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9F6DBFF7-F64F-4ED6-BD8B-D31259940859}" xr6:coauthVersionLast="45" xr6:coauthVersionMax="47" xr10:uidLastSave="{00000000-0000-0000-0000-000000000000}"/>
  <bookViews>
    <workbookView xWindow="-120" yWindow="-120" windowWidth="29040" windowHeight="15840" tabRatio="880" activeTab="2" xr2:uid="{00000000-000D-0000-FFFF-FFFF00000000}"/>
  </bookViews>
  <sheets>
    <sheet name="节奏总纲" sheetId="36" r:id="rId1"/>
    <sheet name="条件检索信息" sheetId="35" r:id="rId2"/>
    <sheet name="成就内容" sheetId="37" r:id="rId3"/>
    <sheet name="子任务奖励积分统计" sheetId="41" r:id="rId4"/>
    <sheet name="奖励设计" sheetId="38" r:id="rId5"/>
    <sheet name="Sheet1" sheetId="39" r:id="rId6"/>
    <sheet name="其它游戏任务参考" sheetId="40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版本选择">#REF!</definedName>
    <definedName name="成就">#REF!</definedName>
    <definedName name="成就奖励">#REF!</definedName>
    <definedName name="成就描述">#REF!</definedName>
    <definedName name="成就名称">#REF!</definedName>
    <definedName name="国家任务前台">#REF!</definedName>
    <definedName name="后台文件源">#REF!</definedName>
    <definedName name="活跃度奖励">#REF!</definedName>
    <definedName name="九鼎之争">#REF!</definedName>
    <definedName name="其他">#REF!</definedName>
    <definedName name="其他奖励">#REF!</definedName>
    <definedName name="前台成就c">#REF!</definedName>
    <definedName name="前台成就lua">#REF!</definedName>
    <definedName name="前台文件源">#REF!</definedName>
    <definedName name="任务超时处理">#REF!</definedName>
    <definedName name="任务关联奖励">#REF!</definedName>
    <definedName name="任务阶段">#REF!</definedName>
    <definedName name="任务描述">#REF!</definedName>
    <definedName name="任务名称">#REF!</definedName>
    <definedName name="世界目标奖励">#REF!</definedName>
    <definedName name="世界目标解锁事件">#REF!</definedName>
    <definedName name="世界目标数据">#REF!</definedName>
    <definedName name="世界任务关联任务">#REF!</definedName>
    <definedName name="特殊奖励">#REF!</definedName>
    <definedName name="天下大势">#REF!</definedName>
    <definedName name="天下大势条件">#REF!</definedName>
    <definedName name="章节奖励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国建效果_0c82f6f5-633e-46ee-9cb4-c99f7a37335d" name="国建效果" connection="Excel buff需求文档"/>
        </x15:modelTables>
      </x15:dataModel>
    </ext>
  </extLst>
</workbook>
</file>

<file path=xl/calcChain.xml><?xml version="1.0" encoding="utf-8"?>
<calcChain xmlns="http://schemas.openxmlformats.org/spreadsheetml/2006/main">
  <c r="V8" i="35" l="1"/>
  <c r="V20" i="35"/>
  <c r="V32" i="35"/>
  <c r="V44" i="35"/>
  <c r="V56" i="35"/>
  <c r="V68" i="35"/>
  <c r="V80" i="35"/>
  <c r="V92" i="35"/>
  <c r="V104" i="35"/>
  <c r="V116" i="35"/>
  <c r="V128" i="35"/>
  <c r="V140" i="35"/>
  <c r="V152" i="35"/>
  <c r="V164" i="35"/>
  <c r="V166" i="35"/>
  <c r="V36" i="35"/>
  <c r="V84" i="35"/>
  <c r="V132" i="35"/>
  <c r="V29" i="35"/>
  <c r="V113" i="35"/>
  <c r="V115" i="35"/>
  <c r="V9" i="35"/>
  <c r="V21" i="35"/>
  <c r="V33" i="35"/>
  <c r="V45" i="35"/>
  <c r="V57" i="35"/>
  <c r="V69" i="35"/>
  <c r="V81" i="35"/>
  <c r="V93" i="35"/>
  <c r="V105" i="35"/>
  <c r="V117" i="35"/>
  <c r="V129" i="35"/>
  <c r="V141" i="35"/>
  <c r="V153" i="35"/>
  <c r="V165" i="35"/>
  <c r="V24" i="35"/>
  <c r="V60" i="35"/>
  <c r="V108" i="35"/>
  <c r="V156" i="35"/>
  <c r="V146" i="35"/>
  <c r="V65" i="35"/>
  <c r="V149" i="35"/>
  <c r="V67" i="35"/>
  <c r="V163" i="35"/>
  <c r="V10" i="35"/>
  <c r="V22" i="35"/>
  <c r="V34" i="35"/>
  <c r="V46" i="35"/>
  <c r="V58" i="35"/>
  <c r="V70" i="35"/>
  <c r="V82" i="35"/>
  <c r="V94" i="35"/>
  <c r="V106" i="35"/>
  <c r="V118" i="35"/>
  <c r="V130" i="35"/>
  <c r="V142" i="35"/>
  <c r="V154" i="35"/>
  <c r="V48" i="35"/>
  <c r="V96" i="35"/>
  <c r="V144" i="35"/>
  <c r="V53" i="35"/>
  <c r="V137" i="35"/>
  <c r="V31" i="35"/>
  <c r="V11" i="35"/>
  <c r="V23" i="35"/>
  <c r="V35" i="35"/>
  <c r="V47" i="35"/>
  <c r="V59" i="35"/>
  <c r="V71" i="35"/>
  <c r="V83" i="35"/>
  <c r="V95" i="35"/>
  <c r="V107" i="35"/>
  <c r="V119" i="35"/>
  <c r="V131" i="35"/>
  <c r="V143" i="35"/>
  <c r="V155" i="35"/>
  <c r="V12" i="35"/>
  <c r="V72" i="35"/>
  <c r="V120" i="35"/>
  <c r="V134" i="35"/>
  <c r="V41" i="35"/>
  <c r="V103" i="35"/>
  <c r="V139" i="35"/>
  <c r="V13" i="35"/>
  <c r="V25" i="35"/>
  <c r="V37" i="35"/>
  <c r="V49" i="35"/>
  <c r="V61" i="35"/>
  <c r="V73" i="35"/>
  <c r="V85" i="35"/>
  <c r="V97" i="35"/>
  <c r="V109" i="35"/>
  <c r="V121" i="35"/>
  <c r="V133" i="35"/>
  <c r="V145" i="35"/>
  <c r="V157" i="35"/>
  <c r="V122" i="35"/>
  <c r="V148" i="35"/>
  <c r="V101" i="35"/>
  <c r="V43" i="35"/>
  <c r="V14" i="35"/>
  <c r="V26" i="35"/>
  <c r="V38" i="35"/>
  <c r="V50" i="35"/>
  <c r="V62" i="35"/>
  <c r="V74" i="35"/>
  <c r="V86" i="35"/>
  <c r="V98" i="35"/>
  <c r="V110" i="35"/>
  <c r="V158" i="35"/>
  <c r="V77" i="35"/>
  <c r="V91" i="35"/>
  <c r="V15" i="35"/>
  <c r="V27" i="35"/>
  <c r="V39" i="35"/>
  <c r="V51" i="35"/>
  <c r="V63" i="35"/>
  <c r="V75" i="35"/>
  <c r="V87" i="35"/>
  <c r="V99" i="35"/>
  <c r="V111" i="35"/>
  <c r="V123" i="35"/>
  <c r="V135" i="35"/>
  <c r="V147" i="35"/>
  <c r="V159" i="35"/>
  <c r="V17" i="35"/>
  <c r="V125" i="35"/>
  <c r="V55" i="35"/>
  <c r="V16" i="35"/>
  <c r="V28" i="35"/>
  <c r="V40" i="35"/>
  <c r="V52" i="35"/>
  <c r="V64" i="35"/>
  <c r="V76" i="35"/>
  <c r="V88" i="35"/>
  <c r="V100" i="35"/>
  <c r="V112" i="35"/>
  <c r="V124" i="35"/>
  <c r="V136" i="35"/>
  <c r="V160" i="35"/>
  <c r="V89" i="35"/>
  <c r="V161" i="35"/>
  <c r="V19" i="35"/>
  <c r="V127" i="35"/>
  <c r="V18" i="35"/>
  <c r="V30" i="35"/>
  <c r="V42" i="35"/>
  <c r="V54" i="35"/>
  <c r="V66" i="35"/>
  <c r="V78" i="35"/>
  <c r="V90" i="35"/>
  <c r="V102" i="35"/>
  <c r="V114" i="35"/>
  <c r="V126" i="35"/>
  <c r="V138" i="35"/>
  <c r="V150" i="35"/>
  <c r="V162" i="35"/>
  <c r="V79" i="35"/>
  <c r="V151" i="35"/>
  <c r="V7" i="35"/>
  <c r="H163" i="38" l="1"/>
  <c r="I163" i="38"/>
  <c r="H155" i="38"/>
  <c r="I155" i="38"/>
  <c r="H156" i="38"/>
  <c r="I156" i="38"/>
  <c r="H157" i="38"/>
  <c r="I157" i="38"/>
  <c r="H158" i="38"/>
  <c r="I158" i="38"/>
  <c r="H159" i="38"/>
  <c r="I159" i="38"/>
  <c r="H160" i="38"/>
  <c r="I160" i="38"/>
  <c r="H161" i="38"/>
  <c r="I161" i="38"/>
  <c r="H162" i="38"/>
  <c r="I162" i="38"/>
  <c r="H138" i="38"/>
  <c r="I138" i="38"/>
  <c r="H139" i="38"/>
  <c r="I139" i="38"/>
  <c r="H140" i="38"/>
  <c r="I140" i="38"/>
  <c r="H141" i="38"/>
  <c r="I141" i="38"/>
  <c r="H142" i="38"/>
  <c r="I142" i="38"/>
  <c r="H143" i="38"/>
  <c r="I143" i="38"/>
  <c r="H144" i="38"/>
  <c r="I144" i="38"/>
  <c r="H145" i="38"/>
  <c r="I145" i="38"/>
  <c r="H146" i="38"/>
  <c r="I146" i="38"/>
  <c r="H147" i="38"/>
  <c r="I147" i="38"/>
  <c r="H148" i="38"/>
  <c r="I148" i="38"/>
  <c r="H149" i="38"/>
  <c r="I149" i="38"/>
  <c r="H150" i="38"/>
  <c r="I150" i="38"/>
  <c r="H151" i="38"/>
  <c r="I151" i="38"/>
  <c r="H152" i="38"/>
  <c r="I152" i="38"/>
  <c r="H153" i="38"/>
  <c r="I153" i="38"/>
  <c r="H154" i="38"/>
  <c r="I154" i="38"/>
  <c r="H28" i="38"/>
  <c r="I28" i="38"/>
  <c r="H29" i="38"/>
  <c r="I29" i="38"/>
  <c r="H30" i="38"/>
  <c r="I30" i="38"/>
  <c r="H31" i="38"/>
  <c r="I31" i="38"/>
  <c r="H32" i="38"/>
  <c r="I32" i="38"/>
  <c r="H33" i="38"/>
  <c r="I33" i="38"/>
  <c r="H34" i="38"/>
  <c r="I34" i="38"/>
  <c r="H35" i="38"/>
  <c r="I35" i="38"/>
  <c r="H36" i="38"/>
  <c r="I36" i="38"/>
  <c r="H37" i="38"/>
  <c r="I37" i="38"/>
  <c r="H38" i="38"/>
  <c r="I38" i="38"/>
  <c r="H39" i="38"/>
  <c r="I39" i="38"/>
  <c r="H40" i="38"/>
  <c r="I40" i="38"/>
  <c r="H41" i="38"/>
  <c r="I41" i="38"/>
  <c r="H42" i="38"/>
  <c r="I42" i="38"/>
  <c r="H43" i="38"/>
  <c r="I43" i="38"/>
  <c r="H44" i="38"/>
  <c r="I44" i="38"/>
  <c r="H45" i="38"/>
  <c r="I45" i="38"/>
  <c r="H46" i="38"/>
  <c r="I46" i="38"/>
  <c r="H47" i="38"/>
  <c r="I47" i="38"/>
  <c r="H48" i="38"/>
  <c r="I48" i="38"/>
  <c r="H49" i="38"/>
  <c r="I49" i="38"/>
  <c r="H50" i="38"/>
  <c r="I50" i="38"/>
  <c r="H51" i="38"/>
  <c r="I51" i="38"/>
  <c r="H52" i="38"/>
  <c r="I52" i="38"/>
  <c r="H53" i="38"/>
  <c r="I53" i="38"/>
  <c r="H54" i="38"/>
  <c r="I54" i="38"/>
  <c r="H55" i="38"/>
  <c r="I55" i="38"/>
  <c r="H56" i="38"/>
  <c r="I56" i="38"/>
  <c r="H57" i="38"/>
  <c r="I57" i="38"/>
  <c r="H58" i="38"/>
  <c r="I58" i="38"/>
  <c r="H59" i="38"/>
  <c r="I59" i="38"/>
  <c r="H60" i="38"/>
  <c r="I60" i="38"/>
  <c r="H61" i="38"/>
  <c r="I61" i="38"/>
  <c r="H62" i="38"/>
  <c r="I62" i="38"/>
  <c r="H63" i="38"/>
  <c r="I63" i="38"/>
  <c r="H64" i="38"/>
  <c r="I64" i="38"/>
  <c r="H65" i="38"/>
  <c r="I65" i="38"/>
  <c r="H66" i="38"/>
  <c r="I66" i="38"/>
  <c r="H67" i="38"/>
  <c r="I67" i="38"/>
  <c r="H68" i="38"/>
  <c r="I68" i="38"/>
  <c r="H69" i="38"/>
  <c r="I69" i="38"/>
  <c r="H70" i="38"/>
  <c r="I70" i="38"/>
  <c r="H71" i="38"/>
  <c r="I71" i="38"/>
  <c r="H72" i="38"/>
  <c r="I72" i="38"/>
  <c r="H73" i="38"/>
  <c r="I73" i="38"/>
  <c r="H74" i="38"/>
  <c r="I74" i="38"/>
  <c r="H75" i="38"/>
  <c r="I75" i="38"/>
  <c r="H76" i="38"/>
  <c r="I76" i="38"/>
  <c r="H77" i="38"/>
  <c r="I77" i="38"/>
  <c r="H78" i="38"/>
  <c r="I78" i="38"/>
  <c r="H79" i="38"/>
  <c r="I79" i="38"/>
  <c r="H80" i="38"/>
  <c r="I80" i="38"/>
  <c r="H81" i="38"/>
  <c r="I81" i="38"/>
  <c r="H82" i="38"/>
  <c r="I82" i="38"/>
  <c r="H83" i="38"/>
  <c r="I83" i="38"/>
  <c r="H84" i="38"/>
  <c r="I84" i="38"/>
  <c r="H85" i="38"/>
  <c r="I85" i="38"/>
  <c r="H86" i="38"/>
  <c r="I86" i="38"/>
  <c r="H87" i="38"/>
  <c r="I87" i="38"/>
  <c r="H88" i="38"/>
  <c r="I88" i="38"/>
  <c r="H89" i="38"/>
  <c r="I89" i="38"/>
  <c r="H90" i="38"/>
  <c r="I90" i="38"/>
  <c r="H91" i="38"/>
  <c r="I91" i="38"/>
  <c r="H92" i="38"/>
  <c r="I92" i="38"/>
  <c r="H93" i="38"/>
  <c r="I93" i="38"/>
  <c r="H94" i="38"/>
  <c r="I94" i="38"/>
  <c r="H95" i="38"/>
  <c r="I95" i="38"/>
  <c r="H96" i="38"/>
  <c r="I96" i="38"/>
  <c r="H97" i="38"/>
  <c r="I97" i="38"/>
  <c r="H98" i="38"/>
  <c r="I98" i="38"/>
  <c r="H99" i="38"/>
  <c r="I99" i="38"/>
  <c r="H100" i="38"/>
  <c r="I100" i="38"/>
  <c r="H101" i="38"/>
  <c r="I101" i="38"/>
  <c r="H102" i="38"/>
  <c r="I102" i="38"/>
  <c r="H103" i="38"/>
  <c r="I103" i="38"/>
  <c r="H104" i="38"/>
  <c r="I104" i="38"/>
  <c r="H105" i="38"/>
  <c r="I105" i="38"/>
  <c r="H106" i="38"/>
  <c r="I106" i="38"/>
  <c r="H107" i="38"/>
  <c r="I107" i="38"/>
  <c r="H108" i="38"/>
  <c r="I108" i="38"/>
  <c r="H109" i="38"/>
  <c r="I109" i="38"/>
  <c r="H110" i="38"/>
  <c r="I110" i="38"/>
  <c r="H111" i="38"/>
  <c r="I111" i="38"/>
  <c r="H112" i="38"/>
  <c r="I112" i="38"/>
  <c r="H113" i="38"/>
  <c r="I113" i="38"/>
  <c r="H114" i="38"/>
  <c r="I114" i="38"/>
  <c r="H115" i="38"/>
  <c r="I115" i="38"/>
  <c r="H116" i="38"/>
  <c r="I116" i="38"/>
  <c r="H117" i="38"/>
  <c r="I117" i="38"/>
  <c r="H118" i="38"/>
  <c r="I118" i="38"/>
  <c r="H119" i="38"/>
  <c r="I119" i="38"/>
  <c r="H120" i="38"/>
  <c r="I120" i="38"/>
  <c r="H121" i="38"/>
  <c r="I121" i="38"/>
  <c r="H122" i="38"/>
  <c r="I122" i="38"/>
  <c r="H123" i="38"/>
  <c r="I123" i="38"/>
  <c r="H124" i="38"/>
  <c r="I124" i="38"/>
  <c r="H125" i="38"/>
  <c r="I125" i="38"/>
  <c r="H126" i="38"/>
  <c r="I126" i="38"/>
  <c r="H127" i="38"/>
  <c r="I127" i="38"/>
  <c r="H128" i="38"/>
  <c r="I128" i="38"/>
  <c r="H129" i="38"/>
  <c r="I129" i="38"/>
  <c r="H130" i="38"/>
  <c r="I130" i="38"/>
  <c r="H131" i="38"/>
  <c r="I131" i="38"/>
  <c r="H132" i="38"/>
  <c r="I132" i="38"/>
  <c r="H133" i="38"/>
  <c r="I133" i="38"/>
  <c r="H134" i="38"/>
  <c r="I134" i="38"/>
  <c r="H135" i="38"/>
  <c r="I135" i="38"/>
  <c r="H136" i="38"/>
  <c r="I136" i="38"/>
  <c r="H137" i="38"/>
  <c r="I137" i="38"/>
  <c r="N303" i="38"/>
  <c r="CO303" i="38" s="1"/>
  <c r="O303" i="38"/>
  <c r="P303" i="38"/>
  <c r="CQ303" i="38" s="1"/>
  <c r="Y303" i="38"/>
  <c r="CZ303" i="38" s="1"/>
  <c r="AH303" i="38"/>
  <c r="DI303" i="38" s="1"/>
  <c r="AI303" i="38"/>
  <c r="DJ303" i="38" s="1"/>
  <c r="AT303" i="38"/>
  <c r="DU303" i="38" s="1"/>
  <c r="AU303" i="38"/>
  <c r="DV303" i="38" s="1"/>
  <c r="BR303" i="38"/>
  <c r="ES303" i="38" s="1"/>
  <c r="BW303" i="38"/>
  <c r="EX303" i="38" s="1"/>
  <c r="CA303" i="38"/>
  <c r="FB303" i="38" s="1"/>
  <c r="CB303" i="38"/>
  <c r="FC303" i="38" s="1"/>
  <c r="CE303" i="38"/>
  <c r="FF303" i="38" s="1"/>
  <c r="CP303" i="38"/>
  <c r="N304" i="38"/>
  <c r="CO304" i="38" s="1"/>
  <c r="O304" i="38"/>
  <c r="CP304" i="38" s="1"/>
  <c r="P304" i="38"/>
  <c r="CQ304" i="38" s="1"/>
  <c r="Y304" i="38"/>
  <c r="CZ304" i="38" s="1"/>
  <c r="AH304" i="38"/>
  <c r="DI304" i="38" s="1"/>
  <c r="AI304" i="38"/>
  <c r="DJ304" i="38" s="1"/>
  <c r="AT304" i="38"/>
  <c r="DU304" i="38" s="1"/>
  <c r="AU304" i="38"/>
  <c r="DV304" i="38" s="1"/>
  <c r="BR304" i="38"/>
  <c r="ES304" i="38" s="1"/>
  <c r="BW304" i="38"/>
  <c r="EX304" i="38" s="1"/>
  <c r="CA304" i="38"/>
  <c r="FB304" i="38" s="1"/>
  <c r="CB304" i="38"/>
  <c r="FC304" i="38" s="1"/>
  <c r="CE304" i="38"/>
  <c r="FF304" i="38" s="1"/>
  <c r="N305" i="38"/>
  <c r="CO305" i="38" s="1"/>
  <c r="O305" i="38"/>
  <c r="CP305" i="38" s="1"/>
  <c r="P305" i="38"/>
  <c r="Y305" i="38"/>
  <c r="CZ305" i="38" s="1"/>
  <c r="AH305" i="38"/>
  <c r="DI305" i="38" s="1"/>
  <c r="AI305" i="38"/>
  <c r="DJ305" i="38" s="1"/>
  <c r="AT305" i="38"/>
  <c r="DU305" i="38" s="1"/>
  <c r="AU305" i="38"/>
  <c r="DV305" i="38" s="1"/>
  <c r="BR305" i="38"/>
  <c r="ES305" i="38" s="1"/>
  <c r="BW305" i="38"/>
  <c r="EX305" i="38" s="1"/>
  <c r="CA305" i="38"/>
  <c r="FB305" i="38" s="1"/>
  <c r="CB305" i="38"/>
  <c r="FC305" i="38" s="1"/>
  <c r="CE305" i="38"/>
  <c r="FF305" i="38" s="1"/>
  <c r="CQ305" i="38"/>
  <c r="N306" i="38"/>
  <c r="CO306" i="38" s="1"/>
  <c r="O306" i="38"/>
  <c r="P306" i="38"/>
  <c r="CQ306" i="38" s="1"/>
  <c r="Y306" i="38"/>
  <c r="CZ306" i="38" s="1"/>
  <c r="AH306" i="38"/>
  <c r="DI306" i="38" s="1"/>
  <c r="AI306" i="38"/>
  <c r="DJ306" i="38" s="1"/>
  <c r="AT306" i="38"/>
  <c r="DU306" i="38" s="1"/>
  <c r="AU306" i="38"/>
  <c r="DV306" i="38" s="1"/>
  <c r="BR306" i="38"/>
  <c r="ES306" i="38" s="1"/>
  <c r="BW306" i="38"/>
  <c r="EX306" i="38" s="1"/>
  <c r="CA306" i="38"/>
  <c r="FB306" i="38" s="1"/>
  <c r="CB306" i="38"/>
  <c r="FC306" i="38" s="1"/>
  <c r="CE306" i="38"/>
  <c r="FF306" i="38" s="1"/>
  <c r="CP306" i="38"/>
  <c r="N307" i="38"/>
  <c r="CO307" i="38" s="1"/>
  <c r="O307" i="38"/>
  <c r="CP307" i="38" s="1"/>
  <c r="P307" i="38"/>
  <c r="CQ307" i="38" s="1"/>
  <c r="Y307" i="38"/>
  <c r="CZ307" i="38" s="1"/>
  <c r="AH307" i="38"/>
  <c r="DI307" i="38" s="1"/>
  <c r="AI307" i="38"/>
  <c r="DJ307" i="38" s="1"/>
  <c r="AT307" i="38"/>
  <c r="DU307" i="38" s="1"/>
  <c r="AU307" i="38"/>
  <c r="DV307" i="38" s="1"/>
  <c r="BR307" i="38"/>
  <c r="ES307" i="38" s="1"/>
  <c r="BW307" i="38"/>
  <c r="EX307" i="38" s="1"/>
  <c r="CA307" i="38"/>
  <c r="FB307" i="38" s="1"/>
  <c r="CB307" i="38"/>
  <c r="FC307" i="38" s="1"/>
  <c r="CE307" i="38"/>
  <c r="FF307" i="38" s="1"/>
  <c r="N308" i="38"/>
  <c r="CO308" i="38" s="1"/>
  <c r="O308" i="38"/>
  <c r="CP308" i="38" s="1"/>
  <c r="P308" i="38"/>
  <c r="CQ308" i="38" s="1"/>
  <c r="Y308" i="38"/>
  <c r="CZ308" i="38" s="1"/>
  <c r="AH308" i="38"/>
  <c r="DI308" i="38" s="1"/>
  <c r="AI308" i="38"/>
  <c r="DJ308" i="38" s="1"/>
  <c r="AT308" i="38"/>
  <c r="DU308" i="38" s="1"/>
  <c r="AU308" i="38"/>
  <c r="DV308" i="38" s="1"/>
  <c r="BR308" i="38"/>
  <c r="BW308" i="38"/>
  <c r="EX308" i="38" s="1"/>
  <c r="CA308" i="38"/>
  <c r="FB308" i="38" s="1"/>
  <c r="CB308" i="38"/>
  <c r="FC308" i="38" s="1"/>
  <c r="CE308" i="38"/>
  <c r="FF308" i="38" s="1"/>
  <c r="ES308" i="38"/>
  <c r="N309" i="38"/>
  <c r="CO309" i="38" s="1"/>
  <c r="O309" i="38"/>
  <c r="CP309" i="38" s="1"/>
  <c r="P309" i="38"/>
  <c r="CQ309" i="38" s="1"/>
  <c r="Y309" i="38"/>
  <c r="CZ309" i="38" s="1"/>
  <c r="AH309" i="38"/>
  <c r="DI309" i="38" s="1"/>
  <c r="AI309" i="38"/>
  <c r="DJ309" i="38" s="1"/>
  <c r="AT309" i="38"/>
  <c r="DU309" i="38" s="1"/>
  <c r="AU309" i="38"/>
  <c r="DV309" i="38" s="1"/>
  <c r="BR309" i="38"/>
  <c r="ES309" i="38" s="1"/>
  <c r="BW309" i="38"/>
  <c r="EX309" i="38" s="1"/>
  <c r="CA309" i="38"/>
  <c r="FB309" i="38" s="1"/>
  <c r="CB309" i="38"/>
  <c r="FC309" i="38" s="1"/>
  <c r="CE309" i="38"/>
  <c r="FF309" i="38" s="1"/>
  <c r="N310" i="38"/>
  <c r="CO310" i="38" s="1"/>
  <c r="O310" i="38"/>
  <c r="CP310" i="38" s="1"/>
  <c r="P310" i="38"/>
  <c r="CQ310" i="38" s="1"/>
  <c r="Y310" i="38"/>
  <c r="CZ310" i="38" s="1"/>
  <c r="AH310" i="38"/>
  <c r="DI310" i="38" s="1"/>
  <c r="AI310" i="38"/>
  <c r="DJ310" i="38" s="1"/>
  <c r="AT310" i="38"/>
  <c r="DU310" i="38" s="1"/>
  <c r="AU310" i="38"/>
  <c r="DV310" i="38" s="1"/>
  <c r="BR310" i="38"/>
  <c r="ES310" i="38" s="1"/>
  <c r="BW310" i="38"/>
  <c r="EX310" i="38" s="1"/>
  <c r="CA310" i="38"/>
  <c r="FB310" i="38" s="1"/>
  <c r="CB310" i="38"/>
  <c r="FC310" i="38" s="1"/>
  <c r="CE310" i="38"/>
  <c r="FF310" i="38" s="1"/>
  <c r="N311" i="38"/>
  <c r="CO311" i="38" s="1"/>
  <c r="O311" i="38"/>
  <c r="CP311" i="38" s="1"/>
  <c r="P311" i="38"/>
  <c r="CQ311" i="38" s="1"/>
  <c r="Y311" i="38"/>
  <c r="CZ311" i="38" s="1"/>
  <c r="AH311" i="38"/>
  <c r="DI311" i="38" s="1"/>
  <c r="AI311" i="38"/>
  <c r="DJ311" i="38" s="1"/>
  <c r="AT311" i="38"/>
  <c r="DU311" i="38" s="1"/>
  <c r="AU311" i="38"/>
  <c r="DV311" i="38" s="1"/>
  <c r="BR311" i="38"/>
  <c r="ES311" i="38" s="1"/>
  <c r="BW311" i="38"/>
  <c r="EX311" i="38" s="1"/>
  <c r="CA311" i="38"/>
  <c r="FB311" i="38" s="1"/>
  <c r="CB311" i="38"/>
  <c r="FC311" i="38" s="1"/>
  <c r="CE311" i="38"/>
  <c r="FF311" i="38" s="1"/>
  <c r="N312" i="38"/>
  <c r="CO312" i="38" s="1"/>
  <c r="O312" i="38"/>
  <c r="CP312" i="38" s="1"/>
  <c r="P312" i="38"/>
  <c r="CQ312" i="38" s="1"/>
  <c r="Y312" i="38"/>
  <c r="CZ312" i="38" s="1"/>
  <c r="AH312" i="38"/>
  <c r="DI312" i="38" s="1"/>
  <c r="AI312" i="38"/>
  <c r="DJ312" i="38" s="1"/>
  <c r="AT312" i="38"/>
  <c r="DU312" i="38" s="1"/>
  <c r="AU312" i="38"/>
  <c r="DV312" i="38" s="1"/>
  <c r="BR312" i="38"/>
  <c r="ES312" i="38" s="1"/>
  <c r="BW312" i="38"/>
  <c r="EX312" i="38" s="1"/>
  <c r="CA312" i="38"/>
  <c r="FB312" i="38" s="1"/>
  <c r="CB312" i="38"/>
  <c r="FC312" i="38" s="1"/>
  <c r="CE312" i="38"/>
  <c r="FF312" i="38" s="1"/>
  <c r="N313" i="38"/>
  <c r="CO313" i="38" s="1"/>
  <c r="O313" i="38"/>
  <c r="CP313" i="38" s="1"/>
  <c r="P313" i="38"/>
  <c r="CQ313" i="38" s="1"/>
  <c r="Y313" i="38"/>
  <c r="CZ313" i="38" s="1"/>
  <c r="AH313" i="38"/>
  <c r="DI313" i="38" s="1"/>
  <c r="AI313" i="38"/>
  <c r="DJ313" i="38" s="1"/>
  <c r="AT313" i="38"/>
  <c r="DU313" i="38" s="1"/>
  <c r="AU313" i="38"/>
  <c r="DV313" i="38" s="1"/>
  <c r="BR313" i="38"/>
  <c r="ES313" i="38" s="1"/>
  <c r="BW313" i="38"/>
  <c r="EX313" i="38" s="1"/>
  <c r="CA313" i="38"/>
  <c r="FB313" i="38" s="1"/>
  <c r="CB313" i="38"/>
  <c r="FC313" i="38" s="1"/>
  <c r="CE313" i="38"/>
  <c r="FF313" i="38" s="1"/>
  <c r="N314" i="38"/>
  <c r="CO314" i="38" s="1"/>
  <c r="O314" i="38"/>
  <c r="CP314" i="38" s="1"/>
  <c r="P314" i="38"/>
  <c r="CQ314" i="38" s="1"/>
  <c r="Y314" i="38"/>
  <c r="CZ314" i="38" s="1"/>
  <c r="AH314" i="38"/>
  <c r="DI314" i="38" s="1"/>
  <c r="AI314" i="38"/>
  <c r="DJ314" i="38" s="1"/>
  <c r="AT314" i="38"/>
  <c r="DU314" i="38" s="1"/>
  <c r="AU314" i="38"/>
  <c r="DV314" i="38" s="1"/>
  <c r="BR314" i="38"/>
  <c r="ES314" i="38" s="1"/>
  <c r="BW314" i="38"/>
  <c r="EX314" i="38" s="1"/>
  <c r="CA314" i="38"/>
  <c r="FB314" i="38" s="1"/>
  <c r="CB314" i="38"/>
  <c r="FC314" i="38" s="1"/>
  <c r="CE314" i="38"/>
  <c r="FF314" i="38" s="1"/>
  <c r="N315" i="38"/>
  <c r="CO315" i="38" s="1"/>
  <c r="O315" i="38"/>
  <c r="CP315" i="38" s="1"/>
  <c r="P315" i="38"/>
  <c r="CQ315" i="38" s="1"/>
  <c r="Y315" i="38"/>
  <c r="CZ315" i="38" s="1"/>
  <c r="AH315" i="38"/>
  <c r="DI315" i="38" s="1"/>
  <c r="AI315" i="38"/>
  <c r="DJ315" i="38" s="1"/>
  <c r="AT315" i="38"/>
  <c r="DU315" i="38" s="1"/>
  <c r="AU315" i="38"/>
  <c r="DV315" i="38" s="1"/>
  <c r="BR315" i="38"/>
  <c r="ES315" i="38" s="1"/>
  <c r="BW315" i="38"/>
  <c r="EX315" i="38" s="1"/>
  <c r="CA315" i="38"/>
  <c r="FB315" i="38" s="1"/>
  <c r="CB315" i="38"/>
  <c r="FC315" i="38" s="1"/>
  <c r="CE315" i="38"/>
  <c r="FF315" i="38" s="1"/>
  <c r="N316" i="38"/>
  <c r="O316" i="38"/>
  <c r="CP316" i="38" s="1"/>
  <c r="P316" i="38"/>
  <c r="Y316" i="38"/>
  <c r="CZ316" i="38" s="1"/>
  <c r="AH316" i="38"/>
  <c r="DI316" i="38" s="1"/>
  <c r="AI316" i="38"/>
  <c r="DJ316" i="38" s="1"/>
  <c r="AT316" i="38"/>
  <c r="DU316" i="38" s="1"/>
  <c r="AU316" i="38"/>
  <c r="DV316" i="38" s="1"/>
  <c r="BR316" i="38"/>
  <c r="ES316" i="38" s="1"/>
  <c r="BW316" i="38"/>
  <c r="EX316" i="38" s="1"/>
  <c r="CA316" i="38"/>
  <c r="FB316" i="38" s="1"/>
  <c r="CB316" i="38"/>
  <c r="FC316" i="38" s="1"/>
  <c r="CE316" i="38"/>
  <c r="FF316" i="38" s="1"/>
  <c r="CO316" i="38"/>
  <c r="CQ316" i="38"/>
  <c r="N317" i="38"/>
  <c r="CO317" i="38" s="1"/>
  <c r="O317" i="38"/>
  <c r="CP317" i="38" s="1"/>
  <c r="P317" i="38"/>
  <c r="CQ317" i="38" s="1"/>
  <c r="W317" i="38"/>
  <c r="CX317" i="38" s="1"/>
  <c r="Y317" i="38"/>
  <c r="CZ317" i="38" s="1"/>
  <c r="AF317" i="38"/>
  <c r="DG317" i="38" s="1"/>
  <c r="AH317" i="38"/>
  <c r="DI317" i="38" s="1"/>
  <c r="AI317" i="38"/>
  <c r="DJ317" i="38" s="1"/>
  <c r="AT317" i="38"/>
  <c r="DU317" i="38" s="1"/>
  <c r="AU317" i="38"/>
  <c r="DV317" i="38" s="1"/>
  <c r="BE317" i="38"/>
  <c r="EF317" i="38" s="1"/>
  <c r="BK317" i="38"/>
  <c r="EL317" i="38" s="1"/>
  <c r="BQ317" i="38"/>
  <c r="ER317" i="38" s="1"/>
  <c r="BR317" i="38"/>
  <c r="ES317" i="38" s="1"/>
  <c r="BW317" i="38"/>
  <c r="EX317" i="38" s="1"/>
  <c r="CA317" i="38"/>
  <c r="FB317" i="38" s="1"/>
  <c r="CB317" i="38"/>
  <c r="FC317" i="38" s="1"/>
  <c r="CE317" i="38"/>
  <c r="FF317" i="38" s="1"/>
  <c r="N318" i="38"/>
  <c r="CO318" i="38" s="1"/>
  <c r="O318" i="38"/>
  <c r="CP318" i="38" s="1"/>
  <c r="P318" i="38"/>
  <c r="CQ318" i="38" s="1"/>
  <c r="W318" i="38"/>
  <c r="CX318" i="38" s="1"/>
  <c r="Y318" i="38"/>
  <c r="CZ318" i="38" s="1"/>
  <c r="AF318" i="38"/>
  <c r="DG318" i="38" s="1"/>
  <c r="AH318" i="38"/>
  <c r="DI318" i="38" s="1"/>
  <c r="AI318" i="38"/>
  <c r="DJ318" i="38" s="1"/>
  <c r="AT318" i="38"/>
  <c r="DU318" i="38" s="1"/>
  <c r="AU318" i="38"/>
  <c r="DV318" i="38" s="1"/>
  <c r="BE318" i="38"/>
  <c r="EF318" i="38" s="1"/>
  <c r="BK318" i="38"/>
  <c r="EL318" i="38" s="1"/>
  <c r="BQ318" i="38"/>
  <c r="ER318" i="38" s="1"/>
  <c r="BR318" i="38"/>
  <c r="ES318" i="38" s="1"/>
  <c r="BW318" i="38"/>
  <c r="EX318" i="38" s="1"/>
  <c r="CA318" i="38"/>
  <c r="FB318" i="38" s="1"/>
  <c r="CB318" i="38"/>
  <c r="FC318" i="38" s="1"/>
  <c r="CE318" i="38"/>
  <c r="FF318" i="38" s="1"/>
  <c r="N319" i="38"/>
  <c r="CO319" i="38" s="1"/>
  <c r="O319" i="38"/>
  <c r="CP319" i="38" s="1"/>
  <c r="P319" i="38"/>
  <c r="CQ319" i="38" s="1"/>
  <c r="W319" i="38"/>
  <c r="CX319" i="38" s="1"/>
  <c r="X319" i="38"/>
  <c r="CY319" i="38" s="1"/>
  <c r="Y319" i="38"/>
  <c r="CZ319" i="38" s="1"/>
  <c r="AF319" i="38"/>
  <c r="DG319" i="38" s="1"/>
  <c r="AG319" i="38"/>
  <c r="DH319" i="38" s="1"/>
  <c r="AH319" i="38"/>
  <c r="DI319" i="38" s="1"/>
  <c r="AI319" i="38"/>
  <c r="DJ319" i="38" s="1"/>
  <c r="AT319" i="38"/>
  <c r="DU319" i="38" s="1"/>
  <c r="AU319" i="38"/>
  <c r="DV319" i="38" s="1"/>
  <c r="BE319" i="38"/>
  <c r="EF319" i="38" s="1"/>
  <c r="BK319" i="38"/>
  <c r="EL319" i="38" s="1"/>
  <c r="BQ319" i="38"/>
  <c r="ER319" i="38" s="1"/>
  <c r="BR319" i="38"/>
  <c r="ES319" i="38" s="1"/>
  <c r="BW319" i="38"/>
  <c r="EX319" i="38" s="1"/>
  <c r="CA319" i="38"/>
  <c r="FB319" i="38" s="1"/>
  <c r="CB319" i="38"/>
  <c r="FC319" i="38" s="1"/>
  <c r="CE319" i="38"/>
  <c r="FF319" i="38" s="1"/>
  <c r="CH319" i="38"/>
  <c r="FI319" i="38" s="1"/>
  <c r="N320" i="38"/>
  <c r="CO320" i="38" s="1"/>
  <c r="O320" i="38"/>
  <c r="CP320" i="38" s="1"/>
  <c r="P320" i="38"/>
  <c r="CQ320" i="38" s="1"/>
  <c r="W320" i="38"/>
  <c r="CX320" i="38" s="1"/>
  <c r="X320" i="38"/>
  <c r="CY320" i="38" s="1"/>
  <c r="Y320" i="38"/>
  <c r="CZ320" i="38" s="1"/>
  <c r="AF320" i="38"/>
  <c r="DG320" i="38" s="1"/>
  <c r="AG320" i="38"/>
  <c r="DH320" i="38" s="1"/>
  <c r="AH320" i="38"/>
  <c r="DI320" i="38" s="1"/>
  <c r="AI320" i="38"/>
  <c r="DJ320" i="38" s="1"/>
  <c r="AT320" i="38"/>
  <c r="DU320" i="38" s="1"/>
  <c r="AU320" i="38"/>
  <c r="DV320" i="38" s="1"/>
  <c r="BE320" i="38"/>
  <c r="EF320" i="38" s="1"/>
  <c r="BK320" i="38"/>
  <c r="EL320" i="38" s="1"/>
  <c r="BQ320" i="38"/>
  <c r="ER320" i="38" s="1"/>
  <c r="BR320" i="38"/>
  <c r="ES320" i="38" s="1"/>
  <c r="BW320" i="38"/>
  <c r="EX320" i="38" s="1"/>
  <c r="CA320" i="38"/>
  <c r="FB320" i="38" s="1"/>
  <c r="CB320" i="38"/>
  <c r="FC320" i="38" s="1"/>
  <c r="CE320" i="38"/>
  <c r="FF320" i="38" s="1"/>
  <c r="CH320" i="38"/>
  <c r="FI320" i="38" s="1"/>
  <c r="N321" i="38"/>
  <c r="CO321" i="38" s="1"/>
  <c r="O321" i="38"/>
  <c r="CP321" i="38" s="1"/>
  <c r="P321" i="38"/>
  <c r="CQ321" i="38" s="1"/>
  <c r="W321" i="38"/>
  <c r="CX321" i="38" s="1"/>
  <c r="X321" i="38"/>
  <c r="CY321" i="38" s="1"/>
  <c r="Y321" i="38"/>
  <c r="CZ321" i="38" s="1"/>
  <c r="AF321" i="38"/>
  <c r="DG321" i="38" s="1"/>
  <c r="AG321" i="38"/>
  <c r="DH321" i="38" s="1"/>
  <c r="AH321" i="38"/>
  <c r="DI321" i="38" s="1"/>
  <c r="AI321" i="38"/>
  <c r="DJ321" i="38" s="1"/>
  <c r="AT321" i="38"/>
  <c r="DU321" i="38" s="1"/>
  <c r="AU321" i="38"/>
  <c r="DV321" i="38" s="1"/>
  <c r="BE321" i="38"/>
  <c r="EF321" i="38" s="1"/>
  <c r="BK321" i="38"/>
  <c r="EL321" i="38" s="1"/>
  <c r="BQ321" i="38"/>
  <c r="ER321" i="38" s="1"/>
  <c r="BR321" i="38"/>
  <c r="ES321" i="38" s="1"/>
  <c r="BW321" i="38"/>
  <c r="EX321" i="38" s="1"/>
  <c r="CA321" i="38"/>
  <c r="FB321" i="38" s="1"/>
  <c r="CB321" i="38"/>
  <c r="FC321" i="38" s="1"/>
  <c r="CE321" i="38"/>
  <c r="FF321" i="38" s="1"/>
  <c r="CH321" i="38"/>
  <c r="FI321" i="38" s="1"/>
  <c r="N322" i="38"/>
  <c r="CO322" i="38" s="1"/>
  <c r="O322" i="38"/>
  <c r="CP322" i="38" s="1"/>
  <c r="P322" i="38"/>
  <c r="CQ322" i="38" s="1"/>
  <c r="W322" i="38"/>
  <c r="CX322" i="38" s="1"/>
  <c r="X322" i="38"/>
  <c r="CY322" i="38" s="1"/>
  <c r="Y322" i="38"/>
  <c r="CZ322" i="38" s="1"/>
  <c r="AF322" i="38"/>
  <c r="DG322" i="38" s="1"/>
  <c r="AG322" i="38"/>
  <c r="DH322" i="38" s="1"/>
  <c r="AH322" i="38"/>
  <c r="DI322" i="38" s="1"/>
  <c r="AI322" i="38"/>
  <c r="DJ322" i="38" s="1"/>
  <c r="AT322" i="38"/>
  <c r="DU322" i="38" s="1"/>
  <c r="AU322" i="38"/>
  <c r="DV322" i="38" s="1"/>
  <c r="BE322" i="38"/>
  <c r="EF322" i="38" s="1"/>
  <c r="BK322" i="38"/>
  <c r="EL322" i="38" s="1"/>
  <c r="BQ322" i="38"/>
  <c r="ER322" i="38" s="1"/>
  <c r="BR322" i="38"/>
  <c r="ES322" i="38" s="1"/>
  <c r="BW322" i="38"/>
  <c r="EX322" i="38" s="1"/>
  <c r="CA322" i="38"/>
  <c r="FB322" i="38" s="1"/>
  <c r="CB322" i="38"/>
  <c r="FC322" i="38" s="1"/>
  <c r="CE322" i="38"/>
  <c r="FF322" i="38" s="1"/>
  <c r="CH322" i="38"/>
  <c r="FI322" i="38" s="1"/>
  <c r="N323" i="38"/>
  <c r="CO323" i="38" s="1"/>
  <c r="O323" i="38"/>
  <c r="CP323" i="38" s="1"/>
  <c r="P323" i="38"/>
  <c r="CQ323" i="38" s="1"/>
  <c r="W323" i="38"/>
  <c r="CX323" i="38" s="1"/>
  <c r="X323" i="38"/>
  <c r="CY323" i="38" s="1"/>
  <c r="Y323" i="38"/>
  <c r="CZ323" i="38" s="1"/>
  <c r="AF323" i="38"/>
  <c r="DG323" i="38" s="1"/>
  <c r="AG323" i="38"/>
  <c r="DH323" i="38" s="1"/>
  <c r="AH323" i="38"/>
  <c r="DI323" i="38" s="1"/>
  <c r="AI323" i="38"/>
  <c r="DJ323" i="38" s="1"/>
  <c r="AT323" i="38"/>
  <c r="DU323" i="38" s="1"/>
  <c r="AU323" i="38"/>
  <c r="DV323" i="38" s="1"/>
  <c r="BE323" i="38"/>
  <c r="EF323" i="38" s="1"/>
  <c r="BK323" i="38"/>
  <c r="EL323" i="38" s="1"/>
  <c r="BQ323" i="38"/>
  <c r="ER323" i="38" s="1"/>
  <c r="BR323" i="38"/>
  <c r="ES323" i="38" s="1"/>
  <c r="BW323" i="38"/>
  <c r="EX323" i="38" s="1"/>
  <c r="CA323" i="38"/>
  <c r="FB323" i="38" s="1"/>
  <c r="CB323" i="38"/>
  <c r="FC323" i="38" s="1"/>
  <c r="CE323" i="38"/>
  <c r="FF323" i="38" s="1"/>
  <c r="CH323" i="38"/>
  <c r="FI323" i="38" s="1"/>
  <c r="N324" i="38"/>
  <c r="CO324" i="38" s="1"/>
  <c r="O324" i="38"/>
  <c r="CP324" i="38" s="1"/>
  <c r="P324" i="38"/>
  <c r="CQ324" i="38" s="1"/>
  <c r="W324" i="38"/>
  <c r="CX324" i="38" s="1"/>
  <c r="X324" i="38"/>
  <c r="CY324" i="38" s="1"/>
  <c r="Y324" i="38"/>
  <c r="CZ324" i="38" s="1"/>
  <c r="AF324" i="38"/>
  <c r="DG324" i="38" s="1"/>
  <c r="AG324" i="38"/>
  <c r="DH324" i="38" s="1"/>
  <c r="AH324" i="38"/>
  <c r="DI324" i="38" s="1"/>
  <c r="AI324" i="38"/>
  <c r="DJ324" i="38" s="1"/>
  <c r="AT324" i="38"/>
  <c r="DU324" i="38" s="1"/>
  <c r="AU324" i="38"/>
  <c r="DV324" i="38" s="1"/>
  <c r="BE324" i="38"/>
  <c r="EF324" i="38" s="1"/>
  <c r="BK324" i="38"/>
  <c r="EL324" i="38" s="1"/>
  <c r="BQ324" i="38"/>
  <c r="ER324" i="38" s="1"/>
  <c r="BR324" i="38"/>
  <c r="ES324" i="38" s="1"/>
  <c r="BW324" i="38"/>
  <c r="EX324" i="38" s="1"/>
  <c r="CA324" i="38"/>
  <c r="FB324" i="38" s="1"/>
  <c r="CB324" i="38"/>
  <c r="FC324" i="38" s="1"/>
  <c r="CE324" i="38"/>
  <c r="FF324" i="38" s="1"/>
  <c r="CH324" i="38"/>
  <c r="FI324" i="38" s="1"/>
  <c r="N325" i="38"/>
  <c r="CO325" i="38" s="1"/>
  <c r="O325" i="38"/>
  <c r="CP325" i="38" s="1"/>
  <c r="P325" i="38"/>
  <c r="CQ325" i="38" s="1"/>
  <c r="W325" i="38"/>
  <c r="CX325" i="38" s="1"/>
  <c r="X325" i="38"/>
  <c r="CY325" i="38" s="1"/>
  <c r="Y325" i="38"/>
  <c r="CZ325" i="38" s="1"/>
  <c r="AF325" i="38"/>
  <c r="DG325" i="38" s="1"/>
  <c r="AG325" i="38"/>
  <c r="DH325" i="38" s="1"/>
  <c r="AH325" i="38"/>
  <c r="DI325" i="38" s="1"/>
  <c r="AI325" i="38"/>
  <c r="DJ325" i="38" s="1"/>
  <c r="AT325" i="38"/>
  <c r="DU325" i="38" s="1"/>
  <c r="AU325" i="38"/>
  <c r="DV325" i="38" s="1"/>
  <c r="BD325" i="38"/>
  <c r="EE325" i="38" s="1"/>
  <c r="BE325" i="38"/>
  <c r="EF325" i="38" s="1"/>
  <c r="BG325" i="38"/>
  <c r="EH325" i="38" s="1"/>
  <c r="BH325" i="38"/>
  <c r="EI325" i="38" s="1"/>
  <c r="BI325" i="38"/>
  <c r="EJ325" i="38" s="1"/>
  <c r="BJ325" i="38"/>
  <c r="EK325" i="38" s="1"/>
  <c r="BK325" i="38"/>
  <c r="EL325" i="38" s="1"/>
  <c r="BQ325" i="38"/>
  <c r="ER325" i="38" s="1"/>
  <c r="BR325" i="38"/>
  <c r="ES325" i="38" s="1"/>
  <c r="BW325" i="38"/>
  <c r="EX325" i="38" s="1"/>
  <c r="CA325" i="38"/>
  <c r="FB325" i="38" s="1"/>
  <c r="CB325" i="38"/>
  <c r="FC325" i="38" s="1"/>
  <c r="CE325" i="38"/>
  <c r="FF325" i="38" s="1"/>
  <c r="CF325" i="38"/>
  <c r="FG325" i="38" s="1"/>
  <c r="CH325" i="38"/>
  <c r="FI325" i="38" s="1"/>
  <c r="N326" i="38"/>
  <c r="CO326" i="38" s="1"/>
  <c r="O326" i="38"/>
  <c r="CP326" i="38" s="1"/>
  <c r="P326" i="38"/>
  <c r="CQ326" i="38" s="1"/>
  <c r="W326" i="38"/>
  <c r="CX326" i="38" s="1"/>
  <c r="X326" i="38"/>
  <c r="CY326" i="38" s="1"/>
  <c r="Y326" i="38"/>
  <c r="CZ326" i="38" s="1"/>
  <c r="AF326" i="38"/>
  <c r="DG326" i="38" s="1"/>
  <c r="AG326" i="38"/>
  <c r="DH326" i="38" s="1"/>
  <c r="AH326" i="38"/>
  <c r="DI326" i="38" s="1"/>
  <c r="AI326" i="38"/>
  <c r="DJ326" i="38" s="1"/>
  <c r="AT326" i="38"/>
  <c r="DU326" i="38" s="1"/>
  <c r="AU326" i="38"/>
  <c r="DV326" i="38" s="1"/>
  <c r="BD326" i="38"/>
  <c r="EE326" i="38" s="1"/>
  <c r="BE326" i="38"/>
  <c r="EF326" i="38" s="1"/>
  <c r="BG326" i="38"/>
  <c r="EH326" i="38" s="1"/>
  <c r="BH326" i="38"/>
  <c r="EI326" i="38" s="1"/>
  <c r="BI326" i="38"/>
  <c r="EJ326" i="38" s="1"/>
  <c r="BJ326" i="38"/>
  <c r="EK326" i="38" s="1"/>
  <c r="BK326" i="38"/>
  <c r="EL326" i="38" s="1"/>
  <c r="BQ326" i="38"/>
  <c r="ER326" i="38" s="1"/>
  <c r="BR326" i="38"/>
  <c r="ES326" i="38" s="1"/>
  <c r="BW326" i="38"/>
  <c r="EX326" i="38" s="1"/>
  <c r="CA326" i="38"/>
  <c r="FB326" i="38" s="1"/>
  <c r="CB326" i="38"/>
  <c r="FC326" i="38" s="1"/>
  <c r="CE326" i="38"/>
  <c r="FF326" i="38" s="1"/>
  <c r="CF326" i="38"/>
  <c r="FG326" i="38" s="1"/>
  <c r="CH326" i="38"/>
  <c r="FI326" i="38" s="1"/>
  <c r="N327" i="38"/>
  <c r="CO327" i="38" s="1"/>
  <c r="O327" i="38"/>
  <c r="CP327" i="38" s="1"/>
  <c r="P327" i="38"/>
  <c r="CQ327" i="38" s="1"/>
  <c r="W327" i="38"/>
  <c r="CX327" i="38" s="1"/>
  <c r="X327" i="38"/>
  <c r="CY327" i="38" s="1"/>
  <c r="Y327" i="38"/>
  <c r="CZ327" i="38" s="1"/>
  <c r="AF327" i="38"/>
  <c r="DG327" i="38" s="1"/>
  <c r="AG327" i="38"/>
  <c r="DH327" i="38" s="1"/>
  <c r="AH327" i="38"/>
  <c r="DI327" i="38" s="1"/>
  <c r="AI327" i="38"/>
  <c r="DJ327" i="38" s="1"/>
  <c r="AT327" i="38"/>
  <c r="DU327" i="38" s="1"/>
  <c r="AU327" i="38"/>
  <c r="DV327" i="38" s="1"/>
  <c r="BA327" i="38"/>
  <c r="EB327" i="38" s="1"/>
  <c r="BB327" i="38"/>
  <c r="EC327" i="38" s="1"/>
  <c r="BC327" i="38"/>
  <c r="ED327" i="38" s="1"/>
  <c r="BD327" i="38"/>
  <c r="EE327" i="38" s="1"/>
  <c r="BE327" i="38"/>
  <c r="EF327" i="38" s="1"/>
  <c r="BG327" i="38"/>
  <c r="EH327" i="38" s="1"/>
  <c r="BH327" i="38"/>
  <c r="EI327" i="38" s="1"/>
  <c r="BI327" i="38"/>
  <c r="EJ327" i="38" s="1"/>
  <c r="BJ327" i="38"/>
  <c r="EK327" i="38" s="1"/>
  <c r="BK327" i="38"/>
  <c r="EL327" i="38" s="1"/>
  <c r="BQ327" i="38"/>
  <c r="ER327" i="38" s="1"/>
  <c r="BR327" i="38"/>
  <c r="ES327" i="38" s="1"/>
  <c r="BW327" i="38"/>
  <c r="EX327" i="38" s="1"/>
  <c r="CA327" i="38"/>
  <c r="FB327" i="38" s="1"/>
  <c r="CB327" i="38"/>
  <c r="FC327" i="38" s="1"/>
  <c r="CE327" i="38"/>
  <c r="FF327" i="38" s="1"/>
  <c r="CF327" i="38"/>
  <c r="FG327" i="38" s="1"/>
  <c r="CH327" i="38"/>
  <c r="FI327" i="38" s="1"/>
  <c r="N328" i="38"/>
  <c r="CO328" i="38" s="1"/>
  <c r="O328" i="38"/>
  <c r="CP328" i="38" s="1"/>
  <c r="P328" i="38"/>
  <c r="CQ328" i="38" s="1"/>
  <c r="W328" i="38"/>
  <c r="CX328" i="38" s="1"/>
  <c r="X328" i="38"/>
  <c r="CY328" i="38" s="1"/>
  <c r="Y328" i="38"/>
  <c r="CZ328" i="38" s="1"/>
  <c r="AF328" i="38"/>
  <c r="DG328" i="38" s="1"/>
  <c r="AG328" i="38"/>
  <c r="DH328" i="38" s="1"/>
  <c r="AH328" i="38"/>
  <c r="DI328" i="38" s="1"/>
  <c r="AI328" i="38"/>
  <c r="DJ328" i="38" s="1"/>
  <c r="AP328" i="38"/>
  <c r="DQ328" i="38" s="1"/>
  <c r="AR328" i="38"/>
  <c r="DS328" i="38" s="1"/>
  <c r="AS328" i="38"/>
  <c r="DT328" i="38" s="1"/>
  <c r="AT328" i="38"/>
  <c r="DU328" i="38" s="1"/>
  <c r="AU328" i="38"/>
  <c r="DV328" i="38" s="1"/>
  <c r="AV328" i="38"/>
  <c r="DW328" i="38" s="1"/>
  <c r="AW328" i="38"/>
  <c r="DX328" i="38" s="1"/>
  <c r="BA328" i="38"/>
  <c r="EB328" i="38" s="1"/>
  <c r="BB328" i="38"/>
  <c r="EC328" i="38" s="1"/>
  <c r="BC328" i="38"/>
  <c r="ED328" i="38" s="1"/>
  <c r="BD328" i="38"/>
  <c r="EE328" i="38" s="1"/>
  <c r="BE328" i="38"/>
  <c r="EF328" i="38" s="1"/>
  <c r="BG328" i="38"/>
  <c r="EH328" i="38" s="1"/>
  <c r="BH328" i="38"/>
  <c r="EI328" i="38" s="1"/>
  <c r="BI328" i="38"/>
  <c r="EJ328" i="38" s="1"/>
  <c r="BJ328" i="38"/>
  <c r="EK328" i="38" s="1"/>
  <c r="BK328" i="38"/>
  <c r="EL328" i="38" s="1"/>
  <c r="BP328" i="38"/>
  <c r="EQ328" i="38" s="1"/>
  <c r="BQ328" i="38"/>
  <c r="ER328" i="38" s="1"/>
  <c r="BR328" i="38"/>
  <c r="ES328" i="38" s="1"/>
  <c r="BW328" i="38"/>
  <c r="EX328" i="38" s="1"/>
  <c r="CA328" i="38"/>
  <c r="FB328" i="38" s="1"/>
  <c r="CB328" i="38"/>
  <c r="FC328" i="38" s="1"/>
  <c r="CE328" i="38"/>
  <c r="FF328" i="38" s="1"/>
  <c r="CF328" i="38"/>
  <c r="FG328" i="38" s="1"/>
  <c r="CH328" i="38"/>
  <c r="FI328" i="38" s="1"/>
  <c r="CI328" i="38"/>
  <c r="FJ328" i="38" s="1"/>
  <c r="N248" i="38"/>
  <c r="CO248" i="38" s="1"/>
  <c r="O248" i="38"/>
  <c r="CP248" i="38" s="1"/>
  <c r="P248" i="38"/>
  <c r="CQ248" i="38" s="1"/>
  <c r="Y248" i="38"/>
  <c r="CZ248" i="38" s="1"/>
  <c r="AH248" i="38"/>
  <c r="DI248" i="38" s="1"/>
  <c r="AI248" i="38"/>
  <c r="DJ248" i="38" s="1"/>
  <c r="AT248" i="38"/>
  <c r="DU248" i="38" s="1"/>
  <c r="AU248" i="38"/>
  <c r="DV248" i="38" s="1"/>
  <c r="BR248" i="38"/>
  <c r="ES248" i="38" s="1"/>
  <c r="BW248" i="38"/>
  <c r="EX248" i="38" s="1"/>
  <c r="CA248" i="38"/>
  <c r="FB248" i="38" s="1"/>
  <c r="CB248" i="38"/>
  <c r="FC248" i="38" s="1"/>
  <c r="CE248" i="38"/>
  <c r="FF248" i="38" s="1"/>
  <c r="N249" i="38"/>
  <c r="CO249" i="38" s="1"/>
  <c r="O249" i="38"/>
  <c r="CP249" i="38" s="1"/>
  <c r="P249" i="38"/>
  <c r="CQ249" i="38" s="1"/>
  <c r="Y249" i="38"/>
  <c r="CZ249" i="38" s="1"/>
  <c r="AH249" i="38"/>
  <c r="DI249" i="38" s="1"/>
  <c r="AI249" i="38"/>
  <c r="DJ249" i="38" s="1"/>
  <c r="AT249" i="38"/>
  <c r="DU249" i="38" s="1"/>
  <c r="AU249" i="38"/>
  <c r="DV249" i="38" s="1"/>
  <c r="BR249" i="38"/>
  <c r="ES249" i="38" s="1"/>
  <c r="BW249" i="38"/>
  <c r="EX249" i="38" s="1"/>
  <c r="CA249" i="38"/>
  <c r="FB249" i="38" s="1"/>
  <c r="CB249" i="38"/>
  <c r="FC249" i="38" s="1"/>
  <c r="CE249" i="38"/>
  <c r="FF249" i="38" s="1"/>
  <c r="N250" i="38"/>
  <c r="CO250" i="38" s="1"/>
  <c r="O250" i="38"/>
  <c r="CP250" i="38" s="1"/>
  <c r="P250" i="38"/>
  <c r="CQ250" i="38" s="1"/>
  <c r="Y250" i="38"/>
  <c r="CZ250" i="38" s="1"/>
  <c r="AH250" i="38"/>
  <c r="DI250" i="38" s="1"/>
  <c r="AI250" i="38"/>
  <c r="DJ250" i="38" s="1"/>
  <c r="AT250" i="38"/>
  <c r="DU250" i="38" s="1"/>
  <c r="AU250" i="38"/>
  <c r="DV250" i="38" s="1"/>
  <c r="BR250" i="38"/>
  <c r="ES250" i="38" s="1"/>
  <c r="BW250" i="38"/>
  <c r="EX250" i="38" s="1"/>
  <c r="CA250" i="38"/>
  <c r="FB250" i="38" s="1"/>
  <c r="CB250" i="38"/>
  <c r="FC250" i="38" s="1"/>
  <c r="CE250" i="38"/>
  <c r="FF250" i="38" s="1"/>
  <c r="N251" i="38"/>
  <c r="CO251" i="38" s="1"/>
  <c r="O251" i="38"/>
  <c r="CP251" i="38" s="1"/>
  <c r="P251" i="38"/>
  <c r="CQ251" i="38" s="1"/>
  <c r="Y251" i="38"/>
  <c r="CZ251" i="38" s="1"/>
  <c r="AH251" i="38"/>
  <c r="DI251" i="38" s="1"/>
  <c r="AI251" i="38"/>
  <c r="DJ251" i="38" s="1"/>
  <c r="AT251" i="38"/>
  <c r="DU251" i="38" s="1"/>
  <c r="AU251" i="38"/>
  <c r="DV251" i="38" s="1"/>
  <c r="BR251" i="38"/>
  <c r="ES251" i="38" s="1"/>
  <c r="BW251" i="38"/>
  <c r="EX251" i="38" s="1"/>
  <c r="CA251" i="38"/>
  <c r="FB251" i="38" s="1"/>
  <c r="CB251" i="38"/>
  <c r="FC251" i="38" s="1"/>
  <c r="CE251" i="38"/>
  <c r="FF251" i="38" s="1"/>
  <c r="N252" i="38"/>
  <c r="CO252" i="38" s="1"/>
  <c r="O252" i="38"/>
  <c r="CP252" i="38" s="1"/>
  <c r="P252" i="38"/>
  <c r="CQ252" i="38" s="1"/>
  <c r="Y252" i="38"/>
  <c r="CZ252" i="38" s="1"/>
  <c r="AH252" i="38"/>
  <c r="DI252" i="38" s="1"/>
  <c r="AI252" i="38"/>
  <c r="DJ252" i="38" s="1"/>
  <c r="AT252" i="38"/>
  <c r="DU252" i="38" s="1"/>
  <c r="AU252" i="38"/>
  <c r="DV252" i="38" s="1"/>
  <c r="BR252" i="38"/>
  <c r="ES252" i="38" s="1"/>
  <c r="BW252" i="38"/>
  <c r="EX252" i="38" s="1"/>
  <c r="CA252" i="38"/>
  <c r="FB252" i="38" s="1"/>
  <c r="CB252" i="38"/>
  <c r="FC252" i="38" s="1"/>
  <c r="CE252" i="38"/>
  <c r="FF252" i="38" s="1"/>
  <c r="N253" i="38"/>
  <c r="CO253" i="38" s="1"/>
  <c r="O253" i="38"/>
  <c r="CP253" i="38" s="1"/>
  <c r="P253" i="38"/>
  <c r="CQ253" i="38" s="1"/>
  <c r="Y253" i="38"/>
  <c r="CZ253" i="38" s="1"/>
  <c r="AH253" i="38"/>
  <c r="DI253" i="38" s="1"/>
  <c r="AI253" i="38"/>
  <c r="DJ253" i="38" s="1"/>
  <c r="AT253" i="38"/>
  <c r="DU253" i="38" s="1"/>
  <c r="AU253" i="38"/>
  <c r="DV253" i="38" s="1"/>
  <c r="BR253" i="38"/>
  <c r="ES253" i="38" s="1"/>
  <c r="BW253" i="38"/>
  <c r="EX253" i="38" s="1"/>
  <c r="CA253" i="38"/>
  <c r="FB253" i="38" s="1"/>
  <c r="CB253" i="38"/>
  <c r="FC253" i="38" s="1"/>
  <c r="CE253" i="38"/>
  <c r="FF253" i="38" s="1"/>
  <c r="N254" i="38"/>
  <c r="CO254" i="38" s="1"/>
  <c r="O254" i="38"/>
  <c r="CP254" i="38" s="1"/>
  <c r="P254" i="38"/>
  <c r="CQ254" i="38" s="1"/>
  <c r="Y254" i="38"/>
  <c r="CZ254" i="38" s="1"/>
  <c r="AH254" i="38"/>
  <c r="DI254" i="38" s="1"/>
  <c r="AI254" i="38"/>
  <c r="DJ254" i="38" s="1"/>
  <c r="AT254" i="38"/>
  <c r="DU254" i="38" s="1"/>
  <c r="AU254" i="38"/>
  <c r="DV254" i="38" s="1"/>
  <c r="BR254" i="38"/>
  <c r="ES254" i="38" s="1"/>
  <c r="BW254" i="38"/>
  <c r="EX254" i="38" s="1"/>
  <c r="CA254" i="38"/>
  <c r="FB254" i="38" s="1"/>
  <c r="CB254" i="38"/>
  <c r="FC254" i="38" s="1"/>
  <c r="CE254" i="38"/>
  <c r="FF254" i="38" s="1"/>
  <c r="N255" i="38"/>
  <c r="CO255" i="38" s="1"/>
  <c r="O255" i="38"/>
  <c r="CP255" i="38" s="1"/>
  <c r="P255" i="38"/>
  <c r="CQ255" i="38" s="1"/>
  <c r="Y255" i="38"/>
  <c r="CZ255" i="38" s="1"/>
  <c r="AH255" i="38"/>
  <c r="DI255" i="38" s="1"/>
  <c r="AI255" i="38"/>
  <c r="DJ255" i="38" s="1"/>
  <c r="AT255" i="38"/>
  <c r="DU255" i="38" s="1"/>
  <c r="AU255" i="38"/>
  <c r="DV255" i="38" s="1"/>
  <c r="BR255" i="38"/>
  <c r="ES255" i="38" s="1"/>
  <c r="BW255" i="38"/>
  <c r="EX255" i="38" s="1"/>
  <c r="CA255" i="38"/>
  <c r="FB255" i="38" s="1"/>
  <c r="CB255" i="38"/>
  <c r="FC255" i="38" s="1"/>
  <c r="CE255" i="38"/>
  <c r="FF255" i="38" s="1"/>
  <c r="N256" i="38"/>
  <c r="CO256" i="38" s="1"/>
  <c r="O256" i="38"/>
  <c r="CP256" i="38" s="1"/>
  <c r="P256" i="38"/>
  <c r="CQ256" i="38" s="1"/>
  <c r="Y256" i="38"/>
  <c r="CZ256" i="38" s="1"/>
  <c r="AH256" i="38"/>
  <c r="DI256" i="38" s="1"/>
  <c r="AI256" i="38"/>
  <c r="DJ256" i="38" s="1"/>
  <c r="AT256" i="38"/>
  <c r="DU256" i="38" s="1"/>
  <c r="AU256" i="38"/>
  <c r="DV256" i="38" s="1"/>
  <c r="BR256" i="38"/>
  <c r="ES256" i="38" s="1"/>
  <c r="BW256" i="38"/>
  <c r="EX256" i="38" s="1"/>
  <c r="CA256" i="38"/>
  <c r="FB256" i="38" s="1"/>
  <c r="CB256" i="38"/>
  <c r="FC256" i="38" s="1"/>
  <c r="CE256" i="38"/>
  <c r="FF256" i="38" s="1"/>
  <c r="N257" i="38"/>
  <c r="CO257" i="38" s="1"/>
  <c r="O257" i="38"/>
  <c r="P257" i="38"/>
  <c r="CQ257" i="38" s="1"/>
  <c r="Y257" i="38"/>
  <c r="CZ257" i="38" s="1"/>
  <c r="AH257" i="38"/>
  <c r="DI257" i="38" s="1"/>
  <c r="AI257" i="38"/>
  <c r="DJ257" i="38" s="1"/>
  <c r="AT257" i="38"/>
  <c r="DU257" i="38" s="1"/>
  <c r="AU257" i="38"/>
  <c r="DV257" i="38" s="1"/>
  <c r="BR257" i="38"/>
  <c r="ES257" i="38" s="1"/>
  <c r="BW257" i="38"/>
  <c r="EX257" i="38" s="1"/>
  <c r="CA257" i="38"/>
  <c r="FB257" i="38" s="1"/>
  <c r="CB257" i="38"/>
  <c r="FC257" i="38" s="1"/>
  <c r="CE257" i="38"/>
  <c r="FF257" i="38" s="1"/>
  <c r="CP257" i="38"/>
  <c r="N258" i="38"/>
  <c r="CO258" i="38" s="1"/>
  <c r="O258" i="38"/>
  <c r="CP258" i="38" s="1"/>
  <c r="P258" i="38"/>
  <c r="CQ258" i="38" s="1"/>
  <c r="Y258" i="38"/>
  <c r="CZ258" i="38" s="1"/>
  <c r="AH258" i="38"/>
  <c r="DI258" i="38" s="1"/>
  <c r="AI258" i="38"/>
  <c r="DJ258" i="38" s="1"/>
  <c r="AT258" i="38"/>
  <c r="DU258" i="38" s="1"/>
  <c r="AU258" i="38"/>
  <c r="DV258" i="38" s="1"/>
  <c r="BR258" i="38"/>
  <c r="ES258" i="38" s="1"/>
  <c r="BW258" i="38"/>
  <c r="EX258" i="38" s="1"/>
  <c r="CA258" i="38"/>
  <c r="FB258" i="38" s="1"/>
  <c r="CB258" i="38"/>
  <c r="FC258" i="38" s="1"/>
  <c r="CE258" i="38"/>
  <c r="FF258" i="38" s="1"/>
  <c r="N259" i="38"/>
  <c r="CO259" i="38" s="1"/>
  <c r="O259" i="38"/>
  <c r="CP259" i="38" s="1"/>
  <c r="P259" i="38"/>
  <c r="CQ259" i="38" s="1"/>
  <c r="Y259" i="38"/>
  <c r="CZ259" i="38" s="1"/>
  <c r="AH259" i="38"/>
  <c r="DI259" i="38" s="1"/>
  <c r="AI259" i="38"/>
  <c r="DJ259" i="38" s="1"/>
  <c r="AT259" i="38"/>
  <c r="DU259" i="38" s="1"/>
  <c r="AU259" i="38"/>
  <c r="DV259" i="38" s="1"/>
  <c r="BR259" i="38"/>
  <c r="ES259" i="38" s="1"/>
  <c r="BW259" i="38"/>
  <c r="EX259" i="38" s="1"/>
  <c r="CA259" i="38"/>
  <c r="FB259" i="38" s="1"/>
  <c r="CB259" i="38"/>
  <c r="FC259" i="38" s="1"/>
  <c r="CE259" i="38"/>
  <c r="FF259" i="38" s="1"/>
  <c r="N260" i="38"/>
  <c r="CO260" i="38" s="1"/>
  <c r="O260" i="38"/>
  <c r="CP260" i="38" s="1"/>
  <c r="P260" i="38"/>
  <c r="CQ260" i="38" s="1"/>
  <c r="Y260" i="38"/>
  <c r="CZ260" i="38" s="1"/>
  <c r="AH260" i="38"/>
  <c r="DI260" i="38" s="1"/>
  <c r="AI260" i="38"/>
  <c r="DJ260" i="38" s="1"/>
  <c r="AT260" i="38"/>
  <c r="DU260" i="38" s="1"/>
  <c r="AU260" i="38"/>
  <c r="DV260" i="38" s="1"/>
  <c r="BR260" i="38"/>
  <c r="ES260" i="38" s="1"/>
  <c r="BW260" i="38"/>
  <c r="EX260" i="38" s="1"/>
  <c r="CA260" i="38"/>
  <c r="FB260" i="38" s="1"/>
  <c r="CB260" i="38"/>
  <c r="FC260" i="38" s="1"/>
  <c r="CE260" i="38"/>
  <c r="FF260" i="38" s="1"/>
  <c r="N261" i="38"/>
  <c r="CO261" i="38" s="1"/>
  <c r="O261" i="38"/>
  <c r="CP261" i="38" s="1"/>
  <c r="P261" i="38"/>
  <c r="CQ261" i="38" s="1"/>
  <c r="Y261" i="38"/>
  <c r="CZ261" i="38" s="1"/>
  <c r="AH261" i="38"/>
  <c r="DI261" i="38" s="1"/>
  <c r="AI261" i="38"/>
  <c r="DJ261" i="38" s="1"/>
  <c r="AT261" i="38"/>
  <c r="DU261" i="38" s="1"/>
  <c r="AU261" i="38"/>
  <c r="DV261" i="38" s="1"/>
  <c r="BR261" i="38"/>
  <c r="ES261" i="38" s="1"/>
  <c r="BW261" i="38"/>
  <c r="EX261" i="38" s="1"/>
  <c r="CA261" i="38"/>
  <c r="FB261" i="38" s="1"/>
  <c r="CB261" i="38"/>
  <c r="FC261" i="38" s="1"/>
  <c r="CE261" i="38"/>
  <c r="FF261" i="38" s="1"/>
  <c r="N262" i="38"/>
  <c r="CO262" i="38" s="1"/>
  <c r="O262" i="38"/>
  <c r="CP262" i="38" s="1"/>
  <c r="P262" i="38"/>
  <c r="CQ262" i="38" s="1"/>
  <c r="W262" i="38"/>
  <c r="CX262" i="38" s="1"/>
  <c r="Y262" i="38"/>
  <c r="CZ262" i="38" s="1"/>
  <c r="AF262" i="38"/>
  <c r="DG262" i="38" s="1"/>
  <c r="AH262" i="38"/>
  <c r="DI262" i="38" s="1"/>
  <c r="AI262" i="38"/>
  <c r="DJ262" i="38" s="1"/>
  <c r="AT262" i="38"/>
  <c r="DU262" i="38" s="1"/>
  <c r="AU262" i="38"/>
  <c r="DV262" i="38" s="1"/>
  <c r="BE262" i="38"/>
  <c r="EF262" i="38" s="1"/>
  <c r="BK262" i="38"/>
  <c r="BQ262" i="38"/>
  <c r="BR262" i="38"/>
  <c r="ES262" i="38" s="1"/>
  <c r="BW262" i="38"/>
  <c r="EX262" i="38" s="1"/>
  <c r="CA262" i="38"/>
  <c r="FB262" i="38" s="1"/>
  <c r="CB262" i="38"/>
  <c r="FC262" i="38" s="1"/>
  <c r="CE262" i="38"/>
  <c r="FF262" i="38" s="1"/>
  <c r="N263" i="38"/>
  <c r="CO263" i="38" s="1"/>
  <c r="O263" i="38"/>
  <c r="CP263" i="38" s="1"/>
  <c r="P263" i="38"/>
  <c r="CQ263" i="38" s="1"/>
  <c r="W263" i="38"/>
  <c r="CX263" i="38" s="1"/>
  <c r="Y263" i="38"/>
  <c r="CZ263" i="38" s="1"/>
  <c r="AF263" i="38"/>
  <c r="DG263" i="38" s="1"/>
  <c r="AH263" i="38"/>
  <c r="DI263" i="38" s="1"/>
  <c r="AI263" i="38"/>
  <c r="DJ263" i="38" s="1"/>
  <c r="AT263" i="38"/>
  <c r="DU263" i="38" s="1"/>
  <c r="AU263" i="38"/>
  <c r="DV263" i="38" s="1"/>
  <c r="BE263" i="38"/>
  <c r="EF263" i="38" s="1"/>
  <c r="BK263" i="38"/>
  <c r="EL263" i="38" s="1"/>
  <c r="BQ263" i="38"/>
  <c r="ER263" i="38" s="1"/>
  <c r="BR263" i="38"/>
  <c r="ES263" i="38" s="1"/>
  <c r="BW263" i="38"/>
  <c r="EX263" i="38" s="1"/>
  <c r="CA263" i="38"/>
  <c r="FB263" i="38" s="1"/>
  <c r="CB263" i="38"/>
  <c r="FC263" i="38" s="1"/>
  <c r="CE263" i="38"/>
  <c r="FF263" i="38" s="1"/>
  <c r="N264" i="38"/>
  <c r="CO264" i="38" s="1"/>
  <c r="O264" i="38"/>
  <c r="CP264" i="38" s="1"/>
  <c r="P264" i="38"/>
  <c r="CQ264" i="38" s="1"/>
  <c r="W264" i="38"/>
  <c r="CX264" i="38" s="1"/>
  <c r="X264" i="38"/>
  <c r="CY264" i="38" s="1"/>
  <c r="Y264" i="38"/>
  <c r="CZ264" i="38" s="1"/>
  <c r="AF264" i="38"/>
  <c r="DG264" i="38" s="1"/>
  <c r="AG264" i="38"/>
  <c r="DH264" i="38" s="1"/>
  <c r="AH264" i="38"/>
  <c r="DI264" i="38" s="1"/>
  <c r="AI264" i="38"/>
  <c r="DJ264" i="38" s="1"/>
  <c r="AT264" i="38"/>
  <c r="DU264" i="38" s="1"/>
  <c r="AU264" i="38"/>
  <c r="DV264" i="38" s="1"/>
  <c r="BE264" i="38"/>
  <c r="EF264" i="38" s="1"/>
  <c r="BK264" i="38"/>
  <c r="EL264" i="38" s="1"/>
  <c r="BQ264" i="38"/>
  <c r="ER264" i="38" s="1"/>
  <c r="BR264" i="38"/>
  <c r="ES264" i="38" s="1"/>
  <c r="BW264" i="38"/>
  <c r="EX264" i="38" s="1"/>
  <c r="CA264" i="38"/>
  <c r="FB264" i="38" s="1"/>
  <c r="CB264" i="38"/>
  <c r="FC264" i="38" s="1"/>
  <c r="CE264" i="38"/>
  <c r="FF264" i="38" s="1"/>
  <c r="CH264" i="38"/>
  <c r="FI264" i="38" s="1"/>
  <c r="N265" i="38"/>
  <c r="CO265" i="38" s="1"/>
  <c r="O265" i="38"/>
  <c r="CP265" i="38" s="1"/>
  <c r="P265" i="38"/>
  <c r="CQ265" i="38" s="1"/>
  <c r="W265" i="38"/>
  <c r="CX265" i="38" s="1"/>
  <c r="X265" i="38"/>
  <c r="CY265" i="38" s="1"/>
  <c r="Y265" i="38"/>
  <c r="CZ265" i="38" s="1"/>
  <c r="AF265" i="38"/>
  <c r="DG265" i="38" s="1"/>
  <c r="AG265" i="38"/>
  <c r="DH265" i="38" s="1"/>
  <c r="AH265" i="38"/>
  <c r="DI265" i="38" s="1"/>
  <c r="AI265" i="38"/>
  <c r="DJ265" i="38" s="1"/>
  <c r="AT265" i="38"/>
  <c r="DU265" i="38" s="1"/>
  <c r="AU265" i="38"/>
  <c r="DV265" i="38" s="1"/>
  <c r="BE265" i="38"/>
  <c r="EF265" i="38" s="1"/>
  <c r="BK265" i="38"/>
  <c r="EL265" i="38" s="1"/>
  <c r="BQ265" i="38"/>
  <c r="ER265" i="38" s="1"/>
  <c r="BR265" i="38"/>
  <c r="ES265" i="38" s="1"/>
  <c r="BW265" i="38"/>
  <c r="EX265" i="38" s="1"/>
  <c r="CA265" i="38"/>
  <c r="FB265" i="38" s="1"/>
  <c r="CB265" i="38"/>
  <c r="FC265" i="38" s="1"/>
  <c r="CE265" i="38"/>
  <c r="FF265" i="38" s="1"/>
  <c r="CH265" i="38"/>
  <c r="FI265" i="38" s="1"/>
  <c r="N266" i="38"/>
  <c r="CO266" i="38" s="1"/>
  <c r="O266" i="38"/>
  <c r="CP266" i="38" s="1"/>
  <c r="P266" i="38"/>
  <c r="CQ266" i="38" s="1"/>
  <c r="W266" i="38"/>
  <c r="CX266" i="38" s="1"/>
  <c r="X266" i="38"/>
  <c r="CY266" i="38" s="1"/>
  <c r="Y266" i="38"/>
  <c r="CZ266" i="38" s="1"/>
  <c r="AF266" i="38"/>
  <c r="DG266" i="38" s="1"/>
  <c r="AG266" i="38"/>
  <c r="DH266" i="38" s="1"/>
  <c r="AH266" i="38"/>
  <c r="DI266" i="38" s="1"/>
  <c r="AI266" i="38"/>
  <c r="DJ266" i="38" s="1"/>
  <c r="AT266" i="38"/>
  <c r="DU266" i="38" s="1"/>
  <c r="AU266" i="38"/>
  <c r="DV266" i="38" s="1"/>
  <c r="BE266" i="38"/>
  <c r="EF266" i="38" s="1"/>
  <c r="BK266" i="38"/>
  <c r="EL266" i="38" s="1"/>
  <c r="BQ266" i="38"/>
  <c r="ER266" i="38" s="1"/>
  <c r="BR266" i="38"/>
  <c r="ES266" i="38" s="1"/>
  <c r="BW266" i="38"/>
  <c r="EX266" i="38" s="1"/>
  <c r="CA266" i="38"/>
  <c r="FB266" i="38" s="1"/>
  <c r="CB266" i="38"/>
  <c r="FC266" i="38" s="1"/>
  <c r="CE266" i="38"/>
  <c r="FF266" i="38" s="1"/>
  <c r="CH266" i="38"/>
  <c r="FI266" i="38" s="1"/>
  <c r="N267" i="38"/>
  <c r="CO267" i="38" s="1"/>
  <c r="O267" i="38"/>
  <c r="CP267" i="38" s="1"/>
  <c r="P267" i="38"/>
  <c r="CQ267" i="38" s="1"/>
  <c r="W267" i="38"/>
  <c r="CX267" i="38" s="1"/>
  <c r="X267" i="38"/>
  <c r="CY267" i="38" s="1"/>
  <c r="Y267" i="38"/>
  <c r="CZ267" i="38" s="1"/>
  <c r="AF267" i="38"/>
  <c r="DG267" i="38" s="1"/>
  <c r="AG267" i="38"/>
  <c r="DH267" i="38" s="1"/>
  <c r="AH267" i="38"/>
  <c r="DI267" i="38" s="1"/>
  <c r="AI267" i="38"/>
  <c r="DJ267" i="38" s="1"/>
  <c r="AT267" i="38"/>
  <c r="DU267" i="38" s="1"/>
  <c r="AU267" i="38"/>
  <c r="BE267" i="38"/>
  <c r="EF267" i="38" s="1"/>
  <c r="BK267" i="38"/>
  <c r="EL267" i="38" s="1"/>
  <c r="BQ267" i="38"/>
  <c r="ER267" i="38" s="1"/>
  <c r="BR267" i="38"/>
  <c r="ES267" i="38" s="1"/>
  <c r="BW267" i="38"/>
  <c r="EX267" i="38" s="1"/>
  <c r="CA267" i="38"/>
  <c r="FB267" i="38" s="1"/>
  <c r="CB267" i="38"/>
  <c r="FC267" i="38" s="1"/>
  <c r="CE267" i="38"/>
  <c r="FF267" i="38" s="1"/>
  <c r="CH267" i="38"/>
  <c r="FI267" i="38" s="1"/>
  <c r="DV267" i="38"/>
  <c r="N268" i="38"/>
  <c r="CO268" i="38" s="1"/>
  <c r="O268" i="38"/>
  <c r="CP268" i="38" s="1"/>
  <c r="P268" i="38"/>
  <c r="CQ268" i="38" s="1"/>
  <c r="W268" i="38"/>
  <c r="CX268" i="38" s="1"/>
  <c r="X268" i="38"/>
  <c r="CY268" i="38" s="1"/>
  <c r="Y268" i="38"/>
  <c r="CZ268" i="38" s="1"/>
  <c r="AF268" i="38"/>
  <c r="DG268" i="38" s="1"/>
  <c r="AG268" i="38"/>
  <c r="DH268" i="38" s="1"/>
  <c r="AH268" i="38"/>
  <c r="DI268" i="38" s="1"/>
  <c r="AI268" i="38"/>
  <c r="DJ268" i="38" s="1"/>
  <c r="AT268" i="38"/>
  <c r="DU268" i="38" s="1"/>
  <c r="AU268" i="38"/>
  <c r="DV268" i="38" s="1"/>
  <c r="BE268" i="38"/>
  <c r="EF268" i="38" s="1"/>
  <c r="BK268" i="38"/>
  <c r="EL268" i="38" s="1"/>
  <c r="BQ268" i="38"/>
  <c r="ER268" i="38" s="1"/>
  <c r="BR268" i="38"/>
  <c r="ES268" i="38" s="1"/>
  <c r="BW268" i="38"/>
  <c r="EX268" i="38" s="1"/>
  <c r="CA268" i="38"/>
  <c r="FB268" i="38" s="1"/>
  <c r="CB268" i="38"/>
  <c r="FC268" i="38" s="1"/>
  <c r="CE268" i="38"/>
  <c r="FF268" i="38" s="1"/>
  <c r="CH268" i="38"/>
  <c r="FI268" i="38" s="1"/>
  <c r="N269" i="38"/>
  <c r="CO269" i="38" s="1"/>
  <c r="O269" i="38"/>
  <c r="CP269" i="38" s="1"/>
  <c r="P269" i="38"/>
  <c r="CQ269" i="38" s="1"/>
  <c r="W269" i="38"/>
  <c r="CX269" i="38" s="1"/>
  <c r="X269" i="38"/>
  <c r="CY269" i="38" s="1"/>
  <c r="Y269" i="38"/>
  <c r="CZ269" i="38" s="1"/>
  <c r="AF269" i="38"/>
  <c r="DG269" i="38" s="1"/>
  <c r="AG269" i="38"/>
  <c r="DH269" i="38" s="1"/>
  <c r="AH269" i="38"/>
  <c r="DI269" i="38" s="1"/>
  <c r="AI269" i="38"/>
  <c r="DJ269" i="38" s="1"/>
  <c r="AT269" i="38"/>
  <c r="DU269" i="38" s="1"/>
  <c r="AU269" i="38"/>
  <c r="DV269" i="38" s="1"/>
  <c r="BE269" i="38"/>
  <c r="EF269" i="38" s="1"/>
  <c r="BK269" i="38"/>
  <c r="EL269" i="38" s="1"/>
  <c r="BQ269" i="38"/>
  <c r="ER269" i="38" s="1"/>
  <c r="BR269" i="38"/>
  <c r="ES269" i="38" s="1"/>
  <c r="BW269" i="38"/>
  <c r="EX269" i="38" s="1"/>
  <c r="CA269" i="38"/>
  <c r="FB269" i="38" s="1"/>
  <c r="CB269" i="38"/>
  <c r="FC269" i="38" s="1"/>
  <c r="CE269" i="38"/>
  <c r="FF269" i="38" s="1"/>
  <c r="CH269" i="38"/>
  <c r="FI269" i="38" s="1"/>
  <c r="N270" i="38"/>
  <c r="CO270" i="38" s="1"/>
  <c r="O270" i="38"/>
  <c r="CP270" i="38" s="1"/>
  <c r="P270" i="38"/>
  <c r="W270" i="38"/>
  <c r="CX270" i="38" s="1"/>
  <c r="X270" i="38"/>
  <c r="CY270" i="38" s="1"/>
  <c r="Y270" i="38"/>
  <c r="CZ270" i="38" s="1"/>
  <c r="AF270" i="38"/>
  <c r="DG270" i="38" s="1"/>
  <c r="AG270" i="38"/>
  <c r="DH270" i="38" s="1"/>
  <c r="AH270" i="38"/>
  <c r="DI270" i="38" s="1"/>
  <c r="AI270" i="38"/>
  <c r="DJ270" i="38" s="1"/>
  <c r="AT270" i="38"/>
  <c r="DU270" i="38" s="1"/>
  <c r="AU270" i="38"/>
  <c r="DV270" i="38" s="1"/>
  <c r="BD270" i="38"/>
  <c r="EE270" i="38" s="1"/>
  <c r="BE270" i="38"/>
  <c r="EF270" i="38" s="1"/>
  <c r="BG270" i="38"/>
  <c r="EH270" i="38" s="1"/>
  <c r="BH270" i="38"/>
  <c r="EI270" i="38" s="1"/>
  <c r="BI270" i="38"/>
  <c r="EJ270" i="38" s="1"/>
  <c r="BJ270" i="38"/>
  <c r="EK270" i="38" s="1"/>
  <c r="BK270" i="38"/>
  <c r="EL270" i="38" s="1"/>
  <c r="BQ270" i="38"/>
  <c r="ER270" i="38" s="1"/>
  <c r="BR270" i="38"/>
  <c r="ES270" i="38" s="1"/>
  <c r="BW270" i="38"/>
  <c r="EX270" i="38" s="1"/>
  <c r="CA270" i="38"/>
  <c r="FB270" i="38" s="1"/>
  <c r="CB270" i="38"/>
  <c r="FC270" i="38" s="1"/>
  <c r="CE270" i="38"/>
  <c r="FF270" i="38" s="1"/>
  <c r="CF270" i="38"/>
  <c r="FG270" i="38" s="1"/>
  <c r="CH270" i="38"/>
  <c r="FI270" i="38" s="1"/>
  <c r="CQ270" i="38"/>
  <c r="N271" i="38"/>
  <c r="CO271" i="38" s="1"/>
  <c r="O271" i="38"/>
  <c r="CP271" i="38" s="1"/>
  <c r="P271" i="38"/>
  <c r="CQ271" i="38" s="1"/>
  <c r="W271" i="38"/>
  <c r="CX271" i="38" s="1"/>
  <c r="X271" i="38"/>
  <c r="CY271" i="38" s="1"/>
  <c r="Y271" i="38"/>
  <c r="CZ271" i="38" s="1"/>
  <c r="AF271" i="38"/>
  <c r="DG271" i="38" s="1"/>
  <c r="AG271" i="38"/>
  <c r="DH271" i="38" s="1"/>
  <c r="AH271" i="38"/>
  <c r="DI271" i="38" s="1"/>
  <c r="AI271" i="38"/>
  <c r="DJ271" i="38" s="1"/>
  <c r="AT271" i="38"/>
  <c r="DU271" i="38" s="1"/>
  <c r="AU271" i="38"/>
  <c r="DV271" i="38" s="1"/>
  <c r="BD271" i="38"/>
  <c r="EE271" i="38" s="1"/>
  <c r="BE271" i="38"/>
  <c r="EF271" i="38" s="1"/>
  <c r="BG271" i="38"/>
  <c r="EH271" i="38" s="1"/>
  <c r="BH271" i="38"/>
  <c r="EI271" i="38" s="1"/>
  <c r="BI271" i="38"/>
  <c r="EJ271" i="38" s="1"/>
  <c r="BJ271" i="38"/>
  <c r="EK271" i="38" s="1"/>
  <c r="BK271" i="38"/>
  <c r="EL271" i="38" s="1"/>
  <c r="BQ271" i="38"/>
  <c r="ER271" i="38" s="1"/>
  <c r="BR271" i="38"/>
  <c r="ES271" i="38" s="1"/>
  <c r="BW271" i="38"/>
  <c r="EX271" i="38" s="1"/>
  <c r="CA271" i="38"/>
  <c r="FB271" i="38" s="1"/>
  <c r="CB271" i="38"/>
  <c r="FC271" i="38" s="1"/>
  <c r="CE271" i="38"/>
  <c r="FF271" i="38" s="1"/>
  <c r="CF271" i="38"/>
  <c r="FG271" i="38" s="1"/>
  <c r="CH271" i="38"/>
  <c r="FI271" i="38" s="1"/>
  <c r="N272" i="38"/>
  <c r="CO272" i="38" s="1"/>
  <c r="O272" i="38"/>
  <c r="CP272" i="38" s="1"/>
  <c r="P272" i="38"/>
  <c r="CQ272" i="38" s="1"/>
  <c r="W272" i="38"/>
  <c r="CX272" i="38" s="1"/>
  <c r="X272" i="38"/>
  <c r="CY272" i="38" s="1"/>
  <c r="Y272" i="38"/>
  <c r="CZ272" i="38" s="1"/>
  <c r="AF272" i="38"/>
  <c r="DG272" i="38" s="1"/>
  <c r="AG272" i="38"/>
  <c r="DH272" i="38" s="1"/>
  <c r="AH272" i="38"/>
  <c r="DI272" i="38" s="1"/>
  <c r="AI272" i="38"/>
  <c r="DJ272" i="38" s="1"/>
  <c r="AT272" i="38"/>
  <c r="DU272" i="38" s="1"/>
  <c r="AU272" i="38"/>
  <c r="DV272" i="38" s="1"/>
  <c r="BA272" i="38"/>
  <c r="EB272" i="38" s="1"/>
  <c r="BB272" i="38"/>
  <c r="EC272" i="38" s="1"/>
  <c r="BC272" i="38"/>
  <c r="ED272" i="38" s="1"/>
  <c r="BD272" i="38"/>
  <c r="EE272" i="38" s="1"/>
  <c r="BE272" i="38"/>
  <c r="EF272" i="38" s="1"/>
  <c r="BG272" i="38"/>
  <c r="EH272" i="38" s="1"/>
  <c r="BH272" i="38"/>
  <c r="EI272" i="38" s="1"/>
  <c r="BI272" i="38"/>
  <c r="EJ272" i="38" s="1"/>
  <c r="BJ272" i="38"/>
  <c r="EK272" i="38" s="1"/>
  <c r="BK272" i="38"/>
  <c r="EL272" i="38" s="1"/>
  <c r="BQ272" i="38"/>
  <c r="ER272" i="38" s="1"/>
  <c r="BR272" i="38"/>
  <c r="ES272" i="38" s="1"/>
  <c r="BW272" i="38"/>
  <c r="EX272" i="38" s="1"/>
  <c r="CA272" i="38"/>
  <c r="FB272" i="38" s="1"/>
  <c r="CB272" i="38"/>
  <c r="FC272" i="38" s="1"/>
  <c r="CE272" i="38"/>
  <c r="FF272" i="38" s="1"/>
  <c r="CF272" i="38"/>
  <c r="FG272" i="38" s="1"/>
  <c r="CH272" i="38"/>
  <c r="FI272" i="38" s="1"/>
  <c r="N273" i="38"/>
  <c r="CO273" i="38" s="1"/>
  <c r="O273" i="38"/>
  <c r="CP273" i="38" s="1"/>
  <c r="P273" i="38"/>
  <c r="CQ273" i="38" s="1"/>
  <c r="W273" i="38"/>
  <c r="CX273" i="38" s="1"/>
  <c r="X273" i="38"/>
  <c r="CY273" i="38" s="1"/>
  <c r="Y273" i="38"/>
  <c r="CZ273" i="38" s="1"/>
  <c r="AF273" i="38"/>
  <c r="DG273" i="38" s="1"/>
  <c r="AG273" i="38"/>
  <c r="DH273" i="38" s="1"/>
  <c r="AH273" i="38"/>
  <c r="DI273" i="38" s="1"/>
  <c r="AI273" i="38"/>
  <c r="DJ273" i="38" s="1"/>
  <c r="AP273" i="38"/>
  <c r="DQ273" i="38" s="1"/>
  <c r="AR273" i="38"/>
  <c r="DS273" i="38" s="1"/>
  <c r="AS273" i="38"/>
  <c r="DT273" i="38" s="1"/>
  <c r="AT273" i="38"/>
  <c r="DU273" i="38" s="1"/>
  <c r="AU273" i="38"/>
  <c r="DV273" i="38" s="1"/>
  <c r="AV273" i="38"/>
  <c r="DW273" i="38" s="1"/>
  <c r="AW273" i="38"/>
  <c r="DX273" i="38" s="1"/>
  <c r="BA273" i="38"/>
  <c r="EB273" i="38" s="1"/>
  <c r="BB273" i="38"/>
  <c r="EC273" i="38" s="1"/>
  <c r="BC273" i="38"/>
  <c r="ED273" i="38" s="1"/>
  <c r="BD273" i="38"/>
  <c r="EE273" i="38" s="1"/>
  <c r="BE273" i="38"/>
  <c r="EF273" i="38" s="1"/>
  <c r="BG273" i="38"/>
  <c r="EH273" i="38" s="1"/>
  <c r="BH273" i="38"/>
  <c r="EI273" i="38" s="1"/>
  <c r="BI273" i="38"/>
  <c r="EJ273" i="38" s="1"/>
  <c r="BJ273" i="38"/>
  <c r="EK273" i="38" s="1"/>
  <c r="BK273" i="38"/>
  <c r="EL273" i="38" s="1"/>
  <c r="BP273" i="38"/>
  <c r="EQ273" i="38" s="1"/>
  <c r="BQ273" i="38"/>
  <c r="ER273" i="38" s="1"/>
  <c r="BR273" i="38"/>
  <c r="ES273" i="38" s="1"/>
  <c r="BW273" i="38"/>
  <c r="EX273" i="38" s="1"/>
  <c r="CA273" i="38"/>
  <c r="FB273" i="38" s="1"/>
  <c r="CB273" i="38"/>
  <c r="FC273" i="38" s="1"/>
  <c r="CE273" i="38"/>
  <c r="FF273" i="38" s="1"/>
  <c r="CF273" i="38"/>
  <c r="FG273" i="38" s="1"/>
  <c r="CH273" i="38"/>
  <c r="FI273" i="38" s="1"/>
  <c r="CI273" i="38"/>
  <c r="FJ273" i="38" s="1"/>
  <c r="N193" i="38"/>
  <c r="CO193" i="38" s="1"/>
  <c r="O193" i="38"/>
  <c r="CP193" i="38" s="1"/>
  <c r="P193" i="38"/>
  <c r="CQ193" i="38" s="1"/>
  <c r="Y193" i="38"/>
  <c r="CZ193" i="38" s="1"/>
  <c r="AH193" i="38"/>
  <c r="DI193" i="38" s="1"/>
  <c r="AI193" i="38"/>
  <c r="DJ193" i="38" s="1"/>
  <c r="AT193" i="38"/>
  <c r="DU193" i="38" s="1"/>
  <c r="AU193" i="38"/>
  <c r="DV193" i="38" s="1"/>
  <c r="BR193" i="38"/>
  <c r="ES193" i="38" s="1"/>
  <c r="BW193" i="38"/>
  <c r="EX193" i="38" s="1"/>
  <c r="CA193" i="38"/>
  <c r="FB193" i="38" s="1"/>
  <c r="CB193" i="38"/>
  <c r="FC193" i="38" s="1"/>
  <c r="CE193" i="38"/>
  <c r="FF193" i="38" s="1"/>
  <c r="N194" i="38"/>
  <c r="CO194" i="38" s="1"/>
  <c r="O194" i="38"/>
  <c r="CP194" i="38" s="1"/>
  <c r="P194" i="38"/>
  <c r="CQ194" i="38" s="1"/>
  <c r="Y194" i="38"/>
  <c r="CZ194" i="38" s="1"/>
  <c r="AH194" i="38"/>
  <c r="DI194" i="38" s="1"/>
  <c r="AI194" i="38"/>
  <c r="DJ194" i="38" s="1"/>
  <c r="AT194" i="38"/>
  <c r="DU194" i="38" s="1"/>
  <c r="AU194" i="38"/>
  <c r="DV194" i="38" s="1"/>
  <c r="BR194" i="38"/>
  <c r="ES194" i="38" s="1"/>
  <c r="BW194" i="38"/>
  <c r="EX194" i="38" s="1"/>
  <c r="CA194" i="38"/>
  <c r="FB194" i="38" s="1"/>
  <c r="CB194" i="38"/>
  <c r="FC194" i="38" s="1"/>
  <c r="CE194" i="38"/>
  <c r="FF194" i="38" s="1"/>
  <c r="N195" i="38"/>
  <c r="CO195" i="38" s="1"/>
  <c r="O195" i="38"/>
  <c r="CP195" i="38" s="1"/>
  <c r="P195" i="38"/>
  <c r="CQ195" i="38" s="1"/>
  <c r="Y195" i="38"/>
  <c r="CZ195" i="38" s="1"/>
  <c r="AH195" i="38"/>
  <c r="DI195" i="38" s="1"/>
  <c r="AI195" i="38"/>
  <c r="DJ195" i="38" s="1"/>
  <c r="AT195" i="38"/>
  <c r="DU195" i="38" s="1"/>
  <c r="AU195" i="38"/>
  <c r="DV195" i="38" s="1"/>
  <c r="BR195" i="38"/>
  <c r="ES195" i="38" s="1"/>
  <c r="BW195" i="38"/>
  <c r="EX195" i="38" s="1"/>
  <c r="CA195" i="38"/>
  <c r="FB195" i="38" s="1"/>
  <c r="CB195" i="38"/>
  <c r="FC195" i="38" s="1"/>
  <c r="CE195" i="38"/>
  <c r="FF195" i="38" s="1"/>
  <c r="N196" i="38"/>
  <c r="CO196" i="38" s="1"/>
  <c r="O196" i="38"/>
  <c r="CP196" i="38" s="1"/>
  <c r="P196" i="38"/>
  <c r="CQ196" i="38" s="1"/>
  <c r="Y196" i="38"/>
  <c r="CZ196" i="38" s="1"/>
  <c r="AH196" i="38"/>
  <c r="DI196" i="38" s="1"/>
  <c r="AI196" i="38"/>
  <c r="DJ196" i="38" s="1"/>
  <c r="AT196" i="38"/>
  <c r="DU196" i="38" s="1"/>
  <c r="AU196" i="38"/>
  <c r="DV196" i="38" s="1"/>
  <c r="BR196" i="38"/>
  <c r="ES196" i="38" s="1"/>
  <c r="BW196" i="38"/>
  <c r="EX196" i="38" s="1"/>
  <c r="CA196" i="38"/>
  <c r="FB196" i="38" s="1"/>
  <c r="CB196" i="38"/>
  <c r="FC196" i="38" s="1"/>
  <c r="CE196" i="38"/>
  <c r="FF196" i="38" s="1"/>
  <c r="N197" i="38"/>
  <c r="CO197" i="38" s="1"/>
  <c r="O197" i="38"/>
  <c r="CP197" i="38" s="1"/>
  <c r="P197" i="38"/>
  <c r="CQ197" i="38" s="1"/>
  <c r="Y197" i="38"/>
  <c r="CZ197" i="38" s="1"/>
  <c r="AH197" i="38"/>
  <c r="DI197" i="38" s="1"/>
  <c r="AI197" i="38"/>
  <c r="DJ197" i="38" s="1"/>
  <c r="AT197" i="38"/>
  <c r="DU197" i="38" s="1"/>
  <c r="AU197" i="38"/>
  <c r="DV197" i="38" s="1"/>
  <c r="BR197" i="38"/>
  <c r="ES197" i="38" s="1"/>
  <c r="BW197" i="38"/>
  <c r="EX197" i="38" s="1"/>
  <c r="CA197" i="38"/>
  <c r="FB197" i="38" s="1"/>
  <c r="CB197" i="38"/>
  <c r="FC197" i="38" s="1"/>
  <c r="CE197" i="38"/>
  <c r="FF197" i="38" s="1"/>
  <c r="N198" i="38"/>
  <c r="CO198" i="38" s="1"/>
  <c r="O198" i="38"/>
  <c r="CP198" i="38" s="1"/>
  <c r="P198" i="38"/>
  <c r="CQ198" i="38" s="1"/>
  <c r="Y198" i="38"/>
  <c r="CZ198" i="38" s="1"/>
  <c r="AH198" i="38"/>
  <c r="DI198" i="38" s="1"/>
  <c r="AI198" i="38"/>
  <c r="DJ198" i="38" s="1"/>
  <c r="AT198" i="38"/>
  <c r="DU198" i="38" s="1"/>
  <c r="AU198" i="38"/>
  <c r="DV198" i="38" s="1"/>
  <c r="BR198" i="38"/>
  <c r="ES198" i="38" s="1"/>
  <c r="BW198" i="38"/>
  <c r="EX198" i="38" s="1"/>
  <c r="CA198" i="38"/>
  <c r="FB198" i="38" s="1"/>
  <c r="CB198" i="38"/>
  <c r="FC198" i="38" s="1"/>
  <c r="CE198" i="38"/>
  <c r="FF198" i="38" s="1"/>
  <c r="N199" i="38"/>
  <c r="CO199" i="38" s="1"/>
  <c r="O199" i="38"/>
  <c r="CP199" i="38" s="1"/>
  <c r="P199" i="38"/>
  <c r="CQ199" i="38" s="1"/>
  <c r="Y199" i="38"/>
  <c r="CZ199" i="38" s="1"/>
  <c r="AH199" i="38"/>
  <c r="DI199" i="38" s="1"/>
  <c r="AI199" i="38"/>
  <c r="DJ199" i="38" s="1"/>
  <c r="AT199" i="38"/>
  <c r="DU199" i="38" s="1"/>
  <c r="AU199" i="38"/>
  <c r="DV199" i="38" s="1"/>
  <c r="BR199" i="38"/>
  <c r="ES199" i="38" s="1"/>
  <c r="BW199" i="38"/>
  <c r="EX199" i="38" s="1"/>
  <c r="CA199" i="38"/>
  <c r="FB199" i="38" s="1"/>
  <c r="CB199" i="38"/>
  <c r="FC199" i="38" s="1"/>
  <c r="CE199" i="38"/>
  <c r="FF199" i="38" s="1"/>
  <c r="N200" i="38"/>
  <c r="CO200" i="38" s="1"/>
  <c r="O200" i="38"/>
  <c r="CP200" i="38" s="1"/>
  <c r="P200" i="38"/>
  <c r="CQ200" i="38" s="1"/>
  <c r="Y200" i="38"/>
  <c r="CZ200" i="38" s="1"/>
  <c r="AH200" i="38"/>
  <c r="DI200" i="38" s="1"/>
  <c r="AI200" i="38"/>
  <c r="DJ200" i="38" s="1"/>
  <c r="AT200" i="38"/>
  <c r="DU200" i="38" s="1"/>
  <c r="AU200" i="38"/>
  <c r="DV200" i="38" s="1"/>
  <c r="BR200" i="38"/>
  <c r="ES200" i="38" s="1"/>
  <c r="BW200" i="38"/>
  <c r="EX200" i="38" s="1"/>
  <c r="CA200" i="38"/>
  <c r="FB200" i="38" s="1"/>
  <c r="CB200" i="38"/>
  <c r="FC200" i="38" s="1"/>
  <c r="CE200" i="38"/>
  <c r="FF200" i="38" s="1"/>
  <c r="N201" i="38"/>
  <c r="CO201" i="38" s="1"/>
  <c r="O201" i="38"/>
  <c r="CP201" i="38" s="1"/>
  <c r="P201" i="38"/>
  <c r="CQ201" i="38" s="1"/>
  <c r="Y201" i="38"/>
  <c r="CZ201" i="38" s="1"/>
  <c r="AH201" i="38"/>
  <c r="DI201" i="38" s="1"/>
  <c r="AI201" i="38"/>
  <c r="DJ201" i="38" s="1"/>
  <c r="AT201" i="38"/>
  <c r="DU201" i="38" s="1"/>
  <c r="AU201" i="38"/>
  <c r="DV201" i="38" s="1"/>
  <c r="BR201" i="38"/>
  <c r="ES201" i="38" s="1"/>
  <c r="BW201" i="38"/>
  <c r="EX201" i="38" s="1"/>
  <c r="CA201" i="38"/>
  <c r="FB201" i="38" s="1"/>
  <c r="CB201" i="38"/>
  <c r="FC201" i="38" s="1"/>
  <c r="CE201" i="38"/>
  <c r="FF201" i="38" s="1"/>
  <c r="N202" i="38"/>
  <c r="CO202" i="38" s="1"/>
  <c r="O202" i="38"/>
  <c r="CP202" i="38" s="1"/>
  <c r="P202" i="38"/>
  <c r="CQ202" i="38" s="1"/>
  <c r="Y202" i="38"/>
  <c r="CZ202" i="38" s="1"/>
  <c r="AH202" i="38"/>
  <c r="DI202" i="38" s="1"/>
  <c r="AI202" i="38"/>
  <c r="DJ202" i="38" s="1"/>
  <c r="AT202" i="38"/>
  <c r="DU202" i="38" s="1"/>
  <c r="AU202" i="38"/>
  <c r="DV202" i="38" s="1"/>
  <c r="BR202" i="38"/>
  <c r="ES202" i="38" s="1"/>
  <c r="BW202" i="38"/>
  <c r="EX202" i="38" s="1"/>
  <c r="CA202" i="38"/>
  <c r="FB202" i="38" s="1"/>
  <c r="CB202" i="38"/>
  <c r="FC202" i="38" s="1"/>
  <c r="CE202" i="38"/>
  <c r="FF202" i="38" s="1"/>
  <c r="N203" i="38"/>
  <c r="CO203" i="38" s="1"/>
  <c r="O203" i="38"/>
  <c r="CP203" i="38" s="1"/>
  <c r="P203" i="38"/>
  <c r="CQ203" i="38" s="1"/>
  <c r="Y203" i="38"/>
  <c r="CZ203" i="38" s="1"/>
  <c r="AH203" i="38"/>
  <c r="DI203" i="38" s="1"/>
  <c r="AI203" i="38"/>
  <c r="DJ203" i="38" s="1"/>
  <c r="AT203" i="38"/>
  <c r="DU203" i="38" s="1"/>
  <c r="AU203" i="38"/>
  <c r="DV203" i="38" s="1"/>
  <c r="BR203" i="38"/>
  <c r="ES203" i="38" s="1"/>
  <c r="BW203" i="38"/>
  <c r="EX203" i="38" s="1"/>
  <c r="CA203" i="38"/>
  <c r="FB203" i="38" s="1"/>
  <c r="CB203" i="38"/>
  <c r="FC203" i="38" s="1"/>
  <c r="CE203" i="38"/>
  <c r="FF203" i="38" s="1"/>
  <c r="N204" i="38"/>
  <c r="CO204" i="38" s="1"/>
  <c r="O204" i="38"/>
  <c r="CP204" i="38" s="1"/>
  <c r="P204" i="38"/>
  <c r="CQ204" i="38" s="1"/>
  <c r="Y204" i="38"/>
  <c r="CZ204" i="38" s="1"/>
  <c r="AH204" i="38"/>
  <c r="DI204" i="38" s="1"/>
  <c r="AI204" i="38"/>
  <c r="DJ204" i="38" s="1"/>
  <c r="AT204" i="38"/>
  <c r="DU204" i="38" s="1"/>
  <c r="AU204" i="38"/>
  <c r="DV204" i="38" s="1"/>
  <c r="BR204" i="38"/>
  <c r="ES204" i="38" s="1"/>
  <c r="BW204" i="38"/>
  <c r="EX204" i="38" s="1"/>
  <c r="CA204" i="38"/>
  <c r="FB204" i="38" s="1"/>
  <c r="CB204" i="38"/>
  <c r="FC204" i="38" s="1"/>
  <c r="CE204" i="38"/>
  <c r="FF204" i="38" s="1"/>
  <c r="N205" i="38"/>
  <c r="CO205" i="38" s="1"/>
  <c r="O205" i="38"/>
  <c r="CP205" i="38" s="1"/>
  <c r="P205" i="38"/>
  <c r="CQ205" i="38" s="1"/>
  <c r="Y205" i="38"/>
  <c r="CZ205" i="38" s="1"/>
  <c r="AH205" i="38"/>
  <c r="DI205" i="38" s="1"/>
  <c r="AI205" i="38"/>
  <c r="DJ205" i="38" s="1"/>
  <c r="AT205" i="38"/>
  <c r="DU205" i="38" s="1"/>
  <c r="AU205" i="38"/>
  <c r="DV205" i="38" s="1"/>
  <c r="BR205" i="38"/>
  <c r="ES205" i="38" s="1"/>
  <c r="BW205" i="38"/>
  <c r="EX205" i="38" s="1"/>
  <c r="CA205" i="38"/>
  <c r="FB205" i="38" s="1"/>
  <c r="CB205" i="38"/>
  <c r="FC205" i="38" s="1"/>
  <c r="CE205" i="38"/>
  <c r="FF205" i="38" s="1"/>
  <c r="N206" i="38"/>
  <c r="CO206" i="38" s="1"/>
  <c r="O206" i="38"/>
  <c r="CP206" i="38" s="1"/>
  <c r="P206" i="38"/>
  <c r="CQ206" i="38" s="1"/>
  <c r="Y206" i="38"/>
  <c r="CZ206" i="38" s="1"/>
  <c r="AH206" i="38"/>
  <c r="DI206" i="38" s="1"/>
  <c r="AI206" i="38"/>
  <c r="DJ206" i="38" s="1"/>
  <c r="AT206" i="38"/>
  <c r="DU206" i="38" s="1"/>
  <c r="AU206" i="38"/>
  <c r="DV206" i="38" s="1"/>
  <c r="BR206" i="38"/>
  <c r="ES206" i="38" s="1"/>
  <c r="BW206" i="38"/>
  <c r="EX206" i="38" s="1"/>
  <c r="CA206" i="38"/>
  <c r="FB206" i="38" s="1"/>
  <c r="CB206" i="38"/>
  <c r="FC206" i="38" s="1"/>
  <c r="CE206" i="38"/>
  <c r="FF206" i="38" s="1"/>
  <c r="N207" i="38"/>
  <c r="CO207" i="38" s="1"/>
  <c r="O207" i="38"/>
  <c r="CP207" i="38" s="1"/>
  <c r="P207" i="38"/>
  <c r="CQ207" i="38" s="1"/>
  <c r="W207" i="38"/>
  <c r="CX207" i="38" s="1"/>
  <c r="Y207" i="38"/>
  <c r="CZ207" i="38" s="1"/>
  <c r="AF207" i="38"/>
  <c r="DG207" i="38" s="1"/>
  <c r="AH207" i="38"/>
  <c r="DI207" i="38" s="1"/>
  <c r="AI207" i="38"/>
  <c r="DJ207" i="38" s="1"/>
  <c r="AT207" i="38"/>
  <c r="DU207" i="38" s="1"/>
  <c r="AU207" i="38"/>
  <c r="DV207" i="38" s="1"/>
  <c r="BE207" i="38"/>
  <c r="EF207" i="38" s="1"/>
  <c r="BK207" i="38"/>
  <c r="EL207" i="38" s="1"/>
  <c r="BQ207" i="38"/>
  <c r="ER207" i="38" s="1"/>
  <c r="BR207" i="38"/>
  <c r="ES207" i="38" s="1"/>
  <c r="BW207" i="38"/>
  <c r="EX207" i="38" s="1"/>
  <c r="CA207" i="38"/>
  <c r="FB207" i="38" s="1"/>
  <c r="CB207" i="38"/>
  <c r="FC207" i="38" s="1"/>
  <c r="CE207" i="38"/>
  <c r="FF207" i="38" s="1"/>
  <c r="N208" i="38"/>
  <c r="CO208" i="38" s="1"/>
  <c r="O208" i="38"/>
  <c r="CP208" i="38" s="1"/>
  <c r="P208" i="38"/>
  <c r="CQ208" i="38" s="1"/>
  <c r="W208" i="38"/>
  <c r="CX208" i="38" s="1"/>
  <c r="Y208" i="38"/>
  <c r="CZ208" i="38" s="1"/>
  <c r="AF208" i="38"/>
  <c r="DG208" i="38" s="1"/>
  <c r="AH208" i="38"/>
  <c r="DI208" i="38" s="1"/>
  <c r="AI208" i="38"/>
  <c r="DJ208" i="38" s="1"/>
  <c r="AT208" i="38"/>
  <c r="DU208" i="38" s="1"/>
  <c r="AU208" i="38"/>
  <c r="DV208" i="38" s="1"/>
  <c r="BE208" i="38"/>
  <c r="EF208" i="38" s="1"/>
  <c r="BK208" i="38"/>
  <c r="EL208" i="38" s="1"/>
  <c r="BQ208" i="38"/>
  <c r="ER208" i="38" s="1"/>
  <c r="BR208" i="38"/>
  <c r="ES208" i="38" s="1"/>
  <c r="BW208" i="38"/>
  <c r="EX208" i="38" s="1"/>
  <c r="CA208" i="38"/>
  <c r="FB208" i="38" s="1"/>
  <c r="CB208" i="38"/>
  <c r="FC208" i="38" s="1"/>
  <c r="CE208" i="38"/>
  <c r="FF208" i="38" s="1"/>
  <c r="N209" i="38"/>
  <c r="CO209" i="38" s="1"/>
  <c r="O209" i="38"/>
  <c r="CP209" i="38" s="1"/>
  <c r="P209" i="38"/>
  <c r="CQ209" i="38" s="1"/>
  <c r="W209" i="38"/>
  <c r="CX209" i="38" s="1"/>
  <c r="X209" i="38"/>
  <c r="CY209" i="38" s="1"/>
  <c r="Y209" i="38"/>
  <c r="CZ209" i="38" s="1"/>
  <c r="AF209" i="38"/>
  <c r="DG209" i="38" s="1"/>
  <c r="AG209" i="38"/>
  <c r="DH209" i="38" s="1"/>
  <c r="AH209" i="38"/>
  <c r="DI209" i="38" s="1"/>
  <c r="AI209" i="38"/>
  <c r="DJ209" i="38" s="1"/>
  <c r="AT209" i="38"/>
  <c r="DU209" i="38" s="1"/>
  <c r="AU209" i="38"/>
  <c r="DV209" i="38" s="1"/>
  <c r="BE209" i="38"/>
  <c r="EF209" i="38" s="1"/>
  <c r="BK209" i="38"/>
  <c r="EL209" i="38" s="1"/>
  <c r="BQ209" i="38"/>
  <c r="ER209" i="38" s="1"/>
  <c r="BR209" i="38"/>
  <c r="ES209" i="38" s="1"/>
  <c r="BW209" i="38"/>
  <c r="EX209" i="38" s="1"/>
  <c r="CA209" i="38"/>
  <c r="FB209" i="38" s="1"/>
  <c r="CB209" i="38"/>
  <c r="FC209" i="38" s="1"/>
  <c r="CE209" i="38"/>
  <c r="FF209" i="38" s="1"/>
  <c r="CH209" i="38"/>
  <c r="FI209" i="38" s="1"/>
  <c r="N210" i="38"/>
  <c r="CO210" i="38" s="1"/>
  <c r="O210" i="38"/>
  <c r="CP210" i="38" s="1"/>
  <c r="P210" i="38"/>
  <c r="CQ210" i="38" s="1"/>
  <c r="W210" i="38"/>
  <c r="CX210" i="38" s="1"/>
  <c r="X210" i="38"/>
  <c r="Y210" i="38"/>
  <c r="CZ210" i="38" s="1"/>
  <c r="AF210" i="38"/>
  <c r="DG210" i="38" s="1"/>
  <c r="AG210" i="38"/>
  <c r="DH210" i="38" s="1"/>
  <c r="AH210" i="38"/>
  <c r="DI210" i="38" s="1"/>
  <c r="AI210" i="38"/>
  <c r="DJ210" i="38" s="1"/>
  <c r="AT210" i="38"/>
  <c r="DU210" i="38" s="1"/>
  <c r="AU210" i="38"/>
  <c r="DV210" i="38" s="1"/>
  <c r="BE210" i="38"/>
  <c r="EF210" i="38" s="1"/>
  <c r="BK210" i="38"/>
  <c r="EL210" i="38" s="1"/>
  <c r="BQ210" i="38"/>
  <c r="ER210" i="38" s="1"/>
  <c r="BR210" i="38"/>
  <c r="ES210" i="38" s="1"/>
  <c r="BW210" i="38"/>
  <c r="EX210" i="38" s="1"/>
  <c r="CA210" i="38"/>
  <c r="FB210" i="38" s="1"/>
  <c r="CB210" i="38"/>
  <c r="FC210" i="38" s="1"/>
  <c r="CE210" i="38"/>
  <c r="FF210" i="38" s="1"/>
  <c r="CH210" i="38"/>
  <c r="FI210" i="38" s="1"/>
  <c r="CY210" i="38"/>
  <c r="N211" i="38"/>
  <c r="CO211" i="38" s="1"/>
  <c r="O211" i="38"/>
  <c r="CP211" i="38" s="1"/>
  <c r="P211" i="38"/>
  <c r="CQ211" i="38" s="1"/>
  <c r="W211" i="38"/>
  <c r="CX211" i="38" s="1"/>
  <c r="X211" i="38"/>
  <c r="CY211" i="38" s="1"/>
  <c r="Y211" i="38"/>
  <c r="CZ211" i="38" s="1"/>
  <c r="AF211" i="38"/>
  <c r="DG211" i="38" s="1"/>
  <c r="AG211" i="38"/>
  <c r="DH211" i="38" s="1"/>
  <c r="AH211" i="38"/>
  <c r="DI211" i="38" s="1"/>
  <c r="AI211" i="38"/>
  <c r="DJ211" i="38" s="1"/>
  <c r="AT211" i="38"/>
  <c r="DU211" i="38" s="1"/>
  <c r="AU211" i="38"/>
  <c r="DV211" i="38" s="1"/>
  <c r="BE211" i="38"/>
  <c r="EF211" i="38" s="1"/>
  <c r="BK211" i="38"/>
  <c r="EL211" i="38" s="1"/>
  <c r="BQ211" i="38"/>
  <c r="ER211" i="38" s="1"/>
  <c r="BR211" i="38"/>
  <c r="ES211" i="38" s="1"/>
  <c r="BW211" i="38"/>
  <c r="EX211" i="38" s="1"/>
  <c r="CA211" i="38"/>
  <c r="FB211" i="38" s="1"/>
  <c r="CB211" i="38"/>
  <c r="FC211" i="38" s="1"/>
  <c r="CE211" i="38"/>
  <c r="FF211" i="38" s="1"/>
  <c r="CH211" i="38"/>
  <c r="FI211" i="38" s="1"/>
  <c r="N212" i="38"/>
  <c r="CO212" i="38" s="1"/>
  <c r="O212" i="38"/>
  <c r="CP212" i="38" s="1"/>
  <c r="P212" i="38"/>
  <c r="CQ212" i="38" s="1"/>
  <c r="W212" i="38"/>
  <c r="CX212" i="38" s="1"/>
  <c r="X212" i="38"/>
  <c r="CY212" i="38" s="1"/>
  <c r="Y212" i="38"/>
  <c r="CZ212" i="38" s="1"/>
  <c r="AF212" i="38"/>
  <c r="DG212" i="38" s="1"/>
  <c r="AG212" i="38"/>
  <c r="DH212" i="38" s="1"/>
  <c r="AH212" i="38"/>
  <c r="DI212" i="38" s="1"/>
  <c r="AI212" i="38"/>
  <c r="DJ212" i="38" s="1"/>
  <c r="AT212" i="38"/>
  <c r="DU212" i="38" s="1"/>
  <c r="AU212" i="38"/>
  <c r="DV212" i="38" s="1"/>
  <c r="BE212" i="38"/>
  <c r="EF212" i="38" s="1"/>
  <c r="BK212" i="38"/>
  <c r="EL212" i="38" s="1"/>
  <c r="BQ212" i="38"/>
  <c r="ER212" i="38" s="1"/>
  <c r="BR212" i="38"/>
  <c r="ES212" i="38" s="1"/>
  <c r="BW212" i="38"/>
  <c r="EX212" i="38" s="1"/>
  <c r="CA212" i="38"/>
  <c r="FB212" i="38" s="1"/>
  <c r="CB212" i="38"/>
  <c r="FC212" i="38" s="1"/>
  <c r="CE212" i="38"/>
  <c r="FF212" i="38" s="1"/>
  <c r="CH212" i="38"/>
  <c r="FI212" i="38" s="1"/>
  <c r="N213" i="38"/>
  <c r="CO213" i="38" s="1"/>
  <c r="O213" i="38"/>
  <c r="CP213" i="38" s="1"/>
  <c r="P213" i="38"/>
  <c r="CQ213" i="38" s="1"/>
  <c r="W213" i="38"/>
  <c r="CX213" i="38" s="1"/>
  <c r="X213" i="38"/>
  <c r="CY213" i="38" s="1"/>
  <c r="Y213" i="38"/>
  <c r="CZ213" i="38" s="1"/>
  <c r="AF213" i="38"/>
  <c r="DG213" i="38" s="1"/>
  <c r="AG213" i="38"/>
  <c r="DH213" i="38" s="1"/>
  <c r="AH213" i="38"/>
  <c r="DI213" i="38" s="1"/>
  <c r="AI213" i="38"/>
  <c r="DJ213" i="38" s="1"/>
  <c r="AT213" i="38"/>
  <c r="DU213" i="38" s="1"/>
  <c r="AU213" i="38"/>
  <c r="DV213" i="38" s="1"/>
  <c r="BE213" i="38"/>
  <c r="EF213" i="38" s="1"/>
  <c r="BK213" i="38"/>
  <c r="EL213" i="38" s="1"/>
  <c r="BQ213" i="38"/>
  <c r="ER213" i="38" s="1"/>
  <c r="BR213" i="38"/>
  <c r="ES213" i="38" s="1"/>
  <c r="BW213" i="38"/>
  <c r="EX213" i="38" s="1"/>
  <c r="CA213" i="38"/>
  <c r="FB213" i="38" s="1"/>
  <c r="CB213" i="38"/>
  <c r="FC213" i="38" s="1"/>
  <c r="CE213" i="38"/>
  <c r="FF213" i="38" s="1"/>
  <c r="CH213" i="38"/>
  <c r="FI213" i="38" s="1"/>
  <c r="N214" i="38"/>
  <c r="CO214" i="38" s="1"/>
  <c r="O214" i="38"/>
  <c r="CP214" i="38" s="1"/>
  <c r="P214" i="38"/>
  <c r="CQ214" i="38" s="1"/>
  <c r="W214" i="38"/>
  <c r="CX214" i="38" s="1"/>
  <c r="X214" i="38"/>
  <c r="CY214" i="38" s="1"/>
  <c r="Y214" i="38"/>
  <c r="CZ214" i="38" s="1"/>
  <c r="AF214" i="38"/>
  <c r="DG214" i="38" s="1"/>
  <c r="AG214" i="38"/>
  <c r="DH214" i="38" s="1"/>
  <c r="AH214" i="38"/>
  <c r="DI214" i="38" s="1"/>
  <c r="AI214" i="38"/>
  <c r="DJ214" i="38" s="1"/>
  <c r="AT214" i="38"/>
  <c r="DU214" i="38" s="1"/>
  <c r="AU214" i="38"/>
  <c r="DV214" i="38" s="1"/>
  <c r="BE214" i="38"/>
  <c r="EF214" i="38" s="1"/>
  <c r="BK214" i="38"/>
  <c r="EL214" i="38" s="1"/>
  <c r="BQ214" i="38"/>
  <c r="ER214" i="38" s="1"/>
  <c r="BR214" i="38"/>
  <c r="ES214" i="38" s="1"/>
  <c r="BW214" i="38"/>
  <c r="EX214" i="38" s="1"/>
  <c r="CA214" i="38"/>
  <c r="FB214" i="38" s="1"/>
  <c r="CB214" i="38"/>
  <c r="FC214" i="38" s="1"/>
  <c r="CE214" i="38"/>
  <c r="FF214" i="38" s="1"/>
  <c r="CH214" i="38"/>
  <c r="FI214" i="38" s="1"/>
  <c r="N215" i="38"/>
  <c r="CO215" i="38" s="1"/>
  <c r="O215" i="38"/>
  <c r="CP215" i="38" s="1"/>
  <c r="P215" i="38"/>
  <c r="CQ215" i="38" s="1"/>
  <c r="W215" i="38"/>
  <c r="CX215" i="38" s="1"/>
  <c r="X215" i="38"/>
  <c r="CY215" i="38" s="1"/>
  <c r="Y215" i="38"/>
  <c r="CZ215" i="38" s="1"/>
  <c r="AF215" i="38"/>
  <c r="DG215" i="38" s="1"/>
  <c r="AG215" i="38"/>
  <c r="DH215" i="38" s="1"/>
  <c r="AH215" i="38"/>
  <c r="DI215" i="38" s="1"/>
  <c r="AI215" i="38"/>
  <c r="DJ215" i="38" s="1"/>
  <c r="AT215" i="38"/>
  <c r="DU215" i="38" s="1"/>
  <c r="AU215" i="38"/>
  <c r="DV215" i="38" s="1"/>
  <c r="BD215" i="38"/>
  <c r="EE215" i="38" s="1"/>
  <c r="BE215" i="38"/>
  <c r="EF215" i="38" s="1"/>
  <c r="BG215" i="38"/>
  <c r="EH215" i="38" s="1"/>
  <c r="BH215" i="38"/>
  <c r="EI215" i="38" s="1"/>
  <c r="BI215" i="38"/>
  <c r="EJ215" i="38" s="1"/>
  <c r="BJ215" i="38"/>
  <c r="EK215" i="38" s="1"/>
  <c r="BK215" i="38"/>
  <c r="EL215" i="38" s="1"/>
  <c r="BQ215" i="38"/>
  <c r="ER215" i="38" s="1"/>
  <c r="BR215" i="38"/>
  <c r="ES215" i="38" s="1"/>
  <c r="BW215" i="38"/>
  <c r="EX215" i="38" s="1"/>
  <c r="CA215" i="38"/>
  <c r="FB215" i="38" s="1"/>
  <c r="CB215" i="38"/>
  <c r="FC215" i="38" s="1"/>
  <c r="CE215" i="38"/>
  <c r="FF215" i="38" s="1"/>
  <c r="CF215" i="38"/>
  <c r="FG215" i="38" s="1"/>
  <c r="CH215" i="38"/>
  <c r="FI215" i="38" s="1"/>
  <c r="N216" i="38"/>
  <c r="CO216" i="38" s="1"/>
  <c r="O216" i="38"/>
  <c r="CP216" i="38" s="1"/>
  <c r="P216" i="38"/>
  <c r="CQ216" i="38" s="1"/>
  <c r="W216" i="38"/>
  <c r="CX216" i="38" s="1"/>
  <c r="X216" i="38"/>
  <c r="CY216" i="38" s="1"/>
  <c r="Y216" i="38"/>
  <c r="CZ216" i="38" s="1"/>
  <c r="AF216" i="38"/>
  <c r="DG216" i="38" s="1"/>
  <c r="AG216" i="38"/>
  <c r="DH216" i="38" s="1"/>
  <c r="AH216" i="38"/>
  <c r="DI216" i="38" s="1"/>
  <c r="AI216" i="38"/>
  <c r="DJ216" i="38" s="1"/>
  <c r="AT216" i="38"/>
  <c r="DU216" i="38" s="1"/>
  <c r="AU216" i="38"/>
  <c r="DV216" i="38" s="1"/>
  <c r="BD216" i="38"/>
  <c r="EE216" i="38" s="1"/>
  <c r="BE216" i="38"/>
  <c r="EF216" i="38" s="1"/>
  <c r="BG216" i="38"/>
  <c r="EH216" i="38" s="1"/>
  <c r="BH216" i="38"/>
  <c r="EI216" i="38" s="1"/>
  <c r="BI216" i="38"/>
  <c r="EJ216" i="38" s="1"/>
  <c r="BJ216" i="38"/>
  <c r="EK216" i="38" s="1"/>
  <c r="BK216" i="38"/>
  <c r="EL216" i="38" s="1"/>
  <c r="BQ216" i="38"/>
  <c r="ER216" i="38" s="1"/>
  <c r="BR216" i="38"/>
  <c r="ES216" i="38" s="1"/>
  <c r="BW216" i="38"/>
  <c r="EX216" i="38" s="1"/>
  <c r="CA216" i="38"/>
  <c r="FB216" i="38" s="1"/>
  <c r="CB216" i="38"/>
  <c r="FC216" i="38" s="1"/>
  <c r="CE216" i="38"/>
  <c r="FF216" i="38" s="1"/>
  <c r="CF216" i="38"/>
  <c r="FG216" i="38" s="1"/>
  <c r="CH216" i="38"/>
  <c r="FI216" i="38" s="1"/>
  <c r="N217" i="38"/>
  <c r="CO217" i="38" s="1"/>
  <c r="O217" i="38"/>
  <c r="CP217" i="38" s="1"/>
  <c r="P217" i="38"/>
  <c r="CQ217" i="38" s="1"/>
  <c r="W217" i="38"/>
  <c r="CX217" i="38" s="1"/>
  <c r="X217" i="38"/>
  <c r="CY217" i="38" s="1"/>
  <c r="Y217" i="38"/>
  <c r="CZ217" i="38" s="1"/>
  <c r="AF217" i="38"/>
  <c r="DG217" i="38" s="1"/>
  <c r="AG217" i="38"/>
  <c r="DH217" i="38" s="1"/>
  <c r="AH217" i="38"/>
  <c r="DI217" i="38" s="1"/>
  <c r="AI217" i="38"/>
  <c r="DJ217" i="38" s="1"/>
  <c r="AT217" i="38"/>
  <c r="DU217" i="38" s="1"/>
  <c r="AU217" i="38"/>
  <c r="DV217" i="38" s="1"/>
  <c r="BA217" i="38"/>
  <c r="EB217" i="38" s="1"/>
  <c r="BB217" i="38"/>
  <c r="EC217" i="38" s="1"/>
  <c r="BC217" i="38"/>
  <c r="ED217" i="38" s="1"/>
  <c r="BD217" i="38"/>
  <c r="EE217" i="38" s="1"/>
  <c r="BE217" i="38"/>
  <c r="EF217" i="38" s="1"/>
  <c r="BG217" i="38"/>
  <c r="EH217" i="38" s="1"/>
  <c r="BH217" i="38"/>
  <c r="EI217" i="38" s="1"/>
  <c r="BI217" i="38"/>
  <c r="EJ217" i="38" s="1"/>
  <c r="BJ217" i="38"/>
  <c r="EK217" i="38" s="1"/>
  <c r="BK217" i="38"/>
  <c r="EL217" i="38" s="1"/>
  <c r="BQ217" i="38"/>
  <c r="ER217" i="38" s="1"/>
  <c r="BR217" i="38"/>
  <c r="ES217" i="38" s="1"/>
  <c r="BW217" i="38"/>
  <c r="EX217" i="38" s="1"/>
  <c r="CA217" i="38"/>
  <c r="FB217" i="38" s="1"/>
  <c r="CB217" i="38"/>
  <c r="FC217" i="38" s="1"/>
  <c r="CE217" i="38"/>
  <c r="FF217" i="38" s="1"/>
  <c r="CF217" i="38"/>
  <c r="FG217" i="38" s="1"/>
  <c r="CH217" i="38"/>
  <c r="FI217" i="38" s="1"/>
  <c r="N218" i="38"/>
  <c r="CO218" i="38" s="1"/>
  <c r="O218" i="38"/>
  <c r="CP218" i="38" s="1"/>
  <c r="P218" i="38"/>
  <c r="CQ218" i="38" s="1"/>
  <c r="W218" i="38"/>
  <c r="CX218" i="38" s="1"/>
  <c r="X218" i="38"/>
  <c r="CY218" i="38" s="1"/>
  <c r="Y218" i="38"/>
  <c r="CZ218" i="38" s="1"/>
  <c r="AF218" i="38"/>
  <c r="DG218" i="38" s="1"/>
  <c r="AG218" i="38"/>
  <c r="DH218" i="38" s="1"/>
  <c r="AH218" i="38"/>
  <c r="DI218" i="38" s="1"/>
  <c r="AI218" i="38"/>
  <c r="DJ218" i="38" s="1"/>
  <c r="AP218" i="38"/>
  <c r="DQ218" i="38" s="1"/>
  <c r="AR218" i="38"/>
  <c r="DS218" i="38" s="1"/>
  <c r="AS218" i="38"/>
  <c r="DT218" i="38" s="1"/>
  <c r="AT218" i="38"/>
  <c r="DU218" i="38" s="1"/>
  <c r="AU218" i="38"/>
  <c r="DV218" i="38" s="1"/>
  <c r="AV218" i="38"/>
  <c r="DW218" i="38" s="1"/>
  <c r="AW218" i="38"/>
  <c r="DX218" i="38" s="1"/>
  <c r="BA218" i="38"/>
  <c r="EB218" i="38" s="1"/>
  <c r="BB218" i="38"/>
  <c r="EC218" i="38" s="1"/>
  <c r="BC218" i="38"/>
  <c r="ED218" i="38" s="1"/>
  <c r="BD218" i="38"/>
  <c r="EE218" i="38" s="1"/>
  <c r="BE218" i="38"/>
  <c r="EF218" i="38" s="1"/>
  <c r="BG218" i="38"/>
  <c r="EH218" i="38" s="1"/>
  <c r="BH218" i="38"/>
  <c r="EI218" i="38" s="1"/>
  <c r="BI218" i="38"/>
  <c r="EJ218" i="38" s="1"/>
  <c r="BJ218" i="38"/>
  <c r="EK218" i="38" s="1"/>
  <c r="BK218" i="38"/>
  <c r="EL218" i="38" s="1"/>
  <c r="BP218" i="38"/>
  <c r="EQ218" i="38" s="1"/>
  <c r="BQ218" i="38"/>
  <c r="ER218" i="38" s="1"/>
  <c r="BR218" i="38"/>
  <c r="ES218" i="38" s="1"/>
  <c r="BW218" i="38"/>
  <c r="EX218" i="38" s="1"/>
  <c r="CA218" i="38"/>
  <c r="FB218" i="38" s="1"/>
  <c r="CB218" i="38"/>
  <c r="FC218" i="38" s="1"/>
  <c r="CE218" i="38"/>
  <c r="FF218" i="38" s="1"/>
  <c r="CF218" i="38"/>
  <c r="FG218" i="38" s="1"/>
  <c r="CH218" i="38"/>
  <c r="FI218" i="38" s="1"/>
  <c r="CI218" i="38"/>
  <c r="FJ218" i="38" s="1"/>
  <c r="N138" i="38"/>
  <c r="CO138" i="38" s="1"/>
  <c r="O138" i="38"/>
  <c r="CP138" i="38" s="1"/>
  <c r="P138" i="38"/>
  <c r="CQ138" i="38" s="1"/>
  <c r="Y138" i="38"/>
  <c r="CZ138" i="38" s="1"/>
  <c r="AH138" i="38"/>
  <c r="DI138" i="38" s="1"/>
  <c r="AI138" i="38"/>
  <c r="DJ138" i="38" s="1"/>
  <c r="AT138" i="38"/>
  <c r="DU138" i="38" s="1"/>
  <c r="AU138" i="38"/>
  <c r="DV138" i="38" s="1"/>
  <c r="BR138" i="38"/>
  <c r="ES138" i="38" s="1"/>
  <c r="BW138" i="38"/>
  <c r="EX138" i="38" s="1"/>
  <c r="CA138" i="38"/>
  <c r="FB138" i="38" s="1"/>
  <c r="CB138" i="38"/>
  <c r="FC138" i="38" s="1"/>
  <c r="CE138" i="38"/>
  <c r="FF138" i="38" s="1"/>
  <c r="N139" i="38"/>
  <c r="CO139" i="38" s="1"/>
  <c r="O139" i="38"/>
  <c r="CP139" i="38" s="1"/>
  <c r="P139" i="38"/>
  <c r="CQ139" i="38" s="1"/>
  <c r="Y139" i="38"/>
  <c r="CZ139" i="38" s="1"/>
  <c r="AH139" i="38"/>
  <c r="DI139" i="38" s="1"/>
  <c r="AI139" i="38"/>
  <c r="DJ139" i="38" s="1"/>
  <c r="AT139" i="38"/>
  <c r="DU139" i="38" s="1"/>
  <c r="AU139" i="38"/>
  <c r="DV139" i="38" s="1"/>
  <c r="BR139" i="38"/>
  <c r="ES139" i="38" s="1"/>
  <c r="BW139" i="38"/>
  <c r="EX139" i="38" s="1"/>
  <c r="CA139" i="38"/>
  <c r="FB139" i="38" s="1"/>
  <c r="CB139" i="38"/>
  <c r="FC139" i="38" s="1"/>
  <c r="CE139" i="38"/>
  <c r="FF139" i="38" s="1"/>
  <c r="N140" i="38"/>
  <c r="CO140" i="38" s="1"/>
  <c r="O140" i="38"/>
  <c r="CP140" i="38" s="1"/>
  <c r="P140" i="38"/>
  <c r="CQ140" i="38" s="1"/>
  <c r="Y140" i="38"/>
  <c r="CZ140" i="38" s="1"/>
  <c r="AH140" i="38"/>
  <c r="DI140" i="38" s="1"/>
  <c r="AI140" i="38"/>
  <c r="DJ140" i="38" s="1"/>
  <c r="AT140" i="38"/>
  <c r="DU140" i="38" s="1"/>
  <c r="AU140" i="38"/>
  <c r="DV140" i="38" s="1"/>
  <c r="BR140" i="38"/>
  <c r="ES140" i="38" s="1"/>
  <c r="BW140" i="38"/>
  <c r="EX140" i="38" s="1"/>
  <c r="CA140" i="38"/>
  <c r="FB140" i="38" s="1"/>
  <c r="CB140" i="38"/>
  <c r="FC140" i="38" s="1"/>
  <c r="CE140" i="38"/>
  <c r="FF140" i="38" s="1"/>
  <c r="N141" i="38"/>
  <c r="CO141" i="38" s="1"/>
  <c r="O141" i="38"/>
  <c r="CP141" i="38" s="1"/>
  <c r="P141" i="38"/>
  <c r="CQ141" i="38" s="1"/>
  <c r="Y141" i="38"/>
  <c r="CZ141" i="38" s="1"/>
  <c r="AH141" i="38"/>
  <c r="DI141" i="38" s="1"/>
  <c r="AI141" i="38"/>
  <c r="DJ141" i="38" s="1"/>
  <c r="AT141" i="38"/>
  <c r="DU141" i="38" s="1"/>
  <c r="AU141" i="38"/>
  <c r="DV141" i="38" s="1"/>
  <c r="BR141" i="38"/>
  <c r="ES141" i="38" s="1"/>
  <c r="BW141" i="38"/>
  <c r="EX141" i="38" s="1"/>
  <c r="CA141" i="38"/>
  <c r="FB141" i="38" s="1"/>
  <c r="CB141" i="38"/>
  <c r="FC141" i="38" s="1"/>
  <c r="CE141" i="38"/>
  <c r="FF141" i="38" s="1"/>
  <c r="N142" i="38"/>
  <c r="CO142" i="38" s="1"/>
  <c r="O142" i="38"/>
  <c r="CP142" i="38" s="1"/>
  <c r="P142" i="38"/>
  <c r="CQ142" i="38" s="1"/>
  <c r="Y142" i="38"/>
  <c r="CZ142" i="38" s="1"/>
  <c r="AH142" i="38"/>
  <c r="DI142" i="38" s="1"/>
  <c r="AI142" i="38"/>
  <c r="DJ142" i="38" s="1"/>
  <c r="AT142" i="38"/>
  <c r="DU142" i="38" s="1"/>
  <c r="AU142" i="38"/>
  <c r="DV142" i="38" s="1"/>
  <c r="BR142" i="38"/>
  <c r="ES142" i="38" s="1"/>
  <c r="BW142" i="38"/>
  <c r="EX142" i="38" s="1"/>
  <c r="CA142" i="38"/>
  <c r="FB142" i="38" s="1"/>
  <c r="CB142" i="38"/>
  <c r="FC142" i="38" s="1"/>
  <c r="CE142" i="38"/>
  <c r="FF142" i="38" s="1"/>
  <c r="N143" i="38"/>
  <c r="CO143" i="38" s="1"/>
  <c r="O143" i="38"/>
  <c r="CP143" i="38" s="1"/>
  <c r="P143" i="38"/>
  <c r="CQ143" i="38" s="1"/>
  <c r="Y143" i="38"/>
  <c r="CZ143" i="38" s="1"/>
  <c r="AH143" i="38"/>
  <c r="DI143" i="38" s="1"/>
  <c r="AI143" i="38"/>
  <c r="DJ143" i="38" s="1"/>
  <c r="AT143" i="38"/>
  <c r="DU143" i="38" s="1"/>
  <c r="AU143" i="38"/>
  <c r="DV143" i="38" s="1"/>
  <c r="BR143" i="38"/>
  <c r="ES143" i="38" s="1"/>
  <c r="BW143" i="38"/>
  <c r="EX143" i="38" s="1"/>
  <c r="CA143" i="38"/>
  <c r="FB143" i="38" s="1"/>
  <c r="CB143" i="38"/>
  <c r="FC143" i="38" s="1"/>
  <c r="CE143" i="38"/>
  <c r="FF143" i="38" s="1"/>
  <c r="N144" i="38"/>
  <c r="CO144" i="38" s="1"/>
  <c r="O144" i="38"/>
  <c r="CP144" i="38" s="1"/>
  <c r="P144" i="38"/>
  <c r="CQ144" i="38" s="1"/>
  <c r="Y144" i="38"/>
  <c r="CZ144" i="38" s="1"/>
  <c r="AH144" i="38"/>
  <c r="DI144" i="38" s="1"/>
  <c r="AI144" i="38"/>
  <c r="DJ144" i="38" s="1"/>
  <c r="AT144" i="38"/>
  <c r="DU144" i="38" s="1"/>
  <c r="AU144" i="38"/>
  <c r="DV144" i="38" s="1"/>
  <c r="BR144" i="38"/>
  <c r="ES144" i="38" s="1"/>
  <c r="BW144" i="38"/>
  <c r="EX144" i="38" s="1"/>
  <c r="CA144" i="38"/>
  <c r="FB144" i="38" s="1"/>
  <c r="CB144" i="38"/>
  <c r="FC144" i="38" s="1"/>
  <c r="CE144" i="38"/>
  <c r="FF144" i="38" s="1"/>
  <c r="N145" i="38"/>
  <c r="CO145" i="38" s="1"/>
  <c r="O145" i="38"/>
  <c r="CP145" i="38" s="1"/>
  <c r="P145" i="38"/>
  <c r="CQ145" i="38" s="1"/>
  <c r="Y145" i="38"/>
  <c r="CZ145" i="38" s="1"/>
  <c r="AH145" i="38"/>
  <c r="DI145" i="38" s="1"/>
  <c r="AI145" i="38"/>
  <c r="DJ145" i="38" s="1"/>
  <c r="AT145" i="38"/>
  <c r="DU145" i="38" s="1"/>
  <c r="AU145" i="38"/>
  <c r="DV145" i="38" s="1"/>
  <c r="BR145" i="38"/>
  <c r="ES145" i="38" s="1"/>
  <c r="BW145" i="38"/>
  <c r="EX145" i="38" s="1"/>
  <c r="CA145" i="38"/>
  <c r="FB145" i="38" s="1"/>
  <c r="CB145" i="38"/>
  <c r="FC145" i="38" s="1"/>
  <c r="CE145" i="38"/>
  <c r="FF145" i="38" s="1"/>
  <c r="N146" i="38"/>
  <c r="CO146" i="38" s="1"/>
  <c r="O146" i="38"/>
  <c r="CP146" i="38" s="1"/>
  <c r="P146" i="38"/>
  <c r="CQ146" i="38" s="1"/>
  <c r="Y146" i="38"/>
  <c r="CZ146" i="38" s="1"/>
  <c r="AH146" i="38"/>
  <c r="DI146" i="38" s="1"/>
  <c r="AI146" i="38"/>
  <c r="DJ146" i="38" s="1"/>
  <c r="AT146" i="38"/>
  <c r="DU146" i="38" s="1"/>
  <c r="AU146" i="38"/>
  <c r="DV146" i="38" s="1"/>
  <c r="BR146" i="38"/>
  <c r="ES146" i="38" s="1"/>
  <c r="BW146" i="38"/>
  <c r="EX146" i="38" s="1"/>
  <c r="CA146" i="38"/>
  <c r="FB146" i="38" s="1"/>
  <c r="CB146" i="38"/>
  <c r="FC146" i="38" s="1"/>
  <c r="CE146" i="38"/>
  <c r="FF146" i="38" s="1"/>
  <c r="N147" i="38"/>
  <c r="CO147" i="38" s="1"/>
  <c r="O147" i="38"/>
  <c r="CP147" i="38" s="1"/>
  <c r="P147" i="38"/>
  <c r="CQ147" i="38" s="1"/>
  <c r="Y147" i="38"/>
  <c r="CZ147" i="38" s="1"/>
  <c r="AH147" i="38"/>
  <c r="DI147" i="38" s="1"/>
  <c r="AI147" i="38"/>
  <c r="DJ147" i="38" s="1"/>
  <c r="AT147" i="38"/>
  <c r="DU147" i="38" s="1"/>
  <c r="AU147" i="38"/>
  <c r="DV147" i="38" s="1"/>
  <c r="BR147" i="38"/>
  <c r="ES147" i="38" s="1"/>
  <c r="BW147" i="38"/>
  <c r="EX147" i="38" s="1"/>
  <c r="CA147" i="38"/>
  <c r="FB147" i="38" s="1"/>
  <c r="CB147" i="38"/>
  <c r="FC147" i="38" s="1"/>
  <c r="CE147" i="38"/>
  <c r="FF147" i="38" s="1"/>
  <c r="N148" i="38"/>
  <c r="CO148" i="38" s="1"/>
  <c r="O148" i="38"/>
  <c r="CP148" i="38" s="1"/>
  <c r="P148" i="38"/>
  <c r="CQ148" i="38" s="1"/>
  <c r="Y148" i="38"/>
  <c r="CZ148" i="38" s="1"/>
  <c r="AH148" i="38"/>
  <c r="DI148" i="38" s="1"/>
  <c r="AI148" i="38"/>
  <c r="DJ148" i="38" s="1"/>
  <c r="AT148" i="38"/>
  <c r="DU148" i="38" s="1"/>
  <c r="AU148" i="38"/>
  <c r="DV148" i="38" s="1"/>
  <c r="BR148" i="38"/>
  <c r="ES148" i="38" s="1"/>
  <c r="BW148" i="38"/>
  <c r="EX148" i="38" s="1"/>
  <c r="CA148" i="38"/>
  <c r="FB148" i="38" s="1"/>
  <c r="CB148" i="38"/>
  <c r="FC148" i="38" s="1"/>
  <c r="CE148" i="38"/>
  <c r="FF148" i="38" s="1"/>
  <c r="N149" i="38"/>
  <c r="CO149" i="38" s="1"/>
  <c r="O149" i="38"/>
  <c r="CP149" i="38" s="1"/>
  <c r="P149" i="38"/>
  <c r="CQ149" i="38" s="1"/>
  <c r="Y149" i="38"/>
  <c r="CZ149" i="38" s="1"/>
  <c r="AH149" i="38"/>
  <c r="DI149" i="38" s="1"/>
  <c r="AI149" i="38"/>
  <c r="DJ149" i="38" s="1"/>
  <c r="AT149" i="38"/>
  <c r="DU149" i="38" s="1"/>
  <c r="AU149" i="38"/>
  <c r="DV149" i="38" s="1"/>
  <c r="BR149" i="38"/>
  <c r="ES149" i="38" s="1"/>
  <c r="BW149" i="38"/>
  <c r="EX149" i="38" s="1"/>
  <c r="CA149" i="38"/>
  <c r="FB149" i="38" s="1"/>
  <c r="CB149" i="38"/>
  <c r="FC149" i="38" s="1"/>
  <c r="CE149" i="38"/>
  <c r="FF149" i="38" s="1"/>
  <c r="N150" i="38"/>
  <c r="CO150" i="38" s="1"/>
  <c r="O150" i="38"/>
  <c r="CP150" i="38" s="1"/>
  <c r="P150" i="38"/>
  <c r="CQ150" i="38" s="1"/>
  <c r="Y150" i="38"/>
  <c r="CZ150" i="38" s="1"/>
  <c r="AH150" i="38"/>
  <c r="DI150" i="38" s="1"/>
  <c r="AI150" i="38"/>
  <c r="DJ150" i="38" s="1"/>
  <c r="AT150" i="38"/>
  <c r="DU150" i="38" s="1"/>
  <c r="AU150" i="38"/>
  <c r="DV150" i="38" s="1"/>
  <c r="BR150" i="38"/>
  <c r="ES150" i="38" s="1"/>
  <c r="BW150" i="38"/>
  <c r="EX150" i="38" s="1"/>
  <c r="CA150" i="38"/>
  <c r="FB150" i="38" s="1"/>
  <c r="CB150" i="38"/>
  <c r="FC150" i="38" s="1"/>
  <c r="CE150" i="38"/>
  <c r="FF150" i="38" s="1"/>
  <c r="N151" i="38"/>
  <c r="CO151" i="38" s="1"/>
  <c r="O151" i="38"/>
  <c r="CP151" i="38" s="1"/>
  <c r="P151" i="38"/>
  <c r="CQ151" i="38" s="1"/>
  <c r="Y151" i="38"/>
  <c r="CZ151" i="38" s="1"/>
  <c r="AH151" i="38"/>
  <c r="DI151" i="38" s="1"/>
  <c r="AI151" i="38"/>
  <c r="DJ151" i="38" s="1"/>
  <c r="AT151" i="38"/>
  <c r="DU151" i="38" s="1"/>
  <c r="AU151" i="38"/>
  <c r="DV151" i="38" s="1"/>
  <c r="BR151" i="38"/>
  <c r="ES151" i="38" s="1"/>
  <c r="BW151" i="38"/>
  <c r="EX151" i="38" s="1"/>
  <c r="CA151" i="38"/>
  <c r="FB151" i="38" s="1"/>
  <c r="CB151" i="38"/>
  <c r="FC151" i="38" s="1"/>
  <c r="CE151" i="38"/>
  <c r="FF151" i="38" s="1"/>
  <c r="N152" i="38"/>
  <c r="CO152" i="38" s="1"/>
  <c r="O152" i="38"/>
  <c r="CP152" i="38" s="1"/>
  <c r="P152" i="38"/>
  <c r="CQ152" i="38" s="1"/>
  <c r="W152" i="38"/>
  <c r="CX152" i="38" s="1"/>
  <c r="Y152" i="38"/>
  <c r="CZ152" i="38" s="1"/>
  <c r="AF152" i="38"/>
  <c r="DG152" i="38" s="1"/>
  <c r="AH152" i="38"/>
  <c r="DI152" i="38" s="1"/>
  <c r="AI152" i="38"/>
  <c r="DJ152" i="38" s="1"/>
  <c r="AT152" i="38"/>
  <c r="DU152" i="38" s="1"/>
  <c r="AU152" i="38"/>
  <c r="DV152" i="38" s="1"/>
  <c r="BE152" i="38"/>
  <c r="EF152" i="38" s="1"/>
  <c r="BK152" i="38"/>
  <c r="EL152" i="38" s="1"/>
  <c r="BQ152" i="38"/>
  <c r="ER152" i="38" s="1"/>
  <c r="BR152" i="38"/>
  <c r="ES152" i="38" s="1"/>
  <c r="BW152" i="38"/>
  <c r="EX152" i="38" s="1"/>
  <c r="CA152" i="38"/>
  <c r="FB152" i="38" s="1"/>
  <c r="CB152" i="38"/>
  <c r="FC152" i="38" s="1"/>
  <c r="CE152" i="38"/>
  <c r="FF152" i="38" s="1"/>
  <c r="N153" i="38"/>
  <c r="CO153" i="38" s="1"/>
  <c r="O153" i="38"/>
  <c r="CP153" i="38" s="1"/>
  <c r="P153" i="38"/>
  <c r="CQ153" i="38" s="1"/>
  <c r="W153" i="38"/>
  <c r="CX153" i="38" s="1"/>
  <c r="Y153" i="38"/>
  <c r="CZ153" i="38" s="1"/>
  <c r="AF153" i="38"/>
  <c r="DG153" i="38" s="1"/>
  <c r="AH153" i="38"/>
  <c r="DI153" i="38" s="1"/>
  <c r="AI153" i="38"/>
  <c r="DJ153" i="38" s="1"/>
  <c r="AT153" i="38"/>
  <c r="DU153" i="38" s="1"/>
  <c r="AU153" i="38"/>
  <c r="DV153" i="38" s="1"/>
  <c r="BE153" i="38"/>
  <c r="EF153" i="38" s="1"/>
  <c r="BK153" i="38"/>
  <c r="EL153" i="38" s="1"/>
  <c r="BQ153" i="38"/>
  <c r="ER153" i="38" s="1"/>
  <c r="BR153" i="38"/>
  <c r="ES153" i="38" s="1"/>
  <c r="BW153" i="38"/>
  <c r="EX153" i="38" s="1"/>
  <c r="CA153" i="38"/>
  <c r="FB153" i="38" s="1"/>
  <c r="CB153" i="38"/>
  <c r="FC153" i="38" s="1"/>
  <c r="CE153" i="38"/>
  <c r="FF153" i="38" s="1"/>
  <c r="N154" i="38"/>
  <c r="CO154" i="38" s="1"/>
  <c r="O154" i="38"/>
  <c r="CP154" i="38" s="1"/>
  <c r="P154" i="38"/>
  <c r="CQ154" i="38" s="1"/>
  <c r="W154" i="38"/>
  <c r="CX154" i="38" s="1"/>
  <c r="X154" i="38"/>
  <c r="CY154" i="38" s="1"/>
  <c r="Y154" i="38"/>
  <c r="CZ154" i="38" s="1"/>
  <c r="AF154" i="38"/>
  <c r="DG154" i="38" s="1"/>
  <c r="AG154" i="38"/>
  <c r="DH154" i="38" s="1"/>
  <c r="AH154" i="38"/>
  <c r="DI154" i="38" s="1"/>
  <c r="AI154" i="38"/>
  <c r="DJ154" i="38" s="1"/>
  <c r="AT154" i="38"/>
  <c r="DU154" i="38" s="1"/>
  <c r="AU154" i="38"/>
  <c r="DV154" i="38" s="1"/>
  <c r="BE154" i="38"/>
  <c r="EF154" i="38" s="1"/>
  <c r="BK154" i="38"/>
  <c r="EL154" i="38" s="1"/>
  <c r="BQ154" i="38"/>
  <c r="ER154" i="38" s="1"/>
  <c r="BR154" i="38"/>
  <c r="ES154" i="38" s="1"/>
  <c r="BW154" i="38"/>
  <c r="EX154" i="38" s="1"/>
  <c r="CA154" i="38"/>
  <c r="FB154" i="38" s="1"/>
  <c r="CB154" i="38"/>
  <c r="FC154" i="38" s="1"/>
  <c r="CE154" i="38"/>
  <c r="FF154" i="38" s="1"/>
  <c r="CH154" i="38"/>
  <c r="FI154" i="38" s="1"/>
  <c r="N155" i="38"/>
  <c r="CO155" i="38" s="1"/>
  <c r="O155" i="38"/>
  <c r="CP155" i="38" s="1"/>
  <c r="P155" i="38"/>
  <c r="CQ155" i="38" s="1"/>
  <c r="W155" i="38"/>
  <c r="CX155" i="38" s="1"/>
  <c r="X155" i="38"/>
  <c r="CY155" i="38" s="1"/>
  <c r="Y155" i="38"/>
  <c r="CZ155" i="38" s="1"/>
  <c r="AF155" i="38"/>
  <c r="DG155" i="38" s="1"/>
  <c r="AG155" i="38"/>
  <c r="DH155" i="38" s="1"/>
  <c r="AH155" i="38"/>
  <c r="DI155" i="38" s="1"/>
  <c r="AI155" i="38"/>
  <c r="DJ155" i="38" s="1"/>
  <c r="AT155" i="38"/>
  <c r="DU155" i="38" s="1"/>
  <c r="AU155" i="38"/>
  <c r="DV155" i="38" s="1"/>
  <c r="BE155" i="38"/>
  <c r="EF155" i="38" s="1"/>
  <c r="BK155" i="38"/>
  <c r="EL155" i="38" s="1"/>
  <c r="BQ155" i="38"/>
  <c r="ER155" i="38" s="1"/>
  <c r="BR155" i="38"/>
  <c r="ES155" i="38" s="1"/>
  <c r="BW155" i="38"/>
  <c r="EX155" i="38" s="1"/>
  <c r="CA155" i="38"/>
  <c r="FB155" i="38" s="1"/>
  <c r="CB155" i="38"/>
  <c r="FC155" i="38" s="1"/>
  <c r="CE155" i="38"/>
  <c r="FF155" i="38" s="1"/>
  <c r="CH155" i="38"/>
  <c r="FI155" i="38" s="1"/>
  <c r="N156" i="38"/>
  <c r="CO156" i="38" s="1"/>
  <c r="O156" i="38"/>
  <c r="CP156" i="38" s="1"/>
  <c r="P156" i="38"/>
  <c r="CQ156" i="38" s="1"/>
  <c r="W156" i="38"/>
  <c r="CX156" i="38" s="1"/>
  <c r="X156" i="38"/>
  <c r="CY156" i="38" s="1"/>
  <c r="Y156" i="38"/>
  <c r="CZ156" i="38" s="1"/>
  <c r="AF156" i="38"/>
  <c r="DG156" i="38" s="1"/>
  <c r="AG156" i="38"/>
  <c r="DH156" i="38" s="1"/>
  <c r="AH156" i="38"/>
  <c r="DI156" i="38" s="1"/>
  <c r="AI156" i="38"/>
  <c r="DJ156" i="38" s="1"/>
  <c r="AT156" i="38"/>
  <c r="DU156" i="38" s="1"/>
  <c r="AU156" i="38"/>
  <c r="DV156" i="38" s="1"/>
  <c r="BE156" i="38"/>
  <c r="EF156" i="38" s="1"/>
  <c r="BK156" i="38"/>
  <c r="EL156" i="38" s="1"/>
  <c r="BQ156" i="38"/>
  <c r="ER156" i="38" s="1"/>
  <c r="BR156" i="38"/>
  <c r="ES156" i="38" s="1"/>
  <c r="BW156" i="38"/>
  <c r="EX156" i="38" s="1"/>
  <c r="CA156" i="38"/>
  <c r="FB156" i="38" s="1"/>
  <c r="CB156" i="38"/>
  <c r="FC156" i="38" s="1"/>
  <c r="CE156" i="38"/>
  <c r="FF156" i="38" s="1"/>
  <c r="CH156" i="38"/>
  <c r="FI156" i="38" s="1"/>
  <c r="N157" i="38"/>
  <c r="CO157" i="38" s="1"/>
  <c r="O157" i="38"/>
  <c r="CP157" i="38" s="1"/>
  <c r="P157" i="38"/>
  <c r="W157" i="38"/>
  <c r="CX157" i="38" s="1"/>
  <c r="X157" i="38"/>
  <c r="CY157" i="38" s="1"/>
  <c r="Y157" i="38"/>
  <c r="CZ157" i="38" s="1"/>
  <c r="AF157" i="38"/>
  <c r="DG157" i="38" s="1"/>
  <c r="AG157" i="38"/>
  <c r="DH157" i="38" s="1"/>
  <c r="AH157" i="38"/>
  <c r="DI157" i="38" s="1"/>
  <c r="AI157" i="38"/>
  <c r="DJ157" i="38" s="1"/>
  <c r="AT157" i="38"/>
  <c r="DU157" i="38" s="1"/>
  <c r="AU157" i="38"/>
  <c r="DV157" i="38" s="1"/>
  <c r="BE157" i="38"/>
  <c r="EF157" i="38" s="1"/>
  <c r="BK157" i="38"/>
  <c r="EL157" i="38" s="1"/>
  <c r="BQ157" i="38"/>
  <c r="ER157" i="38" s="1"/>
  <c r="BR157" i="38"/>
  <c r="ES157" i="38" s="1"/>
  <c r="BW157" i="38"/>
  <c r="EX157" i="38" s="1"/>
  <c r="CA157" i="38"/>
  <c r="FB157" i="38" s="1"/>
  <c r="CB157" i="38"/>
  <c r="FC157" i="38" s="1"/>
  <c r="CE157" i="38"/>
  <c r="FF157" i="38" s="1"/>
  <c r="CH157" i="38"/>
  <c r="FI157" i="38" s="1"/>
  <c r="CQ157" i="38"/>
  <c r="N158" i="38"/>
  <c r="CO158" i="38" s="1"/>
  <c r="O158" i="38"/>
  <c r="CP158" i="38" s="1"/>
  <c r="P158" i="38"/>
  <c r="CQ158" i="38" s="1"/>
  <c r="W158" i="38"/>
  <c r="CX158" i="38" s="1"/>
  <c r="X158" i="38"/>
  <c r="CY158" i="38" s="1"/>
  <c r="Y158" i="38"/>
  <c r="CZ158" i="38" s="1"/>
  <c r="AF158" i="38"/>
  <c r="DG158" i="38" s="1"/>
  <c r="AG158" i="38"/>
  <c r="DH158" i="38" s="1"/>
  <c r="AH158" i="38"/>
  <c r="DI158" i="38" s="1"/>
  <c r="AI158" i="38"/>
  <c r="DJ158" i="38" s="1"/>
  <c r="AT158" i="38"/>
  <c r="DU158" i="38" s="1"/>
  <c r="AU158" i="38"/>
  <c r="DV158" i="38" s="1"/>
  <c r="BE158" i="38"/>
  <c r="EF158" i="38" s="1"/>
  <c r="BK158" i="38"/>
  <c r="EL158" i="38" s="1"/>
  <c r="BQ158" i="38"/>
  <c r="ER158" i="38" s="1"/>
  <c r="BR158" i="38"/>
  <c r="ES158" i="38" s="1"/>
  <c r="BW158" i="38"/>
  <c r="EX158" i="38" s="1"/>
  <c r="CA158" i="38"/>
  <c r="FB158" i="38" s="1"/>
  <c r="CB158" i="38"/>
  <c r="FC158" i="38" s="1"/>
  <c r="CE158" i="38"/>
  <c r="FF158" i="38" s="1"/>
  <c r="CH158" i="38"/>
  <c r="FI158" i="38" s="1"/>
  <c r="N159" i="38"/>
  <c r="CO159" i="38" s="1"/>
  <c r="O159" i="38"/>
  <c r="CP159" i="38" s="1"/>
  <c r="P159" i="38"/>
  <c r="CQ159" i="38" s="1"/>
  <c r="W159" i="38"/>
  <c r="CX159" i="38" s="1"/>
  <c r="X159" i="38"/>
  <c r="CY159" i="38" s="1"/>
  <c r="Y159" i="38"/>
  <c r="CZ159" i="38" s="1"/>
  <c r="AF159" i="38"/>
  <c r="DG159" i="38" s="1"/>
  <c r="AG159" i="38"/>
  <c r="DH159" i="38" s="1"/>
  <c r="AH159" i="38"/>
  <c r="DI159" i="38" s="1"/>
  <c r="AI159" i="38"/>
  <c r="DJ159" i="38" s="1"/>
  <c r="AT159" i="38"/>
  <c r="DU159" i="38" s="1"/>
  <c r="AU159" i="38"/>
  <c r="DV159" i="38" s="1"/>
  <c r="BE159" i="38"/>
  <c r="EF159" i="38" s="1"/>
  <c r="BK159" i="38"/>
  <c r="EL159" i="38" s="1"/>
  <c r="BQ159" i="38"/>
  <c r="ER159" i="38" s="1"/>
  <c r="BR159" i="38"/>
  <c r="ES159" i="38" s="1"/>
  <c r="BW159" i="38"/>
  <c r="EX159" i="38" s="1"/>
  <c r="CA159" i="38"/>
  <c r="FB159" i="38" s="1"/>
  <c r="CB159" i="38"/>
  <c r="FC159" i="38" s="1"/>
  <c r="CE159" i="38"/>
  <c r="FF159" i="38" s="1"/>
  <c r="CH159" i="38"/>
  <c r="FI159" i="38" s="1"/>
  <c r="N160" i="38"/>
  <c r="CO160" i="38" s="1"/>
  <c r="O160" i="38"/>
  <c r="CP160" i="38" s="1"/>
  <c r="P160" i="38"/>
  <c r="CQ160" i="38" s="1"/>
  <c r="W160" i="38"/>
  <c r="CX160" i="38" s="1"/>
  <c r="X160" i="38"/>
  <c r="CY160" i="38" s="1"/>
  <c r="Y160" i="38"/>
  <c r="CZ160" i="38" s="1"/>
  <c r="AF160" i="38"/>
  <c r="DG160" i="38" s="1"/>
  <c r="AG160" i="38"/>
  <c r="DH160" i="38" s="1"/>
  <c r="AH160" i="38"/>
  <c r="DI160" i="38" s="1"/>
  <c r="AI160" i="38"/>
  <c r="DJ160" i="38" s="1"/>
  <c r="AT160" i="38"/>
  <c r="DU160" i="38" s="1"/>
  <c r="AU160" i="38"/>
  <c r="DV160" i="38" s="1"/>
  <c r="BD160" i="38"/>
  <c r="EE160" i="38" s="1"/>
  <c r="BE160" i="38"/>
  <c r="EF160" i="38" s="1"/>
  <c r="BG160" i="38"/>
  <c r="EH160" i="38" s="1"/>
  <c r="BH160" i="38"/>
  <c r="EI160" i="38" s="1"/>
  <c r="BI160" i="38"/>
  <c r="EJ160" i="38" s="1"/>
  <c r="BJ160" i="38"/>
  <c r="EK160" i="38" s="1"/>
  <c r="BK160" i="38"/>
  <c r="EL160" i="38" s="1"/>
  <c r="BQ160" i="38"/>
  <c r="ER160" i="38" s="1"/>
  <c r="BR160" i="38"/>
  <c r="ES160" i="38" s="1"/>
  <c r="BW160" i="38"/>
  <c r="EX160" i="38" s="1"/>
  <c r="CA160" i="38"/>
  <c r="FB160" i="38" s="1"/>
  <c r="CB160" i="38"/>
  <c r="FC160" i="38" s="1"/>
  <c r="CE160" i="38"/>
  <c r="FF160" i="38" s="1"/>
  <c r="CF160" i="38"/>
  <c r="FG160" i="38" s="1"/>
  <c r="CH160" i="38"/>
  <c r="FI160" i="38" s="1"/>
  <c r="N161" i="38"/>
  <c r="CO161" i="38" s="1"/>
  <c r="O161" i="38"/>
  <c r="CP161" i="38" s="1"/>
  <c r="P161" i="38"/>
  <c r="CQ161" i="38" s="1"/>
  <c r="W161" i="38"/>
  <c r="CX161" i="38" s="1"/>
  <c r="X161" i="38"/>
  <c r="CY161" i="38" s="1"/>
  <c r="Y161" i="38"/>
  <c r="CZ161" i="38" s="1"/>
  <c r="AF161" i="38"/>
  <c r="DG161" i="38" s="1"/>
  <c r="AG161" i="38"/>
  <c r="DH161" i="38" s="1"/>
  <c r="AH161" i="38"/>
  <c r="DI161" i="38" s="1"/>
  <c r="AI161" i="38"/>
  <c r="DJ161" i="38" s="1"/>
  <c r="AT161" i="38"/>
  <c r="DU161" i="38" s="1"/>
  <c r="AU161" i="38"/>
  <c r="DV161" i="38" s="1"/>
  <c r="BD161" i="38"/>
  <c r="EE161" i="38" s="1"/>
  <c r="BE161" i="38"/>
  <c r="EF161" i="38" s="1"/>
  <c r="BG161" i="38"/>
  <c r="EH161" i="38" s="1"/>
  <c r="BH161" i="38"/>
  <c r="EI161" i="38" s="1"/>
  <c r="BI161" i="38"/>
  <c r="EJ161" i="38" s="1"/>
  <c r="BJ161" i="38"/>
  <c r="EK161" i="38" s="1"/>
  <c r="BK161" i="38"/>
  <c r="EL161" i="38" s="1"/>
  <c r="BQ161" i="38"/>
  <c r="ER161" i="38" s="1"/>
  <c r="BR161" i="38"/>
  <c r="ES161" i="38" s="1"/>
  <c r="BW161" i="38"/>
  <c r="EX161" i="38" s="1"/>
  <c r="CA161" i="38"/>
  <c r="FB161" i="38" s="1"/>
  <c r="CB161" i="38"/>
  <c r="FC161" i="38" s="1"/>
  <c r="CE161" i="38"/>
  <c r="FF161" i="38" s="1"/>
  <c r="CF161" i="38"/>
  <c r="FG161" i="38" s="1"/>
  <c r="CH161" i="38"/>
  <c r="FI161" i="38" s="1"/>
  <c r="N162" i="38"/>
  <c r="CO162" i="38" s="1"/>
  <c r="O162" i="38"/>
  <c r="CP162" i="38" s="1"/>
  <c r="P162" i="38"/>
  <c r="CQ162" i="38" s="1"/>
  <c r="W162" i="38"/>
  <c r="CX162" i="38" s="1"/>
  <c r="X162" i="38"/>
  <c r="CY162" i="38" s="1"/>
  <c r="Y162" i="38"/>
  <c r="CZ162" i="38" s="1"/>
  <c r="AF162" i="38"/>
  <c r="DG162" i="38" s="1"/>
  <c r="AG162" i="38"/>
  <c r="DH162" i="38" s="1"/>
  <c r="AH162" i="38"/>
  <c r="DI162" i="38" s="1"/>
  <c r="AI162" i="38"/>
  <c r="DJ162" i="38" s="1"/>
  <c r="AT162" i="38"/>
  <c r="DU162" i="38" s="1"/>
  <c r="AU162" i="38"/>
  <c r="DV162" i="38" s="1"/>
  <c r="BA162" i="38"/>
  <c r="EB162" i="38" s="1"/>
  <c r="BB162" i="38"/>
  <c r="EC162" i="38" s="1"/>
  <c r="BC162" i="38"/>
  <c r="ED162" i="38" s="1"/>
  <c r="BD162" i="38"/>
  <c r="EE162" i="38" s="1"/>
  <c r="BE162" i="38"/>
  <c r="EF162" i="38" s="1"/>
  <c r="BG162" i="38"/>
  <c r="EH162" i="38" s="1"/>
  <c r="BH162" i="38"/>
  <c r="EI162" i="38" s="1"/>
  <c r="BI162" i="38"/>
  <c r="EJ162" i="38" s="1"/>
  <c r="BJ162" i="38"/>
  <c r="EK162" i="38" s="1"/>
  <c r="BK162" i="38"/>
  <c r="EL162" i="38" s="1"/>
  <c r="BQ162" i="38"/>
  <c r="ER162" i="38" s="1"/>
  <c r="BR162" i="38"/>
  <c r="ES162" i="38" s="1"/>
  <c r="BW162" i="38"/>
  <c r="EX162" i="38" s="1"/>
  <c r="CA162" i="38"/>
  <c r="FB162" i="38" s="1"/>
  <c r="CB162" i="38"/>
  <c r="FC162" i="38" s="1"/>
  <c r="CE162" i="38"/>
  <c r="FF162" i="38" s="1"/>
  <c r="CF162" i="38"/>
  <c r="FG162" i="38" s="1"/>
  <c r="CH162" i="38"/>
  <c r="FI162" i="38" s="1"/>
  <c r="N163" i="38"/>
  <c r="CO163" i="38" s="1"/>
  <c r="O163" i="38"/>
  <c r="CP163" i="38" s="1"/>
  <c r="P163" i="38"/>
  <c r="CQ163" i="38" s="1"/>
  <c r="W163" i="38"/>
  <c r="CX163" i="38" s="1"/>
  <c r="X163" i="38"/>
  <c r="CY163" i="38" s="1"/>
  <c r="Y163" i="38"/>
  <c r="CZ163" i="38" s="1"/>
  <c r="AF163" i="38"/>
  <c r="DG163" i="38" s="1"/>
  <c r="AG163" i="38"/>
  <c r="DH163" i="38" s="1"/>
  <c r="AH163" i="38"/>
  <c r="DI163" i="38" s="1"/>
  <c r="AI163" i="38"/>
  <c r="DJ163" i="38" s="1"/>
  <c r="AP163" i="38"/>
  <c r="DQ163" i="38" s="1"/>
  <c r="AR163" i="38"/>
  <c r="DS163" i="38" s="1"/>
  <c r="AS163" i="38"/>
  <c r="DT163" i="38" s="1"/>
  <c r="AT163" i="38"/>
  <c r="DU163" i="38" s="1"/>
  <c r="AU163" i="38"/>
  <c r="DV163" i="38" s="1"/>
  <c r="AV163" i="38"/>
  <c r="DW163" i="38" s="1"/>
  <c r="AW163" i="38"/>
  <c r="DX163" i="38" s="1"/>
  <c r="BA163" i="38"/>
  <c r="EB163" i="38" s="1"/>
  <c r="BB163" i="38"/>
  <c r="EC163" i="38" s="1"/>
  <c r="BC163" i="38"/>
  <c r="ED163" i="38" s="1"/>
  <c r="BD163" i="38"/>
  <c r="EE163" i="38" s="1"/>
  <c r="BE163" i="38"/>
  <c r="EF163" i="38" s="1"/>
  <c r="BG163" i="38"/>
  <c r="EH163" i="38" s="1"/>
  <c r="BH163" i="38"/>
  <c r="EI163" i="38" s="1"/>
  <c r="BI163" i="38"/>
  <c r="EJ163" i="38" s="1"/>
  <c r="BJ163" i="38"/>
  <c r="EK163" i="38" s="1"/>
  <c r="BK163" i="38"/>
  <c r="EL163" i="38" s="1"/>
  <c r="BP163" i="38"/>
  <c r="EQ163" i="38" s="1"/>
  <c r="BQ163" i="38"/>
  <c r="ER163" i="38" s="1"/>
  <c r="BR163" i="38"/>
  <c r="ES163" i="38" s="1"/>
  <c r="BW163" i="38"/>
  <c r="EX163" i="38" s="1"/>
  <c r="CA163" i="38"/>
  <c r="FB163" i="38" s="1"/>
  <c r="CB163" i="38"/>
  <c r="FC163" i="38" s="1"/>
  <c r="CE163" i="38"/>
  <c r="FF163" i="38" s="1"/>
  <c r="CF163" i="38"/>
  <c r="FG163" i="38" s="1"/>
  <c r="CH163" i="38"/>
  <c r="FI163" i="38" s="1"/>
  <c r="CI163" i="38"/>
  <c r="FJ163" i="38" s="1"/>
  <c r="N83" i="38"/>
  <c r="CO83" i="38" s="1"/>
  <c r="O83" i="38"/>
  <c r="CP83" i="38" s="1"/>
  <c r="P83" i="38"/>
  <c r="CQ83" i="38" s="1"/>
  <c r="Y83" i="38"/>
  <c r="CZ83" i="38" s="1"/>
  <c r="AH83" i="38"/>
  <c r="DI83" i="38" s="1"/>
  <c r="AI83" i="38"/>
  <c r="DJ83" i="38" s="1"/>
  <c r="AT83" i="38"/>
  <c r="DU83" i="38" s="1"/>
  <c r="AU83" i="38"/>
  <c r="DV83" i="38" s="1"/>
  <c r="BR83" i="38"/>
  <c r="ES83" i="38" s="1"/>
  <c r="BW83" i="38"/>
  <c r="EX83" i="38" s="1"/>
  <c r="CA83" i="38"/>
  <c r="FB83" i="38" s="1"/>
  <c r="CB83" i="38"/>
  <c r="FC83" i="38" s="1"/>
  <c r="CE83" i="38"/>
  <c r="FF83" i="38" s="1"/>
  <c r="N84" i="38"/>
  <c r="CO84" i="38" s="1"/>
  <c r="O84" i="38"/>
  <c r="CP84" i="38" s="1"/>
  <c r="P84" i="38"/>
  <c r="CQ84" i="38" s="1"/>
  <c r="Y84" i="38"/>
  <c r="CZ84" i="38" s="1"/>
  <c r="AH84" i="38"/>
  <c r="DI84" i="38" s="1"/>
  <c r="AI84" i="38"/>
  <c r="DJ84" i="38" s="1"/>
  <c r="AT84" i="38"/>
  <c r="DU84" i="38" s="1"/>
  <c r="AU84" i="38"/>
  <c r="DV84" i="38" s="1"/>
  <c r="BR84" i="38"/>
  <c r="ES84" i="38" s="1"/>
  <c r="BW84" i="38"/>
  <c r="EX84" i="38" s="1"/>
  <c r="CA84" i="38"/>
  <c r="FB84" i="38" s="1"/>
  <c r="CB84" i="38"/>
  <c r="FC84" i="38" s="1"/>
  <c r="CE84" i="38"/>
  <c r="FF84" i="38" s="1"/>
  <c r="N85" i="38"/>
  <c r="CO85" i="38" s="1"/>
  <c r="O85" i="38"/>
  <c r="CP85" i="38" s="1"/>
  <c r="P85" i="38"/>
  <c r="CQ85" i="38" s="1"/>
  <c r="Y85" i="38"/>
  <c r="CZ85" i="38" s="1"/>
  <c r="AH85" i="38"/>
  <c r="DI85" i="38" s="1"/>
  <c r="AI85" i="38"/>
  <c r="DJ85" i="38" s="1"/>
  <c r="AT85" i="38"/>
  <c r="DU85" i="38" s="1"/>
  <c r="AU85" i="38"/>
  <c r="DV85" i="38" s="1"/>
  <c r="BR85" i="38"/>
  <c r="ES85" i="38" s="1"/>
  <c r="BW85" i="38"/>
  <c r="EX85" i="38" s="1"/>
  <c r="CA85" i="38"/>
  <c r="FB85" i="38" s="1"/>
  <c r="CB85" i="38"/>
  <c r="FC85" i="38" s="1"/>
  <c r="CE85" i="38"/>
  <c r="FF85" i="38" s="1"/>
  <c r="N86" i="38"/>
  <c r="CO86" i="38" s="1"/>
  <c r="O86" i="38"/>
  <c r="CP86" i="38" s="1"/>
  <c r="P86" i="38"/>
  <c r="CQ86" i="38" s="1"/>
  <c r="Y86" i="38"/>
  <c r="CZ86" i="38" s="1"/>
  <c r="AH86" i="38"/>
  <c r="DI86" i="38" s="1"/>
  <c r="AI86" i="38"/>
  <c r="DJ86" i="38" s="1"/>
  <c r="AT86" i="38"/>
  <c r="DU86" i="38" s="1"/>
  <c r="AU86" i="38"/>
  <c r="DV86" i="38" s="1"/>
  <c r="BR86" i="38"/>
  <c r="ES86" i="38" s="1"/>
  <c r="BW86" i="38"/>
  <c r="EX86" i="38" s="1"/>
  <c r="CA86" i="38"/>
  <c r="FB86" i="38" s="1"/>
  <c r="CB86" i="38"/>
  <c r="FC86" i="38" s="1"/>
  <c r="CE86" i="38"/>
  <c r="FF86" i="38" s="1"/>
  <c r="N87" i="38"/>
  <c r="CO87" i="38" s="1"/>
  <c r="O87" i="38"/>
  <c r="CP87" i="38" s="1"/>
  <c r="P87" i="38"/>
  <c r="CQ87" i="38" s="1"/>
  <c r="Y87" i="38"/>
  <c r="CZ87" i="38" s="1"/>
  <c r="AH87" i="38"/>
  <c r="DI87" i="38" s="1"/>
  <c r="AI87" i="38"/>
  <c r="DJ87" i="38" s="1"/>
  <c r="AT87" i="38"/>
  <c r="DU87" i="38" s="1"/>
  <c r="AU87" i="38"/>
  <c r="DV87" i="38" s="1"/>
  <c r="BR87" i="38"/>
  <c r="ES87" i="38" s="1"/>
  <c r="BW87" i="38"/>
  <c r="EX87" i="38" s="1"/>
  <c r="CA87" i="38"/>
  <c r="FB87" i="38" s="1"/>
  <c r="CB87" i="38"/>
  <c r="FC87" i="38" s="1"/>
  <c r="CE87" i="38"/>
  <c r="FF87" i="38" s="1"/>
  <c r="N88" i="38"/>
  <c r="CO88" i="38" s="1"/>
  <c r="O88" i="38"/>
  <c r="CP88" i="38" s="1"/>
  <c r="P88" i="38"/>
  <c r="CQ88" i="38" s="1"/>
  <c r="Y88" i="38"/>
  <c r="CZ88" i="38" s="1"/>
  <c r="AH88" i="38"/>
  <c r="DI88" i="38" s="1"/>
  <c r="AI88" i="38"/>
  <c r="DJ88" i="38" s="1"/>
  <c r="AT88" i="38"/>
  <c r="DU88" i="38" s="1"/>
  <c r="AU88" i="38"/>
  <c r="DV88" i="38" s="1"/>
  <c r="BR88" i="38"/>
  <c r="ES88" i="38" s="1"/>
  <c r="BW88" i="38"/>
  <c r="EX88" i="38" s="1"/>
  <c r="CA88" i="38"/>
  <c r="FB88" i="38" s="1"/>
  <c r="CB88" i="38"/>
  <c r="FC88" i="38" s="1"/>
  <c r="CE88" i="38"/>
  <c r="FF88" i="38" s="1"/>
  <c r="N89" i="38"/>
  <c r="CO89" i="38" s="1"/>
  <c r="O89" i="38"/>
  <c r="CP89" i="38" s="1"/>
  <c r="P89" i="38"/>
  <c r="CQ89" i="38" s="1"/>
  <c r="Y89" i="38"/>
  <c r="CZ89" i="38" s="1"/>
  <c r="AH89" i="38"/>
  <c r="DI89" i="38" s="1"/>
  <c r="AI89" i="38"/>
  <c r="DJ89" i="38" s="1"/>
  <c r="AT89" i="38"/>
  <c r="DU89" i="38" s="1"/>
  <c r="AU89" i="38"/>
  <c r="DV89" i="38" s="1"/>
  <c r="BR89" i="38"/>
  <c r="ES89" i="38" s="1"/>
  <c r="BW89" i="38"/>
  <c r="EX89" i="38" s="1"/>
  <c r="CA89" i="38"/>
  <c r="FB89" i="38" s="1"/>
  <c r="CB89" i="38"/>
  <c r="FC89" i="38" s="1"/>
  <c r="CE89" i="38"/>
  <c r="FF89" i="38" s="1"/>
  <c r="N90" i="38"/>
  <c r="CO90" i="38" s="1"/>
  <c r="O90" i="38"/>
  <c r="CP90" i="38" s="1"/>
  <c r="P90" i="38"/>
  <c r="CQ90" i="38" s="1"/>
  <c r="Y90" i="38"/>
  <c r="CZ90" i="38" s="1"/>
  <c r="AH90" i="38"/>
  <c r="DI90" i="38" s="1"/>
  <c r="AI90" i="38"/>
  <c r="DJ90" i="38" s="1"/>
  <c r="AT90" i="38"/>
  <c r="DU90" i="38" s="1"/>
  <c r="AU90" i="38"/>
  <c r="DV90" i="38" s="1"/>
  <c r="BR90" i="38"/>
  <c r="ES90" i="38" s="1"/>
  <c r="BW90" i="38"/>
  <c r="EX90" i="38" s="1"/>
  <c r="CA90" i="38"/>
  <c r="FB90" i="38" s="1"/>
  <c r="CB90" i="38"/>
  <c r="FC90" i="38" s="1"/>
  <c r="CE90" i="38"/>
  <c r="FF90" i="38" s="1"/>
  <c r="N91" i="38"/>
  <c r="CO91" i="38" s="1"/>
  <c r="O91" i="38"/>
  <c r="CP91" i="38" s="1"/>
  <c r="P91" i="38"/>
  <c r="CQ91" i="38" s="1"/>
  <c r="Y91" i="38"/>
  <c r="CZ91" i="38" s="1"/>
  <c r="AH91" i="38"/>
  <c r="DI91" i="38" s="1"/>
  <c r="AI91" i="38"/>
  <c r="DJ91" i="38" s="1"/>
  <c r="AT91" i="38"/>
  <c r="DU91" i="38" s="1"/>
  <c r="AU91" i="38"/>
  <c r="DV91" i="38" s="1"/>
  <c r="BR91" i="38"/>
  <c r="ES91" i="38" s="1"/>
  <c r="BW91" i="38"/>
  <c r="EX91" i="38" s="1"/>
  <c r="CA91" i="38"/>
  <c r="FB91" i="38" s="1"/>
  <c r="CB91" i="38"/>
  <c r="FC91" i="38" s="1"/>
  <c r="CE91" i="38"/>
  <c r="FF91" i="38" s="1"/>
  <c r="N92" i="38"/>
  <c r="CO92" i="38" s="1"/>
  <c r="O92" i="38"/>
  <c r="CP92" i="38" s="1"/>
  <c r="P92" i="38"/>
  <c r="CQ92" i="38" s="1"/>
  <c r="Y92" i="38"/>
  <c r="CZ92" i="38" s="1"/>
  <c r="AH92" i="38"/>
  <c r="DI92" i="38" s="1"/>
  <c r="AI92" i="38"/>
  <c r="DJ92" i="38" s="1"/>
  <c r="AT92" i="38"/>
  <c r="DU92" i="38" s="1"/>
  <c r="AU92" i="38"/>
  <c r="DV92" i="38" s="1"/>
  <c r="BR92" i="38"/>
  <c r="ES92" i="38" s="1"/>
  <c r="BW92" i="38"/>
  <c r="EX92" i="38" s="1"/>
  <c r="CA92" i="38"/>
  <c r="FB92" i="38" s="1"/>
  <c r="CB92" i="38"/>
  <c r="FC92" i="38" s="1"/>
  <c r="CE92" i="38"/>
  <c r="FF92" i="38" s="1"/>
  <c r="N93" i="38"/>
  <c r="CO93" i="38" s="1"/>
  <c r="O93" i="38"/>
  <c r="CP93" i="38" s="1"/>
  <c r="P93" i="38"/>
  <c r="CQ93" i="38" s="1"/>
  <c r="Y93" i="38"/>
  <c r="CZ93" i="38" s="1"/>
  <c r="AH93" i="38"/>
  <c r="DI93" i="38" s="1"/>
  <c r="AI93" i="38"/>
  <c r="DJ93" i="38" s="1"/>
  <c r="AT93" i="38"/>
  <c r="DU93" i="38" s="1"/>
  <c r="AU93" i="38"/>
  <c r="DV93" i="38" s="1"/>
  <c r="BR93" i="38"/>
  <c r="ES93" i="38" s="1"/>
  <c r="BW93" i="38"/>
  <c r="EX93" i="38" s="1"/>
  <c r="CA93" i="38"/>
  <c r="FB93" i="38" s="1"/>
  <c r="CB93" i="38"/>
  <c r="FC93" i="38" s="1"/>
  <c r="CE93" i="38"/>
  <c r="FF93" i="38" s="1"/>
  <c r="N94" i="38"/>
  <c r="CO94" i="38" s="1"/>
  <c r="O94" i="38"/>
  <c r="CP94" i="38" s="1"/>
  <c r="P94" i="38"/>
  <c r="CQ94" i="38" s="1"/>
  <c r="Y94" i="38"/>
  <c r="CZ94" i="38" s="1"/>
  <c r="AH94" i="38"/>
  <c r="DI94" i="38" s="1"/>
  <c r="AI94" i="38"/>
  <c r="DJ94" i="38" s="1"/>
  <c r="AT94" i="38"/>
  <c r="DU94" i="38" s="1"/>
  <c r="AU94" i="38"/>
  <c r="DV94" i="38" s="1"/>
  <c r="BR94" i="38"/>
  <c r="ES94" i="38" s="1"/>
  <c r="BW94" i="38"/>
  <c r="EX94" i="38" s="1"/>
  <c r="CA94" i="38"/>
  <c r="FB94" i="38" s="1"/>
  <c r="CB94" i="38"/>
  <c r="FC94" i="38" s="1"/>
  <c r="CE94" i="38"/>
  <c r="FF94" i="38" s="1"/>
  <c r="N95" i="38"/>
  <c r="CO95" i="38" s="1"/>
  <c r="O95" i="38"/>
  <c r="CP95" i="38" s="1"/>
  <c r="P95" i="38"/>
  <c r="CQ95" i="38" s="1"/>
  <c r="Y95" i="38"/>
  <c r="CZ95" i="38" s="1"/>
  <c r="AH95" i="38"/>
  <c r="DI95" i="38" s="1"/>
  <c r="AI95" i="38"/>
  <c r="DJ95" i="38" s="1"/>
  <c r="AT95" i="38"/>
  <c r="DU95" i="38" s="1"/>
  <c r="AU95" i="38"/>
  <c r="DV95" i="38" s="1"/>
  <c r="BR95" i="38"/>
  <c r="ES95" i="38" s="1"/>
  <c r="BW95" i="38"/>
  <c r="EX95" i="38" s="1"/>
  <c r="CA95" i="38"/>
  <c r="FB95" i="38" s="1"/>
  <c r="CB95" i="38"/>
  <c r="FC95" i="38" s="1"/>
  <c r="CE95" i="38"/>
  <c r="FF95" i="38" s="1"/>
  <c r="N96" i="38"/>
  <c r="CO96" i="38" s="1"/>
  <c r="O96" i="38"/>
  <c r="CP96" i="38" s="1"/>
  <c r="P96" i="38"/>
  <c r="CQ96" i="38" s="1"/>
  <c r="Y96" i="38"/>
  <c r="CZ96" i="38" s="1"/>
  <c r="AH96" i="38"/>
  <c r="DI96" i="38" s="1"/>
  <c r="AI96" i="38"/>
  <c r="DJ96" i="38" s="1"/>
  <c r="AT96" i="38"/>
  <c r="DU96" i="38" s="1"/>
  <c r="AU96" i="38"/>
  <c r="DV96" i="38" s="1"/>
  <c r="BR96" i="38"/>
  <c r="ES96" i="38" s="1"/>
  <c r="BW96" i="38"/>
  <c r="EX96" i="38" s="1"/>
  <c r="CA96" i="38"/>
  <c r="FB96" i="38" s="1"/>
  <c r="CB96" i="38"/>
  <c r="FC96" i="38" s="1"/>
  <c r="CE96" i="38"/>
  <c r="FF96" i="38" s="1"/>
  <c r="N97" i="38"/>
  <c r="CO97" i="38" s="1"/>
  <c r="O97" i="38"/>
  <c r="CP97" i="38" s="1"/>
  <c r="P97" i="38"/>
  <c r="CQ97" i="38" s="1"/>
  <c r="W97" i="38"/>
  <c r="CX97" i="38" s="1"/>
  <c r="Y97" i="38"/>
  <c r="CZ97" i="38" s="1"/>
  <c r="AF97" i="38"/>
  <c r="DG97" i="38" s="1"/>
  <c r="AH97" i="38"/>
  <c r="DI97" i="38" s="1"/>
  <c r="AI97" i="38"/>
  <c r="DJ97" i="38" s="1"/>
  <c r="AT97" i="38"/>
  <c r="DU97" i="38" s="1"/>
  <c r="AU97" i="38"/>
  <c r="DV97" i="38" s="1"/>
  <c r="BE97" i="38"/>
  <c r="EF97" i="38" s="1"/>
  <c r="BK97" i="38"/>
  <c r="EL97" i="38" s="1"/>
  <c r="BQ97" i="38"/>
  <c r="ER97" i="38" s="1"/>
  <c r="BR97" i="38"/>
  <c r="ES97" i="38" s="1"/>
  <c r="BW97" i="38"/>
  <c r="EX97" i="38" s="1"/>
  <c r="CA97" i="38"/>
  <c r="FB97" i="38" s="1"/>
  <c r="CB97" i="38"/>
  <c r="FC97" i="38" s="1"/>
  <c r="CE97" i="38"/>
  <c r="FF97" i="38" s="1"/>
  <c r="N98" i="38"/>
  <c r="CO98" i="38" s="1"/>
  <c r="O98" i="38"/>
  <c r="CP98" i="38" s="1"/>
  <c r="P98" i="38"/>
  <c r="CQ98" i="38" s="1"/>
  <c r="W98" i="38"/>
  <c r="CX98" i="38" s="1"/>
  <c r="Y98" i="38"/>
  <c r="CZ98" i="38" s="1"/>
  <c r="AF98" i="38"/>
  <c r="DG98" i="38" s="1"/>
  <c r="AH98" i="38"/>
  <c r="DI98" i="38" s="1"/>
  <c r="AI98" i="38"/>
  <c r="DJ98" i="38" s="1"/>
  <c r="AT98" i="38"/>
  <c r="DU98" i="38" s="1"/>
  <c r="AU98" i="38"/>
  <c r="DV98" i="38" s="1"/>
  <c r="BE98" i="38"/>
  <c r="EF98" i="38" s="1"/>
  <c r="BK98" i="38"/>
  <c r="EL98" i="38" s="1"/>
  <c r="BQ98" i="38"/>
  <c r="ER98" i="38" s="1"/>
  <c r="BR98" i="38"/>
  <c r="ES98" i="38" s="1"/>
  <c r="BW98" i="38"/>
  <c r="EX98" i="38" s="1"/>
  <c r="CA98" i="38"/>
  <c r="FB98" i="38" s="1"/>
  <c r="CB98" i="38"/>
  <c r="FC98" i="38" s="1"/>
  <c r="CE98" i="38"/>
  <c r="FF98" i="38" s="1"/>
  <c r="N99" i="38"/>
  <c r="CO99" i="38" s="1"/>
  <c r="O99" i="38"/>
  <c r="CP99" i="38" s="1"/>
  <c r="P99" i="38"/>
  <c r="CQ99" i="38" s="1"/>
  <c r="W99" i="38"/>
  <c r="CX99" i="38" s="1"/>
  <c r="X99" i="38"/>
  <c r="CY99" i="38" s="1"/>
  <c r="Y99" i="38"/>
  <c r="CZ99" i="38" s="1"/>
  <c r="AF99" i="38"/>
  <c r="DG99" i="38" s="1"/>
  <c r="AG99" i="38"/>
  <c r="DH99" i="38" s="1"/>
  <c r="AH99" i="38"/>
  <c r="DI99" i="38" s="1"/>
  <c r="AI99" i="38"/>
  <c r="DJ99" i="38" s="1"/>
  <c r="AT99" i="38"/>
  <c r="DU99" i="38" s="1"/>
  <c r="AU99" i="38"/>
  <c r="DV99" i="38" s="1"/>
  <c r="BE99" i="38"/>
  <c r="EF99" i="38" s="1"/>
  <c r="BK99" i="38"/>
  <c r="EL99" i="38" s="1"/>
  <c r="BQ99" i="38"/>
  <c r="ER99" i="38" s="1"/>
  <c r="BR99" i="38"/>
  <c r="ES99" i="38" s="1"/>
  <c r="BW99" i="38"/>
  <c r="EX99" i="38" s="1"/>
  <c r="CA99" i="38"/>
  <c r="FB99" i="38" s="1"/>
  <c r="CB99" i="38"/>
  <c r="FC99" i="38" s="1"/>
  <c r="CE99" i="38"/>
  <c r="FF99" i="38" s="1"/>
  <c r="CH99" i="38"/>
  <c r="FI99" i="38" s="1"/>
  <c r="N100" i="38"/>
  <c r="CO100" i="38" s="1"/>
  <c r="O100" i="38"/>
  <c r="CP100" i="38" s="1"/>
  <c r="P100" i="38"/>
  <c r="CQ100" i="38" s="1"/>
  <c r="W100" i="38"/>
  <c r="CX100" i="38" s="1"/>
  <c r="X100" i="38"/>
  <c r="CY100" i="38" s="1"/>
  <c r="Y100" i="38"/>
  <c r="CZ100" i="38" s="1"/>
  <c r="AF100" i="38"/>
  <c r="DG100" i="38" s="1"/>
  <c r="AG100" i="38"/>
  <c r="DH100" i="38" s="1"/>
  <c r="AH100" i="38"/>
  <c r="DI100" i="38" s="1"/>
  <c r="AI100" i="38"/>
  <c r="DJ100" i="38" s="1"/>
  <c r="AT100" i="38"/>
  <c r="DU100" i="38" s="1"/>
  <c r="AU100" i="38"/>
  <c r="DV100" i="38" s="1"/>
  <c r="BE100" i="38"/>
  <c r="EF100" i="38" s="1"/>
  <c r="BK100" i="38"/>
  <c r="EL100" i="38" s="1"/>
  <c r="BQ100" i="38"/>
  <c r="ER100" i="38" s="1"/>
  <c r="BR100" i="38"/>
  <c r="ES100" i="38" s="1"/>
  <c r="BW100" i="38"/>
  <c r="EX100" i="38" s="1"/>
  <c r="CA100" i="38"/>
  <c r="FB100" i="38" s="1"/>
  <c r="CB100" i="38"/>
  <c r="FC100" i="38" s="1"/>
  <c r="CE100" i="38"/>
  <c r="FF100" i="38" s="1"/>
  <c r="CH100" i="38"/>
  <c r="FI100" i="38" s="1"/>
  <c r="N101" i="38"/>
  <c r="CO101" i="38" s="1"/>
  <c r="O101" i="38"/>
  <c r="CP101" i="38" s="1"/>
  <c r="P101" i="38"/>
  <c r="CQ101" i="38" s="1"/>
  <c r="W101" i="38"/>
  <c r="CX101" i="38" s="1"/>
  <c r="X101" i="38"/>
  <c r="CY101" i="38" s="1"/>
  <c r="Y101" i="38"/>
  <c r="CZ101" i="38" s="1"/>
  <c r="AF101" i="38"/>
  <c r="DG101" i="38" s="1"/>
  <c r="AG101" i="38"/>
  <c r="DH101" i="38" s="1"/>
  <c r="AH101" i="38"/>
  <c r="DI101" i="38" s="1"/>
  <c r="AI101" i="38"/>
  <c r="DJ101" i="38" s="1"/>
  <c r="AT101" i="38"/>
  <c r="DU101" i="38" s="1"/>
  <c r="AU101" i="38"/>
  <c r="DV101" i="38" s="1"/>
  <c r="BE101" i="38"/>
  <c r="EF101" i="38" s="1"/>
  <c r="BK101" i="38"/>
  <c r="EL101" i="38" s="1"/>
  <c r="BQ101" i="38"/>
  <c r="ER101" i="38" s="1"/>
  <c r="BR101" i="38"/>
  <c r="ES101" i="38" s="1"/>
  <c r="BW101" i="38"/>
  <c r="EX101" i="38" s="1"/>
  <c r="CA101" i="38"/>
  <c r="FB101" i="38" s="1"/>
  <c r="CB101" i="38"/>
  <c r="FC101" i="38" s="1"/>
  <c r="CE101" i="38"/>
  <c r="FF101" i="38" s="1"/>
  <c r="CH101" i="38"/>
  <c r="FI101" i="38" s="1"/>
  <c r="N102" i="38"/>
  <c r="CO102" i="38" s="1"/>
  <c r="O102" i="38"/>
  <c r="CP102" i="38" s="1"/>
  <c r="P102" i="38"/>
  <c r="CQ102" i="38" s="1"/>
  <c r="W102" i="38"/>
  <c r="CX102" i="38" s="1"/>
  <c r="X102" i="38"/>
  <c r="CY102" i="38" s="1"/>
  <c r="Y102" i="38"/>
  <c r="CZ102" i="38" s="1"/>
  <c r="AF102" i="38"/>
  <c r="DG102" i="38" s="1"/>
  <c r="AG102" i="38"/>
  <c r="DH102" i="38" s="1"/>
  <c r="AH102" i="38"/>
  <c r="DI102" i="38" s="1"/>
  <c r="AI102" i="38"/>
  <c r="DJ102" i="38" s="1"/>
  <c r="AT102" i="38"/>
  <c r="DU102" i="38" s="1"/>
  <c r="AU102" i="38"/>
  <c r="DV102" i="38" s="1"/>
  <c r="BE102" i="38"/>
  <c r="EF102" i="38" s="1"/>
  <c r="BK102" i="38"/>
  <c r="EL102" i="38" s="1"/>
  <c r="BQ102" i="38"/>
  <c r="ER102" i="38" s="1"/>
  <c r="BR102" i="38"/>
  <c r="ES102" i="38" s="1"/>
  <c r="BW102" i="38"/>
  <c r="EX102" i="38" s="1"/>
  <c r="CA102" i="38"/>
  <c r="FB102" i="38" s="1"/>
  <c r="CB102" i="38"/>
  <c r="FC102" i="38" s="1"/>
  <c r="CE102" i="38"/>
  <c r="FF102" i="38" s="1"/>
  <c r="CH102" i="38"/>
  <c r="FI102" i="38" s="1"/>
  <c r="N103" i="38"/>
  <c r="CO103" i="38" s="1"/>
  <c r="O103" i="38"/>
  <c r="CP103" i="38" s="1"/>
  <c r="P103" i="38"/>
  <c r="CQ103" i="38" s="1"/>
  <c r="W103" i="38"/>
  <c r="CX103" i="38" s="1"/>
  <c r="X103" i="38"/>
  <c r="CY103" i="38" s="1"/>
  <c r="Y103" i="38"/>
  <c r="CZ103" i="38" s="1"/>
  <c r="AF103" i="38"/>
  <c r="DG103" i="38" s="1"/>
  <c r="AG103" i="38"/>
  <c r="DH103" i="38" s="1"/>
  <c r="AH103" i="38"/>
  <c r="DI103" i="38" s="1"/>
  <c r="AI103" i="38"/>
  <c r="DJ103" i="38" s="1"/>
  <c r="AT103" i="38"/>
  <c r="DU103" i="38" s="1"/>
  <c r="AU103" i="38"/>
  <c r="DV103" i="38" s="1"/>
  <c r="BE103" i="38"/>
  <c r="EF103" i="38" s="1"/>
  <c r="BK103" i="38"/>
  <c r="EL103" i="38" s="1"/>
  <c r="BQ103" i="38"/>
  <c r="ER103" i="38" s="1"/>
  <c r="BR103" i="38"/>
  <c r="ES103" i="38" s="1"/>
  <c r="BW103" i="38"/>
  <c r="EX103" i="38" s="1"/>
  <c r="CA103" i="38"/>
  <c r="FB103" i="38" s="1"/>
  <c r="CB103" i="38"/>
  <c r="FC103" i="38" s="1"/>
  <c r="CE103" i="38"/>
  <c r="FF103" i="38" s="1"/>
  <c r="CH103" i="38"/>
  <c r="FI103" i="38" s="1"/>
  <c r="N104" i="38"/>
  <c r="CO104" i="38" s="1"/>
  <c r="O104" i="38"/>
  <c r="CP104" i="38" s="1"/>
  <c r="P104" i="38"/>
  <c r="CQ104" i="38" s="1"/>
  <c r="W104" i="38"/>
  <c r="CX104" i="38" s="1"/>
  <c r="X104" i="38"/>
  <c r="CY104" i="38" s="1"/>
  <c r="Y104" i="38"/>
  <c r="CZ104" i="38" s="1"/>
  <c r="AF104" i="38"/>
  <c r="DG104" i="38" s="1"/>
  <c r="AG104" i="38"/>
  <c r="DH104" i="38" s="1"/>
  <c r="AH104" i="38"/>
  <c r="DI104" i="38" s="1"/>
  <c r="AI104" i="38"/>
  <c r="DJ104" i="38" s="1"/>
  <c r="AT104" i="38"/>
  <c r="DU104" i="38" s="1"/>
  <c r="AU104" i="38"/>
  <c r="DV104" i="38" s="1"/>
  <c r="BE104" i="38"/>
  <c r="EF104" i="38" s="1"/>
  <c r="BK104" i="38"/>
  <c r="EL104" i="38" s="1"/>
  <c r="BQ104" i="38"/>
  <c r="ER104" i="38" s="1"/>
  <c r="BR104" i="38"/>
  <c r="ES104" i="38" s="1"/>
  <c r="BW104" i="38"/>
  <c r="EX104" i="38" s="1"/>
  <c r="CA104" i="38"/>
  <c r="FB104" i="38" s="1"/>
  <c r="CB104" i="38"/>
  <c r="FC104" i="38" s="1"/>
  <c r="CE104" i="38"/>
  <c r="FF104" i="38" s="1"/>
  <c r="CH104" i="38"/>
  <c r="FI104" i="38" s="1"/>
  <c r="N105" i="38"/>
  <c r="CO105" i="38" s="1"/>
  <c r="O105" i="38"/>
  <c r="CP105" i="38" s="1"/>
  <c r="P105" i="38"/>
  <c r="CQ105" i="38" s="1"/>
  <c r="W105" i="38"/>
  <c r="CX105" i="38" s="1"/>
  <c r="X105" i="38"/>
  <c r="CY105" i="38" s="1"/>
  <c r="Y105" i="38"/>
  <c r="CZ105" i="38" s="1"/>
  <c r="AF105" i="38"/>
  <c r="DG105" i="38" s="1"/>
  <c r="AG105" i="38"/>
  <c r="DH105" i="38" s="1"/>
  <c r="AH105" i="38"/>
  <c r="DI105" i="38" s="1"/>
  <c r="AI105" i="38"/>
  <c r="DJ105" i="38" s="1"/>
  <c r="AT105" i="38"/>
  <c r="DU105" i="38" s="1"/>
  <c r="AU105" i="38"/>
  <c r="DV105" i="38" s="1"/>
  <c r="BD105" i="38"/>
  <c r="EE105" i="38" s="1"/>
  <c r="BE105" i="38"/>
  <c r="EF105" i="38" s="1"/>
  <c r="BG105" i="38"/>
  <c r="EH105" i="38" s="1"/>
  <c r="BH105" i="38"/>
  <c r="EI105" i="38" s="1"/>
  <c r="BI105" i="38"/>
  <c r="EJ105" i="38" s="1"/>
  <c r="BJ105" i="38"/>
  <c r="EK105" i="38" s="1"/>
  <c r="BK105" i="38"/>
  <c r="EL105" i="38" s="1"/>
  <c r="BQ105" i="38"/>
  <c r="ER105" i="38" s="1"/>
  <c r="BR105" i="38"/>
  <c r="ES105" i="38" s="1"/>
  <c r="BW105" i="38"/>
  <c r="EX105" i="38" s="1"/>
  <c r="CA105" i="38"/>
  <c r="FB105" i="38" s="1"/>
  <c r="CB105" i="38"/>
  <c r="FC105" i="38" s="1"/>
  <c r="CE105" i="38"/>
  <c r="FF105" i="38" s="1"/>
  <c r="CF105" i="38"/>
  <c r="FG105" i="38" s="1"/>
  <c r="CH105" i="38"/>
  <c r="FI105" i="38" s="1"/>
  <c r="N106" i="38"/>
  <c r="CO106" i="38" s="1"/>
  <c r="O106" i="38"/>
  <c r="CP106" i="38" s="1"/>
  <c r="P106" i="38"/>
  <c r="CQ106" i="38" s="1"/>
  <c r="W106" i="38"/>
  <c r="CX106" i="38" s="1"/>
  <c r="X106" i="38"/>
  <c r="CY106" i="38" s="1"/>
  <c r="Y106" i="38"/>
  <c r="CZ106" i="38" s="1"/>
  <c r="AF106" i="38"/>
  <c r="DG106" i="38" s="1"/>
  <c r="AG106" i="38"/>
  <c r="DH106" i="38" s="1"/>
  <c r="AH106" i="38"/>
  <c r="DI106" i="38" s="1"/>
  <c r="AI106" i="38"/>
  <c r="DJ106" i="38" s="1"/>
  <c r="AT106" i="38"/>
  <c r="DU106" i="38" s="1"/>
  <c r="AU106" i="38"/>
  <c r="DV106" i="38" s="1"/>
  <c r="BD106" i="38"/>
  <c r="EE106" i="38" s="1"/>
  <c r="BE106" i="38"/>
  <c r="EF106" i="38" s="1"/>
  <c r="BG106" i="38"/>
  <c r="EH106" i="38" s="1"/>
  <c r="BH106" i="38"/>
  <c r="EI106" i="38" s="1"/>
  <c r="BI106" i="38"/>
  <c r="EJ106" i="38" s="1"/>
  <c r="BJ106" i="38"/>
  <c r="EK106" i="38" s="1"/>
  <c r="BK106" i="38"/>
  <c r="EL106" i="38" s="1"/>
  <c r="BQ106" i="38"/>
  <c r="ER106" i="38" s="1"/>
  <c r="BR106" i="38"/>
  <c r="ES106" i="38" s="1"/>
  <c r="BW106" i="38"/>
  <c r="EX106" i="38" s="1"/>
  <c r="CA106" i="38"/>
  <c r="FB106" i="38" s="1"/>
  <c r="CB106" i="38"/>
  <c r="FC106" i="38" s="1"/>
  <c r="CE106" i="38"/>
  <c r="FF106" i="38" s="1"/>
  <c r="CF106" i="38"/>
  <c r="FG106" i="38" s="1"/>
  <c r="CH106" i="38"/>
  <c r="FI106" i="38" s="1"/>
  <c r="N107" i="38"/>
  <c r="CO107" i="38" s="1"/>
  <c r="O107" i="38"/>
  <c r="CP107" i="38" s="1"/>
  <c r="P107" i="38"/>
  <c r="CQ107" i="38" s="1"/>
  <c r="W107" i="38"/>
  <c r="CX107" i="38" s="1"/>
  <c r="X107" i="38"/>
  <c r="CY107" i="38" s="1"/>
  <c r="Y107" i="38"/>
  <c r="CZ107" i="38" s="1"/>
  <c r="AF107" i="38"/>
  <c r="DG107" i="38" s="1"/>
  <c r="AG107" i="38"/>
  <c r="DH107" i="38" s="1"/>
  <c r="AH107" i="38"/>
  <c r="DI107" i="38" s="1"/>
  <c r="AI107" i="38"/>
  <c r="DJ107" i="38" s="1"/>
  <c r="AT107" i="38"/>
  <c r="DU107" i="38" s="1"/>
  <c r="AU107" i="38"/>
  <c r="DV107" i="38" s="1"/>
  <c r="BA107" i="38"/>
  <c r="EB107" i="38" s="1"/>
  <c r="BB107" i="38"/>
  <c r="EC107" i="38" s="1"/>
  <c r="BC107" i="38"/>
  <c r="ED107" i="38" s="1"/>
  <c r="BD107" i="38"/>
  <c r="EE107" i="38" s="1"/>
  <c r="BE107" i="38"/>
  <c r="EF107" i="38" s="1"/>
  <c r="BG107" i="38"/>
  <c r="EH107" i="38" s="1"/>
  <c r="BH107" i="38"/>
  <c r="EI107" i="38" s="1"/>
  <c r="BI107" i="38"/>
  <c r="EJ107" i="38" s="1"/>
  <c r="BJ107" i="38"/>
  <c r="EK107" i="38" s="1"/>
  <c r="BK107" i="38"/>
  <c r="EL107" i="38" s="1"/>
  <c r="BQ107" i="38"/>
  <c r="ER107" i="38" s="1"/>
  <c r="BR107" i="38"/>
  <c r="ES107" i="38" s="1"/>
  <c r="BW107" i="38"/>
  <c r="EX107" i="38" s="1"/>
  <c r="CA107" i="38"/>
  <c r="FB107" i="38" s="1"/>
  <c r="CB107" i="38"/>
  <c r="FC107" i="38" s="1"/>
  <c r="CE107" i="38"/>
  <c r="FF107" i="38" s="1"/>
  <c r="CF107" i="38"/>
  <c r="FG107" i="38" s="1"/>
  <c r="CH107" i="38"/>
  <c r="FI107" i="38" s="1"/>
  <c r="N108" i="38"/>
  <c r="CO108" i="38" s="1"/>
  <c r="O108" i="38"/>
  <c r="CP108" i="38" s="1"/>
  <c r="P108" i="38"/>
  <c r="CQ108" i="38" s="1"/>
  <c r="W108" i="38"/>
  <c r="CX108" i="38" s="1"/>
  <c r="X108" i="38"/>
  <c r="CY108" i="38" s="1"/>
  <c r="Y108" i="38"/>
  <c r="CZ108" i="38" s="1"/>
  <c r="AF108" i="38"/>
  <c r="DG108" i="38" s="1"/>
  <c r="AG108" i="38"/>
  <c r="DH108" i="38" s="1"/>
  <c r="AH108" i="38"/>
  <c r="DI108" i="38" s="1"/>
  <c r="AI108" i="38"/>
  <c r="DJ108" i="38" s="1"/>
  <c r="AP108" i="38"/>
  <c r="DQ108" i="38" s="1"/>
  <c r="AR108" i="38"/>
  <c r="DS108" i="38" s="1"/>
  <c r="AS108" i="38"/>
  <c r="DT108" i="38" s="1"/>
  <c r="AT108" i="38"/>
  <c r="DU108" i="38" s="1"/>
  <c r="AU108" i="38"/>
  <c r="DV108" i="38" s="1"/>
  <c r="AV108" i="38"/>
  <c r="DW108" i="38" s="1"/>
  <c r="AW108" i="38"/>
  <c r="DX108" i="38" s="1"/>
  <c r="BA108" i="38"/>
  <c r="EB108" i="38" s="1"/>
  <c r="BB108" i="38"/>
  <c r="EC108" i="38" s="1"/>
  <c r="BC108" i="38"/>
  <c r="ED108" i="38" s="1"/>
  <c r="BD108" i="38"/>
  <c r="EE108" i="38" s="1"/>
  <c r="BE108" i="38"/>
  <c r="EF108" i="38" s="1"/>
  <c r="BG108" i="38"/>
  <c r="EH108" i="38" s="1"/>
  <c r="BH108" i="38"/>
  <c r="EI108" i="38" s="1"/>
  <c r="BI108" i="38"/>
  <c r="EJ108" i="38" s="1"/>
  <c r="BJ108" i="38"/>
  <c r="EK108" i="38" s="1"/>
  <c r="BK108" i="38"/>
  <c r="EL108" i="38" s="1"/>
  <c r="BP108" i="38"/>
  <c r="EQ108" i="38" s="1"/>
  <c r="BQ108" i="38"/>
  <c r="ER108" i="38" s="1"/>
  <c r="BR108" i="38"/>
  <c r="ES108" i="38" s="1"/>
  <c r="BW108" i="38"/>
  <c r="EX108" i="38" s="1"/>
  <c r="CA108" i="38"/>
  <c r="FB108" i="38" s="1"/>
  <c r="CB108" i="38"/>
  <c r="FC108" i="38" s="1"/>
  <c r="CE108" i="38"/>
  <c r="FF108" i="38" s="1"/>
  <c r="CF108" i="38"/>
  <c r="FG108" i="38" s="1"/>
  <c r="CH108" i="38"/>
  <c r="FI108" i="38" s="1"/>
  <c r="CI108" i="38"/>
  <c r="FJ108" i="38" s="1"/>
  <c r="N28" i="38"/>
  <c r="CO28" i="38" s="1"/>
  <c r="O28" i="38"/>
  <c r="CP28" i="38" s="1"/>
  <c r="P28" i="38"/>
  <c r="CQ28" i="38" s="1"/>
  <c r="Y28" i="38"/>
  <c r="CZ28" i="38" s="1"/>
  <c r="AH28" i="38"/>
  <c r="DI28" i="38" s="1"/>
  <c r="AI28" i="38"/>
  <c r="DJ28" i="38" s="1"/>
  <c r="AT28" i="38"/>
  <c r="DU28" i="38" s="1"/>
  <c r="AU28" i="38"/>
  <c r="DV28" i="38" s="1"/>
  <c r="BR28" i="38"/>
  <c r="ES28" i="38" s="1"/>
  <c r="BW28" i="38"/>
  <c r="EX28" i="38" s="1"/>
  <c r="CA28" i="38"/>
  <c r="FB28" i="38" s="1"/>
  <c r="CB28" i="38"/>
  <c r="FC28" i="38" s="1"/>
  <c r="CE28" i="38"/>
  <c r="FF28" i="38" s="1"/>
  <c r="N29" i="38"/>
  <c r="CO29" i="38" s="1"/>
  <c r="O29" i="38"/>
  <c r="CP29" i="38" s="1"/>
  <c r="P29" i="38"/>
  <c r="CQ29" i="38" s="1"/>
  <c r="Y29" i="38"/>
  <c r="CZ29" i="38" s="1"/>
  <c r="AH29" i="38"/>
  <c r="DI29" i="38" s="1"/>
  <c r="AI29" i="38"/>
  <c r="DJ29" i="38" s="1"/>
  <c r="AT29" i="38"/>
  <c r="DU29" i="38" s="1"/>
  <c r="AU29" i="38"/>
  <c r="DV29" i="38" s="1"/>
  <c r="BR29" i="38"/>
  <c r="ES29" i="38" s="1"/>
  <c r="BW29" i="38"/>
  <c r="EX29" i="38" s="1"/>
  <c r="CA29" i="38"/>
  <c r="FB29" i="38" s="1"/>
  <c r="CB29" i="38"/>
  <c r="FC29" i="38" s="1"/>
  <c r="CE29" i="38"/>
  <c r="FF29" i="38" s="1"/>
  <c r="N30" i="38"/>
  <c r="CO30" i="38" s="1"/>
  <c r="O30" i="38"/>
  <c r="CP30" i="38" s="1"/>
  <c r="P30" i="38"/>
  <c r="CQ30" i="38" s="1"/>
  <c r="Y30" i="38"/>
  <c r="CZ30" i="38" s="1"/>
  <c r="AH30" i="38"/>
  <c r="DI30" i="38" s="1"/>
  <c r="AI30" i="38"/>
  <c r="DJ30" i="38" s="1"/>
  <c r="AT30" i="38"/>
  <c r="DU30" i="38" s="1"/>
  <c r="AU30" i="38"/>
  <c r="DV30" i="38" s="1"/>
  <c r="BR30" i="38"/>
  <c r="ES30" i="38" s="1"/>
  <c r="BW30" i="38"/>
  <c r="EX30" i="38" s="1"/>
  <c r="CA30" i="38"/>
  <c r="FB30" i="38" s="1"/>
  <c r="CB30" i="38"/>
  <c r="FC30" i="38" s="1"/>
  <c r="CE30" i="38"/>
  <c r="FF30" i="38" s="1"/>
  <c r="N31" i="38"/>
  <c r="CO31" i="38" s="1"/>
  <c r="O31" i="38"/>
  <c r="CP31" i="38" s="1"/>
  <c r="P31" i="38"/>
  <c r="CQ31" i="38" s="1"/>
  <c r="Y31" i="38"/>
  <c r="CZ31" i="38" s="1"/>
  <c r="AH31" i="38"/>
  <c r="DI31" i="38" s="1"/>
  <c r="AI31" i="38"/>
  <c r="DJ31" i="38" s="1"/>
  <c r="AT31" i="38"/>
  <c r="DU31" i="38" s="1"/>
  <c r="AU31" i="38"/>
  <c r="DV31" i="38" s="1"/>
  <c r="BR31" i="38"/>
  <c r="ES31" i="38" s="1"/>
  <c r="BW31" i="38"/>
  <c r="EX31" i="38" s="1"/>
  <c r="CA31" i="38"/>
  <c r="FB31" i="38" s="1"/>
  <c r="CB31" i="38"/>
  <c r="FC31" i="38" s="1"/>
  <c r="CE31" i="38"/>
  <c r="FF31" i="38" s="1"/>
  <c r="N32" i="38"/>
  <c r="CO32" i="38" s="1"/>
  <c r="O32" i="38"/>
  <c r="CP32" i="38" s="1"/>
  <c r="P32" i="38"/>
  <c r="CQ32" i="38" s="1"/>
  <c r="Y32" i="38"/>
  <c r="CZ32" i="38" s="1"/>
  <c r="AH32" i="38"/>
  <c r="DI32" i="38" s="1"/>
  <c r="AI32" i="38"/>
  <c r="DJ32" i="38" s="1"/>
  <c r="AT32" i="38"/>
  <c r="DU32" i="38" s="1"/>
  <c r="AU32" i="38"/>
  <c r="DV32" i="38" s="1"/>
  <c r="BR32" i="38"/>
  <c r="ES32" i="38" s="1"/>
  <c r="BW32" i="38"/>
  <c r="EX32" i="38" s="1"/>
  <c r="CA32" i="38"/>
  <c r="FB32" i="38" s="1"/>
  <c r="CB32" i="38"/>
  <c r="FC32" i="38" s="1"/>
  <c r="CE32" i="38"/>
  <c r="FF32" i="38" s="1"/>
  <c r="N33" i="38"/>
  <c r="CO33" i="38" s="1"/>
  <c r="O33" i="38"/>
  <c r="CP33" i="38" s="1"/>
  <c r="P33" i="38"/>
  <c r="CQ33" i="38" s="1"/>
  <c r="Y33" i="38"/>
  <c r="CZ33" i="38" s="1"/>
  <c r="AH33" i="38"/>
  <c r="DI33" i="38" s="1"/>
  <c r="AI33" i="38"/>
  <c r="DJ33" i="38" s="1"/>
  <c r="AT33" i="38"/>
  <c r="DU33" i="38" s="1"/>
  <c r="AU33" i="38"/>
  <c r="DV33" i="38" s="1"/>
  <c r="BR33" i="38"/>
  <c r="ES33" i="38" s="1"/>
  <c r="BW33" i="38"/>
  <c r="EX33" i="38" s="1"/>
  <c r="CA33" i="38"/>
  <c r="FB33" i="38" s="1"/>
  <c r="CB33" i="38"/>
  <c r="FC33" i="38" s="1"/>
  <c r="CE33" i="38"/>
  <c r="FF33" i="38" s="1"/>
  <c r="N34" i="38"/>
  <c r="CO34" i="38" s="1"/>
  <c r="O34" i="38"/>
  <c r="CP34" i="38" s="1"/>
  <c r="P34" i="38"/>
  <c r="CQ34" i="38" s="1"/>
  <c r="Y34" i="38"/>
  <c r="CZ34" i="38" s="1"/>
  <c r="AH34" i="38"/>
  <c r="DI34" i="38" s="1"/>
  <c r="AI34" i="38"/>
  <c r="DJ34" i="38" s="1"/>
  <c r="AT34" i="38"/>
  <c r="DU34" i="38" s="1"/>
  <c r="AU34" i="38"/>
  <c r="DV34" i="38" s="1"/>
  <c r="BR34" i="38"/>
  <c r="ES34" i="38" s="1"/>
  <c r="BW34" i="38"/>
  <c r="EX34" i="38" s="1"/>
  <c r="CA34" i="38"/>
  <c r="FB34" i="38" s="1"/>
  <c r="CB34" i="38"/>
  <c r="FC34" i="38" s="1"/>
  <c r="CE34" i="38"/>
  <c r="FF34" i="38" s="1"/>
  <c r="N35" i="38"/>
  <c r="CO35" i="38" s="1"/>
  <c r="O35" i="38"/>
  <c r="CP35" i="38" s="1"/>
  <c r="P35" i="38"/>
  <c r="CQ35" i="38" s="1"/>
  <c r="Y35" i="38"/>
  <c r="CZ35" i="38" s="1"/>
  <c r="AH35" i="38"/>
  <c r="DI35" i="38" s="1"/>
  <c r="AI35" i="38"/>
  <c r="DJ35" i="38" s="1"/>
  <c r="AT35" i="38"/>
  <c r="DU35" i="38" s="1"/>
  <c r="AU35" i="38"/>
  <c r="DV35" i="38" s="1"/>
  <c r="BR35" i="38"/>
  <c r="ES35" i="38" s="1"/>
  <c r="BW35" i="38"/>
  <c r="EX35" i="38" s="1"/>
  <c r="CA35" i="38"/>
  <c r="FB35" i="38" s="1"/>
  <c r="CB35" i="38"/>
  <c r="FC35" i="38" s="1"/>
  <c r="CE35" i="38"/>
  <c r="FF35" i="38" s="1"/>
  <c r="N36" i="38"/>
  <c r="CO36" i="38" s="1"/>
  <c r="O36" i="38"/>
  <c r="CP36" i="38" s="1"/>
  <c r="P36" i="38"/>
  <c r="CQ36" i="38" s="1"/>
  <c r="Y36" i="38"/>
  <c r="CZ36" i="38" s="1"/>
  <c r="AH36" i="38"/>
  <c r="DI36" i="38" s="1"/>
  <c r="AI36" i="38"/>
  <c r="DJ36" i="38" s="1"/>
  <c r="AT36" i="38"/>
  <c r="DU36" i="38" s="1"/>
  <c r="AU36" i="38"/>
  <c r="DV36" i="38" s="1"/>
  <c r="BR36" i="38"/>
  <c r="ES36" i="38" s="1"/>
  <c r="BW36" i="38"/>
  <c r="EX36" i="38" s="1"/>
  <c r="CA36" i="38"/>
  <c r="FB36" i="38" s="1"/>
  <c r="CB36" i="38"/>
  <c r="FC36" i="38" s="1"/>
  <c r="CE36" i="38"/>
  <c r="FF36" i="38" s="1"/>
  <c r="N37" i="38"/>
  <c r="CO37" i="38" s="1"/>
  <c r="O37" i="38"/>
  <c r="CP37" i="38" s="1"/>
  <c r="P37" i="38"/>
  <c r="CQ37" i="38" s="1"/>
  <c r="Y37" i="38"/>
  <c r="CZ37" i="38" s="1"/>
  <c r="AH37" i="38"/>
  <c r="DI37" i="38" s="1"/>
  <c r="AI37" i="38"/>
  <c r="DJ37" i="38" s="1"/>
  <c r="AT37" i="38"/>
  <c r="DU37" i="38" s="1"/>
  <c r="AU37" i="38"/>
  <c r="DV37" i="38" s="1"/>
  <c r="BR37" i="38"/>
  <c r="ES37" i="38" s="1"/>
  <c r="BW37" i="38"/>
  <c r="EX37" i="38" s="1"/>
  <c r="CA37" i="38"/>
  <c r="FB37" i="38" s="1"/>
  <c r="CB37" i="38"/>
  <c r="FC37" i="38" s="1"/>
  <c r="CE37" i="38"/>
  <c r="FF37" i="38" s="1"/>
  <c r="N38" i="38"/>
  <c r="CO38" i="38" s="1"/>
  <c r="O38" i="38"/>
  <c r="CP38" i="38" s="1"/>
  <c r="P38" i="38"/>
  <c r="CQ38" i="38" s="1"/>
  <c r="Y38" i="38"/>
  <c r="CZ38" i="38" s="1"/>
  <c r="AH38" i="38"/>
  <c r="DI38" i="38" s="1"/>
  <c r="AI38" i="38"/>
  <c r="DJ38" i="38" s="1"/>
  <c r="AT38" i="38"/>
  <c r="DU38" i="38" s="1"/>
  <c r="AU38" i="38"/>
  <c r="DV38" i="38" s="1"/>
  <c r="BR38" i="38"/>
  <c r="ES38" i="38" s="1"/>
  <c r="BW38" i="38"/>
  <c r="EX38" i="38" s="1"/>
  <c r="CA38" i="38"/>
  <c r="FB38" i="38" s="1"/>
  <c r="CB38" i="38"/>
  <c r="FC38" i="38" s="1"/>
  <c r="CE38" i="38"/>
  <c r="FF38" i="38" s="1"/>
  <c r="N39" i="38"/>
  <c r="CO39" i="38" s="1"/>
  <c r="O39" i="38"/>
  <c r="CP39" i="38" s="1"/>
  <c r="P39" i="38"/>
  <c r="CQ39" i="38" s="1"/>
  <c r="Y39" i="38"/>
  <c r="CZ39" i="38" s="1"/>
  <c r="AH39" i="38"/>
  <c r="DI39" i="38" s="1"/>
  <c r="AI39" i="38"/>
  <c r="DJ39" i="38" s="1"/>
  <c r="AT39" i="38"/>
  <c r="DU39" i="38" s="1"/>
  <c r="AU39" i="38"/>
  <c r="DV39" i="38" s="1"/>
  <c r="BR39" i="38"/>
  <c r="ES39" i="38" s="1"/>
  <c r="BW39" i="38"/>
  <c r="EX39" i="38" s="1"/>
  <c r="CA39" i="38"/>
  <c r="FB39" i="38" s="1"/>
  <c r="CB39" i="38"/>
  <c r="FC39" i="38" s="1"/>
  <c r="CE39" i="38"/>
  <c r="FF39" i="38" s="1"/>
  <c r="N40" i="38"/>
  <c r="CO40" i="38" s="1"/>
  <c r="O40" i="38"/>
  <c r="CP40" i="38" s="1"/>
  <c r="P40" i="38"/>
  <c r="CQ40" i="38" s="1"/>
  <c r="Y40" i="38"/>
  <c r="CZ40" i="38" s="1"/>
  <c r="AH40" i="38"/>
  <c r="DI40" i="38" s="1"/>
  <c r="AI40" i="38"/>
  <c r="DJ40" i="38" s="1"/>
  <c r="AT40" i="38"/>
  <c r="DU40" i="38" s="1"/>
  <c r="AU40" i="38"/>
  <c r="DV40" i="38" s="1"/>
  <c r="BR40" i="38"/>
  <c r="ES40" i="38" s="1"/>
  <c r="BW40" i="38"/>
  <c r="EX40" i="38" s="1"/>
  <c r="CA40" i="38"/>
  <c r="FB40" i="38" s="1"/>
  <c r="CB40" i="38"/>
  <c r="FC40" i="38" s="1"/>
  <c r="CE40" i="38"/>
  <c r="FF40" i="38" s="1"/>
  <c r="N41" i="38"/>
  <c r="CO41" i="38" s="1"/>
  <c r="O41" i="38"/>
  <c r="CP41" i="38" s="1"/>
  <c r="P41" i="38"/>
  <c r="CQ41" i="38" s="1"/>
  <c r="Y41" i="38"/>
  <c r="CZ41" i="38" s="1"/>
  <c r="AH41" i="38"/>
  <c r="DI41" i="38" s="1"/>
  <c r="AI41" i="38"/>
  <c r="DJ41" i="38" s="1"/>
  <c r="AT41" i="38"/>
  <c r="DU41" i="38" s="1"/>
  <c r="AU41" i="38"/>
  <c r="DV41" i="38" s="1"/>
  <c r="BR41" i="38"/>
  <c r="ES41" i="38" s="1"/>
  <c r="BW41" i="38"/>
  <c r="EX41" i="38" s="1"/>
  <c r="CA41" i="38"/>
  <c r="FB41" i="38" s="1"/>
  <c r="CB41" i="38"/>
  <c r="FC41" i="38" s="1"/>
  <c r="CE41" i="38"/>
  <c r="FF41" i="38" s="1"/>
  <c r="N42" i="38"/>
  <c r="CO42" i="38" s="1"/>
  <c r="O42" i="38"/>
  <c r="CP42" i="38" s="1"/>
  <c r="P42" i="38"/>
  <c r="CQ42" i="38" s="1"/>
  <c r="W42" i="38"/>
  <c r="CX42" i="38" s="1"/>
  <c r="Y42" i="38"/>
  <c r="CZ42" i="38" s="1"/>
  <c r="AF42" i="38"/>
  <c r="DG42" i="38" s="1"/>
  <c r="AH42" i="38"/>
  <c r="DI42" i="38" s="1"/>
  <c r="AI42" i="38"/>
  <c r="DJ42" i="38" s="1"/>
  <c r="AT42" i="38"/>
  <c r="DU42" i="38" s="1"/>
  <c r="AU42" i="38"/>
  <c r="DV42" i="38" s="1"/>
  <c r="BE42" i="38"/>
  <c r="EF42" i="38" s="1"/>
  <c r="BK42" i="38"/>
  <c r="EL42" i="38" s="1"/>
  <c r="BQ42" i="38"/>
  <c r="ER42" i="38" s="1"/>
  <c r="BR42" i="38"/>
  <c r="ES42" i="38" s="1"/>
  <c r="BW42" i="38"/>
  <c r="EX42" i="38" s="1"/>
  <c r="CA42" i="38"/>
  <c r="FB42" i="38" s="1"/>
  <c r="CB42" i="38"/>
  <c r="FC42" i="38" s="1"/>
  <c r="CE42" i="38"/>
  <c r="FF42" i="38" s="1"/>
  <c r="N43" i="38"/>
  <c r="CO43" i="38" s="1"/>
  <c r="O43" i="38"/>
  <c r="CP43" i="38" s="1"/>
  <c r="P43" i="38"/>
  <c r="CQ43" i="38" s="1"/>
  <c r="W43" i="38"/>
  <c r="CX43" i="38" s="1"/>
  <c r="Y43" i="38"/>
  <c r="CZ43" i="38" s="1"/>
  <c r="AF43" i="38"/>
  <c r="DG43" i="38" s="1"/>
  <c r="AH43" i="38"/>
  <c r="DI43" i="38" s="1"/>
  <c r="AI43" i="38"/>
  <c r="DJ43" i="38" s="1"/>
  <c r="AT43" i="38"/>
  <c r="DU43" i="38" s="1"/>
  <c r="AU43" i="38"/>
  <c r="DV43" i="38" s="1"/>
  <c r="BE43" i="38"/>
  <c r="EF43" i="38" s="1"/>
  <c r="BK43" i="38"/>
  <c r="EL43" i="38" s="1"/>
  <c r="BQ43" i="38"/>
  <c r="ER43" i="38" s="1"/>
  <c r="BR43" i="38"/>
  <c r="ES43" i="38" s="1"/>
  <c r="BW43" i="38"/>
  <c r="EX43" i="38" s="1"/>
  <c r="CA43" i="38"/>
  <c r="FB43" i="38" s="1"/>
  <c r="CB43" i="38"/>
  <c r="FC43" i="38" s="1"/>
  <c r="CE43" i="38"/>
  <c r="FF43" i="38" s="1"/>
  <c r="N44" i="38"/>
  <c r="CO44" i="38" s="1"/>
  <c r="O44" i="38"/>
  <c r="CP44" i="38" s="1"/>
  <c r="P44" i="38"/>
  <c r="CQ44" i="38" s="1"/>
  <c r="W44" i="38"/>
  <c r="CX44" i="38" s="1"/>
  <c r="X44" i="38"/>
  <c r="CY44" i="38" s="1"/>
  <c r="Y44" i="38"/>
  <c r="CZ44" i="38" s="1"/>
  <c r="AF44" i="38"/>
  <c r="DG44" i="38" s="1"/>
  <c r="AG44" i="38"/>
  <c r="DH44" i="38" s="1"/>
  <c r="AH44" i="38"/>
  <c r="DI44" i="38" s="1"/>
  <c r="AI44" i="38"/>
  <c r="DJ44" i="38" s="1"/>
  <c r="AT44" i="38"/>
  <c r="DU44" i="38" s="1"/>
  <c r="AU44" i="38"/>
  <c r="DV44" i="38" s="1"/>
  <c r="BE44" i="38"/>
  <c r="EF44" i="38" s="1"/>
  <c r="BK44" i="38"/>
  <c r="EL44" i="38" s="1"/>
  <c r="BQ44" i="38"/>
  <c r="ER44" i="38" s="1"/>
  <c r="BR44" i="38"/>
  <c r="ES44" i="38" s="1"/>
  <c r="BW44" i="38"/>
  <c r="EX44" i="38" s="1"/>
  <c r="CA44" i="38"/>
  <c r="FB44" i="38" s="1"/>
  <c r="CB44" i="38"/>
  <c r="FC44" i="38" s="1"/>
  <c r="CE44" i="38"/>
  <c r="FF44" i="38" s="1"/>
  <c r="CH44" i="38"/>
  <c r="FI44" i="38" s="1"/>
  <c r="N45" i="38"/>
  <c r="CO45" i="38" s="1"/>
  <c r="O45" i="38"/>
  <c r="CP45" i="38" s="1"/>
  <c r="P45" i="38"/>
  <c r="CQ45" i="38" s="1"/>
  <c r="W45" i="38"/>
  <c r="CX45" i="38" s="1"/>
  <c r="X45" i="38"/>
  <c r="CY45" i="38" s="1"/>
  <c r="Y45" i="38"/>
  <c r="CZ45" i="38" s="1"/>
  <c r="AF45" i="38"/>
  <c r="DG45" i="38" s="1"/>
  <c r="AG45" i="38"/>
  <c r="DH45" i="38" s="1"/>
  <c r="AH45" i="38"/>
  <c r="DI45" i="38" s="1"/>
  <c r="AI45" i="38"/>
  <c r="DJ45" i="38" s="1"/>
  <c r="AT45" i="38"/>
  <c r="DU45" i="38" s="1"/>
  <c r="AU45" i="38"/>
  <c r="DV45" i="38" s="1"/>
  <c r="BE45" i="38"/>
  <c r="EF45" i="38" s="1"/>
  <c r="BK45" i="38"/>
  <c r="EL45" i="38" s="1"/>
  <c r="BQ45" i="38"/>
  <c r="ER45" i="38" s="1"/>
  <c r="BR45" i="38"/>
  <c r="ES45" i="38" s="1"/>
  <c r="BW45" i="38"/>
  <c r="EX45" i="38" s="1"/>
  <c r="CA45" i="38"/>
  <c r="FB45" i="38" s="1"/>
  <c r="CB45" i="38"/>
  <c r="FC45" i="38" s="1"/>
  <c r="CE45" i="38"/>
  <c r="FF45" i="38" s="1"/>
  <c r="CH45" i="38"/>
  <c r="FI45" i="38" s="1"/>
  <c r="N46" i="38"/>
  <c r="CO46" i="38" s="1"/>
  <c r="O46" i="38"/>
  <c r="CP46" i="38" s="1"/>
  <c r="P46" i="38"/>
  <c r="CQ46" i="38" s="1"/>
  <c r="W46" i="38"/>
  <c r="CX46" i="38" s="1"/>
  <c r="X46" i="38"/>
  <c r="CY46" i="38" s="1"/>
  <c r="Y46" i="38"/>
  <c r="CZ46" i="38" s="1"/>
  <c r="AF46" i="38"/>
  <c r="DG46" i="38" s="1"/>
  <c r="AG46" i="38"/>
  <c r="DH46" i="38" s="1"/>
  <c r="AH46" i="38"/>
  <c r="DI46" i="38" s="1"/>
  <c r="AI46" i="38"/>
  <c r="DJ46" i="38" s="1"/>
  <c r="AT46" i="38"/>
  <c r="DU46" i="38" s="1"/>
  <c r="AU46" i="38"/>
  <c r="DV46" i="38" s="1"/>
  <c r="BE46" i="38"/>
  <c r="EF46" i="38" s="1"/>
  <c r="BK46" i="38"/>
  <c r="EL46" i="38" s="1"/>
  <c r="BQ46" i="38"/>
  <c r="ER46" i="38" s="1"/>
  <c r="BR46" i="38"/>
  <c r="ES46" i="38" s="1"/>
  <c r="BW46" i="38"/>
  <c r="EX46" i="38" s="1"/>
  <c r="CA46" i="38"/>
  <c r="FB46" i="38" s="1"/>
  <c r="CB46" i="38"/>
  <c r="FC46" i="38" s="1"/>
  <c r="CE46" i="38"/>
  <c r="FF46" i="38" s="1"/>
  <c r="CH46" i="38"/>
  <c r="FI46" i="38" s="1"/>
  <c r="N47" i="38"/>
  <c r="CO47" i="38" s="1"/>
  <c r="O47" i="38"/>
  <c r="CP47" i="38" s="1"/>
  <c r="P47" i="38"/>
  <c r="CQ47" i="38" s="1"/>
  <c r="W47" i="38"/>
  <c r="CX47" i="38" s="1"/>
  <c r="X47" i="38"/>
  <c r="CY47" i="38" s="1"/>
  <c r="Y47" i="38"/>
  <c r="CZ47" i="38" s="1"/>
  <c r="AF47" i="38"/>
  <c r="DG47" i="38" s="1"/>
  <c r="AG47" i="38"/>
  <c r="DH47" i="38" s="1"/>
  <c r="AH47" i="38"/>
  <c r="DI47" i="38" s="1"/>
  <c r="AI47" i="38"/>
  <c r="DJ47" i="38" s="1"/>
  <c r="AT47" i="38"/>
  <c r="DU47" i="38" s="1"/>
  <c r="AU47" i="38"/>
  <c r="DV47" i="38" s="1"/>
  <c r="BE47" i="38"/>
  <c r="EF47" i="38" s="1"/>
  <c r="BK47" i="38"/>
  <c r="EL47" i="38" s="1"/>
  <c r="BQ47" i="38"/>
  <c r="ER47" i="38" s="1"/>
  <c r="BR47" i="38"/>
  <c r="ES47" i="38" s="1"/>
  <c r="BW47" i="38"/>
  <c r="EX47" i="38" s="1"/>
  <c r="CA47" i="38"/>
  <c r="FB47" i="38" s="1"/>
  <c r="CB47" i="38"/>
  <c r="FC47" i="38" s="1"/>
  <c r="CE47" i="38"/>
  <c r="FF47" i="38" s="1"/>
  <c r="CH47" i="38"/>
  <c r="FI47" i="38" s="1"/>
  <c r="N48" i="38"/>
  <c r="CO48" i="38" s="1"/>
  <c r="O48" i="38"/>
  <c r="CP48" i="38" s="1"/>
  <c r="P48" i="38"/>
  <c r="CQ48" i="38" s="1"/>
  <c r="W48" i="38"/>
  <c r="CX48" i="38" s="1"/>
  <c r="X48" i="38"/>
  <c r="CY48" i="38" s="1"/>
  <c r="Y48" i="38"/>
  <c r="CZ48" i="38" s="1"/>
  <c r="AF48" i="38"/>
  <c r="DG48" i="38" s="1"/>
  <c r="AG48" i="38"/>
  <c r="DH48" i="38" s="1"/>
  <c r="AH48" i="38"/>
  <c r="DI48" i="38" s="1"/>
  <c r="AI48" i="38"/>
  <c r="DJ48" i="38" s="1"/>
  <c r="AT48" i="38"/>
  <c r="DU48" i="38" s="1"/>
  <c r="AU48" i="38"/>
  <c r="DV48" i="38" s="1"/>
  <c r="BE48" i="38"/>
  <c r="EF48" i="38" s="1"/>
  <c r="BK48" i="38"/>
  <c r="EL48" i="38" s="1"/>
  <c r="BQ48" i="38"/>
  <c r="ER48" i="38" s="1"/>
  <c r="BR48" i="38"/>
  <c r="ES48" i="38" s="1"/>
  <c r="BW48" i="38"/>
  <c r="EX48" i="38" s="1"/>
  <c r="CA48" i="38"/>
  <c r="FB48" i="38" s="1"/>
  <c r="CB48" i="38"/>
  <c r="FC48" i="38" s="1"/>
  <c r="CE48" i="38"/>
  <c r="FF48" i="38" s="1"/>
  <c r="CH48" i="38"/>
  <c r="FI48" i="38" s="1"/>
  <c r="N49" i="38"/>
  <c r="CO49" i="38" s="1"/>
  <c r="O49" i="38"/>
  <c r="CP49" i="38" s="1"/>
  <c r="P49" i="38"/>
  <c r="CQ49" i="38" s="1"/>
  <c r="W49" i="38"/>
  <c r="CX49" i="38" s="1"/>
  <c r="X49" i="38"/>
  <c r="CY49" i="38" s="1"/>
  <c r="Y49" i="38"/>
  <c r="CZ49" i="38" s="1"/>
  <c r="AF49" i="38"/>
  <c r="DG49" i="38" s="1"/>
  <c r="AG49" i="38"/>
  <c r="DH49" i="38" s="1"/>
  <c r="AH49" i="38"/>
  <c r="DI49" i="38" s="1"/>
  <c r="AI49" i="38"/>
  <c r="DJ49" i="38" s="1"/>
  <c r="AT49" i="38"/>
  <c r="DU49" i="38" s="1"/>
  <c r="AU49" i="38"/>
  <c r="DV49" i="38" s="1"/>
  <c r="BE49" i="38"/>
  <c r="EF49" i="38" s="1"/>
  <c r="BK49" i="38"/>
  <c r="EL49" i="38" s="1"/>
  <c r="BQ49" i="38"/>
  <c r="ER49" i="38" s="1"/>
  <c r="BR49" i="38"/>
  <c r="ES49" i="38" s="1"/>
  <c r="BW49" i="38"/>
  <c r="EX49" i="38" s="1"/>
  <c r="CA49" i="38"/>
  <c r="FB49" i="38" s="1"/>
  <c r="CB49" i="38"/>
  <c r="FC49" i="38" s="1"/>
  <c r="CE49" i="38"/>
  <c r="FF49" i="38" s="1"/>
  <c r="CH49" i="38"/>
  <c r="FI49" i="38" s="1"/>
  <c r="N50" i="38"/>
  <c r="CO50" i="38" s="1"/>
  <c r="O50" i="38"/>
  <c r="CP50" i="38" s="1"/>
  <c r="P50" i="38"/>
  <c r="CQ50" i="38" s="1"/>
  <c r="W50" i="38"/>
  <c r="CX50" i="38" s="1"/>
  <c r="X50" i="38"/>
  <c r="CY50" i="38" s="1"/>
  <c r="Y50" i="38"/>
  <c r="CZ50" i="38" s="1"/>
  <c r="AF50" i="38"/>
  <c r="DG50" i="38" s="1"/>
  <c r="AG50" i="38"/>
  <c r="DH50" i="38" s="1"/>
  <c r="AH50" i="38"/>
  <c r="DI50" i="38" s="1"/>
  <c r="AI50" i="38"/>
  <c r="DJ50" i="38" s="1"/>
  <c r="AT50" i="38"/>
  <c r="DU50" i="38" s="1"/>
  <c r="AU50" i="38"/>
  <c r="DV50" i="38" s="1"/>
  <c r="BD50" i="38"/>
  <c r="EE50" i="38" s="1"/>
  <c r="BE50" i="38"/>
  <c r="EF50" i="38" s="1"/>
  <c r="BG50" i="38"/>
  <c r="EH50" i="38" s="1"/>
  <c r="BH50" i="38"/>
  <c r="EI50" i="38" s="1"/>
  <c r="BI50" i="38"/>
  <c r="EJ50" i="38" s="1"/>
  <c r="BJ50" i="38"/>
  <c r="EK50" i="38" s="1"/>
  <c r="BK50" i="38"/>
  <c r="EL50" i="38" s="1"/>
  <c r="BQ50" i="38"/>
  <c r="ER50" i="38" s="1"/>
  <c r="BR50" i="38"/>
  <c r="ES50" i="38" s="1"/>
  <c r="BW50" i="38"/>
  <c r="EX50" i="38" s="1"/>
  <c r="CA50" i="38"/>
  <c r="FB50" i="38" s="1"/>
  <c r="CB50" i="38"/>
  <c r="FC50" i="38" s="1"/>
  <c r="CE50" i="38"/>
  <c r="FF50" i="38" s="1"/>
  <c r="CF50" i="38"/>
  <c r="FG50" i="38" s="1"/>
  <c r="CH50" i="38"/>
  <c r="FI50" i="38" s="1"/>
  <c r="N51" i="38"/>
  <c r="CO51" i="38" s="1"/>
  <c r="O51" i="38"/>
  <c r="CP51" i="38" s="1"/>
  <c r="P51" i="38"/>
  <c r="CQ51" i="38" s="1"/>
  <c r="W51" i="38"/>
  <c r="CX51" i="38" s="1"/>
  <c r="X51" i="38"/>
  <c r="CY51" i="38" s="1"/>
  <c r="Y51" i="38"/>
  <c r="CZ51" i="38" s="1"/>
  <c r="AF51" i="38"/>
  <c r="DG51" i="38" s="1"/>
  <c r="AG51" i="38"/>
  <c r="DH51" i="38" s="1"/>
  <c r="AH51" i="38"/>
  <c r="DI51" i="38" s="1"/>
  <c r="AI51" i="38"/>
  <c r="DJ51" i="38" s="1"/>
  <c r="AT51" i="38"/>
  <c r="DU51" i="38" s="1"/>
  <c r="AU51" i="38"/>
  <c r="DV51" i="38" s="1"/>
  <c r="BD51" i="38"/>
  <c r="EE51" i="38" s="1"/>
  <c r="BE51" i="38"/>
  <c r="EF51" i="38" s="1"/>
  <c r="BG51" i="38"/>
  <c r="EH51" i="38" s="1"/>
  <c r="BH51" i="38"/>
  <c r="EI51" i="38" s="1"/>
  <c r="BI51" i="38"/>
  <c r="EJ51" i="38" s="1"/>
  <c r="BJ51" i="38"/>
  <c r="EK51" i="38" s="1"/>
  <c r="BK51" i="38"/>
  <c r="EL51" i="38" s="1"/>
  <c r="BQ51" i="38"/>
  <c r="ER51" i="38" s="1"/>
  <c r="BR51" i="38"/>
  <c r="ES51" i="38" s="1"/>
  <c r="BW51" i="38"/>
  <c r="EX51" i="38" s="1"/>
  <c r="CA51" i="38"/>
  <c r="FB51" i="38" s="1"/>
  <c r="CB51" i="38"/>
  <c r="FC51" i="38" s="1"/>
  <c r="CE51" i="38"/>
  <c r="FF51" i="38" s="1"/>
  <c r="CF51" i="38"/>
  <c r="FG51" i="38" s="1"/>
  <c r="CH51" i="38"/>
  <c r="FI51" i="38" s="1"/>
  <c r="N52" i="38"/>
  <c r="CO52" i="38" s="1"/>
  <c r="O52" i="38"/>
  <c r="CP52" i="38" s="1"/>
  <c r="P52" i="38"/>
  <c r="CQ52" i="38" s="1"/>
  <c r="W52" i="38"/>
  <c r="CX52" i="38" s="1"/>
  <c r="X52" i="38"/>
  <c r="CY52" i="38" s="1"/>
  <c r="Y52" i="38"/>
  <c r="CZ52" i="38" s="1"/>
  <c r="AF52" i="38"/>
  <c r="DG52" i="38" s="1"/>
  <c r="AG52" i="38"/>
  <c r="DH52" i="38" s="1"/>
  <c r="AH52" i="38"/>
  <c r="DI52" i="38" s="1"/>
  <c r="AI52" i="38"/>
  <c r="DJ52" i="38" s="1"/>
  <c r="AT52" i="38"/>
  <c r="DU52" i="38" s="1"/>
  <c r="AU52" i="38"/>
  <c r="DV52" i="38" s="1"/>
  <c r="BA52" i="38"/>
  <c r="EB52" i="38" s="1"/>
  <c r="BB52" i="38"/>
  <c r="EC52" i="38" s="1"/>
  <c r="BC52" i="38"/>
  <c r="ED52" i="38" s="1"/>
  <c r="BD52" i="38"/>
  <c r="EE52" i="38" s="1"/>
  <c r="BE52" i="38"/>
  <c r="EF52" i="38" s="1"/>
  <c r="BG52" i="38"/>
  <c r="EH52" i="38" s="1"/>
  <c r="BH52" i="38"/>
  <c r="EI52" i="38" s="1"/>
  <c r="BI52" i="38"/>
  <c r="EJ52" i="38" s="1"/>
  <c r="BJ52" i="38"/>
  <c r="EK52" i="38" s="1"/>
  <c r="BK52" i="38"/>
  <c r="EL52" i="38" s="1"/>
  <c r="BQ52" i="38"/>
  <c r="ER52" i="38" s="1"/>
  <c r="BR52" i="38"/>
  <c r="ES52" i="38" s="1"/>
  <c r="BW52" i="38"/>
  <c r="EX52" i="38" s="1"/>
  <c r="CA52" i="38"/>
  <c r="FB52" i="38" s="1"/>
  <c r="CB52" i="38"/>
  <c r="FC52" i="38" s="1"/>
  <c r="CE52" i="38"/>
  <c r="FF52" i="38" s="1"/>
  <c r="CF52" i="38"/>
  <c r="FG52" i="38" s="1"/>
  <c r="CH52" i="38"/>
  <c r="FI52" i="38" s="1"/>
  <c r="N53" i="38"/>
  <c r="CO53" i="38" s="1"/>
  <c r="O53" i="38"/>
  <c r="CP53" i="38" s="1"/>
  <c r="P53" i="38"/>
  <c r="CQ53" i="38" s="1"/>
  <c r="W53" i="38"/>
  <c r="CX53" i="38" s="1"/>
  <c r="X53" i="38"/>
  <c r="CY53" i="38" s="1"/>
  <c r="Y53" i="38"/>
  <c r="CZ53" i="38" s="1"/>
  <c r="AF53" i="38"/>
  <c r="DG53" i="38" s="1"/>
  <c r="AG53" i="38"/>
  <c r="DH53" i="38" s="1"/>
  <c r="AH53" i="38"/>
  <c r="DI53" i="38" s="1"/>
  <c r="AI53" i="38"/>
  <c r="DJ53" i="38" s="1"/>
  <c r="AP53" i="38"/>
  <c r="DQ53" i="38" s="1"/>
  <c r="AR53" i="38"/>
  <c r="DS53" i="38" s="1"/>
  <c r="AS53" i="38"/>
  <c r="DT53" i="38" s="1"/>
  <c r="AT53" i="38"/>
  <c r="DU53" i="38" s="1"/>
  <c r="AU53" i="38"/>
  <c r="DV53" i="38" s="1"/>
  <c r="AV53" i="38"/>
  <c r="DW53" i="38" s="1"/>
  <c r="AW53" i="38"/>
  <c r="DX53" i="38" s="1"/>
  <c r="BA53" i="38"/>
  <c r="EB53" i="38" s="1"/>
  <c r="BB53" i="38"/>
  <c r="EC53" i="38" s="1"/>
  <c r="BC53" i="38"/>
  <c r="ED53" i="38" s="1"/>
  <c r="BD53" i="38"/>
  <c r="EE53" i="38" s="1"/>
  <c r="BE53" i="38"/>
  <c r="EF53" i="38" s="1"/>
  <c r="BG53" i="38"/>
  <c r="EH53" i="38" s="1"/>
  <c r="BH53" i="38"/>
  <c r="EI53" i="38" s="1"/>
  <c r="BI53" i="38"/>
  <c r="EJ53" i="38" s="1"/>
  <c r="BJ53" i="38"/>
  <c r="EK53" i="38" s="1"/>
  <c r="BK53" i="38"/>
  <c r="EL53" i="38" s="1"/>
  <c r="BP53" i="38"/>
  <c r="EQ53" i="38" s="1"/>
  <c r="BQ53" i="38"/>
  <c r="ER53" i="38" s="1"/>
  <c r="BR53" i="38"/>
  <c r="ES53" i="38" s="1"/>
  <c r="BW53" i="38"/>
  <c r="EX53" i="38" s="1"/>
  <c r="CA53" i="38"/>
  <c r="FB53" i="38" s="1"/>
  <c r="CB53" i="38"/>
  <c r="FC53" i="38" s="1"/>
  <c r="CE53" i="38"/>
  <c r="FF53" i="38" s="1"/>
  <c r="CF53" i="38"/>
  <c r="FG53" i="38" s="1"/>
  <c r="CH53" i="38"/>
  <c r="FI53" i="38" s="1"/>
  <c r="CI53" i="38"/>
  <c r="FJ53" i="38" s="1"/>
  <c r="BD8" i="35"/>
  <c r="BD152" i="35"/>
  <c r="BD141" i="35"/>
  <c r="BD73" i="35"/>
  <c r="BD91" i="35"/>
  <c r="BD74" i="35"/>
  <c r="BD31" i="35"/>
  <c r="BD51" i="35"/>
  <c r="BD137" i="35"/>
  <c r="BD28" i="35"/>
  <c r="BD10" i="35"/>
  <c r="BD125" i="35"/>
  <c r="BD42" i="35"/>
  <c r="BD107" i="35"/>
  <c r="BB104" i="35"/>
  <c r="BB81" i="35"/>
  <c r="BB48" i="35"/>
  <c r="BB35" i="35"/>
  <c r="BB85" i="35"/>
  <c r="BB119" i="35"/>
  <c r="BB134" i="35"/>
  <c r="BB136" i="35"/>
  <c r="BB87" i="35"/>
  <c r="BB71" i="35"/>
  <c r="BB89" i="35"/>
  <c r="BB18" i="35"/>
  <c r="BB162" i="35"/>
  <c r="BD84" i="35"/>
  <c r="BD70" i="35"/>
  <c r="BB20" i="35"/>
  <c r="BB36" i="35"/>
  <c r="BB96" i="35"/>
  <c r="BD35" i="35"/>
  <c r="BB52" i="35"/>
  <c r="BB31" i="35"/>
  <c r="BD162" i="35"/>
  <c r="BB69" i="35"/>
  <c r="BB70" i="35"/>
  <c r="BD20" i="35"/>
  <c r="BD164" i="35"/>
  <c r="BD58" i="35"/>
  <c r="BD85" i="35"/>
  <c r="BD163" i="35"/>
  <c r="BD86" i="35"/>
  <c r="BD103" i="35"/>
  <c r="BD63" i="35"/>
  <c r="BD150" i="35"/>
  <c r="BD40" i="35"/>
  <c r="BD94" i="35"/>
  <c r="BD126" i="35"/>
  <c r="BD54" i="35"/>
  <c r="BD12" i="35"/>
  <c r="BB116" i="35"/>
  <c r="BB93" i="35"/>
  <c r="BB129" i="35"/>
  <c r="BB47" i="35"/>
  <c r="BB97" i="35"/>
  <c r="BB108" i="35"/>
  <c r="BB146" i="35"/>
  <c r="BB19" i="35"/>
  <c r="BB111" i="35"/>
  <c r="BB132" i="35"/>
  <c r="BB101" i="35"/>
  <c r="BB30" i="35"/>
  <c r="BB67" i="35"/>
  <c r="BD133" i="35"/>
  <c r="BD134" i="35"/>
  <c r="BD88" i="35"/>
  <c r="BB164" i="35"/>
  <c r="BB145" i="35"/>
  <c r="BB76" i="35"/>
  <c r="BB95" i="35"/>
  <c r="BD29" i="35"/>
  <c r="BB21" i="35"/>
  <c r="BB16" i="35"/>
  <c r="BB7" i="35"/>
  <c r="BD19" i="35"/>
  <c r="BD30" i="35"/>
  <c r="BB106" i="35"/>
  <c r="BB150" i="35"/>
  <c r="BD32" i="35"/>
  <c r="BD9" i="35"/>
  <c r="BD142" i="35"/>
  <c r="BD97" i="35"/>
  <c r="BD34" i="35"/>
  <c r="BD98" i="35"/>
  <c r="BD153" i="35"/>
  <c r="BD75" i="35"/>
  <c r="BD67" i="35"/>
  <c r="BD52" i="35"/>
  <c r="BD11" i="35"/>
  <c r="BD79" i="35"/>
  <c r="BD66" i="35"/>
  <c r="BD144" i="35"/>
  <c r="BB128" i="35"/>
  <c r="BB105" i="35"/>
  <c r="BB166" i="35"/>
  <c r="BB59" i="35"/>
  <c r="BB109" i="35"/>
  <c r="BB14" i="35"/>
  <c r="BB158" i="35"/>
  <c r="BB103" i="35"/>
  <c r="BB135" i="35"/>
  <c r="BB148" i="35"/>
  <c r="BB113" i="35"/>
  <c r="BB42" i="35"/>
  <c r="BB91" i="35"/>
  <c r="BD155" i="35"/>
  <c r="BD102" i="35"/>
  <c r="BB50" i="35"/>
  <c r="BD43" i="35"/>
  <c r="BB94" i="35"/>
  <c r="BB124" i="35"/>
  <c r="BD39" i="35"/>
  <c r="BB73" i="35"/>
  <c r="BD44" i="35"/>
  <c r="BD21" i="35"/>
  <c r="BD47" i="35"/>
  <c r="BD109" i="35"/>
  <c r="BD118" i="35"/>
  <c r="BD110" i="35"/>
  <c r="BD82" i="35"/>
  <c r="BD87" i="35"/>
  <c r="BD115" i="35"/>
  <c r="BD64" i="35"/>
  <c r="BD95" i="35"/>
  <c r="BD139" i="35"/>
  <c r="BD78" i="35"/>
  <c r="BD7" i="35"/>
  <c r="BB140" i="35"/>
  <c r="BB117" i="35"/>
  <c r="BB155" i="35"/>
  <c r="BB84" i="35"/>
  <c r="BB121" i="35"/>
  <c r="BB26" i="35"/>
  <c r="BB75" i="35"/>
  <c r="BB163" i="35"/>
  <c r="BB159" i="35"/>
  <c r="BB130" i="35"/>
  <c r="BB125" i="35"/>
  <c r="BB54" i="35"/>
  <c r="BB151" i="35"/>
  <c r="BD45" i="35"/>
  <c r="BD83" i="35"/>
  <c r="BD132" i="35"/>
  <c r="BB153" i="35"/>
  <c r="BB123" i="35"/>
  <c r="BB149" i="35"/>
  <c r="BD71" i="35"/>
  <c r="BB22" i="35"/>
  <c r="BB15" i="35"/>
  <c r="BD140" i="35"/>
  <c r="BD127" i="35"/>
  <c r="BB23" i="35"/>
  <c r="BB72" i="35"/>
  <c r="BD56" i="35"/>
  <c r="BD33" i="35"/>
  <c r="BD119" i="35"/>
  <c r="BD121" i="35"/>
  <c r="BD59" i="35"/>
  <c r="BD122" i="35"/>
  <c r="BD154" i="35"/>
  <c r="BD99" i="35"/>
  <c r="BD129" i="35"/>
  <c r="BD76" i="35"/>
  <c r="BD24" i="35"/>
  <c r="BD165" i="35"/>
  <c r="BD90" i="35"/>
  <c r="BB8" i="35"/>
  <c r="BB152" i="35"/>
  <c r="BB141" i="35"/>
  <c r="BB60" i="35"/>
  <c r="BB12" i="35"/>
  <c r="BB133" i="35"/>
  <c r="BB38" i="35"/>
  <c r="BB99" i="35"/>
  <c r="BB154" i="35"/>
  <c r="BB28" i="35"/>
  <c r="BB131" i="35"/>
  <c r="BB137" i="35"/>
  <c r="BB66" i="35"/>
  <c r="BB118" i="35"/>
  <c r="BD68" i="35"/>
  <c r="BD111" i="35"/>
  <c r="BD46" i="35"/>
  <c r="BB10" i="35"/>
  <c r="BB83" i="35"/>
  <c r="BB78" i="35"/>
  <c r="BD135" i="35"/>
  <c r="BB25" i="35"/>
  <c r="BB29" i="35"/>
  <c r="BD62" i="35"/>
  <c r="BD77" i="35"/>
  <c r="BB122" i="35"/>
  <c r="BD80" i="35"/>
  <c r="BD57" i="35"/>
  <c r="BD108" i="35"/>
  <c r="BD145" i="35"/>
  <c r="BD48" i="35"/>
  <c r="BD146" i="35"/>
  <c r="BD143" i="35"/>
  <c r="BD123" i="35"/>
  <c r="BD130" i="35"/>
  <c r="BD100" i="35"/>
  <c r="BD17" i="35"/>
  <c r="BD166" i="35"/>
  <c r="BD138" i="35"/>
  <c r="BB32" i="35"/>
  <c r="BB9" i="35"/>
  <c r="BB165" i="35"/>
  <c r="BB46" i="35"/>
  <c r="BB13" i="35"/>
  <c r="BB157" i="35"/>
  <c r="BB62" i="35"/>
  <c r="BB147" i="35"/>
  <c r="BB120" i="35"/>
  <c r="BB100" i="35"/>
  <c r="BB17" i="35"/>
  <c r="BB161" i="35"/>
  <c r="BB90" i="35"/>
  <c r="BB156" i="35"/>
  <c r="BD92" i="35"/>
  <c r="BD69" i="35"/>
  <c r="BD13" i="35"/>
  <c r="BD157" i="35"/>
  <c r="BD14" i="35"/>
  <c r="BD158" i="35"/>
  <c r="BD60" i="35"/>
  <c r="BD148" i="35"/>
  <c r="BB44" i="35"/>
  <c r="BB74" i="35"/>
  <c r="BB102" i="35"/>
  <c r="BD160" i="35"/>
  <c r="BB92" i="35"/>
  <c r="BB112" i="35"/>
  <c r="BD104" i="35"/>
  <c r="BD81" i="35"/>
  <c r="BD25" i="35"/>
  <c r="BD136" i="35"/>
  <c r="BD26" i="35"/>
  <c r="BD124" i="35"/>
  <c r="BD156" i="35"/>
  <c r="BD147" i="35"/>
  <c r="BD131" i="35"/>
  <c r="BD113" i="35"/>
  <c r="BD41" i="35"/>
  <c r="BD36" i="35"/>
  <c r="BD151" i="35"/>
  <c r="BB56" i="35"/>
  <c r="BB33" i="35"/>
  <c r="BB34" i="35"/>
  <c r="BB24" i="35"/>
  <c r="BB37" i="35"/>
  <c r="BB55" i="35"/>
  <c r="BB86" i="35"/>
  <c r="BB40" i="35"/>
  <c r="BB27" i="35"/>
  <c r="BB160" i="35"/>
  <c r="BB41" i="35"/>
  <c r="BB127" i="35"/>
  <c r="BB114" i="35"/>
  <c r="BD105" i="35"/>
  <c r="BD49" i="35"/>
  <c r="BD161" i="35"/>
  <c r="BD149" i="35"/>
  <c r="BD27" i="35"/>
  <c r="BD96" i="35"/>
  <c r="BD65" i="35"/>
  <c r="BD106" i="35"/>
  <c r="BB57" i="35"/>
  <c r="BB11" i="35"/>
  <c r="BB139" i="35"/>
  <c r="BB88" i="35"/>
  <c r="BB115" i="35"/>
  <c r="BB65" i="35"/>
  <c r="BB138" i="35"/>
  <c r="BD61" i="35"/>
  <c r="BD16" i="35"/>
  <c r="BB143" i="35"/>
  <c r="BB77" i="35"/>
  <c r="BD116" i="35"/>
  <c r="BD93" i="35"/>
  <c r="BD37" i="35"/>
  <c r="BD89" i="35"/>
  <c r="BD38" i="35"/>
  <c r="BD101" i="35"/>
  <c r="BD15" i="35"/>
  <c r="BD159" i="35"/>
  <c r="BD72" i="35"/>
  <c r="BD114" i="35"/>
  <c r="BD53" i="35"/>
  <c r="BD120" i="35"/>
  <c r="BD22" i="35"/>
  <c r="BB68" i="35"/>
  <c r="BB45" i="35"/>
  <c r="BB58" i="35"/>
  <c r="BB144" i="35"/>
  <c r="BB49" i="35"/>
  <c r="BB79" i="35"/>
  <c r="BB98" i="35"/>
  <c r="BB64" i="35"/>
  <c r="BB39" i="35"/>
  <c r="BB43" i="35"/>
  <c r="BB53" i="35"/>
  <c r="BB82" i="35"/>
  <c r="BB126" i="35"/>
  <c r="BD128" i="35"/>
  <c r="BD50" i="35"/>
  <c r="BD112" i="35"/>
  <c r="BD55" i="35"/>
  <c r="BD18" i="35"/>
  <c r="BB80" i="35"/>
  <c r="BB142" i="35"/>
  <c r="BB61" i="35"/>
  <c r="BB110" i="35"/>
  <c r="BB51" i="35"/>
  <c r="BB107" i="35"/>
  <c r="BD117" i="35"/>
  <c r="BD23" i="35"/>
  <c r="BB63" i="35"/>
  <c r="EL262" i="38" l="1"/>
  <c r="ER262" i="38"/>
  <c r="D31" i="41"/>
  <c r="E31" i="41"/>
  <c r="E32" i="41" s="1"/>
  <c r="E33" i="41" s="1"/>
  <c r="E34" i="41" s="1"/>
  <c r="E35" i="41" s="1"/>
  <c r="E36" i="41" s="1"/>
  <c r="E37" i="41" s="1"/>
  <c r="E38" i="41" s="1"/>
  <c r="E39" i="41" s="1"/>
  <c r="E40" i="41" s="1"/>
  <c r="E41" i="41" s="1"/>
  <c r="E42" i="41" s="1"/>
  <c r="E43" i="41" s="1"/>
  <c r="E44" i="41" s="1"/>
  <c r="E45" i="41" s="1"/>
  <c r="E46" i="41" s="1"/>
  <c r="E47" i="41" s="1"/>
  <c r="E48" i="41" s="1"/>
  <c r="E49" i="41" s="1"/>
  <c r="E50" i="41" s="1"/>
  <c r="E51" i="41" s="1"/>
  <c r="E52" i="41" s="1"/>
  <c r="E53" i="41" s="1"/>
  <c r="E54" i="41" s="1"/>
  <c r="E55" i="41" s="1"/>
  <c r="E56" i="41" s="1"/>
  <c r="G31" i="41"/>
  <c r="G32" i="41" s="1"/>
  <c r="G33" i="41" s="1"/>
  <c r="G34" i="41" s="1"/>
  <c r="G35" i="41" s="1"/>
  <c r="G36" i="41" s="1"/>
  <c r="G37" i="41" s="1"/>
  <c r="G38" i="41" s="1"/>
  <c r="G39" i="41" s="1"/>
  <c r="G40" i="41" s="1"/>
  <c r="G41" i="41" s="1"/>
  <c r="G42" i="41" s="1"/>
  <c r="G43" i="41" s="1"/>
  <c r="G44" i="41" s="1"/>
  <c r="G45" i="41" s="1"/>
  <c r="G46" i="41" s="1"/>
  <c r="G47" i="41" s="1"/>
  <c r="G48" i="41" s="1"/>
  <c r="G49" i="41" s="1"/>
  <c r="G50" i="41" s="1"/>
  <c r="G51" i="41" s="1"/>
  <c r="G52" i="41" s="1"/>
  <c r="G53" i="41" s="1"/>
  <c r="G54" i="41" s="1"/>
  <c r="G55" i="41" s="1"/>
  <c r="G56" i="41" s="1"/>
  <c r="H31" i="41"/>
  <c r="I31" i="41"/>
  <c r="J31" i="41"/>
  <c r="K31" i="41"/>
  <c r="L31" i="41"/>
  <c r="M31" i="41"/>
  <c r="N31" i="41"/>
  <c r="O31" i="41"/>
  <c r="Q31" i="41"/>
  <c r="R31" i="41"/>
  <c r="S31" i="41"/>
  <c r="T31" i="41"/>
  <c r="U31" i="41"/>
  <c r="V31" i="41"/>
  <c r="W31" i="41"/>
  <c r="X31" i="41"/>
  <c r="Y31" i="41"/>
  <c r="Y32" i="41" s="1"/>
  <c r="Y33" i="41" s="1"/>
  <c r="Y34" i="41" s="1"/>
  <c r="Y35" i="41" s="1"/>
  <c r="Y36" i="41" s="1"/>
  <c r="Y37" i="41" s="1"/>
  <c r="Y38" i="41" s="1"/>
  <c r="Y39" i="41" s="1"/>
  <c r="Y40" i="41" s="1"/>
  <c r="Y41" i="41" s="1"/>
  <c r="Y42" i="41" s="1"/>
  <c r="Y43" i="41" s="1"/>
  <c r="Y44" i="41" s="1"/>
  <c r="Y45" i="41" s="1"/>
  <c r="Y46" i="41" s="1"/>
  <c r="Y47" i="41" s="1"/>
  <c r="Y48" i="41" s="1"/>
  <c r="Y49" i="41" s="1"/>
  <c r="Y50" i="41" s="1"/>
  <c r="Y51" i="41" s="1"/>
  <c r="Y52" i="41" s="1"/>
  <c r="Y53" i="41" s="1"/>
  <c r="Y54" i="41" s="1"/>
  <c r="Y55" i="41" s="1"/>
  <c r="Y56" i="41" s="1"/>
  <c r="Z31" i="41"/>
  <c r="AC31" i="41"/>
  <c r="AD31" i="41"/>
  <c r="AE31" i="41"/>
  <c r="AF31" i="41"/>
  <c r="AG31" i="41"/>
  <c r="AI31" i="41"/>
  <c r="AJ31" i="41"/>
  <c r="AK31" i="41"/>
  <c r="AK32" i="41" s="1"/>
  <c r="AK33" i="41" s="1"/>
  <c r="AK34" i="41" s="1"/>
  <c r="AK35" i="41" s="1"/>
  <c r="AK36" i="41" s="1"/>
  <c r="AK37" i="41" s="1"/>
  <c r="AK38" i="41" s="1"/>
  <c r="AK39" i="41" s="1"/>
  <c r="AK40" i="41" s="1"/>
  <c r="AK41" i="41" s="1"/>
  <c r="AK42" i="41" s="1"/>
  <c r="AK43" i="41" s="1"/>
  <c r="AK44" i="41" s="1"/>
  <c r="AK45" i="41" s="1"/>
  <c r="AK46" i="41" s="1"/>
  <c r="AK47" i="41" s="1"/>
  <c r="AK48" i="41" s="1"/>
  <c r="AK49" i="41" s="1"/>
  <c r="AK50" i="41" s="1"/>
  <c r="AK51" i="41" s="1"/>
  <c r="AK52" i="41" s="1"/>
  <c r="AK53" i="41" s="1"/>
  <c r="AK54" i="41" s="1"/>
  <c r="AK55" i="41" s="1"/>
  <c r="AK56" i="41" s="1"/>
  <c r="AL31" i="41"/>
  <c r="AM31" i="41"/>
  <c r="AM32" i="41" s="1"/>
  <c r="AM33" i="41" s="1"/>
  <c r="AM34" i="41" s="1"/>
  <c r="AM35" i="41" s="1"/>
  <c r="AM36" i="41" s="1"/>
  <c r="AM37" i="41" s="1"/>
  <c r="AM38" i="41" s="1"/>
  <c r="AM39" i="41" s="1"/>
  <c r="AM40" i="41" s="1"/>
  <c r="AM41" i="41" s="1"/>
  <c r="AM42" i="41" s="1"/>
  <c r="AM43" i="41" s="1"/>
  <c r="AM44" i="41" s="1"/>
  <c r="AM45" i="41" s="1"/>
  <c r="AM46" i="41" s="1"/>
  <c r="AM47" i="41" s="1"/>
  <c r="AM48" i="41" s="1"/>
  <c r="AM49" i="41" s="1"/>
  <c r="AM50" i="41" s="1"/>
  <c r="AM51" i="41" s="1"/>
  <c r="AM52" i="41" s="1"/>
  <c r="AM53" i="41" s="1"/>
  <c r="AM54" i="41" s="1"/>
  <c r="AM55" i="41" s="1"/>
  <c r="AM56" i="41" s="1"/>
  <c r="AN31" i="41"/>
  <c r="AN32" i="41" s="1"/>
  <c r="AN33" i="41" s="1"/>
  <c r="AN34" i="41" s="1"/>
  <c r="AN35" i="41" s="1"/>
  <c r="AN36" i="41" s="1"/>
  <c r="AN37" i="41" s="1"/>
  <c r="AN38" i="41" s="1"/>
  <c r="AN39" i="41" s="1"/>
  <c r="AN40" i="41" s="1"/>
  <c r="AN41" i="41" s="1"/>
  <c r="AN42" i="41" s="1"/>
  <c r="AN43" i="41" s="1"/>
  <c r="AN44" i="41" s="1"/>
  <c r="AN45" i="41" s="1"/>
  <c r="AN46" i="41" s="1"/>
  <c r="AN47" i="41" s="1"/>
  <c r="AN48" i="41" s="1"/>
  <c r="AN49" i="41" s="1"/>
  <c r="AN50" i="41" s="1"/>
  <c r="AN51" i="41" s="1"/>
  <c r="AN52" i="41" s="1"/>
  <c r="AN53" i="41" s="1"/>
  <c r="AN54" i="41" s="1"/>
  <c r="AN55" i="41" s="1"/>
  <c r="AN56" i="41" s="1"/>
  <c r="AO31" i="41"/>
  <c r="AP31" i="41"/>
  <c r="AQ31" i="41"/>
  <c r="AR31" i="41"/>
  <c r="AS31" i="41"/>
  <c r="AT31" i="41"/>
  <c r="AU31" i="41"/>
  <c r="AV31" i="41"/>
  <c r="AW31" i="41"/>
  <c r="AX31" i="41"/>
  <c r="AY31" i="41"/>
  <c r="AZ31" i="41"/>
  <c r="BA31" i="41"/>
  <c r="BB31" i="41"/>
  <c r="BC31" i="41"/>
  <c r="BD31" i="41"/>
  <c r="BE31" i="41"/>
  <c r="BF31" i="41"/>
  <c r="BG31" i="41"/>
  <c r="BH31" i="41"/>
  <c r="BI31" i="41"/>
  <c r="BI32" i="41" s="1"/>
  <c r="BI33" i="41" s="1"/>
  <c r="BI34" i="41" s="1"/>
  <c r="BI35" i="41" s="1"/>
  <c r="BI36" i="41" s="1"/>
  <c r="BI37" i="41" s="1"/>
  <c r="BI38" i="41" s="1"/>
  <c r="BI39" i="41" s="1"/>
  <c r="BI40" i="41" s="1"/>
  <c r="BI41" i="41" s="1"/>
  <c r="BI42" i="41" s="1"/>
  <c r="BI43" i="41" s="1"/>
  <c r="BI44" i="41" s="1"/>
  <c r="BI45" i="41" s="1"/>
  <c r="BI46" i="41" s="1"/>
  <c r="BI47" i="41" s="1"/>
  <c r="BI48" i="41" s="1"/>
  <c r="BI49" i="41" s="1"/>
  <c r="BI50" i="41" s="1"/>
  <c r="BI51" i="41" s="1"/>
  <c r="BI52" i="41" s="1"/>
  <c r="BI53" i="41" s="1"/>
  <c r="BI54" i="41" s="1"/>
  <c r="BI55" i="41" s="1"/>
  <c r="BI56" i="41" s="1"/>
  <c r="BL31" i="41"/>
  <c r="BV31" i="41"/>
  <c r="BW31" i="41"/>
  <c r="BX31" i="41"/>
  <c r="BY31" i="41"/>
  <c r="BZ31" i="41"/>
  <c r="D32" i="41"/>
  <c r="H32" i="41"/>
  <c r="I32" i="41"/>
  <c r="J32" i="41"/>
  <c r="K32" i="41"/>
  <c r="L32" i="41"/>
  <c r="M32" i="41"/>
  <c r="N32" i="41"/>
  <c r="O32" i="41"/>
  <c r="Q32" i="41"/>
  <c r="R32" i="41"/>
  <c r="S32" i="41"/>
  <c r="T32" i="41"/>
  <c r="U32" i="41"/>
  <c r="V32" i="41"/>
  <c r="W32" i="41"/>
  <c r="X32" i="41"/>
  <c r="Z32" i="41"/>
  <c r="Z33" i="41" s="1"/>
  <c r="Z34" i="41" s="1"/>
  <c r="Z35" i="41" s="1"/>
  <c r="Z36" i="41" s="1"/>
  <c r="Z37" i="41" s="1"/>
  <c r="Z38" i="41" s="1"/>
  <c r="Z39" i="41" s="1"/>
  <c r="Z40" i="41" s="1"/>
  <c r="Z41" i="41" s="1"/>
  <c r="Z42" i="41" s="1"/>
  <c r="Z43" i="41" s="1"/>
  <c r="Z44" i="41" s="1"/>
  <c r="Z45" i="41" s="1"/>
  <c r="Z46" i="41" s="1"/>
  <c r="Z47" i="41" s="1"/>
  <c r="Z48" i="41" s="1"/>
  <c r="Z49" i="41" s="1"/>
  <c r="Z50" i="41" s="1"/>
  <c r="Z51" i="41" s="1"/>
  <c r="Z52" i="41" s="1"/>
  <c r="Z53" i="41" s="1"/>
  <c r="Z54" i="41" s="1"/>
  <c r="Z55" i="41" s="1"/>
  <c r="Z56" i="41" s="1"/>
  <c r="AC32" i="41"/>
  <c r="AD32" i="41"/>
  <c r="AE32" i="41"/>
  <c r="AF32" i="41"/>
  <c r="AG32" i="41"/>
  <c r="AI32" i="41"/>
  <c r="AJ32" i="41"/>
  <c r="AL32" i="41"/>
  <c r="AL33" i="41" s="1"/>
  <c r="AL34" i="41" s="1"/>
  <c r="AL35" i="41" s="1"/>
  <c r="AL36" i="41" s="1"/>
  <c r="AL37" i="41" s="1"/>
  <c r="AL38" i="41" s="1"/>
  <c r="AL39" i="41" s="1"/>
  <c r="AL40" i="41" s="1"/>
  <c r="AL41" i="41" s="1"/>
  <c r="AL42" i="41" s="1"/>
  <c r="AL43" i="41" s="1"/>
  <c r="AL44" i="41" s="1"/>
  <c r="AL45" i="41" s="1"/>
  <c r="AL46" i="41" s="1"/>
  <c r="AL47" i="41" s="1"/>
  <c r="AL48" i="41" s="1"/>
  <c r="AL49" i="41" s="1"/>
  <c r="AL50" i="41" s="1"/>
  <c r="AL51" i="41" s="1"/>
  <c r="AL52" i="41" s="1"/>
  <c r="AL53" i="41" s="1"/>
  <c r="AL54" i="41" s="1"/>
  <c r="AL55" i="41" s="1"/>
  <c r="AL56" i="41" s="1"/>
  <c r="AO32" i="41"/>
  <c r="AP32" i="41"/>
  <c r="AQ32" i="41"/>
  <c r="AR32" i="41"/>
  <c r="AS32" i="41"/>
  <c r="AT32" i="41"/>
  <c r="AU32" i="41"/>
  <c r="AV32" i="41"/>
  <c r="AW32" i="41"/>
  <c r="AX32" i="41"/>
  <c r="AY32" i="41"/>
  <c r="AZ32" i="41"/>
  <c r="BA32" i="41"/>
  <c r="BB32" i="41"/>
  <c r="BC32" i="41"/>
  <c r="BD32" i="41"/>
  <c r="BE32" i="41"/>
  <c r="BF32" i="41"/>
  <c r="BG32" i="41"/>
  <c r="BH32" i="41"/>
  <c r="BL32" i="41"/>
  <c r="BV32" i="41"/>
  <c r="BV33" i="41" s="1"/>
  <c r="BV34" i="41" s="1"/>
  <c r="BV35" i="41" s="1"/>
  <c r="BV36" i="41" s="1"/>
  <c r="BV37" i="41" s="1"/>
  <c r="BV38" i="41" s="1"/>
  <c r="BV39" i="41" s="1"/>
  <c r="BV40" i="41" s="1"/>
  <c r="BV41" i="41" s="1"/>
  <c r="BV42" i="41" s="1"/>
  <c r="BV43" i="41" s="1"/>
  <c r="BV44" i="41" s="1"/>
  <c r="BV45" i="41" s="1"/>
  <c r="BV46" i="41" s="1"/>
  <c r="BV47" i="41" s="1"/>
  <c r="BV48" i="41" s="1"/>
  <c r="BV49" i="41" s="1"/>
  <c r="BV50" i="41" s="1"/>
  <c r="BV51" i="41" s="1"/>
  <c r="BV52" i="41" s="1"/>
  <c r="BV53" i="41" s="1"/>
  <c r="BV54" i="41" s="1"/>
  <c r="BV55" i="41" s="1"/>
  <c r="BV56" i="41" s="1"/>
  <c r="BW32" i="41"/>
  <c r="BX32" i="41"/>
  <c r="BY32" i="41"/>
  <c r="BZ32" i="41"/>
  <c r="D33" i="41"/>
  <c r="H33" i="41"/>
  <c r="I33" i="41"/>
  <c r="J33" i="41"/>
  <c r="K33" i="41"/>
  <c r="L33" i="41"/>
  <c r="M33" i="41"/>
  <c r="N33" i="41"/>
  <c r="O33" i="41"/>
  <c r="Q33" i="41"/>
  <c r="R33" i="41"/>
  <c r="S33" i="41"/>
  <c r="T33" i="41"/>
  <c r="U33" i="41"/>
  <c r="V33" i="41"/>
  <c r="W33" i="41"/>
  <c r="X33" i="41"/>
  <c r="AC33" i="41"/>
  <c r="AD33" i="41"/>
  <c r="AE33" i="41"/>
  <c r="AF33" i="41"/>
  <c r="AG33" i="41"/>
  <c r="AI33" i="41"/>
  <c r="AJ33" i="41"/>
  <c r="AO33" i="41"/>
  <c r="AP33" i="41"/>
  <c r="AQ33" i="41"/>
  <c r="AR33" i="41"/>
  <c r="AS33" i="41"/>
  <c r="AT33" i="41"/>
  <c r="AU33" i="41"/>
  <c r="AV33" i="41"/>
  <c r="AW33" i="41"/>
  <c r="AX33" i="41"/>
  <c r="AY33" i="41"/>
  <c r="AZ33" i="41"/>
  <c r="BA33" i="41"/>
  <c r="BB33" i="41"/>
  <c r="BC33" i="41"/>
  <c r="BD33" i="41"/>
  <c r="BE33" i="41"/>
  <c r="BF33" i="41"/>
  <c r="BG33" i="41"/>
  <c r="BH33" i="41"/>
  <c r="BL33" i="41"/>
  <c r="BW33" i="41"/>
  <c r="BX33" i="41"/>
  <c r="BY33" i="41"/>
  <c r="BZ33" i="41"/>
  <c r="D34" i="41"/>
  <c r="H34" i="41"/>
  <c r="I34" i="41"/>
  <c r="J34" i="41"/>
  <c r="K34" i="41"/>
  <c r="L34" i="41"/>
  <c r="M34" i="41"/>
  <c r="N34" i="41"/>
  <c r="O34" i="41"/>
  <c r="Q34" i="41"/>
  <c r="R34" i="41"/>
  <c r="S34" i="41"/>
  <c r="T34" i="41"/>
  <c r="U34" i="41"/>
  <c r="V34" i="41"/>
  <c r="W34" i="41"/>
  <c r="X34" i="41"/>
  <c r="AC34" i="41"/>
  <c r="AD34" i="41"/>
  <c r="AE34" i="41"/>
  <c r="AF34" i="41"/>
  <c r="AG34" i="41"/>
  <c r="AI34" i="41"/>
  <c r="AJ34" i="41"/>
  <c r="AO34" i="41"/>
  <c r="AP34" i="41"/>
  <c r="AQ34" i="41"/>
  <c r="AR34" i="41"/>
  <c r="AS34" i="41"/>
  <c r="AT34" i="41"/>
  <c r="AU34" i="41"/>
  <c r="AV34" i="41"/>
  <c r="AW34" i="41"/>
  <c r="AX34" i="41"/>
  <c r="AY34" i="41"/>
  <c r="AZ34" i="41"/>
  <c r="BA34" i="41"/>
  <c r="BB34" i="41"/>
  <c r="BC34" i="41"/>
  <c r="BD34" i="41"/>
  <c r="BE34" i="41"/>
  <c r="BF34" i="41"/>
  <c r="BG34" i="41"/>
  <c r="BH34" i="41"/>
  <c r="BL34" i="41"/>
  <c r="BW34" i="41"/>
  <c r="BX34" i="41"/>
  <c r="BY34" i="41"/>
  <c r="BZ34" i="41"/>
  <c r="D35" i="41"/>
  <c r="H35" i="41"/>
  <c r="I35" i="41"/>
  <c r="J35" i="41"/>
  <c r="K35" i="41"/>
  <c r="L35" i="41"/>
  <c r="M35" i="41"/>
  <c r="N35" i="41"/>
  <c r="O35" i="41"/>
  <c r="Q35" i="41"/>
  <c r="R35" i="41"/>
  <c r="S35" i="41"/>
  <c r="T35" i="41"/>
  <c r="U35" i="41"/>
  <c r="V35" i="41"/>
  <c r="W35" i="41"/>
  <c r="X35" i="41"/>
  <c r="AC35" i="41"/>
  <c r="AD35" i="41"/>
  <c r="AE35" i="41"/>
  <c r="AF35" i="41"/>
  <c r="AG35" i="41"/>
  <c r="AI35" i="41"/>
  <c r="AJ35" i="41"/>
  <c r="AO35" i="41"/>
  <c r="AP35" i="41"/>
  <c r="AQ35" i="41"/>
  <c r="AR35" i="41"/>
  <c r="AS35" i="41"/>
  <c r="AT35" i="41"/>
  <c r="AU35" i="41"/>
  <c r="AV35" i="41"/>
  <c r="AW35" i="41"/>
  <c r="AX35" i="41"/>
  <c r="AY35" i="41"/>
  <c r="AZ35" i="41"/>
  <c r="BA35" i="41"/>
  <c r="BB35" i="41"/>
  <c r="BC35" i="41"/>
  <c r="BD35" i="41"/>
  <c r="BE35" i="41"/>
  <c r="BF35" i="41"/>
  <c r="BG35" i="41"/>
  <c r="BH35" i="41"/>
  <c r="BL35" i="41"/>
  <c r="BW35" i="41"/>
  <c r="BX35" i="41"/>
  <c r="BY35" i="41"/>
  <c r="BZ35" i="41"/>
  <c r="D36" i="41"/>
  <c r="H36" i="41"/>
  <c r="I36" i="41"/>
  <c r="J36" i="41"/>
  <c r="K36" i="41"/>
  <c r="L36" i="41"/>
  <c r="M36" i="41"/>
  <c r="N36" i="41"/>
  <c r="O36" i="41"/>
  <c r="Q36" i="41"/>
  <c r="R36" i="41"/>
  <c r="S36" i="41"/>
  <c r="T36" i="41"/>
  <c r="U36" i="41"/>
  <c r="V36" i="41"/>
  <c r="W36" i="41"/>
  <c r="X36" i="41"/>
  <c r="AC36" i="41"/>
  <c r="AD36" i="41"/>
  <c r="AE36" i="41"/>
  <c r="AF36" i="41"/>
  <c r="AG36" i="41"/>
  <c r="AI36" i="41"/>
  <c r="AJ36" i="41"/>
  <c r="AO36" i="41"/>
  <c r="AP36" i="41"/>
  <c r="AQ36" i="41"/>
  <c r="AR36" i="41"/>
  <c r="AS36" i="41"/>
  <c r="AT36" i="41"/>
  <c r="AU36" i="41"/>
  <c r="AV36" i="41"/>
  <c r="AW36" i="41"/>
  <c r="AX36" i="41"/>
  <c r="AY36" i="41"/>
  <c r="AZ36" i="41"/>
  <c r="BA36" i="41"/>
  <c r="BB36" i="41"/>
  <c r="BC36" i="41"/>
  <c r="BD36" i="41"/>
  <c r="BE36" i="41"/>
  <c r="BF36" i="41"/>
  <c r="BG36" i="41"/>
  <c r="BH36" i="41"/>
  <c r="BL36" i="41"/>
  <c r="BW36" i="41"/>
  <c r="BX36" i="41"/>
  <c r="BY36" i="41"/>
  <c r="BZ36" i="41"/>
  <c r="D37" i="41"/>
  <c r="H37" i="41"/>
  <c r="I37" i="41"/>
  <c r="J37" i="41"/>
  <c r="K37" i="41"/>
  <c r="L37" i="41"/>
  <c r="M37" i="41"/>
  <c r="N37" i="41"/>
  <c r="O37" i="41"/>
  <c r="Q37" i="41"/>
  <c r="R37" i="41"/>
  <c r="S37" i="41"/>
  <c r="T37" i="41"/>
  <c r="U37" i="41"/>
  <c r="V37" i="41"/>
  <c r="W37" i="41"/>
  <c r="X37" i="41"/>
  <c r="AC37" i="41"/>
  <c r="AD37" i="41"/>
  <c r="AE37" i="41"/>
  <c r="AF37" i="41"/>
  <c r="AG37" i="41"/>
  <c r="AI37" i="41"/>
  <c r="AJ37" i="41"/>
  <c r="AO37" i="41"/>
  <c r="AP37" i="41"/>
  <c r="AQ37" i="41"/>
  <c r="AR37" i="41"/>
  <c r="AS37" i="41"/>
  <c r="AT37" i="41"/>
  <c r="AU37" i="41"/>
  <c r="AV37" i="41"/>
  <c r="AW37" i="41"/>
  <c r="AX37" i="41"/>
  <c r="AY37" i="41"/>
  <c r="AZ37" i="41"/>
  <c r="BA37" i="41"/>
  <c r="BB37" i="41"/>
  <c r="BC37" i="41"/>
  <c r="BD37" i="41"/>
  <c r="BE37" i="41"/>
  <c r="BF37" i="41"/>
  <c r="BG37" i="41"/>
  <c r="BH37" i="41"/>
  <c r="BL37" i="41"/>
  <c r="BW37" i="41"/>
  <c r="BX37" i="41"/>
  <c r="BY37" i="41"/>
  <c r="BZ37" i="41"/>
  <c r="D38" i="41"/>
  <c r="H38" i="41"/>
  <c r="I38" i="41"/>
  <c r="J38" i="41"/>
  <c r="K38" i="41"/>
  <c r="L38" i="41"/>
  <c r="M38" i="41"/>
  <c r="N38" i="41"/>
  <c r="O38" i="41"/>
  <c r="Q38" i="41"/>
  <c r="R38" i="41"/>
  <c r="S38" i="41"/>
  <c r="T38" i="41"/>
  <c r="U38" i="41"/>
  <c r="V38" i="41"/>
  <c r="W38" i="41"/>
  <c r="X38" i="41"/>
  <c r="AC38" i="41"/>
  <c r="AD38" i="41"/>
  <c r="AE38" i="41"/>
  <c r="AF38" i="41"/>
  <c r="AG38" i="41"/>
  <c r="AI38" i="41"/>
  <c r="AJ38" i="41"/>
  <c r="AO38" i="41"/>
  <c r="AP38" i="41"/>
  <c r="AQ38" i="41"/>
  <c r="AR38" i="41"/>
  <c r="AS38" i="41"/>
  <c r="AT38" i="41"/>
  <c r="AU38" i="41"/>
  <c r="AV38" i="41"/>
  <c r="AW38" i="41"/>
  <c r="AX38" i="41"/>
  <c r="AY38" i="41"/>
  <c r="AZ38" i="41"/>
  <c r="BA38" i="41"/>
  <c r="BB38" i="41"/>
  <c r="BC38" i="41"/>
  <c r="BD38" i="41"/>
  <c r="BE38" i="41"/>
  <c r="BF38" i="41"/>
  <c r="BG38" i="41"/>
  <c r="BH38" i="41"/>
  <c r="BL38" i="41"/>
  <c r="BW38" i="41"/>
  <c r="BX38" i="41"/>
  <c r="BY38" i="41"/>
  <c r="BZ38" i="41"/>
  <c r="D39" i="41"/>
  <c r="H39" i="41"/>
  <c r="I39" i="41"/>
  <c r="J39" i="41"/>
  <c r="K39" i="41"/>
  <c r="L39" i="41"/>
  <c r="M39" i="41"/>
  <c r="N39" i="41"/>
  <c r="O39" i="41"/>
  <c r="Q39" i="41"/>
  <c r="R39" i="41"/>
  <c r="S39" i="41"/>
  <c r="T39" i="41"/>
  <c r="U39" i="41"/>
  <c r="V39" i="41"/>
  <c r="W39" i="41"/>
  <c r="X39" i="41"/>
  <c r="AC39" i="41"/>
  <c r="AD39" i="41"/>
  <c r="AE39" i="41"/>
  <c r="AF39" i="41"/>
  <c r="AG39" i="41"/>
  <c r="AI39" i="41"/>
  <c r="AJ39" i="41"/>
  <c r="AO39" i="41"/>
  <c r="AP39" i="41"/>
  <c r="AQ39" i="41"/>
  <c r="AR39" i="41"/>
  <c r="AS39" i="41"/>
  <c r="AT39" i="41"/>
  <c r="AU39" i="41"/>
  <c r="AV39" i="41"/>
  <c r="AW39" i="41"/>
  <c r="AX39" i="41"/>
  <c r="AY39" i="41"/>
  <c r="AZ39" i="41"/>
  <c r="BA39" i="41"/>
  <c r="BB39" i="41"/>
  <c r="BC39" i="41"/>
  <c r="BD39" i="41"/>
  <c r="BE39" i="41"/>
  <c r="BF39" i="41"/>
  <c r="BG39" i="41"/>
  <c r="BH39" i="41"/>
  <c r="BL39" i="41"/>
  <c r="BW39" i="41"/>
  <c r="BX39" i="41"/>
  <c r="BY39" i="41"/>
  <c r="BZ39" i="41"/>
  <c r="D40" i="41"/>
  <c r="H40" i="41"/>
  <c r="I40" i="41"/>
  <c r="J40" i="41"/>
  <c r="K40" i="41"/>
  <c r="L40" i="41"/>
  <c r="M40" i="41"/>
  <c r="N40" i="41"/>
  <c r="O40" i="41"/>
  <c r="Q40" i="41"/>
  <c r="R40" i="41"/>
  <c r="S40" i="41"/>
  <c r="T40" i="41"/>
  <c r="U40" i="41"/>
  <c r="V40" i="41"/>
  <c r="W40" i="41"/>
  <c r="X40" i="41"/>
  <c r="AC40" i="41"/>
  <c r="AD40" i="41"/>
  <c r="AE40" i="41"/>
  <c r="AF40" i="41"/>
  <c r="AG40" i="41"/>
  <c r="AI40" i="41"/>
  <c r="AJ40" i="41"/>
  <c r="AO40" i="41"/>
  <c r="AP40" i="41"/>
  <c r="AQ40" i="41"/>
  <c r="AR40" i="41"/>
  <c r="AS40" i="41"/>
  <c r="AT40" i="41"/>
  <c r="AU40" i="41"/>
  <c r="AV40" i="41"/>
  <c r="AW40" i="41"/>
  <c r="AX40" i="41"/>
  <c r="AY40" i="41"/>
  <c r="AZ40" i="41"/>
  <c r="BA40" i="41"/>
  <c r="BB40" i="41"/>
  <c r="BC40" i="41"/>
  <c r="BD40" i="41"/>
  <c r="BE40" i="41"/>
  <c r="BF40" i="41"/>
  <c r="BG40" i="41"/>
  <c r="BH40" i="41"/>
  <c r="BL40" i="41"/>
  <c r="BW40" i="41"/>
  <c r="BX40" i="41"/>
  <c r="BY40" i="41"/>
  <c r="BZ40" i="41"/>
  <c r="D41" i="41"/>
  <c r="H41" i="41"/>
  <c r="I41" i="41"/>
  <c r="J41" i="41"/>
  <c r="K41" i="41"/>
  <c r="L41" i="41"/>
  <c r="M41" i="41"/>
  <c r="N41" i="41"/>
  <c r="O41" i="41"/>
  <c r="Q41" i="41"/>
  <c r="R41" i="41"/>
  <c r="S41" i="41"/>
  <c r="T41" i="41"/>
  <c r="U41" i="41"/>
  <c r="V41" i="41"/>
  <c r="W41" i="41"/>
  <c r="X41" i="41"/>
  <c r="AC41" i="41"/>
  <c r="AD41" i="41"/>
  <c r="AE41" i="41"/>
  <c r="AF41" i="41"/>
  <c r="AG41" i="41"/>
  <c r="AI41" i="41"/>
  <c r="AJ41" i="41"/>
  <c r="AO41" i="41"/>
  <c r="AP41" i="41"/>
  <c r="AQ41" i="41"/>
  <c r="AR41" i="41"/>
  <c r="AS41" i="41"/>
  <c r="AT41" i="41"/>
  <c r="AU41" i="41"/>
  <c r="AV41" i="41"/>
  <c r="AW41" i="41"/>
  <c r="AX41" i="41"/>
  <c r="AY41" i="41"/>
  <c r="AZ41" i="41"/>
  <c r="BA41" i="41"/>
  <c r="BB41" i="41"/>
  <c r="BC41" i="41"/>
  <c r="BD41" i="41"/>
  <c r="BE41" i="41"/>
  <c r="BF41" i="41"/>
  <c r="BG41" i="41"/>
  <c r="BH41" i="41"/>
  <c r="BL41" i="41"/>
  <c r="BW41" i="41"/>
  <c r="BX41" i="41"/>
  <c r="BY41" i="41"/>
  <c r="BZ41" i="41"/>
  <c r="D42" i="41"/>
  <c r="H42" i="41"/>
  <c r="I42" i="41"/>
  <c r="J42" i="41"/>
  <c r="K42" i="41"/>
  <c r="L42" i="41"/>
  <c r="M42" i="41"/>
  <c r="N42" i="41"/>
  <c r="O42" i="41"/>
  <c r="Q42" i="41"/>
  <c r="R42" i="41"/>
  <c r="S42" i="41"/>
  <c r="T42" i="41"/>
  <c r="U42" i="41"/>
  <c r="V42" i="41"/>
  <c r="W42" i="41"/>
  <c r="X42" i="41"/>
  <c r="AC42" i="41"/>
  <c r="AD42" i="41"/>
  <c r="AE42" i="41"/>
  <c r="AF42" i="41"/>
  <c r="AG42" i="41"/>
  <c r="AI42" i="41"/>
  <c r="AJ42" i="41"/>
  <c r="AO42" i="41"/>
  <c r="AP42" i="41"/>
  <c r="AQ42" i="41"/>
  <c r="AR42" i="41"/>
  <c r="AS42" i="41"/>
  <c r="AT42" i="41"/>
  <c r="AU42" i="41"/>
  <c r="AV42" i="41"/>
  <c r="AW42" i="41"/>
  <c r="AX42" i="41"/>
  <c r="AY42" i="41"/>
  <c r="AZ42" i="41"/>
  <c r="BA42" i="41"/>
  <c r="BB42" i="41"/>
  <c r="BC42" i="41"/>
  <c r="BD42" i="41"/>
  <c r="BE42" i="41"/>
  <c r="BF42" i="41"/>
  <c r="BG42" i="41"/>
  <c r="BH42" i="41"/>
  <c r="BL42" i="41"/>
  <c r="BW42" i="41"/>
  <c r="BX42" i="41"/>
  <c r="BX43" i="41" s="1"/>
  <c r="BX44" i="41" s="1"/>
  <c r="BX45" i="41" s="1"/>
  <c r="BX46" i="41" s="1"/>
  <c r="BX47" i="41" s="1"/>
  <c r="BX48" i="41" s="1"/>
  <c r="BX49" i="41" s="1"/>
  <c r="BX50" i="41" s="1"/>
  <c r="BX51" i="41" s="1"/>
  <c r="BX52" i="41" s="1"/>
  <c r="BX53" i="41" s="1"/>
  <c r="BX54" i="41" s="1"/>
  <c r="BX55" i="41" s="1"/>
  <c r="BX56" i="41" s="1"/>
  <c r="BY42" i="41"/>
  <c r="BZ42" i="41"/>
  <c r="D43" i="41"/>
  <c r="H43" i="41"/>
  <c r="I43" i="41"/>
  <c r="J43" i="41"/>
  <c r="K43" i="41"/>
  <c r="L43" i="41"/>
  <c r="M43" i="41"/>
  <c r="N43" i="41"/>
  <c r="O43" i="41"/>
  <c r="Q43" i="41"/>
  <c r="R43" i="41"/>
  <c r="S43" i="41"/>
  <c r="T43" i="41"/>
  <c r="U43" i="41"/>
  <c r="V43" i="41"/>
  <c r="W43" i="41"/>
  <c r="X43" i="41"/>
  <c r="AC43" i="41"/>
  <c r="AD43" i="41"/>
  <c r="AE43" i="41"/>
  <c r="AF43" i="41"/>
  <c r="AG43" i="41"/>
  <c r="AI43" i="41"/>
  <c r="AJ43" i="41"/>
  <c r="AO43" i="41"/>
  <c r="AP43" i="41"/>
  <c r="AQ43" i="41"/>
  <c r="AR43" i="41"/>
  <c r="AS43" i="41"/>
  <c r="AT43" i="41"/>
  <c r="AU43" i="41"/>
  <c r="AV43" i="41"/>
  <c r="AW43" i="41"/>
  <c r="AX43" i="41"/>
  <c r="AY43" i="41"/>
  <c r="AZ43" i="41"/>
  <c r="BA43" i="41"/>
  <c r="BB43" i="41"/>
  <c r="BC43" i="41"/>
  <c r="BD43" i="41"/>
  <c r="BE43" i="41"/>
  <c r="BF43" i="41"/>
  <c r="BG43" i="41"/>
  <c r="BH43" i="41"/>
  <c r="BL43" i="41"/>
  <c r="BW43" i="41"/>
  <c r="BY43" i="41"/>
  <c r="BZ43" i="41"/>
  <c r="D44" i="41"/>
  <c r="H44" i="41"/>
  <c r="I44" i="41"/>
  <c r="J44" i="41"/>
  <c r="K44" i="41"/>
  <c r="L44" i="41"/>
  <c r="M44" i="41"/>
  <c r="N44" i="41"/>
  <c r="N45" i="41" s="1"/>
  <c r="N46" i="41" s="1"/>
  <c r="N47" i="41" s="1"/>
  <c r="N48" i="41" s="1"/>
  <c r="N49" i="41" s="1"/>
  <c r="N50" i="41" s="1"/>
  <c r="N51" i="41" s="1"/>
  <c r="N52" i="41" s="1"/>
  <c r="N53" i="41" s="1"/>
  <c r="N54" i="41" s="1"/>
  <c r="N55" i="41" s="1"/>
  <c r="N56" i="41" s="1"/>
  <c r="O44" i="41"/>
  <c r="Q44" i="41"/>
  <c r="R44" i="41"/>
  <c r="S44" i="41"/>
  <c r="T44" i="41"/>
  <c r="U44" i="41"/>
  <c r="V44" i="41"/>
  <c r="W44" i="41"/>
  <c r="X44" i="41"/>
  <c r="AC44" i="41"/>
  <c r="AD44" i="41"/>
  <c r="AE44" i="41"/>
  <c r="AF44" i="41"/>
  <c r="AG44" i="41"/>
  <c r="AI44" i="41"/>
  <c r="AJ44" i="41"/>
  <c r="AO44" i="41"/>
  <c r="AP44" i="41"/>
  <c r="AQ44" i="41"/>
  <c r="AR44" i="41"/>
  <c r="AS44" i="41"/>
  <c r="AT44" i="41"/>
  <c r="AU44" i="41"/>
  <c r="AV44" i="41"/>
  <c r="AV45" i="41" s="1"/>
  <c r="AV46" i="41" s="1"/>
  <c r="AV47" i="41" s="1"/>
  <c r="AV48" i="41" s="1"/>
  <c r="AV49" i="41" s="1"/>
  <c r="AV50" i="41" s="1"/>
  <c r="AV51" i="41" s="1"/>
  <c r="AV52" i="41" s="1"/>
  <c r="AV53" i="41" s="1"/>
  <c r="AV54" i="41" s="1"/>
  <c r="AV55" i="41" s="1"/>
  <c r="AV56" i="41" s="1"/>
  <c r="AW44" i="41"/>
  <c r="AX44" i="41"/>
  <c r="AY44" i="41"/>
  <c r="AZ44" i="41"/>
  <c r="BA44" i="41"/>
  <c r="BB44" i="41"/>
  <c r="BC44" i="41"/>
  <c r="BD44" i="41"/>
  <c r="BE44" i="41"/>
  <c r="BF44" i="41"/>
  <c r="BG44" i="41"/>
  <c r="BH44" i="41"/>
  <c r="BH45" i="41" s="1"/>
  <c r="BH46" i="41" s="1"/>
  <c r="BH47" i="41" s="1"/>
  <c r="BH48" i="41" s="1"/>
  <c r="BH49" i="41" s="1"/>
  <c r="BH50" i="41" s="1"/>
  <c r="BH51" i="41" s="1"/>
  <c r="BH52" i="41" s="1"/>
  <c r="BH53" i="41" s="1"/>
  <c r="BH54" i="41" s="1"/>
  <c r="BH55" i="41" s="1"/>
  <c r="BH56" i="41" s="1"/>
  <c r="BL44" i="41"/>
  <c r="BW44" i="41"/>
  <c r="BY44" i="41"/>
  <c r="BZ44" i="41"/>
  <c r="D45" i="41"/>
  <c r="H45" i="41"/>
  <c r="I45" i="41"/>
  <c r="J45" i="41"/>
  <c r="K45" i="41"/>
  <c r="L45" i="41"/>
  <c r="M45" i="41"/>
  <c r="O45" i="41"/>
  <c r="Q45" i="41"/>
  <c r="R45" i="41"/>
  <c r="S45" i="41"/>
  <c r="T45" i="41"/>
  <c r="U45" i="41"/>
  <c r="V45" i="41"/>
  <c r="W45" i="41"/>
  <c r="W46" i="41" s="1"/>
  <c r="W47" i="41" s="1"/>
  <c r="W48" i="41" s="1"/>
  <c r="W49" i="41" s="1"/>
  <c r="W50" i="41" s="1"/>
  <c r="W51" i="41" s="1"/>
  <c r="W52" i="41" s="1"/>
  <c r="W53" i="41" s="1"/>
  <c r="W54" i="41" s="1"/>
  <c r="W55" i="41" s="1"/>
  <c r="W56" i="41" s="1"/>
  <c r="X45" i="41"/>
  <c r="AC45" i="41"/>
  <c r="AD45" i="41"/>
  <c r="AE45" i="41"/>
  <c r="AF45" i="41"/>
  <c r="AG45" i="41"/>
  <c r="AI45" i="41"/>
  <c r="AJ45" i="41"/>
  <c r="AO45" i="41"/>
  <c r="AP45" i="41"/>
  <c r="AQ45" i="41"/>
  <c r="AR45" i="41"/>
  <c r="AS45" i="41"/>
  <c r="AT45" i="41"/>
  <c r="AU45" i="41"/>
  <c r="AW45" i="41"/>
  <c r="AX45" i="41"/>
  <c r="AY45" i="41"/>
  <c r="AZ45" i="41"/>
  <c r="BA45" i="41"/>
  <c r="BB45" i="41"/>
  <c r="BC45" i="41"/>
  <c r="BD45" i="41"/>
  <c r="BE45" i="41"/>
  <c r="BF45" i="41"/>
  <c r="BG45" i="41"/>
  <c r="BL45" i="41"/>
  <c r="BW45" i="41"/>
  <c r="BY45" i="41"/>
  <c r="BZ45" i="41"/>
  <c r="D46" i="41"/>
  <c r="H46" i="41"/>
  <c r="I46" i="41"/>
  <c r="J46" i="41"/>
  <c r="K46" i="41"/>
  <c r="L46" i="41"/>
  <c r="M46" i="41"/>
  <c r="O46" i="41"/>
  <c r="Q46" i="41"/>
  <c r="R46" i="41"/>
  <c r="S46" i="41"/>
  <c r="T46" i="41"/>
  <c r="U46" i="41"/>
  <c r="V46" i="41"/>
  <c r="X46" i="41"/>
  <c r="AC46" i="41"/>
  <c r="AD46" i="41"/>
  <c r="AE46" i="41"/>
  <c r="AF46" i="41"/>
  <c r="AG46" i="41"/>
  <c r="AI46" i="41"/>
  <c r="AJ46" i="41"/>
  <c r="AO46" i="41"/>
  <c r="AP46" i="41"/>
  <c r="AQ46" i="41"/>
  <c r="AR46" i="41"/>
  <c r="AS46" i="41"/>
  <c r="AT46" i="41"/>
  <c r="AU46" i="41"/>
  <c r="AW46" i="41"/>
  <c r="AX46" i="41"/>
  <c r="AY46" i="41"/>
  <c r="AZ46" i="41"/>
  <c r="BA46" i="41"/>
  <c r="BB46" i="41"/>
  <c r="BB47" i="41" s="1"/>
  <c r="BB48" i="41" s="1"/>
  <c r="BB49" i="41" s="1"/>
  <c r="BB50" i="41" s="1"/>
  <c r="BB51" i="41" s="1"/>
  <c r="BB52" i="41" s="1"/>
  <c r="BB53" i="41" s="1"/>
  <c r="BB54" i="41" s="1"/>
  <c r="BB55" i="41" s="1"/>
  <c r="BB56" i="41" s="1"/>
  <c r="BC46" i="41"/>
  <c r="BD46" i="41"/>
  <c r="BE46" i="41"/>
  <c r="BF46" i="41"/>
  <c r="BG46" i="41"/>
  <c r="BL46" i="41"/>
  <c r="BW46" i="41"/>
  <c r="BY46" i="41"/>
  <c r="BZ46" i="41"/>
  <c r="D47" i="41"/>
  <c r="H47" i="41"/>
  <c r="I47" i="41"/>
  <c r="J47" i="41"/>
  <c r="K47" i="41"/>
  <c r="L47" i="41"/>
  <c r="M47" i="41"/>
  <c r="O47" i="41"/>
  <c r="O48" i="41" s="1"/>
  <c r="O49" i="41" s="1"/>
  <c r="O50" i="41" s="1"/>
  <c r="O51" i="41" s="1"/>
  <c r="O52" i="41" s="1"/>
  <c r="O53" i="41" s="1"/>
  <c r="O54" i="41" s="1"/>
  <c r="O55" i="41" s="1"/>
  <c r="O56" i="41" s="1"/>
  <c r="Q47" i="41"/>
  <c r="R47" i="41"/>
  <c r="S47" i="41"/>
  <c r="T47" i="41"/>
  <c r="U47" i="41"/>
  <c r="V47" i="41"/>
  <c r="X47" i="41"/>
  <c r="AC47" i="41"/>
  <c r="AD47" i="41"/>
  <c r="AE47" i="41"/>
  <c r="AF47" i="41"/>
  <c r="AG47" i="41"/>
  <c r="AI47" i="41"/>
  <c r="AJ47" i="41"/>
  <c r="AO47" i="41"/>
  <c r="AP47" i="41"/>
  <c r="AQ47" i="41"/>
  <c r="AR47" i="41"/>
  <c r="AS47" i="41"/>
  <c r="AT47" i="41"/>
  <c r="AU47" i="41"/>
  <c r="AW47" i="41"/>
  <c r="AX47" i="41"/>
  <c r="AY47" i="41"/>
  <c r="AZ47" i="41"/>
  <c r="BA47" i="41"/>
  <c r="BC47" i="41"/>
  <c r="BD47" i="41"/>
  <c r="BE47" i="41"/>
  <c r="BF47" i="41"/>
  <c r="BG47" i="41"/>
  <c r="BL47" i="41"/>
  <c r="BW47" i="41"/>
  <c r="BY47" i="41"/>
  <c r="BZ47" i="41"/>
  <c r="D48" i="41"/>
  <c r="H48" i="41"/>
  <c r="I48" i="41"/>
  <c r="J48" i="41"/>
  <c r="K48" i="41"/>
  <c r="L48" i="41"/>
  <c r="M48" i="41"/>
  <c r="Q48" i="41"/>
  <c r="R48" i="41"/>
  <c r="S48" i="41"/>
  <c r="T48" i="41"/>
  <c r="U48" i="41"/>
  <c r="V48" i="41"/>
  <c r="X48" i="41"/>
  <c r="X49" i="41" s="1"/>
  <c r="X50" i="41" s="1"/>
  <c r="X51" i="41" s="1"/>
  <c r="X52" i="41" s="1"/>
  <c r="X53" i="41" s="1"/>
  <c r="X54" i="41" s="1"/>
  <c r="X55" i="41" s="1"/>
  <c r="X56" i="41" s="1"/>
  <c r="AC48" i="41"/>
  <c r="AD48" i="41"/>
  <c r="AE48" i="41"/>
  <c r="AF48" i="41"/>
  <c r="AG48" i="41"/>
  <c r="AI48" i="41"/>
  <c r="AJ48" i="41"/>
  <c r="AO48" i="41"/>
  <c r="AP48" i="41"/>
  <c r="AQ48" i="41"/>
  <c r="AR48" i="41"/>
  <c r="AS48" i="41"/>
  <c r="AT48" i="41"/>
  <c r="AU48" i="41"/>
  <c r="AW48" i="41"/>
  <c r="AX48" i="41"/>
  <c r="AY48" i="41"/>
  <c r="AZ48" i="41"/>
  <c r="BA48" i="41"/>
  <c r="BC48" i="41"/>
  <c r="BD48" i="41"/>
  <c r="BE48" i="41"/>
  <c r="BF48" i="41"/>
  <c r="BG48" i="41"/>
  <c r="BL48" i="41"/>
  <c r="BW48" i="41"/>
  <c r="BY48" i="41"/>
  <c r="BZ48" i="41"/>
  <c r="D49" i="41"/>
  <c r="H49" i="41"/>
  <c r="I49" i="41"/>
  <c r="J49" i="41"/>
  <c r="K49" i="41"/>
  <c r="L49" i="41"/>
  <c r="M49" i="41"/>
  <c r="Q49" i="41"/>
  <c r="R49" i="41"/>
  <c r="S49" i="41"/>
  <c r="T49" i="41"/>
  <c r="U49" i="41"/>
  <c r="V49" i="41"/>
  <c r="AC49" i="41"/>
  <c r="AD49" i="41"/>
  <c r="AE49" i="41"/>
  <c r="AF49" i="41"/>
  <c r="AG49" i="41"/>
  <c r="AI49" i="41"/>
  <c r="AJ49" i="41"/>
  <c r="AO49" i="41"/>
  <c r="AP49" i="41"/>
  <c r="AQ49" i="41"/>
  <c r="AR49" i="41"/>
  <c r="AS49" i="41"/>
  <c r="AT49" i="41"/>
  <c r="AU49" i="41"/>
  <c r="AW49" i="41"/>
  <c r="AX49" i="41"/>
  <c r="AY49" i="41"/>
  <c r="AZ49" i="41"/>
  <c r="BA49" i="41"/>
  <c r="BC49" i="41"/>
  <c r="BD49" i="41"/>
  <c r="BE49" i="41"/>
  <c r="BF49" i="41"/>
  <c r="BG49" i="41"/>
  <c r="BL49" i="41"/>
  <c r="BW49" i="41"/>
  <c r="BY49" i="41"/>
  <c r="BZ49" i="41"/>
  <c r="D50" i="41"/>
  <c r="H50" i="41"/>
  <c r="I50" i="41"/>
  <c r="J50" i="41"/>
  <c r="K50" i="41"/>
  <c r="L50" i="41"/>
  <c r="M50" i="41"/>
  <c r="Q50" i="41"/>
  <c r="R50" i="41"/>
  <c r="S50" i="41"/>
  <c r="T50" i="41"/>
  <c r="U50" i="41"/>
  <c r="V50" i="41"/>
  <c r="AC50" i="41"/>
  <c r="AD50" i="41"/>
  <c r="AE50" i="41"/>
  <c r="AF50" i="41"/>
  <c r="AG50" i="41"/>
  <c r="AI50" i="41"/>
  <c r="AJ50" i="41"/>
  <c r="AO50" i="41"/>
  <c r="AP50" i="41"/>
  <c r="AQ50" i="41"/>
  <c r="AR50" i="41"/>
  <c r="AS50" i="41"/>
  <c r="AT50" i="41"/>
  <c r="AU50" i="41"/>
  <c r="AW50" i="41"/>
  <c r="AX50" i="41"/>
  <c r="AY50" i="41"/>
  <c r="AZ50" i="41"/>
  <c r="BA50" i="41"/>
  <c r="BC50" i="41"/>
  <c r="BD50" i="41"/>
  <c r="BE50" i="41"/>
  <c r="BF50" i="41"/>
  <c r="BG50" i="41"/>
  <c r="BL50" i="41"/>
  <c r="BW50" i="41"/>
  <c r="BY50" i="41"/>
  <c r="BZ50" i="41"/>
  <c r="D51" i="41"/>
  <c r="H51" i="41"/>
  <c r="I51" i="41"/>
  <c r="J51" i="41"/>
  <c r="K51" i="41"/>
  <c r="L51" i="41"/>
  <c r="M51" i="41"/>
  <c r="Q51" i="41"/>
  <c r="R51" i="41"/>
  <c r="S51" i="41"/>
  <c r="T51" i="41"/>
  <c r="U51" i="41"/>
  <c r="V51" i="41"/>
  <c r="AC51" i="41"/>
  <c r="AD51" i="41"/>
  <c r="AE51" i="41"/>
  <c r="AF51" i="41"/>
  <c r="AG51" i="41"/>
  <c r="AI51" i="41"/>
  <c r="AJ51" i="41"/>
  <c r="AO51" i="41"/>
  <c r="AP51" i="41"/>
  <c r="AQ51" i="41"/>
  <c r="AR51" i="41"/>
  <c r="AS51" i="41"/>
  <c r="AT51" i="41"/>
  <c r="AU51" i="41"/>
  <c r="AW51" i="41"/>
  <c r="AX51" i="41"/>
  <c r="AY51" i="41"/>
  <c r="AZ51" i="41"/>
  <c r="BA51" i="41"/>
  <c r="BC51" i="41"/>
  <c r="BD51" i="41"/>
  <c r="BE51" i="41"/>
  <c r="BF51" i="41"/>
  <c r="BG51" i="41"/>
  <c r="BL51" i="41"/>
  <c r="BW51" i="41"/>
  <c r="BY51" i="41"/>
  <c r="BZ51" i="41"/>
  <c r="D52" i="41"/>
  <c r="H52" i="41"/>
  <c r="I52" i="41"/>
  <c r="J52" i="41"/>
  <c r="K52" i="41"/>
  <c r="L52" i="41"/>
  <c r="M52" i="41"/>
  <c r="Q52" i="41"/>
  <c r="R52" i="41"/>
  <c r="S52" i="41"/>
  <c r="T52" i="41"/>
  <c r="U52" i="41"/>
  <c r="V52" i="41"/>
  <c r="AC52" i="41"/>
  <c r="AD52" i="41"/>
  <c r="AE52" i="41"/>
  <c r="AF52" i="41"/>
  <c r="AG52" i="41"/>
  <c r="AI52" i="41"/>
  <c r="AJ52" i="41"/>
  <c r="AO52" i="41"/>
  <c r="AP52" i="41"/>
  <c r="AQ52" i="41"/>
  <c r="AR52" i="41"/>
  <c r="AS52" i="41"/>
  <c r="AT52" i="41"/>
  <c r="AU52" i="41"/>
  <c r="AW52" i="41"/>
  <c r="AX52" i="41"/>
  <c r="AX53" i="41" s="1"/>
  <c r="AX54" i="41" s="1"/>
  <c r="AX55" i="41" s="1"/>
  <c r="AX56" i="41" s="1"/>
  <c r="AY52" i="41"/>
  <c r="AZ52" i="41"/>
  <c r="BA52" i="41"/>
  <c r="BC52" i="41"/>
  <c r="BD52" i="41"/>
  <c r="BE52" i="41"/>
  <c r="BF52" i="41"/>
  <c r="BG52" i="41"/>
  <c r="BL52" i="41"/>
  <c r="BW52" i="41"/>
  <c r="BY52" i="41"/>
  <c r="BZ52" i="41"/>
  <c r="D53" i="41"/>
  <c r="H53" i="41"/>
  <c r="I53" i="41"/>
  <c r="J53" i="41"/>
  <c r="K53" i="41"/>
  <c r="L53" i="41"/>
  <c r="M53" i="41"/>
  <c r="Q53" i="41"/>
  <c r="R53" i="41"/>
  <c r="S53" i="41"/>
  <c r="T53" i="41"/>
  <c r="U53" i="41"/>
  <c r="V53" i="41"/>
  <c r="AC53" i="41"/>
  <c r="AD53" i="41"/>
  <c r="AE53" i="41"/>
  <c r="AF53" i="41"/>
  <c r="AG53" i="41"/>
  <c r="AI53" i="41"/>
  <c r="AJ53" i="41"/>
  <c r="AO53" i="41"/>
  <c r="AP53" i="41"/>
  <c r="AQ53" i="41"/>
  <c r="AR53" i="41"/>
  <c r="AS53" i="41"/>
  <c r="AT53" i="41"/>
  <c r="AU53" i="41"/>
  <c r="AU54" i="41" s="1"/>
  <c r="AU55" i="41" s="1"/>
  <c r="AU56" i="41" s="1"/>
  <c r="AW53" i="41"/>
  <c r="AY53" i="41"/>
  <c r="AZ53" i="41"/>
  <c r="BA53" i="41"/>
  <c r="BA54" i="41" s="1"/>
  <c r="BA55" i="41" s="1"/>
  <c r="BA56" i="41" s="1"/>
  <c r="BC53" i="41"/>
  <c r="BD53" i="41"/>
  <c r="BE53" i="41"/>
  <c r="BF53" i="41"/>
  <c r="BG53" i="41"/>
  <c r="BL53" i="41"/>
  <c r="BW53" i="41"/>
  <c r="BY53" i="41"/>
  <c r="BZ53" i="41"/>
  <c r="D54" i="41"/>
  <c r="H54" i="41"/>
  <c r="I54" i="41"/>
  <c r="J54" i="41"/>
  <c r="K54" i="41"/>
  <c r="L54" i="41"/>
  <c r="M54" i="41"/>
  <c r="Q54" i="41"/>
  <c r="R54" i="41"/>
  <c r="S54" i="41"/>
  <c r="T54" i="41"/>
  <c r="U54" i="41"/>
  <c r="V54" i="41"/>
  <c r="AC54" i="41"/>
  <c r="AD54" i="41"/>
  <c r="AE54" i="41"/>
  <c r="AF54" i="41"/>
  <c r="AG54" i="41"/>
  <c r="AI54" i="41"/>
  <c r="AJ54" i="41"/>
  <c r="AO54" i="41"/>
  <c r="AP54" i="41"/>
  <c r="AQ54" i="41"/>
  <c r="AR54" i="41"/>
  <c r="AR55" i="41" s="1"/>
  <c r="AR56" i="41" s="1"/>
  <c r="AS54" i="41"/>
  <c r="AT54" i="41"/>
  <c r="AT55" i="41" s="1"/>
  <c r="AT56" i="41" s="1"/>
  <c r="AW54" i="41"/>
  <c r="AY54" i="41"/>
  <c r="AZ54" i="41"/>
  <c r="BC54" i="41"/>
  <c r="BD54" i="41"/>
  <c r="BE54" i="41"/>
  <c r="BF54" i="41"/>
  <c r="BG54" i="41"/>
  <c r="BL54" i="41"/>
  <c r="BW54" i="41"/>
  <c r="BY54" i="41"/>
  <c r="BZ54" i="41"/>
  <c r="D55" i="41"/>
  <c r="H55" i="41"/>
  <c r="I55" i="41"/>
  <c r="J55" i="41"/>
  <c r="K55" i="41"/>
  <c r="L55" i="41"/>
  <c r="M55" i="41"/>
  <c r="Q55" i="41"/>
  <c r="R55" i="41"/>
  <c r="S55" i="41"/>
  <c r="T55" i="41"/>
  <c r="U55" i="41"/>
  <c r="V55" i="41"/>
  <c r="AC55" i="41"/>
  <c r="AD55" i="41"/>
  <c r="AE55" i="41"/>
  <c r="AF55" i="41"/>
  <c r="AG55" i="41"/>
  <c r="AI55" i="41"/>
  <c r="AI56" i="41" s="1"/>
  <c r="AJ55" i="41"/>
  <c r="AO55" i="41"/>
  <c r="AP55" i="41"/>
  <c r="AQ55" i="41"/>
  <c r="AS55" i="41"/>
  <c r="AW55" i="41"/>
  <c r="AY55" i="41"/>
  <c r="AY56" i="41" s="1"/>
  <c r="AZ55" i="41"/>
  <c r="AZ56" i="41" s="1"/>
  <c r="BC55" i="41"/>
  <c r="BD55" i="41"/>
  <c r="BE55" i="41"/>
  <c r="BF55" i="41"/>
  <c r="BG55" i="41"/>
  <c r="BG56" i="41" s="1"/>
  <c r="BL55" i="41"/>
  <c r="BW55" i="41"/>
  <c r="BW56" i="41" s="1"/>
  <c r="BY55" i="41"/>
  <c r="BZ55" i="41"/>
  <c r="D56" i="41"/>
  <c r="H56" i="41"/>
  <c r="I56" i="41"/>
  <c r="J56" i="41"/>
  <c r="K56" i="41"/>
  <c r="L56" i="41"/>
  <c r="M56" i="41"/>
  <c r="Q56" i="41"/>
  <c r="R56" i="41"/>
  <c r="S56" i="41"/>
  <c r="T56" i="41"/>
  <c r="U56" i="41"/>
  <c r="V56" i="41"/>
  <c r="AC56" i="41"/>
  <c r="AD56" i="41"/>
  <c r="AE56" i="41"/>
  <c r="AF56" i="41"/>
  <c r="AG56" i="41"/>
  <c r="AJ56" i="41"/>
  <c r="AO56" i="41"/>
  <c r="AP56" i="41"/>
  <c r="AQ56" i="41"/>
  <c r="AS56" i="41"/>
  <c r="AW56" i="41"/>
  <c r="BC56" i="41"/>
  <c r="BD56" i="41"/>
  <c r="BE56" i="41"/>
  <c r="BF56" i="41"/>
  <c r="BL56" i="41"/>
  <c r="BY56" i="41"/>
  <c r="BZ56" i="41"/>
  <c r="E87" i="41"/>
  <c r="F87" i="41"/>
  <c r="G87" i="41"/>
  <c r="O87" i="41"/>
  <c r="P87" i="41"/>
  <c r="X87" i="41"/>
  <c r="Z87" i="41"/>
  <c r="AH87" i="41"/>
  <c r="AK87" i="41"/>
  <c r="AL87" i="41"/>
  <c r="BI87" i="41"/>
  <c r="BJ87" i="41"/>
  <c r="BK87" i="41"/>
  <c r="BM87" i="41"/>
  <c r="BO87" i="41"/>
  <c r="BP87" i="41"/>
  <c r="BQ87" i="41"/>
  <c r="BR87" i="41"/>
  <c r="BS87" i="41"/>
  <c r="BT87" i="41"/>
  <c r="BU87" i="41"/>
  <c r="BV87" i="41"/>
  <c r="BX87" i="41"/>
  <c r="BY87" i="41"/>
  <c r="E88" i="41"/>
  <c r="F88" i="41"/>
  <c r="G88" i="41"/>
  <c r="O88" i="41"/>
  <c r="P88" i="41"/>
  <c r="X88" i="41"/>
  <c r="Z88" i="41"/>
  <c r="AK88" i="41"/>
  <c r="AL88" i="41"/>
  <c r="BI88" i="41"/>
  <c r="BJ88" i="41"/>
  <c r="BK88" i="41"/>
  <c r="BM88" i="41"/>
  <c r="BO88" i="41"/>
  <c r="BP88" i="41"/>
  <c r="BQ88" i="41"/>
  <c r="BR88" i="41"/>
  <c r="BS88" i="41"/>
  <c r="BT88" i="41"/>
  <c r="BU88" i="41"/>
  <c r="BV88" i="41"/>
  <c r="BX88" i="41"/>
  <c r="BY88" i="41"/>
  <c r="E89" i="41"/>
  <c r="F89" i="41"/>
  <c r="G89" i="41"/>
  <c r="O89" i="41"/>
  <c r="P89" i="41"/>
  <c r="X89" i="41"/>
  <c r="Z89" i="41"/>
  <c r="AK89" i="41"/>
  <c r="AL89" i="41"/>
  <c r="BI89" i="41"/>
  <c r="BJ89" i="41"/>
  <c r="BK89" i="41"/>
  <c r="BM89" i="41"/>
  <c r="BO89" i="41"/>
  <c r="BP89" i="41"/>
  <c r="BQ89" i="41"/>
  <c r="BR89" i="41"/>
  <c r="BS89" i="41"/>
  <c r="BT89" i="41"/>
  <c r="BU89" i="41"/>
  <c r="BV89" i="41"/>
  <c r="BX89" i="41"/>
  <c r="BY89" i="41"/>
  <c r="E90" i="41"/>
  <c r="F90" i="41"/>
  <c r="G90" i="41"/>
  <c r="O90" i="41"/>
  <c r="P90" i="41"/>
  <c r="X90" i="41"/>
  <c r="Z90" i="41"/>
  <c r="AK90" i="41"/>
  <c r="AL90" i="41"/>
  <c r="BI90" i="41"/>
  <c r="BJ90" i="41"/>
  <c r="BK90" i="41"/>
  <c r="BM90" i="41"/>
  <c r="BO90" i="41"/>
  <c r="BP90" i="41"/>
  <c r="BQ90" i="41"/>
  <c r="BR90" i="41"/>
  <c r="BS90" i="41"/>
  <c r="BT90" i="41"/>
  <c r="BU90" i="41"/>
  <c r="BV90" i="41"/>
  <c r="BX90" i="41"/>
  <c r="BY90" i="41"/>
  <c r="E91" i="41"/>
  <c r="F91" i="41"/>
  <c r="G91" i="41"/>
  <c r="O91" i="41"/>
  <c r="P91" i="41"/>
  <c r="X91" i="41"/>
  <c r="Z91" i="41"/>
  <c r="AK91" i="41"/>
  <c r="AL91" i="41"/>
  <c r="BI91" i="41"/>
  <c r="BJ91" i="41"/>
  <c r="BK91" i="41"/>
  <c r="BM91" i="41"/>
  <c r="BO91" i="41"/>
  <c r="BP91" i="41"/>
  <c r="BQ91" i="41"/>
  <c r="BR91" i="41"/>
  <c r="BS91" i="41"/>
  <c r="BT91" i="41"/>
  <c r="BU91" i="41"/>
  <c r="BV91" i="41"/>
  <c r="BX91" i="41"/>
  <c r="BY91" i="41"/>
  <c r="E92" i="41"/>
  <c r="F92" i="41"/>
  <c r="G92" i="41"/>
  <c r="O92" i="41"/>
  <c r="P92" i="41"/>
  <c r="X92" i="41"/>
  <c r="Z92" i="41"/>
  <c r="AK92" i="41"/>
  <c r="AL92" i="41"/>
  <c r="BI92" i="41"/>
  <c r="BJ92" i="41"/>
  <c r="BK92" i="41"/>
  <c r="BM92" i="41"/>
  <c r="BO92" i="41"/>
  <c r="BP92" i="41"/>
  <c r="BQ92" i="41"/>
  <c r="BR92" i="41"/>
  <c r="BS92" i="41"/>
  <c r="BT92" i="41"/>
  <c r="BU92" i="41"/>
  <c r="BV92" i="41"/>
  <c r="BX92" i="41"/>
  <c r="BY92" i="41"/>
  <c r="E93" i="41"/>
  <c r="F93" i="41"/>
  <c r="G93" i="41"/>
  <c r="O93" i="41"/>
  <c r="P93" i="41"/>
  <c r="X93" i="41"/>
  <c r="Z93" i="41"/>
  <c r="AK93" i="41"/>
  <c r="AL93" i="41"/>
  <c r="BI93" i="41"/>
  <c r="BJ93" i="41"/>
  <c r="BK93" i="41"/>
  <c r="BM93" i="41"/>
  <c r="BO93" i="41"/>
  <c r="BP93" i="41"/>
  <c r="BQ93" i="41"/>
  <c r="BR93" i="41"/>
  <c r="BS93" i="41"/>
  <c r="BT93" i="41"/>
  <c r="BU93" i="41"/>
  <c r="BV93" i="41"/>
  <c r="BX93" i="41"/>
  <c r="BY93" i="41"/>
  <c r="E94" i="41"/>
  <c r="F94" i="41"/>
  <c r="G94" i="41"/>
  <c r="O94" i="41"/>
  <c r="P94" i="41"/>
  <c r="X94" i="41"/>
  <c r="Z94" i="41"/>
  <c r="AK94" i="41"/>
  <c r="AL94" i="41"/>
  <c r="BI94" i="41"/>
  <c r="BJ94" i="41"/>
  <c r="BK94" i="41"/>
  <c r="BM94" i="41"/>
  <c r="BO94" i="41"/>
  <c r="BP94" i="41"/>
  <c r="BQ94" i="41"/>
  <c r="BR94" i="41"/>
  <c r="BS94" i="41"/>
  <c r="BT94" i="41"/>
  <c r="BU94" i="41"/>
  <c r="BV94" i="41"/>
  <c r="BX94" i="41"/>
  <c r="BY94" i="41"/>
  <c r="E95" i="41"/>
  <c r="F95" i="41"/>
  <c r="G95" i="41"/>
  <c r="P95" i="41"/>
  <c r="Z95" i="41"/>
  <c r="AK95" i="41"/>
  <c r="AL95" i="41"/>
  <c r="BI95" i="41"/>
  <c r="BJ95" i="41"/>
  <c r="BK95" i="41"/>
  <c r="BM95" i="41"/>
  <c r="BO95" i="41"/>
  <c r="BP95" i="41"/>
  <c r="BQ95" i="41"/>
  <c r="BR95" i="41"/>
  <c r="BS95" i="41"/>
  <c r="BT95" i="41"/>
  <c r="BU95" i="41"/>
  <c r="BV95" i="41"/>
  <c r="BX95" i="41"/>
  <c r="BY95" i="41"/>
  <c r="E96" i="41"/>
  <c r="F96" i="41"/>
  <c r="G96" i="41"/>
  <c r="P96" i="41"/>
  <c r="Z96" i="41"/>
  <c r="AK96" i="41"/>
  <c r="AL96" i="41"/>
  <c r="BI96" i="41"/>
  <c r="BJ96" i="41"/>
  <c r="BK96" i="41"/>
  <c r="BM96" i="41"/>
  <c r="BO96" i="41"/>
  <c r="BP96" i="41"/>
  <c r="BQ96" i="41"/>
  <c r="BR96" i="41"/>
  <c r="BS96" i="41"/>
  <c r="BT96" i="41"/>
  <c r="BU96" i="41"/>
  <c r="BV96" i="41"/>
  <c r="BX96" i="41"/>
  <c r="BY96" i="41"/>
  <c r="E97" i="41"/>
  <c r="F97" i="41"/>
  <c r="G97" i="41"/>
  <c r="P97" i="41"/>
  <c r="Z97" i="41"/>
  <c r="AK97" i="41"/>
  <c r="AL97" i="41"/>
  <c r="BI97" i="41"/>
  <c r="BJ97" i="41"/>
  <c r="BM97" i="41"/>
  <c r="BO97" i="41"/>
  <c r="BP97" i="41"/>
  <c r="BQ97" i="41"/>
  <c r="BR97" i="41"/>
  <c r="BS97" i="41"/>
  <c r="BT97" i="41"/>
  <c r="BU97" i="41"/>
  <c r="BV97" i="41"/>
  <c r="BX97" i="41"/>
  <c r="BY97" i="41"/>
  <c r="E98" i="41"/>
  <c r="F98" i="41"/>
  <c r="G98" i="41"/>
  <c r="P98" i="41"/>
  <c r="Z98" i="41"/>
  <c r="AK98" i="41"/>
  <c r="AL98" i="41"/>
  <c r="BI98" i="41"/>
  <c r="BJ98" i="41"/>
  <c r="BM98" i="41"/>
  <c r="BO98" i="41"/>
  <c r="BP98" i="41"/>
  <c r="BQ98" i="41"/>
  <c r="BR98" i="41"/>
  <c r="BS98" i="41"/>
  <c r="BT98" i="41"/>
  <c r="BU98" i="41"/>
  <c r="BV98" i="41"/>
  <c r="BY98" i="41"/>
  <c r="E99" i="41"/>
  <c r="F99" i="41"/>
  <c r="G99" i="41"/>
  <c r="P99" i="41"/>
  <c r="Z99" i="41"/>
  <c r="AK99" i="41"/>
  <c r="AL99" i="41"/>
  <c r="BI99" i="41"/>
  <c r="BJ99" i="41"/>
  <c r="BM99" i="41"/>
  <c r="BO99" i="41"/>
  <c r="BP99" i="41"/>
  <c r="BQ99" i="41"/>
  <c r="BR99" i="41"/>
  <c r="BS99" i="41"/>
  <c r="BT99" i="41"/>
  <c r="BU99" i="41"/>
  <c r="BV99" i="41"/>
  <c r="BY99" i="41"/>
  <c r="E100" i="41"/>
  <c r="F100" i="41"/>
  <c r="G100" i="41"/>
  <c r="P100" i="41"/>
  <c r="Z100" i="41"/>
  <c r="AK100" i="41"/>
  <c r="AL100" i="41"/>
  <c r="BI100" i="41"/>
  <c r="BJ100" i="41"/>
  <c r="BM100" i="41"/>
  <c r="BO100" i="41"/>
  <c r="BP100" i="41"/>
  <c r="BQ100" i="41"/>
  <c r="BR100" i="41"/>
  <c r="BS100" i="41"/>
  <c r="BT100" i="41"/>
  <c r="BU100" i="41"/>
  <c r="BV100" i="41"/>
  <c r="BY100" i="41"/>
  <c r="E101" i="41"/>
  <c r="F101" i="41"/>
  <c r="G101" i="41"/>
  <c r="P101" i="41"/>
  <c r="Z101" i="41"/>
  <c r="AK101" i="41"/>
  <c r="AL101" i="41"/>
  <c r="BI101" i="41"/>
  <c r="BJ101" i="41"/>
  <c r="BM101" i="41"/>
  <c r="BO101" i="41"/>
  <c r="BP101" i="41"/>
  <c r="BQ101" i="41"/>
  <c r="BR101" i="41"/>
  <c r="BS101" i="41"/>
  <c r="BT101" i="41"/>
  <c r="BU101" i="41"/>
  <c r="BV101" i="41"/>
  <c r="BY101" i="41"/>
  <c r="E102" i="41"/>
  <c r="F102" i="41"/>
  <c r="G102" i="41"/>
  <c r="P102" i="41"/>
  <c r="Z102" i="41"/>
  <c r="AK102" i="41"/>
  <c r="AL102" i="41"/>
  <c r="BI102" i="41"/>
  <c r="BJ102" i="41"/>
  <c r="BM102" i="41"/>
  <c r="BO102" i="41"/>
  <c r="BP102" i="41"/>
  <c r="BQ102" i="41"/>
  <c r="BR102" i="41"/>
  <c r="BS102" i="41"/>
  <c r="BT102" i="41"/>
  <c r="BU102" i="41"/>
  <c r="BV102" i="41"/>
  <c r="BY102" i="41"/>
  <c r="E103" i="41"/>
  <c r="F103" i="41"/>
  <c r="G103" i="41"/>
  <c r="P103" i="41"/>
  <c r="Z103" i="41"/>
  <c r="AK103" i="41"/>
  <c r="AL103" i="41"/>
  <c r="BI103" i="41"/>
  <c r="BJ103" i="41"/>
  <c r="BM103" i="41"/>
  <c r="BO103" i="41"/>
  <c r="BP103" i="41"/>
  <c r="BQ103" i="41"/>
  <c r="BR103" i="41"/>
  <c r="BS103" i="41"/>
  <c r="BT103" i="41"/>
  <c r="BU103" i="41"/>
  <c r="BV103" i="41"/>
  <c r="BY103" i="41"/>
  <c r="E104" i="41"/>
  <c r="F104" i="41"/>
  <c r="G104" i="41"/>
  <c r="P104" i="41"/>
  <c r="Z104" i="41"/>
  <c r="AK104" i="41"/>
  <c r="AL104" i="41"/>
  <c r="BI104" i="41"/>
  <c r="BJ104" i="41"/>
  <c r="BM104" i="41"/>
  <c r="BO104" i="41"/>
  <c r="BP104" i="41"/>
  <c r="BQ104" i="41"/>
  <c r="BR104" i="41"/>
  <c r="BS104" i="41"/>
  <c r="BT104" i="41"/>
  <c r="BU104" i="41"/>
  <c r="BV104" i="41"/>
  <c r="BY104" i="41"/>
  <c r="E105" i="41"/>
  <c r="F105" i="41"/>
  <c r="G105" i="41"/>
  <c r="P105" i="41"/>
  <c r="Z105" i="41"/>
  <c r="AK105" i="41"/>
  <c r="AL105" i="41"/>
  <c r="BI105" i="41"/>
  <c r="BJ105" i="41"/>
  <c r="BM105" i="41"/>
  <c r="BO105" i="41"/>
  <c r="BP105" i="41"/>
  <c r="BQ105" i="41"/>
  <c r="BR105" i="41"/>
  <c r="BS105" i="41"/>
  <c r="BT105" i="41"/>
  <c r="BU105" i="41"/>
  <c r="BV105" i="41"/>
  <c r="BY105" i="41"/>
  <c r="E106" i="41"/>
  <c r="F106" i="41"/>
  <c r="G106" i="41"/>
  <c r="P106" i="41"/>
  <c r="Z106" i="41"/>
  <c r="AK106" i="41"/>
  <c r="AL106" i="41"/>
  <c r="BI106" i="41"/>
  <c r="BJ106" i="41"/>
  <c r="BM106" i="41"/>
  <c r="BO106" i="41"/>
  <c r="BP106" i="41"/>
  <c r="BQ106" i="41"/>
  <c r="BR106" i="41"/>
  <c r="BS106" i="41"/>
  <c r="BT106" i="41"/>
  <c r="BU106" i="41"/>
  <c r="BV106" i="41"/>
  <c r="BY106" i="41"/>
  <c r="E107" i="41"/>
  <c r="F107" i="41"/>
  <c r="G107" i="41"/>
  <c r="P107" i="41"/>
  <c r="Z107" i="41"/>
  <c r="AK107" i="41"/>
  <c r="AL107" i="41"/>
  <c r="BI107" i="41"/>
  <c r="BJ107" i="41"/>
  <c r="BM107" i="41"/>
  <c r="BO107" i="41"/>
  <c r="BP107" i="41"/>
  <c r="BQ107" i="41"/>
  <c r="BR107" i="41"/>
  <c r="BS107" i="41"/>
  <c r="BT107" i="41"/>
  <c r="BU107" i="41"/>
  <c r="BV107" i="41"/>
  <c r="BY107" i="41"/>
  <c r="E108" i="41"/>
  <c r="F108" i="41"/>
  <c r="G108" i="41"/>
  <c r="P108" i="41"/>
  <c r="Z108" i="41"/>
  <c r="AK108" i="41"/>
  <c r="AL108" i="41"/>
  <c r="BI108" i="41"/>
  <c r="BJ108" i="41"/>
  <c r="BO108" i="41"/>
  <c r="BP108" i="41"/>
  <c r="BQ108" i="41"/>
  <c r="BR108" i="41"/>
  <c r="BS108" i="41"/>
  <c r="BT108" i="41"/>
  <c r="BU108" i="41"/>
  <c r="BV108" i="41"/>
  <c r="BY108" i="41"/>
  <c r="E109" i="41"/>
  <c r="F109" i="41"/>
  <c r="G109" i="41"/>
  <c r="P109" i="41"/>
  <c r="Z109" i="41"/>
  <c r="AK109" i="41"/>
  <c r="AL109" i="41"/>
  <c r="BI109" i="41"/>
  <c r="BJ109" i="41"/>
  <c r="BO109" i="41"/>
  <c r="BP109" i="41"/>
  <c r="BQ109" i="41"/>
  <c r="BR109" i="41"/>
  <c r="BS109" i="41"/>
  <c r="BT109" i="41"/>
  <c r="BU109" i="41"/>
  <c r="BV109" i="41"/>
  <c r="BY109" i="41"/>
  <c r="E110" i="41"/>
  <c r="F110" i="41"/>
  <c r="G110" i="41"/>
  <c r="P110" i="41"/>
  <c r="Z110" i="41"/>
  <c r="AK110" i="41"/>
  <c r="AL110" i="41"/>
  <c r="BI110" i="41"/>
  <c r="BJ110" i="41"/>
  <c r="BO110" i="41"/>
  <c r="BP110" i="41"/>
  <c r="BQ110" i="41"/>
  <c r="BR110" i="41"/>
  <c r="BS110" i="41"/>
  <c r="BT110" i="41"/>
  <c r="BU110" i="41"/>
  <c r="BV110" i="41"/>
  <c r="BY110" i="41"/>
  <c r="E111" i="41"/>
  <c r="F111" i="41"/>
  <c r="G111" i="41"/>
  <c r="P111" i="41"/>
  <c r="Z111" i="41"/>
  <c r="AK111" i="41"/>
  <c r="AL111" i="41"/>
  <c r="BI111" i="41"/>
  <c r="BJ111" i="41"/>
  <c r="BO111" i="41"/>
  <c r="BP111" i="41"/>
  <c r="BQ111" i="41"/>
  <c r="BR111" i="41"/>
  <c r="BS111" i="41"/>
  <c r="BT111" i="41"/>
  <c r="BU111" i="41"/>
  <c r="BV111" i="41"/>
  <c r="BY111" i="41"/>
  <c r="E112" i="41"/>
  <c r="F112" i="41"/>
  <c r="G112" i="41"/>
  <c r="P112" i="41"/>
  <c r="Z112" i="41"/>
  <c r="AK112" i="41"/>
  <c r="AL112" i="41"/>
  <c r="BI112" i="41"/>
  <c r="BJ112" i="41"/>
  <c r="BO112" i="41"/>
  <c r="BP112" i="41"/>
  <c r="BQ112" i="41"/>
  <c r="BR112" i="41"/>
  <c r="BS112" i="41"/>
  <c r="BT112" i="41"/>
  <c r="BU112" i="41"/>
  <c r="BV112" i="41"/>
  <c r="BY112" i="41"/>
  <c r="BZ46" i="37"/>
  <c r="BZ47" i="37"/>
  <c r="BZ48" i="37"/>
  <c r="BZ49" i="37"/>
  <c r="BZ50" i="37"/>
  <c r="BZ51" i="37"/>
  <c r="BZ52" i="37"/>
  <c r="BZ53" i="37"/>
  <c r="BZ54" i="37"/>
  <c r="BZ55" i="37"/>
  <c r="BY8" i="37"/>
  <c r="BY9" i="37"/>
  <c r="BY10" i="37"/>
  <c r="BY11" i="37"/>
  <c r="BY12" i="37"/>
  <c r="BY13" i="37"/>
  <c r="BY14" i="37"/>
  <c r="BY15" i="37"/>
  <c r="BY16" i="37"/>
  <c r="BY17" i="37"/>
  <c r="BY18" i="37"/>
  <c r="BY19" i="37"/>
  <c r="BY20" i="37"/>
  <c r="BY21" i="37"/>
  <c r="BY22" i="37"/>
  <c r="BY23" i="37"/>
  <c r="BY24" i="37"/>
  <c r="BY25" i="37"/>
  <c r="BY26" i="37"/>
  <c r="BY27" i="37"/>
  <c r="BY28" i="37"/>
  <c r="BY29" i="37"/>
  <c r="BY30" i="37"/>
  <c r="BY31" i="37"/>
  <c r="BY32" i="37"/>
  <c r="BY33" i="37"/>
  <c r="BY34" i="37"/>
  <c r="BY35" i="37"/>
  <c r="BY36" i="37"/>
  <c r="BY37" i="37"/>
  <c r="BY38" i="37"/>
  <c r="BY39" i="37"/>
  <c r="BY40" i="37"/>
  <c r="BY41" i="37"/>
  <c r="BY42" i="37"/>
  <c r="BY43" i="37"/>
  <c r="BY44" i="37"/>
  <c r="BY45" i="37"/>
  <c r="BY46" i="37"/>
  <c r="BY47" i="37"/>
  <c r="BY48" i="37"/>
  <c r="BY49" i="37"/>
  <c r="BY50" i="37"/>
  <c r="BY51" i="37"/>
  <c r="BY52" i="37"/>
  <c r="BY53" i="37"/>
  <c r="BY54" i="37"/>
  <c r="BY55" i="37"/>
  <c r="BY56" i="37"/>
  <c r="BY7" i="37"/>
  <c r="BW43" i="37"/>
  <c r="BW44" i="37"/>
  <c r="BW45" i="37"/>
  <c r="BW46" i="37"/>
  <c r="BW47" i="37"/>
  <c r="BW48" i="37"/>
  <c r="BW49" i="37"/>
  <c r="BW50" i="37"/>
  <c r="BW51" i="37"/>
  <c r="BW52" i="37"/>
  <c r="BL47" i="37"/>
  <c r="BL48" i="37"/>
  <c r="BL49" i="37"/>
  <c r="BL50" i="37"/>
  <c r="BL51" i="37"/>
  <c r="BL52" i="37"/>
  <c r="BL53" i="37"/>
  <c r="BL54" i="37"/>
  <c r="BL55" i="37"/>
  <c r="BL56" i="37"/>
  <c r="BH35" i="37"/>
  <c r="BH36" i="37"/>
  <c r="BH37" i="37"/>
  <c r="BH38" i="37"/>
  <c r="BH39" i="37"/>
  <c r="BH40" i="37"/>
  <c r="BH41" i="37"/>
  <c r="BH42" i="37"/>
  <c r="BH43" i="37"/>
  <c r="BH44" i="37"/>
  <c r="BG46" i="37"/>
  <c r="BG47" i="37"/>
  <c r="BG48" i="37"/>
  <c r="BG49" i="37"/>
  <c r="BG50" i="37"/>
  <c r="BG51" i="37"/>
  <c r="BG52" i="37"/>
  <c r="BG53" i="37"/>
  <c r="BG54" i="37"/>
  <c r="BG55" i="37"/>
  <c r="BC47" i="37"/>
  <c r="BC48" i="37"/>
  <c r="BC49" i="37"/>
  <c r="BC50" i="37"/>
  <c r="BC51" i="37"/>
  <c r="BC52" i="37"/>
  <c r="BC53" i="37"/>
  <c r="BC54" i="37"/>
  <c r="BC55" i="37"/>
  <c r="BC56" i="37"/>
  <c r="CF320" i="38" l="1"/>
  <c r="FG320" i="38" s="1"/>
  <c r="CF265" i="38"/>
  <c r="FG265" i="38" s="1"/>
  <c r="CF155" i="38"/>
  <c r="FG155" i="38" s="1"/>
  <c r="CF210" i="38"/>
  <c r="FG210" i="38" s="1"/>
  <c r="CF100" i="38"/>
  <c r="FG100" i="38" s="1"/>
  <c r="CF45" i="38"/>
  <c r="FG45" i="38" s="1"/>
  <c r="CF209" i="38"/>
  <c r="FG209" i="38" s="1"/>
  <c r="CF154" i="38"/>
  <c r="FG154" i="38" s="1"/>
  <c r="CF319" i="38"/>
  <c r="FG319" i="38" s="1"/>
  <c r="CF264" i="38"/>
  <c r="FG264" i="38" s="1"/>
  <c r="CF99" i="38"/>
  <c r="FG99" i="38" s="1"/>
  <c r="CF44" i="38"/>
  <c r="FG44" i="38" s="1"/>
  <c r="BQ313" i="38"/>
  <c r="ER313" i="38" s="1"/>
  <c r="BQ203" i="38"/>
  <c r="ER203" i="38" s="1"/>
  <c r="BQ258" i="38"/>
  <c r="ER258" i="38" s="1"/>
  <c r="BQ93" i="38"/>
  <c r="ER93" i="38" s="1"/>
  <c r="BQ148" i="38"/>
  <c r="ER148" i="38" s="1"/>
  <c r="BQ38" i="38"/>
  <c r="ER38" i="38" s="1"/>
  <c r="CF318" i="38"/>
  <c r="FG318" i="38" s="1"/>
  <c r="CF263" i="38"/>
  <c r="FG263" i="38" s="1"/>
  <c r="CF153" i="38"/>
  <c r="FG153" i="38" s="1"/>
  <c r="CF208" i="38"/>
  <c r="FG208" i="38" s="1"/>
  <c r="CF43" i="38"/>
  <c r="FG43" i="38" s="1"/>
  <c r="CF98" i="38"/>
  <c r="FG98" i="38" s="1"/>
  <c r="CI321" i="38"/>
  <c r="FJ321" i="38" s="1"/>
  <c r="CI266" i="38"/>
  <c r="FJ266" i="38" s="1"/>
  <c r="CI211" i="38"/>
  <c r="FJ211" i="38" s="1"/>
  <c r="CI156" i="38"/>
  <c r="FJ156" i="38" s="1"/>
  <c r="CI101" i="38"/>
  <c r="FJ101" i="38" s="1"/>
  <c r="CI46" i="38"/>
  <c r="FJ46" i="38" s="1"/>
  <c r="CF262" i="38"/>
  <c r="FG262" i="38" s="1"/>
  <c r="CF317" i="38"/>
  <c r="FG317" i="38" s="1"/>
  <c r="CF207" i="38"/>
  <c r="FG207" i="38" s="1"/>
  <c r="CF97" i="38"/>
  <c r="FG97" i="38" s="1"/>
  <c r="CF152" i="38"/>
  <c r="FG152" i="38" s="1"/>
  <c r="CF42" i="38"/>
  <c r="FG42" i="38" s="1"/>
  <c r="CI320" i="38"/>
  <c r="FJ320" i="38" s="1"/>
  <c r="CI265" i="38"/>
  <c r="FJ265" i="38" s="1"/>
  <c r="CI155" i="38"/>
  <c r="FJ155" i="38" s="1"/>
  <c r="CI210" i="38"/>
  <c r="FJ210" i="38" s="1"/>
  <c r="CI100" i="38"/>
  <c r="FJ100" i="38" s="1"/>
  <c r="CI45" i="38"/>
  <c r="FJ45" i="38" s="1"/>
  <c r="CI269" i="38"/>
  <c r="FJ269" i="38" s="1"/>
  <c r="CI324" i="38"/>
  <c r="FJ324" i="38" s="1"/>
  <c r="CI214" i="38"/>
  <c r="FJ214" i="38" s="1"/>
  <c r="CI159" i="38"/>
  <c r="FJ159" i="38" s="1"/>
  <c r="CI104" i="38"/>
  <c r="FJ104" i="38" s="1"/>
  <c r="CI49" i="38"/>
  <c r="FJ49" i="38" s="1"/>
  <c r="BQ257" i="38"/>
  <c r="ER257" i="38" s="1"/>
  <c r="BQ312" i="38"/>
  <c r="ER312" i="38" s="1"/>
  <c r="BQ202" i="38"/>
  <c r="ER202" i="38" s="1"/>
  <c r="BQ92" i="38"/>
  <c r="ER92" i="38" s="1"/>
  <c r="BQ147" i="38"/>
  <c r="ER147" i="38" s="1"/>
  <c r="BQ37" i="38"/>
  <c r="ER37" i="38" s="1"/>
  <c r="BQ201" i="38"/>
  <c r="ER201" i="38" s="1"/>
  <c r="BQ256" i="38"/>
  <c r="ER256" i="38" s="1"/>
  <c r="BQ311" i="38"/>
  <c r="ER311" i="38" s="1"/>
  <c r="BQ91" i="38"/>
  <c r="ER91" i="38" s="1"/>
  <c r="BQ146" i="38"/>
  <c r="ER146" i="38" s="1"/>
  <c r="BQ36" i="38"/>
  <c r="ER36" i="38" s="1"/>
  <c r="CF316" i="38"/>
  <c r="FG316" i="38" s="1"/>
  <c r="CF261" i="38"/>
  <c r="FG261" i="38" s="1"/>
  <c r="CF96" i="38"/>
  <c r="FG96" i="38" s="1"/>
  <c r="CF151" i="38"/>
  <c r="FG151" i="38" s="1"/>
  <c r="CF206" i="38"/>
  <c r="FG206" i="38" s="1"/>
  <c r="CF41" i="38"/>
  <c r="FG41" i="38" s="1"/>
  <c r="CI319" i="38"/>
  <c r="FJ319" i="38" s="1"/>
  <c r="CI264" i="38"/>
  <c r="FJ264" i="38" s="1"/>
  <c r="CI209" i="38"/>
  <c r="FJ209" i="38" s="1"/>
  <c r="CI154" i="38"/>
  <c r="FJ154" i="38" s="1"/>
  <c r="CI99" i="38"/>
  <c r="FJ99" i="38" s="1"/>
  <c r="CI44" i="38"/>
  <c r="FJ44" i="38" s="1"/>
  <c r="BQ261" i="38"/>
  <c r="ER261" i="38" s="1"/>
  <c r="BQ316" i="38"/>
  <c r="ER316" i="38" s="1"/>
  <c r="BQ206" i="38"/>
  <c r="ER206" i="38" s="1"/>
  <c r="BQ96" i="38"/>
  <c r="ER96" i="38" s="1"/>
  <c r="BQ151" i="38"/>
  <c r="ER151" i="38" s="1"/>
  <c r="BQ41" i="38"/>
  <c r="ER41" i="38" s="1"/>
  <c r="BL319" i="38"/>
  <c r="EM319" i="38" s="1"/>
  <c r="BL264" i="38"/>
  <c r="EM264" i="38" s="1"/>
  <c r="BL209" i="38"/>
  <c r="EM209" i="38" s="1"/>
  <c r="BL154" i="38"/>
  <c r="EM154" i="38" s="1"/>
  <c r="BL99" i="38"/>
  <c r="EM99" i="38" s="1"/>
  <c r="BL44" i="38"/>
  <c r="EM44" i="38" s="1"/>
  <c r="BP327" i="38"/>
  <c r="EQ327" i="38" s="1"/>
  <c r="BP272" i="38"/>
  <c r="EQ272" i="38" s="1"/>
  <c r="BP217" i="38"/>
  <c r="EQ217" i="38" s="1"/>
  <c r="BP162" i="38"/>
  <c r="EQ162" i="38" s="1"/>
  <c r="BP107" i="38"/>
  <c r="EQ107" i="38" s="1"/>
  <c r="BP52" i="38"/>
  <c r="EQ52" i="38" s="1"/>
  <c r="BP270" i="38"/>
  <c r="EQ270" i="38" s="1"/>
  <c r="BP325" i="38"/>
  <c r="EQ325" i="38" s="1"/>
  <c r="BP160" i="38"/>
  <c r="EQ160" i="38" s="1"/>
  <c r="BP215" i="38"/>
  <c r="EQ215" i="38" s="1"/>
  <c r="BP105" i="38"/>
  <c r="EQ105" i="38" s="1"/>
  <c r="BP50" i="38"/>
  <c r="EQ50" i="38" s="1"/>
  <c r="BP269" i="38"/>
  <c r="EQ269" i="38" s="1"/>
  <c r="BP324" i="38"/>
  <c r="EQ324" i="38" s="1"/>
  <c r="BP159" i="38"/>
  <c r="EQ159" i="38" s="1"/>
  <c r="BP214" i="38"/>
  <c r="EQ214" i="38" s="1"/>
  <c r="BP104" i="38"/>
  <c r="EQ104" i="38" s="1"/>
  <c r="BP49" i="38"/>
  <c r="EQ49" i="38" s="1"/>
  <c r="BP268" i="38"/>
  <c r="EQ268" i="38" s="1"/>
  <c r="BP323" i="38"/>
  <c r="EQ323" i="38" s="1"/>
  <c r="BP158" i="38"/>
  <c r="EQ158" i="38" s="1"/>
  <c r="BP213" i="38"/>
  <c r="EQ213" i="38" s="1"/>
  <c r="BP48" i="38"/>
  <c r="EQ48" i="38" s="1"/>
  <c r="BP103" i="38"/>
  <c r="EQ103" i="38" s="1"/>
  <c r="BQ255" i="38"/>
  <c r="ER255" i="38" s="1"/>
  <c r="BQ310" i="38"/>
  <c r="ER310" i="38" s="1"/>
  <c r="BQ200" i="38"/>
  <c r="ER200" i="38" s="1"/>
  <c r="BQ90" i="38"/>
  <c r="ER90" i="38" s="1"/>
  <c r="BQ145" i="38"/>
  <c r="ER145" i="38" s="1"/>
  <c r="BQ35" i="38"/>
  <c r="ER35" i="38" s="1"/>
  <c r="CF315" i="38"/>
  <c r="FG315" i="38" s="1"/>
  <c r="CF205" i="38"/>
  <c r="FG205" i="38" s="1"/>
  <c r="CF260" i="38"/>
  <c r="FG260" i="38" s="1"/>
  <c r="CF95" i="38"/>
  <c r="FG95" i="38" s="1"/>
  <c r="CF150" i="38"/>
  <c r="FG150" i="38" s="1"/>
  <c r="CF40" i="38"/>
  <c r="FG40" i="38" s="1"/>
  <c r="CI318" i="38"/>
  <c r="FJ318" i="38" s="1"/>
  <c r="CI263" i="38"/>
  <c r="FJ263" i="38" s="1"/>
  <c r="CI153" i="38"/>
  <c r="FJ153" i="38" s="1"/>
  <c r="CI208" i="38"/>
  <c r="FJ208" i="38" s="1"/>
  <c r="CI98" i="38"/>
  <c r="FJ98" i="38" s="1"/>
  <c r="CI43" i="38"/>
  <c r="FJ43" i="38" s="1"/>
  <c r="BQ259" i="38"/>
  <c r="ER259" i="38" s="1"/>
  <c r="BQ314" i="38"/>
  <c r="ER314" i="38" s="1"/>
  <c r="BQ204" i="38"/>
  <c r="ER204" i="38" s="1"/>
  <c r="BQ94" i="38"/>
  <c r="ER94" i="38" s="1"/>
  <c r="BQ149" i="38"/>
  <c r="ER149" i="38" s="1"/>
  <c r="BQ39" i="38"/>
  <c r="ER39" i="38" s="1"/>
  <c r="BL326" i="38"/>
  <c r="EM326" i="38" s="1"/>
  <c r="BL271" i="38"/>
  <c r="EM271" i="38" s="1"/>
  <c r="BL216" i="38"/>
  <c r="EM216" i="38" s="1"/>
  <c r="BL161" i="38"/>
  <c r="EM161" i="38" s="1"/>
  <c r="BL106" i="38"/>
  <c r="EM106" i="38" s="1"/>
  <c r="BL51" i="38"/>
  <c r="EM51" i="38" s="1"/>
  <c r="BL325" i="38"/>
  <c r="EM325" i="38" s="1"/>
  <c r="BL270" i="38"/>
  <c r="EM270" i="38" s="1"/>
  <c r="BL160" i="38"/>
  <c r="EM160" i="38" s="1"/>
  <c r="BL215" i="38"/>
  <c r="EM215" i="38" s="1"/>
  <c r="BL105" i="38"/>
  <c r="EM105" i="38" s="1"/>
  <c r="BL50" i="38"/>
  <c r="EM50" i="38" s="1"/>
  <c r="BP267" i="38"/>
  <c r="EQ267" i="38" s="1"/>
  <c r="BP322" i="38"/>
  <c r="EQ322" i="38" s="1"/>
  <c r="BP212" i="38"/>
  <c r="EQ212" i="38" s="1"/>
  <c r="BP157" i="38"/>
  <c r="EQ157" i="38" s="1"/>
  <c r="BP47" i="38"/>
  <c r="EQ47" i="38" s="1"/>
  <c r="BP102" i="38"/>
  <c r="EQ102" i="38" s="1"/>
  <c r="BQ199" i="38"/>
  <c r="ER199" i="38" s="1"/>
  <c r="BQ254" i="38"/>
  <c r="ER254" i="38" s="1"/>
  <c r="BQ309" i="38"/>
  <c r="ER309" i="38" s="1"/>
  <c r="BQ89" i="38"/>
  <c r="ER89" i="38" s="1"/>
  <c r="BQ144" i="38"/>
  <c r="ER144" i="38" s="1"/>
  <c r="BQ34" i="38"/>
  <c r="ER34" i="38" s="1"/>
  <c r="CF321" i="38"/>
  <c r="FG321" i="38" s="1"/>
  <c r="CF266" i="38"/>
  <c r="FG266" i="38" s="1"/>
  <c r="CF211" i="38"/>
  <c r="FG211" i="38" s="1"/>
  <c r="CF156" i="38"/>
  <c r="FG156" i="38" s="1"/>
  <c r="CF101" i="38"/>
  <c r="FG101" i="38" s="1"/>
  <c r="CF46" i="38"/>
  <c r="FG46" i="38" s="1"/>
  <c r="CI323" i="38"/>
  <c r="FJ323" i="38" s="1"/>
  <c r="CI268" i="38"/>
  <c r="FJ268" i="38" s="1"/>
  <c r="CI158" i="38"/>
  <c r="FJ158" i="38" s="1"/>
  <c r="CI213" i="38"/>
  <c r="FJ213" i="38" s="1"/>
  <c r="CI48" i="38"/>
  <c r="FJ48" i="38" s="1"/>
  <c r="CI103" i="38"/>
  <c r="FJ103" i="38" s="1"/>
  <c r="BL327" i="38"/>
  <c r="EM327" i="38" s="1"/>
  <c r="BL272" i="38"/>
  <c r="EM272" i="38" s="1"/>
  <c r="BL162" i="38"/>
  <c r="EM162" i="38" s="1"/>
  <c r="BL217" i="38"/>
  <c r="EM217" i="38" s="1"/>
  <c r="BL107" i="38"/>
  <c r="EM107" i="38" s="1"/>
  <c r="BL52" i="38"/>
  <c r="EM52" i="38" s="1"/>
  <c r="BL269" i="38"/>
  <c r="EM269" i="38" s="1"/>
  <c r="BL324" i="38"/>
  <c r="EM324" i="38" s="1"/>
  <c r="BL214" i="38"/>
  <c r="EM214" i="38" s="1"/>
  <c r="BL159" i="38"/>
  <c r="EM159" i="38" s="1"/>
  <c r="BL104" i="38"/>
  <c r="EM104" i="38" s="1"/>
  <c r="BL49" i="38"/>
  <c r="EM49" i="38" s="1"/>
  <c r="BP321" i="38"/>
  <c r="EQ321" i="38" s="1"/>
  <c r="BP266" i="38"/>
  <c r="EQ266" i="38" s="1"/>
  <c r="BP156" i="38"/>
  <c r="EQ156" i="38" s="1"/>
  <c r="BP211" i="38"/>
  <c r="EQ211" i="38" s="1"/>
  <c r="BP46" i="38"/>
  <c r="EQ46" i="38" s="1"/>
  <c r="BP101" i="38"/>
  <c r="EQ101" i="38" s="1"/>
  <c r="BQ308" i="38"/>
  <c r="ER308" i="38" s="1"/>
  <c r="BQ198" i="38"/>
  <c r="ER198" i="38" s="1"/>
  <c r="BQ253" i="38"/>
  <c r="ER253" i="38" s="1"/>
  <c r="BQ88" i="38"/>
  <c r="ER88" i="38" s="1"/>
  <c r="BQ143" i="38"/>
  <c r="ER143" i="38" s="1"/>
  <c r="BQ33" i="38"/>
  <c r="ER33" i="38" s="1"/>
  <c r="BL320" i="38"/>
  <c r="EM320" i="38" s="1"/>
  <c r="BL265" i="38"/>
  <c r="EM265" i="38" s="1"/>
  <c r="BL155" i="38"/>
  <c r="EM155" i="38" s="1"/>
  <c r="BL210" i="38"/>
  <c r="EM210" i="38" s="1"/>
  <c r="BL45" i="38"/>
  <c r="EM45" i="38" s="1"/>
  <c r="BL100" i="38"/>
  <c r="EM100" i="38" s="1"/>
  <c r="BQ260" i="38"/>
  <c r="ER260" i="38" s="1"/>
  <c r="BQ315" i="38"/>
  <c r="ER315" i="38" s="1"/>
  <c r="BQ205" i="38"/>
  <c r="ER205" i="38" s="1"/>
  <c r="BQ95" i="38"/>
  <c r="ER95" i="38" s="1"/>
  <c r="BQ150" i="38"/>
  <c r="ER150" i="38" s="1"/>
  <c r="BQ40" i="38"/>
  <c r="ER40" i="38" s="1"/>
  <c r="BP326" i="38"/>
  <c r="EQ326" i="38" s="1"/>
  <c r="BP271" i="38"/>
  <c r="EQ271" i="38" s="1"/>
  <c r="BP161" i="38"/>
  <c r="EQ161" i="38" s="1"/>
  <c r="BP216" i="38"/>
  <c r="EQ216" i="38" s="1"/>
  <c r="BP51" i="38"/>
  <c r="EQ51" i="38" s="1"/>
  <c r="BP106" i="38"/>
  <c r="EQ106" i="38" s="1"/>
  <c r="BL323" i="38"/>
  <c r="EM323" i="38" s="1"/>
  <c r="BL268" i="38"/>
  <c r="EM268" i="38" s="1"/>
  <c r="BL158" i="38"/>
  <c r="EM158" i="38" s="1"/>
  <c r="BL213" i="38"/>
  <c r="EM213" i="38" s="1"/>
  <c r="BL48" i="38"/>
  <c r="EM48" i="38" s="1"/>
  <c r="BL103" i="38"/>
  <c r="EM103" i="38" s="1"/>
  <c r="BP320" i="38"/>
  <c r="EQ320" i="38" s="1"/>
  <c r="BP265" i="38"/>
  <c r="EQ265" i="38" s="1"/>
  <c r="BP210" i="38"/>
  <c r="EQ210" i="38" s="1"/>
  <c r="BP155" i="38"/>
  <c r="EQ155" i="38" s="1"/>
  <c r="BP100" i="38"/>
  <c r="EQ100" i="38" s="1"/>
  <c r="BP45" i="38"/>
  <c r="EQ45" i="38" s="1"/>
  <c r="BQ252" i="38"/>
  <c r="ER252" i="38" s="1"/>
  <c r="BQ197" i="38"/>
  <c r="ER197" i="38" s="1"/>
  <c r="BQ307" i="38"/>
  <c r="ER307" i="38" s="1"/>
  <c r="BQ87" i="38"/>
  <c r="ER87" i="38" s="1"/>
  <c r="BQ142" i="38"/>
  <c r="ER142" i="38" s="1"/>
  <c r="BQ32" i="38"/>
  <c r="ER32" i="38" s="1"/>
  <c r="CF269" i="38"/>
  <c r="FG269" i="38" s="1"/>
  <c r="CF324" i="38"/>
  <c r="FG324" i="38" s="1"/>
  <c r="CF159" i="38"/>
  <c r="FG159" i="38" s="1"/>
  <c r="CF214" i="38"/>
  <c r="FG214" i="38" s="1"/>
  <c r="CF104" i="38"/>
  <c r="FG104" i="38" s="1"/>
  <c r="CF49" i="38"/>
  <c r="FG49" i="38" s="1"/>
  <c r="CI327" i="38"/>
  <c r="FJ327" i="38" s="1"/>
  <c r="CI272" i="38"/>
  <c r="FJ272" i="38" s="1"/>
  <c r="CI162" i="38"/>
  <c r="FJ162" i="38" s="1"/>
  <c r="CI217" i="38"/>
  <c r="FJ217" i="38" s="1"/>
  <c r="CI52" i="38"/>
  <c r="FJ52" i="38" s="1"/>
  <c r="CI107" i="38"/>
  <c r="FJ107" i="38" s="1"/>
  <c r="CI267" i="38"/>
  <c r="FJ267" i="38" s="1"/>
  <c r="CI322" i="38"/>
  <c r="FJ322" i="38" s="1"/>
  <c r="CI157" i="38"/>
  <c r="FJ157" i="38" s="1"/>
  <c r="CI212" i="38"/>
  <c r="FJ212" i="38" s="1"/>
  <c r="CI47" i="38"/>
  <c r="FJ47" i="38" s="1"/>
  <c r="CI102" i="38"/>
  <c r="FJ102" i="38" s="1"/>
  <c r="BL273" i="38"/>
  <c r="EM273" i="38" s="1"/>
  <c r="BL328" i="38"/>
  <c r="EM328" i="38" s="1"/>
  <c r="BL163" i="38"/>
  <c r="EM163" i="38" s="1"/>
  <c r="BL218" i="38"/>
  <c r="EM218" i="38" s="1"/>
  <c r="BL108" i="38"/>
  <c r="EM108" i="38" s="1"/>
  <c r="BL53" i="38"/>
  <c r="EM53" i="38" s="1"/>
  <c r="BL322" i="38"/>
  <c r="EM322" i="38" s="1"/>
  <c r="BL157" i="38"/>
  <c r="EM157" i="38" s="1"/>
  <c r="BL267" i="38"/>
  <c r="EM267" i="38" s="1"/>
  <c r="BL212" i="38"/>
  <c r="EM212" i="38" s="1"/>
  <c r="BL47" i="38"/>
  <c r="EM47" i="38" s="1"/>
  <c r="BL102" i="38"/>
  <c r="EM102" i="38" s="1"/>
  <c r="BP319" i="38"/>
  <c r="EQ319" i="38" s="1"/>
  <c r="BP264" i="38"/>
  <c r="EQ264" i="38" s="1"/>
  <c r="BP209" i="38"/>
  <c r="EQ209" i="38" s="1"/>
  <c r="BP44" i="38"/>
  <c r="EQ44" i="38" s="1"/>
  <c r="BP154" i="38"/>
  <c r="EQ154" i="38" s="1"/>
  <c r="BP99" i="38"/>
  <c r="EQ99" i="38" s="1"/>
  <c r="CF323" i="38"/>
  <c r="FG323" i="38" s="1"/>
  <c r="CF268" i="38"/>
  <c r="FG268" i="38" s="1"/>
  <c r="CF158" i="38"/>
  <c r="FG158" i="38" s="1"/>
  <c r="CF213" i="38"/>
  <c r="FG213" i="38" s="1"/>
  <c r="CF48" i="38"/>
  <c r="FG48" i="38" s="1"/>
  <c r="CF103" i="38"/>
  <c r="FG103" i="38" s="1"/>
  <c r="CI326" i="38"/>
  <c r="FJ326" i="38" s="1"/>
  <c r="CI271" i="38"/>
  <c r="FJ271" i="38" s="1"/>
  <c r="CI216" i="38"/>
  <c r="FJ216" i="38" s="1"/>
  <c r="CI51" i="38"/>
  <c r="FJ51" i="38" s="1"/>
  <c r="CI106" i="38"/>
  <c r="FJ106" i="38" s="1"/>
  <c r="CI161" i="38"/>
  <c r="FJ161" i="38" s="1"/>
  <c r="BL321" i="38"/>
  <c r="EM321" i="38" s="1"/>
  <c r="BL266" i="38"/>
  <c r="EM266" i="38" s="1"/>
  <c r="BL211" i="38"/>
  <c r="EM211" i="38" s="1"/>
  <c r="BL156" i="38"/>
  <c r="EM156" i="38" s="1"/>
  <c r="BL101" i="38"/>
  <c r="EM101" i="38" s="1"/>
  <c r="BL46" i="38"/>
  <c r="EM46" i="38" s="1"/>
  <c r="BP318" i="38"/>
  <c r="EQ318" i="38" s="1"/>
  <c r="BP208" i="38"/>
  <c r="EQ208" i="38" s="1"/>
  <c r="BP263" i="38"/>
  <c r="EQ263" i="38" s="1"/>
  <c r="BP153" i="38"/>
  <c r="EQ153" i="38" s="1"/>
  <c r="BP98" i="38"/>
  <c r="EQ98" i="38" s="1"/>
  <c r="BP43" i="38"/>
  <c r="EQ43" i="38" s="1"/>
  <c r="CF267" i="38"/>
  <c r="FG267" i="38" s="1"/>
  <c r="CF157" i="38"/>
  <c r="FG157" i="38" s="1"/>
  <c r="CF212" i="38"/>
  <c r="FG212" i="38" s="1"/>
  <c r="CF322" i="38"/>
  <c r="FG322" i="38" s="1"/>
  <c r="CF102" i="38"/>
  <c r="FG102" i="38" s="1"/>
  <c r="CF47" i="38"/>
  <c r="FG47" i="38" s="1"/>
  <c r="CI325" i="38"/>
  <c r="FJ325" i="38" s="1"/>
  <c r="CI270" i="38"/>
  <c r="FJ270" i="38" s="1"/>
  <c r="CI160" i="38"/>
  <c r="FJ160" i="38" s="1"/>
  <c r="CI215" i="38"/>
  <c r="FJ215" i="38" s="1"/>
  <c r="CI105" i="38"/>
  <c r="FJ105" i="38" s="1"/>
  <c r="CI50" i="38"/>
  <c r="FJ50" i="38" s="1"/>
  <c r="BU266" i="38"/>
  <c r="EV266" i="38" s="1"/>
  <c r="BU211" i="38"/>
  <c r="EV211" i="38" s="1"/>
  <c r="BU321" i="38"/>
  <c r="EV321" i="38" s="1"/>
  <c r="BU46" i="38"/>
  <c r="EV46" i="38" s="1"/>
  <c r="BU156" i="38"/>
  <c r="EV156" i="38" s="1"/>
  <c r="BU101" i="38"/>
  <c r="EV101" i="38" s="1"/>
  <c r="BU45" i="38"/>
  <c r="EV45" i="38" s="1"/>
  <c r="BU100" i="38"/>
  <c r="EV100" i="38" s="1"/>
  <c r="BU155" i="38"/>
  <c r="EV155" i="38" s="1"/>
  <c r="BU320" i="38"/>
  <c r="EV320" i="38" s="1"/>
  <c r="BU265" i="38"/>
  <c r="EV265" i="38" s="1"/>
  <c r="BU210" i="38"/>
  <c r="EV210" i="38" s="1"/>
  <c r="BU99" i="38"/>
  <c r="EV99" i="38" s="1"/>
  <c r="BU264" i="38"/>
  <c r="EV264" i="38" s="1"/>
  <c r="BU319" i="38"/>
  <c r="EV319" i="38" s="1"/>
  <c r="BU209" i="38"/>
  <c r="EV209" i="38" s="1"/>
  <c r="BU154" i="38"/>
  <c r="EV154" i="38" s="1"/>
  <c r="BU44" i="38"/>
  <c r="EV44" i="38" s="1"/>
  <c r="BU102" i="38"/>
  <c r="EV102" i="38" s="1"/>
  <c r="BU267" i="38"/>
  <c r="EV267" i="38" s="1"/>
  <c r="BU212" i="38"/>
  <c r="EV212" i="38" s="1"/>
  <c r="BU47" i="38"/>
  <c r="EV47" i="38" s="1"/>
  <c r="BU322" i="38"/>
  <c r="EV322" i="38" s="1"/>
  <c r="BU157" i="38"/>
  <c r="EV157" i="38" s="1"/>
  <c r="BU163" i="38"/>
  <c r="EV163" i="38" s="1"/>
  <c r="BU328" i="38"/>
  <c r="EV328" i="38" s="1"/>
  <c r="BU273" i="38"/>
  <c r="EV273" i="38" s="1"/>
  <c r="BU53" i="38"/>
  <c r="EV53" i="38" s="1"/>
  <c r="BU218" i="38"/>
  <c r="EV218" i="38" s="1"/>
  <c r="BU108" i="38"/>
  <c r="EV108" i="38" s="1"/>
  <c r="BU52" i="38"/>
  <c r="EV52" i="38" s="1"/>
  <c r="BU217" i="38"/>
  <c r="EV217" i="38" s="1"/>
  <c r="BU107" i="38"/>
  <c r="EV107" i="38" s="1"/>
  <c r="BU272" i="38"/>
  <c r="EV272" i="38" s="1"/>
  <c r="BU162" i="38"/>
  <c r="EV162" i="38" s="1"/>
  <c r="BU327" i="38"/>
  <c r="EV327" i="38" s="1"/>
  <c r="BU326" i="38"/>
  <c r="EV326" i="38" s="1"/>
  <c r="BU271" i="38"/>
  <c r="EV271" i="38" s="1"/>
  <c r="BU106" i="38"/>
  <c r="EV106" i="38" s="1"/>
  <c r="BU161" i="38"/>
  <c r="EV161" i="38" s="1"/>
  <c r="BU51" i="38"/>
  <c r="EV51" i="38" s="1"/>
  <c r="BU216" i="38"/>
  <c r="EV216" i="38" s="1"/>
  <c r="BU325" i="38"/>
  <c r="EV325" i="38" s="1"/>
  <c r="BU50" i="38"/>
  <c r="EV50" i="38" s="1"/>
  <c r="BU270" i="38"/>
  <c r="EV270" i="38" s="1"/>
  <c r="BU215" i="38"/>
  <c r="EV215" i="38" s="1"/>
  <c r="BU160" i="38"/>
  <c r="EV160" i="38" s="1"/>
  <c r="BU105" i="38"/>
  <c r="EV105" i="38" s="1"/>
  <c r="BU269" i="38"/>
  <c r="EV269" i="38" s="1"/>
  <c r="BU49" i="38"/>
  <c r="EV49" i="38" s="1"/>
  <c r="BU214" i="38"/>
  <c r="EV214" i="38" s="1"/>
  <c r="BU159" i="38"/>
  <c r="EV159" i="38" s="1"/>
  <c r="BU104" i="38"/>
  <c r="EV104" i="38" s="1"/>
  <c r="BU324" i="38"/>
  <c r="EV324" i="38" s="1"/>
  <c r="BU323" i="38"/>
  <c r="EV323" i="38" s="1"/>
  <c r="BU158" i="38"/>
  <c r="EV158" i="38" s="1"/>
  <c r="BU103" i="38"/>
  <c r="EV103" i="38" s="1"/>
  <c r="BU48" i="38"/>
  <c r="EV48" i="38" s="1"/>
  <c r="BU213" i="38"/>
  <c r="EV213" i="38" s="1"/>
  <c r="BU268" i="38"/>
  <c r="EV268" i="38" s="1"/>
  <c r="BB35" i="37"/>
  <c r="BB36" i="37"/>
  <c r="BB37" i="37"/>
  <c r="BB38" i="37"/>
  <c r="BB39" i="37"/>
  <c r="BB40" i="37"/>
  <c r="BB41" i="37"/>
  <c r="BB42" i="37"/>
  <c r="BB43" i="37"/>
  <c r="BB44" i="37"/>
  <c r="AX43" i="37"/>
  <c r="AX44" i="37"/>
  <c r="AX45" i="37"/>
  <c r="AY45" i="37" s="1"/>
  <c r="AX46" i="37"/>
  <c r="AY46" i="37" s="1"/>
  <c r="AX47" i="37"/>
  <c r="AX48" i="37"/>
  <c r="AX49" i="37"/>
  <c r="AX50" i="37"/>
  <c r="AX51" i="37"/>
  <c r="AY51" i="37" s="1"/>
  <c r="AX52" i="37"/>
  <c r="AW47" i="37"/>
  <c r="AW48" i="37"/>
  <c r="AW49" i="37"/>
  <c r="AW50" i="37"/>
  <c r="AW51" i="37"/>
  <c r="AW52" i="37"/>
  <c r="AW53" i="37"/>
  <c r="AW54" i="37"/>
  <c r="AW55" i="37"/>
  <c r="AW5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V39" i="37"/>
  <c r="AV40" i="37"/>
  <c r="AV41" i="37"/>
  <c r="AV42" i="37"/>
  <c r="AV43" i="37"/>
  <c r="AV44" i="37"/>
  <c r="AU43" i="37"/>
  <c r="AU44" i="37"/>
  <c r="AU45" i="37"/>
  <c r="AU46" i="37"/>
  <c r="AU47" i="37"/>
  <c r="AU48" i="37"/>
  <c r="AU49" i="37"/>
  <c r="AU50" i="37"/>
  <c r="AU51" i="37"/>
  <c r="AU52" i="37"/>
  <c r="AR45" i="37"/>
  <c r="AS45" i="37" s="1"/>
  <c r="AR46" i="37"/>
  <c r="AR47" i="37"/>
  <c r="AR48" i="37"/>
  <c r="AR49" i="37"/>
  <c r="AR50" i="37"/>
  <c r="AR51" i="37"/>
  <c r="AR52" i="37"/>
  <c r="AR53" i="37"/>
  <c r="AR54" i="37"/>
  <c r="AS54" i="37" s="1"/>
  <c r="AT54" i="37" s="1"/>
  <c r="AO47" i="37"/>
  <c r="AO48" i="37"/>
  <c r="AO49" i="37"/>
  <c r="AP49" i="37" s="1"/>
  <c r="AO50" i="37"/>
  <c r="AO51" i="37"/>
  <c r="AP51" i="37" s="1"/>
  <c r="AO52" i="37"/>
  <c r="AP52" i="37" s="1"/>
  <c r="AO53" i="37"/>
  <c r="AO54" i="37"/>
  <c r="AO55" i="37"/>
  <c r="AO56" i="37"/>
  <c r="AI46" i="37"/>
  <c r="AI47" i="37"/>
  <c r="AI48" i="37"/>
  <c r="AI49" i="37"/>
  <c r="AI50" i="37"/>
  <c r="AI51" i="37"/>
  <c r="AI52" i="37"/>
  <c r="AI53" i="37"/>
  <c r="AI54" i="37"/>
  <c r="AI55" i="37"/>
  <c r="AG46" i="37"/>
  <c r="AG47" i="37"/>
  <c r="AG48" i="37"/>
  <c r="AG49" i="37"/>
  <c r="AG50" i="37"/>
  <c r="AG51" i="37"/>
  <c r="AG52" i="37"/>
  <c r="AG53" i="37"/>
  <c r="AG54" i="37"/>
  <c r="AG55" i="37"/>
  <c r="AC47" i="37"/>
  <c r="AC48" i="37"/>
  <c r="AC49" i="37"/>
  <c r="AC50" i="37"/>
  <c r="AC51" i="37"/>
  <c r="AC52" i="37"/>
  <c r="AC53" i="37"/>
  <c r="AC54" i="37"/>
  <c r="AC55" i="37"/>
  <c r="AC56" i="37"/>
  <c r="W35" i="37"/>
  <c r="W36" i="37"/>
  <c r="W37" i="37"/>
  <c r="W38" i="37"/>
  <c r="W39" i="37"/>
  <c r="W40" i="37"/>
  <c r="W41" i="37"/>
  <c r="W42" i="37"/>
  <c r="W43" i="37"/>
  <c r="W44" i="37"/>
  <c r="S47" i="37"/>
  <c r="S48" i="37"/>
  <c r="S49" i="37"/>
  <c r="S50" i="37"/>
  <c r="S51" i="37"/>
  <c r="S52" i="37"/>
  <c r="S53" i="37"/>
  <c r="S54" i="37"/>
  <c r="S55" i="37"/>
  <c r="S56" i="37"/>
  <c r="R47" i="37"/>
  <c r="R48" i="37"/>
  <c r="R49" i="37"/>
  <c r="R50" i="37"/>
  <c r="R51" i="37"/>
  <c r="R52" i="37"/>
  <c r="R53" i="37"/>
  <c r="R54" i="37"/>
  <c r="R55" i="37"/>
  <c r="R56" i="37"/>
  <c r="Q47" i="37"/>
  <c r="Q48" i="37"/>
  <c r="Q49" i="37"/>
  <c r="Q50" i="37"/>
  <c r="Q51" i="37"/>
  <c r="Q52" i="37"/>
  <c r="Q53" i="37"/>
  <c r="Q54" i="37"/>
  <c r="Q55" i="37"/>
  <c r="Q56" i="37"/>
  <c r="N35" i="37"/>
  <c r="N36" i="37"/>
  <c r="N37" i="37"/>
  <c r="N38" i="37"/>
  <c r="N39" i="37"/>
  <c r="N40" i="37"/>
  <c r="N41" i="37"/>
  <c r="N42" i="37"/>
  <c r="N43" i="37"/>
  <c r="N44" i="37"/>
  <c r="J47" i="37"/>
  <c r="J48" i="37"/>
  <c r="J49" i="37"/>
  <c r="J50" i="37"/>
  <c r="J51" i="37"/>
  <c r="J52" i="37"/>
  <c r="J53" i="37"/>
  <c r="J54" i="37"/>
  <c r="J55" i="37"/>
  <c r="J56" i="37"/>
  <c r="I47" i="37"/>
  <c r="I48" i="37"/>
  <c r="I49" i="37"/>
  <c r="I50" i="37"/>
  <c r="I51" i="37"/>
  <c r="I52" i="37"/>
  <c r="I53" i="37"/>
  <c r="I54" i="37"/>
  <c r="I55" i="37"/>
  <c r="I56" i="37"/>
  <c r="H47" i="37"/>
  <c r="H48" i="37"/>
  <c r="H49" i="37"/>
  <c r="H50" i="37"/>
  <c r="H51" i="37"/>
  <c r="H52" i="37"/>
  <c r="H53" i="37"/>
  <c r="H54" i="37"/>
  <c r="H55" i="37"/>
  <c r="H56" i="37"/>
  <c r="D47" i="37"/>
  <c r="D48" i="37"/>
  <c r="D49" i="37"/>
  <c r="D50" i="37"/>
  <c r="D51" i="37"/>
  <c r="D52" i="37"/>
  <c r="D53" i="37"/>
  <c r="D54" i="37"/>
  <c r="D55" i="37"/>
  <c r="D56" i="37"/>
  <c r="BX87" i="37"/>
  <c r="BX88" i="37"/>
  <c r="BX89" i="37"/>
  <c r="BX90" i="37"/>
  <c r="BX91" i="37"/>
  <c r="BX92" i="37"/>
  <c r="BX93" i="37"/>
  <c r="BX94" i="37"/>
  <c r="BX95" i="37"/>
  <c r="BX96" i="37"/>
  <c r="BX97" i="37"/>
  <c r="BD47" i="37"/>
  <c r="BD48" i="37"/>
  <c r="BD49" i="37"/>
  <c r="BD50" i="37"/>
  <c r="BD51" i="37"/>
  <c r="BD52" i="37"/>
  <c r="BD53" i="37"/>
  <c r="BD54" i="37"/>
  <c r="BD55" i="37"/>
  <c r="BD56" i="37"/>
  <c r="AY48" i="37"/>
  <c r="AY49" i="37"/>
  <c r="AY50" i="37"/>
  <c r="AY52" i="37"/>
  <c r="AY105" i="37"/>
  <c r="AZ105" i="37"/>
  <c r="BA105" i="37"/>
  <c r="AY106" i="37"/>
  <c r="AZ106" i="37" s="1"/>
  <c r="BA106" i="37" s="1"/>
  <c r="AY107" i="37"/>
  <c r="AZ107" i="37"/>
  <c r="BA107" i="37"/>
  <c r="AY108" i="37"/>
  <c r="AZ108" i="37" s="1"/>
  <c r="BA108" i="37" s="1"/>
  <c r="AY84" i="37"/>
  <c r="AZ84" i="37" s="1"/>
  <c r="BA84" i="37" s="1"/>
  <c r="AY85" i="37"/>
  <c r="AZ85" i="37"/>
  <c r="BA85" i="37"/>
  <c r="AY86" i="37"/>
  <c r="AZ86" i="37" s="1"/>
  <c r="BA86" i="37" s="1"/>
  <c r="AY87" i="37"/>
  <c r="AZ87" i="37"/>
  <c r="BA87" i="37"/>
  <c r="AY88" i="37"/>
  <c r="AZ88" i="37" s="1"/>
  <c r="BA88" i="37" s="1"/>
  <c r="AY89" i="37"/>
  <c r="AZ89" i="37"/>
  <c r="BA89" i="37"/>
  <c r="AY90" i="37"/>
  <c r="AZ90" i="37"/>
  <c r="BA90" i="37"/>
  <c r="AY91" i="37"/>
  <c r="AZ91" i="37"/>
  <c r="BA91" i="37"/>
  <c r="AY92" i="37"/>
  <c r="AZ92" i="37" s="1"/>
  <c r="BA92" i="37" s="1"/>
  <c r="AY93" i="37"/>
  <c r="AZ93" i="37"/>
  <c r="BA93" i="37"/>
  <c r="AY94" i="37"/>
  <c r="AZ94" i="37"/>
  <c r="BA94" i="37"/>
  <c r="AY95" i="37"/>
  <c r="AZ95" i="37"/>
  <c r="BA95" i="37"/>
  <c r="AY96" i="37"/>
  <c r="AZ96" i="37" s="1"/>
  <c r="BA96" i="37" s="1"/>
  <c r="AY97" i="37"/>
  <c r="AZ97" i="37"/>
  <c r="BA97" i="37"/>
  <c r="AY98" i="37"/>
  <c r="AZ98" i="37"/>
  <c r="BA98" i="37"/>
  <c r="AY99" i="37"/>
  <c r="AZ99" i="37"/>
  <c r="BA99" i="37"/>
  <c r="AY100" i="37"/>
  <c r="AZ100" i="37" s="1"/>
  <c r="BA100" i="37" s="1"/>
  <c r="AY101" i="37"/>
  <c r="AZ101" i="37"/>
  <c r="BA101" i="37"/>
  <c r="AY102" i="37"/>
  <c r="AZ102" i="37"/>
  <c r="BA102" i="37"/>
  <c r="AY103" i="37"/>
  <c r="AZ103" i="37"/>
  <c r="BA103" i="37"/>
  <c r="AY104" i="37"/>
  <c r="AZ104" i="37" s="1"/>
  <c r="BA104" i="37" s="1"/>
  <c r="AS48" i="37"/>
  <c r="AS50" i="37"/>
  <c r="AS51" i="37"/>
  <c r="AS86" i="37"/>
  <c r="AT86" i="37" s="1"/>
  <c r="AS87" i="37"/>
  <c r="AT87" i="37"/>
  <c r="AS88" i="37"/>
  <c r="AT88" i="37"/>
  <c r="AS89" i="37"/>
  <c r="AT89" i="37" s="1"/>
  <c r="AS90" i="37"/>
  <c r="AT90" i="37"/>
  <c r="AS91" i="37"/>
  <c r="AT91" i="37"/>
  <c r="AS92" i="37"/>
  <c r="AT92" i="37" s="1"/>
  <c r="AS93" i="37"/>
  <c r="AT93" i="37"/>
  <c r="AS94" i="37"/>
  <c r="AT94" i="37"/>
  <c r="AS95" i="37"/>
  <c r="AT95" i="37" s="1"/>
  <c r="AS96" i="37"/>
  <c r="AT96" i="37"/>
  <c r="AS97" i="37"/>
  <c r="AT97" i="37"/>
  <c r="AS98" i="37"/>
  <c r="AT98" i="37" s="1"/>
  <c r="AS99" i="37"/>
  <c r="AT99" i="37"/>
  <c r="AS100" i="37"/>
  <c r="AT100" i="37"/>
  <c r="AS101" i="37"/>
  <c r="AT101" i="37" s="1"/>
  <c r="AS102" i="37"/>
  <c r="AT102" i="37"/>
  <c r="AS103" i="37"/>
  <c r="AT103" i="37"/>
  <c r="AS104" i="37"/>
  <c r="AT104" i="37" s="1"/>
  <c r="AS105" i="37"/>
  <c r="AT105" i="37"/>
  <c r="AS106" i="37"/>
  <c r="AT106" i="37"/>
  <c r="AS107" i="37"/>
  <c r="AT107" i="37" s="1"/>
  <c r="AS108" i="37"/>
  <c r="AT108" i="37"/>
  <c r="AS109" i="37"/>
  <c r="AT109" i="37"/>
  <c r="AS110" i="37"/>
  <c r="AT110" i="37" s="1"/>
  <c r="AP56" i="37"/>
  <c r="AP54" i="37"/>
  <c r="AP50" i="37" l="1"/>
  <c r="AS49" i="37"/>
  <c r="AT48" i="37"/>
  <c r="AP47" i="37"/>
  <c r="AS46" i="37"/>
  <c r="AP53" i="37"/>
  <c r="AQ47" i="37"/>
  <c r="AY209" i="38"/>
  <c r="DZ209" i="38" s="1"/>
  <c r="AY154" i="38"/>
  <c r="DZ154" i="38" s="1"/>
  <c r="AY319" i="38"/>
  <c r="DZ319" i="38" s="1"/>
  <c r="AY264" i="38"/>
  <c r="DZ264" i="38" s="1"/>
  <c r="AY99" i="38"/>
  <c r="DZ99" i="38" s="1"/>
  <c r="AY44" i="38"/>
  <c r="DZ44" i="38" s="1"/>
  <c r="M271" i="38"/>
  <c r="CN271" i="38" s="1"/>
  <c r="M326" i="38"/>
  <c r="CN326" i="38" s="1"/>
  <c r="M161" i="38"/>
  <c r="CN161" i="38" s="1"/>
  <c r="M216" i="38"/>
  <c r="CN216" i="38" s="1"/>
  <c r="M51" i="38"/>
  <c r="CN51" i="38" s="1"/>
  <c r="M106" i="38"/>
  <c r="CN106" i="38" s="1"/>
  <c r="AF258" i="38"/>
  <c r="DG258" i="38" s="1"/>
  <c r="AF313" i="38"/>
  <c r="DG313" i="38" s="1"/>
  <c r="AF203" i="38"/>
  <c r="DG203" i="38" s="1"/>
  <c r="AF93" i="38"/>
  <c r="DG93" i="38" s="1"/>
  <c r="AF148" i="38"/>
  <c r="DG148" i="38" s="1"/>
  <c r="AF38" i="38"/>
  <c r="DG38" i="38" s="1"/>
  <c r="BA319" i="38"/>
  <c r="EB319" i="38" s="1"/>
  <c r="BA264" i="38"/>
  <c r="EB264" i="38" s="1"/>
  <c r="BA209" i="38"/>
  <c r="EB209" i="38" s="1"/>
  <c r="BA154" i="38"/>
  <c r="EB154" i="38" s="1"/>
  <c r="BA99" i="38"/>
  <c r="EB99" i="38" s="1"/>
  <c r="BA44" i="38"/>
  <c r="EB44" i="38" s="1"/>
  <c r="BF319" i="38"/>
  <c r="EG319" i="38" s="1"/>
  <c r="BF264" i="38"/>
  <c r="EG264" i="38" s="1"/>
  <c r="BF154" i="38"/>
  <c r="EG154" i="38" s="1"/>
  <c r="BF209" i="38"/>
  <c r="EG209" i="38" s="1"/>
  <c r="BF44" i="38"/>
  <c r="EG44" i="38" s="1"/>
  <c r="BF99" i="38"/>
  <c r="EG99" i="38" s="1"/>
  <c r="M270" i="38"/>
  <c r="CN270" i="38" s="1"/>
  <c r="M325" i="38"/>
  <c r="CN325" i="38" s="1"/>
  <c r="M215" i="38"/>
  <c r="CN215" i="38" s="1"/>
  <c r="M105" i="38"/>
  <c r="CN105" i="38" s="1"/>
  <c r="M50" i="38"/>
  <c r="CN50" i="38" s="1"/>
  <c r="M160" i="38"/>
  <c r="CN160" i="38" s="1"/>
  <c r="AB326" i="38"/>
  <c r="DC326" i="38" s="1"/>
  <c r="AB271" i="38"/>
  <c r="DC271" i="38" s="1"/>
  <c r="AB161" i="38"/>
  <c r="DC161" i="38" s="1"/>
  <c r="AB216" i="38"/>
  <c r="DC216" i="38" s="1"/>
  <c r="AB106" i="38"/>
  <c r="DC106" i="38" s="1"/>
  <c r="AB51" i="38"/>
  <c r="DC51" i="38" s="1"/>
  <c r="BA318" i="38"/>
  <c r="EB318" i="38" s="1"/>
  <c r="BA263" i="38"/>
  <c r="EB263" i="38" s="1"/>
  <c r="BA208" i="38"/>
  <c r="EB208" i="38" s="1"/>
  <c r="BA153" i="38"/>
  <c r="EB153" i="38" s="1"/>
  <c r="BA43" i="38"/>
  <c r="EB43" i="38" s="1"/>
  <c r="BA98" i="38"/>
  <c r="EB98" i="38" s="1"/>
  <c r="AQ49" i="37"/>
  <c r="AY321" i="38"/>
  <c r="DZ321" i="38" s="1"/>
  <c r="AY266" i="38"/>
  <c r="DZ266" i="38" s="1"/>
  <c r="AY211" i="38"/>
  <c r="DZ211" i="38" s="1"/>
  <c r="AY156" i="38"/>
  <c r="DZ156" i="38" s="1"/>
  <c r="AY101" i="38"/>
  <c r="DZ101" i="38" s="1"/>
  <c r="AY46" i="38"/>
  <c r="DZ46" i="38" s="1"/>
  <c r="AT45" i="37"/>
  <c r="BB317" i="38"/>
  <c r="EC317" i="38" s="1"/>
  <c r="BB262" i="38"/>
  <c r="EC262" i="38" s="1"/>
  <c r="BB97" i="38"/>
  <c r="EC97" i="38" s="1"/>
  <c r="BB152" i="38"/>
  <c r="EC152" i="38" s="1"/>
  <c r="BB42" i="38"/>
  <c r="EC42" i="38" s="1"/>
  <c r="BB207" i="38"/>
  <c r="EC207" i="38" s="1"/>
  <c r="BE53" i="37"/>
  <c r="BM325" i="38"/>
  <c r="EN325" i="38" s="1"/>
  <c r="BM270" i="38"/>
  <c r="EN270" i="38" s="1"/>
  <c r="BM160" i="38"/>
  <c r="EN160" i="38" s="1"/>
  <c r="BM215" i="38"/>
  <c r="EN215" i="38" s="1"/>
  <c r="BM105" i="38"/>
  <c r="EN105" i="38" s="1"/>
  <c r="BM50" i="38"/>
  <c r="EN50" i="38" s="1"/>
  <c r="M324" i="38"/>
  <c r="CN324" i="38" s="1"/>
  <c r="M269" i="38"/>
  <c r="CN269" i="38" s="1"/>
  <c r="M159" i="38"/>
  <c r="CN159" i="38" s="1"/>
  <c r="M214" i="38"/>
  <c r="CN214" i="38" s="1"/>
  <c r="M49" i="38"/>
  <c r="CN49" i="38" s="1"/>
  <c r="M104" i="38"/>
  <c r="CN104" i="38" s="1"/>
  <c r="Q322" i="38"/>
  <c r="CR322" i="38" s="1"/>
  <c r="Q267" i="38"/>
  <c r="CR267" i="38" s="1"/>
  <c r="Q157" i="38"/>
  <c r="CR157" i="38" s="1"/>
  <c r="Q212" i="38"/>
  <c r="CR212" i="38" s="1"/>
  <c r="Q47" i="38"/>
  <c r="CR47" i="38" s="1"/>
  <c r="Q102" i="38"/>
  <c r="CR102" i="38" s="1"/>
  <c r="R320" i="38"/>
  <c r="CS320" i="38" s="1"/>
  <c r="R265" i="38"/>
  <c r="CS265" i="38" s="1"/>
  <c r="R155" i="38"/>
  <c r="CS155" i="38" s="1"/>
  <c r="R210" i="38"/>
  <c r="CS210" i="38" s="1"/>
  <c r="R100" i="38"/>
  <c r="CS100" i="38" s="1"/>
  <c r="R45" i="38"/>
  <c r="CS45" i="38" s="1"/>
  <c r="S319" i="38"/>
  <c r="CT319" i="38" s="1"/>
  <c r="S264" i="38"/>
  <c r="CT264" i="38" s="1"/>
  <c r="S209" i="38"/>
  <c r="CT209" i="38" s="1"/>
  <c r="S154" i="38"/>
  <c r="CT154" i="38" s="1"/>
  <c r="S99" i="38"/>
  <c r="CT99" i="38" s="1"/>
  <c r="S44" i="38"/>
  <c r="CT44" i="38" s="1"/>
  <c r="W252" i="38"/>
  <c r="CX252" i="38" s="1"/>
  <c r="W197" i="38"/>
  <c r="CX197" i="38" s="1"/>
  <c r="W307" i="38"/>
  <c r="CX307" i="38" s="1"/>
  <c r="W87" i="38"/>
  <c r="CX87" i="38" s="1"/>
  <c r="W142" i="38"/>
  <c r="CX142" i="38" s="1"/>
  <c r="W32" i="38"/>
  <c r="CX32" i="38" s="1"/>
  <c r="AA327" i="38"/>
  <c r="DB327" i="38" s="1"/>
  <c r="AA162" i="38"/>
  <c r="DB162" i="38" s="1"/>
  <c r="AA217" i="38"/>
  <c r="DB217" i="38" s="1"/>
  <c r="AA272" i="38"/>
  <c r="DB272" i="38" s="1"/>
  <c r="AA107" i="38"/>
  <c r="DB107" i="38" s="1"/>
  <c r="AA52" i="38"/>
  <c r="DB52" i="38" s="1"/>
  <c r="AB325" i="38"/>
  <c r="DC325" i="38" s="1"/>
  <c r="AB270" i="38"/>
  <c r="DC270" i="38" s="1"/>
  <c r="AB160" i="38"/>
  <c r="DC160" i="38" s="1"/>
  <c r="AB215" i="38"/>
  <c r="DC215" i="38" s="1"/>
  <c r="AB105" i="38"/>
  <c r="DC105" i="38" s="1"/>
  <c r="AB50" i="38"/>
  <c r="DC50" i="38" s="1"/>
  <c r="AF311" i="38"/>
  <c r="DG311" i="38" s="1"/>
  <c r="AF201" i="38"/>
  <c r="DG201" i="38" s="1"/>
  <c r="AF256" i="38"/>
  <c r="DG256" i="38" s="1"/>
  <c r="AF91" i="38"/>
  <c r="DG91" i="38" s="1"/>
  <c r="AF146" i="38"/>
  <c r="DG146" i="38" s="1"/>
  <c r="AF36" i="38"/>
  <c r="DG36" i="38" s="1"/>
  <c r="AP319" i="38"/>
  <c r="DQ319" i="38" s="1"/>
  <c r="AP264" i="38"/>
  <c r="DQ264" i="38" s="1"/>
  <c r="AP154" i="38"/>
  <c r="DQ154" i="38" s="1"/>
  <c r="AP209" i="38"/>
  <c r="DQ209" i="38" s="1"/>
  <c r="AP99" i="38"/>
  <c r="DQ99" i="38" s="1"/>
  <c r="AP44" i="38"/>
  <c r="DQ44" i="38" s="1"/>
  <c r="BA317" i="38"/>
  <c r="EB317" i="38" s="1"/>
  <c r="BA262" i="38"/>
  <c r="EB262" i="38" s="1"/>
  <c r="BA97" i="38"/>
  <c r="EB97" i="38" s="1"/>
  <c r="BA152" i="38"/>
  <c r="EB152" i="38" s="1"/>
  <c r="BA207" i="38"/>
  <c r="EB207" i="38" s="1"/>
  <c r="BA42" i="38"/>
  <c r="EB42" i="38" s="1"/>
  <c r="BD315" i="38"/>
  <c r="EE315" i="38" s="1"/>
  <c r="BD205" i="38"/>
  <c r="EE205" i="38" s="1"/>
  <c r="BD260" i="38"/>
  <c r="EE260" i="38" s="1"/>
  <c r="BD95" i="38"/>
  <c r="EE95" i="38" s="1"/>
  <c r="BD150" i="38"/>
  <c r="EE150" i="38" s="1"/>
  <c r="BD40" i="38"/>
  <c r="EE40" i="38" s="1"/>
  <c r="BE250" i="38"/>
  <c r="EF250" i="38" s="1"/>
  <c r="BE195" i="38"/>
  <c r="EF195" i="38" s="1"/>
  <c r="BE305" i="38"/>
  <c r="EF305" i="38" s="1"/>
  <c r="BE85" i="38"/>
  <c r="EF85" i="38" s="1"/>
  <c r="BE140" i="38"/>
  <c r="EF140" i="38" s="1"/>
  <c r="BE30" i="38"/>
  <c r="EF30" i="38" s="1"/>
  <c r="BK261" i="38"/>
  <c r="EL261" i="38" s="1"/>
  <c r="BK316" i="38"/>
  <c r="EL316" i="38" s="1"/>
  <c r="BK206" i="38"/>
  <c r="EL206" i="38" s="1"/>
  <c r="BK96" i="38"/>
  <c r="EL96" i="38" s="1"/>
  <c r="BK151" i="38"/>
  <c r="EL151" i="38" s="1"/>
  <c r="BK41" i="38"/>
  <c r="EL41" i="38" s="1"/>
  <c r="S265" i="38"/>
  <c r="CT265" i="38" s="1"/>
  <c r="S320" i="38"/>
  <c r="CT320" i="38" s="1"/>
  <c r="S155" i="38"/>
  <c r="CT155" i="38" s="1"/>
  <c r="S210" i="38"/>
  <c r="CT210" i="38" s="1"/>
  <c r="S100" i="38"/>
  <c r="CT100" i="38" s="1"/>
  <c r="S45" i="38"/>
  <c r="CT45" i="38" s="1"/>
  <c r="BD316" i="38"/>
  <c r="EE316" i="38" s="1"/>
  <c r="BD261" i="38"/>
  <c r="EE261" i="38" s="1"/>
  <c r="BD96" i="38"/>
  <c r="EE96" i="38" s="1"/>
  <c r="BD151" i="38"/>
  <c r="EE151" i="38" s="1"/>
  <c r="BD206" i="38"/>
  <c r="EE206" i="38" s="1"/>
  <c r="BD41" i="38"/>
  <c r="EE41" i="38" s="1"/>
  <c r="AZ52" i="37"/>
  <c r="BH324" i="38"/>
  <c r="EI324" i="38" s="1"/>
  <c r="BH269" i="38"/>
  <c r="EI269" i="38" s="1"/>
  <c r="BH159" i="38"/>
  <c r="EI159" i="38" s="1"/>
  <c r="BH214" i="38"/>
  <c r="EI214" i="38" s="1"/>
  <c r="BH49" i="38"/>
  <c r="EI49" i="38" s="1"/>
  <c r="BH104" i="38"/>
  <c r="EI104" i="38" s="1"/>
  <c r="BE52" i="37"/>
  <c r="BM269" i="38"/>
  <c r="EN269" i="38" s="1"/>
  <c r="BM324" i="38"/>
  <c r="EN324" i="38" s="1"/>
  <c r="BM214" i="38"/>
  <c r="EN214" i="38" s="1"/>
  <c r="BM159" i="38"/>
  <c r="EN159" i="38" s="1"/>
  <c r="BM104" i="38"/>
  <c r="EN104" i="38" s="1"/>
  <c r="BM49" i="38"/>
  <c r="EN49" i="38" s="1"/>
  <c r="M323" i="38"/>
  <c r="CN323" i="38" s="1"/>
  <c r="M268" i="38"/>
  <c r="CN268" i="38" s="1"/>
  <c r="M213" i="38"/>
  <c r="CN213" i="38" s="1"/>
  <c r="M158" i="38"/>
  <c r="CN158" i="38" s="1"/>
  <c r="M48" i="38"/>
  <c r="CN48" i="38" s="1"/>
  <c r="M103" i="38"/>
  <c r="CN103" i="38" s="1"/>
  <c r="Q321" i="38"/>
  <c r="CR321" i="38" s="1"/>
  <c r="Q266" i="38"/>
  <c r="CR266" i="38" s="1"/>
  <c r="Q211" i="38"/>
  <c r="CR211" i="38" s="1"/>
  <c r="Q156" i="38"/>
  <c r="CR156" i="38" s="1"/>
  <c r="Q101" i="38"/>
  <c r="CR101" i="38" s="1"/>
  <c r="Q46" i="38"/>
  <c r="CR46" i="38" s="1"/>
  <c r="R319" i="38"/>
  <c r="CS319" i="38" s="1"/>
  <c r="R264" i="38"/>
  <c r="CS264" i="38" s="1"/>
  <c r="R209" i="38"/>
  <c r="CS209" i="38" s="1"/>
  <c r="R154" i="38"/>
  <c r="CS154" i="38" s="1"/>
  <c r="R99" i="38"/>
  <c r="CS99" i="38" s="1"/>
  <c r="R44" i="38"/>
  <c r="CS44" i="38" s="1"/>
  <c r="Z328" i="38"/>
  <c r="DA328" i="38" s="1"/>
  <c r="Z273" i="38"/>
  <c r="DA273" i="38" s="1"/>
  <c r="Z163" i="38"/>
  <c r="DA163" i="38" s="1"/>
  <c r="Z218" i="38"/>
  <c r="DA218" i="38" s="1"/>
  <c r="Z53" i="38"/>
  <c r="DA53" i="38" s="1"/>
  <c r="Z108" i="38"/>
  <c r="DA108" i="38" s="1"/>
  <c r="AA326" i="38"/>
  <c r="DB326" i="38" s="1"/>
  <c r="AA271" i="38"/>
  <c r="DB271" i="38" s="1"/>
  <c r="AA161" i="38"/>
  <c r="DB161" i="38" s="1"/>
  <c r="AA216" i="38"/>
  <c r="DB216" i="38" s="1"/>
  <c r="AA106" i="38"/>
  <c r="DB106" i="38" s="1"/>
  <c r="AA51" i="38"/>
  <c r="DB51" i="38" s="1"/>
  <c r="AB269" i="38"/>
  <c r="DC269" i="38" s="1"/>
  <c r="AB324" i="38"/>
  <c r="DC324" i="38" s="1"/>
  <c r="AB159" i="38"/>
  <c r="DC159" i="38" s="1"/>
  <c r="AB104" i="38"/>
  <c r="DC104" i="38" s="1"/>
  <c r="AB49" i="38"/>
  <c r="DC49" i="38" s="1"/>
  <c r="AB214" i="38"/>
  <c r="DC214" i="38" s="1"/>
  <c r="AF200" i="38"/>
  <c r="DG200" i="38" s="1"/>
  <c r="AF255" i="38"/>
  <c r="DG255" i="38" s="1"/>
  <c r="AF310" i="38"/>
  <c r="DG310" i="38" s="1"/>
  <c r="AF90" i="38"/>
  <c r="DG90" i="38" s="1"/>
  <c r="AF145" i="38"/>
  <c r="DG145" i="38" s="1"/>
  <c r="AF35" i="38"/>
  <c r="DG35" i="38" s="1"/>
  <c r="AP318" i="38"/>
  <c r="DQ318" i="38" s="1"/>
  <c r="AP263" i="38"/>
  <c r="DQ263" i="38" s="1"/>
  <c r="AP98" i="38"/>
  <c r="DQ98" i="38" s="1"/>
  <c r="AP153" i="38"/>
  <c r="DQ153" i="38" s="1"/>
  <c r="AP208" i="38"/>
  <c r="DQ208" i="38" s="1"/>
  <c r="AP43" i="38"/>
  <c r="DQ43" i="38" s="1"/>
  <c r="AX273" i="38"/>
  <c r="DY273" i="38" s="1"/>
  <c r="AX328" i="38"/>
  <c r="DY328" i="38" s="1"/>
  <c r="AX163" i="38"/>
  <c r="DY163" i="38" s="1"/>
  <c r="AX218" i="38"/>
  <c r="DY218" i="38" s="1"/>
  <c r="AX108" i="38"/>
  <c r="DY108" i="38" s="1"/>
  <c r="AX53" i="38"/>
  <c r="DY53" i="38" s="1"/>
  <c r="BE316" i="38"/>
  <c r="EF316" i="38" s="1"/>
  <c r="BE261" i="38"/>
  <c r="EF261" i="38" s="1"/>
  <c r="BE96" i="38"/>
  <c r="EF96" i="38" s="1"/>
  <c r="BE151" i="38"/>
  <c r="EF151" i="38" s="1"/>
  <c r="BE206" i="38"/>
  <c r="EF206" i="38" s="1"/>
  <c r="BE41" i="38"/>
  <c r="EF41" i="38" s="1"/>
  <c r="BE304" i="38"/>
  <c r="EF304" i="38" s="1"/>
  <c r="BE249" i="38"/>
  <c r="EF249" i="38" s="1"/>
  <c r="BE194" i="38"/>
  <c r="EF194" i="38" s="1"/>
  <c r="BE84" i="38"/>
  <c r="EF84" i="38" s="1"/>
  <c r="BE139" i="38"/>
  <c r="EF139" i="38" s="1"/>
  <c r="BE29" i="38"/>
  <c r="EF29" i="38" s="1"/>
  <c r="BF328" i="38"/>
  <c r="EG328" i="38" s="1"/>
  <c r="BF273" i="38"/>
  <c r="EG273" i="38" s="1"/>
  <c r="BF218" i="38"/>
  <c r="EG218" i="38" s="1"/>
  <c r="BF163" i="38"/>
  <c r="EG163" i="38" s="1"/>
  <c r="BF108" i="38"/>
  <c r="EG108" i="38" s="1"/>
  <c r="BF53" i="38"/>
  <c r="EG53" i="38" s="1"/>
  <c r="BK260" i="38"/>
  <c r="EL260" i="38" s="1"/>
  <c r="BK315" i="38"/>
  <c r="EL315" i="38" s="1"/>
  <c r="BK205" i="38"/>
  <c r="EL205" i="38" s="1"/>
  <c r="BK95" i="38"/>
  <c r="EL95" i="38" s="1"/>
  <c r="BK150" i="38"/>
  <c r="EL150" i="38" s="1"/>
  <c r="BK40" i="38"/>
  <c r="EL40" i="38" s="1"/>
  <c r="S321" i="38"/>
  <c r="CT321" i="38" s="1"/>
  <c r="S266" i="38"/>
  <c r="CT266" i="38" s="1"/>
  <c r="S156" i="38"/>
  <c r="CT156" i="38" s="1"/>
  <c r="S211" i="38"/>
  <c r="CT211" i="38" s="1"/>
  <c r="S101" i="38"/>
  <c r="CT101" i="38" s="1"/>
  <c r="S46" i="38"/>
  <c r="CT46" i="38" s="1"/>
  <c r="BC326" i="38"/>
  <c r="ED326" i="38" s="1"/>
  <c r="BC271" i="38"/>
  <c r="ED271" i="38" s="1"/>
  <c r="BC161" i="38"/>
  <c r="ED161" i="38" s="1"/>
  <c r="BC216" i="38"/>
  <c r="ED216" i="38" s="1"/>
  <c r="BC106" i="38"/>
  <c r="ED106" i="38" s="1"/>
  <c r="BC51" i="38"/>
  <c r="ED51" i="38" s="1"/>
  <c r="AZ51" i="37"/>
  <c r="BH323" i="38"/>
  <c r="EI323" i="38" s="1"/>
  <c r="BH268" i="38"/>
  <c r="EI268" i="38" s="1"/>
  <c r="BH213" i="38"/>
  <c r="EI213" i="38" s="1"/>
  <c r="BH158" i="38"/>
  <c r="EI158" i="38" s="1"/>
  <c r="BH48" i="38"/>
  <c r="EI48" i="38" s="1"/>
  <c r="BH103" i="38"/>
  <c r="EI103" i="38" s="1"/>
  <c r="BE51" i="37"/>
  <c r="BM323" i="38"/>
  <c r="EN323" i="38" s="1"/>
  <c r="BM268" i="38"/>
  <c r="EN268" i="38" s="1"/>
  <c r="BM158" i="38"/>
  <c r="EN158" i="38" s="1"/>
  <c r="BM213" i="38"/>
  <c r="EN213" i="38" s="1"/>
  <c r="BM48" i="38"/>
  <c r="EN48" i="38" s="1"/>
  <c r="BM103" i="38"/>
  <c r="EN103" i="38" s="1"/>
  <c r="M267" i="38"/>
  <c r="CN267" i="38" s="1"/>
  <c r="M322" i="38"/>
  <c r="CN322" i="38" s="1"/>
  <c r="M157" i="38"/>
  <c r="CN157" i="38" s="1"/>
  <c r="M212" i="38"/>
  <c r="CN212" i="38" s="1"/>
  <c r="M47" i="38"/>
  <c r="CN47" i="38" s="1"/>
  <c r="M102" i="38"/>
  <c r="CN102" i="38" s="1"/>
  <c r="Q320" i="38"/>
  <c r="CR320" i="38" s="1"/>
  <c r="Q265" i="38"/>
  <c r="CR265" i="38" s="1"/>
  <c r="Q155" i="38"/>
  <c r="CR155" i="38" s="1"/>
  <c r="Q210" i="38"/>
  <c r="CR210" i="38" s="1"/>
  <c r="Q45" i="38"/>
  <c r="CR45" i="38" s="1"/>
  <c r="Q100" i="38"/>
  <c r="CR100" i="38" s="1"/>
  <c r="Z327" i="38"/>
  <c r="DA327" i="38" s="1"/>
  <c r="Z272" i="38"/>
  <c r="DA272" i="38" s="1"/>
  <c r="Z162" i="38"/>
  <c r="DA162" i="38" s="1"/>
  <c r="Z217" i="38"/>
  <c r="DA217" i="38" s="1"/>
  <c r="Z107" i="38"/>
  <c r="DA107" i="38" s="1"/>
  <c r="Z52" i="38"/>
  <c r="DA52" i="38" s="1"/>
  <c r="AA325" i="38"/>
  <c r="DB325" i="38" s="1"/>
  <c r="AA270" i="38"/>
  <c r="DB270" i="38" s="1"/>
  <c r="AA160" i="38"/>
  <c r="DB160" i="38" s="1"/>
  <c r="AA215" i="38"/>
  <c r="DB215" i="38" s="1"/>
  <c r="AA50" i="38"/>
  <c r="DB50" i="38" s="1"/>
  <c r="AA105" i="38"/>
  <c r="DB105" i="38" s="1"/>
  <c r="AB323" i="38"/>
  <c r="DC323" i="38" s="1"/>
  <c r="AB268" i="38"/>
  <c r="DC268" i="38" s="1"/>
  <c r="AB158" i="38"/>
  <c r="DC158" i="38" s="1"/>
  <c r="AB213" i="38"/>
  <c r="DC213" i="38" s="1"/>
  <c r="AB48" i="38"/>
  <c r="DC48" i="38" s="1"/>
  <c r="AB103" i="38"/>
  <c r="DC103" i="38" s="1"/>
  <c r="AF309" i="38"/>
  <c r="DG309" i="38" s="1"/>
  <c r="AF199" i="38"/>
  <c r="DG199" i="38" s="1"/>
  <c r="AF254" i="38"/>
  <c r="DG254" i="38" s="1"/>
  <c r="AF89" i="38"/>
  <c r="DG89" i="38" s="1"/>
  <c r="AF144" i="38"/>
  <c r="DG144" i="38" s="1"/>
  <c r="AF34" i="38"/>
  <c r="DG34" i="38" s="1"/>
  <c r="AP55" i="37"/>
  <c r="AX327" i="38"/>
  <c r="DY327" i="38" s="1"/>
  <c r="AX272" i="38"/>
  <c r="DY272" i="38" s="1"/>
  <c r="AX162" i="38"/>
  <c r="DY162" i="38" s="1"/>
  <c r="AX217" i="38"/>
  <c r="DY217" i="38" s="1"/>
  <c r="AX107" i="38"/>
  <c r="DY107" i="38" s="1"/>
  <c r="AX52" i="38"/>
  <c r="DY52" i="38" s="1"/>
  <c r="BE315" i="38"/>
  <c r="EF315" i="38" s="1"/>
  <c r="BE205" i="38"/>
  <c r="EF205" i="38" s="1"/>
  <c r="BE260" i="38"/>
  <c r="EF260" i="38" s="1"/>
  <c r="BE95" i="38"/>
  <c r="EF95" i="38" s="1"/>
  <c r="BE150" i="38"/>
  <c r="EF150" i="38" s="1"/>
  <c r="BE40" i="38"/>
  <c r="EF40" i="38" s="1"/>
  <c r="BE248" i="38"/>
  <c r="EF248" i="38" s="1"/>
  <c r="BE193" i="38"/>
  <c r="EF193" i="38" s="1"/>
  <c r="BE303" i="38"/>
  <c r="EF303" i="38" s="1"/>
  <c r="BE83" i="38"/>
  <c r="EF83" i="38" s="1"/>
  <c r="BE138" i="38"/>
  <c r="EF138" i="38" s="1"/>
  <c r="BE28" i="38"/>
  <c r="EF28" i="38" s="1"/>
  <c r="BF327" i="38"/>
  <c r="EG327" i="38" s="1"/>
  <c r="BF272" i="38"/>
  <c r="EG272" i="38" s="1"/>
  <c r="BF217" i="38"/>
  <c r="EG217" i="38" s="1"/>
  <c r="BF162" i="38"/>
  <c r="EG162" i="38" s="1"/>
  <c r="BF52" i="38"/>
  <c r="EG52" i="38" s="1"/>
  <c r="BF107" i="38"/>
  <c r="EG107" i="38" s="1"/>
  <c r="BG324" i="38"/>
  <c r="EH324" i="38" s="1"/>
  <c r="BG269" i="38"/>
  <c r="EH269" i="38" s="1"/>
  <c r="BG159" i="38"/>
  <c r="EH159" i="38" s="1"/>
  <c r="BG214" i="38"/>
  <c r="EH214" i="38" s="1"/>
  <c r="BG104" i="38"/>
  <c r="EH104" i="38" s="1"/>
  <c r="BG49" i="38"/>
  <c r="EH49" i="38" s="1"/>
  <c r="BK259" i="38"/>
  <c r="EL259" i="38" s="1"/>
  <c r="BK314" i="38"/>
  <c r="EL314" i="38" s="1"/>
  <c r="BK204" i="38"/>
  <c r="EL204" i="38" s="1"/>
  <c r="BK94" i="38"/>
  <c r="EL94" i="38" s="1"/>
  <c r="BK149" i="38"/>
  <c r="EL149" i="38" s="1"/>
  <c r="BK39" i="38"/>
  <c r="EL39" i="38" s="1"/>
  <c r="Q269" i="38"/>
  <c r="CR269" i="38" s="1"/>
  <c r="Q324" i="38"/>
  <c r="CR324" i="38" s="1"/>
  <c r="Q214" i="38"/>
  <c r="CR214" i="38" s="1"/>
  <c r="Q159" i="38"/>
  <c r="CR159" i="38" s="1"/>
  <c r="Q104" i="38"/>
  <c r="CR104" i="38" s="1"/>
  <c r="Q49" i="38"/>
  <c r="CR49" i="38" s="1"/>
  <c r="AY326" i="38"/>
  <c r="DZ326" i="38" s="1"/>
  <c r="AY271" i="38"/>
  <c r="DZ271" i="38" s="1"/>
  <c r="AY161" i="38"/>
  <c r="DZ161" i="38" s="1"/>
  <c r="AY106" i="38"/>
  <c r="DZ106" i="38" s="1"/>
  <c r="AY51" i="38"/>
  <c r="DZ51" i="38" s="1"/>
  <c r="AY216" i="38"/>
  <c r="DZ216" i="38" s="1"/>
  <c r="BB326" i="38"/>
  <c r="EC326" i="38" s="1"/>
  <c r="BB271" i="38"/>
  <c r="EC271" i="38" s="1"/>
  <c r="BB161" i="38"/>
  <c r="EC161" i="38" s="1"/>
  <c r="BB216" i="38"/>
  <c r="EC216" i="38" s="1"/>
  <c r="BB106" i="38"/>
  <c r="EC106" i="38" s="1"/>
  <c r="BB51" i="38"/>
  <c r="EC51" i="38" s="1"/>
  <c r="AZ50" i="37"/>
  <c r="BH267" i="38"/>
  <c r="EI267" i="38" s="1"/>
  <c r="BH322" i="38"/>
  <c r="EI322" i="38" s="1"/>
  <c r="BH157" i="38"/>
  <c r="EI157" i="38" s="1"/>
  <c r="BH212" i="38"/>
  <c r="EI212" i="38" s="1"/>
  <c r="BH47" i="38"/>
  <c r="EI47" i="38" s="1"/>
  <c r="BH102" i="38"/>
  <c r="EI102" i="38" s="1"/>
  <c r="BE50" i="37"/>
  <c r="BM267" i="38"/>
  <c r="EN267" i="38" s="1"/>
  <c r="BM322" i="38"/>
  <c r="EN322" i="38" s="1"/>
  <c r="BM157" i="38"/>
  <c r="EN157" i="38" s="1"/>
  <c r="BM212" i="38"/>
  <c r="EN212" i="38" s="1"/>
  <c r="BM47" i="38"/>
  <c r="EN47" i="38" s="1"/>
  <c r="BM102" i="38"/>
  <c r="EN102" i="38" s="1"/>
  <c r="M321" i="38"/>
  <c r="CN321" i="38" s="1"/>
  <c r="M266" i="38"/>
  <c r="CN266" i="38" s="1"/>
  <c r="M156" i="38"/>
  <c r="CN156" i="38" s="1"/>
  <c r="M101" i="38"/>
  <c r="CN101" i="38" s="1"/>
  <c r="M211" i="38"/>
  <c r="CN211" i="38" s="1"/>
  <c r="M46" i="38"/>
  <c r="CN46" i="38" s="1"/>
  <c r="Q319" i="38"/>
  <c r="CR319" i="38" s="1"/>
  <c r="Q264" i="38"/>
  <c r="CR264" i="38" s="1"/>
  <c r="Q209" i="38"/>
  <c r="CR209" i="38" s="1"/>
  <c r="Q154" i="38"/>
  <c r="CR154" i="38" s="1"/>
  <c r="Q99" i="38"/>
  <c r="CR99" i="38" s="1"/>
  <c r="Q44" i="38"/>
  <c r="CR44" i="38" s="1"/>
  <c r="S273" i="38"/>
  <c r="CT273" i="38" s="1"/>
  <c r="S328" i="38"/>
  <c r="CT328" i="38" s="1"/>
  <c r="S163" i="38"/>
  <c r="CT163" i="38" s="1"/>
  <c r="S218" i="38"/>
  <c r="CT218" i="38" s="1"/>
  <c r="S53" i="38"/>
  <c r="CT53" i="38" s="1"/>
  <c r="S108" i="38"/>
  <c r="CT108" i="38" s="1"/>
  <c r="W261" i="38"/>
  <c r="CX261" i="38" s="1"/>
  <c r="W316" i="38"/>
  <c r="CX316" i="38" s="1"/>
  <c r="W206" i="38"/>
  <c r="CX206" i="38" s="1"/>
  <c r="W96" i="38"/>
  <c r="CX96" i="38" s="1"/>
  <c r="W151" i="38"/>
  <c r="CX151" i="38" s="1"/>
  <c r="W41" i="38"/>
  <c r="CX41" i="38" s="1"/>
  <c r="Z271" i="38"/>
  <c r="DA271" i="38" s="1"/>
  <c r="Z161" i="38"/>
  <c r="DA161" i="38" s="1"/>
  <c r="Z216" i="38"/>
  <c r="DA216" i="38" s="1"/>
  <c r="Z326" i="38"/>
  <c r="DA326" i="38" s="1"/>
  <c r="Z106" i="38"/>
  <c r="DA106" i="38" s="1"/>
  <c r="Z51" i="38"/>
  <c r="DA51" i="38" s="1"/>
  <c r="AA269" i="38"/>
  <c r="DB269" i="38" s="1"/>
  <c r="AA324" i="38"/>
  <c r="DB324" i="38" s="1"/>
  <c r="AA159" i="38"/>
  <c r="DB159" i="38" s="1"/>
  <c r="AA214" i="38"/>
  <c r="DB214" i="38" s="1"/>
  <c r="AA49" i="38"/>
  <c r="DB49" i="38" s="1"/>
  <c r="AA104" i="38"/>
  <c r="DB104" i="38" s="1"/>
  <c r="AB267" i="38"/>
  <c r="DC267" i="38" s="1"/>
  <c r="AB157" i="38"/>
  <c r="DC157" i="38" s="1"/>
  <c r="AB322" i="38"/>
  <c r="DC322" i="38" s="1"/>
  <c r="AB212" i="38"/>
  <c r="DC212" i="38" s="1"/>
  <c r="AB102" i="38"/>
  <c r="DC102" i="38" s="1"/>
  <c r="AB47" i="38"/>
  <c r="DC47" i="38" s="1"/>
  <c r="AF198" i="38"/>
  <c r="DG198" i="38" s="1"/>
  <c r="AF253" i="38"/>
  <c r="DG253" i="38" s="1"/>
  <c r="AF308" i="38"/>
  <c r="DG308" i="38" s="1"/>
  <c r="AF88" i="38"/>
  <c r="DG88" i="38" s="1"/>
  <c r="AF143" i="38"/>
  <c r="DG143" i="38" s="1"/>
  <c r="AF33" i="38"/>
  <c r="DG33" i="38" s="1"/>
  <c r="AX326" i="38"/>
  <c r="DY326" i="38" s="1"/>
  <c r="AX271" i="38"/>
  <c r="DY271" i="38" s="1"/>
  <c r="AX161" i="38"/>
  <c r="DY161" i="38" s="1"/>
  <c r="AX216" i="38"/>
  <c r="DY216" i="38" s="1"/>
  <c r="AX106" i="38"/>
  <c r="DY106" i="38" s="1"/>
  <c r="AX51" i="38"/>
  <c r="DY51" i="38" s="1"/>
  <c r="BA326" i="38"/>
  <c r="EB326" i="38" s="1"/>
  <c r="BA271" i="38"/>
  <c r="EB271" i="38" s="1"/>
  <c r="BA216" i="38"/>
  <c r="EB216" i="38" s="1"/>
  <c r="BA161" i="38"/>
  <c r="EB161" i="38" s="1"/>
  <c r="BA106" i="38"/>
  <c r="EB106" i="38" s="1"/>
  <c r="BA51" i="38"/>
  <c r="EB51" i="38" s="1"/>
  <c r="BD269" i="38"/>
  <c r="EE269" i="38" s="1"/>
  <c r="BD324" i="38"/>
  <c r="EE324" i="38" s="1"/>
  <c r="BD159" i="38"/>
  <c r="EE159" i="38" s="1"/>
  <c r="BD214" i="38"/>
  <c r="EE214" i="38" s="1"/>
  <c r="BD104" i="38"/>
  <c r="EE104" i="38" s="1"/>
  <c r="BD49" i="38"/>
  <c r="EE49" i="38" s="1"/>
  <c r="BE259" i="38"/>
  <c r="EF259" i="38" s="1"/>
  <c r="BE314" i="38"/>
  <c r="EF314" i="38" s="1"/>
  <c r="BE204" i="38"/>
  <c r="EF204" i="38" s="1"/>
  <c r="BE94" i="38"/>
  <c r="EF94" i="38" s="1"/>
  <c r="BE149" i="38"/>
  <c r="EF149" i="38" s="1"/>
  <c r="BE39" i="38"/>
  <c r="EF39" i="38" s="1"/>
  <c r="BF271" i="38"/>
  <c r="EG271" i="38" s="1"/>
  <c r="BF326" i="38"/>
  <c r="EG326" i="38" s="1"/>
  <c r="BF161" i="38"/>
  <c r="EG161" i="38" s="1"/>
  <c r="BF216" i="38"/>
  <c r="EG216" i="38" s="1"/>
  <c r="BF106" i="38"/>
  <c r="EG106" i="38" s="1"/>
  <c r="BF51" i="38"/>
  <c r="EG51" i="38" s="1"/>
  <c r="BG323" i="38"/>
  <c r="EH323" i="38" s="1"/>
  <c r="BG268" i="38"/>
  <c r="EH268" i="38" s="1"/>
  <c r="BG158" i="38"/>
  <c r="EH158" i="38" s="1"/>
  <c r="BG48" i="38"/>
  <c r="EH48" i="38" s="1"/>
  <c r="BG103" i="38"/>
  <c r="EH103" i="38" s="1"/>
  <c r="BG213" i="38"/>
  <c r="EH213" i="38" s="1"/>
  <c r="BK203" i="38"/>
  <c r="EL203" i="38" s="1"/>
  <c r="BK258" i="38"/>
  <c r="EL258" i="38" s="1"/>
  <c r="BK93" i="38"/>
  <c r="EL93" i="38" s="1"/>
  <c r="BK313" i="38"/>
  <c r="EL313" i="38" s="1"/>
  <c r="BK148" i="38"/>
  <c r="EL148" i="38" s="1"/>
  <c r="BK38" i="38"/>
  <c r="EL38" i="38" s="1"/>
  <c r="BD262" i="38"/>
  <c r="EE262" i="38" s="1"/>
  <c r="BD317" i="38"/>
  <c r="EE317" i="38" s="1"/>
  <c r="BD207" i="38"/>
  <c r="EE207" i="38" s="1"/>
  <c r="BD97" i="38"/>
  <c r="EE97" i="38" s="1"/>
  <c r="BD152" i="38"/>
  <c r="EE152" i="38" s="1"/>
  <c r="BD42" i="38"/>
  <c r="EE42" i="38" s="1"/>
  <c r="AA328" i="38"/>
  <c r="DB328" i="38" s="1"/>
  <c r="AA273" i="38"/>
  <c r="DB273" i="38" s="1"/>
  <c r="AA218" i="38"/>
  <c r="DB218" i="38" s="1"/>
  <c r="AA163" i="38"/>
  <c r="DB163" i="38" s="1"/>
  <c r="AA108" i="38"/>
  <c r="DB108" i="38" s="1"/>
  <c r="AA53" i="38"/>
  <c r="DB53" i="38" s="1"/>
  <c r="AY43" i="37"/>
  <c r="BG315" i="38"/>
  <c r="EH315" i="38" s="1"/>
  <c r="BG205" i="38"/>
  <c r="EH205" i="38" s="1"/>
  <c r="BG95" i="38"/>
  <c r="EH95" i="38" s="1"/>
  <c r="BG150" i="38"/>
  <c r="EH150" i="38" s="1"/>
  <c r="BG260" i="38"/>
  <c r="EH260" i="38" s="1"/>
  <c r="BG40" i="38"/>
  <c r="EH40" i="38" s="1"/>
  <c r="AQ54" i="37"/>
  <c r="AT51" i="37"/>
  <c r="BB323" i="38"/>
  <c r="EC323" i="38" s="1"/>
  <c r="BB268" i="38"/>
  <c r="EC268" i="38" s="1"/>
  <c r="BB158" i="38"/>
  <c r="EC158" i="38" s="1"/>
  <c r="BB213" i="38"/>
  <c r="EC213" i="38" s="1"/>
  <c r="BB48" i="38"/>
  <c r="EC48" i="38" s="1"/>
  <c r="BB103" i="38"/>
  <c r="EC103" i="38" s="1"/>
  <c r="AZ49" i="37"/>
  <c r="BH321" i="38"/>
  <c r="EI321" i="38" s="1"/>
  <c r="BH266" i="38"/>
  <c r="EI266" i="38" s="1"/>
  <c r="BH156" i="38"/>
  <c r="EI156" i="38" s="1"/>
  <c r="BH101" i="38"/>
  <c r="EI101" i="38" s="1"/>
  <c r="BH46" i="38"/>
  <c r="EI46" i="38" s="1"/>
  <c r="BH211" i="38"/>
  <c r="EI211" i="38" s="1"/>
  <c r="BE49" i="37"/>
  <c r="BM321" i="38"/>
  <c r="EN321" i="38" s="1"/>
  <c r="BM266" i="38"/>
  <c r="EN266" i="38" s="1"/>
  <c r="BM211" i="38"/>
  <c r="EN211" i="38" s="1"/>
  <c r="BM101" i="38"/>
  <c r="EN101" i="38" s="1"/>
  <c r="BM46" i="38"/>
  <c r="EN46" i="38" s="1"/>
  <c r="BM156" i="38"/>
  <c r="EN156" i="38" s="1"/>
  <c r="M320" i="38"/>
  <c r="CN320" i="38" s="1"/>
  <c r="M265" i="38"/>
  <c r="CN265" i="38" s="1"/>
  <c r="M210" i="38"/>
  <c r="CN210" i="38" s="1"/>
  <c r="M155" i="38"/>
  <c r="CN155" i="38" s="1"/>
  <c r="M100" i="38"/>
  <c r="CN100" i="38" s="1"/>
  <c r="M45" i="38"/>
  <c r="CN45" i="38" s="1"/>
  <c r="R273" i="38"/>
  <c r="CS273" i="38" s="1"/>
  <c r="R328" i="38"/>
  <c r="CS328" i="38" s="1"/>
  <c r="R163" i="38"/>
  <c r="CS163" i="38" s="1"/>
  <c r="R218" i="38"/>
  <c r="CS218" i="38" s="1"/>
  <c r="R108" i="38"/>
  <c r="CS108" i="38" s="1"/>
  <c r="R53" i="38"/>
  <c r="CS53" i="38" s="1"/>
  <c r="S327" i="38"/>
  <c r="CT327" i="38" s="1"/>
  <c r="S272" i="38"/>
  <c r="CT272" i="38" s="1"/>
  <c r="S162" i="38"/>
  <c r="CT162" i="38" s="1"/>
  <c r="S217" i="38"/>
  <c r="CT217" i="38" s="1"/>
  <c r="S107" i="38"/>
  <c r="CT107" i="38" s="1"/>
  <c r="S52" i="38"/>
  <c r="CT52" i="38" s="1"/>
  <c r="W260" i="38"/>
  <c r="CX260" i="38" s="1"/>
  <c r="W315" i="38"/>
  <c r="CX315" i="38" s="1"/>
  <c r="W205" i="38"/>
  <c r="CX205" i="38" s="1"/>
  <c r="W95" i="38"/>
  <c r="CX95" i="38" s="1"/>
  <c r="W150" i="38"/>
  <c r="CX150" i="38" s="1"/>
  <c r="W40" i="38"/>
  <c r="CX40" i="38" s="1"/>
  <c r="Z325" i="38"/>
  <c r="DA325" i="38" s="1"/>
  <c r="Z270" i="38"/>
  <c r="DA270" i="38" s="1"/>
  <c r="Z160" i="38"/>
  <c r="DA160" i="38" s="1"/>
  <c r="Z215" i="38"/>
  <c r="DA215" i="38" s="1"/>
  <c r="Z105" i="38"/>
  <c r="DA105" i="38" s="1"/>
  <c r="Z50" i="38"/>
  <c r="DA50" i="38" s="1"/>
  <c r="AA323" i="38"/>
  <c r="DB323" i="38" s="1"/>
  <c r="AA268" i="38"/>
  <c r="DB268" i="38" s="1"/>
  <c r="AA158" i="38"/>
  <c r="DB158" i="38" s="1"/>
  <c r="AA213" i="38"/>
  <c r="DB213" i="38" s="1"/>
  <c r="AA48" i="38"/>
  <c r="DB48" i="38" s="1"/>
  <c r="AA103" i="38"/>
  <c r="DB103" i="38" s="1"/>
  <c r="AB321" i="38"/>
  <c r="DC321" i="38" s="1"/>
  <c r="AB266" i="38"/>
  <c r="DC266" i="38" s="1"/>
  <c r="AB211" i="38"/>
  <c r="DC211" i="38" s="1"/>
  <c r="AB156" i="38"/>
  <c r="DC156" i="38" s="1"/>
  <c r="AB101" i="38"/>
  <c r="DC101" i="38" s="1"/>
  <c r="AB46" i="38"/>
  <c r="DC46" i="38" s="1"/>
  <c r="AF252" i="38"/>
  <c r="DG252" i="38" s="1"/>
  <c r="AF197" i="38"/>
  <c r="DG197" i="38" s="1"/>
  <c r="AF307" i="38"/>
  <c r="DG307" i="38" s="1"/>
  <c r="AF87" i="38"/>
  <c r="DG87" i="38" s="1"/>
  <c r="AF142" i="38"/>
  <c r="DG142" i="38" s="1"/>
  <c r="AF32" i="38"/>
  <c r="DG32" i="38" s="1"/>
  <c r="AP327" i="38"/>
  <c r="DQ327" i="38" s="1"/>
  <c r="AP272" i="38"/>
  <c r="DQ272" i="38" s="1"/>
  <c r="AP162" i="38"/>
  <c r="DQ162" i="38" s="1"/>
  <c r="AP217" i="38"/>
  <c r="DQ217" i="38" s="1"/>
  <c r="AP107" i="38"/>
  <c r="DQ107" i="38" s="1"/>
  <c r="AP52" i="38"/>
  <c r="DQ52" i="38" s="1"/>
  <c r="AX325" i="38"/>
  <c r="DY325" i="38" s="1"/>
  <c r="AX270" i="38"/>
  <c r="DY270" i="38" s="1"/>
  <c r="AX160" i="38"/>
  <c r="DY160" i="38" s="1"/>
  <c r="AX215" i="38"/>
  <c r="DY215" i="38" s="1"/>
  <c r="AX105" i="38"/>
  <c r="DY105" i="38" s="1"/>
  <c r="AX50" i="38"/>
  <c r="DY50" i="38" s="1"/>
  <c r="AS53" i="37"/>
  <c r="BA325" i="38"/>
  <c r="EB325" i="38" s="1"/>
  <c r="BA270" i="38"/>
  <c r="EB270" i="38" s="1"/>
  <c r="BA160" i="38"/>
  <c r="EB160" i="38" s="1"/>
  <c r="BA215" i="38"/>
  <c r="EB215" i="38" s="1"/>
  <c r="BA105" i="38"/>
  <c r="EB105" i="38" s="1"/>
  <c r="BA50" i="38"/>
  <c r="EB50" i="38" s="1"/>
  <c r="BD268" i="38"/>
  <c r="EE268" i="38" s="1"/>
  <c r="BD323" i="38"/>
  <c r="EE323" i="38" s="1"/>
  <c r="BD158" i="38"/>
  <c r="EE158" i="38" s="1"/>
  <c r="BD213" i="38"/>
  <c r="EE213" i="38" s="1"/>
  <c r="BD103" i="38"/>
  <c r="EE103" i="38" s="1"/>
  <c r="BD48" i="38"/>
  <c r="EE48" i="38" s="1"/>
  <c r="BE203" i="38"/>
  <c r="EF203" i="38" s="1"/>
  <c r="BE258" i="38"/>
  <c r="EF258" i="38" s="1"/>
  <c r="BE313" i="38"/>
  <c r="EF313" i="38" s="1"/>
  <c r="BE93" i="38"/>
  <c r="EF93" i="38" s="1"/>
  <c r="BE148" i="38"/>
  <c r="EF148" i="38" s="1"/>
  <c r="BE38" i="38"/>
  <c r="EF38" i="38" s="1"/>
  <c r="BF270" i="38"/>
  <c r="EG270" i="38" s="1"/>
  <c r="BF325" i="38"/>
  <c r="EG325" i="38" s="1"/>
  <c r="BF215" i="38"/>
  <c r="EG215" i="38" s="1"/>
  <c r="BF160" i="38"/>
  <c r="EG160" i="38" s="1"/>
  <c r="BF105" i="38"/>
  <c r="EG105" i="38" s="1"/>
  <c r="BF50" i="38"/>
  <c r="EG50" i="38" s="1"/>
  <c r="BG267" i="38"/>
  <c r="EH267" i="38" s="1"/>
  <c r="BG322" i="38"/>
  <c r="EH322" i="38" s="1"/>
  <c r="BG212" i="38"/>
  <c r="EH212" i="38" s="1"/>
  <c r="BG47" i="38"/>
  <c r="EH47" i="38" s="1"/>
  <c r="BG157" i="38"/>
  <c r="EH157" i="38" s="1"/>
  <c r="BG102" i="38"/>
  <c r="EH102" i="38" s="1"/>
  <c r="BK312" i="38"/>
  <c r="EL312" i="38" s="1"/>
  <c r="BK202" i="38"/>
  <c r="EL202" i="38" s="1"/>
  <c r="BK257" i="38"/>
  <c r="EL257" i="38" s="1"/>
  <c r="BK92" i="38"/>
  <c r="EL92" i="38" s="1"/>
  <c r="BK147" i="38"/>
  <c r="EL147" i="38" s="1"/>
  <c r="BK37" i="38"/>
  <c r="EL37" i="38" s="1"/>
  <c r="AQ50" i="37"/>
  <c r="AY267" i="38"/>
  <c r="DZ267" i="38" s="1"/>
  <c r="AY322" i="38"/>
  <c r="DZ322" i="38" s="1"/>
  <c r="AY157" i="38"/>
  <c r="DZ157" i="38" s="1"/>
  <c r="AY212" i="38"/>
  <c r="DZ212" i="38" s="1"/>
  <c r="AY102" i="38"/>
  <c r="DZ102" i="38" s="1"/>
  <c r="AY47" i="38"/>
  <c r="DZ47" i="38" s="1"/>
  <c r="AF202" i="38"/>
  <c r="DG202" i="38" s="1"/>
  <c r="AF257" i="38"/>
  <c r="DG257" i="38" s="1"/>
  <c r="AF312" i="38"/>
  <c r="DG312" i="38" s="1"/>
  <c r="AF92" i="38"/>
  <c r="DG92" i="38" s="1"/>
  <c r="AF147" i="38"/>
  <c r="DG147" i="38" s="1"/>
  <c r="AF37" i="38"/>
  <c r="DG37" i="38" s="1"/>
  <c r="AT50" i="37"/>
  <c r="BB267" i="38"/>
  <c r="EC267" i="38" s="1"/>
  <c r="BB322" i="38"/>
  <c r="EC322" i="38" s="1"/>
  <c r="BB157" i="38"/>
  <c r="EC157" i="38" s="1"/>
  <c r="BB47" i="38"/>
  <c r="EC47" i="38" s="1"/>
  <c r="BB212" i="38"/>
  <c r="EC212" i="38" s="1"/>
  <c r="BB102" i="38"/>
  <c r="EC102" i="38" s="1"/>
  <c r="AZ48" i="37"/>
  <c r="BH320" i="38"/>
  <c r="EI320" i="38" s="1"/>
  <c r="BH265" i="38"/>
  <c r="EI265" i="38" s="1"/>
  <c r="BH210" i="38"/>
  <c r="EI210" i="38" s="1"/>
  <c r="BH155" i="38"/>
  <c r="EI155" i="38" s="1"/>
  <c r="BH100" i="38"/>
  <c r="EI100" i="38" s="1"/>
  <c r="BH45" i="38"/>
  <c r="EI45" i="38" s="1"/>
  <c r="BE48" i="37"/>
  <c r="BM320" i="38"/>
  <c r="EN320" i="38" s="1"/>
  <c r="BM155" i="38"/>
  <c r="EN155" i="38" s="1"/>
  <c r="BM265" i="38"/>
  <c r="EN265" i="38" s="1"/>
  <c r="BM210" i="38"/>
  <c r="EN210" i="38" s="1"/>
  <c r="BM100" i="38"/>
  <c r="EN100" i="38" s="1"/>
  <c r="BM45" i="38"/>
  <c r="EN45" i="38" s="1"/>
  <c r="M319" i="38"/>
  <c r="CN319" i="38" s="1"/>
  <c r="M264" i="38"/>
  <c r="CN264" i="38" s="1"/>
  <c r="M154" i="38"/>
  <c r="CN154" i="38" s="1"/>
  <c r="M209" i="38"/>
  <c r="CN209" i="38" s="1"/>
  <c r="M99" i="38"/>
  <c r="CN99" i="38" s="1"/>
  <c r="M44" i="38"/>
  <c r="CN44" i="38" s="1"/>
  <c r="R327" i="38"/>
  <c r="CS327" i="38" s="1"/>
  <c r="R272" i="38"/>
  <c r="CS272" i="38" s="1"/>
  <c r="R162" i="38"/>
  <c r="CS162" i="38" s="1"/>
  <c r="R217" i="38"/>
  <c r="CS217" i="38" s="1"/>
  <c r="R52" i="38"/>
  <c r="CS52" i="38" s="1"/>
  <c r="R107" i="38"/>
  <c r="CS107" i="38" s="1"/>
  <c r="S326" i="38"/>
  <c r="CT326" i="38" s="1"/>
  <c r="S271" i="38"/>
  <c r="CT271" i="38" s="1"/>
  <c r="S161" i="38"/>
  <c r="CT161" i="38" s="1"/>
  <c r="S216" i="38"/>
  <c r="CT216" i="38" s="1"/>
  <c r="S106" i="38"/>
  <c r="CT106" i="38" s="1"/>
  <c r="S51" i="38"/>
  <c r="CT51" i="38" s="1"/>
  <c r="W204" i="38"/>
  <c r="CX204" i="38" s="1"/>
  <c r="W259" i="38"/>
  <c r="CX259" i="38" s="1"/>
  <c r="W314" i="38"/>
  <c r="CX314" i="38" s="1"/>
  <c r="W94" i="38"/>
  <c r="CX94" i="38" s="1"/>
  <c r="W149" i="38"/>
  <c r="CX149" i="38" s="1"/>
  <c r="W39" i="38"/>
  <c r="CX39" i="38" s="1"/>
  <c r="Z324" i="38"/>
  <c r="DA324" i="38" s="1"/>
  <c r="Z159" i="38"/>
  <c r="DA159" i="38" s="1"/>
  <c r="Z269" i="38"/>
  <c r="DA269" i="38" s="1"/>
  <c r="Z214" i="38"/>
  <c r="DA214" i="38" s="1"/>
  <c r="Z104" i="38"/>
  <c r="DA104" i="38" s="1"/>
  <c r="Z49" i="38"/>
  <c r="DA49" i="38" s="1"/>
  <c r="AA267" i="38"/>
  <c r="DB267" i="38" s="1"/>
  <c r="AA322" i="38"/>
  <c r="DB322" i="38" s="1"/>
  <c r="AA157" i="38"/>
  <c r="DB157" i="38" s="1"/>
  <c r="AA212" i="38"/>
  <c r="DB212" i="38" s="1"/>
  <c r="AA47" i="38"/>
  <c r="DB47" i="38" s="1"/>
  <c r="AA102" i="38"/>
  <c r="DB102" i="38" s="1"/>
  <c r="AB320" i="38"/>
  <c r="DC320" i="38" s="1"/>
  <c r="AB265" i="38"/>
  <c r="DC265" i="38" s="1"/>
  <c r="AB155" i="38"/>
  <c r="DC155" i="38" s="1"/>
  <c r="AB210" i="38"/>
  <c r="DC210" i="38" s="1"/>
  <c r="AB100" i="38"/>
  <c r="DC100" i="38" s="1"/>
  <c r="AB45" i="38"/>
  <c r="DC45" i="38" s="1"/>
  <c r="AP271" i="38"/>
  <c r="DQ271" i="38" s="1"/>
  <c r="AP326" i="38"/>
  <c r="DQ326" i="38" s="1"/>
  <c r="AP161" i="38"/>
  <c r="DQ161" i="38" s="1"/>
  <c r="AP216" i="38"/>
  <c r="DQ216" i="38" s="1"/>
  <c r="AP106" i="38"/>
  <c r="DQ106" i="38" s="1"/>
  <c r="AP51" i="38"/>
  <c r="DQ51" i="38" s="1"/>
  <c r="AX269" i="38"/>
  <c r="DY269" i="38" s="1"/>
  <c r="AX324" i="38"/>
  <c r="DY324" i="38" s="1"/>
  <c r="AX159" i="38"/>
  <c r="DY159" i="38" s="1"/>
  <c r="AX214" i="38"/>
  <c r="DY214" i="38" s="1"/>
  <c r="AX49" i="38"/>
  <c r="DY49" i="38" s="1"/>
  <c r="AX104" i="38"/>
  <c r="DY104" i="38" s="1"/>
  <c r="AS52" i="37"/>
  <c r="BA269" i="38"/>
  <c r="EB269" i="38" s="1"/>
  <c r="BA324" i="38"/>
  <c r="EB324" i="38" s="1"/>
  <c r="BA214" i="38"/>
  <c r="EB214" i="38" s="1"/>
  <c r="BA159" i="38"/>
  <c r="EB159" i="38" s="1"/>
  <c r="BA104" i="38"/>
  <c r="EB104" i="38" s="1"/>
  <c r="BA49" i="38"/>
  <c r="EB49" i="38" s="1"/>
  <c r="BD267" i="38"/>
  <c r="EE267" i="38" s="1"/>
  <c r="BD322" i="38"/>
  <c r="EE322" i="38" s="1"/>
  <c r="BD212" i="38"/>
  <c r="EE212" i="38" s="1"/>
  <c r="BD157" i="38"/>
  <c r="EE157" i="38" s="1"/>
  <c r="BD47" i="38"/>
  <c r="EE47" i="38" s="1"/>
  <c r="BD102" i="38"/>
  <c r="EE102" i="38" s="1"/>
  <c r="BE312" i="38"/>
  <c r="EF312" i="38" s="1"/>
  <c r="BE202" i="38"/>
  <c r="EF202" i="38" s="1"/>
  <c r="BE257" i="38"/>
  <c r="EF257" i="38" s="1"/>
  <c r="BE92" i="38"/>
  <c r="EF92" i="38" s="1"/>
  <c r="BE147" i="38"/>
  <c r="EF147" i="38" s="1"/>
  <c r="BE37" i="38"/>
  <c r="EF37" i="38" s="1"/>
  <c r="BF324" i="38"/>
  <c r="EG324" i="38" s="1"/>
  <c r="BF269" i="38"/>
  <c r="EG269" i="38" s="1"/>
  <c r="BF159" i="38"/>
  <c r="EG159" i="38" s="1"/>
  <c r="BF214" i="38"/>
  <c r="EG214" i="38" s="1"/>
  <c r="BF104" i="38"/>
  <c r="EG104" i="38" s="1"/>
  <c r="BF49" i="38"/>
  <c r="EG49" i="38" s="1"/>
  <c r="BG321" i="38"/>
  <c r="EH321" i="38" s="1"/>
  <c r="BG266" i="38"/>
  <c r="EH266" i="38" s="1"/>
  <c r="BG156" i="38"/>
  <c r="EH156" i="38" s="1"/>
  <c r="BG211" i="38"/>
  <c r="EH211" i="38" s="1"/>
  <c r="BG101" i="38"/>
  <c r="EH101" i="38" s="1"/>
  <c r="BG46" i="38"/>
  <c r="EH46" i="38" s="1"/>
  <c r="BK201" i="38"/>
  <c r="EL201" i="38" s="1"/>
  <c r="BK256" i="38"/>
  <c r="EL256" i="38" s="1"/>
  <c r="BK311" i="38"/>
  <c r="EL311" i="38" s="1"/>
  <c r="BK91" i="38"/>
  <c r="EL91" i="38" s="1"/>
  <c r="BK146" i="38"/>
  <c r="EL146" i="38" s="1"/>
  <c r="BK36" i="38"/>
  <c r="EL36" i="38" s="1"/>
  <c r="R267" i="38"/>
  <c r="CS267" i="38" s="1"/>
  <c r="R322" i="38"/>
  <c r="CS322" i="38" s="1"/>
  <c r="R157" i="38"/>
  <c r="CS157" i="38" s="1"/>
  <c r="R212" i="38"/>
  <c r="CS212" i="38" s="1"/>
  <c r="R47" i="38"/>
  <c r="CS47" i="38" s="1"/>
  <c r="R102" i="38"/>
  <c r="CS102" i="38" s="1"/>
  <c r="AP156" i="38"/>
  <c r="DQ156" i="38" s="1"/>
  <c r="AP321" i="38"/>
  <c r="DQ321" i="38" s="1"/>
  <c r="AP211" i="38"/>
  <c r="DQ211" i="38" s="1"/>
  <c r="AP101" i="38"/>
  <c r="DQ101" i="38" s="1"/>
  <c r="AP46" i="38"/>
  <c r="DQ46" i="38" s="1"/>
  <c r="AP266" i="38"/>
  <c r="DQ266" i="38" s="1"/>
  <c r="R321" i="38"/>
  <c r="CS321" i="38" s="1"/>
  <c r="R266" i="38"/>
  <c r="CS266" i="38" s="1"/>
  <c r="R211" i="38"/>
  <c r="CS211" i="38" s="1"/>
  <c r="R101" i="38"/>
  <c r="CS101" i="38" s="1"/>
  <c r="R156" i="38"/>
  <c r="CS156" i="38" s="1"/>
  <c r="R46" i="38"/>
  <c r="CS46" i="38" s="1"/>
  <c r="AP320" i="38"/>
  <c r="DQ320" i="38" s="1"/>
  <c r="AP265" i="38"/>
  <c r="DQ265" i="38" s="1"/>
  <c r="AP210" i="38"/>
  <c r="DQ210" i="38" s="1"/>
  <c r="AP155" i="38"/>
  <c r="DQ155" i="38" s="1"/>
  <c r="AP100" i="38"/>
  <c r="DQ100" i="38" s="1"/>
  <c r="AP45" i="38"/>
  <c r="DQ45" i="38" s="1"/>
  <c r="AT49" i="37"/>
  <c r="BB321" i="38"/>
  <c r="EC321" i="38" s="1"/>
  <c r="BB266" i="38"/>
  <c r="EC266" i="38" s="1"/>
  <c r="BB156" i="38"/>
  <c r="EC156" i="38" s="1"/>
  <c r="BB211" i="38"/>
  <c r="EC211" i="38" s="1"/>
  <c r="BB101" i="38"/>
  <c r="EC101" i="38" s="1"/>
  <c r="BB46" i="38"/>
  <c r="EC46" i="38" s="1"/>
  <c r="AZ46" i="37"/>
  <c r="BH318" i="38"/>
  <c r="EI318" i="38" s="1"/>
  <c r="BH263" i="38"/>
  <c r="EI263" i="38" s="1"/>
  <c r="BH153" i="38"/>
  <c r="EI153" i="38" s="1"/>
  <c r="BH208" i="38"/>
  <c r="EI208" i="38" s="1"/>
  <c r="BH98" i="38"/>
  <c r="EI98" i="38" s="1"/>
  <c r="BH43" i="38"/>
  <c r="EI43" i="38" s="1"/>
  <c r="BE47" i="37"/>
  <c r="BM319" i="38"/>
  <c r="EN319" i="38" s="1"/>
  <c r="BM264" i="38"/>
  <c r="EN264" i="38" s="1"/>
  <c r="BM209" i="38"/>
  <c r="EN209" i="38" s="1"/>
  <c r="BM154" i="38"/>
  <c r="EN154" i="38" s="1"/>
  <c r="BM99" i="38"/>
  <c r="EN99" i="38" s="1"/>
  <c r="BM44" i="38"/>
  <c r="EN44" i="38" s="1"/>
  <c r="Q328" i="38"/>
  <c r="CR328" i="38" s="1"/>
  <c r="Q163" i="38"/>
  <c r="CR163" i="38" s="1"/>
  <c r="Q218" i="38"/>
  <c r="CR218" i="38" s="1"/>
  <c r="Q273" i="38"/>
  <c r="CR273" i="38" s="1"/>
  <c r="Q108" i="38"/>
  <c r="CR108" i="38" s="1"/>
  <c r="Q53" i="38"/>
  <c r="CR53" i="38" s="1"/>
  <c r="R326" i="38"/>
  <c r="CS326" i="38" s="1"/>
  <c r="R271" i="38"/>
  <c r="CS271" i="38" s="1"/>
  <c r="R216" i="38"/>
  <c r="CS216" i="38" s="1"/>
  <c r="R161" i="38"/>
  <c r="CS161" i="38" s="1"/>
  <c r="R51" i="38"/>
  <c r="CS51" i="38" s="1"/>
  <c r="R106" i="38"/>
  <c r="CS106" i="38" s="1"/>
  <c r="S325" i="38"/>
  <c r="CT325" i="38" s="1"/>
  <c r="S270" i="38"/>
  <c r="CT270" i="38" s="1"/>
  <c r="S160" i="38"/>
  <c r="CT160" i="38" s="1"/>
  <c r="S215" i="38"/>
  <c r="CT215" i="38" s="1"/>
  <c r="S105" i="38"/>
  <c r="CT105" i="38" s="1"/>
  <c r="S50" i="38"/>
  <c r="CT50" i="38" s="1"/>
  <c r="W313" i="38"/>
  <c r="CX313" i="38" s="1"/>
  <c r="W203" i="38"/>
  <c r="CX203" i="38" s="1"/>
  <c r="W258" i="38"/>
  <c r="CX258" i="38" s="1"/>
  <c r="W93" i="38"/>
  <c r="CX93" i="38" s="1"/>
  <c r="W148" i="38"/>
  <c r="CX148" i="38" s="1"/>
  <c r="W38" i="38"/>
  <c r="CX38" i="38" s="1"/>
  <c r="Z323" i="38"/>
  <c r="DA323" i="38" s="1"/>
  <c r="Z268" i="38"/>
  <c r="DA268" i="38" s="1"/>
  <c r="Z213" i="38"/>
  <c r="DA213" i="38" s="1"/>
  <c r="Z158" i="38"/>
  <c r="DA158" i="38" s="1"/>
  <c r="Z48" i="38"/>
  <c r="DA48" i="38" s="1"/>
  <c r="Z103" i="38"/>
  <c r="DA103" i="38" s="1"/>
  <c r="AA321" i="38"/>
  <c r="DB321" i="38" s="1"/>
  <c r="AA266" i="38"/>
  <c r="DB266" i="38" s="1"/>
  <c r="AA211" i="38"/>
  <c r="DB211" i="38" s="1"/>
  <c r="AA156" i="38"/>
  <c r="DB156" i="38" s="1"/>
  <c r="AA101" i="38"/>
  <c r="DB101" i="38" s="1"/>
  <c r="AA46" i="38"/>
  <c r="DB46" i="38" s="1"/>
  <c r="AB209" i="38"/>
  <c r="DC209" i="38" s="1"/>
  <c r="AB319" i="38"/>
  <c r="DC319" i="38" s="1"/>
  <c r="AB264" i="38"/>
  <c r="DC264" i="38" s="1"/>
  <c r="AB154" i="38"/>
  <c r="DC154" i="38" s="1"/>
  <c r="AB99" i="38"/>
  <c r="DC99" i="38" s="1"/>
  <c r="AB44" i="38"/>
  <c r="DC44" i="38" s="1"/>
  <c r="AP270" i="38"/>
  <c r="DQ270" i="38" s="1"/>
  <c r="AP325" i="38"/>
  <c r="DQ325" i="38" s="1"/>
  <c r="AP215" i="38"/>
  <c r="DQ215" i="38" s="1"/>
  <c r="AP160" i="38"/>
  <c r="DQ160" i="38" s="1"/>
  <c r="AP105" i="38"/>
  <c r="DQ105" i="38" s="1"/>
  <c r="AP50" i="38"/>
  <c r="DQ50" i="38" s="1"/>
  <c r="AX323" i="38"/>
  <c r="DY323" i="38" s="1"/>
  <c r="AX268" i="38"/>
  <c r="DY268" i="38" s="1"/>
  <c r="AX158" i="38"/>
  <c r="DY158" i="38" s="1"/>
  <c r="AX213" i="38"/>
  <c r="DY213" i="38" s="1"/>
  <c r="AX48" i="38"/>
  <c r="DY48" i="38" s="1"/>
  <c r="AX103" i="38"/>
  <c r="DY103" i="38" s="1"/>
  <c r="BA323" i="38"/>
  <c r="EB323" i="38" s="1"/>
  <c r="BA268" i="38"/>
  <c r="EB268" i="38" s="1"/>
  <c r="BA158" i="38"/>
  <c r="EB158" i="38" s="1"/>
  <c r="BA213" i="38"/>
  <c r="EB213" i="38" s="1"/>
  <c r="BA48" i="38"/>
  <c r="EB48" i="38" s="1"/>
  <c r="BA103" i="38"/>
  <c r="EB103" i="38" s="1"/>
  <c r="BD321" i="38"/>
  <c r="EE321" i="38" s="1"/>
  <c r="BD266" i="38"/>
  <c r="EE266" i="38" s="1"/>
  <c r="BD156" i="38"/>
  <c r="EE156" i="38" s="1"/>
  <c r="BD211" i="38"/>
  <c r="EE211" i="38" s="1"/>
  <c r="BD46" i="38"/>
  <c r="EE46" i="38" s="1"/>
  <c r="BD101" i="38"/>
  <c r="EE101" i="38" s="1"/>
  <c r="BE201" i="38"/>
  <c r="EF201" i="38" s="1"/>
  <c r="BE256" i="38"/>
  <c r="EF256" i="38" s="1"/>
  <c r="BE311" i="38"/>
  <c r="EF311" i="38" s="1"/>
  <c r="BE91" i="38"/>
  <c r="EF91" i="38" s="1"/>
  <c r="BE146" i="38"/>
  <c r="EF146" i="38" s="1"/>
  <c r="BE36" i="38"/>
  <c r="EF36" i="38" s="1"/>
  <c r="BF323" i="38"/>
  <c r="EG323" i="38" s="1"/>
  <c r="BF268" i="38"/>
  <c r="EG268" i="38" s="1"/>
  <c r="BF158" i="38"/>
  <c r="EG158" i="38" s="1"/>
  <c r="BF213" i="38"/>
  <c r="EG213" i="38" s="1"/>
  <c r="BF48" i="38"/>
  <c r="EG48" i="38" s="1"/>
  <c r="BF103" i="38"/>
  <c r="EG103" i="38" s="1"/>
  <c r="BG320" i="38"/>
  <c r="EH320" i="38" s="1"/>
  <c r="BG265" i="38"/>
  <c r="EH265" i="38" s="1"/>
  <c r="BG210" i="38"/>
  <c r="EH210" i="38" s="1"/>
  <c r="BG155" i="38"/>
  <c r="EH155" i="38" s="1"/>
  <c r="BG100" i="38"/>
  <c r="EH100" i="38" s="1"/>
  <c r="BG45" i="38"/>
  <c r="EH45" i="38" s="1"/>
  <c r="BK310" i="38"/>
  <c r="EL310" i="38" s="1"/>
  <c r="BK200" i="38"/>
  <c r="EL200" i="38" s="1"/>
  <c r="BK90" i="38"/>
  <c r="EL90" i="38" s="1"/>
  <c r="BK255" i="38"/>
  <c r="EL255" i="38" s="1"/>
  <c r="BK145" i="38"/>
  <c r="EL145" i="38" s="1"/>
  <c r="BK35" i="38"/>
  <c r="EL35" i="38" s="1"/>
  <c r="Z319" i="38"/>
  <c r="DA319" i="38" s="1"/>
  <c r="Z264" i="38"/>
  <c r="DA264" i="38" s="1"/>
  <c r="Z154" i="38"/>
  <c r="DA154" i="38" s="1"/>
  <c r="Z209" i="38"/>
  <c r="DA209" i="38" s="1"/>
  <c r="Z99" i="38"/>
  <c r="DA99" i="38" s="1"/>
  <c r="Z44" i="38"/>
  <c r="DA44" i="38" s="1"/>
  <c r="BG316" i="38"/>
  <c r="EH316" i="38" s="1"/>
  <c r="BG206" i="38"/>
  <c r="EH206" i="38" s="1"/>
  <c r="BG261" i="38"/>
  <c r="EH261" i="38" s="1"/>
  <c r="BG96" i="38"/>
  <c r="EH96" i="38" s="1"/>
  <c r="BG151" i="38"/>
  <c r="EH151" i="38" s="1"/>
  <c r="BG41" i="38"/>
  <c r="EH41" i="38" s="1"/>
  <c r="BE251" i="38"/>
  <c r="EF251" i="38" s="1"/>
  <c r="BE196" i="38"/>
  <c r="EF196" i="38" s="1"/>
  <c r="BE306" i="38"/>
  <c r="EF306" i="38" s="1"/>
  <c r="BE86" i="38"/>
  <c r="EF86" i="38" s="1"/>
  <c r="BE141" i="38"/>
  <c r="EF141" i="38" s="1"/>
  <c r="BE31" i="38"/>
  <c r="EF31" i="38" s="1"/>
  <c r="BC265" i="38"/>
  <c r="ED265" i="38" s="1"/>
  <c r="BC155" i="38"/>
  <c r="ED155" i="38" s="1"/>
  <c r="BC210" i="38"/>
  <c r="ED210" i="38" s="1"/>
  <c r="BC100" i="38"/>
  <c r="ED100" i="38" s="1"/>
  <c r="BC320" i="38"/>
  <c r="ED320" i="38" s="1"/>
  <c r="BC45" i="38"/>
  <c r="ED45" i="38" s="1"/>
  <c r="AZ45" i="37"/>
  <c r="BH317" i="38"/>
  <c r="EI317" i="38" s="1"/>
  <c r="BH262" i="38"/>
  <c r="EI262" i="38" s="1"/>
  <c r="BH207" i="38"/>
  <c r="EI207" i="38" s="1"/>
  <c r="BH97" i="38"/>
  <c r="EI97" i="38" s="1"/>
  <c r="BH152" i="38"/>
  <c r="EI152" i="38" s="1"/>
  <c r="BH42" i="38"/>
  <c r="EI42" i="38" s="1"/>
  <c r="Q327" i="38"/>
  <c r="CR327" i="38" s="1"/>
  <c r="Q272" i="38"/>
  <c r="CR272" i="38" s="1"/>
  <c r="Q162" i="38"/>
  <c r="CR162" i="38" s="1"/>
  <c r="Q217" i="38"/>
  <c r="CR217" i="38" s="1"/>
  <c r="Q107" i="38"/>
  <c r="CR107" i="38" s="1"/>
  <c r="Q52" i="38"/>
  <c r="CR52" i="38" s="1"/>
  <c r="R325" i="38"/>
  <c r="CS325" i="38" s="1"/>
  <c r="R270" i="38"/>
  <c r="CS270" i="38" s="1"/>
  <c r="R160" i="38"/>
  <c r="CS160" i="38" s="1"/>
  <c r="R215" i="38"/>
  <c r="CS215" i="38" s="1"/>
  <c r="R105" i="38"/>
  <c r="CS105" i="38" s="1"/>
  <c r="R50" i="38"/>
  <c r="CS50" i="38" s="1"/>
  <c r="S269" i="38"/>
  <c r="CT269" i="38" s="1"/>
  <c r="S324" i="38"/>
  <c r="CT324" i="38" s="1"/>
  <c r="S214" i="38"/>
  <c r="CT214" i="38" s="1"/>
  <c r="S159" i="38"/>
  <c r="CT159" i="38" s="1"/>
  <c r="S104" i="38"/>
  <c r="CT104" i="38" s="1"/>
  <c r="S49" i="38"/>
  <c r="CT49" i="38" s="1"/>
  <c r="W202" i="38"/>
  <c r="CX202" i="38" s="1"/>
  <c r="W257" i="38"/>
  <c r="CX257" i="38" s="1"/>
  <c r="W312" i="38"/>
  <c r="CX312" i="38" s="1"/>
  <c r="W92" i="38"/>
  <c r="CX92" i="38" s="1"/>
  <c r="W147" i="38"/>
  <c r="CX147" i="38" s="1"/>
  <c r="W37" i="38"/>
  <c r="CX37" i="38" s="1"/>
  <c r="Z267" i="38"/>
  <c r="DA267" i="38" s="1"/>
  <c r="Z322" i="38"/>
  <c r="DA322" i="38" s="1"/>
  <c r="Z157" i="38"/>
  <c r="DA157" i="38" s="1"/>
  <c r="Z212" i="38"/>
  <c r="DA212" i="38" s="1"/>
  <c r="Z102" i="38"/>
  <c r="DA102" i="38" s="1"/>
  <c r="Z47" i="38"/>
  <c r="DA47" i="38" s="1"/>
  <c r="AA320" i="38"/>
  <c r="DB320" i="38" s="1"/>
  <c r="AA265" i="38"/>
  <c r="DB265" i="38" s="1"/>
  <c r="AA210" i="38"/>
  <c r="DB210" i="38" s="1"/>
  <c r="AA155" i="38"/>
  <c r="DB155" i="38" s="1"/>
  <c r="AA100" i="38"/>
  <c r="DB100" i="38" s="1"/>
  <c r="AA45" i="38"/>
  <c r="DB45" i="38" s="1"/>
  <c r="AF261" i="38"/>
  <c r="DG261" i="38" s="1"/>
  <c r="AF316" i="38"/>
  <c r="DG316" i="38" s="1"/>
  <c r="AF206" i="38"/>
  <c r="DG206" i="38" s="1"/>
  <c r="AF96" i="38"/>
  <c r="DG96" i="38" s="1"/>
  <c r="AF151" i="38"/>
  <c r="DG151" i="38" s="1"/>
  <c r="AF41" i="38"/>
  <c r="DG41" i="38" s="1"/>
  <c r="AP324" i="38"/>
  <c r="DQ324" i="38" s="1"/>
  <c r="AP269" i="38"/>
  <c r="DQ269" i="38" s="1"/>
  <c r="AP159" i="38"/>
  <c r="DQ159" i="38" s="1"/>
  <c r="AP214" i="38"/>
  <c r="DQ214" i="38" s="1"/>
  <c r="AP104" i="38"/>
  <c r="DQ104" i="38" s="1"/>
  <c r="AP49" i="38"/>
  <c r="DQ49" i="38" s="1"/>
  <c r="AX267" i="38"/>
  <c r="DY267" i="38" s="1"/>
  <c r="AX322" i="38"/>
  <c r="DY322" i="38" s="1"/>
  <c r="AX157" i="38"/>
  <c r="DY157" i="38" s="1"/>
  <c r="AX212" i="38"/>
  <c r="DY212" i="38" s="1"/>
  <c r="AX102" i="38"/>
  <c r="DY102" i="38" s="1"/>
  <c r="AX47" i="38"/>
  <c r="DY47" i="38" s="1"/>
  <c r="BA267" i="38"/>
  <c r="EB267" i="38" s="1"/>
  <c r="BA322" i="38"/>
  <c r="EB322" i="38" s="1"/>
  <c r="BA157" i="38"/>
  <c r="EB157" i="38" s="1"/>
  <c r="BA212" i="38"/>
  <c r="EB212" i="38" s="1"/>
  <c r="BA47" i="38"/>
  <c r="EB47" i="38" s="1"/>
  <c r="BA102" i="38"/>
  <c r="EB102" i="38" s="1"/>
  <c r="BD320" i="38"/>
  <c r="EE320" i="38" s="1"/>
  <c r="BD265" i="38"/>
  <c r="EE265" i="38" s="1"/>
  <c r="BD210" i="38"/>
  <c r="EE210" i="38" s="1"/>
  <c r="BD155" i="38"/>
  <c r="EE155" i="38" s="1"/>
  <c r="BD100" i="38"/>
  <c r="EE100" i="38" s="1"/>
  <c r="BD45" i="38"/>
  <c r="EE45" i="38" s="1"/>
  <c r="BE310" i="38"/>
  <c r="EF310" i="38" s="1"/>
  <c r="BE200" i="38"/>
  <c r="EF200" i="38" s="1"/>
  <c r="BE255" i="38"/>
  <c r="EF255" i="38" s="1"/>
  <c r="BE90" i="38"/>
  <c r="EF90" i="38" s="1"/>
  <c r="BE145" i="38"/>
  <c r="EF145" i="38" s="1"/>
  <c r="BE35" i="38"/>
  <c r="EF35" i="38" s="1"/>
  <c r="BF267" i="38"/>
  <c r="EG267" i="38" s="1"/>
  <c r="BF322" i="38"/>
  <c r="EG322" i="38" s="1"/>
  <c r="BF212" i="38"/>
  <c r="EG212" i="38" s="1"/>
  <c r="BF157" i="38"/>
  <c r="EG157" i="38" s="1"/>
  <c r="BF47" i="38"/>
  <c r="EG47" i="38" s="1"/>
  <c r="BF102" i="38"/>
  <c r="EG102" i="38" s="1"/>
  <c r="AY47" i="37"/>
  <c r="BG319" i="38"/>
  <c r="EH319" i="38" s="1"/>
  <c r="BG264" i="38"/>
  <c r="EH264" i="38" s="1"/>
  <c r="BG154" i="38"/>
  <c r="EH154" i="38" s="1"/>
  <c r="BG209" i="38"/>
  <c r="EH209" i="38" s="1"/>
  <c r="BG99" i="38"/>
  <c r="EH99" i="38" s="1"/>
  <c r="BG44" i="38"/>
  <c r="EH44" i="38" s="1"/>
  <c r="BK199" i="38"/>
  <c r="EL199" i="38" s="1"/>
  <c r="BK254" i="38"/>
  <c r="EL254" i="38" s="1"/>
  <c r="BK309" i="38"/>
  <c r="EL309" i="38" s="1"/>
  <c r="BK89" i="38"/>
  <c r="EL89" i="38" s="1"/>
  <c r="BK144" i="38"/>
  <c r="EL144" i="38" s="1"/>
  <c r="BK34" i="38"/>
  <c r="EL34" i="38" s="1"/>
  <c r="BE55" i="37"/>
  <c r="BM327" i="38"/>
  <c r="EN327" i="38" s="1"/>
  <c r="BM272" i="38"/>
  <c r="EN272" i="38" s="1"/>
  <c r="BM162" i="38"/>
  <c r="EN162" i="38" s="1"/>
  <c r="BM217" i="38"/>
  <c r="EN217" i="38" s="1"/>
  <c r="BM52" i="38"/>
  <c r="EN52" i="38" s="1"/>
  <c r="BM107" i="38"/>
  <c r="EN107" i="38" s="1"/>
  <c r="W309" i="38"/>
  <c r="CX309" i="38" s="1"/>
  <c r="W199" i="38"/>
  <c r="CX199" i="38" s="1"/>
  <c r="W254" i="38"/>
  <c r="CX254" i="38" s="1"/>
  <c r="W89" i="38"/>
  <c r="CX89" i="38" s="1"/>
  <c r="W144" i="38"/>
  <c r="CX144" i="38" s="1"/>
  <c r="W34" i="38"/>
  <c r="CX34" i="38" s="1"/>
  <c r="AX319" i="38"/>
  <c r="DY319" i="38" s="1"/>
  <c r="AX264" i="38"/>
  <c r="DY264" i="38" s="1"/>
  <c r="AX154" i="38"/>
  <c r="DY154" i="38" s="1"/>
  <c r="AX209" i="38"/>
  <c r="DY209" i="38" s="1"/>
  <c r="AX99" i="38"/>
  <c r="DY99" i="38" s="1"/>
  <c r="AX44" i="38"/>
  <c r="DY44" i="38" s="1"/>
  <c r="BE197" i="38"/>
  <c r="EF197" i="38" s="1"/>
  <c r="BE307" i="38"/>
  <c r="EF307" i="38" s="1"/>
  <c r="BE252" i="38"/>
  <c r="EF252" i="38" s="1"/>
  <c r="BE87" i="38"/>
  <c r="EF87" i="38" s="1"/>
  <c r="BE142" i="38"/>
  <c r="EF142" i="38" s="1"/>
  <c r="BE32" i="38"/>
  <c r="EF32" i="38" s="1"/>
  <c r="BE54" i="37"/>
  <c r="BM326" i="38"/>
  <c r="EN326" i="38" s="1"/>
  <c r="BM271" i="38"/>
  <c r="EN271" i="38" s="1"/>
  <c r="BM216" i="38"/>
  <c r="EN216" i="38" s="1"/>
  <c r="BM51" i="38"/>
  <c r="EN51" i="38" s="1"/>
  <c r="BM106" i="38"/>
  <c r="EN106" i="38" s="1"/>
  <c r="BM161" i="38"/>
  <c r="EN161" i="38" s="1"/>
  <c r="Q323" i="38"/>
  <c r="CR323" i="38" s="1"/>
  <c r="Q268" i="38"/>
  <c r="CR268" i="38" s="1"/>
  <c r="Q158" i="38"/>
  <c r="CR158" i="38" s="1"/>
  <c r="Q213" i="38"/>
  <c r="CR213" i="38" s="1"/>
  <c r="Q48" i="38"/>
  <c r="CR48" i="38" s="1"/>
  <c r="Q103" i="38"/>
  <c r="CR103" i="38" s="1"/>
  <c r="AQ51" i="37"/>
  <c r="AY323" i="38"/>
  <c r="DZ323" i="38" s="1"/>
  <c r="AY268" i="38"/>
  <c r="DZ268" i="38" s="1"/>
  <c r="AY158" i="38"/>
  <c r="DZ158" i="38" s="1"/>
  <c r="AY213" i="38"/>
  <c r="DZ213" i="38" s="1"/>
  <c r="AY48" i="38"/>
  <c r="DZ48" i="38" s="1"/>
  <c r="AY103" i="38"/>
  <c r="DZ103" i="38" s="1"/>
  <c r="AQ56" i="37"/>
  <c r="AY273" i="38"/>
  <c r="DZ273" i="38" s="1"/>
  <c r="AY328" i="38"/>
  <c r="DZ328" i="38" s="1"/>
  <c r="AY163" i="38"/>
  <c r="DZ163" i="38" s="1"/>
  <c r="AY218" i="38"/>
  <c r="DZ218" i="38" s="1"/>
  <c r="AY108" i="38"/>
  <c r="DZ108" i="38" s="1"/>
  <c r="AY53" i="38"/>
  <c r="DZ53" i="38" s="1"/>
  <c r="BB265" i="38"/>
  <c r="EC265" i="38" s="1"/>
  <c r="BB320" i="38"/>
  <c r="EC320" i="38" s="1"/>
  <c r="BB155" i="38"/>
  <c r="EC155" i="38" s="1"/>
  <c r="BB210" i="38"/>
  <c r="EC210" i="38" s="1"/>
  <c r="BB100" i="38"/>
  <c r="EC100" i="38" s="1"/>
  <c r="BB45" i="38"/>
  <c r="EC45" i="38" s="1"/>
  <c r="AY44" i="37"/>
  <c r="M328" i="38"/>
  <c r="CN328" i="38" s="1"/>
  <c r="M273" i="38"/>
  <c r="CN273" i="38" s="1"/>
  <c r="M163" i="38"/>
  <c r="CN163" i="38" s="1"/>
  <c r="M218" i="38"/>
  <c r="CN218" i="38" s="1"/>
  <c r="M53" i="38"/>
  <c r="CN53" i="38" s="1"/>
  <c r="M108" i="38"/>
  <c r="CN108" i="38" s="1"/>
  <c r="Q326" i="38"/>
  <c r="CR326" i="38" s="1"/>
  <c r="Q271" i="38"/>
  <c r="CR271" i="38" s="1"/>
  <c r="Q216" i="38"/>
  <c r="CR216" i="38" s="1"/>
  <c r="Q161" i="38"/>
  <c r="CR161" i="38" s="1"/>
  <c r="Q106" i="38"/>
  <c r="CR106" i="38" s="1"/>
  <c r="Q51" i="38"/>
  <c r="CR51" i="38" s="1"/>
  <c r="R269" i="38"/>
  <c r="CS269" i="38" s="1"/>
  <c r="R324" i="38"/>
  <c r="CS324" i="38" s="1"/>
  <c r="R214" i="38"/>
  <c r="CS214" i="38" s="1"/>
  <c r="R159" i="38"/>
  <c r="CS159" i="38" s="1"/>
  <c r="R104" i="38"/>
  <c r="CS104" i="38" s="1"/>
  <c r="R49" i="38"/>
  <c r="CS49" i="38" s="1"/>
  <c r="S323" i="38"/>
  <c r="CT323" i="38" s="1"/>
  <c r="S268" i="38"/>
  <c r="CT268" i="38" s="1"/>
  <c r="S158" i="38"/>
  <c r="CT158" i="38" s="1"/>
  <c r="S213" i="38"/>
  <c r="CT213" i="38" s="1"/>
  <c r="S48" i="38"/>
  <c r="CT48" i="38" s="1"/>
  <c r="S103" i="38"/>
  <c r="CT103" i="38" s="1"/>
  <c r="W311" i="38"/>
  <c r="CX311" i="38" s="1"/>
  <c r="W201" i="38"/>
  <c r="CX201" i="38" s="1"/>
  <c r="W256" i="38"/>
  <c r="CX256" i="38" s="1"/>
  <c r="W91" i="38"/>
  <c r="CX91" i="38" s="1"/>
  <c r="W146" i="38"/>
  <c r="CX146" i="38" s="1"/>
  <c r="W36" i="38"/>
  <c r="CX36" i="38" s="1"/>
  <c r="Z321" i="38"/>
  <c r="DA321" i="38" s="1"/>
  <c r="Z266" i="38"/>
  <c r="DA266" i="38" s="1"/>
  <c r="Z211" i="38"/>
  <c r="DA211" i="38" s="1"/>
  <c r="Z156" i="38"/>
  <c r="DA156" i="38" s="1"/>
  <c r="Z101" i="38"/>
  <c r="DA101" i="38" s="1"/>
  <c r="Z46" i="38"/>
  <c r="DA46" i="38" s="1"/>
  <c r="AA319" i="38"/>
  <c r="DB319" i="38" s="1"/>
  <c r="AA264" i="38"/>
  <c r="DB264" i="38" s="1"/>
  <c r="AA154" i="38"/>
  <c r="DB154" i="38" s="1"/>
  <c r="AA99" i="38"/>
  <c r="DB99" i="38" s="1"/>
  <c r="AA44" i="38"/>
  <c r="DB44" i="38" s="1"/>
  <c r="AA209" i="38"/>
  <c r="DB209" i="38" s="1"/>
  <c r="AF260" i="38"/>
  <c r="DG260" i="38" s="1"/>
  <c r="AF315" i="38"/>
  <c r="DG315" i="38" s="1"/>
  <c r="AF205" i="38"/>
  <c r="DG205" i="38" s="1"/>
  <c r="AF95" i="38"/>
  <c r="DG95" i="38" s="1"/>
  <c r="AF150" i="38"/>
  <c r="DG150" i="38" s="1"/>
  <c r="AF40" i="38"/>
  <c r="DG40" i="38" s="1"/>
  <c r="AP323" i="38"/>
  <c r="DQ323" i="38" s="1"/>
  <c r="AP268" i="38"/>
  <c r="DQ268" i="38" s="1"/>
  <c r="AP158" i="38"/>
  <c r="DQ158" i="38" s="1"/>
  <c r="AP213" i="38"/>
  <c r="DQ213" i="38" s="1"/>
  <c r="AP48" i="38"/>
  <c r="DQ48" i="38" s="1"/>
  <c r="AP103" i="38"/>
  <c r="DQ103" i="38" s="1"/>
  <c r="AX321" i="38"/>
  <c r="DY321" i="38" s="1"/>
  <c r="AX266" i="38"/>
  <c r="DY266" i="38" s="1"/>
  <c r="AX211" i="38"/>
  <c r="DY211" i="38" s="1"/>
  <c r="AX156" i="38"/>
  <c r="DY156" i="38" s="1"/>
  <c r="AX101" i="38"/>
  <c r="DY101" i="38" s="1"/>
  <c r="AX46" i="38"/>
  <c r="DY46" i="38" s="1"/>
  <c r="BA321" i="38"/>
  <c r="EB321" i="38" s="1"/>
  <c r="BA266" i="38"/>
  <c r="EB266" i="38" s="1"/>
  <c r="BA211" i="38"/>
  <c r="EB211" i="38" s="1"/>
  <c r="BA156" i="38"/>
  <c r="EB156" i="38" s="1"/>
  <c r="BA101" i="38"/>
  <c r="EB101" i="38" s="1"/>
  <c r="BA46" i="38"/>
  <c r="EB46" i="38" s="1"/>
  <c r="BD319" i="38"/>
  <c r="EE319" i="38" s="1"/>
  <c r="BD264" i="38"/>
  <c r="EE264" i="38" s="1"/>
  <c r="BD209" i="38"/>
  <c r="EE209" i="38" s="1"/>
  <c r="BD154" i="38"/>
  <c r="EE154" i="38" s="1"/>
  <c r="BD44" i="38"/>
  <c r="EE44" i="38" s="1"/>
  <c r="BD99" i="38"/>
  <c r="EE99" i="38" s="1"/>
  <c r="BE199" i="38"/>
  <c r="EF199" i="38" s="1"/>
  <c r="BE254" i="38"/>
  <c r="EF254" i="38" s="1"/>
  <c r="BE309" i="38"/>
  <c r="EF309" i="38" s="1"/>
  <c r="BE89" i="38"/>
  <c r="EF89" i="38" s="1"/>
  <c r="BE144" i="38"/>
  <c r="EF144" i="38" s="1"/>
  <c r="BE34" i="38"/>
  <c r="EF34" i="38" s="1"/>
  <c r="BF321" i="38"/>
  <c r="EG321" i="38" s="1"/>
  <c r="BF266" i="38"/>
  <c r="EG266" i="38" s="1"/>
  <c r="BF156" i="38"/>
  <c r="EG156" i="38" s="1"/>
  <c r="BF211" i="38"/>
  <c r="EG211" i="38" s="1"/>
  <c r="BF46" i="38"/>
  <c r="EG46" i="38" s="1"/>
  <c r="BF101" i="38"/>
  <c r="EG101" i="38" s="1"/>
  <c r="BG318" i="38"/>
  <c r="EH318" i="38" s="1"/>
  <c r="BG263" i="38"/>
  <c r="EH263" i="38" s="1"/>
  <c r="BG153" i="38"/>
  <c r="EH153" i="38" s="1"/>
  <c r="BG208" i="38"/>
  <c r="EH208" i="38" s="1"/>
  <c r="BG98" i="38"/>
  <c r="EH98" i="38" s="1"/>
  <c r="BG43" i="38"/>
  <c r="EH43" i="38" s="1"/>
  <c r="BK198" i="38"/>
  <c r="EL198" i="38" s="1"/>
  <c r="BK253" i="38"/>
  <c r="EL253" i="38" s="1"/>
  <c r="BK308" i="38"/>
  <c r="EL308" i="38" s="1"/>
  <c r="BK88" i="38"/>
  <c r="EL88" i="38" s="1"/>
  <c r="BK143" i="38"/>
  <c r="EL143" i="38" s="1"/>
  <c r="BK33" i="38"/>
  <c r="EL33" i="38" s="1"/>
  <c r="AB272" i="38"/>
  <c r="DC272" i="38" s="1"/>
  <c r="AB327" i="38"/>
  <c r="DC327" i="38" s="1"/>
  <c r="AB162" i="38"/>
  <c r="DC162" i="38" s="1"/>
  <c r="AB217" i="38"/>
  <c r="DC217" i="38" s="1"/>
  <c r="AB107" i="38"/>
  <c r="DC107" i="38" s="1"/>
  <c r="AB52" i="38"/>
  <c r="DC52" i="38" s="1"/>
  <c r="BB318" i="38"/>
  <c r="EC318" i="38" s="1"/>
  <c r="BB263" i="38"/>
  <c r="EC263" i="38" s="1"/>
  <c r="BB208" i="38"/>
  <c r="EC208" i="38" s="1"/>
  <c r="BB98" i="38"/>
  <c r="EC98" i="38" s="1"/>
  <c r="BB153" i="38"/>
  <c r="EC153" i="38" s="1"/>
  <c r="BB43" i="38"/>
  <c r="EC43" i="38" s="1"/>
  <c r="W198" i="38"/>
  <c r="CX198" i="38" s="1"/>
  <c r="W253" i="38"/>
  <c r="CX253" i="38" s="1"/>
  <c r="W308" i="38"/>
  <c r="CX308" i="38" s="1"/>
  <c r="W88" i="38"/>
  <c r="CX88" i="38" s="1"/>
  <c r="W143" i="38"/>
  <c r="CX143" i="38" s="1"/>
  <c r="W33" i="38"/>
  <c r="CX33" i="38" s="1"/>
  <c r="AQ52" i="37"/>
  <c r="AY269" i="38"/>
  <c r="DZ269" i="38" s="1"/>
  <c r="AY324" i="38"/>
  <c r="DZ324" i="38" s="1"/>
  <c r="AY159" i="38"/>
  <c r="DZ159" i="38" s="1"/>
  <c r="AY104" i="38"/>
  <c r="DZ104" i="38" s="1"/>
  <c r="AY49" i="38"/>
  <c r="DZ49" i="38" s="1"/>
  <c r="AY214" i="38"/>
  <c r="DZ214" i="38" s="1"/>
  <c r="AS47" i="37"/>
  <c r="BE56" i="37"/>
  <c r="BM328" i="38"/>
  <c r="EN328" i="38" s="1"/>
  <c r="BM273" i="38"/>
  <c r="EN273" i="38" s="1"/>
  <c r="BM163" i="38"/>
  <c r="EN163" i="38" s="1"/>
  <c r="BM218" i="38"/>
  <c r="EN218" i="38" s="1"/>
  <c r="BM108" i="38"/>
  <c r="EN108" i="38" s="1"/>
  <c r="BM53" i="38"/>
  <c r="EN53" i="38" s="1"/>
  <c r="M327" i="38"/>
  <c r="CN327" i="38" s="1"/>
  <c r="M272" i="38"/>
  <c r="CN272" i="38" s="1"/>
  <c r="M162" i="38"/>
  <c r="CN162" i="38" s="1"/>
  <c r="M217" i="38"/>
  <c r="CN217" i="38" s="1"/>
  <c r="M107" i="38"/>
  <c r="CN107" i="38" s="1"/>
  <c r="M52" i="38"/>
  <c r="CN52" i="38" s="1"/>
  <c r="Q325" i="38"/>
  <c r="CR325" i="38" s="1"/>
  <c r="Q270" i="38"/>
  <c r="CR270" i="38" s="1"/>
  <c r="Q160" i="38"/>
  <c r="CR160" i="38" s="1"/>
  <c r="Q215" i="38"/>
  <c r="CR215" i="38" s="1"/>
  <c r="Q105" i="38"/>
  <c r="CR105" i="38" s="1"/>
  <c r="Q50" i="38"/>
  <c r="CR50" i="38" s="1"/>
  <c r="R323" i="38"/>
  <c r="CS323" i="38" s="1"/>
  <c r="R268" i="38"/>
  <c r="CS268" i="38" s="1"/>
  <c r="R158" i="38"/>
  <c r="CS158" i="38" s="1"/>
  <c r="R213" i="38"/>
  <c r="CS213" i="38" s="1"/>
  <c r="R48" i="38"/>
  <c r="CS48" i="38" s="1"/>
  <c r="R103" i="38"/>
  <c r="CS103" i="38" s="1"/>
  <c r="S267" i="38"/>
  <c r="CT267" i="38" s="1"/>
  <c r="S322" i="38"/>
  <c r="CT322" i="38" s="1"/>
  <c r="S157" i="38"/>
  <c r="CT157" i="38" s="1"/>
  <c r="S47" i="38"/>
  <c r="CT47" i="38" s="1"/>
  <c r="S102" i="38"/>
  <c r="CT102" i="38" s="1"/>
  <c r="S212" i="38"/>
  <c r="CT212" i="38" s="1"/>
  <c r="W200" i="38"/>
  <c r="CX200" i="38" s="1"/>
  <c r="W255" i="38"/>
  <c r="CX255" i="38" s="1"/>
  <c r="W310" i="38"/>
  <c r="CX310" i="38" s="1"/>
  <c r="W90" i="38"/>
  <c r="CX90" i="38" s="1"/>
  <c r="W145" i="38"/>
  <c r="CX145" i="38" s="1"/>
  <c r="W35" i="38"/>
  <c r="CX35" i="38" s="1"/>
  <c r="Z320" i="38"/>
  <c r="DA320" i="38" s="1"/>
  <c r="Z265" i="38"/>
  <c r="DA265" i="38" s="1"/>
  <c r="Z210" i="38"/>
  <c r="DA210" i="38" s="1"/>
  <c r="Z155" i="38"/>
  <c r="DA155" i="38" s="1"/>
  <c r="Z100" i="38"/>
  <c r="DA100" i="38" s="1"/>
  <c r="Z45" i="38"/>
  <c r="DA45" i="38" s="1"/>
  <c r="AB328" i="38"/>
  <c r="DC328" i="38" s="1"/>
  <c r="AB273" i="38"/>
  <c r="DC273" i="38" s="1"/>
  <c r="AB218" i="38"/>
  <c r="DC218" i="38" s="1"/>
  <c r="AB108" i="38"/>
  <c r="DC108" i="38" s="1"/>
  <c r="AB53" i="38"/>
  <c r="DC53" i="38" s="1"/>
  <c r="AB163" i="38"/>
  <c r="DC163" i="38" s="1"/>
  <c r="AF314" i="38"/>
  <c r="DG314" i="38" s="1"/>
  <c r="AF204" i="38"/>
  <c r="DG204" i="38" s="1"/>
  <c r="AF259" i="38"/>
  <c r="DG259" i="38" s="1"/>
  <c r="AF94" i="38"/>
  <c r="DG94" i="38" s="1"/>
  <c r="AF149" i="38"/>
  <c r="DG149" i="38" s="1"/>
  <c r="AF39" i="38"/>
  <c r="DG39" i="38" s="1"/>
  <c r="AP267" i="38"/>
  <c r="DQ267" i="38" s="1"/>
  <c r="AP322" i="38"/>
  <c r="DQ322" i="38" s="1"/>
  <c r="AP212" i="38"/>
  <c r="DQ212" i="38" s="1"/>
  <c r="AP157" i="38"/>
  <c r="DQ157" i="38" s="1"/>
  <c r="AP47" i="38"/>
  <c r="DQ47" i="38" s="1"/>
  <c r="AP102" i="38"/>
  <c r="DQ102" i="38" s="1"/>
  <c r="AP48" i="37"/>
  <c r="AX320" i="38"/>
  <c r="DY320" i="38" s="1"/>
  <c r="AX265" i="38"/>
  <c r="DY265" i="38" s="1"/>
  <c r="AX210" i="38"/>
  <c r="DY210" i="38" s="1"/>
  <c r="AX45" i="38"/>
  <c r="DY45" i="38" s="1"/>
  <c r="AX155" i="38"/>
  <c r="DY155" i="38" s="1"/>
  <c r="AX100" i="38"/>
  <c r="DY100" i="38" s="1"/>
  <c r="BA320" i="38"/>
  <c r="EB320" i="38" s="1"/>
  <c r="BA265" i="38"/>
  <c r="EB265" i="38" s="1"/>
  <c r="BA155" i="38"/>
  <c r="EB155" i="38" s="1"/>
  <c r="BA210" i="38"/>
  <c r="EB210" i="38" s="1"/>
  <c r="BA100" i="38"/>
  <c r="EB100" i="38" s="1"/>
  <c r="BA45" i="38"/>
  <c r="EB45" i="38" s="1"/>
  <c r="BD318" i="38"/>
  <c r="EE318" i="38" s="1"/>
  <c r="BD263" i="38"/>
  <c r="EE263" i="38" s="1"/>
  <c r="BD208" i="38"/>
  <c r="EE208" i="38" s="1"/>
  <c r="BD98" i="38"/>
  <c r="EE98" i="38" s="1"/>
  <c r="BD153" i="38"/>
  <c r="EE153" i="38" s="1"/>
  <c r="BD43" i="38"/>
  <c r="EE43" i="38" s="1"/>
  <c r="BE198" i="38"/>
  <c r="EF198" i="38" s="1"/>
  <c r="BE253" i="38"/>
  <c r="EF253" i="38" s="1"/>
  <c r="BE308" i="38"/>
  <c r="EF308" i="38" s="1"/>
  <c r="BE88" i="38"/>
  <c r="EF88" i="38" s="1"/>
  <c r="BE143" i="38"/>
  <c r="EF143" i="38" s="1"/>
  <c r="BE33" i="38"/>
  <c r="EF33" i="38" s="1"/>
  <c r="BF320" i="38"/>
  <c r="EG320" i="38" s="1"/>
  <c r="BF265" i="38"/>
  <c r="EG265" i="38" s="1"/>
  <c r="BF210" i="38"/>
  <c r="EG210" i="38" s="1"/>
  <c r="BF155" i="38"/>
  <c r="EG155" i="38" s="1"/>
  <c r="BF100" i="38"/>
  <c r="EG100" i="38" s="1"/>
  <c r="BF45" i="38"/>
  <c r="EG45" i="38" s="1"/>
  <c r="BG262" i="38"/>
  <c r="EH262" i="38" s="1"/>
  <c r="BG207" i="38"/>
  <c r="EH207" i="38" s="1"/>
  <c r="BG317" i="38"/>
  <c r="EH317" i="38" s="1"/>
  <c r="BG97" i="38"/>
  <c r="EH97" i="38" s="1"/>
  <c r="BG152" i="38"/>
  <c r="EH152" i="38" s="1"/>
  <c r="BG42" i="38"/>
  <c r="EH42" i="38" s="1"/>
  <c r="BK252" i="38"/>
  <c r="EL252" i="38" s="1"/>
  <c r="BK197" i="38"/>
  <c r="EL197" i="38" s="1"/>
  <c r="BK307" i="38"/>
  <c r="EL307" i="38" s="1"/>
  <c r="BK87" i="38"/>
  <c r="EL87" i="38" s="1"/>
  <c r="BK142" i="38"/>
  <c r="EL142" i="38" s="1"/>
  <c r="BK32" i="38"/>
  <c r="EL32" i="38" s="1"/>
  <c r="AW102" i="38"/>
  <c r="DX102" i="38" s="1"/>
  <c r="AW267" i="38"/>
  <c r="DX267" i="38" s="1"/>
  <c r="AW212" i="38"/>
  <c r="DX212" i="38" s="1"/>
  <c r="AW47" i="38"/>
  <c r="DX47" i="38" s="1"/>
  <c r="AW322" i="38"/>
  <c r="DX322" i="38" s="1"/>
  <c r="AW157" i="38"/>
  <c r="DX157" i="38" s="1"/>
  <c r="AL322" i="38"/>
  <c r="DM322" i="38" s="1"/>
  <c r="AL157" i="38"/>
  <c r="DM157" i="38" s="1"/>
  <c r="AL102" i="38"/>
  <c r="DM102" i="38" s="1"/>
  <c r="AL267" i="38"/>
  <c r="DM267" i="38" s="1"/>
  <c r="AL212" i="38"/>
  <c r="DM212" i="38" s="1"/>
  <c r="AL47" i="38"/>
  <c r="DM47" i="38" s="1"/>
  <c r="AR100" i="38"/>
  <c r="DS100" i="38" s="1"/>
  <c r="AR320" i="38"/>
  <c r="DS320" i="38" s="1"/>
  <c r="AR265" i="38"/>
  <c r="DS265" i="38" s="1"/>
  <c r="AR210" i="38"/>
  <c r="DS210" i="38" s="1"/>
  <c r="AR155" i="38"/>
  <c r="DS155" i="38" s="1"/>
  <c r="AR45" i="38"/>
  <c r="DS45" i="38" s="1"/>
  <c r="AV208" i="38"/>
  <c r="DW208" i="38" s="1"/>
  <c r="AV318" i="38"/>
  <c r="DW318" i="38" s="1"/>
  <c r="AV263" i="38"/>
  <c r="DW263" i="38" s="1"/>
  <c r="AV153" i="38"/>
  <c r="DW153" i="38" s="1"/>
  <c r="AV43" i="38"/>
  <c r="DW43" i="38" s="1"/>
  <c r="AV98" i="38"/>
  <c r="DW98" i="38" s="1"/>
  <c r="AL101" i="38"/>
  <c r="DM101" i="38" s="1"/>
  <c r="AL266" i="38"/>
  <c r="DM266" i="38" s="1"/>
  <c r="AL211" i="38"/>
  <c r="DM211" i="38" s="1"/>
  <c r="AL321" i="38"/>
  <c r="DM321" i="38" s="1"/>
  <c r="AL46" i="38"/>
  <c r="DM46" i="38" s="1"/>
  <c r="AL156" i="38"/>
  <c r="DM156" i="38" s="1"/>
  <c r="AR264" i="38"/>
  <c r="DS264" i="38" s="1"/>
  <c r="AR319" i="38"/>
  <c r="DS319" i="38" s="1"/>
  <c r="AR209" i="38"/>
  <c r="DS209" i="38" s="1"/>
  <c r="AR154" i="38"/>
  <c r="DS154" i="38" s="1"/>
  <c r="AR44" i="38"/>
  <c r="DS44" i="38" s="1"/>
  <c r="AR99" i="38"/>
  <c r="DS99" i="38" s="1"/>
  <c r="AW266" i="38"/>
  <c r="DX266" i="38" s="1"/>
  <c r="AW211" i="38"/>
  <c r="DX211" i="38" s="1"/>
  <c r="AW321" i="38"/>
  <c r="DX321" i="38" s="1"/>
  <c r="AW46" i="38"/>
  <c r="DX46" i="38" s="1"/>
  <c r="AW156" i="38"/>
  <c r="DX156" i="38" s="1"/>
  <c r="AW101" i="38"/>
  <c r="DX101" i="38" s="1"/>
  <c r="AL320" i="38"/>
  <c r="DM320" i="38" s="1"/>
  <c r="AL265" i="38"/>
  <c r="DM265" i="38" s="1"/>
  <c r="AL210" i="38"/>
  <c r="DM210" i="38" s="1"/>
  <c r="AL155" i="38"/>
  <c r="DM155" i="38" s="1"/>
  <c r="AL45" i="38"/>
  <c r="DM45" i="38" s="1"/>
  <c r="AL100" i="38"/>
  <c r="DM100" i="38" s="1"/>
  <c r="AR153" i="38"/>
  <c r="DS153" i="38" s="1"/>
  <c r="AR43" i="38"/>
  <c r="DS43" i="38" s="1"/>
  <c r="AR98" i="38"/>
  <c r="DS98" i="38" s="1"/>
  <c r="AR318" i="38"/>
  <c r="DS318" i="38" s="1"/>
  <c r="AR263" i="38"/>
  <c r="DS263" i="38" s="1"/>
  <c r="AR208" i="38"/>
  <c r="DS208" i="38" s="1"/>
  <c r="AW320" i="38"/>
  <c r="DX320" i="38" s="1"/>
  <c r="AW265" i="38"/>
  <c r="DX265" i="38" s="1"/>
  <c r="AW210" i="38"/>
  <c r="DX210" i="38" s="1"/>
  <c r="AW155" i="38"/>
  <c r="DX155" i="38" s="1"/>
  <c r="AW45" i="38"/>
  <c r="DX45" i="38" s="1"/>
  <c r="AW100" i="38"/>
  <c r="DX100" i="38" s="1"/>
  <c r="AL154" i="38"/>
  <c r="DM154" i="38" s="1"/>
  <c r="AL44" i="38"/>
  <c r="DM44" i="38" s="1"/>
  <c r="AL99" i="38"/>
  <c r="DM99" i="38" s="1"/>
  <c r="AL264" i="38"/>
  <c r="DM264" i="38" s="1"/>
  <c r="AL319" i="38"/>
  <c r="DM319" i="38" s="1"/>
  <c r="AL209" i="38"/>
  <c r="DM209" i="38" s="1"/>
  <c r="AV52" i="38"/>
  <c r="DW52" i="38" s="1"/>
  <c r="AV217" i="38"/>
  <c r="DW217" i="38" s="1"/>
  <c r="AV107" i="38"/>
  <c r="DW107" i="38" s="1"/>
  <c r="AV272" i="38"/>
  <c r="DW272" i="38" s="1"/>
  <c r="AV162" i="38"/>
  <c r="DW162" i="38" s="1"/>
  <c r="AV327" i="38"/>
  <c r="DW327" i="38" s="1"/>
  <c r="AV326" i="38"/>
  <c r="DW326" i="38" s="1"/>
  <c r="AV271" i="38"/>
  <c r="DW271" i="38" s="1"/>
  <c r="AV106" i="38"/>
  <c r="DW106" i="38" s="1"/>
  <c r="AV161" i="38"/>
  <c r="DW161" i="38" s="1"/>
  <c r="AV216" i="38"/>
  <c r="DW216" i="38" s="1"/>
  <c r="AV51" i="38"/>
  <c r="DW51" i="38" s="1"/>
  <c r="AR217" i="38"/>
  <c r="DS217" i="38" s="1"/>
  <c r="AR107" i="38"/>
  <c r="DS107" i="38" s="1"/>
  <c r="AR272" i="38"/>
  <c r="DS272" i="38" s="1"/>
  <c r="AR162" i="38"/>
  <c r="DS162" i="38" s="1"/>
  <c r="AR327" i="38"/>
  <c r="DS327" i="38" s="1"/>
  <c r="AR52" i="38"/>
  <c r="DS52" i="38" s="1"/>
  <c r="AV160" i="38"/>
  <c r="DW160" i="38" s="1"/>
  <c r="AV325" i="38"/>
  <c r="DW325" i="38" s="1"/>
  <c r="AV105" i="38"/>
  <c r="DW105" i="38" s="1"/>
  <c r="AV50" i="38"/>
  <c r="DW50" i="38" s="1"/>
  <c r="AV270" i="38"/>
  <c r="DW270" i="38" s="1"/>
  <c r="AV215" i="38"/>
  <c r="DW215" i="38" s="1"/>
  <c r="AL48" i="38"/>
  <c r="DM48" i="38" s="1"/>
  <c r="AL213" i="38"/>
  <c r="DM213" i="38" s="1"/>
  <c r="AL268" i="38"/>
  <c r="DM268" i="38" s="1"/>
  <c r="AL323" i="38"/>
  <c r="DM323" i="38" s="1"/>
  <c r="AL158" i="38"/>
  <c r="DM158" i="38" s="1"/>
  <c r="AL103" i="38"/>
  <c r="DM103" i="38" s="1"/>
  <c r="AW318" i="38"/>
  <c r="DX318" i="38" s="1"/>
  <c r="AW263" i="38"/>
  <c r="DX263" i="38" s="1"/>
  <c r="AW208" i="38"/>
  <c r="DX208" i="38" s="1"/>
  <c r="AW153" i="38"/>
  <c r="DX153" i="38" s="1"/>
  <c r="AW43" i="38"/>
  <c r="DX43" i="38" s="1"/>
  <c r="AW98" i="38"/>
  <c r="DX98" i="38" s="1"/>
  <c r="AL108" i="38"/>
  <c r="DM108" i="38" s="1"/>
  <c r="AL163" i="38"/>
  <c r="DM163" i="38" s="1"/>
  <c r="AL328" i="38"/>
  <c r="DM328" i="38" s="1"/>
  <c r="AL273" i="38"/>
  <c r="DM273" i="38" s="1"/>
  <c r="AL53" i="38"/>
  <c r="DM53" i="38" s="1"/>
  <c r="AL218" i="38"/>
  <c r="DM218" i="38" s="1"/>
  <c r="AR161" i="38"/>
  <c r="DS161" i="38" s="1"/>
  <c r="AR51" i="38"/>
  <c r="DS51" i="38" s="1"/>
  <c r="AR216" i="38"/>
  <c r="DS216" i="38" s="1"/>
  <c r="AR326" i="38"/>
  <c r="DS326" i="38" s="1"/>
  <c r="AR271" i="38"/>
  <c r="DS271" i="38" s="1"/>
  <c r="AR106" i="38"/>
  <c r="DS106" i="38" s="1"/>
  <c r="AV269" i="38"/>
  <c r="DW269" i="38" s="1"/>
  <c r="AV49" i="38"/>
  <c r="DW49" i="38" s="1"/>
  <c r="AV214" i="38"/>
  <c r="DW214" i="38" s="1"/>
  <c r="AV324" i="38"/>
  <c r="DW324" i="38" s="1"/>
  <c r="AV159" i="38"/>
  <c r="DW159" i="38" s="1"/>
  <c r="AV104" i="38"/>
  <c r="DW104" i="38" s="1"/>
  <c r="AV99" i="38"/>
  <c r="DW99" i="38" s="1"/>
  <c r="AV264" i="38"/>
  <c r="DW264" i="38" s="1"/>
  <c r="AV319" i="38"/>
  <c r="DW319" i="38" s="1"/>
  <c r="AV209" i="38"/>
  <c r="DW209" i="38" s="1"/>
  <c r="AV154" i="38"/>
  <c r="DW154" i="38" s="1"/>
  <c r="AV44" i="38"/>
  <c r="DW44" i="38" s="1"/>
  <c r="AL327" i="38"/>
  <c r="DM327" i="38" s="1"/>
  <c r="AL52" i="38"/>
  <c r="DM52" i="38" s="1"/>
  <c r="AL217" i="38"/>
  <c r="DM217" i="38" s="1"/>
  <c r="AL107" i="38"/>
  <c r="DM107" i="38" s="1"/>
  <c r="AL272" i="38"/>
  <c r="DM272" i="38" s="1"/>
  <c r="AL162" i="38"/>
  <c r="DM162" i="38" s="1"/>
  <c r="AR325" i="38"/>
  <c r="DS325" i="38" s="1"/>
  <c r="AR50" i="38"/>
  <c r="DS50" i="38" s="1"/>
  <c r="AR270" i="38"/>
  <c r="DS270" i="38" s="1"/>
  <c r="AR215" i="38"/>
  <c r="DS215" i="38" s="1"/>
  <c r="AR160" i="38"/>
  <c r="DS160" i="38" s="1"/>
  <c r="AR105" i="38"/>
  <c r="DS105" i="38" s="1"/>
  <c r="AV268" i="38"/>
  <c r="DW268" i="38" s="1"/>
  <c r="AV213" i="38"/>
  <c r="DW213" i="38" s="1"/>
  <c r="AV323" i="38"/>
  <c r="DW323" i="38" s="1"/>
  <c r="AV158" i="38"/>
  <c r="DW158" i="38" s="1"/>
  <c r="AV103" i="38"/>
  <c r="DW103" i="38" s="1"/>
  <c r="AV48" i="38"/>
  <c r="DW48" i="38" s="1"/>
  <c r="AW324" i="38"/>
  <c r="DX324" i="38" s="1"/>
  <c r="AW269" i="38"/>
  <c r="DX269" i="38" s="1"/>
  <c r="AW49" i="38"/>
  <c r="DX49" i="38" s="1"/>
  <c r="AW214" i="38"/>
  <c r="DX214" i="38" s="1"/>
  <c r="AW159" i="38"/>
  <c r="DX159" i="38" s="1"/>
  <c r="AW104" i="38"/>
  <c r="DX104" i="38" s="1"/>
  <c r="AL51" i="38"/>
  <c r="DM51" i="38" s="1"/>
  <c r="AL216" i="38"/>
  <c r="DM216" i="38" s="1"/>
  <c r="AL326" i="38"/>
  <c r="DM326" i="38" s="1"/>
  <c r="AL271" i="38"/>
  <c r="DM271" i="38" s="1"/>
  <c r="AL106" i="38"/>
  <c r="DM106" i="38" s="1"/>
  <c r="AL161" i="38"/>
  <c r="DM161" i="38" s="1"/>
  <c r="AR49" i="38"/>
  <c r="DS49" i="38" s="1"/>
  <c r="AR214" i="38"/>
  <c r="DS214" i="38" s="1"/>
  <c r="AR159" i="38"/>
  <c r="DS159" i="38" s="1"/>
  <c r="AR104" i="38"/>
  <c r="DS104" i="38" s="1"/>
  <c r="AR269" i="38"/>
  <c r="DS269" i="38" s="1"/>
  <c r="AR324" i="38"/>
  <c r="DS324" i="38" s="1"/>
  <c r="AV102" i="38"/>
  <c r="DW102" i="38" s="1"/>
  <c r="AV267" i="38"/>
  <c r="DW267" i="38" s="1"/>
  <c r="AV212" i="38"/>
  <c r="DW212" i="38" s="1"/>
  <c r="AV47" i="38"/>
  <c r="DW47" i="38" s="1"/>
  <c r="AV322" i="38"/>
  <c r="DW322" i="38" s="1"/>
  <c r="AV157" i="38"/>
  <c r="DW157" i="38" s="1"/>
  <c r="AR321" i="38"/>
  <c r="DS321" i="38" s="1"/>
  <c r="AR46" i="38"/>
  <c r="DS46" i="38" s="1"/>
  <c r="AR156" i="38"/>
  <c r="DS156" i="38" s="1"/>
  <c r="AR101" i="38"/>
  <c r="DS101" i="38" s="1"/>
  <c r="AR266" i="38"/>
  <c r="DS266" i="38" s="1"/>
  <c r="AR211" i="38"/>
  <c r="DS211" i="38" s="1"/>
  <c r="AW160" i="38"/>
  <c r="DX160" i="38" s="1"/>
  <c r="AW105" i="38"/>
  <c r="DX105" i="38" s="1"/>
  <c r="AW325" i="38"/>
  <c r="DX325" i="38" s="1"/>
  <c r="AW50" i="38"/>
  <c r="DX50" i="38" s="1"/>
  <c r="AW270" i="38"/>
  <c r="DX270" i="38" s="1"/>
  <c r="AW215" i="38"/>
  <c r="DX215" i="38" s="1"/>
  <c r="AL160" i="38"/>
  <c r="DM160" i="38" s="1"/>
  <c r="AL105" i="38"/>
  <c r="DM105" i="38" s="1"/>
  <c r="AL215" i="38"/>
  <c r="DM215" i="38" s="1"/>
  <c r="AL325" i="38"/>
  <c r="DM325" i="38" s="1"/>
  <c r="AL50" i="38"/>
  <c r="DM50" i="38" s="1"/>
  <c r="AL270" i="38"/>
  <c r="DM270" i="38" s="1"/>
  <c r="AR158" i="38"/>
  <c r="DS158" i="38" s="1"/>
  <c r="AR103" i="38"/>
  <c r="DS103" i="38" s="1"/>
  <c r="AR48" i="38"/>
  <c r="DS48" i="38" s="1"/>
  <c r="AR213" i="38"/>
  <c r="DS213" i="38" s="1"/>
  <c r="AR268" i="38"/>
  <c r="DS268" i="38" s="1"/>
  <c r="AR323" i="38"/>
  <c r="DS323" i="38" s="1"/>
  <c r="AV266" i="38"/>
  <c r="DW266" i="38" s="1"/>
  <c r="AV211" i="38"/>
  <c r="DW211" i="38" s="1"/>
  <c r="AV321" i="38"/>
  <c r="DW321" i="38" s="1"/>
  <c r="AV46" i="38"/>
  <c r="DW46" i="38" s="1"/>
  <c r="AV156" i="38"/>
  <c r="DW156" i="38" s="1"/>
  <c r="AV101" i="38"/>
  <c r="DW101" i="38" s="1"/>
  <c r="AW213" i="38"/>
  <c r="DX213" i="38" s="1"/>
  <c r="AW268" i="38"/>
  <c r="DX268" i="38" s="1"/>
  <c r="AW323" i="38"/>
  <c r="DX323" i="38" s="1"/>
  <c r="AW158" i="38"/>
  <c r="DX158" i="38" s="1"/>
  <c r="AW103" i="38"/>
  <c r="DX103" i="38" s="1"/>
  <c r="AW48" i="38"/>
  <c r="DX48" i="38" s="1"/>
  <c r="AL324" i="38"/>
  <c r="DM324" i="38" s="1"/>
  <c r="AL269" i="38"/>
  <c r="DM269" i="38" s="1"/>
  <c r="AL49" i="38"/>
  <c r="DM49" i="38" s="1"/>
  <c r="AL214" i="38"/>
  <c r="DM214" i="38" s="1"/>
  <c r="AL159" i="38"/>
  <c r="DM159" i="38" s="1"/>
  <c r="AL104" i="38"/>
  <c r="DM104" i="38" s="1"/>
  <c r="AR267" i="38"/>
  <c r="DS267" i="38" s="1"/>
  <c r="AR212" i="38"/>
  <c r="DS212" i="38" s="1"/>
  <c r="AR47" i="38"/>
  <c r="DS47" i="38" s="1"/>
  <c r="AR322" i="38"/>
  <c r="DS322" i="38" s="1"/>
  <c r="AR157" i="38"/>
  <c r="DS157" i="38" s="1"/>
  <c r="AR102" i="38"/>
  <c r="DS102" i="38" s="1"/>
  <c r="AV155" i="38"/>
  <c r="DW155" i="38" s="1"/>
  <c r="AV45" i="38"/>
  <c r="DW45" i="38" s="1"/>
  <c r="AV320" i="38"/>
  <c r="DW320" i="38" s="1"/>
  <c r="AV210" i="38"/>
  <c r="DW210" i="38" s="1"/>
  <c r="AV100" i="38"/>
  <c r="DW100" i="38" s="1"/>
  <c r="AV265" i="38"/>
  <c r="DW265" i="38" s="1"/>
  <c r="AJ46" i="37"/>
  <c r="AJ47" i="37"/>
  <c r="AJ48" i="37"/>
  <c r="AJ49" i="37"/>
  <c r="AJ50" i="37"/>
  <c r="AJ51" i="37"/>
  <c r="AJ52" i="37"/>
  <c r="AJ53" i="37"/>
  <c r="AJ54" i="37"/>
  <c r="AJ55" i="37"/>
  <c r="AD47" i="37"/>
  <c r="AD48" i="37"/>
  <c r="AD49" i="37"/>
  <c r="AD50" i="37"/>
  <c r="AD51" i="37"/>
  <c r="AD52" i="37"/>
  <c r="AD53" i="37"/>
  <c r="AD54" i="37"/>
  <c r="AD55" i="37"/>
  <c r="AD56" i="37"/>
  <c r="X27" i="37"/>
  <c r="X28" i="37"/>
  <c r="X29" i="37"/>
  <c r="X30" i="37"/>
  <c r="X31" i="37"/>
  <c r="X32" i="37"/>
  <c r="X33" i="37"/>
  <c r="X34" i="37"/>
  <c r="X35" i="37"/>
  <c r="X36" i="37"/>
  <c r="X37" i="37"/>
  <c r="X38" i="37"/>
  <c r="T47" i="37"/>
  <c r="T48" i="37"/>
  <c r="T49" i="37"/>
  <c r="T50" i="37"/>
  <c r="T51" i="37"/>
  <c r="T52" i="37"/>
  <c r="T53" i="37"/>
  <c r="T54" i="37"/>
  <c r="T55" i="37"/>
  <c r="T56" i="37"/>
  <c r="O27" i="37"/>
  <c r="O28" i="37"/>
  <c r="O29" i="37"/>
  <c r="O30" i="37"/>
  <c r="O31" i="37"/>
  <c r="O32" i="37"/>
  <c r="O33" i="37"/>
  <c r="O34" i="37"/>
  <c r="O35" i="37"/>
  <c r="O36" i="37"/>
  <c r="O37" i="37"/>
  <c r="O38" i="37"/>
  <c r="AY270" i="38" l="1"/>
  <c r="DZ270" i="38" s="1"/>
  <c r="AY325" i="38"/>
  <c r="DZ325" i="38" s="1"/>
  <c r="AQ53" i="37"/>
  <c r="AY50" i="38"/>
  <c r="DZ50" i="38" s="1"/>
  <c r="AY105" i="38"/>
  <c r="DZ105" i="38" s="1"/>
  <c r="AY215" i="38"/>
  <c r="DZ215" i="38" s="1"/>
  <c r="AY160" i="38"/>
  <c r="DZ160" i="38" s="1"/>
  <c r="AT46" i="37"/>
  <c r="BF54" i="37"/>
  <c r="BN326" i="38"/>
  <c r="EO326" i="38" s="1"/>
  <c r="BN271" i="38"/>
  <c r="EO271" i="38" s="1"/>
  <c r="BN161" i="38"/>
  <c r="EO161" i="38" s="1"/>
  <c r="BN216" i="38"/>
  <c r="EO216" i="38" s="1"/>
  <c r="BN106" i="38"/>
  <c r="EO106" i="38" s="1"/>
  <c r="BN51" i="38"/>
  <c r="EO51" i="38" s="1"/>
  <c r="AZ47" i="37"/>
  <c r="BH319" i="38"/>
  <c r="EI319" i="38" s="1"/>
  <c r="BH264" i="38"/>
  <c r="EI264" i="38" s="1"/>
  <c r="BH154" i="38"/>
  <c r="EI154" i="38" s="1"/>
  <c r="BH209" i="38"/>
  <c r="EI209" i="38" s="1"/>
  <c r="BH99" i="38"/>
  <c r="EI99" i="38" s="1"/>
  <c r="BH44" i="38"/>
  <c r="EI44" i="38" s="1"/>
  <c r="BA49" i="37"/>
  <c r="BI321" i="38"/>
  <c r="EJ321" i="38" s="1"/>
  <c r="BI266" i="38"/>
  <c r="EJ266" i="38" s="1"/>
  <c r="BI211" i="38"/>
  <c r="EJ211" i="38" s="1"/>
  <c r="BI156" i="38"/>
  <c r="EJ156" i="38" s="1"/>
  <c r="BI101" i="38"/>
  <c r="EJ101" i="38" s="1"/>
  <c r="BI46" i="38"/>
  <c r="EJ46" i="38" s="1"/>
  <c r="AZ44" i="37"/>
  <c r="AZ177" i="37" s="1"/>
  <c r="BH261" i="38"/>
  <c r="EI261" i="38" s="1"/>
  <c r="BH316" i="38"/>
  <c r="EI316" i="38" s="1"/>
  <c r="BH206" i="38"/>
  <c r="EI206" i="38" s="1"/>
  <c r="BH96" i="38"/>
  <c r="EI96" i="38" s="1"/>
  <c r="BH151" i="38"/>
  <c r="EI151" i="38" s="1"/>
  <c r="BH41" i="38"/>
  <c r="EI41" i="38" s="1"/>
  <c r="BA45" i="37"/>
  <c r="BI317" i="38"/>
  <c r="EJ317" i="38" s="1"/>
  <c r="BI262" i="38"/>
  <c r="EJ262" i="38" s="1"/>
  <c r="BI207" i="38"/>
  <c r="EJ207" i="38" s="1"/>
  <c r="BI97" i="38"/>
  <c r="EJ97" i="38" s="1"/>
  <c r="BI152" i="38"/>
  <c r="EJ152" i="38" s="1"/>
  <c r="BI42" i="38"/>
  <c r="EJ42" i="38" s="1"/>
  <c r="BA48" i="37"/>
  <c r="BI320" i="38"/>
  <c r="EJ320" i="38" s="1"/>
  <c r="BI265" i="38"/>
  <c r="EJ265" i="38" s="1"/>
  <c r="BI210" i="38"/>
  <c r="EJ210" i="38" s="1"/>
  <c r="BI155" i="38"/>
  <c r="EJ155" i="38" s="1"/>
  <c r="BI100" i="38"/>
  <c r="EJ100" i="38" s="1"/>
  <c r="BI45" i="38"/>
  <c r="EJ45" i="38" s="1"/>
  <c r="AQ55" i="37"/>
  <c r="AY272" i="38"/>
  <c r="DZ272" i="38" s="1"/>
  <c r="AY162" i="38"/>
  <c r="DZ162" i="38" s="1"/>
  <c r="AY217" i="38"/>
  <c r="DZ217" i="38" s="1"/>
  <c r="AY327" i="38"/>
  <c r="DZ327" i="38" s="1"/>
  <c r="AY107" i="38"/>
  <c r="DZ107" i="38" s="1"/>
  <c r="AY52" i="38"/>
  <c r="DZ52" i="38" s="1"/>
  <c r="BC317" i="38"/>
  <c r="ED317" i="38" s="1"/>
  <c r="BC207" i="38"/>
  <c r="ED207" i="38" s="1"/>
  <c r="BC97" i="38"/>
  <c r="ED97" i="38" s="1"/>
  <c r="BC262" i="38"/>
  <c r="ED262" i="38" s="1"/>
  <c r="BC152" i="38"/>
  <c r="ED152" i="38" s="1"/>
  <c r="BC42" i="38"/>
  <c r="ED42" i="38" s="1"/>
  <c r="AZ273" i="38"/>
  <c r="EA273" i="38" s="1"/>
  <c r="AZ328" i="38"/>
  <c r="EA328" i="38" s="1"/>
  <c r="AZ163" i="38"/>
  <c r="EA163" i="38" s="1"/>
  <c r="AZ218" i="38"/>
  <c r="EA218" i="38" s="1"/>
  <c r="AZ108" i="38"/>
  <c r="EA108" i="38" s="1"/>
  <c r="AZ53" i="38"/>
  <c r="EA53" i="38" s="1"/>
  <c r="BF47" i="37"/>
  <c r="BF180" i="37" s="1"/>
  <c r="BN319" i="38"/>
  <c r="EO319" i="38" s="1"/>
  <c r="BN264" i="38"/>
  <c r="EO264" i="38" s="1"/>
  <c r="BN209" i="38"/>
  <c r="EO209" i="38" s="1"/>
  <c r="BN154" i="38"/>
  <c r="EO154" i="38" s="1"/>
  <c r="BN99" i="38"/>
  <c r="EO99" i="38" s="1"/>
  <c r="BN44" i="38"/>
  <c r="EO44" i="38" s="1"/>
  <c r="AZ325" i="38"/>
  <c r="EA325" i="38" s="1"/>
  <c r="AZ270" i="38"/>
  <c r="EA270" i="38" s="1"/>
  <c r="AZ160" i="38"/>
  <c r="EA160" i="38" s="1"/>
  <c r="AZ215" i="38"/>
  <c r="EA215" i="38" s="1"/>
  <c r="AZ105" i="38"/>
  <c r="EA105" i="38" s="1"/>
  <c r="AZ50" i="38"/>
  <c r="EA50" i="38" s="1"/>
  <c r="U49" i="37"/>
  <c r="AC321" i="38"/>
  <c r="DD321" i="38" s="1"/>
  <c r="AC266" i="38"/>
  <c r="DD266" i="38" s="1"/>
  <c r="AC211" i="38"/>
  <c r="DD211" i="38" s="1"/>
  <c r="AC156" i="38"/>
  <c r="DD156" i="38" s="1"/>
  <c r="AC101" i="38"/>
  <c r="DD101" i="38" s="1"/>
  <c r="AC46" i="38"/>
  <c r="DD46" i="38" s="1"/>
  <c r="BA52" i="37"/>
  <c r="BA185" i="37" s="1"/>
  <c r="BI324" i="38"/>
  <c r="EJ324" i="38" s="1"/>
  <c r="BI269" i="38"/>
  <c r="EJ269" i="38" s="1"/>
  <c r="BI159" i="38"/>
  <c r="EJ159" i="38" s="1"/>
  <c r="BI214" i="38"/>
  <c r="EJ214" i="38" s="1"/>
  <c r="BI104" i="38"/>
  <c r="EJ104" i="38" s="1"/>
  <c r="BI49" i="38"/>
  <c r="EJ49" i="38" s="1"/>
  <c r="AZ326" i="38"/>
  <c r="EA326" i="38" s="1"/>
  <c r="AZ271" i="38"/>
  <c r="EA271" i="38" s="1"/>
  <c r="AZ216" i="38"/>
  <c r="EA216" i="38" s="1"/>
  <c r="AZ161" i="38"/>
  <c r="EA161" i="38" s="1"/>
  <c r="AZ106" i="38"/>
  <c r="EA106" i="38" s="1"/>
  <c r="AZ51" i="38"/>
  <c r="EA51" i="38" s="1"/>
  <c r="BA51" i="37"/>
  <c r="BI323" i="38"/>
  <c r="EJ323" i="38" s="1"/>
  <c r="BI268" i="38"/>
  <c r="EJ268" i="38" s="1"/>
  <c r="BI213" i="38"/>
  <c r="EJ213" i="38" s="1"/>
  <c r="BI48" i="38"/>
  <c r="EJ48" i="38" s="1"/>
  <c r="BI103" i="38"/>
  <c r="EJ103" i="38" s="1"/>
  <c r="BI158" i="38"/>
  <c r="EJ158" i="38" s="1"/>
  <c r="U55" i="37"/>
  <c r="AC327" i="38"/>
  <c r="DD327" i="38" s="1"/>
  <c r="AC272" i="38"/>
  <c r="DD272" i="38" s="1"/>
  <c r="AC162" i="38"/>
  <c r="DD162" i="38" s="1"/>
  <c r="AC217" i="38"/>
  <c r="DD217" i="38" s="1"/>
  <c r="AC107" i="38"/>
  <c r="DD107" i="38" s="1"/>
  <c r="AC52" i="38"/>
  <c r="DD52" i="38" s="1"/>
  <c r="BC321" i="38"/>
  <c r="ED321" i="38" s="1"/>
  <c r="BC266" i="38"/>
  <c r="ED266" i="38" s="1"/>
  <c r="BC156" i="38"/>
  <c r="ED156" i="38" s="1"/>
  <c r="BC211" i="38"/>
  <c r="ED211" i="38" s="1"/>
  <c r="BC101" i="38"/>
  <c r="ED101" i="38" s="1"/>
  <c r="BC46" i="38"/>
  <c r="ED46" i="38" s="1"/>
  <c r="BF52" i="37"/>
  <c r="BN269" i="38"/>
  <c r="EO269" i="38" s="1"/>
  <c r="BN324" i="38"/>
  <c r="EO324" i="38" s="1"/>
  <c r="BN214" i="38"/>
  <c r="EO214" i="38" s="1"/>
  <c r="BN159" i="38"/>
  <c r="EO159" i="38" s="1"/>
  <c r="BN104" i="38"/>
  <c r="EO104" i="38" s="1"/>
  <c r="BN49" i="38"/>
  <c r="EO49" i="38" s="1"/>
  <c r="U54" i="37"/>
  <c r="U187" i="37" s="1"/>
  <c r="AC326" i="38"/>
  <c r="DD326" i="38" s="1"/>
  <c r="AC271" i="38"/>
  <c r="DD271" i="38" s="1"/>
  <c r="AC216" i="38"/>
  <c r="DD216" i="38" s="1"/>
  <c r="AC161" i="38"/>
  <c r="DD161" i="38" s="1"/>
  <c r="AC106" i="38"/>
  <c r="DD106" i="38" s="1"/>
  <c r="AC51" i="38"/>
  <c r="DD51" i="38" s="1"/>
  <c r="AT52" i="37"/>
  <c r="BB269" i="38"/>
  <c r="EC269" i="38" s="1"/>
  <c r="BB324" i="38"/>
  <c r="EC324" i="38" s="1"/>
  <c r="BB214" i="38"/>
  <c r="EC214" i="38" s="1"/>
  <c r="BB159" i="38"/>
  <c r="EC159" i="38" s="1"/>
  <c r="BB104" i="38"/>
  <c r="EC104" i="38" s="1"/>
  <c r="BB49" i="38"/>
  <c r="EC49" i="38" s="1"/>
  <c r="BF49" i="37"/>
  <c r="BF182" i="37" s="1"/>
  <c r="BN321" i="38"/>
  <c r="EO321" i="38" s="1"/>
  <c r="BN266" i="38"/>
  <c r="EO266" i="38" s="1"/>
  <c r="BN156" i="38"/>
  <c r="EO156" i="38" s="1"/>
  <c r="BN211" i="38"/>
  <c r="EO211" i="38" s="1"/>
  <c r="BN101" i="38"/>
  <c r="EO101" i="38" s="1"/>
  <c r="BN46" i="38"/>
  <c r="EO46" i="38" s="1"/>
  <c r="AZ43" i="37"/>
  <c r="BH260" i="38"/>
  <c r="EI260" i="38" s="1"/>
  <c r="BH315" i="38"/>
  <c r="EI315" i="38" s="1"/>
  <c r="BH205" i="38"/>
  <c r="EI205" i="38" s="1"/>
  <c r="BH95" i="38"/>
  <c r="EI95" i="38" s="1"/>
  <c r="BH150" i="38"/>
  <c r="EI150" i="38" s="1"/>
  <c r="BH40" i="38"/>
  <c r="EI40" i="38" s="1"/>
  <c r="U48" i="37"/>
  <c r="AC320" i="38"/>
  <c r="DD320" i="38" s="1"/>
  <c r="AC265" i="38"/>
  <c r="DD265" i="38" s="1"/>
  <c r="AC155" i="38"/>
  <c r="DD155" i="38" s="1"/>
  <c r="AC210" i="38"/>
  <c r="DD210" i="38" s="1"/>
  <c r="AC45" i="38"/>
  <c r="DD45" i="38" s="1"/>
  <c r="AC100" i="38"/>
  <c r="DD100" i="38" s="1"/>
  <c r="AT47" i="37"/>
  <c r="BB319" i="38"/>
  <c r="EC319" i="38" s="1"/>
  <c r="BB264" i="38"/>
  <c r="EC264" i="38" s="1"/>
  <c r="BB209" i="38"/>
  <c r="EC209" i="38" s="1"/>
  <c r="BB154" i="38"/>
  <c r="EC154" i="38" s="1"/>
  <c r="BB99" i="38"/>
  <c r="EC99" i="38" s="1"/>
  <c r="BB44" i="38"/>
  <c r="EC44" i="38" s="1"/>
  <c r="BF55" i="37"/>
  <c r="BN327" i="38"/>
  <c r="EO327" i="38" s="1"/>
  <c r="BN272" i="38"/>
  <c r="EO272" i="38" s="1"/>
  <c r="BN162" i="38"/>
  <c r="EO162" i="38" s="1"/>
  <c r="BN217" i="38"/>
  <c r="EO217" i="38" s="1"/>
  <c r="BN107" i="38"/>
  <c r="EO107" i="38" s="1"/>
  <c r="BN52" i="38"/>
  <c r="EO52" i="38" s="1"/>
  <c r="AZ269" i="38"/>
  <c r="EA269" i="38" s="1"/>
  <c r="AZ324" i="38"/>
  <c r="EA324" i="38" s="1"/>
  <c r="AZ214" i="38"/>
  <c r="EA214" i="38" s="1"/>
  <c r="AZ159" i="38"/>
  <c r="EA159" i="38" s="1"/>
  <c r="AZ104" i="38"/>
  <c r="EA104" i="38" s="1"/>
  <c r="AZ49" i="38"/>
  <c r="EA49" i="38" s="1"/>
  <c r="BF48" i="37"/>
  <c r="BN265" i="38"/>
  <c r="EO265" i="38" s="1"/>
  <c r="BN320" i="38"/>
  <c r="EO320" i="38" s="1"/>
  <c r="BN155" i="38"/>
  <c r="EO155" i="38" s="1"/>
  <c r="BN210" i="38"/>
  <c r="EO210" i="38" s="1"/>
  <c r="BN100" i="38"/>
  <c r="EO100" i="38" s="1"/>
  <c r="BN45" i="38"/>
  <c r="EO45" i="38" s="1"/>
  <c r="BA50" i="37"/>
  <c r="BA183" i="37" s="1"/>
  <c r="BI267" i="38"/>
  <c r="EJ267" i="38" s="1"/>
  <c r="BI322" i="38"/>
  <c r="EJ322" i="38" s="1"/>
  <c r="BI157" i="38"/>
  <c r="EJ157" i="38" s="1"/>
  <c r="BI212" i="38"/>
  <c r="EJ212" i="38" s="1"/>
  <c r="BI102" i="38"/>
  <c r="EJ102" i="38" s="1"/>
  <c r="BI47" i="38"/>
  <c r="EJ47" i="38" s="1"/>
  <c r="BF53" i="37"/>
  <c r="BN325" i="38"/>
  <c r="EO325" i="38" s="1"/>
  <c r="BN160" i="38"/>
  <c r="EO160" i="38" s="1"/>
  <c r="BN215" i="38"/>
  <c r="EO215" i="38" s="1"/>
  <c r="BN270" i="38"/>
  <c r="EO270" i="38" s="1"/>
  <c r="BN50" i="38"/>
  <c r="EO50" i="38" s="1"/>
  <c r="BN105" i="38"/>
  <c r="EO105" i="38" s="1"/>
  <c r="AT53" i="37"/>
  <c r="BB325" i="38"/>
  <c r="EC325" i="38" s="1"/>
  <c r="BB270" i="38"/>
  <c r="EC270" i="38" s="1"/>
  <c r="BB160" i="38"/>
  <c r="EC160" i="38" s="1"/>
  <c r="BB215" i="38"/>
  <c r="EC215" i="38" s="1"/>
  <c r="BB50" i="38"/>
  <c r="EC50" i="38" s="1"/>
  <c r="BB105" i="38"/>
  <c r="EC105" i="38" s="1"/>
  <c r="U56" i="37"/>
  <c r="AC328" i="38"/>
  <c r="DD328" i="38" s="1"/>
  <c r="AC163" i="38"/>
  <c r="DD163" i="38" s="1"/>
  <c r="AC218" i="38"/>
  <c r="DD218" i="38" s="1"/>
  <c r="AC273" i="38"/>
  <c r="DD273" i="38" s="1"/>
  <c r="AC108" i="38"/>
  <c r="DD108" i="38" s="1"/>
  <c r="AC53" i="38"/>
  <c r="DD53" i="38" s="1"/>
  <c r="U53" i="37"/>
  <c r="AC325" i="38"/>
  <c r="DD325" i="38" s="1"/>
  <c r="AC270" i="38"/>
  <c r="DD270" i="38" s="1"/>
  <c r="AC160" i="38"/>
  <c r="DD160" i="38" s="1"/>
  <c r="AC215" i="38"/>
  <c r="DD215" i="38" s="1"/>
  <c r="AC105" i="38"/>
  <c r="DD105" i="38" s="1"/>
  <c r="AC50" i="38"/>
  <c r="DD50" i="38" s="1"/>
  <c r="BC323" i="38"/>
  <c r="ED323" i="38" s="1"/>
  <c r="BC268" i="38"/>
  <c r="ED268" i="38" s="1"/>
  <c r="BC158" i="38"/>
  <c r="ED158" i="38" s="1"/>
  <c r="BC213" i="38"/>
  <c r="ED213" i="38" s="1"/>
  <c r="BC48" i="38"/>
  <c r="ED48" i="38" s="1"/>
  <c r="BC103" i="38"/>
  <c r="ED103" i="38" s="1"/>
  <c r="U52" i="37"/>
  <c r="AC269" i="38"/>
  <c r="DD269" i="38" s="1"/>
  <c r="AC324" i="38"/>
  <c r="DD324" i="38" s="1"/>
  <c r="AC214" i="38"/>
  <c r="DD214" i="38" s="1"/>
  <c r="AC159" i="38"/>
  <c r="DD159" i="38" s="1"/>
  <c r="AC104" i="38"/>
  <c r="DD104" i="38" s="1"/>
  <c r="AC49" i="38"/>
  <c r="DD49" i="38" s="1"/>
  <c r="BC267" i="38"/>
  <c r="ED267" i="38" s="1"/>
  <c r="BC322" i="38"/>
  <c r="ED322" i="38" s="1"/>
  <c r="BC212" i="38"/>
  <c r="ED212" i="38" s="1"/>
  <c r="BC157" i="38"/>
  <c r="ED157" i="38" s="1"/>
  <c r="BC47" i="38"/>
  <c r="ED47" i="38" s="1"/>
  <c r="BC102" i="38"/>
  <c r="ED102" i="38" s="1"/>
  <c r="BF51" i="37"/>
  <c r="BF184" i="37" s="1"/>
  <c r="BN323" i="38"/>
  <c r="EO323" i="38" s="1"/>
  <c r="BN268" i="38"/>
  <c r="EO268" i="38" s="1"/>
  <c r="BN158" i="38"/>
  <c r="EO158" i="38" s="1"/>
  <c r="BN213" i="38"/>
  <c r="EO213" i="38" s="1"/>
  <c r="BN48" i="38"/>
  <c r="EO48" i="38" s="1"/>
  <c r="BN103" i="38"/>
  <c r="EO103" i="38" s="1"/>
  <c r="AZ321" i="38"/>
  <c r="EA321" i="38" s="1"/>
  <c r="AZ266" i="38"/>
  <c r="EA266" i="38" s="1"/>
  <c r="AZ211" i="38"/>
  <c r="EA211" i="38" s="1"/>
  <c r="AZ156" i="38"/>
  <c r="EA156" i="38" s="1"/>
  <c r="AZ101" i="38"/>
  <c r="EA101" i="38" s="1"/>
  <c r="AZ46" i="38"/>
  <c r="EA46" i="38" s="1"/>
  <c r="BF56" i="37"/>
  <c r="BN328" i="38"/>
  <c r="EO328" i="38" s="1"/>
  <c r="BN273" i="38"/>
  <c r="EO273" i="38" s="1"/>
  <c r="BN163" i="38"/>
  <c r="EO163" i="38" s="1"/>
  <c r="BN218" i="38"/>
  <c r="EO218" i="38" s="1"/>
  <c r="BN53" i="38"/>
  <c r="EO53" i="38" s="1"/>
  <c r="BN108" i="38"/>
  <c r="EO108" i="38" s="1"/>
  <c r="BF50" i="37"/>
  <c r="BF183" i="37" s="1"/>
  <c r="BN267" i="38"/>
  <c r="EO267" i="38" s="1"/>
  <c r="BN322" i="38"/>
  <c r="EO322" i="38" s="1"/>
  <c r="BN157" i="38"/>
  <c r="EO157" i="38" s="1"/>
  <c r="BN47" i="38"/>
  <c r="EO47" i="38" s="1"/>
  <c r="BN102" i="38"/>
  <c r="EO102" i="38" s="1"/>
  <c r="BN212" i="38"/>
  <c r="EO212" i="38" s="1"/>
  <c r="U47" i="37"/>
  <c r="AC319" i="38"/>
  <c r="DD319" i="38" s="1"/>
  <c r="AC264" i="38"/>
  <c r="DD264" i="38" s="1"/>
  <c r="AC209" i="38"/>
  <c r="DD209" i="38" s="1"/>
  <c r="AC154" i="38"/>
  <c r="DD154" i="38" s="1"/>
  <c r="AC99" i="38"/>
  <c r="DD99" i="38" s="1"/>
  <c r="AC44" i="38"/>
  <c r="DD44" i="38" s="1"/>
  <c r="U51" i="37"/>
  <c r="AC323" i="38"/>
  <c r="DD323" i="38" s="1"/>
  <c r="AC268" i="38"/>
  <c r="DD268" i="38" s="1"/>
  <c r="AC158" i="38"/>
  <c r="DD158" i="38" s="1"/>
  <c r="AC213" i="38"/>
  <c r="DD213" i="38" s="1"/>
  <c r="AC48" i="38"/>
  <c r="DD48" i="38" s="1"/>
  <c r="AC103" i="38"/>
  <c r="DD103" i="38" s="1"/>
  <c r="U50" i="37"/>
  <c r="AC322" i="38"/>
  <c r="DD322" i="38" s="1"/>
  <c r="AC157" i="38"/>
  <c r="DD157" i="38" s="1"/>
  <c r="AC267" i="38"/>
  <c r="DD267" i="38" s="1"/>
  <c r="AC212" i="38"/>
  <c r="DD212" i="38" s="1"/>
  <c r="AC47" i="38"/>
  <c r="DD47" i="38" s="1"/>
  <c r="AC102" i="38"/>
  <c r="DD102" i="38" s="1"/>
  <c r="AQ48" i="37"/>
  <c r="AQ181" i="37" s="1"/>
  <c r="AY320" i="38"/>
  <c r="DZ320" i="38" s="1"/>
  <c r="AY265" i="38"/>
  <c r="DZ265" i="38" s="1"/>
  <c r="AY155" i="38"/>
  <c r="DZ155" i="38" s="1"/>
  <c r="AY210" i="38"/>
  <c r="DZ210" i="38" s="1"/>
  <c r="AY100" i="38"/>
  <c r="DZ100" i="38" s="1"/>
  <c r="AY45" i="38"/>
  <c r="DZ45" i="38" s="1"/>
  <c r="AZ323" i="38"/>
  <c r="EA323" i="38" s="1"/>
  <c r="AZ268" i="38"/>
  <c r="EA268" i="38" s="1"/>
  <c r="AZ158" i="38"/>
  <c r="EA158" i="38" s="1"/>
  <c r="AZ213" i="38"/>
  <c r="EA213" i="38" s="1"/>
  <c r="AZ48" i="38"/>
  <c r="EA48" i="38" s="1"/>
  <c r="AZ103" i="38"/>
  <c r="EA103" i="38" s="1"/>
  <c r="BA46" i="37"/>
  <c r="BI318" i="38"/>
  <c r="EJ318" i="38" s="1"/>
  <c r="BI263" i="38"/>
  <c r="EJ263" i="38" s="1"/>
  <c r="BI153" i="38"/>
  <c r="EJ153" i="38" s="1"/>
  <c r="BI208" i="38"/>
  <c r="EJ208" i="38" s="1"/>
  <c r="BI98" i="38"/>
  <c r="EJ98" i="38" s="1"/>
  <c r="BI43" i="38"/>
  <c r="EJ43" i="38" s="1"/>
  <c r="AZ322" i="38"/>
  <c r="EA322" i="38" s="1"/>
  <c r="AZ267" i="38"/>
  <c r="EA267" i="38" s="1"/>
  <c r="AZ157" i="38"/>
  <c r="EA157" i="38" s="1"/>
  <c r="AZ212" i="38"/>
  <c r="EA212" i="38" s="1"/>
  <c r="AZ47" i="38"/>
  <c r="EA47" i="38" s="1"/>
  <c r="AZ102" i="38"/>
  <c r="EA102" i="38" s="1"/>
  <c r="AZ319" i="38"/>
  <c r="EA319" i="38" s="1"/>
  <c r="AZ264" i="38"/>
  <c r="EA264" i="38" s="1"/>
  <c r="AZ209" i="38"/>
  <c r="EA209" i="38" s="1"/>
  <c r="AZ154" i="38"/>
  <c r="EA154" i="38" s="1"/>
  <c r="AZ99" i="38"/>
  <c r="EA99" i="38" s="1"/>
  <c r="AZ44" i="38"/>
  <c r="EA44" i="38" s="1"/>
  <c r="AS264" i="38"/>
  <c r="DT264" i="38" s="1"/>
  <c r="AS319" i="38"/>
  <c r="DT319" i="38" s="1"/>
  <c r="AS209" i="38"/>
  <c r="DT209" i="38" s="1"/>
  <c r="AS99" i="38"/>
  <c r="DT99" i="38" s="1"/>
  <c r="AS154" i="38"/>
  <c r="DT154" i="38" s="1"/>
  <c r="AS44" i="38"/>
  <c r="DT44" i="38" s="1"/>
  <c r="AE49" i="37"/>
  <c r="AM101" i="38"/>
  <c r="DN101" i="38" s="1"/>
  <c r="AM266" i="38"/>
  <c r="DN266" i="38" s="1"/>
  <c r="AM211" i="38"/>
  <c r="DN211" i="38" s="1"/>
  <c r="AM321" i="38"/>
  <c r="DN321" i="38" s="1"/>
  <c r="AM46" i="38"/>
  <c r="DN46" i="38" s="1"/>
  <c r="AM156" i="38"/>
  <c r="DN156" i="38" s="1"/>
  <c r="AS153" i="38"/>
  <c r="DT153" i="38" s="1"/>
  <c r="AS43" i="38"/>
  <c r="DT43" i="38" s="1"/>
  <c r="AS208" i="38"/>
  <c r="DT208" i="38" s="1"/>
  <c r="AS98" i="38"/>
  <c r="DT98" i="38" s="1"/>
  <c r="AS318" i="38"/>
  <c r="DT318" i="38" s="1"/>
  <c r="AS263" i="38"/>
  <c r="DT263" i="38" s="1"/>
  <c r="AE47" i="37"/>
  <c r="AM154" i="38"/>
  <c r="DN154" i="38" s="1"/>
  <c r="AM44" i="38"/>
  <c r="DN44" i="38" s="1"/>
  <c r="AM209" i="38"/>
  <c r="DN209" i="38" s="1"/>
  <c r="AM99" i="38"/>
  <c r="DN99" i="38" s="1"/>
  <c r="AM264" i="38"/>
  <c r="DN264" i="38" s="1"/>
  <c r="AM319" i="38"/>
  <c r="DN319" i="38" s="1"/>
  <c r="AW52" i="38"/>
  <c r="DX52" i="38" s="1"/>
  <c r="AW217" i="38"/>
  <c r="DX217" i="38" s="1"/>
  <c r="AW107" i="38"/>
  <c r="DX107" i="38" s="1"/>
  <c r="AW272" i="38"/>
  <c r="DX272" i="38" s="1"/>
  <c r="AW162" i="38"/>
  <c r="DX162" i="38" s="1"/>
  <c r="AW327" i="38"/>
  <c r="DX327" i="38" s="1"/>
  <c r="AE56" i="37"/>
  <c r="AM108" i="38"/>
  <c r="DN108" i="38" s="1"/>
  <c r="AM218" i="38"/>
  <c r="DN218" i="38" s="1"/>
  <c r="AM163" i="38"/>
  <c r="DN163" i="38" s="1"/>
  <c r="AM328" i="38"/>
  <c r="DN328" i="38" s="1"/>
  <c r="AM273" i="38"/>
  <c r="DN273" i="38" s="1"/>
  <c r="AM53" i="38"/>
  <c r="DN53" i="38" s="1"/>
  <c r="AS325" i="38"/>
  <c r="DT325" i="38" s="1"/>
  <c r="AS50" i="38"/>
  <c r="DT50" i="38" s="1"/>
  <c r="AS270" i="38"/>
  <c r="DT270" i="38" s="1"/>
  <c r="AS215" i="38"/>
  <c r="DT215" i="38" s="1"/>
  <c r="AS160" i="38"/>
  <c r="DT160" i="38" s="1"/>
  <c r="AS105" i="38"/>
  <c r="DT105" i="38" s="1"/>
  <c r="AE48" i="37"/>
  <c r="AM320" i="38"/>
  <c r="DN320" i="38" s="1"/>
  <c r="AM265" i="38"/>
  <c r="DN265" i="38" s="1"/>
  <c r="AM210" i="38"/>
  <c r="DN210" i="38" s="1"/>
  <c r="AM155" i="38"/>
  <c r="DN155" i="38" s="1"/>
  <c r="AM45" i="38"/>
  <c r="DN45" i="38" s="1"/>
  <c r="AM100" i="38"/>
  <c r="DN100" i="38" s="1"/>
  <c r="AS158" i="38"/>
  <c r="DT158" i="38" s="1"/>
  <c r="AS103" i="38"/>
  <c r="DT103" i="38" s="1"/>
  <c r="AS323" i="38"/>
  <c r="DT323" i="38" s="1"/>
  <c r="AS48" i="38"/>
  <c r="DT48" i="38" s="1"/>
  <c r="AS213" i="38"/>
  <c r="DT213" i="38" s="1"/>
  <c r="AS268" i="38"/>
  <c r="DT268" i="38" s="1"/>
  <c r="AS217" i="38"/>
  <c r="DT217" i="38" s="1"/>
  <c r="AS107" i="38"/>
  <c r="DT107" i="38" s="1"/>
  <c r="AS272" i="38"/>
  <c r="DT272" i="38" s="1"/>
  <c r="AS162" i="38"/>
  <c r="DT162" i="38" s="1"/>
  <c r="AS327" i="38"/>
  <c r="DT327" i="38" s="1"/>
  <c r="AS52" i="38"/>
  <c r="DT52" i="38" s="1"/>
  <c r="AS269" i="38"/>
  <c r="DT269" i="38" s="1"/>
  <c r="AS49" i="38"/>
  <c r="DT49" i="38" s="1"/>
  <c r="AS214" i="38"/>
  <c r="DT214" i="38" s="1"/>
  <c r="AS159" i="38"/>
  <c r="DT159" i="38" s="1"/>
  <c r="AS104" i="38"/>
  <c r="DT104" i="38" s="1"/>
  <c r="AS324" i="38"/>
  <c r="DT324" i="38" s="1"/>
  <c r="AE53" i="37"/>
  <c r="AE186" i="37" s="1"/>
  <c r="AM215" i="38"/>
  <c r="DN215" i="38" s="1"/>
  <c r="AM160" i="38"/>
  <c r="DN160" i="38" s="1"/>
  <c r="AM105" i="38"/>
  <c r="DN105" i="38" s="1"/>
  <c r="AM270" i="38"/>
  <c r="DN270" i="38" s="1"/>
  <c r="AM325" i="38"/>
  <c r="DN325" i="38" s="1"/>
  <c r="AM50" i="38"/>
  <c r="DN50" i="38" s="1"/>
  <c r="AS267" i="38"/>
  <c r="DT267" i="38" s="1"/>
  <c r="AS212" i="38"/>
  <c r="DT212" i="38" s="1"/>
  <c r="AS47" i="38"/>
  <c r="DT47" i="38" s="1"/>
  <c r="AS322" i="38"/>
  <c r="DT322" i="38" s="1"/>
  <c r="AS157" i="38"/>
  <c r="DT157" i="38" s="1"/>
  <c r="AS102" i="38"/>
  <c r="DT102" i="38" s="1"/>
  <c r="AW99" i="38"/>
  <c r="DX99" i="38" s="1"/>
  <c r="AW44" i="38"/>
  <c r="DX44" i="38" s="1"/>
  <c r="AW264" i="38"/>
  <c r="DX264" i="38" s="1"/>
  <c r="AW319" i="38"/>
  <c r="DX319" i="38" s="1"/>
  <c r="AW209" i="38"/>
  <c r="DX209" i="38" s="1"/>
  <c r="AW154" i="38"/>
  <c r="DX154" i="38" s="1"/>
  <c r="AE50" i="37"/>
  <c r="AM322" i="38"/>
  <c r="DN322" i="38" s="1"/>
  <c r="AM157" i="38"/>
  <c r="DN157" i="38" s="1"/>
  <c r="AM47" i="38"/>
  <c r="DN47" i="38" s="1"/>
  <c r="AM102" i="38"/>
  <c r="DN102" i="38" s="1"/>
  <c r="AM267" i="38"/>
  <c r="DN267" i="38" s="1"/>
  <c r="AM212" i="38"/>
  <c r="DN212" i="38" s="1"/>
  <c r="AS161" i="38"/>
  <c r="DT161" i="38" s="1"/>
  <c r="AS51" i="38"/>
  <c r="DT51" i="38" s="1"/>
  <c r="AS106" i="38"/>
  <c r="DT106" i="38" s="1"/>
  <c r="AS216" i="38"/>
  <c r="DT216" i="38" s="1"/>
  <c r="AS326" i="38"/>
  <c r="DT326" i="38" s="1"/>
  <c r="AS271" i="38"/>
  <c r="DT271" i="38" s="1"/>
  <c r="AE55" i="37"/>
  <c r="AM327" i="38"/>
  <c r="DN327" i="38" s="1"/>
  <c r="AM52" i="38"/>
  <c r="DN52" i="38" s="1"/>
  <c r="AM162" i="38"/>
  <c r="DN162" i="38" s="1"/>
  <c r="AM217" i="38"/>
  <c r="DN217" i="38" s="1"/>
  <c r="AM107" i="38"/>
  <c r="DN107" i="38" s="1"/>
  <c r="AM272" i="38"/>
  <c r="DN272" i="38" s="1"/>
  <c r="AE54" i="37"/>
  <c r="AM51" i="38"/>
  <c r="DN51" i="38" s="1"/>
  <c r="AM216" i="38"/>
  <c r="DN216" i="38" s="1"/>
  <c r="AM326" i="38"/>
  <c r="DN326" i="38" s="1"/>
  <c r="AM271" i="38"/>
  <c r="DN271" i="38" s="1"/>
  <c r="AM106" i="38"/>
  <c r="DN106" i="38" s="1"/>
  <c r="AM161" i="38"/>
  <c r="DN161" i="38" s="1"/>
  <c r="AE52" i="37"/>
  <c r="AE185" i="37" s="1"/>
  <c r="AM324" i="38"/>
  <c r="DN324" i="38" s="1"/>
  <c r="AM159" i="38"/>
  <c r="DN159" i="38" s="1"/>
  <c r="AM269" i="38"/>
  <c r="DN269" i="38" s="1"/>
  <c r="AM49" i="38"/>
  <c r="DN49" i="38" s="1"/>
  <c r="AM104" i="38"/>
  <c r="DN104" i="38" s="1"/>
  <c r="AM214" i="38"/>
  <c r="DN214" i="38" s="1"/>
  <c r="AS211" i="38"/>
  <c r="DT211" i="38" s="1"/>
  <c r="AS321" i="38"/>
  <c r="DT321" i="38" s="1"/>
  <c r="AS46" i="38"/>
  <c r="DT46" i="38" s="1"/>
  <c r="AS266" i="38"/>
  <c r="DT266" i="38" s="1"/>
  <c r="AS156" i="38"/>
  <c r="DT156" i="38" s="1"/>
  <c r="AS101" i="38"/>
  <c r="DT101" i="38" s="1"/>
  <c r="AW216" i="38"/>
  <c r="DX216" i="38" s="1"/>
  <c r="AW326" i="38"/>
  <c r="DX326" i="38" s="1"/>
  <c r="AW271" i="38"/>
  <c r="DX271" i="38" s="1"/>
  <c r="AW106" i="38"/>
  <c r="DX106" i="38" s="1"/>
  <c r="AW161" i="38"/>
  <c r="DX161" i="38" s="1"/>
  <c r="AW51" i="38"/>
  <c r="DX51" i="38" s="1"/>
  <c r="AE51" i="37"/>
  <c r="AM48" i="38"/>
  <c r="DN48" i="38" s="1"/>
  <c r="AM213" i="38"/>
  <c r="DN213" i="38" s="1"/>
  <c r="AM268" i="38"/>
  <c r="DN268" i="38" s="1"/>
  <c r="AM323" i="38"/>
  <c r="DN323" i="38" s="1"/>
  <c r="AM158" i="38"/>
  <c r="DN158" i="38" s="1"/>
  <c r="AM103" i="38"/>
  <c r="DN103" i="38" s="1"/>
  <c r="AS100" i="38"/>
  <c r="DT100" i="38" s="1"/>
  <c r="AS320" i="38"/>
  <c r="DT320" i="38" s="1"/>
  <c r="AS265" i="38"/>
  <c r="DT265" i="38" s="1"/>
  <c r="AS210" i="38"/>
  <c r="DT210" i="38" s="1"/>
  <c r="AS155" i="38"/>
  <c r="DT155" i="38" s="1"/>
  <c r="AS45" i="38"/>
  <c r="DT45" i="38" s="1"/>
  <c r="AJ87" i="37"/>
  <c r="AJ88" i="37"/>
  <c r="AJ89" i="37"/>
  <c r="AJ90" i="37"/>
  <c r="AJ91" i="37"/>
  <c r="AJ92" i="37"/>
  <c r="AJ93" i="37"/>
  <c r="AJ94" i="37"/>
  <c r="AJ95" i="37"/>
  <c r="AJ96" i="37"/>
  <c r="AJ97" i="37"/>
  <c r="AJ98" i="37"/>
  <c r="AJ99" i="37"/>
  <c r="AJ100" i="37"/>
  <c r="AJ101" i="37"/>
  <c r="AJ102" i="37"/>
  <c r="AJ103" i="37"/>
  <c r="AJ104" i="37"/>
  <c r="AJ105" i="37"/>
  <c r="AJ106" i="37"/>
  <c r="AJ107" i="37"/>
  <c r="AJ108" i="37"/>
  <c r="AJ109" i="37"/>
  <c r="AJ110" i="37"/>
  <c r="AJ111" i="37"/>
  <c r="E164" i="37"/>
  <c r="F164" i="37"/>
  <c r="G164" i="37"/>
  <c r="O164" i="37"/>
  <c r="P164" i="37"/>
  <c r="X164" i="37"/>
  <c r="Z164" i="37"/>
  <c r="AA164" i="37"/>
  <c r="AB164" i="37"/>
  <c r="AH164" i="37"/>
  <c r="AK164" i="37"/>
  <c r="AL164" i="37"/>
  <c r="AV164" i="37"/>
  <c r="BI164" i="37"/>
  <c r="BJ164" i="37"/>
  <c r="BK164" i="37"/>
  <c r="BM164" i="37"/>
  <c r="BN164" i="37"/>
  <c r="BO164" i="37"/>
  <c r="BP164" i="37"/>
  <c r="BQ164" i="37"/>
  <c r="BR164" i="37"/>
  <c r="BS164" i="37"/>
  <c r="BT164" i="37"/>
  <c r="BU164" i="37"/>
  <c r="BV164" i="37"/>
  <c r="BX164" i="37"/>
  <c r="BY164" i="37"/>
  <c r="E165" i="37"/>
  <c r="F165" i="37"/>
  <c r="G165" i="37"/>
  <c r="O165" i="37"/>
  <c r="P165" i="37"/>
  <c r="X165" i="37"/>
  <c r="Z165" i="37"/>
  <c r="AA165" i="37"/>
  <c r="AB165" i="37"/>
  <c r="AH165" i="37"/>
  <c r="AK165" i="37"/>
  <c r="AL165" i="37"/>
  <c r="AV165" i="37"/>
  <c r="BI165" i="37"/>
  <c r="BJ165" i="37"/>
  <c r="BK165" i="37"/>
  <c r="BM165" i="37"/>
  <c r="BN165" i="37"/>
  <c r="BO165" i="37"/>
  <c r="BP165" i="37"/>
  <c r="BQ165" i="37"/>
  <c r="BR165" i="37"/>
  <c r="BS165" i="37"/>
  <c r="BT165" i="37"/>
  <c r="BU165" i="37"/>
  <c r="BV165" i="37"/>
  <c r="BX165" i="37"/>
  <c r="BY165" i="37"/>
  <c r="E166" i="37"/>
  <c r="F166" i="37"/>
  <c r="G166" i="37"/>
  <c r="O166" i="37"/>
  <c r="P166" i="37"/>
  <c r="X166" i="37"/>
  <c r="Z166" i="37"/>
  <c r="AA166" i="37"/>
  <c r="AB166" i="37"/>
  <c r="AH166" i="37"/>
  <c r="AK166" i="37"/>
  <c r="AL166" i="37"/>
  <c r="AV166" i="37"/>
  <c r="BI166" i="37"/>
  <c r="BJ166" i="37"/>
  <c r="BK166" i="37"/>
  <c r="BM166" i="37"/>
  <c r="BN166" i="37"/>
  <c r="BO166" i="37"/>
  <c r="BP166" i="37"/>
  <c r="BQ166" i="37"/>
  <c r="BR166" i="37"/>
  <c r="BS166" i="37"/>
  <c r="BT166" i="37"/>
  <c r="BU166" i="37"/>
  <c r="BV166" i="37"/>
  <c r="BX166" i="37"/>
  <c r="BY166" i="37"/>
  <c r="E167" i="37"/>
  <c r="F167" i="37"/>
  <c r="G167" i="37"/>
  <c r="O167" i="37"/>
  <c r="P167" i="37"/>
  <c r="X167" i="37"/>
  <c r="Z167" i="37"/>
  <c r="AA167" i="37"/>
  <c r="AB167" i="37"/>
  <c r="AH167" i="37"/>
  <c r="AK167" i="37"/>
  <c r="AL167" i="37"/>
  <c r="AV167" i="37"/>
  <c r="BI167" i="37"/>
  <c r="BJ167" i="37"/>
  <c r="BK167" i="37"/>
  <c r="BM167" i="37"/>
  <c r="BN167" i="37"/>
  <c r="BO167" i="37"/>
  <c r="BP167" i="37"/>
  <c r="BQ167" i="37"/>
  <c r="BR167" i="37"/>
  <c r="BS167" i="37"/>
  <c r="BT167" i="37"/>
  <c r="BU167" i="37"/>
  <c r="BV167" i="37"/>
  <c r="BX167" i="37"/>
  <c r="BY167" i="37"/>
  <c r="E168" i="37"/>
  <c r="F168" i="37"/>
  <c r="G168" i="37"/>
  <c r="N168" i="37"/>
  <c r="O168" i="37"/>
  <c r="P168" i="37"/>
  <c r="W168" i="37"/>
  <c r="X168" i="37"/>
  <c r="Z168" i="37"/>
  <c r="AA168" i="37"/>
  <c r="AB168" i="37"/>
  <c r="AH168" i="37"/>
  <c r="AK168" i="37"/>
  <c r="AL168" i="37"/>
  <c r="AV168" i="37"/>
  <c r="BB168" i="37"/>
  <c r="BH168" i="37"/>
  <c r="BI168" i="37"/>
  <c r="BJ168" i="37"/>
  <c r="BK168" i="37"/>
  <c r="BM168" i="37"/>
  <c r="BN168" i="37"/>
  <c r="BO168" i="37"/>
  <c r="BP168" i="37"/>
  <c r="BQ168" i="37"/>
  <c r="BR168" i="37"/>
  <c r="BS168" i="37"/>
  <c r="BT168" i="37"/>
  <c r="BU168" i="37"/>
  <c r="BV168" i="37"/>
  <c r="BX168" i="37"/>
  <c r="BY168" i="37"/>
  <c r="E169" i="37"/>
  <c r="F169" i="37"/>
  <c r="G169" i="37"/>
  <c r="N169" i="37"/>
  <c r="O169" i="37"/>
  <c r="P169" i="37"/>
  <c r="W169" i="37"/>
  <c r="X169" i="37"/>
  <c r="Z169" i="37"/>
  <c r="AA169" i="37"/>
  <c r="AB169" i="37"/>
  <c r="AH169" i="37"/>
  <c r="AK169" i="37"/>
  <c r="AL169" i="37"/>
  <c r="AV169" i="37"/>
  <c r="BB169" i="37"/>
  <c r="BH169" i="37"/>
  <c r="BI169" i="37"/>
  <c r="BJ169" i="37"/>
  <c r="BK169" i="37"/>
  <c r="BM169" i="37"/>
  <c r="BN169" i="37"/>
  <c r="BO169" i="37"/>
  <c r="BP169" i="37"/>
  <c r="BQ169" i="37"/>
  <c r="BR169" i="37"/>
  <c r="BS169" i="37"/>
  <c r="BT169" i="37"/>
  <c r="BU169" i="37"/>
  <c r="BV169" i="37"/>
  <c r="BX169" i="37"/>
  <c r="BY169" i="37"/>
  <c r="E170" i="37"/>
  <c r="F170" i="37"/>
  <c r="G170" i="37"/>
  <c r="N170" i="37"/>
  <c r="O170" i="37"/>
  <c r="P170" i="37"/>
  <c r="W170" i="37"/>
  <c r="X170" i="37"/>
  <c r="Z170" i="37"/>
  <c r="AA170" i="37"/>
  <c r="AB170" i="37"/>
  <c r="AH170" i="37"/>
  <c r="AK170" i="37"/>
  <c r="AL170" i="37"/>
  <c r="AV170" i="37"/>
  <c r="BB170" i="37"/>
  <c r="BH170" i="37"/>
  <c r="BI170" i="37"/>
  <c r="BJ170" i="37"/>
  <c r="BK170" i="37"/>
  <c r="BM170" i="37"/>
  <c r="BN170" i="37"/>
  <c r="BO170" i="37"/>
  <c r="BP170" i="37"/>
  <c r="BQ170" i="37"/>
  <c r="BR170" i="37"/>
  <c r="BS170" i="37"/>
  <c r="BT170" i="37"/>
  <c r="BU170" i="37"/>
  <c r="BV170" i="37"/>
  <c r="BX170" i="37"/>
  <c r="BY170" i="37"/>
  <c r="E171" i="37"/>
  <c r="F171" i="37"/>
  <c r="G171" i="37"/>
  <c r="N171" i="37"/>
  <c r="O171" i="37"/>
  <c r="P171" i="37"/>
  <c r="W171" i="37"/>
  <c r="X171" i="37"/>
  <c r="Z171" i="37"/>
  <c r="AA171" i="37"/>
  <c r="AB171" i="37"/>
  <c r="AH171" i="37"/>
  <c r="AK171" i="37"/>
  <c r="AL171" i="37"/>
  <c r="AV171" i="37"/>
  <c r="BB171" i="37"/>
  <c r="BH171" i="37"/>
  <c r="BI171" i="37"/>
  <c r="BJ171" i="37"/>
  <c r="BK171" i="37"/>
  <c r="BM171" i="37"/>
  <c r="BN171" i="37"/>
  <c r="BO171" i="37"/>
  <c r="BP171" i="37"/>
  <c r="BQ171" i="37"/>
  <c r="BR171" i="37"/>
  <c r="BS171" i="37"/>
  <c r="BT171" i="37"/>
  <c r="BU171" i="37"/>
  <c r="BV171" i="37"/>
  <c r="BX171" i="37"/>
  <c r="BY171" i="37"/>
  <c r="E172" i="37"/>
  <c r="F172" i="37"/>
  <c r="G172" i="37"/>
  <c r="N172" i="37"/>
  <c r="O172" i="37"/>
  <c r="P172" i="37"/>
  <c r="W172" i="37"/>
  <c r="X172" i="37"/>
  <c r="Z172" i="37"/>
  <c r="AA172" i="37"/>
  <c r="AB172" i="37"/>
  <c r="AH172" i="37"/>
  <c r="AK172" i="37"/>
  <c r="AL172" i="37"/>
  <c r="AV172" i="37"/>
  <c r="BB172" i="37"/>
  <c r="BH172" i="37"/>
  <c r="BI172" i="37"/>
  <c r="BJ172" i="37"/>
  <c r="BK172" i="37"/>
  <c r="BM172" i="37"/>
  <c r="BN172" i="37"/>
  <c r="BO172" i="37"/>
  <c r="BP172" i="37"/>
  <c r="BQ172" i="37"/>
  <c r="BR172" i="37"/>
  <c r="BS172" i="37"/>
  <c r="BT172" i="37"/>
  <c r="BU172" i="37"/>
  <c r="BV172" i="37"/>
  <c r="BX172" i="37"/>
  <c r="BY172" i="37"/>
  <c r="E173" i="37"/>
  <c r="F173" i="37"/>
  <c r="G173" i="37"/>
  <c r="N173" i="37"/>
  <c r="O173" i="37"/>
  <c r="P173" i="37"/>
  <c r="W173" i="37"/>
  <c r="X173" i="37"/>
  <c r="Z173" i="37"/>
  <c r="AA173" i="37"/>
  <c r="AB173" i="37"/>
  <c r="AH173" i="37"/>
  <c r="AK173" i="37"/>
  <c r="AL173" i="37"/>
  <c r="AV173" i="37"/>
  <c r="BB173" i="37"/>
  <c r="BH173" i="37"/>
  <c r="BI173" i="37"/>
  <c r="BJ173" i="37"/>
  <c r="BK173" i="37"/>
  <c r="BM173" i="37"/>
  <c r="BN173" i="37"/>
  <c r="BO173" i="37"/>
  <c r="BP173" i="37"/>
  <c r="BQ173" i="37"/>
  <c r="BR173" i="37"/>
  <c r="BS173" i="37"/>
  <c r="BT173" i="37"/>
  <c r="BU173" i="37"/>
  <c r="BV173" i="37"/>
  <c r="BX173" i="37"/>
  <c r="BY173" i="37"/>
  <c r="E174" i="37"/>
  <c r="F174" i="37"/>
  <c r="G174" i="37"/>
  <c r="N174" i="37"/>
  <c r="O174" i="37"/>
  <c r="P174" i="37"/>
  <c r="W174" i="37"/>
  <c r="X174" i="37"/>
  <c r="Z174" i="37"/>
  <c r="AA174" i="37"/>
  <c r="AB174" i="37"/>
  <c r="AH174" i="37"/>
  <c r="AK174" i="37"/>
  <c r="AL174" i="37"/>
  <c r="AV174" i="37"/>
  <c r="BB174" i="37"/>
  <c r="BH174" i="37"/>
  <c r="BI174" i="37"/>
  <c r="BJ174" i="37"/>
  <c r="BK174" i="37"/>
  <c r="BM174" i="37"/>
  <c r="BN174" i="37"/>
  <c r="BO174" i="37"/>
  <c r="BP174" i="37"/>
  <c r="BQ174" i="37"/>
  <c r="BR174" i="37"/>
  <c r="BS174" i="37"/>
  <c r="BT174" i="37"/>
  <c r="BU174" i="37"/>
  <c r="BV174" i="37"/>
  <c r="BX174" i="37"/>
  <c r="BY174" i="37"/>
  <c r="E175" i="37"/>
  <c r="F175" i="37"/>
  <c r="G175" i="37"/>
  <c r="N175" i="37"/>
  <c r="O175" i="37"/>
  <c r="P175" i="37"/>
  <c r="W175" i="37"/>
  <c r="X175" i="37"/>
  <c r="Z175" i="37"/>
  <c r="AA175" i="37"/>
  <c r="AB175" i="37"/>
  <c r="AH175" i="37"/>
  <c r="AK175" i="37"/>
  <c r="AL175" i="37"/>
  <c r="AV175" i="37"/>
  <c r="BB175" i="37"/>
  <c r="BH175" i="37"/>
  <c r="BI175" i="37"/>
  <c r="BJ175" i="37"/>
  <c r="BK175" i="37"/>
  <c r="BM175" i="37"/>
  <c r="BN175" i="37"/>
  <c r="BO175" i="37"/>
  <c r="BP175" i="37"/>
  <c r="BQ175" i="37"/>
  <c r="BR175" i="37"/>
  <c r="BS175" i="37"/>
  <c r="BT175" i="37"/>
  <c r="BU175" i="37"/>
  <c r="BV175" i="37"/>
  <c r="BX175" i="37"/>
  <c r="BY175" i="37"/>
  <c r="E176" i="37"/>
  <c r="F176" i="37"/>
  <c r="G176" i="37"/>
  <c r="N176" i="37"/>
  <c r="O176" i="37"/>
  <c r="P176" i="37"/>
  <c r="W176" i="37"/>
  <c r="X176" i="37"/>
  <c r="Z176" i="37"/>
  <c r="AA176" i="37"/>
  <c r="AB176" i="37"/>
  <c r="AH176" i="37"/>
  <c r="AK176" i="37"/>
  <c r="AL176" i="37"/>
  <c r="AU176" i="37"/>
  <c r="AV176" i="37"/>
  <c r="AX176" i="37"/>
  <c r="AY176" i="37"/>
  <c r="BB176" i="37"/>
  <c r="BH176" i="37"/>
  <c r="BI176" i="37"/>
  <c r="BJ176" i="37"/>
  <c r="BK176" i="37"/>
  <c r="BM176" i="37"/>
  <c r="BN176" i="37"/>
  <c r="BO176" i="37"/>
  <c r="BP176" i="37"/>
  <c r="BQ176" i="37"/>
  <c r="BR176" i="37"/>
  <c r="BS176" i="37"/>
  <c r="BT176" i="37"/>
  <c r="BU176" i="37"/>
  <c r="BV176" i="37"/>
  <c r="BW176" i="37"/>
  <c r="BX176" i="37"/>
  <c r="BY176" i="37"/>
  <c r="E177" i="37"/>
  <c r="F177" i="37"/>
  <c r="G177" i="37"/>
  <c r="N177" i="37"/>
  <c r="O177" i="37"/>
  <c r="P177" i="37"/>
  <c r="W177" i="37"/>
  <c r="X177" i="37"/>
  <c r="Z177" i="37"/>
  <c r="AA177" i="37"/>
  <c r="AB177" i="37"/>
  <c r="AH177" i="37"/>
  <c r="AK177" i="37"/>
  <c r="AL177" i="37"/>
  <c r="AU177" i="37"/>
  <c r="AV177" i="37"/>
  <c r="AX177" i="37"/>
  <c r="AY177" i="37"/>
  <c r="BB177" i="37"/>
  <c r="BH177" i="37"/>
  <c r="BI177" i="37"/>
  <c r="BJ177" i="37"/>
  <c r="BK177" i="37"/>
  <c r="BM177" i="37"/>
  <c r="BN177" i="37"/>
  <c r="BO177" i="37"/>
  <c r="BP177" i="37"/>
  <c r="BQ177" i="37"/>
  <c r="BR177" i="37"/>
  <c r="BS177" i="37"/>
  <c r="BT177" i="37"/>
  <c r="BU177" i="37"/>
  <c r="BV177" i="37"/>
  <c r="BW177" i="37"/>
  <c r="BX177" i="37"/>
  <c r="BY177" i="37"/>
  <c r="E178" i="37"/>
  <c r="F178" i="37"/>
  <c r="G178" i="37"/>
  <c r="N178" i="37"/>
  <c r="O178" i="37"/>
  <c r="P178" i="37"/>
  <c r="W178" i="37"/>
  <c r="X178" i="37"/>
  <c r="Z178" i="37"/>
  <c r="AA178" i="37"/>
  <c r="AB178" i="37"/>
  <c r="AH178" i="37"/>
  <c r="AK178" i="37"/>
  <c r="AL178" i="37"/>
  <c r="AR178" i="37"/>
  <c r="AS178" i="37"/>
  <c r="AT178" i="37"/>
  <c r="AU178" i="37"/>
  <c r="AV178" i="37"/>
  <c r="AX178" i="37"/>
  <c r="AY178" i="37"/>
  <c r="AZ178" i="37"/>
  <c r="BA178" i="37"/>
  <c r="BB178" i="37"/>
  <c r="BH178" i="37"/>
  <c r="BI178" i="37"/>
  <c r="BJ178" i="37"/>
  <c r="BK178" i="37"/>
  <c r="BM178" i="37"/>
  <c r="BN178" i="37"/>
  <c r="BO178" i="37"/>
  <c r="BP178" i="37"/>
  <c r="BQ178" i="37"/>
  <c r="BR178" i="37"/>
  <c r="BS178" i="37"/>
  <c r="BT178" i="37"/>
  <c r="BU178" i="37"/>
  <c r="BV178" i="37"/>
  <c r="BW178" i="37"/>
  <c r="BX178" i="37"/>
  <c r="BY178" i="37"/>
  <c r="E179" i="37"/>
  <c r="F179" i="37"/>
  <c r="G179" i="37"/>
  <c r="N179" i="37"/>
  <c r="O179" i="37"/>
  <c r="P179" i="37"/>
  <c r="W179" i="37"/>
  <c r="X179" i="37"/>
  <c r="Y179" i="37"/>
  <c r="Z179" i="37"/>
  <c r="AA179" i="37"/>
  <c r="AB179" i="37"/>
  <c r="AG179" i="37"/>
  <c r="AH179" i="37"/>
  <c r="AI179" i="37"/>
  <c r="AJ179" i="37"/>
  <c r="AK179" i="37"/>
  <c r="AL179" i="37"/>
  <c r="AM179" i="37"/>
  <c r="AN179" i="37"/>
  <c r="AR179" i="37"/>
  <c r="AS179" i="37"/>
  <c r="AT179" i="37"/>
  <c r="AU179" i="37"/>
  <c r="AV179" i="37"/>
  <c r="AX179" i="37"/>
  <c r="AY179" i="37"/>
  <c r="AZ179" i="37"/>
  <c r="BB179" i="37"/>
  <c r="BG179" i="37"/>
  <c r="BH179" i="37"/>
  <c r="BI179" i="37"/>
  <c r="BJ179" i="37"/>
  <c r="BK179" i="37"/>
  <c r="BM179" i="37"/>
  <c r="BN179" i="37"/>
  <c r="BO179" i="37"/>
  <c r="BP179" i="37"/>
  <c r="BQ179" i="37"/>
  <c r="BR179" i="37"/>
  <c r="BS179" i="37"/>
  <c r="BT179" i="37"/>
  <c r="BU179" i="37"/>
  <c r="BV179" i="37"/>
  <c r="BW179" i="37"/>
  <c r="BX179" i="37"/>
  <c r="BY179" i="37"/>
  <c r="BZ179" i="37"/>
  <c r="E180" i="37"/>
  <c r="F180" i="37"/>
  <c r="G180" i="37"/>
  <c r="I180" i="37"/>
  <c r="J180" i="37"/>
  <c r="N180" i="37"/>
  <c r="O180" i="37"/>
  <c r="P180" i="37"/>
  <c r="Q180" i="37"/>
  <c r="R180" i="37"/>
  <c r="S180" i="37"/>
  <c r="T180" i="37"/>
  <c r="U180" i="37"/>
  <c r="W180" i="37"/>
  <c r="X180" i="37"/>
  <c r="Y180" i="37"/>
  <c r="Z180" i="37"/>
  <c r="AA180" i="37"/>
  <c r="AB180" i="37"/>
  <c r="AC180" i="37"/>
  <c r="AD180" i="37"/>
  <c r="AG180" i="37"/>
  <c r="AH180" i="37"/>
  <c r="AI180" i="37"/>
  <c r="AJ180" i="37"/>
  <c r="AK180" i="37"/>
  <c r="AL180" i="37"/>
  <c r="AM180" i="37"/>
  <c r="AN180" i="37"/>
  <c r="AO180" i="37"/>
  <c r="AP180" i="37"/>
  <c r="AQ180" i="37"/>
  <c r="AR180" i="37"/>
  <c r="AS180" i="37"/>
  <c r="AT180" i="37"/>
  <c r="AU180" i="37"/>
  <c r="AV180" i="37"/>
  <c r="AW180" i="37"/>
  <c r="AX180" i="37"/>
  <c r="AY180" i="37"/>
  <c r="AZ180" i="37"/>
  <c r="BB180" i="37"/>
  <c r="BC180" i="37"/>
  <c r="BD180" i="37"/>
  <c r="BE180" i="37"/>
  <c r="BG180" i="37"/>
  <c r="BH180" i="37"/>
  <c r="BI180" i="37"/>
  <c r="BJ180" i="37"/>
  <c r="BK180" i="37"/>
  <c r="BL180" i="37"/>
  <c r="BM180" i="37"/>
  <c r="BN180" i="37"/>
  <c r="BO180" i="37"/>
  <c r="BP180" i="37"/>
  <c r="BQ180" i="37"/>
  <c r="BR180" i="37"/>
  <c r="BS180" i="37"/>
  <c r="BT180" i="37"/>
  <c r="BU180" i="37"/>
  <c r="BV180" i="37"/>
  <c r="BW180" i="37"/>
  <c r="BX180" i="37"/>
  <c r="BY180" i="37"/>
  <c r="BZ180" i="37"/>
  <c r="E181" i="37"/>
  <c r="F181" i="37"/>
  <c r="G181" i="37"/>
  <c r="I181" i="37"/>
  <c r="J181" i="37"/>
  <c r="N181" i="37"/>
  <c r="O181" i="37"/>
  <c r="P181" i="37"/>
  <c r="Q181" i="37"/>
  <c r="R181" i="37"/>
  <c r="S181" i="37"/>
  <c r="T181" i="37"/>
  <c r="U181" i="37"/>
  <c r="W181" i="37"/>
  <c r="X181" i="37"/>
  <c r="Y181" i="37"/>
  <c r="Z181" i="37"/>
  <c r="AA181" i="37"/>
  <c r="AB181" i="37"/>
  <c r="AC181" i="37"/>
  <c r="AD181" i="37"/>
  <c r="AG181" i="37"/>
  <c r="AH181" i="37"/>
  <c r="AI181" i="37"/>
  <c r="AJ181" i="37"/>
  <c r="AK181" i="37"/>
  <c r="AL181" i="37"/>
  <c r="AM181" i="37"/>
  <c r="AN181" i="37"/>
  <c r="AO181" i="37"/>
  <c r="AP181" i="37"/>
  <c r="AR181" i="37"/>
  <c r="AS181" i="37"/>
  <c r="AT181" i="37"/>
  <c r="AU181" i="37"/>
  <c r="AV181" i="37"/>
  <c r="AW181" i="37"/>
  <c r="AX181" i="37"/>
  <c r="AY181" i="37"/>
  <c r="AZ181" i="37"/>
  <c r="BB181" i="37"/>
  <c r="BC181" i="37"/>
  <c r="BD181" i="37"/>
  <c r="BE181" i="37"/>
  <c r="BF181" i="37"/>
  <c r="BG181" i="37"/>
  <c r="BH181" i="37"/>
  <c r="BI181" i="37"/>
  <c r="BJ181" i="37"/>
  <c r="BK181" i="37"/>
  <c r="BL181" i="37"/>
  <c r="BM181" i="37"/>
  <c r="BN181" i="37"/>
  <c r="BO181" i="37"/>
  <c r="BP181" i="37"/>
  <c r="BQ181" i="37"/>
  <c r="BR181" i="37"/>
  <c r="BS181" i="37"/>
  <c r="BT181" i="37"/>
  <c r="BU181" i="37"/>
  <c r="BV181" i="37"/>
  <c r="BW181" i="37"/>
  <c r="BX181" i="37"/>
  <c r="BY181" i="37"/>
  <c r="BZ181" i="37"/>
  <c r="E182" i="37"/>
  <c r="F182" i="37"/>
  <c r="G182" i="37"/>
  <c r="I182" i="37"/>
  <c r="J182" i="37"/>
  <c r="N182" i="37"/>
  <c r="O182" i="37"/>
  <c r="P182" i="37"/>
  <c r="Q182" i="37"/>
  <c r="R182" i="37"/>
  <c r="S182" i="37"/>
  <c r="T182" i="37"/>
  <c r="W182" i="37"/>
  <c r="X182" i="37"/>
  <c r="Y182" i="37"/>
  <c r="Z182" i="37"/>
  <c r="AA182" i="37"/>
  <c r="AB182" i="37"/>
  <c r="AC182" i="37"/>
  <c r="AD182" i="37"/>
  <c r="AG182" i="37"/>
  <c r="AH182" i="37"/>
  <c r="AI182" i="37"/>
  <c r="AJ182" i="37"/>
  <c r="AK182" i="37"/>
  <c r="AL182" i="37"/>
  <c r="AM182" i="37"/>
  <c r="AN182" i="37"/>
  <c r="AO182" i="37"/>
  <c r="AP182" i="37"/>
  <c r="AQ182" i="37"/>
  <c r="AR182" i="37"/>
  <c r="AS182" i="37"/>
  <c r="AT182" i="37"/>
  <c r="AU182" i="37"/>
  <c r="AV182" i="37"/>
  <c r="AW182" i="37"/>
  <c r="AX182" i="37"/>
  <c r="AY182" i="37"/>
  <c r="AZ182" i="37"/>
  <c r="BB182" i="37"/>
  <c r="BC182" i="37"/>
  <c r="BD182" i="37"/>
  <c r="BE182" i="37"/>
  <c r="BG182" i="37"/>
  <c r="BH182" i="37"/>
  <c r="BI182" i="37"/>
  <c r="BJ182" i="37"/>
  <c r="BK182" i="37"/>
  <c r="BL182" i="37"/>
  <c r="BM182" i="37"/>
  <c r="BN182" i="37"/>
  <c r="BO182" i="37"/>
  <c r="BP182" i="37"/>
  <c r="BQ182" i="37"/>
  <c r="BR182" i="37"/>
  <c r="BS182" i="37"/>
  <c r="BT182" i="37"/>
  <c r="BU182" i="37"/>
  <c r="BV182" i="37"/>
  <c r="BW182" i="37"/>
  <c r="BX182" i="37"/>
  <c r="BY182" i="37"/>
  <c r="BZ182" i="37"/>
  <c r="E183" i="37"/>
  <c r="F183" i="37"/>
  <c r="G183" i="37"/>
  <c r="I183" i="37"/>
  <c r="J183" i="37"/>
  <c r="N183" i="37"/>
  <c r="O183" i="37"/>
  <c r="P183" i="37"/>
  <c r="Q183" i="37"/>
  <c r="R183" i="37"/>
  <c r="S183" i="37"/>
  <c r="T183" i="37"/>
  <c r="W183" i="37"/>
  <c r="X183" i="37"/>
  <c r="Y183" i="37"/>
  <c r="Z183" i="37"/>
  <c r="AA183" i="37"/>
  <c r="AB183" i="37"/>
  <c r="AC183" i="37"/>
  <c r="AD183" i="37"/>
  <c r="AG183" i="37"/>
  <c r="AH183" i="37"/>
  <c r="AI183" i="37"/>
  <c r="AJ183" i="37"/>
  <c r="AK183" i="37"/>
  <c r="AL183" i="37"/>
  <c r="AM183" i="37"/>
  <c r="AN183" i="37"/>
  <c r="AO183" i="37"/>
  <c r="AP183" i="37"/>
  <c r="AQ183" i="37"/>
  <c r="AR183" i="37"/>
  <c r="AS183" i="37"/>
  <c r="AT183" i="37"/>
  <c r="AU183" i="37"/>
  <c r="AV183" i="37"/>
  <c r="AW183" i="37"/>
  <c r="AX183" i="37"/>
  <c r="AY183" i="37"/>
  <c r="AZ183" i="37"/>
  <c r="BB183" i="37"/>
  <c r="BC183" i="37"/>
  <c r="BD183" i="37"/>
  <c r="BE183" i="37"/>
  <c r="BG183" i="37"/>
  <c r="BH183" i="37"/>
  <c r="BI183" i="37"/>
  <c r="BJ183" i="37"/>
  <c r="BK183" i="37"/>
  <c r="BL183" i="37"/>
  <c r="BM183" i="37"/>
  <c r="BN183" i="37"/>
  <c r="BO183" i="37"/>
  <c r="BP183" i="37"/>
  <c r="BQ183" i="37"/>
  <c r="BR183" i="37"/>
  <c r="BS183" i="37"/>
  <c r="BT183" i="37"/>
  <c r="BU183" i="37"/>
  <c r="BV183" i="37"/>
  <c r="BW183" i="37"/>
  <c r="BX183" i="37"/>
  <c r="BY183" i="37"/>
  <c r="BZ183" i="37"/>
  <c r="E184" i="37"/>
  <c r="F184" i="37"/>
  <c r="G184" i="37"/>
  <c r="I184" i="37"/>
  <c r="J184" i="37"/>
  <c r="N184" i="37"/>
  <c r="O184" i="37"/>
  <c r="P184" i="37"/>
  <c r="Q184" i="37"/>
  <c r="R184" i="37"/>
  <c r="S184" i="37"/>
  <c r="T184" i="37"/>
  <c r="U184" i="37"/>
  <c r="W184" i="37"/>
  <c r="X184" i="37"/>
  <c r="Y184" i="37"/>
  <c r="Z184" i="37"/>
  <c r="AA184" i="37"/>
  <c r="AB184" i="37"/>
  <c r="AC184" i="37"/>
  <c r="AD184" i="37"/>
  <c r="AE184" i="37"/>
  <c r="AG184" i="37"/>
  <c r="AH184" i="37"/>
  <c r="AI184" i="37"/>
  <c r="AJ184" i="37"/>
  <c r="AK184" i="37"/>
  <c r="AL184" i="37"/>
  <c r="AM184" i="37"/>
  <c r="AN184" i="37"/>
  <c r="AO184" i="37"/>
  <c r="AP184" i="37"/>
  <c r="AQ184" i="37"/>
  <c r="AR184" i="37"/>
  <c r="AS184" i="37"/>
  <c r="AT184" i="37"/>
  <c r="AU184" i="37"/>
  <c r="AV184" i="37"/>
  <c r="AW184" i="37"/>
  <c r="AX184" i="37"/>
  <c r="AY184" i="37"/>
  <c r="AZ184" i="37"/>
  <c r="BB184" i="37"/>
  <c r="BC184" i="37"/>
  <c r="BD184" i="37"/>
  <c r="BE184" i="37"/>
  <c r="BG184" i="37"/>
  <c r="BH184" i="37"/>
  <c r="BI184" i="37"/>
  <c r="BJ184" i="37"/>
  <c r="BK184" i="37"/>
  <c r="BL184" i="37"/>
  <c r="BM184" i="37"/>
  <c r="BN184" i="37"/>
  <c r="BO184" i="37"/>
  <c r="BP184" i="37"/>
  <c r="BQ184" i="37"/>
  <c r="BR184" i="37"/>
  <c r="BS184" i="37"/>
  <c r="BT184" i="37"/>
  <c r="BU184" i="37"/>
  <c r="BV184" i="37"/>
  <c r="BW184" i="37"/>
  <c r="BX184" i="37"/>
  <c r="BY184" i="37"/>
  <c r="BZ184" i="37"/>
  <c r="E185" i="37"/>
  <c r="F185" i="37"/>
  <c r="G185" i="37"/>
  <c r="I185" i="37"/>
  <c r="J185" i="37"/>
  <c r="N185" i="37"/>
  <c r="O185" i="37"/>
  <c r="P185" i="37"/>
  <c r="Q185" i="37"/>
  <c r="R185" i="37"/>
  <c r="S185" i="37"/>
  <c r="T185" i="37"/>
  <c r="U185" i="37"/>
  <c r="W185" i="37"/>
  <c r="X185" i="37"/>
  <c r="Y185" i="37"/>
  <c r="Z185" i="37"/>
  <c r="AA185" i="37"/>
  <c r="AB185" i="37"/>
  <c r="AC185" i="37"/>
  <c r="AD185" i="37"/>
  <c r="AG185" i="37"/>
  <c r="AH185" i="37"/>
  <c r="AI185" i="37"/>
  <c r="AJ185" i="37"/>
  <c r="AK185" i="37"/>
  <c r="AL185" i="37"/>
  <c r="AM185" i="37"/>
  <c r="AN185" i="37"/>
  <c r="AO185" i="37"/>
  <c r="AP185" i="37"/>
  <c r="AQ185" i="37"/>
  <c r="AR185" i="37"/>
  <c r="AS185" i="37"/>
  <c r="AT185" i="37"/>
  <c r="AU185" i="37"/>
  <c r="AV185" i="37"/>
  <c r="AW185" i="37"/>
  <c r="AX185" i="37"/>
  <c r="AY185" i="37"/>
  <c r="AZ185" i="37"/>
  <c r="BB185" i="37"/>
  <c r="BC185" i="37"/>
  <c r="BD185" i="37"/>
  <c r="BE185" i="37"/>
  <c r="BG185" i="37"/>
  <c r="BH185" i="37"/>
  <c r="BI185" i="37"/>
  <c r="BJ185" i="37"/>
  <c r="BK185" i="37"/>
  <c r="BL185" i="37"/>
  <c r="BM185" i="37"/>
  <c r="BN185" i="37"/>
  <c r="BO185" i="37"/>
  <c r="BP185" i="37"/>
  <c r="BQ185" i="37"/>
  <c r="BR185" i="37"/>
  <c r="BS185" i="37"/>
  <c r="BT185" i="37"/>
  <c r="BU185" i="37"/>
  <c r="BV185" i="37"/>
  <c r="BW185" i="37"/>
  <c r="BX185" i="37"/>
  <c r="BY185" i="37"/>
  <c r="BZ185" i="37"/>
  <c r="E186" i="37"/>
  <c r="F186" i="37"/>
  <c r="G186" i="37"/>
  <c r="I186" i="37"/>
  <c r="J186" i="37"/>
  <c r="N186" i="37"/>
  <c r="O186" i="37"/>
  <c r="P186" i="37"/>
  <c r="Q186" i="37"/>
  <c r="R186" i="37"/>
  <c r="S186" i="37"/>
  <c r="T186" i="37"/>
  <c r="U186" i="37"/>
  <c r="W186" i="37"/>
  <c r="X186" i="37"/>
  <c r="Y186" i="37"/>
  <c r="Z186" i="37"/>
  <c r="AA186" i="37"/>
  <c r="AB186" i="37"/>
  <c r="AC186" i="37"/>
  <c r="AD186" i="37"/>
  <c r="AG186" i="37"/>
  <c r="AH186" i="37"/>
  <c r="AI186" i="37"/>
  <c r="AJ186" i="37"/>
  <c r="AK186" i="37"/>
  <c r="AL186" i="37"/>
  <c r="AM186" i="37"/>
  <c r="AN186" i="37"/>
  <c r="AO186" i="37"/>
  <c r="AP186" i="37"/>
  <c r="AQ186" i="37"/>
  <c r="AR186" i="37"/>
  <c r="AS186" i="37"/>
  <c r="AT186" i="37"/>
  <c r="AU186" i="37"/>
  <c r="AV186" i="37"/>
  <c r="AW186" i="37"/>
  <c r="AX186" i="37"/>
  <c r="AY186" i="37"/>
  <c r="AZ186" i="37"/>
  <c r="BA186" i="37"/>
  <c r="BB186" i="37"/>
  <c r="BC186" i="37"/>
  <c r="BD186" i="37"/>
  <c r="BE186" i="37"/>
  <c r="BG186" i="37"/>
  <c r="BH186" i="37"/>
  <c r="BI186" i="37"/>
  <c r="BJ186" i="37"/>
  <c r="BK186" i="37"/>
  <c r="BL186" i="37"/>
  <c r="BM186" i="37"/>
  <c r="BN186" i="37"/>
  <c r="BO186" i="37"/>
  <c r="BP186" i="37"/>
  <c r="BQ186" i="37"/>
  <c r="BR186" i="37"/>
  <c r="BS186" i="37"/>
  <c r="BT186" i="37"/>
  <c r="BU186" i="37"/>
  <c r="BV186" i="37"/>
  <c r="BW186" i="37"/>
  <c r="BX186" i="37"/>
  <c r="BY186" i="37"/>
  <c r="BZ186" i="37"/>
  <c r="E187" i="37"/>
  <c r="F187" i="37"/>
  <c r="G187" i="37"/>
  <c r="I187" i="37"/>
  <c r="J187" i="37"/>
  <c r="N187" i="37"/>
  <c r="O187" i="37"/>
  <c r="P187" i="37"/>
  <c r="Q187" i="37"/>
  <c r="R187" i="37"/>
  <c r="S187" i="37"/>
  <c r="T187" i="37"/>
  <c r="W187" i="37"/>
  <c r="X187" i="37"/>
  <c r="Y187" i="37"/>
  <c r="Z187" i="37"/>
  <c r="AA187" i="37"/>
  <c r="AB187" i="37"/>
  <c r="AC187" i="37"/>
  <c r="AD187" i="37"/>
  <c r="AG187" i="37"/>
  <c r="AH187" i="37"/>
  <c r="AI187" i="37"/>
  <c r="AJ187" i="37"/>
  <c r="AK187" i="37"/>
  <c r="AL187" i="37"/>
  <c r="AM187" i="37"/>
  <c r="AN187" i="37"/>
  <c r="AO187" i="37"/>
  <c r="AP187" i="37"/>
  <c r="AQ187" i="37"/>
  <c r="AR187" i="37"/>
  <c r="AS187" i="37"/>
  <c r="AT187" i="37"/>
  <c r="AU187" i="37"/>
  <c r="AV187" i="37"/>
  <c r="AW187" i="37"/>
  <c r="AX187" i="37"/>
  <c r="AY187" i="37"/>
  <c r="AZ187" i="37"/>
  <c r="BA187" i="37"/>
  <c r="BB187" i="37"/>
  <c r="BC187" i="37"/>
  <c r="BD187" i="37"/>
  <c r="BE187" i="37"/>
  <c r="BF187" i="37"/>
  <c r="BG187" i="37"/>
  <c r="BH187" i="37"/>
  <c r="BI187" i="37"/>
  <c r="BJ187" i="37"/>
  <c r="BK187" i="37"/>
  <c r="BL187" i="37"/>
  <c r="BM187" i="37"/>
  <c r="BN187" i="37"/>
  <c r="BO187" i="37"/>
  <c r="BP187" i="37"/>
  <c r="BQ187" i="37"/>
  <c r="BR187" i="37"/>
  <c r="BS187" i="37"/>
  <c r="BT187" i="37"/>
  <c r="BU187" i="37"/>
  <c r="BV187" i="37"/>
  <c r="BW187" i="37"/>
  <c r="BX187" i="37"/>
  <c r="BY187" i="37"/>
  <c r="BZ187" i="37"/>
  <c r="E188" i="37"/>
  <c r="F188" i="37"/>
  <c r="G188" i="37"/>
  <c r="I188" i="37"/>
  <c r="J188" i="37"/>
  <c r="N188" i="37"/>
  <c r="O188" i="37"/>
  <c r="P188" i="37"/>
  <c r="Q188" i="37"/>
  <c r="R188" i="37"/>
  <c r="S188" i="37"/>
  <c r="T188" i="37"/>
  <c r="U188" i="37"/>
  <c r="W188" i="37"/>
  <c r="X188" i="37"/>
  <c r="Y188" i="37"/>
  <c r="Z188" i="37"/>
  <c r="AA188" i="37"/>
  <c r="AB188" i="37"/>
  <c r="AC188" i="37"/>
  <c r="AD188" i="37"/>
  <c r="AG188" i="37"/>
  <c r="AH188" i="37"/>
  <c r="AI188" i="37"/>
  <c r="AJ188" i="37"/>
  <c r="AK188" i="37"/>
  <c r="AL188" i="37"/>
  <c r="AM188" i="37"/>
  <c r="AN188" i="37"/>
  <c r="AO188" i="37"/>
  <c r="AP188" i="37"/>
  <c r="AQ188" i="37"/>
  <c r="AR188" i="37"/>
  <c r="AS188" i="37"/>
  <c r="AT188" i="37"/>
  <c r="AU188" i="37"/>
  <c r="AV188" i="37"/>
  <c r="AW188" i="37"/>
  <c r="AX188" i="37"/>
  <c r="AY188" i="37"/>
  <c r="AZ188" i="37"/>
  <c r="BA188" i="37"/>
  <c r="BB188" i="37"/>
  <c r="BC188" i="37"/>
  <c r="BD188" i="37"/>
  <c r="BE188" i="37"/>
  <c r="BF188" i="37"/>
  <c r="BG188" i="37"/>
  <c r="BH188" i="37"/>
  <c r="BI188" i="37"/>
  <c r="BJ188" i="37"/>
  <c r="BK188" i="37"/>
  <c r="BL188" i="37"/>
  <c r="BM188" i="37"/>
  <c r="BN188" i="37"/>
  <c r="BO188" i="37"/>
  <c r="BP188" i="37"/>
  <c r="BQ188" i="37"/>
  <c r="BR188" i="37"/>
  <c r="BS188" i="37"/>
  <c r="BT188" i="37"/>
  <c r="BU188" i="37"/>
  <c r="BV188" i="37"/>
  <c r="BW188" i="37"/>
  <c r="BX188" i="37"/>
  <c r="BY188" i="37"/>
  <c r="BZ188" i="37"/>
  <c r="E189" i="37"/>
  <c r="F189" i="37"/>
  <c r="G189" i="37"/>
  <c r="I189" i="37"/>
  <c r="J189" i="37"/>
  <c r="N189" i="37"/>
  <c r="O189" i="37"/>
  <c r="P189" i="37"/>
  <c r="Q189" i="37"/>
  <c r="W189" i="37"/>
  <c r="X189" i="37"/>
  <c r="Y189" i="37"/>
  <c r="Z189" i="37"/>
  <c r="AA189" i="37"/>
  <c r="AB189" i="37"/>
  <c r="AG189" i="37"/>
  <c r="AH189" i="37"/>
  <c r="AI189" i="37"/>
  <c r="AJ189" i="37"/>
  <c r="AK189" i="37"/>
  <c r="AL189" i="37"/>
  <c r="AM189" i="37"/>
  <c r="AN189" i="37"/>
  <c r="AR189" i="37"/>
  <c r="AS189" i="37"/>
  <c r="AT189" i="37"/>
  <c r="AU189" i="37"/>
  <c r="AV189" i="37"/>
  <c r="AW189" i="37"/>
  <c r="AX189" i="37"/>
  <c r="AY189" i="37"/>
  <c r="AZ189" i="37"/>
  <c r="BA189" i="37"/>
  <c r="BB189" i="37"/>
  <c r="BC189" i="37"/>
  <c r="BD189" i="37"/>
  <c r="BE189" i="37"/>
  <c r="BG189" i="37"/>
  <c r="BH189" i="37"/>
  <c r="BI189" i="37"/>
  <c r="BJ189" i="37"/>
  <c r="BK189" i="37"/>
  <c r="BM189" i="37"/>
  <c r="BN189" i="37"/>
  <c r="BO189" i="37"/>
  <c r="BP189" i="37"/>
  <c r="BQ189" i="37"/>
  <c r="BR189" i="37"/>
  <c r="BS189" i="37"/>
  <c r="BT189" i="37"/>
  <c r="BU189" i="37"/>
  <c r="BV189" i="37"/>
  <c r="BW189" i="37"/>
  <c r="BX189" i="37"/>
  <c r="BY189" i="37"/>
  <c r="BZ189" i="37"/>
  <c r="H180" i="37"/>
  <c r="K47" i="37"/>
  <c r="H181" i="37"/>
  <c r="K48" i="37"/>
  <c r="H182" i="37"/>
  <c r="K49" i="37"/>
  <c r="H183" i="37"/>
  <c r="K50" i="37"/>
  <c r="H184" i="37"/>
  <c r="K51" i="37"/>
  <c r="H185" i="37"/>
  <c r="K52" i="37"/>
  <c r="H186" i="37"/>
  <c r="K53" i="37"/>
  <c r="H187" i="37"/>
  <c r="K54" i="37"/>
  <c r="H188" i="37"/>
  <c r="K55" i="37"/>
  <c r="H189" i="37"/>
  <c r="K56" i="37"/>
  <c r="D180" i="37"/>
  <c r="D181" i="37"/>
  <c r="D183" i="37"/>
  <c r="D184" i="37"/>
  <c r="D185" i="37"/>
  <c r="D187" i="37"/>
  <c r="D188" i="37"/>
  <c r="D189" i="37"/>
  <c r="BX86" i="37"/>
  <c r="BX85" i="37"/>
  <c r="BX84" i="37"/>
  <c r="BX83" i="37"/>
  <c r="BX82" i="37"/>
  <c r="BX81" i="37"/>
  <c r="BX80" i="37"/>
  <c r="BX79" i="37"/>
  <c r="BX78" i="37"/>
  <c r="BX77" i="37"/>
  <c r="BX76" i="37"/>
  <c r="BX75" i="37"/>
  <c r="BX74" i="37"/>
  <c r="BX73" i="37"/>
  <c r="BX72" i="37"/>
  <c r="BX71" i="37"/>
  <c r="BX70" i="37"/>
  <c r="BX69" i="37"/>
  <c r="BX68" i="37"/>
  <c r="BX67" i="37"/>
  <c r="BX66" i="37"/>
  <c r="BX65" i="37"/>
  <c r="BX64" i="37"/>
  <c r="BX63" i="37"/>
  <c r="AO189" i="37"/>
  <c r="AC189" i="37"/>
  <c r="S189" i="37"/>
  <c r="R189" i="37"/>
  <c r="D182" i="37"/>
  <c r="D186" i="37"/>
  <c r="BX108" i="41" l="1"/>
  <c r="BX105" i="41"/>
  <c r="BX99" i="41"/>
  <c r="BX102" i="41"/>
  <c r="BX110" i="41"/>
  <c r="BX104" i="41"/>
  <c r="BX107" i="41"/>
  <c r="BX112" i="41"/>
  <c r="BX98" i="41"/>
  <c r="BX101" i="41"/>
  <c r="BX109" i="41"/>
  <c r="BX106" i="41"/>
  <c r="BX100" i="41"/>
  <c r="BX103" i="41"/>
  <c r="BX111" i="41"/>
  <c r="BM111" i="41"/>
  <c r="BM110" i="41"/>
  <c r="BM109" i="41"/>
  <c r="BM108" i="41"/>
  <c r="BM112" i="41"/>
  <c r="BK101" i="41"/>
  <c r="BK100" i="41"/>
  <c r="BK112" i="41"/>
  <c r="BK99" i="41"/>
  <c r="BK111" i="41"/>
  <c r="BK98" i="41"/>
  <c r="BK110" i="41"/>
  <c r="BK97" i="41"/>
  <c r="BK109" i="41"/>
  <c r="BK108" i="41"/>
  <c r="BK107" i="41"/>
  <c r="BK106" i="41"/>
  <c r="BK105" i="41"/>
  <c r="BK104" i="41"/>
  <c r="BK103" i="41"/>
  <c r="BK102" i="41"/>
  <c r="K187" i="37"/>
  <c r="U182" i="37"/>
  <c r="AE180" i="37"/>
  <c r="AE188" i="37"/>
  <c r="AE182" i="37"/>
  <c r="AE183" i="37"/>
  <c r="BA184" i="37"/>
  <c r="U183" i="37"/>
  <c r="BA182" i="37"/>
  <c r="AE187" i="37"/>
  <c r="BF185" i="37"/>
  <c r="BC263" i="38"/>
  <c r="ED263" i="38" s="1"/>
  <c r="BC318" i="38"/>
  <c r="ED318" i="38" s="1"/>
  <c r="BC208" i="38"/>
  <c r="ED208" i="38" s="1"/>
  <c r="BC98" i="38"/>
  <c r="ED98" i="38" s="1"/>
  <c r="BC153" i="38"/>
  <c r="ED153" i="38" s="1"/>
  <c r="BC43" i="38"/>
  <c r="ED43" i="38" s="1"/>
  <c r="AE181" i="37"/>
  <c r="AH102" i="41"/>
  <c r="AH89" i="41"/>
  <c r="AH93" i="41"/>
  <c r="AH103" i="41"/>
  <c r="AH104" i="41"/>
  <c r="AH105" i="41"/>
  <c r="AH90" i="41"/>
  <c r="AH94" i="41"/>
  <c r="AH106" i="41"/>
  <c r="AH95" i="41"/>
  <c r="AH107" i="41"/>
  <c r="AH96" i="41"/>
  <c r="AH108" i="41"/>
  <c r="AH91" i="41"/>
  <c r="AH97" i="41"/>
  <c r="AH109" i="41"/>
  <c r="AH98" i="41"/>
  <c r="AH110" i="41"/>
  <c r="AH99" i="41"/>
  <c r="AH111" i="41"/>
  <c r="AH88" i="41"/>
  <c r="AH92" i="41"/>
  <c r="AH100" i="41"/>
  <c r="AH112" i="41"/>
  <c r="AH101" i="41"/>
  <c r="X100" i="41"/>
  <c r="X106" i="41"/>
  <c r="X112" i="41"/>
  <c r="X95" i="41"/>
  <c r="X101" i="41"/>
  <c r="X107" i="41"/>
  <c r="X109" i="41"/>
  <c r="X96" i="41"/>
  <c r="X102" i="41"/>
  <c r="X108" i="41"/>
  <c r="X97" i="41"/>
  <c r="X103" i="41"/>
  <c r="X98" i="41"/>
  <c r="X104" i="41"/>
  <c r="X110" i="41"/>
  <c r="X99" i="41"/>
  <c r="X105" i="41"/>
  <c r="X111" i="41"/>
  <c r="O111" i="41"/>
  <c r="O95" i="41"/>
  <c r="O99" i="41"/>
  <c r="O103" i="41"/>
  <c r="O107" i="41"/>
  <c r="O112" i="41"/>
  <c r="O96" i="41"/>
  <c r="O100" i="41"/>
  <c r="O104" i="41"/>
  <c r="O108" i="41"/>
  <c r="O97" i="41"/>
  <c r="O101" i="41"/>
  <c r="O105" i="41"/>
  <c r="O109" i="41"/>
  <c r="O98" i="41"/>
  <c r="O102" i="41"/>
  <c r="O106" i="41"/>
  <c r="O110" i="41"/>
  <c r="L56" i="37"/>
  <c r="T273" i="38"/>
  <c r="CU273" i="38" s="1"/>
  <c r="T328" i="38"/>
  <c r="CU328" i="38" s="1"/>
  <c r="T163" i="38"/>
  <c r="CU163" i="38" s="1"/>
  <c r="T218" i="38"/>
  <c r="CU218" i="38" s="1"/>
  <c r="T108" i="38"/>
  <c r="CU108" i="38" s="1"/>
  <c r="T53" i="38"/>
  <c r="CU53" i="38" s="1"/>
  <c r="L50" i="37"/>
  <c r="T267" i="38"/>
  <c r="CU267" i="38" s="1"/>
  <c r="T322" i="38"/>
  <c r="CU322" i="38" s="1"/>
  <c r="T212" i="38"/>
  <c r="CU212" i="38" s="1"/>
  <c r="T157" i="38"/>
  <c r="CU157" i="38" s="1"/>
  <c r="T47" i="38"/>
  <c r="CU47" i="38" s="1"/>
  <c r="T102" i="38"/>
  <c r="CU102" i="38" s="1"/>
  <c r="AZ320" i="38"/>
  <c r="EA320" i="38" s="1"/>
  <c r="AZ265" i="38"/>
  <c r="EA265" i="38" s="1"/>
  <c r="AZ155" i="38"/>
  <c r="EA155" i="38" s="1"/>
  <c r="AZ210" i="38"/>
  <c r="EA210" i="38" s="1"/>
  <c r="AZ45" i="38"/>
  <c r="EA45" i="38" s="1"/>
  <c r="AZ100" i="38"/>
  <c r="EA100" i="38" s="1"/>
  <c r="BO323" i="38"/>
  <c r="EP323" i="38" s="1"/>
  <c r="BO158" i="38"/>
  <c r="EP158" i="38" s="1"/>
  <c r="BO268" i="38"/>
  <c r="EP268" i="38" s="1"/>
  <c r="BO213" i="38"/>
  <c r="EP213" i="38" s="1"/>
  <c r="BO103" i="38"/>
  <c r="EP103" i="38" s="1"/>
  <c r="BO48" i="38"/>
  <c r="EP48" i="38" s="1"/>
  <c r="BJ269" i="38"/>
  <c r="EK269" i="38" s="1"/>
  <c r="BJ324" i="38"/>
  <c r="EK324" i="38" s="1"/>
  <c r="BJ159" i="38"/>
  <c r="EK159" i="38" s="1"/>
  <c r="BJ214" i="38"/>
  <c r="EK214" i="38" s="1"/>
  <c r="BJ49" i="38"/>
  <c r="EK49" i="38" s="1"/>
  <c r="BJ104" i="38"/>
  <c r="EK104" i="38" s="1"/>
  <c r="BA44" i="37"/>
  <c r="BI261" i="38"/>
  <c r="EJ261" i="38" s="1"/>
  <c r="BI316" i="38"/>
  <c r="EJ316" i="38" s="1"/>
  <c r="BI206" i="38"/>
  <c r="EJ206" i="38" s="1"/>
  <c r="BI96" i="38"/>
  <c r="EJ96" i="38" s="1"/>
  <c r="BI151" i="38"/>
  <c r="EJ151" i="38" s="1"/>
  <c r="BI41" i="38"/>
  <c r="EJ41" i="38" s="1"/>
  <c r="V52" i="37"/>
  <c r="AD269" i="38"/>
  <c r="DE269" i="38" s="1"/>
  <c r="AD324" i="38"/>
  <c r="DE324" i="38" s="1"/>
  <c r="AD214" i="38"/>
  <c r="DE214" i="38" s="1"/>
  <c r="AD159" i="38"/>
  <c r="DE159" i="38" s="1"/>
  <c r="AD104" i="38"/>
  <c r="DE104" i="38" s="1"/>
  <c r="AD49" i="38"/>
  <c r="DE49" i="38" s="1"/>
  <c r="BO265" i="38"/>
  <c r="EP265" i="38" s="1"/>
  <c r="BO320" i="38"/>
  <c r="EP320" i="38" s="1"/>
  <c r="BO155" i="38"/>
  <c r="EP155" i="38" s="1"/>
  <c r="BO100" i="38"/>
  <c r="EP100" i="38" s="1"/>
  <c r="BO45" i="38"/>
  <c r="EP45" i="38" s="1"/>
  <c r="BO210" i="38"/>
  <c r="EP210" i="38" s="1"/>
  <c r="BC269" i="38"/>
  <c r="ED269" i="38" s="1"/>
  <c r="BC324" i="38"/>
  <c r="ED324" i="38" s="1"/>
  <c r="BC214" i="38"/>
  <c r="ED214" i="38" s="1"/>
  <c r="BC104" i="38"/>
  <c r="ED104" i="38" s="1"/>
  <c r="BC49" i="38"/>
  <c r="ED49" i="38" s="1"/>
  <c r="BC159" i="38"/>
  <c r="ED159" i="38" s="1"/>
  <c r="L51" i="37"/>
  <c r="T323" i="38"/>
  <c r="CU323" i="38" s="1"/>
  <c r="T268" i="38"/>
  <c r="CU268" i="38" s="1"/>
  <c r="T158" i="38"/>
  <c r="CU158" i="38" s="1"/>
  <c r="T213" i="38"/>
  <c r="CU213" i="38" s="1"/>
  <c r="T103" i="38"/>
  <c r="CU103" i="38" s="1"/>
  <c r="T48" i="38"/>
  <c r="CU48" i="38" s="1"/>
  <c r="BO328" i="38"/>
  <c r="EP328" i="38" s="1"/>
  <c r="BO273" i="38"/>
  <c r="EP273" i="38" s="1"/>
  <c r="BO163" i="38"/>
  <c r="EP163" i="38" s="1"/>
  <c r="BO218" i="38"/>
  <c r="EP218" i="38" s="1"/>
  <c r="BO108" i="38"/>
  <c r="EP108" i="38" s="1"/>
  <c r="BO53" i="38"/>
  <c r="EP53" i="38" s="1"/>
  <c r="L55" i="37"/>
  <c r="T327" i="38"/>
  <c r="CU327" i="38" s="1"/>
  <c r="T272" i="38"/>
  <c r="CU272" i="38" s="1"/>
  <c r="T162" i="38"/>
  <c r="CU162" i="38" s="1"/>
  <c r="T52" i="38"/>
  <c r="CU52" i="38" s="1"/>
  <c r="T217" i="38"/>
  <c r="CU217" i="38" s="1"/>
  <c r="T107" i="38"/>
  <c r="CU107" i="38" s="1"/>
  <c r="L49" i="37"/>
  <c r="L182" i="37" s="1"/>
  <c r="T321" i="38"/>
  <c r="CU321" i="38" s="1"/>
  <c r="T266" i="38"/>
  <c r="CU266" i="38" s="1"/>
  <c r="T156" i="38"/>
  <c r="CU156" i="38" s="1"/>
  <c r="T211" i="38"/>
  <c r="CU211" i="38" s="1"/>
  <c r="T101" i="38"/>
  <c r="CU101" i="38" s="1"/>
  <c r="T46" i="38"/>
  <c r="CU46" i="38" s="1"/>
  <c r="V51" i="37"/>
  <c r="AD323" i="38"/>
  <c r="DE323" i="38" s="1"/>
  <c r="AD268" i="38"/>
  <c r="DE268" i="38" s="1"/>
  <c r="AD158" i="38"/>
  <c r="DE158" i="38" s="1"/>
  <c r="AD213" i="38"/>
  <c r="DE213" i="38" s="1"/>
  <c r="AD48" i="38"/>
  <c r="DE48" i="38" s="1"/>
  <c r="AD103" i="38"/>
  <c r="DE103" i="38" s="1"/>
  <c r="V53" i="37"/>
  <c r="AD325" i="38"/>
  <c r="DE325" i="38" s="1"/>
  <c r="AD270" i="38"/>
  <c r="DE270" i="38" s="1"/>
  <c r="AD160" i="38"/>
  <c r="DE160" i="38" s="1"/>
  <c r="AD215" i="38"/>
  <c r="DE215" i="38" s="1"/>
  <c r="AD105" i="38"/>
  <c r="DE105" i="38" s="1"/>
  <c r="AD50" i="38"/>
  <c r="DE50" i="38" s="1"/>
  <c r="BO327" i="38"/>
  <c r="EP327" i="38" s="1"/>
  <c r="BO272" i="38"/>
  <c r="EP272" i="38" s="1"/>
  <c r="BO162" i="38"/>
  <c r="EP162" i="38" s="1"/>
  <c r="BO52" i="38"/>
  <c r="EP52" i="38" s="1"/>
  <c r="BO217" i="38"/>
  <c r="EP217" i="38" s="1"/>
  <c r="BO107" i="38"/>
  <c r="EP107" i="38" s="1"/>
  <c r="BA47" i="37"/>
  <c r="BI319" i="38"/>
  <c r="EJ319" i="38" s="1"/>
  <c r="BI264" i="38"/>
  <c r="EJ264" i="38" s="1"/>
  <c r="BI154" i="38"/>
  <c r="EJ154" i="38" s="1"/>
  <c r="BI209" i="38"/>
  <c r="EJ209" i="38" s="1"/>
  <c r="BI99" i="38"/>
  <c r="EJ99" i="38" s="1"/>
  <c r="BI44" i="38"/>
  <c r="EJ44" i="38" s="1"/>
  <c r="BO270" i="38"/>
  <c r="EP270" i="38" s="1"/>
  <c r="BO325" i="38"/>
  <c r="EP325" i="38" s="1"/>
  <c r="BO160" i="38"/>
  <c r="EP160" i="38" s="1"/>
  <c r="BO215" i="38"/>
  <c r="EP215" i="38" s="1"/>
  <c r="BO105" i="38"/>
  <c r="EP105" i="38" s="1"/>
  <c r="BO50" i="38"/>
  <c r="EP50" i="38" s="1"/>
  <c r="BA43" i="37"/>
  <c r="BI260" i="38"/>
  <c r="EJ260" i="38" s="1"/>
  <c r="BI315" i="38"/>
  <c r="EJ315" i="38" s="1"/>
  <c r="BI205" i="38"/>
  <c r="EJ205" i="38" s="1"/>
  <c r="BI95" i="38"/>
  <c r="EJ95" i="38" s="1"/>
  <c r="BI150" i="38"/>
  <c r="EJ150" i="38" s="1"/>
  <c r="BI40" i="38"/>
  <c r="EJ40" i="38" s="1"/>
  <c r="BJ323" i="38"/>
  <c r="EK323" i="38" s="1"/>
  <c r="BJ268" i="38"/>
  <c r="EK268" i="38" s="1"/>
  <c r="BJ158" i="38"/>
  <c r="EK158" i="38" s="1"/>
  <c r="BJ213" i="38"/>
  <c r="EK213" i="38" s="1"/>
  <c r="BJ48" i="38"/>
  <c r="EK48" i="38" s="1"/>
  <c r="BJ103" i="38"/>
  <c r="EK103" i="38" s="1"/>
  <c r="BF186" i="37"/>
  <c r="BO269" i="38"/>
  <c r="EP269" i="38" s="1"/>
  <c r="BO324" i="38"/>
  <c r="EP324" i="38" s="1"/>
  <c r="BO214" i="38"/>
  <c r="EP214" i="38" s="1"/>
  <c r="BO104" i="38"/>
  <c r="EP104" i="38" s="1"/>
  <c r="BO49" i="38"/>
  <c r="EP49" i="38" s="1"/>
  <c r="BO159" i="38"/>
  <c r="EP159" i="38" s="1"/>
  <c r="AZ327" i="38"/>
  <c r="EA327" i="38" s="1"/>
  <c r="AZ272" i="38"/>
  <c r="EA272" i="38" s="1"/>
  <c r="AZ162" i="38"/>
  <c r="EA162" i="38" s="1"/>
  <c r="AZ217" i="38"/>
  <c r="EA217" i="38" s="1"/>
  <c r="AZ107" i="38"/>
  <c r="EA107" i="38" s="1"/>
  <c r="AZ52" i="38"/>
  <c r="EA52" i="38" s="1"/>
  <c r="L54" i="37"/>
  <c r="T326" i="38"/>
  <c r="CU326" i="38" s="1"/>
  <c r="T271" i="38"/>
  <c r="CU271" i="38" s="1"/>
  <c r="T161" i="38"/>
  <c r="CU161" i="38" s="1"/>
  <c r="T216" i="38"/>
  <c r="CU216" i="38" s="1"/>
  <c r="T106" i="38"/>
  <c r="CU106" i="38" s="1"/>
  <c r="T51" i="38"/>
  <c r="CU51" i="38" s="1"/>
  <c r="L48" i="37"/>
  <c r="T265" i="38"/>
  <c r="CU265" i="38" s="1"/>
  <c r="T320" i="38"/>
  <c r="CU320" i="38" s="1"/>
  <c r="T155" i="38"/>
  <c r="CU155" i="38" s="1"/>
  <c r="T100" i="38"/>
  <c r="CU100" i="38" s="1"/>
  <c r="T45" i="38"/>
  <c r="CU45" i="38" s="1"/>
  <c r="T210" i="38"/>
  <c r="CU210" i="38" s="1"/>
  <c r="K189" i="37"/>
  <c r="BO267" i="38"/>
  <c r="EP267" i="38" s="1"/>
  <c r="BO322" i="38"/>
  <c r="EP322" i="38" s="1"/>
  <c r="BO212" i="38"/>
  <c r="EP212" i="38" s="1"/>
  <c r="BO157" i="38"/>
  <c r="EP157" i="38" s="1"/>
  <c r="BO47" i="38"/>
  <c r="EP47" i="38" s="1"/>
  <c r="BO102" i="38"/>
  <c r="EP102" i="38" s="1"/>
  <c r="BC270" i="38"/>
  <c r="ED270" i="38" s="1"/>
  <c r="BC325" i="38"/>
  <c r="ED325" i="38" s="1"/>
  <c r="BC160" i="38"/>
  <c r="ED160" i="38" s="1"/>
  <c r="BC215" i="38"/>
  <c r="ED215" i="38" s="1"/>
  <c r="BC105" i="38"/>
  <c r="ED105" i="38" s="1"/>
  <c r="BC50" i="38"/>
  <c r="ED50" i="38" s="1"/>
  <c r="V48" i="37"/>
  <c r="AD320" i="38"/>
  <c r="DE320" i="38" s="1"/>
  <c r="AD155" i="38"/>
  <c r="DE155" i="38" s="1"/>
  <c r="AD265" i="38"/>
  <c r="DE265" i="38" s="1"/>
  <c r="AD210" i="38"/>
  <c r="DE210" i="38" s="1"/>
  <c r="AD100" i="38"/>
  <c r="DE100" i="38" s="1"/>
  <c r="AD45" i="38"/>
  <c r="DE45" i="38" s="1"/>
  <c r="V55" i="37"/>
  <c r="AD327" i="38"/>
  <c r="DE327" i="38" s="1"/>
  <c r="AD272" i="38"/>
  <c r="DE272" i="38" s="1"/>
  <c r="AD162" i="38"/>
  <c r="DE162" i="38" s="1"/>
  <c r="AD217" i="38"/>
  <c r="DE217" i="38" s="1"/>
  <c r="AD52" i="38"/>
  <c r="DE52" i="38" s="1"/>
  <c r="AD107" i="38"/>
  <c r="DE107" i="38" s="1"/>
  <c r="BJ320" i="38"/>
  <c r="EK320" i="38" s="1"/>
  <c r="BJ265" i="38"/>
  <c r="EK265" i="38" s="1"/>
  <c r="BJ210" i="38"/>
  <c r="EK210" i="38" s="1"/>
  <c r="BJ45" i="38"/>
  <c r="EK45" i="38" s="1"/>
  <c r="BJ155" i="38"/>
  <c r="EK155" i="38" s="1"/>
  <c r="BJ100" i="38"/>
  <c r="EK100" i="38" s="1"/>
  <c r="BJ318" i="38"/>
  <c r="EK318" i="38" s="1"/>
  <c r="BJ263" i="38"/>
  <c r="EK263" i="38" s="1"/>
  <c r="BJ98" i="38"/>
  <c r="EK98" i="38" s="1"/>
  <c r="BJ153" i="38"/>
  <c r="EK153" i="38" s="1"/>
  <c r="BJ208" i="38"/>
  <c r="EK208" i="38" s="1"/>
  <c r="BJ43" i="38"/>
  <c r="EK43" i="38" s="1"/>
  <c r="K184" i="37"/>
  <c r="AZ176" i="37"/>
  <c r="BJ317" i="38"/>
  <c r="EK317" i="38" s="1"/>
  <c r="BJ262" i="38"/>
  <c r="EK262" i="38" s="1"/>
  <c r="BJ152" i="38"/>
  <c r="EK152" i="38" s="1"/>
  <c r="BJ207" i="38"/>
  <c r="EK207" i="38" s="1"/>
  <c r="BJ97" i="38"/>
  <c r="EK97" i="38" s="1"/>
  <c r="BJ42" i="38"/>
  <c r="EK42" i="38" s="1"/>
  <c r="L53" i="37"/>
  <c r="L186" i="37" s="1"/>
  <c r="T270" i="38"/>
  <c r="CU270" i="38" s="1"/>
  <c r="T325" i="38"/>
  <c r="CU325" i="38" s="1"/>
  <c r="T160" i="38"/>
  <c r="CU160" i="38" s="1"/>
  <c r="T215" i="38"/>
  <c r="CU215" i="38" s="1"/>
  <c r="T105" i="38"/>
  <c r="CU105" i="38" s="1"/>
  <c r="T50" i="38"/>
  <c r="CU50" i="38" s="1"/>
  <c r="L47" i="37"/>
  <c r="T319" i="38"/>
  <c r="CU319" i="38" s="1"/>
  <c r="T264" i="38"/>
  <c r="CU264" i="38" s="1"/>
  <c r="T209" i="38"/>
  <c r="CU209" i="38" s="1"/>
  <c r="T154" i="38"/>
  <c r="CU154" i="38" s="1"/>
  <c r="T99" i="38"/>
  <c r="CU99" i="38" s="1"/>
  <c r="T44" i="38"/>
  <c r="CU44" i="38" s="1"/>
  <c r="BJ267" i="38"/>
  <c r="EK267" i="38" s="1"/>
  <c r="BJ322" i="38"/>
  <c r="EK322" i="38" s="1"/>
  <c r="BJ157" i="38"/>
  <c r="EK157" i="38" s="1"/>
  <c r="BJ212" i="38"/>
  <c r="EK212" i="38" s="1"/>
  <c r="BJ47" i="38"/>
  <c r="EK47" i="38" s="1"/>
  <c r="BJ102" i="38"/>
  <c r="EK102" i="38" s="1"/>
  <c r="BO321" i="38"/>
  <c r="EP321" i="38" s="1"/>
  <c r="BO266" i="38"/>
  <c r="EP266" i="38" s="1"/>
  <c r="BO156" i="38"/>
  <c r="EP156" i="38" s="1"/>
  <c r="BO211" i="38"/>
  <c r="EP211" i="38" s="1"/>
  <c r="BO101" i="38"/>
  <c r="EP101" i="38" s="1"/>
  <c r="BO46" i="38"/>
  <c r="EP46" i="38" s="1"/>
  <c r="BF189" i="37"/>
  <c r="V50" i="37"/>
  <c r="AD267" i="38"/>
  <c r="DE267" i="38" s="1"/>
  <c r="AD322" i="38"/>
  <c r="DE322" i="38" s="1"/>
  <c r="AD157" i="38"/>
  <c r="DE157" i="38" s="1"/>
  <c r="AD212" i="38"/>
  <c r="DE212" i="38" s="1"/>
  <c r="AD47" i="38"/>
  <c r="DE47" i="38" s="1"/>
  <c r="AD102" i="38"/>
  <c r="DE102" i="38" s="1"/>
  <c r="V49" i="37"/>
  <c r="AD321" i="38"/>
  <c r="DE321" i="38" s="1"/>
  <c r="AD266" i="38"/>
  <c r="DE266" i="38" s="1"/>
  <c r="AD211" i="38"/>
  <c r="DE211" i="38" s="1"/>
  <c r="AD156" i="38"/>
  <c r="DE156" i="38" s="1"/>
  <c r="AD101" i="38"/>
  <c r="DE101" i="38" s="1"/>
  <c r="AD46" i="38"/>
  <c r="DE46" i="38" s="1"/>
  <c r="BJ321" i="38"/>
  <c r="EK321" i="38" s="1"/>
  <c r="BJ266" i="38"/>
  <c r="EK266" i="38" s="1"/>
  <c r="BJ211" i="38"/>
  <c r="EK211" i="38" s="1"/>
  <c r="BJ156" i="38"/>
  <c r="EK156" i="38" s="1"/>
  <c r="BJ101" i="38"/>
  <c r="EK101" i="38" s="1"/>
  <c r="BJ46" i="38"/>
  <c r="EK46" i="38" s="1"/>
  <c r="L52" i="37"/>
  <c r="T269" i="38"/>
  <c r="CU269" i="38" s="1"/>
  <c r="T324" i="38"/>
  <c r="CU324" i="38" s="1"/>
  <c r="T214" i="38"/>
  <c r="CU214" i="38" s="1"/>
  <c r="T104" i="38"/>
  <c r="CU104" i="38" s="1"/>
  <c r="T49" i="38"/>
  <c r="CU49" i="38" s="1"/>
  <c r="T159" i="38"/>
  <c r="CU159" i="38" s="1"/>
  <c r="BA181" i="37"/>
  <c r="V54" i="37"/>
  <c r="AD326" i="38"/>
  <c r="DE326" i="38" s="1"/>
  <c r="AD271" i="38"/>
  <c r="DE271" i="38" s="1"/>
  <c r="AD216" i="38"/>
  <c r="DE216" i="38" s="1"/>
  <c r="AD51" i="38"/>
  <c r="DE51" i="38" s="1"/>
  <c r="AD106" i="38"/>
  <c r="DE106" i="38" s="1"/>
  <c r="AD161" i="38"/>
  <c r="DE161" i="38" s="1"/>
  <c r="BO319" i="38"/>
  <c r="EP319" i="38" s="1"/>
  <c r="BO264" i="38"/>
  <c r="EP264" i="38" s="1"/>
  <c r="BO209" i="38"/>
  <c r="EP209" i="38" s="1"/>
  <c r="BO154" i="38"/>
  <c r="EP154" i="38" s="1"/>
  <c r="BO99" i="38"/>
  <c r="EP99" i="38" s="1"/>
  <c r="BO44" i="38"/>
  <c r="EP44" i="38" s="1"/>
  <c r="BA179" i="37"/>
  <c r="V47" i="37"/>
  <c r="AD319" i="38"/>
  <c r="DE319" i="38" s="1"/>
  <c r="AD264" i="38"/>
  <c r="DE264" i="38" s="1"/>
  <c r="AD209" i="38"/>
  <c r="DE209" i="38" s="1"/>
  <c r="AD154" i="38"/>
  <c r="DE154" i="38" s="1"/>
  <c r="AD99" i="38"/>
  <c r="DE99" i="38" s="1"/>
  <c r="AD44" i="38"/>
  <c r="DE44" i="38" s="1"/>
  <c r="V56" i="37"/>
  <c r="AD273" i="38"/>
  <c r="DE273" i="38" s="1"/>
  <c r="AD328" i="38"/>
  <c r="DE328" i="38" s="1"/>
  <c r="AD163" i="38"/>
  <c r="DE163" i="38" s="1"/>
  <c r="AD218" i="38"/>
  <c r="DE218" i="38" s="1"/>
  <c r="AD108" i="38"/>
  <c r="DE108" i="38" s="1"/>
  <c r="AD53" i="38"/>
  <c r="DE53" i="38" s="1"/>
  <c r="BC319" i="38"/>
  <c r="ED319" i="38" s="1"/>
  <c r="BC264" i="38"/>
  <c r="ED264" i="38" s="1"/>
  <c r="BC209" i="38"/>
  <c r="ED209" i="38" s="1"/>
  <c r="BC154" i="38"/>
  <c r="ED154" i="38" s="1"/>
  <c r="BC99" i="38"/>
  <c r="ED99" i="38" s="1"/>
  <c r="BC44" i="38"/>
  <c r="ED44" i="38" s="1"/>
  <c r="BO326" i="38"/>
  <c r="EP326" i="38" s="1"/>
  <c r="BO271" i="38"/>
  <c r="EP271" i="38" s="1"/>
  <c r="BO161" i="38"/>
  <c r="EP161" i="38" s="1"/>
  <c r="BO216" i="38"/>
  <c r="EP216" i="38" s="1"/>
  <c r="BO106" i="38"/>
  <c r="EP106" i="38" s="1"/>
  <c r="BO51" i="38"/>
  <c r="EP51" i="38" s="1"/>
  <c r="AF53" i="37"/>
  <c r="AN270" i="38"/>
  <c r="DO270" i="38" s="1"/>
  <c r="AN215" i="38"/>
  <c r="DO215" i="38" s="1"/>
  <c r="AN160" i="38"/>
  <c r="DO160" i="38" s="1"/>
  <c r="AN105" i="38"/>
  <c r="DO105" i="38" s="1"/>
  <c r="AN50" i="38"/>
  <c r="DO50" i="38" s="1"/>
  <c r="AN325" i="38"/>
  <c r="DO325" i="38" s="1"/>
  <c r="AF48" i="37"/>
  <c r="AN320" i="38"/>
  <c r="DO320" i="38" s="1"/>
  <c r="AN265" i="38"/>
  <c r="DO265" i="38" s="1"/>
  <c r="AN210" i="38"/>
  <c r="DO210" i="38" s="1"/>
  <c r="AN155" i="38"/>
  <c r="DO155" i="38" s="1"/>
  <c r="AN45" i="38"/>
  <c r="DO45" i="38" s="1"/>
  <c r="AN100" i="38"/>
  <c r="DO100" i="38" s="1"/>
  <c r="AF52" i="37"/>
  <c r="AN159" i="38"/>
  <c r="DO159" i="38" s="1"/>
  <c r="AN104" i="38"/>
  <c r="DO104" i="38" s="1"/>
  <c r="AN324" i="38"/>
  <c r="DO324" i="38" s="1"/>
  <c r="AN269" i="38"/>
  <c r="DO269" i="38" s="1"/>
  <c r="AN49" i="38"/>
  <c r="DO49" i="38" s="1"/>
  <c r="AN214" i="38"/>
  <c r="DO214" i="38" s="1"/>
  <c r="AF56" i="37"/>
  <c r="AN218" i="38"/>
  <c r="DO218" i="38" s="1"/>
  <c r="AN108" i="38"/>
  <c r="DO108" i="38" s="1"/>
  <c r="AN163" i="38"/>
  <c r="DO163" i="38" s="1"/>
  <c r="AN328" i="38"/>
  <c r="DO328" i="38" s="1"/>
  <c r="AN273" i="38"/>
  <c r="DO273" i="38" s="1"/>
  <c r="AN53" i="38"/>
  <c r="DO53" i="38" s="1"/>
  <c r="AF47" i="37"/>
  <c r="AN209" i="38"/>
  <c r="DO209" i="38" s="1"/>
  <c r="AN154" i="38"/>
  <c r="DO154" i="38" s="1"/>
  <c r="AN44" i="38"/>
  <c r="DO44" i="38" s="1"/>
  <c r="AN99" i="38"/>
  <c r="DO99" i="38" s="1"/>
  <c r="AN264" i="38"/>
  <c r="DO264" i="38" s="1"/>
  <c r="AN319" i="38"/>
  <c r="DO319" i="38" s="1"/>
  <c r="AF55" i="37"/>
  <c r="AN162" i="38"/>
  <c r="DO162" i="38" s="1"/>
  <c r="AN327" i="38"/>
  <c r="DO327" i="38" s="1"/>
  <c r="AN52" i="38"/>
  <c r="DO52" i="38" s="1"/>
  <c r="AN272" i="38"/>
  <c r="DO272" i="38" s="1"/>
  <c r="AN217" i="38"/>
  <c r="DO217" i="38" s="1"/>
  <c r="AN107" i="38"/>
  <c r="DO107" i="38" s="1"/>
  <c r="AF49" i="37"/>
  <c r="AN101" i="38"/>
  <c r="DO101" i="38" s="1"/>
  <c r="AN156" i="38"/>
  <c r="DO156" i="38" s="1"/>
  <c r="AN266" i="38"/>
  <c r="DO266" i="38" s="1"/>
  <c r="AN211" i="38"/>
  <c r="DO211" i="38" s="1"/>
  <c r="AN321" i="38"/>
  <c r="DO321" i="38" s="1"/>
  <c r="AN46" i="38"/>
  <c r="DO46" i="38" s="1"/>
  <c r="AF50" i="37"/>
  <c r="AN47" i="38"/>
  <c r="DO47" i="38" s="1"/>
  <c r="AN322" i="38"/>
  <c r="DO322" i="38" s="1"/>
  <c r="AN157" i="38"/>
  <c r="DO157" i="38" s="1"/>
  <c r="AN267" i="38"/>
  <c r="DO267" i="38" s="1"/>
  <c r="AN212" i="38"/>
  <c r="DO212" i="38" s="1"/>
  <c r="AN102" i="38"/>
  <c r="DO102" i="38" s="1"/>
  <c r="AF51" i="37"/>
  <c r="AN48" i="38"/>
  <c r="DO48" i="38" s="1"/>
  <c r="AN213" i="38"/>
  <c r="DO213" i="38" s="1"/>
  <c r="AN268" i="38"/>
  <c r="DO268" i="38" s="1"/>
  <c r="AN323" i="38"/>
  <c r="DO323" i="38" s="1"/>
  <c r="AN158" i="38"/>
  <c r="DO158" i="38" s="1"/>
  <c r="AN103" i="38"/>
  <c r="DO103" i="38" s="1"/>
  <c r="AF54" i="37"/>
  <c r="AN51" i="38"/>
  <c r="DO51" i="38" s="1"/>
  <c r="AN216" i="38"/>
  <c r="DO216" i="38" s="1"/>
  <c r="AN326" i="38"/>
  <c r="DO326" i="38" s="1"/>
  <c r="AN271" i="38"/>
  <c r="DO271" i="38" s="1"/>
  <c r="AN106" i="38"/>
  <c r="DO106" i="38" s="1"/>
  <c r="AN161" i="38"/>
  <c r="DO161" i="38" s="1"/>
  <c r="K183" i="37"/>
  <c r="K182" i="37"/>
  <c r="L181" i="37"/>
  <c r="K181" i="37"/>
  <c r="L180" i="37"/>
  <c r="K180" i="37"/>
  <c r="L189" i="37"/>
  <c r="K188" i="37"/>
  <c r="L187" i="37"/>
  <c r="K186" i="37"/>
  <c r="L185" i="37"/>
  <c r="K185" i="37"/>
  <c r="L184" i="37"/>
  <c r="AE321" i="38" l="1"/>
  <c r="DF321" i="38" s="1"/>
  <c r="AE266" i="38"/>
  <c r="DF266" i="38" s="1"/>
  <c r="AE156" i="38"/>
  <c r="DF156" i="38" s="1"/>
  <c r="AE211" i="38"/>
  <c r="DF211" i="38" s="1"/>
  <c r="AE101" i="38"/>
  <c r="DF101" i="38" s="1"/>
  <c r="AE46" i="38"/>
  <c r="DF46" i="38" s="1"/>
  <c r="V182" i="37"/>
  <c r="M55" i="37"/>
  <c r="U327" i="38"/>
  <c r="CV327" i="38" s="1"/>
  <c r="U272" i="38"/>
  <c r="CV272" i="38" s="1"/>
  <c r="U217" i="38"/>
  <c r="CV217" i="38" s="1"/>
  <c r="U162" i="38"/>
  <c r="CV162" i="38" s="1"/>
  <c r="U107" i="38"/>
  <c r="CV107" i="38" s="1"/>
  <c r="U52" i="38"/>
  <c r="CV52" i="38" s="1"/>
  <c r="L188" i="37"/>
  <c r="AE319" i="38"/>
  <c r="DF319" i="38" s="1"/>
  <c r="AE264" i="38"/>
  <c r="DF264" i="38" s="1"/>
  <c r="AE209" i="38"/>
  <c r="DF209" i="38" s="1"/>
  <c r="AE154" i="38"/>
  <c r="DF154" i="38" s="1"/>
  <c r="AE99" i="38"/>
  <c r="DF99" i="38" s="1"/>
  <c r="AE44" i="38"/>
  <c r="DF44" i="38" s="1"/>
  <c r="V180" i="37"/>
  <c r="AE327" i="38"/>
  <c r="DF327" i="38" s="1"/>
  <c r="AE272" i="38"/>
  <c r="DF272" i="38" s="1"/>
  <c r="AE162" i="38"/>
  <c r="DF162" i="38" s="1"/>
  <c r="AE217" i="38"/>
  <c r="DF217" i="38" s="1"/>
  <c r="AE107" i="38"/>
  <c r="DF107" i="38" s="1"/>
  <c r="AE52" i="38"/>
  <c r="DF52" i="38" s="1"/>
  <c r="V188" i="37"/>
  <c r="BJ260" i="38"/>
  <c r="EK260" i="38" s="1"/>
  <c r="BJ315" i="38"/>
  <c r="EK315" i="38" s="1"/>
  <c r="BJ205" i="38"/>
  <c r="EK205" i="38" s="1"/>
  <c r="BJ95" i="38"/>
  <c r="EK95" i="38" s="1"/>
  <c r="BJ150" i="38"/>
  <c r="EK150" i="38" s="1"/>
  <c r="BJ40" i="38"/>
  <c r="EK40" i="38" s="1"/>
  <c r="BA176" i="37"/>
  <c r="M51" i="37"/>
  <c r="U268" i="38"/>
  <c r="CV268" i="38" s="1"/>
  <c r="U323" i="38"/>
  <c r="CV323" i="38" s="1"/>
  <c r="U158" i="38"/>
  <c r="CV158" i="38" s="1"/>
  <c r="U213" i="38"/>
  <c r="CV213" i="38" s="1"/>
  <c r="U48" i="38"/>
  <c r="CV48" i="38" s="1"/>
  <c r="U103" i="38"/>
  <c r="CV103" i="38" s="1"/>
  <c r="AE326" i="38"/>
  <c r="DF326" i="38" s="1"/>
  <c r="AE271" i="38"/>
  <c r="DF271" i="38" s="1"/>
  <c r="AE161" i="38"/>
  <c r="DF161" i="38" s="1"/>
  <c r="AE216" i="38"/>
  <c r="DF216" i="38" s="1"/>
  <c r="AE106" i="38"/>
  <c r="DF106" i="38" s="1"/>
  <c r="AE51" i="38"/>
  <c r="DF51" i="38" s="1"/>
  <c r="V187" i="37"/>
  <c r="M47" i="37"/>
  <c r="U319" i="38"/>
  <c r="CV319" i="38" s="1"/>
  <c r="U264" i="38"/>
  <c r="CV264" i="38" s="1"/>
  <c r="U209" i="38"/>
  <c r="CV209" i="38" s="1"/>
  <c r="U44" i="38"/>
  <c r="CV44" i="38" s="1"/>
  <c r="U154" i="38"/>
  <c r="CV154" i="38" s="1"/>
  <c r="U99" i="38"/>
  <c r="CV99" i="38" s="1"/>
  <c r="AE325" i="38"/>
  <c r="DF325" i="38" s="1"/>
  <c r="AE160" i="38"/>
  <c r="DF160" i="38" s="1"/>
  <c r="AE270" i="38"/>
  <c r="DF270" i="38" s="1"/>
  <c r="AE215" i="38"/>
  <c r="DF215" i="38" s="1"/>
  <c r="AE105" i="38"/>
  <c r="DF105" i="38" s="1"/>
  <c r="AE50" i="38"/>
  <c r="DF50" i="38" s="1"/>
  <c r="V186" i="37"/>
  <c r="BJ261" i="38"/>
  <c r="EK261" i="38" s="1"/>
  <c r="BJ316" i="38"/>
  <c r="EK316" i="38" s="1"/>
  <c r="BJ206" i="38"/>
  <c r="EK206" i="38" s="1"/>
  <c r="BJ96" i="38"/>
  <c r="EK96" i="38" s="1"/>
  <c r="BJ151" i="38"/>
  <c r="EK151" i="38" s="1"/>
  <c r="BJ41" i="38"/>
  <c r="EK41" i="38" s="1"/>
  <c r="BA177" i="37"/>
  <c r="BJ319" i="38"/>
  <c r="EK319" i="38" s="1"/>
  <c r="BJ264" i="38"/>
  <c r="EK264" i="38" s="1"/>
  <c r="BJ154" i="38"/>
  <c r="EK154" i="38" s="1"/>
  <c r="BJ99" i="38"/>
  <c r="EK99" i="38" s="1"/>
  <c r="BJ209" i="38"/>
  <c r="EK209" i="38" s="1"/>
  <c r="BJ44" i="38"/>
  <c r="EK44" i="38" s="1"/>
  <c r="BA180" i="37"/>
  <c r="M48" i="37"/>
  <c r="U320" i="38"/>
  <c r="CV320" i="38" s="1"/>
  <c r="U265" i="38"/>
  <c r="CV265" i="38" s="1"/>
  <c r="U210" i="38"/>
  <c r="CV210" i="38" s="1"/>
  <c r="U155" i="38"/>
  <c r="CV155" i="38" s="1"/>
  <c r="U100" i="38"/>
  <c r="CV100" i="38" s="1"/>
  <c r="U45" i="38"/>
  <c r="CV45" i="38" s="1"/>
  <c r="M50" i="37"/>
  <c r="U267" i="38"/>
  <c r="CV267" i="38" s="1"/>
  <c r="U322" i="38"/>
  <c r="CV322" i="38" s="1"/>
  <c r="U212" i="38"/>
  <c r="CV212" i="38" s="1"/>
  <c r="U157" i="38"/>
  <c r="CV157" i="38" s="1"/>
  <c r="U47" i="38"/>
  <c r="CV47" i="38" s="1"/>
  <c r="U102" i="38"/>
  <c r="CV102" i="38" s="1"/>
  <c r="L183" i="37"/>
  <c r="M49" i="37"/>
  <c r="U321" i="38"/>
  <c r="CV321" i="38" s="1"/>
  <c r="U266" i="38"/>
  <c r="CV266" i="38" s="1"/>
  <c r="U156" i="38"/>
  <c r="CV156" i="38" s="1"/>
  <c r="U211" i="38"/>
  <c r="CV211" i="38" s="1"/>
  <c r="U101" i="38"/>
  <c r="CV101" i="38" s="1"/>
  <c r="U46" i="38"/>
  <c r="CV46" i="38" s="1"/>
  <c r="AE273" i="38"/>
  <c r="DF273" i="38" s="1"/>
  <c r="AE328" i="38"/>
  <c r="DF328" i="38" s="1"/>
  <c r="AE163" i="38"/>
  <c r="DF163" i="38" s="1"/>
  <c r="AE218" i="38"/>
  <c r="DF218" i="38" s="1"/>
  <c r="AE53" i="38"/>
  <c r="DF53" i="38" s="1"/>
  <c r="AE108" i="38"/>
  <c r="DF108" i="38" s="1"/>
  <c r="AE267" i="38"/>
  <c r="DF267" i="38" s="1"/>
  <c r="AE322" i="38"/>
  <c r="DF322" i="38" s="1"/>
  <c r="AE157" i="38"/>
  <c r="DF157" i="38" s="1"/>
  <c r="AE47" i="38"/>
  <c r="DF47" i="38" s="1"/>
  <c r="AE102" i="38"/>
  <c r="DF102" i="38" s="1"/>
  <c r="AE212" i="38"/>
  <c r="DF212" i="38" s="1"/>
  <c r="V183" i="37"/>
  <c r="AE265" i="38"/>
  <c r="DF265" i="38" s="1"/>
  <c r="AE320" i="38"/>
  <c r="DF320" i="38" s="1"/>
  <c r="AE155" i="38"/>
  <c r="DF155" i="38" s="1"/>
  <c r="AE210" i="38"/>
  <c r="DF210" i="38" s="1"/>
  <c r="AE100" i="38"/>
  <c r="DF100" i="38" s="1"/>
  <c r="AE45" i="38"/>
  <c r="DF45" i="38" s="1"/>
  <c r="V181" i="37"/>
  <c r="AE269" i="38"/>
  <c r="DF269" i="38" s="1"/>
  <c r="AE324" i="38"/>
  <c r="DF324" i="38" s="1"/>
  <c r="AE214" i="38"/>
  <c r="DF214" i="38" s="1"/>
  <c r="AE159" i="38"/>
  <c r="DF159" i="38" s="1"/>
  <c r="AE104" i="38"/>
  <c r="DF104" i="38" s="1"/>
  <c r="AE49" i="38"/>
  <c r="DF49" i="38" s="1"/>
  <c r="V185" i="37"/>
  <c r="M53" i="37"/>
  <c r="U270" i="38"/>
  <c r="CV270" i="38" s="1"/>
  <c r="U325" i="38"/>
  <c r="CV325" i="38" s="1"/>
  <c r="U160" i="38"/>
  <c r="CV160" i="38" s="1"/>
  <c r="U215" i="38"/>
  <c r="CV215" i="38" s="1"/>
  <c r="U105" i="38"/>
  <c r="CV105" i="38" s="1"/>
  <c r="U50" i="38"/>
  <c r="CV50" i="38" s="1"/>
  <c r="AE323" i="38"/>
  <c r="DF323" i="38" s="1"/>
  <c r="AE268" i="38"/>
  <c r="DF268" i="38" s="1"/>
  <c r="AE158" i="38"/>
  <c r="DF158" i="38" s="1"/>
  <c r="AE213" i="38"/>
  <c r="DF213" i="38" s="1"/>
  <c r="AE48" i="38"/>
  <c r="DF48" i="38" s="1"/>
  <c r="AE103" i="38"/>
  <c r="DF103" i="38" s="1"/>
  <c r="V184" i="37"/>
  <c r="M52" i="37"/>
  <c r="U269" i="38"/>
  <c r="CV269" i="38" s="1"/>
  <c r="U324" i="38"/>
  <c r="CV324" i="38" s="1"/>
  <c r="U159" i="38"/>
  <c r="CV159" i="38" s="1"/>
  <c r="U214" i="38"/>
  <c r="CV214" i="38" s="1"/>
  <c r="U104" i="38"/>
  <c r="CV104" i="38" s="1"/>
  <c r="U49" i="38"/>
  <c r="CV49" i="38" s="1"/>
  <c r="M54" i="37"/>
  <c r="U326" i="38"/>
  <c r="CV326" i="38" s="1"/>
  <c r="U271" i="38"/>
  <c r="CV271" i="38" s="1"/>
  <c r="U161" i="38"/>
  <c r="CV161" i="38" s="1"/>
  <c r="U216" i="38"/>
  <c r="CV216" i="38" s="1"/>
  <c r="U51" i="38"/>
  <c r="CV51" i="38" s="1"/>
  <c r="U106" i="38"/>
  <c r="CV106" i="38" s="1"/>
  <c r="M56" i="37"/>
  <c r="U273" i="38"/>
  <c r="CV273" i="38" s="1"/>
  <c r="U163" i="38"/>
  <c r="CV163" i="38" s="1"/>
  <c r="U218" i="38"/>
  <c r="CV218" i="38" s="1"/>
  <c r="U328" i="38"/>
  <c r="CV328" i="38" s="1"/>
  <c r="U108" i="38"/>
  <c r="CV108" i="38" s="1"/>
  <c r="U53" i="38"/>
  <c r="CV53" i="38" s="1"/>
  <c r="AO218" i="38"/>
  <c r="DP218" i="38" s="1"/>
  <c r="AO108" i="38"/>
  <c r="DP108" i="38" s="1"/>
  <c r="AO53" i="38"/>
  <c r="DP53" i="38" s="1"/>
  <c r="AO163" i="38"/>
  <c r="DP163" i="38" s="1"/>
  <c r="AO328" i="38"/>
  <c r="DP328" i="38" s="1"/>
  <c r="AO273" i="38"/>
  <c r="DP273" i="38" s="1"/>
  <c r="AO100" i="38"/>
  <c r="DP100" i="38" s="1"/>
  <c r="AO320" i="38"/>
  <c r="DP320" i="38" s="1"/>
  <c r="AO265" i="38"/>
  <c r="DP265" i="38" s="1"/>
  <c r="AO210" i="38"/>
  <c r="DP210" i="38" s="1"/>
  <c r="AO155" i="38"/>
  <c r="DP155" i="38" s="1"/>
  <c r="AO45" i="38"/>
  <c r="DP45" i="38" s="1"/>
  <c r="AF181" i="37"/>
  <c r="AO48" i="38"/>
  <c r="DP48" i="38" s="1"/>
  <c r="AO213" i="38"/>
  <c r="DP213" i="38" s="1"/>
  <c r="AO268" i="38"/>
  <c r="DP268" i="38" s="1"/>
  <c r="AO323" i="38"/>
  <c r="DP323" i="38" s="1"/>
  <c r="AO158" i="38"/>
  <c r="DP158" i="38" s="1"/>
  <c r="AO103" i="38"/>
  <c r="DP103" i="38" s="1"/>
  <c r="AF184" i="37"/>
  <c r="AO156" i="38"/>
  <c r="DP156" i="38" s="1"/>
  <c r="AO101" i="38"/>
  <c r="DP101" i="38" s="1"/>
  <c r="AO266" i="38"/>
  <c r="DP266" i="38" s="1"/>
  <c r="AO211" i="38"/>
  <c r="DP211" i="38" s="1"/>
  <c r="AO321" i="38"/>
  <c r="DP321" i="38" s="1"/>
  <c r="AO46" i="38"/>
  <c r="DP46" i="38" s="1"/>
  <c r="AF182" i="37"/>
  <c r="AO272" i="38"/>
  <c r="DP272" i="38" s="1"/>
  <c r="AO162" i="38"/>
  <c r="DP162" i="38" s="1"/>
  <c r="AO327" i="38"/>
  <c r="DP327" i="38" s="1"/>
  <c r="AO107" i="38"/>
  <c r="DP107" i="38" s="1"/>
  <c r="AO52" i="38"/>
  <c r="DP52" i="38" s="1"/>
  <c r="AO217" i="38"/>
  <c r="DP217" i="38" s="1"/>
  <c r="AF188" i="37"/>
  <c r="AO209" i="38"/>
  <c r="DP209" i="38" s="1"/>
  <c r="AO154" i="38"/>
  <c r="DP154" i="38" s="1"/>
  <c r="AO44" i="38"/>
  <c r="DP44" i="38" s="1"/>
  <c r="AO99" i="38"/>
  <c r="DP99" i="38" s="1"/>
  <c r="AO264" i="38"/>
  <c r="DP264" i="38" s="1"/>
  <c r="AO319" i="38"/>
  <c r="DP319" i="38" s="1"/>
  <c r="AF180" i="37"/>
  <c r="AO51" i="38"/>
  <c r="DP51" i="38" s="1"/>
  <c r="AO216" i="38"/>
  <c r="DP216" i="38" s="1"/>
  <c r="AO326" i="38"/>
  <c r="DP326" i="38" s="1"/>
  <c r="AO271" i="38"/>
  <c r="DP271" i="38" s="1"/>
  <c r="AO106" i="38"/>
  <c r="DP106" i="38" s="1"/>
  <c r="AO161" i="38"/>
  <c r="DP161" i="38" s="1"/>
  <c r="AF187" i="37"/>
  <c r="AO159" i="38"/>
  <c r="DP159" i="38" s="1"/>
  <c r="AO104" i="38"/>
  <c r="DP104" i="38" s="1"/>
  <c r="AO214" i="38"/>
  <c r="DP214" i="38" s="1"/>
  <c r="AO324" i="38"/>
  <c r="DP324" i="38" s="1"/>
  <c r="AO269" i="38"/>
  <c r="DP269" i="38" s="1"/>
  <c r="AO49" i="38"/>
  <c r="DP49" i="38" s="1"/>
  <c r="AF185" i="37"/>
  <c r="AO267" i="38"/>
  <c r="DP267" i="38" s="1"/>
  <c r="AO212" i="38"/>
  <c r="DP212" i="38" s="1"/>
  <c r="AO47" i="38"/>
  <c r="DP47" i="38" s="1"/>
  <c r="AO322" i="38"/>
  <c r="DP322" i="38" s="1"/>
  <c r="AO157" i="38"/>
  <c r="DP157" i="38" s="1"/>
  <c r="AO102" i="38"/>
  <c r="DP102" i="38" s="1"/>
  <c r="AF183" i="37"/>
  <c r="AO50" i="38"/>
  <c r="DP50" i="38" s="1"/>
  <c r="AO270" i="38"/>
  <c r="DP270" i="38" s="1"/>
  <c r="AO215" i="38"/>
  <c r="DP215" i="38" s="1"/>
  <c r="AO325" i="38"/>
  <c r="DP325" i="38" s="1"/>
  <c r="AO160" i="38"/>
  <c r="DP160" i="38" s="1"/>
  <c r="AO105" i="38"/>
  <c r="DP105" i="38" s="1"/>
  <c r="AF186" i="37"/>
  <c r="DJ45" i="35"/>
  <c r="DJ33" i="35"/>
  <c r="DJ34" i="35"/>
  <c r="DJ35" i="35"/>
  <c r="DJ36" i="35"/>
  <c r="DJ37" i="35"/>
  <c r="DJ38" i="35"/>
  <c r="DJ39" i="35"/>
  <c r="DJ40" i="35"/>
  <c r="DJ41" i="35"/>
  <c r="DJ42" i="35"/>
  <c r="DJ43" i="35"/>
  <c r="DJ44" i="35"/>
  <c r="DJ24" i="35"/>
  <c r="DJ25" i="35"/>
  <c r="DJ26" i="35"/>
  <c r="DJ27" i="35"/>
  <c r="DJ28" i="35"/>
  <c r="DJ29" i="35"/>
  <c r="DJ30" i="35"/>
  <c r="DJ31" i="35"/>
  <c r="DJ32" i="35"/>
  <c r="DF86" i="35"/>
  <c r="DF80" i="35"/>
  <c r="DF81" i="35"/>
  <c r="DF82" i="35"/>
  <c r="DF83" i="35"/>
  <c r="DF84" i="35"/>
  <c r="DF85" i="35"/>
  <c r="DF56" i="35"/>
  <c r="DF57" i="35"/>
  <c r="DF58" i="35"/>
  <c r="DF59" i="35"/>
  <c r="DF60" i="35"/>
  <c r="DF61" i="35"/>
  <c r="DF62" i="35"/>
  <c r="DF63" i="35"/>
  <c r="DF64" i="35"/>
  <c r="DF65" i="35"/>
  <c r="DF66" i="35"/>
  <c r="DF67" i="35"/>
  <c r="DF68" i="35"/>
  <c r="DF69" i="35"/>
  <c r="DF70" i="35"/>
  <c r="DF71" i="35"/>
  <c r="DF72" i="35"/>
  <c r="DF73" i="35"/>
  <c r="DF74" i="35"/>
  <c r="DF75" i="35"/>
  <c r="DF76" i="35"/>
  <c r="DF77" i="35"/>
  <c r="DF78" i="35"/>
  <c r="DF79" i="35"/>
  <c r="CY36" i="35"/>
  <c r="CZ36" i="35"/>
  <c r="CY27" i="35"/>
  <c r="CZ27" i="35"/>
  <c r="CY28" i="35"/>
  <c r="CZ28" i="35"/>
  <c r="CY29" i="35"/>
  <c r="CZ29" i="35"/>
  <c r="CY30" i="35"/>
  <c r="CZ30" i="35"/>
  <c r="CY31" i="35"/>
  <c r="CZ31" i="35"/>
  <c r="CY32" i="35"/>
  <c r="CZ32" i="35"/>
  <c r="CY33" i="35"/>
  <c r="CZ33" i="35"/>
  <c r="CY34" i="35"/>
  <c r="CZ34" i="35"/>
  <c r="CY35" i="35"/>
  <c r="CZ35" i="35"/>
  <c r="CZ8" i="35"/>
  <c r="CZ9" i="35"/>
  <c r="CZ10" i="35"/>
  <c r="CZ11" i="35"/>
  <c r="CZ12" i="35"/>
  <c r="CZ13" i="35"/>
  <c r="CZ14" i="35"/>
  <c r="CZ15" i="35"/>
  <c r="CZ16" i="35"/>
  <c r="CZ17" i="35"/>
  <c r="CZ18" i="35"/>
  <c r="CZ19" i="35"/>
  <c r="CZ20" i="35"/>
  <c r="CZ21" i="35"/>
  <c r="CZ22" i="35"/>
  <c r="CZ23" i="35"/>
  <c r="CZ24" i="35"/>
  <c r="CZ25" i="35"/>
  <c r="CZ26" i="35"/>
  <c r="CZ7" i="35"/>
  <c r="CY8" i="35"/>
  <c r="CY9" i="35"/>
  <c r="CY10" i="35"/>
  <c r="CY11" i="35"/>
  <c r="CY12" i="35"/>
  <c r="CY13" i="35"/>
  <c r="CY14" i="35"/>
  <c r="CY15" i="35"/>
  <c r="CY16" i="35"/>
  <c r="CY17" i="35"/>
  <c r="CY18" i="35"/>
  <c r="CY19" i="35"/>
  <c r="CY20" i="35"/>
  <c r="CY21" i="35"/>
  <c r="CY22" i="35"/>
  <c r="CY23" i="35"/>
  <c r="CY24" i="35"/>
  <c r="CY25" i="35"/>
  <c r="CY26" i="35"/>
  <c r="CY7" i="35"/>
  <c r="CM18" i="35"/>
  <c r="CN18" i="35"/>
  <c r="CM19" i="35"/>
  <c r="CN19" i="35"/>
  <c r="CM20" i="35"/>
  <c r="CN20" i="35"/>
  <c r="CM21" i="35"/>
  <c r="CN21" i="35"/>
  <c r="CM22" i="35"/>
  <c r="CN22" i="35"/>
  <c r="CM23" i="35"/>
  <c r="CN23" i="35"/>
  <c r="CB46" i="35"/>
  <c r="CC46" i="35"/>
  <c r="CB35" i="35"/>
  <c r="CC35" i="35"/>
  <c r="CB36" i="35"/>
  <c r="CC36" i="35"/>
  <c r="CB37" i="35"/>
  <c r="CC37" i="35"/>
  <c r="CB38" i="35"/>
  <c r="CC38" i="35"/>
  <c r="CB39" i="35"/>
  <c r="CC39" i="35"/>
  <c r="CB40" i="35"/>
  <c r="CC40" i="35"/>
  <c r="CB41" i="35"/>
  <c r="CC41" i="35"/>
  <c r="CB42" i="35"/>
  <c r="CC42" i="35"/>
  <c r="CB43" i="35"/>
  <c r="CC43" i="35"/>
  <c r="CB44" i="35"/>
  <c r="CC44" i="35"/>
  <c r="CB45" i="35"/>
  <c r="CC45" i="35"/>
  <c r="CB25" i="35"/>
  <c r="CC25" i="35"/>
  <c r="CB26" i="35"/>
  <c r="CC26" i="35"/>
  <c r="CB27" i="35"/>
  <c r="CC27" i="35"/>
  <c r="CB28" i="35"/>
  <c r="CC28" i="35"/>
  <c r="CB29" i="35"/>
  <c r="CC29" i="35"/>
  <c r="CB30" i="35"/>
  <c r="CC30" i="35"/>
  <c r="CB31" i="35"/>
  <c r="CC31" i="35"/>
  <c r="CB32" i="35"/>
  <c r="CC32" i="35"/>
  <c r="CB33" i="35"/>
  <c r="CC33" i="35"/>
  <c r="CB34" i="35"/>
  <c r="CC34" i="35"/>
  <c r="BW17" i="35"/>
  <c r="BX17" i="35"/>
  <c r="BW18" i="35"/>
  <c r="BX18" i="35"/>
  <c r="BW19" i="35"/>
  <c r="BX19" i="35"/>
  <c r="BW20" i="35"/>
  <c r="BX20" i="35"/>
  <c r="BW21" i="35"/>
  <c r="BX21" i="35"/>
  <c r="BW22" i="35"/>
  <c r="BX22" i="35"/>
  <c r="BW23" i="35"/>
  <c r="BX23" i="35"/>
  <c r="F166" i="35"/>
  <c r="G166" i="35" s="1"/>
  <c r="H166" i="35" s="1"/>
  <c r="I166" i="35" s="1"/>
  <c r="AC166" i="35"/>
  <c r="AF166" i="35"/>
  <c r="AG166" i="35" s="1"/>
  <c r="BA166" i="35"/>
  <c r="BC166" i="35"/>
  <c r="BL46" i="37" s="1"/>
  <c r="BL179" i="37" s="1"/>
  <c r="BO166" i="35"/>
  <c r="BP166" i="35" s="1"/>
  <c r="F107" i="35"/>
  <c r="AC107" i="35"/>
  <c r="AF107" i="35"/>
  <c r="AG107" i="35" s="1"/>
  <c r="BA107" i="35"/>
  <c r="BC107" i="35"/>
  <c r="BO107" i="35"/>
  <c r="BP107" i="35" s="1"/>
  <c r="F108" i="35"/>
  <c r="G108" i="35" s="1"/>
  <c r="H108" i="35" s="1"/>
  <c r="I108" i="35" s="1"/>
  <c r="AC108" i="35"/>
  <c r="AI31" i="37" s="1"/>
  <c r="AF108" i="35"/>
  <c r="BA108" i="35"/>
  <c r="BC108" i="35"/>
  <c r="BO108" i="35"/>
  <c r="BP108" i="35" s="1"/>
  <c r="F109" i="35"/>
  <c r="G109" i="35" s="1"/>
  <c r="H109" i="35" s="1"/>
  <c r="I109" i="35" s="1"/>
  <c r="AC109" i="35"/>
  <c r="AF109" i="35"/>
  <c r="AG109" i="35" s="1"/>
  <c r="BA109" i="35"/>
  <c r="BC109" i="35"/>
  <c r="BO109" i="35"/>
  <c r="BP109" i="35" s="1"/>
  <c r="F110" i="35"/>
  <c r="G110" i="35" s="1"/>
  <c r="H110" i="35" s="1"/>
  <c r="I110" i="35" s="1"/>
  <c r="AC110" i="35"/>
  <c r="AF110" i="35"/>
  <c r="AG110" i="35" s="1"/>
  <c r="BA110" i="35"/>
  <c r="BC110" i="35"/>
  <c r="BL32" i="37" s="1"/>
  <c r="BL165" i="37" s="1"/>
  <c r="BO110" i="35"/>
  <c r="BP110" i="35" s="1"/>
  <c r="F111" i="35"/>
  <c r="AC111" i="35"/>
  <c r="AF111" i="35"/>
  <c r="AG111" i="35" s="1"/>
  <c r="BA111" i="35"/>
  <c r="BC111" i="35"/>
  <c r="BO111" i="35"/>
  <c r="BP111" i="35" s="1"/>
  <c r="F112" i="35"/>
  <c r="G112" i="35" s="1"/>
  <c r="H112" i="35" s="1"/>
  <c r="I112" i="35" s="1"/>
  <c r="AC112" i="35"/>
  <c r="AI32" i="37" s="1"/>
  <c r="AF112" i="35"/>
  <c r="BA112" i="35"/>
  <c r="BC112" i="35"/>
  <c r="BO112" i="35"/>
  <c r="BP112" i="35" s="1"/>
  <c r="F113" i="35"/>
  <c r="G113" i="35" s="1"/>
  <c r="H113" i="35" s="1"/>
  <c r="I113" i="35" s="1"/>
  <c r="AC113" i="35"/>
  <c r="AF113" i="35"/>
  <c r="AG113" i="35" s="1"/>
  <c r="BA113" i="35"/>
  <c r="BC113" i="35"/>
  <c r="BO113" i="35"/>
  <c r="BP113" i="35" s="1"/>
  <c r="F114" i="35"/>
  <c r="G114" i="35" s="1"/>
  <c r="H114" i="35" s="1"/>
  <c r="I114" i="35" s="1"/>
  <c r="AC114" i="35"/>
  <c r="AF114" i="35"/>
  <c r="AG114" i="35" s="1"/>
  <c r="BA114" i="35"/>
  <c r="BC114" i="35"/>
  <c r="BL33" i="37" s="1"/>
  <c r="BL166" i="37" s="1"/>
  <c r="BO114" i="35"/>
  <c r="BP114" i="35" s="1"/>
  <c r="F115" i="35"/>
  <c r="AC115" i="35"/>
  <c r="AF115" i="35"/>
  <c r="AG115" i="35" s="1"/>
  <c r="BA115" i="35"/>
  <c r="BC115" i="35"/>
  <c r="BO115" i="35"/>
  <c r="BP115" i="35" s="1"/>
  <c r="F116" i="35"/>
  <c r="G116" i="35" s="1"/>
  <c r="H116" i="35" s="1"/>
  <c r="I116" i="35" s="1"/>
  <c r="AC116" i="35"/>
  <c r="AI33" i="37" s="1"/>
  <c r="AF116" i="35"/>
  <c r="BA116" i="35"/>
  <c r="BC116" i="35"/>
  <c r="BO116" i="35"/>
  <c r="BP116" i="35"/>
  <c r="F117" i="35"/>
  <c r="G117" i="35" s="1"/>
  <c r="H117" i="35" s="1"/>
  <c r="I117" i="35" s="1"/>
  <c r="AC117" i="35"/>
  <c r="AF117" i="35"/>
  <c r="AG117" i="35" s="1"/>
  <c r="BA117" i="35"/>
  <c r="BC117" i="35"/>
  <c r="BO117" i="35"/>
  <c r="BP117" i="35" s="1"/>
  <c r="F118" i="35"/>
  <c r="G118" i="35" s="1"/>
  <c r="H118" i="35" s="1"/>
  <c r="I118" i="35" s="1"/>
  <c r="AC118" i="35"/>
  <c r="AF118" i="35"/>
  <c r="AG118" i="35" s="1"/>
  <c r="BA118" i="35"/>
  <c r="BC118" i="35"/>
  <c r="BL34" i="37" s="1"/>
  <c r="BL167" i="37" s="1"/>
  <c r="BO118" i="35"/>
  <c r="BP118" i="35" s="1"/>
  <c r="F119" i="35"/>
  <c r="AC119" i="35"/>
  <c r="AF119" i="35"/>
  <c r="AG119" i="35" s="1"/>
  <c r="BA119" i="35"/>
  <c r="BC119" i="35"/>
  <c r="BO119" i="35"/>
  <c r="BP119" i="35" s="1"/>
  <c r="F120" i="35"/>
  <c r="G120" i="35" s="1"/>
  <c r="H120" i="35" s="1"/>
  <c r="I120" i="35" s="1"/>
  <c r="AC120" i="35"/>
  <c r="AI34" i="37" s="1"/>
  <c r="AF120" i="35"/>
  <c r="BA120" i="35"/>
  <c r="BC120" i="35"/>
  <c r="BO120" i="35"/>
  <c r="BP120" i="35" s="1"/>
  <c r="F121" i="35"/>
  <c r="G121" i="35" s="1"/>
  <c r="H121" i="35" s="1"/>
  <c r="I121" i="35" s="1"/>
  <c r="AC121" i="35"/>
  <c r="AF121" i="35"/>
  <c r="AG121" i="35" s="1"/>
  <c r="BA121" i="35"/>
  <c r="BC121" i="35"/>
  <c r="BO121" i="35"/>
  <c r="BP121" i="35" s="1"/>
  <c r="F122" i="35"/>
  <c r="G122" i="35" s="1"/>
  <c r="H122" i="35" s="1"/>
  <c r="I122" i="35" s="1"/>
  <c r="AC122" i="35"/>
  <c r="AF122" i="35"/>
  <c r="AG122" i="35" s="1"/>
  <c r="BA122" i="35"/>
  <c r="BC122" i="35"/>
  <c r="BL35" i="37" s="1"/>
  <c r="BL168" i="37" s="1"/>
  <c r="BO122" i="35"/>
  <c r="BP122" i="35" s="1"/>
  <c r="F123" i="35"/>
  <c r="AC123" i="35"/>
  <c r="AF123" i="35"/>
  <c r="AG123" i="35" s="1"/>
  <c r="BA123" i="35"/>
  <c r="BC123" i="35"/>
  <c r="BO123" i="35"/>
  <c r="BP123" i="35" s="1"/>
  <c r="F124" i="35"/>
  <c r="G124" i="35" s="1"/>
  <c r="H124" i="35" s="1"/>
  <c r="I124" i="35" s="1"/>
  <c r="AC124" i="35"/>
  <c r="AI35" i="37" s="1"/>
  <c r="AF124" i="35"/>
  <c r="BA124" i="35"/>
  <c r="BC124" i="35"/>
  <c r="BO124" i="35"/>
  <c r="BP124" i="35" s="1"/>
  <c r="F125" i="35"/>
  <c r="G125" i="35" s="1"/>
  <c r="H125" i="35" s="1"/>
  <c r="I125" i="35" s="1"/>
  <c r="AC125" i="35"/>
  <c r="AF125" i="35"/>
  <c r="AG125" i="35" s="1"/>
  <c r="BA125" i="35"/>
  <c r="BC125" i="35"/>
  <c r="BO125" i="35"/>
  <c r="BP125" i="35" s="1"/>
  <c r="F126" i="35"/>
  <c r="G126" i="35" s="1"/>
  <c r="H126" i="35" s="1"/>
  <c r="I126" i="35" s="1"/>
  <c r="AC126" i="35"/>
  <c r="AF126" i="35"/>
  <c r="AG126" i="35" s="1"/>
  <c r="BA126" i="35"/>
  <c r="BC126" i="35"/>
  <c r="BL36" i="37" s="1"/>
  <c r="BL169" i="37" s="1"/>
  <c r="BO126" i="35"/>
  <c r="BP126" i="35" s="1"/>
  <c r="F127" i="35"/>
  <c r="AC127" i="35"/>
  <c r="AF127" i="35"/>
  <c r="AG127" i="35" s="1"/>
  <c r="BA127" i="35"/>
  <c r="BC127" i="35"/>
  <c r="BO127" i="35"/>
  <c r="BP127" i="35" s="1"/>
  <c r="F128" i="35"/>
  <c r="G128" i="35" s="1"/>
  <c r="H128" i="35" s="1"/>
  <c r="I128" i="35" s="1"/>
  <c r="AC128" i="35"/>
  <c r="AI36" i="37" s="1"/>
  <c r="AF128" i="35"/>
  <c r="BA128" i="35"/>
  <c r="BC128" i="35"/>
  <c r="BO128" i="35"/>
  <c r="BP128" i="35" s="1"/>
  <c r="F129" i="35"/>
  <c r="G129" i="35" s="1"/>
  <c r="H129" i="35" s="1"/>
  <c r="I129" i="35" s="1"/>
  <c r="AC129" i="35"/>
  <c r="AF129" i="35"/>
  <c r="AG129" i="35" s="1"/>
  <c r="BA129" i="35"/>
  <c r="BC129" i="35"/>
  <c r="BO129" i="35"/>
  <c r="BP129" i="35" s="1"/>
  <c r="F130" i="35"/>
  <c r="G130" i="35" s="1"/>
  <c r="H130" i="35" s="1"/>
  <c r="I130" i="35" s="1"/>
  <c r="AC130" i="35"/>
  <c r="AF130" i="35"/>
  <c r="AG130" i="35" s="1"/>
  <c r="BA130" i="35"/>
  <c r="BC130" i="35"/>
  <c r="BL37" i="37" s="1"/>
  <c r="BL170" i="37" s="1"/>
  <c r="BO130" i="35"/>
  <c r="BP130" i="35" s="1"/>
  <c r="F131" i="35"/>
  <c r="AC131" i="35"/>
  <c r="AF131" i="35"/>
  <c r="AG131" i="35" s="1"/>
  <c r="BA131" i="35"/>
  <c r="BC131" i="35"/>
  <c r="BO131" i="35"/>
  <c r="BP131" i="35" s="1"/>
  <c r="F132" i="35"/>
  <c r="G132" i="35" s="1"/>
  <c r="H132" i="35" s="1"/>
  <c r="I132" i="35" s="1"/>
  <c r="AC132" i="35"/>
  <c r="AI37" i="37" s="1"/>
  <c r="AF132" i="35"/>
  <c r="BA132" i="35"/>
  <c r="BC132" i="35"/>
  <c r="BO132" i="35"/>
  <c r="BP132" i="35" s="1"/>
  <c r="F133" i="35"/>
  <c r="G133" i="35" s="1"/>
  <c r="H133" i="35" s="1"/>
  <c r="I133" i="35" s="1"/>
  <c r="AC133" i="35"/>
  <c r="AF133" i="35"/>
  <c r="AG133" i="35" s="1"/>
  <c r="BA133" i="35"/>
  <c r="BC133" i="35"/>
  <c r="BO133" i="35"/>
  <c r="BP133" i="35" s="1"/>
  <c r="F134" i="35"/>
  <c r="G134" i="35" s="1"/>
  <c r="H134" i="35" s="1"/>
  <c r="I134" i="35" s="1"/>
  <c r="AC134" i="35"/>
  <c r="AF134" i="35"/>
  <c r="AG134" i="35" s="1"/>
  <c r="BA134" i="35"/>
  <c r="BC134" i="35"/>
  <c r="BL38" i="37" s="1"/>
  <c r="BL171" i="37" s="1"/>
  <c r="BO134" i="35"/>
  <c r="BP134" i="35" s="1"/>
  <c r="F135" i="35"/>
  <c r="AC135" i="35"/>
  <c r="AF135" i="35"/>
  <c r="AG135" i="35" s="1"/>
  <c r="BA135" i="35"/>
  <c r="BC135" i="35"/>
  <c r="BO135" i="35"/>
  <c r="BP135" i="35" s="1"/>
  <c r="F136" i="35"/>
  <c r="G136" i="35" s="1"/>
  <c r="H136" i="35" s="1"/>
  <c r="I136" i="35" s="1"/>
  <c r="AC136" i="35"/>
  <c r="AI38" i="37" s="1"/>
  <c r="AF136" i="35"/>
  <c r="BA136" i="35"/>
  <c r="BC136" i="35"/>
  <c r="BO136" i="35"/>
  <c r="BP136" i="35" s="1"/>
  <c r="F137" i="35"/>
  <c r="G137" i="35" s="1"/>
  <c r="H137" i="35" s="1"/>
  <c r="I137" i="35" s="1"/>
  <c r="AC137" i="35"/>
  <c r="AF137" i="35"/>
  <c r="AG137" i="35" s="1"/>
  <c r="BA137" i="35"/>
  <c r="BC137" i="35"/>
  <c r="BO137" i="35"/>
  <c r="BP137" i="35" s="1"/>
  <c r="F138" i="35"/>
  <c r="G138" i="35" s="1"/>
  <c r="H138" i="35" s="1"/>
  <c r="I138" i="35" s="1"/>
  <c r="AC138" i="35"/>
  <c r="AF138" i="35"/>
  <c r="AG138" i="35" s="1"/>
  <c r="BA138" i="35"/>
  <c r="BC138" i="35"/>
  <c r="BL39" i="37" s="1"/>
  <c r="BL172" i="37" s="1"/>
  <c r="BO138" i="35"/>
  <c r="BP138" i="35" s="1"/>
  <c r="F139" i="35"/>
  <c r="AC139" i="35"/>
  <c r="AF139" i="35"/>
  <c r="AG139" i="35" s="1"/>
  <c r="BA139" i="35"/>
  <c r="BC139" i="35"/>
  <c r="BO139" i="35"/>
  <c r="BP139" i="35" s="1"/>
  <c r="F140" i="35"/>
  <c r="G140" i="35" s="1"/>
  <c r="H140" i="35" s="1"/>
  <c r="I140" i="35" s="1"/>
  <c r="AC140" i="35"/>
  <c r="AI39" i="37" s="1"/>
  <c r="AF140" i="35"/>
  <c r="BA140" i="35"/>
  <c r="BC140" i="35"/>
  <c r="BO140" i="35"/>
  <c r="BP140" i="35" s="1"/>
  <c r="F141" i="35"/>
  <c r="G141" i="35" s="1"/>
  <c r="H141" i="35" s="1"/>
  <c r="I141" i="35" s="1"/>
  <c r="AC141" i="35"/>
  <c r="AF141" i="35"/>
  <c r="AG141" i="35" s="1"/>
  <c r="BA141" i="35"/>
  <c r="BC141" i="35"/>
  <c r="BO141" i="35"/>
  <c r="BP141" i="35" s="1"/>
  <c r="F142" i="35"/>
  <c r="G142" i="35" s="1"/>
  <c r="H142" i="35" s="1"/>
  <c r="I142" i="35" s="1"/>
  <c r="AC142" i="35"/>
  <c r="AF142" i="35"/>
  <c r="AG142" i="35" s="1"/>
  <c r="BA142" i="35"/>
  <c r="BC142" i="35"/>
  <c r="BL40" i="37" s="1"/>
  <c r="BL173" i="37" s="1"/>
  <c r="BO142" i="35"/>
  <c r="BP142" i="35" s="1"/>
  <c r="F143" i="35"/>
  <c r="AC143" i="35"/>
  <c r="AF143" i="35"/>
  <c r="AG143" i="35" s="1"/>
  <c r="BA143" i="35"/>
  <c r="BC143" i="35"/>
  <c r="BO143" i="35"/>
  <c r="BP143" i="35" s="1"/>
  <c r="F144" i="35"/>
  <c r="G144" i="35" s="1"/>
  <c r="H144" i="35" s="1"/>
  <c r="I144" i="35" s="1"/>
  <c r="AC144" i="35"/>
  <c r="AI40" i="37" s="1"/>
  <c r="AF144" i="35"/>
  <c r="BA144" i="35"/>
  <c r="BC144" i="35"/>
  <c r="BO144" i="35"/>
  <c r="BP144" i="35" s="1"/>
  <c r="F145" i="35"/>
  <c r="G145" i="35" s="1"/>
  <c r="H145" i="35" s="1"/>
  <c r="I145" i="35" s="1"/>
  <c r="AC145" i="35"/>
  <c r="AF145" i="35"/>
  <c r="AG145" i="35" s="1"/>
  <c r="BA145" i="35"/>
  <c r="BC145" i="35"/>
  <c r="BO145" i="35"/>
  <c r="BP145" i="35" s="1"/>
  <c r="F146" i="35"/>
  <c r="G146" i="35" s="1"/>
  <c r="H146" i="35" s="1"/>
  <c r="I146" i="35" s="1"/>
  <c r="AC146" i="35"/>
  <c r="AF146" i="35"/>
  <c r="AG146" i="35" s="1"/>
  <c r="BA146" i="35"/>
  <c r="BC146" i="35"/>
  <c r="BL41" i="37" s="1"/>
  <c r="BL174" i="37" s="1"/>
  <c r="BO146" i="35"/>
  <c r="BP146" i="35" s="1"/>
  <c r="F147" i="35"/>
  <c r="AC147" i="35"/>
  <c r="AF147" i="35"/>
  <c r="AG147" i="35" s="1"/>
  <c r="BA147" i="35"/>
  <c r="BC147" i="35"/>
  <c r="BO147" i="35"/>
  <c r="BP147" i="35" s="1"/>
  <c r="F148" i="35"/>
  <c r="G148" i="35" s="1"/>
  <c r="H148" i="35" s="1"/>
  <c r="I148" i="35" s="1"/>
  <c r="AC148" i="35"/>
  <c r="AI41" i="37" s="1"/>
  <c r="AF148" i="35"/>
  <c r="BA148" i="35"/>
  <c r="BC148" i="35"/>
  <c r="BO148" i="35"/>
  <c r="BP148" i="35" s="1"/>
  <c r="F149" i="35"/>
  <c r="G149" i="35" s="1"/>
  <c r="H149" i="35" s="1"/>
  <c r="I149" i="35" s="1"/>
  <c r="AC149" i="35"/>
  <c r="AF149" i="35"/>
  <c r="AG149" i="35" s="1"/>
  <c r="BA149" i="35"/>
  <c r="BC149" i="35"/>
  <c r="BO149" i="35"/>
  <c r="BP149" i="35" s="1"/>
  <c r="F150" i="35"/>
  <c r="G150" i="35" s="1"/>
  <c r="H150" i="35" s="1"/>
  <c r="I150" i="35" s="1"/>
  <c r="AC150" i="35"/>
  <c r="AF150" i="35"/>
  <c r="AG150" i="35" s="1"/>
  <c r="BA150" i="35"/>
  <c r="BC150" i="35"/>
  <c r="BL42" i="37" s="1"/>
  <c r="BL175" i="37" s="1"/>
  <c r="BO150" i="35"/>
  <c r="BP150" i="35" s="1"/>
  <c r="F151" i="35"/>
  <c r="AC151" i="35"/>
  <c r="AF151" i="35"/>
  <c r="AG151" i="35" s="1"/>
  <c r="BA151" i="35"/>
  <c r="BC151" i="35"/>
  <c r="BO151" i="35"/>
  <c r="BP151" i="35" s="1"/>
  <c r="F152" i="35"/>
  <c r="G152" i="35" s="1"/>
  <c r="H152" i="35" s="1"/>
  <c r="I152" i="35" s="1"/>
  <c r="AC152" i="35"/>
  <c r="AI42" i="37" s="1"/>
  <c r="AF152" i="35"/>
  <c r="BA152" i="35"/>
  <c r="BC152" i="35"/>
  <c r="BO152" i="35"/>
  <c r="BP152" i="35" s="1"/>
  <c r="F153" i="35"/>
  <c r="G153" i="35" s="1"/>
  <c r="H153" i="35" s="1"/>
  <c r="I153" i="35" s="1"/>
  <c r="AC153" i="35"/>
  <c r="AF153" i="35"/>
  <c r="AG153" i="35" s="1"/>
  <c r="BA153" i="35"/>
  <c r="BC153" i="35"/>
  <c r="BO153" i="35"/>
  <c r="BP153" i="35" s="1"/>
  <c r="F154" i="35"/>
  <c r="G154" i="35" s="1"/>
  <c r="H154" i="35" s="1"/>
  <c r="I154" i="35" s="1"/>
  <c r="AC154" i="35"/>
  <c r="AF154" i="35"/>
  <c r="AG154" i="35" s="1"/>
  <c r="BA154" i="35"/>
  <c r="BC154" i="35"/>
  <c r="BL43" i="37" s="1"/>
  <c r="BL176" i="37" s="1"/>
  <c r="BO154" i="35"/>
  <c r="BP154" i="35" s="1"/>
  <c r="F155" i="35"/>
  <c r="AC155" i="35"/>
  <c r="AF155" i="35"/>
  <c r="AG155" i="35" s="1"/>
  <c r="BA155" i="35"/>
  <c r="BC155" i="35"/>
  <c r="BO155" i="35"/>
  <c r="BP155" i="35" s="1"/>
  <c r="F156" i="35"/>
  <c r="G156" i="35" s="1"/>
  <c r="H156" i="35" s="1"/>
  <c r="I156" i="35" s="1"/>
  <c r="AC156" i="35"/>
  <c r="AI43" i="37" s="1"/>
  <c r="AF156" i="35"/>
  <c r="BA156" i="35"/>
  <c r="BC156" i="35"/>
  <c r="BO156" i="35"/>
  <c r="BP156" i="35" s="1"/>
  <c r="F157" i="35"/>
  <c r="G157" i="35" s="1"/>
  <c r="H157" i="35" s="1"/>
  <c r="I157" i="35" s="1"/>
  <c r="AC157" i="35"/>
  <c r="AF157" i="35"/>
  <c r="AG157" i="35" s="1"/>
  <c r="BA157" i="35"/>
  <c r="BC157" i="35"/>
  <c r="BO157" i="35"/>
  <c r="BP157" i="35" s="1"/>
  <c r="F158" i="35"/>
  <c r="G158" i="35" s="1"/>
  <c r="H158" i="35" s="1"/>
  <c r="I158" i="35" s="1"/>
  <c r="AC158" i="35"/>
  <c r="AF158" i="35"/>
  <c r="AG158" i="35" s="1"/>
  <c r="BA158" i="35"/>
  <c r="BC158" i="35"/>
  <c r="BL44" i="37" s="1"/>
  <c r="BL177" i="37" s="1"/>
  <c r="BO158" i="35"/>
  <c r="BP158" i="35" s="1"/>
  <c r="F159" i="35"/>
  <c r="AC159" i="35"/>
  <c r="AF159" i="35"/>
  <c r="AG159" i="35" s="1"/>
  <c r="BA159" i="35"/>
  <c r="BC159" i="35"/>
  <c r="BO159" i="35"/>
  <c r="BP159" i="35" s="1"/>
  <c r="F160" i="35"/>
  <c r="G160" i="35" s="1"/>
  <c r="H160" i="35" s="1"/>
  <c r="I160" i="35" s="1"/>
  <c r="AC160" i="35"/>
  <c r="AI44" i="37" s="1"/>
  <c r="AF160" i="35"/>
  <c r="BA160" i="35"/>
  <c r="BC160" i="35"/>
  <c r="BO160" i="35"/>
  <c r="BP160" i="35" s="1"/>
  <c r="F161" i="35"/>
  <c r="G161" i="35" s="1"/>
  <c r="H161" i="35" s="1"/>
  <c r="I161" i="35" s="1"/>
  <c r="AC161" i="35"/>
  <c r="AF161" i="35"/>
  <c r="AG161" i="35" s="1"/>
  <c r="BA161" i="35"/>
  <c r="BC161" i="35"/>
  <c r="BO161" i="35"/>
  <c r="BP161" i="35" s="1"/>
  <c r="F162" i="35"/>
  <c r="G162" i="35" s="1"/>
  <c r="H162" i="35" s="1"/>
  <c r="I162" i="35" s="1"/>
  <c r="AC162" i="35"/>
  <c r="AF162" i="35"/>
  <c r="AG162" i="35" s="1"/>
  <c r="BA162" i="35"/>
  <c r="BC162" i="35"/>
  <c r="BL45" i="37" s="1"/>
  <c r="BL178" i="37" s="1"/>
  <c r="BO162" i="35"/>
  <c r="BP162" i="35" s="1"/>
  <c r="F163" i="35"/>
  <c r="AC163" i="35"/>
  <c r="AF163" i="35"/>
  <c r="AG163" i="35" s="1"/>
  <c r="BA163" i="35"/>
  <c r="BC163" i="35"/>
  <c r="BO163" i="35"/>
  <c r="BP163" i="35" s="1"/>
  <c r="F164" i="35"/>
  <c r="G164" i="35" s="1"/>
  <c r="H164" i="35" s="1"/>
  <c r="I164" i="35" s="1"/>
  <c r="AC164" i="35"/>
  <c r="AI45" i="37" s="1"/>
  <c r="AF164" i="35"/>
  <c r="BA164" i="35"/>
  <c r="BC164" i="35"/>
  <c r="BO164" i="35"/>
  <c r="BP164" i="35" s="1"/>
  <c r="F165" i="35"/>
  <c r="G165" i="35" s="1"/>
  <c r="H165" i="35" s="1"/>
  <c r="I165" i="35" s="1"/>
  <c r="AC165" i="35"/>
  <c r="AF165" i="35"/>
  <c r="AG165" i="35" s="1"/>
  <c r="BA165" i="35"/>
  <c r="BC165" i="35"/>
  <c r="BO165" i="35"/>
  <c r="BP165" i="35" s="1"/>
  <c r="CE34" i="36"/>
  <c r="CF34" i="36"/>
  <c r="CE35" i="36"/>
  <c r="CF35" i="36"/>
  <c r="CE20" i="36"/>
  <c r="CF20" i="36"/>
  <c r="CE21" i="36"/>
  <c r="CF21" i="36"/>
  <c r="CE22" i="36"/>
  <c r="CF22" i="36"/>
  <c r="CE23" i="36"/>
  <c r="CF23" i="36"/>
  <c r="CE24" i="36"/>
  <c r="CF24" i="36"/>
  <c r="CE25" i="36"/>
  <c r="CF25" i="36"/>
  <c r="CE26" i="36"/>
  <c r="CF26" i="36"/>
  <c r="CE27" i="36"/>
  <c r="CF27" i="36"/>
  <c r="CE28" i="36"/>
  <c r="CF28" i="36"/>
  <c r="CE29" i="36"/>
  <c r="CF29" i="36"/>
  <c r="CE30" i="36"/>
  <c r="CF30" i="36"/>
  <c r="CE31" i="36"/>
  <c r="CF31" i="36"/>
  <c r="CE32" i="36"/>
  <c r="CF32" i="36"/>
  <c r="CE33" i="36"/>
  <c r="CF33" i="36"/>
  <c r="BP54" i="36"/>
  <c r="BQ54" i="36"/>
  <c r="BR54" i="36"/>
  <c r="BS54" i="36"/>
  <c r="BT54" i="36"/>
  <c r="BU54" i="36"/>
  <c r="BP55" i="36"/>
  <c r="BQ55" i="36"/>
  <c r="BR55" i="36"/>
  <c r="BS55" i="36"/>
  <c r="BT55" i="36"/>
  <c r="BU55" i="36"/>
  <c r="BP56" i="36"/>
  <c r="BQ56" i="36"/>
  <c r="BR56" i="36"/>
  <c r="BS56" i="36"/>
  <c r="BT56" i="36"/>
  <c r="BU56" i="36"/>
  <c r="BP57" i="36"/>
  <c r="BQ57" i="36"/>
  <c r="BR57" i="36"/>
  <c r="BS57" i="36"/>
  <c r="BT57" i="36"/>
  <c r="BU57" i="36"/>
  <c r="BP58" i="36"/>
  <c r="BQ58" i="36"/>
  <c r="BR58" i="36"/>
  <c r="BS58" i="36"/>
  <c r="BT58" i="36"/>
  <c r="BU58" i="36"/>
  <c r="BP59" i="36"/>
  <c r="BQ59" i="36"/>
  <c r="BR59" i="36"/>
  <c r="BS59" i="36"/>
  <c r="BT59" i="36"/>
  <c r="BU59" i="36"/>
  <c r="BP60" i="36"/>
  <c r="BQ60" i="36"/>
  <c r="BR60" i="36"/>
  <c r="BS60" i="36"/>
  <c r="BT60" i="36"/>
  <c r="BU60" i="36"/>
  <c r="BP61" i="36"/>
  <c r="BQ61" i="36"/>
  <c r="BR61" i="36"/>
  <c r="BS61" i="36"/>
  <c r="BT61" i="36"/>
  <c r="BU61" i="36"/>
  <c r="BP62" i="36"/>
  <c r="BQ62" i="36"/>
  <c r="BR62" i="36"/>
  <c r="BS62" i="36"/>
  <c r="BT62" i="36"/>
  <c r="BU62" i="36"/>
  <c r="BP63" i="36"/>
  <c r="BQ63" i="36"/>
  <c r="BR63" i="36"/>
  <c r="BS63" i="36"/>
  <c r="BT63" i="36"/>
  <c r="BU63" i="36"/>
  <c r="BP64" i="36"/>
  <c r="BQ64" i="36"/>
  <c r="BR64" i="36"/>
  <c r="BS64" i="36"/>
  <c r="BT64" i="36"/>
  <c r="BU64" i="36"/>
  <c r="BP65" i="36"/>
  <c r="BQ65" i="36"/>
  <c r="BR65" i="36"/>
  <c r="BS65" i="36"/>
  <c r="BT65" i="36"/>
  <c r="BU65" i="36"/>
  <c r="BP66" i="36"/>
  <c r="BQ66" i="36"/>
  <c r="BR66" i="36"/>
  <c r="BS66" i="36"/>
  <c r="BT66" i="36"/>
  <c r="BU66" i="36"/>
  <c r="BP67" i="36"/>
  <c r="BQ67" i="36"/>
  <c r="BR67" i="36"/>
  <c r="BS67" i="36"/>
  <c r="BT67" i="36"/>
  <c r="BU67" i="36"/>
  <c r="BP68" i="36"/>
  <c r="BQ68" i="36"/>
  <c r="BR68" i="36"/>
  <c r="BS68" i="36"/>
  <c r="BT68" i="36"/>
  <c r="BU68" i="36"/>
  <c r="BP69" i="36"/>
  <c r="BQ69" i="36"/>
  <c r="BR69" i="36"/>
  <c r="BS69" i="36"/>
  <c r="BT69" i="36"/>
  <c r="BU69" i="36"/>
  <c r="BP70" i="36"/>
  <c r="BQ70" i="36"/>
  <c r="BR70" i="36"/>
  <c r="BS70" i="36"/>
  <c r="BT70" i="36"/>
  <c r="BU70" i="36"/>
  <c r="BP71" i="36"/>
  <c r="BQ71" i="36"/>
  <c r="BR71" i="36"/>
  <c r="BS71" i="36"/>
  <c r="BT71" i="36"/>
  <c r="BU71" i="36"/>
  <c r="BP72" i="36"/>
  <c r="BQ72" i="36"/>
  <c r="BR72" i="36"/>
  <c r="BS72" i="36"/>
  <c r="BT72" i="36"/>
  <c r="BU72" i="36"/>
  <c r="BP73" i="36"/>
  <c r="BQ73" i="36"/>
  <c r="BR73" i="36"/>
  <c r="BS73" i="36"/>
  <c r="BT73" i="36"/>
  <c r="BU73" i="36"/>
  <c r="BP74" i="36"/>
  <c r="BQ74" i="36"/>
  <c r="BR74" i="36"/>
  <c r="BS74" i="36"/>
  <c r="BT74" i="36"/>
  <c r="BU74" i="36"/>
  <c r="BP75" i="36"/>
  <c r="BQ75" i="36"/>
  <c r="BR75" i="36"/>
  <c r="BS75" i="36"/>
  <c r="BT75" i="36"/>
  <c r="BU75" i="36"/>
  <c r="BP76" i="36"/>
  <c r="BQ76" i="36"/>
  <c r="BR76" i="36"/>
  <c r="BS76" i="36"/>
  <c r="BT76" i="36"/>
  <c r="BU76" i="36"/>
  <c r="BP77" i="36"/>
  <c r="BQ77" i="36"/>
  <c r="BR77" i="36"/>
  <c r="BS77" i="36"/>
  <c r="BT77" i="36"/>
  <c r="BU77" i="36"/>
  <c r="BP78" i="36"/>
  <c r="BQ78" i="36"/>
  <c r="BR78" i="36"/>
  <c r="BS78" i="36"/>
  <c r="BT78" i="36"/>
  <c r="BU78" i="36"/>
  <c r="BP79" i="36"/>
  <c r="BQ79" i="36"/>
  <c r="BR79" i="36"/>
  <c r="BS79" i="36"/>
  <c r="BT79" i="36"/>
  <c r="BU79" i="36"/>
  <c r="BP80" i="36"/>
  <c r="BQ80" i="36"/>
  <c r="BR80" i="36"/>
  <c r="BS80" i="36"/>
  <c r="BT80" i="36"/>
  <c r="BU80" i="36"/>
  <c r="BP81" i="36"/>
  <c r="BQ81" i="36"/>
  <c r="BR81" i="36"/>
  <c r="BS81" i="36"/>
  <c r="BT81" i="36"/>
  <c r="BU81" i="36"/>
  <c r="BP82" i="36"/>
  <c r="BQ82" i="36"/>
  <c r="BR82" i="36"/>
  <c r="BS82" i="36"/>
  <c r="BT82" i="36"/>
  <c r="BU82" i="36"/>
  <c r="BP83" i="36"/>
  <c r="BQ83" i="36"/>
  <c r="BR83" i="36"/>
  <c r="BS83" i="36"/>
  <c r="BT83" i="36"/>
  <c r="BU83" i="36"/>
  <c r="BI155" i="36"/>
  <c r="BJ155" i="36"/>
  <c r="BK155" i="36"/>
  <c r="BL155" i="36"/>
  <c r="BM155" i="36"/>
  <c r="BN155" i="36"/>
  <c r="BW155" i="36"/>
  <c r="BX155" i="36"/>
  <c r="BY155" i="36"/>
  <c r="BZ155" i="36"/>
  <c r="CA155" i="36"/>
  <c r="CB155" i="36"/>
  <c r="CC155" i="36"/>
  <c r="BI156" i="36"/>
  <c r="BJ156" i="36"/>
  <c r="BK156" i="36"/>
  <c r="BL156" i="36"/>
  <c r="BM156" i="36"/>
  <c r="BN156" i="36"/>
  <c r="BW156" i="36"/>
  <c r="BX156" i="36"/>
  <c r="BY156" i="36"/>
  <c r="BZ156" i="36"/>
  <c r="CA156" i="36"/>
  <c r="CB156" i="36"/>
  <c r="CC156" i="36"/>
  <c r="BI157" i="36"/>
  <c r="BJ157" i="36"/>
  <c r="BK157" i="36"/>
  <c r="BL157" i="36"/>
  <c r="BM157" i="36"/>
  <c r="BN157" i="36"/>
  <c r="BW157" i="36"/>
  <c r="BX157" i="36"/>
  <c r="BY157" i="36"/>
  <c r="BZ157" i="36"/>
  <c r="CA157" i="36"/>
  <c r="CB157" i="36"/>
  <c r="CC157" i="36"/>
  <c r="BI158" i="36"/>
  <c r="BJ158" i="36"/>
  <c r="BK158" i="36"/>
  <c r="BL158" i="36"/>
  <c r="BM158" i="36"/>
  <c r="BN158" i="36"/>
  <c r="BW158" i="36"/>
  <c r="BX158" i="36"/>
  <c r="BY158" i="36"/>
  <c r="BZ158" i="36"/>
  <c r="CA158" i="36"/>
  <c r="CB158" i="36"/>
  <c r="CC158" i="36"/>
  <c r="BI159" i="36"/>
  <c r="BJ159" i="36"/>
  <c r="BK159" i="36"/>
  <c r="BL159" i="36"/>
  <c r="BM159" i="36"/>
  <c r="BN159" i="36"/>
  <c r="BW159" i="36"/>
  <c r="BX159" i="36"/>
  <c r="BY159" i="36"/>
  <c r="BZ159" i="36"/>
  <c r="CA159" i="36"/>
  <c r="CB159" i="36"/>
  <c r="CC159" i="36"/>
  <c r="BI160" i="36"/>
  <c r="BJ160" i="36"/>
  <c r="BK160" i="36"/>
  <c r="BL160" i="36"/>
  <c r="BM160" i="36"/>
  <c r="BN160" i="36"/>
  <c r="BW160" i="36"/>
  <c r="BX160" i="36"/>
  <c r="BY160" i="36"/>
  <c r="BZ160" i="36"/>
  <c r="CA160" i="36"/>
  <c r="CB160" i="36"/>
  <c r="CC160" i="36"/>
  <c r="BI161" i="36"/>
  <c r="BJ161" i="36"/>
  <c r="BK161" i="36"/>
  <c r="BL161" i="36"/>
  <c r="BM161" i="36"/>
  <c r="BN161" i="36"/>
  <c r="BW161" i="36"/>
  <c r="BX161" i="36"/>
  <c r="BY161" i="36"/>
  <c r="BZ161" i="36"/>
  <c r="CA161" i="36"/>
  <c r="CB161" i="36"/>
  <c r="CC161" i="36"/>
  <c r="BI162" i="36"/>
  <c r="BJ162" i="36"/>
  <c r="BK162" i="36"/>
  <c r="BL162" i="36"/>
  <c r="BM162" i="36"/>
  <c r="BN162" i="36"/>
  <c r="BW162" i="36"/>
  <c r="BX162" i="36"/>
  <c r="BY162" i="36"/>
  <c r="BZ162" i="36"/>
  <c r="CA162" i="36"/>
  <c r="CB162" i="36"/>
  <c r="CC162" i="36"/>
  <c r="BI163" i="36"/>
  <c r="BJ163" i="36"/>
  <c r="BK163" i="36"/>
  <c r="BL163" i="36"/>
  <c r="BM163" i="36"/>
  <c r="BN163" i="36"/>
  <c r="BW163" i="36"/>
  <c r="BX163" i="36"/>
  <c r="BY163" i="36"/>
  <c r="BZ163" i="36"/>
  <c r="CA163" i="36"/>
  <c r="CB163" i="36"/>
  <c r="CC163" i="36"/>
  <c r="BI131" i="36"/>
  <c r="BJ131" i="36"/>
  <c r="BK131" i="36"/>
  <c r="BL131" i="36"/>
  <c r="BM131" i="36"/>
  <c r="BN131" i="36"/>
  <c r="BW131" i="36"/>
  <c r="BX131" i="36"/>
  <c r="BY131" i="36"/>
  <c r="BZ131" i="36"/>
  <c r="CA131" i="36"/>
  <c r="CB131" i="36"/>
  <c r="CC131" i="36"/>
  <c r="BI132" i="36"/>
  <c r="BJ132" i="36"/>
  <c r="BK132" i="36"/>
  <c r="BL132" i="36"/>
  <c r="BM132" i="36"/>
  <c r="BN132" i="36"/>
  <c r="BW132" i="36"/>
  <c r="BX132" i="36"/>
  <c r="BY132" i="36"/>
  <c r="BZ132" i="36"/>
  <c r="CA132" i="36"/>
  <c r="CB132" i="36"/>
  <c r="CC132" i="36"/>
  <c r="BI133" i="36"/>
  <c r="BJ133" i="36"/>
  <c r="BK133" i="36"/>
  <c r="BL133" i="36"/>
  <c r="BM133" i="36"/>
  <c r="BN133" i="36"/>
  <c r="BW133" i="36"/>
  <c r="BX133" i="36"/>
  <c r="BY133" i="36"/>
  <c r="BZ133" i="36"/>
  <c r="CA133" i="36"/>
  <c r="CB133" i="36"/>
  <c r="CC133" i="36"/>
  <c r="BI134" i="36"/>
  <c r="BJ134" i="36"/>
  <c r="BK134" i="36"/>
  <c r="BL134" i="36"/>
  <c r="BM134" i="36"/>
  <c r="BN134" i="36"/>
  <c r="BW134" i="36"/>
  <c r="BX134" i="36"/>
  <c r="BY134" i="36"/>
  <c r="BZ134" i="36"/>
  <c r="CA134" i="36"/>
  <c r="CB134" i="36"/>
  <c r="CC134" i="36"/>
  <c r="BI135" i="36"/>
  <c r="BJ135" i="36"/>
  <c r="BK135" i="36"/>
  <c r="BL135" i="36"/>
  <c r="BM135" i="36"/>
  <c r="BN135" i="36"/>
  <c r="BW135" i="36"/>
  <c r="BX135" i="36"/>
  <c r="BY135" i="36"/>
  <c r="BZ135" i="36"/>
  <c r="CA135" i="36"/>
  <c r="CB135" i="36"/>
  <c r="CC135" i="36"/>
  <c r="BI136" i="36"/>
  <c r="BJ136" i="36"/>
  <c r="BK136" i="36"/>
  <c r="BL136" i="36"/>
  <c r="BM136" i="36"/>
  <c r="BN136" i="36"/>
  <c r="BW136" i="36"/>
  <c r="BX136" i="36"/>
  <c r="BY136" i="36"/>
  <c r="BZ136" i="36"/>
  <c r="CA136" i="36"/>
  <c r="CB136" i="36"/>
  <c r="CC136" i="36"/>
  <c r="BI137" i="36"/>
  <c r="BJ137" i="36"/>
  <c r="BK137" i="36"/>
  <c r="BL137" i="36"/>
  <c r="BM137" i="36"/>
  <c r="BN137" i="36"/>
  <c r="BW137" i="36"/>
  <c r="BX137" i="36"/>
  <c r="BY137" i="36"/>
  <c r="BZ137" i="36"/>
  <c r="CA137" i="36"/>
  <c r="CB137" i="36"/>
  <c r="CC137" i="36"/>
  <c r="BI138" i="36"/>
  <c r="BJ138" i="36"/>
  <c r="BK138" i="36"/>
  <c r="BL138" i="36"/>
  <c r="BM138" i="36"/>
  <c r="BN138" i="36"/>
  <c r="BW138" i="36"/>
  <c r="BX138" i="36"/>
  <c r="BY138" i="36"/>
  <c r="BZ138" i="36"/>
  <c r="CA138" i="36"/>
  <c r="CB138" i="36"/>
  <c r="CC138" i="36"/>
  <c r="BI139" i="36"/>
  <c r="BJ139" i="36"/>
  <c r="BK139" i="36"/>
  <c r="BL139" i="36"/>
  <c r="BM139" i="36"/>
  <c r="BN139" i="36"/>
  <c r="BW139" i="36"/>
  <c r="BX139" i="36"/>
  <c r="BY139" i="36"/>
  <c r="BZ139" i="36"/>
  <c r="CA139" i="36"/>
  <c r="CB139" i="36"/>
  <c r="CC139" i="36"/>
  <c r="BI140" i="36"/>
  <c r="BJ140" i="36"/>
  <c r="BK140" i="36"/>
  <c r="BL140" i="36"/>
  <c r="BM140" i="36"/>
  <c r="BN140" i="36"/>
  <c r="BW140" i="36"/>
  <c r="BX140" i="36"/>
  <c r="BY140" i="36"/>
  <c r="BZ140" i="36"/>
  <c r="CA140" i="36"/>
  <c r="CB140" i="36"/>
  <c r="CC140" i="36"/>
  <c r="BI141" i="36"/>
  <c r="BJ141" i="36"/>
  <c r="BK141" i="36"/>
  <c r="BL141" i="36"/>
  <c r="BM141" i="36"/>
  <c r="BN141" i="36"/>
  <c r="BW141" i="36"/>
  <c r="BX141" i="36"/>
  <c r="BY141" i="36"/>
  <c r="BZ141" i="36"/>
  <c r="CA141" i="36"/>
  <c r="CB141" i="36"/>
  <c r="CC141" i="36"/>
  <c r="BI142" i="36"/>
  <c r="BJ142" i="36"/>
  <c r="BK142" i="36"/>
  <c r="BL142" i="36"/>
  <c r="BM142" i="36"/>
  <c r="BN142" i="36"/>
  <c r="BW142" i="36"/>
  <c r="BX142" i="36"/>
  <c r="BY142" i="36"/>
  <c r="BZ142" i="36"/>
  <c r="CA142" i="36"/>
  <c r="CB142" i="36"/>
  <c r="CC142" i="36"/>
  <c r="BI143" i="36"/>
  <c r="BJ143" i="36"/>
  <c r="BK143" i="36"/>
  <c r="BL143" i="36"/>
  <c r="BM143" i="36"/>
  <c r="BN143" i="36"/>
  <c r="BW143" i="36"/>
  <c r="BX143" i="36"/>
  <c r="BY143" i="36"/>
  <c r="BZ143" i="36"/>
  <c r="CA143" i="36"/>
  <c r="CB143" i="36"/>
  <c r="CC143" i="36"/>
  <c r="BI144" i="36"/>
  <c r="BJ144" i="36"/>
  <c r="BK144" i="36"/>
  <c r="BL144" i="36"/>
  <c r="BM144" i="36"/>
  <c r="BN144" i="36"/>
  <c r="BW144" i="36"/>
  <c r="BX144" i="36"/>
  <c r="BY144" i="36"/>
  <c r="BZ144" i="36"/>
  <c r="CA144" i="36"/>
  <c r="CB144" i="36"/>
  <c r="CC144" i="36"/>
  <c r="BI145" i="36"/>
  <c r="BJ145" i="36"/>
  <c r="BK145" i="36"/>
  <c r="BL145" i="36"/>
  <c r="BM145" i="36"/>
  <c r="BN145" i="36"/>
  <c r="BW145" i="36"/>
  <c r="BX145" i="36"/>
  <c r="BY145" i="36"/>
  <c r="BZ145" i="36"/>
  <c r="CA145" i="36"/>
  <c r="CB145" i="36"/>
  <c r="CC145" i="36"/>
  <c r="BI146" i="36"/>
  <c r="BJ146" i="36"/>
  <c r="BK146" i="36"/>
  <c r="BL146" i="36"/>
  <c r="BM146" i="36"/>
  <c r="BN146" i="36"/>
  <c r="BW146" i="36"/>
  <c r="BX146" i="36"/>
  <c r="BY146" i="36"/>
  <c r="BZ146" i="36"/>
  <c r="CA146" i="36"/>
  <c r="CB146" i="36"/>
  <c r="CC146" i="36"/>
  <c r="BI147" i="36"/>
  <c r="BJ147" i="36"/>
  <c r="BK147" i="36"/>
  <c r="BL147" i="36"/>
  <c r="BM147" i="36"/>
  <c r="BN147" i="36"/>
  <c r="BW147" i="36"/>
  <c r="BX147" i="36"/>
  <c r="BY147" i="36"/>
  <c r="BZ147" i="36"/>
  <c r="CA147" i="36"/>
  <c r="CB147" i="36"/>
  <c r="CC147" i="36"/>
  <c r="BI148" i="36"/>
  <c r="BJ148" i="36"/>
  <c r="BK148" i="36"/>
  <c r="BL148" i="36"/>
  <c r="BM148" i="36"/>
  <c r="BN148" i="36"/>
  <c r="BW148" i="36"/>
  <c r="BX148" i="36"/>
  <c r="BY148" i="36"/>
  <c r="BZ148" i="36"/>
  <c r="CA148" i="36"/>
  <c r="CB148" i="36"/>
  <c r="CC148" i="36"/>
  <c r="BI149" i="36"/>
  <c r="BJ149" i="36"/>
  <c r="BK149" i="36"/>
  <c r="BL149" i="36"/>
  <c r="BM149" i="36"/>
  <c r="BN149" i="36"/>
  <c r="BW149" i="36"/>
  <c r="BX149" i="36"/>
  <c r="BY149" i="36"/>
  <c r="BZ149" i="36"/>
  <c r="CA149" i="36"/>
  <c r="CB149" i="36"/>
  <c r="CC149" i="36"/>
  <c r="BI150" i="36"/>
  <c r="BJ150" i="36"/>
  <c r="BK150" i="36"/>
  <c r="BL150" i="36"/>
  <c r="BM150" i="36"/>
  <c r="BN150" i="36"/>
  <c r="BW150" i="36"/>
  <c r="BX150" i="36"/>
  <c r="BY150" i="36"/>
  <c r="BZ150" i="36"/>
  <c r="CA150" i="36"/>
  <c r="CB150" i="36"/>
  <c r="CC150" i="36"/>
  <c r="BI151" i="36"/>
  <c r="BJ151" i="36"/>
  <c r="BK151" i="36"/>
  <c r="BL151" i="36"/>
  <c r="BM151" i="36"/>
  <c r="BN151" i="36"/>
  <c r="BW151" i="36"/>
  <c r="BX151" i="36"/>
  <c r="BY151" i="36"/>
  <c r="BZ151" i="36"/>
  <c r="CA151" i="36"/>
  <c r="CB151" i="36"/>
  <c r="CC151" i="36"/>
  <c r="BI152" i="36"/>
  <c r="BJ152" i="36"/>
  <c r="BK152" i="36"/>
  <c r="BL152" i="36"/>
  <c r="BM152" i="36"/>
  <c r="BN152" i="36"/>
  <c r="BW152" i="36"/>
  <c r="BX152" i="36"/>
  <c r="BY152" i="36"/>
  <c r="BZ152" i="36"/>
  <c r="CA152" i="36"/>
  <c r="CB152" i="36"/>
  <c r="CC152" i="36"/>
  <c r="BI153" i="36"/>
  <c r="BJ153" i="36"/>
  <c r="BK153" i="36"/>
  <c r="BL153" i="36"/>
  <c r="BM153" i="36"/>
  <c r="BN153" i="36"/>
  <c r="BW153" i="36"/>
  <c r="BX153" i="36"/>
  <c r="BY153" i="36"/>
  <c r="BZ153" i="36"/>
  <c r="CA153" i="36"/>
  <c r="CB153" i="36"/>
  <c r="CC153" i="36"/>
  <c r="BI154" i="36"/>
  <c r="BJ154" i="36"/>
  <c r="BK154" i="36"/>
  <c r="BL154" i="36"/>
  <c r="BM154" i="36"/>
  <c r="BN154" i="36"/>
  <c r="BW154" i="36"/>
  <c r="BX154" i="36"/>
  <c r="BY154" i="36"/>
  <c r="BZ154" i="36"/>
  <c r="CA154" i="36"/>
  <c r="CB154" i="36"/>
  <c r="CC154" i="36"/>
  <c r="BI104" i="36"/>
  <c r="BJ104" i="36"/>
  <c r="BK104" i="36"/>
  <c r="BL104" i="36"/>
  <c r="BM104" i="36"/>
  <c r="BN104" i="36"/>
  <c r="BW104" i="36"/>
  <c r="BX104" i="36"/>
  <c r="BY104" i="36"/>
  <c r="BZ104" i="36"/>
  <c r="CA104" i="36"/>
  <c r="CB104" i="36"/>
  <c r="CC104" i="36"/>
  <c r="BI105" i="36"/>
  <c r="BJ105" i="36"/>
  <c r="BK105" i="36"/>
  <c r="BL105" i="36"/>
  <c r="BM105" i="36"/>
  <c r="BN105" i="36"/>
  <c r="BW105" i="36"/>
  <c r="BX105" i="36"/>
  <c r="BY105" i="36"/>
  <c r="BZ105" i="36"/>
  <c r="CA105" i="36"/>
  <c r="CB105" i="36"/>
  <c r="CC105" i="36"/>
  <c r="BI106" i="36"/>
  <c r="BJ106" i="36"/>
  <c r="BK106" i="36"/>
  <c r="BL106" i="36"/>
  <c r="BM106" i="36"/>
  <c r="BN106" i="36"/>
  <c r="BW106" i="36"/>
  <c r="BX106" i="36"/>
  <c r="BY106" i="36"/>
  <c r="BZ106" i="36"/>
  <c r="CA106" i="36"/>
  <c r="CB106" i="36"/>
  <c r="CC106" i="36"/>
  <c r="BI107" i="36"/>
  <c r="BJ107" i="36"/>
  <c r="BK107" i="36"/>
  <c r="BL107" i="36"/>
  <c r="BM107" i="36"/>
  <c r="BN107" i="36"/>
  <c r="BW107" i="36"/>
  <c r="BX107" i="36"/>
  <c r="BY107" i="36"/>
  <c r="BZ107" i="36"/>
  <c r="CA107" i="36"/>
  <c r="CB107" i="36"/>
  <c r="CC107" i="36"/>
  <c r="BI108" i="36"/>
  <c r="BJ108" i="36"/>
  <c r="BK108" i="36"/>
  <c r="BL108" i="36"/>
  <c r="BM108" i="36"/>
  <c r="BN108" i="36"/>
  <c r="BW108" i="36"/>
  <c r="BX108" i="36"/>
  <c r="BY108" i="36"/>
  <c r="BZ108" i="36"/>
  <c r="CA108" i="36"/>
  <c r="CB108" i="36"/>
  <c r="CC108" i="36"/>
  <c r="BI109" i="36"/>
  <c r="BJ109" i="36"/>
  <c r="BK109" i="36"/>
  <c r="BL109" i="36"/>
  <c r="BM109" i="36"/>
  <c r="BN109" i="36"/>
  <c r="BW109" i="36"/>
  <c r="BX109" i="36"/>
  <c r="BY109" i="36"/>
  <c r="BZ109" i="36"/>
  <c r="CA109" i="36"/>
  <c r="CB109" i="36"/>
  <c r="CC109" i="36"/>
  <c r="BI110" i="36"/>
  <c r="BJ110" i="36"/>
  <c r="BK110" i="36"/>
  <c r="BL110" i="36"/>
  <c r="BM110" i="36"/>
  <c r="BN110" i="36"/>
  <c r="BW110" i="36"/>
  <c r="BX110" i="36"/>
  <c r="BY110" i="36"/>
  <c r="BZ110" i="36"/>
  <c r="CA110" i="36"/>
  <c r="CB110" i="36"/>
  <c r="CC110" i="36"/>
  <c r="BI111" i="36"/>
  <c r="BJ111" i="36"/>
  <c r="BK111" i="36"/>
  <c r="BL111" i="36"/>
  <c r="BM111" i="36"/>
  <c r="BN111" i="36"/>
  <c r="BW111" i="36"/>
  <c r="BX111" i="36"/>
  <c r="BY111" i="36"/>
  <c r="BZ111" i="36"/>
  <c r="CA111" i="36"/>
  <c r="CB111" i="36"/>
  <c r="CC111" i="36"/>
  <c r="BI112" i="36"/>
  <c r="BJ112" i="36"/>
  <c r="BK112" i="36"/>
  <c r="BL112" i="36"/>
  <c r="BM112" i="36"/>
  <c r="BN112" i="36"/>
  <c r="BW112" i="36"/>
  <c r="BX112" i="36"/>
  <c r="BY112" i="36"/>
  <c r="BZ112" i="36"/>
  <c r="CA112" i="36"/>
  <c r="CB112" i="36"/>
  <c r="CC112" i="36"/>
  <c r="BI113" i="36"/>
  <c r="BJ113" i="36"/>
  <c r="BK113" i="36"/>
  <c r="BL113" i="36"/>
  <c r="BM113" i="36"/>
  <c r="BN113" i="36"/>
  <c r="BW113" i="36"/>
  <c r="BX113" i="36"/>
  <c r="BY113" i="36"/>
  <c r="BZ113" i="36"/>
  <c r="CA113" i="36"/>
  <c r="CB113" i="36"/>
  <c r="CC113" i="36"/>
  <c r="BI114" i="36"/>
  <c r="BJ114" i="36"/>
  <c r="BK114" i="36"/>
  <c r="BL114" i="36"/>
  <c r="BM114" i="36"/>
  <c r="BN114" i="36"/>
  <c r="BW114" i="36"/>
  <c r="BX114" i="36"/>
  <c r="BY114" i="36"/>
  <c r="BZ114" i="36"/>
  <c r="CA114" i="36"/>
  <c r="CB114" i="36"/>
  <c r="CC114" i="36"/>
  <c r="BI115" i="36"/>
  <c r="BJ115" i="36"/>
  <c r="BK115" i="36"/>
  <c r="BL115" i="36"/>
  <c r="BM115" i="36"/>
  <c r="BN115" i="36"/>
  <c r="BW115" i="36"/>
  <c r="BX115" i="36"/>
  <c r="BY115" i="36"/>
  <c r="BZ115" i="36"/>
  <c r="CA115" i="36"/>
  <c r="CB115" i="36"/>
  <c r="CC115" i="36"/>
  <c r="BI116" i="36"/>
  <c r="BJ116" i="36"/>
  <c r="BK116" i="36"/>
  <c r="BL116" i="36"/>
  <c r="BM116" i="36"/>
  <c r="BN116" i="36"/>
  <c r="BW116" i="36"/>
  <c r="BX116" i="36"/>
  <c r="BY116" i="36"/>
  <c r="BZ116" i="36"/>
  <c r="CA116" i="36"/>
  <c r="CB116" i="36"/>
  <c r="CC116" i="36"/>
  <c r="BI117" i="36"/>
  <c r="BJ117" i="36"/>
  <c r="BK117" i="36"/>
  <c r="BL117" i="36"/>
  <c r="BM117" i="36"/>
  <c r="BN117" i="36"/>
  <c r="BW117" i="36"/>
  <c r="BX117" i="36"/>
  <c r="BY117" i="36"/>
  <c r="BZ117" i="36"/>
  <c r="CA117" i="36"/>
  <c r="CB117" i="36"/>
  <c r="CC117" i="36"/>
  <c r="BI118" i="36"/>
  <c r="BJ118" i="36"/>
  <c r="BK118" i="36"/>
  <c r="BL118" i="36"/>
  <c r="BM118" i="36"/>
  <c r="BN118" i="36"/>
  <c r="BW118" i="36"/>
  <c r="BX118" i="36"/>
  <c r="BY118" i="36"/>
  <c r="BZ118" i="36"/>
  <c r="CA118" i="36"/>
  <c r="CB118" i="36"/>
  <c r="CC118" i="36"/>
  <c r="BI119" i="36"/>
  <c r="BJ119" i="36"/>
  <c r="BK119" i="36"/>
  <c r="BL119" i="36"/>
  <c r="BM119" i="36"/>
  <c r="BN119" i="36"/>
  <c r="BW119" i="36"/>
  <c r="BX119" i="36"/>
  <c r="BY119" i="36"/>
  <c r="BZ119" i="36"/>
  <c r="CA119" i="36"/>
  <c r="CB119" i="36"/>
  <c r="CC119" i="36"/>
  <c r="BI120" i="36"/>
  <c r="BJ120" i="36"/>
  <c r="BK120" i="36"/>
  <c r="BL120" i="36"/>
  <c r="BM120" i="36"/>
  <c r="BN120" i="36"/>
  <c r="BW120" i="36"/>
  <c r="BX120" i="36"/>
  <c r="BY120" i="36"/>
  <c r="BZ120" i="36"/>
  <c r="CA120" i="36"/>
  <c r="CB120" i="36"/>
  <c r="CC120" i="36"/>
  <c r="BI121" i="36"/>
  <c r="BJ121" i="36"/>
  <c r="BK121" i="36"/>
  <c r="BL121" i="36"/>
  <c r="BM121" i="36"/>
  <c r="BN121" i="36"/>
  <c r="BW121" i="36"/>
  <c r="BX121" i="36"/>
  <c r="BY121" i="36"/>
  <c r="BZ121" i="36"/>
  <c r="CA121" i="36"/>
  <c r="CB121" i="36"/>
  <c r="CC121" i="36"/>
  <c r="BI122" i="36"/>
  <c r="BJ122" i="36"/>
  <c r="BK122" i="36"/>
  <c r="BL122" i="36"/>
  <c r="BM122" i="36"/>
  <c r="BN122" i="36"/>
  <c r="BW122" i="36"/>
  <c r="BX122" i="36"/>
  <c r="BY122" i="36"/>
  <c r="BZ122" i="36"/>
  <c r="CA122" i="36"/>
  <c r="CB122" i="36"/>
  <c r="CC122" i="36"/>
  <c r="BI123" i="36"/>
  <c r="BJ123" i="36"/>
  <c r="BK123" i="36"/>
  <c r="BL123" i="36"/>
  <c r="BM123" i="36"/>
  <c r="BN123" i="36"/>
  <c r="BW123" i="36"/>
  <c r="BX123" i="36"/>
  <c r="BY123" i="36"/>
  <c r="BZ123" i="36"/>
  <c r="CA123" i="36"/>
  <c r="CB123" i="36"/>
  <c r="CC123" i="36"/>
  <c r="BI124" i="36"/>
  <c r="BJ124" i="36"/>
  <c r="BK124" i="36"/>
  <c r="BL124" i="36"/>
  <c r="BM124" i="36"/>
  <c r="BN124" i="36"/>
  <c r="BW124" i="36"/>
  <c r="BX124" i="36"/>
  <c r="BY124" i="36"/>
  <c r="BZ124" i="36"/>
  <c r="CA124" i="36"/>
  <c r="CB124" i="36"/>
  <c r="CC124" i="36"/>
  <c r="BI125" i="36"/>
  <c r="BJ125" i="36"/>
  <c r="BK125" i="36"/>
  <c r="BL125" i="36"/>
  <c r="BM125" i="36"/>
  <c r="BN125" i="36"/>
  <c r="BW125" i="36"/>
  <c r="BX125" i="36"/>
  <c r="BY125" i="36"/>
  <c r="BZ125" i="36"/>
  <c r="CA125" i="36"/>
  <c r="CB125" i="36"/>
  <c r="CC125" i="36"/>
  <c r="BI126" i="36"/>
  <c r="BJ126" i="36"/>
  <c r="BK126" i="36"/>
  <c r="BL126" i="36"/>
  <c r="BM126" i="36"/>
  <c r="BN126" i="36"/>
  <c r="BW126" i="36"/>
  <c r="BX126" i="36"/>
  <c r="BY126" i="36"/>
  <c r="BZ126" i="36"/>
  <c r="CA126" i="36"/>
  <c r="CB126" i="36"/>
  <c r="CC126" i="36"/>
  <c r="BI127" i="36"/>
  <c r="BJ127" i="36"/>
  <c r="BK127" i="36"/>
  <c r="BL127" i="36"/>
  <c r="BM127" i="36"/>
  <c r="BN127" i="36"/>
  <c r="BW127" i="36"/>
  <c r="BX127" i="36"/>
  <c r="BY127" i="36"/>
  <c r="BZ127" i="36"/>
  <c r="CA127" i="36"/>
  <c r="CB127" i="36"/>
  <c r="CC127" i="36"/>
  <c r="BI128" i="36"/>
  <c r="BJ128" i="36"/>
  <c r="BK128" i="36"/>
  <c r="BL128" i="36"/>
  <c r="BM128" i="36"/>
  <c r="BN128" i="36"/>
  <c r="BW128" i="36"/>
  <c r="BX128" i="36"/>
  <c r="BY128" i="36"/>
  <c r="BZ128" i="36"/>
  <c r="CA128" i="36"/>
  <c r="CB128" i="36"/>
  <c r="CC128" i="36"/>
  <c r="BI129" i="36"/>
  <c r="BJ129" i="36"/>
  <c r="BK129" i="36"/>
  <c r="BL129" i="36"/>
  <c r="BM129" i="36"/>
  <c r="BN129" i="36"/>
  <c r="BW129" i="36"/>
  <c r="BX129" i="36"/>
  <c r="BY129" i="36"/>
  <c r="BZ129" i="36"/>
  <c r="CA129" i="36"/>
  <c r="CB129" i="36"/>
  <c r="CC129" i="36"/>
  <c r="BI130" i="36"/>
  <c r="BJ130" i="36"/>
  <c r="BK130" i="36"/>
  <c r="BL130" i="36"/>
  <c r="BM130" i="36"/>
  <c r="BN130" i="36"/>
  <c r="BW130" i="36"/>
  <c r="BX130" i="36"/>
  <c r="BY130" i="36"/>
  <c r="BZ130" i="36"/>
  <c r="CA130" i="36"/>
  <c r="CB130" i="36"/>
  <c r="CC130" i="36"/>
  <c r="AL83" i="36"/>
  <c r="AM83" i="36"/>
  <c r="AN83" i="36"/>
  <c r="AO83" i="36"/>
  <c r="AP83" i="36"/>
  <c r="AQ83" i="36"/>
  <c r="AS83" i="36"/>
  <c r="AT83" i="36"/>
  <c r="AU83" i="36"/>
  <c r="AV83" i="36"/>
  <c r="AW83" i="36"/>
  <c r="AX83" i="36"/>
  <c r="AL54" i="36"/>
  <c r="AM54" i="36"/>
  <c r="AN54" i="36"/>
  <c r="AO54" i="36"/>
  <c r="AP54" i="36"/>
  <c r="AQ54" i="36"/>
  <c r="AS54" i="36"/>
  <c r="AT54" i="36"/>
  <c r="AU54" i="36"/>
  <c r="AV54" i="36"/>
  <c r="AW54" i="36"/>
  <c r="AX54" i="36"/>
  <c r="AL55" i="36"/>
  <c r="AM55" i="36"/>
  <c r="AN55" i="36"/>
  <c r="AO55" i="36"/>
  <c r="AP55" i="36"/>
  <c r="AQ55" i="36"/>
  <c r="AS55" i="36"/>
  <c r="AT55" i="36"/>
  <c r="AU55" i="36"/>
  <c r="AV55" i="36"/>
  <c r="AW55" i="36"/>
  <c r="AX55" i="36"/>
  <c r="AL56" i="36"/>
  <c r="AM56" i="36"/>
  <c r="AN56" i="36"/>
  <c r="AO56" i="36"/>
  <c r="AP56" i="36"/>
  <c r="AQ56" i="36"/>
  <c r="AS56" i="36"/>
  <c r="AT56" i="36"/>
  <c r="AU56" i="36"/>
  <c r="AV56" i="36"/>
  <c r="AW56" i="36"/>
  <c r="AX56" i="36"/>
  <c r="AL57" i="36"/>
  <c r="AM57" i="36"/>
  <c r="AN57" i="36"/>
  <c r="AO57" i="36"/>
  <c r="AP57" i="36"/>
  <c r="AQ57" i="36"/>
  <c r="AS57" i="36"/>
  <c r="AT57" i="36"/>
  <c r="AU57" i="36"/>
  <c r="AV57" i="36"/>
  <c r="AW57" i="36"/>
  <c r="AX57" i="36"/>
  <c r="AL58" i="36"/>
  <c r="AM58" i="36"/>
  <c r="AN58" i="36"/>
  <c r="AO58" i="36"/>
  <c r="AP58" i="36"/>
  <c r="AQ58" i="36"/>
  <c r="AS58" i="36"/>
  <c r="AT58" i="36"/>
  <c r="AU58" i="36"/>
  <c r="AV58" i="36"/>
  <c r="AW58" i="36"/>
  <c r="AX58" i="36"/>
  <c r="AL59" i="36"/>
  <c r="AM59" i="36"/>
  <c r="AN59" i="36"/>
  <c r="AO59" i="36"/>
  <c r="AP59" i="36"/>
  <c r="AQ59" i="36"/>
  <c r="AS59" i="36"/>
  <c r="AT59" i="36"/>
  <c r="AU59" i="36"/>
  <c r="AV59" i="36"/>
  <c r="AW59" i="36"/>
  <c r="AX59" i="36"/>
  <c r="AL60" i="36"/>
  <c r="AM60" i="36"/>
  <c r="AN60" i="36"/>
  <c r="AO60" i="36"/>
  <c r="AP60" i="36"/>
  <c r="AQ60" i="36"/>
  <c r="AS60" i="36"/>
  <c r="AT60" i="36"/>
  <c r="AU60" i="36"/>
  <c r="AV60" i="36"/>
  <c r="AW60" i="36"/>
  <c r="AX60" i="36"/>
  <c r="AL61" i="36"/>
  <c r="AM61" i="36"/>
  <c r="AN61" i="36"/>
  <c r="AO61" i="36"/>
  <c r="AP61" i="36"/>
  <c r="AQ61" i="36"/>
  <c r="AS61" i="36"/>
  <c r="AT61" i="36"/>
  <c r="AU61" i="36"/>
  <c r="AV61" i="36"/>
  <c r="AW61" i="36"/>
  <c r="AX61" i="36"/>
  <c r="AL62" i="36"/>
  <c r="AM62" i="36"/>
  <c r="AN62" i="36"/>
  <c r="AO62" i="36"/>
  <c r="AP62" i="36"/>
  <c r="AQ62" i="36"/>
  <c r="AS62" i="36"/>
  <c r="AT62" i="36"/>
  <c r="AU62" i="36"/>
  <c r="AV62" i="36"/>
  <c r="AW62" i="36"/>
  <c r="AX62" i="36"/>
  <c r="AL63" i="36"/>
  <c r="AM63" i="36"/>
  <c r="AN63" i="36"/>
  <c r="AO63" i="36"/>
  <c r="AP63" i="36"/>
  <c r="AQ63" i="36"/>
  <c r="AS63" i="36"/>
  <c r="AT63" i="36"/>
  <c r="AU63" i="36"/>
  <c r="AV63" i="36"/>
  <c r="AW63" i="36"/>
  <c r="AX63" i="36"/>
  <c r="AL64" i="36"/>
  <c r="AM64" i="36"/>
  <c r="AN64" i="36"/>
  <c r="AO64" i="36"/>
  <c r="AP64" i="36"/>
  <c r="AQ64" i="36"/>
  <c r="AS64" i="36"/>
  <c r="AT64" i="36"/>
  <c r="AU64" i="36"/>
  <c r="AV64" i="36"/>
  <c r="AW64" i="36"/>
  <c r="AX64" i="36"/>
  <c r="AL65" i="36"/>
  <c r="AM65" i="36"/>
  <c r="AN65" i="36"/>
  <c r="AO65" i="36"/>
  <c r="AP65" i="36"/>
  <c r="AQ65" i="36"/>
  <c r="AS65" i="36"/>
  <c r="AT65" i="36"/>
  <c r="AU65" i="36"/>
  <c r="AV65" i="36"/>
  <c r="AW65" i="36"/>
  <c r="AX65" i="36"/>
  <c r="AL66" i="36"/>
  <c r="AM66" i="36"/>
  <c r="AN66" i="36"/>
  <c r="AO66" i="36"/>
  <c r="AP66" i="36"/>
  <c r="AQ66" i="36"/>
  <c r="AS66" i="36"/>
  <c r="AT66" i="36"/>
  <c r="AU66" i="36"/>
  <c r="AV66" i="36"/>
  <c r="AW66" i="36"/>
  <c r="AX66" i="36"/>
  <c r="AL67" i="36"/>
  <c r="AM67" i="36"/>
  <c r="AN67" i="36"/>
  <c r="AO67" i="36"/>
  <c r="AP67" i="36"/>
  <c r="AQ67" i="36"/>
  <c r="AS67" i="36"/>
  <c r="AT67" i="36"/>
  <c r="AU67" i="36"/>
  <c r="AV67" i="36"/>
  <c r="AW67" i="36"/>
  <c r="AX67" i="36"/>
  <c r="AL68" i="36"/>
  <c r="AM68" i="36"/>
  <c r="AN68" i="36"/>
  <c r="AO68" i="36"/>
  <c r="AP68" i="36"/>
  <c r="AQ68" i="36"/>
  <c r="AS68" i="36"/>
  <c r="AT68" i="36"/>
  <c r="AU68" i="36"/>
  <c r="AV68" i="36"/>
  <c r="AW68" i="36"/>
  <c r="AX68" i="36"/>
  <c r="AL69" i="36"/>
  <c r="AM69" i="36"/>
  <c r="AN69" i="36"/>
  <c r="AO69" i="36"/>
  <c r="AP69" i="36"/>
  <c r="AQ69" i="36"/>
  <c r="AS69" i="36"/>
  <c r="AT69" i="36"/>
  <c r="AU69" i="36"/>
  <c r="AV69" i="36"/>
  <c r="AW69" i="36"/>
  <c r="AX69" i="36"/>
  <c r="AL70" i="36"/>
  <c r="AM70" i="36"/>
  <c r="AN70" i="36"/>
  <c r="AO70" i="36"/>
  <c r="AP70" i="36"/>
  <c r="AQ70" i="36"/>
  <c r="AS70" i="36"/>
  <c r="AT70" i="36"/>
  <c r="AU70" i="36"/>
  <c r="AV70" i="36"/>
  <c r="AW70" i="36"/>
  <c r="AX70" i="36"/>
  <c r="AL71" i="36"/>
  <c r="AM71" i="36"/>
  <c r="AN71" i="36"/>
  <c r="AO71" i="36"/>
  <c r="AP71" i="36"/>
  <c r="AQ71" i="36"/>
  <c r="AS71" i="36"/>
  <c r="AT71" i="36"/>
  <c r="AU71" i="36"/>
  <c r="AV71" i="36"/>
  <c r="AW71" i="36"/>
  <c r="AX71" i="36"/>
  <c r="AL72" i="36"/>
  <c r="AM72" i="36"/>
  <c r="AN72" i="36"/>
  <c r="AO72" i="36"/>
  <c r="AP72" i="36"/>
  <c r="AQ72" i="36"/>
  <c r="AS72" i="36"/>
  <c r="AT72" i="36"/>
  <c r="AU72" i="36"/>
  <c r="AV72" i="36"/>
  <c r="AW72" i="36"/>
  <c r="AX72" i="36"/>
  <c r="AL73" i="36"/>
  <c r="AM73" i="36"/>
  <c r="AN73" i="36"/>
  <c r="AO73" i="36"/>
  <c r="AP73" i="36"/>
  <c r="AQ73" i="36"/>
  <c r="AS73" i="36"/>
  <c r="AT73" i="36"/>
  <c r="AU73" i="36"/>
  <c r="AV73" i="36"/>
  <c r="AW73" i="36"/>
  <c r="AX73" i="36"/>
  <c r="AL74" i="36"/>
  <c r="AM74" i="36"/>
  <c r="AN74" i="36"/>
  <c r="AO74" i="36"/>
  <c r="AP74" i="36"/>
  <c r="AQ74" i="36"/>
  <c r="AS74" i="36"/>
  <c r="AT74" i="36"/>
  <c r="AU74" i="36"/>
  <c r="AV74" i="36"/>
  <c r="AW74" i="36"/>
  <c r="AX74" i="36"/>
  <c r="AL75" i="36"/>
  <c r="AM75" i="36"/>
  <c r="AN75" i="36"/>
  <c r="AO75" i="36"/>
  <c r="AP75" i="36"/>
  <c r="AQ75" i="36"/>
  <c r="AS75" i="36"/>
  <c r="AT75" i="36"/>
  <c r="AU75" i="36"/>
  <c r="AV75" i="36"/>
  <c r="AW75" i="36"/>
  <c r="AX75" i="36"/>
  <c r="AL76" i="36"/>
  <c r="AM76" i="36"/>
  <c r="AN76" i="36"/>
  <c r="AO76" i="36"/>
  <c r="AP76" i="36"/>
  <c r="AQ76" i="36"/>
  <c r="AS76" i="36"/>
  <c r="AT76" i="36"/>
  <c r="AU76" i="36"/>
  <c r="AV76" i="36"/>
  <c r="AW76" i="36"/>
  <c r="AX76" i="36"/>
  <c r="AL77" i="36"/>
  <c r="AM77" i="36"/>
  <c r="AN77" i="36"/>
  <c r="AO77" i="36"/>
  <c r="AP77" i="36"/>
  <c r="AQ77" i="36"/>
  <c r="AS77" i="36"/>
  <c r="AT77" i="36"/>
  <c r="AU77" i="36"/>
  <c r="AV77" i="36"/>
  <c r="AW77" i="36"/>
  <c r="AX77" i="36"/>
  <c r="AL78" i="36"/>
  <c r="AM78" i="36"/>
  <c r="AN78" i="36"/>
  <c r="AO78" i="36"/>
  <c r="AP78" i="36"/>
  <c r="AQ78" i="36"/>
  <c r="AS78" i="36"/>
  <c r="AT78" i="36"/>
  <c r="AU78" i="36"/>
  <c r="AV78" i="36"/>
  <c r="AW78" i="36"/>
  <c r="AX78" i="36"/>
  <c r="AL79" i="36"/>
  <c r="AM79" i="36"/>
  <c r="AN79" i="36"/>
  <c r="AO79" i="36"/>
  <c r="AP79" i="36"/>
  <c r="AQ79" i="36"/>
  <c r="AS79" i="36"/>
  <c r="AT79" i="36"/>
  <c r="AU79" i="36"/>
  <c r="AV79" i="36"/>
  <c r="AW79" i="36"/>
  <c r="AX79" i="36"/>
  <c r="AL80" i="36"/>
  <c r="AM80" i="36"/>
  <c r="AN80" i="36"/>
  <c r="AO80" i="36"/>
  <c r="AP80" i="36"/>
  <c r="AQ80" i="36"/>
  <c r="AS80" i="36"/>
  <c r="AT80" i="36"/>
  <c r="AU80" i="36"/>
  <c r="AV80" i="36"/>
  <c r="AW80" i="36"/>
  <c r="AX80" i="36"/>
  <c r="AL81" i="36"/>
  <c r="AM81" i="36"/>
  <c r="AN81" i="36"/>
  <c r="AO81" i="36"/>
  <c r="AP81" i="36"/>
  <c r="AQ81" i="36"/>
  <c r="AS81" i="36"/>
  <c r="AT81" i="36"/>
  <c r="AU81" i="36"/>
  <c r="AV81" i="36"/>
  <c r="AW81" i="36"/>
  <c r="AX81" i="36"/>
  <c r="AL82" i="36"/>
  <c r="AM82" i="36"/>
  <c r="AN82" i="36"/>
  <c r="AO82" i="36"/>
  <c r="AP82" i="36"/>
  <c r="AQ82" i="36"/>
  <c r="AS82" i="36"/>
  <c r="AT82" i="36"/>
  <c r="AU82" i="36"/>
  <c r="AV82" i="36"/>
  <c r="AW82" i="36"/>
  <c r="AX82" i="36"/>
  <c r="N163" i="36"/>
  <c r="O163" i="36"/>
  <c r="P163" i="36"/>
  <c r="Q163" i="36"/>
  <c r="R163" i="36"/>
  <c r="S163" i="36"/>
  <c r="T163" i="36"/>
  <c r="V163" i="36"/>
  <c r="W163" i="36"/>
  <c r="X163" i="36"/>
  <c r="Y163" i="36"/>
  <c r="Z163" i="36"/>
  <c r="AA163" i="36"/>
  <c r="N114" i="36"/>
  <c r="O114" i="36"/>
  <c r="P114" i="36"/>
  <c r="Q114" i="36"/>
  <c r="R114" i="36"/>
  <c r="S114" i="36"/>
  <c r="T114" i="36"/>
  <c r="V114" i="36"/>
  <c r="W114" i="36"/>
  <c r="X114" i="36"/>
  <c r="Y114" i="36"/>
  <c r="Z114" i="36"/>
  <c r="AA114" i="36"/>
  <c r="N115" i="36"/>
  <c r="O115" i="36"/>
  <c r="P115" i="36"/>
  <c r="Q115" i="36"/>
  <c r="R115" i="36"/>
  <c r="S115" i="36"/>
  <c r="T115" i="36"/>
  <c r="V115" i="36"/>
  <c r="W115" i="36"/>
  <c r="X115" i="36"/>
  <c r="Y115" i="36"/>
  <c r="Z115" i="36"/>
  <c r="AA115" i="36"/>
  <c r="N116" i="36"/>
  <c r="O116" i="36"/>
  <c r="P116" i="36"/>
  <c r="Q116" i="36"/>
  <c r="R116" i="36"/>
  <c r="S116" i="36"/>
  <c r="T116" i="36"/>
  <c r="V116" i="36"/>
  <c r="W116" i="36"/>
  <c r="X116" i="36"/>
  <c r="Y116" i="36"/>
  <c r="Z116" i="36"/>
  <c r="AA116" i="36"/>
  <c r="N117" i="36"/>
  <c r="O117" i="36"/>
  <c r="P117" i="36"/>
  <c r="AN120" i="35" s="1"/>
  <c r="Q117" i="36"/>
  <c r="R117" i="36"/>
  <c r="S117" i="36"/>
  <c r="T117" i="36"/>
  <c r="V117" i="36"/>
  <c r="W117" i="36"/>
  <c r="X117" i="36"/>
  <c r="Y117" i="36"/>
  <c r="Z117" i="36"/>
  <c r="AA117" i="36"/>
  <c r="N118" i="36"/>
  <c r="O118" i="36"/>
  <c r="P118" i="36"/>
  <c r="AD121" i="35" s="1"/>
  <c r="Q118" i="36"/>
  <c r="R118" i="36"/>
  <c r="S118" i="36"/>
  <c r="T118" i="36"/>
  <c r="V118" i="36"/>
  <c r="W118" i="36"/>
  <c r="X118" i="36"/>
  <c r="Y118" i="36"/>
  <c r="Z118" i="36"/>
  <c r="AA118" i="36"/>
  <c r="N119" i="36"/>
  <c r="O119" i="36"/>
  <c r="P119" i="36"/>
  <c r="Q119" i="36"/>
  <c r="R119" i="36"/>
  <c r="S119" i="36"/>
  <c r="T119" i="36"/>
  <c r="V119" i="36"/>
  <c r="W119" i="36"/>
  <c r="X119" i="36"/>
  <c r="Y119" i="36"/>
  <c r="Z119" i="36"/>
  <c r="AA119" i="36"/>
  <c r="N120" i="36"/>
  <c r="O120" i="36"/>
  <c r="P120" i="36"/>
  <c r="Q120" i="36"/>
  <c r="R120" i="36"/>
  <c r="S120" i="36"/>
  <c r="T120" i="36"/>
  <c r="V120" i="36"/>
  <c r="W120" i="36"/>
  <c r="X120" i="36"/>
  <c r="Y120" i="36"/>
  <c r="Z120" i="36"/>
  <c r="AA120" i="36"/>
  <c r="N121" i="36"/>
  <c r="O121" i="36"/>
  <c r="P121" i="36"/>
  <c r="Q121" i="36"/>
  <c r="R121" i="36"/>
  <c r="S121" i="36"/>
  <c r="T121" i="36"/>
  <c r="V121" i="36"/>
  <c r="W121" i="36"/>
  <c r="X121" i="36"/>
  <c r="Y121" i="36"/>
  <c r="Z121" i="36"/>
  <c r="AA121" i="36"/>
  <c r="N122" i="36"/>
  <c r="O122" i="36"/>
  <c r="P122" i="36"/>
  <c r="Q122" i="36"/>
  <c r="R122" i="36"/>
  <c r="S122" i="36"/>
  <c r="T122" i="36"/>
  <c r="V122" i="36"/>
  <c r="W122" i="36"/>
  <c r="X122" i="36"/>
  <c r="Y122" i="36"/>
  <c r="Z122" i="36"/>
  <c r="AA122" i="36"/>
  <c r="N123" i="36"/>
  <c r="O123" i="36"/>
  <c r="P123" i="36"/>
  <c r="W126" i="35" s="1"/>
  <c r="X126" i="35" s="1"/>
  <c r="Y126" i="35" s="1"/>
  <c r="Z126" i="35" s="1"/>
  <c r="Q123" i="36"/>
  <c r="R123" i="36"/>
  <c r="S123" i="36"/>
  <c r="T123" i="36"/>
  <c r="V123" i="36"/>
  <c r="W123" i="36"/>
  <c r="X123" i="36"/>
  <c r="Y123" i="36"/>
  <c r="Z123" i="36"/>
  <c r="AA123" i="36"/>
  <c r="N124" i="36"/>
  <c r="O124" i="36"/>
  <c r="P124" i="36"/>
  <c r="Q124" i="36"/>
  <c r="R124" i="36"/>
  <c r="S124" i="36"/>
  <c r="T124" i="36"/>
  <c r="V124" i="36"/>
  <c r="W124" i="36"/>
  <c r="X124" i="36"/>
  <c r="Y124" i="36"/>
  <c r="Z124" i="36"/>
  <c r="AA124" i="36"/>
  <c r="N125" i="36"/>
  <c r="O125" i="36"/>
  <c r="P125" i="36"/>
  <c r="Q125" i="36"/>
  <c r="R125" i="36"/>
  <c r="S125" i="36"/>
  <c r="T125" i="36"/>
  <c r="V125" i="36"/>
  <c r="W125" i="36"/>
  <c r="X125" i="36"/>
  <c r="Y125" i="36"/>
  <c r="Z125" i="36"/>
  <c r="AA125" i="36"/>
  <c r="N126" i="36"/>
  <c r="O126" i="36"/>
  <c r="P126" i="36"/>
  <c r="Q126" i="36"/>
  <c r="R126" i="36"/>
  <c r="S126" i="36"/>
  <c r="T126" i="36"/>
  <c r="V126" i="36"/>
  <c r="W126" i="36"/>
  <c r="X126" i="36"/>
  <c r="Y126" i="36"/>
  <c r="Z126" i="36"/>
  <c r="AA126" i="36"/>
  <c r="N127" i="36"/>
  <c r="O127" i="36"/>
  <c r="P127" i="36"/>
  <c r="Q127" i="36"/>
  <c r="R127" i="36"/>
  <c r="S127" i="36"/>
  <c r="T127" i="36"/>
  <c r="V127" i="36"/>
  <c r="W127" i="36"/>
  <c r="X127" i="36"/>
  <c r="Y127" i="36"/>
  <c r="Z127" i="36"/>
  <c r="AA127" i="36"/>
  <c r="N128" i="36"/>
  <c r="O128" i="36"/>
  <c r="P128" i="36"/>
  <c r="Q128" i="36"/>
  <c r="R128" i="36"/>
  <c r="S128" i="36"/>
  <c r="T128" i="36"/>
  <c r="V128" i="36"/>
  <c r="W128" i="36"/>
  <c r="X128" i="36"/>
  <c r="Y128" i="36"/>
  <c r="Z128" i="36"/>
  <c r="AA128" i="36"/>
  <c r="N129" i="36"/>
  <c r="O129" i="36"/>
  <c r="P129" i="36"/>
  <c r="Q129" i="36"/>
  <c r="R129" i="36"/>
  <c r="S129" i="36"/>
  <c r="T129" i="36"/>
  <c r="V129" i="36"/>
  <c r="W129" i="36"/>
  <c r="X129" i="36"/>
  <c r="Y129" i="36"/>
  <c r="Z129" i="36"/>
  <c r="AA129" i="36"/>
  <c r="N130" i="36"/>
  <c r="O130" i="36"/>
  <c r="P130" i="36"/>
  <c r="Q130" i="36"/>
  <c r="R130" i="36"/>
  <c r="S130" i="36"/>
  <c r="T130" i="36"/>
  <c r="V130" i="36"/>
  <c r="W130" i="36"/>
  <c r="X130" i="36"/>
  <c r="Y130" i="36"/>
  <c r="Z130" i="36"/>
  <c r="AA130" i="36"/>
  <c r="N131" i="36"/>
  <c r="O131" i="36"/>
  <c r="P131" i="36"/>
  <c r="Q131" i="36"/>
  <c r="R131" i="36"/>
  <c r="S131" i="36"/>
  <c r="T131" i="36"/>
  <c r="V131" i="36"/>
  <c r="W131" i="36"/>
  <c r="X131" i="36"/>
  <c r="Y131" i="36"/>
  <c r="Z131" i="36"/>
  <c r="AA131" i="36"/>
  <c r="N132" i="36"/>
  <c r="O132" i="36"/>
  <c r="P132" i="36"/>
  <c r="Q132" i="36"/>
  <c r="R132" i="36"/>
  <c r="S132" i="36"/>
  <c r="T132" i="36"/>
  <c r="V132" i="36"/>
  <c r="W132" i="36"/>
  <c r="X132" i="36"/>
  <c r="Y132" i="36"/>
  <c r="Z132" i="36"/>
  <c r="AA132" i="36"/>
  <c r="N133" i="36"/>
  <c r="O133" i="36"/>
  <c r="P133" i="36"/>
  <c r="Q133" i="36"/>
  <c r="R133" i="36"/>
  <c r="S133" i="36"/>
  <c r="T133" i="36"/>
  <c r="V133" i="36"/>
  <c r="W133" i="36"/>
  <c r="X133" i="36"/>
  <c r="Y133" i="36"/>
  <c r="Z133" i="36"/>
  <c r="AA133" i="36"/>
  <c r="N134" i="36"/>
  <c r="O134" i="36"/>
  <c r="P134" i="36"/>
  <c r="AO137" i="35" s="1"/>
  <c r="Q134" i="36"/>
  <c r="R134" i="36"/>
  <c r="S134" i="36"/>
  <c r="T134" i="36"/>
  <c r="V134" i="36"/>
  <c r="W134" i="36"/>
  <c r="X134" i="36"/>
  <c r="Y134" i="36"/>
  <c r="Z134" i="36"/>
  <c r="AA134" i="36"/>
  <c r="N135" i="36"/>
  <c r="O135" i="36"/>
  <c r="P135" i="36"/>
  <c r="Q135" i="36"/>
  <c r="R135" i="36"/>
  <c r="S135" i="36"/>
  <c r="T135" i="36"/>
  <c r="V135" i="36"/>
  <c r="W135" i="36"/>
  <c r="X135" i="36"/>
  <c r="Y135" i="36"/>
  <c r="Z135" i="36"/>
  <c r="AA135" i="36"/>
  <c r="N136" i="36"/>
  <c r="O136" i="36"/>
  <c r="P136" i="36"/>
  <c r="BM139" i="35" s="1"/>
  <c r="Q136" i="36"/>
  <c r="R136" i="36"/>
  <c r="S136" i="36"/>
  <c r="T136" i="36"/>
  <c r="V136" i="36"/>
  <c r="W136" i="36"/>
  <c r="X136" i="36"/>
  <c r="Y136" i="36"/>
  <c r="Z136" i="36"/>
  <c r="AA136" i="36"/>
  <c r="N137" i="36"/>
  <c r="O137" i="36"/>
  <c r="P137" i="36"/>
  <c r="Q137" i="36"/>
  <c r="R137" i="36"/>
  <c r="S137" i="36"/>
  <c r="T137" i="36"/>
  <c r="V137" i="36"/>
  <c r="W137" i="36"/>
  <c r="X137" i="36"/>
  <c r="Y137" i="36"/>
  <c r="Z137" i="36"/>
  <c r="AA137" i="36"/>
  <c r="N138" i="36"/>
  <c r="O138" i="36"/>
  <c r="P138" i="36"/>
  <c r="AO141" i="35" s="1"/>
  <c r="Q138" i="36"/>
  <c r="R138" i="36"/>
  <c r="S138" i="36"/>
  <c r="T138" i="36"/>
  <c r="V138" i="36"/>
  <c r="W138" i="36"/>
  <c r="X138" i="36"/>
  <c r="Y138" i="36"/>
  <c r="Z138" i="36"/>
  <c r="AA138" i="36"/>
  <c r="N139" i="36"/>
  <c r="O139" i="36"/>
  <c r="P139" i="36"/>
  <c r="AN142" i="35" s="1"/>
  <c r="AU36" i="37" s="1"/>
  <c r="Q139" i="36"/>
  <c r="R139" i="36"/>
  <c r="S139" i="36"/>
  <c r="T139" i="36"/>
  <c r="V139" i="36"/>
  <c r="W139" i="36"/>
  <c r="X139" i="36"/>
  <c r="Y139" i="36"/>
  <c r="Z139" i="36"/>
  <c r="AA139" i="36"/>
  <c r="N140" i="36"/>
  <c r="O140" i="36"/>
  <c r="P140" i="36"/>
  <c r="BM143" i="35" s="1"/>
  <c r="Q140" i="36"/>
  <c r="R140" i="36"/>
  <c r="S140" i="36"/>
  <c r="T140" i="36"/>
  <c r="V140" i="36"/>
  <c r="W140" i="36"/>
  <c r="X140" i="36"/>
  <c r="Y140" i="36"/>
  <c r="Z140" i="36"/>
  <c r="AA140" i="36"/>
  <c r="N141" i="36"/>
  <c r="O141" i="36"/>
  <c r="P141" i="36"/>
  <c r="Q141" i="36"/>
  <c r="R141" i="36"/>
  <c r="S141" i="36"/>
  <c r="T141" i="36"/>
  <c r="V141" i="36"/>
  <c r="W141" i="36"/>
  <c r="X141" i="36"/>
  <c r="Y141" i="36"/>
  <c r="Z141" i="36"/>
  <c r="AA141" i="36"/>
  <c r="N142" i="36"/>
  <c r="O142" i="36"/>
  <c r="P142" i="36"/>
  <c r="W145" i="35" s="1"/>
  <c r="X145" i="35" s="1"/>
  <c r="Y145" i="35" s="1"/>
  <c r="Z145" i="35" s="1"/>
  <c r="Q142" i="36"/>
  <c r="R142" i="36"/>
  <c r="S142" i="36"/>
  <c r="T142" i="36"/>
  <c r="V142" i="36"/>
  <c r="W142" i="36"/>
  <c r="X142" i="36"/>
  <c r="Y142" i="36"/>
  <c r="Z142" i="36"/>
  <c r="AA142" i="36"/>
  <c r="N143" i="36"/>
  <c r="O143" i="36"/>
  <c r="P143" i="36"/>
  <c r="AH146" i="35" s="1"/>
  <c r="Q143" i="36"/>
  <c r="R143" i="36"/>
  <c r="S143" i="36"/>
  <c r="T143" i="36"/>
  <c r="V143" i="36"/>
  <c r="W143" i="36"/>
  <c r="X143" i="36"/>
  <c r="Y143" i="36"/>
  <c r="Z143" i="36"/>
  <c r="AA143" i="36"/>
  <c r="N144" i="36"/>
  <c r="O144" i="36"/>
  <c r="P144" i="36"/>
  <c r="Q144" i="36"/>
  <c r="R144" i="36"/>
  <c r="S144" i="36"/>
  <c r="T144" i="36"/>
  <c r="V144" i="36"/>
  <c r="W144" i="36"/>
  <c r="X144" i="36"/>
  <c r="Y144" i="36"/>
  <c r="Z144" i="36"/>
  <c r="AA144" i="36"/>
  <c r="N145" i="36"/>
  <c r="O145" i="36"/>
  <c r="P145" i="36"/>
  <c r="Q145" i="36"/>
  <c r="R145" i="36"/>
  <c r="S145" i="36"/>
  <c r="T145" i="36"/>
  <c r="V145" i="36"/>
  <c r="W145" i="36"/>
  <c r="X145" i="36"/>
  <c r="Y145" i="36"/>
  <c r="Z145" i="36"/>
  <c r="AA145" i="36"/>
  <c r="N146" i="36"/>
  <c r="O146" i="36"/>
  <c r="P146" i="36"/>
  <c r="AK149" i="35" s="1"/>
  <c r="AM149" i="35" s="1"/>
  <c r="Q146" i="36"/>
  <c r="R146" i="36"/>
  <c r="S146" i="36"/>
  <c r="T146" i="36"/>
  <c r="V146" i="36"/>
  <c r="W146" i="36"/>
  <c r="X146" i="36"/>
  <c r="Y146" i="36"/>
  <c r="Z146" i="36"/>
  <c r="AA146" i="36"/>
  <c r="N147" i="36"/>
  <c r="O147" i="36"/>
  <c r="P147" i="36"/>
  <c r="Q147" i="36"/>
  <c r="R147" i="36"/>
  <c r="S147" i="36"/>
  <c r="T147" i="36"/>
  <c r="V147" i="36"/>
  <c r="W147" i="36"/>
  <c r="X147" i="36"/>
  <c r="Y147" i="36"/>
  <c r="Z147" i="36"/>
  <c r="AA147" i="36"/>
  <c r="N148" i="36"/>
  <c r="O148" i="36"/>
  <c r="P148" i="36"/>
  <c r="Q148" i="36"/>
  <c r="R148" i="36"/>
  <c r="S148" i="36"/>
  <c r="T148" i="36"/>
  <c r="V148" i="36"/>
  <c r="W148" i="36"/>
  <c r="X148" i="36"/>
  <c r="Y148" i="36"/>
  <c r="Z148" i="36"/>
  <c r="AA148" i="36"/>
  <c r="N149" i="36"/>
  <c r="O149" i="36"/>
  <c r="P149" i="36"/>
  <c r="AK152" i="35" s="1"/>
  <c r="AM152" i="35" s="1"/>
  <c r="Q149" i="36"/>
  <c r="R149" i="36"/>
  <c r="S149" i="36"/>
  <c r="T149" i="36"/>
  <c r="V149" i="36"/>
  <c r="W149" i="36"/>
  <c r="X149" i="36"/>
  <c r="Y149" i="36"/>
  <c r="Z149" i="36"/>
  <c r="AA149" i="36"/>
  <c r="N150" i="36"/>
  <c r="O150" i="36"/>
  <c r="P150" i="36"/>
  <c r="AD153" i="35" s="1"/>
  <c r="Q150" i="36"/>
  <c r="R150" i="36"/>
  <c r="S150" i="36"/>
  <c r="T150" i="36"/>
  <c r="V150" i="36"/>
  <c r="W150" i="36"/>
  <c r="X150" i="36"/>
  <c r="Y150" i="36"/>
  <c r="Z150" i="36"/>
  <c r="AA150" i="36"/>
  <c r="N151" i="36"/>
  <c r="O151" i="36"/>
  <c r="P151" i="36"/>
  <c r="BM154" i="35" s="1"/>
  <c r="Q151" i="36"/>
  <c r="R151" i="36"/>
  <c r="S151" i="36"/>
  <c r="T151" i="36"/>
  <c r="V151" i="36"/>
  <c r="W151" i="36"/>
  <c r="X151" i="36"/>
  <c r="Y151" i="36"/>
  <c r="Z151" i="36"/>
  <c r="AA151" i="36"/>
  <c r="N152" i="36"/>
  <c r="O152" i="36"/>
  <c r="P152" i="36"/>
  <c r="Q152" i="36"/>
  <c r="R152" i="36"/>
  <c r="S152" i="36"/>
  <c r="T152" i="36"/>
  <c r="V152" i="36"/>
  <c r="W152" i="36"/>
  <c r="X152" i="36"/>
  <c r="Y152" i="36"/>
  <c r="Z152" i="36"/>
  <c r="AA152" i="36"/>
  <c r="N153" i="36"/>
  <c r="O153" i="36"/>
  <c r="P153" i="36"/>
  <c r="AK156" i="35" s="1"/>
  <c r="AM156" i="35" s="1"/>
  <c r="Q153" i="36"/>
  <c r="R153" i="36"/>
  <c r="S153" i="36"/>
  <c r="T153" i="36"/>
  <c r="V153" i="36"/>
  <c r="W153" i="36"/>
  <c r="X153" i="36"/>
  <c r="Y153" i="36"/>
  <c r="Z153" i="36"/>
  <c r="AA153" i="36"/>
  <c r="N154" i="36"/>
  <c r="O154" i="36"/>
  <c r="P154" i="36"/>
  <c r="BN157" i="35" s="1"/>
  <c r="Q154" i="36"/>
  <c r="R154" i="36"/>
  <c r="S154" i="36"/>
  <c r="T154" i="36"/>
  <c r="V154" i="36"/>
  <c r="W154" i="36"/>
  <c r="X154" i="36"/>
  <c r="Y154" i="36"/>
  <c r="Z154" i="36"/>
  <c r="AA154" i="36"/>
  <c r="N155" i="36"/>
  <c r="O155" i="36"/>
  <c r="P155" i="36"/>
  <c r="AA158" i="35" s="1"/>
  <c r="Q155" i="36"/>
  <c r="R155" i="36"/>
  <c r="S155" i="36"/>
  <c r="T155" i="36"/>
  <c r="V155" i="36"/>
  <c r="W155" i="36"/>
  <c r="X155" i="36"/>
  <c r="Y155" i="36"/>
  <c r="Z155" i="36"/>
  <c r="AA155" i="36"/>
  <c r="N156" i="36"/>
  <c r="O156" i="36"/>
  <c r="P156" i="36"/>
  <c r="BQ159" i="35" s="1"/>
  <c r="Q156" i="36"/>
  <c r="R156" i="36"/>
  <c r="S156" i="36"/>
  <c r="T156" i="36"/>
  <c r="V156" i="36"/>
  <c r="W156" i="36"/>
  <c r="X156" i="36"/>
  <c r="Y156" i="36"/>
  <c r="Z156" i="36"/>
  <c r="AA156" i="36"/>
  <c r="N157" i="36"/>
  <c r="O157" i="36"/>
  <c r="P157" i="36"/>
  <c r="AD160" i="35" s="1"/>
  <c r="Q157" i="36"/>
  <c r="R157" i="36"/>
  <c r="S157" i="36"/>
  <c r="T157" i="36"/>
  <c r="V157" i="36"/>
  <c r="W157" i="36"/>
  <c r="X157" i="36"/>
  <c r="Y157" i="36"/>
  <c r="Z157" i="36"/>
  <c r="AA157" i="36"/>
  <c r="N158" i="36"/>
  <c r="O158" i="36"/>
  <c r="P158" i="36"/>
  <c r="Q158" i="36"/>
  <c r="R158" i="36"/>
  <c r="S158" i="36"/>
  <c r="T158" i="36"/>
  <c r="V158" i="36"/>
  <c r="W158" i="36"/>
  <c r="X158" i="36"/>
  <c r="Y158" i="36"/>
  <c r="Z158" i="36"/>
  <c r="AA158" i="36"/>
  <c r="N159" i="36"/>
  <c r="O159" i="36"/>
  <c r="P159" i="36"/>
  <c r="Q159" i="36"/>
  <c r="R159" i="36"/>
  <c r="S159" i="36"/>
  <c r="T159" i="36"/>
  <c r="V159" i="36"/>
  <c r="W159" i="36"/>
  <c r="X159" i="36"/>
  <c r="Y159" i="36"/>
  <c r="Z159" i="36"/>
  <c r="AA159" i="36"/>
  <c r="N160" i="36"/>
  <c r="O160" i="36"/>
  <c r="P160" i="36"/>
  <c r="AH163" i="35" s="1"/>
  <c r="AI163" i="35" s="1"/>
  <c r="AJ163" i="35" s="1"/>
  <c r="Q160" i="36"/>
  <c r="R160" i="36"/>
  <c r="S160" i="36"/>
  <c r="T160" i="36"/>
  <c r="V160" i="36"/>
  <c r="W160" i="36"/>
  <c r="X160" i="36"/>
  <c r="Y160" i="36"/>
  <c r="Z160" i="36"/>
  <c r="AA160" i="36"/>
  <c r="N161" i="36"/>
  <c r="O161" i="36"/>
  <c r="P161" i="36"/>
  <c r="AA164" i="35" s="1"/>
  <c r="AG45" i="37" s="1"/>
  <c r="Q161" i="36"/>
  <c r="R161" i="36"/>
  <c r="S161" i="36"/>
  <c r="T161" i="36"/>
  <c r="V161" i="36"/>
  <c r="W161" i="36"/>
  <c r="X161" i="36"/>
  <c r="Y161" i="36"/>
  <c r="Z161" i="36"/>
  <c r="AA161" i="36"/>
  <c r="N162" i="36"/>
  <c r="O162" i="36"/>
  <c r="P162" i="36"/>
  <c r="AN165" i="35" s="1"/>
  <c r="Q162" i="36"/>
  <c r="R162" i="36"/>
  <c r="S162" i="36"/>
  <c r="T162" i="36"/>
  <c r="V162" i="36"/>
  <c r="W162" i="36"/>
  <c r="X162" i="36"/>
  <c r="Y162" i="36"/>
  <c r="Z162" i="36"/>
  <c r="AA162" i="36"/>
  <c r="G153" i="36"/>
  <c r="G154" i="36"/>
  <c r="G155" i="36"/>
  <c r="G156" i="36"/>
  <c r="G157" i="36"/>
  <c r="G158" i="36"/>
  <c r="G159" i="36"/>
  <c r="G160" i="36"/>
  <c r="G161" i="36"/>
  <c r="G162" i="36"/>
  <c r="I74" i="36"/>
  <c r="J74" i="36"/>
  <c r="K74" i="36"/>
  <c r="I75" i="36"/>
  <c r="J75" i="36"/>
  <c r="K75" i="36"/>
  <c r="I76" i="36"/>
  <c r="J76" i="36"/>
  <c r="K76" i="36"/>
  <c r="I77" i="36"/>
  <c r="J77" i="36"/>
  <c r="K77" i="36"/>
  <c r="I78" i="36"/>
  <c r="J78" i="36"/>
  <c r="K78" i="36"/>
  <c r="I79" i="36"/>
  <c r="J79" i="36"/>
  <c r="K79" i="36"/>
  <c r="I80" i="36"/>
  <c r="J80" i="36"/>
  <c r="K80" i="36"/>
  <c r="I81" i="36"/>
  <c r="J81" i="36"/>
  <c r="K81" i="36"/>
  <c r="I82" i="36"/>
  <c r="J82" i="36"/>
  <c r="K82" i="36"/>
  <c r="I53" i="36"/>
  <c r="J53" i="36"/>
  <c r="K53" i="36"/>
  <c r="I54" i="36"/>
  <c r="J54" i="36"/>
  <c r="K54" i="36"/>
  <c r="I55" i="36"/>
  <c r="J55" i="36"/>
  <c r="K55" i="36"/>
  <c r="I56" i="36"/>
  <c r="J56" i="36"/>
  <c r="K56" i="36"/>
  <c r="I57" i="36"/>
  <c r="J57" i="36"/>
  <c r="K57" i="36"/>
  <c r="I58" i="36"/>
  <c r="J58" i="36"/>
  <c r="K58" i="36"/>
  <c r="I59" i="36"/>
  <c r="J59" i="36"/>
  <c r="K59" i="36"/>
  <c r="I60" i="36"/>
  <c r="J60" i="36"/>
  <c r="K60" i="36"/>
  <c r="I61" i="36"/>
  <c r="J61" i="36"/>
  <c r="K61" i="36"/>
  <c r="I62" i="36"/>
  <c r="J62" i="36"/>
  <c r="K62" i="36"/>
  <c r="I63" i="36"/>
  <c r="J63" i="36"/>
  <c r="K63" i="36"/>
  <c r="I64" i="36"/>
  <c r="J64" i="36"/>
  <c r="K64" i="36"/>
  <c r="I65" i="36"/>
  <c r="J65" i="36"/>
  <c r="K65" i="36"/>
  <c r="I66" i="36"/>
  <c r="J66" i="36"/>
  <c r="K66" i="36"/>
  <c r="I67" i="36"/>
  <c r="J67" i="36"/>
  <c r="K67" i="36"/>
  <c r="I68" i="36"/>
  <c r="J68" i="36"/>
  <c r="K68" i="36"/>
  <c r="I69" i="36"/>
  <c r="J69" i="36"/>
  <c r="K69" i="36"/>
  <c r="I70" i="36"/>
  <c r="J70" i="36"/>
  <c r="K70" i="36"/>
  <c r="I71" i="36"/>
  <c r="J71" i="36"/>
  <c r="K71" i="36"/>
  <c r="I72" i="36"/>
  <c r="J72" i="36"/>
  <c r="K72" i="36"/>
  <c r="I73" i="36"/>
  <c r="J73" i="36"/>
  <c r="K73" i="36"/>
  <c r="L166" i="35"/>
  <c r="AU169" i="37" l="1"/>
  <c r="AG178" i="37"/>
  <c r="M189" i="37"/>
  <c r="V328" i="38"/>
  <c r="CW328" i="38" s="1"/>
  <c r="V273" i="38"/>
  <c r="CW273" i="38" s="1"/>
  <c r="V163" i="38"/>
  <c r="CW163" i="38" s="1"/>
  <c r="V218" i="38"/>
  <c r="CW218" i="38" s="1"/>
  <c r="V108" i="38"/>
  <c r="CW108" i="38" s="1"/>
  <c r="V53" i="38"/>
  <c r="CW53" i="38" s="1"/>
  <c r="M185" i="37"/>
  <c r="V269" i="38"/>
  <c r="CW269" i="38" s="1"/>
  <c r="V159" i="38"/>
  <c r="CW159" i="38" s="1"/>
  <c r="V324" i="38"/>
  <c r="CW324" i="38" s="1"/>
  <c r="V214" i="38"/>
  <c r="CW214" i="38" s="1"/>
  <c r="V104" i="38"/>
  <c r="CW104" i="38" s="1"/>
  <c r="V49" i="38"/>
  <c r="CW49" i="38" s="1"/>
  <c r="V321" i="38"/>
  <c r="CW321" i="38" s="1"/>
  <c r="V266" i="38"/>
  <c r="CW266" i="38" s="1"/>
  <c r="V156" i="38"/>
  <c r="CW156" i="38" s="1"/>
  <c r="V211" i="38"/>
  <c r="CW211" i="38" s="1"/>
  <c r="V101" i="38"/>
  <c r="CW101" i="38" s="1"/>
  <c r="V46" i="38"/>
  <c r="CW46" i="38" s="1"/>
  <c r="M182" i="37"/>
  <c r="M186" i="37"/>
  <c r="V270" i="38"/>
  <c r="CW270" i="38" s="1"/>
  <c r="V325" i="38"/>
  <c r="CW325" i="38" s="1"/>
  <c r="V160" i="38"/>
  <c r="CW160" i="38" s="1"/>
  <c r="V105" i="38"/>
  <c r="CW105" i="38" s="1"/>
  <c r="V50" i="38"/>
  <c r="CW50" i="38" s="1"/>
  <c r="V215" i="38"/>
  <c r="CW215" i="38" s="1"/>
  <c r="M188" i="37"/>
  <c r="V327" i="38"/>
  <c r="CW327" i="38" s="1"/>
  <c r="V272" i="38"/>
  <c r="CW272" i="38" s="1"/>
  <c r="V217" i="38"/>
  <c r="CW217" i="38" s="1"/>
  <c r="V162" i="38"/>
  <c r="CW162" i="38" s="1"/>
  <c r="V107" i="38"/>
  <c r="CW107" i="38" s="1"/>
  <c r="V52" i="38"/>
  <c r="CW52" i="38" s="1"/>
  <c r="M181" i="37"/>
  <c r="V320" i="38"/>
  <c r="CW320" i="38" s="1"/>
  <c r="V265" i="38"/>
  <c r="CW265" i="38" s="1"/>
  <c r="V210" i="38"/>
  <c r="CW210" i="38" s="1"/>
  <c r="V155" i="38"/>
  <c r="CW155" i="38" s="1"/>
  <c r="V100" i="38"/>
  <c r="CW100" i="38" s="1"/>
  <c r="V45" i="38"/>
  <c r="CW45" i="38" s="1"/>
  <c r="AI146" i="35"/>
  <c r="AJ146" i="35" s="1"/>
  <c r="AO41" i="37"/>
  <c r="G163" i="35"/>
  <c r="H163" i="35" s="1"/>
  <c r="I163" i="35" s="1"/>
  <c r="J46" i="37"/>
  <c r="G159" i="35"/>
  <c r="H159" i="35" s="1"/>
  <c r="I159" i="35" s="1"/>
  <c r="J45" i="37"/>
  <c r="G155" i="35"/>
  <c r="H155" i="35" s="1"/>
  <c r="I155" i="35" s="1"/>
  <c r="J44" i="37"/>
  <c r="G151" i="35"/>
  <c r="H151" i="35" s="1"/>
  <c r="I151" i="35" s="1"/>
  <c r="J43" i="37"/>
  <c r="G147" i="35"/>
  <c r="H147" i="35" s="1"/>
  <c r="I147" i="35" s="1"/>
  <c r="J42" i="37"/>
  <c r="G143" i="35"/>
  <c r="H143" i="35" s="1"/>
  <c r="I143" i="35" s="1"/>
  <c r="J41" i="37"/>
  <c r="G139" i="35"/>
  <c r="H139" i="35" s="1"/>
  <c r="I139" i="35" s="1"/>
  <c r="J40" i="37"/>
  <c r="G135" i="35"/>
  <c r="H135" i="35" s="1"/>
  <c r="I135" i="35" s="1"/>
  <c r="J39" i="37"/>
  <c r="G131" i="35"/>
  <c r="H131" i="35" s="1"/>
  <c r="I131" i="35" s="1"/>
  <c r="J38" i="37"/>
  <c r="G127" i="35"/>
  <c r="H127" i="35" s="1"/>
  <c r="I127" i="35" s="1"/>
  <c r="J37" i="37"/>
  <c r="G123" i="35"/>
  <c r="H123" i="35" s="1"/>
  <c r="I123" i="35" s="1"/>
  <c r="J36" i="37"/>
  <c r="G119" i="35"/>
  <c r="H119" i="35" s="1"/>
  <c r="I119" i="35" s="1"/>
  <c r="J35" i="37"/>
  <c r="G115" i="35"/>
  <c r="H115" i="35" s="1"/>
  <c r="I115" i="35" s="1"/>
  <c r="J34" i="37"/>
  <c r="G111" i="35"/>
  <c r="H111" i="35" s="1"/>
  <c r="I111" i="35" s="1"/>
  <c r="J33" i="37"/>
  <c r="G107" i="35"/>
  <c r="H107" i="35" s="1"/>
  <c r="I107" i="35" s="1"/>
  <c r="J32" i="37"/>
  <c r="V326" i="38"/>
  <c r="CW326" i="38" s="1"/>
  <c r="V271" i="38"/>
  <c r="CW271" i="38" s="1"/>
  <c r="V161" i="38"/>
  <c r="CW161" i="38" s="1"/>
  <c r="V216" i="38"/>
  <c r="CW216" i="38" s="1"/>
  <c r="V106" i="38"/>
  <c r="CW106" i="38" s="1"/>
  <c r="V51" i="38"/>
  <c r="CW51" i="38" s="1"/>
  <c r="M187" i="37"/>
  <c r="M180" i="37"/>
  <c r="V319" i="38"/>
  <c r="CW319" i="38" s="1"/>
  <c r="V264" i="38"/>
  <c r="CW264" i="38" s="1"/>
  <c r="V154" i="38"/>
  <c r="CW154" i="38" s="1"/>
  <c r="V209" i="38"/>
  <c r="CW209" i="38" s="1"/>
  <c r="V99" i="38"/>
  <c r="CW99" i="38" s="1"/>
  <c r="V44" i="38"/>
  <c r="CW44" i="38" s="1"/>
  <c r="M183" i="37"/>
  <c r="V267" i="38"/>
  <c r="CW267" i="38" s="1"/>
  <c r="V322" i="38"/>
  <c r="CW322" i="38" s="1"/>
  <c r="V212" i="38"/>
  <c r="CW212" i="38" s="1"/>
  <c r="V157" i="38"/>
  <c r="CW157" i="38" s="1"/>
  <c r="V47" i="38"/>
  <c r="CW47" i="38" s="1"/>
  <c r="V102" i="38"/>
  <c r="CW102" i="38" s="1"/>
  <c r="M184" i="37"/>
  <c r="V323" i="38"/>
  <c r="CW323" i="38" s="1"/>
  <c r="V268" i="38"/>
  <c r="CW268" i="38" s="1"/>
  <c r="V158" i="38"/>
  <c r="CW158" i="38" s="1"/>
  <c r="V213" i="38"/>
  <c r="CW213" i="38" s="1"/>
  <c r="V103" i="38"/>
  <c r="CW103" i="38" s="1"/>
  <c r="V48" i="38"/>
  <c r="CW48" i="38" s="1"/>
  <c r="AG144" i="35"/>
  <c r="AG140" i="35"/>
  <c r="AG136" i="35"/>
  <c r="AG132" i="35"/>
  <c r="AG128" i="35"/>
  <c r="AG124" i="35"/>
  <c r="AG120" i="35"/>
  <c r="AG152" i="35"/>
  <c r="AG116" i="35"/>
  <c r="AG112" i="35"/>
  <c r="AG108" i="35"/>
  <c r="AG148" i="35"/>
  <c r="AG160" i="35"/>
  <c r="AG156" i="35"/>
  <c r="AG164" i="35"/>
  <c r="AJ45" i="37"/>
  <c r="AJ178" i="37" s="1"/>
  <c r="AI178" i="37"/>
  <c r="AJ44" i="37"/>
  <c r="AJ177" i="37" s="1"/>
  <c r="AI177" i="37"/>
  <c r="AJ43" i="37"/>
  <c r="AJ176" i="37" s="1"/>
  <c r="AI176" i="37"/>
  <c r="AJ42" i="37"/>
  <c r="AJ175" i="37" s="1"/>
  <c r="AI175" i="37"/>
  <c r="AJ41" i="37"/>
  <c r="AJ174" i="37" s="1"/>
  <c r="AI174" i="37"/>
  <c r="AJ40" i="37"/>
  <c r="AJ173" i="37" s="1"/>
  <c r="AI173" i="37"/>
  <c r="AJ39" i="37"/>
  <c r="AJ172" i="37" s="1"/>
  <c r="AI172" i="37"/>
  <c r="AJ38" i="37"/>
  <c r="AJ171" i="37" s="1"/>
  <c r="AI171" i="37"/>
  <c r="AJ37" i="37"/>
  <c r="AJ170" i="37" s="1"/>
  <c r="AI170" i="37"/>
  <c r="AJ36" i="37"/>
  <c r="AJ169" i="37" s="1"/>
  <c r="AI169" i="37"/>
  <c r="AJ35" i="37"/>
  <c r="AJ168" i="37" s="1"/>
  <c r="AI168" i="37"/>
  <c r="AJ34" i="37"/>
  <c r="AJ167" i="37" s="1"/>
  <c r="AI167" i="37"/>
  <c r="AJ33" i="37"/>
  <c r="AJ166" i="37" s="1"/>
  <c r="AI166" i="37"/>
  <c r="AJ32" i="37"/>
  <c r="AJ165" i="37" s="1"/>
  <c r="AI165" i="37"/>
  <c r="AJ31" i="37"/>
  <c r="AJ164" i="37" s="1"/>
  <c r="AI164" i="37"/>
  <c r="AN159" i="35"/>
  <c r="W161" i="35"/>
  <c r="X161" i="35" s="1"/>
  <c r="Y161" i="35" s="1"/>
  <c r="Z161" i="35" s="1"/>
  <c r="AH161" i="35"/>
  <c r="AI161" i="35" s="1"/>
  <c r="AJ161" i="35" s="1"/>
  <c r="BN161" i="35"/>
  <c r="AA161" i="35"/>
  <c r="AK161" i="35"/>
  <c r="AM161" i="35" s="1"/>
  <c r="AN161" i="35"/>
  <c r="BQ161" i="35"/>
  <c r="AD161" i="35"/>
  <c r="AO161" i="35"/>
  <c r="BM161" i="35"/>
  <c r="AN155" i="35"/>
  <c r="BQ155" i="35"/>
  <c r="AD155" i="35"/>
  <c r="AO155" i="35"/>
  <c r="AE155" i="35"/>
  <c r="BM155" i="35"/>
  <c r="AA155" i="35"/>
  <c r="AK155" i="35"/>
  <c r="AM155" i="35" s="1"/>
  <c r="AA162" i="35"/>
  <c r="AK162" i="35"/>
  <c r="AN162" i="35"/>
  <c r="AU41" i="37" s="1"/>
  <c r="BQ162" i="35"/>
  <c r="BZ44" i="37" s="1"/>
  <c r="AD162" i="35"/>
  <c r="AO162" i="35"/>
  <c r="AW45" i="37" s="1"/>
  <c r="AE162" i="35"/>
  <c r="W162" i="35"/>
  <c r="X162" i="35" s="1"/>
  <c r="Y162" i="35" s="1"/>
  <c r="Z162" i="35" s="1"/>
  <c r="AH162" i="35"/>
  <c r="BN162" i="35"/>
  <c r="BW41" i="37" s="1"/>
  <c r="AD156" i="35"/>
  <c r="AO156" i="35"/>
  <c r="AE156" i="35"/>
  <c r="BM156" i="35"/>
  <c r="W156" i="35"/>
  <c r="X156" i="35" s="1"/>
  <c r="Y156" i="35" s="1"/>
  <c r="Z156" i="35" s="1"/>
  <c r="AH156" i="35"/>
  <c r="AI156" i="35" s="1"/>
  <c r="AJ156" i="35" s="1"/>
  <c r="BN156" i="35"/>
  <c r="AN156" i="35"/>
  <c r="BQ156" i="35"/>
  <c r="AD150" i="35"/>
  <c r="AO150" i="35"/>
  <c r="AW42" i="37" s="1"/>
  <c r="AE150" i="35"/>
  <c r="W150" i="35"/>
  <c r="X150" i="35" s="1"/>
  <c r="Y150" i="35" s="1"/>
  <c r="Z150" i="35" s="1"/>
  <c r="AH150" i="35"/>
  <c r="BN150" i="35"/>
  <c r="BW38" i="37" s="1"/>
  <c r="AK150" i="35"/>
  <c r="AN150" i="35"/>
  <c r="AU38" i="37" s="1"/>
  <c r="BM150" i="35"/>
  <c r="AN144" i="35"/>
  <c r="BQ144" i="35"/>
  <c r="AD144" i="35"/>
  <c r="AO144" i="35"/>
  <c r="BM144" i="35"/>
  <c r="AE144" i="35"/>
  <c r="AH144" i="35"/>
  <c r="AI144" i="35" s="1"/>
  <c r="AJ144" i="35" s="1"/>
  <c r="AA144" i="35"/>
  <c r="AG40" i="37" s="1"/>
  <c r="AD138" i="35"/>
  <c r="AO138" i="35"/>
  <c r="AW39" i="37" s="1"/>
  <c r="AE138" i="35"/>
  <c r="BM138" i="35"/>
  <c r="AA138" i="35"/>
  <c r="AK138" i="35"/>
  <c r="AH138" i="35"/>
  <c r="BN138" i="35"/>
  <c r="BW35" i="37" s="1"/>
  <c r="AN138" i="35"/>
  <c r="AU35" i="37" s="1"/>
  <c r="W138" i="35"/>
  <c r="X138" i="35" s="1"/>
  <c r="Y138" i="35" s="1"/>
  <c r="Z138" i="35" s="1"/>
  <c r="AN132" i="35"/>
  <c r="BQ132" i="35"/>
  <c r="AD132" i="35"/>
  <c r="AO132" i="35"/>
  <c r="AE132" i="35"/>
  <c r="AA132" i="35"/>
  <c r="AG37" i="37" s="1"/>
  <c r="AK132" i="35"/>
  <c r="AM132" i="35" s="1"/>
  <c r="BM132" i="35"/>
  <c r="AH132" i="35"/>
  <c r="AI132" i="35" s="1"/>
  <c r="AJ132" i="35" s="1"/>
  <c r="BN132" i="35"/>
  <c r="W163" i="35"/>
  <c r="AC46" i="37" s="1"/>
  <c r="AE161" i="35"/>
  <c r="AA157" i="35"/>
  <c r="BN149" i="35"/>
  <c r="AD143" i="35"/>
  <c r="AA131" i="35"/>
  <c r="AK131" i="35"/>
  <c r="AD131" i="35"/>
  <c r="AN131" i="35"/>
  <c r="BQ131" i="35"/>
  <c r="AE131" i="35"/>
  <c r="AO131" i="35"/>
  <c r="W131" i="35"/>
  <c r="AC38" i="37" s="1"/>
  <c r="AH131" i="35"/>
  <c r="AI131" i="35" s="1"/>
  <c r="AJ131" i="35" s="1"/>
  <c r="BM131" i="35"/>
  <c r="BN131" i="35"/>
  <c r="BN155" i="35"/>
  <c r="BM160" i="35"/>
  <c r="W160" i="35"/>
  <c r="X160" i="35" s="1"/>
  <c r="Y160" i="35" s="1"/>
  <c r="Z160" i="35" s="1"/>
  <c r="AH160" i="35"/>
  <c r="AI160" i="35" s="1"/>
  <c r="AJ160" i="35" s="1"/>
  <c r="BN160" i="35"/>
  <c r="AA160" i="35"/>
  <c r="AG44" i="37" s="1"/>
  <c r="AK160" i="35"/>
  <c r="AM160" i="35" s="1"/>
  <c r="AN160" i="35"/>
  <c r="BQ160" i="35"/>
  <c r="AE160" i="35"/>
  <c r="AA154" i="35"/>
  <c r="AK154" i="35"/>
  <c r="AN154" i="35"/>
  <c r="AU39" i="37" s="1"/>
  <c r="BQ154" i="35"/>
  <c r="BZ42" i="37" s="1"/>
  <c r="AD154" i="35"/>
  <c r="AO154" i="35"/>
  <c r="AW43" i="37" s="1"/>
  <c r="AE154" i="35"/>
  <c r="W154" i="35"/>
  <c r="X154" i="35" s="1"/>
  <c r="Y154" i="35" s="1"/>
  <c r="Z154" i="35" s="1"/>
  <c r="AH154" i="35"/>
  <c r="BN154" i="35"/>
  <c r="BW39" i="37" s="1"/>
  <c r="AN148" i="35"/>
  <c r="BQ148" i="35"/>
  <c r="AD148" i="35"/>
  <c r="AO148" i="35"/>
  <c r="BM148" i="35"/>
  <c r="W148" i="35"/>
  <c r="X148" i="35" s="1"/>
  <c r="Y148" i="35" s="1"/>
  <c r="Z148" i="35" s="1"/>
  <c r="AK148" i="35"/>
  <c r="AM148" i="35" s="1"/>
  <c r="BN148" i="35"/>
  <c r="AA148" i="35"/>
  <c r="AG41" i="37" s="1"/>
  <c r="AE148" i="35"/>
  <c r="AH148" i="35"/>
  <c r="AI148" i="35" s="1"/>
  <c r="AJ148" i="35" s="1"/>
  <c r="BM142" i="35"/>
  <c r="W142" i="35"/>
  <c r="X142" i="35" s="1"/>
  <c r="Y142" i="35" s="1"/>
  <c r="Z142" i="35" s="1"/>
  <c r="AH142" i="35"/>
  <c r="BN142" i="35"/>
  <c r="BW36" i="37" s="1"/>
  <c r="AA142" i="35"/>
  <c r="AK142" i="35"/>
  <c r="AD142" i="35"/>
  <c r="AO142" i="35"/>
  <c r="AW40" i="37" s="1"/>
  <c r="AE142" i="35"/>
  <c r="W136" i="35"/>
  <c r="X136" i="35" s="1"/>
  <c r="Y136" i="35" s="1"/>
  <c r="Z136" i="35" s="1"/>
  <c r="AH136" i="35"/>
  <c r="AI136" i="35" s="1"/>
  <c r="AJ136" i="35" s="1"/>
  <c r="BN136" i="35"/>
  <c r="AA136" i="35"/>
  <c r="AG38" i="37" s="1"/>
  <c r="AK136" i="35"/>
  <c r="AM136" i="35" s="1"/>
  <c r="AN136" i="35"/>
  <c r="AO136" i="35"/>
  <c r="BM136" i="35"/>
  <c r="AE136" i="35"/>
  <c r="AD136" i="35"/>
  <c r="BQ136" i="35"/>
  <c r="W130" i="35"/>
  <c r="X130" i="35" s="1"/>
  <c r="Y130" i="35" s="1"/>
  <c r="Z130" i="35" s="1"/>
  <c r="AH130" i="35"/>
  <c r="BN130" i="35"/>
  <c r="BW33" i="37" s="1"/>
  <c r="AA130" i="35"/>
  <c r="AK130" i="35"/>
  <c r="AM130" i="35" s="1"/>
  <c r="AN130" i="35"/>
  <c r="AU33" i="37" s="1"/>
  <c r="BQ130" i="35"/>
  <c r="BZ36" i="37" s="1"/>
  <c r="AD130" i="35"/>
  <c r="AO130" i="35"/>
  <c r="AW37" i="37" s="1"/>
  <c r="BM130" i="35"/>
  <c r="AE130" i="35"/>
  <c r="W124" i="35"/>
  <c r="X124" i="35" s="1"/>
  <c r="Y124" i="35" s="1"/>
  <c r="Z124" i="35" s="1"/>
  <c r="AH124" i="35"/>
  <c r="AI124" i="35" s="1"/>
  <c r="AJ124" i="35" s="1"/>
  <c r="BN124" i="35"/>
  <c r="AA124" i="35"/>
  <c r="AG35" i="37" s="1"/>
  <c r="AK124" i="35"/>
  <c r="AL124" i="35" s="1"/>
  <c r="AN124" i="35"/>
  <c r="BQ124" i="35"/>
  <c r="AD124" i="35"/>
  <c r="AO124" i="35"/>
  <c r="BM124" i="35"/>
  <c r="AE124" i="35"/>
  <c r="AO160" i="35"/>
  <c r="AH157" i="35"/>
  <c r="AI157" i="35" s="1"/>
  <c r="AJ157" i="35" s="1"/>
  <c r="W155" i="35"/>
  <c r="AC44" i="37" s="1"/>
  <c r="BQ150" i="35"/>
  <c r="BZ41" i="37" s="1"/>
  <c r="BM145" i="35"/>
  <c r="AK144" i="35"/>
  <c r="AL144" i="35" s="1"/>
  <c r="W132" i="35"/>
  <c r="X132" i="35" s="1"/>
  <c r="Y132" i="35" s="1"/>
  <c r="Z132" i="35" s="1"/>
  <c r="W143" i="35"/>
  <c r="AC41" i="37" s="1"/>
  <c r="AH143" i="35"/>
  <c r="AI143" i="35" s="1"/>
  <c r="AJ143" i="35" s="1"/>
  <c r="BN143" i="35"/>
  <c r="AA143" i="35"/>
  <c r="AK143" i="35"/>
  <c r="AN143" i="35"/>
  <c r="BQ143" i="35"/>
  <c r="AE143" i="35"/>
  <c r="AO143" i="35"/>
  <c r="AA137" i="35"/>
  <c r="AK137" i="35"/>
  <c r="AN137" i="35"/>
  <c r="BQ137" i="35"/>
  <c r="BN137" i="35"/>
  <c r="AD137" i="35"/>
  <c r="AE137" i="35"/>
  <c r="AH137" i="35"/>
  <c r="AI137" i="35" s="1"/>
  <c r="AJ137" i="35" s="1"/>
  <c r="W137" i="35"/>
  <c r="X137" i="35" s="1"/>
  <c r="Y137" i="35" s="1"/>
  <c r="Z137" i="35" s="1"/>
  <c r="BM137" i="35"/>
  <c r="AA125" i="35"/>
  <c r="AK125" i="35"/>
  <c r="AM125" i="35" s="1"/>
  <c r="AN125" i="35"/>
  <c r="BQ125" i="35"/>
  <c r="AD125" i="35"/>
  <c r="AO125" i="35"/>
  <c r="AE125" i="35"/>
  <c r="W125" i="35"/>
  <c r="X125" i="35" s="1"/>
  <c r="Y125" i="35" s="1"/>
  <c r="Z125" i="35" s="1"/>
  <c r="AH125" i="35"/>
  <c r="AI125" i="35" s="1"/>
  <c r="AJ125" i="35" s="1"/>
  <c r="BN125" i="35"/>
  <c r="BM125" i="35"/>
  <c r="AE165" i="35"/>
  <c r="BM165" i="35"/>
  <c r="W165" i="35"/>
  <c r="X165" i="35" s="1"/>
  <c r="Y165" i="35" s="1"/>
  <c r="Z165" i="35" s="1"/>
  <c r="AH165" i="35"/>
  <c r="AI165" i="35" s="1"/>
  <c r="AJ165" i="35" s="1"/>
  <c r="BN165" i="35"/>
  <c r="AA165" i="35"/>
  <c r="AK165" i="35"/>
  <c r="AL165" i="35" s="1"/>
  <c r="AD165" i="35"/>
  <c r="AO165" i="35"/>
  <c r="AE159" i="35"/>
  <c r="BM159" i="35"/>
  <c r="W159" i="35"/>
  <c r="AC45" i="37" s="1"/>
  <c r="AH159" i="35"/>
  <c r="AI159" i="35" s="1"/>
  <c r="AJ159" i="35" s="1"/>
  <c r="BN159" i="35"/>
  <c r="AA159" i="35"/>
  <c r="AK159" i="35"/>
  <c r="AL159" i="35" s="1"/>
  <c r="AD159" i="35"/>
  <c r="AO159" i="35"/>
  <c r="W153" i="35"/>
  <c r="X153" i="35" s="1"/>
  <c r="Y153" i="35" s="1"/>
  <c r="Z153" i="35" s="1"/>
  <c r="AH153" i="35"/>
  <c r="AI153" i="35" s="1"/>
  <c r="AJ153" i="35" s="1"/>
  <c r="AA153" i="35"/>
  <c r="BN153" i="35"/>
  <c r="AK153" i="35"/>
  <c r="AL153" i="35" s="1"/>
  <c r="AN153" i="35"/>
  <c r="BQ153" i="35"/>
  <c r="AO153" i="35"/>
  <c r="AE153" i="35"/>
  <c r="BM153" i="35"/>
  <c r="AK147" i="35"/>
  <c r="AL147" i="35" s="1"/>
  <c r="AD147" i="35"/>
  <c r="AN147" i="35"/>
  <c r="BQ147" i="35"/>
  <c r="AA147" i="35"/>
  <c r="AO147" i="35"/>
  <c r="BN147" i="35"/>
  <c r="AE147" i="35"/>
  <c r="W147" i="35"/>
  <c r="AC42" i="37" s="1"/>
  <c r="AH147" i="35"/>
  <c r="AI147" i="35" s="1"/>
  <c r="AJ147" i="35" s="1"/>
  <c r="BM147" i="35"/>
  <c r="AE141" i="35"/>
  <c r="BM141" i="35"/>
  <c r="W141" i="35"/>
  <c r="X141" i="35" s="1"/>
  <c r="Y141" i="35" s="1"/>
  <c r="Z141" i="35" s="1"/>
  <c r="AH141" i="35"/>
  <c r="AI141" i="35" s="1"/>
  <c r="AJ141" i="35" s="1"/>
  <c r="BN141" i="35"/>
  <c r="AN141" i="35"/>
  <c r="BQ141" i="35"/>
  <c r="AD141" i="35"/>
  <c r="AK141" i="35"/>
  <c r="AL141" i="35" s="1"/>
  <c r="AA141" i="35"/>
  <c r="BM135" i="35"/>
  <c r="W135" i="35"/>
  <c r="AC39" i="37" s="1"/>
  <c r="AH135" i="35"/>
  <c r="AI135" i="35" s="1"/>
  <c r="AJ135" i="35" s="1"/>
  <c r="BN135" i="35"/>
  <c r="AD135" i="35"/>
  <c r="BQ135" i="35"/>
  <c r="AE135" i="35"/>
  <c r="AA135" i="35"/>
  <c r="AN135" i="35"/>
  <c r="AK135" i="35"/>
  <c r="AL135" i="35" s="1"/>
  <c r="AO135" i="35"/>
  <c r="BM129" i="35"/>
  <c r="W129" i="35"/>
  <c r="X129" i="35" s="1"/>
  <c r="Y129" i="35" s="1"/>
  <c r="Z129" i="35" s="1"/>
  <c r="AH129" i="35"/>
  <c r="AI129" i="35" s="1"/>
  <c r="AJ129" i="35" s="1"/>
  <c r="BN129" i="35"/>
  <c r="AA129" i="35"/>
  <c r="AK129" i="35"/>
  <c r="AN129" i="35"/>
  <c r="BQ129" i="35"/>
  <c r="AE129" i="35"/>
  <c r="AO129" i="35"/>
  <c r="AD129" i="35"/>
  <c r="W123" i="35"/>
  <c r="AC36" i="37" s="1"/>
  <c r="AH123" i="35"/>
  <c r="AI123" i="35" s="1"/>
  <c r="AJ123" i="35" s="1"/>
  <c r="BN123" i="35"/>
  <c r="AA123" i="35"/>
  <c r="AK123" i="35"/>
  <c r="AN123" i="35"/>
  <c r="BQ123" i="35"/>
  <c r="AD123" i="35"/>
  <c r="AE123" i="35"/>
  <c r="BM123" i="35"/>
  <c r="AO123" i="35"/>
  <c r="W117" i="35"/>
  <c r="X117" i="35" s="1"/>
  <c r="Y117" i="35" s="1"/>
  <c r="Z117" i="35" s="1"/>
  <c r="AH117" i="35"/>
  <c r="AI117" i="35" s="1"/>
  <c r="AJ117" i="35" s="1"/>
  <c r="BN117" i="35"/>
  <c r="AA117" i="35"/>
  <c r="AK117" i="35"/>
  <c r="AN117" i="35"/>
  <c r="BQ117" i="35"/>
  <c r="AE117" i="35"/>
  <c r="AD117" i="35"/>
  <c r="BM117" i="35"/>
  <c r="AO117" i="35"/>
  <c r="BQ165" i="35"/>
  <c r="AA150" i="35"/>
  <c r="BQ142" i="35"/>
  <c r="BZ39" i="37" s="1"/>
  <c r="BQ138" i="35"/>
  <c r="BZ38" i="37" s="1"/>
  <c r="AD158" i="35"/>
  <c r="AO158" i="35"/>
  <c r="AW44" i="37" s="1"/>
  <c r="AE158" i="35"/>
  <c r="BM158" i="35"/>
  <c r="W158" i="35"/>
  <c r="X158" i="35" s="1"/>
  <c r="Y158" i="35" s="1"/>
  <c r="Z158" i="35" s="1"/>
  <c r="AH158" i="35"/>
  <c r="BN158" i="35"/>
  <c r="BW40" i="37" s="1"/>
  <c r="AN158" i="35"/>
  <c r="AU40" i="37" s="1"/>
  <c r="BQ158" i="35"/>
  <c r="BZ43" i="37" s="1"/>
  <c r="BM152" i="35"/>
  <c r="W152" i="35"/>
  <c r="X152" i="35" s="1"/>
  <c r="Y152" i="35" s="1"/>
  <c r="Z152" i="35" s="1"/>
  <c r="AH152" i="35"/>
  <c r="AI152" i="35" s="1"/>
  <c r="AJ152" i="35" s="1"/>
  <c r="BN152" i="35"/>
  <c r="AO152" i="35"/>
  <c r="AD152" i="35"/>
  <c r="BQ152" i="35"/>
  <c r="AE152" i="35"/>
  <c r="AA152" i="35"/>
  <c r="AG42" i="37" s="1"/>
  <c r="AN152" i="35"/>
  <c r="AA146" i="35"/>
  <c r="AK146" i="35"/>
  <c r="AN146" i="35"/>
  <c r="AU37" i="37" s="1"/>
  <c r="BQ146" i="35"/>
  <c r="BZ40" i="37" s="1"/>
  <c r="AE146" i="35"/>
  <c r="W146" i="35"/>
  <c r="X146" i="35" s="1"/>
  <c r="Y146" i="35" s="1"/>
  <c r="Z146" i="35" s="1"/>
  <c r="AD146" i="35"/>
  <c r="AO146" i="35"/>
  <c r="AW41" i="37" s="1"/>
  <c r="BN146" i="35"/>
  <c r="BW37" i="37" s="1"/>
  <c r="AD140" i="35"/>
  <c r="AO140" i="35"/>
  <c r="AE140" i="35"/>
  <c r="BM140" i="35"/>
  <c r="AA140" i="35"/>
  <c r="AG39" i="37" s="1"/>
  <c r="AK140" i="35"/>
  <c r="AH140" i="35"/>
  <c r="AI140" i="35" s="1"/>
  <c r="AJ140" i="35" s="1"/>
  <c r="BN140" i="35"/>
  <c r="AN140" i="35"/>
  <c r="BQ140" i="35"/>
  <c r="W140" i="35"/>
  <c r="X140" i="35" s="1"/>
  <c r="Y140" i="35" s="1"/>
  <c r="Z140" i="35" s="1"/>
  <c r="AE134" i="35"/>
  <c r="BM134" i="35"/>
  <c r="W134" i="35"/>
  <c r="X134" i="35" s="1"/>
  <c r="Y134" i="35" s="1"/>
  <c r="Z134" i="35" s="1"/>
  <c r="AH134" i="35"/>
  <c r="BN134" i="35"/>
  <c r="BW34" i="37" s="1"/>
  <c r="AD134" i="35"/>
  <c r="AK134" i="35"/>
  <c r="AA134" i="35"/>
  <c r="AO134" i="35"/>
  <c r="AW38" i="37" s="1"/>
  <c r="BQ134" i="35"/>
  <c r="BZ37" i="37" s="1"/>
  <c r="AN134" i="35"/>
  <c r="AU34" i="37" s="1"/>
  <c r="AE128" i="35"/>
  <c r="BM128" i="35"/>
  <c r="W128" i="35"/>
  <c r="X128" i="35" s="1"/>
  <c r="Y128" i="35" s="1"/>
  <c r="Z128" i="35" s="1"/>
  <c r="AH128" i="35"/>
  <c r="AI128" i="35" s="1"/>
  <c r="AJ128" i="35" s="1"/>
  <c r="BN128" i="35"/>
  <c r="AA128" i="35"/>
  <c r="AG36" i="37" s="1"/>
  <c r="AK128" i="35"/>
  <c r="AM128" i="35" s="1"/>
  <c r="AD128" i="35"/>
  <c r="AO128" i="35"/>
  <c r="BQ128" i="35"/>
  <c r="AN128" i="35"/>
  <c r="BM122" i="35"/>
  <c r="W122" i="35"/>
  <c r="X122" i="35" s="1"/>
  <c r="Y122" i="35" s="1"/>
  <c r="Z122" i="35" s="1"/>
  <c r="AH122" i="35"/>
  <c r="BN122" i="35"/>
  <c r="BW31" i="37" s="1"/>
  <c r="AA122" i="35"/>
  <c r="AK122" i="35"/>
  <c r="AR33" i="37" s="1"/>
  <c r="AD122" i="35"/>
  <c r="AE122" i="35"/>
  <c r="AO122" i="35"/>
  <c r="AW35" i="37" s="1"/>
  <c r="BQ122" i="35"/>
  <c r="BZ34" i="37" s="1"/>
  <c r="AN122" i="35"/>
  <c r="AU31" i="37" s="1"/>
  <c r="BM162" i="35"/>
  <c r="AK158" i="35"/>
  <c r="AA156" i="35"/>
  <c r="AG43" i="37" s="1"/>
  <c r="AD149" i="35"/>
  <c r="AN149" i="35"/>
  <c r="BQ149" i="35"/>
  <c r="AE149" i="35"/>
  <c r="AO149" i="35"/>
  <c r="W149" i="35"/>
  <c r="X149" i="35" s="1"/>
  <c r="Y149" i="35" s="1"/>
  <c r="Z149" i="35" s="1"/>
  <c r="AH149" i="35"/>
  <c r="AI149" i="35" s="1"/>
  <c r="AJ149" i="35" s="1"/>
  <c r="BM149" i="35"/>
  <c r="AA149" i="35"/>
  <c r="AD164" i="35"/>
  <c r="AO164" i="35"/>
  <c r="AE164" i="35"/>
  <c r="BM164" i="35"/>
  <c r="W164" i="35"/>
  <c r="X164" i="35" s="1"/>
  <c r="Y164" i="35" s="1"/>
  <c r="Z164" i="35" s="1"/>
  <c r="AH164" i="35"/>
  <c r="AI164" i="35" s="1"/>
  <c r="AJ164" i="35" s="1"/>
  <c r="BN164" i="35"/>
  <c r="AN164" i="35"/>
  <c r="BQ164" i="35"/>
  <c r="AN163" i="35"/>
  <c r="BQ163" i="35"/>
  <c r="AD163" i="35"/>
  <c r="AO163" i="35"/>
  <c r="AE163" i="35"/>
  <c r="BM163" i="35"/>
  <c r="AA163" i="35"/>
  <c r="AK163" i="35"/>
  <c r="AL163" i="35" s="1"/>
  <c r="AD157" i="35"/>
  <c r="AN157" i="35"/>
  <c r="BQ157" i="35"/>
  <c r="AE157" i="35"/>
  <c r="AO157" i="35"/>
  <c r="W157" i="35"/>
  <c r="X157" i="35" s="1"/>
  <c r="Y157" i="35" s="1"/>
  <c r="Z157" i="35" s="1"/>
  <c r="BM157" i="35"/>
  <c r="AK157" i="35"/>
  <c r="AL157" i="35" s="1"/>
  <c r="AE151" i="35"/>
  <c r="BM151" i="35"/>
  <c r="AA151" i="35"/>
  <c r="AK151" i="35"/>
  <c r="AL151" i="35" s="1"/>
  <c r="AH151" i="35"/>
  <c r="AI151" i="35" s="1"/>
  <c r="AJ151" i="35" s="1"/>
  <c r="AN151" i="35"/>
  <c r="W151" i="35"/>
  <c r="AC43" i="37" s="1"/>
  <c r="AO151" i="35"/>
  <c r="BN151" i="35"/>
  <c r="AD151" i="35"/>
  <c r="BQ151" i="35"/>
  <c r="AK145" i="35"/>
  <c r="AL145" i="35" s="1"/>
  <c r="AD145" i="35"/>
  <c r="AN145" i="35"/>
  <c r="BQ145" i="35"/>
  <c r="AE145" i="35"/>
  <c r="AH145" i="35"/>
  <c r="AI145" i="35" s="1"/>
  <c r="AJ145" i="35" s="1"/>
  <c r="AA145" i="35"/>
  <c r="AO145" i="35"/>
  <c r="BN145" i="35"/>
  <c r="AD139" i="35"/>
  <c r="AN139" i="35"/>
  <c r="BQ139" i="35"/>
  <c r="AE139" i="35"/>
  <c r="AO139" i="35"/>
  <c r="AA139" i="35"/>
  <c r="BN139" i="35"/>
  <c r="W139" i="35"/>
  <c r="AC40" i="37" s="1"/>
  <c r="AK139" i="35"/>
  <c r="AL139" i="35" s="1"/>
  <c r="AD133" i="35"/>
  <c r="AO133" i="35"/>
  <c r="AE133" i="35"/>
  <c r="BM133" i="35"/>
  <c r="BQ133" i="35"/>
  <c r="AH133" i="35"/>
  <c r="AI133" i="35" s="1"/>
  <c r="AJ133" i="35" s="1"/>
  <c r="W133" i="35"/>
  <c r="X133" i="35" s="1"/>
  <c r="Y133" i="35" s="1"/>
  <c r="Z133" i="35" s="1"/>
  <c r="AN133" i="35"/>
  <c r="BN133" i="35"/>
  <c r="AK133" i="35"/>
  <c r="AA133" i="35"/>
  <c r="AD127" i="35"/>
  <c r="AO127" i="35"/>
  <c r="AE127" i="35"/>
  <c r="BM127" i="35"/>
  <c r="W127" i="35"/>
  <c r="AC37" i="37" s="1"/>
  <c r="AH127" i="35"/>
  <c r="AI127" i="35" s="1"/>
  <c r="AJ127" i="35" s="1"/>
  <c r="BN127" i="35"/>
  <c r="AN127" i="35"/>
  <c r="BQ127" i="35"/>
  <c r="AA127" i="35"/>
  <c r="AK127" i="35"/>
  <c r="AL127" i="35" s="1"/>
  <c r="AE121" i="35"/>
  <c r="BM121" i="35"/>
  <c r="W121" i="35"/>
  <c r="X121" i="35" s="1"/>
  <c r="Y121" i="35" s="1"/>
  <c r="Z121" i="35" s="1"/>
  <c r="AH121" i="35"/>
  <c r="AI121" i="35" s="1"/>
  <c r="AJ121" i="35" s="1"/>
  <c r="BN121" i="35"/>
  <c r="AN121" i="35"/>
  <c r="AK121" i="35"/>
  <c r="AM121" i="35" s="1"/>
  <c r="BQ121" i="35"/>
  <c r="AO121" i="35"/>
  <c r="AA121" i="35"/>
  <c r="AK164" i="35"/>
  <c r="AL164" i="35" s="1"/>
  <c r="BN163" i="35"/>
  <c r="AH155" i="35"/>
  <c r="AI155" i="35" s="1"/>
  <c r="AJ155" i="35" s="1"/>
  <c r="BM146" i="35"/>
  <c r="BN144" i="35"/>
  <c r="W144" i="35"/>
  <c r="X144" i="35" s="1"/>
  <c r="Y144" i="35" s="1"/>
  <c r="Z144" i="35" s="1"/>
  <c r="AH139" i="35"/>
  <c r="AI139" i="35" s="1"/>
  <c r="AJ139" i="35" s="1"/>
  <c r="AA118" i="35"/>
  <c r="AK118" i="35"/>
  <c r="AN118" i="35"/>
  <c r="AU30" i="37" s="1"/>
  <c r="BQ118" i="35"/>
  <c r="BZ33" i="37" s="1"/>
  <c r="AD118" i="35"/>
  <c r="AO118" i="35"/>
  <c r="AW34" i="37" s="1"/>
  <c r="BM118" i="35"/>
  <c r="BN118" i="35"/>
  <c r="BW30" i="37" s="1"/>
  <c r="AH118" i="35"/>
  <c r="W118" i="35"/>
  <c r="X118" i="35" s="1"/>
  <c r="Y118" i="35" s="1"/>
  <c r="Z118" i="35" s="1"/>
  <c r="AE118" i="35"/>
  <c r="AE166" i="35"/>
  <c r="W166" i="35"/>
  <c r="X166" i="35" s="1"/>
  <c r="Y166" i="35" s="1"/>
  <c r="Z166" i="35" s="1"/>
  <c r="AH166" i="35"/>
  <c r="BM166" i="35"/>
  <c r="AN166" i="35"/>
  <c r="AU42" i="37" s="1"/>
  <c r="AK166" i="35"/>
  <c r="BN166" i="35"/>
  <c r="BW42" i="37" s="1"/>
  <c r="AO166" i="35"/>
  <c r="AW46" i="37" s="1"/>
  <c r="AA166" i="35"/>
  <c r="BQ166" i="35"/>
  <c r="BZ45" i="37" s="1"/>
  <c r="AD166" i="35"/>
  <c r="AN126" i="35"/>
  <c r="AU32" i="37" s="1"/>
  <c r="BQ126" i="35"/>
  <c r="BZ35" i="37" s="1"/>
  <c r="AD126" i="35"/>
  <c r="AO126" i="35"/>
  <c r="AW36" i="37" s="1"/>
  <c r="AE126" i="35"/>
  <c r="BM126" i="35"/>
  <c r="AA126" i="35"/>
  <c r="AK126" i="35"/>
  <c r="AR34" i="37" s="1"/>
  <c r="AH126" i="35"/>
  <c r="BN126" i="35"/>
  <c r="BW32" i="37" s="1"/>
  <c r="AD120" i="35"/>
  <c r="AO120" i="35"/>
  <c r="AE120" i="35"/>
  <c r="BM120" i="35"/>
  <c r="AA120" i="35"/>
  <c r="AG34" i="37" s="1"/>
  <c r="AK120" i="35"/>
  <c r="AM120" i="35" s="1"/>
  <c r="W120" i="35"/>
  <c r="X120" i="35" s="1"/>
  <c r="Y120" i="35" s="1"/>
  <c r="Z120" i="35" s="1"/>
  <c r="AH120" i="35"/>
  <c r="AI120" i="35" s="1"/>
  <c r="AJ120" i="35" s="1"/>
  <c r="BN120" i="35"/>
  <c r="BQ120" i="35"/>
  <c r="AN119" i="35"/>
  <c r="BQ119" i="35"/>
  <c r="AD119" i="35"/>
  <c r="AO119" i="35"/>
  <c r="AE119" i="35"/>
  <c r="W119" i="35"/>
  <c r="AC35" i="37" s="1"/>
  <c r="AH119" i="35"/>
  <c r="AI119" i="35" s="1"/>
  <c r="AJ119" i="35" s="1"/>
  <c r="BN119" i="35"/>
  <c r="BM119" i="35"/>
  <c r="AK119" i="35"/>
  <c r="AL119" i="35" s="1"/>
  <c r="AA119" i="35"/>
  <c r="AL152" i="35"/>
  <c r="AM142" i="35"/>
  <c r="AL160" i="35"/>
  <c r="AL134" i="35"/>
  <c r="AM154" i="35"/>
  <c r="AM151" i="35"/>
  <c r="AM138" i="35"/>
  <c r="AM135" i="35"/>
  <c r="AM124" i="35"/>
  <c r="AL149" i="35"/>
  <c r="L115" i="35"/>
  <c r="L126" i="35"/>
  <c r="L145" i="35"/>
  <c r="L128" i="35"/>
  <c r="L120" i="35"/>
  <c r="L137" i="35"/>
  <c r="L161" i="35"/>
  <c r="L139" i="35"/>
  <c r="L129" i="35"/>
  <c r="L140" i="35"/>
  <c r="L122" i="35"/>
  <c r="L146" i="35"/>
  <c r="L130" i="35"/>
  <c r="L133" i="35"/>
  <c r="L154" i="35"/>
  <c r="L123" i="35"/>
  <c r="L116" i="35"/>
  <c r="L141" i="35"/>
  <c r="L150" i="35"/>
  <c r="L112" i="35"/>
  <c r="L163" i="35"/>
  <c r="L158" i="35"/>
  <c r="L164" i="35"/>
  <c r="L159" i="35"/>
  <c r="L136" i="35"/>
  <c r="L156" i="35"/>
  <c r="L118" i="35"/>
  <c r="L142" i="35"/>
  <c r="L143" i="35"/>
  <c r="L138" i="35"/>
  <c r="L157" i="35"/>
  <c r="L149" i="35"/>
  <c r="L119" i="35"/>
  <c r="L113" i="35"/>
  <c r="L147" i="35"/>
  <c r="L134" i="35"/>
  <c r="L132" i="35"/>
  <c r="L109" i="35"/>
  <c r="L160" i="35"/>
  <c r="L127" i="35"/>
  <c r="L131" i="35"/>
  <c r="L135" i="35"/>
  <c r="L151" i="35"/>
  <c r="L124" i="35"/>
  <c r="L107" i="35"/>
  <c r="L125" i="35"/>
  <c r="L117" i="35"/>
  <c r="L108" i="35"/>
  <c r="L162" i="35"/>
  <c r="L155" i="35"/>
  <c r="L165" i="35"/>
  <c r="L152" i="35"/>
  <c r="L111" i="35"/>
  <c r="L121" i="35"/>
  <c r="L153" i="35"/>
  <c r="L114" i="35"/>
  <c r="L144" i="35"/>
  <c r="L110" i="35"/>
  <c r="L148" i="35"/>
  <c r="AL128" i="35" l="1"/>
  <c r="AL155" i="35"/>
  <c r="AM127" i="35"/>
  <c r="AM144" i="35"/>
  <c r="AM164" i="35"/>
  <c r="AM141" i="35"/>
  <c r="BZ178" i="37"/>
  <c r="BW173" i="37"/>
  <c r="BZ169" i="37"/>
  <c r="BW174" i="37"/>
  <c r="AG175" i="37"/>
  <c r="AU166" i="37"/>
  <c r="AU168" i="37"/>
  <c r="AW175" i="37"/>
  <c r="BW165" i="37"/>
  <c r="AG171" i="37"/>
  <c r="BW172" i="37"/>
  <c r="BW168" i="37"/>
  <c r="BW164" i="37"/>
  <c r="AW179" i="37"/>
  <c r="BW170" i="37"/>
  <c r="AW167" i="37"/>
  <c r="AG176" i="37"/>
  <c r="AW174" i="37"/>
  <c r="AG168" i="37"/>
  <c r="BW166" i="37"/>
  <c r="AG177" i="37"/>
  <c r="AW178" i="37"/>
  <c r="BW175" i="37"/>
  <c r="AU167" i="37"/>
  <c r="AW177" i="37"/>
  <c r="BZ174" i="37"/>
  <c r="AG174" i="37"/>
  <c r="AU175" i="37"/>
  <c r="BZ166" i="37"/>
  <c r="BZ170" i="37"/>
  <c r="AW176" i="37"/>
  <c r="AG170" i="37"/>
  <c r="BZ177" i="37"/>
  <c r="AW173" i="37"/>
  <c r="AU171" i="37"/>
  <c r="AU174" i="37"/>
  <c r="BZ171" i="37"/>
  <c r="BZ167" i="37"/>
  <c r="BZ173" i="37"/>
  <c r="BZ172" i="37"/>
  <c r="BZ175" i="37"/>
  <c r="AW172" i="37"/>
  <c r="AU164" i="37"/>
  <c r="AW169" i="37"/>
  <c r="AM163" i="35"/>
  <c r="AG167" i="37"/>
  <c r="AW168" i="37"/>
  <c r="AU170" i="37"/>
  <c r="AU172" i="37"/>
  <c r="BW171" i="37"/>
  <c r="BZ168" i="37"/>
  <c r="AG172" i="37"/>
  <c r="BZ176" i="37"/>
  <c r="AW170" i="37"/>
  <c r="AG173" i="37"/>
  <c r="AW171" i="37"/>
  <c r="AU165" i="37"/>
  <c r="AG169" i="37"/>
  <c r="BW167" i="37"/>
  <c r="AU173" i="37"/>
  <c r="BW169" i="37"/>
  <c r="AI158" i="35"/>
  <c r="AJ158" i="35" s="1"/>
  <c r="AO44" i="37"/>
  <c r="J167" i="37"/>
  <c r="K34" i="37"/>
  <c r="K33" i="37"/>
  <c r="J166" i="37"/>
  <c r="J172" i="37"/>
  <c r="K39" i="37"/>
  <c r="K45" i="37"/>
  <c r="J178" i="37"/>
  <c r="AS33" i="37"/>
  <c r="AR166" i="37"/>
  <c r="AI134" i="35"/>
  <c r="AJ134" i="35" s="1"/>
  <c r="AO38" i="37"/>
  <c r="AI142" i="35"/>
  <c r="AJ142" i="35" s="1"/>
  <c r="AO40" i="37"/>
  <c r="AL130" i="35"/>
  <c r="AR35" i="37"/>
  <c r="AI126" i="35"/>
  <c r="AJ126" i="35" s="1"/>
  <c r="AO36" i="37"/>
  <c r="AI122" i="35"/>
  <c r="AJ122" i="35" s="1"/>
  <c r="AO35" i="37"/>
  <c r="AI154" i="35"/>
  <c r="AJ154" i="35" s="1"/>
  <c r="AO43" i="37"/>
  <c r="AI138" i="35"/>
  <c r="AJ138" i="35" s="1"/>
  <c r="AO39" i="37"/>
  <c r="K35" i="37"/>
  <c r="J168" i="37"/>
  <c r="K41" i="37"/>
  <c r="J174" i="37"/>
  <c r="AP41" i="37"/>
  <c r="AO174" i="37"/>
  <c r="AL138" i="35"/>
  <c r="AR37" i="37"/>
  <c r="K46" i="37"/>
  <c r="J179" i="37"/>
  <c r="AM166" i="35"/>
  <c r="AR44" i="37"/>
  <c r="AM158" i="35"/>
  <c r="AR42" i="37"/>
  <c r="AI130" i="35"/>
  <c r="AJ130" i="35" s="1"/>
  <c r="AO37" i="37"/>
  <c r="J169" i="37"/>
  <c r="K36" i="37"/>
  <c r="J175" i="37"/>
  <c r="K42" i="37"/>
  <c r="AS34" i="37"/>
  <c r="AR167" i="37"/>
  <c r="AI118" i="35"/>
  <c r="AJ118" i="35" s="1"/>
  <c r="AO34" i="37"/>
  <c r="J170" i="37"/>
  <c r="K37" i="37"/>
  <c r="J176" i="37"/>
  <c r="K43" i="37"/>
  <c r="AI162" i="35"/>
  <c r="AJ162" i="35" s="1"/>
  <c r="AO45" i="37"/>
  <c r="AI166" i="35"/>
  <c r="AJ166" i="35" s="1"/>
  <c r="AO46" i="37"/>
  <c r="AL118" i="35"/>
  <c r="AR32" i="37"/>
  <c r="AM150" i="35"/>
  <c r="AR40" i="37"/>
  <c r="AM162" i="35"/>
  <c r="AR43" i="37"/>
  <c r="J173" i="37"/>
  <c r="K40" i="37"/>
  <c r="AM134" i="35"/>
  <c r="AR36" i="37"/>
  <c r="AL142" i="35"/>
  <c r="AR38" i="37"/>
  <c r="K32" i="37"/>
  <c r="J165" i="37"/>
  <c r="K38" i="37"/>
  <c r="J171" i="37"/>
  <c r="J177" i="37"/>
  <c r="K44" i="37"/>
  <c r="AM146" i="35"/>
  <c r="AR39" i="37"/>
  <c r="AL154" i="35"/>
  <c r="AR41" i="37"/>
  <c r="AI150" i="35"/>
  <c r="AJ150" i="35" s="1"/>
  <c r="AO42" i="37"/>
  <c r="AN168" i="37"/>
  <c r="AM168" i="37"/>
  <c r="AN174" i="37"/>
  <c r="AM174" i="37"/>
  <c r="AN164" i="37"/>
  <c r="AM164" i="37"/>
  <c r="AN169" i="37"/>
  <c r="AM169" i="37"/>
  <c r="AN177" i="37"/>
  <c r="AM177" i="37"/>
  <c r="AN178" i="37"/>
  <c r="AM178" i="37"/>
  <c r="AN166" i="37"/>
  <c r="AM166" i="37"/>
  <c r="AN171" i="37"/>
  <c r="AM171" i="37"/>
  <c r="AN173" i="37"/>
  <c r="AM173" i="37"/>
  <c r="AN170" i="37"/>
  <c r="AM170" i="37"/>
  <c r="AN165" i="37"/>
  <c r="AM165" i="37"/>
  <c r="AN176" i="37"/>
  <c r="AM176" i="37"/>
  <c r="AN175" i="37"/>
  <c r="AM175" i="37"/>
  <c r="AN172" i="37"/>
  <c r="AM172" i="37"/>
  <c r="AN167" i="37"/>
  <c r="AM167" i="37"/>
  <c r="X139" i="35"/>
  <c r="Y139" i="35" s="1"/>
  <c r="Z139" i="35" s="1"/>
  <c r="X135" i="35"/>
  <c r="Y135" i="35" s="1"/>
  <c r="Z135" i="35" s="1"/>
  <c r="X163" i="35"/>
  <c r="Y163" i="35" s="1"/>
  <c r="Z163" i="35" s="1"/>
  <c r="X155" i="35"/>
  <c r="Y155" i="35" s="1"/>
  <c r="Z155" i="35" s="1"/>
  <c r="X147" i="35"/>
  <c r="Y147" i="35" s="1"/>
  <c r="Z147" i="35" s="1"/>
  <c r="X131" i="35"/>
  <c r="Y131" i="35" s="1"/>
  <c r="Z131" i="35" s="1"/>
  <c r="X123" i="35"/>
  <c r="Y123" i="35" s="1"/>
  <c r="Z123" i="35" s="1"/>
  <c r="X159" i="35"/>
  <c r="Y159" i="35" s="1"/>
  <c r="Z159" i="35" s="1"/>
  <c r="X143" i="35"/>
  <c r="Y143" i="35" s="1"/>
  <c r="Z143" i="35" s="1"/>
  <c r="X127" i="35"/>
  <c r="Y127" i="35" s="1"/>
  <c r="Z127" i="35" s="1"/>
  <c r="X119" i="35"/>
  <c r="Y119" i="35" s="1"/>
  <c r="Z119" i="35" s="1"/>
  <c r="X151" i="35"/>
  <c r="Y151" i="35" s="1"/>
  <c r="Z151" i="35" s="1"/>
  <c r="AL120" i="35"/>
  <c r="AL125" i="35"/>
  <c r="AL136" i="35"/>
  <c r="AL158" i="35"/>
  <c r="AM139" i="35"/>
  <c r="AM157" i="35"/>
  <c r="AL148" i="35"/>
  <c r="AL161" i="35"/>
  <c r="AM145" i="35"/>
  <c r="AL131" i="35"/>
  <c r="AM131" i="35"/>
  <c r="AM118" i="35"/>
  <c r="AL121" i="35"/>
  <c r="AM119" i="35"/>
  <c r="AL166" i="35"/>
  <c r="AL162" i="35"/>
  <c r="AL156" i="35"/>
  <c r="AL150" i="35"/>
  <c r="AL133" i="35"/>
  <c r="AM133" i="35"/>
  <c r="AM165" i="35"/>
  <c r="AM159" i="35"/>
  <c r="AM153" i="35"/>
  <c r="AM143" i="35"/>
  <c r="AL143" i="35"/>
  <c r="AM147" i="35"/>
  <c r="AL140" i="35"/>
  <c r="AM140" i="35"/>
  <c r="AM137" i="35"/>
  <c r="AL137" i="35"/>
  <c r="AM126" i="35"/>
  <c r="AL126" i="35"/>
  <c r="AL146" i="35"/>
  <c r="AM122" i="35"/>
  <c r="AL122" i="35"/>
  <c r="AM129" i="35"/>
  <c r="AL129" i="35"/>
  <c r="AL132" i="35"/>
  <c r="AL117" i="35"/>
  <c r="AM117" i="35"/>
  <c r="AM123" i="35"/>
  <c r="AL123" i="35"/>
  <c r="H132" i="37"/>
  <c r="D132" i="37"/>
  <c r="BK132" i="37"/>
  <c r="BJ132" i="37"/>
  <c r="AP43" i="37" l="1"/>
  <c r="AO176" i="37"/>
  <c r="AS32" i="37"/>
  <c r="AR165" i="37"/>
  <c r="L32" i="37"/>
  <c r="K165" i="37"/>
  <c r="AT34" i="37"/>
  <c r="AS167" i="37"/>
  <c r="L46" i="37"/>
  <c r="K179" i="37"/>
  <c r="AT33" i="37"/>
  <c r="AS166" i="37"/>
  <c r="AP46" i="37"/>
  <c r="AO179" i="37"/>
  <c r="L45" i="37"/>
  <c r="K178" i="37"/>
  <c r="AP35" i="37"/>
  <c r="AO168" i="37"/>
  <c r="L39" i="37"/>
  <c r="K172" i="37"/>
  <c r="AQ41" i="37"/>
  <c r="AP174" i="37"/>
  <c r="AS37" i="37"/>
  <c r="AR170" i="37"/>
  <c r="AP36" i="37"/>
  <c r="AO169" i="37"/>
  <c r="AS39" i="37"/>
  <c r="AR172" i="37"/>
  <c r="L40" i="37"/>
  <c r="K173" i="37"/>
  <c r="L43" i="37"/>
  <c r="K176" i="37"/>
  <c r="AP37" i="37"/>
  <c r="AO170" i="37"/>
  <c r="AS35" i="37"/>
  <c r="AR168" i="37"/>
  <c r="L42" i="37"/>
  <c r="K175" i="37"/>
  <c r="L36" i="37"/>
  <c r="K169" i="37"/>
  <c r="L41" i="37"/>
  <c r="K174" i="37"/>
  <c r="L33" i="37"/>
  <c r="K166" i="37"/>
  <c r="L44" i="37"/>
  <c r="K177" i="37"/>
  <c r="AS43" i="37"/>
  <c r="AR176" i="37"/>
  <c r="L37" i="37"/>
  <c r="K170" i="37"/>
  <c r="AS42" i="37"/>
  <c r="AR175" i="37"/>
  <c r="AP40" i="37"/>
  <c r="AO173" i="37"/>
  <c r="L34" i="37"/>
  <c r="K167" i="37"/>
  <c r="AP42" i="37"/>
  <c r="AO175" i="37"/>
  <c r="AS36" i="37"/>
  <c r="AR169" i="37"/>
  <c r="L35" i="37"/>
  <c r="K168" i="37"/>
  <c r="AS38" i="37"/>
  <c r="AR171" i="37"/>
  <c r="AP45" i="37"/>
  <c r="AO178" i="37"/>
  <c r="AS40" i="37"/>
  <c r="AR173" i="37"/>
  <c r="AP34" i="37"/>
  <c r="AO167" i="37"/>
  <c r="AS44" i="37"/>
  <c r="AR177" i="37"/>
  <c r="AP39" i="37"/>
  <c r="AO172" i="37"/>
  <c r="AP38" i="37"/>
  <c r="AO171" i="37"/>
  <c r="AP44" i="37"/>
  <c r="AO177" i="37"/>
  <c r="AS41" i="37"/>
  <c r="AR174" i="37"/>
  <c r="L38" i="37"/>
  <c r="K171" i="37"/>
  <c r="AD43" i="37"/>
  <c r="AC176" i="37"/>
  <c r="AD38" i="37"/>
  <c r="AC171" i="37"/>
  <c r="AD36" i="37"/>
  <c r="AC169" i="37"/>
  <c r="AD42" i="37"/>
  <c r="AC175" i="37"/>
  <c r="AD44" i="37"/>
  <c r="AC177" i="37"/>
  <c r="AD37" i="37"/>
  <c r="AC170" i="37"/>
  <c r="AD40" i="37"/>
  <c r="AC173" i="37"/>
  <c r="AD35" i="37"/>
  <c r="AC168" i="37"/>
  <c r="AD41" i="37"/>
  <c r="AC174" i="37"/>
  <c r="AD46" i="37"/>
  <c r="AC179" i="37"/>
  <c r="AD45" i="37"/>
  <c r="AC178" i="37"/>
  <c r="AD39" i="37"/>
  <c r="AC172" i="37"/>
  <c r="B130" i="37"/>
  <c r="AT166" i="37" l="1"/>
  <c r="AT167" i="37"/>
  <c r="AQ174" i="37"/>
  <c r="AT44" i="37"/>
  <c r="AS177" i="37"/>
  <c r="AT36" i="37"/>
  <c r="AS169" i="37"/>
  <c r="AT43" i="37"/>
  <c r="AS176" i="37"/>
  <c r="AT35" i="37"/>
  <c r="AS168" i="37"/>
  <c r="AT37" i="37"/>
  <c r="AS170" i="37"/>
  <c r="M38" i="37"/>
  <c r="L171" i="37"/>
  <c r="AQ34" i="37"/>
  <c r="AP167" i="37"/>
  <c r="AQ42" i="37"/>
  <c r="AP175" i="37"/>
  <c r="M44" i="37"/>
  <c r="L177" i="37"/>
  <c r="AQ37" i="37"/>
  <c r="AP170" i="37"/>
  <c r="M46" i="37"/>
  <c r="L179" i="37"/>
  <c r="AT41" i="37"/>
  <c r="AS174" i="37"/>
  <c r="AT40" i="37"/>
  <c r="AS173" i="37"/>
  <c r="M34" i="37"/>
  <c r="L167" i="37"/>
  <c r="M33" i="37"/>
  <c r="L166" i="37"/>
  <c r="M43" i="37"/>
  <c r="L176" i="37"/>
  <c r="M39" i="37"/>
  <c r="L172" i="37"/>
  <c r="AQ44" i="37"/>
  <c r="AP177" i="37"/>
  <c r="AQ45" i="37"/>
  <c r="AP178" i="37"/>
  <c r="AQ40" i="37"/>
  <c r="AP173" i="37"/>
  <c r="M41" i="37"/>
  <c r="L174" i="37"/>
  <c r="M40" i="37"/>
  <c r="L173" i="37"/>
  <c r="AQ35" i="37"/>
  <c r="AP168" i="37"/>
  <c r="M32" i="37"/>
  <c r="L165" i="37"/>
  <c r="AQ38" i="37"/>
  <c r="AP171" i="37"/>
  <c r="AT38" i="37"/>
  <c r="AS171" i="37"/>
  <c r="AT42" i="37"/>
  <c r="AS175" i="37"/>
  <c r="M36" i="37"/>
  <c r="L169" i="37"/>
  <c r="AT39" i="37"/>
  <c r="AS172" i="37"/>
  <c r="M45" i="37"/>
  <c r="L178" i="37"/>
  <c r="AT32" i="37"/>
  <c r="AS165" i="37"/>
  <c r="AQ39" i="37"/>
  <c r="AP172" i="37"/>
  <c r="M35" i="37"/>
  <c r="L168" i="37"/>
  <c r="M37" i="37"/>
  <c r="L170" i="37"/>
  <c r="M42" i="37"/>
  <c r="L175" i="37"/>
  <c r="AQ36" i="37"/>
  <c r="AP169" i="37"/>
  <c r="AQ46" i="37"/>
  <c r="AP179" i="37"/>
  <c r="AQ43" i="37"/>
  <c r="AP176" i="37"/>
  <c r="AB80" i="37"/>
  <c r="AB73" i="37"/>
  <c r="AB74" i="37"/>
  <c r="AB75" i="37"/>
  <c r="AB64" i="37"/>
  <c r="AB72" i="37"/>
  <c r="AB79" i="37"/>
  <c r="AB76" i="37"/>
  <c r="AB65" i="37"/>
  <c r="AB66" i="37"/>
  <c r="AB77" i="37"/>
  <c r="AB67" i="37"/>
  <c r="AB71" i="37"/>
  <c r="AB68" i="37"/>
  <c r="AB78" i="37"/>
  <c r="AB69" i="37"/>
  <c r="AB70" i="37"/>
  <c r="AB63" i="37"/>
  <c r="AE36" i="37"/>
  <c r="AD169" i="37"/>
  <c r="AE35" i="37"/>
  <c r="AD168" i="37"/>
  <c r="AE37" i="37"/>
  <c r="AD170" i="37"/>
  <c r="AE45" i="37"/>
  <c r="AD178" i="37"/>
  <c r="AE44" i="37"/>
  <c r="AD177" i="37"/>
  <c r="AE39" i="37"/>
  <c r="AD172" i="37"/>
  <c r="AE46" i="37"/>
  <c r="AD179" i="37"/>
  <c r="AE42" i="37"/>
  <c r="AD175" i="37"/>
  <c r="AE41" i="37"/>
  <c r="AD174" i="37"/>
  <c r="AE38" i="37"/>
  <c r="AD171" i="37"/>
  <c r="AE40" i="37"/>
  <c r="AD173" i="37"/>
  <c r="AE43" i="37"/>
  <c r="AD176" i="37"/>
  <c r="CF19" i="36"/>
  <c r="CE19" i="36"/>
  <c r="CF18" i="36"/>
  <c r="CE18" i="36"/>
  <c r="CF17" i="36"/>
  <c r="CE17" i="36"/>
  <c r="CF16" i="36"/>
  <c r="CE16" i="36"/>
  <c r="CF15" i="36"/>
  <c r="CE15" i="36"/>
  <c r="CF14" i="36"/>
  <c r="CE14" i="36"/>
  <c r="CF13" i="36"/>
  <c r="CE13" i="36"/>
  <c r="CF12" i="36"/>
  <c r="CE12" i="36"/>
  <c r="CF11" i="36"/>
  <c r="CE11" i="36"/>
  <c r="CF10" i="36"/>
  <c r="CE10" i="36"/>
  <c r="CF9" i="36"/>
  <c r="CE9" i="36"/>
  <c r="CF8" i="36"/>
  <c r="CE8" i="36"/>
  <c r="CF7" i="36"/>
  <c r="CE7" i="36"/>
  <c r="CF6" i="36"/>
  <c r="CE6" i="36"/>
  <c r="CF5" i="36"/>
  <c r="CE5" i="36"/>
  <c r="CF4" i="36"/>
  <c r="CE4" i="36"/>
  <c r="CC5" i="36"/>
  <c r="CC6" i="36"/>
  <c r="CC7" i="36"/>
  <c r="CC8" i="36"/>
  <c r="CC9" i="36"/>
  <c r="CC10" i="36"/>
  <c r="CC11" i="36"/>
  <c r="CC12" i="36"/>
  <c r="CC13" i="36"/>
  <c r="CC14" i="36"/>
  <c r="CC15" i="36"/>
  <c r="CC16" i="36"/>
  <c r="CC17" i="36"/>
  <c r="CC18" i="36"/>
  <c r="CC19" i="36"/>
  <c r="CC20" i="36"/>
  <c r="CC21" i="36"/>
  <c r="CC22" i="36"/>
  <c r="CC23" i="36"/>
  <c r="CC24" i="36"/>
  <c r="CC25" i="36"/>
  <c r="CC26" i="36"/>
  <c r="CC27" i="36"/>
  <c r="CC28" i="36"/>
  <c r="CC29" i="36"/>
  <c r="CC30" i="36"/>
  <c r="CC31" i="36"/>
  <c r="CC32" i="36"/>
  <c r="CC33" i="36"/>
  <c r="CC34" i="36"/>
  <c r="CC35" i="36"/>
  <c r="CC36" i="36"/>
  <c r="CC37" i="36"/>
  <c r="CC38" i="36"/>
  <c r="CC39" i="36"/>
  <c r="CC40" i="36"/>
  <c r="CC41" i="36"/>
  <c r="CC42" i="36"/>
  <c r="CC43" i="36"/>
  <c r="CC44" i="36"/>
  <c r="CC45" i="36"/>
  <c r="CC46" i="36"/>
  <c r="CC47" i="36"/>
  <c r="CC48" i="36"/>
  <c r="CC49" i="36"/>
  <c r="CC50" i="36"/>
  <c r="CC51" i="36"/>
  <c r="CC52" i="36"/>
  <c r="CC53" i="36"/>
  <c r="CC54" i="36"/>
  <c r="CC55" i="36"/>
  <c r="CC56" i="36"/>
  <c r="CC57" i="36"/>
  <c r="CC58" i="36"/>
  <c r="CC59" i="36"/>
  <c r="CC60" i="36"/>
  <c r="CC61" i="36"/>
  <c r="CC62" i="36"/>
  <c r="CC63" i="36"/>
  <c r="CC64" i="36"/>
  <c r="CC65" i="36"/>
  <c r="CC66" i="36"/>
  <c r="CC67" i="36"/>
  <c r="CC68" i="36"/>
  <c r="CC69" i="36"/>
  <c r="CC70" i="36"/>
  <c r="CC71" i="36"/>
  <c r="CC72" i="36"/>
  <c r="CC73" i="36"/>
  <c r="CC74" i="36"/>
  <c r="CC75" i="36"/>
  <c r="CC76" i="36"/>
  <c r="CC77" i="36"/>
  <c r="CC78" i="36"/>
  <c r="CC79" i="36"/>
  <c r="CC80" i="36"/>
  <c r="CC81" i="36"/>
  <c r="CC82" i="36"/>
  <c r="CC83" i="36"/>
  <c r="CC84" i="36"/>
  <c r="CC85" i="36"/>
  <c r="CC86" i="36"/>
  <c r="CC87" i="36"/>
  <c r="CC88" i="36"/>
  <c r="CC89" i="36"/>
  <c r="CC90" i="36"/>
  <c r="CC91" i="36"/>
  <c r="CC92" i="36"/>
  <c r="CC93" i="36"/>
  <c r="CC94" i="36"/>
  <c r="CC95" i="36"/>
  <c r="CC96" i="36"/>
  <c r="CC97" i="36"/>
  <c r="CC98" i="36"/>
  <c r="CC99" i="36"/>
  <c r="CC100" i="36"/>
  <c r="CC101" i="36"/>
  <c r="CC102" i="36"/>
  <c r="CC103" i="36"/>
  <c r="CC4" i="36"/>
  <c r="BW5" i="36"/>
  <c r="BX5" i="36"/>
  <c r="BY5" i="36"/>
  <c r="BZ5" i="36"/>
  <c r="CA5" i="36"/>
  <c r="CB5" i="36"/>
  <c r="BW6" i="36"/>
  <c r="BX6" i="36"/>
  <c r="BY6" i="36"/>
  <c r="BZ6" i="36"/>
  <c r="CA6" i="36"/>
  <c r="CB6" i="36"/>
  <c r="BW7" i="36"/>
  <c r="BX7" i="36"/>
  <c r="BY7" i="36"/>
  <c r="BZ7" i="36"/>
  <c r="CA7" i="36"/>
  <c r="CB7" i="36"/>
  <c r="BW8" i="36"/>
  <c r="BX8" i="36"/>
  <c r="BY8" i="36"/>
  <c r="BZ8" i="36"/>
  <c r="CA8" i="36"/>
  <c r="CB8" i="36"/>
  <c r="BW9" i="36"/>
  <c r="BX9" i="36"/>
  <c r="BY9" i="36"/>
  <c r="BZ9" i="36"/>
  <c r="CA9" i="36"/>
  <c r="CB9" i="36"/>
  <c r="BW10" i="36"/>
  <c r="BX10" i="36"/>
  <c r="BY10" i="36"/>
  <c r="BZ10" i="36"/>
  <c r="CA10" i="36"/>
  <c r="CB10" i="36"/>
  <c r="BW11" i="36"/>
  <c r="BX11" i="36"/>
  <c r="BY11" i="36"/>
  <c r="BZ11" i="36"/>
  <c r="CA11" i="36"/>
  <c r="CB11" i="36"/>
  <c r="BW12" i="36"/>
  <c r="BX12" i="36"/>
  <c r="BY12" i="36"/>
  <c r="BZ12" i="36"/>
  <c r="CA12" i="36"/>
  <c r="CB12" i="36"/>
  <c r="BW13" i="36"/>
  <c r="BX13" i="36"/>
  <c r="BY13" i="36"/>
  <c r="BZ13" i="36"/>
  <c r="CA13" i="36"/>
  <c r="CB13" i="36"/>
  <c r="BW14" i="36"/>
  <c r="BX14" i="36"/>
  <c r="BY14" i="36"/>
  <c r="BZ14" i="36"/>
  <c r="CA14" i="36"/>
  <c r="CB14" i="36"/>
  <c r="BW15" i="36"/>
  <c r="BX15" i="36"/>
  <c r="BY15" i="36"/>
  <c r="BZ15" i="36"/>
  <c r="CA15" i="36"/>
  <c r="CB15" i="36"/>
  <c r="BW16" i="36"/>
  <c r="BX16" i="36"/>
  <c r="BY16" i="36"/>
  <c r="BZ16" i="36"/>
  <c r="CA16" i="36"/>
  <c r="CB16" i="36"/>
  <c r="BW17" i="36"/>
  <c r="BX17" i="36"/>
  <c r="BY17" i="36"/>
  <c r="BZ17" i="36"/>
  <c r="CA17" i="36"/>
  <c r="CB17" i="36"/>
  <c r="BW18" i="36"/>
  <c r="BX18" i="36"/>
  <c r="BY18" i="36"/>
  <c r="BZ18" i="36"/>
  <c r="CA18" i="36"/>
  <c r="CB18" i="36"/>
  <c r="BW19" i="36"/>
  <c r="BX19" i="36"/>
  <c r="BY19" i="36"/>
  <c r="BZ19" i="36"/>
  <c r="CA19" i="36"/>
  <c r="CB19" i="36"/>
  <c r="BW20" i="36"/>
  <c r="BX20" i="36"/>
  <c r="BY20" i="36"/>
  <c r="BZ20" i="36"/>
  <c r="CA20" i="36"/>
  <c r="CB20" i="36"/>
  <c r="BW21" i="36"/>
  <c r="BX21" i="36"/>
  <c r="BY21" i="36"/>
  <c r="BZ21" i="36"/>
  <c r="CA21" i="36"/>
  <c r="CB21" i="36"/>
  <c r="BW22" i="36"/>
  <c r="BX22" i="36"/>
  <c r="BY22" i="36"/>
  <c r="BZ22" i="36"/>
  <c r="CA22" i="36"/>
  <c r="CB22" i="36"/>
  <c r="BW23" i="36"/>
  <c r="BX23" i="36"/>
  <c r="BY23" i="36"/>
  <c r="BZ23" i="36"/>
  <c r="CA23" i="36"/>
  <c r="CB23" i="36"/>
  <c r="BW24" i="36"/>
  <c r="BX24" i="36"/>
  <c r="BY24" i="36"/>
  <c r="BZ24" i="36"/>
  <c r="CA24" i="36"/>
  <c r="CB24" i="36"/>
  <c r="BW25" i="36"/>
  <c r="BX25" i="36"/>
  <c r="BY25" i="36"/>
  <c r="BZ25" i="36"/>
  <c r="CA25" i="36"/>
  <c r="CB25" i="36"/>
  <c r="BW26" i="36"/>
  <c r="BX26" i="36"/>
  <c r="BY26" i="36"/>
  <c r="BZ26" i="36"/>
  <c r="CA26" i="36"/>
  <c r="CB26" i="36"/>
  <c r="BW27" i="36"/>
  <c r="BX27" i="36"/>
  <c r="BY27" i="36"/>
  <c r="BZ27" i="36"/>
  <c r="CA27" i="36"/>
  <c r="CB27" i="36"/>
  <c r="BW28" i="36"/>
  <c r="BX28" i="36"/>
  <c r="BY28" i="36"/>
  <c r="BZ28" i="36"/>
  <c r="CA28" i="36"/>
  <c r="CB28" i="36"/>
  <c r="BW29" i="36"/>
  <c r="BX29" i="36"/>
  <c r="BY29" i="36"/>
  <c r="BZ29" i="36"/>
  <c r="CA29" i="36"/>
  <c r="CB29" i="36"/>
  <c r="BW30" i="36"/>
  <c r="BX30" i="36"/>
  <c r="BY30" i="36"/>
  <c r="BZ30" i="36"/>
  <c r="CA30" i="36"/>
  <c r="CB30" i="36"/>
  <c r="BW31" i="36"/>
  <c r="BX31" i="36"/>
  <c r="BY31" i="36"/>
  <c r="BZ31" i="36"/>
  <c r="CA31" i="36"/>
  <c r="CB31" i="36"/>
  <c r="BW32" i="36"/>
  <c r="BX32" i="36"/>
  <c r="BY32" i="36"/>
  <c r="BZ32" i="36"/>
  <c r="CA32" i="36"/>
  <c r="CB32" i="36"/>
  <c r="BW33" i="36"/>
  <c r="BX33" i="36"/>
  <c r="BY33" i="36"/>
  <c r="BZ33" i="36"/>
  <c r="CA33" i="36"/>
  <c r="CB33" i="36"/>
  <c r="BW34" i="36"/>
  <c r="BX34" i="36"/>
  <c r="BY34" i="36"/>
  <c r="BZ34" i="36"/>
  <c r="CA34" i="36"/>
  <c r="CB34" i="36"/>
  <c r="BW35" i="36"/>
  <c r="BX35" i="36"/>
  <c r="BY35" i="36"/>
  <c r="BZ35" i="36"/>
  <c r="CA35" i="36"/>
  <c r="CB35" i="36"/>
  <c r="BW36" i="36"/>
  <c r="BX36" i="36"/>
  <c r="BY36" i="36"/>
  <c r="BZ36" i="36"/>
  <c r="CA36" i="36"/>
  <c r="CB36" i="36"/>
  <c r="BW37" i="36"/>
  <c r="BX37" i="36"/>
  <c r="BY37" i="36"/>
  <c r="BZ37" i="36"/>
  <c r="CA37" i="36"/>
  <c r="CB37" i="36"/>
  <c r="BW38" i="36"/>
  <c r="BX38" i="36"/>
  <c r="BY38" i="36"/>
  <c r="BZ38" i="36"/>
  <c r="CA38" i="36"/>
  <c r="CB38" i="36"/>
  <c r="BW39" i="36"/>
  <c r="BX39" i="36"/>
  <c r="BY39" i="36"/>
  <c r="BZ39" i="36"/>
  <c r="CA39" i="36"/>
  <c r="CB39" i="36"/>
  <c r="BW40" i="36"/>
  <c r="BX40" i="36"/>
  <c r="BY40" i="36"/>
  <c r="BZ40" i="36"/>
  <c r="CA40" i="36"/>
  <c r="CB40" i="36"/>
  <c r="BW41" i="36"/>
  <c r="BX41" i="36"/>
  <c r="BY41" i="36"/>
  <c r="BZ41" i="36"/>
  <c r="CA41" i="36"/>
  <c r="CB41" i="36"/>
  <c r="BW42" i="36"/>
  <c r="BX42" i="36"/>
  <c r="BY42" i="36"/>
  <c r="BZ42" i="36"/>
  <c r="CA42" i="36"/>
  <c r="CB42" i="36"/>
  <c r="BW43" i="36"/>
  <c r="BX43" i="36"/>
  <c r="BY43" i="36"/>
  <c r="BZ43" i="36"/>
  <c r="CA43" i="36"/>
  <c r="CB43" i="36"/>
  <c r="BW44" i="36"/>
  <c r="BX44" i="36"/>
  <c r="BY44" i="36"/>
  <c r="BZ44" i="36"/>
  <c r="CA44" i="36"/>
  <c r="CB44" i="36"/>
  <c r="BW45" i="36"/>
  <c r="BX45" i="36"/>
  <c r="BY45" i="36"/>
  <c r="BZ45" i="36"/>
  <c r="CA45" i="36"/>
  <c r="CB45" i="36"/>
  <c r="BW46" i="36"/>
  <c r="BX46" i="36"/>
  <c r="BY46" i="36"/>
  <c r="BZ46" i="36"/>
  <c r="CA46" i="36"/>
  <c r="CB46" i="36"/>
  <c r="BW47" i="36"/>
  <c r="BX47" i="36"/>
  <c r="BY47" i="36"/>
  <c r="BZ47" i="36"/>
  <c r="CA47" i="36"/>
  <c r="CB47" i="36"/>
  <c r="BW48" i="36"/>
  <c r="BX48" i="36"/>
  <c r="BY48" i="36"/>
  <c r="BZ48" i="36"/>
  <c r="CA48" i="36"/>
  <c r="CB48" i="36"/>
  <c r="BW49" i="36"/>
  <c r="BX49" i="36"/>
  <c r="BY49" i="36"/>
  <c r="BZ49" i="36"/>
  <c r="CA49" i="36"/>
  <c r="CB49" i="36"/>
  <c r="BW50" i="36"/>
  <c r="BX50" i="36"/>
  <c r="BY50" i="36"/>
  <c r="BZ50" i="36"/>
  <c r="CA50" i="36"/>
  <c r="CB50" i="36"/>
  <c r="BW51" i="36"/>
  <c r="BX51" i="36"/>
  <c r="BY51" i="36"/>
  <c r="BZ51" i="36"/>
  <c r="CA51" i="36"/>
  <c r="CB51" i="36"/>
  <c r="BW52" i="36"/>
  <c r="BX52" i="36"/>
  <c r="BY52" i="36"/>
  <c r="BZ52" i="36"/>
  <c r="CA52" i="36"/>
  <c r="CB52" i="36"/>
  <c r="BW53" i="36"/>
  <c r="BX53" i="36"/>
  <c r="BY53" i="36"/>
  <c r="BZ53" i="36"/>
  <c r="CA53" i="36"/>
  <c r="CB53" i="36"/>
  <c r="BW54" i="36"/>
  <c r="BX54" i="36"/>
  <c r="BY54" i="36"/>
  <c r="BZ54" i="36"/>
  <c r="CA54" i="36"/>
  <c r="CB54" i="36"/>
  <c r="BW55" i="36"/>
  <c r="BX55" i="36"/>
  <c r="BY55" i="36"/>
  <c r="BZ55" i="36"/>
  <c r="CA55" i="36"/>
  <c r="CB55" i="36"/>
  <c r="BW56" i="36"/>
  <c r="BX56" i="36"/>
  <c r="BY56" i="36"/>
  <c r="BZ56" i="36"/>
  <c r="CA56" i="36"/>
  <c r="CB56" i="36"/>
  <c r="BW57" i="36"/>
  <c r="BX57" i="36"/>
  <c r="BY57" i="36"/>
  <c r="BZ57" i="36"/>
  <c r="CA57" i="36"/>
  <c r="CB57" i="36"/>
  <c r="BW58" i="36"/>
  <c r="BX58" i="36"/>
  <c r="BY58" i="36"/>
  <c r="BZ58" i="36"/>
  <c r="CA58" i="36"/>
  <c r="CB58" i="36"/>
  <c r="BW59" i="36"/>
  <c r="BX59" i="36"/>
  <c r="BY59" i="36"/>
  <c r="BZ59" i="36"/>
  <c r="CA59" i="36"/>
  <c r="CB59" i="36"/>
  <c r="BW60" i="36"/>
  <c r="BX60" i="36"/>
  <c r="BY60" i="36"/>
  <c r="BZ60" i="36"/>
  <c r="CA60" i="36"/>
  <c r="CB60" i="36"/>
  <c r="BW61" i="36"/>
  <c r="BX61" i="36"/>
  <c r="BY61" i="36"/>
  <c r="BZ61" i="36"/>
  <c r="CA61" i="36"/>
  <c r="CB61" i="36"/>
  <c r="BW62" i="36"/>
  <c r="BX62" i="36"/>
  <c r="BY62" i="36"/>
  <c r="BZ62" i="36"/>
  <c r="CA62" i="36"/>
  <c r="CB62" i="36"/>
  <c r="BW63" i="36"/>
  <c r="BX63" i="36"/>
  <c r="BY63" i="36"/>
  <c r="BZ63" i="36"/>
  <c r="CA63" i="36"/>
  <c r="CB63" i="36"/>
  <c r="BW64" i="36"/>
  <c r="BX64" i="36"/>
  <c r="BY64" i="36"/>
  <c r="BZ64" i="36"/>
  <c r="CA64" i="36"/>
  <c r="CB64" i="36"/>
  <c r="BW65" i="36"/>
  <c r="BX65" i="36"/>
  <c r="BY65" i="36"/>
  <c r="BZ65" i="36"/>
  <c r="CA65" i="36"/>
  <c r="CB65" i="36"/>
  <c r="BW66" i="36"/>
  <c r="BX66" i="36"/>
  <c r="BY66" i="36"/>
  <c r="BZ66" i="36"/>
  <c r="CA66" i="36"/>
  <c r="CB66" i="36"/>
  <c r="BW67" i="36"/>
  <c r="BX67" i="36"/>
  <c r="BY67" i="36"/>
  <c r="BZ67" i="36"/>
  <c r="CA67" i="36"/>
  <c r="CB67" i="36"/>
  <c r="BW68" i="36"/>
  <c r="BX68" i="36"/>
  <c r="BY68" i="36"/>
  <c r="BZ68" i="36"/>
  <c r="CA68" i="36"/>
  <c r="CB68" i="36"/>
  <c r="BW69" i="36"/>
  <c r="BX69" i="36"/>
  <c r="BY69" i="36"/>
  <c r="BZ69" i="36"/>
  <c r="CA69" i="36"/>
  <c r="CB69" i="36"/>
  <c r="BW70" i="36"/>
  <c r="BX70" i="36"/>
  <c r="BY70" i="36"/>
  <c r="BZ70" i="36"/>
  <c r="CA70" i="36"/>
  <c r="CB70" i="36"/>
  <c r="BW71" i="36"/>
  <c r="BX71" i="36"/>
  <c r="BY71" i="36"/>
  <c r="BZ71" i="36"/>
  <c r="CA71" i="36"/>
  <c r="CB71" i="36"/>
  <c r="BW72" i="36"/>
  <c r="BX72" i="36"/>
  <c r="BY72" i="36"/>
  <c r="BZ72" i="36"/>
  <c r="CA72" i="36"/>
  <c r="CB72" i="36"/>
  <c r="BW73" i="36"/>
  <c r="BX73" i="36"/>
  <c r="BY73" i="36"/>
  <c r="BZ73" i="36"/>
  <c r="CA73" i="36"/>
  <c r="CB73" i="36"/>
  <c r="BW74" i="36"/>
  <c r="BX74" i="36"/>
  <c r="BY74" i="36"/>
  <c r="BZ74" i="36"/>
  <c r="CA74" i="36"/>
  <c r="CB74" i="36"/>
  <c r="BW75" i="36"/>
  <c r="BX75" i="36"/>
  <c r="BY75" i="36"/>
  <c r="BZ75" i="36"/>
  <c r="CA75" i="36"/>
  <c r="CB75" i="36"/>
  <c r="BW76" i="36"/>
  <c r="BX76" i="36"/>
  <c r="BY76" i="36"/>
  <c r="BZ76" i="36"/>
  <c r="CA76" i="36"/>
  <c r="CB76" i="36"/>
  <c r="BW77" i="36"/>
  <c r="BX77" i="36"/>
  <c r="BY77" i="36"/>
  <c r="BZ77" i="36"/>
  <c r="CA77" i="36"/>
  <c r="CB77" i="36"/>
  <c r="BW78" i="36"/>
  <c r="BX78" i="36"/>
  <c r="BY78" i="36"/>
  <c r="BZ78" i="36"/>
  <c r="CA78" i="36"/>
  <c r="CB78" i="36"/>
  <c r="BW79" i="36"/>
  <c r="BX79" i="36"/>
  <c r="BY79" i="36"/>
  <c r="BZ79" i="36"/>
  <c r="CA79" i="36"/>
  <c r="CB79" i="36"/>
  <c r="BW80" i="36"/>
  <c r="BX80" i="36"/>
  <c r="BY80" i="36"/>
  <c r="BZ80" i="36"/>
  <c r="CA80" i="36"/>
  <c r="CB80" i="36"/>
  <c r="BW81" i="36"/>
  <c r="BX81" i="36"/>
  <c r="BY81" i="36"/>
  <c r="BZ81" i="36"/>
  <c r="CA81" i="36"/>
  <c r="CB81" i="36"/>
  <c r="BW82" i="36"/>
  <c r="BX82" i="36"/>
  <c r="BY82" i="36"/>
  <c r="BZ82" i="36"/>
  <c r="CA82" i="36"/>
  <c r="CB82" i="36"/>
  <c r="BW83" i="36"/>
  <c r="BX83" i="36"/>
  <c r="BY83" i="36"/>
  <c r="BZ83" i="36"/>
  <c r="CA83" i="36"/>
  <c r="CB83" i="36"/>
  <c r="BW84" i="36"/>
  <c r="BX84" i="36"/>
  <c r="BY84" i="36"/>
  <c r="BZ84" i="36"/>
  <c r="CA84" i="36"/>
  <c r="CB84" i="36"/>
  <c r="BW85" i="36"/>
  <c r="BX85" i="36"/>
  <c r="BY85" i="36"/>
  <c r="BZ85" i="36"/>
  <c r="CA85" i="36"/>
  <c r="CB85" i="36"/>
  <c r="BW86" i="36"/>
  <c r="BX86" i="36"/>
  <c r="BY86" i="36"/>
  <c r="BZ86" i="36"/>
  <c r="CA86" i="36"/>
  <c r="CB86" i="36"/>
  <c r="BW87" i="36"/>
  <c r="BX87" i="36"/>
  <c r="BY87" i="36"/>
  <c r="BZ87" i="36"/>
  <c r="CA87" i="36"/>
  <c r="CB87" i="36"/>
  <c r="BW88" i="36"/>
  <c r="BX88" i="36"/>
  <c r="BY88" i="36"/>
  <c r="BZ88" i="36"/>
  <c r="CA88" i="36"/>
  <c r="CB88" i="36"/>
  <c r="BW89" i="36"/>
  <c r="BX89" i="36"/>
  <c r="BY89" i="36"/>
  <c r="BZ89" i="36"/>
  <c r="CA89" i="36"/>
  <c r="CB89" i="36"/>
  <c r="BW90" i="36"/>
  <c r="BX90" i="36"/>
  <c r="BY90" i="36"/>
  <c r="BZ90" i="36"/>
  <c r="CA90" i="36"/>
  <c r="CB90" i="36"/>
  <c r="BW91" i="36"/>
  <c r="BX91" i="36"/>
  <c r="BY91" i="36"/>
  <c r="BZ91" i="36"/>
  <c r="CA91" i="36"/>
  <c r="CB91" i="36"/>
  <c r="BW92" i="36"/>
  <c r="BX92" i="36"/>
  <c r="BY92" i="36"/>
  <c r="BZ92" i="36"/>
  <c r="CA92" i="36"/>
  <c r="CB92" i="36"/>
  <c r="BW93" i="36"/>
  <c r="BX93" i="36"/>
  <c r="BY93" i="36"/>
  <c r="BZ93" i="36"/>
  <c r="CA93" i="36"/>
  <c r="CB93" i="36"/>
  <c r="BW94" i="36"/>
  <c r="BX94" i="36"/>
  <c r="BY94" i="36"/>
  <c r="BZ94" i="36"/>
  <c r="CA94" i="36"/>
  <c r="CB94" i="36"/>
  <c r="BW95" i="36"/>
  <c r="BX95" i="36"/>
  <c r="BY95" i="36"/>
  <c r="BZ95" i="36"/>
  <c r="CA95" i="36"/>
  <c r="CB95" i="36"/>
  <c r="BW96" i="36"/>
  <c r="BX96" i="36"/>
  <c r="BY96" i="36"/>
  <c r="BZ96" i="36"/>
  <c r="CA96" i="36"/>
  <c r="CB96" i="36"/>
  <c r="BW97" i="36"/>
  <c r="BX97" i="36"/>
  <c r="BY97" i="36"/>
  <c r="BZ97" i="36"/>
  <c r="CA97" i="36"/>
  <c r="CB97" i="36"/>
  <c r="BW98" i="36"/>
  <c r="BX98" i="36"/>
  <c r="BY98" i="36"/>
  <c r="BZ98" i="36"/>
  <c r="CA98" i="36"/>
  <c r="CB98" i="36"/>
  <c r="BW99" i="36"/>
  <c r="BX99" i="36"/>
  <c r="BY99" i="36"/>
  <c r="BZ99" i="36"/>
  <c r="CA99" i="36"/>
  <c r="CB99" i="36"/>
  <c r="BW100" i="36"/>
  <c r="BX100" i="36"/>
  <c r="BY100" i="36"/>
  <c r="BZ100" i="36"/>
  <c r="CA100" i="36"/>
  <c r="CB100" i="36"/>
  <c r="BW101" i="36"/>
  <c r="BX101" i="36"/>
  <c r="BY101" i="36"/>
  <c r="BZ101" i="36"/>
  <c r="CA101" i="36"/>
  <c r="CB101" i="36"/>
  <c r="BW102" i="36"/>
  <c r="BX102" i="36"/>
  <c r="BY102" i="36"/>
  <c r="BZ102" i="36"/>
  <c r="CA102" i="36"/>
  <c r="CB102" i="36"/>
  <c r="BW103" i="36"/>
  <c r="BX103" i="36"/>
  <c r="BY103" i="36"/>
  <c r="BZ103" i="36"/>
  <c r="CA103" i="36"/>
  <c r="CB103" i="36"/>
  <c r="CB4" i="36"/>
  <c r="CA4" i="36"/>
  <c r="BZ4" i="36"/>
  <c r="BY4" i="36"/>
  <c r="BX4" i="36"/>
  <c r="BW4" i="36"/>
  <c r="BP5" i="36"/>
  <c r="BQ5" i="36"/>
  <c r="BR5" i="36"/>
  <c r="BS5" i="36"/>
  <c r="BT5" i="36"/>
  <c r="BU5" i="36"/>
  <c r="BP6" i="36"/>
  <c r="BQ6" i="36"/>
  <c r="BR6" i="36"/>
  <c r="BS6" i="36"/>
  <c r="BT6" i="36"/>
  <c r="BU6" i="36"/>
  <c r="BP7" i="36"/>
  <c r="BQ7" i="36"/>
  <c r="BR7" i="36"/>
  <c r="BS7" i="36"/>
  <c r="BT7" i="36"/>
  <c r="BU7" i="36"/>
  <c r="BP8" i="36"/>
  <c r="BQ8" i="36"/>
  <c r="BR8" i="36"/>
  <c r="BS8" i="36"/>
  <c r="BT8" i="36"/>
  <c r="BU8" i="36"/>
  <c r="BP9" i="36"/>
  <c r="BQ9" i="36"/>
  <c r="BR9" i="36"/>
  <c r="BS9" i="36"/>
  <c r="BT9" i="36"/>
  <c r="BU9" i="36"/>
  <c r="BP10" i="36"/>
  <c r="BQ10" i="36"/>
  <c r="BR10" i="36"/>
  <c r="BS10" i="36"/>
  <c r="BT10" i="36"/>
  <c r="BU10" i="36"/>
  <c r="BP11" i="36"/>
  <c r="BQ11" i="36"/>
  <c r="BR11" i="36"/>
  <c r="BS11" i="36"/>
  <c r="BT11" i="36"/>
  <c r="BU11" i="36"/>
  <c r="BP12" i="36"/>
  <c r="BQ12" i="36"/>
  <c r="BR12" i="36"/>
  <c r="BS12" i="36"/>
  <c r="BT12" i="36"/>
  <c r="BU12" i="36"/>
  <c r="BP13" i="36"/>
  <c r="BQ13" i="36"/>
  <c r="BR13" i="36"/>
  <c r="BS13" i="36"/>
  <c r="BT13" i="36"/>
  <c r="BU13" i="36"/>
  <c r="BP14" i="36"/>
  <c r="BQ14" i="36"/>
  <c r="BR14" i="36"/>
  <c r="BS14" i="36"/>
  <c r="BT14" i="36"/>
  <c r="BU14" i="36"/>
  <c r="BP15" i="36"/>
  <c r="BQ15" i="36"/>
  <c r="BR15" i="36"/>
  <c r="BS15" i="36"/>
  <c r="BT15" i="36"/>
  <c r="BU15" i="36"/>
  <c r="BP16" i="36"/>
  <c r="BQ16" i="36"/>
  <c r="BR16" i="36"/>
  <c r="BS16" i="36"/>
  <c r="BT16" i="36"/>
  <c r="BU16" i="36"/>
  <c r="BP17" i="36"/>
  <c r="BQ17" i="36"/>
  <c r="BR17" i="36"/>
  <c r="BS17" i="36"/>
  <c r="BT17" i="36"/>
  <c r="BU17" i="36"/>
  <c r="BP18" i="36"/>
  <c r="BQ18" i="36"/>
  <c r="BR18" i="36"/>
  <c r="BS18" i="36"/>
  <c r="BT18" i="36"/>
  <c r="BU18" i="36"/>
  <c r="BP19" i="36"/>
  <c r="BQ19" i="36"/>
  <c r="BR19" i="36"/>
  <c r="BS19" i="36"/>
  <c r="BT19" i="36"/>
  <c r="BU19" i="36"/>
  <c r="BP20" i="36"/>
  <c r="BQ20" i="36"/>
  <c r="BR20" i="36"/>
  <c r="BS20" i="36"/>
  <c r="BT20" i="36"/>
  <c r="BU20" i="36"/>
  <c r="BP21" i="36"/>
  <c r="BQ21" i="36"/>
  <c r="BR21" i="36"/>
  <c r="BS21" i="36"/>
  <c r="BT21" i="36"/>
  <c r="BU21" i="36"/>
  <c r="BP22" i="36"/>
  <c r="BQ22" i="36"/>
  <c r="BR22" i="36"/>
  <c r="BS22" i="36"/>
  <c r="BT22" i="36"/>
  <c r="BU22" i="36"/>
  <c r="BP23" i="36"/>
  <c r="BQ23" i="36"/>
  <c r="BR23" i="36"/>
  <c r="BS23" i="36"/>
  <c r="BT23" i="36"/>
  <c r="BU23" i="36"/>
  <c r="BP24" i="36"/>
  <c r="BQ24" i="36"/>
  <c r="BR24" i="36"/>
  <c r="BS24" i="36"/>
  <c r="BT24" i="36"/>
  <c r="BU24" i="36"/>
  <c r="BP25" i="36"/>
  <c r="BQ25" i="36"/>
  <c r="BR25" i="36"/>
  <c r="BS25" i="36"/>
  <c r="BT25" i="36"/>
  <c r="BU25" i="36"/>
  <c r="BP26" i="36"/>
  <c r="BQ26" i="36"/>
  <c r="BR26" i="36"/>
  <c r="BS26" i="36"/>
  <c r="BT26" i="36"/>
  <c r="BU26" i="36"/>
  <c r="BP27" i="36"/>
  <c r="BQ27" i="36"/>
  <c r="BR27" i="36"/>
  <c r="BS27" i="36"/>
  <c r="BT27" i="36"/>
  <c r="BU27" i="36"/>
  <c r="BP28" i="36"/>
  <c r="BQ28" i="36"/>
  <c r="BR28" i="36"/>
  <c r="BS28" i="36"/>
  <c r="BT28" i="36"/>
  <c r="BU28" i="36"/>
  <c r="BP29" i="36"/>
  <c r="BQ29" i="36"/>
  <c r="BR29" i="36"/>
  <c r="BS29" i="36"/>
  <c r="BT29" i="36"/>
  <c r="BU29" i="36"/>
  <c r="BP30" i="36"/>
  <c r="BQ30" i="36"/>
  <c r="BR30" i="36"/>
  <c r="BS30" i="36"/>
  <c r="BT30" i="36"/>
  <c r="BU30" i="36"/>
  <c r="BP31" i="36"/>
  <c r="BQ31" i="36"/>
  <c r="BR31" i="36"/>
  <c r="BS31" i="36"/>
  <c r="BT31" i="36"/>
  <c r="BU31" i="36"/>
  <c r="BP32" i="36"/>
  <c r="BQ32" i="36"/>
  <c r="BR32" i="36"/>
  <c r="BS32" i="36"/>
  <c r="BT32" i="36"/>
  <c r="BU32" i="36"/>
  <c r="BP33" i="36"/>
  <c r="BQ33" i="36"/>
  <c r="BR33" i="36"/>
  <c r="BS33" i="36"/>
  <c r="BT33" i="36"/>
  <c r="BU33" i="36"/>
  <c r="BP34" i="36"/>
  <c r="BQ34" i="36"/>
  <c r="BR34" i="36"/>
  <c r="BS34" i="36"/>
  <c r="BT34" i="36"/>
  <c r="BU34" i="36"/>
  <c r="BP35" i="36"/>
  <c r="BQ35" i="36"/>
  <c r="BR35" i="36"/>
  <c r="BS35" i="36"/>
  <c r="BT35" i="36"/>
  <c r="BU35" i="36"/>
  <c r="BP36" i="36"/>
  <c r="BQ36" i="36"/>
  <c r="BR36" i="36"/>
  <c r="BS36" i="36"/>
  <c r="BT36" i="36"/>
  <c r="BU36" i="36"/>
  <c r="BP37" i="36"/>
  <c r="BQ37" i="36"/>
  <c r="BR37" i="36"/>
  <c r="BS37" i="36"/>
  <c r="BT37" i="36"/>
  <c r="BU37" i="36"/>
  <c r="BP38" i="36"/>
  <c r="BQ38" i="36"/>
  <c r="BR38" i="36"/>
  <c r="BS38" i="36"/>
  <c r="BT38" i="36"/>
  <c r="BU38" i="36"/>
  <c r="BP39" i="36"/>
  <c r="BQ39" i="36"/>
  <c r="BR39" i="36"/>
  <c r="BS39" i="36"/>
  <c r="BT39" i="36"/>
  <c r="BU39" i="36"/>
  <c r="BP40" i="36"/>
  <c r="BQ40" i="36"/>
  <c r="BR40" i="36"/>
  <c r="BS40" i="36"/>
  <c r="BT40" i="36"/>
  <c r="BU40" i="36"/>
  <c r="BP41" i="36"/>
  <c r="BQ41" i="36"/>
  <c r="BR41" i="36"/>
  <c r="BS41" i="36"/>
  <c r="BT41" i="36"/>
  <c r="BU41" i="36"/>
  <c r="BP42" i="36"/>
  <c r="BQ42" i="36"/>
  <c r="BR42" i="36"/>
  <c r="BS42" i="36"/>
  <c r="BT42" i="36"/>
  <c r="BU42" i="36"/>
  <c r="BP43" i="36"/>
  <c r="BQ43" i="36"/>
  <c r="BR43" i="36"/>
  <c r="BS43" i="36"/>
  <c r="BT43" i="36"/>
  <c r="BU43" i="36"/>
  <c r="BP44" i="36"/>
  <c r="BQ44" i="36"/>
  <c r="BR44" i="36"/>
  <c r="BS44" i="36"/>
  <c r="BT44" i="36"/>
  <c r="BU44" i="36"/>
  <c r="BP45" i="36"/>
  <c r="BQ45" i="36"/>
  <c r="BR45" i="36"/>
  <c r="BS45" i="36"/>
  <c r="BT45" i="36"/>
  <c r="BU45" i="36"/>
  <c r="BP46" i="36"/>
  <c r="BQ46" i="36"/>
  <c r="BR46" i="36"/>
  <c r="BS46" i="36"/>
  <c r="BT46" i="36"/>
  <c r="BU46" i="36"/>
  <c r="BP47" i="36"/>
  <c r="BQ47" i="36"/>
  <c r="BR47" i="36"/>
  <c r="BS47" i="36"/>
  <c r="BT47" i="36"/>
  <c r="BU47" i="36"/>
  <c r="BP48" i="36"/>
  <c r="BQ48" i="36"/>
  <c r="BR48" i="36"/>
  <c r="BS48" i="36"/>
  <c r="BT48" i="36"/>
  <c r="BU48" i="36"/>
  <c r="BP49" i="36"/>
  <c r="BQ49" i="36"/>
  <c r="BR49" i="36"/>
  <c r="BS49" i="36"/>
  <c r="BT49" i="36"/>
  <c r="BU49" i="36"/>
  <c r="BP50" i="36"/>
  <c r="BQ50" i="36"/>
  <c r="BR50" i="36"/>
  <c r="BS50" i="36"/>
  <c r="BT50" i="36"/>
  <c r="BU50" i="36"/>
  <c r="BP51" i="36"/>
  <c r="BQ51" i="36"/>
  <c r="BR51" i="36"/>
  <c r="BS51" i="36"/>
  <c r="BT51" i="36"/>
  <c r="BU51" i="36"/>
  <c r="BP52" i="36"/>
  <c r="BQ52" i="36"/>
  <c r="BR52" i="36"/>
  <c r="BS52" i="36"/>
  <c r="BT52" i="36"/>
  <c r="BU52" i="36"/>
  <c r="BP53" i="36"/>
  <c r="BQ53" i="36"/>
  <c r="BR53" i="36"/>
  <c r="BS53" i="36"/>
  <c r="BT53" i="36"/>
  <c r="BU53" i="36"/>
  <c r="BU4" i="36"/>
  <c r="BT4" i="36"/>
  <c r="BS4" i="36"/>
  <c r="BR4" i="36"/>
  <c r="BQ4" i="36"/>
  <c r="BP4" i="36"/>
  <c r="BI5" i="36"/>
  <c r="BJ5" i="36"/>
  <c r="BK5" i="36"/>
  <c r="BL5" i="36"/>
  <c r="BM5" i="36"/>
  <c r="BN5" i="36"/>
  <c r="BI6" i="36"/>
  <c r="BJ6" i="36"/>
  <c r="BK6" i="36"/>
  <c r="BL6" i="36"/>
  <c r="BM6" i="36"/>
  <c r="BN6" i="36"/>
  <c r="BI7" i="36"/>
  <c r="BJ7" i="36"/>
  <c r="BK7" i="36"/>
  <c r="BL7" i="36"/>
  <c r="BM7" i="36"/>
  <c r="BN7" i="36"/>
  <c r="BI8" i="36"/>
  <c r="BJ8" i="36"/>
  <c r="BK8" i="36"/>
  <c r="BL8" i="36"/>
  <c r="BM8" i="36"/>
  <c r="BN8" i="36"/>
  <c r="BI9" i="36"/>
  <c r="BJ9" i="36"/>
  <c r="BK9" i="36"/>
  <c r="BL9" i="36"/>
  <c r="BM9" i="36"/>
  <c r="BN9" i="36"/>
  <c r="BI10" i="36"/>
  <c r="BJ10" i="36"/>
  <c r="BK10" i="36"/>
  <c r="BL10" i="36"/>
  <c r="BM10" i="36"/>
  <c r="BN10" i="36"/>
  <c r="BI11" i="36"/>
  <c r="BJ11" i="36"/>
  <c r="BK11" i="36"/>
  <c r="BL11" i="36"/>
  <c r="BM11" i="36"/>
  <c r="BN11" i="36"/>
  <c r="BI12" i="36"/>
  <c r="BJ12" i="36"/>
  <c r="BK12" i="36"/>
  <c r="BL12" i="36"/>
  <c r="BM12" i="36"/>
  <c r="BN12" i="36"/>
  <c r="BI13" i="36"/>
  <c r="BJ13" i="36"/>
  <c r="BK13" i="36"/>
  <c r="BL13" i="36"/>
  <c r="BM13" i="36"/>
  <c r="BN13" i="36"/>
  <c r="BI14" i="36"/>
  <c r="BJ14" i="36"/>
  <c r="BK14" i="36"/>
  <c r="BL14" i="36"/>
  <c r="BM14" i="36"/>
  <c r="BN14" i="36"/>
  <c r="BI15" i="36"/>
  <c r="BJ15" i="36"/>
  <c r="BK15" i="36"/>
  <c r="BL15" i="36"/>
  <c r="BM15" i="36"/>
  <c r="BN15" i="36"/>
  <c r="BI16" i="36"/>
  <c r="BJ16" i="36"/>
  <c r="BK16" i="36"/>
  <c r="BL16" i="36"/>
  <c r="BM16" i="36"/>
  <c r="BN16" i="36"/>
  <c r="BI17" i="36"/>
  <c r="BJ17" i="36"/>
  <c r="BK17" i="36"/>
  <c r="BL17" i="36"/>
  <c r="BM17" i="36"/>
  <c r="BN17" i="36"/>
  <c r="BI18" i="36"/>
  <c r="BJ18" i="36"/>
  <c r="BK18" i="36"/>
  <c r="BL18" i="36"/>
  <c r="BM18" i="36"/>
  <c r="BN18" i="36"/>
  <c r="BI19" i="36"/>
  <c r="BJ19" i="36"/>
  <c r="BK19" i="36"/>
  <c r="BL19" i="36"/>
  <c r="BM19" i="36"/>
  <c r="BN19" i="36"/>
  <c r="BI20" i="36"/>
  <c r="BJ20" i="36"/>
  <c r="BK20" i="36"/>
  <c r="BL20" i="36"/>
  <c r="BM20" i="36"/>
  <c r="BN20" i="36"/>
  <c r="BI21" i="36"/>
  <c r="BJ21" i="36"/>
  <c r="BK21" i="36"/>
  <c r="BL21" i="36"/>
  <c r="BM21" i="36"/>
  <c r="BN21" i="36"/>
  <c r="BI22" i="36"/>
  <c r="BJ22" i="36"/>
  <c r="BK22" i="36"/>
  <c r="BL22" i="36"/>
  <c r="BM22" i="36"/>
  <c r="BN22" i="36"/>
  <c r="BI23" i="36"/>
  <c r="BJ23" i="36"/>
  <c r="BK23" i="36"/>
  <c r="BL23" i="36"/>
  <c r="BM23" i="36"/>
  <c r="BN23" i="36"/>
  <c r="BI24" i="36"/>
  <c r="BJ24" i="36"/>
  <c r="BK24" i="36"/>
  <c r="BL24" i="36"/>
  <c r="BM24" i="36"/>
  <c r="BN24" i="36"/>
  <c r="BI25" i="36"/>
  <c r="BJ25" i="36"/>
  <c r="BK25" i="36"/>
  <c r="BL25" i="36"/>
  <c r="BM25" i="36"/>
  <c r="BN25" i="36"/>
  <c r="BI26" i="36"/>
  <c r="BJ26" i="36"/>
  <c r="BK26" i="36"/>
  <c r="BL26" i="36"/>
  <c r="BM26" i="36"/>
  <c r="BN26" i="36"/>
  <c r="BI27" i="36"/>
  <c r="BJ27" i="36"/>
  <c r="BK27" i="36"/>
  <c r="BL27" i="36"/>
  <c r="BM27" i="36"/>
  <c r="BN27" i="36"/>
  <c r="BI28" i="36"/>
  <c r="BJ28" i="36"/>
  <c r="BK28" i="36"/>
  <c r="BL28" i="36"/>
  <c r="BM28" i="36"/>
  <c r="BN28" i="36"/>
  <c r="BI29" i="36"/>
  <c r="BJ29" i="36"/>
  <c r="BK29" i="36"/>
  <c r="BL29" i="36"/>
  <c r="BM29" i="36"/>
  <c r="BN29" i="36"/>
  <c r="BI30" i="36"/>
  <c r="BJ30" i="36"/>
  <c r="BK30" i="36"/>
  <c r="BL30" i="36"/>
  <c r="BM30" i="36"/>
  <c r="BN30" i="36"/>
  <c r="BI31" i="36"/>
  <c r="BJ31" i="36"/>
  <c r="BK31" i="36"/>
  <c r="BL31" i="36"/>
  <c r="BM31" i="36"/>
  <c r="BN31" i="36"/>
  <c r="BI32" i="36"/>
  <c r="BJ32" i="36"/>
  <c r="BK32" i="36"/>
  <c r="BL32" i="36"/>
  <c r="BM32" i="36"/>
  <c r="BN32" i="36"/>
  <c r="BI33" i="36"/>
  <c r="BJ33" i="36"/>
  <c r="BK33" i="36"/>
  <c r="BL33" i="36"/>
  <c r="BM33" i="36"/>
  <c r="BN33" i="36"/>
  <c r="BI34" i="36"/>
  <c r="BJ34" i="36"/>
  <c r="BK34" i="36"/>
  <c r="BL34" i="36"/>
  <c r="BM34" i="36"/>
  <c r="BN34" i="36"/>
  <c r="BI35" i="36"/>
  <c r="BJ35" i="36"/>
  <c r="BK35" i="36"/>
  <c r="BL35" i="36"/>
  <c r="BM35" i="36"/>
  <c r="BN35" i="36"/>
  <c r="BI36" i="36"/>
  <c r="BJ36" i="36"/>
  <c r="BK36" i="36"/>
  <c r="BL36" i="36"/>
  <c r="BM36" i="36"/>
  <c r="BN36" i="36"/>
  <c r="BI37" i="36"/>
  <c r="BJ37" i="36"/>
  <c r="BK37" i="36"/>
  <c r="BL37" i="36"/>
  <c r="BM37" i="36"/>
  <c r="BN37" i="36"/>
  <c r="BI38" i="36"/>
  <c r="BJ38" i="36"/>
  <c r="BK38" i="36"/>
  <c r="BL38" i="36"/>
  <c r="BM38" i="36"/>
  <c r="BN38" i="36"/>
  <c r="BI39" i="36"/>
  <c r="BJ39" i="36"/>
  <c r="BK39" i="36"/>
  <c r="BL39" i="36"/>
  <c r="BM39" i="36"/>
  <c r="BN39" i="36"/>
  <c r="BI40" i="36"/>
  <c r="BJ40" i="36"/>
  <c r="BK40" i="36"/>
  <c r="BL40" i="36"/>
  <c r="BM40" i="36"/>
  <c r="BN40" i="36"/>
  <c r="BI41" i="36"/>
  <c r="BJ41" i="36"/>
  <c r="BK41" i="36"/>
  <c r="BL41" i="36"/>
  <c r="BM41" i="36"/>
  <c r="BN41" i="36"/>
  <c r="BI42" i="36"/>
  <c r="BJ42" i="36"/>
  <c r="BK42" i="36"/>
  <c r="BL42" i="36"/>
  <c r="BM42" i="36"/>
  <c r="BN42" i="36"/>
  <c r="BI43" i="36"/>
  <c r="BJ43" i="36"/>
  <c r="BK43" i="36"/>
  <c r="BL43" i="36"/>
  <c r="BM43" i="36"/>
  <c r="BN43" i="36"/>
  <c r="BI44" i="36"/>
  <c r="BJ44" i="36"/>
  <c r="BK44" i="36"/>
  <c r="BL44" i="36"/>
  <c r="BM44" i="36"/>
  <c r="BN44" i="36"/>
  <c r="BI45" i="36"/>
  <c r="BJ45" i="36"/>
  <c r="BK45" i="36"/>
  <c r="BL45" i="36"/>
  <c r="BM45" i="36"/>
  <c r="BN45" i="36"/>
  <c r="BI46" i="36"/>
  <c r="BJ46" i="36"/>
  <c r="BK46" i="36"/>
  <c r="BL46" i="36"/>
  <c r="BM46" i="36"/>
  <c r="BN46" i="36"/>
  <c r="BI47" i="36"/>
  <c r="BJ47" i="36"/>
  <c r="BK47" i="36"/>
  <c r="BL47" i="36"/>
  <c r="BM47" i="36"/>
  <c r="BN47" i="36"/>
  <c r="BI48" i="36"/>
  <c r="BJ48" i="36"/>
  <c r="BK48" i="36"/>
  <c r="BL48" i="36"/>
  <c r="BM48" i="36"/>
  <c r="BN48" i="36"/>
  <c r="BI49" i="36"/>
  <c r="BJ49" i="36"/>
  <c r="BK49" i="36"/>
  <c r="BL49" i="36"/>
  <c r="BM49" i="36"/>
  <c r="BN49" i="36"/>
  <c r="BI50" i="36"/>
  <c r="BJ50" i="36"/>
  <c r="BK50" i="36"/>
  <c r="BL50" i="36"/>
  <c r="BM50" i="36"/>
  <c r="BN50" i="36"/>
  <c r="BI51" i="36"/>
  <c r="BJ51" i="36"/>
  <c r="BK51" i="36"/>
  <c r="BL51" i="36"/>
  <c r="BM51" i="36"/>
  <c r="BN51" i="36"/>
  <c r="BI52" i="36"/>
  <c r="BJ52" i="36"/>
  <c r="BK52" i="36"/>
  <c r="BL52" i="36"/>
  <c r="BM52" i="36"/>
  <c r="BN52" i="36"/>
  <c r="BI53" i="36"/>
  <c r="BJ53" i="36"/>
  <c r="BK53" i="36"/>
  <c r="BL53" i="36"/>
  <c r="BM53" i="36"/>
  <c r="BN53" i="36"/>
  <c r="BI54" i="36"/>
  <c r="BJ54" i="36"/>
  <c r="BK54" i="36"/>
  <c r="BL54" i="36"/>
  <c r="BM54" i="36"/>
  <c r="BN54" i="36"/>
  <c r="BI55" i="36"/>
  <c r="BJ55" i="36"/>
  <c r="BK55" i="36"/>
  <c r="BL55" i="36"/>
  <c r="BM55" i="36"/>
  <c r="BN55" i="36"/>
  <c r="BI56" i="36"/>
  <c r="BJ56" i="36"/>
  <c r="BK56" i="36"/>
  <c r="BL56" i="36"/>
  <c r="BM56" i="36"/>
  <c r="BN56" i="36"/>
  <c r="BI57" i="36"/>
  <c r="BJ57" i="36"/>
  <c r="BK57" i="36"/>
  <c r="BL57" i="36"/>
  <c r="BM57" i="36"/>
  <c r="BN57" i="36"/>
  <c r="BI58" i="36"/>
  <c r="BJ58" i="36"/>
  <c r="BK58" i="36"/>
  <c r="BL58" i="36"/>
  <c r="BM58" i="36"/>
  <c r="BN58" i="36"/>
  <c r="BI59" i="36"/>
  <c r="BJ59" i="36"/>
  <c r="BK59" i="36"/>
  <c r="BL59" i="36"/>
  <c r="BM59" i="36"/>
  <c r="BN59" i="36"/>
  <c r="BI60" i="36"/>
  <c r="BJ60" i="36"/>
  <c r="BK60" i="36"/>
  <c r="BL60" i="36"/>
  <c r="BM60" i="36"/>
  <c r="BN60" i="36"/>
  <c r="BI61" i="36"/>
  <c r="BJ61" i="36"/>
  <c r="BK61" i="36"/>
  <c r="BL61" i="36"/>
  <c r="BM61" i="36"/>
  <c r="BN61" i="36"/>
  <c r="BI62" i="36"/>
  <c r="BJ62" i="36"/>
  <c r="BK62" i="36"/>
  <c r="BL62" i="36"/>
  <c r="BM62" i="36"/>
  <c r="BN62" i="36"/>
  <c r="BI63" i="36"/>
  <c r="BJ63" i="36"/>
  <c r="BK63" i="36"/>
  <c r="BL63" i="36"/>
  <c r="BM63" i="36"/>
  <c r="BN63" i="36"/>
  <c r="BI64" i="36"/>
  <c r="BJ64" i="36"/>
  <c r="BK64" i="36"/>
  <c r="BL64" i="36"/>
  <c r="BM64" i="36"/>
  <c r="BN64" i="36"/>
  <c r="BI65" i="36"/>
  <c r="BJ65" i="36"/>
  <c r="BK65" i="36"/>
  <c r="BL65" i="36"/>
  <c r="BM65" i="36"/>
  <c r="BN65" i="36"/>
  <c r="BI66" i="36"/>
  <c r="BJ66" i="36"/>
  <c r="BK66" i="36"/>
  <c r="BL66" i="36"/>
  <c r="BM66" i="36"/>
  <c r="BN66" i="36"/>
  <c r="BI67" i="36"/>
  <c r="BJ67" i="36"/>
  <c r="BK67" i="36"/>
  <c r="BL67" i="36"/>
  <c r="BM67" i="36"/>
  <c r="BN67" i="36"/>
  <c r="BI68" i="36"/>
  <c r="BJ68" i="36"/>
  <c r="BK68" i="36"/>
  <c r="BL68" i="36"/>
  <c r="BM68" i="36"/>
  <c r="BN68" i="36"/>
  <c r="BI69" i="36"/>
  <c r="BJ69" i="36"/>
  <c r="BK69" i="36"/>
  <c r="BL69" i="36"/>
  <c r="BM69" i="36"/>
  <c r="BN69" i="36"/>
  <c r="BI70" i="36"/>
  <c r="BJ70" i="36"/>
  <c r="BK70" i="36"/>
  <c r="BL70" i="36"/>
  <c r="BM70" i="36"/>
  <c r="BN70" i="36"/>
  <c r="BI71" i="36"/>
  <c r="BJ71" i="36"/>
  <c r="BK71" i="36"/>
  <c r="BL71" i="36"/>
  <c r="BM71" i="36"/>
  <c r="BN71" i="36"/>
  <c r="BI72" i="36"/>
  <c r="BJ72" i="36"/>
  <c r="BK72" i="36"/>
  <c r="BL72" i="36"/>
  <c r="BM72" i="36"/>
  <c r="BN72" i="36"/>
  <c r="BI73" i="36"/>
  <c r="BJ73" i="36"/>
  <c r="BK73" i="36"/>
  <c r="BL73" i="36"/>
  <c r="BM73" i="36"/>
  <c r="BN73" i="36"/>
  <c r="BI74" i="36"/>
  <c r="BJ74" i="36"/>
  <c r="BK74" i="36"/>
  <c r="BL74" i="36"/>
  <c r="BM74" i="36"/>
  <c r="BN74" i="36"/>
  <c r="BI75" i="36"/>
  <c r="BJ75" i="36"/>
  <c r="BK75" i="36"/>
  <c r="BL75" i="36"/>
  <c r="BM75" i="36"/>
  <c r="BN75" i="36"/>
  <c r="BI76" i="36"/>
  <c r="BJ76" i="36"/>
  <c r="BK76" i="36"/>
  <c r="BL76" i="36"/>
  <c r="BM76" i="36"/>
  <c r="BN76" i="36"/>
  <c r="BI77" i="36"/>
  <c r="BJ77" i="36"/>
  <c r="BK77" i="36"/>
  <c r="BL77" i="36"/>
  <c r="BM77" i="36"/>
  <c r="BN77" i="36"/>
  <c r="BI78" i="36"/>
  <c r="BJ78" i="36"/>
  <c r="BK78" i="36"/>
  <c r="BL78" i="36"/>
  <c r="BM78" i="36"/>
  <c r="BN78" i="36"/>
  <c r="BI79" i="36"/>
  <c r="BJ79" i="36"/>
  <c r="BK79" i="36"/>
  <c r="BL79" i="36"/>
  <c r="BM79" i="36"/>
  <c r="BN79" i="36"/>
  <c r="BI80" i="36"/>
  <c r="BJ80" i="36"/>
  <c r="BK80" i="36"/>
  <c r="BL80" i="36"/>
  <c r="BM80" i="36"/>
  <c r="BN80" i="36"/>
  <c r="BI81" i="36"/>
  <c r="BJ81" i="36"/>
  <c r="BK81" i="36"/>
  <c r="BL81" i="36"/>
  <c r="BM81" i="36"/>
  <c r="BN81" i="36"/>
  <c r="BI82" i="36"/>
  <c r="BJ82" i="36"/>
  <c r="BK82" i="36"/>
  <c r="BL82" i="36"/>
  <c r="BM82" i="36"/>
  <c r="BN82" i="36"/>
  <c r="BI83" i="36"/>
  <c r="BJ83" i="36"/>
  <c r="BK83" i="36"/>
  <c r="BL83" i="36"/>
  <c r="BM83" i="36"/>
  <c r="BN83" i="36"/>
  <c r="BI84" i="36"/>
  <c r="BJ84" i="36"/>
  <c r="BK84" i="36"/>
  <c r="BL84" i="36"/>
  <c r="BM84" i="36"/>
  <c r="BN84" i="36"/>
  <c r="BI85" i="36"/>
  <c r="BJ85" i="36"/>
  <c r="BK85" i="36"/>
  <c r="BL85" i="36"/>
  <c r="BM85" i="36"/>
  <c r="BN85" i="36"/>
  <c r="BI86" i="36"/>
  <c r="BJ86" i="36"/>
  <c r="BK86" i="36"/>
  <c r="BL86" i="36"/>
  <c r="BM86" i="36"/>
  <c r="BN86" i="36"/>
  <c r="BI87" i="36"/>
  <c r="BJ87" i="36"/>
  <c r="BK87" i="36"/>
  <c r="BL87" i="36"/>
  <c r="BM87" i="36"/>
  <c r="BN87" i="36"/>
  <c r="BI88" i="36"/>
  <c r="BJ88" i="36"/>
  <c r="BK88" i="36"/>
  <c r="BL88" i="36"/>
  <c r="BM88" i="36"/>
  <c r="BN88" i="36"/>
  <c r="BI89" i="36"/>
  <c r="BJ89" i="36"/>
  <c r="BK89" i="36"/>
  <c r="BL89" i="36"/>
  <c r="BM89" i="36"/>
  <c r="BN89" i="36"/>
  <c r="BI90" i="36"/>
  <c r="BJ90" i="36"/>
  <c r="BK90" i="36"/>
  <c r="BL90" i="36"/>
  <c r="BM90" i="36"/>
  <c r="BN90" i="36"/>
  <c r="BI91" i="36"/>
  <c r="BJ91" i="36"/>
  <c r="BK91" i="36"/>
  <c r="BL91" i="36"/>
  <c r="BM91" i="36"/>
  <c r="BN91" i="36"/>
  <c r="BI92" i="36"/>
  <c r="BJ92" i="36"/>
  <c r="BK92" i="36"/>
  <c r="BL92" i="36"/>
  <c r="BM92" i="36"/>
  <c r="BN92" i="36"/>
  <c r="BI93" i="36"/>
  <c r="BJ93" i="36"/>
  <c r="BK93" i="36"/>
  <c r="BL93" i="36"/>
  <c r="BM93" i="36"/>
  <c r="BN93" i="36"/>
  <c r="BI94" i="36"/>
  <c r="BJ94" i="36"/>
  <c r="BK94" i="36"/>
  <c r="BL94" i="36"/>
  <c r="BM94" i="36"/>
  <c r="BN94" i="36"/>
  <c r="BI95" i="36"/>
  <c r="BJ95" i="36"/>
  <c r="BK95" i="36"/>
  <c r="BL95" i="36"/>
  <c r="BM95" i="36"/>
  <c r="BN95" i="36"/>
  <c r="BI96" i="36"/>
  <c r="BJ96" i="36"/>
  <c r="BK96" i="36"/>
  <c r="BL96" i="36"/>
  <c r="BM96" i="36"/>
  <c r="BN96" i="36"/>
  <c r="BI97" i="36"/>
  <c r="BJ97" i="36"/>
  <c r="BK97" i="36"/>
  <c r="BL97" i="36"/>
  <c r="BM97" i="36"/>
  <c r="BN97" i="36"/>
  <c r="BI98" i="36"/>
  <c r="BJ98" i="36"/>
  <c r="BK98" i="36"/>
  <c r="BL98" i="36"/>
  <c r="BM98" i="36"/>
  <c r="BN98" i="36"/>
  <c r="BI99" i="36"/>
  <c r="BJ99" i="36"/>
  <c r="BK99" i="36"/>
  <c r="BL99" i="36"/>
  <c r="BM99" i="36"/>
  <c r="BN99" i="36"/>
  <c r="BI100" i="36"/>
  <c r="BJ100" i="36"/>
  <c r="BK100" i="36"/>
  <c r="BL100" i="36"/>
  <c r="BM100" i="36"/>
  <c r="BN100" i="36"/>
  <c r="BI101" i="36"/>
  <c r="BJ101" i="36"/>
  <c r="BK101" i="36"/>
  <c r="BL101" i="36"/>
  <c r="BM101" i="36"/>
  <c r="BN101" i="36"/>
  <c r="BI102" i="36"/>
  <c r="BJ102" i="36"/>
  <c r="BK102" i="36"/>
  <c r="BL102" i="36"/>
  <c r="BM102" i="36"/>
  <c r="BN102" i="36"/>
  <c r="BI103" i="36"/>
  <c r="BJ103" i="36"/>
  <c r="BK103" i="36"/>
  <c r="BL103" i="36"/>
  <c r="BM103" i="36"/>
  <c r="BN103" i="36"/>
  <c r="BN4" i="36"/>
  <c r="BM4" i="36"/>
  <c r="BL4" i="36"/>
  <c r="BK4" i="36"/>
  <c r="BJ4" i="36"/>
  <c r="BI4" i="36"/>
  <c r="AZ5" i="36"/>
  <c r="BA5" i="36"/>
  <c r="BB5" i="36"/>
  <c r="BC5" i="36"/>
  <c r="BD5" i="36"/>
  <c r="BE5" i="36"/>
  <c r="AZ6" i="36"/>
  <c r="BA6" i="36"/>
  <c r="BB6" i="36"/>
  <c r="BC6" i="36"/>
  <c r="BD6" i="36"/>
  <c r="BE6" i="36"/>
  <c r="AZ7" i="36"/>
  <c r="BA7" i="36"/>
  <c r="BB7" i="36"/>
  <c r="BC7" i="36"/>
  <c r="BD7" i="36"/>
  <c r="BE7" i="36"/>
  <c r="AZ8" i="36"/>
  <c r="BA8" i="36"/>
  <c r="BB8" i="36"/>
  <c r="BC8" i="36"/>
  <c r="BD8" i="36"/>
  <c r="BE8" i="36"/>
  <c r="AZ9" i="36"/>
  <c r="BA9" i="36"/>
  <c r="BB9" i="36"/>
  <c r="BC9" i="36"/>
  <c r="BD9" i="36"/>
  <c r="BE9" i="36"/>
  <c r="AZ10" i="36"/>
  <c r="BA10" i="36"/>
  <c r="BB10" i="36"/>
  <c r="BC10" i="36"/>
  <c r="BD10" i="36"/>
  <c r="BE10" i="36"/>
  <c r="AZ11" i="36"/>
  <c r="BA11" i="36"/>
  <c r="BB11" i="36"/>
  <c r="BC11" i="36"/>
  <c r="BD11" i="36"/>
  <c r="BE11" i="36"/>
  <c r="AZ12" i="36"/>
  <c r="BA12" i="36"/>
  <c r="BB12" i="36"/>
  <c r="BC12" i="36"/>
  <c r="BD12" i="36"/>
  <c r="BE12" i="36"/>
  <c r="AZ13" i="36"/>
  <c r="BA13" i="36"/>
  <c r="BB13" i="36"/>
  <c r="BC13" i="36"/>
  <c r="BD13" i="36"/>
  <c r="BE13" i="36"/>
  <c r="AZ14" i="36"/>
  <c r="BA14" i="36"/>
  <c r="BB14" i="36"/>
  <c r="BC14" i="36"/>
  <c r="BD14" i="36"/>
  <c r="BE14" i="36"/>
  <c r="AZ15" i="36"/>
  <c r="BA15" i="36"/>
  <c r="BB15" i="36"/>
  <c r="BC15" i="36"/>
  <c r="BD15" i="36"/>
  <c r="BE15" i="36"/>
  <c r="AZ16" i="36"/>
  <c r="BA16" i="36"/>
  <c r="BB16" i="36"/>
  <c r="BC16" i="36"/>
  <c r="BD16" i="36"/>
  <c r="BE16" i="36"/>
  <c r="AZ17" i="36"/>
  <c r="BA17" i="36"/>
  <c r="BB17" i="36"/>
  <c r="BC17" i="36"/>
  <c r="BD17" i="36"/>
  <c r="BE17" i="36"/>
  <c r="AZ18" i="36"/>
  <c r="BA18" i="36"/>
  <c r="BB18" i="36"/>
  <c r="BC18" i="36"/>
  <c r="BD18" i="36"/>
  <c r="BE18" i="36"/>
  <c r="AZ19" i="36"/>
  <c r="BA19" i="36"/>
  <c r="BB19" i="36"/>
  <c r="BC19" i="36"/>
  <c r="BD19" i="36"/>
  <c r="BE19" i="36"/>
  <c r="AZ20" i="36"/>
  <c r="BA20" i="36"/>
  <c r="BB20" i="36"/>
  <c r="BC20" i="36"/>
  <c r="BD20" i="36"/>
  <c r="BE20" i="36"/>
  <c r="AZ21" i="36"/>
  <c r="BA21" i="36"/>
  <c r="BB21" i="36"/>
  <c r="BC21" i="36"/>
  <c r="BD21" i="36"/>
  <c r="BE21" i="36"/>
  <c r="AZ22" i="36"/>
  <c r="BA22" i="36"/>
  <c r="BB22" i="36"/>
  <c r="BC22" i="36"/>
  <c r="BD22" i="36"/>
  <c r="BE22" i="36"/>
  <c r="AZ23" i="36"/>
  <c r="BA23" i="36"/>
  <c r="BB23" i="36"/>
  <c r="BC23" i="36"/>
  <c r="BD23" i="36"/>
  <c r="BE23" i="36"/>
  <c r="AZ24" i="36"/>
  <c r="BA24" i="36"/>
  <c r="BB24" i="36"/>
  <c r="BC24" i="36"/>
  <c r="BD24" i="36"/>
  <c r="BE24" i="36"/>
  <c r="AZ25" i="36"/>
  <c r="BA25" i="36"/>
  <c r="BB25" i="36"/>
  <c r="BC25" i="36"/>
  <c r="BD25" i="36"/>
  <c r="BE25" i="36"/>
  <c r="AZ26" i="36"/>
  <c r="BA26" i="36"/>
  <c r="BB26" i="36"/>
  <c r="BC26" i="36"/>
  <c r="BD26" i="36"/>
  <c r="BE26" i="36"/>
  <c r="AZ27" i="36"/>
  <c r="BA27" i="36"/>
  <c r="BB27" i="36"/>
  <c r="BC27" i="36"/>
  <c r="BD27" i="36"/>
  <c r="BE27" i="36"/>
  <c r="AZ28" i="36"/>
  <c r="BA28" i="36"/>
  <c r="BB28" i="36"/>
  <c r="BC28" i="36"/>
  <c r="BD28" i="36"/>
  <c r="BE28" i="36"/>
  <c r="AZ29" i="36"/>
  <c r="BA29" i="36"/>
  <c r="BB29" i="36"/>
  <c r="BC29" i="36"/>
  <c r="BD29" i="36"/>
  <c r="BE29" i="36"/>
  <c r="AZ30" i="36"/>
  <c r="BA30" i="36"/>
  <c r="BB30" i="36"/>
  <c r="BC30" i="36"/>
  <c r="BD30" i="36"/>
  <c r="BE30" i="36"/>
  <c r="AZ31" i="36"/>
  <c r="BA31" i="36"/>
  <c r="BB31" i="36"/>
  <c r="BC31" i="36"/>
  <c r="BD31" i="36"/>
  <c r="BE31" i="36"/>
  <c r="AZ32" i="36"/>
  <c r="BA32" i="36"/>
  <c r="BB32" i="36"/>
  <c r="BC32" i="36"/>
  <c r="BD32" i="36"/>
  <c r="BE32" i="36"/>
  <c r="AZ33" i="36"/>
  <c r="BA33" i="36"/>
  <c r="BB33" i="36"/>
  <c r="BC33" i="36"/>
  <c r="BD33" i="36"/>
  <c r="BE33" i="36"/>
  <c r="AZ34" i="36"/>
  <c r="BA34" i="36"/>
  <c r="BB34" i="36"/>
  <c r="BC34" i="36"/>
  <c r="BD34" i="36"/>
  <c r="BE34" i="36"/>
  <c r="AZ35" i="36"/>
  <c r="BA35" i="36"/>
  <c r="BB35" i="36"/>
  <c r="BC35" i="36"/>
  <c r="BD35" i="36"/>
  <c r="BE35" i="36"/>
  <c r="AZ36" i="36"/>
  <c r="BA36" i="36"/>
  <c r="BB36" i="36"/>
  <c r="BC36" i="36"/>
  <c r="BD36" i="36"/>
  <c r="BE36" i="36"/>
  <c r="AZ37" i="36"/>
  <c r="BA37" i="36"/>
  <c r="BB37" i="36"/>
  <c r="BC37" i="36"/>
  <c r="BD37" i="36"/>
  <c r="BE37" i="36"/>
  <c r="AZ38" i="36"/>
  <c r="BA38" i="36"/>
  <c r="BB38" i="36"/>
  <c r="BC38" i="36"/>
  <c r="BD38" i="36"/>
  <c r="BE38" i="36"/>
  <c r="AZ39" i="36"/>
  <c r="BA39" i="36"/>
  <c r="BB39" i="36"/>
  <c r="BC39" i="36"/>
  <c r="BD39" i="36"/>
  <c r="BE39" i="36"/>
  <c r="AZ40" i="36"/>
  <c r="BA40" i="36"/>
  <c r="BB40" i="36"/>
  <c r="BC40" i="36"/>
  <c r="BD40" i="36"/>
  <c r="BE40" i="36"/>
  <c r="AZ41" i="36"/>
  <c r="BA41" i="36"/>
  <c r="BB41" i="36"/>
  <c r="BC41" i="36"/>
  <c r="BD41" i="36"/>
  <c r="BE41" i="36"/>
  <c r="AZ42" i="36"/>
  <c r="BA42" i="36"/>
  <c r="BB42" i="36"/>
  <c r="BC42" i="36"/>
  <c r="BD42" i="36"/>
  <c r="BE42" i="36"/>
  <c r="AZ43" i="36"/>
  <c r="BA43" i="36"/>
  <c r="BB43" i="36"/>
  <c r="BC43" i="36"/>
  <c r="BD43" i="36"/>
  <c r="BE43" i="36"/>
  <c r="AZ44" i="36"/>
  <c r="BA44" i="36"/>
  <c r="BB44" i="36"/>
  <c r="BC44" i="36"/>
  <c r="BD44" i="36"/>
  <c r="BE44" i="36"/>
  <c r="AZ45" i="36"/>
  <c r="BA45" i="36"/>
  <c r="BB45" i="36"/>
  <c r="BC45" i="36"/>
  <c r="BD45" i="36"/>
  <c r="BE45" i="36"/>
  <c r="AZ46" i="36"/>
  <c r="BA46" i="36"/>
  <c r="BB46" i="36"/>
  <c r="BC46" i="36"/>
  <c r="BD46" i="36"/>
  <c r="BE46" i="36"/>
  <c r="AZ47" i="36"/>
  <c r="BA47" i="36"/>
  <c r="BB47" i="36"/>
  <c r="BC47" i="36"/>
  <c r="BD47" i="36"/>
  <c r="BE47" i="36"/>
  <c r="AZ48" i="36"/>
  <c r="BA48" i="36"/>
  <c r="BB48" i="36"/>
  <c r="BC48" i="36"/>
  <c r="BD48" i="36"/>
  <c r="BE48" i="36"/>
  <c r="AZ49" i="36"/>
  <c r="BA49" i="36"/>
  <c r="BB49" i="36"/>
  <c r="BC49" i="36"/>
  <c r="BD49" i="36"/>
  <c r="BE49" i="36"/>
  <c r="AZ50" i="36"/>
  <c r="BA50" i="36"/>
  <c r="BB50" i="36"/>
  <c r="BC50" i="36"/>
  <c r="BD50" i="36"/>
  <c r="BE50" i="36"/>
  <c r="AZ51" i="36"/>
  <c r="BA51" i="36"/>
  <c r="BB51" i="36"/>
  <c r="BC51" i="36"/>
  <c r="BD51" i="36"/>
  <c r="BE51" i="36"/>
  <c r="AZ52" i="36"/>
  <c r="BA52" i="36"/>
  <c r="BB52" i="36"/>
  <c r="BC52" i="36"/>
  <c r="BD52" i="36"/>
  <c r="BE52" i="36"/>
  <c r="AZ53" i="36"/>
  <c r="BA53" i="36"/>
  <c r="BB53" i="36"/>
  <c r="BC53" i="36"/>
  <c r="BD53" i="36"/>
  <c r="BE53" i="36"/>
  <c r="AZ54" i="36"/>
  <c r="BA54" i="36"/>
  <c r="BB54" i="36"/>
  <c r="BC54" i="36"/>
  <c r="BD54" i="36"/>
  <c r="BE54" i="36"/>
  <c r="AZ55" i="36"/>
  <c r="BA55" i="36"/>
  <c r="BB55" i="36"/>
  <c r="BC55" i="36"/>
  <c r="BD55" i="36"/>
  <c r="BE55" i="36"/>
  <c r="AZ56" i="36"/>
  <c r="BA56" i="36"/>
  <c r="BB56" i="36"/>
  <c r="BC56" i="36"/>
  <c r="BD56" i="36"/>
  <c r="BE56" i="36"/>
  <c r="AZ57" i="36"/>
  <c r="BA57" i="36"/>
  <c r="BB57" i="36"/>
  <c r="BC57" i="36"/>
  <c r="BD57" i="36"/>
  <c r="BE57" i="36"/>
  <c r="AZ58" i="36"/>
  <c r="BA58" i="36"/>
  <c r="BB58" i="36"/>
  <c r="BC58" i="36"/>
  <c r="BD58" i="36"/>
  <c r="BE58" i="36"/>
  <c r="AZ59" i="36"/>
  <c r="BA59" i="36"/>
  <c r="BB59" i="36"/>
  <c r="BC59" i="36"/>
  <c r="BD59" i="36"/>
  <c r="BE59" i="36"/>
  <c r="AZ60" i="36"/>
  <c r="BA60" i="36"/>
  <c r="BB60" i="36"/>
  <c r="BC60" i="36"/>
  <c r="BD60" i="36"/>
  <c r="BE60" i="36"/>
  <c r="AZ61" i="36"/>
  <c r="BA61" i="36"/>
  <c r="BB61" i="36"/>
  <c r="BC61" i="36"/>
  <c r="BD61" i="36"/>
  <c r="BE61" i="36"/>
  <c r="AZ62" i="36"/>
  <c r="BA62" i="36"/>
  <c r="BB62" i="36"/>
  <c r="BC62" i="36"/>
  <c r="BD62" i="36"/>
  <c r="BE62" i="36"/>
  <c r="AZ63" i="36"/>
  <c r="BA63" i="36"/>
  <c r="BB63" i="36"/>
  <c r="BC63" i="36"/>
  <c r="BD63" i="36"/>
  <c r="BE63" i="36"/>
  <c r="AZ64" i="36"/>
  <c r="BA64" i="36"/>
  <c r="BB64" i="36"/>
  <c r="BC64" i="36"/>
  <c r="BD64" i="36"/>
  <c r="BE64" i="36"/>
  <c r="AZ65" i="36"/>
  <c r="BA65" i="36"/>
  <c r="BB65" i="36"/>
  <c r="BC65" i="36"/>
  <c r="BD65" i="36"/>
  <c r="BE65" i="36"/>
  <c r="AZ66" i="36"/>
  <c r="BA66" i="36"/>
  <c r="BB66" i="36"/>
  <c r="BC66" i="36"/>
  <c r="BD66" i="36"/>
  <c r="BE66" i="36"/>
  <c r="AZ67" i="36"/>
  <c r="BA67" i="36"/>
  <c r="BB67" i="36"/>
  <c r="BC67" i="36"/>
  <c r="BD67" i="36"/>
  <c r="BE67" i="36"/>
  <c r="AZ68" i="36"/>
  <c r="BA68" i="36"/>
  <c r="BB68" i="36"/>
  <c r="BC68" i="36"/>
  <c r="BD68" i="36"/>
  <c r="BE68" i="36"/>
  <c r="AZ69" i="36"/>
  <c r="BA69" i="36"/>
  <c r="BB69" i="36"/>
  <c r="BC69" i="36"/>
  <c r="BD69" i="36"/>
  <c r="BE69" i="36"/>
  <c r="AZ70" i="36"/>
  <c r="BA70" i="36"/>
  <c r="BB70" i="36"/>
  <c r="BC70" i="36"/>
  <c r="BD70" i="36"/>
  <c r="BE70" i="36"/>
  <c r="AZ71" i="36"/>
  <c r="BA71" i="36"/>
  <c r="BB71" i="36"/>
  <c r="BC71" i="36"/>
  <c r="BD71" i="36"/>
  <c r="BE71" i="36"/>
  <c r="AZ72" i="36"/>
  <c r="BA72" i="36"/>
  <c r="BB72" i="36"/>
  <c r="BC72" i="36"/>
  <c r="BD72" i="36"/>
  <c r="BE72" i="36"/>
  <c r="AZ73" i="36"/>
  <c r="BA73" i="36"/>
  <c r="BB73" i="36"/>
  <c r="BC73" i="36"/>
  <c r="BD73" i="36"/>
  <c r="BE73" i="36"/>
  <c r="AZ74" i="36"/>
  <c r="BA74" i="36"/>
  <c r="BB74" i="36"/>
  <c r="BC74" i="36"/>
  <c r="BD74" i="36"/>
  <c r="BE74" i="36"/>
  <c r="AZ75" i="36"/>
  <c r="BA75" i="36"/>
  <c r="BB75" i="36"/>
  <c r="BC75" i="36"/>
  <c r="BD75" i="36"/>
  <c r="BE75" i="36"/>
  <c r="AZ76" i="36"/>
  <c r="BA76" i="36"/>
  <c r="BB76" i="36"/>
  <c r="BC76" i="36"/>
  <c r="BD76" i="36"/>
  <c r="BE76" i="36"/>
  <c r="AZ77" i="36"/>
  <c r="BA77" i="36"/>
  <c r="BB77" i="36"/>
  <c r="BC77" i="36"/>
  <c r="BD77" i="36"/>
  <c r="BE77" i="36"/>
  <c r="AZ78" i="36"/>
  <c r="BA78" i="36"/>
  <c r="BB78" i="36"/>
  <c r="BC78" i="36"/>
  <c r="BD78" i="36"/>
  <c r="BE78" i="36"/>
  <c r="AZ79" i="36"/>
  <c r="BA79" i="36"/>
  <c r="BB79" i="36"/>
  <c r="BC79" i="36"/>
  <c r="BD79" i="36"/>
  <c r="BE79" i="36"/>
  <c r="AZ80" i="36"/>
  <c r="BA80" i="36"/>
  <c r="BB80" i="36"/>
  <c r="BC80" i="36"/>
  <c r="BD80" i="36"/>
  <c r="BE80" i="36"/>
  <c r="AZ81" i="36"/>
  <c r="BA81" i="36"/>
  <c r="BB81" i="36"/>
  <c r="BC81" i="36"/>
  <c r="BD81" i="36"/>
  <c r="BE81" i="36"/>
  <c r="AZ82" i="36"/>
  <c r="BA82" i="36"/>
  <c r="BB82" i="36"/>
  <c r="BC82" i="36"/>
  <c r="BD82" i="36"/>
  <c r="BE82" i="36"/>
  <c r="AZ83" i="36"/>
  <c r="BA83" i="36"/>
  <c r="BB83" i="36"/>
  <c r="BC83" i="36"/>
  <c r="BD83" i="36"/>
  <c r="BE83" i="36"/>
  <c r="AZ84" i="36"/>
  <c r="BA84" i="36"/>
  <c r="BB84" i="36"/>
  <c r="BC84" i="36"/>
  <c r="BD84" i="36"/>
  <c r="BE84" i="36"/>
  <c r="AZ85" i="36"/>
  <c r="BA85" i="36"/>
  <c r="BB85" i="36"/>
  <c r="BC85" i="36"/>
  <c r="BD85" i="36"/>
  <c r="BE85" i="36"/>
  <c r="AZ86" i="36"/>
  <c r="BA86" i="36"/>
  <c r="BB86" i="36"/>
  <c r="BC86" i="36"/>
  <c r="BD86" i="36"/>
  <c r="BE86" i="36"/>
  <c r="AZ87" i="36"/>
  <c r="BA87" i="36"/>
  <c r="BB87" i="36"/>
  <c r="BC87" i="36"/>
  <c r="BD87" i="36"/>
  <c r="BE87" i="36"/>
  <c r="AZ88" i="36"/>
  <c r="BA88" i="36"/>
  <c r="BB88" i="36"/>
  <c r="BC88" i="36"/>
  <c r="BD88" i="36"/>
  <c r="BE88" i="36"/>
  <c r="AZ89" i="36"/>
  <c r="BA89" i="36"/>
  <c r="BB89" i="36"/>
  <c r="BC89" i="36"/>
  <c r="BD89" i="36"/>
  <c r="BE89" i="36"/>
  <c r="AZ90" i="36"/>
  <c r="BA90" i="36"/>
  <c r="BB90" i="36"/>
  <c r="BC90" i="36"/>
  <c r="BD90" i="36"/>
  <c r="BE90" i="36"/>
  <c r="AZ91" i="36"/>
  <c r="BA91" i="36"/>
  <c r="BB91" i="36"/>
  <c r="BC91" i="36"/>
  <c r="BD91" i="36"/>
  <c r="BE91" i="36"/>
  <c r="AZ92" i="36"/>
  <c r="BA92" i="36"/>
  <c r="BB92" i="36"/>
  <c r="BC92" i="36"/>
  <c r="BD92" i="36"/>
  <c r="BE92" i="36"/>
  <c r="AZ93" i="36"/>
  <c r="BA93" i="36"/>
  <c r="BB93" i="36"/>
  <c r="BC93" i="36"/>
  <c r="BD93" i="36"/>
  <c r="BE93" i="36"/>
  <c r="AZ94" i="36"/>
  <c r="BA94" i="36"/>
  <c r="BB94" i="36"/>
  <c r="BC94" i="36"/>
  <c r="BD94" i="36"/>
  <c r="BE94" i="36"/>
  <c r="AZ95" i="36"/>
  <c r="BA95" i="36"/>
  <c r="BB95" i="36"/>
  <c r="BC95" i="36"/>
  <c r="BD95" i="36"/>
  <c r="BE95" i="36"/>
  <c r="AZ96" i="36"/>
  <c r="BA96" i="36"/>
  <c r="BB96" i="36"/>
  <c r="BC96" i="36"/>
  <c r="BD96" i="36"/>
  <c r="BE96" i="36"/>
  <c r="AZ97" i="36"/>
  <c r="BA97" i="36"/>
  <c r="BB97" i="36"/>
  <c r="BC97" i="36"/>
  <c r="BD97" i="36"/>
  <c r="BE97" i="36"/>
  <c r="AZ98" i="36"/>
  <c r="BA98" i="36"/>
  <c r="BB98" i="36"/>
  <c r="BC98" i="36"/>
  <c r="BD98" i="36"/>
  <c r="BE98" i="36"/>
  <c r="AZ99" i="36"/>
  <c r="BA99" i="36"/>
  <c r="BB99" i="36"/>
  <c r="BC99" i="36"/>
  <c r="BD99" i="36"/>
  <c r="BE99" i="36"/>
  <c r="AZ100" i="36"/>
  <c r="BA100" i="36"/>
  <c r="BB100" i="36"/>
  <c r="BC100" i="36"/>
  <c r="BD100" i="36"/>
  <c r="BE100" i="36"/>
  <c r="AZ101" i="36"/>
  <c r="BA101" i="36"/>
  <c r="BB101" i="36"/>
  <c r="BC101" i="36"/>
  <c r="BD101" i="36"/>
  <c r="BE101" i="36"/>
  <c r="AZ102" i="36"/>
  <c r="BA102" i="36"/>
  <c r="BB102" i="36"/>
  <c r="BC102" i="36"/>
  <c r="BD102" i="36"/>
  <c r="BE102" i="36"/>
  <c r="AZ103" i="36"/>
  <c r="BA103" i="36"/>
  <c r="BB103" i="36"/>
  <c r="BC103" i="36"/>
  <c r="BD103" i="36"/>
  <c r="BE103" i="36"/>
  <c r="AZ104" i="36"/>
  <c r="BA104" i="36"/>
  <c r="BB104" i="36"/>
  <c r="BC104" i="36"/>
  <c r="BD104" i="36"/>
  <c r="BE104" i="36"/>
  <c r="AZ105" i="36"/>
  <c r="BA105" i="36"/>
  <c r="BB105" i="36"/>
  <c r="BC105" i="36"/>
  <c r="BD105" i="36"/>
  <c r="BE105" i="36"/>
  <c r="AZ106" i="36"/>
  <c r="BA106" i="36"/>
  <c r="BB106" i="36"/>
  <c r="BC106" i="36"/>
  <c r="BD106" i="36"/>
  <c r="BE106" i="36"/>
  <c r="AZ107" i="36"/>
  <c r="BA107" i="36"/>
  <c r="BB107" i="36"/>
  <c r="BC107" i="36"/>
  <c r="BD107" i="36"/>
  <c r="BE107" i="36"/>
  <c r="AZ108" i="36"/>
  <c r="BA108" i="36"/>
  <c r="BB108" i="36"/>
  <c r="BC108" i="36"/>
  <c r="BD108" i="36"/>
  <c r="BE108" i="36"/>
  <c r="AZ109" i="36"/>
  <c r="BA109" i="36"/>
  <c r="BB109" i="36"/>
  <c r="BC109" i="36"/>
  <c r="BD109" i="36"/>
  <c r="BE109" i="36"/>
  <c r="AZ110" i="36"/>
  <c r="BA110" i="36"/>
  <c r="BB110" i="36"/>
  <c r="BC110" i="36"/>
  <c r="BD110" i="36"/>
  <c r="BE110" i="36"/>
  <c r="AZ111" i="36"/>
  <c r="BA111" i="36"/>
  <c r="BB111" i="36"/>
  <c r="BC111" i="36"/>
  <c r="BD111" i="36"/>
  <c r="BE111" i="36"/>
  <c r="AZ112" i="36"/>
  <c r="BA112" i="36"/>
  <c r="BB112" i="36"/>
  <c r="BC112" i="36"/>
  <c r="BD112" i="36"/>
  <c r="BE112" i="36"/>
  <c r="AZ113" i="36"/>
  <c r="BA113" i="36"/>
  <c r="BB113" i="36"/>
  <c r="BC113" i="36"/>
  <c r="BD113" i="36"/>
  <c r="BE113" i="36"/>
  <c r="AZ114" i="36"/>
  <c r="BA114" i="36"/>
  <c r="BB114" i="36"/>
  <c r="BC114" i="36"/>
  <c r="BD114" i="36"/>
  <c r="BE114" i="36"/>
  <c r="AZ115" i="36"/>
  <c r="BA115" i="36"/>
  <c r="BB115" i="36"/>
  <c r="BC115" i="36"/>
  <c r="BD115" i="36"/>
  <c r="BE115" i="36"/>
  <c r="AZ116" i="36"/>
  <c r="BA116" i="36"/>
  <c r="BB116" i="36"/>
  <c r="BC116" i="36"/>
  <c r="BD116" i="36"/>
  <c r="BE116" i="36"/>
  <c r="AZ117" i="36"/>
  <c r="BA117" i="36"/>
  <c r="BB117" i="36"/>
  <c r="BC117" i="36"/>
  <c r="BD117" i="36"/>
  <c r="BE117" i="36"/>
  <c r="AZ118" i="36"/>
  <c r="BA118" i="36"/>
  <c r="BB118" i="36"/>
  <c r="BC118" i="36"/>
  <c r="BD118" i="36"/>
  <c r="BE118" i="36"/>
  <c r="AZ119" i="36"/>
  <c r="BA119" i="36"/>
  <c r="BB119" i="36"/>
  <c r="BC119" i="36"/>
  <c r="BD119" i="36"/>
  <c r="BE119" i="36"/>
  <c r="AZ120" i="36"/>
  <c r="BA120" i="36"/>
  <c r="BB120" i="36"/>
  <c r="BC120" i="36"/>
  <c r="BD120" i="36"/>
  <c r="BE120" i="36"/>
  <c r="AZ121" i="36"/>
  <c r="BA121" i="36"/>
  <c r="BB121" i="36"/>
  <c r="BC121" i="36"/>
  <c r="BD121" i="36"/>
  <c r="BE121" i="36"/>
  <c r="AZ122" i="36"/>
  <c r="BA122" i="36"/>
  <c r="BB122" i="36"/>
  <c r="BC122" i="36"/>
  <c r="BD122" i="36"/>
  <c r="BE122" i="36"/>
  <c r="AZ123" i="36"/>
  <c r="BA123" i="36"/>
  <c r="BB123" i="36"/>
  <c r="BC123" i="36"/>
  <c r="BD123" i="36"/>
  <c r="BE123" i="36"/>
  <c r="AZ124" i="36"/>
  <c r="BA124" i="36"/>
  <c r="BB124" i="36"/>
  <c r="BC124" i="36"/>
  <c r="BD124" i="36"/>
  <c r="BE124" i="36"/>
  <c r="AZ125" i="36"/>
  <c r="BA125" i="36"/>
  <c r="BB125" i="36"/>
  <c r="BC125" i="36"/>
  <c r="BD125" i="36"/>
  <c r="BE125" i="36"/>
  <c r="AZ126" i="36"/>
  <c r="BA126" i="36"/>
  <c r="BB126" i="36"/>
  <c r="BC126" i="36"/>
  <c r="BD126" i="36"/>
  <c r="BE126" i="36"/>
  <c r="AZ127" i="36"/>
  <c r="BA127" i="36"/>
  <c r="BB127" i="36"/>
  <c r="BC127" i="36"/>
  <c r="BD127" i="36"/>
  <c r="BE127" i="36"/>
  <c r="AZ128" i="36"/>
  <c r="BA128" i="36"/>
  <c r="BB128" i="36"/>
  <c r="BC128" i="36"/>
  <c r="BD128" i="36"/>
  <c r="BE128" i="36"/>
  <c r="AZ129" i="36"/>
  <c r="BA129" i="36"/>
  <c r="BB129" i="36"/>
  <c r="BC129" i="36"/>
  <c r="BD129" i="36"/>
  <c r="BE129" i="36"/>
  <c r="AZ130" i="36"/>
  <c r="BA130" i="36"/>
  <c r="BB130" i="36"/>
  <c r="BC130" i="36"/>
  <c r="BD130" i="36"/>
  <c r="BE130" i="36"/>
  <c r="AZ131" i="36"/>
  <c r="BA131" i="36"/>
  <c r="BB131" i="36"/>
  <c r="BC131" i="36"/>
  <c r="BD131" i="36"/>
  <c r="BE131" i="36"/>
  <c r="AZ132" i="36"/>
  <c r="BA132" i="36"/>
  <c r="BB132" i="36"/>
  <c r="BC132" i="36"/>
  <c r="BD132" i="36"/>
  <c r="BE132" i="36"/>
  <c r="AZ133" i="36"/>
  <c r="BA133" i="36"/>
  <c r="BB133" i="36"/>
  <c r="BC133" i="36"/>
  <c r="BD133" i="36"/>
  <c r="BE133" i="36"/>
  <c r="AZ134" i="36"/>
  <c r="BA134" i="36"/>
  <c r="BB134" i="36"/>
  <c r="BC134" i="36"/>
  <c r="BD134" i="36"/>
  <c r="BE134" i="36"/>
  <c r="AZ135" i="36"/>
  <c r="BA135" i="36"/>
  <c r="BB135" i="36"/>
  <c r="BC135" i="36"/>
  <c r="BD135" i="36"/>
  <c r="BE135" i="36"/>
  <c r="AZ136" i="36"/>
  <c r="BA136" i="36"/>
  <c r="BB136" i="36"/>
  <c r="BC136" i="36"/>
  <c r="BD136" i="36"/>
  <c r="BE136" i="36"/>
  <c r="AZ137" i="36"/>
  <c r="BA137" i="36"/>
  <c r="BB137" i="36"/>
  <c r="BC137" i="36"/>
  <c r="BD137" i="36"/>
  <c r="BE137" i="36"/>
  <c r="AZ138" i="36"/>
  <c r="BA138" i="36"/>
  <c r="BB138" i="36"/>
  <c r="BC138" i="36"/>
  <c r="BD138" i="36"/>
  <c r="BE138" i="36"/>
  <c r="AZ139" i="36"/>
  <c r="BA139" i="36"/>
  <c r="BB139" i="36"/>
  <c r="BC139" i="36"/>
  <c r="BD139" i="36"/>
  <c r="BE139" i="36"/>
  <c r="AZ140" i="36"/>
  <c r="BA140" i="36"/>
  <c r="BB140" i="36"/>
  <c r="BC140" i="36"/>
  <c r="BD140" i="36"/>
  <c r="BE140" i="36"/>
  <c r="AZ141" i="36"/>
  <c r="BA141" i="36"/>
  <c r="BB141" i="36"/>
  <c r="BC141" i="36"/>
  <c r="BD141" i="36"/>
  <c r="BE141" i="36"/>
  <c r="AZ142" i="36"/>
  <c r="BA142" i="36"/>
  <c r="BB142" i="36"/>
  <c r="BC142" i="36"/>
  <c r="BD142" i="36"/>
  <c r="BE142" i="36"/>
  <c r="AZ143" i="36"/>
  <c r="BA143" i="36"/>
  <c r="BB143" i="36"/>
  <c r="BC143" i="36"/>
  <c r="BD143" i="36"/>
  <c r="BE143" i="36"/>
  <c r="AZ144" i="36"/>
  <c r="BA144" i="36"/>
  <c r="BB144" i="36"/>
  <c r="BC144" i="36"/>
  <c r="BD144" i="36"/>
  <c r="BE144" i="36"/>
  <c r="AZ145" i="36"/>
  <c r="BA145" i="36"/>
  <c r="BB145" i="36"/>
  <c r="BC145" i="36"/>
  <c r="BD145" i="36"/>
  <c r="BE145" i="36"/>
  <c r="AZ146" i="36"/>
  <c r="BA146" i="36"/>
  <c r="BB146" i="36"/>
  <c r="BC146" i="36"/>
  <c r="BD146" i="36"/>
  <c r="BE146" i="36"/>
  <c r="AZ147" i="36"/>
  <c r="BA147" i="36"/>
  <c r="BB147" i="36"/>
  <c r="BC147" i="36"/>
  <c r="BD147" i="36"/>
  <c r="BE147" i="36"/>
  <c r="AZ148" i="36"/>
  <c r="BA148" i="36"/>
  <c r="BB148" i="36"/>
  <c r="BC148" i="36"/>
  <c r="BD148" i="36"/>
  <c r="BE148" i="36"/>
  <c r="AZ149" i="36"/>
  <c r="BA149" i="36"/>
  <c r="BB149" i="36"/>
  <c r="BC149" i="36"/>
  <c r="BD149" i="36"/>
  <c r="BE149" i="36"/>
  <c r="AZ150" i="36"/>
  <c r="BA150" i="36"/>
  <c r="BB150" i="36"/>
  <c r="BC150" i="36"/>
  <c r="BD150" i="36"/>
  <c r="BE150" i="36"/>
  <c r="AZ151" i="36"/>
  <c r="BA151" i="36"/>
  <c r="BB151" i="36"/>
  <c r="BC151" i="36"/>
  <c r="BD151" i="36"/>
  <c r="BE151" i="36"/>
  <c r="AZ152" i="36"/>
  <c r="BA152" i="36"/>
  <c r="BB152" i="36"/>
  <c r="BC152" i="36"/>
  <c r="BD152" i="36"/>
  <c r="BE152" i="36"/>
  <c r="AZ153" i="36"/>
  <c r="BA153" i="36"/>
  <c r="BB153" i="36"/>
  <c r="BC153" i="36"/>
  <c r="BD153" i="36"/>
  <c r="BE153" i="36"/>
  <c r="AZ154" i="36"/>
  <c r="BA154" i="36"/>
  <c r="BB154" i="36"/>
  <c r="BC154" i="36"/>
  <c r="BD154" i="36"/>
  <c r="BE154" i="36"/>
  <c r="AZ155" i="36"/>
  <c r="BA155" i="36"/>
  <c r="BB155" i="36"/>
  <c r="BC155" i="36"/>
  <c r="BD155" i="36"/>
  <c r="BE155" i="36"/>
  <c r="AZ156" i="36"/>
  <c r="BA156" i="36"/>
  <c r="BB156" i="36"/>
  <c r="BC156" i="36"/>
  <c r="BD156" i="36"/>
  <c r="BE156" i="36"/>
  <c r="AZ157" i="36"/>
  <c r="BA157" i="36"/>
  <c r="BB157" i="36"/>
  <c r="BC157" i="36"/>
  <c r="BD157" i="36"/>
  <c r="BE157" i="36"/>
  <c r="AZ158" i="36"/>
  <c r="BA158" i="36"/>
  <c r="BB158" i="36"/>
  <c r="BC158" i="36"/>
  <c r="BD158" i="36"/>
  <c r="BE158" i="36"/>
  <c r="AZ159" i="36"/>
  <c r="BA159" i="36"/>
  <c r="BB159" i="36"/>
  <c r="BC159" i="36"/>
  <c r="BD159" i="36"/>
  <c r="BE159" i="36"/>
  <c r="AZ160" i="36"/>
  <c r="BA160" i="36"/>
  <c r="BB160" i="36"/>
  <c r="BC160" i="36"/>
  <c r="BD160" i="36"/>
  <c r="BE160" i="36"/>
  <c r="AZ161" i="36"/>
  <c r="BA161" i="36"/>
  <c r="BB161" i="36"/>
  <c r="BC161" i="36"/>
  <c r="BD161" i="36"/>
  <c r="BE161" i="36"/>
  <c r="AZ162" i="36"/>
  <c r="BA162" i="36"/>
  <c r="BB162" i="36"/>
  <c r="BC162" i="36"/>
  <c r="BD162" i="36"/>
  <c r="BE162" i="36"/>
  <c r="AZ163" i="36"/>
  <c r="BA163" i="36"/>
  <c r="BB163" i="36"/>
  <c r="BC163" i="36"/>
  <c r="BD163" i="36"/>
  <c r="BE163" i="36"/>
  <c r="AZ164" i="36"/>
  <c r="BA164" i="36"/>
  <c r="BB164" i="36"/>
  <c r="BC164" i="36"/>
  <c r="BD164" i="36"/>
  <c r="BE164" i="36"/>
  <c r="AZ165" i="36"/>
  <c r="BA165" i="36"/>
  <c r="BB165" i="36"/>
  <c r="BC165" i="36"/>
  <c r="BD165" i="36"/>
  <c r="BE165" i="36"/>
  <c r="AZ166" i="36"/>
  <c r="BA166" i="36"/>
  <c r="BB166" i="36"/>
  <c r="BC166" i="36"/>
  <c r="BD166" i="36"/>
  <c r="BE166" i="36"/>
  <c r="AZ167" i="36"/>
  <c r="BA167" i="36"/>
  <c r="BB167" i="36"/>
  <c r="BC167" i="36"/>
  <c r="BD167" i="36"/>
  <c r="BE167" i="36"/>
  <c r="AZ168" i="36"/>
  <c r="BA168" i="36"/>
  <c r="BB168" i="36"/>
  <c r="BC168" i="36"/>
  <c r="BD168" i="36"/>
  <c r="BE168" i="36"/>
  <c r="AZ169" i="36"/>
  <c r="BA169" i="36"/>
  <c r="BB169" i="36"/>
  <c r="BC169" i="36"/>
  <c r="BD169" i="36"/>
  <c r="BE169" i="36"/>
  <c r="AZ170" i="36"/>
  <c r="BA170" i="36"/>
  <c r="BB170" i="36"/>
  <c r="BC170" i="36"/>
  <c r="BD170" i="36"/>
  <c r="BE170" i="36"/>
  <c r="AZ171" i="36"/>
  <c r="BA171" i="36"/>
  <c r="BB171" i="36"/>
  <c r="BC171" i="36"/>
  <c r="BD171" i="36"/>
  <c r="BE171" i="36"/>
  <c r="AZ172" i="36"/>
  <c r="BA172" i="36"/>
  <c r="BB172" i="36"/>
  <c r="BC172" i="36"/>
  <c r="BD172" i="36"/>
  <c r="BE172" i="36"/>
  <c r="AZ173" i="36"/>
  <c r="BA173" i="36"/>
  <c r="BB173" i="36"/>
  <c r="BC173" i="36"/>
  <c r="BD173" i="36"/>
  <c r="BE173" i="36"/>
  <c r="AZ174" i="36"/>
  <c r="BA174" i="36"/>
  <c r="BB174" i="36"/>
  <c r="BC174" i="36"/>
  <c r="BD174" i="36"/>
  <c r="BE174" i="36"/>
  <c r="AZ175" i="36"/>
  <c r="BA175" i="36"/>
  <c r="BB175" i="36"/>
  <c r="BC175" i="36"/>
  <c r="BD175" i="36"/>
  <c r="BE175" i="36"/>
  <c r="AZ176" i="36"/>
  <c r="BA176" i="36"/>
  <c r="BB176" i="36"/>
  <c r="BC176" i="36"/>
  <c r="BD176" i="36"/>
  <c r="BE176" i="36"/>
  <c r="AZ177" i="36"/>
  <c r="BA177" i="36"/>
  <c r="BB177" i="36"/>
  <c r="BC177" i="36"/>
  <c r="BD177" i="36"/>
  <c r="BE177" i="36"/>
  <c r="AZ178" i="36"/>
  <c r="BA178" i="36"/>
  <c r="BB178" i="36"/>
  <c r="BC178" i="36"/>
  <c r="BD178" i="36"/>
  <c r="BE178" i="36"/>
  <c r="AZ179" i="36"/>
  <c r="BA179" i="36"/>
  <c r="BB179" i="36"/>
  <c r="BC179" i="36"/>
  <c r="BD179" i="36"/>
  <c r="BE179" i="36"/>
  <c r="AZ180" i="36"/>
  <c r="BA180" i="36"/>
  <c r="BB180" i="36"/>
  <c r="BC180" i="36"/>
  <c r="BD180" i="36"/>
  <c r="BE180" i="36"/>
  <c r="AZ181" i="36"/>
  <c r="BA181" i="36"/>
  <c r="BB181" i="36"/>
  <c r="BC181" i="36"/>
  <c r="BD181" i="36"/>
  <c r="BE181" i="36"/>
  <c r="AZ182" i="36"/>
  <c r="BA182" i="36"/>
  <c r="BB182" i="36"/>
  <c r="BC182" i="36"/>
  <c r="BD182" i="36"/>
  <c r="BE182" i="36"/>
  <c r="AZ183" i="36"/>
  <c r="BA183" i="36"/>
  <c r="BB183" i="36"/>
  <c r="BC183" i="36"/>
  <c r="BD183" i="36"/>
  <c r="BE183" i="36"/>
  <c r="AZ184" i="36"/>
  <c r="BA184" i="36"/>
  <c r="BB184" i="36"/>
  <c r="BC184" i="36"/>
  <c r="BD184" i="36"/>
  <c r="BE184" i="36"/>
  <c r="AZ185" i="36"/>
  <c r="BA185" i="36"/>
  <c r="BB185" i="36"/>
  <c r="BC185" i="36"/>
  <c r="BD185" i="36"/>
  <c r="BE185" i="36"/>
  <c r="AZ186" i="36"/>
  <c r="BA186" i="36"/>
  <c r="BB186" i="36"/>
  <c r="BC186" i="36"/>
  <c r="BD186" i="36"/>
  <c r="BE186" i="36"/>
  <c r="AZ187" i="36"/>
  <c r="BA187" i="36"/>
  <c r="BB187" i="36"/>
  <c r="BC187" i="36"/>
  <c r="BD187" i="36"/>
  <c r="BE187" i="36"/>
  <c r="AZ188" i="36"/>
  <c r="BA188" i="36"/>
  <c r="BB188" i="36"/>
  <c r="BC188" i="36"/>
  <c r="BD188" i="36"/>
  <c r="BE188" i="36"/>
  <c r="AZ189" i="36"/>
  <c r="BA189" i="36"/>
  <c r="BB189" i="36"/>
  <c r="BC189" i="36"/>
  <c r="BD189" i="36"/>
  <c r="BE189" i="36"/>
  <c r="AZ190" i="36"/>
  <c r="BA190" i="36"/>
  <c r="BB190" i="36"/>
  <c r="BC190" i="36"/>
  <c r="BD190" i="36"/>
  <c r="BE190" i="36"/>
  <c r="AZ191" i="36"/>
  <c r="BA191" i="36"/>
  <c r="BB191" i="36"/>
  <c r="BC191" i="36"/>
  <c r="BD191" i="36"/>
  <c r="BE191" i="36"/>
  <c r="AZ192" i="36"/>
  <c r="BA192" i="36"/>
  <c r="BB192" i="36"/>
  <c r="BC192" i="36"/>
  <c r="BD192" i="36"/>
  <c r="BE192" i="36"/>
  <c r="AZ193" i="36"/>
  <c r="BA193" i="36"/>
  <c r="BB193" i="36"/>
  <c r="BC193" i="36"/>
  <c r="BD193" i="36"/>
  <c r="BE193" i="36"/>
  <c r="AZ194" i="36"/>
  <c r="BA194" i="36"/>
  <c r="BB194" i="36"/>
  <c r="BC194" i="36"/>
  <c r="BD194" i="36"/>
  <c r="BE194" i="36"/>
  <c r="AZ195" i="36"/>
  <c r="BA195" i="36"/>
  <c r="BB195" i="36"/>
  <c r="BC195" i="36"/>
  <c r="BD195" i="36"/>
  <c r="BE195" i="36"/>
  <c r="AZ196" i="36"/>
  <c r="BA196" i="36"/>
  <c r="BB196" i="36"/>
  <c r="BC196" i="36"/>
  <c r="BD196" i="36"/>
  <c r="BE196" i="36"/>
  <c r="AZ197" i="36"/>
  <c r="BA197" i="36"/>
  <c r="BB197" i="36"/>
  <c r="BC197" i="36"/>
  <c r="BD197" i="36"/>
  <c r="BE197" i="36"/>
  <c r="AZ198" i="36"/>
  <c r="BA198" i="36"/>
  <c r="BB198" i="36"/>
  <c r="BC198" i="36"/>
  <c r="BD198" i="36"/>
  <c r="BE198" i="36"/>
  <c r="AZ199" i="36"/>
  <c r="BA199" i="36"/>
  <c r="BB199" i="36"/>
  <c r="BC199" i="36"/>
  <c r="BD199" i="36"/>
  <c r="BE199" i="36"/>
  <c r="AZ200" i="36"/>
  <c r="BA200" i="36"/>
  <c r="BB200" i="36"/>
  <c r="BC200" i="36"/>
  <c r="BD200" i="36"/>
  <c r="BE200" i="36"/>
  <c r="AZ201" i="36"/>
  <c r="BA201" i="36"/>
  <c r="BB201" i="36"/>
  <c r="BC201" i="36"/>
  <c r="BD201" i="36"/>
  <c r="BE201" i="36"/>
  <c r="AZ202" i="36"/>
  <c r="BA202" i="36"/>
  <c r="BB202" i="36"/>
  <c r="BC202" i="36"/>
  <c r="BD202" i="36"/>
  <c r="BE202" i="36"/>
  <c r="AZ203" i="36"/>
  <c r="BA203" i="36"/>
  <c r="BB203" i="36"/>
  <c r="BC203" i="36"/>
  <c r="BD203" i="36"/>
  <c r="BE203" i="36"/>
  <c r="AZ204" i="36"/>
  <c r="BA204" i="36"/>
  <c r="BB204" i="36"/>
  <c r="BC204" i="36"/>
  <c r="BD204" i="36"/>
  <c r="BE204" i="36"/>
  <c r="AZ205" i="36"/>
  <c r="BA205" i="36"/>
  <c r="BB205" i="36"/>
  <c r="BC205" i="36"/>
  <c r="BD205" i="36"/>
  <c r="BE205" i="36"/>
  <c r="AZ206" i="36"/>
  <c r="BA206" i="36"/>
  <c r="BB206" i="36"/>
  <c r="BC206" i="36"/>
  <c r="BD206" i="36"/>
  <c r="BE206" i="36"/>
  <c r="AZ207" i="36"/>
  <c r="BA207" i="36"/>
  <c r="BB207" i="36"/>
  <c r="BC207" i="36"/>
  <c r="BD207" i="36"/>
  <c r="BE207" i="36"/>
  <c r="AZ208" i="36"/>
  <c r="BA208" i="36"/>
  <c r="BB208" i="36"/>
  <c r="BC208" i="36"/>
  <c r="BD208" i="36"/>
  <c r="BE208" i="36"/>
  <c r="AZ209" i="36"/>
  <c r="BA209" i="36"/>
  <c r="BB209" i="36"/>
  <c r="BC209" i="36"/>
  <c r="BD209" i="36"/>
  <c r="BE209" i="36"/>
  <c r="AZ210" i="36"/>
  <c r="BA210" i="36"/>
  <c r="BB210" i="36"/>
  <c r="BC210" i="36"/>
  <c r="BD210" i="36"/>
  <c r="BE210" i="36"/>
  <c r="AZ211" i="36"/>
  <c r="BA211" i="36"/>
  <c r="BB211" i="36"/>
  <c r="BC211" i="36"/>
  <c r="BD211" i="36"/>
  <c r="BE211" i="36"/>
  <c r="AZ212" i="36"/>
  <c r="BA212" i="36"/>
  <c r="BB212" i="36"/>
  <c r="BC212" i="36"/>
  <c r="BD212" i="36"/>
  <c r="BE212" i="36"/>
  <c r="AZ213" i="36"/>
  <c r="BA213" i="36"/>
  <c r="BB213" i="36"/>
  <c r="BC213" i="36"/>
  <c r="BD213" i="36"/>
  <c r="BE213" i="36"/>
  <c r="AZ214" i="36"/>
  <c r="BA214" i="36"/>
  <c r="BB214" i="36"/>
  <c r="BC214" i="36"/>
  <c r="BD214" i="36"/>
  <c r="BE214" i="36"/>
  <c r="AZ215" i="36"/>
  <c r="BA215" i="36"/>
  <c r="BB215" i="36"/>
  <c r="BC215" i="36"/>
  <c r="BD215" i="36"/>
  <c r="BE215" i="36"/>
  <c r="AZ216" i="36"/>
  <c r="BA216" i="36"/>
  <c r="BB216" i="36"/>
  <c r="BC216" i="36"/>
  <c r="BD216" i="36"/>
  <c r="BE216" i="36"/>
  <c r="AZ217" i="36"/>
  <c r="BA217" i="36"/>
  <c r="BB217" i="36"/>
  <c r="BC217" i="36"/>
  <c r="BD217" i="36"/>
  <c r="BE217" i="36"/>
  <c r="AZ218" i="36"/>
  <c r="BA218" i="36"/>
  <c r="BB218" i="36"/>
  <c r="BC218" i="36"/>
  <c r="BD218" i="36"/>
  <c r="BE218" i="36"/>
  <c r="AZ219" i="36"/>
  <c r="BA219" i="36"/>
  <c r="BB219" i="36"/>
  <c r="BC219" i="36"/>
  <c r="BD219" i="36"/>
  <c r="BE219" i="36"/>
  <c r="AZ220" i="36"/>
  <c r="BA220" i="36"/>
  <c r="BB220" i="36"/>
  <c r="BC220" i="36"/>
  <c r="BD220" i="36"/>
  <c r="BE220" i="36"/>
  <c r="AZ221" i="36"/>
  <c r="BA221" i="36"/>
  <c r="BB221" i="36"/>
  <c r="BC221" i="36"/>
  <c r="BD221" i="36"/>
  <c r="BE221" i="36"/>
  <c r="AZ222" i="36"/>
  <c r="BA222" i="36"/>
  <c r="BB222" i="36"/>
  <c r="BC222" i="36"/>
  <c r="BD222" i="36"/>
  <c r="BE222" i="36"/>
  <c r="AZ223" i="36"/>
  <c r="BA223" i="36"/>
  <c r="BB223" i="36"/>
  <c r="BC223" i="36"/>
  <c r="BD223" i="36"/>
  <c r="BE223" i="36"/>
  <c r="AZ224" i="36"/>
  <c r="BA224" i="36"/>
  <c r="BB224" i="36"/>
  <c r="BC224" i="36"/>
  <c r="BD224" i="36"/>
  <c r="BE224" i="36"/>
  <c r="AZ225" i="36"/>
  <c r="BA225" i="36"/>
  <c r="BB225" i="36"/>
  <c r="BC225" i="36"/>
  <c r="BD225" i="36"/>
  <c r="BE225" i="36"/>
  <c r="AZ226" i="36"/>
  <c r="BA226" i="36"/>
  <c r="BB226" i="36"/>
  <c r="BC226" i="36"/>
  <c r="BD226" i="36"/>
  <c r="BE226" i="36"/>
  <c r="AZ227" i="36"/>
  <c r="BA227" i="36"/>
  <c r="BB227" i="36"/>
  <c r="BC227" i="36"/>
  <c r="BD227" i="36"/>
  <c r="BE227" i="36"/>
  <c r="AZ228" i="36"/>
  <c r="BA228" i="36"/>
  <c r="BB228" i="36"/>
  <c r="BC228" i="36"/>
  <c r="BD228" i="36"/>
  <c r="BE228" i="36"/>
  <c r="AZ229" i="36"/>
  <c r="BA229" i="36"/>
  <c r="BB229" i="36"/>
  <c r="BC229" i="36"/>
  <c r="BD229" i="36"/>
  <c r="BE229" i="36"/>
  <c r="AZ230" i="36"/>
  <c r="BA230" i="36"/>
  <c r="BB230" i="36"/>
  <c r="BC230" i="36"/>
  <c r="BD230" i="36"/>
  <c r="BE230" i="36"/>
  <c r="AZ231" i="36"/>
  <c r="BA231" i="36"/>
  <c r="BB231" i="36"/>
  <c r="BC231" i="36"/>
  <c r="BD231" i="36"/>
  <c r="BE231" i="36"/>
  <c r="AZ232" i="36"/>
  <c r="BA232" i="36"/>
  <c r="BB232" i="36"/>
  <c r="BC232" i="36"/>
  <c r="BD232" i="36"/>
  <c r="BE232" i="36"/>
  <c r="AZ233" i="36"/>
  <c r="BA233" i="36"/>
  <c r="BB233" i="36"/>
  <c r="BC233" i="36"/>
  <c r="BD233" i="36"/>
  <c r="BE233" i="36"/>
  <c r="AZ234" i="36"/>
  <c r="BA234" i="36"/>
  <c r="BB234" i="36"/>
  <c r="BC234" i="36"/>
  <c r="BD234" i="36"/>
  <c r="BE234" i="36"/>
  <c r="AZ235" i="36"/>
  <c r="BA235" i="36"/>
  <c r="BB235" i="36"/>
  <c r="BC235" i="36"/>
  <c r="BD235" i="36"/>
  <c r="BE235" i="36"/>
  <c r="AZ236" i="36"/>
  <c r="BA236" i="36"/>
  <c r="BB236" i="36"/>
  <c r="BC236" i="36"/>
  <c r="BD236" i="36"/>
  <c r="BE236" i="36"/>
  <c r="AZ237" i="36"/>
  <c r="BA237" i="36"/>
  <c r="BB237" i="36"/>
  <c r="BC237" i="36"/>
  <c r="BD237" i="36"/>
  <c r="BE237" i="36"/>
  <c r="AZ238" i="36"/>
  <c r="BA238" i="36"/>
  <c r="BB238" i="36"/>
  <c r="BC238" i="36"/>
  <c r="BD238" i="36"/>
  <c r="BE238" i="36"/>
  <c r="AZ239" i="36"/>
  <c r="BA239" i="36"/>
  <c r="BB239" i="36"/>
  <c r="BC239" i="36"/>
  <c r="BD239" i="36"/>
  <c r="BE239" i="36"/>
  <c r="AZ240" i="36"/>
  <c r="BA240" i="36"/>
  <c r="BB240" i="36"/>
  <c r="BC240" i="36"/>
  <c r="BD240" i="36"/>
  <c r="BE240" i="36"/>
  <c r="AZ241" i="36"/>
  <c r="BA241" i="36"/>
  <c r="BB241" i="36"/>
  <c r="BC241" i="36"/>
  <c r="BD241" i="36"/>
  <c r="BE241" i="36"/>
  <c r="AZ242" i="36"/>
  <c r="BA242" i="36"/>
  <c r="BB242" i="36"/>
  <c r="BC242" i="36"/>
  <c r="BD242" i="36"/>
  <c r="BE242" i="36"/>
  <c r="AZ243" i="36"/>
  <c r="BA243" i="36"/>
  <c r="BB243" i="36"/>
  <c r="BC243" i="36"/>
  <c r="BD243" i="36"/>
  <c r="BE243" i="36"/>
  <c r="AZ244" i="36"/>
  <c r="BA244" i="36"/>
  <c r="BB244" i="36"/>
  <c r="BC244" i="36"/>
  <c r="BD244" i="36"/>
  <c r="BE244" i="36"/>
  <c r="AZ245" i="36"/>
  <c r="BA245" i="36"/>
  <c r="BB245" i="36"/>
  <c r="BC245" i="36"/>
  <c r="BD245" i="36"/>
  <c r="BE245" i="36"/>
  <c r="AZ246" i="36"/>
  <c r="BA246" i="36"/>
  <c r="BB246" i="36"/>
  <c r="BC246" i="36"/>
  <c r="BD246" i="36"/>
  <c r="BE246" i="36"/>
  <c r="AZ247" i="36"/>
  <c r="BA247" i="36"/>
  <c r="BB247" i="36"/>
  <c r="BC247" i="36"/>
  <c r="BD247" i="36"/>
  <c r="BE247" i="36"/>
  <c r="AZ248" i="36"/>
  <c r="BA248" i="36"/>
  <c r="BB248" i="36"/>
  <c r="BC248" i="36"/>
  <c r="BD248" i="36"/>
  <c r="BE248" i="36"/>
  <c r="AZ249" i="36"/>
  <c r="BA249" i="36"/>
  <c r="BB249" i="36"/>
  <c r="BC249" i="36"/>
  <c r="BD249" i="36"/>
  <c r="BE249" i="36"/>
  <c r="AZ250" i="36"/>
  <c r="BA250" i="36"/>
  <c r="BB250" i="36"/>
  <c r="BC250" i="36"/>
  <c r="BD250" i="36"/>
  <c r="BE250" i="36"/>
  <c r="AZ251" i="36"/>
  <c r="BA251" i="36"/>
  <c r="BB251" i="36"/>
  <c r="BC251" i="36"/>
  <c r="BD251" i="36"/>
  <c r="BE251" i="36"/>
  <c r="AZ252" i="36"/>
  <c r="BA252" i="36"/>
  <c r="BB252" i="36"/>
  <c r="BC252" i="36"/>
  <c r="BD252" i="36"/>
  <c r="BE252" i="36"/>
  <c r="AZ253" i="36"/>
  <c r="BA253" i="36"/>
  <c r="BB253" i="36"/>
  <c r="BC253" i="36"/>
  <c r="BD253" i="36"/>
  <c r="BE253" i="36"/>
  <c r="AZ254" i="36"/>
  <c r="BA254" i="36"/>
  <c r="BB254" i="36"/>
  <c r="BC254" i="36"/>
  <c r="BD254" i="36"/>
  <c r="BE254" i="36"/>
  <c r="AZ255" i="36"/>
  <c r="BA255" i="36"/>
  <c r="BB255" i="36"/>
  <c r="BC255" i="36"/>
  <c r="BD255" i="36"/>
  <c r="BE255" i="36"/>
  <c r="AZ256" i="36"/>
  <c r="BA256" i="36"/>
  <c r="BB256" i="36"/>
  <c r="BC256" i="36"/>
  <c r="BD256" i="36"/>
  <c r="BE256" i="36"/>
  <c r="AZ257" i="36"/>
  <c r="BA257" i="36"/>
  <c r="BB257" i="36"/>
  <c r="BC257" i="36"/>
  <c r="BD257" i="36"/>
  <c r="BE257" i="36"/>
  <c r="AZ258" i="36"/>
  <c r="BA258" i="36"/>
  <c r="BB258" i="36"/>
  <c r="BC258" i="36"/>
  <c r="BD258" i="36"/>
  <c r="BE258" i="36"/>
  <c r="AZ259" i="36"/>
  <c r="BA259" i="36"/>
  <c r="BB259" i="36"/>
  <c r="BC259" i="36"/>
  <c r="BD259" i="36"/>
  <c r="BE259" i="36"/>
  <c r="AZ260" i="36"/>
  <c r="BA260" i="36"/>
  <c r="BB260" i="36"/>
  <c r="BC260" i="36"/>
  <c r="BD260" i="36"/>
  <c r="BE260" i="36"/>
  <c r="AZ261" i="36"/>
  <c r="BA261" i="36"/>
  <c r="BB261" i="36"/>
  <c r="BC261" i="36"/>
  <c r="BD261" i="36"/>
  <c r="BE261" i="36"/>
  <c r="AZ262" i="36"/>
  <c r="BA262" i="36"/>
  <c r="BB262" i="36"/>
  <c r="BC262" i="36"/>
  <c r="BD262" i="36"/>
  <c r="BE262" i="36"/>
  <c r="AZ263" i="36"/>
  <c r="BA263" i="36"/>
  <c r="BB263" i="36"/>
  <c r="BC263" i="36"/>
  <c r="BD263" i="36"/>
  <c r="BE263" i="36"/>
  <c r="AZ264" i="36"/>
  <c r="BA264" i="36"/>
  <c r="BB264" i="36"/>
  <c r="BC264" i="36"/>
  <c r="BD264" i="36"/>
  <c r="BE264" i="36"/>
  <c r="AZ265" i="36"/>
  <c r="BA265" i="36"/>
  <c r="BB265" i="36"/>
  <c r="BC265" i="36"/>
  <c r="BD265" i="36"/>
  <c r="BE265" i="36"/>
  <c r="AZ266" i="36"/>
  <c r="BA266" i="36"/>
  <c r="BB266" i="36"/>
  <c r="BC266" i="36"/>
  <c r="BD266" i="36"/>
  <c r="BE266" i="36"/>
  <c r="AZ267" i="36"/>
  <c r="BA267" i="36"/>
  <c r="BB267" i="36"/>
  <c r="BC267" i="36"/>
  <c r="BD267" i="36"/>
  <c r="BE267" i="36"/>
  <c r="AZ268" i="36"/>
  <c r="BA268" i="36"/>
  <c r="BB268" i="36"/>
  <c r="BC268" i="36"/>
  <c r="BD268" i="36"/>
  <c r="BE268" i="36"/>
  <c r="AZ269" i="36"/>
  <c r="BA269" i="36"/>
  <c r="BB269" i="36"/>
  <c r="BC269" i="36"/>
  <c r="BD269" i="36"/>
  <c r="BE269" i="36"/>
  <c r="AZ270" i="36"/>
  <c r="BA270" i="36"/>
  <c r="BB270" i="36"/>
  <c r="BC270" i="36"/>
  <c r="BD270" i="36"/>
  <c r="BE270" i="36"/>
  <c r="AZ271" i="36"/>
  <c r="BA271" i="36"/>
  <c r="BB271" i="36"/>
  <c r="BC271" i="36"/>
  <c r="BD271" i="36"/>
  <c r="BE271" i="36"/>
  <c r="AZ272" i="36"/>
  <c r="BA272" i="36"/>
  <c r="BB272" i="36"/>
  <c r="BC272" i="36"/>
  <c r="BD272" i="36"/>
  <c r="BE272" i="36"/>
  <c r="AZ273" i="36"/>
  <c r="BA273" i="36"/>
  <c r="BB273" i="36"/>
  <c r="BC273" i="36"/>
  <c r="BD273" i="36"/>
  <c r="BE273" i="36"/>
  <c r="AZ274" i="36"/>
  <c r="BA274" i="36"/>
  <c r="BB274" i="36"/>
  <c r="BC274" i="36"/>
  <c r="BD274" i="36"/>
  <c r="BE274" i="36"/>
  <c r="AZ275" i="36"/>
  <c r="BA275" i="36"/>
  <c r="BB275" i="36"/>
  <c r="BC275" i="36"/>
  <c r="BD275" i="36"/>
  <c r="BE275" i="36"/>
  <c r="AZ276" i="36"/>
  <c r="BA276" i="36"/>
  <c r="BB276" i="36"/>
  <c r="BC276" i="36"/>
  <c r="BD276" i="36"/>
  <c r="BE276" i="36"/>
  <c r="AZ277" i="36"/>
  <c r="BA277" i="36"/>
  <c r="BB277" i="36"/>
  <c r="BC277" i="36"/>
  <c r="BD277" i="36"/>
  <c r="BE277" i="36"/>
  <c r="AZ278" i="36"/>
  <c r="BA278" i="36"/>
  <c r="BB278" i="36"/>
  <c r="BC278" i="36"/>
  <c r="BD278" i="36"/>
  <c r="BE278" i="36"/>
  <c r="AZ279" i="36"/>
  <c r="BA279" i="36"/>
  <c r="BB279" i="36"/>
  <c r="BC279" i="36"/>
  <c r="BD279" i="36"/>
  <c r="BE279" i="36"/>
  <c r="AZ280" i="36"/>
  <c r="BA280" i="36"/>
  <c r="BB280" i="36"/>
  <c r="BC280" i="36"/>
  <c r="BD280" i="36"/>
  <c r="BE280" i="36"/>
  <c r="AZ281" i="36"/>
  <c r="BA281" i="36"/>
  <c r="BB281" i="36"/>
  <c r="BC281" i="36"/>
  <c r="BD281" i="36"/>
  <c r="BE281" i="36"/>
  <c r="AZ282" i="36"/>
  <c r="BA282" i="36"/>
  <c r="BB282" i="36"/>
  <c r="BC282" i="36"/>
  <c r="BD282" i="36"/>
  <c r="BE282" i="36"/>
  <c r="AZ283" i="36"/>
  <c r="BA283" i="36"/>
  <c r="BB283" i="36"/>
  <c r="BC283" i="36"/>
  <c r="BD283" i="36"/>
  <c r="BE283" i="36"/>
  <c r="AZ284" i="36"/>
  <c r="BA284" i="36"/>
  <c r="BB284" i="36"/>
  <c r="BC284" i="36"/>
  <c r="BD284" i="36"/>
  <c r="BE284" i="36"/>
  <c r="AZ285" i="36"/>
  <c r="BA285" i="36"/>
  <c r="BB285" i="36"/>
  <c r="BC285" i="36"/>
  <c r="BD285" i="36"/>
  <c r="BE285" i="36"/>
  <c r="AZ286" i="36"/>
  <c r="BA286" i="36"/>
  <c r="BB286" i="36"/>
  <c r="BC286" i="36"/>
  <c r="BD286" i="36"/>
  <c r="BE286" i="36"/>
  <c r="AZ287" i="36"/>
  <c r="BA287" i="36"/>
  <c r="BB287" i="36"/>
  <c r="BC287" i="36"/>
  <c r="BD287" i="36"/>
  <c r="BE287" i="36"/>
  <c r="AZ288" i="36"/>
  <c r="BA288" i="36"/>
  <c r="BB288" i="36"/>
  <c r="BC288" i="36"/>
  <c r="BD288" i="36"/>
  <c r="BE288" i="36"/>
  <c r="AZ289" i="36"/>
  <c r="BA289" i="36"/>
  <c r="BB289" i="36"/>
  <c r="BC289" i="36"/>
  <c r="BD289" i="36"/>
  <c r="BE289" i="36"/>
  <c r="AZ290" i="36"/>
  <c r="BA290" i="36"/>
  <c r="BB290" i="36"/>
  <c r="BC290" i="36"/>
  <c r="BD290" i="36"/>
  <c r="BE290" i="36"/>
  <c r="AZ291" i="36"/>
  <c r="BA291" i="36"/>
  <c r="BB291" i="36"/>
  <c r="BC291" i="36"/>
  <c r="BD291" i="36"/>
  <c r="BE291" i="36"/>
  <c r="AZ292" i="36"/>
  <c r="BA292" i="36"/>
  <c r="BB292" i="36"/>
  <c r="BC292" i="36"/>
  <c r="BD292" i="36"/>
  <c r="BE292" i="36"/>
  <c r="AZ293" i="36"/>
  <c r="BA293" i="36"/>
  <c r="BB293" i="36"/>
  <c r="BC293" i="36"/>
  <c r="BD293" i="36"/>
  <c r="BE293" i="36"/>
  <c r="AZ294" i="36"/>
  <c r="BA294" i="36"/>
  <c r="BB294" i="36"/>
  <c r="BC294" i="36"/>
  <c r="BD294" i="36"/>
  <c r="BE294" i="36"/>
  <c r="AZ295" i="36"/>
  <c r="BA295" i="36"/>
  <c r="BB295" i="36"/>
  <c r="BC295" i="36"/>
  <c r="BD295" i="36"/>
  <c r="BE295" i="36"/>
  <c r="AZ296" i="36"/>
  <c r="BA296" i="36"/>
  <c r="BB296" i="36"/>
  <c r="BC296" i="36"/>
  <c r="BD296" i="36"/>
  <c r="BE296" i="36"/>
  <c r="AZ297" i="36"/>
  <c r="BA297" i="36"/>
  <c r="BB297" i="36"/>
  <c r="BC297" i="36"/>
  <c r="BD297" i="36"/>
  <c r="BE297" i="36"/>
  <c r="AZ298" i="36"/>
  <c r="BA298" i="36"/>
  <c r="BB298" i="36"/>
  <c r="BC298" i="36"/>
  <c r="BD298" i="36"/>
  <c r="BE298" i="36"/>
  <c r="AZ299" i="36"/>
  <c r="BA299" i="36"/>
  <c r="BB299" i="36"/>
  <c r="BC299" i="36"/>
  <c r="BD299" i="36"/>
  <c r="BE299" i="36"/>
  <c r="AZ300" i="36"/>
  <c r="BA300" i="36"/>
  <c r="BB300" i="36"/>
  <c r="BC300" i="36"/>
  <c r="BD300" i="36"/>
  <c r="BE300" i="36"/>
  <c r="AZ301" i="36"/>
  <c r="BA301" i="36"/>
  <c r="BB301" i="36"/>
  <c r="BC301" i="36"/>
  <c r="BD301" i="36"/>
  <c r="BE301" i="36"/>
  <c r="AZ302" i="36"/>
  <c r="BA302" i="36"/>
  <c r="BB302" i="36"/>
  <c r="BC302" i="36"/>
  <c r="BD302" i="36"/>
  <c r="BE302" i="36"/>
  <c r="AZ303" i="36"/>
  <c r="BA303" i="36"/>
  <c r="BB303" i="36"/>
  <c r="BC303" i="36"/>
  <c r="BD303" i="36"/>
  <c r="BE303" i="36"/>
  <c r="AZ304" i="36"/>
  <c r="BA304" i="36"/>
  <c r="BB304" i="36"/>
  <c r="BC304" i="36"/>
  <c r="BD304" i="36"/>
  <c r="BE304" i="36"/>
  <c r="AZ305" i="36"/>
  <c r="BA305" i="36"/>
  <c r="BB305" i="36"/>
  <c r="BC305" i="36"/>
  <c r="BD305" i="36"/>
  <c r="BE305" i="36"/>
  <c r="AZ306" i="36"/>
  <c r="BA306" i="36"/>
  <c r="BB306" i="36"/>
  <c r="BC306" i="36"/>
  <c r="BD306" i="36"/>
  <c r="BE306" i="36"/>
  <c r="AZ307" i="36"/>
  <c r="BA307" i="36"/>
  <c r="BB307" i="36"/>
  <c r="BC307" i="36"/>
  <c r="BD307" i="36"/>
  <c r="BE307" i="36"/>
  <c r="AZ308" i="36"/>
  <c r="BA308" i="36"/>
  <c r="BB308" i="36"/>
  <c r="BC308" i="36"/>
  <c r="BD308" i="36"/>
  <c r="BE308" i="36"/>
  <c r="AZ309" i="36"/>
  <c r="BA309" i="36"/>
  <c r="BB309" i="36"/>
  <c r="BC309" i="36"/>
  <c r="BD309" i="36"/>
  <c r="BE309" i="36"/>
  <c r="AZ310" i="36"/>
  <c r="BA310" i="36"/>
  <c r="BB310" i="36"/>
  <c r="BC310" i="36"/>
  <c r="BD310" i="36"/>
  <c r="BE310" i="36"/>
  <c r="AZ311" i="36"/>
  <c r="BA311" i="36"/>
  <c r="BB311" i="36"/>
  <c r="BC311" i="36"/>
  <c r="BD311" i="36"/>
  <c r="BE311" i="36"/>
  <c r="AZ312" i="36"/>
  <c r="BA312" i="36"/>
  <c r="BB312" i="36"/>
  <c r="BC312" i="36"/>
  <c r="BD312" i="36"/>
  <c r="BE312" i="36"/>
  <c r="AZ313" i="36"/>
  <c r="BA313" i="36"/>
  <c r="BB313" i="36"/>
  <c r="BC313" i="36"/>
  <c r="BD313" i="36"/>
  <c r="BE313" i="36"/>
  <c r="AZ314" i="36"/>
  <c r="BA314" i="36"/>
  <c r="BB314" i="36"/>
  <c r="BC314" i="36"/>
  <c r="BD314" i="36"/>
  <c r="BE314" i="36"/>
  <c r="AZ315" i="36"/>
  <c r="BA315" i="36"/>
  <c r="BB315" i="36"/>
  <c r="BC315" i="36"/>
  <c r="BD315" i="36"/>
  <c r="BE315" i="36"/>
  <c r="AZ316" i="36"/>
  <c r="BA316" i="36"/>
  <c r="BB316" i="36"/>
  <c r="BC316" i="36"/>
  <c r="BD316" i="36"/>
  <c r="BE316" i="36"/>
  <c r="AZ317" i="36"/>
  <c r="BA317" i="36"/>
  <c r="BB317" i="36"/>
  <c r="BC317" i="36"/>
  <c r="BD317" i="36"/>
  <c r="BE317" i="36"/>
  <c r="AZ318" i="36"/>
  <c r="BA318" i="36"/>
  <c r="BB318" i="36"/>
  <c r="BC318" i="36"/>
  <c r="BD318" i="36"/>
  <c r="BE318" i="36"/>
  <c r="AZ319" i="36"/>
  <c r="BA319" i="36"/>
  <c r="BB319" i="36"/>
  <c r="BC319" i="36"/>
  <c r="BD319" i="36"/>
  <c r="BE319" i="36"/>
  <c r="AZ320" i="36"/>
  <c r="BA320" i="36"/>
  <c r="BB320" i="36"/>
  <c r="BC320" i="36"/>
  <c r="BD320" i="36"/>
  <c r="BE320" i="36"/>
  <c r="AZ321" i="36"/>
  <c r="BA321" i="36"/>
  <c r="BB321" i="36"/>
  <c r="BC321" i="36"/>
  <c r="BD321" i="36"/>
  <c r="BE321" i="36"/>
  <c r="AZ322" i="36"/>
  <c r="BA322" i="36"/>
  <c r="BB322" i="36"/>
  <c r="BC322" i="36"/>
  <c r="BD322" i="36"/>
  <c r="BE322" i="36"/>
  <c r="AZ323" i="36"/>
  <c r="BA323" i="36"/>
  <c r="BB323" i="36"/>
  <c r="BC323" i="36"/>
  <c r="BD323" i="36"/>
  <c r="BE323" i="36"/>
  <c r="AZ324" i="36"/>
  <c r="BA324" i="36"/>
  <c r="BB324" i="36"/>
  <c r="BC324" i="36"/>
  <c r="BD324" i="36"/>
  <c r="BE324" i="36"/>
  <c r="AZ325" i="36"/>
  <c r="BA325" i="36"/>
  <c r="BB325" i="36"/>
  <c r="BC325" i="36"/>
  <c r="BD325" i="36"/>
  <c r="BE325" i="36"/>
  <c r="AZ326" i="36"/>
  <c r="BA326" i="36"/>
  <c r="BB326" i="36"/>
  <c r="BC326" i="36"/>
  <c r="BD326" i="36"/>
  <c r="BE326" i="36"/>
  <c r="AZ327" i="36"/>
  <c r="BA327" i="36"/>
  <c r="BB327" i="36"/>
  <c r="BC327" i="36"/>
  <c r="BD327" i="36"/>
  <c r="BE327" i="36"/>
  <c r="AZ328" i="36"/>
  <c r="BA328" i="36"/>
  <c r="BB328" i="36"/>
  <c r="BC328" i="36"/>
  <c r="BD328" i="36"/>
  <c r="BE328" i="36"/>
  <c r="AZ329" i="36"/>
  <c r="BA329" i="36"/>
  <c r="BB329" i="36"/>
  <c r="BC329" i="36"/>
  <c r="BD329" i="36"/>
  <c r="BE329" i="36"/>
  <c r="AZ330" i="36"/>
  <c r="BA330" i="36"/>
  <c r="BB330" i="36"/>
  <c r="BC330" i="36"/>
  <c r="BD330" i="36"/>
  <c r="BE330" i="36"/>
  <c r="AZ331" i="36"/>
  <c r="BA331" i="36"/>
  <c r="BB331" i="36"/>
  <c r="BC331" i="36"/>
  <c r="BD331" i="36"/>
  <c r="BE331" i="36"/>
  <c r="AZ332" i="36"/>
  <c r="BA332" i="36"/>
  <c r="BB332" i="36"/>
  <c r="BC332" i="36"/>
  <c r="BD332" i="36"/>
  <c r="BE332" i="36"/>
  <c r="AZ333" i="36"/>
  <c r="BA333" i="36"/>
  <c r="BB333" i="36"/>
  <c r="BC333" i="36"/>
  <c r="BD333" i="36"/>
  <c r="BE333" i="36"/>
  <c r="AZ334" i="36"/>
  <c r="BA334" i="36"/>
  <c r="BB334" i="36"/>
  <c r="BC334" i="36"/>
  <c r="BD334" i="36"/>
  <c r="BE334" i="36"/>
  <c r="AZ335" i="36"/>
  <c r="BA335" i="36"/>
  <c r="BB335" i="36"/>
  <c r="BC335" i="36"/>
  <c r="BD335" i="36"/>
  <c r="BE335" i="36"/>
  <c r="AZ336" i="36"/>
  <c r="BA336" i="36"/>
  <c r="BB336" i="36"/>
  <c r="BC336" i="36"/>
  <c r="BD336" i="36"/>
  <c r="BE336" i="36"/>
  <c r="AZ337" i="36"/>
  <c r="BA337" i="36"/>
  <c r="BB337" i="36"/>
  <c r="BC337" i="36"/>
  <c r="BD337" i="36"/>
  <c r="BE337" i="36"/>
  <c r="AZ338" i="36"/>
  <c r="BA338" i="36"/>
  <c r="BB338" i="36"/>
  <c r="BC338" i="36"/>
  <c r="BD338" i="36"/>
  <c r="BE338" i="36"/>
  <c r="AZ339" i="36"/>
  <c r="BA339" i="36"/>
  <c r="BB339" i="36"/>
  <c r="BC339" i="36"/>
  <c r="BD339" i="36"/>
  <c r="BE339" i="36"/>
  <c r="AZ340" i="36"/>
  <c r="BA340" i="36"/>
  <c r="BB340" i="36"/>
  <c r="BC340" i="36"/>
  <c r="BD340" i="36"/>
  <c r="BE340" i="36"/>
  <c r="AZ341" i="36"/>
  <c r="BA341" i="36"/>
  <c r="BB341" i="36"/>
  <c r="BC341" i="36"/>
  <c r="BD341" i="36"/>
  <c r="BE341" i="36"/>
  <c r="AZ342" i="36"/>
  <c r="BA342" i="36"/>
  <c r="BB342" i="36"/>
  <c r="BC342" i="36"/>
  <c r="BD342" i="36"/>
  <c r="BE342" i="36"/>
  <c r="AZ343" i="36"/>
  <c r="BA343" i="36"/>
  <c r="BB343" i="36"/>
  <c r="BC343" i="36"/>
  <c r="BD343" i="36"/>
  <c r="BE343" i="36"/>
  <c r="AZ344" i="36"/>
  <c r="BA344" i="36"/>
  <c r="BB344" i="36"/>
  <c r="BC344" i="36"/>
  <c r="BD344" i="36"/>
  <c r="BE344" i="36"/>
  <c r="AZ345" i="36"/>
  <c r="BA345" i="36"/>
  <c r="BB345" i="36"/>
  <c r="BC345" i="36"/>
  <c r="BD345" i="36"/>
  <c r="BE345" i="36"/>
  <c r="AZ346" i="36"/>
  <c r="BA346" i="36"/>
  <c r="BB346" i="36"/>
  <c r="BC346" i="36"/>
  <c r="BD346" i="36"/>
  <c r="BE346" i="36"/>
  <c r="AZ347" i="36"/>
  <c r="BA347" i="36"/>
  <c r="BB347" i="36"/>
  <c r="BC347" i="36"/>
  <c r="BD347" i="36"/>
  <c r="BE347" i="36"/>
  <c r="AZ348" i="36"/>
  <c r="BA348" i="36"/>
  <c r="BB348" i="36"/>
  <c r="BC348" i="36"/>
  <c r="BD348" i="36"/>
  <c r="BE348" i="36"/>
  <c r="AZ349" i="36"/>
  <c r="BA349" i="36"/>
  <c r="BB349" i="36"/>
  <c r="BC349" i="36"/>
  <c r="BD349" i="36"/>
  <c r="BE349" i="36"/>
  <c r="AZ350" i="36"/>
  <c r="BA350" i="36"/>
  <c r="BB350" i="36"/>
  <c r="BC350" i="36"/>
  <c r="BD350" i="36"/>
  <c r="BE350" i="36"/>
  <c r="AZ351" i="36"/>
  <c r="BA351" i="36"/>
  <c r="BB351" i="36"/>
  <c r="BC351" i="36"/>
  <c r="BD351" i="36"/>
  <c r="BE351" i="36"/>
  <c r="AZ352" i="36"/>
  <c r="BA352" i="36"/>
  <c r="BB352" i="36"/>
  <c r="BC352" i="36"/>
  <c r="BD352" i="36"/>
  <c r="BE352" i="36"/>
  <c r="AZ353" i="36"/>
  <c r="BA353" i="36"/>
  <c r="BB353" i="36"/>
  <c r="BC353" i="36"/>
  <c r="BD353" i="36"/>
  <c r="BE353" i="36"/>
  <c r="AZ354" i="36"/>
  <c r="BA354" i="36"/>
  <c r="BB354" i="36"/>
  <c r="BC354" i="36"/>
  <c r="BD354" i="36"/>
  <c r="BE354" i="36"/>
  <c r="AZ355" i="36"/>
  <c r="BA355" i="36"/>
  <c r="BB355" i="36"/>
  <c r="BC355" i="36"/>
  <c r="BD355" i="36"/>
  <c r="BE355" i="36"/>
  <c r="AZ356" i="36"/>
  <c r="BA356" i="36"/>
  <c r="BB356" i="36"/>
  <c r="BC356" i="36"/>
  <c r="BD356" i="36"/>
  <c r="BE356" i="36"/>
  <c r="AZ357" i="36"/>
  <c r="BA357" i="36"/>
  <c r="BB357" i="36"/>
  <c r="BC357" i="36"/>
  <c r="BD357" i="36"/>
  <c r="BE357" i="36"/>
  <c r="AZ358" i="36"/>
  <c r="BA358" i="36"/>
  <c r="BB358" i="36"/>
  <c r="BC358" i="36"/>
  <c r="BD358" i="36"/>
  <c r="BE358" i="36"/>
  <c r="AZ359" i="36"/>
  <c r="BA359" i="36"/>
  <c r="BB359" i="36"/>
  <c r="BC359" i="36"/>
  <c r="BD359" i="36"/>
  <c r="BE359" i="36"/>
  <c r="AZ360" i="36"/>
  <c r="BA360" i="36"/>
  <c r="BB360" i="36"/>
  <c r="BC360" i="36"/>
  <c r="BD360" i="36"/>
  <c r="BE360" i="36"/>
  <c r="AZ361" i="36"/>
  <c r="BA361" i="36"/>
  <c r="BB361" i="36"/>
  <c r="BC361" i="36"/>
  <c r="BD361" i="36"/>
  <c r="BE361" i="36"/>
  <c r="AZ362" i="36"/>
  <c r="BA362" i="36"/>
  <c r="BB362" i="36"/>
  <c r="BC362" i="36"/>
  <c r="BD362" i="36"/>
  <c r="BE362" i="36"/>
  <c r="AZ363" i="36"/>
  <c r="BA363" i="36"/>
  <c r="BB363" i="36"/>
  <c r="BC363" i="36"/>
  <c r="BD363" i="36"/>
  <c r="BE363" i="36"/>
  <c r="BE4" i="36"/>
  <c r="BD4" i="36"/>
  <c r="BC4" i="36"/>
  <c r="BB4" i="36"/>
  <c r="BA4" i="36"/>
  <c r="AZ4" i="36"/>
  <c r="AS5" i="36"/>
  <c r="AT5" i="36"/>
  <c r="AU5" i="36"/>
  <c r="AV5" i="36"/>
  <c r="AW5" i="36"/>
  <c r="AX5" i="36"/>
  <c r="AS6" i="36"/>
  <c r="AT6" i="36"/>
  <c r="AU6" i="36"/>
  <c r="AV6" i="36"/>
  <c r="AW6" i="36"/>
  <c r="AX6" i="36"/>
  <c r="AS7" i="36"/>
  <c r="AT7" i="36"/>
  <c r="AU7" i="36"/>
  <c r="AV7" i="36"/>
  <c r="AW7" i="36"/>
  <c r="AX7" i="36"/>
  <c r="AS8" i="36"/>
  <c r="AT8" i="36"/>
  <c r="AU8" i="36"/>
  <c r="AV8" i="36"/>
  <c r="AW8" i="36"/>
  <c r="AX8" i="36"/>
  <c r="AS9" i="36"/>
  <c r="AT9" i="36"/>
  <c r="AU9" i="36"/>
  <c r="AV9" i="36"/>
  <c r="AW9" i="36"/>
  <c r="AX9" i="36"/>
  <c r="AS10" i="36"/>
  <c r="AT10" i="36"/>
  <c r="AU10" i="36"/>
  <c r="AV10" i="36"/>
  <c r="AW10" i="36"/>
  <c r="AX10" i="36"/>
  <c r="AS11" i="36"/>
  <c r="AT11" i="36"/>
  <c r="AU11" i="36"/>
  <c r="AV11" i="36"/>
  <c r="AW11" i="36"/>
  <c r="AX11" i="36"/>
  <c r="AS12" i="36"/>
  <c r="AT12" i="36"/>
  <c r="AU12" i="36"/>
  <c r="AV12" i="36"/>
  <c r="AW12" i="36"/>
  <c r="AX12" i="36"/>
  <c r="AS13" i="36"/>
  <c r="AT13" i="36"/>
  <c r="AU13" i="36"/>
  <c r="AV13" i="36"/>
  <c r="AW13" i="36"/>
  <c r="AX13" i="36"/>
  <c r="AS14" i="36"/>
  <c r="AT14" i="36"/>
  <c r="AU14" i="36"/>
  <c r="AV14" i="36"/>
  <c r="AW14" i="36"/>
  <c r="AX14" i="36"/>
  <c r="AS15" i="36"/>
  <c r="AT15" i="36"/>
  <c r="AU15" i="36"/>
  <c r="AV15" i="36"/>
  <c r="AW15" i="36"/>
  <c r="AX15" i="36"/>
  <c r="AS16" i="36"/>
  <c r="AT16" i="36"/>
  <c r="AU16" i="36"/>
  <c r="AV16" i="36"/>
  <c r="AW16" i="36"/>
  <c r="AX16" i="36"/>
  <c r="AS17" i="36"/>
  <c r="AT17" i="36"/>
  <c r="AU17" i="36"/>
  <c r="AV17" i="36"/>
  <c r="AW17" i="36"/>
  <c r="AX17" i="36"/>
  <c r="AS18" i="36"/>
  <c r="AT18" i="36"/>
  <c r="AU18" i="36"/>
  <c r="AV18" i="36"/>
  <c r="AW18" i="36"/>
  <c r="AX18" i="36"/>
  <c r="AS19" i="36"/>
  <c r="AT19" i="36"/>
  <c r="AU19" i="36"/>
  <c r="AV19" i="36"/>
  <c r="AW19" i="36"/>
  <c r="AX19" i="36"/>
  <c r="AS20" i="36"/>
  <c r="AT20" i="36"/>
  <c r="AU20" i="36"/>
  <c r="AV20" i="36"/>
  <c r="AW20" i="36"/>
  <c r="AX20" i="36"/>
  <c r="AS21" i="36"/>
  <c r="AT21" i="36"/>
  <c r="AU21" i="36"/>
  <c r="AV21" i="36"/>
  <c r="AW21" i="36"/>
  <c r="AX21" i="36"/>
  <c r="AS22" i="36"/>
  <c r="AT22" i="36"/>
  <c r="AU22" i="36"/>
  <c r="AV22" i="36"/>
  <c r="AW22" i="36"/>
  <c r="AX22" i="36"/>
  <c r="AS23" i="36"/>
  <c r="AT23" i="36"/>
  <c r="AU23" i="36"/>
  <c r="AV23" i="36"/>
  <c r="AW23" i="36"/>
  <c r="AX23" i="36"/>
  <c r="AS24" i="36"/>
  <c r="AT24" i="36"/>
  <c r="AU24" i="36"/>
  <c r="AV24" i="36"/>
  <c r="AW24" i="36"/>
  <c r="AX24" i="36"/>
  <c r="AS25" i="36"/>
  <c r="AT25" i="36"/>
  <c r="AU25" i="36"/>
  <c r="AV25" i="36"/>
  <c r="AW25" i="36"/>
  <c r="AX25" i="36"/>
  <c r="AS26" i="36"/>
  <c r="AT26" i="36"/>
  <c r="AU26" i="36"/>
  <c r="AV26" i="36"/>
  <c r="AW26" i="36"/>
  <c r="AX26" i="36"/>
  <c r="AS27" i="36"/>
  <c r="AT27" i="36"/>
  <c r="AU27" i="36"/>
  <c r="AV27" i="36"/>
  <c r="AW27" i="36"/>
  <c r="AX27" i="36"/>
  <c r="AS28" i="36"/>
  <c r="AT28" i="36"/>
  <c r="AU28" i="36"/>
  <c r="AV28" i="36"/>
  <c r="AW28" i="36"/>
  <c r="AX28" i="36"/>
  <c r="AS29" i="36"/>
  <c r="AT29" i="36"/>
  <c r="AU29" i="36"/>
  <c r="AV29" i="36"/>
  <c r="AW29" i="36"/>
  <c r="AX29" i="36"/>
  <c r="AS30" i="36"/>
  <c r="AT30" i="36"/>
  <c r="AU30" i="36"/>
  <c r="AV30" i="36"/>
  <c r="AW30" i="36"/>
  <c r="AX30" i="36"/>
  <c r="AS31" i="36"/>
  <c r="AT31" i="36"/>
  <c r="AU31" i="36"/>
  <c r="AV31" i="36"/>
  <c r="AW31" i="36"/>
  <c r="AX31" i="36"/>
  <c r="AS32" i="36"/>
  <c r="AT32" i="36"/>
  <c r="AU32" i="36"/>
  <c r="AV32" i="36"/>
  <c r="AW32" i="36"/>
  <c r="AX32" i="36"/>
  <c r="AS33" i="36"/>
  <c r="AT33" i="36"/>
  <c r="AU33" i="36"/>
  <c r="AV33" i="36"/>
  <c r="AW33" i="36"/>
  <c r="AX33" i="36"/>
  <c r="AS34" i="36"/>
  <c r="AT34" i="36"/>
  <c r="AU34" i="36"/>
  <c r="AV34" i="36"/>
  <c r="AW34" i="36"/>
  <c r="AX34" i="36"/>
  <c r="AS35" i="36"/>
  <c r="AT35" i="36"/>
  <c r="AU35" i="36"/>
  <c r="AV35" i="36"/>
  <c r="AW35" i="36"/>
  <c r="AX35" i="36"/>
  <c r="AS36" i="36"/>
  <c r="AT36" i="36"/>
  <c r="AU36" i="36"/>
  <c r="AV36" i="36"/>
  <c r="AW36" i="36"/>
  <c r="AX36" i="36"/>
  <c r="AS37" i="36"/>
  <c r="AT37" i="36"/>
  <c r="AU37" i="36"/>
  <c r="AV37" i="36"/>
  <c r="AW37" i="36"/>
  <c r="AX37" i="36"/>
  <c r="AS38" i="36"/>
  <c r="AT38" i="36"/>
  <c r="AU38" i="36"/>
  <c r="AV38" i="36"/>
  <c r="AW38" i="36"/>
  <c r="AX38" i="36"/>
  <c r="AS39" i="36"/>
  <c r="AT39" i="36"/>
  <c r="AU39" i="36"/>
  <c r="AV39" i="36"/>
  <c r="AW39" i="36"/>
  <c r="AX39" i="36"/>
  <c r="AS40" i="36"/>
  <c r="AT40" i="36"/>
  <c r="AU40" i="36"/>
  <c r="AV40" i="36"/>
  <c r="AW40" i="36"/>
  <c r="AX40" i="36"/>
  <c r="AS41" i="36"/>
  <c r="AT41" i="36"/>
  <c r="AU41" i="36"/>
  <c r="AV41" i="36"/>
  <c r="AW41" i="36"/>
  <c r="AX41" i="36"/>
  <c r="AS42" i="36"/>
  <c r="AT42" i="36"/>
  <c r="AU42" i="36"/>
  <c r="AV42" i="36"/>
  <c r="AW42" i="36"/>
  <c r="AX42" i="36"/>
  <c r="AS43" i="36"/>
  <c r="AT43" i="36"/>
  <c r="AU43" i="36"/>
  <c r="AV43" i="36"/>
  <c r="AW43" i="36"/>
  <c r="AX43" i="36"/>
  <c r="AS44" i="36"/>
  <c r="AT44" i="36"/>
  <c r="AU44" i="36"/>
  <c r="AV44" i="36"/>
  <c r="AW44" i="36"/>
  <c r="AX44" i="36"/>
  <c r="AS45" i="36"/>
  <c r="AT45" i="36"/>
  <c r="AU45" i="36"/>
  <c r="AV45" i="36"/>
  <c r="AW45" i="36"/>
  <c r="AX45" i="36"/>
  <c r="AS46" i="36"/>
  <c r="AT46" i="36"/>
  <c r="AU46" i="36"/>
  <c r="AV46" i="36"/>
  <c r="AW46" i="36"/>
  <c r="AX46" i="36"/>
  <c r="AS47" i="36"/>
  <c r="AT47" i="36"/>
  <c r="AU47" i="36"/>
  <c r="AV47" i="36"/>
  <c r="AW47" i="36"/>
  <c r="AX47" i="36"/>
  <c r="AS48" i="36"/>
  <c r="AT48" i="36"/>
  <c r="AU48" i="36"/>
  <c r="AV48" i="36"/>
  <c r="AW48" i="36"/>
  <c r="AX48" i="36"/>
  <c r="AS49" i="36"/>
  <c r="AT49" i="36"/>
  <c r="AU49" i="36"/>
  <c r="AV49" i="36"/>
  <c r="AW49" i="36"/>
  <c r="AX49" i="36"/>
  <c r="AS50" i="36"/>
  <c r="AT50" i="36"/>
  <c r="AU50" i="36"/>
  <c r="AV50" i="36"/>
  <c r="AW50" i="36"/>
  <c r="AX50" i="36"/>
  <c r="AS51" i="36"/>
  <c r="AT51" i="36"/>
  <c r="AU51" i="36"/>
  <c r="AV51" i="36"/>
  <c r="AW51" i="36"/>
  <c r="AX51" i="36"/>
  <c r="AS52" i="36"/>
  <c r="AT52" i="36"/>
  <c r="AU52" i="36"/>
  <c r="AV52" i="36"/>
  <c r="AW52" i="36"/>
  <c r="AX52" i="36"/>
  <c r="AS53" i="36"/>
  <c r="AT53" i="36"/>
  <c r="AU53" i="36"/>
  <c r="AV53" i="36"/>
  <c r="AW53" i="36"/>
  <c r="AX53" i="36"/>
  <c r="AX4" i="36"/>
  <c r="AW4" i="36"/>
  <c r="AV4" i="36"/>
  <c r="AU4" i="36"/>
  <c r="AT4" i="36"/>
  <c r="AS4" i="36"/>
  <c r="AL5" i="36"/>
  <c r="AM5" i="36"/>
  <c r="AN5" i="36"/>
  <c r="AO5" i="36"/>
  <c r="AP5" i="36"/>
  <c r="AQ5" i="36"/>
  <c r="AL6" i="36"/>
  <c r="AM6" i="36"/>
  <c r="AN6" i="36"/>
  <c r="AO6" i="36"/>
  <c r="AP6" i="36"/>
  <c r="AQ6" i="36"/>
  <c r="AL7" i="36"/>
  <c r="AM7" i="36"/>
  <c r="AN7" i="36"/>
  <c r="AO7" i="36"/>
  <c r="AP7" i="36"/>
  <c r="AQ7" i="36"/>
  <c r="AL8" i="36"/>
  <c r="AM8" i="36"/>
  <c r="AN8" i="36"/>
  <c r="AO8" i="36"/>
  <c r="AP8" i="36"/>
  <c r="AQ8" i="36"/>
  <c r="AL9" i="36"/>
  <c r="AM9" i="36"/>
  <c r="AN9" i="36"/>
  <c r="AO9" i="36"/>
  <c r="AP9" i="36"/>
  <c r="AQ9" i="36"/>
  <c r="AL10" i="36"/>
  <c r="AM10" i="36"/>
  <c r="AN10" i="36"/>
  <c r="AO10" i="36"/>
  <c r="AP10" i="36"/>
  <c r="AQ10" i="36"/>
  <c r="AL11" i="36"/>
  <c r="AM11" i="36"/>
  <c r="AN11" i="36"/>
  <c r="AO11" i="36"/>
  <c r="AP11" i="36"/>
  <c r="AQ11" i="36"/>
  <c r="AL12" i="36"/>
  <c r="AM12" i="36"/>
  <c r="AN12" i="36"/>
  <c r="AO12" i="36"/>
  <c r="AP12" i="36"/>
  <c r="AQ12" i="36"/>
  <c r="AL13" i="36"/>
  <c r="AM13" i="36"/>
  <c r="AN13" i="36"/>
  <c r="AO13" i="36"/>
  <c r="AP13" i="36"/>
  <c r="AQ13" i="36"/>
  <c r="AL14" i="36"/>
  <c r="AM14" i="36"/>
  <c r="AN14" i="36"/>
  <c r="AO14" i="36"/>
  <c r="AP14" i="36"/>
  <c r="AQ14" i="36"/>
  <c r="AL15" i="36"/>
  <c r="AM15" i="36"/>
  <c r="AN15" i="36"/>
  <c r="AO15" i="36"/>
  <c r="AP15" i="36"/>
  <c r="AQ15" i="36"/>
  <c r="AL16" i="36"/>
  <c r="AM16" i="36"/>
  <c r="AN16" i="36"/>
  <c r="AO16" i="36"/>
  <c r="AP16" i="36"/>
  <c r="AQ16" i="36"/>
  <c r="AL17" i="36"/>
  <c r="AM17" i="36"/>
  <c r="AN17" i="36"/>
  <c r="AO17" i="36"/>
  <c r="AP17" i="36"/>
  <c r="AQ17" i="36"/>
  <c r="AL18" i="36"/>
  <c r="AM18" i="36"/>
  <c r="AN18" i="36"/>
  <c r="AO18" i="36"/>
  <c r="AP18" i="36"/>
  <c r="AQ18" i="36"/>
  <c r="AL19" i="36"/>
  <c r="AM19" i="36"/>
  <c r="AN19" i="36"/>
  <c r="AO19" i="36"/>
  <c r="AP19" i="36"/>
  <c r="AQ19" i="36"/>
  <c r="AL20" i="36"/>
  <c r="AM20" i="36"/>
  <c r="AN20" i="36"/>
  <c r="AO20" i="36"/>
  <c r="AP20" i="36"/>
  <c r="AQ20" i="36"/>
  <c r="AL21" i="36"/>
  <c r="AM21" i="36"/>
  <c r="AN21" i="36"/>
  <c r="AO21" i="36"/>
  <c r="AP21" i="36"/>
  <c r="AQ21" i="36"/>
  <c r="AL22" i="36"/>
  <c r="AM22" i="36"/>
  <c r="AN22" i="36"/>
  <c r="AO22" i="36"/>
  <c r="AP22" i="36"/>
  <c r="AQ22" i="36"/>
  <c r="AL23" i="36"/>
  <c r="AM23" i="36"/>
  <c r="AN23" i="36"/>
  <c r="AO23" i="36"/>
  <c r="AP23" i="36"/>
  <c r="AQ23" i="36"/>
  <c r="AL24" i="36"/>
  <c r="AM24" i="36"/>
  <c r="AN24" i="36"/>
  <c r="AO24" i="36"/>
  <c r="AP24" i="36"/>
  <c r="AQ24" i="36"/>
  <c r="AL25" i="36"/>
  <c r="AM25" i="36"/>
  <c r="AN25" i="36"/>
  <c r="AO25" i="36"/>
  <c r="AP25" i="36"/>
  <c r="AQ25" i="36"/>
  <c r="AL26" i="36"/>
  <c r="AM26" i="36"/>
  <c r="AN26" i="36"/>
  <c r="AO26" i="36"/>
  <c r="AP26" i="36"/>
  <c r="AQ26" i="36"/>
  <c r="AL27" i="36"/>
  <c r="AM27" i="36"/>
  <c r="AN27" i="36"/>
  <c r="AO27" i="36"/>
  <c r="AP27" i="36"/>
  <c r="AQ27" i="36"/>
  <c r="AL28" i="36"/>
  <c r="AM28" i="36"/>
  <c r="AN28" i="36"/>
  <c r="AO28" i="36"/>
  <c r="AP28" i="36"/>
  <c r="AQ28" i="36"/>
  <c r="AL29" i="36"/>
  <c r="AM29" i="36"/>
  <c r="AN29" i="36"/>
  <c r="AO29" i="36"/>
  <c r="AP29" i="36"/>
  <c r="AQ29" i="36"/>
  <c r="AL30" i="36"/>
  <c r="AM30" i="36"/>
  <c r="AN30" i="36"/>
  <c r="AO30" i="36"/>
  <c r="AP30" i="36"/>
  <c r="AQ30" i="36"/>
  <c r="AL31" i="36"/>
  <c r="AM31" i="36"/>
  <c r="AN31" i="36"/>
  <c r="AO31" i="36"/>
  <c r="AP31" i="36"/>
  <c r="AQ31" i="36"/>
  <c r="AL32" i="36"/>
  <c r="AM32" i="36"/>
  <c r="AN32" i="36"/>
  <c r="AO32" i="36"/>
  <c r="AP32" i="36"/>
  <c r="AQ32" i="36"/>
  <c r="AL33" i="36"/>
  <c r="AM33" i="36"/>
  <c r="AN33" i="36"/>
  <c r="AO33" i="36"/>
  <c r="AP33" i="36"/>
  <c r="AQ33" i="36"/>
  <c r="AL34" i="36"/>
  <c r="AM34" i="36"/>
  <c r="AN34" i="36"/>
  <c r="AO34" i="36"/>
  <c r="AP34" i="36"/>
  <c r="AQ34" i="36"/>
  <c r="AL35" i="36"/>
  <c r="AM35" i="36"/>
  <c r="AN35" i="36"/>
  <c r="AO35" i="36"/>
  <c r="AP35" i="36"/>
  <c r="AQ35" i="36"/>
  <c r="AL36" i="36"/>
  <c r="AM36" i="36"/>
  <c r="AN36" i="36"/>
  <c r="AO36" i="36"/>
  <c r="AP36" i="36"/>
  <c r="AQ36" i="36"/>
  <c r="AL37" i="36"/>
  <c r="AM37" i="36"/>
  <c r="AN37" i="36"/>
  <c r="AO37" i="36"/>
  <c r="AP37" i="36"/>
  <c r="AQ37" i="36"/>
  <c r="AL38" i="36"/>
  <c r="AM38" i="36"/>
  <c r="AN38" i="36"/>
  <c r="AO38" i="36"/>
  <c r="AP38" i="36"/>
  <c r="AQ38" i="36"/>
  <c r="AL39" i="36"/>
  <c r="AM39" i="36"/>
  <c r="AN39" i="36"/>
  <c r="AO39" i="36"/>
  <c r="AP39" i="36"/>
  <c r="AQ39" i="36"/>
  <c r="AL40" i="36"/>
  <c r="AM40" i="36"/>
  <c r="AN40" i="36"/>
  <c r="AO40" i="36"/>
  <c r="AP40" i="36"/>
  <c r="AQ40" i="36"/>
  <c r="AL41" i="36"/>
  <c r="AM41" i="36"/>
  <c r="AN41" i="36"/>
  <c r="AO41" i="36"/>
  <c r="AP41" i="36"/>
  <c r="AQ41" i="36"/>
  <c r="AL42" i="36"/>
  <c r="AM42" i="36"/>
  <c r="AN42" i="36"/>
  <c r="AO42" i="36"/>
  <c r="AP42" i="36"/>
  <c r="AQ42" i="36"/>
  <c r="AL43" i="36"/>
  <c r="AM43" i="36"/>
  <c r="AN43" i="36"/>
  <c r="AO43" i="36"/>
  <c r="AP43" i="36"/>
  <c r="AQ43" i="36"/>
  <c r="AL44" i="36"/>
  <c r="AM44" i="36"/>
  <c r="AN44" i="36"/>
  <c r="AO44" i="36"/>
  <c r="AP44" i="36"/>
  <c r="AQ44" i="36"/>
  <c r="AL45" i="36"/>
  <c r="AM45" i="36"/>
  <c r="AN45" i="36"/>
  <c r="AO45" i="36"/>
  <c r="AP45" i="36"/>
  <c r="AQ45" i="36"/>
  <c r="AL46" i="36"/>
  <c r="AM46" i="36"/>
  <c r="AN46" i="36"/>
  <c r="AO46" i="36"/>
  <c r="AP46" i="36"/>
  <c r="AQ46" i="36"/>
  <c r="AL47" i="36"/>
  <c r="AM47" i="36"/>
  <c r="AN47" i="36"/>
  <c r="AO47" i="36"/>
  <c r="AP47" i="36"/>
  <c r="AQ47" i="36"/>
  <c r="AL48" i="36"/>
  <c r="AM48" i="36"/>
  <c r="AN48" i="36"/>
  <c r="AO48" i="36"/>
  <c r="AP48" i="36"/>
  <c r="AQ48" i="36"/>
  <c r="AL49" i="36"/>
  <c r="AM49" i="36"/>
  <c r="AN49" i="36"/>
  <c r="AO49" i="36"/>
  <c r="AP49" i="36"/>
  <c r="AQ49" i="36"/>
  <c r="AL50" i="36"/>
  <c r="AM50" i="36"/>
  <c r="AN50" i="36"/>
  <c r="AO50" i="36"/>
  <c r="AP50" i="36"/>
  <c r="AQ50" i="36"/>
  <c r="AL51" i="36"/>
  <c r="AM51" i="36"/>
  <c r="AN51" i="36"/>
  <c r="AO51" i="36"/>
  <c r="AP51" i="36"/>
  <c r="AQ51" i="36"/>
  <c r="AL52" i="36"/>
  <c r="AM52" i="36"/>
  <c r="AN52" i="36"/>
  <c r="AO52" i="36"/>
  <c r="AP52" i="36"/>
  <c r="AQ52" i="36"/>
  <c r="AL53" i="36"/>
  <c r="AM53" i="36"/>
  <c r="AN53" i="36"/>
  <c r="AO53" i="36"/>
  <c r="AP53" i="36"/>
  <c r="AQ53" i="36"/>
  <c r="AQ4" i="36"/>
  <c r="AP4" i="36"/>
  <c r="AO4" i="36"/>
  <c r="AN4" i="36"/>
  <c r="AM4" i="36"/>
  <c r="AL4" i="36"/>
  <c r="AC5" i="36"/>
  <c r="AD5" i="36"/>
  <c r="AE5" i="36"/>
  <c r="AF5" i="36"/>
  <c r="AG5" i="36"/>
  <c r="AH5" i="36"/>
  <c r="AC6" i="36"/>
  <c r="AD6" i="36"/>
  <c r="AE6" i="36"/>
  <c r="AF6" i="36"/>
  <c r="AG6" i="36"/>
  <c r="AH6" i="36"/>
  <c r="AC7" i="36"/>
  <c r="AD7" i="36"/>
  <c r="AE7" i="36"/>
  <c r="AF7" i="36"/>
  <c r="AG7" i="36"/>
  <c r="AH7" i="36"/>
  <c r="AC8" i="36"/>
  <c r="AD8" i="36"/>
  <c r="AE8" i="36"/>
  <c r="AF8" i="36"/>
  <c r="AG8" i="36"/>
  <c r="AH8" i="36"/>
  <c r="AC9" i="36"/>
  <c r="AD9" i="36"/>
  <c r="AE9" i="36"/>
  <c r="AF9" i="36"/>
  <c r="AG9" i="36"/>
  <c r="AH9" i="36"/>
  <c r="AC10" i="36"/>
  <c r="AD10" i="36"/>
  <c r="AE10" i="36"/>
  <c r="AF10" i="36"/>
  <c r="AG10" i="36"/>
  <c r="AH10" i="36"/>
  <c r="AC11" i="36"/>
  <c r="AD11" i="36"/>
  <c r="AE11" i="36"/>
  <c r="AF11" i="36"/>
  <c r="AG11" i="36"/>
  <c r="AH11" i="36"/>
  <c r="AC12" i="36"/>
  <c r="AD12" i="36"/>
  <c r="AE12" i="36"/>
  <c r="AF12" i="36"/>
  <c r="AG12" i="36"/>
  <c r="AH12" i="36"/>
  <c r="AC13" i="36"/>
  <c r="AD13" i="36"/>
  <c r="AE13" i="36"/>
  <c r="AF13" i="36"/>
  <c r="AG13" i="36"/>
  <c r="AH13" i="36"/>
  <c r="AC14" i="36"/>
  <c r="AD14" i="36"/>
  <c r="AE14" i="36"/>
  <c r="AF14" i="36"/>
  <c r="AG14" i="36"/>
  <c r="AH14" i="36"/>
  <c r="AC15" i="36"/>
  <c r="AD15" i="36"/>
  <c r="AE15" i="36"/>
  <c r="AF15" i="36"/>
  <c r="AG15" i="36"/>
  <c r="AH15" i="36"/>
  <c r="AC16" i="36"/>
  <c r="AD16" i="36"/>
  <c r="AE16" i="36"/>
  <c r="AF16" i="36"/>
  <c r="AG16" i="36"/>
  <c r="AH16" i="36"/>
  <c r="AC17" i="36"/>
  <c r="AD17" i="36"/>
  <c r="AE17" i="36"/>
  <c r="AF17" i="36"/>
  <c r="AG17" i="36"/>
  <c r="AH17" i="36"/>
  <c r="AC18" i="36"/>
  <c r="AD18" i="36"/>
  <c r="AE18" i="36"/>
  <c r="AF18" i="36"/>
  <c r="AG18" i="36"/>
  <c r="AH18" i="36"/>
  <c r="AC19" i="36"/>
  <c r="AD19" i="36"/>
  <c r="AE19" i="36"/>
  <c r="AF19" i="36"/>
  <c r="AG19" i="36"/>
  <c r="AH19" i="36"/>
  <c r="AC20" i="36"/>
  <c r="AD20" i="36"/>
  <c r="AE20" i="36"/>
  <c r="AF20" i="36"/>
  <c r="AG20" i="36"/>
  <c r="AH20" i="36"/>
  <c r="AC21" i="36"/>
  <c r="AD21" i="36"/>
  <c r="AE21" i="36"/>
  <c r="AF21" i="36"/>
  <c r="AG21" i="36"/>
  <c r="AH21" i="36"/>
  <c r="AC22" i="36"/>
  <c r="AD22" i="36"/>
  <c r="AE22" i="36"/>
  <c r="AF22" i="36"/>
  <c r="AG22" i="36"/>
  <c r="AH22" i="36"/>
  <c r="AC23" i="36"/>
  <c r="AD23" i="36"/>
  <c r="AE23" i="36"/>
  <c r="AF23" i="36"/>
  <c r="AG23" i="36"/>
  <c r="AH23" i="36"/>
  <c r="AC24" i="36"/>
  <c r="AD24" i="36"/>
  <c r="AE24" i="36"/>
  <c r="AF24" i="36"/>
  <c r="AG24" i="36"/>
  <c r="AH24" i="36"/>
  <c r="AC25" i="36"/>
  <c r="AD25" i="36"/>
  <c r="AE25" i="36"/>
  <c r="AF25" i="36"/>
  <c r="AG25" i="36"/>
  <c r="AH25" i="36"/>
  <c r="AC26" i="36"/>
  <c r="AD26" i="36"/>
  <c r="AE26" i="36"/>
  <c r="AF26" i="36"/>
  <c r="AG26" i="36"/>
  <c r="AH26" i="36"/>
  <c r="AC27" i="36"/>
  <c r="AD27" i="36"/>
  <c r="AE27" i="36"/>
  <c r="AF27" i="36"/>
  <c r="AG27" i="36"/>
  <c r="AH27" i="36"/>
  <c r="AC28" i="36"/>
  <c r="AD28" i="36"/>
  <c r="AE28" i="36"/>
  <c r="AF28" i="36"/>
  <c r="AG28" i="36"/>
  <c r="AH28" i="36"/>
  <c r="AC29" i="36"/>
  <c r="AD29" i="36"/>
  <c r="AE29" i="36"/>
  <c r="AF29" i="36"/>
  <c r="AG29" i="36"/>
  <c r="AH29" i="36"/>
  <c r="AC30" i="36"/>
  <c r="AD30" i="36"/>
  <c r="AE30" i="36"/>
  <c r="AF30" i="36"/>
  <c r="AG30" i="36"/>
  <c r="AH30" i="36"/>
  <c r="AC31" i="36"/>
  <c r="AD31" i="36"/>
  <c r="AE31" i="36"/>
  <c r="AF31" i="36"/>
  <c r="AG31" i="36"/>
  <c r="AH31" i="36"/>
  <c r="AC32" i="36"/>
  <c r="AD32" i="36"/>
  <c r="AE32" i="36"/>
  <c r="AF32" i="36"/>
  <c r="AG32" i="36"/>
  <c r="AH32" i="36"/>
  <c r="AC33" i="36"/>
  <c r="AD33" i="36"/>
  <c r="AE33" i="36"/>
  <c r="AF33" i="36"/>
  <c r="AG33" i="36"/>
  <c r="AH33" i="36"/>
  <c r="AC34" i="36"/>
  <c r="AD34" i="36"/>
  <c r="AE34" i="36"/>
  <c r="AF34" i="36"/>
  <c r="AG34" i="36"/>
  <c r="AH34" i="36"/>
  <c r="AC35" i="36"/>
  <c r="AD35" i="36"/>
  <c r="AE35" i="36"/>
  <c r="AF35" i="36"/>
  <c r="AG35" i="36"/>
  <c r="AH35" i="36"/>
  <c r="AC36" i="36"/>
  <c r="AD36" i="36"/>
  <c r="AE36" i="36"/>
  <c r="AF36" i="36"/>
  <c r="AG36" i="36"/>
  <c r="AH36" i="36"/>
  <c r="AC37" i="36"/>
  <c r="AD37" i="36"/>
  <c r="AE37" i="36"/>
  <c r="AF37" i="36"/>
  <c r="AG37" i="36"/>
  <c r="AH37" i="36"/>
  <c r="AC38" i="36"/>
  <c r="AD38" i="36"/>
  <c r="AE38" i="36"/>
  <c r="AF38" i="36"/>
  <c r="AG38" i="36"/>
  <c r="AH38" i="36"/>
  <c r="AC39" i="36"/>
  <c r="AD39" i="36"/>
  <c r="AE39" i="36"/>
  <c r="AF39" i="36"/>
  <c r="AG39" i="36"/>
  <c r="AH39" i="36"/>
  <c r="AC40" i="36"/>
  <c r="AD40" i="36"/>
  <c r="AE40" i="36"/>
  <c r="AF40" i="36"/>
  <c r="AG40" i="36"/>
  <c r="AH40" i="36"/>
  <c r="AC41" i="36"/>
  <c r="AD41" i="36"/>
  <c r="AE41" i="36"/>
  <c r="AF41" i="36"/>
  <c r="AG41" i="36"/>
  <c r="AH41" i="36"/>
  <c r="AC42" i="36"/>
  <c r="AD42" i="36"/>
  <c r="AE42" i="36"/>
  <c r="AF42" i="36"/>
  <c r="AG42" i="36"/>
  <c r="AH42" i="36"/>
  <c r="AC43" i="36"/>
  <c r="AD43" i="36"/>
  <c r="AE43" i="36"/>
  <c r="AF43" i="36"/>
  <c r="AG43" i="36"/>
  <c r="AH43" i="36"/>
  <c r="AC44" i="36"/>
  <c r="AD44" i="36"/>
  <c r="AE44" i="36"/>
  <c r="AF44" i="36"/>
  <c r="AG44" i="36"/>
  <c r="AH44" i="36"/>
  <c r="AC45" i="36"/>
  <c r="AD45" i="36"/>
  <c r="AE45" i="36"/>
  <c r="AF45" i="36"/>
  <c r="AG45" i="36"/>
  <c r="AH45" i="36"/>
  <c r="AC46" i="36"/>
  <c r="AD46" i="36"/>
  <c r="AE46" i="36"/>
  <c r="AF46" i="36"/>
  <c r="AG46" i="36"/>
  <c r="AH46" i="36"/>
  <c r="AC47" i="36"/>
  <c r="AD47" i="36"/>
  <c r="AE47" i="36"/>
  <c r="AF47" i="36"/>
  <c r="AG47" i="36"/>
  <c r="AH47" i="36"/>
  <c r="AC48" i="36"/>
  <c r="AD48" i="36"/>
  <c r="AE48" i="36"/>
  <c r="AF48" i="36"/>
  <c r="AG48" i="36"/>
  <c r="AH48" i="36"/>
  <c r="AC49" i="36"/>
  <c r="AD49" i="36"/>
  <c r="AE49" i="36"/>
  <c r="AF49" i="36"/>
  <c r="AG49" i="36"/>
  <c r="AH49" i="36"/>
  <c r="AC50" i="36"/>
  <c r="AD50" i="36"/>
  <c r="AE50" i="36"/>
  <c r="AF50" i="36"/>
  <c r="AG50" i="36"/>
  <c r="AH50" i="36"/>
  <c r="AC51" i="36"/>
  <c r="AD51" i="36"/>
  <c r="AE51" i="36"/>
  <c r="AF51" i="36"/>
  <c r="AG51" i="36"/>
  <c r="AH51" i="36"/>
  <c r="AC52" i="36"/>
  <c r="AD52" i="36"/>
  <c r="AE52" i="36"/>
  <c r="AF52" i="36"/>
  <c r="AG52" i="36"/>
  <c r="AH52" i="36"/>
  <c r="AC53" i="36"/>
  <c r="AD53" i="36"/>
  <c r="AE53" i="36"/>
  <c r="AF53" i="36"/>
  <c r="AG53" i="36"/>
  <c r="AH53" i="36"/>
  <c r="AC54" i="36"/>
  <c r="AD54" i="36"/>
  <c r="AE54" i="36"/>
  <c r="AF54" i="36"/>
  <c r="AG54" i="36"/>
  <c r="AH54" i="36"/>
  <c r="AC55" i="36"/>
  <c r="AD55" i="36"/>
  <c r="AE55" i="36"/>
  <c r="AF55" i="36"/>
  <c r="AG55" i="36"/>
  <c r="AH55" i="36"/>
  <c r="AC56" i="36"/>
  <c r="AD56" i="36"/>
  <c r="AE56" i="36"/>
  <c r="AF56" i="36"/>
  <c r="AG56" i="36"/>
  <c r="AH56" i="36"/>
  <c r="AC57" i="36"/>
  <c r="AD57" i="36"/>
  <c r="AE57" i="36"/>
  <c r="AF57" i="36"/>
  <c r="AG57" i="36"/>
  <c r="AH57" i="36"/>
  <c r="AC58" i="36"/>
  <c r="AD58" i="36"/>
  <c r="AE58" i="36"/>
  <c r="AF58" i="36"/>
  <c r="AG58" i="36"/>
  <c r="AH58" i="36"/>
  <c r="AC59" i="36"/>
  <c r="AD59" i="36"/>
  <c r="AE59" i="36"/>
  <c r="AF59" i="36"/>
  <c r="AG59" i="36"/>
  <c r="AH59" i="36"/>
  <c r="AC60" i="36"/>
  <c r="AD60" i="36"/>
  <c r="AE60" i="36"/>
  <c r="AF60" i="36"/>
  <c r="AG60" i="36"/>
  <c r="AH60" i="36"/>
  <c r="AC61" i="36"/>
  <c r="AD61" i="36"/>
  <c r="AE61" i="36"/>
  <c r="AF61" i="36"/>
  <c r="AG61" i="36"/>
  <c r="AH61" i="36"/>
  <c r="AC62" i="36"/>
  <c r="AD62" i="36"/>
  <c r="AE62" i="36"/>
  <c r="AF62" i="36"/>
  <c r="AG62" i="36"/>
  <c r="AH62" i="36"/>
  <c r="AC63" i="36"/>
  <c r="AD63" i="36"/>
  <c r="AE63" i="36"/>
  <c r="AF63" i="36"/>
  <c r="AG63" i="36"/>
  <c r="AH63" i="36"/>
  <c r="AC64" i="36"/>
  <c r="AD64" i="36"/>
  <c r="AE64" i="36"/>
  <c r="AF64" i="36"/>
  <c r="AG64" i="36"/>
  <c r="AH64" i="36"/>
  <c r="AC65" i="36"/>
  <c r="AD65" i="36"/>
  <c r="AE65" i="36"/>
  <c r="AF65" i="36"/>
  <c r="AG65" i="36"/>
  <c r="AH65" i="36"/>
  <c r="AC66" i="36"/>
  <c r="AD66" i="36"/>
  <c r="AE66" i="36"/>
  <c r="AF66" i="36"/>
  <c r="AG66" i="36"/>
  <c r="AH66" i="36"/>
  <c r="AC67" i="36"/>
  <c r="AD67" i="36"/>
  <c r="AE67" i="36"/>
  <c r="AF67" i="36"/>
  <c r="AG67" i="36"/>
  <c r="AH67" i="36"/>
  <c r="AC68" i="36"/>
  <c r="AD68" i="36"/>
  <c r="AE68" i="36"/>
  <c r="AF68" i="36"/>
  <c r="AG68" i="36"/>
  <c r="AH68" i="36"/>
  <c r="AC69" i="36"/>
  <c r="AD69" i="36"/>
  <c r="AE69" i="36"/>
  <c r="AF69" i="36"/>
  <c r="AG69" i="36"/>
  <c r="AH69" i="36"/>
  <c r="AC70" i="36"/>
  <c r="AD70" i="36"/>
  <c r="AE70" i="36"/>
  <c r="AF70" i="36"/>
  <c r="AG70" i="36"/>
  <c r="AH70" i="36"/>
  <c r="AC71" i="36"/>
  <c r="AD71" i="36"/>
  <c r="AE71" i="36"/>
  <c r="AF71" i="36"/>
  <c r="AG71" i="36"/>
  <c r="AH71" i="36"/>
  <c r="AC72" i="36"/>
  <c r="AD72" i="36"/>
  <c r="AE72" i="36"/>
  <c r="AF72" i="36"/>
  <c r="AG72" i="36"/>
  <c r="AH72" i="36"/>
  <c r="AC73" i="36"/>
  <c r="AD73" i="36"/>
  <c r="AE73" i="36"/>
  <c r="AF73" i="36"/>
  <c r="AG73" i="36"/>
  <c r="AH73" i="36"/>
  <c r="AC74" i="36"/>
  <c r="AD74" i="36"/>
  <c r="AE74" i="36"/>
  <c r="AF74" i="36"/>
  <c r="AG74" i="36"/>
  <c r="AH74" i="36"/>
  <c r="AC75" i="36"/>
  <c r="AD75" i="36"/>
  <c r="AE75" i="36"/>
  <c r="AF75" i="36"/>
  <c r="AG75" i="36"/>
  <c r="AH75" i="36"/>
  <c r="AC76" i="36"/>
  <c r="AD76" i="36"/>
  <c r="AE76" i="36"/>
  <c r="AF76" i="36"/>
  <c r="AG76" i="36"/>
  <c r="AH76" i="36"/>
  <c r="AC77" i="36"/>
  <c r="AD77" i="36"/>
  <c r="AE77" i="36"/>
  <c r="AF77" i="36"/>
  <c r="AG77" i="36"/>
  <c r="AH77" i="36"/>
  <c r="AC78" i="36"/>
  <c r="AD78" i="36"/>
  <c r="AE78" i="36"/>
  <c r="AF78" i="36"/>
  <c r="AG78" i="36"/>
  <c r="AH78" i="36"/>
  <c r="AC79" i="36"/>
  <c r="AD79" i="36"/>
  <c r="AE79" i="36"/>
  <c r="AF79" i="36"/>
  <c r="AG79" i="36"/>
  <c r="AH79" i="36"/>
  <c r="AC80" i="36"/>
  <c r="AD80" i="36"/>
  <c r="AE80" i="36"/>
  <c r="AF80" i="36"/>
  <c r="AG80" i="36"/>
  <c r="AH80" i="36"/>
  <c r="AC81" i="36"/>
  <c r="AD81" i="36"/>
  <c r="AE81" i="36"/>
  <c r="AF81" i="36"/>
  <c r="AG81" i="36"/>
  <c r="AH81" i="36"/>
  <c r="AC82" i="36"/>
  <c r="AD82" i="36"/>
  <c r="AE82" i="36"/>
  <c r="AF82" i="36"/>
  <c r="AG82" i="36"/>
  <c r="AH82" i="36"/>
  <c r="AC83" i="36"/>
  <c r="AD83" i="36"/>
  <c r="AE83" i="36"/>
  <c r="AF83" i="36"/>
  <c r="AG83" i="36"/>
  <c r="AH83" i="36"/>
  <c r="AC84" i="36"/>
  <c r="AD84" i="36"/>
  <c r="AE84" i="36"/>
  <c r="AF84" i="36"/>
  <c r="AG84" i="36"/>
  <c r="AH84" i="36"/>
  <c r="AC85" i="36"/>
  <c r="AD85" i="36"/>
  <c r="AE85" i="36"/>
  <c r="AF85" i="36"/>
  <c r="AG85" i="36"/>
  <c r="AH85" i="36"/>
  <c r="AC86" i="36"/>
  <c r="AD86" i="36"/>
  <c r="AE86" i="36"/>
  <c r="AF86" i="36"/>
  <c r="AG86" i="36"/>
  <c r="AH86" i="36"/>
  <c r="AC87" i="36"/>
  <c r="AD87" i="36"/>
  <c r="AE87" i="36"/>
  <c r="AF87" i="36"/>
  <c r="AG87" i="36"/>
  <c r="AH87" i="36"/>
  <c r="AC88" i="36"/>
  <c r="AD88" i="36"/>
  <c r="AE88" i="36"/>
  <c r="AF88" i="36"/>
  <c r="AG88" i="36"/>
  <c r="AH88" i="36"/>
  <c r="AC89" i="36"/>
  <c r="AD89" i="36"/>
  <c r="AE89" i="36"/>
  <c r="AF89" i="36"/>
  <c r="AG89" i="36"/>
  <c r="AH89" i="36"/>
  <c r="AC90" i="36"/>
  <c r="AD90" i="36"/>
  <c r="AE90" i="36"/>
  <c r="AF90" i="36"/>
  <c r="AG90" i="36"/>
  <c r="AH90" i="36"/>
  <c r="AC91" i="36"/>
  <c r="AD91" i="36"/>
  <c r="AE91" i="36"/>
  <c r="AF91" i="36"/>
  <c r="AG91" i="36"/>
  <c r="AH91" i="36"/>
  <c r="AC92" i="36"/>
  <c r="AD92" i="36"/>
  <c r="AE92" i="36"/>
  <c r="AF92" i="36"/>
  <c r="AG92" i="36"/>
  <c r="AH92" i="36"/>
  <c r="AC93" i="36"/>
  <c r="AD93" i="36"/>
  <c r="AE93" i="36"/>
  <c r="AF93" i="36"/>
  <c r="AG93" i="36"/>
  <c r="AH93" i="36"/>
  <c r="AC94" i="36"/>
  <c r="AD94" i="36"/>
  <c r="AE94" i="36"/>
  <c r="AF94" i="36"/>
  <c r="AG94" i="36"/>
  <c r="AH94" i="36"/>
  <c r="AC95" i="36"/>
  <c r="AD95" i="36"/>
  <c r="AE95" i="36"/>
  <c r="AF95" i="36"/>
  <c r="AG95" i="36"/>
  <c r="AH95" i="36"/>
  <c r="AC96" i="36"/>
  <c r="AD96" i="36"/>
  <c r="AE96" i="36"/>
  <c r="AF96" i="36"/>
  <c r="AG96" i="36"/>
  <c r="AH96" i="36"/>
  <c r="AC97" i="36"/>
  <c r="AD97" i="36"/>
  <c r="AE97" i="36"/>
  <c r="AF97" i="36"/>
  <c r="AG97" i="36"/>
  <c r="AH97" i="36"/>
  <c r="AC98" i="36"/>
  <c r="AD98" i="36"/>
  <c r="AE98" i="36"/>
  <c r="AF98" i="36"/>
  <c r="AG98" i="36"/>
  <c r="AH98" i="36"/>
  <c r="AC99" i="36"/>
  <c r="AD99" i="36"/>
  <c r="AE99" i="36"/>
  <c r="AF99" i="36"/>
  <c r="AG99" i="36"/>
  <c r="AH99" i="36"/>
  <c r="AC100" i="36"/>
  <c r="AD100" i="36"/>
  <c r="AE100" i="36"/>
  <c r="AF100" i="36"/>
  <c r="AG100" i="36"/>
  <c r="AH100" i="36"/>
  <c r="AC101" i="36"/>
  <c r="AD101" i="36"/>
  <c r="AE101" i="36"/>
  <c r="AF101" i="36"/>
  <c r="AG101" i="36"/>
  <c r="AH101" i="36"/>
  <c r="AC102" i="36"/>
  <c r="AD102" i="36"/>
  <c r="AE102" i="36"/>
  <c r="AF102" i="36"/>
  <c r="AG102" i="36"/>
  <c r="AH102" i="36"/>
  <c r="AC103" i="36"/>
  <c r="AD103" i="36"/>
  <c r="AE103" i="36"/>
  <c r="AF103" i="36"/>
  <c r="AG103" i="36"/>
  <c r="AH103" i="36"/>
  <c r="AC104" i="36"/>
  <c r="AD104" i="36"/>
  <c r="AE104" i="36"/>
  <c r="AF104" i="36"/>
  <c r="AG104" i="36"/>
  <c r="AH104" i="36"/>
  <c r="AC105" i="36"/>
  <c r="AD105" i="36"/>
  <c r="AE105" i="36"/>
  <c r="AF105" i="36"/>
  <c r="AG105" i="36"/>
  <c r="AH105" i="36"/>
  <c r="AC106" i="36"/>
  <c r="AD106" i="36"/>
  <c r="AE106" i="36"/>
  <c r="AF106" i="36"/>
  <c r="AG106" i="36"/>
  <c r="AH106" i="36"/>
  <c r="AC107" i="36"/>
  <c r="AD107" i="36"/>
  <c r="AE107" i="36"/>
  <c r="AF107" i="36"/>
  <c r="AG107" i="36"/>
  <c r="AH107" i="36"/>
  <c r="AC108" i="36"/>
  <c r="AD108" i="36"/>
  <c r="AE108" i="36"/>
  <c r="AF108" i="36"/>
  <c r="AG108" i="36"/>
  <c r="AH108" i="36"/>
  <c r="AC109" i="36"/>
  <c r="AD109" i="36"/>
  <c r="AE109" i="36"/>
  <c r="AF109" i="36"/>
  <c r="AG109" i="36"/>
  <c r="AH109" i="36"/>
  <c r="AC110" i="36"/>
  <c r="AD110" i="36"/>
  <c r="AE110" i="36"/>
  <c r="AF110" i="36"/>
  <c r="AG110" i="36"/>
  <c r="AH110" i="36"/>
  <c r="AC111" i="36"/>
  <c r="AD111" i="36"/>
  <c r="AE111" i="36"/>
  <c r="AF111" i="36"/>
  <c r="AG111" i="36"/>
  <c r="AH111" i="36"/>
  <c r="AC112" i="36"/>
  <c r="AD112" i="36"/>
  <c r="AE112" i="36"/>
  <c r="AF112" i="36"/>
  <c r="AG112" i="36"/>
  <c r="AH112" i="36"/>
  <c r="AC113" i="36"/>
  <c r="AD113" i="36"/>
  <c r="AE113" i="36"/>
  <c r="AF113" i="36"/>
  <c r="AG113" i="36"/>
  <c r="AH113" i="36"/>
  <c r="AC114" i="36"/>
  <c r="AD114" i="36"/>
  <c r="AE114" i="36"/>
  <c r="AF114" i="36"/>
  <c r="AG114" i="36"/>
  <c r="AH114" i="36"/>
  <c r="AC115" i="36"/>
  <c r="AD115" i="36"/>
  <c r="AE115" i="36"/>
  <c r="AF115" i="36"/>
  <c r="AG115" i="36"/>
  <c r="AH115" i="36"/>
  <c r="AC116" i="36"/>
  <c r="AD116" i="36"/>
  <c r="AE116" i="36"/>
  <c r="AF116" i="36"/>
  <c r="AG116" i="36"/>
  <c r="AH116" i="36"/>
  <c r="AC117" i="36"/>
  <c r="AD117" i="36"/>
  <c r="AE117" i="36"/>
  <c r="AF117" i="36"/>
  <c r="AG117" i="36"/>
  <c r="AH117" i="36"/>
  <c r="AC118" i="36"/>
  <c r="AD118" i="36"/>
  <c r="AE118" i="36"/>
  <c r="AF118" i="36"/>
  <c r="AG118" i="36"/>
  <c r="AH118" i="36"/>
  <c r="AC119" i="36"/>
  <c r="AD119" i="36"/>
  <c r="AE119" i="36"/>
  <c r="AF119" i="36"/>
  <c r="AG119" i="36"/>
  <c r="AH119" i="36"/>
  <c r="AC120" i="36"/>
  <c r="AD120" i="36"/>
  <c r="AE120" i="36"/>
  <c r="AF120" i="36"/>
  <c r="AG120" i="36"/>
  <c r="AH120" i="36"/>
  <c r="AC121" i="36"/>
  <c r="AD121" i="36"/>
  <c r="AE121" i="36"/>
  <c r="AF121" i="36"/>
  <c r="AG121" i="36"/>
  <c r="AH121" i="36"/>
  <c r="AC122" i="36"/>
  <c r="AD122" i="36"/>
  <c r="AE122" i="36"/>
  <c r="AF122" i="36"/>
  <c r="AG122" i="36"/>
  <c r="AH122" i="36"/>
  <c r="AC123" i="36"/>
  <c r="AD123" i="36"/>
  <c r="AE123" i="36"/>
  <c r="AF123" i="36"/>
  <c r="AG123" i="36"/>
  <c r="AH123" i="36"/>
  <c r="AC124" i="36"/>
  <c r="AD124" i="36"/>
  <c r="AE124" i="36"/>
  <c r="AF124" i="36"/>
  <c r="AG124" i="36"/>
  <c r="AH124" i="36"/>
  <c r="AC125" i="36"/>
  <c r="AD125" i="36"/>
  <c r="AE125" i="36"/>
  <c r="AF125" i="36"/>
  <c r="AG125" i="36"/>
  <c r="AH125" i="36"/>
  <c r="AC126" i="36"/>
  <c r="AD126" i="36"/>
  <c r="AE126" i="36"/>
  <c r="AF126" i="36"/>
  <c r="AG126" i="36"/>
  <c r="AH126" i="36"/>
  <c r="AC127" i="36"/>
  <c r="AD127" i="36"/>
  <c r="AE127" i="36"/>
  <c r="AF127" i="36"/>
  <c r="AG127" i="36"/>
  <c r="AH127" i="36"/>
  <c r="AC128" i="36"/>
  <c r="AD128" i="36"/>
  <c r="AE128" i="36"/>
  <c r="AF128" i="36"/>
  <c r="AG128" i="36"/>
  <c r="AH128" i="36"/>
  <c r="AC129" i="36"/>
  <c r="AD129" i="36"/>
  <c r="AE129" i="36"/>
  <c r="AF129" i="36"/>
  <c r="AG129" i="36"/>
  <c r="AH129" i="36"/>
  <c r="AC130" i="36"/>
  <c r="AD130" i="36"/>
  <c r="AE130" i="36"/>
  <c r="AF130" i="36"/>
  <c r="AG130" i="36"/>
  <c r="AH130" i="36"/>
  <c r="AC131" i="36"/>
  <c r="AD131" i="36"/>
  <c r="AE131" i="36"/>
  <c r="AF131" i="36"/>
  <c r="AG131" i="36"/>
  <c r="AH131" i="36"/>
  <c r="AC132" i="36"/>
  <c r="AD132" i="36"/>
  <c r="AE132" i="36"/>
  <c r="AF132" i="36"/>
  <c r="AG132" i="36"/>
  <c r="AH132" i="36"/>
  <c r="AC133" i="36"/>
  <c r="AD133" i="36"/>
  <c r="AE133" i="36"/>
  <c r="AF133" i="36"/>
  <c r="AG133" i="36"/>
  <c r="AH133" i="36"/>
  <c r="AC134" i="36"/>
  <c r="AD134" i="36"/>
  <c r="AE134" i="36"/>
  <c r="AF134" i="36"/>
  <c r="AG134" i="36"/>
  <c r="AH134" i="36"/>
  <c r="AC135" i="36"/>
  <c r="AD135" i="36"/>
  <c r="AE135" i="36"/>
  <c r="AF135" i="36"/>
  <c r="AG135" i="36"/>
  <c r="AH135" i="36"/>
  <c r="AC136" i="36"/>
  <c r="AD136" i="36"/>
  <c r="AE136" i="36"/>
  <c r="AF136" i="36"/>
  <c r="AG136" i="36"/>
  <c r="AH136" i="36"/>
  <c r="AC137" i="36"/>
  <c r="AD137" i="36"/>
  <c r="AE137" i="36"/>
  <c r="AF137" i="36"/>
  <c r="AG137" i="36"/>
  <c r="AH137" i="36"/>
  <c r="AC138" i="36"/>
  <c r="AD138" i="36"/>
  <c r="AE138" i="36"/>
  <c r="AF138" i="36"/>
  <c r="AG138" i="36"/>
  <c r="AH138" i="36"/>
  <c r="AC139" i="36"/>
  <c r="AD139" i="36"/>
  <c r="AE139" i="36"/>
  <c r="AF139" i="36"/>
  <c r="AG139" i="36"/>
  <c r="AH139" i="36"/>
  <c r="AC140" i="36"/>
  <c r="AD140" i="36"/>
  <c r="AE140" i="36"/>
  <c r="AF140" i="36"/>
  <c r="AG140" i="36"/>
  <c r="AH140" i="36"/>
  <c r="AC141" i="36"/>
  <c r="AD141" i="36"/>
  <c r="AE141" i="36"/>
  <c r="AF141" i="36"/>
  <c r="AG141" i="36"/>
  <c r="AH141" i="36"/>
  <c r="AC142" i="36"/>
  <c r="AD142" i="36"/>
  <c r="AE142" i="36"/>
  <c r="AF142" i="36"/>
  <c r="AG142" i="36"/>
  <c r="AH142" i="36"/>
  <c r="AC143" i="36"/>
  <c r="AD143" i="36"/>
  <c r="AE143" i="36"/>
  <c r="AF143" i="36"/>
  <c r="AG143" i="36"/>
  <c r="AH143" i="36"/>
  <c r="AC144" i="36"/>
  <c r="AD144" i="36"/>
  <c r="AE144" i="36"/>
  <c r="AF144" i="36"/>
  <c r="AG144" i="36"/>
  <c r="AH144" i="36"/>
  <c r="AC145" i="36"/>
  <c r="AD145" i="36"/>
  <c r="AE145" i="36"/>
  <c r="AF145" i="36"/>
  <c r="AG145" i="36"/>
  <c r="AH145" i="36"/>
  <c r="AC146" i="36"/>
  <c r="AD146" i="36"/>
  <c r="AE146" i="36"/>
  <c r="AF146" i="36"/>
  <c r="AG146" i="36"/>
  <c r="AH146" i="36"/>
  <c r="AC147" i="36"/>
  <c r="AD147" i="36"/>
  <c r="AE147" i="36"/>
  <c r="AF147" i="36"/>
  <c r="AG147" i="36"/>
  <c r="AH147" i="36"/>
  <c r="AC148" i="36"/>
  <c r="AD148" i="36"/>
  <c r="AE148" i="36"/>
  <c r="AF148" i="36"/>
  <c r="AG148" i="36"/>
  <c r="AH148" i="36"/>
  <c r="AC149" i="36"/>
  <c r="AD149" i="36"/>
  <c r="AE149" i="36"/>
  <c r="AF149" i="36"/>
  <c r="AG149" i="36"/>
  <c r="AH149" i="36"/>
  <c r="AC150" i="36"/>
  <c r="AD150" i="36"/>
  <c r="AE150" i="36"/>
  <c r="AF150" i="36"/>
  <c r="AG150" i="36"/>
  <c r="AH150" i="36"/>
  <c r="AC151" i="36"/>
  <c r="AD151" i="36"/>
  <c r="AE151" i="36"/>
  <c r="AF151" i="36"/>
  <c r="AG151" i="36"/>
  <c r="AH151" i="36"/>
  <c r="AC152" i="36"/>
  <c r="AD152" i="36"/>
  <c r="AE152" i="36"/>
  <c r="AF152" i="36"/>
  <c r="AG152" i="36"/>
  <c r="AH152" i="36"/>
  <c r="AC153" i="36"/>
  <c r="AD153" i="36"/>
  <c r="AE153" i="36"/>
  <c r="AF153" i="36"/>
  <c r="AG153" i="36"/>
  <c r="AH153" i="36"/>
  <c r="AC154" i="36"/>
  <c r="AD154" i="36"/>
  <c r="AE154" i="36"/>
  <c r="AF154" i="36"/>
  <c r="AG154" i="36"/>
  <c r="AH154" i="36"/>
  <c r="AC155" i="36"/>
  <c r="AD155" i="36"/>
  <c r="AE155" i="36"/>
  <c r="AF155" i="36"/>
  <c r="AG155" i="36"/>
  <c r="AH155" i="36"/>
  <c r="AC156" i="36"/>
  <c r="AD156" i="36"/>
  <c r="AE156" i="36"/>
  <c r="AF156" i="36"/>
  <c r="AG156" i="36"/>
  <c r="AH156" i="36"/>
  <c r="AC157" i="36"/>
  <c r="AD157" i="36"/>
  <c r="AE157" i="36"/>
  <c r="AF157" i="36"/>
  <c r="AG157" i="36"/>
  <c r="AH157" i="36"/>
  <c r="AC158" i="36"/>
  <c r="AD158" i="36"/>
  <c r="AE158" i="36"/>
  <c r="AF158" i="36"/>
  <c r="AG158" i="36"/>
  <c r="AH158" i="36"/>
  <c r="AC159" i="36"/>
  <c r="AD159" i="36"/>
  <c r="AE159" i="36"/>
  <c r="AF159" i="36"/>
  <c r="AG159" i="36"/>
  <c r="AH159" i="36"/>
  <c r="AC160" i="36"/>
  <c r="AD160" i="36"/>
  <c r="AE160" i="36"/>
  <c r="AF160" i="36"/>
  <c r="AG160" i="36"/>
  <c r="AH160" i="36"/>
  <c r="AC161" i="36"/>
  <c r="AD161" i="36"/>
  <c r="AE161" i="36"/>
  <c r="AF161" i="36"/>
  <c r="AG161" i="36"/>
  <c r="AH161" i="36"/>
  <c r="AC162" i="36"/>
  <c r="AD162" i="36"/>
  <c r="AE162" i="36"/>
  <c r="AF162" i="36"/>
  <c r="AG162" i="36"/>
  <c r="AH162" i="36"/>
  <c r="AC163" i="36"/>
  <c r="AD163" i="36"/>
  <c r="AE163" i="36"/>
  <c r="AF163" i="36"/>
  <c r="AG163" i="36"/>
  <c r="AH163" i="36"/>
  <c r="AC164" i="36"/>
  <c r="AD164" i="36"/>
  <c r="AE164" i="36"/>
  <c r="AF164" i="36"/>
  <c r="AG164" i="36"/>
  <c r="AH164" i="36"/>
  <c r="AC165" i="36"/>
  <c r="AD165" i="36"/>
  <c r="AE165" i="36"/>
  <c r="AF165" i="36"/>
  <c r="AG165" i="36"/>
  <c r="AH165" i="36"/>
  <c r="AC166" i="36"/>
  <c r="AD166" i="36"/>
  <c r="AE166" i="36"/>
  <c r="AF166" i="36"/>
  <c r="AG166" i="36"/>
  <c r="AH166" i="36"/>
  <c r="AC167" i="36"/>
  <c r="AD167" i="36"/>
  <c r="AE167" i="36"/>
  <c r="AF167" i="36"/>
  <c r="AG167" i="36"/>
  <c r="AH167" i="36"/>
  <c r="AC168" i="36"/>
  <c r="AD168" i="36"/>
  <c r="AE168" i="36"/>
  <c r="AF168" i="36"/>
  <c r="AG168" i="36"/>
  <c r="AH168" i="36"/>
  <c r="AC169" i="36"/>
  <c r="AD169" i="36"/>
  <c r="AE169" i="36"/>
  <c r="AF169" i="36"/>
  <c r="AG169" i="36"/>
  <c r="AH169" i="36"/>
  <c r="AC170" i="36"/>
  <c r="AD170" i="36"/>
  <c r="AE170" i="36"/>
  <c r="AF170" i="36"/>
  <c r="AG170" i="36"/>
  <c r="AH170" i="36"/>
  <c r="AC171" i="36"/>
  <c r="AD171" i="36"/>
  <c r="AE171" i="36"/>
  <c r="AF171" i="36"/>
  <c r="AG171" i="36"/>
  <c r="AH171" i="36"/>
  <c r="AC172" i="36"/>
  <c r="AD172" i="36"/>
  <c r="AE172" i="36"/>
  <c r="AF172" i="36"/>
  <c r="AG172" i="36"/>
  <c r="AH172" i="36"/>
  <c r="AC173" i="36"/>
  <c r="AD173" i="36"/>
  <c r="AE173" i="36"/>
  <c r="AF173" i="36"/>
  <c r="AG173" i="36"/>
  <c r="AH173" i="36"/>
  <c r="AC174" i="36"/>
  <c r="AD174" i="36"/>
  <c r="AE174" i="36"/>
  <c r="AF174" i="36"/>
  <c r="AG174" i="36"/>
  <c r="AH174" i="36"/>
  <c r="AC175" i="36"/>
  <c r="AD175" i="36"/>
  <c r="AE175" i="36"/>
  <c r="AF175" i="36"/>
  <c r="AG175" i="36"/>
  <c r="AH175" i="36"/>
  <c r="AC176" i="36"/>
  <c r="AD176" i="36"/>
  <c r="AE176" i="36"/>
  <c r="AF176" i="36"/>
  <c r="AG176" i="36"/>
  <c r="AH176" i="36"/>
  <c r="AC177" i="36"/>
  <c r="AD177" i="36"/>
  <c r="AE177" i="36"/>
  <c r="AF177" i="36"/>
  <c r="AG177" i="36"/>
  <c r="AH177" i="36"/>
  <c r="AC178" i="36"/>
  <c r="AD178" i="36"/>
  <c r="AE178" i="36"/>
  <c r="AF178" i="36"/>
  <c r="AG178" i="36"/>
  <c r="AH178" i="36"/>
  <c r="AC179" i="36"/>
  <c r="AD179" i="36"/>
  <c r="AE179" i="36"/>
  <c r="AF179" i="36"/>
  <c r="AG179" i="36"/>
  <c r="AH179" i="36"/>
  <c r="AC180" i="36"/>
  <c r="AD180" i="36"/>
  <c r="AE180" i="36"/>
  <c r="AF180" i="36"/>
  <c r="AG180" i="36"/>
  <c r="AH180" i="36"/>
  <c r="AC181" i="36"/>
  <c r="AD181" i="36"/>
  <c r="AE181" i="36"/>
  <c r="AF181" i="36"/>
  <c r="AG181" i="36"/>
  <c r="AH181" i="36"/>
  <c r="AC182" i="36"/>
  <c r="AD182" i="36"/>
  <c r="AE182" i="36"/>
  <c r="AF182" i="36"/>
  <c r="AG182" i="36"/>
  <c r="AH182" i="36"/>
  <c r="AC183" i="36"/>
  <c r="AD183" i="36"/>
  <c r="AE183" i="36"/>
  <c r="AF183" i="36"/>
  <c r="AG183" i="36"/>
  <c r="AH183" i="36"/>
  <c r="AC184" i="36"/>
  <c r="AD184" i="36"/>
  <c r="AE184" i="36"/>
  <c r="AF184" i="36"/>
  <c r="AG184" i="36"/>
  <c r="AH184" i="36"/>
  <c r="AC185" i="36"/>
  <c r="AD185" i="36"/>
  <c r="AE185" i="36"/>
  <c r="AF185" i="36"/>
  <c r="AG185" i="36"/>
  <c r="AH185" i="36"/>
  <c r="AC186" i="36"/>
  <c r="AD186" i="36"/>
  <c r="AE186" i="36"/>
  <c r="AF186" i="36"/>
  <c r="AG186" i="36"/>
  <c r="AH186" i="36"/>
  <c r="AC187" i="36"/>
  <c r="AD187" i="36"/>
  <c r="AE187" i="36"/>
  <c r="AF187" i="36"/>
  <c r="AG187" i="36"/>
  <c r="AH187" i="36"/>
  <c r="AC188" i="36"/>
  <c r="AD188" i="36"/>
  <c r="AE188" i="36"/>
  <c r="AF188" i="36"/>
  <c r="AG188" i="36"/>
  <c r="AH188" i="36"/>
  <c r="AC189" i="36"/>
  <c r="AD189" i="36"/>
  <c r="AE189" i="36"/>
  <c r="AF189" i="36"/>
  <c r="AG189" i="36"/>
  <c r="AH189" i="36"/>
  <c r="AC190" i="36"/>
  <c r="AD190" i="36"/>
  <c r="AE190" i="36"/>
  <c r="AF190" i="36"/>
  <c r="AG190" i="36"/>
  <c r="AH190" i="36"/>
  <c r="AC191" i="36"/>
  <c r="AD191" i="36"/>
  <c r="AE191" i="36"/>
  <c r="AF191" i="36"/>
  <c r="AG191" i="36"/>
  <c r="AH191" i="36"/>
  <c r="AC192" i="36"/>
  <c r="AD192" i="36"/>
  <c r="AE192" i="36"/>
  <c r="AF192" i="36"/>
  <c r="AG192" i="36"/>
  <c r="AH192" i="36"/>
  <c r="AC193" i="36"/>
  <c r="AD193" i="36"/>
  <c r="AE193" i="36"/>
  <c r="AF193" i="36"/>
  <c r="AG193" i="36"/>
  <c r="AH193" i="36"/>
  <c r="AC194" i="36"/>
  <c r="AD194" i="36"/>
  <c r="AE194" i="36"/>
  <c r="AF194" i="36"/>
  <c r="AG194" i="36"/>
  <c r="AH194" i="36"/>
  <c r="AC195" i="36"/>
  <c r="AD195" i="36"/>
  <c r="AE195" i="36"/>
  <c r="AF195" i="36"/>
  <c r="AG195" i="36"/>
  <c r="AH195" i="36"/>
  <c r="AC196" i="36"/>
  <c r="AD196" i="36"/>
  <c r="AE196" i="36"/>
  <c r="AF196" i="36"/>
  <c r="AG196" i="36"/>
  <c r="AH196" i="36"/>
  <c r="AC197" i="36"/>
  <c r="AD197" i="36"/>
  <c r="AE197" i="36"/>
  <c r="AF197" i="36"/>
  <c r="AG197" i="36"/>
  <c r="AH197" i="36"/>
  <c r="AC198" i="36"/>
  <c r="AD198" i="36"/>
  <c r="AE198" i="36"/>
  <c r="AF198" i="36"/>
  <c r="AG198" i="36"/>
  <c r="AH198" i="36"/>
  <c r="AC199" i="36"/>
  <c r="AD199" i="36"/>
  <c r="AE199" i="36"/>
  <c r="AF199" i="36"/>
  <c r="AG199" i="36"/>
  <c r="AH199" i="36"/>
  <c r="AC200" i="36"/>
  <c r="AD200" i="36"/>
  <c r="AE200" i="36"/>
  <c r="AF200" i="36"/>
  <c r="AG200" i="36"/>
  <c r="AH200" i="36"/>
  <c r="AC201" i="36"/>
  <c r="AD201" i="36"/>
  <c r="AE201" i="36"/>
  <c r="AF201" i="36"/>
  <c r="AG201" i="36"/>
  <c r="AH201" i="36"/>
  <c r="AC202" i="36"/>
  <c r="AD202" i="36"/>
  <c r="AE202" i="36"/>
  <c r="AF202" i="36"/>
  <c r="AG202" i="36"/>
  <c r="AH202" i="36"/>
  <c r="AC203" i="36"/>
  <c r="AD203" i="36"/>
  <c r="AE203" i="36"/>
  <c r="AF203" i="36"/>
  <c r="AG203" i="36"/>
  <c r="AH203" i="36"/>
  <c r="AC204" i="36"/>
  <c r="AD204" i="36"/>
  <c r="AE204" i="36"/>
  <c r="AF204" i="36"/>
  <c r="AG204" i="36"/>
  <c r="AH204" i="36"/>
  <c r="AC205" i="36"/>
  <c r="AD205" i="36"/>
  <c r="AE205" i="36"/>
  <c r="AF205" i="36"/>
  <c r="AG205" i="36"/>
  <c r="AH205" i="36"/>
  <c r="AC206" i="36"/>
  <c r="AD206" i="36"/>
  <c r="AE206" i="36"/>
  <c r="AF206" i="36"/>
  <c r="AG206" i="36"/>
  <c r="AH206" i="36"/>
  <c r="AC207" i="36"/>
  <c r="AD207" i="36"/>
  <c r="AE207" i="36"/>
  <c r="AF207" i="36"/>
  <c r="AG207" i="36"/>
  <c r="AH207" i="36"/>
  <c r="AC208" i="36"/>
  <c r="AD208" i="36"/>
  <c r="AE208" i="36"/>
  <c r="AF208" i="36"/>
  <c r="AG208" i="36"/>
  <c r="AH208" i="36"/>
  <c r="AC209" i="36"/>
  <c r="AD209" i="36"/>
  <c r="AE209" i="36"/>
  <c r="AF209" i="36"/>
  <c r="AG209" i="36"/>
  <c r="AH209" i="36"/>
  <c r="AC210" i="36"/>
  <c r="AD210" i="36"/>
  <c r="AE210" i="36"/>
  <c r="AF210" i="36"/>
  <c r="AG210" i="36"/>
  <c r="AH210" i="36"/>
  <c r="AC211" i="36"/>
  <c r="AD211" i="36"/>
  <c r="AE211" i="36"/>
  <c r="AF211" i="36"/>
  <c r="AG211" i="36"/>
  <c r="AH211" i="36"/>
  <c r="AC212" i="36"/>
  <c r="AD212" i="36"/>
  <c r="AE212" i="36"/>
  <c r="AF212" i="36"/>
  <c r="AG212" i="36"/>
  <c r="AH212" i="36"/>
  <c r="AC213" i="36"/>
  <c r="AD213" i="36"/>
  <c r="AE213" i="36"/>
  <c r="AF213" i="36"/>
  <c r="AG213" i="36"/>
  <c r="AH213" i="36"/>
  <c r="AC214" i="36"/>
  <c r="AD214" i="36"/>
  <c r="AE214" i="36"/>
  <c r="AF214" i="36"/>
  <c r="AG214" i="36"/>
  <c r="AH214" i="36"/>
  <c r="AC215" i="36"/>
  <c r="AD215" i="36"/>
  <c r="AE215" i="36"/>
  <c r="AF215" i="36"/>
  <c r="AG215" i="36"/>
  <c r="AH215" i="36"/>
  <c r="AC216" i="36"/>
  <c r="AD216" i="36"/>
  <c r="AE216" i="36"/>
  <c r="AF216" i="36"/>
  <c r="AG216" i="36"/>
  <c r="AH216" i="36"/>
  <c r="AC217" i="36"/>
  <c r="AD217" i="36"/>
  <c r="AE217" i="36"/>
  <c r="AF217" i="36"/>
  <c r="AG217" i="36"/>
  <c r="AH217" i="36"/>
  <c r="AC218" i="36"/>
  <c r="AD218" i="36"/>
  <c r="AE218" i="36"/>
  <c r="AF218" i="36"/>
  <c r="AG218" i="36"/>
  <c r="AH218" i="36"/>
  <c r="AC219" i="36"/>
  <c r="AD219" i="36"/>
  <c r="AE219" i="36"/>
  <c r="AF219" i="36"/>
  <c r="AG219" i="36"/>
  <c r="AH219" i="36"/>
  <c r="AC220" i="36"/>
  <c r="AD220" i="36"/>
  <c r="AE220" i="36"/>
  <c r="AF220" i="36"/>
  <c r="AG220" i="36"/>
  <c r="AH220" i="36"/>
  <c r="AC221" i="36"/>
  <c r="AD221" i="36"/>
  <c r="AE221" i="36"/>
  <c r="AF221" i="36"/>
  <c r="AG221" i="36"/>
  <c r="AH221" i="36"/>
  <c r="AC222" i="36"/>
  <c r="AD222" i="36"/>
  <c r="AE222" i="36"/>
  <c r="AF222" i="36"/>
  <c r="AG222" i="36"/>
  <c r="AH222" i="36"/>
  <c r="AC223" i="36"/>
  <c r="AD223" i="36"/>
  <c r="AE223" i="36"/>
  <c r="AF223" i="36"/>
  <c r="AG223" i="36"/>
  <c r="AH223" i="36"/>
  <c r="AC224" i="36"/>
  <c r="AD224" i="36"/>
  <c r="AE224" i="36"/>
  <c r="AF224" i="36"/>
  <c r="AG224" i="36"/>
  <c r="AH224" i="36"/>
  <c r="AC225" i="36"/>
  <c r="AD225" i="36"/>
  <c r="AE225" i="36"/>
  <c r="AF225" i="36"/>
  <c r="AG225" i="36"/>
  <c r="AH225" i="36"/>
  <c r="AC226" i="36"/>
  <c r="AD226" i="36"/>
  <c r="AE226" i="36"/>
  <c r="AF226" i="36"/>
  <c r="AG226" i="36"/>
  <c r="AH226" i="36"/>
  <c r="AC227" i="36"/>
  <c r="AD227" i="36"/>
  <c r="AE227" i="36"/>
  <c r="AF227" i="36"/>
  <c r="AG227" i="36"/>
  <c r="AH227" i="36"/>
  <c r="AC228" i="36"/>
  <c r="AD228" i="36"/>
  <c r="AE228" i="36"/>
  <c r="AF228" i="36"/>
  <c r="AG228" i="36"/>
  <c r="AH228" i="36"/>
  <c r="AC229" i="36"/>
  <c r="AD229" i="36"/>
  <c r="AE229" i="36"/>
  <c r="AF229" i="36"/>
  <c r="AG229" i="36"/>
  <c r="AH229" i="36"/>
  <c r="AC230" i="36"/>
  <c r="AD230" i="36"/>
  <c r="AE230" i="36"/>
  <c r="AF230" i="36"/>
  <c r="AG230" i="36"/>
  <c r="AH230" i="36"/>
  <c r="AC231" i="36"/>
  <c r="AD231" i="36"/>
  <c r="AE231" i="36"/>
  <c r="AF231" i="36"/>
  <c r="AG231" i="36"/>
  <c r="AH231" i="36"/>
  <c r="AC232" i="36"/>
  <c r="AD232" i="36"/>
  <c r="AE232" i="36"/>
  <c r="AF232" i="36"/>
  <c r="AG232" i="36"/>
  <c r="AH232" i="36"/>
  <c r="AC233" i="36"/>
  <c r="AD233" i="36"/>
  <c r="AE233" i="36"/>
  <c r="AF233" i="36"/>
  <c r="AG233" i="36"/>
  <c r="AH233" i="36"/>
  <c r="AC234" i="36"/>
  <c r="AD234" i="36"/>
  <c r="AE234" i="36"/>
  <c r="AF234" i="36"/>
  <c r="AG234" i="36"/>
  <c r="AH234" i="36"/>
  <c r="AC235" i="36"/>
  <c r="AD235" i="36"/>
  <c r="AE235" i="36"/>
  <c r="AF235" i="36"/>
  <c r="AG235" i="36"/>
  <c r="AH235" i="36"/>
  <c r="AC236" i="36"/>
  <c r="AD236" i="36"/>
  <c r="AE236" i="36"/>
  <c r="AF236" i="36"/>
  <c r="AG236" i="36"/>
  <c r="AH236" i="36"/>
  <c r="AC237" i="36"/>
  <c r="AD237" i="36"/>
  <c r="AE237" i="36"/>
  <c r="AF237" i="36"/>
  <c r="AG237" i="36"/>
  <c r="AH237" i="36"/>
  <c r="AC238" i="36"/>
  <c r="AD238" i="36"/>
  <c r="AE238" i="36"/>
  <c r="AF238" i="36"/>
  <c r="AG238" i="36"/>
  <c r="AH238" i="36"/>
  <c r="AC239" i="36"/>
  <c r="AD239" i="36"/>
  <c r="AE239" i="36"/>
  <c r="AF239" i="36"/>
  <c r="AG239" i="36"/>
  <c r="AH239" i="36"/>
  <c r="AC240" i="36"/>
  <c r="AD240" i="36"/>
  <c r="AE240" i="36"/>
  <c r="AF240" i="36"/>
  <c r="AG240" i="36"/>
  <c r="AH240" i="36"/>
  <c r="AC241" i="36"/>
  <c r="AD241" i="36"/>
  <c r="AE241" i="36"/>
  <c r="AF241" i="36"/>
  <c r="AG241" i="36"/>
  <c r="AH241" i="36"/>
  <c r="AC242" i="36"/>
  <c r="AD242" i="36"/>
  <c r="AE242" i="36"/>
  <c r="AF242" i="36"/>
  <c r="AG242" i="36"/>
  <c r="AH242" i="36"/>
  <c r="AC243" i="36"/>
  <c r="AD243" i="36"/>
  <c r="AE243" i="36"/>
  <c r="AF243" i="36"/>
  <c r="AG243" i="36"/>
  <c r="AH243" i="36"/>
  <c r="AC244" i="36"/>
  <c r="AD244" i="36"/>
  <c r="AE244" i="36"/>
  <c r="AF244" i="36"/>
  <c r="AG244" i="36"/>
  <c r="AH244" i="36"/>
  <c r="AC245" i="36"/>
  <c r="AD245" i="36"/>
  <c r="AE245" i="36"/>
  <c r="AF245" i="36"/>
  <c r="AG245" i="36"/>
  <c r="AH245" i="36"/>
  <c r="AC246" i="36"/>
  <c r="AD246" i="36"/>
  <c r="AE246" i="36"/>
  <c r="AF246" i="36"/>
  <c r="AG246" i="36"/>
  <c r="AH246" i="36"/>
  <c r="AC247" i="36"/>
  <c r="AD247" i="36"/>
  <c r="AE247" i="36"/>
  <c r="AF247" i="36"/>
  <c r="AG247" i="36"/>
  <c r="AH247" i="36"/>
  <c r="AC248" i="36"/>
  <c r="AD248" i="36"/>
  <c r="AE248" i="36"/>
  <c r="AF248" i="36"/>
  <c r="AG248" i="36"/>
  <c r="AH248" i="36"/>
  <c r="AC249" i="36"/>
  <c r="AD249" i="36"/>
  <c r="AE249" i="36"/>
  <c r="AF249" i="36"/>
  <c r="AG249" i="36"/>
  <c r="AH249" i="36"/>
  <c r="AC250" i="36"/>
  <c r="AD250" i="36"/>
  <c r="AE250" i="36"/>
  <c r="AF250" i="36"/>
  <c r="AG250" i="36"/>
  <c r="AH250" i="36"/>
  <c r="AC251" i="36"/>
  <c r="AD251" i="36"/>
  <c r="AE251" i="36"/>
  <c r="AF251" i="36"/>
  <c r="AG251" i="36"/>
  <c r="AH251" i="36"/>
  <c r="AC252" i="36"/>
  <c r="AD252" i="36"/>
  <c r="AE252" i="36"/>
  <c r="AF252" i="36"/>
  <c r="AG252" i="36"/>
  <c r="AH252" i="36"/>
  <c r="AC253" i="36"/>
  <c r="AD253" i="36"/>
  <c r="AE253" i="36"/>
  <c r="AF253" i="36"/>
  <c r="AG253" i="36"/>
  <c r="AH253" i="36"/>
  <c r="AC254" i="36"/>
  <c r="AD254" i="36"/>
  <c r="AE254" i="36"/>
  <c r="AF254" i="36"/>
  <c r="AG254" i="36"/>
  <c r="AH254" i="36"/>
  <c r="AC255" i="36"/>
  <c r="AD255" i="36"/>
  <c r="AE255" i="36"/>
  <c r="AF255" i="36"/>
  <c r="AG255" i="36"/>
  <c r="AH255" i="36"/>
  <c r="AC256" i="36"/>
  <c r="AD256" i="36"/>
  <c r="AE256" i="36"/>
  <c r="AF256" i="36"/>
  <c r="AG256" i="36"/>
  <c r="AH256" i="36"/>
  <c r="AC257" i="36"/>
  <c r="AD257" i="36"/>
  <c r="AE257" i="36"/>
  <c r="AF257" i="36"/>
  <c r="AG257" i="36"/>
  <c r="AH257" i="36"/>
  <c r="AC258" i="36"/>
  <c r="AD258" i="36"/>
  <c r="AE258" i="36"/>
  <c r="AF258" i="36"/>
  <c r="AG258" i="36"/>
  <c r="AH258" i="36"/>
  <c r="AC259" i="36"/>
  <c r="AD259" i="36"/>
  <c r="AE259" i="36"/>
  <c r="AF259" i="36"/>
  <c r="AG259" i="36"/>
  <c r="AH259" i="36"/>
  <c r="AC260" i="36"/>
  <c r="AD260" i="36"/>
  <c r="AE260" i="36"/>
  <c r="AF260" i="36"/>
  <c r="AG260" i="36"/>
  <c r="AH260" i="36"/>
  <c r="AC261" i="36"/>
  <c r="AD261" i="36"/>
  <c r="AE261" i="36"/>
  <c r="AF261" i="36"/>
  <c r="AG261" i="36"/>
  <c r="AH261" i="36"/>
  <c r="AC262" i="36"/>
  <c r="AD262" i="36"/>
  <c r="AE262" i="36"/>
  <c r="AF262" i="36"/>
  <c r="AG262" i="36"/>
  <c r="AH262" i="36"/>
  <c r="AC263" i="36"/>
  <c r="AD263" i="36"/>
  <c r="AE263" i="36"/>
  <c r="AF263" i="36"/>
  <c r="AG263" i="36"/>
  <c r="AH263" i="36"/>
  <c r="AC264" i="36"/>
  <c r="AD264" i="36"/>
  <c r="AE264" i="36"/>
  <c r="AF264" i="36"/>
  <c r="AG264" i="36"/>
  <c r="AH264" i="36"/>
  <c r="AC265" i="36"/>
  <c r="AD265" i="36"/>
  <c r="AE265" i="36"/>
  <c r="AF265" i="36"/>
  <c r="AG265" i="36"/>
  <c r="AH265" i="36"/>
  <c r="AC266" i="36"/>
  <c r="AD266" i="36"/>
  <c r="AE266" i="36"/>
  <c r="AF266" i="36"/>
  <c r="AG266" i="36"/>
  <c r="AH266" i="36"/>
  <c r="AC267" i="36"/>
  <c r="AD267" i="36"/>
  <c r="AE267" i="36"/>
  <c r="AF267" i="36"/>
  <c r="AG267" i="36"/>
  <c r="AH267" i="36"/>
  <c r="AC268" i="36"/>
  <c r="AD268" i="36"/>
  <c r="AE268" i="36"/>
  <c r="AF268" i="36"/>
  <c r="AG268" i="36"/>
  <c r="AH268" i="36"/>
  <c r="AC269" i="36"/>
  <c r="AD269" i="36"/>
  <c r="AE269" i="36"/>
  <c r="AF269" i="36"/>
  <c r="AG269" i="36"/>
  <c r="AH269" i="36"/>
  <c r="AC270" i="36"/>
  <c r="AD270" i="36"/>
  <c r="AE270" i="36"/>
  <c r="AF270" i="36"/>
  <c r="AG270" i="36"/>
  <c r="AH270" i="36"/>
  <c r="AC271" i="36"/>
  <c r="AD271" i="36"/>
  <c r="AE271" i="36"/>
  <c r="AF271" i="36"/>
  <c r="AG271" i="36"/>
  <c r="AH271" i="36"/>
  <c r="AC272" i="36"/>
  <c r="AD272" i="36"/>
  <c r="AE272" i="36"/>
  <c r="AF272" i="36"/>
  <c r="AG272" i="36"/>
  <c r="AH272" i="36"/>
  <c r="AC273" i="36"/>
  <c r="AD273" i="36"/>
  <c r="AE273" i="36"/>
  <c r="AF273" i="36"/>
  <c r="AG273" i="36"/>
  <c r="AH273" i="36"/>
  <c r="AC274" i="36"/>
  <c r="AD274" i="36"/>
  <c r="AE274" i="36"/>
  <c r="AF274" i="36"/>
  <c r="AG274" i="36"/>
  <c r="AH274" i="36"/>
  <c r="AC275" i="36"/>
  <c r="AD275" i="36"/>
  <c r="AE275" i="36"/>
  <c r="AF275" i="36"/>
  <c r="AG275" i="36"/>
  <c r="AH275" i="36"/>
  <c r="AC276" i="36"/>
  <c r="AD276" i="36"/>
  <c r="AE276" i="36"/>
  <c r="AF276" i="36"/>
  <c r="AG276" i="36"/>
  <c r="AH276" i="36"/>
  <c r="AC277" i="36"/>
  <c r="AD277" i="36"/>
  <c r="AE277" i="36"/>
  <c r="AF277" i="36"/>
  <c r="AG277" i="36"/>
  <c r="AH277" i="36"/>
  <c r="AC278" i="36"/>
  <c r="AD278" i="36"/>
  <c r="AE278" i="36"/>
  <c r="AF278" i="36"/>
  <c r="AG278" i="36"/>
  <c r="AH278" i="36"/>
  <c r="AC279" i="36"/>
  <c r="AD279" i="36"/>
  <c r="AE279" i="36"/>
  <c r="AF279" i="36"/>
  <c r="AG279" i="36"/>
  <c r="AH279" i="36"/>
  <c r="AC280" i="36"/>
  <c r="AD280" i="36"/>
  <c r="AE280" i="36"/>
  <c r="AF280" i="36"/>
  <c r="AG280" i="36"/>
  <c r="AH280" i="36"/>
  <c r="AC281" i="36"/>
  <c r="AD281" i="36"/>
  <c r="AE281" i="36"/>
  <c r="AF281" i="36"/>
  <c r="AG281" i="36"/>
  <c r="AH281" i="36"/>
  <c r="AC282" i="36"/>
  <c r="AD282" i="36"/>
  <c r="AE282" i="36"/>
  <c r="AF282" i="36"/>
  <c r="AG282" i="36"/>
  <c r="AH282" i="36"/>
  <c r="AC283" i="36"/>
  <c r="AD283" i="36"/>
  <c r="AE283" i="36"/>
  <c r="AF283" i="36"/>
  <c r="AG283" i="36"/>
  <c r="AH283" i="36"/>
  <c r="AC284" i="36"/>
  <c r="AD284" i="36"/>
  <c r="AE284" i="36"/>
  <c r="AF284" i="36"/>
  <c r="AG284" i="36"/>
  <c r="AH284" i="36"/>
  <c r="AC285" i="36"/>
  <c r="AD285" i="36"/>
  <c r="AE285" i="36"/>
  <c r="AF285" i="36"/>
  <c r="AG285" i="36"/>
  <c r="AH285" i="36"/>
  <c r="AC286" i="36"/>
  <c r="AD286" i="36"/>
  <c r="AE286" i="36"/>
  <c r="AF286" i="36"/>
  <c r="AG286" i="36"/>
  <c r="AH286" i="36"/>
  <c r="AC287" i="36"/>
  <c r="AD287" i="36"/>
  <c r="AE287" i="36"/>
  <c r="AF287" i="36"/>
  <c r="AG287" i="36"/>
  <c r="AH287" i="36"/>
  <c r="AC288" i="36"/>
  <c r="AD288" i="36"/>
  <c r="AE288" i="36"/>
  <c r="AF288" i="36"/>
  <c r="AG288" i="36"/>
  <c r="AH288" i="36"/>
  <c r="AC289" i="36"/>
  <c r="AD289" i="36"/>
  <c r="AE289" i="36"/>
  <c r="AF289" i="36"/>
  <c r="AG289" i="36"/>
  <c r="AH289" i="36"/>
  <c r="AC290" i="36"/>
  <c r="AD290" i="36"/>
  <c r="AE290" i="36"/>
  <c r="AF290" i="36"/>
  <c r="AG290" i="36"/>
  <c r="AH290" i="36"/>
  <c r="AC291" i="36"/>
  <c r="AD291" i="36"/>
  <c r="AE291" i="36"/>
  <c r="AF291" i="36"/>
  <c r="AG291" i="36"/>
  <c r="AH291" i="36"/>
  <c r="AC292" i="36"/>
  <c r="AD292" i="36"/>
  <c r="AE292" i="36"/>
  <c r="AF292" i="36"/>
  <c r="AG292" i="36"/>
  <c r="AH292" i="36"/>
  <c r="AC293" i="36"/>
  <c r="AD293" i="36"/>
  <c r="AE293" i="36"/>
  <c r="AF293" i="36"/>
  <c r="AG293" i="36"/>
  <c r="AH293" i="36"/>
  <c r="AC294" i="36"/>
  <c r="AD294" i="36"/>
  <c r="AE294" i="36"/>
  <c r="AF294" i="36"/>
  <c r="AG294" i="36"/>
  <c r="AH294" i="36"/>
  <c r="AC295" i="36"/>
  <c r="AD295" i="36"/>
  <c r="AE295" i="36"/>
  <c r="AF295" i="36"/>
  <c r="AG295" i="36"/>
  <c r="AH295" i="36"/>
  <c r="AC296" i="36"/>
  <c r="AD296" i="36"/>
  <c r="AE296" i="36"/>
  <c r="AF296" i="36"/>
  <c r="AG296" i="36"/>
  <c r="AH296" i="36"/>
  <c r="AC297" i="36"/>
  <c r="AD297" i="36"/>
  <c r="AE297" i="36"/>
  <c r="AF297" i="36"/>
  <c r="AG297" i="36"/>
  <c r="AH297" i="36"/>
  <c r="AC298" i="36"/>
  <c r="AD298" i="36"/>
  <c r="AE298" i="36"/>
  <c r="AF298" i="36"/>
  <c r="AG298" i="36"/>
  <c r="AH298" i="36"/>
  <c r="AC299" i="36"/>
  <c r="AD299" i="36"/>
  <c r="AE299" i="36"/>
  <c r="AF299" i="36"/>
  <c r="AG299" i="36"/>
  <c r="AH299" i="36"/>
  <c r="AC300" i="36"/>
  <c r="AD300" i="36"/>
  <c r="AE300" i="36"/>
  <c r="AF300" i="36"/>
  <c r="AG300" i="36"/>
  <c r="AH300" i="36"/>
  <c r="AC301" i="36"/>
  <c r="AD301" i="36"/>
  <c r="AE301" i="36"/>
  <c r="AF301" i="36"/>
  <c r="AG301" i="36"/>
  <c r="AH301" i="36"/>
  <c r="AC302" i="36"/>
  <c r="AD302" i="36"/>
  <c r="AE302" i="36"/>
  <c r="AF302" i="36"/>
  <c r="AG302" i="36"/>
  <c r="AH302" i="36"/>
  <c r="AC303" i="36"/>
  <c r="AD303" i="36"/>
  <c r="AE303" i="36"/>
  <c r="AF303" i="36"/>
  <c r="AG303" i="36"/>
  <c r="AH303" i="36"/>
  <c r="AC304" i="36"/>
  <c r="AD304" i="36"/>
  <c r="AE304" i="36"/>
  <c r="AF304" i="36"/>
  <c r="AG304" i="36"/>
  <c r="AH304" i="36"/>
  <c r="AC305" i="36"/>
  <c r="AD305" i="36"/>
  <c r="AE305" i="36"/>
  <c r="AF305" i="36"/>
  <c r="AG305" i="36"/>
  <c r="AH305" i="36"/>
  <c r="AC306" i="36"/>
  <c r="AD306" i="36"/>
  <c r="AE306" i="36"/>
  <c r="AF306" i="36"/>
  <c r="AG306" i="36"/>
  <c r="AH306" i="36"/>
  <c r="AC307" i="36"/>
  <c r="AD307" i="36"/>
  <c r="AE307" i="36"/>
  <c r="AF307" i="36"/>
  <c r="AG307" i="36"/>
  <c r="AH307" i="36"/>
  <c r="AC308" i="36"/>
  <c r="AD308" i="36"/>
  <c r="AE308" i="36"/>
  <c r="AF308" i="36"/>
  <c r="AG308" i="36"/>
  <c r="AH308" i="36"/>
  <c r="AC309" i="36"/>
  <c r="AD309" i="36"/>
  <c r="AE309" i="36"/>
  <c r="AF309" i="36"/>
  <c r="AG309" i="36"/>
  <c r="AH309" i="36"/>
  <c r="AC310" i="36"/>
  <c r="AD310" i="36"/>
  <c r="AE310" i="36"/>
  <c r="AF310" i="36"/>
  <c r="AG310" i="36"/>
  <c r="AH310" i="36"/>
  <c r="AC311" i="36"/>
  <c r="AD311" i="36"/>
  <c r="AE311" i="36"/>
  <c r="AF311" i="36"/>
  <c r="AG311" i="36"/>
  <c r="AH311" i="36"/>
  <c r="AC312" i="36"/>
  <c r="AD312" i="36"/>
  <c r="AE312" i="36"/>
  <c r="AF312" i="36"/>
  <c r="AG312" i="36"/>
  <c r="AH312" i="36"/>
  <c r="AC313" i="36"/>
  <c r="AD313" i="36"/>
  <c r="AE313" i="36"/>
  <c r="AF313" i="36"/>
  <c r="AG313" i="36"/>
  <c r="AH313" i="36"/>
  <c r="AC314" i="36"/>
  <c r="AD314" i="36"/>
  <c r="AE314" i="36"/>
  <c r="AF314" i="36"/>
  <c r="AG314" i="36"/>
  <c r="AH314" i="36"/>
  <c r="AC315" i="36"/>
  <c r="AD315" i="36"/>
  <c r="AE315" i="36"/>
  <c r="AF315" i="36"/>
  <c r="AG315" i="36"/>
  <c r="AH315" i="36"/>
  <c r="AC316" i="36"/>
  <c r="AD316" i="36"/>
  <c r="AE316" i="36"/>
  <c r="AF316" i="36"/>
  <c r="AG316" i="36"/>
  <c r="AH316" i="36"/>
  <c r="AC317" i="36"/>
  <c r="AD317" i="36"/>
  <c r="AE317" i="36"/>
  <c r="AF317" i="36"/>
  <c r="AG317" i="36"/>
  <c r="AH317" i="36"/>
  <c r="AC318" i="36"/>
  <c r="AD318" i="36"/>
  <c r="AE318" i="36"/>
  <c r="AF318" i="36"/>
  <c r="AG318" i="36"/>
  <c r="AH318" i="36"/>
  <c r="AC319" i="36"/>
  <c r="AD319" i="36"/>
  <c r="AE319" i="36"/>
  <c r="AF319" i="36"/>
  <c r="AG319" i="36"/>
  <c r="AH319" i="36"/>
  <c r="AC320" i="36"/>
  <c r="AD320" i="36"/>
  <c r="AE320" i="36"/>
  <c r="AF320" i="36"/>
  <c r="AG320" i="36"/>
  <c r="AH320" i="36"/>
  <c r="AC321" i="36"/>
  <c r="AD321" i="36"/>
  <c r="AE321" i="36"/>
  <c r="AF321" i="36"/>
  <c r="AG321" i="36"/>
  <c r="AH321" i="36"/>
  <c r="AC322" i="36"/>
  <c r="AD322" i="36"/>
  <c r="AE322" i="36"/>
  <c r="AF322" i="36"/>
  <c r="AG322" i="36"/>
  <c r="AH322" i="36"/>
  <c r="AC323" i="36"/>
  <c r="AD323" i="36"/>
  <c r="AE323" i="36"/>
  <c r="AF323" i="36"/>
  <c r="AG323" i="36"/>
  <c r="AH323" i="36"/>
  <c r="AC324" i="36"/>
  <c r="AD324" i="36"/>
  <c r="AE324" i="36"/>
  <c r="AF324" i="36"/>
  <c r="AG324" i="36"/>
  <c r="AH324" i="36"/>
  <c r="AC325" i="36"/>
  <c r="AD325" i="36"/>
  <c r="AE325" i="36"/>
  <c r="AF325" i="36"/>
  <c r="AG325" i="36"/>
  <c r="AH325" i="36"/>
  <c r="AC326" i="36"/>
  <c r="AD326" i="36"/>
  <c r="AE326" i="36"/>
  <c r="AF326" i="36"/>
  <c r="AG326" i="36"/>
  <c r="AH326" i="36"/>
  <c r="AC327" i="36"/>
  <c r="AD327" i="36"/>
  <c r="AE327" i="36"/>
  <c r="AF327" i="36"/>
  <c r="AG327" i="36"/>
  <c r="AH327" i="36"/>
  <c r="AC328" i="36"/>
  <c r="AD328" i="36"/>
  <c r="AE328" i="36"/>
  <c r="AF328" i="36"/>
  <c r="AG328" i="36"/>
  <c r="AH328" i="36"/>
  <c r="AC329" i="36"/>
  <c r="AD329" i="36"/>
  <c r="AE329" i="36"/>
  <c r="AF329" i="36"/>
  <c r="AG329" i="36"/>
  <c r="AH329" i="36"/>
  <c r="AC330" i="36"/>
  <c r="AD330" i="36"/>
  <c r="AE330" i="36"/>
  <c r="AF330" i="36"/>
  <c r="AG330" i="36"/>
  <c r="AH330" i="36"/>
  <c r="AC331" i="36"/>
  <c r="AD331" i="36"/>
  <c r="AE331" i="36"/>
  <c r="AF331" i="36"/>
  <c r="AG331" i="36"/>
  <c r="AH331" i="36"/>
  <c r="AC332" i="36"/>
  <c r="AD332" i="36"/>
  <c r="AE332" i="36"/>
  <c r="AF332" i="36"/>
  <c r="AG332" i="36"/>
  <c r="AH332" i="36"/>
  <c r="AC333" i="36"/>
  <c r="AD333" i="36"/>
  <c r="AE333" i="36"/>
  <c r="AF333" i="36"/>
  <c r="AG333" i="36"/>
  <c r="AH333" i="36"/>
  <c r="AC334" i="36"/>
  <c r="AD334" i="36"/>
  <c r="AE334" i="36"/>
  <c r="AF334" i="36"/>
  <c r="AG334" i="36"/>
  <c r="AH334" i="36"/>
  <c r="AC335" i="36"/>
  <c r="AD335" i="36"/>
  <c r="AE335" i="36"/>
  <c r="AF335" i="36"/>
  <c r="AG335" i="36"/>
  <c r="AH335" i="36"/>
  <c r="AC336" i="36"/>
  <c r="AD336" i="36"/>
  <c r="AE336" i="36"/>
  <c r="AF336" i="36"/>
  <c r="AG336" i="36"/>
  <c r="AH336" i="36"/>
  <c r="AC337" i="36"/>
  <c r="AD337" i="36"/>
  <c r="AE337" i="36"/>
  <c r="AF337" i="36"/>
  <c r="AG337" i="36"/>
  <c r="AH337" i="36"/>
  <c r="AC338" i="36"/>
  <c r="AD338" i="36"/>
  <c r="AE338" i="36"/>
  <c r="AF338" i="36"/>
  <c r="AG338" i="36"/>
  <c r="AH338" i="36"/>
  <c r="AC339" i="36"/>
  <c r="AD339" i="36"/>
  <c r="AE339" i="36"/>
  <c r="AF339" i="36"/>
  <c r="AG339" i="36"/>
  <c r="AH339" i="36"/>
  <c r="AC340" i="36"/>
  <c r="AD340" i="36"/>
  <c r="AE340" i="36"/>
  <c r="AF340" i="36"/>
  <c r="AG340" i="36"/>
  <c r="AH340" i="36"/>
  <c r="AC341" i="36"/>
  <c r="AD341" i="36"/>
  <c r="AE341" i="36"/>
  <c r="AF341" i="36"/>
  <c r="AG341" i="36"/>
  <c r="AH341" i="36"/>
  <c r="AC342" i="36"/>
  <c r="AD342" i="36"/>
  <c r="AE342" i="36"/>
  <c r="AF342" i="36"/>
  <c r="AG342" i="36"/>
  <c r="AH342" i="36"/>
  <c r="AC343" i="36"/>
  <c r="AD343" i="36"/>
  <c r="AE343" i="36"/>
  <c r="AF343" i="36"/>
  <c r="AG343" i="36"/>
  <c r="AH343" i="36"/>
  <c r="AC344" i="36"/>
  <c r="AD344" i="36"/>
  <c r="AE344" i="36"/>
  <c r="AF344" i="36"/>
  <c r="AG344" i="36"/>
  <c r="AH344" i="36"/>
  <c r="AC345" i="36"/>
  <c r="AD345" i="36"/>
  <c r="AE345" i="36"/>
  <c r="AF345" i="36"/>
  <c r="AG345" i="36"/>
  <c r="AH345" i="36"/>
  <c r="AC346" i="36"/>
  <c r="AD346" i="36"/>
  <c r="AE346" i="36"/>
  <c r="AF346" i="36"/>
  <c r="AG346" i="36"/>
  <c r="AH346" i="36"/>
  <c r="AC347" i="36"/>
  <c r="AD347" i="36"/>
  <c r="AE347" i="36"/>
  <c r="AF347" i="36"/>
  <c r="AG347" i="36"/>
  <c r="AH347" i="36"/>
  <c r="AC348" i="36"/>
  <c r="AD348" i="36"/>
  <c r="AE348" i="36"/>
  <c r="AF348" i="36"/>
  <c r="AG348" i="36"/>
  <c r="AH348" i="36"/>
  <c r="AC349" i="36"/>
  <c r="AD349" i="36"/>
  <c r="AE349" i="36"/>
  <c r="AF349" i="36"/>
  <c r="AG349" i="36"/>
  <c r="AH349" i="36"/>
  <c r="AC350" i="36"/>
  <c r="AD350" i="36"/>
  <c r="AE350" i="36"/>
  <c r="AF350" i="36"/>
  <c r="AG350" i="36"/>
  <c r="AH350" i="36"/>
  <c r="AC351" i="36"/>
  <c r="AD351" i="36"/>
  <c r="AE351" i="36"/>
  <c r="AF351" i="36"/>
  <c r="AG351" i="36"/>
  <c r="AH351" i="36"/>
  <c r="AC352" i="36"/>
  <c r="AD352" i="36"/>
  <c r="AE352" i="36"/>
  <c r="AF352" i="36"/>
  <c r="AG352" i="36"/>
  <c r="AH352" i="36"/>
  <c r="AC353" i="36"/>
  <c r="AD353" i="36"/>
  <c r="AE353" i="36"/>
  <c r="AF353" i="36"/>
  <c r="AG353" i="36"/>
  <c r="AH353" i="36"/>
  <c r="AC354" i="36"/>
  <c r="AD354" i="36"/>
  <c r="AE354" i="36"/>
  <c r="AF354" i="36"/>
  <c r="AG354" i="36"/>
  <c r="AH354" i="36"/>
  <c r="AC355" i="36"/>
  <c r="AD355" i="36"/>
  <c r="AE355" i="36"/>
  <c r="AF355" i="36"/>
  <c r="AG355" i="36"/>
  <c r="AH355" i="36"/>
  <c r="AC356" i="36"/>
  <c r="AD356" i="36"/>
  <c r="AE356" i="36"/>
  <c r="AF356" i="36"/>
  <c r="AG356" i="36"/>
  <c r="AH356" i="36"/>
  <c r="AC357" i="36"/>
  <c r="AD357" i="36"/>
  <c r="AE357" i="36"/>
  <c r="AF357" i="36"/>
  <c r="AG357" i="36"/>
  <c r="AH357" i="36"/>
  <c r="AC358" i="36"/>
  <c r="AD358" i="36"/>
  <c r="AE358" i="36"/>
  <c r="AF358" i="36"/>
  <c r="AG358" i="36"/>
  <c r="AH358" i="36"/>
  <c r="AC359" i="36"/>
  <c r="AD359" i="36"/>
  <c r="AE359" i="36"/>
  <c r="AF359" i="36"/>
  <c r="AG359" i="36"/>
  <c r="AH359" i="36"/>
  <c r="AC360" i="36"/>
  <c r="AD360" i="36"/>
  <c r="AE360" i="36"/>
  <c r="AF360" i="36"/>
  <c r="AG360" i="36"/>
  <c r="AH360" i="36"/>
  <c r="AC361" i="36"/>
  <c r="AD361" i="36"/>
  <c r="AE361" i="36"/>
  <c r="AF361" i="36"/>
  <c r="AG361" i="36"/>
  <c r="AH361" i="36"/>
  <c r="AC362" i="36"/>
  <c r="AD362" i="36"/>
  <c r="AE362" i="36"/>
  <c r="AF362" i="36"/>
  <c r="AG362" i="36"/>
  <c r="AH362" i="36"/>
  <c r="AC363" i="36"/>
  <c r="AD363" i="36"/>
  <c r="AE363" i="36"/>
  <c r="AF363" i="36"/>
  <c r="AG363" i="36"/>
  <c r="AH363" i="36"/>
  <c r="AH4" i="36"/>
  <c r="AG4" i="36"/>
  <c r="AF4" i="36"/>
  <c r="AE4" i="36"/>
  <c r="AD4" i="36"/>
  <c r="AC4" i="36"/>
  <c r="V5" i="36"/>
  <c r="W5" i="36"/>
  <c r="X5" i="36"/>
  <c r="Y5" i="36"/>
  <c r="Z5" i="36"/>
  <c r="AA5" i="36"/>
  <c r="V6" i="36"/>
  <c r="W6" i="36"/>
  <c r="X6" i="36"/>
  <c r="Y6" i="36"/>
  <c r="Z6" i="36"/>
  <c r="AA6" i="36"/>
  <c r="V7" i="36"/>
  <c r="W7" i="36"/>
  <c r="X7" i="36"/>
  <c r="Y7" i="36"/>
  <c r="Z7" i="36"/>
  <c r="AA7" i="36"/>
  <c r="V8" i="36"/>
  <c r="W8" i="36"/>
  <c r="X8" i="36"/>
  <c r="Y8" i="36"/>
  <c r="Z8" i="36"/>
  <c r="AA8" i="36"/>
  <c r="V9" i="36"/>
  <c r="W9" i="36"/>
  <c r="X9" i="36"/>
  <c r="Y9" i="36"/>
  <c r="Z9" i="36"/>
  <c r="AA9" i="36"/>
  <c r="V10" i="36"/>
  <c r="W10" i="36"/>
  <c r="X10" i="36"/>
  <c r="Y10" i="36"/>
  <c r="Z10" i="36"/>
  <c r="AA10" i="36"/>
  <c r="V11" i="36"/>
  <c r="W11" i="36"/>
  <c r="X11" i="36"/>
  <c r="Y11" i="36"/>
  <c r="Z11" i="36"/>
  <c r="AA11" i="36"/>
  <c r="V12" i="36"/>
  <c r="W12" i="36"/>
  <c r="X12" i="36"/>
  <c r="Y12" i="36"/>
  <c r="Z12" i="36"/>
  <c r="AA12" i="36"/>
  <c r="V13" i="36"/>
  <c r="W13" i="36"/>
  <c r="X13" i="36"/>
  <c r="Y13" i="36"/>
  <c r="Z13" i="36"/>
  <c r="AA13" i="36"/>
  <c r="V14" i="36"/>
  <c r="W14" i="36"/>
  <c r="X14" i="36"/>
  <c r="Y14" i="36"/>
  <c r="Z14" i="36"/>
  <c r="AA14" i="36"/>
  <c r="V15" i="36"/>
  <c r="W15" i="36"/>
  <c r="X15" i="36"/>
  <c r="Y15" i="36"/>
  <c r="Z15" i="36"/>
  <c r="AA15" i="36"/>
  <c r="V16" i="36"/>
  <c r="W16" i="36"/>
  <c r="X16" i="36"/>
  <c r="Y16" i="36"/>
  <c r="Z16" i="36"/>
  <c r="AA16" i="36"/>
  <c r="V17" i="36"/>
  <c r="W17" i="36"/>
  <c r="X17" i="36"/>
  <c r="Y17" i="36"/>
  <c r="Z17" i="36"/>
  <c r="AA17" i="36"/>
  <c r="V18" i="36"/>
  <c r="W18" i="36"/>
  <c r="X18" i="36"/>
  <c r="Y18" i="36"/>
  <c r="Z18" i="36"/>
  <c r="AA18" i="36"/>
  <c r="V19" i="36"/>
  <c r="W19" i="36"/>
  <c r="X19" i="36"/>
  <c r="Y19" i="36"/>
  <c r="Z19" i="36"/>
  <c r="AA19" i="36"/>
  <c r="V20" i="36"/>
  <c r="W20" i="36"/>
  <c r="X20" i="36"/>
  <c r="Y20" i="36"/>
  <c r="Z20" i="36"/>
  <c r="AA20" i="36"/>
  <c r="V21" i="36"/>
  <c r="W21" i="36"/>
  <c r="X21" i="36"/>
  <c r="Y21" i="36"/>
  <c r="Z21" i="36"/>
  <c r="AA21" i="36"/>
  <c r="V22" i="36"/>
  <c r="W22" i="36"/>
  <c r="X22" i="36"/>
  <c r="Y22" i="36"/>
  <c r="Z22" i="36"/>
  <c r="AA22" i="36"/>
  <c r="V23" i="36"/>
  <c r="W23" i="36"/>
  <c r="X23" i="36"/>
  <c r="Y23" i="36"/>
  <c r="Z23" i="36"/>
  <c r="AA23" i="36"/>
  <c r="V24" i="36"/>
  <c r="W24" i="36"/>
  <c r="X24" i="36"/>
  <c r="Y24" i="36"/>
  <c r="Z24" i="36"/>
  <c r="AA24" i="36"/>
  <c r="V25" i="36"/>
  <c r="W25" i="36"/>
  <c r="X25" i="36"/>
  <c r="Y25" i="36"/>
  <c r="Z25" i="36"/>
  <c r="AA25" i="36"/>
  <c r="V26" i="36"/>
  <c r="W26" i="36"/>
  <c r="X26" i="36"/>
  <c r="Y26" i="36"/>
  <c r="Z26" i="36"/>
  <c r="AA26" i="36"/>
  <c r="V27" i="36"/>
  <c r="W27" i="36"/>
  <c r="X27" i="36"/>
  <c r="Y27" i="36"/>
  <c r="Z27" i="36"/>
  <c r="AA27" i="36"/>
  <c r="V28" i="36"/>
  <c r="W28" i="36"/>
  <c r="X28" i="36"/>
  <c r="Y28" i="36"/>
  <c r="Z28" i="36"/>
  <c r="AA28" i="36"/>
  <c r="V29" i="36"/>
  <c r="W29" i="36"/>
  <c r="X29" i="36"/>
  <c r="Y29" i="36"/>
  <c r="Z29" i="36"/>
  <c r="AA29" i="36"/>
  <c r="V30" i="36"/>
  <c r="W30" i="36"/>
  <c r="X30" i="36"/>
  <c r="Y30" i="36"/>
  <c r="Z30" i="36"/>
  <c r="AA30" i="36"/>
  <c r="V31" i="36"/>
  <c r="W31" i="36"/>
  <c r="X31" i="36"/>
  <c r="Y31" i="36"/>
  <c r="Z31" i="36"/>
  <c r="AA31" i="36"/>
  <c r="V32" i="36"/>
  <c r="W32" i="36"/>
  <c r="X32" i="36"/>
  <c r="Y32" i="36"/>
  <c r="Z32" i="36"/>
  <c r="AA32" i="36"/>
  <c r="V33" i="36"/>
  <c r="W33" i="36"/>
  <c r="X33" i="36"/>
  <c r="Y33" i="36"/>
  <c r="Z33" i="36"/>
  <c r="AA33" i="36"/>
  <c r="V34" i="36"/>
  <c r="W34" i="36"/>
  <c r="X34" i="36"/>
  <c r="Y34" i="36"/>
  <c r="Z34" i="36"/>
  <c r="AA34" i="36"/>
  <c r="V35" i="36"/>
  <c r="W35" i="36"/>
  <c r="X35" i="36"/>
  <c r="Y35" i="36"/>
  <c r="Z35" i="36"/>
  <c r="AA35" i="36"/>
  <c r="V36" i="36"/>
  <c r="W36" i="36"/>
  <c r="X36" i="36"/>
  <c r="Y36" i="36"/>
  <c r="Z36" i="36"/>
  <c r="AA36" i="36"/>
  <c r="V37" i="36"/>
  <c r="W37" i="36"/>
  <c r="X37" i="36"/>
  <c r="Y37" i="36"/>
  <c r="Z37" i="36"/>
  <c r="AA37" i="36"/>
  <c r="V38" i="36"/>
  <c r="W38" i="36"/>
  <c r="X38" i="36"/>
  <c r="Y38" i="36"/>
  <c r="Z38" i="36"/>
  <c r="AA38" i="36"/>
  <c r="V39" i="36"/>
  <c r="W39" i="36"/>
  <c r="X39" i="36"/>
  <c r="Y39" i="36"/>
  <c r="Z39" i="36"/>
  <c r="AA39" i="36"/>
  <c r="V40" i="36"/>
  <c r="W40" i="36"/>
  <c r="X40" i="36"/>
  <c r="Y40" i="36"/>
  <c r="Z40" i="36"/>
  <c r="AA40" i="36"/>
  <c r="V41" i="36"/>
  <c r="W41" i="36"/>
  <c r="X41" i="36"/>
  <c r="Y41" i="36"/>
  <c r="Z41" i="36"/>
  <c r="AA41" i="36"/>
  <c r="V42" i="36"/>
  <c r="W42" i="36"/>
  <c r="X42" i="36"/>
  <c r="Y42" i="36"/>
  <c r="Z42" i="36"/>
  <c r="AA42" i="36"/>
  <c r="V43" i="36"/>
  <c r="W43" i="36"/>
  <c r="X43" i="36"/>
  <c r="Y43" i="36"/>
  <c r="Z43" i="36"/>
  <c r="AA43" i="36"/>
  <c r="V44" i="36"/>
  <c r="W44" i="36"/>
  <c r="X44" i="36"/>
  <c r="Y44" i="36"/>
  <c r="Z44" i="36"/>
  <c r="AA44" i="36"/>
  <c r="V45" i="36"/>
  <c r="W45" i="36"/>
  <c r="X45" i="36"/>
  <c r="Y45" i="36"/>
  <c r="Z45" i="36"/>
  <c r="AA45" i="36"/>
  <c r="V46" i="36"/>
  <c r="W46" i="36"/>
  <c r="X46" i="36"/>
  <c r="Y46" i="36"/>
  <c r="Z46" i="36"/>
  <c r="AA46" i="36"/>
  <c r="V47" i="36"/>
  <c r="W47" i="36"/>
  <c r="X47" i="36"/>
  <c r="Y47" i="36"/>
  <c r="Z47" i="36"/>
  <c r="AA47" i="36"/>
  <c r="V48" i="36"/>
  <c r="W48" i="36"/>
  <c r="X48" i="36"/>
  <c r="Y48" i="36"/>
  <c r="Z48" i="36"/>
  <c r="AA48" i="36"/>
  <c r="V49" i="36"/>
  <c r="W49" i="36"/>
  <c r="X49" i="36"/>
  <c r="Y49" i="36"/>
  <c r="Z49" i="36"/>
  <c r="AA49" i="36"/>
  <c r="V50" i="36"/>
  <c r="W50" i="36"/>
  <c r="X50" i="36"/>
  <c r="Y50" i="36"/>
  <c r="Z50" i="36"/>
  <c r="AA50" i="36"/>
  <c r="V51" i="36"/>
  <c r="W51" i="36"/>
  <c r="X51" i="36"/>
  <c r="Y51" i="36"/>
  <c r="Z51" i="36"/>
  <c r="AA51" i="36"/>
  <c r="V52" i="36"/>
  <c r="W52" i="36"/>
  <c r="X52" i="36"/>
  <c r="Y52" i="36"/>
  <c r="Z52" i="36"/>
  <c r="AA52" i="36"/>
  <c r="V53" i="36"/>
  <c r="W53" i="36"/>
  <c r="X53" i="36"/>
  <c r="Y53" i="36"/>
  <c r="Z53" i="36"/>
  <c r="AA53" i="36"/>
  <c r="V54" i="36"/>
  <c r="W54" i="36"/>
  <c r="X54" i="36"/>
  <c r="Y54" i="36"/>
  <c r="Z54" i="36"/>
  <c r="AA54" i="36"/>
  <c r="V55" i="36"/>
  <c r="W55" i="36"/>
  <c r="X55" i="36"/>
  <c r="Y55" i="36"/>
  <c r="Z55" i="36"/>
  <c r="AA55" i="36"/>
  <c r="V56" i="36"/>
  <c r="W56" i="36"/>
  <c r="X56" i="36"/>
  <c r="Y56" i="36"/>
  <c r="Z56" i="36"/>
  <c r="AA56" i="36"/>
  <c r="V57" i="36"/>
  <c r="W57" i="36"/>
  <c r="X57" i="36"/>
  <c r="Y57" i="36"/>
  <c r="Z57" i="36"/>
  <c r="AA57" i="36"/>
  <c r="V58" i="36"/>
  <c r="W58" i="36"/>
  <c r="X58" i="36"/>
  <c r="Y58" i="36"/>
  <c r="Z58" i="36"/>
  <c r="AA58" i="36"/>
  <c r="V59" i="36"/>
  <c r="W59" i="36"/>
  <c r="X59" i="36"/>
  <c r="Y59" i="36"/>
  <c r="Z59" i="36"/>
  <c r="AA59" i="36"/>
  <c r="V60" i="36"/>
  <c r="W60" i="36"/>
  <c r="X60" i="36"/>
  <c r="Y60" i="36"/>
  <c r="Z60" i="36"/>
  <c r="AA60" i="36"/>
  <c r="V61" i="36"/>
  <c r="W61" i="36"/>
  <c r="X61" i="36"/>
  <c r="Y61" i="36"/>
  <c r="Z61" i="36"/>
  <c r="AA61" i="36"/>
  <c r="V62" i="36"/>
  <c r="W62" i="36"/>
  <c r="X62" i="36"/>
  <c r="Y62" i="36"/>
  <c r="Z62" i="36"/>
  <c r="AA62" i="36"/>
  <c r="V63" i="36"/>
  <c r="W63" i="36"/>
  <c r="X63" i="36"/>
  <c r="Y63" i="36"/>
  <c r="Z63" i="36"/>
  <c r="AA63" i="36"/>
  <c r="V64" i="36"/>
  <c r="W64" i="36"/>
  <c r="X64" i="36"/>
  <c r="Y64" i="36"/>
  <c r="Z64" i="36"/>
  <c r="AA64" i="36"/>
  <c r="V65" i="36"/>
  <c r="W65" i="36"/>
  <c r="X65" i="36"/>
  <c r="Y65" i="36"/>
  <c r="Z65" i="36"/>
  <c r="AA65" i="36"/>
  <c r="V66" i="36"/>
  <c r="W66" i="36"/>
  <c r="X66" i="36"/>
  <c r="Y66" i="36"/>
  <c r="Z66" i="36"/>
  <c r="AA66" i="36"/>
  <c r="V67" i="36"/>
  <c r="W67" i="36"/>
  <c r="X67" i="36"/>
  <c r="Y67" i="36"/>
  <c r="Z67" i="36"/>
  <c r="AA67" i="36"/>
  <c r="V68" i="36"/>
  <c r="W68" i="36"/>
  <c r="X68" i="36"/>
  <c r="Y68" i="36"/>
  <c r="Z68" i="36"/>
  <c r="AA68" i="36"/>
  <c r="V69" i="36"/>
  <c r="W69" i="36"/>
  <c r="X69" i="36"/>
  <c r="Y69" i="36"/>
  <c r="Z69" i="36"/>
  <c r="AA69" i="36"/>
  <c r="V70" i="36"/>
  <c r="W70" i="36"/>
  <c r="X70" i="36"/>
  <c r="Y70" i="36"/>
  <c r="Z70" i="36"/>
  <c r="AA70" i="36"/>
  <c r="V71" i="36"/>
  <c r="W71" i="36"/>
  <c r="X71" i="36"/>
  <c r="Y71" i="36"/>
  <c r="Z71" i="36"/>
  <c r="AA71" i="36"/>
  <c r="V72" i="36"/>
  <c r="W72" i="36"/>
  <c r="X72" i="36"/>
  <c r="Y72" i="36"/>
  <c r="Z72" i="36"/>
  <c r="AA72" i="36"/>
  <c r="V73" i="36"/>
  <c r="W73" i="36"/>
  <c r="X73" i="36"/>
  <c r="Y73" i="36"/>
  <c r="Z73" i="36"/>
  <c r="AA73" i="36"/>
  <c r="V74" i="36"/>
  <c r="W74" i="36"/>
  <c r="X74" i="36"/>
  <c r="Y74" i="36"/>
  <c r="Z74" i="36"/>
  <c r="AA74" i="36"/>
  <c r="V75" i="36"/>
  <c r="W75" i="36"/>
  <c r="X75" i="36"/>
  <c r="Y75" i="36"/>
  <c r="Z75" i="36"/>
  <c r="AA75" i="36"/>
  <c r="V76" i="36"/>
  <c r="W76" i="36"/>
  <c r="X76" i="36"/>
  <c r="Y76" i="36"/>
  <c r="Z76" i="36"/>
  <c r="AA76" i="36"/>
  <c r="V77" i="36"/>
  <c r="W77" i="36"/>
  <c r="X77" i="36"/>
  <c r="Y77" i="36"/>
  <c r="Z77" i="36"/>
  <c r="AA77" i="36"/>
  <c r="V78" i="36"/>
  <c r="W78" i="36"/>
  <c r="X78" i="36"/>
  <c r="Y78" i="36"/>
  <c r="Z78" i="36"/>
  <c r="AA78" i="36"/>
  <c r="V79" i="36"/>
  <c r="W79" i="36"/>
  <c r="X79" i="36"/>
  <c r="Y79" i="36"/>
  <c r="Z79" i="36"/>
  <c r="AA79" i="36"/>
  <c r="V80" i="36"/>
  <c r="W80" i="36"/>
  <c r="X80" i="36"/>
  <c r="Y80" i="36"/>
  <c r="Z80" i="36"/>
  <c r="AA80" i="36"/>
  <c r="V81" i="36"/>
  <c r="W81" i="36"/>
  <c r="X81" i="36"/>
  <c r="Y81" i="36"/>
  <c r="Z81" i="36"/>
  <c r="AA81" i="36"/>
  <c r="V82" i="36"/>
  <c r="W82" i="36"/>
  <c r="X82" i="36"/>
  <c r="Y82" i="36"/>
  <c r="Z82" i="36"/>
  <c r="AA82" i="36"/>
  <c r="V83" i="36"/>
  <c r="W83" i="36"/>
  <c r="X83" i="36"/>
  <c r="Y83" i="36"/>
  <c r="Z83" i="36"/>
  <c r="AA83" i="36"/>
  <c r="V84" i="36"/>
  <c r="W84" i="36"/>
  <c r="X84" i="36"/>
  <c r="Y84" i="36"/>
  <c r="Z84" i="36"/>
  <c r="AA84" i="36"/>
  <c r="V85" i="36"/>
  <c r="W85" i="36"/>
  <c r="X85" i="36"/>
  <c r="Y85" i="36"/>
  <c r="Z85" i="36"/>
  <c r="AA85" i="36"/>
  <c r="V86" i="36"/>
  <c r="W86" i="36"/>
  <c r="X86" i="36"/>
  <c r="Y86" i="36"/>
  <c r="Z86" i="36"/>
  <c r="AA86" i="36"/>
  <c r="V87" i="36"/>
  <c r="W87" i="36"/>
  <c r="X87" i="36"/>
  <c r="Y87" i="36"/>
  <c r="Z87" i="36"/>
  <c r="AA87" i="36"/>
  <c r="V88" i="36"/>
  <c r="W88" i="36"/>
  <c r="X88" i="36"/>
  <c r="Y88" i="36"/>
  <c r="Z88" i="36"/>
  <c r="AA88" i="36"/>
  <c r="V89" i="36"/>
  <c r="W89" i="36"/>
  <c r="X89" i="36"/>
  <c r="Y89" i="36"/>
  <c r="Z89" i="36"/>
  <c r="AA89" i="36"/>
  <c r="V90" i="36"/>
  <c r="W90" i="36"/>
  <c r="X90" i="36"/>
  <c r="Y90" i="36"/>
  <c r="Z90" i="36"/>
  <c r="AA90" i="36"/>
  <c r="V91" i="36"/>
  <c r="W91" i="36"/>
  <c r="X91" i="36"/>
  <c r="Y91" i="36"/>
  <c r="Z91" i="36"/>
  <c r="AA91" i="36"/>
  <c r="V92" i="36"/>
  <c r="W92" i="36"/>
  <c r="X92" i="36"/>
  <c r="Y92" i="36"/>
  <c r="Z92" i="36"/>
  <c r="AA92" i="36"/>
  <c r="V93" i="36"/>
  <c r="W93" i="36"/>
  <c r="X93" i="36"/>
  <c r="Y93" i="36"/>
  <c r="Z93" i="36"/>
  <c r="AA93" i="36"/>
  <c r="V94" i="36"/>
  <c r="W94" i="36"/>
  <c r="X94" i="36"/>
  <c r="Y94" i="36"/>
  <c r="Z94" i="36"/>
  <c r="AA94" i="36"/>
  <c r="V95" i="36"/>
  <c r="W95" i="36"/>
  <c r="X95" i="36"/>
  <c r="Y95" i="36"/>
  <c r="Z95" i="36"/>
  <c r="AA95" i="36"/>
  <c r="V96" i="36"/>
  <c r="W96" i="36"/>
  <c r="X96" i="36"/>
  <c r="Y96" i="36"/>
  <c r="Z96" i="36"/>
  <c r="AA96" i="36"/>
  <c r="V97" i="36"/>
  <c r="W97" i="36"/>
  <c r="X97" i="36"/>
  <c r="Y97" i="36"/>
  <c r="Z97" i="36"/>
  <c r="AA97" i="36"/>
  <c r="V98" i="36"/>
  <c r="W98" i="36"/>
  <c r="X98" i="36"/>
  <c r="Y98" i="36"/>
  <c r="Z98" i="36"/>
  <c r="AA98" i="36"/>
  <c r="V99" i="36"/>
  <c r="W99" i="36"/>
  <c r="X99" i="36"/>
  <c r="Y99" i="36"/>
  <c r="Z99" i="36"/>
  <c r="AA99" i="36"/>
  <c r="V100" i="36"/>
  <c r="W100" i="36"/>
  <c r="X100" i="36"/>
  <c r="Y100" i="36"/>
  <c r="Z100" i="36"/>
  <c r="AA100" i="36"/>
  <c r="V101" i="36"/>
  <c r="W101" i="36"/>
  <c r="X101" i="36"/>
  <c r="Y101" i="36"/>
  <c r="Z101" i="36"/>
  <c r="AA101" i="36"/>
  <c r="V102" i="36"/>
  <c r="W102" i="36"/>
  <c r="X102" i="36"/>
  <c r="Y102" i="36"/>
  <c r="Z102" i="36"/>
  <c r="AA102" i="36"/>
  <c r="V103" i="36"/>
  <c r="W103" i="36"/>
  <c r="X103" i="36"/>
  <c r="Y103" i="36"/>
  <c r="Z103" i="36"/>
  <c r="AA103" i="36"/>
  <c r="V104" i="36"/>
  <c r="W104" i="36"/>
  <c r="X104" i="36"/>
  <c r="Y104" i="36"/>
  <c r="Z104" i="36"/>
  <c r="AA104" i="36"/>
  <c r="V105" i="36"/>
  <c r="W105" i="36"/>
  <c r="X105" i="36"/>
  <c r="Y105" i="36"/>
  <c r="Z105" i="36"/>
  <c r="AA105" i="36"/>
  <c r="V106" i="36"/>
  <c r="W106" i="36"/>
  <c r="X106" i="36"/>
  <c r="Y106" i="36"/>
  <c r="Z106" i="36"/>
  <c r="AA106" i="36"/>
  <c r="V107" i="36"/>
  <c r="W107" i="36"/>
  <c r="X107" i="36"/>
  <c r="Y107" i="36"/>
  <c r="Z107" i="36"/>
  <c r="AA107" i="36"/>
  <c r="V108" i="36"/>
  <c r="W108" i="36"/>
  <c r="X108" i="36"/>
  <c r="Y108" i="36"/>
  <c r="Z108" i="36"/>
  <c r="AA108" i="36"/>
  <c r="V109" i="36"/>
  <c r="W109" i="36"/>
  <c r="X109" i="36"/>
  <c r="Y109" i="36"/>
  <c r="Z109" i="36"/>
  <c r="AA109" i="36"/>
  <c r="V110" i="36"/>
  <c r="W110" i="36"/>
  <c r="X110" i="36"/>
  <c r="Y110" i="36"/>
  <c r="Z110" i="36"/>
  <c r="AA110" i="36"/>
  <c r="V111" i="36"/>
  <c r="W111" i="36"/>
  <c r="X111" i="36"/>
  <c r="Y111" i="36"/>
  <c r="Z111" i="36"/>
  <c r="AA111" i="36"/>
  <c r="V112" i="36"/>
  <c r="W112" i="36"/>
  <c r="X112" i="36"/>
  <c r="Y112" i="36"/>
  <c r="Z112" i="36"/>
  <c r="AA112" i="36"/>
  <c r="V113" i="36"/>
  <c r="W113" i="36"/>
  <c r="X113" i="36"/>
  <c r="Y113" i="36"/>
  <c r="Z113" i="36"/>
  <c r="AA113" i="36"/>
  <c r="AA4" i="36"/>
  <c r="Z4" i="36"/>
  <c r="Y4" i="36"/>
  <c r="X4" i="36"/>
  <c r="W4" i="36"/>
  <c r="V4" i="36"/>
  <c r="O5" i="36"/>
  <c r="P5" i="36"/>
  <c r="Q5" i="36"/>
  <c r="R5" i="36"/>
  <c r="S5" i="36"/>
  <c r="T5" i="36"/>
  <c r="O6" i="36"/>
  <c r="P6" i="36"/>
  <c r="Q6" i="36"/>
  <c r="R6" i="36"/>
  <c r="S6" i="36"/>
  <c r="T6" i="36"/>
  <c r="O7" i="36"/>
  <c r="P7" i="36"/>
  <c r="Q7" i="36"/>
  <c r="R7" i="36"/>
  <c r="S7" i="36"/>
  <c r="T7" i="36"/>
  <c r="O8" i="36"/>
  <c r="P8" i="36"/>
  <c r="Q8" i="36"/>
  <c r="R8" i="36"/>
  <c r="S8" i="36"/>
  <c r="T8" i="36"/>
  <c r="O9" i="36"/>
  <c r="P9" i="36"/>
  <c r="Q9" i="36"/>
  <c r="R9" i="36"/>
  <c r="S9" i="36"/>
  <c r="T9" i="36"/>
  <c r="O10" i="36"/>
  <c r="P10" i="36"/>
  <c r="Q10" i="36"/>
  <c r="R10" i="36"/>
  <c r="S10" i="36"/>
  <c r="T10" i="36"/>
  <c r="O11" i="36"/>
  <c r="P11" i="36"/>
  <c r="Q11" i="36"/>
  <c r="R11" i="36"/>
  <c r="S11" i="36"/>
  <c r="T11" i="36"/>
  <c r="O12" i="36"/>
  <c r="P12" i="36"/>
  <c r="Q12" i="36"/>
  <c r="R12" i="36"/>
  <c r="S12" i="36"/>
  <c r="T12" i="36"/>
  <c r="O13" i="36"/>
  <c r="P13" i="36"/>
  <c r="Q13" i="36"/>
  <c r="R13" i="36"/>
  <c r="S13" i="36"/>
  <c r="T13" i="36"/>
  <c r="O14" i="36"/>
  <c r="P14" i="36"/>
  <c r="Q14" i="36"/>
  <c r="R14" i="36"/>
  <c r="S14" i="36"/>
  <c r="T14" i="36"/>
  <c r="O15" i="36"/>
  <c r="P15" i="36"/>
  <c r="Q15" i="36"/>
  <c r="R15" i="36"/>
  <c r="S15" i="36"/>
  <c r="T15" i="36"/>
  <c r="O16" i="36"/>
  <c r="P16" i="36"/>
  <c r="Q16" i="36"/>
  <c r="R16" i="36"/>
  <c r="S16" i="36"/>
  <c r="T16" i="36"/>
  <c r="O17" i="36"/>
  <c r="P17" i="36"/>
  <c r="Q17" i="36"/>
  <c r="R17" i="36"/>
  <c r="S17" i="36"/>
  <c r="T17" i="36"/>
  <c r="O18" i="36"/>
  <c r="P18" i="36"/>
  <c r="AV7" i="37" s="1"/>
  <c r="Q18" i="36"/>
  <c r="R18" i="36"/>
  <c r="S18" i="36"/>
  <c r="T18" i="36"/>
  <c r="O19" i="36"/>
  <c r="P19" i="36"/>
  <c r="Q19" i="36"/>
  <c r="R19" i="36"/>
  <c r="S19" i="36"/>
  <c r="T19" i="36"/>
  <c r="O20" i="36"/>
  <c r="P20" i="36"/>
  <c r="Q20" i="36"/>
  <c r="R20" i="36"/>
  <c r="S20" i="36"/>
  <c r="T20" i="36"/>
  <c r="O21" i="36"/>
  <c r="P21" i="36"/>
  <c r="Q21" i="36"/>
  <c r="R21" i="36"/>
  <c r="S21" i="36"/>
  <c r="T21" i="36"/>
  <c r="O22" i="36"/>
  <c r="P22" i="36"/>
  <c r="Q22" i="36"/>
  <c r="R22" i="36"/>
  <c r="S22" i="36"/>
  <c r="T22" i="36"/>
  <c r="O23" i="36"/>
  <c r="P23" i="36"/>
  <c r="Q23" i="36"/>
  <c r="R23" i="36"/>
  <c r="S23" i="36"/>
  <c r="T23" i="36"/>
  <c r="O24" i="36"/>
  <c r="P24" i="36"/>
  <c r="BQ27" i="35" s="1"/>
  <c r="Q24" i="36"/>
  <c r="R24" i="36"/>
  <c r="S24" i="36"/>
  <c r="T24" i="36"/>
  <c r="O25" i="36"/>
  <c r="P25" i="36"/>
  <c r="BQ28" i="35" s="1"/>
  <c r="Q25" i="36"/>
  <c r="R25" i="36"/>
  <c r="S25" i="36"/>
  <c r="T25" i="36"/>
  <c r="O26" i="36"/>
  <c r="P26" i="36"/>
  <c r="BQ29" i="35" s="1"/>
  <c r="Q26" i="36"/>
  <c r="R26" i="36"/>
  <c r="S26" i="36"/>
  <c r="T26" i="36"/>
  <c r="O27" i="36"/>
  <c r="P27" i="36"/>
  <c r="BQ30" i="35" s="1"/>
  <c r="Q27" i="36"/>
  <c r="R27" i="36"/>
  <c r="S27" i="36"/>
  <c r="T27" i="36"/>
  <c r="O28" i="36"/>
  <c r="P28" i="36"/>
  <c r="Q28" i="36"/>
  <c r="R28" i="36"/>
  <c r="S28" i="36"/>
  <c r="T28" i="36"/>
  <c r="O29" i="36"/>
  <c r="P29" i="36"/>
  <c r="BQ32" i="35" s="1"/>
  <c r="Q29" i="36"/>
  <c r="R29" i="36"/>
  <c r="S29" i="36"/>
  <c r="T29" i="36"/>
  <c r="O30" i="36"/>
  <c r="P30" i="36"/>
  <c r="BQ33" i="35" s="1"/>
  <c r="Q30" i="36"/>
  <c r="R30" i="36"/>
  <c r="S30" i="36"/>
  <c r="T30" i="36"/>
  <c r="O31" i="36"/>
  <c r="P31" i="36"/>
  <c r="BQ34" i="35" s="1"/>
  <c r="Q31" i="36"/>
  <c r="R31" i="36"/>
  <c r="S31" i="36"/>
  <c r="T31" i="36"/>
  <c r="O32" i="36"/>
  <c r="P32" i="36"/>
  <c r="BQ35" i="35" s="1"/>
  <c r="Q32" i="36"/>
  <c r="R32" i="36"/>
  <c r="S32" i="36"/>
  <c r="T32" i="36"/>
  <c r="O33" i="36"/>
  <c r="P33" i="36"/>
  <c r="Q33" i="36"/>
  <c r="R33" i="36"/>
  <c r="S33" i="36"/>
  <c r="T33" i="36"/>
  <c r="O34" i="36"/>
  <c r="P34" i="36"/>
  <c r="BQ37" i="35" s="1"/>
  <c r="Q34" i="36"/>
  <c r="R34" i="36"/>
  <c r="S34" i="36"/>
  <c r="T34" i="36"/>
  <c r="O35" i="36"/>
  <c r="P35" i="36"/>
  <c r="BQ38" i="35" s="1"/>
  <c r="Q35" i="36"/>
  <c r="R35" i="36"/>
  <c r="S35" i="36"/>
  <c r="T35" i="36"/>
  <c r="O36" i="36"/>
  <c r="P36" i="36"/>
  <c r="BQ39" i="35" s="1"/>
  <c r="Q36" i="36"/>
  <c r="R36" i="36"/>
  <c r="S36" i="36"/>
  <c r="T36" i="36"/>
  <c r="O37" i="36"/>
  <c r="P37" i="36"/>
  <c r="BQ40" i="35" s="1"/>
  <c r="Q37" i="36"/>
  <c r="R37" i="36"/>
  <c r="S37" i="36"/>
  <c r="T37" i="36"/>
  <c r="O38" i="36"/>
  <c r="P38" i="36"/>
  <c r="BQ41" i="35" s="1"/>
  <c r="Q38" i="36"/>
  <c r="R38" i="36"/>
  <c r="S38" i="36"/>
  <c r="T38" i="36"/>
  <c r="O39" i="36"/>
  <c r="P39" i="36"/>
  <c r="BQ42" i="35" s="1"/>
  <c r="BZ14" i="37" s="1"/>
  <c r="Q39" i="36"/>
  <c r="R39" i="36"/>
  <c r="S39" i="36"/>
  <c r="T39" i="36"/>
  <c r="O40" i="36"/>
  <c r="P40" i="36"/>
  <c r="BQ43" i="35" s="1"/>
  <c r="Q40" i="36"/>
  <c r="R40" i="36"/>
  <c r="S40" i="36"/>
  <c r="T40" i="36"/>
  <c r="O41" i="36"/>
  <c r="P41" i="36"/>
  <c r="BQ44" i="35" s="1"/>
  <c r="Q41" i="36"/>
  <c r="R41" i="36"/>
  <c r="S41" i="36"/>
  <c r="T41" i="36"/>
  <c r="O42" i="36"/>
  <c r="P42" i="36"/>
  <c r="BQ45" i="35" s="1"/>
  <c r="Q42" i="36"/>
  <c r="R42" i="36"/>
  <c r="S42" i="36"/>
  <c r="T42" i="36"/>
  <c r="O43" i="36"/>
  <c r="P43" i="36"/>
  <c r="Q43" i="36"/>
  <c r="R43" i="36"/>
  <c r="S43" i="36"/>
  <c r="T43" i="36"/>
  <c r="O44" i="36"/>
  <c r="P44" i="36"/>
  <c r="BQ47" i="35" s="1"/>
  <c r="Q44" i="36"/>
  <c r="R44" i="36"/>
  <c r="S44" i="36"/>
  <c r="T44" i="36"/>
  <c r="O45" i="36"/>
  <c r="P45" i="36"/>
  <c r="BQ48" i="35" s="1"/>
  <c r="Q45" i="36"/>
  <c r="R45" i="36"/>
  <c r="S45" i="36"/>
  <c r="T45" i="36"/>
  <c r="O46" i="36"/>
  <c r="P46" i="36"/>
  <c r="BQ49" i="35" s="1"/>
  <c r="Q46" i="36"/>
  <c r="R46" i="36"/>
  <c r="S46" i="36"/>
  <c r="T46" i="36"/>
  <c r="O47" i="36"/>
  <c r="P47" i="36"/>
  <c r="BQ50" i="35" s="1"/>
  <c r="BZ16" i="37" s="1"/>
  <c r="Q47" i="36"/>
  <c r="R47" i="36"/>
  <c r="S47" i="36"/>
  <c r="T47" i="36"/>
  <c r="O48" i="36"/>
  <c r="P48" i="36"/>
  <c r="Q48" i="36"/>
  <c r="R48" i="36"/>
  <c r="S48" i="36"/>
  <c r="T48" i="36"/>
  <c r="O49" i="36"/>
  <c r="P49" i="36"/>
  <c r="BQ52" i="35" s="1"/>
  <c r="Q49" i="36"/>
  <c r="R49" i="36"/>
  <c r="S49" i="36"/>
  <c r="T49" i="36"/>
  <c r="O50" i="36"/>
  <c r="P50" i="36"/>
  <c r="BQ53" i="35" s="1"/>
  <c r="Q50" i="36"/>
  <c r="R50" i="36"/>
  <c r="S50" i="36"/>
  <c r="T50" i="36"/>
  <c r="O51" i="36"/>
  <c r="P51" i="36"/>
  <c r="BQ54" i="35" s="1"/>
  <c r="BZ17" i="37" s="1"/>
  <c r="Q51" i="36"/>
  <c r="R51" i="36"/>
  <c r="S51" i="36"/>
  <c r="T51" i="36"/>
  <c r="O52" i="36"/>
  <c r="P52" i="36"/>
  <c r="BQ55" i="35" s="1"/>
  <c r="Q52" i="36"/>
  <c r="R52" i="36"/>
  <c r="S52" i="36"/>
  <c r="T52" i="36"/>
  <c r="O53" i="36"/>
  <c r="P53" i="36"/>
  <c r="Q53" i="36"/>
  <c r="R53" i="36"/>
  <c r="S53" i="36"/>
  <c r="T53" i="36"/>
  <c r="O54" i="36"/>
  <c r="P54" i="36"/>
  <c r="BQ57" i="35" s="1"/>
  <c r="Q54" i="36"/>
  <c r="R54" i="36"/>
  <c r="S54" i="36"/>
  <c r="T54" i="36"/>
  <c r="O55" i="36"/>
  <c r="P55" i="36"/>
  <c r="BQ58" i="35" s="1"/>
  <c r="BZ18" i="37" s="1"/>
  <c r="Q55" i="36"/>
  <c r="R55" i="36"/>
  <c r="S55" i="36"/>
  <c r="T55" i="36"/>
  <c r="O56" i="36"/>
  <c r="P56" i="36"/>
  <c r="BQ59" i="35" s="1"/>
  <c r="Q56" i="36"/>
  <c r="R56" i="36"/>
  <c r="S56" i="36"/>
  <c r="T56" i="36"/>
  <c r="O57" i="36"/>
  <c r="P57" i="36"/>
  <c r="BQ60" i="35" s="1"/>
  <c r="Q57" i="36"/>
  <c r="R57" i="36"/>
  <c r="S57" i="36"/>
  <c r="T57" i="36"/>
  <c r="O58" i="36"/>
  <c r="P58" i="36"/>
  <c r="Q58" i="36"/>
  <c r="R58" i="36"/>
  <c r="S58" i="36"/>
  <c r="T58" i="36"/>
  <c r="O59" i="36"/>
  <c r="P59" i="36"/>
  <c r="BQ62" i="35" s="1"/>
  <c r="BZ19" i="37" s="1"/>
  <c r="Q59" i="36"/>
  <c r="R59" i="36"/>
  <c r="S59" i="36"/>
  <c r="T59" i="36"/>
  <c r="O60" i="36"/>
  <c r="P60" i="36"/>
  <c r="BQ63" i="35" s="1"/>
  <c r="Q60" i="36"/>
  <c r="R60" i="36"/>
  <c r="S60" i="36"/>
  <c r="T60" i="36"/>
  <c r="O61" i="36"/>
  <c r="P61" i="36"/>
  <c r="BQ64" i="35" s="1"/>
  <c r="Q61" i="36"/>
  <c r="R61" i="36"/>
  <c r="S61" i="36"/>
  <c r="T61" i="36"/>
  <c r="O62" i="36"/>
  <c r="P62" i="36"/>
  <c r="BQ65" i="35" s="1"/>
  <c r="Q62" i="36"/>
  <c r="R62" i="36"/>
  <c r="S62" i="36"/>
  <c r="T62" i="36"/>
  <c r="O63" i="36"/>
  <c r="P63" i="36"/>
  <c r="Q63" i="36"/>
  <c r="R63" i="36"/>
  <c r="S63" i="36"/>
  <c r="T63" i="36"/>
  <c r="O64" i="36"/>
  <c r="P64" i="36"/>
  <c r="BQ67" i="35" s="1"/>
  <c r="Q64" i="36"/>
  <c r="R64" i="36"/>
  <c r="S64" i="36"/>
  <c r="T64" i="36"/>
  <c r="O65" i="36"/>
  <c r="P65" i="36"/>
  <c r="BQ68" i="35" s="1"/>
  <c r="Q65" i="36"/>
  <c r="R65" i="36"/>
  <c r="S65" i="36"/>
  <c r="T65" i="36"/>
  <c r="O66" i="36"/>
  <c r="P66" i="36"/>
  <c r="BQ69" i="35" s="1"/>
  <c r="Q66" i="36"/>
  <c r="R66" i="36"/>
  <c r="S66" i="36"/>
  <c r="T66" i="36"/>
  <c r="O67" i="36"/>
  <c r="P67" i="36"/>
  <c r="BQ70" i="35" s="1"/>
  <c r="BZ21" i="37" s="1"/>
  <c r="Q67" i="36"/>
  <c r="R67" i="36"/>
  <c r="S67" i="36"/>
  <c r="T67" i="36"/>
  <c r="O68" i="36"/>
  <c r="P68" i="36"/>
  <c r="Q68" i="36"/>
  <c r="R68" i="36"/>
  <c r="S68" i="36"/>
  <c r="T68" i="36"/>
  <c r="O69" i="36"/>
  <c r="P69" i="36"/>
  <c r="BQ72" i="35" s="1"/>
  <c r="Q69" i="36"/>
  <c r="R69" i="36"/>
  <c r="S69" i="36"/>
  <c r="T69" i="36"/>
  <c r="O70" i="36"/>
  <c r="P70" i="36"/>
  <c r="BQ73" i="35" s="1"/>
  <c r="Q70" i="36"/>
  <c r="R70" i="36"/>
  <c r="S70" i="36"/>
  <c r="T70" i="36"/>
  <c r="O71" i="36"/>
  <c r="P71" i="36"/>
  <c r="BQ74" i="35" s="1"/>
  <c r="BZ22" i="37" s="1"/>
  <c r="Q71" i="36"/>
  <c r="R71" i="36"/>
  <c r="S71" i="36"/>
  <c r="T71" i="36"/>
  <c r="O72" i="36"/>
  <c r="P72" i="36"/>
  <c r="BQ75" i="35" s="1"/>
  <c r="Q72" i="36"/>
  <c r="R72" i="36"/>
  <c r="S72" i="36"/>
  <c r="T72" i="36"/>
  <c r="O73" i="36"/>
  <c r="P73" i="36"/>
  <c r="Q73" i="36"/>
  <c r="R73" i="36"/>
  <c r="S73" i="36"/>
  <c r="T73" i="36"/>
  <c r="O74" i="36"/>
  <c r="P74" i="36"/>
  <c r="BQ77" i="35" s="1"/>
  <c r="Q74" i="36"/>
  <c r="R74" i="36"/>
  <c r="S74" i="36"/>
  <c r="T74" i="36"/>
  <c r="O75" i="36"/>
  <c r="P75" i="36"/>
  <c r="BQ78" i="35" s="1"/>
  <c r="BZ23" i="37" s="1"/>
  <c r="Q75" i="36"/>
  <c r="R75" i="36"/>
  <c r="S75" i="36"/>
  <c r="T75" i="36"/>
  <c r="O76" i="36"/>
  <c r="P76" i="36"/>
  <c r="BQ79" i="35" s="1"/>
  <c r="Q76" i="36"/>
  <c r="R76" i="36"/>
  <c r="S76" i="36"/>
  <c r="T76" i="36"/>
  <c r="O77" i="36"/>
  <c r="P77" i="36"/>
  <c r="BQ80" i="35" s="1"/>
  <c r="Q77" i="36"/>
  <c r="R77" i="36"/>
  <c r="S77" i="36"/>
  <c r="T77" i="36"/>
  <c r="O78" i="36"/>
  <c r="P78" i="36"/>
  <c r="Q78" i="36"/>
  <c r="R78" i="36"/>
  <c r="S78" i="36"/>
  <c r="T78" i="36"/>
  <c r="O79" i="36"/>
  <c r="P79" i="36"/>
  <c r="BQ82" i="35" s="1"/>
  <c r="BZ24" i="37" s="1"/>
  <c r="Q79" i="36"/>
  <c r="R79" i="36"/>
  <c r="S79" i="36"/>
  <c r="T79" i="36"/>
  <c r="O80" i="36"/>
  <c r="P80" i="36"/>
  <c r="BQ83" i="35" s="1"/>
  <c r="Q80" i="36"/>
  <c r="R80" i="36"/>
  <c r="S80" i="36"/>
  <c r="T80" i="36"/>
  <c r="O81" i="36"/>
  <c r="P81" i="36"/>
  <c r="BQ84" i="35" s="1"/>
  <c r="Q81" i="36"/>
  <c r="R81" i="36"/>
  <c r="S81" i="36"/>
  <c r="T81" i="36"/>
  <c r="O82" i="36"/>
  <c r="P82" i="36"/>
  <c r="BQ85" i="35" s="1"/>
  <c r="Q82" i="36"/>
  <c r="R82" i="36"/>
  <c r="S82" i="36"/>
  <c r="T82" i="36"/>
  <c r="O83" i="36"/>
  <c r="P83" i="36"/>
  <c r="Q83" i="36"/>
  <c r="R83" i="36"/>
  <c r="S83" i="36"/>
  <c r="T83" i="36"/>
  <c r="O84" i="36"/>
  <c r="P84" i="36"/>
  <c r="BQ87" i="35" s="1"/>
  <c r="Q84" i="36"/>
  <c r="R84" i="36"/>
  <c r="S84" i="36"/>
  <c r="T84" i="36"/>
  <c r="O85" i="36"/>
  <c r="P85" i="36"/>
  <c r="BQ88" i="35" s="1"/>
  <c r="Q85" i="36"/>
  <c r="R85" i="36"/>
  <c r="S85" i="36"/>
  <c r="T85" i="36"/>
  <c r="O86" i="36"/>
  <c r="P86" i="36"/>
  <c r="BQ89" i="35" s="1"/>
  <c r="Q86" i="36"/>
  <c r="R86" i="36"/>
  <c r="S86" i="36"/>
  <c r="T86" i="36"/>
  <c r="O87" i="36"/>
  <c r="P87" i="36"/>
  <c r="BQ90" i="35" s="1"/>
  <c r="BZ26" i="37" s="1"/>
  <c r="Q87" i="36"/>
  <c r="R87" i="36"/>
  <c r="S87" i="36"/>
  <c r="T87" i="36"/>
  <c r="O88" i="36"/>
  <c r="P88" i="36"/>
  <c r="Q88" i="36"/>
  <c r="R88" i="36"/>
  <c r="S88" i="36"/>
  <c r="T88" i="36"/>
  <c r="O89" i="36"/>
  <c r="P89" i="36"/>
  <c r="BQ92" i="35" s="1"/>
  <c r="Q89" i="36"/>
  <c r="R89" i="36"/>
  <c r="S89" i="36"/>
  <c r="T89" i="36"/>
  <c r="O90" i="36"/>
  <c r="P90" i="36"/>
  <c r="BQ93" i="35" s="1"/>
  <c r="Q90" i="36"/>
  <c r="R90" i="36"/>
  <c r="S90" i="36"/>
  <c r="T90" i="36"/>
  <c r="O91" i="36"/>
  <c r="P91" i="36"/>
  <c r="BQ94" i="35" s="1"/>
  <c r="BZ27" i="37" s="1"/>
  <c r="Q91" i="36"/>
  <c r="R91" i="36"/>
  <c r="S91" i="36"/>
  <c r="T91" i="36"/>
  <c r="O92" i="36"/>
  <c r="P92" i="36"/>
  <c r="BQ95" i="35" s="1"/>
  <c r="Q92" i="36"/>
  <c r="R92" i="36"/>
  <c r="S92" i="36"/>
  <c r="T92" i="36"/>
  <c r="O93" i="36"/>
  <c r="P93" i="36"/>
  <c r="Q93" i="36"/>
  <c r="R93" i="36"/>
  <c r="S93" i="36"/>
  <c r="T93" i="36"/>
  <c r="O94" i="36"/>
  <c r="P94" i="36"/>
  <c r="BQ97" i="35" s="1"/>
  <c r="Q94" i="36"/>
  <c r="R94" i="36"/>
  <c r="S94" i="36"/>
  <c r="T94" i="36"/>
  <c r="O95" i="36"/>
  <c r="P95" i="36"/>
  <c r="BQ98" i="35" s="1"/>
  <c r="BZ28" i="37" s="1"/>
  <c r="Q95" i="36"/>
  <c r="R95" i="36"/>
  <c r="S95" i="36"/>
  <c r="T95" i="36"/>
  <c r="O96" i="36"/>
  <c r="P96" i="36"/>
  <c r="BQ99" i="35" s="1"/>
  <c r="Q96" i="36"/>
  <c r="R96" i="36"/>
  <c r="S96" i="36"/>
  <c r="T96" i="36"/>
  <c r="O97" i="36"/>
  <c r="P97" i="36"/>
  <c r="BQ100" i="35" s="1"/>
  <c r="Q97" i="36"/>
  <c r="R97" i="36"/>
  <c r="S97" i="36"/>
  <c r="T97" i="36"/>
  <c r="O98" i="36"/>
  <c r="P98" i="36"/>
  <c r="Q98" i="36"/>
  <c r="R98" i="36"/>
  <c r="S98" i="36"/>
  <c r="T98" i="36"/>
  <c r="O99" i="36"/>
  <c r="P99" i="36"/>
  <c r="BQ102" i="35" s="1"/>
  <c r="BZ29" i="37" s="1"/>
  <c r="Q99" i="36"/>
  <c r="R99" i="36"/>
  <c r="S99" i="36"/>
  <c r="T99" i="36"/>
  <c r="O100" i="36"/>
  <c r="P100" i="36"/>
  <c r="BQ103" i="35" s="1"/>
  <c r="Q100" i="36"/>
  <c r="R100" i="36"/>
  <c r="S100" i="36"/>
  <c r="T100" i="36"/>
  <c r="O101" i="36"/>
  <c r="P101" i="36"/>
  <c r="BQ104" i="35" s="1"/>
  <c r="Q101" i="36"/>
  <c r="R101" i="36"/>
  <c r="S101" i="36"/>
  <c r="T101" i="36"/>
  <c r="O102" i="36"/>
  <c r="P102" i="36"/>
  <c r="BQ105" i="35" s="1"/>
  <c r="Q102" i="36"/>
  <c r="R102" i="36"/>
  <c r="S102" i="36"/>
  <c r="T102" i="36"/>
  <c r="O103" i="36"/>
  <c r="P103" i="36"/>
  <c r="Q103" i="36"/>
  <c r="R103" i="36"/>
  <c r="S103" i="36"/>
  <c r="T103" i="36"/>
  <c r="O104" i="36"/>
  <c r="P104" i="36"/>
  <c r="Q104" i="36"/>
  <c r="R104" i="36"/>
  <c r="S104" i="36"/>
  <c r="T104" i="36"/>
  <c r="O105" i="36"/>
  <c r="P105" i="36"/>
  <c r="Q105" i="36"/>
  <c r="R105" i="36"/>
  <c r="S105" i="36"/>
  <c r="T105" i="36"/>
  <c r="O106" i="36"/>
  <c r="P106" i="36"/>
  <c r="Q106" i="36"/>
  <c r="R106" i="36"/>
  <c r="S106" i="36"/>
  <c r="T106" i="36"/>
  <c r="O107" i="36"/>
  <c r="P107" i="36"/>
  <c r="Q107" i="36"/>
  <c r="R107" i="36"/>
  <c r="S107" i="36"/>
  <c r="T107" i="36"/>
  <c r="O108" i="36"/>
  <c r="P108" i="36"/>
  <c r="AV25" i="37" s="1"/>
  <c r="Q108" i="36"/>
  <c r="R108" i="36"/>
  <c r="S108" i="36"/>
  <c r="T108" i="36"/>
  <c r="O109" i="36"/>
  <c r="P109" i="36"/>
  <c r="Q109" i="36"/>
  <c r="R109" i="36"/>
  <c r="S109" i="36"/>
  <c r="T109" i="36"/>
  <c r="O110" i="36"/>
  <c r="P110" i="36"/>
  <c r="Q110" i="36"/>
  <c r="R110" i="36"/>
  <c r="S110" i="36"/>
  <c r="T110" i="36"/>
  <c r="O111" i="36"/>
  <c r="P111" i="36"/>
  <c r="Q111" i="36"/>
  <c r="R111" i="36"/>
  <c r="S111" i="36"/>
  <c r="T111" i="36"/>
  <c r="O112" i="36"/>
  <c r="P112" i="36"/>
  <c r="Q112" i="36"/>
  <c r="R112" i="36"/>
  <c r="S112" i="36"/>
  <c r="T112" i="36"/>
  <c r="O113" i="36"/>
  <c r="P113" i="36"/>
  <c r="AV26" i="37" s="1"/>
  <c r="Q113" i="36"/>
  <c r="R113" i="36"/>
  <c r="S113" i="36"/>
  <c r="T113" i="36"/>
  <c r="T4" i="36"/>
  <c r="S4" i="36"/>
  <c r="R4" i="36"/>
  <c r="Q4" i="36"/>
  <c r="P4" i="36"/>
  <c r="O4" i="36"/>
  <c r="I4" i="36"/>
  <c r="J4" i="36"/>
  <c r="K4" i="36"/>
  <c r="I5" i="36"/>
  <c r="J5" i="36"/>
  <c r="K5" i="36"/>
  <c r="I6" i="36"/>
  <c r="J6" i="36"/>
  <c r="K6" i="36"/>
  <c r="I7" i="36"/>
  <c r="J7" i="36"/>
  <c r="K7" i="36"/>
  <c r="I8" i="36"/>
  <c r="J8" i="36"/>
  <c r="K8" i="36"/>
  <c r="I9" i="36"/>
  <c r="J9" i="36"/>
  <c r="K9" i="36"/>
  <c r="I10" i="36"/>
  <c r="J10" i="36"/>
  <c r="K10" i="36"/>
  <c r="I11" i="36"/>
  <c r="J11" i="36"/>
  <c r="K11" i="36"/>
  <c r="I12" i="36"/>
  <c r="J12" i="36"/>
  <c r="K12" i="36"/>
  <c r="I13" i="36"/>
  <c r="J13" i="36"/>
  <c r="K13" i="36"/>
  <c r="I14" i="36"/>
  <c r="J14" i="36"/>
  <c r="K14" i="36"/>
  <c r="I15" i="36"/>
  <c r="J15" i="36"/>
  <c r="K15" i="36"/>
  <c r="I16" i="36"/>
  <c r="J16" i="36"/>
  <c r="K16" i="36"/>
  <c r="I17" i="36"/>
  <c r="J17" i="36"/>
  <c r="K17" i="36"/>
  <c r="I18" i="36"/>
  <c r="J18" i="36"/>
  <c r="K18" i="36"/>
  <c r="I19" i="36"/>
  <c r="J19" i="36"/>
  <c r="K19" i="36"/>
  <c r="I20" i="36"/>
  <c r="J20" i="36"/>
  <c r="K20" i="36"/>
  <c r="I21" i="36"/>
  <c r="J21" i="36"/>
  <c r="K21" i="36"/>
  <c r="I22" i="36"/>
  <c r="J22" i="36"/>
  <c r="K22" i="36"/>
  <c r="I23" i="36"/>
  <c r="J23" i="36"/>
  <c r="K23" i="36"/>
  <c r="I24" i="36"/>
  <c r="J24" i="36"/>
  <c r="K24" i="36"/>
  <c r="I25" i="36"/>
  <c r="J25" i="36"/>
  <c r="K25" i="36"/>
  <c r="I26" i="36"/>
  <c r="J26" i="36"/>
  <c r="K26" i="36"/>
  <c r="I27" i="36"/>
  <c r="J27" i="36"/>
  <c r="K27" i="36"/>
  <c r="I28" i="36"/>
  <c r="J28" i="36"/>
  <c r="K28" i="36"/>
  <c r="I29" i="36"/>
  <c r="J29" i="36"/>
  <c r="K29" i="36"/>
  <c r="I30" i="36"/>
  <c r="J30" i="36"/>
  <c r="K30" i="36"/>
  <c r="I31" i="36"/>
  <c r="J31" i="36"/>
  <c r="K31" i="36"/>
  <c r="I32" i="36"/>
  <c r="J32" i="36"/>
  <c r="K32" i="36"/>
  <c r="I33" i="36"/>
  <c r="J33" i="36"/>
  <c r="K33" i="36"/>
  <c r="I34" i="36"/>
  <c r="J34" i="36"/>
  <c r="K34" i="36"/>
  <c r="I35" i="36"/>
  <c r="J35" i="36"/>
  <c r="K35" i="36"/>
  <c r="I36" i="36"/>
  <c r="J36" i="36"/>
  <c r="K36" i="36"/>
  <c r="I37" i="36"/>
  <c r="J37" i="36"/>
  <c r="K37" i="36"/>
  <c r="I38" i="36"/>
  <c r="J38" i="36"/>
  <c r="K38" i="36"/>
  <c r="I39" i="36"/>
  <c r="J39" i="36"/>
  <c r="K39" i="36"/>
  <c r="I40" i="36"/>
  <c r="J40" i="36"/>
  <c r="K40" i="36"/>
  <c r="I41" i="36"/>
  <c r="J41" i="36"/>
  <c r="K41" i="36"/>
  <c r="I42" i="36"/>
  <c r="J42" i="36"/>
  <c r="K42" i="36"/>
  <c r="I43" i="36"/>
  <c r="J43" i="36"/>
  <c r="K43" i="36"/>
  <c r="I44" i="36"/>
  <c r="J44" i="36"/>
  <c r="K44" i="36"/>
  <c r="I45" i="36"/>
  <c r="J45" i="36"/>
  <c r="K45" i="36"/>
  <c r="I46" i="36"/>
  <c r="J46" i="36"/>
  <c r="K46" i="36"/>
  <c r="I47" i="36"/>
  <c r="J47" i="36"/>
  <c r="K47" i="36"/>
  <c r="I48" i="36"/>
  <c r="J48" i="36"/>
  <c r="K48" i="36"/>
  <c r="I49" i="36"/>
  <c r="J49" i="36"/>
  <c r="K49" i="36"/>
  <c r="I50" i="36"/>
  <c r="J50" i="36"/>
  <c r="K50" i="36"/>
  <c r="I51" i="36"/>
  <c r="J51" i="36"/>
  <c r="K51" i="36"/>
  <c r="I52" i="36"/>
  <c r="J52" i="36"/>
  <c r="K52" i="36"/>
  <c r="K3" i="36"/>
  <c r="J3" i="36"/>
  <c r="I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52" i="36"/>
  <c r="G53" i="36"/>
  <c r="G54" i="36"/>
  <c r="G55" i="36"/>
  <c r="G56" i="36"/>
  <c r="G57" i="36"/>
  <c r="G58" i="36"/>
  <c r="G59" i="36"/>
  <c r="G60" i="36"/>
  <c r="G61" i="36"/>
  <c r="G62" i="36"/>
  <c r="G63" i="36"/>
  <c r="G64" i="36"/>
  <c r="G65" i="36"/>
  <c r="G66" i="36"/>
  <c r="G67" i="36"/>
  <c r="G68" i="36"/>
  <c r="G69" i="36"/>
  <c r="G70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G83" i="36"/>
  <c r="G84" i="36"/>
  <c r="G85" i="36"/>
  <c r="G86" i="36"/>
  <c r="G87" i="36"/>
  <c r="G88" i="36"/>
  <c r="G89" i="36"/>
  <c r="G90" i="36"/>
  <c r="G91" i="36"/>
  <c r="G92" i="36"/>
  <c r="G93" i="36"/>
  <c r="G94" i="36"/>
  <c r="G95" i="36"/>
  <c r="G96" i="36"/>
  <c r="G97" i="36"/>
  <c r="G98" i="36"/>
  <c r="G99" i="36"/>
  <c r="G100" i="36"/>
  <c r="G101" i="36"/>
  <c r="G102" i="36"/>
  <c r="G103" i="36"/>
  <c r="G104" i="36"/>
  <c r="G105" i="36"/>
  <c r="G106" i="36"/>
  <c r="G107" i="36"/>
  <c r="G108" i="36"/>
  <c r="G109" i="36"/>
  <c r="G110" i="36"/>
  <c r="G111" i="36"/>
  <c r="G112" i="36"/>
  <c r="G113" i="36"/>
  <c r="G114" i="36"/>
  <c r="G115" i="36"/>
  <c r="G116" i="36"/>
  <c r="G117" i="36"/>
  <c r="G118" i="36"/>
  <c r="G119" i="36"/>
  <c r="G120" i="36"/>
  <c r="G121" i="36"/>
  <c r="G122" i="36"/>
  <c r="G123" i="36"/>
  <c r="G124" i="36"/>
  <c r="G125" i="36"/>
  <c r="G126" i="36"/>
  <c r="G127" i="36"/>
  <c r="G128" i="36"/>
  <c r="G129" i="36"/>
  <c r="G130" i="36"/>
  <c r="G131" i="36"/>
  <c r="G132" i="36"/>
  <c r="G133" i="36"/>
  <c r="G134" i="36"/>
  <c r="G135" i="36"/>
  <c r="G136" i="36"/>
  <c r="G137" i="36"/>
  <c r="G138" i="36"/>
  <c r="G139" i="36"/>
  <c r="G140" i="36"/>
  <c r="G141" i="36"/>
  <c r="G142" i="36"/>
  <c r="G143" i="36"/>
  <c r="G144" i="36"/>
  <c r="G145" i="36"/>
  <c r="G146" i="36"/>
  <c r="G147" i="36"/>
  <c r="G148" i="36"/>
  <c r="G149" i="36"/>
  <c r="G150" i="36"/>
  <c r="G151" i="36"/>
  <c r="G152" i="36"/>
  <c r="G3" i="36"/>
  <c r="D35" i="36"/>
  <c r="C35" i="36"/>
  <c r="B35" i="36"/>
  <c r="D34" i="36"/>
  <c r="C34" i="36"/>
  <c r="B34" i="36"/>
  <c r="D33" i="36"/>
  <c r="C33" i="36"/>
  <c r="B33" i="36"/>
  <c r="D32" i="36"/>
  <c r="C32" i="36"/>
  <c r="B32" i="36"/>
  <c r="D31" i="36"/>
  <c r="C31" i="36"/>
  <c r="B31" i="36"/>
  <c r="D30" i="36"/>
  <c r="C30" i="36"/>
  <c r="B30" i="36"/>
  <c r="D29" i="36"/>
  <c r="C29" i="36"/>
  <c r="B29" i="36"/>
  <c r="D28" i="36"/>
  <c r="C28" i="36"/>
  <c r="B28" i="36"/>
  <c r="D27" i="36"/>
  <c r="C27" i="36"/>
  <c r="B27" i="36"/>
  <c r="D26" i="36"/>
  <c r="C26" i="36"/>
  <c r="B26" i="36"/>
  <c r="D25" i="36"/>
  <c r="C25" i="36"/>
  <c r="B25" i="36"/>
  <c r="D24" i="36"/>
  <c r="C24" i="36"/>
  <c r="B24" i="36"/>
  <c r="B9" i="36"/>
  <c r="C9" i="36"/>
  <c r="D9" i="36"/>
  <c r="B10" i="36"/>
  <c r="C10" i="36"/>
  <c r="D10" i="36"/>
  <c r="B11" i="36"/>
  <c r="C11" i="36"/>
  <c r="D11" i="36"/>
  <c r="B12" i="36"/>
  <c r="C12" i="36"/>
  <c r="D12" i="36"/>
  <c r="B13" i="36"/>
  <c r="C13" i="36"/>
  <c r="D13" i="36"/>
  <c r="B14" i="36"/>
  <c r="C14" i="36"/>
  <c r="D14" i="36"/>
  <c r="B15" i="36"/>
  <c r="C15" i="36"/>
  <c r="D15" i="36"/>
  <c r="B16" i="36"/>
  <c r="C16" i="36"/>
  <c r="D16" i="36"/>
  <c r="B17" i="36"/>
  <c r="C17" i="36"/>
  <c r="D17" i="36"/>
  <c r="C8" i="36"/>
  <c r="D8" i="36"/>
  <c r="B8" i="36"/>
  <c r="M175" i="37" l="1"/>
  <c r="AT172" i="37"/>
  <c r="AQ168" i="37"/>
  <c r="M172" i="37"/>
  <c r="M179" i="37"/>
  <c r="AT170" i="37"/>
  <c r="M170" i="37"/>
  <c r="M169" i="37"/>
  <c r="M173" i="37"/>
  <c r="M176" i="37"/>
  <c r="AQ170" i="37"/>
  <c r="AT168" i="37"/>
  <c r="M168" i="37"/>
  <c r="AT175" i="37"/>
  <c r="M174" i="37"/>
  <c r="M166" i="37"/>
  <c r="M177" i="37"/>
  <c r="AT176" i="37"/>
  <c r="AQ176" i="37"/>
  <c r="AQ172" i="37"/>
  <c r="AT171" i="37"/>
  <c r="AQ173" i="37"/>
  <c r="M167" i="37"/>
  <c r="AQ175" i="37"/>
  <c r="AT169" i="37"/>
  <c r="AQ179" i="37"/>
  <c r="AT165" i="37"/>
  <c r="AQ171" i="37"/>
  <c r="AQ178" i="37"/>
  <c r="AT173" i="37"/>
  <c r="AQ167" i="37"/>
  <c r="AT177" i="37"/>
  <c r="AQ169" i="37"/>
  <c r="M178" i="37"/>
  <c r="M165" i="37"/>
  <c r="AQ177" i="37"/>
  <c r="AT174" i="37"/>
  <c r="M171" i="37"/>
  <c r="BQ96" i="35"/>
  <c r="AV22" i="37"/>
  <c r="BQ86" i="35"/>
  <c r="BZ25" i="37" s="1"/>
  <c r="AV20" i="37"/>
  <c r="BQ76" i="35"/>
  <c r="AV18" i="37"/>
  <c r="BQ66" i="35"/>
  <c r="BZ20" i="37" s="1"/>
  <c r="AV16" i="37"/>
  <c r="BQ56" i="35"/>
  <c r="AV14" i="37"/>
  <c r="BQ46" i="35"/>
  <c r="BZ15" i="37" s="1"/>
  <c r="AV12" i="37"/>
  <c r="BQ36" i="35"/>
  <c r="AV10" i="37"/>
  <c r="BQ106" i="35"/>
  <c r="BZ30" i="37" s="1"/>
  <c r="AV24" i="37"/>
  <c r="BQ101" i="35"/>
  <c r="AV23" i="37"/>
  <c r="BQ91" i="35"/>
  <c r="AV21" i="37"/>
  <c r="BQ81" i="35"/>
  <c r="AV19" i="37"/>
  <c r="BQ71" i="35"/>
  <c r="AV17" i="37"/>
  <c r="BQ61" i="35"/>
  <c r="AV15" i="37"/>
  <c r="BQ51" i="35"/>
  <c r="AV13" i="37"/>
  <c r="BQ31" i="35"/>
  <c r="AV9" i="37"/>
  <c r="AF43" i="37"/>
  <c r="AE176" i="37"/>
  <c r="AF39" i="37"/>
  <c r="AE172" i="37"/>
  <c r="AF40" i="37"/>
  <c r="AE173" i="37"/>
  <c r="AF44" i="37"/>
  <c r="AE177" i="37"/>
  <c r="AF38" i="37"/>
  <c r="AE171" i="37"/>
  <c r="AF45" i="37"/>
  <c r="AE178" i="37"/>
  <c r="AF41" i="37"/>
  <c r="AE174" i="37"/>
  <c r="AF37" i="37"/>
  <c r="AE170" i="37"/>
  <c r="AF42" i="37"/>
  <c r="AE175" i="37"/>
  <c r="AF35" i="37"/>
  <c r="AE168" i="37"/>
  <c r="AF46" i="37"/>
  <c r="AE179" i="37"/>
  <c r="AF36" i="37"/>
  <c r="AE169" i="37"/>
  <c r="W115" i="35"/>
  <c r="AC34" i="37" s="1"/>
  <c r="AH115" i="35"/>
  <c r="AI115" i="35" s="1"/>
  <c r="AJ115" i="35" s="1"/>
  <c r="BN115" i="35"/>
  <c r="AA115" i="35"/>
  <c r="AK115" i="35"/>
  <c r="AN115" i="35"/>
  <c r="BQ115" i="35"/>
  <c r="AE115" i="35"/>
  <c r="AD115" i="35"/>
  <c r="BM115" i="35"/>
  <c r="AO115" i="35"/>
  <c r="AE113" i="35"/>
  <c r="BM113" i="35"/>
  <c r="W113" i="35"/>
  <c r="X113" i="35" s="1"/>
  <c r="Y113" i="35" s="1"/>
  <c r="Z113" i="35" s="1"/>
  <c r="AH113" i="35"/>
  <c r="AI113" i="35" s="1"/>
  <c r="AJ113" i="35" s="1"/>
  <c r="BN113" i="35"/>
  <c r="AN113" i="35"/>
  <c r="BQ113" i="35"/>
  <c r="AK113" i="35"/>
  <c r="AO113" i="35"/>
  <c r="AA113" i="35"/>
  <c r="AD113" i="35"/>
  <c r="W109" i="35"/>
  <c r="X109" i="35" s="1"/>
  <c r="Y109" i="35" s="1"/>
  <c r="Z109" i="35" s="1"/>
  <c r="AH109" i="35"/>
  <c r="AI109" i="35" s="1"/>
  <c r="AJ109" i="35" s="1"/>
  <c r="BN109" i="35"/>
  <c r="AA109" i="35"/>
  <c r="AK109" i="35"/>
  <c r="AN109" i="35"/>
  <c r="BQ109" i="35"/>
  <c r="AE109" i="35"/>
  <c r="AO109" i="35"/>
  <c r="BM109" i="35"/>
  <c r="AD109" i="35"/>
  <c r="AA116" i="35"/>
  <c r="AG33" i="37" s="1"/>
  <c r="AK116" i="35"/>
  <c r="AN116" i="35"/>
  <c r="AD116" i="35"/>
  <c r="AO116" i="35"/>
  <c r="BQ116" i="35"/>
  <c r="BM116" i="35"/>
  <c r="AH116" i="35"/>
  <c r="AI116" i="35" s="1"/>
  <c r="AJ116" i="35" s="1"/>
  <c r="W116" i="35"/>
  <c r="X116" i="35" s="1"/>
  <c r="Y116" i="35" s="1"/>
  <c r="Z116" i="35" s="1"/>
  <c r="BN116" i="35"/>
  <c r="AE116" i="35"/>
  <c r="AD112" i="35"/>
  <c r="AO112" i="35"/>
  <c r="AE112" i="35"/>
  <c r="BM112" i="35"/>
  <c r="AA112" i="35"/>
  <c r="AG32" i="37" s="1"/>
  <c r="AK112" i="35"/>
  <c r="BQ112" i="35"/>
  <c r="W112" i="35"/>
  <c r="X112" i="35" s="1"/>
  <c r="Y112" i="35" s="1"/>
  <c r="Z112" i="35" s="1"/>
  <c r="AN112" i="35"/>
  <c r="BN112" i="35"/>
  <c r="AH112" i="35"/>
  <c r="AI112" i="35" s="1"/>
  <c r="AJ112" i="35" s="1"/>
  <c r="BM108" i="35"/>
  <c r="W108" i="35"/>
  <c r="X108" i="35" s="1"/>
  <c r="Y108" i="35" s="1"/>
  <c r="Z108" i="35" s="1"/>
  <c r="AH108" i="35"/>
  <c r="AI108" i="35" s="1"/>
  <c r="AJ108" i="35" s="1"/>
  <c r="BN108" i="35"/>
  <c r="AA108" i="35"/>
  <c r="AG31" i="37" s="1"/>
  <c r="AK108" i="35"/>
  <c r="AD108" i="35"/>
  <c r="AO108" i="35"/>
  <c r="AE108" i="35"/>
  <c r="BQ108" i="35"/>
  <c r="AN108" i="35"/>
  <c r="BM114" i="35"/>
  <c r="W114" i="35"/>
  <c r="X114" i="35" s="1"/>
  <c r="Y114" i="35" s="1"/>
  <c r="Z114" i="35" s="1"/>
  <c r="AH114" i="35"/>
  <c r="BN114" i="35"/>
  <c r="BW29" i="37" s="1"/>
  <c r="AA114" i="35"/>
  <c r="AK114" i="35"/>
  <c r="AR31" i="37" s="1"/>
  <c r="AD114" i="35"/>
  <c r="AO114" i="35"/>
  <c r="AW33" i="37" s="1"/>
  <c r="AE114" i="35"/>
  <c r="AN114" i="35"/>
  <c r="AU29" i="37" s="1"/>
  <c r="BQ114" i="35"/>
  <c r="BZ32" i="37" s="1"/>
  <c r="AN111" i="35"/>
  <c r="BQ111" i="35"/>
  <c r="AD111" i="35"/>
  <c r="AO111" i="35"/>
  <c r="AE111" i="35"/>
  <c r="W111" i="35"/>
  <c r="AC33" i="37" s="1"/>
  <c r="AH111" i="35"/>
  <c r="AI111" i="35" s="1"/>
  <c r="AJ111" i="35" s="1"/>
  <c r="BN111" i="35"/>
  <c r="AA111" i="35"/>
  <c r="BM111" i="35"/>
  <c r="AK111" i="35"/>
  <c r="AA110" i="35"/>
  <c r="AK110" i="35"/>
  <c r="AR30" i="37" s="1"/>
  <c r="AN110" i="35"/>
  <c r="AU28" i="37" s="1"/>
  <c r="BQ110" i="35"/>
  <c r="BZ31" i="37" s="1"/>
  <c r="AD110" i="35"/>
  <c r="AO110" i="35"/>
  <c r="AW32" i="37" s="1"/>
  <c r="BM110" i="35"/>
  <c r="AE110" i="35"/>
  <c r="BN110" i="35"/>
  <c r="BW28" i="37" s="1"/>
  <c r="AH110" i="35"/>
  <c r="W110" i="35"/>
  <c r="X110" i="35" s="1"/>
  <c r="Y110" i="35" s="1"/>
  <c r="Z110" i="35" s="1"/>
  <c r="AE107" i="35"/>
  <c r="BM107" i="35"/>
  <c r="W107" i="35"/>
  <c r="AC32" i="37" s="1"/>
  <c r="AH107" i="35"/>
  <c r="AI107" i="35" s="1"/>
  <c r="AJ107" i="35" s="1"/>
  <c r="BN107" i="35"/>
  <c r="AN107" i="35"/>
  <c r="BQ107" i="35"/>
  <c r="AD107" i="35"/>
  <c r="AK107" i="35"/>
  <c r="AA107" i="35"/>
  <c r="AO107" i="35"/>
  <c r="W24" i="35"/>
  <c r="BQ24" i="35"/>
  <c r="W20" i="35"/>
  <c r="BQ20" i="35"/>
  <c r="W16" i="35"/>
  <c r="BQ16" i="35"/>
  <c r="W12" i="35"/>
  <c r="BQ12" i="35"/>
  <c r="W8" i="35"/>
  <c r="AC7" i="37" s="1"/>
  <c r="BQ8" i="35"/>
  <c r="W21" i="35"/>
  <c r="BQ21" i="35"/>
  <c r="W13" i="35"/>
  <c r="BQ13" i="35"/>
  <c r="W25" i="35"/>
  <c r="BQ25" i="35"/>
  <c r="W17" i="35"/>
  <c r="BQ17" i="35"/>
  <c r="W10" i="35"/>
  <c r="BQ10" i="35"/>
  <c r="W18" i="35"/>
  <c r="BQ18" i="35"/>
  <c r="W14" i="35"/>
  <c r="BQ14" i="35"/>
  <c r="W7" i="35"/>
  <c r="BQ7" i="35"/>
  <c r="W9" i="35"/>
  <c r="BQ9" i="35"/>
  <c r="W26" i="35"/>
  <c r="BQ26" i="35"/>
  <c r="W22" i="35"/>
  <c r="BQ22" i="35"/>
  <c r="W23" i="35"/>
  <c r="AC11" i="37" s="1"/>
  <c r="BQ23" i="35"/>
  <c r="W19" i="35"/>
  <c r="AC10" i="37" s="1"/>
  <c r="BQ19" i="35"/>
  <c r="W15" i="35"/>
  <c r="AC9" i="37" s="1"/>
  <c r="BQ15" i="35"/>
  <c r="W11" i="35"/>
  <c r="AC8" i="37" s="1"/>
  <c r="BQ11" i="35"/>
  <c r="AF169" i="37" l="1"/>
  <c r="AS30" i="37"/>
  <c r="AF173" i="37"/>
  <c r="BZ165" i="37"/>
  <c r="AF175" i="37"/>
  <c r="AF170" i="37"/>
  <c r="AF172" i="37"/>
  <c r="AW166" i="37"/>
  <c r="AG165" i="37"/>
  <c r="AF174" i="37"/>
  <c r="AF176" i="37"/>
  <c r="AG164" i="37"/>
  <c r="AG166" i="37"/>
  <c r="AF178" i="37"/>
  <c r="AF179" i="37"/>
  <c r="AF171" i="37"/>
  <c r="AW165" i="37"/>
  <c r="BZ164" i="37"/>
  <c r="AF168" i="37"/>
  <c r="AF177" i="37"/>
  <c r="AI110" i="35"/>
  <c r="AJ110" i="35" s="1"/>
  <c r="AO32" i="37"/>
  <c r="AS31" i="37"/>
  <c r="AR164" i="37"/>
  <c r="AI114" i="35"/>
  <c r="AJ114" i="35" s="1"/>
  <c r="AO33" i="37"/>
  <c r="X107" i="35"/>
  <c r="Y107" i="35" s="1"/>
  <c r="Z107" i="35" s="1"/>
  <c r="X115" i="35"/>
  <c r="Y115" i="35" s="1"/>
  <c r="Z115" i="35" s="1"/>
  <c r="X111" i="35"/>
  <c r="Y111" i="35" s="1"/>
  <c r="Z111" i="35" s="1"/>
  <c r="AM116" i="35"/>
  <c r="AL116" i="35"/>
  <c r="AL112" i="35"/>
  <c r="AM112" i="35"/>
  <c r="AM111" i="35"/>
  <c r="AL111" i="35"/>
  <c r="AM108" i="35"/>
  <c r="AL108" i="35"/>
  <c r="AL109" i="35"/>
  <c r="AM109" i="35"/>
  <c r="AM115" i="35"/>
  <c r="AL115" i="35"/>
  <c r="AL114" i="35"/>
  <c r="AM114" i="35"/>
  <c r="AM107" i="35"/>
  <c r="AL107" i="35"/>
  <c r="AM113" i="35"/>
  <c r="AL113" i="35"/>
  <c r="AM110" i="35"/>
  <c r="AL110" i="35"/>
  <c r="O7" i="37"/>
  <c r="AT30" i="37" l="1"/>
  <c r="AP33" i="37"/>
  <c r="AO166" i="37"/>
  <c r="AT31" i="37"/>
  <c r="AS164" i="37"/>
  <c r="AP32" i="37"/>
  <c r="AO165" i="37"/>
  <c r="AD32" i="37"/>
  <c r="AC165" i="37"/>
  <c r="AD34" i="37"/>
  <c r="AC167" i="37"/>
  <c r="AD33" i="37"/>
  <c r="AC166" i="37"/>
  <c r="N4" i="36"/>
  <c r="N5" i="36"/>
  <c r="N6" i="36"/>
  <c r="N7" i="36"/>
  <c r="N8" i="36"/>
  <c r="N9" i="36"/>
  <c r="N10" i="36"/>
  <c r="N11" i="36"/>
  <c r="N12" i="36"/>
  <c r="N13" i="36"/>
  <c r="N14" i="36"/>
  <c r="N15" i="36"/>
  <c r="N16" i="36"/>
  <c r="N17" i="36"/>
  <c r="N18" i="36"/>
  <c r="N19" i="36"/>
  <c r="N20" i="36"/>
  <c r="N21" i="36"/>
  <c r="N22" i="36"/>
  <c r="N23" i="36"/>
  <c r="N24" i="36"/>
  <c r="N25" i="36"/>
  <c r="N26" i="36"/>
  <c r="N27" i="36"/>
  <c r="N28" i="36"/>
  <c r="N29" i="36"/>
  <c r="N30" i="36"/>
  <c r="N31" i="36"/>
  <c r="N32" i="36"/>
  <c r="N33" i="36"/>
  <c r="N34" i="36"/>
  <c r="N35" i="36"/>
  <c r="N36" i="36"/>
  <c r="N37" i="36"/>
  <c r="N38" i="36"/>
  <c r="N39" i="36"/>
  <c r="N40" i="36"/>
  <c r="N41" i="36"/>
  <c r="N42" i="36"/>
  <c r="N43" i="36"/>
  <c r="N44" i="36"/>
  <c r="N45" i="36"/>
  <c r="N46" i="36"/>
  <c r="N47" i="36"/>
  <c r="N48" i="36"/>
  <c r="N49" i="36"/>
  <c r="N50" i="36"/>
  <c r="N51" i="36"/>
  <c r="N52" i="36"/>
  <c r="N53" i="36"/>
  <c r="N54" i="36"/>
  <c r="N55" i="36"/>
  <c r="N56" i="36"/>
  <c r="N57" i="36"/>
  <c r="N58" i="36"/>
  <c r="N59" i="36"/>
  <c r="N60" i="36"/>
  <c r="N61" i="36"/>
  <c r="N62" i="36"/>
  <c r="N63" i="36"/>
  <c r="N64" i="36"/>
  <c r="N65" i="36"/>
  <c r="N66" i="36"/>
  <c r="N67" i="36"/>
  <c r="N68" i="36"/>
  <c r="N69" i="36"/>
  <c r="N70" i="36"/>
  <c r="N71" i="36"/>
  <c r="N72" i="36"/>
  <c r="N73" i="36"/>
  <c r="N74" i="36"/>
  <c r="N75" i="36"/>
  <c r="N76" i="36"/>
  <c r="N77" i="36"/>
  <c r="N78" i="36"/>
  <c r="N79" i="36"/>
  <c r="N80" i="36"/>
  <c r="N81" i="36"/>
  <c r="N82" i="36"/>
  <c r="N83" i="36"/>
  <c r="N84" i="36"/>
  <c r="N85" i="36"/>
  <c r="N86" i="36"/>
  <c r="N87" i="36"/>
  <c r="N88" i="36"/>
  <c r="N89" i="36"/>
  <c r="N90" i="36"/>
  <c r="N91" i="36"/>
  <c r="N92" i="36"/>
  <c r="N93" i="36"/>
  <c r="N94" i="36"/>
  <c r="N95" i="36"/>
  <c r="N96" i="36"/>
  <c r="N97" i="36"/>
  <c r="N98" i="36"/>
  <c r="N99" i="36"/>
  <c r="N100" i="36"/>
  <c r="N101" i="36"/>
  <c r="N102" i="36"/>
  <c r="N103" i="36"/>
  <c r="N104" i="36"/>
  <c r="N105" i="36"/>
  <c r="N106" i="36"/>
  <c r="N107" i="36"/>
  <c r="N108" i="36"/>
  <c r="N109" i="36"/>
  <c r="N110" i="36"/>
  <c r="N111" i="36"/>
  <c r="N112" i="36"/>
  <c r="N113" i="36"/>
  <c r="N3" i="36"/>
  <c r="AT164" i="37" l="1"/>
  <c r="AQ32" i="37"/>
  <c r="AP165" i="37"/>
  <c r="AQ33" i="37"/>
  <c r="AP166" i="37"/>
  <c r="AE32" i="37"/>
  <c r="AD165" i="37"/>
  <c r="AE34" i="37"/>
  <c r="AD167" i="37"/>
  <c r="AE33" i="37"/>
  <c r="AD166" i="37"/>
  <c r="P334" i="38"/>
  <c r="AI334" i="38"/>
  <c r="AT334" i="38"/>
  <c r="AU334" i="38"/>
  <c r="BR334" i="38"/>
  <c r="CE334" i="38"/>
  <c r="AQ165" i="37" l="1"/>
  <c r="AQ166" i="37"/>
  <c r="BR335" i="38"/>
  <c r="ES335" i="38" s="1"/>
  <c r="FF334" i="38"/>
  <c r="AT335" i="38"/>
  <c r="DU335" i="38" s="1"/>
  <c r="DJ334" i="38"/>
  <c r="P335" i="38"/>
  <c r="CQ335" i="38" s="1"/>
  <c r="AF33" i="37"/>
  <c r="AE166" i="37"/>
  <c r="AF34" i="37"/>
  <c r="AE167" i="37"/>
  <c r="AF32" i="37"/>
  <c r="AE165" i="37"/>
  <c r="ES334" i="38"/>
  <c r="DU334" i="38"/>
  <c r="DV334" i="38"/>
  <c r="AU335" i="38"/>
  <c r="AI335" i="38"/>
  <c r="DJ335" i="38" s="1"/>
  <c r="CE335" i="38"/>
  <c r="FF335" i="38" s="1"/>
  <c r="CQ33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AF167" i="37" l="1"/>
  <c r="AF166" i="37"/>
  <c r="AF165" i="37"/>
  <c r="BR336" i="38"/>
  <c r="ES336" i="38" s="1"/>
  <c r="AT336" i="38"/>
  <c r="DU336" i="38" s="1"/>
  <c r="P336" i="38"/>
  <c r="P337" i="38" s="1"/>
  <c r="AI336" i="38"/>
  <c r="DJ336" i="38" s="1"/>
  <c r="CE336" i="38"/>
  <c r="BS334" i="38"/>
  <c r="AU336" i="38"/>
  <c r="DV335" i="38"/>
  <c r="H4" i="38"/>
  <c r="BR337" i="38" l="1"/>
  <c r="ES337" i="38" s="1"/>
  <c r="AT337" i="38"/>
  <c r="DU337" i="38" s="1"/>
  <c r="CQ337" i="38"/>
  <c r="CQ336" i="38"/>
  <c r="FF336" i="38"/>
  <c r="CE337" i="38"/>
  <c r="P338" i="38"/>
  <c r="CQ338" i="38" s="1"/>
  <c r="AI337" i="38"/>
  <c r="DV336" i="38"/>
  <c r="AU337" i="38"/>
  <c r="BS335" i="38"/>
  <c r="BR338" i="38" l="1"/>
  <c r="BR339" i="38" s="1"/>
  <c r="AT338" i="38"/>
  <c r="DU338" i="38" s="1"/>
  <c r="FF337" i="38"/>
  <c r="CE338" i="38"/>
  <c r="P339" i="38"/>
  <c r="DJ337" i="38"/>
  <c r="AI338" i="38"/>
  <c r="DV337" i="38"/>
  <c r="AU338" i="38"/>
  <c r="ES338" i="38" l="1"/>
  <c r="AT339" i="38"/>
  <c r="DU339" i="38" s="1"/>
  <c r="CQ339" i="38"/>
  <c r="CE339" i="38"/>
  <c r="FF338" i="38"/>
  <c r="P340" i="38"/>
  <c r="DJ338" i="38"/>
  <c r="AI339" i="38"/>
  <c r="ES339" i="38"/>
  <c r="BR340" i="38"/>
  <c r="DV338" i="38"/>
  <c r="AU339" i="38"/>
  <c r="DV339" i="38" s="1"/>
  <c r="AT340" i="38" l="1"/>
  <c r="DU340" i="38" s="1"/>
  <c r="CE340" i="38"/>
  <c r="AI340" i="38"/>
  <c r="DJ340" i="38" s="1"/>
  <c r="CQ340" i="38"/>
  <c r="FF339" i="38"/>
  <c r="P341" i="38"/>
  <c r="CQ341" i="38" s="1"/>
  <c r="DJ339" i="38"/>
  <c r="ES340" i="38"/>
  <c r="BR341" i="38"/>
  <c r="AU340" i="38"/>
  <c r="AT341" i="38" l="1"/>
  <c r="AT342" i="38" s="1"/>
  <c r="DU342" i="38" s="1"/>
  <c r="AI341" i="38"/>
  <c r="AI342" i="38" s="1"/>
  <c r="DJ342" i="38" s="1"/>
  <c r="CE341" i="38"/>
  <c r="FF340" i="38"/>
  <c r="P342" i="38"/>
  <c r="P343" i="38" s="1"/>
  <c r="P344" i="38" s="1"/>
  <c r="ES341" i="38"/>
  <c r="BR342" i="38"/>
  <c r="BR343" i="38" s="1"/>
  <c r="ES343" i="38" s="1"/>
  <c r="AU341" i="38"/>
  <c r="DV340" i="38"/>
  <c r="AT343" i="38" l="1"/>
  <c r="DU343" i="38" s="1"/>
  <c r="DU341" i="38"/>
  <c r="AI343" i="38"/>
  <c r="DJ343" i="38" s="1"/>
  <c r="FF341" i="38"/>
  <c r="CE342" i="38"/>
  <c r="DV341" i="38"/>
  <c r="DJ341" i="38"/>
  <c r="CQ342" i="38"/>
  <c r="CQ344" i="38"/>
  <c r="ES342" i="38"/>
  <c r="BR344" i="38"/>
  <c r="CQ343" i="38"/>
  <c r="P345" i="38"/>
  <c r="CQ345" i="38" s="1"/>
  <c r="AU342" i="38"/>
  <c r="DV342" i="38" s="1"/>
  <c r="AT344" i="38" l="1"/>
  <c r="DU344" i="38" s="1"/>
  <c r="AI344" i="38"/>
  <c r="AI345" i="38" s="1"/>
  <c r="DJ345" i="38" s="1"/>
  <c r="FF342" i="38"/>
  <c r="CE343" i="38"/>
  <c r="P346" i="38"/>
  <c r="ES344" i="38"/>
  <c r="BR345" i="38"/>
  <c r="AU343" i="38"/>
  <c r="AT345" i="38" l="1"/>
  <c r="DU345" i="38" s="1"/>
  <c r="DJ344" i="38"/>
  <c r="AI346" i="38"/>
  <c r="DJ346" i="38" s="1"/>
  <c r="FF343" i="38"/>
  <c r="CE344" i="38"/>
  <c r="ES345" i="38"/>
  <c r="BR346" i="38"/>
  <c r="P347" i="38"/>
  <c r="P348" i="38" s="1"/>
  <c r="CQ348" i="38" s="1"/>
  <c r="CQ346" i="38"/>
  <c r="AU344" i="38"/>
  <c r="DV344" i="38" s="1"/>
  <c r="DV343" i="38"/>
  <c r="AT346" i="38" l="1"/>
  <c r="DU346" i="38" s="1"/>
  <c r="AI347" i="38"/>
  <c r="DJ347" i="38" s="1"/>
  <c r="FF344" i="38"/>
  <c r="CE345" i="38"/>
  <c r="CQ347" i="38"/>
  <c r="P349" i="38"/>
  <c r="CQ349" i="38" s="1"/>
  <c r="ES346" i="38"/>
  <c r="BR347" i="38"/>
  <c r="BR348" i="38" s="1"/>
  <c r="AU345" i="38"/>
  <c r="AT347" i="38" l="1"/>
  <c r="AT348" i="38" s="1"/>
  <c r="AI348" i="38"/>
  <c r="AI349" i="38" s="1"/>
  <c r="DJ349" i="38" s="1"/>
  <c r="FF345" i="38"/>
  <c r="CE346" i="38"/>
  <c r="ES348" i="38"/>
  <c r="ES347" i="38"/>
  <c r="BR349" i="38"/>
  <c r="ES349" i="38" s="1"/>
  <c r="P350" i="38"/>
  <c r="AU346" i="38"/>
  <c r="DV345" i="38"/>
  <c r="DU347" i="38" l="1"/>
  <c r="DJ348" i="38"/>
  <c r="FF346" i="38"/>
  <c r="CE347" i="38"/>
  <c r="FF347" i="38" s="1"/>
  <c r="AI350" i="38"/>
  <c r="AT349" i="38"/>
  <c r="DU348" i="38"/>
  <c r="P351" i="38"/>
  <c r="CQ350" i="38"/>
  <c r="BR350" i="38"/>
  <c r="AU347" i="38"/>
  <c r="DV346" i="38"/>
  <c r="CE348" i="38" l="1"/>
  <c r="FF348" i="38" s="1"/>
  <c r="DJ350" i="38"/>
  <c r="AI351" i="38"/>
  <c r="BR351" i="38"/>
  <c r="ES350" i="38"/>
  <c r="P352" i="38"/>
  <c r="CQ351" i="38"/>
  <c r="AT350" i="38"/>
  <c r="DU349" i="38"/>
  <c r="AU348" i="38"/>
  <c r="DV347" i="38"/>
  <c r="CE349" i="38" l="1"/>
  <c r="FF349" i="38" s="1"/>
  <c r="AI352" i="38"/>
  <c r="DJ351" i="38"/>
  <c r="CQ352" i="38"/>
  <c r="P353" i="38"/>
  <c r="AT351" i="38"/>
  <c r="DU350" i="38"/>
  <c r="BR352" i="38"/>
  <c r="ES351" i="38"/>
  <c r="AU349" i="38"/>
  <c r="DV348" i="38"/>
  <c r="CE350" i="38" l="1"/>
  <c r="FF350" i="38" s="1"/>
  <c r="DJ352" i="38"/>
  <c r="AI353" i="38"/>
  <c r="BR353" i="38"/>
  <c r="ES352" i="38"/>
  <c r="AT352" i="38"/>
  <c r="DU351" i="38"/>
  <c r="P354" i="38"/>
  <c r="CQ353" i="38"/>
  <c r="AU350" i="38"/>
  <c r="DV349" i="38"/>
  <c r="CE351" i="38" l="1"/>
  <c r="FF351" i="38" s="1"/>
  <c r="DJ353" i="38"/>
  <c r="AI354" i="38"/>
  <c r="P355" i="38"/>
  <c r="CQ354" i="38"/>
  <c r="AT353" i="38"/>
  <c r="DU352" i="38"/>
  <c r="BR354" i="38"/>
  <c r="ES353" i="38"/>
  <c r="AU351" i="38"/>
  <c r="DV350" i="38"/>
  <c r="CE352" i="38" l="1"/>
  <c r="FF352" i="38" s="1"/>
  <c r="AI355" i="38"/>
  <c r="DJ355" i="38" s="1"/>
  <c r="DJ354" i="38"/>
  <c r="AT354" i="38"/>
  <c r="DU353" i="38"/>
  <c r="BR355" i="38"/>
  <c r="ES354" i="38"/>
  <c r="P356" i="38"/>
  <c r="CQ355" i="38"/>
  <c r="AU352" i="38"/>
  <c r="DV351" i="38"/>
  <c r="CE353" i="38" l="1"/>
  <c r="FF353" i="38" s="1"/>
  <c r="AI356" i="38"/>
  <c r="ES355" i="38"/>
  <c r="BR356" i="38"/>
  <c r="AT355" i="38"/>
  <c r="DU354" i="38"/>
  <c r="P357" i="38"/>
  <c r="CQ356" i="38"/>
  <c r="AU353" i="38"/>
  <c r="DV352" i="38"/>
  <c r="CQ357" i="38" l="1"/>
  <c r="P358" i="38"/>
  <c r="CE354" i="38"/>
  <c r="FF354" i="38" s="1"/>
  <c r="AI357" i="38"/>
  <c r="AI358" i="38" s="1"/>
  <c r="DJ356" i="38"/>
  <c r="AT356" i="38"/>
  <c r="DU355" i="38"/>
  <c r="BR357" i="38"/>
  <c r="BR358" i="38" s="1"/>
  <c r="ES356" i="38"/>
  <c r="AU354" i="38"/>
  <c r="DV353" i="38"/>
  <c r="DJ358" i="38" l="1"/>
  <c r="AI359" i="38"/>
  <c r="CQ358" i="38"/>
  <c r="P359" i="38"/>
  <c r="ES358" i="38"/>
  <c r="BR359" i="38"/>
  <c r="CE355" i="38"/>
  <c r="FF355" i="38" s="1"/>
  <c r="DJ357" i="38"/>
  <c r="ES357" i="38"/>
  <c r="AT357" i="38"/>
  <c r="AT358" i="38" s="1"/>
  <c r="DU356" i="38"/>
  <c r="AU355" i="38"/>
  <c r="DV354" i="38"/>
  <c r="CQ359" i="38" l="1"/>
  <c r="P360" i="38"/>
  <c r="ES359" i="38"/>
  <c r="BR360" i="38"/>
  <c r="DJ359" i="38"/>
  <c r="AI360" i="38"/>
  <c r="DU358" i="38"/>
  <c r="AT359" i="38"/>
  <c r="CE356" i="38"/>
  <c r="FF356" i="38" s="1"/>
  <c r="DU357" i="38"/>
  <c r="AU356" i="38"/>
  <c r="DV355" i="38"/>
  <c r="DU359" i="38" l="1"/>
  <c r="AT360" i="38"/>
  <c r="CQ360" i="38"/>
  <c r="P361" i="38"/>
  <c r="DJ360" i="38"/>
  <c r="AI361" i="38"/>
  <c r="ES360" i="38"/>
  <c r="BR361" i="38"/>
  <c r="CE357" i="38"/>
  <c r="AU357" i="38"/>
  <c r="AU358" i="38" s="1"/>
  <c r="DV356" i="38"/>
  <c r="DV358" i="38" l="1"/>
  <c r="AU359" i="38"/>
  <c r="ES361" i="38"/>
  <c r="BR362" i="38"/>
  <c r="FF357" i="38"/>
  <c r="CE358" i="38"/>
  <c r="CQ361" i="38"/>
  <c r="P362" i="38"/>
  <c r="DJ361" i="38"/>
  <c r="AI362" i="38"/>
  <c r="DU360" i="38"/>
  <c r="AT361" i="38"/>
  <c r="DV357" i="38"/>
  <c r="DJ362" i="38" l="1"/>
  <c r="AI363" i="38"/>
  <c r="CQ362" i="38"/>
  <c r="P363" i="38"/>
  <c r="FF358" i="38"/>
  <c r="CE359" i="38"/>
  <c r="ES362" i="38"/>
  <c r="BR363" i="38"/>
  <c r="DU361" i="38"/>
  <c r="AT362" i="38"/>
  <c r="DV359" i="38"/>
  <c r="AU360" i="38"/>
  <c r="B131" i="37"/>
  <c r="B127" i="37"/>
  <c r="B128" i="37"/>
  <c r="B129" i="37"/>
  <c r="ES363" i="38" l="1"/>
  <c r="BR364" i="38"/>
  <c r="FF359" i="38"/>
  <c r="CE360" i="38"/>
  <c r="DU362" i="38"/>
  <c r="AT363" i="38"/>
  <c r="DV360" i="38"/>
  <c r="AU361" i="38"/>
  <c r="DJ363" i="38"/>
  <c r="AI364" i="38"/>
  <c r="CQ363" i="38"/>
  <c r="P364" i="38"/>
  <c r="AF8" i="35"/>
  <c r="AG8" i="35" s="1"/>
  <c r="AF9" i="35"/>
  <c r="AG9" i="35" s="1"/>
  <c r="AF10" i="35"/>
  <c r="AG10" i="35" s="1"/>
  <c r="AF11" i="35"/>
  <c r="AG11" i="35" s="1"/>
  <c r="AF12" i="35"/>
  <c r="AM7" i="37" s="1"/>
  <c r="AF13" i="35"/>
  <c r="AG13" i="35" s="1"/>
  <c r="AF14" i="35"/>
  <c r="AG14" i="35" s="1"/>
  <c r="AF15" i="35"/>
  <c r="AG15" i="35" s="1"/>
  <c r="AF16" i="35"/>
  <c r="AM8" i="37" s="1"/>
  <c r="AF17" i="35"/>
  <c r="AG17" i="35" s="1"/>
  <c r="AF18" i="35"/>
  <c r="AG18" i="35" s="1"/>
  <c r="AF19" i="35"/>
  <c r="AG19" i="35" s="1"/>
  <c r="AF20" i="35"/>
  <c r="AM9" i="37" s="1"/>
  <c r="AF21" i="35"/>
  <c r="AG21" i="35" s="1"/>
  <c r="AF22" i="35"/>
  <c r="AG22" i="35" s="1"/>
  <c r="AF23" i="35"/>
  <c r="AG23" i="35" s="1"/>
  <c r="AF24" i="35"/>
  <c r="AM10" i="37" s="1"/>
  <c r="AF25" i="35"/>
  <c r="AG25" i="35" s="1"/>
  <c r="AF26" i="35"/>
  <c r="AG26" i="35" s="1"/>
  <c r="AF27" i="35"/>
  <c r="AG27" i="35" s="1"/>
  <c r="AF28" i="35"/>
  <c r="AM11" i="37" s="1"/>
  <c r="AF29" i="35"/>
  <c r="AG29" i="35" s="1"/>
  <c r="AF30" i="35"/>
  <c r="AG30" i="35" s="1"/>
  <c r="AF31" i="35"/>
  <c r="AG31" i="35" s="1"/>
  <c r="AF32" i="35"/>
  <c r="AM12" i="37" s="1"/>
  <c r="AF33" i="35"/>
  <c r="AG33" i="35" s="1"/>
  <c r="AF34" i="35"/>
  <c r="AG34" i="35" s="1"/>
  <c r="AF35" i="35"/>
  <c r="AG35" i="35" s="1"/>
  <c r="AF36" i="35"/>
  <c r="AM13" i="37" s="1"/>
  <c r="AF37" i="35"/>
  <c r="AG37" i="35" s="1"/>
  <c r="AF38" i="35"/>
  <c r="AG38" i="35" s="1"/>
  <c r="AF39" i="35"/>
  <c r="AG39" i="35" s="1"/>
  <c r="AF40" i="35"/>
  <c r="AM14" i="37" s="1"/>
  <c r="AF41" i="35"/>
  <c r="AG41" i="35" s="1"/>
  <c r="AF42" i="35"/>
  <c r="AG42" i="35" s="1"/>
  <c r="AF43" i="35"/>
  <c r="AG43" i="35" s="1"/>
  <c r="AF44" i="35"/>
  <c r="AM15" i="37" s="1"/>
  <c r="AF45" i="35"/>
  <c r="AG45" i="35" s="1"/>
  <c r="AF46" i="35"/>
  <c r="AG46" i="35" s="1"/>
  <c r="AF47" i="35"/>
  <c r="AG47" i="35" s="1"/>
  <c r="AF48" i="35"/>
  <c r="AM16" i="37" s="1"/>
  <c r="AF49" i="35"/>
  <c r="AG49" i="35" s="1"/>
  <c r="AF50" i="35"/>
  <c r="AG50" i="35" s="1"/>
  <c r="AF51" i="35"/>
  <c r="AG51" i="35" s="1"/>
  <c r="AF52" i="35"/>
  <c r="AM17" i="37" s="1"/>
  <c r="AF53" i="35"/>
  <c r="AG53" i="35" s="1"/>
  <c r="AF54" i="35"/>
  <c r="AG54" i="35" s="1"/>
  <c r="AF55" i="35"/>
  <c r="AG55" i="35" s="1"/>
  <c r="AF56" i="35"/>
  <c r="AM18" i="37" s="1"/>
  <c r="AF57" i="35"/>
  <c r="AG57" i="35" s="1"/>
  <c r="AF58" i="35"/>
  <c r="AG58" i="35" s="1"/>
  <c r="AF59" i="35"/>
  <c r="AG59" i="35" s="1"/>
  <c r="AF60" i="35"/>
  <c r="AM19" i="37" s="1"/>
  <c r="AF61" i="35"/>
  <c r="AG61" i="35" s="1"/>
  <c r="AF62" i="35"/>
  <c r="AG62" i="35" s="1"/>
  <c r="AF63" i="35"/>
  <c r="AG63" i="35" s="1"/>
  <c r="AF64" i="35"/>
  <c r="AM20" i="37" s="1"/>
  <c r="AF65" i="35"/>
  <c r="AG65" i="35" s="1"/>
  <c r="AF66" i="35"/>
  <c r="AG66" i="35" s="1"/>
  <c r="AF67" i="35"/>
  <c r="AG67" i="35" s="1"/>
  <c r="AF68" i="35"/>
  <c r="AM21" i="37" s="1"/>
  <c r="AF69" i="35"/>
  <c r="AG69" i="35" s="1"/>
  <c r="AF70" i="35"/>
  <c r="AG70" i="35" s="1"/>
  <c r="AF71" i="35"/>
  <c r="AG71" i="35" s="1"/>
  <c r="AF72" i="35"/>
  <c r="AM22" i="37" s="1"/>
  <c r="AF73" i="35"/>
  <c r="AG73" i="35" s="1"/>
  <c r="AF74" i="35"/>
  <c r="AG74" i="35" s="1"/>
  <c r="AF75" i="35"/>
  <c r="AG75" i="35" s="1"/>
  <c r="AF76" i="35"/>
  <c r="AM23" i="37" s="1"/>
  <c r="AF77" i="35"/>
  <c r="AG77" i="35" s="1"/>
  <c r="AF78" i="35"/>
  <c r="AG78" i="35" s="1"/>
  <c r="AF79" i="35"/>
  <c r="AG79" i="35" s="1"/>
  <c r="AF80" i="35"/>
  <c r="AM24" i="37" s="1"/>
  <c r="AF81" i="35"/>
  <c r="AG81" i="35" s="1"/>
  <c r="AF82" i="35"/>
  <c r="AG82" i="35" s="1"/>
  <c r="AF83" i="35"/>
  <c r="AG83" i="35" s="1"/>
  <c r="AF84" i="35"/>
  <c r="AM25" i="37" s="1"/>
  <c r="AF85" i="35"/>
  <c r="AG85" i="35" s="1"/>
  <c r="AF86" i="35"/>
  <c r="AG86" i="35" s="1"/>
  <c r="AF87" i="35"/>
  <c r="AG87" i="35" s="1"/>
  <c r="AF88" i="35"/>
  <c r="AM26" i="37" s="1"/>
  <c r="AF89" i="35"/>
  <c r="AG89" i="35" s="1"/>
  <c r="AF90" i="35"/>
  <c r="AG90" i="35" s="1"/>
  <c r="AF91" i="35"/>
  <c r="AG91" i="35" s="1"/>
  <c r="AF92" i="35"/>
  <c r="AM27" i="37" s="1"/>
  <c r="AF93" i="35"/>
  <c r="AG93" i="35" s="1"/>
  <c r="AF94" i="35"/>
  <c r="AG94" i="35" s="1"/>
  <c r="AF95" i="35"/>
  <c r="AG95" i="35" s="1"/>
  <c r="AF96" i="35"/>
  <c r="AM28" i="37" s="1"/>
  <c r="AF97" i="35"/>
  <c r="AG97" i="35" s="1"/>
  <c r="AF98" i="35"/>
  <c r="AG98" i="35" s="1"/>
  <c r="AF99" i="35"/>
  <c r="AG99" i="35" s="1"/>
  <c r="AF100" i="35"/>
  <c r="AM29" i="37" s="1"/>
  <c r="AF101" i="35"/>
  <c r="AG101" i="35" s="1"/>
  <c r="AF102" i="35"/>
  <c r="AG102" i="35" s="1"/>
  <c r="AF103" i="35"/>
  <c r="AG103" i="35" s="1"/>
  <c r="AF104" i="35"/>
  <c r="AM30" i="37" s="1"/>
  <c r="AF105" i="35"/>
  <c r="AG105" i="35" s="1"/>
  <c r="AF106" i="35"/>
  <c r="AG106" i="35" s="1"/>
  <c r="AF7" i="35"/>
  <c r="AG7" i="35" s="1"/>
  <c r="DJ364" i="38" l="1"/>
  <c r="AI365" i="38"/>
  <c r="DV361" i="38"/>
  <c r="AU362" i="38"/>
  <c r="DU363" i="38"/>
  <c r="AT364" i="38"/>
  <c r="CQ364" i="38"/>
  <c r="P365" i="38"/>
  <c r="FF360" i="38"/>
  <c r="CE361" i="38"/>
  <c r="ES364" i="38"/>
  <c r="BR365" i="38"/>
  <c r="AG104" i="35"/>
  <c r="AG44" i="35"/>
  <c r="AG92" i="35"/>
  <c r="AG100" i="35"/>
  <c r="AG88" i="35"/>
  <c r="AG76" i="35"/>
  <c r="AG64" i="35"/>
  <c r="AG52" i="35"/>
  <c r="AG40" i="35"/>
  <c r="AG28" i="35"/>
  <c r="AG16" i="35"/>
  <c r="AG80" i="35"/>
  <c r="AG20" i="35"/>
  <c r="AG56" i="35"/>
  <c r="AG68" i="35"/>
  <c r="AG32" i="35"/>
  <c r="AG96" i="35"/>
  <c r="AG84" i="35"/>
  <c r="AG72" i="35"/>
  <c r="AG60" i="35"/>
  <c r="AG48" i="35"/>
  <c r="AG36" i="35"/>
  <c r="AG24" i="35"/>
  <c r="AG12" i="35"/>
  <c r="AI59" i="38"/>
  <c r="AT59" i="38"/>
  <c r="AU59" i="38"/>
  <c r="BR59" i="38"/>
  <c r="CE59" i="38"/>
  <c r="E141" i="37"/>
  <c r="F141" i="37"/>
  <c r="G141" i="37"/>
  <c r="P141" i="37"/>
  <c r="Z141" i="37"/>
  <c r="AA141" i="37"/>
  <c r="AH141" i="37"/>
  <c r="AK141" i="37"/>
  <c r="AL141" i="37"/>
  <c r="AV141" i="37"/>
  <c r="BI141" i="37"/>
  <c r="BJ141" i="37"/>
  <c r="BK141" i="37"/>
  <c r="BM141" i="37"/>
  <c r="BN141" i="37"/>
  <c r="BO141" i="37"/>
  <c r="BP141" i="37"/>
  <c r="BQ141" i="37"/>
  <c r="BR141" i="37"/>
  <c r="BS141" i="37"/>
  <c r="BT141" i="37"/>
  <c r="BU141" i="37"/>
  <c r="BV141" i="37"/>
  <c r="E142" i="37"/>
  <c r="F142" i="37"/>
  <c r="G142" i="37"/>
  <c r="P142" i="37"/>
  <c r="Z142" i="37"/>
  <c r="AA142" i="37"/>
  <c r="AH142" i="37"/>
  <c r="AK142" i="37"/>
  <c r="AL142" i="37"/>
  <c r="BI142" i="37"/>
  <c r="BJ142" i="37"/>
  <c r="BK142" i="37"/>
  <c r="BM142" i="37"/>
  <c r="BN142" i="37"/>
  <c r="BO142" i="37"/>
  <c r="BP142" i="37"/>
  <c r="BQ142" i="37"/>
  <c r="BR142" i="37"/>
  <c r="BS142" i="37"/>
  <c r="BT142" i="37"/>
  <c r="BU142" i="37"/>
  <c r="BV142" i="37"/>
  <c r="E143" i="37"/>
  <c r="F143" i="37"/>
  <c r="G143" i="37"/>
  <c r="P143" i="37"/>
  <c r="Z143" i="37"/>
  <c r="AA143" i="37"/>
  <c r="AH143" i="37"/>
  <c r="AK143" i="37"/>
  <c r="AL143" i="37"/>
  <c r="BI143" i="37"/>
  <c r="BJ143" i="37"/>
  <c r="BK143" i="37"/>
  <c r="BM143" i="37"/>
  <c r="BN143" i="37"/>
  <c r="BO143" i="37"/>
  <c r="BP143" i="37"/>
  <c r="BQ143" i="37"/>
  <c r="BR143" i="37"/>
  <c r="BS143" i="37"/>
  <c r="BT143" i="37"/>
  <c r="BU143" i="37"/>
  <c r="BV143" i="37"/>
  <c r="E144" i="37"/>
  <c r="F144" i="37"/>
  <c r="G144" i="37"/>
  <c r="P144" i="37"/>
  <c r="Z144" i="37"/>
  <c r="AA144" i="37"/>
  <c r="AH144" i="37"/>
  <c r="AK144" i="37"/>
  <c r="AL144" i="37"/>
  <c r="AV144" i="37"/>
  <c r="BI144" i="37"/>
  <c r="BJ144" i="37"/>
  <c r="BK144" i="37"/>
  <c r="BM144" i="37"/>
  <c r="BN144" i="37"/>
  <c r="BO144" i="37"/>
  <c r="BP144" i="37"/>
  <c r="BQ144" i="37"/>
  <c r="BR144" i="37"/>
  <c r="BS144" i="37"/>
  <c r="BT144" i="37"/>
  <c r="BU144" i="37"/>
  <c r="BV144" i="37"/>
  <c r="E145" i="37"/>
  <c r="F145" i="37"/>
  <c r="G145" i="37"/>
  <c r="P145" i="37"/>
  <c r="Z145" i="37"/>
  <c r="AA145" i="37"/>
  <c r="AH145" i="37"/>
  <c r="AK145" i="37"/>
  <c r="AL145" i="37"/>
  <c r="BI145" i="37"/>
  <c r="BJ145" i="37"/>
  <c r="BK145" i="37"/>
  <c r="BM145" i="37"/>
  <c r="BN145" i="37"/>
  <c r="BO145" i="37"/>
  <c r="BP145" i="37"/>
  <c r="BQ145" i="37"/>
  <c r="BR145" i="37"/>
  <c r="BS145" i="37"/>
  <c r="BT145" i="37"/>
  <c r="BU145" i="37"/>
  <c r="BV145" i="37"/>
  <c r="E146" i="37"/>
  <c r="F146" i="37"/>
  <c r="G146" i="37"/>
  <c r="P146" i="37"/>
  <c r="Z146" i="37"/>
  <c r="AA146" i="37"/>
  <c r="AH146" i="37"/>
  <c r="AK146" i="37"/>
  <c r="AL146" i="37"/>
  <c r="BI146" i="37"/>
  <c r="BJ146" i="37"/>
  <c r="BK146" i="37"/>
  <c r="BM146" i="37"/>
  <c r="BN146" i="37"/>
  <c r="BO146" i="37"/>
  <c r="BP146" i="37"/>
  <c r="BQ146" i="37"/>
  <c r="BR146" i="37"/>
  <c r="BS146" i="37"/>
  <c r="BT146" i="37"/>
  <c r="BU146" i="37"/>
  <c r="BV146" i="37"/>
  <c r="E147" i="37"/>
  <c r="F147" i="37"/>
  <c r="G147" i="37"/>
  <c r="P147" i="37"/>
  <c r="Z147" i="37"/>
  <c r="AA147" i="37"/>
  <c r="AH147" i="37"/>
  <c r="AK147" i="37"/>
  <c r="AL147" i="37"/>
  <c r="BI147" i="37"/>
  <c r="BJ147" i="37"/>
  <c r="BK147" i="37"/>
  <c r="BM147" i="37"/>
  <c r="BN147" i="37"/>
  <c r="BO147" i="37"/>
  <c r="BP147" i="37"/>
  <c r="BQ147" i="37"/>
  <c r="BR147" i="37"/>
  <c r="BS147" i="37"/>
  <c r="BT147" i="37"/>
  <c r="BU147" i="37"/>
  <c r="BV147" i="37"/>
  <c r="E148" i="37"/>
  <c r="F148" i="37"/>
  <c r="G148" i="37"/>
  <c r="P148" i="37"/>
  <c r="Z148" i="37"/>
  <c r="AA148" i="37"/>
  <c r="AH148" i="37"/>
  <c r="AK148" i="37"/>
  <c r="AL148" i="37"/>
  <c r="BI148" i="37"/>
  <c r="BJ148" i="37"/>
  <c r="BK148" i="37"/>
  <c r="BM148" i="37"/>
  <c r="BN148" i="37"/>
  <c r="BO148" i="37"/>
  <c r="BP148" i="37"/>
  <c r="BQ148" i="37"/>
  <c r="BR148" i="37"/>
  <c r="BS148" i="37"/>
  <c r="BT148" i="37"/>
  <c r="BU148" i="37"/>
  <c r="BV148" i="37"/>
  <c r="E149" i="37"/>
  <c r="F149" i="37"/>
  <c r="G149" i="37"/>
  <c r="P149" i="37"/>
  <c r="Z149" i="37"/>
  <c r="AA149" i="37"/>
  <c r="AH149" i="37"/>
  <c r="AK149" i="37"/>
  <c r="AL149" i="37"/>
  <c r="BI149" i="37"/>
  <c r="BJ149" i="37"/>
  <c r="BK149" i="37"/>
  <c r="BM149" i="37"/>
  <c r="BN149" i="37"/>
  <c r="BO149" i="37"/>
  <c r="BP149" i="37"/>
  <c r="BQ149" i="37"/>
  <c r="BR149" i="37"/>
  <c r="BS149" i="37"/>
  <c r="BT149" i="37"/>
  <c r="BU149" i="37"/>
  <c r="BV149" i="37"/>
  <c r="E150" i="37"/>
  <c r="F150" i="37"/>
  <c r="G150" i="37"/>
  <c r="P150" i="37"/>
  <c r="Z150" i="37"/>
  <c r="AA150" i="37"/>
  <c r="AH150" i="37"/>
  <c r="AK150" i="37"/>
  <c r="AL150" i="37"/>
  <c r="BI150" i="37"/>
  <c r="BJ150" i="37"/>
  <c r="BK150" i="37"/>
  <c r="BM150" i="37"/>
  <c r="BN150" i="37"/>
  <c r="BO150" i="37"/>
  <c r="BP150" i="37"/>
  <c r="BQ150" i="37"/>
  <c r="BR150" i="37"/>
  <c r="BS150" i="37"/>
  <c r="BT150" i="37"/>
  <c r="BU150" i="37"/>
  <c r="BV150" i="37"/>
  <c r="E151" i="37"/>
  <c r="F151" i="37"/>
  <c r="G151" i="37"/>
  <c r="P151" i="37"/>
  <c r="Z151" i="37"/>
  <c r="AA151" i="37"/>
  <c r="AH151" i="37"/>
  <c r="AK151" i="37"/>
  <c r="AL151" i="37"/>
  <c r="BI151" i="37"/>
  <c r="BJ151" i="37"/>
  <c r="BK151" i="37"/>
  <c r="BM151" i="37"/>
  <c r="BN151" i="37"/>
  <c r="BO151" i="37"/>
  <c r="BP151" i="37"/>
  <c r="BQ151" i="37"/>
  <c r="BR151" i="37"/>
  <c r="BS151" i="37"/>
  <c r="BT151" i="37"/>
  <c r="BU151" i="37"/>
  <c r="BV151" i="37"/>
  <c r="E152" i="37"/>
  <c r="F152" i="37"/>
  <c r="G152" i="37"/>
  <c r="P152" i="37"/>
  <c r="Z152" i="37"/>
  <c r="AA152" i="37"/>
  <c r="AH152" i="37"/>
  <c r="AK152" i="37"/>
  <c r="AL152" i="37"/>
  <c r="BI152" i="37"/>
  <c r="BJ152" i="37"/>
  <c r="BK152" i="37"/>
  <c r="BM152" i="37"/>
  <c r="BN152" i="37"/>
  <c r="BO152" i="37"/>
  <c r="BP152" i="37"/>
  <c r="BQ152" i="37"/>
  <c r="BR152" i="37"/>
  <c r="BS152" i="37"/>
  <c r="BT152" i="37"/>
  <c r="BU152" i="37"/>
  <c r="BV152" i="37"/>
  <c r="E153" i="37"/>
  <c r="F153" i="37"/>
  <c r="G153" i="37"/>
  <c r="P153" i="37"/>
  <c r="Z153" i="37"/>
  <c r="AA153" i="37"/>
  <c r="AH153" i="37"/>
  <c r="AK153" i="37"/>
  <c r="AL153" i="37"/>
  <c r="BI153" i="37"/>
  <c r="BJ153" i="37"/>
  <c r="BK153" i="37"/>
  <c r="BM153" i="37"/>
  <c r="BN153" i="37"/>
  <c r="BO153" i="37"/>
  <c r="BP153" i="37"/>
  <c r="BQ153" i="37"/>
  <c r="BR153" i="37"/>
  <c r="BS153" i="37"/>
  <c r="BT153" i="37"/>
  <c r="BU153" i="37"/>
  <c r="BV153" i="37"/>
  <c r="E154" i="37"/>
  <c r="F154" i="37"/>
  <c r="G154" i="37"/>
  <c r="P154" i="37"/>
  <c r="Z154" i="37"/>
  <c r="AA154" i="37"/>
  <c r="AH154" i="37"/>
  <c r="AK154" i="37"/>
  <c r="AL154" i="37"/>
  <c r="BI154" i="37"/>
  <c r="BJ154" i="37"/>
  <c r="BK154" i="37"/>
  <c r="BM154" i="37"/>
  <c r="BN154" i="37"/>
  <c r="BO154" i="37"/>
  <c r="BP154" i="37"/>
  <c r="BQ154" i="37"/>
  <c r="BR154" i="37"/>
  <c r="BS154" i="37"/>
  <c r="BT154" i="37"/>
  <c r="BU154" i="37"/>
  <c r="BV154" i="37"/>
  <c r="E155" i="37"/>
  <c r="F155" i="37"/>
  <c r="G155" i="37"/>
  <c r="P155" i="37"/>
  <c r="Z155" i="37"/>
  <c r="AA155" i="37"/>
  <c r="AH155" i="37"/>
  <c r="AK155" i="37"/>
  <c r="AL155" i="37"/>
  <c r="BI155" i="37"/>
  <c r="BJ155" i="37"/>
  <c r="BK155" i="37"/>
  <c r="BM155" i="37"/>
  <c r="BN155" i="37"/>
  <c r="BO155" i="37"/>
  <c r="BP155" i="37"/>
  <c r="BQ155" i="37"/>
  <c r="BR155" i="37"/>
  <c r="BS155" i="37"/>
  <c r="BT155" i="37"/>
  <c r="BU155" i="37"/>
  <c r="BV155" i="37"/>
  <c r="E156" i="37"/>
  <c r="F156" i="37"/>
  <c r="G156" i="37"/>
  <c r="P156" i="37"/>
  <c r="Z156" i="37"/>
  <c r="AA156" i="37"/>
  <c r="AH156" i="37"/>
  <c r="AK156" i="37"/>
  <c r="AL156" i="37"/>
  <c r="BI156" i="37"/>
  <c r="BJ156" i="37"/>
  <c r="BK156" i="37"/>
  <c r="BM156" i="37"/>
  <c r="BN156" i="37"/>
  <c r="BO156" i="37"/>
  <c r="BP156" i="37"/>
  <c r="BQ156" i="37"/>
  <c r="BR156" i="37"/>
  <c r="BS156" i="37"/>
  <c r="BT156" i="37"/>
  <c r="BU156" i="37"/>
  <c r="BV156" i="37"/>
  <c r="E157" i="37"/>
  <c r="F157" i="37"/>
  <c r="G157" i="37"/>
  <c r="P157" i="37"/>
  <c r="Z157" i="37"/>
  <c r="AA157" i="37"/>
  <c r="AH157" i="37"/>
  <c r="AK157" i="37"/>
  <c r="AL157" i="37"/>
  <c r="BI157" i="37"/>
  <c r="BJ157" i="37"/>
  <c r="BK157" i="37"/>
  <c r="BM157" i="37"/>
  <c r="BN157" i="37"/>
  <c r="BO157" i="37"/>
  <c r="BP157" i="37"/>
  <c r="BQ157" i="37"/>
  <c r="BR157" i="37"/>
  <c r="BS157" i="37"/>
  <c r="BT157" i="37"/>
  <c r="BU157" i="37"/>
  <c r="BV157" i="37"/>
  <c r="E158" i="37"/>
  <c r="F158" i="37"/>
  <c r="G158" i="37"/>
  <c r="P158" i="37"/>
  <c r="Z158" i="37"/>
  <c r="AA158" i="37"/>
  <c r="AH158" i="37"/>
  <c r="AK158" i="37"/>
  <c r="AL158" i="37"/>
  <c r="AV158" i="37"/>
  <c r="BI158" i="37"/>
  <c r="BJ158" i="37"/>
  <c r="BK158" i="37"/>
  <c r="BM158" i="37"/>
  <c r="BN158" i="37"/>
  <c r="BO158" i="37"/>
  <c r="BP158" i="37"/>
  <c r="BQ158" i="37"/>
  <c r="BR158" i="37"/>
  <c r="BS158" i="37"/>
  <c r="BT158" i="37"/>
  <c r="BU158" i="37"/>
  <c r="BV158" i="37"/>
  <c r="E159" i="37"/>
  <c r="F159" i="37"/>
  <c r="G159" i="37"/>
  <c r="P159" i="37"/>
  <c r="Z159" i="37"/>
  <c r="AA159" i="37"/>
  <c r="AH159" i="37"/>
  <c r="AK159" i="37"/>
  <c r="AL159" i="37"/>
  <c r="AV159" i="37"/>
  <c r="BI159" i="37"/>
  <c r="BJ159" i="37"/>
  <c r="BK159" i="37"/>
  <c r="BM159" i="37"/>
  <c r="BN159" i="37"/>
  <c r="BO159" i="37"/>
  <c r="BP159" i="37"/>
  <c r="BQ159" i="37"/>
  <c r="BR159" i="37"/>
  <c r="BS159" i="37"/>
  <c r="BT159" i="37"/>
  <c r="BU159" i="37"/>
  <c r="BV159" i="37"/>
  <c r="E160" i="37"/>
  <c r="F160" i="37"/>
  <c r="G160" i="37"/>
  <c r="O160" i="37"/>
  <c r="P160" i="37"/>
  <c r="X160" i="37"/>
  <c r="Z160" i="37"/>
  <c r="AA160" i="37"/>
  <c r="AB160" i="37"/>
  <c r="AH160" i="37"/>
  <c r="AK160" i="37"/>
  <c r="AL160" i="37"/>
  <c r="AV160" i="37"/>
  <c r="BI160" i="37"/>
  <c r="BJ160" i="37"/>
  <c r="BK160" i="37"/>
  <c r="BM160" i="37"/>
  <c r="BN160" i="37"/>
  <c r="BO160" i="37"/>
  <c r="BP160" i="37"/>
  <c r="BQ160" i="37"/>
  <c r="BR160" i="37"/>
  <c r="BS160" i="37"/>
  <c r="BT160" i="37"/>
  <c r="BU160" i="37"/>
  <c r="BV160" i="37"/>
  <c r="E161" i="37"/>
  <c r="F161" i="37"/>
  <c r="G161" i="37"/>
  <c r="O161" i="37"/>
  <c r="P161" i="37"/>
  <c r="X161" i="37"/>
  <c r="Z161" i="37"/>
  <c r="AA161" i="37"/>
  <c r="AB161" i="37"/>
  <c r="AH161" i="37"/>
  <c r="AK161" i="37"/>
  <c r="AL161" i="37"/>
  <c r="AU161" i="37"/>
  <c r="AV161" i="37"/>
  <c r="BI161" i="37"/>
  <c r="BJ161" i="37"/>
  <c r="BK161" i="37"/>
  <c r="BM161" i="37"/>
  <c r="BN161" i="37"/>
  <c r="BO161" i="37"/>
  <c r="BP161" i="37"/>
  <c r="BQ161" i="37"/>
  <c r="BR161" i="37"/>
  <c r="BS161" i="37"/>
  <c r="BT161" i="37"/>
  <c r="BU161" i="37"/>
  <c r="BV161" i="37"/>
  <c r="BW161" i="37"/>
  <c r="E162" i="37"/>
  <c r="F162" i="37"/>
  <c r="G162" i="37"/>
  <c r="O162" i="37"/>
  <c r="P162" i="37"/>
  <c r="X162" i="37"/>
  <c r="Z162" i="37"/>
  <c r="AA162" i="37"/>
  <c r="AB162" i="37"/>
  <c r="AH162" i="37"/>
  <c r="AK162" i="37"/>
  <c r="AL162" i="37"/>
  <c r="AU162" i="37"/>
  <c r="AV162" i="37"/>
  <c r="BI162" i="37"/>
  <c r="BJ162" i="37"/>
  <c r="BK162" i="37"/>
  <c r="BM162" i="37"/>
  <c r="BN162" i="37"/>
  <c r="BO162" i="37"/>
  <c r="BP162" i="37"/>
  <c r="BQ162" i="37"/>
  <c r="BR162" i="37"/>
  <c r="BS162" i="37"/>
  <c r="BT162" i="37"/>
  <c r="BU162" i="37"/>
  <c r="BV162" i="37"/>
  <c r="BW162" i="37"/>
  <c r="E163" i="37"/>
  <c r="F163" i="37"/>
  <c r="G163" i="37"/>
  <c r="O163" i="37"/>
  <c r="P163" i="37"/>
  <c r="X163" i="37"/>
  <c r="Z163" i="37"/>
  <c r="AA163" i="37"/>
  <c r="AB163" i="37"/>
  <c r="AH163" i="37"/>
  <c r="AK163" i="37"/>
  <c r="AL163" i="37"/>
  <c r="AR163" i="37"/>
  <c r="AS163" i="37"/>
  <c r="AT163" i="37"/>
  <c r="AU163" i="37"/>
  <c r="AV163" i="37"/>
  <c r="BI163" i="37"/>
  <c r="BJ163" i="37"/>
  <c r="BK163" i="37"/>
  <c r="BM163" i="37"/>
  <c r="BN163" i="37"/>
  <c r="BO163" i="37"/>
  <c r="BP163" i="37"/>
  <c r="BQ163" i="37"/>
  <c r="BR163" i="37"/>
  <c r="BS163" i="37"/>
  <c r="BT163" i="37"/>
  <c r="BU163" i="37"/>
  <c r="BV163" i="37"/>
  <c r="BW163" i="37"/>
  <c r="BZ163" i="37"/>
  <c r="F140" i="37"/>
  <c r="G140" i="37"/>
  <c r="P140" i="37"/>
  <c r="Z140" i="37"/>
  <c r="AA140" i="37"/>
  <c r="AH140" i="37"/>
  <c r="AK140" i="37"/>
  <c r="AL140" i="37"/>
  <c r="BI140" i="37"/>
  <c r="BJ140" i="37"/>
  <c r="BK140" i="37"/>
  <c r="BM140" i="37"/>
  <c r="BN140" i="37"/>
  <c r="BO140" i="37"/>
  <c r="BP140" i="37"/>
  <c r="BQ140" i="37"/>
  <c r="BR140" i="37"/>
  <c r="BS140" i="37"/>
  <c r="BT140" i="37"/>
  <c r="BU140" i="37"/>
  <c r="BV140" i="37"/>
  <c r="AA93" i="41" l="1"/>
  <c r="AA95" i="41"/>
  <c r="AA102" i="41"/>
  <c r="AA108" i="41"/>
  <c r="AA112" i="41"/>
  <c r="AA94" i="41"/>
  <c r="AA101" i="41"/>
  <c r="AA107" i="41"/>
  <c r="AA111" i="41"/>
  <c r="AA100" i="41"/>
  <c r="AA106" i="41"/>
  <c r="AA87" i="41"/>
  <c r="AA99" i="41"/>
  <c r="AA105" i="41"/>
  <c r="AA110" i="41"/>
  <c r="AA88" i="41"/>
  <c r="AA89" i="41"/>
  <c r="AA98" i="41"/>
  <c r="AA104" i="41"/>
  <c r="AA90" i="41"/>
  <c r="AA109" i="41"/>
  <c r="AA91" i="41"/>
  <c r="AA97" i="41"/>
  <c r="AA103" i="41"/>
  <c r="AA92" i="41"/>
  <c r="AA96" i="41"/>
  <c r="BN92" i="41"/>
  <c r="BN87" i="41"/>
  <c r="BN88" i="41"/>
  <c r="BN94" i="41"/>
  <c r="BN95" i="41"/>
  <c r="BN96" i="41"/>
  <c r="BN97" i="41"/>
  <c r="BN98" i="41"/>
  <c r="BN99" i="41"/>
  <c r="BN100" i="41"/>
  <c r="BN101" i="41"/>
  <c r="BN102" i="41"/>
  <c r="BN103" i="41"/>
  <c r="BN104" i="41"/>
  <c r="BN105" i="41"/>
  <c r="BN106" i="41"/>
  <c r="BN107" i="41"/>
  <c r="BN108" i="41"/>
  <c r="BN109" i="41"/>
  <c r="BN110" i="41"/>
  <c r="BN111" i="41"/>
  <c r="BN112" i="41"/>
  <c r="BN89" i="41"/>
  <c r="BN90" i="41"/>
  <c r="BN91" i="41"/>
  <c r="BN93" i="41"/>
  <c r="FF361" i="38"/>
  <c r="CE362" i="38"/>
  <c r="ES365" i="38"/>
  <c r="BR366" i="38"/>
  <c r="CQ365" i="38"/>
  <c r="P366" i="38"/>
  <c r="DU364" i="38"/>
  <c r="AT365" i="38"/>
  <c r="DV362" i="38"/>
  <c r="AU363" i="38"/>
  <c r="DJ365" i="38"/>
  <c r="AI366" i="38"/>
  <c r="AY83" i="37"/>
  <c r="AZ83" i="37" s="1"/>
  <c r="BA83" i="37" s="1"/>
  <c r="AY82" i="37"/>
  <c r="AZ82" i="37" s="1"/>
  <c r="BA82" i="37" s="1"/>
  <c r="AY81" i="37"/>
  <c r="AZ81" i="37" s="1"/>
  <c r="BA81" i="37" s="1"/>
  <c r="AY80" i="37"/>
  <c r="AZ80" i="37" s="1"/>
  <c r="BA80" i="37" s="1"/>
  <c r="AY79" i="37"/>
  <c r="AZ79" i="37" s="1"/>
  <c r="BA79" i="37" s="1"/>
  <c r="AY78" i="37"/>
  <c r="AZ78" i="37" s="1"/>
  <c r="BA78" i="37" s="1"/>
  <c r="AY77" i="37"/>
  <c r="AZ77" i="37" s="1"/>
  <c r="BA77" i="37" s="1"/>
  <c r="AY76" i="37"/>
  <c r="AZ76" i="37" s="1"/>
  <c r="BA76" i="37" s="1"/>
  <c r="AY75" i="37"/>
  <c r="AZ75" i="37" s="1"/>
  <c r="BA75" i="37" s="1"/>
  <c r="AY74" i="37"/>
  <c r="AZ74" i="37" s="1"/>
  <c r="BA74" i="37" s="1"/>
  <c r="AY73" i="37"/>
  <c r="AZ73" i="37" s="1"/>
  <c r="BA73" i="37" s="1"/>
  <c r="AY72" i="37"/>
  <c r="AZ72" i="37" s="1"/>
  <c r="BA72" i="37" s="1"/>
  <c r="AY71" i="37"/>
  <c r="AZ71" i="37" s="1"/>
  <c r="BA71" i="37" s="1"/>
  <c r="AY70" i="37"/>
  <c r="AZ70" i="37" s="1"/>
  <c r="BA70" i="37" s="1"/>
  <c r="AY69" i="37"/>
  <c r="AZ69" i="37" s="1"/>
  <c r="BA69" i="37" s="1"/>
  <c r="AY68" i="37"/>
  <c r="AZ68" i="37" s="1"/>
  <c r="BA68" i="37" s="1"/>
  <c r="AY67" i="37"/>
  <c r="AZ67" i="37" s="1"/>
  <c r="BA67" i="37" s="1"/>
  <c r="AY66" i="37"/>
  <c r="AZ66" i="37" s="1"/>
  <c r="BA66" i="37" s="1"/>
  <c r="AY65" i="37"/>
  <c r="AZ65" i="37" s="1"/>
  <c r="BA65" i="37" s="1"/>
  <c r="AY64" i="37"/>
  <c r="AZ64" i="37" s="1"/>
  <c r="BA64" i="37" s="1"/>
  <c r="AY63" i="37"/>
  <c r="AZ63" i="37" s="1"/>
  <c r="BA63" i="37" s="1"/>
  <c r="AV146" i="37"/>
  <c r="AS64" i="37"/>
  <c r="AT64" i="37" s="1"/>
  <c r="AS65" i="37"/>
  <c r="AT65" i="37" s="1"/>
  <c r="AS66" i="37"/>
  <c r="AT66" i="37" s="1"/>
  <c r="AS67" i="37"/>
  <c r="AT67" i="37" s="1"/>
  <c r="AS68" i="37"/>
  <c r="AT68" i="37" s="1"/>
  <c r="AS69" i="37"/>
  <c r="AT69" i="37" s="1"/>
  <c r="AS70" i="37"/>
  <c r="AT70" i="37" s="1"/>
  <c r="AS71" i="37"/>
  <c r="AT71" i="37" s="1"/>
  <c r="AS72" i="37"/>
  <c r="AT72" i="37" s="1"/>
  <c r="AS73" i="37"/>
  <c r="AT73" i="37" s="1"/>
  <c r="AS74" i="37"/>
  <c r="AT74" i="37" s="1"/>
  <c r="AS75" i="37"/>
  <c r="AT75" i="37" s="1"/>
  <c r="AS76" i="37"/>
  <c r="AT76" i="37" s="1"/>
  <c r="AS77" i="37"/>
  <c r="AT77" i="37" s="1"/>
  <c r="AS78" i="37"/>
  <c r="AT78" i="37" s="1"/>
  <c r="AS79" i="37"/>
  <c r="AT79" i="37" s="1"/>
  <c r="AS80" i="37"/>
  <c r="AT80" i="37" s="1"/>
  <c r="AS81" i="37"/>
  <c r="AT81" i="37" s="1"/>
  <c r="AS82" i="37"/>
  <c r="AT82" i="37" s="1"/>
  <c r="AS83" i="37"/>
  <c r="AT83" i="37" s="1"/>
  <c r="AS84" i="37"/>
  <c r="AT84" i="37" s="1"/>
  <c r="AS85" i="37"/>
  <c r="AT85" i="37" s="1"/>
  <c r="AS63" i="37"/>
  <c r="AT63" i="37" s="1"/>
  <c r="AN86" i="37"/>
  <c r="AN85" i="37"/>
  <c r="AN84" i="37"/>
  <c r="AN83" i="37"/>
  <c r="AN82" i="37"/>
  <c r="AN81" i="37"/>
  <c r="AN80" i="37"/>
  <c r="AN79" i="37"/>
  <c r="AN78" i="37"/>
  <c r="AN77" i="37"/>
  <c r="AN76" i="37"/>
  <c r="AN75" i="37"/>
  <c r="AN74" i="37"/>
  <c r="AN73" i="37"/>
  <c r="AN72" i="37"/>
  <c r="AN71" i="37"/>
  <c r="AN70" i="37"/>
  <c r="AN69" i="37"/>
  <c r="AN68" i="37"/>
  <c r="AN67" i="37"/>
  <c r="AN66" i="37"/>
  <c r="AN65" i="37"/>
  <c r="AN64" i="37"/>
  <c r="AN63" i="37"/>
  <c r="AJ64" i="37"/>
  <c r="AJ65" i="37"/>
  <c r="AJ66" i="37"/>
  <c r="AJ67" i="37"/>
  <c r="AJ68" i="37"/>
  <c r="AJ69" i="37"/>
  <c r="AJ70" i="37"/>
  <c r="AJ71" i="37"/>
  <c r="AJ72" i="37"/>
  <c r="AJ73" i="37"/>
  <c r="AJ74" i="37"/>
  <c r="AJ75" i="37"/>
  <c r="AJ76" i="37"/>
  <c r="AJ77" i="37"/>
  <c r="AJ78" i="37"/>
  <c r="AJ79" i="37"/>
  <c r="AJ80" i="37"/>
  <c r="AJ81" i="37"/>
  <c r="AJ82" i="37"/>
  <c r="AJ83" i="37"/>
  <c r="AJ84" i="37"/>
  <c r="AJ85" i="37"/>
  <c r="AJ86" i="37"/>
  <c r="AJ63" i="37"/>
  <c r="CT8" i="35"/>
  <c r="CS9" i="35"/>
  <c r="CS10" i="35"/>
  <c r="CS11" i="35"/>
  <c r="CS12" i="35"/>
  <c r="CS13" i="35"/>
  <c r="CS14" i="35"/>
  <c r="CS15" i="35"/>
  <c r="CS8" i="35"/>
  <c r="O14" i="37"/>
  <c r="O15" i="37"/>
  <c r="O16" i="37"/>
  <c r="O17" i="37"/>
  <c r="O18" i="37"/>
  <c r="O19" i="37"/>
  <c r="O20" i="37"/>
  <c r="O21" i="37"/>
  <c r="O22" i="37"/>
  <c r="O23" i="37"/>
  <c r="O24" i="37"/>
  <c r="O25" i="37"/>
  <c r="O26" i="37"/>
  <c r="O13" i="37"/>
  <c r="O146" i="37" s="1"/>
  <c r="O12" i="37"/>
  <c r="O11" i="37"/>
  <c r="O10" i="37"/>
  <c r="O9" i="37"/>
  <c r="O8" i="37"/>
  <c r="X26" i="37"/>
  <c r="X25" i="37"/>
  <c r="X24" i="37"/>
  <c r="X23" i="37"/>
  <c r="X22" i="37"/>
  <c r="X21" i="37"/>
  <c r="X20" i="37"/>
  <c r="X19" i="37"/>
  <c r="X18" i="37"/>
  <c r="X17" i="37"/>
  <c r="X16" i="37"/>
  <c r="X15" i="37"/>
  <c r="X14" i="37"/>
  <c r="X13" i="37"/>
  <c r="X12" i="37"/>
  <c r="X11" i="37"/>
  <c r="X144" i="37" s="1"/>
  <c r="X10" i="37"/>
  <c r="X9" i="37"/>
  <c r="X8" i="37"/>
  <c r="X7" i="37"/>
  <c r="L17" i="35"/>
  <c r="L25" i="35"/>
  <c r="L36" i="35"/>
  <c r="L26" i="35"/>
  <c r="L12" i="35"/>
  <c r="L72" i="35"/>
  <c r="L30" i="35"/>
  <c r="L43" i="35"/>
  <c r="L86" i="35"/>
  <c r="AB12" i="35"/>
  <c r="L27" i="35"/>
  <c r="L16" i="35"/>
  <c r="L46" i="35"/>
  <c r="L15" i="35"/>
  <c r="L39" i="35"/>
  <c r="L82" i="35"/>
  <c r="L48" i="35"/>
  <c r="L11" i="35"/>
  <c r="AB10" i="35"/>
  <c r="L94" i="35"/>
  <c r="L92" i="35"/>
  <c r="L106" i="35"/>
  <c r="L7" i="35"/>
  <c r="L20" i="35"/>
  <c r="L38" i="35"/>
  <c r="L8" i="35"/>
  <c r="L89" i="35"/>
  <c r="L79" i="35"/>
  <c r="L42" i="35"/>
  <c r="L24" i="35"/>
  <c r="L52" i="35"/>
  <c r="L71" i="35"/>
  <c r="L62" i="35"/>
  <c r="L56" i="35"/>
  <c r="L9" i="35"/>
  <c r="L80" i="35"/>
  <c r="AB19" i="35"/>
  <c r="L66" i="35"/>
  <c r="L103" i="35"/>
  <c r="L45" i="35"/>
  <c r="L98" i="35"/>
  <c r="L50" i="35"/>
  <c r="L21" i="35"/>
  <c r="L44" i="35"/>
  <c r="L49" i="35"/>
  <c r="L59" i="35"/>
  <c r="L67" i="35"/>
  <c r="L65" i="35"/>
  <c r="L10" i="35"/>
  <c r="AB9" i="35"/>
  <c r="L19" i="35"/>
  <c r="L64" i="35"/>
  <c r="L53" i="35"/>
  <c r="L73" i="35"/>
  <c r="L14" i="35"/>
  <c r="AB7" i="35"/>
  <c r="AB14" i="35"/>
  <c r="L91" i="35"/>
  <c r="L104" i="35"/>
  <c r="L95" i="35"/>
  <c r="L105" i="35"/>
  <c r="L88" i="35"/>
  <c r="AB15" i="35"/>
  <c r="L63" i="35"/>
  <c r="L47" i="35"/>
  <c r="L84" i="35"/>
  <c r="AB13" i="35"/>
  <c r="L75" i="35"/>
  <c r="L28" i="35"/>
  <c r="L99" i="35"/>
  <c r="L34" i="35"/>
  <c r="L87" i="35"/>
  <c r="L13" i="35"/>
  <c r="L41" i="35"/>
  <c r="AB18" i="35"/>
  <c r="L35" i="35"/>
  <c r="L97" i="35"/>
  <c r="L29" i="35"/>
  <c r="L60" i="35"/>
  <c r="L33" i="35"/>
  <c r="L74" i="35"/>
  <c r="L90" i="35"/>
  <c r="L96" i="35"/>
  <c r="L100" i="35"/>
  <c r="L18" i="35"/>
  <c r="L68" i="35"/>
  <c r="L77" i="35"/>
  <c r="L101" i="35"/>
  <c r="L61" i="35"/>
  <c r="L23" i="35"/>
  <c r="L57" i="35"/>
  <c r="L58" i="35"/>
  <c r="L93" i="35"/>
  <c r="L70" i="35"/>
  <c r="L51" i="35"/>
  <c r="L31" i="35"/>
  <c r="L85" i="35"/>
  <c r="L81" i="35"/>
  <c r="L37" i="35"/>
  <c r="AB17" i="35"/>
  <c r="L76" i="35"/>
  <c r="AB11" i="35"/>
  <c r="AB16" i="35"/>
  <c r="L32" i="35"/>
  <c r="L22" i="35"/>
  <c r="L69" i="35"/>
  <c r="AB8" i="35"/>
  <c r="L102" i="35"/>
  <c r="L83" i="35"/>
  <c r="L55" i="35"/>
  <c r="L54" i="35"/>
  <c r="L40" i="35"/>
  <c r="L78" i="35"/>
  <c r="P68" i="37" l="1"/>
  <c r="P73" i="37"/>
  <c r="P75" i="37"/>
  <c r="P63" i="37"/>
  <c r="P70" i="37"/>
  <c r="P65" i="37"/>
  <c r="P72" i="37"/>
  <c r="P67" i="37"/>
  <c r="P74" i="37"/>
  <c r="P69" i="37"/>
  <c r="P64" i="37"/>
  <c r="P66" i="37"/>
  <c r="P71" i="37"/>
  <c r="DJ366" i="38"/>
  <c r="AI367" i="38"/>
  <c r="DV363" i="38"/>
  <c r="AU364" i="38"/>
  <c r="DU365" i="38"/>
  <c r="AT366" i="38"/>
  <c r="CQ366" i="38"/>
  <c r="P367" i="38"/>
  <c r="ES366" i="38"/>
  <c r="BR367" i="38"/>
  <c r="FF362" i="38"/>
  <c r="CE363" i="38"/>
  <c r="X151" i="37"/>
  <c r="X148" i="37"/>
  <c r="X156" i="37"/>
  <c r="AV152" i="37"/>
  <c r="AV154" i="37"/>
  <c r="O157" i="37"/>
  <c r="AV151" i="37"/>
  <c r="O144" i="37"/>
  <c r="AV143" i="37"/>
  <c r="X140" i="37"/>
  <c r="AG334" i="38"/>
  <c r="X146" i="37"/>
  <c r="X152" i="37"/>
  <c r="X158" i="37"/>
  <c r="O145" i="37"/>
  <c r="O155" i="37"/>
  <c r="O149" i="37"/>
  <c r="AV155" i="37"/>
  <c r="AV149" i="37"/>
  <c r="AV142" i="37"/>
  <c r="O151" i="37"/>
  <c r="AV145" i="37"/>
  <c r="O150" i="37"/>
  <c r="AV150" i="37"/>
  <c r="X141" i="37"/>
  <c r="X147" i="37"/>
  <c r="X153" i="37"/>
  <c r="X159" i="37"/>
  <c r="O154" i="37"/>
  <c r="O148" i="37"/>
  <c r="AV148" i="37"/>
  <c r="O143" i="37"/>
  <c r="AV157" i="37"/>
  <c r="X145" i="37"/>
  <c r="X157" i="37"/>
  <c r="O156" i="37"/>
  <c r="AV156" i="37"/>
  <c r="X142" i="37"/>
  <c r="X154" i="37"/>
  <c r="O141" i="37"/>
  <c r="O159" i="37"/>
  <c r="O153" i="37"/>
  <c r="O147" i="37"/>
  <c r="AV153" i="37"/>
  <c r="AV147" i="37"/>
  <c r="X150" i="37"/>
  <c r="X143" i="37"/>
  <c r="X149" i="37"/>
  <c r="X155" i="37"/>
  <c r="O142" i="37"/>
  <c r="O158" i="37"/>
  <c r="O152" i="37"/>
  <c r="AV140" i="37"/>
  <c r="BE334" i="38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63" i="37"/>
  <c r="AV88" i="41" l="1"/>
  <c r="AV90" i="41"/>
  <c r="AV92" i="41"/>
  <c r="AV94" i="41"/>
  <c r="AV96" i="41"/>
  <c r="AV98" i="41"/>
  <c r="AV100" i="41"/>
  <c r="AV102" i="41"/>
  <c r="AV104" i="41"/>
  <c r="AV87" i="41"/>
  <c r="AV89" i="41"/>
  <c r="AV91" i="41"/>
  <c r="AV93" i="41"/>
  <c r="AV95" i="41"/>
  <c r="AV97" i="41"/>
  <c r="AV99" i="41"/>
  <c r="AV101" i="41"/>
  <c r="AV103" i="41"/>
  <c r="AV105" i="41"/>
  <c r="AV106" i="41"/>
  <c r="AV108" i="41"/>
  <c r="AV110" i="41"/>
  <c r="AV112" i="41"/>
  <c r="AV109" i="41"/>
  <c r="AV107" i="41"/>
  <c r="AV111" i="41"/>
  <c r="DU366" i="38"/>
  <c r="AT367" i="38"/>
  <c r="ES367" i="38"/>
  <c r="BR368" i="38"/>
  <c r="AG335" i="38"/>
  <c r="DH335" i="38" s="1"/>
  <c r="CQ367" i="38"/>
  <c r="P368" i="38"/>
  <c r="DJ367" i="38"/>
  <c r="AI368" i="38"/>
  <c r="CE364" i="38"/>
  <c r="FF363" i="38"/>
  <c r="DV364" i="38"/>
  <c r="AU365" i="38"/>
  <c r="O334" i="38"/>
  <c r="Y334" i="38"/>
  <c r="O140" i="37"/>
  <c r="X334" i="38"/>
  <c r="EF334" i="38"/>
  <c r="BE335" i="38"/>
  <c r="DH334" i="38"/>
  <c r="BO7" i="35"/>
  <c r="BM8" i="35"/>
  <c r="BM9" i="35"/>
  <c r="BM10" i="35"/>
  <c r="BM11" i="35"/>
  <c r="BM12" i="35"/>
  <c r="BM13" i="35"/>
  <c r="BM14" i="35"/>
  <c r="BM15" i="35"/>
  <c r="BM16" i="35"/>
  <c r="BM17" i="35"/>
  <c r="BM18" i="35"/>
  <c r="BM19" i="35"/>
  <c r="BM20" i="35"/>
  <c r="BM21" i="35"/>
  <c r="BM22" i="35"/>
  <c r="BM23" i="35"/>
  <c r="BM24" i="35"/>
  <c r="BM25" i="35"/>
  <c r="BM26" i="35"/>
  <c r="BM27" i="35"/>
  <c r="BM28" i="35"/>
  <c r="BM29" i="35"/>
  <c r="BM30" i="35"/>
  <c r="BM31" i="35"/>
  <c r="BM32" i="35"/>
  <c r="BM33" i="35"/>
  <c r="BM34" i="35"/>
  <c r="BM35" i="35"/>
  <c r="BM36" i="35"/>
  <c r="BM37" i="35"/>
  <c r="BM38" i="35"/>
  <c r="BM39" i="35"/>
  <c r="BM40" i="35"/>
  <c r="BM41" i="35"/>
  <c r="BM42" i="35"/>
  <c r="BM43" i="35"/>
  <c r="BM44" i="35"/>
  <c r="BM45" i="35"/>
  <c r="BM46" i="35"/>
  <c r="BM47" i="35"/>
  <c r="BM48" i="35"/>
  <c r="BM49" i="35"/>
  <c r="BM50" i="35"/>
  <c r="BM51" i="35"/>
  <c r="BM52" i="35"/>
  <c r="BM53" i="35"/>
  <c r="BM54" i="35"/>
  <c r="BM55" i="35"/>
  <c r="BM56" i="35"/>
  <c r="BM57" i="35"/>
  <c r="BM58" i="35"/>
  <c r="BM59" i="35"/>
  <c r="BM60" i="35"/>
  <c r="BM61" i="35"/>
  <c r="BM62" i="35"/>
  <c r="BM63" i="35"/>
  <c r="BM64" i="35"/>
  <c r="BM65" i="35"/>
  <c r="BM66" i="35"/>
  <c r="BM67" i="35"/>
  <c r="BM68" i="35"/>
  <c r="BM69" i="35"/>
  <c r="BM70" i="35"/>
  <c r="BM71" i="35"/>
  <c r="BM72" i="35"/>
  <c r="BM73" i="35"/>
  <c r="BM74" i="35"/>
  <c r="BM75" i="35"/>
  <c r="BM76" i="35"/>
  <c r="BM77" i="35"/>
  <c r="BM78" i="35"/>
  <c r="BM79" i="35"/>
  <c r="BM80" i="35"/>
  <c r="BM81" i="35"/>
  <c r="BM82" i="35"/>
  <c r="BM83" i="35"/>
  <c r="BM84" i="35"/>
  <c r="BM85" i="35"/>
  <c r="BM86" i="35"/>
  <c r="BM87" i="35"/>
  <c r="BM88" i="35"/>
  <c r="BM89" i="35"/>
  <c r="BM90" i="35"/>
  <c r="BM91" i="35"/>
  <c r="BM92" i="35"/>
  <c r="BM93" i="35"/>
  <c r="BM94" i="35"/>
  <c r="BM95" i="35"/>
  <c r="BM96" i="35"/>
  <c r="BM97" i="35"/>
  <c r="BM98" i="35"/>
  <c r="BM99" i="35"/>
  <c r="BM100" i="35"/>
  <c r="BM101" i="35"/>
  <c r="BM102" i="35"/>
  <c r="BM103" i="35"/>
  <c r="BM104" i="35"/>
  <c r="BM105" i="35"/>
  <c r="BM106" i="35"/>
  <c r="BM7" i="35"/>
  <c r="AG336" i="38" l="1"/>
  <c r="DH336" i="38" s="1"/>
  <c r="CQ368" i="38"/>
  <c r="P369" i="38"/>
  <c r="CP334" i="38"/>
  <c r="DV365" i="38"/>
  <c r="AU366" i="38"/>
  <c r="DV366" i="38" s="1"/>
  <c r="ES368" i="38"/>
  <c r="BR369" i="38"/>
  <c r="CZ334" i="38"/>
  <c r="FF364" i="38"/>
  <c r="CE365" i="38"/>
  <c r="DU367" i="38"/>
  <c r="AT368" i="38"/>
  <c r="DJ368" i="38"/>
  <c r="AI369" i="38"/>
  <c r="O335" i="38"/>
  <c r="CP335" i="38" s="1"/>
  <c r="BZ146" i="37"/>
  <c r="BP7" i="35"/>
  <c r="Y335" i="38"/>
  <c r="CZ335" i="38" s="1"/>
  <c r="AB159" i="37"/>
  <c r="AB156" i="37"/>
  <c r="AB153" i="37"/>
  <c r="AB157" i="37"/>
  <c r="AB154" i="37"/>
  <c r="AB158" i="37"/>
  <c r="AB155" i="37"/>
  <c r="AB152" i="37"/>
  <c r="AB149" i="37"/>
  <c r="AK334" i="38"/>
  <c r="AG337" i="38"/>
  <c r="X335" i="38"/>
  <c r="BE336" i="38"/>
  <c r="EF335" i="38"/>
  <c r="BZ162" i="37"/>
  <c r="BZ161" i="37"/>
  <c r="BZ160" i="37"/>
  <c r="BZ159" i="37"/>
  <c r="BZ158" i="37"/>
  <c r="BZ157" i="37"/>
  <c r="BZ156" i="37"/>
  <c r="BZ155" i="37"/>
  <c r="BZ154" i="37"/>
  <c r="BZ153" i="37"/>
  <c r="BZ152" i="37"/>
  <c r="BZ151" i="37"/>
  <c r="BZ150" i="37"/>
  <c r="BZ149" i="37"/>
  <c r="BZ148" i="37"/>
  <c r="BZ147" i="37"/>
  <c r="BZ145" i="37"/>
  <c r="BZ144" i="37"/>
  <c r="BZ143" i="37"/>
  <c r="BZ142" i="37"/>
  <c r="BZ141" i="37"/>
  <c r="BZ140" i="37"/>
  <c r="CI334" i="38"/>
  <c r="CY334" i="38"/>
  <c r="AB147" i="37"/>
  <c r="AB143" i="37"/>
  <c r="AB141" i="37"/>
  <c r="AB150" i="37"/>
  <c r="AB148" i="37"/>
  <c r="AB146" i="37"/>
  <c r="AB144" i="37"/>
  <c r="AB142" i="37"/>
  <c r="AB151" i="37"/>
  <c r="AB145" i="37"/>
  <c r="AB140" i="37"/>
  <c r="AB96" i="41" l="1"/>
  <c r="AB100" i="41"/>
  <c r="AB104" i="41"/>
  <c r="AB108" i="41"/>
  <c r="AB111" i="41"/>
  <c r="AB95" i="41"/>
  <c r="AB87" i="41"/>
  <c r="AB88" i="41"/>
  <c r="AB89" i="41"/>
  <c r="AB90" i="41"/>
  <c r="AB91" i="41"/>
  <c r="AB92" i="41"/>
  <c r="AB93" i="41"/>
  <c r="AB94" i="41"/>
  <c r="AB99" i="41"/>
  <c r="AB103" i="41"/>
  <c r="AB110" i="41"/>
  <c r="AB98" i="41"/>
  <c r="AB102" i="41"/>
  <c r="AB106" i="41"/>
  <c r="AB109" i="41"/>
  <c r="AB112" i="41"/>
  <c r="AB107" i="41"/>
  <c r="AB97" i="41"/>
  <c r="AB101" i="41"/>
  <c r="AB105" i="41"/>
  <c r="BZ87" i="41"/>
  <c r="BZ89" i="41"/>
  <c r="BZ91" i="41"/>
  <c r="BZ93" i="41"/>
  <c r="BZ95" i="41"/>
  <c r="BZ97" i="41"/>
  <c r="BZ99" i="41"/>
  <c r="BZ101" i="41"/>
  <c r="BZ103" i="41"/>
  <c r="BZ88" i="41"/>
  <c r="BZ90" i="41"/>
  <c r="BZ92" i="41"/>
  <c r="BZ94" i="41"/>
  <c r="BZ96" i="41"/>
  <c r="BZ98" i="41"/>
  <c r="BZ100" i="41"/>
  <c r="BZ102" i="41"/>
  <c r="BZ104" i="41"/>
  <c r="BZ105" i="41"/>
  <c r="BZ107" i="41"/>
  <c r="BZ109" i="41"/>
  <c r="BZ111" i="41"/>
  <c r="BZ112" i="41"/>
  <c r="BZ106" i="41"/>
  <c r="BZ108" i="41"/>
  <c r="BZ110" i="41"/>
  <c r="AU367" i="38"/>
  <c r="DV367" i="38" s="1"/>
  <c r="CQ369" i="38"/>
  <c r="P370" i="38"/>
  <c r="CI335" i="38"/>
  <c r="FJ335" i="38" s="1"/>
  <c r="FF365" i="38"/>
  <c r="CE366" i="38"/>
  <c r="FF366" i="38" s="1"/>
  <c r="DJ369" i="38"/>
  <c r="AI370" i="38"/>
  <c r="DU368" i="38"/>
  <c r="AT369" i="38"/>
  <c r="DH337" i="38"/>
  <c r="ES369" i="38"/>
  <c r="BR370" i="38"/>
  <c r="O336" i="38"/>
  <c r="AK335" i="38"/>
  <c r="Y336" i="38"/>
  <c r="CZ336" i="38" s="1"/>
  <c r="X336" i="38"/>
  <c r="AG338" i="38"/>
  <c r="EF336" i="38"/>
  <c r="CY335" i="38"/>
  <c r="BE337" i="38"/>
  <c r="FJ334" i="38"/>
  <c r="AU368" i="38" l="1"/>
  <c r="DV368" i="38" s="1"/>
  <c r="CI336" i="38"/>
  <c r="FJ336" i="38" s="1"/>
  <c r="CE367" i="38"/>
  <c r="FF367" i="38" s="1"/>
  <c r="CQ370" i="38"/>
  <c r="P371" i="38"/>
  <c r="CP336" i="38"/>
  <c r="AU369" i="38"/>
  <c r="CY336" i="38"/>
  <c r="O337" i="38"/>
  <c r="CP337" i="38" s="1"/>
  <c r="DJ370" i="38"/>
  <c r="AI371" i="38"/>
  <c r="DU369" i="38"/>
  <c r="AT370" i="38"/>
  <c r="ES370" i="38"/>
  <c r="BR371" i="38"/>
  <c r="Y337" i="38"/>
  <c r="CZ337" i="38" s="1"/>
  <c r="AK336" i="38"/>
  <c r="X337" i="38"/>
  <c r="AG339" i="38"/>
  <c r="DH339" i="38" s="1"/>
  <c r="DH338" i="38"/>
  <c r="EF337" i="38"/>
  <c r="BE338" i="38"/>
  <c r="EF338" i="38" s="1"/>
  <c r="CI337" i="38" l="1"/>
  <c r="FJ337" i="38" s="1"/>
  <c r="CE368" i="38"/>
  <c r="FF368" i="38" s="1"/>
  <c r="O338" i="38"/>
  <c r="CP338" i="38" s="1"/>
  <c r="DJ371" i="38"/>
  <c r="AI372" i="38"/>
  <c r="DU370" i="38"/>
  <c r="AT371" i="38"/>
  <c r="DV369" i="38"/>
  <c r="AU370" i="38"/>
  <c r="ES371" i="38"/>
  <c r="BR372" i="38"/>
  <c r="CQ371" i="38"/>
  <c r="P372" i="38"/>
  <c r="Y338" i="38"/>
  <c r="CZ338" i="38" s="1"/>
  <c r="AK337" i="38"/>
  <c r="CI338" i="38"/>
  <c r="CY337" i="38"/>
  <c r="X338" i="38"/>
  <c r="BE339" i="38"/>
  <c r="AG340" i="38"/>
  <c r="DH340" i="38" s="1"/>
  <c r="O339" i="38" l="1"/>
  <c r="CP339" i="38" s="1"/>
  <c r="CE369" i="38"/>
  <c r="FF369" i="38" s="1"/>
  <c r="CI339" i="38"/>
  <c r="FJ339" i="38" s="1"/>
  <c r="DU371" i="38"/>
  <c r="AT372" i="38"/>
  <c r="EF339" i="38"/>
  <c r="CQ372" i="38"/>
  <c r="P373" i="38"/>
  <c r="DJ372" i="38"/>
  <c r="AI373" i="38"/>
  <c r="DV370" i="38"/>
  <c r="AU371" i="38"/>
  <c r="ES372" i="38"/>
  <c r="BR373" i="38"/>
  <c r="Y339" i="38"/>
  <c r="CZ339" i="38" s="1"/>
  <c r="FJ338" i="38"/>
  <c r="AK338" i="38"/>
  <c r="CY338" i="38"/>
  <c r="X339" i="38"/>
  <c r="BE340" i="38"/>
  <c r="AG341" i="38"/>
  <c r="CI340" i="38"/>
  <c r="CI341" i="38" s="1"/>
  <c r="FJ341" i="38" s="1"/>
  <c r="O340" i="38"/>
  <c r="O63" i="41"/>
  <c r="Z63" i="41"/>
  <c r="CE370" i="38" l="1"/>
  <c r="FF370" i="38" s="1"/>
  <c r="DU372" i="38"/>
  <c r="AT373" i="38"/>
  <c r="CQ373" i="38"/>
  <c r="P374" i="38"/>
  <c r="ES373" i="38"/>
  <c r="BR374" i="38"/>
  <c r="AG342" i="38"/>
  <c r="DH342" i="38" s="1"/>
  <c r="DV371" i="38"/>
  <c r="AU372" i="38"/>
  <c r="DJ373" i="38"/>
  <c r="AI374" i="38"/>
  <c r="Y340" i="38"/>
  <c r="CZ340" i="38" s="1"/>
  <c r="AK339" i="38"/>
  <c r="X340" i="38"/>
  <c r="CY339" i="38"/>
  <c r="EF340" i="38"/>
  <c r="BE341" i="38"/>
  <c r="BE342" i="38" s="1"/>
  <c r="EF342" i="38" s="1"/>
  <c r="DH341" i="38"/>
  <c r="AG343" i="38"/>
  <c r="DH343" i="38" s="1"/>
  <c r="CI342" i="38"/>
  <c r="CI343" i="38" s="1"/>
  <c r="FJ340" i="38"/>
  <c r="CP340" i="38"/>
  <c r="O341" i="38"/>
  <c r="X64" i="41"/>
  <c r="F64" i="41"/>
  <c r="X63" i="41"/>
  <c r="Z66" i="41"/>
  <c r="F63" i="41"/>
  <c r="F79" i="41"/>
  <c r="Z76" i="41"/>
  <c r="BI65" i="41"/>
  <c r="F80" i="41"/>
  <c r="Z69" i="41"/>
  <c r="Z77" i="41"/>
  <c r="Z83" i="41"/>
  <c r="O82" i="41"/>
  <c r="X85" i="41"/>
  <c r="Z85" i="41"/>
  <c r="Z73" i="41"/>
  <c r="X72" i="41"/>
  <c r="X76" i="41"/>
  <c r="F83" i="41"/>
  <c r="F73" i="41"/>
  <c r="F82" i="41"/>
  <c r="F85" i="41"/>
  <c r="F86" i="41"/>
  <c r="F67" i="41"/>
  <c r="Z65" i="41"/>
  <c r="Z67" i="41"/>
  <c r="Z71" i="41"/>
  <c r="Z79" i="41"/>
  <c r="Z74" i="41"/>
  <c r="Z68" i="41"/>
  <c r="Z75" i="41"/>
  <c r="Z70" i="41"/>
  <c r="Z81" i="41"/>
  <c r="Z82" i="41"/>
  <c r="Z86" i="41"/>
  <c r="Z72" i="41"/>
  <c r="Z80" i="41"/>
  <c r="Z84" i="41"/>
  <c r="Z78" i="41"/>
  <c r="Z64" i="41"/>
  <c r="O83" i="41"/>
  <c r="O85" i="41"/>
  <c r="X84" i="41"/>
  <c r="X83" i="41"/>
  <c r="X82" i="41"/>
  <c r="O80" i="41"/>
  <c r="O79" i="41"/>
  <c r="O70" i="41"/>
  <c r="X81" i="41"/>
  <c r="X80" i="41"/>
  <c r="X79" i="41"/>
  <c r="X65" i="41"/>
  <c r="X68" i="41"/>
  <c r="X71" i="41"/>
  <c r="X74" i="41"/>
  <c r="X75" i="41"/>
  <c r="X77" i="41"/>
  <c r="X67" i="41"/>
  <c r="X69" i="41"/>
  <c r="O68" i="41"/>
  <c r="O71" i="41"/>
  <c r="O74" i="41"/>
  <c r="O75" i="41"/>
  <c r="O77" i="41"/>
  <c r="O65" i="41"/>
  <c r="O76" i="41"/>
  <c r="O73" i="41"/>
  <c r="O64" i="41"/>
  <c r="O78" i="41"/>
  <c r="O81" i="41"/>
  <c r="O84" i="41"/>
  <c r="O67" i="41"/>
  <c r="X86" i="41"/>
  <c r="X78" i="41"/>
  <c r="X70" i="41"/>
  <c r="X66" i="41"/>
  <c r="F65" i="41"/>
  <c r="F68" i="41"/>
  <c r="F71" i="41"/>
  <c r="F74" i="41"/>
  <c r="F66" i="41"/>
  <c r="F69" i="41"/>
  <c r="F72" i="41"/>
  <c r="F75" i="41"/>
  <c r="F77" i="41"/>
  <c r="F70" i="41"/>
  <c r="F76" i="41"/>
  <c r="F84" i="41"/>
  <c r="F78" i="41"/>
  <c r="F81" i="41"/>
  <c r="O86" i="41"/>
  <c r="X73" i="41"/>
  <c r="O66" i="41"/>
  <c r="BI64" i="41"/>
  <c r="BI67" i="41"/>
  <c r="BI70" i="41"/>
  <c r="BI73" i="41"/>
  <c r="BI66" i="41"/>
  <c r="BI69" i="41"/>
  <c r="BI72" i="41"/>
  <c r="BI79" i="41"/>
  <c r="BI82" i="41"/>
  <c r="BI85" i="41"/>
  <c r="BI75" i="41"/>
  <c r="BI77" i="41"/>
  <c r="BI80" i="41"/>
  <c r="BI83" i="41"/>
  <c r="BI86" i="41"/>
  <c r="BI68" i="41"/>
  <c r="BI71" i="41"/>
  <c r="BI74" i="41"/>
  <c r="BI76" i="41"/>
  <c r="BI84" i="41"/>
  <c r="BI81" i="41"/>
  <c r="BI78" i="41"/>
  <c r="BI63" i="41"/>
  <c r="O72" i="41"/>
  <c r="O69" i="41"/>
  <c r="CE371" i="38" l="1"/>
  <c r="FF371" i="38" s="1"/>
  <c r="DU373" i="38"/>
  <c r="AT374" i="38"/>
  <c r="CQ374" i="38"/>
  <c r="P375" i="38"/>
  <c r="BR375" i="38"/>
  <c r="ES374" i="38"/>
  <c r="DV372" i="38"/>
  <c r="AU373" i="38"/>
  <c r="CE372" i="38"/>
  <c r="DJ374" i="38"/>
  <c r="AI375" i="38"/>
  <c r="Y341" i="38"/>
  <c r="CZ341" i="38" s="1"/>
  <c r="AK340" i="38"/>
  <c r="CY340" i="38"/>
  <c r="X341" i="38"/>
  <c r="EF341" i="38"/>
  <c r="BE343" i="38"/>
  <c r="EF343" i="38" s="1"/>
  <c r="AG344" i="38"/>
  <c r="FJ342" i="38"/>
  <c r="FJ343" i="38"/>
  <c r="CI344" i="38"/>
  <c r="FJ344" i="38" s="1"/>
  <c r="CP341" i="38"/>
  <c r="O342" i="38"/>
  <c r="F7" i="41"/>
  <c r="O7" i="41"/>
  <c r="X7" i="41"/>
  <c r="Z7" i="41"/>
  <c r="Z8" i="41" s="1"/>
  <c r="Z9" i="41" s="1"/>
  <c r="Z10" i="41" s="1"/>
  <c r="Z11" i="41" s="1"/>
  <c r="Z12" i="41" s="1"/>
  <c r="Z13" i="41" s="1"/>
  <c r="Z14" i="41" s="1"/>
  <c r="Z15" i="41" s="1"/>
  <c r="Z16" i="41" s="1"/>
  <c r="Z17" i="41" s="1"/>
  <c r="Z18" i="41" s="1"/>
  <c r="Z19" i="41" s="1"/>
  <c r="Z20" i="41" s="1"/>
  <c r="Z21" i="41" s="1"/>
  <c r="Z22" i="41" s="1"/>
  <c r="Z23" i="41" s="1"/>
  <c r="Z24" i="41" s="1"/>
  <c r="Z25" i="41" s="1"/>
  <c r="Z26" i="41" s="1"/>
  <c r="Z27" i="41" s="1"/>
  <c r="Z28" i="41" s="1"/>
  <c r="Z29" i="41" s="1"/>
  <c r="Z30" i="41" s="1"/>
  <c r="BI7" i="41"/>
  <c r="BI8" i="41" s="1"/>
  <c r="BI9" i="41" s="1"/>
  <c r="BI10" i="41" s="1"/>
  <c r="BI11" i="41" s="1"/>
  <c r="BI12" i="41" s="1"/>
  <c r="BI13" i="41" s="1"/>
  <c r="BI14" i="41" s="1"/>
  <c r="BI15" i="41" s="1"/>
  <c r="BI16" i="41" s="1"/>
  <c r="BI17" i="41" s="1"/>
  <c r="BI18" i="41" s="1"/>
  <c r="BI19" i="41" s="1"/>
  <c r="BI20" i="41" s="1"/>
  <c r="BI21" i="41" s="1"/>
  <c r="BI22" i="41" s="1"/>
  <c r="BI23" i="41" s="1"/>
  <c r="BI24" i="41" s="1"/>
  <c r="BI25" i="41" s="1"/>
  <c r="BI26" i="41" s="1"/>
  <c r="BI27" i="41" s="1"/>
  <c r="BI28" i="41" s="1"/>
  <c r="BI29" i="41" s="1"/>
  <c r="BI30" i="41" s="1"/>
  <c r="F8" i="41"/>
  <c r="F9" i="41" s="1"/>
  <c r="F10" i="41" s="1"/>
  <c r="F11" i="41" s="1"/>
  <c r="F12" i="41" s="1"/>
  <c r="F13" i="41" s="1"/>
  <c r="F14" i="41" s="1"/>
  <c r="F15" i="41" s="1"/>
  <c r="F16" i="41" s="1"/>
  <c r="F17" i="41" s="1"/>
  <c r="F18" i="41" s="1"/>
  <c r="F19" i="41" s="1"/>
  <c r="F20" i="41" s="1"/>
  <c r="F21" i="41" s="1"/>
  <c r="F22" i="41" s="1"/>
  <c r="F23" i="41" s="1"/>
  <c r="F24" i="41" s="1"/>
  <c r="F25" i="41" s="1"/>
  <c r="F26" i="41" s="1"/>
  <c r="F27" i="41" s="1"/>
  <c r="F28" i="41" s="1"/>
  <c r="F29" i="41" s="1"/>
  <c r="F30" i="41" s="1"/>
  <c r="F31" i="41" s="1"/>
  <c r="F32" i="41" s="1"/>
  <c r="F33" i="41" s="1"/>
  <c r="F34" i="41" s="1"/>
  <c r="F35" i="41" s="1"/>
  <c r="F36" i="41" s="1"/>
  <c r="F37" i="41" s="1"/>
  <c r="F38" i="41" s="1"/>
  <c r="F39" i="41" s="1"/>
  <c r="F40" i="41" s="1"/>
  <c r="F41" i="41" s="1"/>
  <c r="F42" i="41" s="1"/>
  <c r="F43" i="41" s="1"/>
  <c r="F44" i="41" s="1"/>
  <c r="F45" i="41" s="1"/>
  <c r="F46" i="41" s="1"/>
  <c r="F47" i="41" s="1"/>
  <c r="F48" i="41" s="1"/>
  <c r="F49" i="41" s="1"/>
  <c r="F50" i="41" s="1"/>
  <c r="F51" i="41" s="1"/>
  <c r="F52" i="41" s="1"/>
  <c r="F53" i="41" s="1"/>
  <c r="F54" i="41" s="1"/>
  <c r="F55" i="41" s="1"/>
  <c r="F56" i="41" s="1"/>
  <c r="O8" i="41"/>
  <c r="O9" i="41" s="1"/>
  <c r="O10" i="41" s="1"/>
  <c r="O11" i="41" s="1"/>
  <c r="O12" i="41" s="1"/>
  <c r="O13" i="41" s="1"/>
  <c r="O14" i="41" s="1"/>
  <c r="O15" i="41" s="1"/>
  <c r="O16" i="41" s="1"/>
  <c r="O17" i="41" s="1"/>
  <c r="O18" i="41" s="1"/>
  <c r="O19" i="41" s="1"/>
  <c r="O20" i="41" s="1"/>
  <c r="O21" i="41" s="1"/>
  <c r="O22" i="41" s="1"/>
  <c r="O23" i="41" s="1"/>
  <c r="O24" i="41" s="1"/>
  <c r="O25" i="41" s="1"/>
  <c r="O26" i="41" s="1"/>
  <c r="O27" i="41" s="1"/>
  <c r="O28" i="41" s="1"/>
  <c r="O29" i="41" s="1"/>
  <c r="O30" i="41" s="1"/>
  <c r="X8" i="41"/>
  <c r="X9" i="41" s="1"/>
  <c r="X10" i="41" s="1"/>
  <c r="X11" i="41" s="1"/>
  <c r="X12" i="41" s="1"/>
  <c r="X13" i="41" s="1"/>
  <c r="X14" i="41" s="1"/>
  <c r="X15" i="41" s="1"/>
  <c r="X16" i="41" s="1"/>
  <c r="X17" i="41" s="1"/>
  <c r="X18" i="41" s="1"/>
  <c r="X19" i="41" s="1"/>
  <c r="X20" i="41" s="1"/>
  <c r="X21" i="41" s="1"/>
  <c r="X22" i="41" s="1"/>
  <c r="X23" i="41" s="1"/>
  <c r="X24" i="41" s="1"/>
  <c r="X25" i="41" s="1"/>
  <c r="X26" i="41" s="1"/>
  <c r="X27" i="41" s="1"/>
  <c r="X28" i="41" s="1"/>
  <c r="X29" i="41" s="1"/>
  <c r="X30" i="41" s="1"/>
  <c r="Z253" i="41"/>
  <c r="Z249" i="41"/>
  <c r="Z258" i="41"/>
  <c r="Z270" i="41"/>
  <c r="Z224" i="41"/>
  <c r="Z237" i="41"/>
  <c r="Z281" i="41"/>
  <c r="Z254" i="41"/>
  <c r="Z240" i="41"/>
  <c r="Z247" i="41"/>
  <c r="Z261" i="41"/>
  <c r="Z268" i="41"/>
  <c r="Z259" i="41"/>
  <c r="Z228" i="41"/>
  <c r="Z241" i="41"/>
  <c r="Z243" i="41"/>
  <c r="Z248" i="41"/>
  <c r="Z257" i="41"/>
  <c r="Z275" i="41"/>
  <c r="Z238" i="41"/>
  <c r="Z282" i="41"/>
  <c r="Z233" i="41"/>
  <c r="Z236" i="41"/>
  <c r="Z280" i="41"/>
  <c r="Z272" i="41"/>
  <c r="Z235" i="41"/>
  <c r="Z276" i="41"/>
  <c r="Z256" i="41"/>
  <c r="Z260" i="41"/>
  <c r="Z251" i="41"/>
  <c r="Z227" i="41"/>
  <c r="Z278" i="41"/>
  <c r="Z229" i="41"/>
  <c r="Z255" i="41"/>
  <c r="Z262" i="41"/>
  <c r="Z273" i="41"/>
  <c r="Z239" i="41"/>
  <c r="Z232" i="41"/>
  <c r="Z269" i="41"/>
  <c r="Z225" i="41"/>
  <c r="Z283" i="41"/>
  <c r="Z250" i="41"/>
  <c r="Z264" i="41"/>
  <c r="Z271" i="41"/>
  <c r="Z267" i="41"/>
  <c r="Z231" i="41"/>
  <c r="Z277" i="41"/>
  <c r="Z265" i="41"/>
  <c r="Z244" i="41"/>
  <c r="Z242" i="41"/>
  <c r="Z234" i="41"/>
  <c r="Z226" i="41"/>
  <c r="Z279" i="41"/>
  <c r="Z263" i="41"/>
  <c r="Z252" i="41"/>
  <c r="Z266" i="41"/>
  <c r="Z230" i="41"/>
  <c r="Z245" i="41"/>
  <c r="Z246" i="41"/>
  <c r="Z274" i="41"/>
  <c r="BI280" i="41"/>
  <c r="BI249" i="41"/>
  <c r="BI255" i="41"/>
  <c r="BI229" i="41"/>
  <c r="BI232" i="41"/>
  <c r="BI242" i="41"/>
  <c r="BI266" i="41"/>
  <c r="BI237" i="41"/>
  <c r="BI283" i="41"/>
  <c r="BI282" i="41"/>
  <c r="BI264" i="41"/>
  <c r="BI233" i="41"/>
  <c r="BI235" i="41"/>
  <c r="BI251" i="41"/>
  <c r="BI276" i="41"/>
  <c r="BI248" i="41"/>
  <c r="BI254" i="41"/>
  <c r="BI250" i="41"/>
  <c r="BI256" i="41"/>
  <c r="BI244" i="41"/>
  <c r="BI247" i="41"/>
  <c r="BI278" i="41"/>
  <c r="BI259" i="41"/>
  <c r="BI262" i="41"/>
  <c r="BI265" i="41"/>
  <c r="BI271" i="41"/>
  <c r="BI236" i="41"/>
  <c r="BI253" i="41"/>
  <c r="BI269" i="41"/>
  <c r="BI274" i="41"/>
  <c r="BI267" i="41"/>
  <c r="BI275" i="41"/>
  <c r="BI225" i="41"/>
  <c r="BI231" i="41"/>
  <c r="BI224" i="41"/>
  <c r="BI234" i="41"/>
  <c r="BI227" i="41"/>
  <c r="BI238" i="41"/>
  <c r="BI245" i="41"/>
  <c r="BI272" i="41"/>
  <c r="BI277" i="41"/>
  <c r="BI279" i="41"/>
  <c r="BI252" i="41"/>
  <c r="BI270" i="41"/>
  <c r="BI226" i="41"/>
  <c r="BI257" i="41"/>
  <c r="BI260" i="41"/>
  <c r="BI228" i="41"/>
  <c r="BI261" i="41"/>
  <c r="BI230" i="41"/>
  <c r="BI243" i="41"/>
  <c r="BI241" i="41"/>
  <c r="BI240" i="41"/>
  <c r="BI246" i="41"/>
  <c r="BI281" i="41"/>
  <c r="BI258" i="41"/>
  <c r="BI268" i="41"/>
  <c r="BI273" i="41"/>
  <c r="BI263" i="41"/>
  <c r="BI239" i="41"/>
  <c r="X232" i="41"/>
  <c r="X225" i="41"/>
  <c r="X233" i="41"/>
  <c r="X237" i="41"/>
  <c r="X227" i="41"/>
  <c r="X234" i="41"/>
  <c r="X231" i="41"/>
  <c r="X241" i="41"/>
  <c r="X228" i="41"/>
  <c r="X242" i="41"/>
  <c r="X226" i="41"/>
  <c r="X236" i="41"/>
  <c r="X239" i="41"/>
  <c r="X235" i="41"/>
  <c r="X229" i="41"/>
  <c r="X240" i="41"/>
  <c r="X230" i="41"/>
  <c r="X238" i="41"/>
  <c r="X224" i="41"/>
  <c r="O233" i="41"/>
  <c r="O228" i="41"/>
  <c r="O239" i="41"/>
  <c r="O240" i="41"/>
  <c r="O224" i="41"/>
  <c r="O242" i="41"/>
  <c r="O225" i="41"/>
  <c r="O236" i="41"/>
  <c r="O234" i="41"/>
  <c r="O241" i="41"/>
  <c r="O230" i="41"/>
  <c r="O237" i="41"/>
  <c r="O226" i="41"/>
  <c r="O229" i="41"/>
  <c r="O232" i="41"/>
  <c r="O231" i="41"/>
  <c r="O235" i="41"/>
  <c r="O238" i="41"/>
  <c r="O227" i="41"/>
  <c r="ES375" i="38" l="1"/>
  <c r="BR376" i="38"/>
  <c r="CQ375" i="38"/>
  <c r="P376" i="38"/>
  <c r="DJ375" i="38"/>
  <c r="AI376" i="38"/>
  <c r="DU374" i="38"/>
  <c r="AT375" i="38"/>
  <c r="FF372" i="38"/>
  <c r="CE373" i="38"/>
  <c r="DV373" i="38"/>
  <c r="AU374" i="38"/>
  <c r="Y342" i="38"/>
  <c r="CZ342" i="38" s="1"/>
  <c r="AK341" i="38"/>
  <c r="BE344" i="38"/>
  <c r="X342" i="38"/>
  <c r="CY341" i="38"/>
  <c r="CI345" i="38"/>
  <c r="FJ345" i="38" s="1"/>
  <c r="DH344" i="38"/>
  <c r="AG345" i="38"/>
  <c r="O343" i="38"/>
  <c r="CP342" i="38"/>
  <c r="BI187" i="41"/>
  <c r="Z143" i="41"/>
  <c r="Z162" i="41"/>
  <c r="BI172" i="41"/>
  <c r="BI215" i="41"/>
  <c r="BI186" i="41"/>
  <c r="Z165" i="41"/>
  <c r="Z173" i="41"/>
  <c r="BI188" i="41"/>
  <c r="BI190" i="41"/>
  <c r="BI210" i="41"/>
  <c r="BI181" i="41"/>
  <c r="Z195" i="41"/>
  <c r="Z141" i="41"/>
  <c r="BI204" i="41"/>
  <c r="Z184" i="41"/>
  <c r="BI201" i="41"/>
  <c r="Z127" i="41"/>
  <c r="BI171" i="41"/>
  <c r="Z185" i="41"/>
  <c r="Z187" i="41"/>
  <c r="Z201" i="41"/>
  <c r="Z219" i="41"/>
  <c r="BI141" i="41"/>
  <c r="Z216" i="41"/>
  <c r="BI184" i="41"/>
  <c r="Z192" i="41"/>
  <c r="Z134" i="41"/>
  <c r="Z148" i="41"/>
  <c r="BI149" i="41"/>
  <c r="Z218" i="41"/>
  <c r="Z129" i="41"/>
  <c r="Z145" i="41"/>
  <c r="Z211" i="41"/>
  <c r="BI221" i="41"/>
  <c r="BI128" i="41"/>
  <c r="BI144" i="41"/>
  <c r="BI182" i="41"/>
  <c r="BI220" i="41"/>
  <c r="Z153" i="41"/>
  <c r="Z142" i="41"/>
  <c r="Z160" i="41"/>
  <c r="BI159" i="41"/>
  <c r="Z196" i="41"/>
  <c r="Z223" i="41"/>
  <c r="Z167" i="41"/>
  <c r="BI214" i="41"/>
  <c r="Z182" i="41"/>
  <c r="Z212" i="41"/>
  <c r="BI124" i="41"/>
  <c r="BI218" i="41"/>
  <c r="BI154" i="41"/>
  <c r="Z220" i="41"/>
  <c r="Z188" i="41"/>
  <c r="Z215" i="41"/>
  <c r="Z161" i="41"/>
  <c r="Z131" i="41"/>
  <c r="BI155" i="41"/>
  <c r="Z128" i="41"/>
  <c r="BI205" i="41"/>
  <c r="Z179" i="41"/>
  <c r="BI185" i="41"/>
  <c r="Z171" i="41"/>
  <c r="Z140" i="41"/>
  <c r="BI191" i="41"/>
  <c r="BI219" i="41"/>
  <c r="Z151" i="41"/>
  <c r="Z156" i="41"/>
  <c r="BI213" i="41"/>
  <c r="Z193" i="41"/>
  <c r="Z177" i="41"/>
  <c r="Z154" i="41"/>
  <c r="Z149" i="41"/>
  <c r="BI169" i="41"/>
  <c r="Z200" i="41"/>
  <c r="BI161" i="41"/>
  <c r="Z204" i="41"/>
  <c r="BI135" i="41"/>
  <c r="Z169" i="41"/>
  <c r="Z210" i="41"/>
  <c r="BI193" i="41"/>
  <c r="Z130" i="41"/>
  <c r="BI197" i="41"/>
  <c r="BI163" i="41"/>
  <c r="Z125" i="41"/>
  <c r="BI158" i="41"/>
  <c r="Z205" i="41"/>
  <c r="BI222" i="41"/>
  <c r="BI132" i="41"/>
  <c r="Z138" i="41"/>
  <c r="Z209" i="41"/>
  <c r="BI208" i="41"/>
  <c r="Z183" i="41"/>
  <c r="Z164" i="41"/>
  <c r="Z132" i="41"/>
  <c r="Z189" i="41"/>
  <c r="BI212" i="41"/>
  <c r="BI194" i="41"/>
  <c r="BI198" i="41"/>
  <c r="Z133" i="41"/>
  <c r="BI162" i="41"/>
  <c r="Z178" i="41"/>
  <c r="Z159" i="41"/>
  <c r="BI217" i="41"/>
  <c r="BI126" i="41"/>
  <c r="Z175" i="41"/>
  <c r="BI151" i="41"/>
  <c r="BI139" i="41"/>
  <c r="BI202" i="41"/>
  <c r="Z222" i="41"/>
  <c r="BI127" i="41"/>
  <c r="Z206" i="41"/>
  <c r="Z191" i="41"/>
  <c r="BI168" i="41"/>
  <c r="Z221" i="41"/>
  <c r="BI142" i="41"/>
  <c r="Z202" i="41"/>
  <c r="BI189" i="41"/>
  <c r="BI200" i="41"/>
  <c r="Z152" i="41"/>
  <c r="Z176" i="41"/>
  <c r="BI223" i="41"/>
  <c r="Z157" i="41"/>
  <c r="BI140" i="41"/>
  <c r="Z135" i="41"/>
  <c r="Z180" i="41"/>
  <c r="BI137" i="41"/>
  <c r="BI165" i="41"/>
  <c r="BI145" i="41"/>
  <c r="BI177" i="41"/>
  <c r="Z144" i="41"/>
  <c r="BI203" i="41"/>
  <c r="BI167" i="41"/>
  <c r="Z124" i="41"/>
  <c r="BI192" i="41"/>
  <c r="BI195" i="41"/>
  <c r="Z199" i="41"/>
  <c r="Z214" i="41"/>
  <c r="Z217" i="41"/>
  <c r="Z136" i="41"/>
  <c r="Z126" i="41"/>
  <c r="BI164" i="41"/>
  <c r="Z190" i="41"/>
  <c r="BI174" i="41"/>
  <c r="BI211" i="41"/>
  <c r="Z208" i="41"/>
  <c r="BI152" i="41"/>
  <c r="BI146" i="41"/>
  <c r="Z198" i="41"/>
  <c r="Z146" i="41"/>
  <c r="Z181" i="41"/>
  <c r="Z158" i="41"/>
  <c r="Z168" i="41"/>
  <c r="BI206" i="41"/>
  <c r="BI133" i="41"/>
  <c r="BI153" i="41"/>
  <c r="BI125" i="41"/>
  <c r="Z194" i="41"/>
  <c r="Z150" i="41"/>
  <c r="Z186" i="41"/>
  <c r="Z197" i="41"/>
  <c r="Z203" i="41"/>
  <c r="BI130" i="41"/>
  <c r="BI156" i="41"/>
  <c r="BI157" i="41"/>
  <c r="BI150" i="41"/>
  <c r="Z213" i="41"/>
  <c r="BI166" i="41"/>
  <c r="Z207" i="41"/>
  <c r="Z147" i="41"/>
  <c r="Z137" i="41"/>
  <c r="BI173" i="41"/>
  <c r="BI148" i="41"/>
  <c r="BI129" i="41"/>
  <c r="BI131" i="41"/>
  <c r="BI136" i="41"/>
  <c r="Z166" i="41"/>
  <c r="Z155" i="41"/>
  <c r="BI183" i="41"/>
  <c r="BI199" i="41"/>
  <c r="BI175" i="41"/>
  <c r="BI179" i="41"/>
  <c r="BI170" i="41"/>
  <c r="BI143" i="41"/>
  <c r="BI176" i="41"/>
  <c r="BI196" i="41"/>
  <c r="BI147" i="41"/>
  <c r="BI134" i="41"/>
  <c r="BI160" i="41"/>
  <c r="Z139" i="41"/>
  <c r="Z172" i="41"/>
  <c r="BI209" i="41"/>
  <c r="BI178" i="41"/>
  <c r="Z174" i="41"/>
  <c r="Z163" i="41"/>
  <c r="BI207" i="41"/>
  <c r="BI180" i="41"/>
  <c r="BI138" i="41"/>
  <c r="BI216" i="41"/>
  <c r="Z170" i="41"/>
  <c r="X180" i="41"/>
  <c r="X196" i="41"/>
  <c r="X212" i="41"/>
  <c r="X149" i="41"/>
  <c r="X182" i="41"/>
  <c r="X153" i="41"/>
  <c r="X159" i="41"/>
  <c r="X202" i="41"/>
  <c r="X201" i="41"/>
  <c r="X219" i="41"/>
  <c r="X250" i="41"/>
  <c r="X261" i="41"/>
  <c r="X282" i="41"/>
  <c r="X246" i="41"/>
  <c r="X176" i="41"/>
  <c r="X215" i="41"/>
  <c r="X175" i="41"/>
  <c r="X150" i="41"/>
  <c r="X213" i="41"/>
  <c r="X210" i="41"/>
  <c r="X179" i="41"/>
  <c r="X244" i="41"/>
  <c r="X273" i="41"/>
  <c r="X276" i="41"/>
  <c r="X257" i="41"/>
  <c r="X192" i="41"/>
  <c r="X208" i="41"/>
  <c r="X269" i="41"/>
  <c r="X142" i="41"/>
  <c r="X217" i="41"/>
  <c r="X167" i="41"/>
  <c r="X206" i="41"/>
  <c r="X193" i="41"/>
  <c r="X214" i="41"/>
  <c r="X130" i="41"/>
  <c r="X274" i="41"/>
  <c r="X262" i="41"/>
  <c r="X245" i="41"/>
  <c r="X280" i="41"/>
  <c r="X140" i="41"/>
  <c r="X136" i="41"/>
  <c r="X138" i="41"/>
  <c r="X168" i="41"/>
  <c r="X155" i="41"/>
  <c r="X158" i="41"/>
  <c r="X194" i="41"/>
  <c r="X177" i="41"/>
  <c r="X204" i="41"/>
  <c r="X163" i="41"/>
  <c r="X271" i="41"/>
  <c r="X258" i="41"/>
  <c r="X256" i="41"/>
  <c r="X185" i="41"/>
  <c r="X156" i="41"/>
  <c r="X253" i="41"/>
  <c r="X198" i="41"/>
  <c r="X181" i="41"/>
  <c r="X137" i="41"/>
  <c r="X147" i="41"/>
  <c r="X216" i="41"/>
  <c r="X169" i="41"/>
  <c r="X203" i="41"/>
  <c r="X209" i="41"/>
  <c r="X133" i="41"/>
  <c r="X277" i="41"/>
  <c r="X248" i="41"/>
  <c r="X265" i="41"/>
  <c r="X132" i="41"/>
  <c r="X139" i="41"/>
  <c r="X154" i="41"/>
  <c r="X205" i="41"/>
  <c r="X146" i="41"/>
  <c r="X178" i="41"/>
  <c r="X172" i="41"/>
  <c r="X183" i="41"/>
  <c r="X171" i="41"/>
  <c r="X134" i="41"/>
  <c r="X221" i="41"/>
  <c r="X141" i="41"/>
  <c r="X243" i="41"/>
  <c r="X272" i="41"/>
  <c r="X254" i="41"/>
  <c r="X186" i="41"/>
  <c r="X126" i="41"/>
  <c r="X174" i="41"/>
  <c r="X144" i="41"/>
  <c r="X223" i="41"/>
  <c r="X173" i="41"/>
  <c r="X164" i="41"/>
  <c r="X135" i="41"/>
  <c r="X264" i="41"/>
  <c r="X259" i="41"/>
  <c r="X281" i="41"/>
  <c r="X143" i="41"/>
  <c r="X152" i="41"/>
  <c r="X199" i="41"/>
  <c r="X188" i="41"/>
  <c r="X200" i="41"/>
  <c r="X124" i="41"/>
  <c r="X145" i="41"/>
  <c r="X148" i="41"/>
  <c r="X270" i="41"/>
  <c r="X255" i="41"/>
  <c r="X247" i="41"/>
  <c r="X268" i="41"/>
  <c r="X195" i="41"/>
  <c r="X160" i="41"/>
  <c r="X170" i="41"/>
  <c r="X128" i="41"/>
  <c r="X218" i="41"/>
  <c r="X207" i="41"/>
  <c r="X222" i="41"/>
  <c r="X220" i="41"/>
  <c r="X197" i="41"/>
  <c r="X165" i="41"/>
  <c r="X211" i="41"/>
  <c r="X151" i="41"/>
  <c r="X129" i="41"/>
  <c r="X266" i="41"/>
  <c r="X249" i="41"/>
  <c r="X275" i="41"/>
  <c r="X260" i="41"/>
  <c r="X283" i="41"/>
  <c r="X184" i="41"/>
  <c r="X161" i="41"/>
  <c r="X187" i="41"/>
  <c r="X166" i="41"/>
  <c r="X125" i="41"/>
  <c r="X127" i="41"/>
  <c r="X162" i="41"/>
  <c r="X157" i="41"/>
  <c r="X191" i="41"/>
  <c r="X131" i="41"/>
  <c r="X190" i="41"/>
  <c r="X252" i="41"/>
  <c r="X279" i="41"/>
  <c r="X251" i="41"/>
  <c r="X278" i="41"/>
  <c r="X189" i="41"/>
  <c r="X263" i="41"/>
  <c r="X267" i="41"/>
  <c r="O209" i="41"/>
  <c r="O201" i="41"/>
  <c r="O186" i="41"/>
  <c r="O194" i="41"/>
  <c r="O215" i="41"/>
  <c r="O124" i="41"/>
  <c r="O195" i="41"/>
  <c r="O189" i="41"/>
  <c r="O273" i="41"/>
  <c r="O275" i="41"/>
  <c r="O265" i="41"/>
  <c r="O217" i="41"/>
  <c r="O210" i="41"/>
  <c r="O135" i="41"/>
  <c r="O206" i="41"/>
  <c r="O129" i="41"/>
  <c r="O193" i="41"/>
  <c r="O223" i="41"/>
  <c r="O169" i="41"/>
  <c r="O208" i="41"/>
  <c r="O199" i="41"/>
  <c r="O140" i="41"/>
  <c r="O187" i="41"/>
  <c r="O198" i="41"/>
  <c r="O271" i="41"/>
  <c r="O270" i="41"/>
  <c r="O274" i="41"/>
  <c r="O172" i="41"/>
  <c r="O246" i="41"/>
  <c r="O146" i="41"/>
  <c r="O147" i="41"/>
  <c r="O192" i="41"/>
  <c r="O216" i="41"/>
  <c r="O149" i="41"/>
  <c r="O150" i="41"/>
  <c r="O202" i="41"/>
  <c r="O148" i="41"/>
  <c r="O266" i="41"/>
  <c r="O279" i="41"/>
  <c r="O259" i="41"/>
  <c r="O156" i="41"/>
  <c r="O261" i="41"/>
  <c r="O131" i="41"/>
  <c r="O132" i="41"/>
  <c r="O142" i="41"/>
  <c r="O162" i="41"/>
  <c r="O152" i="41"/>
  <c r="O254" i="41"/>
  <c r="O245" i="41"/>
  <c r="O260" i="41"/>
  <c r="O174" i="41"/>
  <c r="O207" i="41"/>
  <c r="O200" i="41"/>
  <c r="O167" i="41"/>
  <c r="O161" i="41"/>
  <c r="O203" i="41"/>
  <c r="O133" i="41"/>
  <c r="O222" i="41"/>
  <c r="O170" i="41"/>
  <c r="O196" i="41"/>
  <c r="O258" i="41"/>
  <c r="O264" i="41"/>
  <c r="O243" i="41"/>
  <c r="O220" i="41"/>
  <c r="O181" i="41"/>
  <c r="O180" i="41"/>
  <c r="O173" i="41"/>
  <c r="O205" i="41"/>
  <c r="O252" i="41"/>
  <c r="O268" i="41"/>
  <c r="O263" i="41"/>
  <c r="O171" i="41"/>
  <c r="O177" i="41"/>
  <c r="O151" i="41"/>
  <c r="O137" i="41"/>
  <c r="O154" i="41"/>
  <c r="O126" i="41"/>
  <c r="O155" i="41"/>
  <c r="O141" i="41"/>
  <c r="O130" i="41"/>
  <c r="O145" i="41"/>
  <c r="O191" i="41"/>
  <c r="O188" i="41"/>
  <c r="O164" i="41"/>
  <c r="O277" i="41"/>
  <c r="O257" i="41"/>
  <c r="O256" i="41"/>
  <c r="O267" i="41"/>
  <c r="O157" i="41"/>
  <c r="O168" i="41"/>
  <c r="O221" i="41"/>
  <c r="O182" i="41"/>
  <c r="O204" i="41"/>
  <c r="O125" i="41"/>
  <c r="O269" i="41"/>
  <c r="O283" i="41"/>
  <c r="O251" i="41"/>
  <c r="O250" i="41"/>
  <c r="O138" i="41"/>
  <c r="O212" i="41"/>
  <c r="O197" i="41"/>
  <c r="O163" i="41"/>
  <c r="O218" i="41"/>
  <c r="O219" i="41"/>
  <c r="O128" i="41"/>
  <c r="O159" i="41"/>
  <c r="O158" i="41"/>
  <c r="O190" i="41"/>
  <c r="O282" i="41"/>
  <c r="O262" i="41"/>
  <c r="O255" i="41"/>
  <c r="O281" i="41"/>
  <c r="O214" i="41"/>
  <c r="O213" i="41"/>
  <c r="O184" i="41"/>
  <c r="O144" i="41"/>
  <c r="O136" i="41"/>
  <c r="O139" i="41"/>
  <c r="O153" i="41"/>
  <c r="O276" i="41"/>
  <c r="O253" i="41"/>
  <c r="O249" i="41"/>
  <c r="O247" i="41"/>
  <c r="O166" i="41"/>
  <c r="O134" i="41"/>
  <c r="O179" i="41"/>
  <c r="O165" i="41"/>
  <c r="O143" i="41"/>
  <c r="O175" i="41"/>
  <c r="O185" i="41"/>
  <c r="O248" i="41"/>
  <c r="O278" i="41"/>
  <c r="O280" i="41"/>
  <c r="O244" i="41"/>
  <c r="O183" i="41"/>
  <c r="O272" i="41"/>
  <c r="O160" i="41"/>
  <c r="O211" i="41"/>
  <c r="O178" i="41"/>
  <c r="O176" i="41"/>
  <c r="O127" i="41"/>
  <c r="F168" i="41"/>
  <c r="F243" i="41"/>
  <c r="F270" i="41"/>
  <c r="F171" i="41"/>
  <c r="F246" i="41"/>
  <c r="F236" i="41"/>
  <c r="F211" i="41"/>
  <c r="F199" i="41"/>
  <c r="F203" i="41"/>
  <c r="F283" i="41"/>
  <c r="F202" i="41"/>
  <c r="F187" i="41"/>
  <c r="F242" i="41"/>
  <c r="F227" i="41"/>
  <c r="F232" i="41"/>
  <c r="F165" i="41"/>
  <c r="F275" i="41"/>
  <c r="F249" i="41"/>
  <c r="F183" i="41"/>
  <c r="F252" i="41"/>
  <c r="F225" i="41"/>
  <c r="F138" i="41"/>
  <c r="F149" i="41"/>
  <c r="F257" i="41"/>
  <c r="F259" i="41"/>
  <c r="F163" i="41"/>
  <c r="F173" i="41"/>
  <c r="F198" i="41"/>
  <c r="F170" i="41"/>
  <c r="F255" i="41"/>
  <c r="F280" i="41"/>
  <c r="F282" i="41"/>
  <c r="F166" i="41"/>
  <c r="F139" i="41"/>
  <c r="F159" i="41"/>
  <c r="F241" i="41"/>
  <c r="F193" i="41"/>
  <c r="F267" i="41"/>
  <c r="F154" i="41"/>
  <c r="F162" i="41"/>
  <c r="F206" i="41"/>
  <c r="F177" i="41"/>
  <c r="F230" i="41"/>
  <c r="F212" i="41"/>
  <c r="F143" i="41"/>
  <c r="F229" i="41"/>
  <c r="F228" i="41"/>
  <c r="F141" i="41"/>
  <c r="F195" i="41"/>
  <c r="F136" i="41"/>
  <c r="F155" i="41"/>
  <c r="F125" i="41"/>
  <c r="F272" i="41"/>
  <c r="F251" i="41"/>
  <c r="F174" i="41"/>
  <c r="F261" i="41"/>
  <c r="F221" i="41"/>
  <c r="F126" i="41"/>
  <c r="F179" i="41"/>
  <c r="F128" i="41"/>
  <c r="F222" i="41"/>
  <c r="F124" i="41"/>
  <c r="F129" i="41"/>
  <c r="F197" i="41"/>
  <c r="F253" i="41"/>
  <c r="F176" i="41"/>
  <c r="F146" i="41"/>
  <c r="F254" i="41"/>
  <c r="F265" i="41"/>
  <c r="F131" i="41"/>
  <c r="F150" i="41"/>
  <c r="F144" i="41"/>
  <c r="F191" i="41"/>
  <c r="F156" i="41"/>
  <c r="F250" i="41"/>
  <c r="F178" i="41"/>
  <c r="F234" i="41"/>
  <c r="F217" i="41"/>
  <c r="F148" i="41"/>
  <c r="F153" i="41"/>
  <c r="F127" i="41"/>
  <c r="F181" i="41"/>
  <c r="F262" i="41"/>
  <c r="F182" i="41"/>
  <c r="F152" i="41"/>
  <c r="F233" i="41"/>
  <c r="F235" i="41"/>
  <c r="F175" i="41"/>
  <c r="F133" i="41"/>
  <c r="F223" i="41"/>
  <c r="F169" i="41"/>
  <c r="F185" i="41"/>
  <c r="F215" i="41"/>
  <c r="F151" i="41"/>
  <c r="F192" i="41"/>
  <c r="F213" i="41"/>
  <c r="F194" i="41"/>
  <c r="F271" i="41"/>
  <c r="F245" i="41"/>
  <c r="F180" i="41"/>
  <c r="F160" i="41"/>
  <c r="F137" i="41"/>
  <c r="F281" i="41"/>
  <c r="F210" i="41"/>
  <c r="F145" i="41"/>
  <c r="F237" i="41"/>
  <c r="F157" i="41"/>
  <c r="F186" i="41"/>
  <c r="F231" i="41"/>
  <c r="F216" i="41"/>
  <c r="F214" i="41"/>
  <c r="F140" i="41"/>
  <c r="F188" i="41"/>
  <c r="F260" i="41"/>
  <c r="F208" i="41"/>
  <c r="F184" i="41"/>
  <c r="F207" i="41"/>
  <c r="F258" i="41"/>
  <c r="F226" i="41"/>
  <c r="F200" i="41"/>
  <c r="F268" i="41"/>
  <c r="F190" i="41"/>
  <c r="F189" i="41"/>
  <c r="F205" i="41"/>
  <c r="F276" i="41"/>
  <c r="F248" i="41"/>
  <c r="F220" i="41"/>
  <c r="F135" i="41"/>
  <c r="F263" i="41"/>
  <c r="F218" i="41"/>
  <c r="F161" i="41"/>
  <c r="F147" i="41"/>
  <c r="F240" i="41"/>
  <c r="F274" i="41"/>
  <c r="F132" i="41"/>
  <c r="F273" i="41"/>
  <c r="F209" i="41"/>
  <c r="F196" i="41"/>
  <c r="F167" i="41"/>
  <c r="F269" i="41"/>
  <c r="F130" i="41"/>
  <c r="F277" i="41"/>
  <c r="F256" i="41"/>
  <c r="F244" i="41"/>
  <c r="F158" i="41"/>
  <c r="F172" i="41"/>
  <c r="F238" i="41"/>
  <c r="F204" i="41"/>
  <c r="F164" i="41"/>
  <c r="F219" i="41"/>
  <c r="F278" i="41"/>
  <c r="F134" i="41"/>
  <c r="F266" i="41"/>
  <c r="F279" i="41"/>
  <c r="F264" i="41"/>
  <c r="F224" i="41"/>
  <c r="F247" i="41"/>
  <c r="F201" i="41"/>
  <c r="F239" i="41"/>
  <c r="F142" i="41"/>
  <c r="DV374" i="38" l="1"/>
  <c r="AU375" i="38"/>
  <c r="FF373" i="38"/>
  <c r="CE374" i="38"/>
  <c r="DU375" i="38"/>
  <c r="AT376" i="38"/>
  <c r="DJ376" i="38"/>
  <c r="AI377" i="38"/>
  <c r="CQ376" i="38"/>
  <c r="P377" i="38"/>
  <c r="ES376" i="38"/>
  <c r="BR377" i="38"/>
  <c r="Y343" i="38"/>
  <c r="CZ343" i="38" s="1"/>
  <c r="AK342" i="38"/>
  <c r="CI346" i="38"/>
  <c r="FJ346" i="38" s="1"/>
  <c r="EF344" i="38"/>
  <c r="X343" i="38"/>
  <c r="X344" i="38" s="1"/>
  <c r="CY344" i="38" s="1"/>
  <c r="CY342" i="38"/>
  <c r="BE345" i="38"/>
  <c r="AG346" i="38"/>
  <c r="DH345" i="38"/>
  <c r="CP343" i="38"/>
  <c r="O344" i="38"/>
  <c r="ES377" i="38" l="1"/>
  <c r="BR378" i="38"/>
  <c r="CQ377" i="38"/>
  <c r="P378" i="38"/>
  <c r="DJ377" i="38"/>
  <c r="AI378" i="38"/>
  <c r="DU376" i="38"/>
  <c r="AT377" i="38"/>
  <c r="FF374" i="38"/>
  <c r="CE375" i="38"/>
  <c r="DV375" i="38"/>
  <c r="AU376" i="38"/>
  <c r="Y344" i="38"/>
  <c r="Y345" i="38" s="1"/>
  <c r="Y346" i="38" s="1"/>
  <c r="AK343" i="38"/>
  <c r="CI347" i="38"/>
  <c r="FJ347" i="38" s="1"/>
  <c r="CY343" i="38"/>
  <c r="X345" i="38"/>
  <c r="CY345" i="38" s="1"/>
  <c r="EF345" i="38"/>
  <c r="BE346" i="38"/>
  <c r="EF346" i="38" s="1"/>
  <c r="DH346" i="38"/>
  <c r="AG347" i="38"/>
  <c r="CP344" i="38"/>
  <c r="O345" i="38"/>
  <c r="ES378" i="38" l="1"/>
  <c r="BR379" i="38"/>
  <c r="DV376" i="38"/>
  <c r="AU377" i="38"/>
  <c r="FF375" i="38"/>
  <c r="CE376" i="38"/>
  <c r="DU377" i="38"/>
  <c r="AT378" i="38"/>
  <c r="DJ378" i="38"/>
  <c r="AI379" i="38"/>
  <c r="CQ378" i="38"/>
  <c r="P379" i="38"/>
  <c r="CZ344" i="38"/>
  <c r="CZ345" i="38"/>
  <c r="AK344" i="38"/>
  <c r="CI348" i="38"/>
  <c r="FJ348" i="38" s="1"/>
  <c r="X346" i="38"/>
  <c r="CY346" i="38" s="1"/>
  <c r="BE347" i="38"/>
  <c r="DH347" i="38"/>
  <c r="AG348" i="38"/>
  <c r="AG349" i="38" s="1"/>
  <c r="Y347" i="38"/>
  <c r="CZ346" i="38"/>
  <c r="CP345" i="38"/>
  <c r="O346" i="38"/>
  <c r="AK8" i="35"/>
  <c r="AK9" i="35"/>
  <c r="AK10" i="35"/>
  <c r="AK11" i="35"/>
  <c r="AK12" i="35"/>
  <c r="AK13" i="35"/>
  <c r="AK14" i="35"/>
  <c r="AK15" i="35"/>
  <c r="AK16" i="35"/>
  <c r="AK17" i="35"/>
  <c r="AK18" i="35"/>
  <c r="AR7" i="37" s="1"/>
  <c r="AK19" i="35"/>
  <c r="AK20" i="35"/>
  <c r="AK21" i="35"/>
  <c r="AK22" i="35"/>
  <c r="AR8" i="37" s="1"/>
  <c r="AK23" i="35"/>
  <c r="AK24" i="35"/>
  <c r="AK25" i="35"/>
  <c r="AK26" i="35"/>
  <c r="AR9" i="37" s="1"/>
  <c r="AK27" i="35"/>
  <c r="AK28" i="35"/>
  <c r="AK29" i="35"/>
  <c r="AK30" i="35"/>
  <c r="AR10" i="37" s="1"/>
  <c r="AK31" i="35"/>
  <c r="AK32" i="35"/>
  <c r="AK33" i="35"/>
  <c r="AK34" i="35"/>
  <c r="AR11" i="37" s="1"/>
  <c r="AK35" i="35"/>
  <c r="AK36" i="35"/>
  <c r="AK37" i="35"/>
  <c r="AK38" i="35"/>
  <c r="AR12" i="37" s="1"/>
  <c r="AK39" i="35"/>
  <c r="AK40" i="35"/>
  <c r="AK41" i="35"/>
  <c r="AK42" i="35"/>
  <c r="AR13" i="37" s="1"/>
  <c r="AK43" i="35"/>
  <c r="AK44" i="35"/>
  <c r="AK45" i="35"/>
  <c r="AK46" i="35"/>
  <c r="AR14" i="37" s="1"/>
  <c r="AK47" i="35"/>
  <c r="AK48" i="35"/>
  <c r="AK49" i="35"/>
  <c r="AK50" i="35"/>
  <c r="AR15" i="37" s="1"/>
  <c r="AK51" i="35"/>
  <c r="AK52" i="35"/>
  <c r="AK53" i="35"/>
  <c r="AK54" i="35"/>
  <c r="AR16" i="37" s="1"/>
  <c r="AK55" i="35"/>
  <c r="AK56" i="35"/>
  <c r="AK57" i="35"/>
  <c r="AK58" i="35"/>
  <c r="AR17" i="37" s="1"/>
  <c r="AK59" i="35"/>
  <c r="AK60" i="35"/>
  <c r="AK61" i="35"/>
  <c r="AK62" i="35"/>
  <c r="AR18" i="37" s="1"/>
  <c r="AK63" i="35"/>
  <c r="AK64" i="35"/>
  <c r="AK65" i="35"/>
  <c r="AK66" i="35"/>
  <c r="AR19" i="37" s="1"/>
  <c r="AK67" i="35"/>
  <c r="AK68" i="35"/>
  <c r="AK69" i="35"/>
  <c r="AK70" i="35"/>
  <c r="AR20" i="37" s="1"/>
  <c r="AK71" i="35"/>
  <c r="AK72" i="35"/>
  <c r="AK73" i="35"/>
  <c r="AK74" i="35"/>
  <c r="AR21" i="37" s="1"/>
  <c r="AK75" i="35"/>
  <c r="AK76" i="35"/>
  <c r="AK77" i="35"/>
  <c r="AK78" i="35"/>
  <c r="AR22" i="37" s="1"/>
  <c r="AK79" i="35"/>
  <c r="AK80" i="35"/>
  <c r="AK81" i="35"/>
  <c r="AK82" i="35"/>
  <c r="AR23" i="37" s="1"/>
  <c r="AK83" i="35"/>
  <c r="AK84" i="35"/>
  <c r="AK85" i="35"/>
  <c r="AK86" i="35"/>
  <c r="AR24" i="37" s="1"/>
  <c r="AK87" i="35"/>
  <c r="AK88" i="35"/>
  <c r="AK89" i="35"/>
  <c r="AK90" i="35"/>
  <c r="AR25" i="37" s="1"/>
  <c r="AK91" i="35"/>
  <c r="AK92" i="35"/>
  <c r="AK93" i="35"/>
  <c r="AK94" i="35"/>
  <c r="AR26" i="37" s="1"/>
  <c r="AK95" i="35"/>
  <c r="AK96" i="35"/>
  <c r="AK97" i="35"/>
  <c r="AK98" i="35"/>
  <c r="AR27" i="37" s="1"/>
  <c r="AK99" i="35"/>
  <c r="AK100" i="35"/>
  <c r="AK101" i="35"/>
  <c r="AK102" i="35"/>
  <c r="AR28" i="37" s="1"/>
  <c r="AK103" i="35"/>
  <c r="AK104" i="35"/>
  <c r="AK105" i="35"/>
  <c r="AK106" i="35"/>
  <c r="AR29" i="37" s="1"/>
  <c r="AK7" i="35"/>
  <c r="DJ379" i="38" l="1"/>
  <c r="AI380" i="38"/>
  <c r="DU378" i="38"/>
  <c r="AT379" i="38"/>
  <c r="FF376" i="38"/>
  <c r="CE377" i="38"/>
  <c r="CQ379" i="38"/>
  <c r="P380" i="38"/>
  <c r="DV377" i="38"/>
  <c r="AU378" i="38"/>
  <c r="ES379" i="38"/>
  <c r="BR380" i="38"/>
  <c r="CI349" i="38"/>
  <c r="CI350" i="38" s="1"/>
  <c r="AK345" i="38"/>
  <c r="X347" i="38"/>
  <c r="BA334" i="38"/>
  <c r="EF347" i="38"/>
  <c r="BE348" i="38"/>
  <c r="DH349" i="38"/>
  <c r="AG350" i="38"/>
  <c r="DH350" i="38" s="1"/>
  <c r="DH348" i="38"/>
  <c r="Y348" i="38"/>
  <c r="CZ347" i="38"/>
  <c r="CP346" i="38"/>
  <c r="O347" i="38"/>
  <c r="AS29" i="37"/>
  <c r="AR162" i="37"/>
  <c r="AR161" i="37"/>
  <c r="AS28" i="37"/>
  <c r="AR160" i="37"/>
  <c r="AS27" i="37"/>
  <c r="AR159" i="37"/>
  <c r="AS26" i="37"/>
  <c r="AR158" i="37"/>
  <c r="AS25" i="37"/>
  <c r="AR157" i="37"/>
  <c r="AS24" i="37"/>
  <c r="AR156" i="37"/>
  <c r="AS23" i="37"/>
  <c r="AR155" i="37"/>
  <c r="AS22" i="37"/>
  <c r="AR154" i="37"/>
  <c r="AS21" i="37"/>
  <c r="AS20" i="37"/>
  <c r="AR153" i="37"/>
  <c r="AS19" i="37"/>
  <c r="AR152" i="37"/>
  <c r="AS18" i="37"/>
  <c r="AR151" i="37"/>
  <c r="AS17" i="37"/>
  <c r="AR150" i="37"/>
  <c r="AS16" i="37"/>
  <c r="AR149" i="37"/>
  <c r="AR148" i="37"/>
  <c r="AS15" i="37"/>
  <c r="AS14" i="37"/>
  <c r="AR147" i="37"/>
  <c r="AR146" i="37"/>
  <c r="AS13" i="37"/>
  <c r="AR145" i="37"/>
  <c r="AS12" i="37"/>
  <c r="AR144" i="37"/>
  <c r="AS11" i="37"/>
  <c r="AR143" i="37"/>
  <c r="AS10" i="37"/>
  <c r="AS9" i="37"/>
  <c r="AR142" i="37"/>
  <c r="AS8" i="37"/>
  <c r="AR141" i="37"/>
  <c r="AS7" i="37"/>
  <c r="AR140" i="37"/>
  <c r="AH8" i="35"/>
  <c r="AH9" i="35"/>
  <c r="AH10" i="35"/>
  <c r="AO7" i="37" s="1"/>
  <c r="AH11" i="35"/>
  <c r="AH12" i="35"/>
  <c r="AH13" i="35"/>
  <c r="AH14" i="35"/>
  <c r="AO8" i="37" s="1"/>
  <c r="AH15" i="35"/>
  <c r="AH16" i="35"/>
  <c r="AH17" i="35"/>
  <c r="AH18" i="35"/>
  <c r="AO9" i="37" s="1"/>
  <c r="AH19" i="35"/>
  <c r="AH20" i="35"/>
  <c r="AH21" i="35"/>
  <c r="AH22" i="35"/>
  <c r="AO10" i="37" s="1"/>
  <c r="AH23" i="35"/>
  <c r="AH24" i="35"/>
  <c r="AH25" i="35"/>
  <c r="AH26" i="35"/>
  <c r="AO11" i="37" s="1"/>
  <c r="AH27" i="35"/>
  <c r="AH28" i="35"/>
  <c r="AH29" i="35"/>
  <c r="AH30" i="35"/>
  <c r="AO12" i="37" s="1"/>
  <c r="AH31" i="35"/>
  <c r="AH32" i="35"/>
  <c r="AH33" i="35"/>
  <c r="AH34" i="35"/>
  <c r="AO13" i="37" s="1"/>
  <c r="AH35" i="35"/>
  <c r="AH36" i="35"/>
  <c r="AH37" i="35"/>
  <c r="AH38" i="35"/>
  <c r="AO14" i="37" s="1"/>
  <c r="AH39" i="35"/>
  <c r="AH40" i="35"/>
  <c r="AH41" i="35"/>
  <c r="AH42" i="35"/>
  <c r="AO15" i="37" s="1"/>
  <c r="AH43" i="35"/>
  <c r="AH44" i="35"/>
  <c r="AH45" i="35"/>
  <c r="AH46" i="35"/>
  <c r="AO16" i="37" s="1"/>
  <c r="AH47" i="35"/>
  <c r="AH48" i="35"/>
  <c r="AH49" i="35"/>
  <c r="AH50" i="35"/>
  <c r="AO17" i="37" s="1"/>
  <c r="AH51" i="35"/>
  <c r="AH52" i="35"/>
  <c r="AH53" i="35"/>
  <c r="AH54" i="35"/>
  <c r="AO18" i="37" s="1"/>
  <c r="AH55" i="35"/>
  <c r="AH56" i="35"/>
  <c r="AH57" i="35"/>
  <c r="AH58" i="35"/>
  <c r="AO19" i="37" s="1"/>
  <c r="AH59" i="35"/>
  <c r="AH60" i="35"/>
  <c r="AH61" i="35"/>
  <c r="AH62" i="35"/>
  <c r="AO20" i="37" s="1"/>
  <c r="AH63" i="35"/>
  <c r="AH64" i="35"/>
  <c r="AH65" i="35"/>
  <c r="AH66" i="35"/>
  <c r="AO21" i="37" s="1"/>
  <c r="AH67" i="35"/>
  <c r="AH68" i="35"/>
  <c r="AH69" i="35"/>
  <c r="AH70" i="35"/>
  <c r="AO22" i="37" s="1"/>
  <c r="AH71" i="35"/>
  <c r="AH72" i="35"/>
  <c r="AH73" i="35"/>
  <c r="AH74" i="35"/>
  <c r="AO23" i="37" s="1"/>
  <c r="AH75" i="35"/>
  <c r="AH76" i="35"/>
  <c r="AH77" i="35"/>
  <c r="AH78" i="35"/>
  <c r="AO24" i="37" s="1"/>
  <c r="AH79" i="35"/>
  <c r="AH80" i="35"/>
  <c r="AH81" i="35"/>
  <c r="AH82" i="35"/>
  <c r="AO25" i="37" s="1"/>
  <c r="AH83" i="35"/>
  <c r="AH84" i="35"/>
  <c r="AH85" i="35"/>
  <c r="AH86" i="35"/>
  <c r="AO26" i="37" s="1"/>
  <c r="AH87" i="35"/>
  <c r="AH88" i="35"/>
  <c r="AH89" i="35"/>
  <c r="AH90" i="35"/>
  <c r="AO27" i="37" s="1"/>
  <c r="AH91" i="35"/>
  <c r="AH92" i="35"/>
  <c r="AH93" i="35"/>
  <c r="AH94" i="35"/>
  <c r="AO28" i="37" s="1"/>
  <c r="AH95" i="35"/>
  <c r="AH96" i="35"/>
  <c r="AH97" i="35"/>
  <c r="AH98" i="35"/>
  <c r="AO29" i="37" s="1"/>
  <c r="AH99" i="35"/>
  <c r="AH100" i="35"/>
  <c r="AH101" i="35"/>
  <c r="AH102" i="35"/>
  <c r="AO30" i="37" s="1"/>
  <c r="AH103" i="35"/>
  <c r="AH104" i="35"/>
  <c r="AH105" i="35"/>
  <c r="AH106" i="35"/>
  <c r="AO31" i="37" s="1"/>
  <c r="AH7" i="35"/>
  <c r="AR87" i="41" l="1"/>
  <c r="AR89" i="41"/>
  <c r="AR91" i="41"/>
  <c r="AR93" i="41"/>
  <c r="AR95" i="41"/>
  <c r="AR97" i="41"/>
  <c r="AR99" i="41"/>
  <c r="AR101" i="41"/>
  <c r="AR103" i="41"/>
  <c r="AR105" i="41"/>
  <c r="AR104" i="41"/>
  <c r="AR106" i="41"/>
  <c r="AR108" i="41"/>
  <c r="AR110" i="41"/>
  <c r="AR112" i="41"/>
  <c r="AR88" i="41"/>
  <c r="AR90" i="41"/>
  <c r="AR92" i="41"/>
  <c r="AR107" i="41"/>
  <c r="AR109" i="41"/>
  <c r="AR111" i="41"/>
  <c r="AR94" i="41"/>
  <c r="AR96" i="41"/>
  <c r="AR98" i="41"/>
  <c r="AR100" i="41"/>
  <c r="AR102" i="41"/>
  <c r="AP31" i="37"/>
  <c r="AO164" i="37"/>
  <c r="ES380" i="38"/>
  <c r="BR381" i="38"/>
  <c r="DV378" i="38"/>
  <c r="AU379" i="38"/>
  <c r="CQ380" i="38"/>
  <c r="P381" i="38"/>
  <c r="FF377" i="38"/>
  <c r="CE378" i="38"/>
  <c r="BA335" i="38"/>
  <c r="DU379" i="38"/>
  <c r="AT380" i="38"/>
  <c r="DJ380" i="38"/>
  <c r="AI381" i="38"/>
  <c r="AK346" i="38"/>
  <c r="FJ349" i="38"/>
  <c r="AG351" i="38"/>
  <c r="DH351" i="38" s="1"/>
  <c r="CY347" i="38"/>
  <c r="X348" i="38"/>
  <c r="BB334" i="38"/>
  <c r="AX334" i="38"/>
  <c r="EF348" i="38"/>
  <c r="BE349" i="38"/>
  <c r="BE350" i="38" s="1"/>
  <c r="EF350" i="38" s="1"/>
  <c r="FJ350" i="38"/>
  <c r="CI351" i="38"/>
  <c r="CZ348" i="38"/>
  <c r="Y349" i="38"/>
  <c r="O348" i="38"/>
  <c r="CP347" i="38"/>
  <c r="AP30" i="37"/>
  <c r="AO163" i="37"/>
  <c r="AP29" i="37"/>
  <c r="AO162" i="37"/>
  <c r="AO161" i="37"/>
  <c r="AP28" i="37"/>
  <c r="AP27" i="37"/>
  <c r="AO160" i="37"/>
  <c r="AO159" i="37"/>
  <c r="AP26" i="37"/>
  <c r="AO158" i="37"/>
  <c r="AP25" i="37"/>
  <c r="AO157" i="37"/>
  <c r="AP24" i="37"/>
  <c r="AO156" i="37"/>
  <c r="AP23" i="37"/>
  <c r="AP22" i="37"/>
  <c r="AO155" i="37"/>
  <c r="AO154" i="37"/>
  <c r="AP21" i="37"/>
  <c r="AP20" i="37"/>
  <c r="AO153" i="37"/>
  <c r="AO152" i="37"/>
  <c r="AP19" i="37"/>
  <c r="AO151" i="37"/>
  <c r="AP18" i="37"/>
  <c r="AO150" i="37"/>
  <c r="AP17" i="37"/>
  <c r="AP16" i="37"/>
  <c r="AO149" i="37"/>
  <c r="AO148" i="37"/>
  <c r="AP15" i="37"/>
  <c r="AO147" i="37"/>
  <c r="AP14" i="37"/>
  <c r="AO146" i="37"/>
  <c r="AP13" i="37"/>
  <c r="AO145" i="37"/>
  <c r="AP12" i="37"/>
  <c r="AP11" i="37"/>
  <c r="AO144" i="37"/>
  <c r="AP10" i="37"/>
  <c r="AO143" i="37"/>
  <c r="AO142" i="37"/>
  <c r="AP9" i="37"/>
  <c r="AO141" i="37"/>
  <c r="AP8" i="37"/>
  <c r="AO140" i="37"/>
  <c r="AP7" i="37"/>
  <c r="AT7" i="37"/>
  <c r="AS140" i="37"/>
  <c r="AT8" i="37"/>
  <c r="AS141" i="37"/>
  <c r="AT9" i="37"/>
  <c r="AS142" i="37"/>
  <c r="AT10" i="37"/>
  <c r="AS143" i="37"/>
  <c r="AT11" i="37"/>
  <c r="AS144" i="37"/>
  <c r="AT12" i="37"/>
  <c r="AS145" i="37"/>
  <c r="AT13" i="37"/>
  <c r="AS146" i="37"/>
  <c r="AT14" i="37"/>
  <c r="AS147" i="37"/>
  <c r="AT15" i="37"/>
  <c r="AS148" i="37"/>
  <c r="AT16" i="37"/>
  <c r="AS149" i="37"/>
  <c r="AT17" i="37"/>
  <c r="AS150" i="37"/>
  <c r="AT18" i="37"/>
  <c r="AS151" i="37"/>
  <c r="AT19" i="37"/>
  <c r="AS152" i="37"/>
  <c r="AT20" i="37"/>
  <c r="AS153" i="37"/>
  <c r="AT21" i="37"/>
  <c r="AS154" i="37"/>
  <c r="AT22" i="37"/>
  <c r="AS155" i="37"/>
  <c r="AT23" i="37"/>
  <c r="AS156" i="37"/>
  <c r="AT24" i="37"/>
  <c r="AS157" i="37"/>
  <c r="AT25" i="37"/>
  <c r="AS158" i="37"/>
  <c r="AT26" i="37"/>
  <c r="AS159" i="37"/>
  <c r="AT27" i="37"/>
  <c r="AS160" i="37"/>
  <c r="AT28" i="37"/>
  <c r="AS161" i="37"/>
  <c r="AT29" i="37"/>
  <c r="AS162" i="37"/>
  <c r="AS87" i="41" l="1"/>
  <c r="AS89" i="41"/>
  <c r="AS91" i="41"/>
  <c r="AS93" i="41"/>
  <c r="AS95" i="41"/>
  <c r="AS97" i="41"/>
  <c r="AS99" i="41"/>
  <c r="AS101" i="41"/>
  <c r="AS103" i="41"/>
  <c r="AS105" i="41"/>
  <c r="AS102" i="41"/>
  <c r="AS104" i="41"/>
  <c r="AS106" i="41"/>
  <c r="AS108" i="41"/>
  <c r="AS110" i="41"/>
  <c r="AS112" i="41"/>
  <c r="AS98" i="41"/>
  <c r="AS88" i="41"/>
  <c r="AS90" i="41"/>
  <c r="AS92" i="41"/>
  <c r="AS107" i="41"/>
  <c r="AS109" i="41"/>
  <c r="AS111" i="41"/>
  <c r="AS100" i="41"/>
  <c r="AS94" i="41"/>
  <c r="AS96" i="41"/>
  <c r="AO87" i="41"/>
  <c r="AO89" i="41"/>
  <c r="AO91" i="41"/>
  <c r="AO93" i="41"/>
  <c r="AO95" i="41"/>
  <c r="AO97" i="41"/>
  <c r="AO99" i="41"/>
  <c r="AO101" i="41"/>
  <c r="AO103" i="41"/>
  <c r="AO88" i="41"/>
  <c r="AO90" i="41"/>
  <c r="AO92" i="41"/>
  <c r="AO94" i="41"/>
  <c r="AO96" i="41"/>
  <c r="AO98" i="41"/>
  <c r="AO100" i="41"/>
  <c r="AO102" i="41"/>
  <c r="AO104" i="41"/>
  <c r="AO105" i="41"/>
  <c r="AO107" i="41"/>
  <c r="AO109" i="41"/>
  <c r="AO111" i="41"/>
  <c r="AO106" i="41"/>
  <c r="AO108" i="41"/>
  <c r="AO110" i="41"/>
  <c r="AO112" i="41"/>
  <c r="AQ31" i="37"/>
  <c r="AP164" i="37"/>
  <c r="BB335" i="38"/>
  <c r="BB336" i="38" s="1"/>
  <c r="BB337" i="38" s="1"/>
  <c r="BB338" i="38" s="1"/>
  <c r="FF378" i="38"/>
  <c r="CE379" i="38"/>
  <c r="DU380" i="38"/>
  <c r="AT381" i="38"/>
  <c r="CQ381" i="38"/>
  <c r="P382" i="38"/>
  <c r="AX335" i="38"/>
  <c r="AX336" i="38" s="1"/>
  <c r="AX337" i="38" s="1"/>
  <c r="AX338" i="38" s="1"/>
  <c r="AX339" i="38" s="1"/>
  <c r="AX340" i="38" s="1"/>
  <c r="BA336" i="38"/>
  <c r="BA337" i="38" s="1"/>
  <c r="BA338" i="38" s="1"/>
  <c r="DV379" i="38"/>
  <c r="AU380" i="38"/>
  <c r="DJ381" i="38"/>
  <c r="AI382" i="38"/>
  <c r="ES381" i="38"/>
  <c r="BR382" i="38"/>
  <c r="AP189" i="37"/>
  <c r="AK347" i="38"/>
  <c r="AK348" i="38" s="1"/>
  <c r="AK349" i="38" s="1"/>
  <c r="AG352" i="38"/>
  <c r="DH352" i="38" s="1"/>
  <c r="BE351" i="38"/>
  <c r="EF351" i="38" s="1"/>
  <c r="CY348" i="38"/>
  <c r="X349" i="38"/>
  <c r="AT162" i="37"/>
  <c r="AT159" i="37"/>
  <c r="AT156" i="37"/>
  <c r="AT144" i="37"/>
  <c r="AT161" i="37"/>
  <c r="AT155" i="37"/>
  <c r="AY334" i="38"/>
  <c r="EF349" i="38"/>
  <c r="AT158" i="37"/>
  <c r="BC334" i="38"/>
  <c r="AT160" i="37"/>
  <c r="AT157" i="37"/>
  <c r="AT151" i="37"/>
  <c r="FJ351" i="38"/>
  <c r="CI352" i="38"/>
  <c r="Y350" i="38"/>
  <c r="CZ350" i="38" s="1"/>
  <c r="CZ349" i="38"/>
  <c r="CP348" i="38"/>
  <c r="O349" i="38"/>
  <c r="AT154" i="37"/>
  <c r="AT150" i="37"/>
  <c r="AT146" i="37"/>
  <c r="AT142" i="37"/>
  <c r="AT143" i="37"/>
  <c r="AT147" i="37"/>
  <c r="AT153" i="37"/>
  <c r="AT149" i="37"/>
  <c r="AT145" i="37"/>
  <c r="AT141" i="37"/>
  <c r="AT152" i="37"/>
  <c r="AT148" i="37"/>
  <c r="AT140" i="37"/>
  <c r="AP140" i="37"/>
  <c r="AQ7" i="37"/>
  <c r="AQ8" i="37"/>
  <c r="AP141" i="37"/>
  <c r="AP142" i="37"/>
  <c r="AQ9" i="37"/>
  <c r="AQ10" i="37"/>
  <c r="AP143" i="37"/>
  <c r="AQ11" i="37"/>
  <c r="AP144" i="37"/>
  <c r="AQ12" i="37"/>
  <c r="AP145" i="37"/>
  <c r="AQ13" i="37"/>
  <c r="AP146" i="37"/>
  <c r="AQ14" i="37"/>
  <c r="AP147" i="37"/>
  <c r="AP148" i="37"/>
  <c r="AQ15" i="37"/>
  <c r="AQ16" i="37"/>
  <c r="AP149" i="37"/>
  <c r="AQ17" i="37"/>
  <c r="AP150" i="37"/>
  <c r="AQ18" i="37"/>
  <c r="AP151" i="37"/>
  <c r="AQ19" i="37"/>
  <c r="AP152" i="37"/>
  <c r="AQ20" i="37"/>
  <c r="AP153" i="37"/>
  <c r="AQ21" i="37"/>
  <c r="AP154" i="37"/>
  <c r="AQ22" i="37"/>
  <c r="AP155" i="37"/>
  <c r="AQ23" i="37"/>
  <c r="AP156" i="37"/>
  <c r="AQ24" i="37"/>
  <c r="AP157" i="37"/>
  <c r="AQ25" i="37"/>
  <c r="AP158" i="37"/>
  <c r="AQ26" i="37"/>
  <c r="AP159" i="37"/>
  <c r="AQ27" i="37"/>
  <c r="AP160" i="37"/>
  <c r="AQ28" i="37"/>
  <c r="AP161" i="37"/>
  <c r="AQ29" i="37"/>
  <c r="AP162" i="37"/>
  <c r="AQ30" i="37"/>
  <c r="AP163" i="37"/>
  <c r="AI281" i="38"/>
  <c r="BR281" i="38"/>
  <c r="AI282" i="38"/>
  <c r="BR282" i="38"/>
  <c r="AI283" i="38"/>
  <c r="BR283" i="38"/>
  <c r="AI284" i="38"/>
  <c r="BR284" i="38"/>
  <c r="AI285" i="38"/>
  <c r="BR285" i="38"/>
  <c r="AI286" i="38"/>
  <c r="BR286" i="38"/>
  <c r="AI287" i="38"/>
  <c r="BR287" i="38"/>
  <c r="AI288" i="38"/>
  <c r="BR288" i="38"/>
  <c r="P289" i="38"/>
  <c r="AI289" i="38"/>
  <c r="BR289" i="38"/>
  <c r="P290" i="38"/>
  <c r="AI290" i="38"/>
  <c r="BR290" i="38"/>
  <c r="P291" i="38"/>
  <c r="AI291" i="38"/>
  <c r="BR291" i="38"/>
  <c r="P292" i="38"/>
  <c r="AI292" i="38"/>
  <c r="AT292" i="38"/>
  <c r="BR292" i="38"/>
  <c r="CE292" i="38"/>
  <c r="P293" i="38"/>
  <c r="AI293" i="38"/>
  <c r="AT293" i="38"/>
  <c r="BR293" i="38"/>
  <c r="CE293" i="38"/>
  <c r="P294" i="38"/>
  <c r="AI294" i="38"/>
  <c r="AT294" i="38"/>
  <c r="BR294" i="38"/>
  <c r="CE294" i="38"/>
  <c r="P295" i="38"/>
  <c r="AI295" i="38"/>
  <c r="AT295" i="38"/>
  <c r="BR295" i="38"/>
  <c r="CA295" i="38"/>
  <c r="CE295" i="38"/>
  <c r="P296" i="38"/>
  <c r="AI296" i="38"/>
  <c r="AT296" i="38"/>
  <c r="BR296" i="38"/>
  <c r="CA296" i="38"/>
  <c r="CE296" i="38"/>
  <c r="P297" i="38"/>
  <c r="AI297" i="38"/>
  <c r="AT297" i="38"/>
  <c r="BR297" i="38"/>
  <c r="CA297" i="38"/>
  <c r="CE297" i="38"/>
  <c r="P298" i="38"/>
  <c r="AI298" i="38"/>
  <c r="AT298" i="38"/>
  <c r="BR298" i="38"/>
  <c r="CA298" i="38"/>
  <c r="CE298" i="38"/>
  <c r="N299" i="38"/>
  <c r="O299" i="38"/>
  <c r="P299" i="38"/>
  <c r="AI299" i="38"/>
  <c r="AT299" i="38"/>
  <c r="BR299" i="38"/>
  <c r="CA299" i="38"/>
  <c r="CE299" i="38"/>
  <c r="N300" i="38"/>
  <c r="O300" i="38"/>
  <c r="P300" i="38"/>
  <c r="AI300" i="38"/>
  <c r="AT300" i="38"/>
  <c r="BR300" i="38"/>
  <c r="CA300" i="38"/>
  <c r="CE300" i="38"/>
  <c r="N301" i="38"/>
  <c r="O301" i="38"/>
  <c r="P301" i="38"/>
  <c r="AI301" i="38"/>
  <c r="AT301" i="38"/>
  <c r="BR301" i="38"/>
  <c r="BW301" i="38"/>
  <c r="CA301" i="38"/>
  <c r="CB301" i="38"/>
  <c r="CE301" i="38"/>
  <c r="N302" i="38"/>
  <c r="O302" i="38"/>
  <c r="P302" i="38"/>
  <c r="AI302" i="38"/>
  <c r="AT302" i="38"/>
  <c r="BR302" i="38"/>
  <c r="BW302" i="38"/>
  <c r="CA302" i="38"/>
  <c r="CB302" i="38"/>
  <c r="CE302" i="38"/>
  <c r="AI280" i="38"/>
  <c r="BR280" i="38"/>
  <c r="AI226" i="38"/>
  <c r="BR226" i="38"/>
  <c r="AI227" i="38"/>
  <c r="BR227" i="38"/>
  <c r="AI228" i="38"/>
  <c r="BR228" i="38"/>
  <c r="AI229" i="38"/>
  <c r="BR229" i="38"/>
  <c r="AI230" i="38"/>
  <c r="BR230" i="38"/>
  <c r="AI231" i="38"/>
  <c r="BR231" i="38"/>
  <c r="AI232" i="38"/>
  <c r="BR232" i="38"/>
  <c r="AI233" i="38"/>
  <c r="BR233" i="38"/>
  <c r="P234" i="38"/>
  <c r="AI234" i="38"/>
  <c r="BR234" i="38"/>
  <c r="P235" i="38"/>
  <c r="AI235" i="38"/>
  <c r="BR235" i="38"/>
  <c r="P236" i="38"/>
  <c r="AI236" i="38"/>
  <c r="BR236" i="38"/>
  <c r="P237" i="38"/>
  <c r="AI237" i="38"/>
  <c r="AT237" i="38"/>
  <c r="BR237" i="38"/>
  <c r="CE237" i="38"/>
  <c r="P238" i="38"/>
  <c r="AI238" i="38"/>
  <c r="AT238" i="38"/>
  <c r="BR238" i="38"/>
  <c r="CE238" i="38"/>
  <c r="P239" i="38"/>
  <c r="AI239" i="38"/>
  <c r="AT239" i="38"/>
  <c r="BR239" i="38"/>
  <c r="CE239" i="38"/>
  <c r="P240" i="38"/>
  <c r="AI240" i="38"/>
  <c r="AT240" i="38"/>
  <c r="BR240" i="38"/>
  <c r="CA240" i="38"/>
  <c r="CE240" i="38"/>
  <c r="P241" i="38"/>
  <c r="AI241" i="38"/>
  <c r="AT241" i="38"/>
  <c r="BR241" i="38"/>
  <c r="CA241" i="38"/>
  <c r="CE241" i="38"/>
  <c r="P242" i="38"/>
  <c r="AI242" i="38"/>
  <c r="AT242" i="38"/>
  <c r="BR242" i="38"/>
  <c r="CA242" i="38"/>
  <c r="CE242" i="38"/>
  <c r="P243" i="38"/>
  <c r="AI243" i="38"/>
  <c r="AT243" i="38"/>
  <c r="BR243" i="38"/>
  <c r="CA243" i="38"/>
  <c r="CE243" i="38"/>
  <c r="N244" i="38"/>
  <c r="O244" i="38"/>
  <c r="P244" i="38"/>
  <c r="AI244" i="38"/>
  <c r="AT244" i="38"/>
  <c r="BR244" i="38"/>
  <c r="CA244" i="38"/>
  <c r="CE244" i="38"/>
  <c r="N245" i="38"/>
  <c r="O245" i="38"/>
  <c r="P245" i="38"/>
  <c r="AI245" i="38"/>
  <c r="AT245" i="38"/>
  <c r="BR245" i="38"/>
  <c r="CA245" i="38"/>
  <c r="CE245" i="38"/>
  <c r="N246" i="38"/>
  <c r="O246" i="38"/>
  <c r="P246" i="38"/>
  <c r="AI246" i="38"/>
  <c r="AT246" i="38"/>
  <c r="BR246" i="38"/>
  <c r="BW246" i="38"/>
  <c r="CA246" i="38"/>
  <c r="CB246" i="38"/>
  <c r="CE246" i="38"/>
  <c r="N247" i="38"/>
  <c r="O247" i="38"/>
  <c r="P247" i="38"/>
  <c r="AI247" i="38"/>
  <c r="AT247" i="38"/>
  <c r="BR247" i="38"/>
  <c r="BW247" i="38"/>
  <c r="CA247" i="38"/>
  <c r="CB247" i="38"/>
  <c r="CE247" i="38"/>
  <c r="AI225" i="38"/>
  <c r="BR225" i="38"/>
  <c r="AI171" i="38"/>
  <c r="BR171" i="38"/>
  <c r="AI172" i="38"/>
  <c r="BR172" i="38"/>
  <c r="AI173" i="38"/>
  <c r="BR173" i="38"/>
  <c r="AI174" i="38"/>
  <c r="BR174" i="38"/>
  <c r="AI175" i="38"/>
  <c r="BR175" i="38"/>
  <c r="AI176" i="38"/>
  <c r="BR176" i="38"/>
  <c r="AI177" i="38"/>
  <c r="BR177" i="38"/>
  <c r="AI178" i="38"/>
  <c r="BR178" i="38"/>
  <c r="P179" i="38"/>
  <c r="AI179" i="38"/>
  <c r="BR179" i="38"/>
  <c r="P180" i="38"/>
  <c r="AI180" i="38"/>
  <c r="BR180" i="38"/>
  <c r="P181" i="38"/>
  <c r="AI181" i="38"/>
  <c r="BR181" i="38"/>
  <c r="P182" i="38"/>
  <c r="AI182" i="38"/>
  <c r="AT182" i="38"/>
  <c r="BR182" i="38"/>
  <c r="CE182" i="38"/>
  <c r="P183" i="38"/>
  <c r="AI183" i="38"/>
  <c r="AT183" i="38"/>
  <c r="BR183" i="38"/>
  <c r="CE183" i="38"/>
  <c r="P184" i="38"/>
  <c r="AI184" i="38"/>
  <c r="AT184" i="38"/>
  <c r="BR184" i="38"/>
  <c r="CE184" i="38"/>
  <c r="P185" i="38"/>
  <c r="AI185" i="38"/>
  <c r="AT185" i="38"/>
  <c r="BR185" i="38"/>
  <c r="CA185" i="38"/>
  <c r="CE185" i="38"/>
  <c r="P186" i="38"/>
  <c r="AI186" i="38"/>
  <c r="AT186" i="38"/>
  <c r="BR186" i="38"/>
  <c r="CA186" i="38"/>
  <c r="CE186" i="38"/>
  <c r="P187" i="38"/>
  <c r="AI187" i="38"/>
  <c r="AT187" i="38"/>
  <c r="BR187" i="38"/>
  <c r="CA187" i="38"/>
  <c r="CE187" i="38"/>
  <c r="P188" i="38"/>
  <c r="AI188" i="38"/>
  <c r="AT188" i="38"/>
  <c r="BR188" i="38"/>
  <c r="CA188" i="38"/>
  <c r="CE188" i="38"/>
  <c r="N189" i="38"/>
  <c r="O189" i="38"/>
  <c r="P189" i="38"/>
  <c r="AI189" i="38"/>
  <c r="AT189" i="38"/>
  <c r="BR189" i="38"/>
  <c r="CA189" i="38"/>
  <c r="CE189" i="38"/>
  <c r="N190" i="38"/>
  <c r="O190" i="38"/>
  <c r="P190" i="38"/>
  <c r="AI190" i="38"/>
  <c r="AT190" i="38"/>
  <c r="BR190" i="38"/>
  <c r="CA190" i="38"/>
  <c r="CE190" i="38"/>
  <c r="N191" i="38"/>
  <c r="O191" i="38"/>
  <c r="P191" i="38"/>
  <c r="AI191" i="38"/>
  <c r="AT191" i="38"/>
  <c r="BR191" i="38"/>
  <c r="BW191" i="38"/>
  <c r="CA191" i="38"/>
  <c r="CB191" i="38"/>
  <c r="CE191" i="38"/>
  <c r="N192" i="38"/>
  <c r="O192" i="38"/>
  <c r="P192" i="38"/>
  <c r="AI192" i="38"/>
  <c r="AT192" i="38"/>
  <c r="BR192" i="38"/>
  <c r="BW192" i="38"/>
  <c r="CA192" i="38"/>
  <c r="CB192" i="38"/>
  <c r="CE192" i="38"/>
  <c r="AI170" i="38"/>
  <c r="BR170" i="38"/>
  <c r="AI116" i="38"/>
  <c r="BR116" i="38"/>
  <c r="AI117" i="38"/>
  <c r="BR117" i="38"/>
  <c r="AI118" i="38"/>
  <c r="BR118" i="38"/>
  <c r="AI119" i="38"/>
  <c r="BR119" i="38"/>
  <c r="AI120" i="38"/>
  <c r="BR120" i="38"/>
  <c r="AI121" i="38"/>
  <c r="BR121" i="38"/>
  <c r="AI122" i="38"/>
  <c r="BR122" i="38"/>
  <c r="AI123" i="38"/>
  <c r="BR123" i="38"/>
  <c r="P124" i="38"/>
  <c r="AI124" i="38"/>
  <c r="BR124" i="38"/>
  <c r="P125" i="38"/>
  <c r="AI125" i="38"/>
  <c r="BR125" i="38"/>
  <c r="P126" i="38"/>
  <c r="AI126" i="38"/>
  <c r="BR126" i="38"/>
  <c r="P127" i="38"/>
  <c r="AI127" i="38"/>
  <c r="AT127" i="38"/>
  <c r="BR127" i="38"/>
  <c r="CE127" i="38"/>
  <c r="P128" i="38"/>
  <c r="AI128" i="38"/>
  <c r="AT128" i="38"/>
  <c r="BR128" i="38"/>
  <c r="CE128" i="38"/>
  <c r="P129" i="38"/>
  <c r="AI129" i="38"/>
  <c r="AT129" i="38"/>
  <c r="BR129" i="38"/>
  <c r="CE129" i="38"/>
  <c r="P130" i="38"/>
  <c r="AI130" i="38"/>
  <c r="AT130" i="38"/>
  <c r="BR130" i="38"/>
  <c r="CA130" i="38"/>
  <c r="CE130" i="38"/>
  <c r="P131" i="38"/>
  <c r="AI131" i="38"/>
  <c r="AT131" i="38"/>
  <c r="BR131" i="38"/>
  <c r="CA131" i="38"/>
  <c r="CE131" i="38"/>
  <c r="P132" i="38"/>
  <c r="AI132" i="38"/>
  <c r="AT132" i="38"/>
  <c r="BR132" i="38"/>
  <c r="CA132" i="38"/>
  <c r="CE132" i="38"/>
  <c r="P133" i="38"/>
  <c r="AI133" i="38"/>
  <c r="AT133" i="38"/>
  <c r="BR133" i="38"/>
  <c r="CA133" i="38"/>
  <c r="CE133" i="38"/>
  <c r="N134" i="38"/>
  <c r="O134" i="38"/>
  <c r="P134" i="38"/>
  <c r="AI134" i="38"/>
  <c r="AT134" i="38"/>
  <c r="BR134" i="38"/>
  <c r="CA134" i="38"/>
  <c r="CE134" i="38"/>
  <c r="N135" i="38"/>
  <c r="O135" i="38"/>
  <c r="P135" i="38"/>
  <c r="AI135" i="38"/>
  <c r="AT135" i="38"/>
  <c r="BR135" i="38"/>
  <c r="CA135" i="38"/>
  <c r="CE135" i="38"/>
  <c r="N136" i="38"/>
  <c r="O136" i="38"/>
  <c r="P136" i="38"/>
  <c r="AI136" i="38"/>
  <c r="AT136" i="38"/>
  <c r="BR136" i="38"/>
  <c r="BW136" i="38"/>
  <c r="CA136" i="38"/>
  <c r="CB136" i="38"/>
  <c r="CE136" i="38"/>
  <c r="N137" i="38"/>
  <c r="O137" i="38"/>
  <c r="P137" i="38"/>
  <c r="AI137" i="38"/>
  <c r="AT137" i="38"/>
  <c r="BR137" i="38"/>
  <c r="BW137" i="38"/>
  <c r="CA137" i="38"/>
  <c r="CB137" i="38"/>
  <c r="CE137" i="38"/>
  <c r="AI115" i="38"/>
  <c r="BR115" i="38"/>
  <c r="AI61" i="38"/>
  <c r="BR61" i="38"/>
  <c r="AI62" i="38"/>
  <c r="BR62" i="38"/>
  <c r="AI63" i="38"/>
  <c r="BR63" i="38"/>
  <c r="AI64" i="38"/>
  <c r="BR64" i="38"/>
  <c r="AI65" i="38"/>
  <c r="BR65" i="38"/>
  <c r="AI66" i="38"/>
  <c r="BR66" i="38"/>
  <c r="AI67" i="38"/>
  <c r="BR67" i="38"/>
  <c r="AI68" i="38"/>
  <c r="BR68" i="38"/>
  <c r="P69" i="38"/>
  <c r="AI69" i="38"/>
  <c r="BR69" i="38"/>
  <c r="P70" i="38"/>
  <c r="AI70" i="38"/>
  <c r="BR70" i="38"/>
  <c r="P71" i="38"/>
  <c r="AI71" i="38"/>
  <c r="BR71" i="38"/>
  <c r="P72" i="38"/>
  <c r="AI72" i="38"/>
  <c r="AT72" i="38"/>
  <c r="BR72" i="38"/>
  <c r="CE72" i="38"/>
  <c r="P73" i="38"/>
  <c r="AI73" i="38"/>
  <c r="AT73" i="38"/>
  <c r="BR73" i="38"/>
  <c r="CE73" i="38"/>
  <c r="P74" i="38"/>
  <c r="AI74" i="38"/>
  <c r="AT74" i="38"/>
  <c r="BR74" i="38"/>
  <c r="CE74" i="38"/>
  <c r="P75" i="38"/>
  <c r="AI75" i="38"/>
  <c r="AT75" i="38"/>
  <c r="BR75" i="38"/>
  <c r="CA75" i="38"/>
  <c r="CE75" i="38"/>
  <c r="P76" i="38"/>
  <c r="AI76" i="38"/>
  <c r="AT76" i="38"/>
  <c r="BR76" i="38"/>
  <c r="CA76" i="38"/>
  <c r="CE76" i="38"/>
  <c r="P77" i="38"/>
  <c r="AI77" i="38"/>
  <c r="AT77" i="38"/>
  <c r="BR77" i="38"/>
  <c r="CA77" i="38"/>
  <c r="CE77" i="38"/>
  <c r="P78" i="38"/>
  <c r="AI78" i="38"/>
  <c r="AT78" i="38"/>
  <c r="BR78" i="38"/>
  <c r="CA78" i="38"/>
  <c r="CE78" i="38"/>
  <c r="N79" i="38"/>
  <c r="O79" i="38"/>
  <c r="P79" i="38"/>
  <c r="AI79" i="38"/>
  <c r="AT79" i="38"/>
  <c r="BR79" i="38"/>
  <c r="CA79" i="38"/>
  <c r="CE79" i="38"/>
  <c r="N80" i="38"/>
  <c r="O80" i="38"/>
  <c r="P80" i="38"/>
  <c r="AI80" i="38"/>
  <c r="AT80" i="38"/>
  <c r="BR80" i="38"/>
  <c r="CA80" i="38"/>
  <c r="CE80" i="38"/>
  <c r="N81" i="38"/>
  <c r="O81" i="38"/>
  <c r="P81" i="38"/>
  <c r="AI81" i="38"/>
  <c r="AT81" i="38"/>
  <c r="BR81" i="38"/>
  <c r="BW81" i="38"/>
  <c r="CA81" i="38"/>
  <c r="CB81" i="38"/>
  <c r="CE81" i="38"/>
  <c r="N82" i="38"/>
  <c r="O82" i="38"/>
  <c r="P82" i="38"/>
  <c r="AI82" i="38"/>
  <c r="AT82" i="38"/>
  <c r="BR82" i="38"/>
  <c r="BW82" i="38"/>
  <c r="CA82" i="38"/>
  <c r="CB82" i="38"/>
  <c r="CE82" i="38"/>
  <c r="AI60" i="38"/>
  <c r="BR60" i="38"/>
  <c r="AI6" i="38"/>
  <c r="BR6" i="38"/>
  <c r="AI7" i="38"/>
  <c r="BR7" i="38"/>
  <c r="AI8" i="38"/>
  <c r="BR8" i="38"/>
  <c r="AI9" i="38"/>
  <c r="BR9" i="38"/>
  <c r="AI10" i="38"/>
  <c r="BR10" i="38"/>
  <c r="AI11" i="38"/>
  <c r="BR11" i="38"/>
  <c r="AI12" i="38"/>
  <c r="BR12" i="38"/>
  <c r="AI13" i="38"/>
  <c r="BR13" i="38"/>
  <c r="P14" i="38"/>
  <c r="AI14" i="38"/>
  <c r="BR14" i="38"/>
  <c r="P15" i="38"/>
  <c r="AI15" i="38"/>
  <c r="BR15" i="38"/>
  <c r="P16" i="38"/>
  <c r="AI16" i="38"/>
  <c r="BR16" i="38"/>
  <c r="P17" i="38"/>
  <c r="AI17" i="38"/>
  <c r="AT17" i="38"/>
  <c r="BR17" i="38"/>
  <c r="CE17" i="38"/>
  <c r="P18" i="38"/>
  <c r="AI18" i="38"/>
  <c r="AT18" i="38"/>
  <c r="BR18" i="38"/>
  <c r="CE18" i="38"/>
  <c r="P19" i="38"/>
  <c r="AI19" i="38"/>
  <c r="AT19" i="38"/>
  <c r="BR19" i="38"/>
  <c r="CE19" i="38"/>
  <c r="P20" i="38"/>
  <c r="AI20" i="38"/>
  <c r="AT20" i="38"/>
  <c r="BR20" i="38"/>
  <c r="CA20" i="38"/>
  <c r="CE20" i="38"/>
  <c r="P21" i="38"/>
  <c r="AI21" i="38"/>
  <c r="AT21" i="38"/>
  <c r="BR21" i="38"/>
  <c r="CA21" i="38"/>
  <c r="CE21" i="38"/>
  <c r="P22" i="38"/>
  <c r="AI22" i="38"/>
  <c r="AT22" i="38"/>
  <c r="BR22" i="38"/>
  <c r="CA22" i="38"/>
  <c r="CE22" i="38"/>
  <c r="P23" i="38"/>
  <c r="AI23" i="38"/>
  <c r="AT23" i="38"/>
  <c r="BR23" i="38"/>
  <c r="CA23" i="38"/>
  <c r="CE23" i="38"/>
  <c r="N24" i="38"/>
  <c r="O24" i="38"/>
  <c r="P24" i="38"/>
  <c r="AI24" i="38"/>
  <c r="AT24" i="38"/>
  <c r="BR24" i="38"/>
  <c r="CA24" i="38"/>
  <c r="CE24" i="38"/>
  <c r="N25" i="38"/>
  <c r="O25" i="38"/>
  <c r="P25" i="38"/>
  <c r="AI25" i="38"/>
  <c r="AT25" i="38"/>
  <c r="BR25" i="38"/>
  <c r="CA25" i="38"/>
  <c r="CE25" i="38"/>
  <c r="N26" i="38"/>
  <c r="O26" i="38"/>
  <c r="P26" i="38"/>
  <c r="AI26" i="38"/>
  <c r="AT26" i="38"/>
  <c r="BR26" i="38"/>
  <c r="BW26" i="38"/>
  <c r="CA26" i="38"/>
  <c r="CB26" i="38"/>
  <c r="CE26" i="38"/>
  <c r="N27" i="38"/>
  <c r="O27" i="38"/>
  <c r="P27" i="38"/>
  <c r="AI27" i="38"/>
  <c r="AT27" i="38"/>
  <c r="BR27" i="38"/>
  <c r="BW27" i="38"/>
  <c r="CA27" i="38"/>
  <c r="CB27" i="38"/>
  <c r="CE27" i="38"/>
  <c r="AI5" i="38"/>
  <c r="BR5" i="38"/>
  <c r="AQ164" i="37" l="1"/>
  <c r="AP87" i="41"/>
  <c r="AP89" i="41"/>
  <c r="AP91" i="41"/>
  <c r="AP93" i="41"/>
  <c r="AP95" i="41"/>
  <c r="AP97" i="41"/>
  <c r="AP99" i="41"/>
  <c r="AP101" i="41"/>
  <c r="AP103" i="41"/>
  <c r="AP105" i="41"/>
  <c r="AP88" i="41"/>
  <c r="AP90" i="41"/>
  <c r="AP92" i="41"/>
  <c r="AP94" i="41"/>
  <c r="AP96" i="41"/>
  <c r="AP98" i="41"/>
  <c r="AP100" i="41"/>
  <c r="AP102" i="41"/>
  <c r="AP104" i="41"/>
  <c r="AP110" i="41"/>
  <c r="AP108" i="41"/>
  <c r="AP107" i="41"/>
  <c r="AP109" i="41"/>
  <c r="AP111" i="41"/>
  <c r="AP106" i="41"/>
  <c r="AP112" i="41"/>
  <c r="AT88" i="41"/>
  <c r="AT90" i="41"/>
  <c r="AT92" i="41"/>
  <c r="AT94" i="41"/>
  <c r="AT96" i="41"/>
  <c r="AT98" i="41"/>
  <c r="AT100" i="41"/>
  <c r="AT102" i="41"/>
  <c r="AT104" i="41"/>
  <c r="AT87" i="41"/>
  <c r="AT89" i="41"/>
  <c r="AT91" i="41"/>
  <c r="AT93" i="41"/>
  <c r="AT95" i="41"/>
  <c r="AT97" i="41"/>
  <c r="AT99" i="41"/>
  <c r="AT101" i="41"/>
  <c r="AT103" i="41"/>
  <c r="AT105" i="41"/>
  <c r="AT106" i="41"/>
  <c r="AT108" i="41"/>
  <c r="AT110" i="41"/>
  <c r="AT112" i="41"/>
  <c r="AT107" i="41"/>
  <c r="AT109" i="41"/>
  <c r="AT111" i="41"/>
  <c r="DJ382" i="38"/>
  <c r="AI383" i="38"/>
  <c r="DJ383" i="38" s="1"/>
  <c r="FF379" i="38"/>
  <c r="CE380" i="38"/>
  <c r="BC335" i="38"/>
  <c r="BC336" i="38" s="1"/>
  <c r="DV380" i="38"/>
  <c r="AU381" i="38"/>
  <c r="CQ382" i="38"/>
  <c r="P383" i="38"/>
  <c r="CQ383" i="38" s="1"/>
  <c r="AY335" i="38"/>
  <c r="AY336" i="38" s="1"/>
  <c r="AY337" i="38" s="1"/>
  <c r="AY338" i="38" s="1"/>
  <c r="ES382" i="38"/>
  <c r="BR383" i="38"/>
  <c r="ES383" i="38" s="1"/>
  <c r="DU381" i="38"/>
  <c r="AT382" i="38"/>
  <c r="AQ189" i="37"/>
  <c r="AK350" i="38"/>
  <c r="AG353" i="38"/>
  <c r="DH353" i="38" s="1"/>
  <c r="BE352" i="38"/>
  <c r="EF352" i="38" s="1"/>
  <c r="X350" i="38"/>
  <c r="CY349" i="38"/>
  <c r="AQ162" i="37"/>
  <c r="AQ159" i="37"/>
  <c r="AQ156" i="37"/>
  <c r="AZ334" i="38"/>
  <c r="AQ161" i="37"/>
  <c r="AQ158" i="37"/>
  <c r="AQ155" i="37"/>
  <c r="AQ163" i="37"/>
  <c r="AQ160" i="37"/>
  <c r="AQ157" i="37"/>
  <c r="AQ154" i="37"/>
  <c r="AQ151" i="37"/>
  <c r="FJ352" i="38"/>
  <c r="CI353" i="38"/>
  <c r="Y351" i="38"/>
  <c r="BA339" i="38"/>
  <c r="AQ144" i="37"/>
  <c r="AX341" i="38"/>
  <c r="AQ147" i="37"/>
  <c r="AQ143" i="37"/>
  <c r="BC337" i="38"/>
  <c r="O350" i="38"/>
  <c r="CP349" i="38"/>
  <c r="AQ148" i="37"/>
  <c r="AQ152" i="37"/>
  <c r="AQ142" i="37"/>
  <c r="AQ150" i="37"/>
  <c r="AQ146" i="37"/>
  <c r="AQ153" i="37"/>
  <c r="AQ149" i="37"/>
  <c r="AQ145" i="37"/>
  <c r="AQ141" i="37"/>
  <c r="BB339" i="38"/>
  <c r="AQ140" i="37"/>
  <c r="ES5" i="38"/>
  <c r="DJ5" i="38"/>
  <c r="FF27" i="38"/>
  <c r="FC27" i="38"/>
  <c r="FB27" i="38"/>
  <c r="EX27" i="38"/>
  <c r="ES27" i="38"/>
  <c r="DU27" i="38"/>
  <c r="DJ27" i="38"/>
  <c r="CQ27" i="38"/>
  <c r="CP27" i="38"/>
  <c r="CO27" i="38"/>
  <c r="FF26" i="38"/>
  <c r="FC26" i="38"/>
  <c r="FB26" i="38"/>
  <c r="EX26" i="38"/>
  <c r="ES26" i="38"/>
  <c r="DU26" i="38"/>
  <c r="DJ26" i="38"/>
  <c r="CQ26" i="38"/>
  <c r="CP26" i="38"/>
  <c r="CO26" i="38"/>
  <c r="FF25" i="38"/>
  <c r="FB25" i="38"/>
  <c r="ES25" i="38"/>
  <c r="DU25" i="38"/>
  <c r="DJ25" i="38"/>
  <c r="CQ25" i="38"/>
  <c r="CP25" i="38"/>
  <c r="CO25" i="38"/>
  <c r="FF24" i="38"/>
  <c r="FB24" i="38"/>
  <c r="ES24" i="38"/>
  <c r="DU24" i="38"/>
  <c r="DJ24" i="38"/>
  <c r="CQ24" i="38"/>
  <c r="CP24" i="38"/>
  <c r="CO24" i="38"/>
  <c r="FF23" i="38"/>
  <c r="FB23" i="38"/>
  <c r="ES23" i="38"/>
  <c r="DU23" i="38"/>
  <c r="DJ23" i="38"/>
  <c r="CQ23" i="38"/>
  <c r="FF22" i="38"/>
  <c r="FB22" i="38"/>
  <c r="ES22" i="38"/>
  <c r="DU22" i="38"/>
  <c r="DJ22" i="38"/>
  <c r="CQ22" i="38"/>
  <c r="FF21" i="38"/>
  <c r="FB21" i="38"/>
  <c r="ES21" i="38"/>
  <c r="DU21" i="38"/>
  <c r="DJ21" i="38"/>
  <c r="CQ21" i="38"/>
  <c r="FF20" i="38"/>
  <c r="FB20" i="38"/>
  <c r="ES20" i="38"/>
  <c r="DU20" i="38"/>
  <c r="DJ20" i="38"/>
  <c r="CQ20" i="38"/>
  <c r="FF19" i="38"/>
  <c r="ES19" i="38"/>
  <c r="DU19" i="38"/>
  <c r="DJ19" i="38"/>
  <c r="CQ19" i="38"/>
  <c r="FF18" i="38"/>
  <c r="ES18" i="38"/>
  <c r="DU18" i="38"/>
  <c r="DJ18" i="38"/>
  <c r="CQ18" i="38"/>
  <c r="FF17" i="38"/>
  <c r="ES17" i="38"/>
  <c r="DU17" i="38"/>
  <c r="DJ17" i="38"/>
  <c r="CQ17" i="38"/>
  <c r="ES16" i="38"/>
  <c r="DJ16" i="38"/>
  <c r="CQ16" i="38"/>
  <c r="ES15" i="38"/>
  <c r="DJ15" i="38"/>
  <c r="CQ15" i="38"/>
  <c r="ES14" i="38"/>
  <c r="DJ14" i="38"/>
  <c r="CQ14" i="38"/>
  <c r="ES13" i="38"/>
  <c r="DJ13" i="38"/>
  <c r="ES12" i="38"/>
  <c r="DJ12" i="38"/>
  <c r="ES11" i="38"/>
  <c r="DJ11" i="38"/>
  <c r="ES10" i="38"/>
  <c r="DJ10" i="38"/>
  <c r="ES9" i="38"/>
  <c r="DJ9" i="38"/>
  <c r="ES8" i="38"/>
  <c r="DJ8" i="38"/>
  <c r="ES7" i="38"/>
  <c r="DJ7" i="38"/>
  <c r="ES6" i="38"/>
  <c r="DJ6" i="38"/>
  <c r="ES60" i="38"/>
  <c r="DJ60" i="38"/>
  <c r="FF82" i="38"/>
  <c r="FC82" i="38"/>
  <c r="FB82" i="38"/>
  <c r="EX82" i="38"/>
  <c r="ES82" i="38"/>
  <c r="DU82" i="38"/>
  <c r="DJ82" i="38"/>
  <c r="CQ82" i="38"/>
  <c r="CP82" i="38"/>
  <c r="CO82" i="38"/>
  <c r="FF81" i="38"/>
  <c r="FC81" i="38"/>
  <c r="FB81" i="38"/>
  <c r="EX81" i="38"/>
  <c r="ES81" i="38"/>
  <c r="DU81" i="38"/>
  <c r="DJ81" i="38"/>
  <c r="CQ81" i="38"/>
  <c r="CP81" i="38"/>
  <c r="CO81" i="38"/>
  <c r="FF80" i="38"/>
  <c r="FB80" i="38"/>
  <c r="ES80" i="38"/>
  <c r="DU80" i="38"/>
  <c r="DJ80" i="38"/>
  <c r="CQ80" i="38"/>
  <c r="CP80" i="38"/>
  <c r="CO80" i="38"/>
  <c r="FF79" i="38"/>
  <c r="FB79" i="38"/>
  <c r="ES79" i="38"/>
  <c r="DU79" i="38"/>
  <c r="DJ79" i="38"/>
  <c r="CQ79" i="38"/>
  <c r="CP79" i="38"/>
  <c r="CO79" i="38"/>
  <c r="FF78" i="38"/>
  <c r="FB78" i="38"/>
  <c r="ES78" i="38"/>
  <c r="DU78" i="38"/>
  <c r="DJ78" i="38"/>
  <c r="CQ78" i="38"/>
  <c r="FF77" i="38"/>
  <c r="FB77" i="38"/>
  <c r="ES77" i="38"/>
  <c r="DU77" i="38"/>
  <c r="DJ77" i="38"/>
  <c r="CQ77" i="38"/>
  <c r="FF76" i="38"/>
  <c r="FB76" i="38"/>
  <c r="ES76" i="38"/>
  <c r="DU76" i="38"/>
  <c r="DJ76" i="38"/>
  <c r="CQ76" i="38"/>
  <c r="FF75" i="38"/>
  <c r="FB75" i="38"/>
  <c r="ES75" i="38"/>
  <c r="DU75" i="38"/>
  <c r="DJ75" i="38"/>
  <c r="CQ75" i="38"/>
  <c r="FF74" i="38"/>
  <c r="ES74" i="38"/>
  <c r="DU74" i="38"/>
  <c r="DJ74" i="38"/>
  <c r="CQ74" i="38"/>
  <c r="FF73" i="38"/>
  <c r="ES73" i="38"/>
  <c r="DU73" i="38"/>
  <c r="DJ73" i="38"/>
  <c r="CQ73" i="38"/>
  <c r="FF72" i="38"/>
  <c r="ES72" i="38"/>
  <c r="DU72" i="38"/>
  <c r="DJ72" i="38"/>
  <c r="CQ72" i="38"/>
  <c r="ES71" i="38"/>
  <c r="DJ71" i="38"/>
  <c r="CQ71" i="38"/>
  <c r="ES70" i="38"/>
  <c r="DJ70" i="38"/>
  <c r="CQ70" i="38"/>
  <c r="ES69" i="38"/>
  <c r="DJ69" i="38"/>
  <c r="CQ69" i="38"/>
  <c r="ES68" i="38"/>
  <c r="DJ68" i="38"/>
  <c r="ES67" i="38"/>
  <c r="DJ67" i="38"/>
  <c r="ES66" i="38"/>
  <c r="DJ66" i="38"/>
  <c r="ES65" i="38"/>
  <c r="DJ65" i="38"/>
  <c r="ES64" i="38"/>
  <c r="DJ64" i="38"/>
  <c r="ES63" i="38"/>
  <c r="DJ63" i="38"/>
  <c r="ES62" i="38"/>
  <c r="DJ62" i="38"/>
  <c r="ES61" i="38"/>
  <c r="DJ61" i="38"/>
  <c r="ES115" i="38"/>
  <c r="DJ115" i="38"/>
  <c r="FF137" i="38"/>
  <c r="FC137" i="38"/>
  <c r="FB137" i="38"/>
  <c r="EX137" i="38"/>
  <c r="ES137" i="38"/>
  <c r="DU137" i="38"/>
  <c r="DJ137" i="38"/>
  <c r="CQ137" i="38"/>
  <c r="CP137" i="38"/>
  <c r="CO137" i="38"/>
  <c r="FF136" i="38"/>
  <c r="FC136" i="38"/>
  <c r="FB136" i="38"/>
  <c r="EX136" i="38"/>
  <c r="ES136" i="38"/>
  <c r="DU136" i="38"/>
  <c r="DJ136" i="38"/>
  <c r="CQ136" i="38"/>
  <c r="CP136" i="38"/>
  <c r="CO136" i="38"/>
  <c r="FF135" i="38"/>
  <c r="FB135" i="38"/>
  <c r="ES135" i="38"/>
  <c r="DU135" i="38"/>
  <c r="DJ135" i="38"/>
  <c r="CQ135" i="38"/>
  <c r="CP135" i="38"/>
  <c r="CO135" i="38"/>
  <c r="FF134" i="38"/>
  <c r="FB134" i="38"/>
  <c r="ES134" i="38"/>
  <c r="DU134" i="38"/>
  <c r="DJ134" i="38"/>
  <c r="CQ134" i="38"/>
  <c r="CP134" i="38"/>
  <c r="CO134" i="38"/>
  <c r="FF133" i="38"/>
  <c r="FB133" i="38"/>
  <c r="ES133" i="38"/>
  <c r="DU133" i="38"/>
  <c r="DJ133" i="38"/>
  <c r="CQ133" i="38"/>
  <c r="FF132" i="38"/>
  <c r="FB132" i="38"/>
  <c r="ES132" i="38"/>
  <c r="DU132" i="38"/>
  <c r="DJ132" i="38"/>
  <c r="CQ132" i="38"/>
  <c r="FF131" i="38"/>
  <c r="FB131" i="38"/>
  <c r="ES131" i="38"/>
  <c r="DU131" i="38"/>
  <c r="DJ131" i="38"/>
  <c r="CQ131" i="38"/>
  <c r="FF130" i="38"/>
  <c r="FB130" i="38"/>
  <c r="ES130" i="38"/>
  <c r="DU130" i="38"/>
  <c r="DJ130" i="38"/>
  <c r="CQ130" i="38"/>
  <c r="FF129" i="38"/>
  <c r="ES129" i="38"/>
  <c r="DU129" i="38"/>
  <c r="DJ129" i="38"/>
  <c r="CQ129" i="38"/>
  <c r="FF128" i="38"/>
  <c r="ES128" i="38"/>
  <c r="DU128" i="38"/>
  <c r="DJ128" i="38"/>
  <c r="CQ128" i="38"/>
  <c r="FF127" i="38"/>
  <c r="ES127" i="38"/>
  <c r="DU127" i="38"/>
  <c r="DJ127" i="38"/>
  <c r="CQ127" i="38"/>
  <c r="ES126" i="38"/>
  <c r="DJ126" i="38"/>
  <c r="CQ126" i="38"/>
  <c r="ES125" i="38"/>
  <c r="DJ125" i="38"/>
  <c r="CQ125" i="38"/>
  <c r="ES124" i="38"/>
  <c r="DJ124" i="38"/>
  <c r="CQ124" i="38"/>
  <c r="ES123" i="38"/>
  <c r="DJ123" i="38"/>
  <c r="ES122" i="38"/>
  <c r="DJ122" i="38"/>
  <c r="ES121" i="38"/>
  <c r="DJ121" i="38"/>
  <c r="ES120" i="38"/>
  <c r="DJ120" i="38"/>
  <c r="ES119" i="38"/>
  <c r="DJ119" i="38"/>
  <c r="ES118" i="38"/>
  <c r="DJ118" i="38"/>
  <c r="ES117" i="38"/>
  <c r="DJ117" i="38"/>
  <c r="ES116" i="38"/>
  <c r="DJ116" i="38"/>
  <c r="ES170" i="38"/>
  <c r="DJ170" i="38"/>
  <c r="FF192" i="38"/>
  <c r="FC192" i="38"/>
  <c r="FB192" i="38"/>
  <c r="EX192" i="38"/>
  <c r="ES192" i="38"/>
  <c r="DU192" i="38"/>
  <c r="DJ192" i="38"/>
  <c r="CQ192" i="38"/>
  <c r="CP192" i="38"/>
  <c r="CO192" i="38"/>
  <c r="FF191" i="38"/>
  <c r="FC191" i="38"/>
  <c r="FB191" i="38"/>
  <c r="EX191" i="38"/>
  <c r="ES191" i="38"/>
  <c r="DU191" i="38"/>
  <c r="DJ191" i="38"/>
  <c r="CQ191" i="38"/>
  <c r="CP191" i="38"/>
  <c r="CO191" i="38"/>
  <c r="FF190" i="38"/>
  <c r="FB190" i="38"/>
  <c r="ES190" i="38"/>
  <c r="DU190" i="38"/>
  <c r="DJ190" i="38"/>
  <c r="CQ190" i="38"/>
  <c r="CP190" i="38"/>
  <c r="CO190" i="38"/>
  <c r="FF189" i="38"/>
  <c r="FB189" i="38"/>
  <c r="ES189" i="38"/>
  <c r="DU189" i="38"/>
  <c r="DJ189" i="38"/>
  <c r="CQ189" i="38"/>
  <c r="CP189" i="38"/>
  <c r="CO189" i="38"/>
  <c r="FF188" i="38"/>
  <c r="FB188" i="38"/>
  <c r="ES188" i="38"/>
  <c r="DU188" i="38"/>
  <c r="DJ188" i="38"/>
  <c r="CQ188" i="38"/>
  <c r="FF187" i="38"/>
  <c r="FB187" i="38"/>
  <c r="ES187" i="38"/>
  <c r="DU187" i="38"/>
  <c r="DJ187" i="38"/>
  <c r="CQ187" i="38"/>
  <c r="FF186" i="38"/>
  <c r="FB186" i="38"/>
  <c r="ES186" i="38"/>
  <c r="DU186" i="38"/>
  <c r="DJ186" i="38"/>
  <c r="CQ186" i="38"/>
  <c r="FF185" i="38"/>
  <c r="FB185" i="38"/>
  <c r="ES185" i="38"/>
  <c r="DU185" i="38"/>
  <c r="DJ185" i="38"/>
  <c r="CQ185" i="38"/>
  <c r="FF184" i="38"/>
  <c r="ES184" i="38"/>
  <c r="DU184" i="38"/>
  <c r="DJ184" i="38"/>
  <c r="CQ184" i="38"/>
  <c r="FF183" i="38"/>
  <c r="ES183" i="38"/>
  <c r="DU183" i="38"/>
  <c r="DJ183" i="38"/>
  <c r="CQ183" i="38"/>
  <c r="FF182" i="38"/>
  <c r="ES182" i="38"/>
  <c r="DU182" i="38"/>
  <c r="DJ182" i="38"/>
  <c r="CQ182" i="38"/>
  <c r="ES181" i="38"/>
  <c r="DJ181" i="38"/>
  <c r="CQ181" i="38"/>
  <c r="ES180" i="38"/>
  <c r="DJ180" i="38"/>
  <c r="CQ180" i="38"/>
  <c r="ES179" i="38"/>
  <c r="DJ179" i="38"/>
  <c r="CQ179" i="38"/>
  <c r="ES178" i="38"/>
  <c r="DJ178" i="38"/>
  <c r="ES177" i="38"/>
  <c r="DJ177" i="38"/>
  <c r="ES176" i="38"/>
  <c r="DJ176" i="38"/>
  <c r="ES175" i="38"/>
  <c r="DJ175" i="38"/>
  <c r="ES174" i="38"/>
  <c r="DJ174" i="38"/>
  <c r="ES173" i="38"/>
  <c r="DJ173" i="38"/>
  <c r="ES172" i="38"/>
  <c r="DJ172" i="38"/>
  <c r="ES171" i="38"/>
  <c r="DJ171" i="38"/>
  <c r="ES225" i="38"/>
  <c r="DJ225" i="38"/>
  <c r="FF247" i="38"/>
  <c r="FC247" i="38"/>
  <c r="FB247" i="38"/>
  <c r="EX247" i="38"/>
  <c r="ES247" i="38"/>
  <c r="DU247" i="38"/>
  <c r="DJ247" i="38"/>
  <c r="CQ247" i="38"/>
  <c r="CP247" i="38"/>
  <c r="CO247" i="38"/>
  <c r="FF246" i="38"/>
  <c r="FC246" i="38"/>
  <c r="FB246" i="38"/>
  <c r="EX246" i="38"/>
  <c r="ES246" i="38"/>
  <c r="DU246" i="38"/>
  <c r="DJ246" i="38"/>
  <c r="CQ246" i="38"/>
  <c r="CP246" i="38"/>
  <c r="CO246" i="38"/>
  <c r="FF245" i="38"/>
  <c r="FB245" i="38"/>
  <c r="ES245" i="38"/>
  <c r="DU245" i="38"/>
  <c r="DJ245" i="38"/>
  <c r="CQ245" i="38"/>
  <c r="CP245" i="38"/>
  <c r="CO245" i="38"/>
  <c r="FF244" i="38"/>
  <c r="FB244" i="38"/>
  <c r="ES244" i="38"/>
  <c r="DU244" i="38"/>
  <c r="DJ244" i="38"/>
  <c r="CQ244" i="38"/>
  <c r="CP244" i="38"/>
  <c r="CO244" i="38"/>
  <c r="FF243" i="38"/>
  <c r="FB243" i="38"/>
  <c r="ES243" i="38"/>
  <c r="DU243" i="38"/>
  <c r="DJ243" i="38"/>
  <c r="CQ243" i="38"/>
  <c r="FF242" i="38"/>
  <c r="FB242" i="38"/>
  <c r="ES242" i="38"/>
  <c r="DU242" i="38"/>
  <c r="DJ242" i="38"/>
  <c r="CQ242" i="38"/>
  <c r="FF241" i="38"/>
  <c r="FB241" i="38"/>
  <c r="ES241" i="38"/>
  <c r="DU241" i="38"/>
  <c r="DJ241" i="38"/>
  <c r="CQ241" i="38"/>
  <c r="FF240" i="38"/>
  <c r="FB240" i="38"/>
  <c r="ES240" i="38"/>
  <c r="DU240" i="38"/>
  <c r="DJ240" i="38"/>
  <c r="CQ240" i="38"/>
  <c r="FF239" i="38"/>
  <c r="ES239" i="38"/>
  <c r="DU239" i="38"/>
  <c r="DJ239" i="38"/>
  <c r="CQ239" i="38"/>
  <c r="FF238" i="38"/>
  <c r="ES238" i="38"/>
  <c r="DU238" i="38"/>
  <c r="DJ238" i="38"/>
  <c r="CQ238" i="38"/>
  <c r="FF237" i="38"/>
  <c r="ES237" i="38"/>
  <c r="DU237" i="38"/>
  <c r="DJ237" i="38"/>
  <c r="CQ237" i="38"/>
  <c r="ES236" i="38"/>
  <c r="DJ236" i="38"/>
  <c r="CQ236" i="38"/>
  <c r="ES235" i="38"/>
  <c r="DJ235" i="38"/>
  <c r="CQ235" i="38"/>
  <c r="ES234" i="38"/>
  <c r="DJ234" i="38"/>
  <c r="CQ234" i="38"/>
  <c r="ES233" i="38"/>
  <c r="DJ233" i="38"/>
  <c r="ES232" i="38"/>
  <c r="DJ232" i="38"/>
  <c r="ES231" i="38"/>
  <c r="DJ231" i="38"/>
  <c r="ES230" i="38"/>
  <c r="DJ230" i="38"/>
  <c r="ES229" i="38"/>
  <c r="DJ229" i="38"/>
  <c r="ES228" i="38"/>
  <c r="DJ228" i="38"/>
  <c r="ES227" i="38"/>
  <c r="DJ227" i="38"/>
  <c r="ES226" i="38"/>
  <c r="DJ226" i="38"/>
  <c r="ES280" i="38"/>
  <c r="DJ280" i="38"/>
  <c r="FF302" i="38"/>
  <c r="FC302" i="38"/>
  <c r="FB302" i="38"/>
  <c r="EX302" i="38"/>
  <c r="ES302" i="38"/>
  <c r="DU302" i="38"/>
  <c r="DJ302" i="38"/>
  <c r="CQ302" i="38"/>
  <c r="CP302" i="38"/>
  <c r="CO302" i="38"/>
  <c r="FF301" i="38"/>
  <c r="FC301" i="38"/>
  <c r="FB301" i="38"/>
  <c r="EX301" i="38"/>
  <c r="ES301" i="38"/>
  <c r="DU301" i="38"/>
  <c r="DJ301" i="38"/>
  <c r="CQ301" i="38"/>
  <c r="CP301" i="38"/>
  <c r="CO301" i="38"/>
  <c r="FF300" i="38"/>
  <c r="FB300" i="38"/>
  <c r="ES300" i="38"/>
  <c r="DU300" i="38"/>
  <c r="DJ300" i="38"/>
  <c r="CQ300" i="38"/>
  <c r="CP300" i="38"/>
  <c r="CO300" i="38"/>
  <c r="FF299" i="38"/>
  <c r="FB299" i="38"/>
  <c r="ES299" i="38"/>
  <c r="DU299" i="38"/>
  <c r="DJ299" i="38"/>
  <c r="CQ299" i="38"/>
  <c r="CP299" i="38"/>
  <c r="CO299" i="38"/>
  <c r="FF298" i="38"/>
  <c r="FB298" i="38"/>
  <c r="ES298" i="38"/>
  <c r="DU298" i="38"/>
  <c r="DJ298" i="38"/>
  <c r="CQ298" i="38"/>
  <c r="FF297" i="38"/>
  <c r="FB297" i="38"/>
  <c r="ES297" i="38"/>
  <c r="DU297" i="38"/>
  <c r="DJ297" i="38"/>
  <c r="CQ297" i="38"/>
  <c r="FF296" i="38"/>
  <c r="FB296" i="38"/>
  <c r="ES296" i="38"/>
  <c r="DU296" i="38"/>
  <c r="DJ296" i="38"/>
  <c r="CQ296" i="38"/>
  <c r="FF295" i="38"/>
  <c r="FB295" i="38"/>
  <c r="ES295" i="38"/>
  <c r="DU295" i="38"/>
  <c r="DJ295" i="38"/>
  <c r="CQ295" i="38"/>
  <c r="FF294" i="38"/>
  <c r="ES294" i="38"/>
  <c r="DU294" i="38"/>
  <c r="DJ294" i="38"/>
  <c r="CQ294" i="38"/>
  <c r="FF293" i="38"/>
  <c r="ES293" i="38"/>
  <c r="DU293" i="38"/>
  <c r="DJ293" i="38"/>
  <c r="CQ293" i="38"/>
  <c r="FF292" i="38"/>
  <c r="ES292" i="38"/>
  <c r="DU292" i="38"/>
  <c r="DJ292" i="38"/>
  <c r="CQ292" i="38"/>
  <c r="ES291" i="38"/>
  <c r="DJ291" i="38"/>
  <c r="CQ291" i="38"/>
  <c r="ES290" i="38"/>
  <c r="DJ290" i="38"/>
  <c r="CQ290" i="38"/>
  <c r="ES289" i="38"/>
  <c r="DJ289" i="38"/>
  <c r="CQ289" i="38"/>
  <c r="ES288" i="38"/>
  <c r="DJ288" i="38"/>
  <c r="ES287" i="38"/>
  <c r="DJ287" i="38"/>
  <c r="ES286" i="38"/>
  <c r="DJ286" i="38"/>
  <c r="ES285" i="38"/>
  <c r="DJ285" i="38"/>
  <c r="ES284" i="38"/>
  <c r="DJ284" i="38"/>
  <c r="ES283" i="38"/>
  <c r="DJ283" i="38"/>
  <c r="ES282" i="38"/>
  <c r="DJ282" i="38"/>
  <c r="ES281" i="38"/>
  <c r="DJ281" i="38"/>
  <c r="AQ87" i="41" l="1"/>
  <c r="AQ89" i="41"/>
  <c r="AQ91" i="41"/>
  <c r="AQ93" i="41"/>
  <c r="AQ95" i="41"/>
  <c r="AQ97" i="41"/>
  <c r="AQ99" i="41"/>
  <c r="AQ101" i="41"/>
  <c r="AQ103" i="41"/>
  <c r="AQ105" i="41"/>
  <c r="AQ108" i="41"/>
  <c r="AQ88" i="41"/>
  <c r="AQ106" i="41"/>
  <c r="AQ90" i="41"/>
  <c r="AQ92" i="41"/>
  <c r="AQ107" i="41"/>
  <c r="AQ109" i="41"/>
  <c r="AQ111" i="41"/>
  <c r="AQ104" i="41"/>
  <c r="AQ112" i="41"/>
  <c r="AQ94" i="41"/>
  <c r="AQ110" i="41"/>
  <c r="AQ96" i="41"/>
  <c r="AQ102" i="41"/>
  <c r="AQ98" i="41"/>
  <c r="AQ100" i="41"/>
  <c r="DU382" i="38"/>
  <c r="AT383" i="38"/>
  <c r="DU383" i="38" s="1"/>
  <c r="DV381" i="38"/>
  <c r="AU382" i="38"/>
  <c r="AX342" i="38"/>
  <c r="AX343" i="38" s="1"/>
  <c r="AX344" i="38" s="1"/>
  <c r="FF380" i="38"/>
  <c r="CE381" i="38"/>
  <c r="AZ335" i="38"/>
  <c r="AZ336" i="38" s="1"/>
  <c r="AZ337" i="38" s="1"/>
  <c r="AK351" i="38"/>
  <c r="AG354" i="38"/>
  <c r="DH354" i="38" s="1"/>
  <c r="BE353" i="38"/>
  <c r="BE354" i="38" s="1"/>
  <c r="CY350" i="38"/>
  <c r="X351" i="38"/>
  <c r="CY351" i="38" s="1"/>
  <c r="FJ353" i="38"/>
  <c r="CI354" i="38"/>
  <c r="Y352" i="38"/>
  <c r="CZ351" i="38"/>
  <c r="AY339" i="38"/>
  <c r="AY340" i="38" s="1"/>
  <c r="BA340" i="38"/>
  <c r="O351" i="38"/>
  <c r="CP350" i="38"/>
  <c r="BB340" i="38"/>
  <c r="BC338" i="38"/>
  <c r="AI279" i="38"/>
  <c r="BR279" i="38"/>
  <c r="AI224" i="38"/>
  <c r="BR224" i="38"/>
  <c r="AI169" i="38"/>
  <c r="BR169" i="38"/>
  <c r="AI114" i="38"/>
  <c r="BR114" i="38"/>
  <c r="AI4" i="38"/>
  <c r="BR4" i="38"/>
  <c r="DV382" i="38" l="1"/>
  <c r="AU383" i="38"/>
  <c r="DV383" i="38" s="1"/>
  <c r="FF381" i="38"/>
  <c r="CE382" i="38"/>
  <c r="AK352" i="38"/>
  <c r="AG355" i="38"/>
  <c r="DH355" i="38" s="1"/>
  <c r="EF353" i="38"/>
  <c r="X352" i="38"/>
  <c r="EF354" i="38"/>
  <c r="BE355" i="38"/>
  <c r="FJ354" i="38"/>
  <c r="CI355" i="38"/>
  <c r="CZ352" i="38"/>
  <c r="Y353" i="38"/>
  <c r="CZ353" i="38" s="1"/>
  <c r="AY341" i="38"/>
  <c r="AY342" i="38" s="1"/>
  <c r="BA341" i="38"/>
  <c r="BC339" i="38"/>
  <c r="BC340" i="38" s="1"/>
  <c r="AZ338" i="38"/>
  <c r="AZ339" i="38" s="1"/>
  <c r="O352" i="38"/>
  <c r="CP351" i="38"/>
  <c r="AX345" i="38"/>
  <c r="BB341" i="38"/>
  <c r="ES4" i="38"/>
  <c r="DJ4" i="38"/>
  <c r="ES59" i="38"/>
  <c r="DJ59" i="38"/>
  <c r="ES114" i="38"/>
  <c r="DJ114" i="38"/>
  <c r="ES169" i="38"/>
  <c r="DJ169" i="38"/>
  <c r="ES224" i="38"/>
  <c r="DJ224" i="38"/>
  <c r="ES279" i="38"/>
  <c r="DJ279" i="38"/>
  <c r="FF382" i="38" l="1"/>
  <c r="CE383" i="38"/>
  <c r="FF383" i="38" s="1"/>
  <c r="AK353" i="38"/>
  <c r="AG356" i="38"/>
  <c r="DH356" i="38" s="1"/>
  <c r="EF355" i="38"/>
  <c r="BE356" i="38"/>
  <c r="CY352" i="38"/>
  <c r="X353" i="38"/>
  <c r="FJ355" i="38"/>
  <c r="CI356" i="38"/>
  <c r="Y354" i="38"/>
  <c r="BC341" i="38"/>
  <c r="BC342" i="38" s="1"/>
  <c r="BA342" i="38"/>
  <c r="O353" i="38"/>
  <c r="CP352" i="38"/>
  <c r="AX346" i="38"/>
  <c r="AY343" i="38"/>
  <c r="AZ340" i="38"/>
  <c r="BB342" i="38"/>
  <c r="AG279" i="38"/>
  <c r="O279" i="38"/>
  <c r="E132" i="37"/>
  <c r="F132" i="37"/>
  <c r="G132" i="37"/>
  <c r="I132" i="37"/>
  <c r="J132" i="37"/>
  <c r="K132" i="37"/>
  <c r="L132" i="37"/>
  <c r="M132" i="37"/>
  <c r="N132" i="37"/>
  <c r="O132" i="37"/>
  <c r="P132" i="37"/>
  <c r="Q132" i="37"/>
  <c r="R132" i="37"/>
  <c r="S132" i="37"/>
  <c r="T132" i="37"/>
  <c r="U132" i="37"/>
  <c r="V132" i="37"/>
  <c r="W132" i="37"/>
  <c r="X132" i="37"/>
  <c r="Y132" i="37"/>
  <c r="Z132" i="37"/>
  <c r="AA132" i="37"/>
  <c r="AB132" i="37"/>
  <c r="AC132" i="37"/>
  <c r="AD132" i="37"/>
  <c r="AE132" i="37"/>
  <c r="AF132" i="37"/>
  <c r="AG132" i="37"/>
  <c r="AH132" i="37"/>
  <c r="AI132" i="37"/>
  <c r="AJ132" i="37"/>
  <c r="AK132" i="37"/>
  <c r="AL132" i="37"/>
  <c r="AM132" i="37"/>
  <c r="AN132" i="37"/>
  <c r="AO132" i="37"/>
  <c r="AP132" i="37"/>
  <c r="AQ132" i="37"/>
  <c r="AR132" i="37"/>
  <c r="AS132" i="37"/>
  <c r="AT132" i="37"/>
  <c r="AU132" i="37"/>
  <c r="AV132" i="37"/>
  <c r="AW132" i="37"/>
  <c r="AX132" i="37"/>
  <c r="AY132" i="37"/>
  <c r="AZ132" i="37"/>
  <c r="BA132" i="37"/>
  <c r="BB132" i="37"/>
  <c r="BC132" i="37"/>
  <c r="BD132" i="37"/>
  <c r="BE132" i="37"/>
  <c r="BF132" i="37"/>
  <c r="BG132" i="37"/>
  <c r="BH132" i="37"/>
  <c r="BI132" i="37"/>
  <c r="BL132" i="37"/>
  <c r="BM132" i="37"/>
  <c r="BN132" i="37"/>
  <c r="BO132" i="37"/>
  <c r="BP132" i="37"/>
  <c r="BQ132" i="37"/>
  <c r="BR132" i="37"/>
  <c r="BS132" i="37"/>
  <c r="BT132" i="37"/>
  <c r="BU132" i="37"/>
  <c r="BV132" i="37"/>
  <c r="BW132" i="37"/>
  <c r="BX132" i="37"/>
  <c r="BY132" i="37"/>
  <c r="BZ132" i="37"/>
  <c r="B120" i="37"/>
  <c r="B121" i="37"/>
  <c r="B122" i="37"/>
  <c r="B123" i="37"/>
  <c r="B124" i="37"/>
  <c r="B125" i="37"/>
  <c r="B126" i="37"/>
  <c r="B119" i="37"/>
  <c r="AZ341" i="38" l="1"/>
  <c r="AZ342" i="38" s="1"/>
  <c r="AK354" i="38"/>
  <c r="AG357" i="38"/>
  <c r="AG358" i="38" s="1"/>
  <c r="X354" i="38"/>
  <c r="CY353" i="38"/>
  <c r="BE357" i="38"/>
  <c r="BE358" i="38" s="1"/>
  <c r="EF356" i="38"/>
  <c r="FJ356" i="38"/>
  <c r="CI357" i="38"/>
  <c r="CI358" i="38" s="1"/>
  <c r="CZ354" i="38"/>
  <c r="Y355" i="38"/>
  <c r="BC343" i="38"/>
  <c r="BC344" i="38" s="1"/>
  <c r="BA343" i="38"/>
  <c r="BB343" i="38"/>
  <c r="O354" i="38"/>
  <c r="CP353" i="38"/>
  <c r="AY344" i="38"/>
  <c r="AX347" i="38"/>
  <c r="P59" i="38"/>
  <c r="DH279" i="38"/>
  <c r="AG280" i="38"/>
  <c r="CP279" i="38"/>
  <c r="O280" i="38"/>
  <c r="FJ358" i="38" l="1"/>
  <c r="CI359" i="38"/>
  <c r="EF358" i="38"/>
  <c r="BE359" i="38"/>
  <c r="DH358" i="38"/>
  <c r="AG359" i="38"/>
  <c r="AK355" i="38"/>
  <c r="DH357" i="38"/>
  <c r="EF357" i="38"/>
  <c r="CY354" i="38"/>
  <c r="X355" i="38"/>
  <c r="FJ357" i="38"/>
  <c r="CZ355" i="38"/>
  <c r="Y356" i="38"/>
  <c r="BA344" i="38"/>
  <c r="AZ343" i="38"/>
  <c r="O355" i="38"/>
  <c r="CP354" i="38"/>
  <c r="BC345" i="38"/>
  <c r="AY345" i="38"/>
  <c r="AX348" i="38"/>
  <c r="BB344" i="38"/>
  <c r="CP280" i="38"/>
  <c r="DH280" i="38"/>
  <c r="AG281" i="38"/>
  <c r="O281" i="38"/>
  <c r="O282" i="38" s="1"/>
  <c r="FJ359" i="38" l="1"/>
  <c r="CI360" i="38"/>
  <c r="EF359" i="38"/>
  <c r="BE360" i="38"/>
  <c r="DH359" i="38"/>
  <c r="AG360" i="38"/>
  <c r="AG282" i="38"/>
  <c r="DH282" i="38" s="1"/>
  <c r="AK356" i="38"/>
  <c r="CY355" i="38"/>
  <c r="X356" i="38"/>
  <c r="CZ356" i="38"/>
  <c r="Y357" i="38"/>
  <c r="Y358" i="38" s="1"/>
  <c r="BA345" i="38"/>
  <c r="BA346" i="38" s="1"/>
  <c r="BA347" i="38" s="1"/>
  <c r="BA348" i="38" s="1"/>
  <c r="BB345" i="38"/>
  <c r="AY346" i="38"/>
  <c r="BC346" i="38"/>
  <c r="AZ344" i="38"/>
  <c r="O356" i="38"/>
  <c r="CP355" i="38"/>
  <c r="AX349" i="38"/>
  <c r="CP281" i="38"/>
  <c r="CP282" i="38"/>
  <c r="DH281" i="38"/>
  <c r="O283" i="38"/>
  <c r="AG283" i="38"/>
  <c r="DH360" i="38" l="1"/>
  <c r="AG361" i="38"/>
  <c r="EF360" i="38"/>
  <c r="BE361" i="38"/>
  <c r="CZ358" i="38"/>
  <c r="Y359" i="38"/>
  <c r="FJ360" i="38"/>
  <c r="CI361" i="38"/>
  <c r="AK357" i="38"/>
  <c r="AK358" i="38" s="1"/>
  <c r="CY356" i="38"/>
  <c r="X357" i="38"/>
  <c r="X358" i="38" s="1"/>
  <c r="CZ357" i="38"/>
  <c r="BA349" i="38"/>
  <c r="BA350" i="38" s="1"/>
  <c r="AZ345" i="38"/>
  <c r="BC347" i="38"/>
  <c r="BB346" i="38"/>
  <c r="AX350" i="38"/>
  <c r="O357" i="38"/>
  <c r="O358" i="38" s="1"/>
  <c r="CP356" i="38"/>
  <c r="AY347" i="38"/>
  <c r="CP283" i="38"/>
  <c r="O284" i="38"/>
  <c r="DH283" i="38"/>
  <c r="AG284" i="38"/>
  <c r="AK359" i="38" l="1"/>
  <c r="CY358" i="38"/>
  <c r="X359" i="38"/>
  <c r="FJ361" i="38"/>
  <c r="CI362" i="38"/>
  <c r="CP358" i="38"/>
  <c r="O359" i="38"/>
  <c r="CZ359" i="38"/>
  <c r="Y360" i="38"/>
  <c r="EF361" i="38"/>
  <c r="BE362" i="38"/>
  <c r="DH361" i="38"/>
  <c r="AG362" i="38"/>
  <c r="CY357" i="38"/>
  <c r="BA351" i="38"/>
  <c r="BA352" i="38" s="1"/>
  <c r="BB347" i="38"/>
  <c r="AZ346" i="38"/>
  <c r="AY348" i="38"/>
  <c r="BC348" i="38"/>
  <c r="CP357" i="38"/>
  <c r="AX351" i="38"/>
  <c r="CP284" i="38"/>
  <c r="O285" i="38"/>
  <c r="DH284" i="38"/>
  <c r="AG285" i="38"/>
  <c r="AK360" i="38" l="1"/>
  <c r="DH362" i="38"/>
  <c r="AG363" i="38"/>
  <c r="EF362" i="38"/>
  <c r="BE363" i="38"/>
  <c r="CZ360" i="38"/>
  <c r="Y361" i="38"/>
  <c r="CP359" i="38"/>
  <c r="O360" i="38"/>
  <c r="FJ362" i="38"/>
  <c r="CI363" i="38"/>
  <c r="CY359" i="38"/>
  <c r="X360" i="38"/>
  <c r="BA353" i="38"/>
  <c r="BA354" i="38" s="1"/>
  <c r="BC349" i="38"/>
  <c r="AY349" i="38"/>
  <c r="AX352" i="38"/>
  <c r="AZ347" i="38"/>
  <c r="BB348" i="38"/>
  <c r="CP285" i="38"/>
  <c r="O286" i="38"/>
  <c r="DH285" i="38"/>
  <c r="AG286" i="38"/>
  <c r="AK361" i="38" l="1"/>
  <c r="CY360" i="38"/>
  <c r="X361" i="38"/>
  <c r="FJ363" i="38"/>
  <c r="CI364" i="38"/>
  <c r="CP360" i="38"/>
  <c r="O361" i="38"/>
  <c r="CZ361" i="38"/>
  <c r="Y362" i="38"/>
  <c r="EF363" i="38"/>
  <c r="BE364" i="38"/>
  <c r="DH363" i="38"/>
  <c r="AG364" i="38"/>
  <c r="BA355" i="38"/>
  <c r="BA356" i="38" s="1"/>
  <c r="AZ348" i="38"/>
  <c r="AX353" i="38"/>
  <c r="BC350" i="38"/>
  <c r="AY350" i="38"/>
  <c r="BB349" i="38"/>
  <c r="CP286" i="38"/>
  <c r="O287" i="38"/>
  <c r="DH286" i="38"/>
  <c r="AG287" i="38"/>
  <c r="AE8" i="35"/>
  <c r="AE9" i="35"/>
  <c r="AE10" i="35"/>
  <c r="AE11" i="35"/>
  <c r="AE12" i="35"/>
  <c r="AE13" i="35"/>
  <c r="AE14" i="35"/>
  <c r="AE15" i="35"/>
  <c r="AE16" i="35"/>
  <c r="AE17" i="35"/>
  <c r="AE18" i="35"/>
  <c r="AE19" i="35"/>
  <c r="AE20" i="35"/>
  <c r="AE21" i="35"/>
  <c r="AE22" i="35"/>
  <c r="AE23" i="35"/>
  <c r="AE24" i="35"/>
  <c r="AE25" i="35"/>
  <c r="AE26" i="35"/>
  <c r="AE27" i="35"/>
  <c r="AE28" i="35"/>
  <c r="AE29" i="35"/>
  <c r="AE30" i="35"/>
  <c r="AE31" i="35"/>
  <c r="AE32" i="35"/>
  <c r="AE33" i="35"/>
  <c r="AE34" i="35"/>
  <c r="AE35" i="35"/>
  <c r="AE36" i="35"/>
  <c r="AE37" i="35"/>
  <c r="AE38" i="35"/>
  <c r="AE39" i="35"/>
  <c r="AE40" i="35"/>
  <c r="AE41" i="35"/>
  <c r="AE42" i="35"/>
  <c r="AE43" i="35"/>
  <c r="AE44" i="35"/>
  <c r="AE45" i="35"/>
  <c r="AE46" i="35"/>
  <c r="AE47" i="35"/>
  <c r="AE48" i="35"/>
  <c r="AE49" i="35"/>
  <c r="AE50" i="35"/>
  <c r="AE51" i="35"/>
  <c r="AE52" i="35"/>
  <c r="AE53" i="35"/>
  <c r="AE54" i="35"/>
  <c r="AE55" i="35"/>
  <c r="AE56" i="35"/>
  <c r="AE57" i="35"/>
  <c r="AE58" i="35"/>
  <c r="AE59" i="35"/>
  <c r="AE60" i="35"/>
  <c r="AE61" i="35"/>
  <c r="AE62" i="35"/>
  <c r="AE63" i="35"/>
  <c r="AE64" i="35"/>
  <c r="AE65" i="35"/>
  <c r="AE66" i="35"/>
  <c r="AE67" i="35"/>
  <c r="AE68" i="35"/>
  <c r="AE69" i="35"/>
  <c r="AE70" i="35"/>
  <c r="AE71" i="35"/>
  <c r="AE72" i="35"/>
  <c r="AE73" i="35"/>
  <c r="AE74" i="35"/>
  <c r="AE75" i="35"/>
  <c r="AE76" i="35"/>
  <c r="AE77" i="35"/>
  <c r="AE78" i="35"/>
  <c r="AE79" i="35"/>
  <c r="AE80" i="35"/>
  <c r="AE81" i="35"/>
  <c r="AE82" i="35"/>
  <c r="AE83" i="35"/>
  <c r="AE84" i="35"/>
  <c r="AE85" i="35"/>
  <c r="AE86" i="35"/>
  <c r="AE87" i="35"/>
  <c r="AE88" i="35"/>
  <c r="AE89" i="35"/>
  <c r="AE90" i="35"/>
  <c r="AE91" i="35"/>
  <c r="AE92" i="35"/>
  <c r="AE93" i="35"/>
  <c r="AE94" i="35"/>
  <c r="AE95" i="35"/>
  <c r="AE96" i="35"/>
  <c r="AE97" i="35"/>
  <c r="AE98" i="35"/>
  <c r="AE99" i="35"/>
  <c r="AE100" i="35"/>
  <c r="AE101" i="35"/>
  <c r="AE102" i="35"/>
  <c r="AE103" i="35"/>
  <c r="AE104" i="35"/>
  <c r="AE105" i="35"/>
  <c r="AE106" i="35"/>
  <c r="AE7" i="35"/>
  <c r="AD8" i="35"/>
  <c r="AD9" i="35"/>
  <c r="AD10" i="35"/>
  <c r="AD11" i="35"/>
  <c r="AD12" i="35"/>
  <c r="AD13" i="35"/>
  <c r="AD14" i="35"/>
  <c r="AD15" i="35"/>
  <c r="AD16" i="35"/>
  <c r="AD17" i="35"/>
  <c r="AD18" i="35"/>
  <c r="AD19" i="35"/>
  <c r="AD20" i="35"/>
  <c r="AD21" i="35"/>
  <c r="AD22" i="35"/>
  <c r="AD23" i="35"/>
  <c r="AD24" i="35"/>
  <c r="AD25" i="35"/>
  <c r="AD26" i="35"/>
  <c r="AD27" i="35"/>
  <c r="AD28" i="35"/>
  <c r="AD29" i="35"/>
  <c r="AD30" i="35"/>
  <c r="AD31" i="35"/>
  <c r="AD32" i="35"/>
  <c r="AD33" i="35"/>
  <c r="AD34" i="35"/>
  <c r="AD35" i="35"/>
  <c r="AD36" i="35"/>
  <c r="AD37" i="35"/>
  <c r="AD38" i="35"/>
  <c r="AD39" i="35"/>
  <c r="AD40" i="35"/>
  <c r="AD41" i="35"/>
  <c r="AD42" i="35"/>
  <c r="AD43" i="35"/>
  <c r="AD44" i="35"/>
  <c r="AD45" i="35"/>
  <c r="AD46" i="35"/>
  <c r="AD47" i="35"/>
  <c r="AD48" i="35"/>
  <c r="AD49" i="35"/>
  <c r="AD50" i="35"/>
  <c r="AD51" i="35"/>
  <c r="AD52" i="35"/>
  <c r="AD53" i="35"/>
  <c r="AD54" i="35"/>
  <c r="AD55" i="35"/>
  <c r="AD56" i="35"/>
  <c r="AD57" i="35"/>
  <c r="AD58" i="35"/>
  <c r="AD59" i="35"/>
  <c r="AD60" i="35"/>
  <c r="AD61" i="35"/>
  <c r="AD62" i="35"/>
  <c r="AD63" i="35"/>
  <c r="AD64" i="35"/>
  <c r="AD65" i="35"/>
  <c r="AD66" i="35"/>
  <c r="AD67" i="35"/>
  <c r="AD68" i="35"/>
  <c r="AD69" i="35"/>
  <c r="AD70" i="35"/>
  <c r="AD71" i="35"/>
  <c r="AD72" i="35"/>
  <c r="AD73" i="35"/>
  <c r="AD74" i="35"/>
  <c r="AD75" i="35"/>
  <c r="AD76" i="35"/>
  <c r="AD77" i="35"/>
  <c r="AD78" i="35"/>
  <c r="AD79" i="35"/>
  <c r="AD80" i="35"/>
  <c r="AD81" i="35"/>
  <c r="AD82" i="35"/>
  <c r="AD83" i="35"/>
  <c r="AD84" i="35"/>
  <c r="AD85" i="35"/>
  <c r="AD86" i="35"/>
  <c r="AD87" i="35"/>
  <c r="AD88" i="35"/>
  <c r="AD89" i="35"/>
  <c r="AD90" i="35"/>
  <c r="AD91" i="35"/>
  <c r="AD92" i="35"/>
  <c r="AD93" i="35"/>
  <c r="AD94" i="35"/>
  <c r="AD95" i="35"/>
  <c r="AD96" i="35"/>
  <c r="AD97" i="35"/>
  <c r="AD98" i="35"/>
  <c r="AD99" i="35"/>
  <c r="AD100" i="35"/>
  <c r="AD101" i="35"/>
  <c r="AD102" i="35"/>
  <c r="AD103" i="35"/>
  <c r="AD104" i="35"/>
  <c r="AD105" i="35"/>
  <c r="AD106" i="35"/>
  <c r="AD7" i="35"/>
  <c r="AK362" i="38" l="1"/>
  <c r="DH364" i="38"/>
  <c r="AG365" i="38"/>
  <c r="EF364" i="38"/>
  <c r="BE365" i="38"/>
  <c r="CZ362" i="38"/>
  <c r="Y363" i="38"/>
  <c r="CP361" i="38"/>
  <c r="O362" i="38"/>
  <c r="FJ364" i="38"/>
  <c r="CI365" i="38"/>
  <c r="CY361" i="38"/>
  <c r="X362" i="38"/>
  <c r="BA357" i="38"/>
  <c r="BA358" i="38" s="1"/>
  <c r="AZ349" i="38"/>
  <c r="BB350" i="38"/>
  <c r="BC351" i="38"/>
  <c r="AX354" i="38"/>
  <c r="AY351" i="38"/>
  <c r="AK7" i="41"/>
  <c r="AT114" i="38"/>
  <c r="DU114" i="38" s="1"/>
  <c r="AT279" i="38"/>
  <c r="DU279" i="38" s="1"/>
  <c r="AT224" i="38"/>
  <c r="DU224" i="38" s="1"/>
  <c r="AT169" i="38"/>
  <c r="DU169" i="38" s="1"/>
  <c r="DH287" i="38"/>
  <c r="O288" i="38"/>
  <c r="O289" i="38" s="1"/>
  <c r="CP287" i="38"/>
  <c r="AG288" i="38"/>
  <c r="AG289" i="38" s="1"/>
  <c r="AK363" i="38" l="1"/>
  <c r="CY362" i="38"/>
  <c r="X363" i="38"/>
  <c r="FJ365" i="38"/>
  <c r="CI366" i="38"/>
  <c r="CP362" i="38"/>
  <c r="O363" i="38"/>
  <c r="CZ363" i="38"/>
  <c r="Y364" i="38"/>
  <c r="EF365" i="38"/>
  <c r="BE366" i="38"/>
  <c r="BA359" i="38"/>
  <c r="DH365" i="38"/>
  <c r="AG366" i="38"/>
  <c r="AY352" i="38"/>
  <c r="BC352" i="38"/>
  <c r="AZ350" i="38"/>
  <c r="AX355" i="38"/>
  <c r="BB351" i="38"/>
  <c r="AK8" i="41"/>
  <c r="AK64" i="41"/>
  <c r="AK63" i="41"/>
  <c r="AL7" i="41"/>
  <c r="AL8" i="41" s="1"/>
  <c r="AL9" i="41" s="1"/>
  <c r="AT225" i="38"/>
  <c r="DU225" i="38" s="1"/>
  <c r="AT170" i="38"/>
  <c r="DU170" i="38" s="1"/>
  <c r="AT60" i="38"/>
  <c r="AT280" i="38"/>
  <c r="DU280" i="38" s="1"/>
  <c r="AT115" i="38"/>
  <c r="DU115" i="38" s="1"/>
  <c r="CP288" i="38"/>
  <c r="DH288" i="38"/>
  <c r="CP289" i="38"/>
  <c r="O290" i="38"/>
  <c r="DH289" i="38"/>
  <c r="AG290" i="38"/>
  <c r="AK364" i="38" l="1"/>
  <c r="BA360" i="38"/>
  <c r="EF366" i="38"/>
  <c r="BE367" i="38"/>
  <c r="CZ364" i="38"/>
  <c r="Y365" i="38"/>
  <c r="CP363" i="38"/>
  <c r="O364" i="38"/>
  <c r="FJ366" i="38"/>
  <c r="CI367" i="38"/>
  <c r="CY363" i="38"/>
  <c r="X364" i="38"/>
  <c r="DH366" i="38"/>
  <c r="AG367" i="38"/>
  <c r="AX356" i="38"/>
  <c r="BC353" i="38"/>
  <c r="BB352" i="38"/>
  <c r="AZ351" i="38"/>
  <c r="AY353" i="38"/>
  <c r="AK9" i="41"/>
  <c r="AK10" i="41" s="1"/>
  <c r="AL66" i="41"/>
  <c r="AL10" i="41"/>
  <c r="AL63" i="41"/>
  <c r="AL65" i="41"/>
  <c r="AL64" i="41"/>
  <c r="AT61" i="38"/>
  <c r="AT62" i="38" s="1"/>
  <c r="AT226" i="38"/>
  <c r="DU226" i="38" s="1"/>
  <c r="AT171" i="38"/>
  <c r="DU171" i="38" s="1"/>
  <c r="AT281" i="38"/>
  <c r="DU281" i="38" s="1"/>
  <c r="AT116" i="38"/>
  <c r="DU116" i="38" s="1"/>
  <c r="O291" i="38"/>
  <c r="CP290" i="38"/>
  <c r="DH290" i="38"/>
  <c r="AG291" i="38"/>
  <c r="AK365" i="38" l="1"/>
  <c r="FJ367" i="38"/>
  <c r="CI368" i="38"/>
  <c r="CP364" i="38"/>
  <c r="O365" i="38"/>
  <c r="CZ365" i="38"/>
  <c r="Y366" i="38"/>
  <c r="EF367" i="38"/>
  <c r="BE368" i="38"/>
  <c r="DH367" i="38"/>
  <c r="AG368" i="38"/>
  <c r="CY364" i="38"/>
  <c r="X365" i="38"/>
  <c r="BA361" i="38"/>
  <c r="AY354" i="38"/>
  <c r="BB353" i="38"/>
  <c r="AZ352" i="38"/>
  <c r="AX357" i="38"/>
  <c r="AX358" i="38" s="1"/>
  <c r="BC354" i="38"/>
  <c r="AK11" i="41"/>
  <c r="AK65" i="41"/>
  <c r="AK66" i="41"/>
  <c r="AK67" i="41"/>
  <c r="AL11" i="41"/>
  <c r="AT227" i="38"/>
  <c r="DU227" i="38" s="1"/>
  <c r="AT282" i="38"/>
  <c r="DU282" i="38" s="1"/>
  <c r="AT63" i="38"/>
  <c r="AT64" i="38" s="1"/>
  <c r="AT117" i="38"/>
  <c r="DU117" i="38" s="1"/>
  <c r="AT172" i="38"/>
  <c r="DU172" i="38" s="1"/>
  <c r="O292" i="38"/>
  <c r="CP291" i="38"/>
  <c r="AG292" i="38"/>
  <c r="DH291" i="38"/>
  <c r="AK366" i="38" l="1"/>
  <c r="CZ366" i="38"/>
  <c r="Y367" i="38"/>
  <c r="BA362" i="38"/>
  <c r="CY365" i="38"/>
  <c r="X366" i="38"/>
  <c r="AX359" i="38"/>
  <c r="CP365" i="38"/>
  <c r="O366" i="38"/>
  <c r="DH368" i="38"/>
  <c r="AG369" i="38"/>
  <c r="EF368" i="38"/>
  <c r="BE369" i="38"/>
  <c r="FJ368" i="38"/>
  <c r="CI369" i="38"/>
  <c r="BC355" i="38"/>
  <c r="AZ353" i="38"/>
  <c r="AY355" i="38"/>
  <c r="BB354" i="38"/>
  <c r="AK12" i="41"/>
  <c r="AL12" i="41"/>
  <c r="AL67" i="41"/>
  <c r="AT228" i="38"/>
  <c r="DU228" i="38" s="1"/>
  <c r="AT283" i="38"/>
  <c r="DU283" i="38" s="1"/>
  <c r="AT118" i="38"/>
  <c r="AT173" i="38"/>
  <c r="DU173" i="38" s="1"/>
  <c r="CP292" i="38"/>
  <c r="O293" i="38"/>
  <c r="DH292" i="38"/>
  <c r="AG293" i="38"/>
  <c r="AK367" i="38" l="1"/>
  <c r="CY366" i="38"/>
  <c r="X367" i="38"/>
  <c r="DH369" i="38"/>
  <c r="AG370" i="38"/>
  <c r="CP366" i="38"/>
  <c r="O367" i="38"/>
  <c r="BA363" i="38"/>
  <c r="FJ369" i="38"/>
  <c r="CI370" i="38"/>
  <c r="CZ367" i="38"/>
  <c r="Y368" i="38"/>
  <c r="AX360" i="38"/>
  <c r="EF369" i="38"/>
  <c r="BE370" i="38"/>
  <c r="AY356" i="38"/>
  <c r="BC356" i="38"/>
  <c r="AZ354" i="38"/>
  <c r="BB355" i="38"/>
  <c r="AT65" i="38"/>
  <c r="AK13" i="41"/>
  <c r="AK68" i="41"/>
  <c r="AK69" i="41"/>
  <c r="AL68" i="41"/>
  <c r="AL13" i="41"/>
  <c r="AT229" i="38"/>
  <c r="DU229" i="38" s="1"/>
  <c r="AT284" i="38"/>
  <c r="DU284" i="38" s="1"/>
  <c r="DU118" i="38"/>
  <c r="AT119" i="38"/>
  <c r="DU119" i="38" s="1"/>
  <c r="AT174" i="38"/>
  <c r="DU174" i="38" s="1"/>
  <c r="DH293" i="38"/>
  <c r="CP293" i="38"/>
  <c r="O294" i="38"/>
  <c r="AG294" i="38"/>
  <c r="AK368" i="38" l="1"/>
  <c r="BA364" i="38"/>
  <c r="AX361" i="38"/>
  <c r="CZ368" i="38"/>
  <c r="Y369" i="38"/>
  <c r="DH370" i="38"/>
  <c r="AG371" i="38"/>
  <c r="CY367" i="38"/>
  <c r="X368" i="38"/>
  <c r="FJ370" i="38"/>
  <c r="CI371" i="38"/>
  <c r="EF370" i="38"/>
  <c r="BE371" i="38"/>
  <c r="CP367" i="38"/>
  <c r="O368" i="38"/>
  <c r="BC357" i="38"/>
  <c r="BC358" i="38" s="1"/>
  <c r="BB356" i="38"/>
  <c r="AY357" i="38"/>
  <c r="AY358" i="38" s="1"/>
  <c r="AZ355" i="38"/>
  <c r="AT66" i="38"/>
  <c r="AK14" i="41"/>
  <c r="AL14" i="41"/>
  <c r="AL69" i="41"/>
  <c r="AT230" i="38"/>
  <c r="DU230" i="38" s="1"/>
  <c r="AT285" i="38"/>
  <c r="AT120" i="38"/>
  <c r="DU120" i="38" s="1"/>
  <c r="AT175" i="38"/>
  <c r="O295" i="38"/>
  <c r="CP294" i="38"/>
  <c r="AG295" i="38"/>
  <c r="DH294" i="38"/>
  <c r="AK369" i="38" l="1"/>
  <c r="BA365" i="38"/>
  <c r="FJ371" i="38"/>
  <c r="CI372" i="38"/>
  <c r="CP368" i="38"/>
  <c r="O369" i="38"/>
  <c r="DH371" i="38"/>
  <c r="AG372" i="38"/>
  <c r="AX362" i="38"/>
  <c r="CY368" i="38"/>
  <c r="X369" i="38"/>
  <c r="EF371" i="38"/>
  <c r="BE372" i="38"/>
  <c r="CZ369" i="38"/>
  <c r="Y370" i="38"/>
  <c r="AY359" i="38"/>
  <c r="BC359" i="38"/>
  <c r="AZ356" i="38"/>
  <c r="BB357" i="38"/>
  <c r="BB358" i="38" s="1"/>
  <c r="AT67" i="38"/>
  <c r="AK15" i="41"/>
  <c r="AK70" i="41"/>
  <c r="AK71" i="41"/>
  <c r="AL15" i="41"/>
  <c r="AL70" i="41"/>
  <c r="AT231" i="38"/>
  <c r="DU231" i="38" s="1"/>
  <c r="AT121" i="38"/>
  <c r="DU121" i="38" s="1"/>
  <c r="DU285" i="38"/>
  <c r="AT286" i="38"/>
  <c r="DU175" i="38"/>
  <c r="AT176" i="38"/>
  <c r="DU176" i="38" s="1"/>
  <c r="CP295" i="38"/>
  <c r="O296" i="38"/>
  <c r="AG296" i="38"/>
  <c r="DH295" i="38"/>
  <c r="AK370" i="38" l="1"/>
  <c r="AX363" i="38"/>
  <c r="CZ370" i="38"/>
  <c r="Y371" i="38"/>
  <c r="FJ372" i="38"/>
  <c r="CI373" i="38"/>
  <c r="DH372" i="38"/>
  <c r="AG373" i="38"/>
  <c r="BA366" i="38"/>
  <c r="AY360" i="38"/>
  <c r="EF372" i="38"/>
  <c r="BE373" i="38"/>
  <c r="BB359" i="38"/>
  <c r="CP369" i="38"/>
  <c r="O370" i="38"/>
  <c r="CY369" i="38"/>
  <c r="X370" i="38"/>
  <c r="BC360" i="38"/>
  <c r="AZ357" i="38"/>
  <c r="AZ358" i="38" s="1"/>
  <c r="AT68" i="38"/>
  <c r="AK16" i="41"/>
  <c r="AL72" i="41"/>
  <c r="AL16" i="41"/>
  <c r="AL71" i="41"/>
  <c r="AT232" i="38"/>
  <c r="DU232" i="38" s="1"/>
  <c r="AT122" i="38"/>
  <c r="DU122" i="38" s="1"/>
  <c r="DU286" i="38"/>
  <c r="AT287" i="38"/>
  <c r="AT177" i="38"/>
  <c r="DU177" i="38" s="1"/>
  <c r="CP296" i="38"/>
  <c r="O297" i="38"/>
  <c r="AG297" i="38"/>
  <c r="DH296" i="38"/>
  <c r="AK371" i="38" l="1"/>
  <c r="AZ359" i="38"/>
  <c r="BC361" i="38"/>
  <c r="BA367" i="38"/>
  <c r="CY370" i="38"/>
  <c r="X371" i="38"/>
  <c r="DH373" i="38"/>
  <c r="AG374" i="38"/>
  <c r="EF373" i="38"/>
  <c r="BE374" i="38"/>
  <c r="CP370" i="38"/>
  <c r="O371" i="38"/>
  <c r="AX364" i="38"/>
  <c r="AY361" i="38"/>
  <c r="FJ373" i="38"/>
  <c r="CI374" i="38"/>
  <c r="BB360" i="38"/>
  <c r="CZ371" i="38"/>
  <c r="Y372" i="38"/>
  <c r="AK17" i="41"/>
  <c r="AK72" i="41"/>
  <c r="AK73" i="41"/>
  <c r="AL73" i="41"/>
  <c r="AL17" i="41"/>
  <c r="AT69" i="38"/>
  <c r="AT233" i="38"/>
  <c r="DU233" i="38" s="1"/>
  <c r="AT123" i="38"/>
  <c r="DU123" i="38" s="1"/>
  <c r="DU287" i="38"/>
  <c r="AT288" i="38"/>
  <c r="DU288" i="38" s="1"/>
  <c r="AT178" i="38"/>
  <c r="CP297" i="38"/>
  <c r="O298" i="38"/>
  <c r="AG298" i="38"/>
  <c r="DH297" i="38"/>
  <c r="AK372" i="38" l="1"/>
  <c r="BC362" i="38"/>
  <c r="AX365" i="38"/>
  <c r="CZ372" i="38"/>
  <c r="Y373" i="38"/>
  <c r="CP371" i="38"/>
  <c r="O372" i="38"/>
  <c r="AZ360" i="38"/>
  <c r="FJ374" i="38"/>
  <c r="CI375" i="38"/>
  <c r="DH374" i="38"/>
  <c r="AG375" i="38"/>
  <c r="BB361" i="38"/>
  <c r="EF374" i="38"/>
  <c r="BE375" i="38"/>
  <c r="AY362" i="38"/>
  <c r="CY371" i="38"/>
  <c r="X372" i="38"/>
  <c r="BA368" i="38"/>
  <c r="AK74" i="41"/>
  <c r="AK18" i="41"/>
  <c r="AL74" i="41"/>
  <c r="AL18" i="41"/>
  <c r="AT234" i="38"/>
  <c r="DU234" i="38" s="1"/>
  <c r="AT70" i="38"/>
  <c r="AT124" i="38"/>
  <c r="DU124" i="38" s="1"/>
  <c r="AT289" i="38"/>
  <c r="DU289" i="38" s="1"/>
  <c r="DU178" i="38"/>
  <c r="AT179" i="38"/>
  <c r="CP298" i="38"/>
  <c r="DH298" i="38"/>
  <c r="AG299" i="38"/>
  <c r="AK373" i="38" l="1"/>
  <c r="EF375" i="38"/>
  <c r="BE376" i="38"/>
  <c r="AZ361" i="38"/>
  <c r="O373" i="38"/>
  <c r="CP372" i="38"/>
  <c r="BB362" i="38"/>
  <c r="AX366" i="38"/>
  <c r="CY372" i="38"/>
  <c r="X373" i="38"/>
  <c r="AY363" i="38"/>
  <c r="BA369" i="38"/>
  <c r="DH375" i="38"/>
  <c r="AG376" i="38"/>
  <c r="FJ375" i="38"/>
  <c r="CI376" i="38"/>
  <c r="CZ373" i="38"/>
  <c r="Y374" i="38"/>
  <c r="BC363" i="38"/>
  <c r="AK19" i="41"/>
  <c r="AK20" i="41" s="1"/>
  <c r="AK21" i="41" s="1"/>
  <c r="AK22" i="41" s="1"/>
  <c r="AK23" i="41" s="1"/>
  <c r="AK24" i="41" s="1"/>
  <c r="AK25" i="41" s="1"/>
  <c r="AK26" i="41" s="1"/>
  <c r="AK27" i="41" s="1"/>
  <c r="AK28" i="41" s="1"/>
  <c r="AK29" i="41" s="1"/>
  <c r="AK30" i="41" s="1"/>
  <c r="AT71" i="38"/>
  <c r="DU63" i="38" s="1"/>
  <c r="AT235" i="38"/>
  <c r="DU235" i="38" s="1"/>
  <c r="AT125" i="38"/>
  <c r="DU125" i="38" s="1"/>
  <c r="AT290" i="38"/>
  <c r="DU290" i="38" s="1"/>
  <c r="DU179" i="38"/>
  <c r="AT180" i="38"/>
  <c r="AG300" i="38"/>
  <c r="DH299" i="38"/>
  <c r="AK374" i="38" l="1"/>
  <c r="AY364" i="38"/>
  <c r="CZ374" i="38"/>
  <c r="Y375" i="38"/>
  <c r="CP373" i="38"/>
  <c r="O374" i="38"/>
  <c r="BA370" i="38"/>
  <c r="CY373" i="38"/>
  <c r="X374" i="38"/>
  <c r="CI377" i="38"/>
  <c r="FJ376" i="38"/>
  <c r="AZ362" i="38"/>
  <c r="EF376" i="38"/>
  <c r="BE377" i="38"/>
  <c r="BC364" i="38"/>
  <c r="AX367" i="38"/>
  <c r="BB363" i="38"/>
  <c r="DH376" i="38"/>
  <c r="AG377" i="38"/>
  <c r="AT236" i="38"/>
  <c r="DU236" i="38" s="1"/>
  <c r="AK85" i="41"/>
  <c r="AK76" i="41"/>
  <c r="AK77" i="41"/>
  <c r="AK83" i="41"/>
  <c r="AK82" i="41"/>
  <c r="AK86" i="41"/>
  <c r="AK84" i="41"/>
  <c r="AK81" i="41"/>
  <c r="AK78" i="41"/>
  <c r="AK79" i="41"/>
  <c r="AK75" i="41"/>
  <c r="AK80" i="41"/>
  <c r="DU70" i="38"/>
  <c r="DU64" i="38"/>
  <c r="DU62" i="38"/>
  <c r="DU68" i="38"/>
  <c r="DU61" i="38"/>
  <c r="DU60" i="38"/>
  <c r="DU71" i="38"/>
  <c r="DU65" i="38"/>
  <c r="DU69" i="38"/>
  <c r="DU67" i="38"/>
  <c r="DU59" i="38"/>
  <c r="DU66" i="38"/>
  <c r="AL75" i="41"/>
  <c r="AL19" i="41"/>
  <c r="AT126" i="38"/>
  <c r="DU126" i="38" s="1"/>
  <c r="AT291" i="38"/>
  <c r="DU291" i="38" s="1"/>
  <c r="DU180" i="38"/>
  <c r="AT181" i="38"/>
  <c r="DU181" i="38" s="1"/>
  <c r="DH300" i="38"/>
  <c r="AG301" i="38"/>
  <c r="AG302" i="38" s="1"/>
  <c r="AK183" i="41"/>
  <c r="AK153" i="41"/>
  <c r="AK149" i="41"/>
  <c r="AK154" i="41"/>
  <c r="AK215" i="41"/>
  <c r="AK139" i="41"/>
  <c r="AK164" i="41"/>
  <c r="AK176" i="41"/>
  <c r="AK209" i="41"/>
  <c r="AK219" i="41"/>
  <c r="AK199" i="41"/>
  <c r="AK182" i="41"/>
  <c r="AK200" i="41"/>
  <c r="AK169" i="41"/>
  <c r="AK155" i="41"/>
  <c r="AK159" i="41"/>
  <c r="AK175" i="41"/>
  <c r="AK202" i="41"/>
  <c r="AK134" i="41"/>
  <c r="AK157" i="41"/>
  <c r="AK188" i="41"/>
  <c r="AK165" i="41"/>
  <c r="AK203" i="41"/>
  <c r="AK201" i="41"/>
  <c r="AK124" i="41"/>
  <c r="AK129" i="41"/>
  <c r="AK205" i="41"/>
  <c r="AK136" i="41"/>
  <c r="AK195" i="41"/>
  <c r="AK140" i="41"/>
  <c r="AK184" i="41"/>
  <c r="AK170" i="41"/>
  <c r="AK186" i="41"/>
  <c r="AK173" i="41"/>
  <c r="AK191" i="41"/>
  <c r="AK143" i="41"/>
  <c r="AK194" i="41"/>
  <c r="AK185" i="41"/>
  <c r="AK161" i="41"/>
  <c r="AK145" i="41"/>
  <c r="AK168" i="41"/>
  <c r="AK130" i="41"/>
  <c r="AK204" i="41"/>
  <c r="AK160" i="41"/>
  <c r="AK131" i="41"/>
  <c r="AK138" i="41"/>
  <c r="AK190" i="41"/>
  <c r="AK158" i="41"/>
  <c r="AK167" i="41"/>
  <c r="AK126" i="41"/>
  <c r="AK132" i="41"/>
  <c r="AK127" i="41"/>
  <c r="AK211" i="41"/>
  <c r="AK142" i="41"/>
  <c r="AK152" i="41"/>
  <c r="AK193" i="41"/>
  <c r="AK212" i="41"/>
  <c r="AK218" i="41"/>
  <c r="AK214" i="41"/>
  <c r="AK178" i="41"/>
  <c r="AK196" i="41"/>
  <c r="AK207" i="41"/>
  <c r="AK171" i="41"/>
  <c r="AK208" i="41"/>
  <c r="AK210" i="41"/>
  <c r="AK163" i="41"/>
  <c r="AK162" i="41"/>
  <c r="AK221" i="41"/>
  <c r="AK156" i="41"/>
  <c r="AK177" i="41"/>
  <c r="AK133" i="41"/>
  <c r="AK125" i="41"/>
  <c r="AK213" i="41"/>
  <c r="AK128" i="41"/>
  <c r="AK144" i="41"/>
  <c r="AK189" i="41"/>
  <c r="AK180" i="41"/>
  <c r="AK179" i="41"/>
  <c r="AK216" i="41"/>
  <c r="AK172" i="41"/>
  <c r="AK192" i="41"/>
  <c r="AK137" i="41"/>
  <c r="AK197" i="41"/>
  <c r="AK222" i="41"/>
  <c r="AK146" i="41"/>
  <c r="AK166" i="41"/>
  <c r="AK148" i="41"/>
  <c r="AK198" i="41"/>
  <c r="AK151" i="41"/>
  <c r="AK141" i="41"/>
  <c r="AK206" i="41"/>
  <c r="AK181" i="41"/>
  <c r="AK187" i="41"/>
  <c r="AK135" i="41"/>
  <c r="AK150" i="41"/>
  <c r="AK147" i="41"/>
  <c r="AK174" i="41"/>
  <c r="AK217" i="41"/>
  <c r="AK223" i="41"/>
  <c r="AK220" i="41"/>
  <c r="AK266" i="41"/>
  <c r="AK255" i="41"/>
  <c r="AK249" i="41"/>
  <c r="AK282" i="41"/>
  <c r="AK280" i="41"/>
  <c r="AK241" i="41"/>
  <c r="AK233" i="41"/>
  <c r="AK237" i="41"/>
  <c r="AK228" i="41"/>
  <c r="AK229" i="41"/>
  <c r="AK247" i="41"/>
  <c r="AK248" i="41"/>
  <c r="AK240" i="41"/>
  <c r="AK275" i="41"/>
  <c r="AK259" i="41"/>
  <c r="AK260" i="41"/>
  <c r="AK253" i="41"/>
  <c r="AK257" i="41"/>
  <c r="AK251" i="41"/>
  <c r="AK270" i="41"/>
  <c r="AK281" i="41"/>
  <c r="AK246" i="41"/>
  <c r="AK263" i="41"/>
  <c r="AK265" i="41"/>
  <c r="AK243" i="41"/>
  <c r="AK230" i="41"/>
  <c r="AK227" i="41"/>
  <c r="AK261" i="41"/>
  <c r="AK283" i="41"/>
  <c r="AK226" i="41"/>
  <c r="AK272" i="41"/>
  <c r="AK252" i="41"/>
  <c r="AK276" i="41"/>
  <c r="AK277" i="41"/>
  <c r="AK258" i="41"/>
  <c r="AK245" i="41"/>
  <c r="AK238" i="41"/>
  <c r="AK234" i="41"/>
  <c r="AK231" i="41"/>
  <c r="AK225" i="41"/>
  <c r="AK274" i="41"/>
  <c r="AK269" i="41"/>
  <c r="AK273" i="41"/>
  <c r="AK236" i="41"/>
  <c r="AK267" i="41"/>
  <c r="AK271" i="41"/>
  <c r="AK262" i="41"/>
  <c r="AK278" i="41"/>
  <c r="AK242" i="41"/>
  <c r="AK244" i="41"/>
  <c r="AK224" i="41"/>
  <c r="AK256" i="41"/>
  <c r="AK250" i="41"/>
  <c r="AK254" i="41"/>
  <c r="AK279" i="41"/>
  <c r="AK232" i="41"/>
  <c r="AK239" i="41"/>
  <c r="AK268" i="41"/>
  <c r="AK235" i="41"/>
  <c r="AK264" i="41"/>
  <c r="AK375" i="38" l="1"/>
  <c r="BB364" i="38"/>
  <c r="CP374" i="38"/>
  <c r="O375" i="38"/>
  <c r="DH377" i="38"/>
  <c r="AG378" i="38"/>
  <c r="FJ377" i="38"/>
  <c r="CI378" i="38"/>
  <c r="AY365" i="38"/>
  <c r="BC365" i="38"/>
  <c r="CZ375" i="38"/>
  <c r="Y376" i="38"/>
  <c r="EF377" i="38"/>
  <c r="BE378" i="38"/>
  <c r="CY374" i="38"/>
  <c r="X375" i="38"/>
  <c r="AX368" i="38"/>
  <c r="AZ363" i="38"/>
  <c r="BA371" i="38"/>
  <c r="DH302" i="38"/>
  <c r="AG303" i="38"/>
  <c r="AL76" i="41"/>
  <c r="AL20" i="41"/>
  <c r="DH301" i="38"/>
  <c r="AK376" i="38" l="1"/>
  <c r="BA372" i="38"/>
  <c r="BC366" i="38"/>
  <c r="CP375" i="38"/>
  <c r="O376" i="38"/>
  <c r="CY375" i="38"/>
  <c r="X376" i="38"/>
  <c r="AZ364" i="38"/>
  <c r="BB365" i="38"/>
  <c r="EF378" i="38"/>
  <c r="BE379" i="38"/>
  <c r="AY366" i="38"/>
  <c r="FJ378" i="38"/>
  <c r="CI379" i="38"/>
  <c r="AX369" i="38"/>
  <c r="DH378" i="38"/>
  <c r="AG379" i="38"/>
  <c r="CZ376" i="38"/>
  <c r="Y377" i="38"/>
  <c r="DH303" i="38"/>
  <c r="AG304" i="38"/>
  <c r="AL77" i="41"/>
  <c r="AL21" i="41"/>
  <c r="AL22" i="41" s="1"/>
  <c r="AL23" i="41" s="1"/>
  <c r="AL24" i="41" s="1"/>
  <c r="AL25" i="41" s="1"/>
  <c r="AL26" i="41" s="1"/>
  <c r="AL27" i="41" s="1"/>
  <c r="AL28" i="41" s="1"/>
  <c r="AL29" i="41" s="1"/>
  <c r="AL30" i="41" s="1"/>
  <c r="BO8" i="35"/>
  <c r="BO9" i="35"/>
  <c r="BP9" i="35" s="1"/>
  <c r="BO10" i="35"/>
  <c r="BO11" i="35"/>
  <c r="BP11" i="35" s="1"/>
  <c r="BO12" i="35"/>
  <c r="BP12" i="35" s="1"/>
  <c r="BO13" i="35"/>
  <c r="BP13" i="35" s="1"/>
  <c r="BO14" i="35"/>
  <c r="BO15" i="35"/>
  <c r="BP15" i="35" s="1"/>
  <c r="BO16" i="35"/>
  <c r="BP16" i="35" s="1"/>
  <c r="BO17" i="35"/>
  <c r="BP17" i="35" s="1"/>
  <c r="BO18" i="35"/>
  <c r="BO19" i="35"/>
  <c r="BP19" i="35" s="1"/>
  <c r="BO20" i="35"/>
  <c r="BP20" i="35" s="1"/>
  <c r="BO21" i="35"/>
  <c r="BP21" i="35" s="1"/>
  <c r="BO22" i="35"/>
  <c r="BO23" i="35"/>
  <c r="BP23" i="35" s="1"/>
  <c r="BO24" i="35"/>
  <c r="BP24" i="35" s="1"/>
  <c r="BO25" i="35"/>
  <c r="BP25" i="35" s="1"/>
  <c r="BO26" i="35"/>
  <c r="BO27" i="35"/>
  <c r="BP27" i="35" s="1"/>
  <c r="BO28" i="35"/>
  <c r="BP28" i="35" s="1"/>
  <c r="BO29" i="35"/>
  <c r="BP29" i="35" s="1"/>
  <c r="BO30" i="35"/>
  <c r="BO31" i="35"/>
  <c r="BP31" i="35" s="1"/>
  <c r="BO32" i="35"/>
  <c r="BP32" i="35" s="1"/>
  <c r="BO33" i="35"/>
  <c r="BP33" i="35" s="1"/>
  <c r="BO34" i="35"/>
  <c r="BO35" i="35"/>
  <c r="BP35" i="35" s="1"/>
  <c r="BO36" i="35"/>
  <c r="BP36" i="35" s="1"/>
  <c r="BO37" i="35"/>
  <c r="BP37" i="35" s="1"/>
  <c r="BO38" i="35"/>
  <c r="BO39" i="35"/>
  <c r="BP39" i="35" s="1"/>
  <c r="BO40" i="35"/>
  <c r="BP40" i="35" s="1"/>
  <c r="BO41" i="35"/>
  <c r="BP41" i="35" s="1"/>
  <c r="BO42" i="35"/>
  <c r="BO43" i="35"/>
  <c r="BP43" i="35" s="1"/>
  <c r="BO44" i="35"/>
  <c r="BP44" i="35" s="1"/>
  <c r="BO45" i="35"/>
  <c r="BP45" i="35" s="1"/>
  <c r="BO46" i="35"/>
  <c r="BO47" i="35"/>
  <c r="BP47" i="35" s="1"/>
  <c r="BO48" i="35"/>
  <c r="BP48" i="35" s="1"/>
  <c r="BO49" i="35"/>
  <c r="BP49" i="35" s="1"/>
  <c r="BO50" i="35"/>
  <c r="BO51" i="35"/>
  <c r="BP51" i="35" s="1"/>
  <c r="BO52" i="35"/>
  <c r="BP52" i="35" s="1"/>
  <c r="BO53" i="35"/>
  <c r="BP53" i="35" s="1"/>
  <c r="BO54" i="35"/>
  <c r="BO55" i="35"/>
  <c r="BP55" i="35" s="1"/>
  <c r="BO56" i="35"/>
  <c r="BP56" i="35" s="1"/>
  <c r="BO57" i="35"/>
  <c r="BP57" i="35" s="1"/>
  <c r="BO58" i="35"/>
  <c r="BO59" i="35"/>
  <c r="BP59" i="35" s="1"/>
  <c r="BO60" i="35"/>
  <c r="BP60" i="35" s="1"/>
  <c r="BO61" i="35"/>
  <c r="BP61" i="35" s="1"/>
  <c r="BO62" i="35"/>
  <c r="BO63" i="35"/>
  <c r="BP63" i="35" s="1"/>
  <c r="BO64" i="35"/>
  <c r="BP64" i="35" s="1"/>
  <c r="BO65" i="35"/>
  <c r="BP65" i="35" s="1"/>
  <c r="BO66" i="35"/>
  <c r="BO67" i="35"/>
  <c r="BP67" i="35" s="1"/>
  <c r="BO68" i="35"/>
  <c r="BP68" i="35" s="1"/>
  <c r="BO69" i="35"/>
  <c r="BP69" i="35" s="1"/>
  <c r="BO70" i="35"/>
  <c r="BO71" i="35"/>
  <c r="BP71" i="35" s="1"/>
  <c r="BO72" i="35"/>
  <c r="BP72" i="35" s="1"/>
  <c r="BO73" i="35"/>
  <c r="BP73" i="35" s="1"/>
  <c r="BO74" i="35"/>
  <c r="BO75" i="35"/>
  <c r="BP75" i="35" s="1"/>
  <c r="BO76" i="35"/>
  <c r="BP76" i="35" s="1"/>
  <c r="BO77" i="35"/>
  <c r="BP77" i="35" s="1"/>
  <c r="BO78" i="35"/>
  <c r="BO79" i="35"/>
  <c r="BP79" i="35" s="1"/>
  <c r="BO80" i="35"/>
  <c r="BP80" i="35" s="1"/>
  <c r="BO81" i="35"/>
  <c r="BP81" i="35" s="1"/>
  <c r="BO82" i="35"/>
  <c r="BO83" i="35"/>
  <c r="BP83" i="35" s="1"/>
  <c r="BO84" i="35"/>
  <c r="BP84" i="35" s="1"/>
  <c r="BO85" i="35"/>
  <c r="BP85" i="35" s="1"/>
  <c r="BO86" i="35"/>
  <c r="BO87" i="35"/>
  <c r="BP87" i="35" s="1"/>
  <c r="BO88" i="35"/>
  <c r="BP88" i="35" s="1"/>
  <c r="BO89" i="35"/>
  <c r="BP89" i="35" s="1"/>
  <c r="BO90" i="35"/>
  <c r="BO91" i="35"/>
  <c r="BP91" i="35" s="1"/>
  <c r="BO92" i="35"/>
  <c r="BP92" i="35" s="1"/>
  <c r="BO93" i="35"/>
  <c r="BP93" i="35" s="1"/>
  <c r="BO94" i="35"/>
  <c r="BO95" i="35"/>
  <c r="BP95" i="35" s="1"/>
  <c r="BO96" i="35"/>
  <c r="BP96" i="35" s="1"/>
  <c r="BO97" i="35"/>
  <c r="BP97" i="35" s="1"/>
  <c r="BO98" i="35"/>
  <c r="BO99" i="35"/>
  <c r="BP99" i="35" s="1"/>
  <c r="BO100" i="35"/>
  <c r="BP100" i="35" s="1"/>
  <c r="BO101" i="35"/>
  <c r="BP101" i="35" s="1"/>
  <c r="BO102" i="35"/>
  <c r="BO103" i="35"/>
  <c r="BP103" i="35" s="1"/>
  <c r="BO104" i="35"/>
  <c r="BP104" i="35" s="1"/>
  <c r="BO105" i="35"/>
  <c r="BP105" i="35" s="1"/>
  <c r="BO106" i="35"/>
  <c r="AK377" i="38" l="1"/>
  <c r="BB366" i="38"/>
  <c r="AZ365" i="38"/>
  <c r="AX370" i="38"/>
  <c r="FJ379" i="38"/>
  <c r="CI380" i="38"/>
  <c r="CY376" i="38"/>
  <c r="X377" i="38"/>
  <c r="DH379" i="38"/>
  <c r="AG380" i="38"/>
  <c r="EB372" i="38"/>
  <c r="BA373" i="38"/>
  <c r="AY367" i="38"/>
  <c r="BC367" i="38"/>
  <c r="CZ377" i="38"/>
  <c r="Y378" i="38"/>
  <c r="EF379" i="38"/>
  <c r="BE380" i="38"/>
  <c r="CP376" i="38"/>
  <c r="O377" i="38"/>
  <c r="DH304" i="38"/>
  <c r="AG305" i="38"/>
  <c r="BP8" i="35"/>
  <c r="BP106" i="35"/>
  <c r="BP98" i="35"/>
  <c r="BP90" i="35"/>
  <c r="BP82" i="35"/>
  <c r="BP74" i="35"/>
  <c r="BP66" i="35"/>
  <c r="BX154" i="37"/>
  <c r="BP58" i="35"/>
  <c r="BP50" i="35"/>
  <c r="BP42" i="35"/>
  <c r="BX148" i="37"/>
  <c r="BP34" i="35"/>
  <c r="BP26" i="35"/>
  <c r="BP18" i="35"/>
  <c r="BP10" i="35"/>
  <c r="BP102" i="35"/>
  <c r="BP94" i="35"/>
  <c r="BP86" i="35"/>
  <c r="BP78" i="35"/>
  <c r="BP70" i="35"/>
  <c r="BP62" i="35"/>
  <c r="BP54" i="35"/>
  <c r="BP46" i="35"/>
  <c r="BP38" i="35"/>
  <c r="BP30" i="35"/>
  <c r="BP22" i="35"/>
  <c r="BP14" i="35"/>
  <c r="AL79" i="41"/>
  <c r="AL83" i="41"/>
  <c r="AL81" i="41"/>
  <c r="AL80" i="41"/>
  <c r="AL78" i="41"/>
  <c r="AL85" i="41"/>
  <c r="AL82" i="41"/>
  <c r="AL86" i="41"/>
  <c r="AL84" i="41"/>
  <c r="BN8" i="35"/>
  <c r="BN9" i="35"/>
  <c r="BN10" i="35"/>
  <c r="BN11" i="35"/>
  <c r="BN12" i="35"/>
  <c r="BN13" i="35"/>
  <c r="BN14" i="35"/>
  <c r="BN15" i="35"/>
  <c r="BN16" i="35"/>
  <c r="BN17" i="35"/>
  <c r="BN18" i="35"/>
  <c r="BN19" i="35"/>
  <c r="BN20" i="35"/>
  <c r="BN21" i="35"/>
  <c r="BN22" i="35"/>
  <c r="BN23" i="35"/>
  <c r="BN24" i="35"/>
  <c r="BN25" i="35"/>
  <c r="BN26" i="35"/>
  <c r="BW7" i="37" s="1"/>
  <c r="BN27" i="35"/>
  <c r="BN28" i="35"/>
  <c r="BN29" i="35"/>
  <c r="BN30" i="35"/>
  <c r="BW8" i="37" s="1"/>
  <c r="BN31" i="35"/>
  <c r="BN32" i="35"/>
  <c r="BN33" i="35"/>
  <c r="BN34" i="35"/>
  <c r="BW9" i="37" s="1"/>
  <c r="BN35" i="35"/>
  <c r="BN36" i="35"/>
  <c r="BN37" i="35"/>
  <c r="BN38" i="35"/>
  <c r="BW10" i="37" s="1"/>
  <c r="BN39" i="35"/>
  <c r="BN40" i="35"/>
  <c r="BN41" i="35"/>
  <c r="BN42" i="35"/>
  <c r="BW11" i="37" s="1"/>
  <c r="BN43" i="35"/>
  <c r="BN44" i="35"/>
  <c r="BN45" i="35"/>
  <c r="BN46" i="35"/>
  <c r="BW12" i="37" s="1"/>
  <c r="BN47" i="35"/>
  <c r="BN48" i="35"/>
  <c r="BN49" i="35"/>
  <c r="BN50" i="35"/>
  <c r="BW13" i="37" s="1"/>
  <c r="BN51" i="35"/>
  <c r="BN52" i="35"/>
  <c r="BN53" i="35"/>
  <c r="BN54" i="35"/>
  <c r="BW14" i="37" s="1"/>
  <c r="BN55" i="35"/>
  <c r="BN56" i="35"/>
  <c r="BN57" i="35"/>
  <c r="BN58" i="35"/>
  <c r="BW15" i="37" s="1"/>
  <c r="BN59" i="35"/>
  <c r="BN60" i="35"/>
  <c r="BN61" i="35"/>
  <c r="BN62" i="35"/>
  <c r="BW16" i="37" s="1"/>
  <c r="BN63" i="35"/>
  <c r="BN64" i="35"/>
  <c r="BN65" i="35"/>
  <c r="BN66" i="35"/>
  <c r="BW17" i="37" s="1"/>
  <c r="BN67" i="35"/>
  <c r="BN68" i="35"/>
  <c r="BN69" i="35"/>
  <c r="BN70" i="35"/>
  <c r="BW18" i="37" s="1"/>
  <c r="BN71" i="35"/>
  <c r="BN72" i="35"/>
  <c r="BN73" i="35"/>
  <c r="BN74" i="35"/>
  <c r="BW19" i="37" s="1"/>
  <c r="BN75" i="35"/>
  <c r="BN76" i="35"/>
  <c r="BN77" i="35"/>
  <c r="BN78" i="35"/>
  <c r="BW20" i="37" s="1"/>
  <c r="BN79" i="35"/>
  <c r="BN80" i="35"/>
  <c r="BN81" i="35"/>
  <c r="BN82" i="35"/>
  <c r="BW21" i="37" s="1"/>
  <c r="BN83" i="35"/>
  <c r="BN84" i="35"/>
  <c r="BN85" i="35"/>
  <c r="BN86" i="35"/>
  <c r="BW22" i="37" s="1"/>
  <c r="BN87" i="35"/>
  <c r="BN88" i="35"/>
  <c r="BN89" i="35"/>
  <c r="BN90" i="35"/>
  <c r="BW23" i="37" s="1"/>
  <c r="BN91" i="35"/>
  <c r="BN92" i="35"/>
  <c r="BN93" i="35"/>
  <c r="BN94" i="35"/>
  <c r="BW24" i="37" s="1"/>
  <c r="BN95" i="35"/>
  <c r="BN96" i="35"/>
  <c r="BN97" i="35"/>
  <c r="BN98" i="35"/>
  <c r="BW25" i="37" s="1"/>
  <c r="BN99" i="35"/>
  <c r="BN100" i="35"/>
  <c r="BN101" i="35"/>
  <c r="BN102" i="35"/>
  <c r="BW26" i="37" s="1"/>
  <c r="BN103" i="35"/>
  <c r="BN104" i="35"/>
  <c r="BN105" i="35"/>
  <c r="BN106" i="35"/>
  <c r="BW27" i="37" s="1"/>
  <c r="BN7" i="35"/>
  <c r="AL272" i="41"/>
  <c r="AL279" i="41"/>
  <c r="AL245" i="41"/>
  <c r="AL238" i="41"/>
  <c r="AL225" i="41"/>
  <c r="AL275" i="41"/>
  <c r="AL259" i="41"/>
  <c r="AL278" i="41"/>
  <c r="AL251" i="41"/>
  <c r="AL274" i="41"/>
  <c r="AL231" i="41"/>
  <c r="AL267" i="41"/>
  <c r="AL271" i="41"/>
  <c r="AL249" i="41"/>
  <c r="AL264" i="41"/>
  <c r="AL250" i="41"/>
  <c r="AL283" i="41"/>
  <c r="AL239" i="41"/>
  <c r="AL262" i="41"/>
  <c r="AL254" i="41"/>
  <c r="AL263" i="41"/>
  <c r="AL227" i="41"/>
  <c r="AL260" i="41"/>
  <c r="AL256" i="41"/>
  <c r="AL281" i="41"/>
  <c r="AL276" i="41"/>
  <c r="AL234" i="41"/>
  <c r="AL237" i="41"/>
  <c r="AL244" i="41"/>
  <c r="AL235" i="41"/>
  <c r="AL257" i="41"/>
  <c r="AL230" i="41"/>
  <c r="AL265" i="41"/>
  <c r="AL232" i="41"/>
  <c r="AL236" i="41"/>
  <c r="AL252" i="41"/>
  <c r="AL282" i="41"/>
  <c r="AL280" i="41"/>
  <c r="AL277" i="41"/>
  <c r="AL246" i="41"/>
  <c r="AL226" i="41"/>
  <c r="AL248" i="41"/>
  <c r="AL229" i="41"/>
  <c r="AL243" i="41"/>
  <c r="AL241" i="41"/>
  <c r="AL228" i="41"/>
  <c r="AL268" i="41"/>
  <c r="AL255" i="41"/>
  <c r="AL261" i="41"/>
  <c r="AL242" i="41"/>
  <c r="AL247" i="41"/>
  <c r="AL269" i="41"/>
  <c r="AL240" i="41"/>
  <c r="AL233" i="41"/>
  <c r="AL224" i="41"/>
  <c r="AL266" i="41"/>
  <c r="AL270" i="41"/>
  <c r="AL258" i="41"/>
  <c r="AL253" i="41"/>
  <c r="AL273" i="41"/>
  <c r="AK378" i="38" l="1"/>
  <c r="CZ378" i="38"/>
  <c r="Y379" i="38"/>
  <c r="DH380" i="38"/>
  <c r="AG381" i="38"/>
  <c r="CY377" i="38"/>
  <c r="X378" i="38"/>
  <c r="AZ366" i="38"/>
  <c r="FJ380" i="38"/>
  <c r="CI381" i="38"/>
  <c r="AX371" i="38"/>
  <c r="CP377" i="38"/>
  <c r="O378" i="38"/>
  <c r="BB367" i="38"/>
  <c r="EB373" i="38"/>
  <c r="BA374" i="38"/>
  <c r="BC368" i="38"/>
  <c r="AY368" i="38"/>
  <c r="EF380" i="38"/>
  <c r="BE381" i="38"/>
  <c r="DH305" i="38"/>
  <c r="AG306" i="38"/>
  <c r="BY157" i="37"/>
  <c r="BY159" i="37"/>
  <c r="BY146" i="37"/>
  <c r="BW149" i="37"/>
  <c r="BW146" i="37"/>
  <c r="BW143" i="37"/>
  <c r="BW160" i="37"/>
  <c r="BW159" i="37"/>
  <c r="BW158" i="37"/>
  <c r="BW157" i="37"/>
  <c r="BW156" i="37"/>
  <c r="BW155" i="37"/>
  <c r="BW154" i="37"/>
  <c r="BW153" i="37"/>
  <c r="BW152" i="37"/>
  <c r="BW151" i="37"/>
  <c r="BW150" i="37"/>
  <c r="BW148" i="37"/>
  <c r="BW147" i="37"/>
  <c r="BW145" i="37"/>
  <c r="BW144" i="37"/>
  <c r="BW142" i="37"/>
  <c r="BW141" i="37"/>
  <c r="BW140" i="37"/>
  <c r="CF334" i="38"/>
  <c r="BX141" i="37"/>
  <c r="BY141" i="37"/>
  <c r="BX143" i="37"/>
  <c r="BY143" i="37"/>
  <c r="BX145" i="37"/>
  <c r="BY145" i="37"/>
  <c r="BX147" i="37"/>
  <c r="BY147" i="37"/>
  <c r="BX149" i="37"/>
  <c r="BY149" i="37"/>
  <c r="BX151" i="37"/>
  <c r="BY151" i="37"/>
  <c r="BX153" i="37"/>
  <c r="BY153" i="37"/>
  <c r="BX155" i="37"/>
  <c r="BY155" i="37"/>
  <c r="BX157" i="37"/>
  <c r="BX159" i="37"/>
  <c r="BX161" i="37"/>
  <c r="BY161" i="37"/>
  <c r="BX163" i="37"/>
  <c r="BY163" i="37"/>
  <c r="BX140" i="37"/>
  <c r="CG334" i="38"/>
  <c r="BY140" i="37"/>
  <c r="CH334" i="38"/>
  <c r="BX142" i="37"/>
  <c r="BY142" i="37"/>
  <c r="BX144" i="37"/>
  <c r="BY144" i="37"/>
  <c r="BX146" i="37"/>
  <c r="BY148" i="37"/>
  <c r="BX150" i="37"/>
  <c r="BY150" i="37"/>
  <c r="BX152" i="37"/>
  <c r="BY152" i="37"/>
  <c r="BY154" i="37"/>
  <c r="BX156" i="37"/>
  <c r="BY156" i="37"/>
  <c r="BX158" i="37"/>
  <c r="BY158" i="37"/>
  <c r="BX160" i="37"/>
  <c r="BY160" i="37"/>
  <c r="BX162" i="37"/>
  <c r="BY162" i="37"/>
  <c r="BZ7" i="41"/>
  <c r="BZ8" i="41" s="1"/>
  <c r="BZ9" i="41" s="1"/>
  <c r="BY10" i="41"/>
  <c r="BY11" i="41" s="1"/>
  <c r="BY9" i="41"/>
  <c r="CH279" i="38"/>
  <c r="BY7" i="41"/>
  <c r="BX7" i="41"/>
  <c r="BX8" i="41" s="1"/>
  <c r="BX9" i="41" s="1"/>
  <c r="BX10" i="41" s="1"/>
  <c r="BX11" i="41" s="1"/>
  <c r="BX12" i="41" s="1"/>
  <c r="BX13" i="41" s="1"/>
  <c r="BX14" i="41" s="1"/>
  <c r="BX15" i="41" s="1"/>
  <c r="BX16" i="41" s="1"/>
  <c r="BX17" i="41" s="1"/>
  <c r="BX18" i="41" s="1"/>
  <c r="BX19" i="41" s="1"/>
  <c r="BX20" i="41" s="1"/>
  <c r="BX21" i="41" s="1"/>
  <c r="BX22" i="41" s="1"/>
  <c r="BX23" i="41" s="1"/>
  <c r="BX24" i="41" s="1"/>
  <c r="BX25" i="41" s="1"/>
  <c r="BX26" i="41" s="1"/>
  <c r="BX27" i="41" s="1"/>
  <c r="BX28" i="41" s="1"/>
  <c r="BX29" i="41" s="1"/>
  <c r="BX30" i="41" s="1"/>
  <c r="BY8" i="41"/>
  <c r="CI279" i="38"/>
  <c r="CG279" i="38"/>
  <c r="AL161" i="41"/>
  <c r="AL128" i="41"/>
  <c r="AL132" i="41"/>
  <c r="AL192" i="41"/>
  <c r="AL150" i="41"/>
  <c r="AL158" i="41"/>
  <c r="AL202" i="41"/>
  <c r="AL127" i="41"/>
  <c r="AL140" i="41"/>
  <c r="AL179" i="41"/>
  <c r="AL169" i="41"/>
  <c r="AL157" i="41"/>
  <c r="AL134" i="41"/>
  <c r="AL177" i="41"/>
  <c r="AL129" i="41"/>
  <c r="AL137" i="41"/>
  <c r="AL194" i="41"/>
  <c r="AL178" i="41"/>
  <c r="AL163" i="41"/>
  <c r="AL184" i="41"/>
  <c r="AL176" i="41"/>
  <c r="AL193" i="41"/>
  <c r="AL207" i="41"/>
  <c r="AL195" i="41"/>
  <c r="AL165" i="41"/>
  <c r="AL155" i="41"/>
  <c r="AL188" i="41"/>
  <c r="AL147" i="41"/>
  <c r="AL183" i="41"/>
  <c r="AL138" i="41"/>
  <c r="AL164" i="41"/>
  <c r="AL124" i="41"/>
  <c r="AL214" i="41"/>
  <c r="AL153" i="41"/>
  <c r="AL174" i="41"/>
  <c r="AL185" i="41"/>
  <c r="AL198" i="41"/>
  <c r="AL131" i="41"/>
  <c r="AL215" i="41"/>
  <c r="AL221" i="41"/>
  <c r="AL168" i="41"/>
  <c r="AL196" i="41"/>
  <c r="AL200" i="41"/>
  <c r="AL125" i="41"/>
  <c r="AL211" i="41"/>
  <c r="AL201" i="41"/>
  <c r="AL133" i="41"/>
  <c r="AL151" i="41"/>
  <c r="AL222" i="41"/>
  <c r="AL208" i="41"/>
  <c r="AL141" i="41"/>
  <c r="AL220" i="41"/>
  <c r="AL130" i="41"/>
  <c r="AL223" i="41"/>
  <c r="AL204" i="41"/>
  <c r="AL162" i="41"/>
  <c r="AL182" i="41"/>
  <c r="AL135" i="41"/>
  <c r="AL212" i="41"/>
  <c r="AL187" i="41"/>
  <c r="AL143" i="41"/>
  <c r="AL167" i="41"/>
  <c r="AL186" i="41"/>
  <c r="AL142" i="41"/>
  <c r="AL205" i="41"/>
  <c r="AL148" i="41"/>
  <c r="AL203" i="41"/>
  <c r="AL218" i="41"/>
  <c r="AL144" i="41"/>
  <c r="AL181" i="41"/>
  <c r="AL217" i="41"/>
  <c r="AL146" i="41"/>
  <c r="AL219" i="41"/>
  <c r="AL145" i="41"/>
  <c r="AL209" i="41"/>
  <c r="AL190" i="41"/>
  <c r="AL210" i="41"/>
  <c r="AL180" i="41"/>
  <c r="AL139" i="41"/>
  <c r="AL152" i="41"/>
  <c r="AL166" i="41"/>
  <c r="AL173" i="41"/>
  <c r="AL136" i="41"/>
  <c r="AL199" i="41"/>
  <c r="AL191" i="41"/>
  <c r="AL149" i="41"/>
  <c r="AL206" i="41"/>
  <c r="AL159" i="41"/>
  <c r="AL160" i="41"/>
  <c r="AL189" i="41"/>
  <c r="AL172" i="41"/>
  <c r="AL154" i="41"/>
  <c r="AL170" i="41"/>
  <c r="AL175" i="41"/>
  <c r="AL126" i="41"/>
  <c r="AL156" i="41"/>
  <c r="AL216" i="41"/>
  <c r="AL197" i="41"/>
  <c r="AL171" i="41"/>
  <c r="AL213" i="41"/>
  <c r="AK379" i="38" l="1"/>
  <c r="BW88" i="41"/>
  <c r="BW90" i="41"/>
  <c r="BW92" i="41"/>
  <c r="BW94" i="41"/>
  <c r="BW96" i="41"/>
  <c r="BW98" i="41"/>
  <c r="BW100" i="41"/>
  <c r="BW102" i="41"/>
  <c r="BW104" i="41"/>
  <c r="BW97" i="41"/>
  <c r="BW105" i="41"/>
  <c r="BW107" i="41"/>
  <c r="BW109" i="41"/>
  <c r="BW111" i="41"/>
  <c r="BW99" i="41"/>
  <c r="BW101" i="41"/>
  <c r="BW103" i="41"/>
  <c r="BW95" i="41"/>
  <c r="BW106" i="41"/>
  <c r="BW108" i="41"/>
  <c r="BW110" i="41"/>
  <c r="BW112" i="41"/>
  <c r="BW93" i="41"/>
  <c r="BW87" i="41"/>
  <c r="BW89" i="41"/>
  <c r="BW91" i="41"/>
  <c r="BC369" i="38"/>
  <c r="BB368" i="38"/>
  <c r="AZ367" i="38"/>
  <c r="CZ379" i="38"/>
  <c r="Y380" i="38"/>
  <c r="AY369" i="38"/>
  <c r="CP378" i="38"/>
  <c r="O379" i="38"/>
  <c r="CY378" i="38"/>
  <c r="X379" i="38"/>
  <c r="AX372" i="38"/>
  <c r="EF381" i="38"/>
  <c r="BE382" i="38"/>
  <c r="FJ381" i="38"/>
  <c r="CI382" i="38"/>
  <c r="FI334" i="38"/>
  <c r="EB374" i="38"/>
  <c r="BA375" i="38"/>
  <c r="FH334" i="38"/>
  <c r="CF335" i="38"/>
  <c r="FG335" i="38" s="1"/>
  <c r="DH381" i="38"/>
  <c r="AG382" i="38"/>
  <c r="DH306" i="38"/>
  <c r="AG307" i="38"/>
  <c r="CH335" i="38"/>
  <c r="CG335" i="38"/>
  <c r="FG334" i="38"/>
  <c r="FI279" i="38"/>
  <c r="FJ279" i="38"/>
  <c r="BW7" i="41"/>
  <c r="BW8" i="41"/>
  <c r="BW9" i="41" s="1"/>
  <c r="BW10" i="41" s="1"/>
  <c r="BW11" i="41" s="1"/>
  <c r="CH280" i="38"/>
  <c r="FI280" i="38" s="1"/>
  <c r="BZ64" i="41"/>
  <c r="BZ63" i="41"/>
  <c r="BZ65" i="41"/>
  <c r="BZ10" i="41"/>
  <c r="BY17" i="41"/>
  <c r="BY18" i="41" s="1"/>
  <c r="BY19" i="41" s="1"/>
  <c r="BY20" i="41" s="1"/>
  <c r="BY21" i="41" s="1"/>
  <c r="BY22" i="41" s="1"/>
  <c r="BY23" i="41" s="1"/>
  <c r="BY24" i="41" s="1"/>
  <c r="BY25" i="41" s="1"/>
  <c r="BY26" i="41" s="1"/>
  <c r="BY27" i="41" s="1"/>
  <c r="BY28" i="41" s="1"/>
  <c r="BY29" i="41" s="1"/>
  <c r="BY30" i="41" s="1"/>
  <c r="BY68" i="41"/>
  <c r="BY12" i="41"/>
  <c r="BY13" i="41" s="1"/>
  <c r="BY14" i="41" s="1"/>
  <c r="BY15" i="41" s="1"/>
  <c r="BY63" i="41"/>
  <c r="BY65" i="41"/>
  <c r="BY66" i="41"/>
  <c r="BY67" i="41"/>
  <c r="BY64" i="41"/>
  <c r="BY16" i="41"/>
  <c r="BX81" i="41"/>
  <c r="BX66" i="41"/>
  <c r="BX76" i="41"/>
  <c r="BX79" i="41"/>
  <c r="BX84" i="41"/>
  <c r="BX85" i="41"/>
  <c r="BX69" i="41"/>
  <c r="BX77" i="41"/>
  <c r="BX82" i="41"/>
  <c r="BX65" i="41"/>
  <c r="BX72" i="41"/>
  <c r="BX80" i="41"/>
  <c r="BX78" i="41"/>
  <c r="BX75" i="41"/>
  <c r="BX83" i="41"/>
  <c r="BX64" i="41"/>
  <c r="BX86" i="41"/>
  <c r="BX63" i="41"/>
  <c r="BX67" i="41"/>
  <c r="BX68" i="41"/>
  <c r="BX70" i="41"/>
  <c r="BX71" i="41"/>
  <c r="BX73" i="41"/>
  <c r="BX74" i="41"/>
  <c r="BV7" i="41"/>
  <c r="BV8" i="41" s="1"/>
  <c r="BV9" i="41" s="1"/>
  <c r="FH279" i="38"/>
  <c r="CG280" i="38"/>
  <c r="CE224" i="38"/>
  <c r="FF224" i="38" s="1"/>
  <c r="CE114" i="38"/>
  <c r="CE279" i="38"/>
  <c r="FF279" i="38" s="1"/>
  <c r="CE169" i="38"/>
  <c r="FF169" i="38" s="1"/>
  <c r="CE60" i="38"/>
  <c r="CE61" i="38" s="1"/>
  <c r="CI280" i="38"/>
  <c r="FJ280" i="38" s="1"/>
  <c r="CF279" i="38"/>
  <c r="BX167" i="41"/>
  <c r="BX152" i="41"/>
  <c r="BX172" i="41"/>
  <c r="BX136" i="41"/>
  <c r="BX174" i="41"/>
  <c r="BX202" i="41"/>
  <c r="BX146" i="41"/>
  <c r="BX218" i="41"/>
  <c r="BX179" i="41"/>
  <c r="BX257" i="41"/>
  <c r="BX276" i="41"/>
  <c r="BX278" i="41"/>
  <c r="BX274" i="41"/>
  <c r="BX266" i="41"/>
  <c r="BX153" i="41"/>
  <c r="BX133" i="41"/>
  <c r="BX204" i="41"/>
  <c r="BX156" i="41"/>
  <c r="BX150" i="41"/>
  <c r="BX216" i="41"/>
  <c r="BX155" i="41"/>
  <c r="BX219" i="41"/>
  <c r="BX147" i="41"/>
  <c r="BX190" i="41"/>
  <c r="BX277" i="41"/>
  <c r="BX242" i="41"/>
  <c r="BX237" i="41"/>
  <c r="BX255" i="41"/>
  <c r="BX259" i="41"/>
  <c r="BX149" i="41"/>
  <c r="BX221" i="41"/>
  <c r="BX203" i="41"/>
  <c r="BX175" i="41"/>
  <c r="BX180" i="41"/>
  <c r="BX195" i="41"/>
  <c r="BX134" i="41"/>
  <c r="BX176" i="41"/>
  <c r="BX197" i="41"/>
  <c r="BX213" i="41"/>
  <c r="BX241" i="41"/>
  <c r="BX260" i="41"/>
  <c r="BX234" i="41"/>
  <c r="BX245" i="41"/>
  <c r="BX279" i="41"/>
  <c r="BX194" i="41"/>
  <c r="BX139" i="41"/>
  <c r="BX181" i="41"/>
  <c r="BX186" i="41"/>
  <c r="BX214" i="41"/>
  <c r="BX143" i="41"/>
  <c r="BX171" i="41"/>
  <c r="BX148" i="41"/>
  <c r="BX140" i="41"/>
  <c r="BX191" i="41"/>
  <c r="BX243" i="41"/>
  <c r="BX263" i="41"/>
  <c r="BX248" i="41"/>
  <c r="BX231" i="41"/>
  <c r="BX283" i="41"/>
  <c r="BX281" i="41"/>
  <c r="BX183" i="41"/>
  <c r="BX206" i="41"/>
  <c r="BX217" i="41"/>
  <c r="BX159" i="41"/>
  <c r="BX173" i="41"/>
  <c r="BX145" i="41"/>
  <c r="BX187" i="41"/>
  <c r="BX189" i="41"/>
  <c r="BX232" i="41"/>
  <c r="BX230" i="41"/>
  <c r="BX253" i="41"/>
  <c r="BX247" i="41"/>
  <c r="BX264" i="41"/>
  <c r="BX239" i="41"/>
  <c r="BX228" i="41"/>
  <c r="BX128" i="41"/>
  <c r="BX208" i="41"/>
  <c r="BX211" i="41"/>
  <c r="BX185" i="41"/>
  <c r="BX132" i="41"/>
  <c r="BX169" i="41"/>
  <c r="BX182" i="41"/>
  <c r="BX144" i="41"/>
  <c r="BX268" i="41"/>
  <c r="BX236" i="41"/>
  <c r="BX227" i="41"/>
  <c r="BX225" i="41"/>
  <c r="BX250" i="41"/>
  <c r="BX254" i="41"/>
  <c r="BX137" i="41"/>
  <c r="BX184" i="41"/>
  <c r="BX154" i="41"/>
  <c r="BX223" i="41"/>
  <c r="BX192" i="41"/>
  <c r="BX220" i="41"/>
  <c r="BX135" i="41"/>
  <c r="BX161" i="41"/>
  <c r="BX160" i="41"/>
  <c r="BX272" i="41"/>
  <c r="BX273" i="41"/>
  <c r="BX235" i="41"/>
  <c r="BX270" i="41"/>
  <c r="BX280" i="41"/>
  <c r="BX269" i="41"/>
  <c r="BX207" i="41"/>
  <c r="BX178" i="41"/>
  <c r="BX196" i="41"/>
  <c r="BX131" i="41"/>
  <c r="BX138" i="41"/>
  <c r="BX177" i="41"/>
  <c r="BX151" i="41"/>
  <c r="BX126" i="41"/>
  <c r="BX209" i="41"/>
  <c r="BX265" i="41"/>
  <c r="BX252" i="41"/>
  <c r="BX224" i="41"/>
  <c r="BX271" i="41"/>
  <c r="BX246" i="41"/>
  <c r="BX244" i="41"/>
  <c r="BX226" i="41"/>
  <c r="BX201" i="41"/>
  <c r="BX125" i="41"/>
  <c r="BX163" i="41"/>
  <c r="BX130" i="41"/>
  <c r="BX164" i="41"/>
  <c r="BX165" i="41"/>
  <c r="BX124" i="41"/>
  <c r="BX127" i="41"/>
  <c r="BX251" i="41"/>
  <c r="BX267" i="41"/>
  <c r="BX229" i="41"/>
  <c r="BX258" i="41"/>
  <c r="BX238" i="41"/>
  <c r="BX256" i="41"/>
  <c r="BX262" i="41"/>
  <c r="BX210" i="41"/>
  <c r="BX166" i="41"/>
  <c r="BX168" i="41"/>
  <c r="BX129" i="41"/>
  <c r="BX170" i="41"/>
  <c r="BX212" i="41"/>
  <c r="BX193" i="41"/>
  <c r="BX222" i="41"/>
  <c r="BX240" i="41"/>
  <c r="BX200" i="41"/>
  <c r="BX198" i="41"/>
  <c r="BX141" i="41"/>
  <c r="BX142" i="41"/>
  <c r="BX205" i="41"/>
  <c r="BX188" i="41"/>
  <c r="BX162" i="41"/>
  <c r="BX215" i="41"/>
  <c r="BX157" i="41"/>
  <c r="BX199" i="41"/>
  <c r="BX158" i="41"/>
  <c r="BX261" i="41"/>
  <c r="BX282" i="41"/>
  <c r="BX249" i="41"/>
  <c r="BX233" i="41"/>
  <c r="BX275" i="41"/>
  <c r="CF336" i="38" l="1"/>
  <c r="FG336" i="38" s="1"/>
  <c r="AK380" i="38"/>
  <c r="EB375" i="38"/>
  <c r="BA376" i="38"/>
  <c r="CY379" i="38"/>
  <c r="X380" i="38"/>
  <c r="FJ382" i="38"/>
  <c r="CI383" i="38"/>
  <c r="FJ383" i="38" s="1"/>
  <c r="DH382" i="38"/>
  <c r="AG383" i="38"/>
  <c r="DH383" i="38" s="1"/>
  <c r="AZ368" i="38"/>
  <c r="BB369" i="38"/>
  <c r="EF382" i="38"/>
  <c r="BE383" i="38"/>
  <c r="EF383" i="38" s="1"/>
  <c r="CP379" i="38"/>
  <c r="O380" i="38"/>
  <c r="BC370" i="38"/>
  <c r="AX373" i="38"/>
  <c r="CZ380" i="38"/>
  <c r="Y381" i="38"/>
  <c r="AY370" i="38"/>
  <c r="DH307" i="38"/>
  <c r="AG308" i="38"/>
  <c r="FG279" i="38"/>
  <c r="CF337" i="38"/>
  <c r="FI335" i="38"/>
  <c r="CH336" i="38"/>
  <c r="CG336" i="38"/>
  <c r="FH335" i="38"/>
  <c r="BY84" i="41"/>
  <c r="BY70" i="41"/>
  <c r="CH281" i="38"/>
  <c r="FI281" i="38" s="1"/>
  <c r="BY69" i="41"/>
  <c r="BW63" i="41"/>
  <c r="BW65" i="41"/>
  <c r="BW64" i="41"/>
  <c r="BW66" i="41"/>
  <c r="BW67" i="41"/>
  <c r="BZ66" i="41"/>
  <c r="BZ11" i="41"/>
  <c r="BY86" i="41"/>
  <c r="BY72" i="41"/>
  <c r="BY78" i="41"/>
  <c r="BY73" i="41"/>
  <c r="BY81" i="41"/>
  <c r="BY74" i="41"/>
  <c r="BY83" i="41"/>
  <c r="BY80" i="41"/>
  <c r="BY75" i="41"/>
  <c r="BY85" i="41"/>
  <c r="BY79" i="41"/>
  <c r="BY76" i="41"/>
  <c r="BY71" i="41"/>
  <c r="BY82" i="41"/>
  <c r="BY77" i="41"/>
  <c r="BV63" i="41"/>
  <c r="BV65" i="41"/>
  <c r="BV64" i="41"/>
  <c r="CE170" i="38"/>
  <c r="FF170" i="38" s="1"/>
  <c r="CI281" i="38"/>
  <c r="CF280" i="38"/>
  <c r="FF114" i="38"/>
  <c r="CE115" i="38"/>
  <c r="FF115" i="38" s="1"/>
  <c r="CG281" i="38"/>
  <c r="CG282" i="38" s="1"/>
  <c r="FH282" i="38" s="1"/>
  <c r="CE225" i="38"/>
  <c r="FH280" i="38"/>
  <c r="CE280" i="38"/>
  <c r="BY141" i="41"/>
  <c r="BY177" i="41"/>
  <c r="BY217" i="41"/>
  <c r="BY144" i="41"/>
  <c r="BY209" i="41"/>
  <c r="BY131" i="41"/>
  <c r="BY200" i="41"/>
  <c r="BY183" i="41"/>
  <c r="BY130" i="41"/>
  <c r="BY188" i="41"/>
  <c r="BY132" i="41"/>
  <c r="BY158" i="41"/>
  <c r="BY167" i="41"/>
  <c r="BY219" i="41"/>
  <c r="BY126" i="41"/>
  <c r="BY135" i="41"/>
  <c r="BY203" i="41"/>
  <c r="BY195" i="41"/>
  <c r="BY180" i="41"/>
  <c r="BY202" i="41"/>
  <c r="BY125" i="41"/>
  <c r="BY142" i="41"/>
  <c r="BY127" i="41"/>
  <c r="BY214" i="41"/>
  <c r="BY205" i="41"/>
  <c r="BY182" i="41"/>
  <c r="BY150" i="41"/>
  <c r="BY143" i="41"/>
  <c r="BY213" i="41"/>
  <c r="BY160" i="41"/>
  <c r="BY223" i="41"/>
  <c r="BY164" i="41"/>
  <c r="BY165" i="41"/>
  <c r="BY210" i="41"/>
  <c r="BY187" i="41"/>
  <c r="BY192" i="41"/>
  <c r="BY201" i="41"/>
  <c r="BY163" i="41"/>
  <c r="BY174" i="41"/>
  <c r="BY171" i="41"/>
  <c r="BY190" i="41"/>
  <c r="BY159" i="41"/>
  <c r="BY197" i="41"/>
  <c r="BY181" i="41"/>
  <c r="BY178" i="41"/>
  <c r="BY145" i="41"/>
  <c r="BY155" i="41"/>
  <c r="BY216" i="41"/>
  <c r="BY176" i="41"/>
  <c r="BY157" i="41"/>
  <c r="BY148" i="41"/>
  <c r="BY124" i="41"/>
  <c r="BY208" i="41"/>
  <c r="BY199" i="41"/>
  <c r="BY206" i="41"/>
  <c r="BY170" i="41"/>
  <c r="BY168" i="41"/>
  <c r="BY134" i="41"/>
  <c r="BY186" i="41"/>
  <c r="BY156" i="41"/>
  <c r="BY151" i="41"/>
  <c r="BY138" i="41"/>
  <c r="BY136" i="41"/>
  <c r="BY218" i="41"/>
  <c r="BY175" i="41"/>
  <c r="BY147" i="41"/>
  <c r="BY196" i="41"/>
  <c r="BY212" i="41"/>
  <c r="BY198" i="41"/>
  <c r="BY137" i="41"/>
  <c r="BY193" i="41"/>
  <c r="BY207" i="41"/>
  <c r="BY194" i="41"/>
  <c r="BY140" i="41"/>
  <c r="BY169" i="41"/>
  <c r="BY162" i="41"/>
  <c r="BY153" i="41"/>
  <c r="BY146" i="41"/>
  <c r="BY172" i="41"/>
  <c r="BY184" i="41"/>
  <c r="BY221" i="41"/>
  <c r="BY185" i="41"/>
  <c r="BY173" i="41"/>
  <c r="BY133" i="41"/>
  <c r="BY204" i="41"/>
  <c r="BY161" i="41"/>
  <c r="BY129" i="41"/>
  <c r="BY152" i="41"/>
  <c r="BY222" i="41"/>
  <c r="BY189" i="41"/>
  <c r="BY211" i="41"/>
  <c r="BY149" i="41"/>
  <c r="BY139" i="41"/>
  <c r="BY191" i="41"/>
  <c r="BY166" i="41"/>
  <c r="BY154" i="41"/>
  <c r="BY179" i="41"/>
  <c r="BY215" i="41"/>
  <c r="BY128" i="41"/>
  <c r="BY220" i="41"/>
  <c r="BY234" i="41"/>
  <c r="BY231" i="41"/>
  <c r="BY263" i="41"/>
  <c r="BY281" i="41"/>
  <c r="BY248" i="41"/>
  <c r="BY265" i="41"/>
  <c r="BY236" i="41"/>
  <c r="BY227" i="41"/>
  <c r="BY272" i="41"/>
  <c r="BY269" i="41"/>
  <c r="BY247" i="41"/>
  <c r="BY238" i="41"/>
  <c r="BY229" i="41"/>
  <c r="BY274" i="41"/>
  <c r="BY267" i="41"/>
  <c r="BY280" i="41"/>
  <c r="BY246" i="41"/>
  <c r="BY239" i="41"/>
  <c r="BY264" i="41"/>
  <c r="BY259" i="41"/>
  <c r="BY252" i="41"/>
  <c r="BY256" i="41"/>
  <c r="BY250" i="41"/>
  <c r="BY245" i="41"/>
  <c r="BY242" i="41"/>
  <c r="BY226" i="41"/>
  <c r="BY232" i="41"/>
  <c r="BY228" i="41"/>
  <c r="BY279" i="41"/>
  <c r="BY271" i="41"/>
  <c r="BY260" i="41"/>
  <c r="BY241" i="41"/>
  <c r="BY254" i="41"/>
  <c r="BY244" i="41"/>
  <c r="BY240" i="41"/>
  <c r="BY237" i="41"/>
  <c r="BY225" i="41"/>
  <c r="BY257" i="41"/>
  <c r="BY251" i="41"/>
  <c r="BY276" i="41"/>
  <c r="BY283" i="41"/>
  <c r="BY233" i="41"/>
  <c r="BY230" i="41"/>
  <c r="BY224" i="41"/>
  <c r="BY262" i="41"/>
  <c r="BY266" i="41"/>
  <c r="BY273" i="41"/>
  <c r="BY268" i="41"/>
  <c r="BY261" i="41"/>
  <c r="BY235" i="41"/>
  <c r="BY275" i="41"/>
  <c r="BY270" i="41"/>
  <c r="BY278" i="41"/>
  <c r="BY282" i="41"/>
  <c r="BY277" i="41"/>
  <c r="BY243" i="41"/>
  <c r="BY258" i="41"/>
  <c r="BY255" i="41"/>
  <c r="BY249" i="41"/>
  <c r="BY253" i="41"/>
  <c r="AK381" i="38" l="1"/>
  <c r="CP380" i="38"/>
  <c r="O381" i="38"/>
  <c r="AY371" i="38"/>
  <c r="FG337" i="38"/>
  <c r="CY380" i="38"/>
  <c r="X381" i="38"/>
  <c r="AX374" i="38"/>
  <c r="EB376" i="38"/>
  <c r="BA377" i="38"/>
  <c r="CZ381" i="38"/>
  <c r="Y382" i="38"/>
  <c r="BB370" i="38"/>
  <c r="BC371" i="38"/>
  <c r="AZ369" i="38"/>
  <c r="DH308" i="38"/>
  <c r="AG309" i="38"/>
  <c r="CF338" i="38"/>
  <c r="FG338" i="38" s="1"/>
  <c r="CH337" i="38"/>
  <c r="FI336" i="38"/>
  <c r="FH336" i="38"/>
  <c r="CG337" i="38"/>
  <c r="CH282" i="38"/>
  <c r="FG280" i="38"/>
  <c r="BW12" i="41"/>
  <c r="BZ67" i="41"/>
  <c r="BZ68" i="41"/>
  <c r="BZ12" i="41"/>
  <c r="CE62" i="38"/>
  <c r="BV10" i="41"/>
  <c r="CE171" i="38"/>
  <c r="FF171" i="38" s="1"/>
  <c r="CE116" i="38"/>
  <c r="CE117" i="38" s="1"/>
  <c r="FF117" i="38" s="1"/>
  <c r="CF281" i="38"/>
  <c r="FJ281" i="38"/>
  <c r="CI282" i="38"/>
  <c r="FF280" i="38"/>
  <c r="CE281" i="38"/>
  <c r="CG283" i="38"/>
  <c r="FF225" i="38"/>
  <c r="CE226" i="38"/>
  <c r="FH281" i="38"/>
  <c r="CE172" i="38"/>
  <c r="AK382" i="38" l="1"/>
  <c r="BC372" i="38"/>
  <c r="CY381" i="38"/>
  <c r="X382" i="38"/>
  <c r="AZ370" i="38"/>
  <c r="EB377" i="38"/>
  <c r="BA378" i="38"/>
  <c r="CP381" i="38"/>
  <c r="O382" i="38"/>
  <c r="AY372" i="38"/>
  <c r="BB371" i="38"/>
  <c r="DY374" i="38"/>
  <c r="AX375" i="38"/>
  <c r="CH338" i="38"/>
  <c r="CZ382" i="38"/>
  <c r="Y383" i="38"/>
  <c r="CZ383" i="38" s="1"/>
  <c r="FG281" i="38"/>
  <c r="FI282" i="38"/>
  <c r="DH309" i="38"/>
  <c r="AG310" i="38"/>
  <c r="AG146" i="38"/>
  <c r="CF339" i="38"/>
  <c r="FI337" i="38"/>
  <c r="FH337" i="38"/>
  <c r="CG338" i="38"/>
  <c r="CH283" i="38"/>
  <c r="CG284" i="38"/>
  <c r="BW68" i="41"/>
  <c r="BW13" i="41"/>
  <c r="BZ13" i="41"/>
  <c r="BV68" i="41"/>
  <c r="BV11" i="41"/>
  <c r="BV12" i="41" s="1"/>
  <c r="BV13" i="41" s="1"/>
  <c r="BV66" i="41"/>
  <c r="FF116" i="38"/>
  <c r="CF282" i="38"/>
  <c r="FJ282" i="38"/>
  <c r="CI283" i="38"/>
  <c r="CE227" i="38"/>
  <c r="FF227" i="38" s="1"/>
  <c r="FF226" i="38"/>
  <c r="FF281" i="38"/>
  <c r="CE282" i="38"/>
  <c r="FF282" i="38" s="1"/>
  <c r="CE63" i="38"/>
  <c r="CE173" i="38"/>
  <c r="FF173" i="38" s="1"/>
  <c r="FF172" i="38"/>
  <c r="CE118" i="38"/>
  <c r="FF118" i="38" s="1"/>
  <c r="FH283" i="38"/>
  <c r="AK383" i="38" l="1"/>
  <c r="DL381" i="38" s="1"/>
  <c r="AZ371" i="38"/>
  <c r="CY382" i="38"/>
  <c r="X383" i="38"/>
  <c r="CY383" i="38" s="1"/>
  <c r="AY373" i="38"/>
  <c r="CP382" i="38"/>
  <c r="O383" i="38"/>
  <c r="CP383" i="38" s="1"/>
  <c r="CH339" i="38"/>
  <c r="CH340" i="38" s="1"/>
  <c r="FI340" i="38" s="1"/>
  <c r="DY375" i="38"/>
  <c r="AX376" i="38"/>
  <c r="ED372" i="38"/>
  <c r="BC373" i="38"/>
  <c r="CF340" i="38"/>
  <c r="FG340" i="38" s="1"/>
  <c r="FI338" i="38"/>
  <c r="EB378" i="38"/>
  <c r="BA379" i="38"/>
  <c r="BB372" i="38"/>
  <c r="FH284" i="38"/>
  <c r="FG282" i="38"/>
  <c r="FI283" i="38"/>
  <c r="DH310" i="38"/>
  <c r="AG311" i="38"/>
  <c r="DH146" i="38"/>
  <c r="AG147" i="38"/>
  <c r="FG339" i="38"/>
  <c r="CG285" i="38"/>
  <c r="FH338" i="38"/>
  <c r="CG339" i="38"/>
  <c r="FH339" i="38" s="1"/>
  <c r="CH284" i="38"/>
  <c r="BV67" i="41"/>
  <c r="BW69" i="41"/>
  <c r="BW14" i="41"/>
  <c r="BW15" i="41" s="1"/>
  <c r="BZ14" i="41"/>
  <c r="BZ69" i="41"/>
  <c r="BV69" i="41"/>
  <c r="CF283" i="38"/>
  <c r="FJ283" i="38"/>
  <c r="CI284" i="38"/>
  <c r="CE283" i="38"/>
  <c r="FF283" i="38" s="1"/>
  <c r="CE119" i="38"/>
  <c r="FF119" i="38" s="1"/>
  <c r="CE228" i="38"/>
  <c r="CE64" i="38"/>
  <c r="CE65" i="38" s="1"/>
  <c r="CE174" i="38"/>
  <c r="FF174" i="38" s="1"/>
  <c r="DL379" i="38" l="1"/>
  <c r="DL383" i="38"/>
  <c r="DL358" i="38"/>
  <c r="DL357" i="38"/>
  <c r="DL339" i="38"/>
  <c r="DL356" i="38"/>
  <c r="DL338" i="38"/>
  <c r="DL335" i="38"/>
  <c r="DL341" i="38"/>
  <c r="DL346" i="38"/>
  <c r="DL355" i="38"/>
  <c r="DL349" i="38"/>
  <c r="DL353" i="38"/>
  <c r="DL348" i="38"/>
  <c r="DL340" i="38"/>
  <c r="DL354" i="38"/>
  <c r="DL337" i="38"/>
  <c r="DL342" i="38"/>
  <c r="DL352" i="38"/>
  <c r="DL345" i="38"/>
  <c r="DL343" i="38"/>
  <c r="DL359" i="38"/>
  <c r="DL334" i="38"/>
  <c r="DL350" i="38"/>
  <c r="DL351" i="38"/>
  <c r="DL344" i="38"/>
  <c r="DL347" i="38"/>
  <c r="DL360" i="38"/>
  <c r="DL336" i="38"/>
  <c r="DL361" i="38"/>
  <c r="DL362" i="38"/>
  <c r="DL363" i="38"/>
  <c r="DL364" i="38"/>
  <c r="DL365" i="38"/>
  <c r="DL367" i="38"/>
  <c r="DL366" i="38"/>
  <c r="DL369" i="38"/>
  <c r="DL368" i="38"/>
  <c r="DL370" i="38"/>
  <c r="DL371" i="38"/>
  <c r="DL372" i="38"/>
  <c r="DL373" i="38"/>
  <c r="DL374" i="38"/>
  <c r="DL375" i="38"/>
  <c r="DL376" i="38"/>
  <c r="DL377" i="38"/>
  <c r="DL382" i="38"/>
  <c r="DL378" i="38"/>
  <c r="DL380" i="38"/>
  <c r="CF341" i="38"/>
  <c r="CF342" i="38" s="1"/>
  <c r="FG342" i="38" s="1"/>
  <c r="EB379" i="38"/>
  <c r="BA380" i="38"/>
  <c r="ED373" i="38"/>
  <c r="BC374" i="38"/>
  <c r="AY374" i="38"/>
  <c r="AZ372" i="38"/>
  <c r="FI339" i="38"/>
  <c r="EC372" i="38"/>
  <c r="BB373" i="38"/>
  <c r="DY376" i="38"/>
  <c r="AX377" i="38"/>
  <c r="FH285" i="38"/>
  <c r="DH311" i="38"/>
  <c r="AG312" i="38"/>
  <c r="CH285" i="38"/>
  <c r="FG283" i="38"/>
  <c r="AG256" i="38"/>
  <c r="DH147" i="38"/>
  <c r="AG148" i="38"/>
  <c r="CH341" i="38"/>
  <c r="CH342" i="38" s="1"/>
  <c r="FI342" i="38" s="1"/>
  <c r="CG286" i="38"/>
  <c r="FH286" i="38" s="1"/>
  <c r="CG340" i="38"/>
  <c r="FI284" i="38"/>
  <c r="CF284" i="38"/>
  <c r="CF285" i="38" s="1"/>
  <c r="CF286" i="38" s="1"/>
  <c r="FG286" i="38" s="1"/>
  <c r="BW70" i="41"/>
  <c r="BW72" i="41"/>
  <c r="BW16" i="41"/>
  <c r="BW71" i="41"/>
  <c r="BZ15" i="41"/>
  <c r="BZ70" i="41"/>
  <c r="BV14" i="41"/>
  <c r="CE175" i="38"/>
  <c r="FF175" i="38" s="1"/>
  <c r="CE284" i="38"/>
  <c r="CE285" i="38" s="1"/>
  <c r="FF285" i="38" s="1"/>
  <c r="FJ284" i="38"/>
  <c r="CI285" i="38"/>
  <c r="CE120" i="38"/>
  <c r="FF120" i="38" s="1"/>
  <c r="CE229" i="38"/>
  <c r="FF229" i="38" s="1"/>
  <c r="FF228" i="38"/>
  <c r="CE66" i="38"/>
  <c r="FI285" i="38"/>
  <c r="CH286" i="38"/>
  <c r="CF343" i="38" l="1"/>
  <c r="FG343" i="38" s="1"/>
  <c r="FG341" i="38"/>
  <c r="ED374" i="38"/>
  <c r="BC375" i="38"/>
  <c r="EC373" i="38"/>
  <c r="BB374" i="38"/>
  <c r="AZ373" i="38"/>
  <c r="EB380" i="38"/>
  <c r="BA381" i="38"/>
  <c r="DY377" i="38"/>
  <c r="AX378" i="38"/>
  <c r="DZ374" i="38"/>
  <c r="AY375" i="38"/>
  <c r="DH312" i="38"/>
  <c r="AG313" i="38"/>
  <c r="DH256" i="38"/>
  <c r="AG257" i="38"/>
  <c r="AG201" i="38"/>
  <c r="DH148" i="38"/>
  <c r="AG149" i="38"/>
  <c r="CG287" i="38"/>
  <c r="FH287" i="38" s="1"/>
  <c r="CH343" i="38"/>
  <c r="CH344" i="38" s="1"/>
  <c r="FI344" i="38" s="1"/>
  <c r="FI341" i="38"/>
  <c r="FH340" i="38"/>
  <c r="CG341" i="38"/>
  <c r="CG342" i="38" s="1"/>
  <c r="FG284" i="38"/>
  <c r="BW17" i="41"/>
  <c r="BZ72" i="41"/>
  <c r="BZ16" i="41"/>
  <c r="BZ71" i="41"/>
  <c r="BV71" i="41"/>
  <c r="BV15" i="41"/>
  <c r="BV70" i="41"/>
  <c r="CE176" i="38"/>
  <c r="FF176" i="38" s="1"/>
  <c r="FF284" i="38"/>
  <c r="CE121" i="38"/>
  <c r="FF121" i="38" s="1"/>
  <c r="FJ285" i="38"/>
  <c r="CI286" i="38"/>
  <c r="CE230" i="38"/>
  <c r="FF230" i="38" s="1"/>
  <c r="FG285" i="38"/>
  <c r="CF287" i="38"/>
  <c r="FG287" i="38" s="1"/>
  <c r="FI286" i="38"/>
  <c r="CH287" i="38"/>
  <c r="CE67" i="38"/>
  <c r="CE286" i="38"/>
  <c r="FF286" i="38" s="1"/>
  <c r="CF344" i="38" l="1"/>
  <c r="FG344" i="38" s="1"/>
  <c r="AZ374" i="38"/>
  <c r="EC374" i="38"/>
  <c r="BB375" i="38"/>
  <c r="DZ375" i="38"/>
  <c r="AY376" i="38"/>
  <c r="DY378" i="38"/>
  <c r="AX379" i="38"/>
  <c r="ED375" i="38"/>
  <c r="BC376" i="38"/>
  <c r="EB381" i="38"/>
  <c r="BA382" i="38"/>
  <c r="AG314" i="38"/>
  <c r="DH313" i="38"/>
  <c r="DH257" i="38"/>
  <c r="AG258" i="38"/>
  <c r="DH201" i="38"/>
  <c r="AG202" i="38"/>
  <c r="DH149" i="38"/>
  <c r="AG150" i="38"/>
  <c r="CG288" i="38"/>
  <c r="FH288" i="38" s="1"/>
  <c r="FI343" i="38"/>
  <c r="CH345" i="38"/>
  <c r="FI345" i="38" s="1"/>
  <c r="FH342" i="38"/>
  <c r="CG343" i="38"/>
  <c r="CF345" i="38"/>
  <c r="FH341" i="38"/>
  <c r="BW73" i="41"/>
  <c r="BW18" i="41"/>
  <c r="BZ73" i="41"/>
  <c r="BZ17" i="41"/>
  <c r="BV16" i="41"/>
  <c r="CE177" i="38"/>
  <c r="FF177" i="38" s="1"/>
  <c r="CE122" i="38"/>
  <c r="FF122" i="38" s="1"/>
  <c r="CE231" i="38"/>
  <c r="FF231" i="38" s="1"/>
  <c r="FJ286" i="38"/>
  <c r="CI287" i="38"/>
  <c r="CH288" i="38"/>
  <c r="FI287" i="38"/>
  <c r="CE68" i="38"/>
  <c r="CE287" i="38"/>
  <c r="FF287" i="38" s="1"/>
  <c r="CF288" i="38"/>
  <c r="DZ376" i="38" l="1"/>
  <c r="AY377" i="38"/>
  <c r="EB382" i="38"/>
  <c r="BA383" i="38"/>
  <c r="EC375" i="38"/>
  <c r="BB376" i="38"/>
  <c r="ED376" i="38"/>
  <c r="BC377" i="38"/>
  <c r="EA374" i="38"/>
  <c r="AZ375" i="38"/>
  <c r="DY379" i="38"/>
  <c r="AX380" i="38"/>
  <c r="DH314" i="38"/>
  <c r="AG315" i="38"/>
  <c r="DH258" i="38"/>
  <c r="AG259" i="38"/>
  <c r="DH202" i="38"/>
  <c r="AG203" i="38"/>
  <c r="DH150" i="38"/>
  <c r="AG151" i="38"/>
  <c r="CG289" i="38"/>
  <c r="CG290" i="38" s="1"/>
  <c r="CH346" i="38"/>
  <c r="CH347" i="38" s="1"/>
  <c r="FI347" i="38" s="1"/>
  <c r="FG345" i="38"/>
  <c r="CF346" i="38"/>
  <c r="FH343" i="38"/>
  <c r="CG344" i="38"/>
  <c r="BW74" i="41"/>
  <c r="BW75" i="41"/>
  <c r="BW19" i="41"/>
  <c r="BZ74" i="41"/>
  <c r="BZ18" i="41"/>
  <c r="BV73" i="41"/>
  <c r="BV17" i="41"/>
  <c r="BV72" i="41"/>
  <c r="CE178" i="38"/>
  <c r="FF178" i="38" s="1"/>
  <c r="CE232" i="38"/>
  <c r="FF232" i="38" s="1"/>
  <c r="CE123" i="38"/>
  <c r="FF123" i="38" s="1"/>
  <c r="FJ287" i="38"/>
  <c r="CI288" i="38"/>
  <c r="FI288" i="38"/>
  <c r="CH289" i="38"/>
  <c r="CE288" i="38"/>
  <c r="FF288" i="38" s="1"/>
  <c r="CE69" i="38"/>
  <c r="CF289" i="38"/>
  <c r="FG288" i="38"/>
  <c r="EC376" i="38" l="1"/>
  <c r="BB377" i="38"/>
  <c r="DY380" i="38"/>
  <c r="AX381" i="38"/>
  <c r="EB383" i="38"/>
  <c r="EB358" i="38"/>
  <c r="EB340" i="38"/>
  <c r="EB336" i="38"/>
  <c r="EB359" i="38"/>
  <c r="EB354" i="38"/>
  <c r="EB347" i="38"/>
  <c r="EB360" i="38"/>
  <c r="EB341" i="38"/>
  <c r="EB349" i="38"/>
  <c r="EB343" i="38"/>
  <c r="EB357" i="38"/>
  <c r="EB338" i="38"/>
  <c r="EB351" i="38"/>
  <c r="EB335" i="38"/>
  <c r="EB346" i="38"/>
  <c r="EB345" i="38"/>
  <c r="EB334" i="38"/>
  <c r="EB361" i="38"/>
  <c r="EB344" i="38"/>
  <c r="EB353" i="38"/>
  <c r="EB352" i="38"/>
  <c r="EB355" i="38"/>
  <c r="EB348" i="38"/>
  <c r="EB342" i="38"/>
  <c r="EB350" i="38"/>
  <c r="EB337" i="38"/>
  <c r="EB363" i="38"/>
  <c r="EB362" i="38"/>
  <c r="EB339" i="38"/>
  <c r="EB356" i="38"/>
  <c r="EB364" i="38"/>
  <c r="EB365" i="38"/>
  <c r="EB366" i="38"/>
  <c r="EB367" i="38"/>
  <c r="EB368" i="38"/>
  <c r="EB369" i="38"/>
  <c r="EB370" i="38"/>
  <c r="EB371" i="38"/>
  <c r="EA375" i="38"/>
  <c r="AZ376" i="38"/>
  <c r="DZ377" i="38"/>
  <c r="AY378" i="38"/>
  <c r="ED377" i="38"/>
  <c r="BC378" i="38"/>
  <c r="DH315" i="38"/>
  <c r="AG316" i="38"/>
  <c r="DH259" i="38"/>
  <c r="AG260" i="38"/>
  <c r="DH203" i="38"/>
  <c r="AG204" i="38"/>
  <c r="DH151" i="38"/>
  <c r="AG152" i="38"/>
  <c r="FH289" i="38"/>
  <c r="FI346" i="38"/>
  <c r="CH348" i="38"/>
  <c r="FI348" i="38" s="1"/>
  <c r="FG346" i="38"/>
  <c r="CF347" i="38"/>
  <c r="FH344" i="38"/>
  <c r="CG345" i="38"/>
  <c r="BW76" i="41"/>
  <c r="BW20" i="41"/>
  <c r="BZ75" i="41"/>
  <c r="BZ19" i="41"/>
  <c r="BV18" i="41"/>
  <c r="CE233" i="38"/>
  <c r="FF233" i="38" s="1"/>
  <c r="CE179" i="38"/>
  <c r="FF179" i="38" s="1"/>
  <c r="CE124" i="38"/>
  <c r="FF124" i="38" s="1"/>
  <c r="FJ288" i="38"/>
  <c r="CI289" i="38"/>
  <c r="FH290" i="38"/>
  <c r="CG291" i="38"/>
  <c r="CE289" i="38"/>
  <c r="FG289" i="38"/>
  <c r="CF290" i="38"/>
  <c r="FG290" i="38" s="1"/>
  <c r="FI289" i="38"/>
  <c r="CH290" i="38"/>
  <c r="CE180" i="38"/>
  <c r="FF180" i="38" s="1"/>
  <c r="CE70" i="38"/>
  <c r="ED378" i="38" l="1"/>
  <c r="BC379" i="38"/>
  <c r="DZ378" i="38"/>
  <c r="AY379" i="38"/>
  <c r="DY381" i="38"/>
  <c r="AX382" i="38"/>
  <c r="EC377" i="38"/>
  <c r="BB378" i="38"/>
  <c r="EA376" i="38"/>
  <c r="AZ377" i="38"/>
  <c r="DH316" i="38"/>
  <c r="AG317" i="38"/>
  <c r="DH260" i="38"/>
  <c r="AG261" i="38"/>
  <c r="DH204" i="38"/>
  <c r="AG205" i="38"/>
  <c r="DH152" i="38"/>
  <c r="AG153" i="38"/>
  <c r="DH153" i="38" s="1"/>
  <c r="CH349" i="38"/>
  <c r="FI349" i="38" s="1"/>
  <c r="FH345" i="38"/>
  <c r="CG346" i="38"/>
  <c r="FG347" i="38"/>
  <c r="CF348" i="38"/>
  <c r="BW77" i="41"/>
  <c r="BW21" i="41"/>
  <c r="CE234" i="38"/>
  <c r="FF234" i="38" s="1"/>
  <c r="BZ76" i="41"/>
  <c r="BZ20" i="41"/>
  <c r="CE125" i="38"/>
  <c r="FF125" i="38" s="1"/>
  <c r="BV82" i="41"/>
  <c r="BV19" i="41"/>
  <c r="BV20" i="41" s="1"/>
  <c r="BV21" i="41" s="1"/>
  <c r="BV22" i="41" s="1"/>
  <c r="BV23" i="41" s="1"/>
  <c r="BV24" i="41" s="1"/>
  <c r="BV25" i="41" s="1"/>
  <c r="BV26" i="41" s="1"/>
  <c r="BV27" i="41" s="1"/>
  <c r="BV28" i="41" s="1"/>
  <c r="BV29" i="41" s="1"/>
  <c r="BV30" i="41" s="1"/>
  <c r="BV74" i="41"/>
  <c r="CF291" i="38"/>
  <c r="FG291" i="38" s="1"/>
  <c r="FJ289" i="38"/>
  <c r="CI290" i="38"/>
  <c r="CE71" i="38"/>
  <c r="FF68" i="38" s="1"/>
  <c r="FH291" i="38"/>
  <c r="CG292" i="38"/>
  <c r="CE181" i="38"/>
  <c r="FF181" i="38" s="1"/>
  <c r="FI290" i="38"/>
  <c r="CH291" i="38"/>
  <c r="CE290" i="38"/>
  <c r="FF289" i="38"/>
  <c r="CE235" i="38"/>
  <c r="FF235" i="38" s="1"/>
  <c r="BV161" i="41"/>
  <c r="BV158" i="41"/>
  <c r="BV127" i="41"/>
  <c r="BV162" i="41"/>
  <c r="BV138" i="41"/>
  <c r="BV160" i="41"/>
  <c r="BV166" i="41"/>
  <c r="BV124" i="41"/>
  <c r="BV164" i="41"/>
  <c r="BV136" i="41"/>
  <c r="BV147" i="41"/>
  <c r="BV132" i="41"/>
  <c r="BV165" i="41"/>
  <c r="BV125" i="41"/>
  <c r="BV126" i="41"/>
  <c r="BV134" i="41"/>
  <c r="BV140" i="41"/>
  <c r="BV128" i="41"/>
  <c r="BV139" i="41"/>
  <c r="BV142" i="41"/>
  <c r="BV154" i="41"/>
  <c r="BV159" i="41"/>
  <c r="BV167" i="41"/>
  <c r="BV152" i="41"/>
  <c r="BV155" i="41"/>
  <c r="BV170" i="41"/>
  <c r="BV148" i="41"/>
  <c r="BV143" i="41"/>
  <c r="BV130" i="41"/>
  <c r="BV137" i="41"/>
  <c r="BV157" i="41"/>
  <c r="BV146" i="41"/>
  <c r="BV135" i="41"/>
  <c r="BV153" i="41"/>
  <c r="BV163" i="41"/>
  <c r="BV149" i="41"/>
  <c r="BV151" i="41"/>
  <c r="BV141" i="41"/>
  <c r="BV144" i="41"/>
  <c r="BV156" i="41"/>
  <c r="BV150" i="41"/>
  <c r="BV168" i="41"/>
  <c r="BV131" i="41"/>
  <c r="BV133" i="41"/>
  <c r="BV145" i="41"/>
  <c r="BV129" i="41"/>
  <c r="BV169" i="41"/>
  <c r="EC378" i="38" l="1"/>
  <c r="BB379" i="38"/>
  <c r="DY382" i="38"/>
  <c r="AX383" i="38"/>
  <c r="DZ379" i="38"/>
  <c r="AY380" i="38"/>
  <c r="ED379" i="38"/>
  <c r="BC380" i="38"/>
  <c r="EA377" i="38"/>
  <c r="AZ378" i="38"/>
  <c r="DH317" i="38"/>
  <c r="AG318" i="38"/>
  <c r="DH318" i="38" s="1"/>
  <c r="DH261" i="38"/>
  <c r="AG262" i="38"/>
  <c r="DH205" i="38"/>
  <c r="AG206" i="38"/>
  <c r="CH350" i="38"/>
  <c r="FI350" i="38" s="1"/>
  <c r="FG348" i="38"/>
  <c r="CF349" i="38"/>
  <c r="FH346" i="38"/>
  <c r="CG347" i="38"/>
  <c r="CF292" i="38"/>
  <c r="FG292" i="38" s="1"/>
  <c r="BV80" i="41"/>
  <c r="BV76" i="41"/>
  <c r="BV79" i="41"/>
  <c r="BW22" i="41"/>
  <c r="BW23" i="41" s="1"/>
  <c r="BW24" i="41" s="1"/>
  <c r="BW25" i="41" s="1"/>
  <c r="BW26" i="41" s="1"/>
  <c r="BW27" i="41" s="1"/>
  <c r="BW28" i="41" s="1"/>
  <c r="BW29" i="41" s="1"/>
  <c r="BW30" i="41" s="1"/>
  <c r="BV85" i="41"/>
  <c r="BV78" i="41"/>
  <c r="BV83" i="41"/>
  <c r="CE126" i="38"/>
  <c r="FF126" i="38" s="1"/>
  <c r="BV84" i="41"/>
  <c r="BV75" i="41"/>
  <c r="BV86" i="41"/>
  <c r="BV77" i="41"/>
  <c r="BV81" i="41"/>
  <c r="FF66" i="38"/>
  <c r="FF70" i="38"/>
  <c r="FF64" i="38"/>
  <c r="FF67" i="38"/>
  <c r="FF63" i="38"/>
  <c r="FJ290" i="38"/>
  <c r="CI291" i="38"/>
  <c r="FF62" i="38"/>
  <c r="FF59" i="38"/>
  <c r="FF71" i="38"/>
  <c r="FF61" i="38"/>
  <c r="FH292" i="38"/>
  <c r="CG293" i="38"/>
  <c r="FF65" i="38"/>
  <c r="FF60" i="38"/>
  <c r="FF69" i="38"/>
  <c r="FF290" i="38"/>
  <c r="CE291" i="38"/>
  <c r="FF291" i="38" s="1"/>
  <c r="CE236" i="38"/>
  <c r="FF236" i="38" s="1"/>
  <c r="FI291" i="38"/>
  <c r="CH292" i="38"/>
  <c r="DF8" i="35"/>
  <c r="DF9" i="35"/>
  <c r="DF10" i="35"/>
  <c r="DF11" i="35"/>
  <c r="DF12" i="35"/>
  <c r="DF13" i="35"/>
  <c r="DF14" i="35"/>
  <c r="DF15" i="35"/>
  <c r="DF16" i="35"/>
  <c r="DF17" i="35"/>
  <c r="DF18" i="35"/>
  <c r="DF19" i="35"/>
  <c r="DF20" i="35"/>
  <c r="DF21" i="35"/>
  <c r="DF22" i="35"/>
  <c r="DF23" i="35"/>
  <c r="DF24" i="35"/>
  <c r="DF25" i="35"/>
  <c r="DF26" i="35"/>
  <c r="DF27" i="35"/>
  <c r="DF28" i="35"/>
  <c r="DF29" i="35"/>
  <c r="DF30" i="35"/>
  <c r="DF31" i="35"/>
  <c r="DF32" i="35"/>
  <c r="DF33" i="35"/>
  <c r="DF34" i="35"/>
  <c r="DF35" i="35"/>
  <c r="DF36" i="35"/>
  <c r="DF37" i="35"/>
  <c r="DF38" i="35"/>
  <c r="DF39" i="35"/>
  <c r="DF40" i="35"/>
  <c r="DF41" i="35"/>
  <c r="DF42" i="35"/>
  <c r="DF43" i="35"/>
  <c r="DF44" i="35"/>
  <c r="DF45" i="35"/>
  <c r="DF46" i="35"/>
  <c r="DF47" i="35"/>
  <c r="DF48" i="35"/>
  <c r="DF49" i="35"/>
  <c r="DF50" i="35"/>
  <c r="DF51" i="35"/>
  <c r="DF52" i="35"/>
  <c r="DF53" i="35"/>
  <c r="DF54" i="35"/>
  <c r="DF55" i="35"/>
  <c r="DF7" i="35"/>
  <c r="BA8" i="35"/>
  <c r="BA9" i="35"/>
  <c r="BA10" i="35"/>
  <c r="BA11" i="35"/>
  <c r="BA12" i="35"/>
  <c r="BA13" i="35"/>
  <c r="BA14" i="35"/>
  <c r="BA15" i="35"/>
  <c r="BA16" i="35"/>
  <c r="BA17" i="35"/>
  <c r="BA18" i="35"/>
  <c r="BA19" i="35"/>
  <c r="BA20" i="35"/>
  <c r="BA21" i="35"/>
  <c r="BA22" i="35"/>
  <c r="BA23" i="35"/>
  <c r="BA24" i="35"/>
  <c r="BA25" i="35"/>
  <c r="BA26" i="35"/>
  <c r="BA27" i="35"/>
  <c r="BA28" i="35"/>
  <c r="BA29" i="35"/>
  <c r="BA30" i="35"/>
  <c r="BA31" i="35"/>
  <c r="BA32" i="35"/>
  <c r="BA33" i="35"/>
  <c r="BA34" i="35"/>
  <c r="BA35" i="35"/>
  <c r="BA36" i="35"/>
  <c r="BA37" i="35"/>
  <c r="BA38" i="35"/>
  <c r="BA39" i="35"/>
  <c r="BA40" i="35"/>
  <c r="BA41" i="35"/>
  <c r="BA42" i="35"/>
  <c r="BA43" i="35"/>
  <c r="BA44" i="35"/>
  <c r="BA45" i="35"/>
  <c r="BA46" i="35"/>
  <c r="BA47" i="35"/>
  <c r="BA48" i="35"/>
  <c r="BA49" i="35"/>
  <c r="BA50" i="35"/>
  <c r="BA51" i="35"/>
  <c r="BA52" i="35"/>
  <c r="BA53" i="35"/>
  <c r="BA54" i="35"/>
  <c r="BA55" i="35"/>
  <c r="BA56" i="35"/>
  <c r="BA57" i="35"/>
  <c r="BA58" i="35"/>
  <c r="BA59" i="35"/>
  <c r="BA60" i="35"/>
  <c r="BA61" i="35"/>
  <c r="BA62" i="35"/>
  <c r="BA63" i="35"/>
  <c r="BA64" i="35"/>
  <c r="BA65" i="35"/>
  <c r="BA66" i="35"/>
  <c r="BA67" i="35"/>
  <c r="BA68" i="35"/>
  <c r="BA69" i="35"/>
  <c r="BA70" i="35"/>
  <c r="BA71" i="35"/>
  <c r="BA72" i="35"/>
  <c r="BA73" i="35"/>
  <c r="BA74" i="35"/>
  <c r="BA75" i="35"/>
  <c r="BA76" i="35"/>
  <c r="BA77" i="35"/>
  <c r="BA78" i="35"/>
  <c r="BA79" i="35"/>
  <c r="BA80" i="35"/>
  <c r="BA81" i="35"/>
  <c r="BA82" i="35"/>
  <c r="BA83" i="35"/>
  <c r="BA84" i="35"/>
  <c r="BA85" i="35"/>
  <c r="BA86" i="35"/>
  <c r="BA87" i="35"/>
  <c r="BA88" i="35"/>
  <c r="BA89" i="35"/>
  <c r="BA90" i="35"/>
  <c r="BA91" i="35"/>
  <c r="BA92" i="35"/>
  <c r="BA93" i="35"/>
  <c r="BA94" i="35"/>
  <c r="BA95" i="35"/>
  <c r="BA96" i="35"/>
  <c r="BA97" i="35"/>
  <c r="BA98" i="35"/>
  <c r="BA99" i="35"/>
  <c r="BA100" i="35"/>
  <c r="BA101" i="35"/>
  <c r="BA102" i="35"/>
  <c r="BA103" i="35"/>
  <c r="BA104" i="35"/>
  <c r="BA105" i="35"/>
  <c r="BA106" i="35"/>
  <c r="BA7" i="35"/>
  <c r="BV218" i="41"/>
  <c r="BV190" i="41"/>
  <c r="BV191" i="41"/>
  <c r="BV212" i="41"/>
  <c r="BV210" i="41"/>
  <c r="BV182" i="41"/>
  <c r="BV183" i="41"/>
  <c r="BV221" i="41"/>
  <c r="BV202" i="41"/>
  <c r="BV179" i="41"/>
  <c r="BV215" i="41"/>
  <c r="BV214" i="41"/>
  <c r="BV207" i="41"/>
  <c r="BV174" i="41"/>
  <c r="BV196" i="41"/>
  <c r="BV178" i="41"/>
  <c r="BV177" i="41"/>
  <c r="BV188" i="41"/>
  <c r="BV185" i="41"/>
  <c r="BV199" i="41"/>
  <c r="BV197" i="41"/>
  <c r="BV176" i="41"/>
  <c r="BV171" i="41"/>
  <c r="BV175" i="41"/>
  <c r="BV216" i="41"/>
  <c r="BV201" i="41"/>
  <c r="BV194" i="41"/>
  <c r="BV200" i="41"/>
  <c r="BV192" i="41"/>
  <c r="BV208" i="41"/>
  <c r="BV193" i="41"/>
  <c r="BV205" i="41"/>
  <c r="BV189" i="41"/>
  <c r="BV213" i="41"/>
  <c r="BV211" i="41"/>
  <c r="BV186" i="41"/>
  <c r="BV209" i="41"/>
  <c r="BV203" i="41"/>
  <c r="BV198" i="41"/>
  <c r="BV172" i="41"/>
  <c r="BV173" i="41"/>
  <c r="BV181" i="41"/>
  <c r="BV223" i="41"/>
  <c r="BV187" i="41"/>
  <c r="BV217" i="41"/>
  <c r="BV220" i="41"/>
  <c r="BV184" i="41"/>
  <c r="BV180" i="41"/>
  <c r="BV219" i="41"/>
  <c r="BV195" i="41"/>
  <c r="BV222" i="41"/>
  <c r="BV206" i="41"/>
  <c r="BV204" i="41"/>
  <c r="BV245" i="41"/>
  <c r="BV238" i="41"/>
  <c r="BV258" i="41"/>
  <c r="BV278" i="41"/>
  <c r="BV242" i="41"/>
  <c r="BV226" i="41"/>
  <c r="BV274" i="41"/>
  <c r="BV283" i="41"/>
  <c r="BV244" i="41"/>
  <c r="BV266" i="41"/>
  <c r="BV257" i="41"/>
  <c r="BV262" i="41"/>
  <c r="BV254" i="41"/>
  <c r="BV231" i="41"/>
  <c r="BV249" i="41"/>
  <c r="BV232" i="41"/>
  <c r="BV240" i="41"/>
  <c r="BV227" i="41"/>
  <c r="BV260" i="41"/>
  <c r="BV256" i="41"/>
  <c r="BV276" i="41"/>
  <c r="BV229" i="41"/>
  <c r="BV235" i="41"/>
  <c r="BV265" i="41"/>
  <c r="BV241" i="41"/>
  <c r="BV236" i="41"/>
  <c r="BV252" i="41"/>
  <c r="BV282" i="41"/>
  <c r="BV250" i="41"/>
  <c r="BV248" i="41"/>
  <c r="BV243" i="41"/>
  <c r="BV228" i="41"/>
  <c r="BV268" i="41"/>
  <c r="BV255" i="41"/>
  <c r="BV261" i="41"/>
  <c r="BV225" i="41"/>
  <c r="BV271" i="41"/>
  <c r="BV247" i="41"/>
  <c r="BV269" i="41"/>
  <c r="BV280" i="41"/>
  <c r="BV277" i="41"/>
  <c r="BV267" i="41"/>
  <c r="BV239" i="41"/>
  <c r="BV233" i="41"/>
  <c r="BV224" i="41"/>
  <c r="BV270" i="41"/>
  <c r="BV253" i="41"/>
  <c r="BV281" i="41"/>
  <c r="BV275" i="41"/>
  <c r="BV259" i="41"/>
  <c r="BV234" i="41"/>
  <c r="BV237" i="41"/>
  <c r="BV273" i="41"/>
  <c r="BV264" i="41"/>
  <c r="BV246" i="41"/>
  <c r="BV230" i="41"/>
  <c r="BV272" i="41"/>
  <c r="BV263" i="41"/>
  <c r="BV251" i="41"/>
  <c r="BV279" i="41"/>
  <c r="BK86" i="37" l="1"/>
  <c r="BK96" i="37"/>
  <c r="BK87" i="37"/>
  <c r="BK88" i="37"/>
  <c r="BK89" i="37"/>
  <c r="BK95" i="37"/>
  <c r="BK90" i="37"/>
  <c r="BK91" i="37"/>
  <c r="BK92" i="37"/>
  <c r="BK85" i="37"/>
  <c r="BK93" i="37"/>
  <c r="BK84" i="37"/>
  <c r="BK94" i="37"/>
  <c r="BK70" i="37"/>
  <c r="BK65" i="37"/>
  <c r="BK72" i="37"/>
  <c r="BK83" i="37"/>
  <c r="BK80" i="37"/>
  <c r="BK77" i="37"/>
  <c r="BK67" i="37"/>
  <c r="BK78" i="37"/>
  <c r="BK74" i="37"/>
  <c r="BK69" i="37"/>
  <c r="BK68" i="37"/>
  <c r="BK64" i="37"/>
  <c r="BK82" i="37"/>
  <c r="BK79" i="37"/>
  <c r="BK76" i="37"/>
  <c r="BK71" i="37"/>
  <c r="BK66" i="37"/>
  <c r="BK75" i="37"/>
  <c r="BK73" i="37"/>
  <c r="BK81" i="37"/>
  <c r="BM101" i="37"/>
  <c r="BM102" i="37"/>
  <c r="BM103" i="37"/>
  <c r="BM85" i="37"/>
  <c r="BM100" i="37"/>
  <c r="BM104" i="37"/>
  <c r="BM86" i="37"/>
  <c r="BM93" i="37"/>
  <c r="BM105" i="37"/>
  <c r="BM87" i="37"/>
  <c r="BM94" i="37"/>
  <c r="BM106" i="37"/>
  <c r="BM88" i="37"/>
  <c r="BM95" i="37"/>
  <c r="BM107" i="37"/>
  <c r="BM89" i="37"/>
  <c r="BM96" i="37"/>
  <c r="BM90" i="37"/>
  <c r="BM99" i="37"/>
  <c r="BM97" i="37"/>
  <c r="BM91" i="37"/>
  <c r="BM98" i="37"/>
  <c r="BM92" i="37"/>
  <c r="BM65" i="37"/>
  <c r="BM78" i="37"/>
  <c r="BM72" i="37"/>
  <c r="BM83" i="37"/>
  <c r="BM80" i="37"/>
  <c r="BM77" i="37"/>
  <c r="BM67" i="37"/>
  <c r="BM84" i="37"/>
  <c r="BM74" i="37"/>
  <c r="BM69" i="37"/>
  <c r="BM64" i="37"/>
  <c r="BM70" i="37"/>
  <c r="BM82" i="37"/>
  <c r="BM79" i="37"/>
  <c r="BM76" i="37"/>
  <c r="BM71" i="37"/>
  <c r="BM81" i="37"/>
  <c r="BM66" i="37"/>
  <c r="BM73" i="37"/>
  <c r="BM68" i="37"/>
  <c r="BM63" i="37"/>
  <c r="BM75" i="37"/>
  <c r="BJ97" i="37"/>
  <c r="BJ109" i="37"/>
  <c r="BJ112" i="37"/>
  <c r="BJ98" i="37"/>
  <c r="BJ110" i="37"/>
  <c r="BJ87" i="37"/>
  <c r="BJ99" i="37"/>
  <c r="BJ111" i="37"/>
  <c r="BJ107" i="37"/>
  <c r="BJ88" i="37"/>
  <c r="BJ100" i="37"/>
  <c r="BJ95" i="37"/>
  <c r="BJ96" i="37"/>
  <c r="BJ89" i="37"/>
  <c r="BJ101" i="37"/>
  <c r="BJ90" i="37"/>
  <c r="BJ102" i="37"/>
  <c r="BJ91" i="37"/>
  <c r="BJ103" i="37"/>
  <c r="BJ92" i="37"/>
  <c r="BJ104" i="37"/>
  <c r="BJ93" i="37"/>
  <c r="BJ105" i="37"/>
  <c r="BJ108" i="37"/>
  <c r="BJ94" i="37"/>
  <c r="BJ106" i="37"/>
  <c r="BJ84" i="37"/>
  <c r="BJ81" i="37"/>
  <c r="BJ78" i="37"/>
  <c r="BJ75" i="37"/>
  <c r="BJ70" i="37"/>
  <c r="BJ65" i="37"/>
  <c r="BJ73" i="37"/>
  <c r="BJ72" i="37"/>
  <c r="BJ67" i="37"/>
  <c r="BJ83" i="37"/>
  <c r="BJ80" i="37"/>
  <c r="BJ77" i="37"/>
  <c r="BJ74" i="37"/>
  <c r="BJ69" i="37"/>
  <c r="BJ68" i="37"/>
  <c r="BJ86" i="37"/>
  <c r="BJ82" i="37"/>
  <c r="BJ79" i="37"/>
  <c r="BJ76" i="37"/>
  <c r="BJ71" i="37"/>
  <c r="BJ66" i="37"/>
  <c r="BJ85" i="37"/>
  <c r="EA378" i="38"/>
  <c r="AZ379" i="38"/>
  <c r="ED380" i="38"/>
  <c r="BC381" i="38"/>
  <c r="DZ380" i="38"/>
  <c r="AY381" i="38"/>
  <c r="DY383" i="38"/>
  <c r="DY359" i="38"/>
  <c r="DY358" i="38"/>
  <c r="DY352" i="38"/>
  <c r="DY354" i="38"/>
  <c r="DY353" i="38"/>
  <c r="DY335" i="38"/>
  <c r="DY351" i="38"/>
  <c r="DY339" i="38"/>
  <c r="DY340" i="38"/>
  <c r="DY345" i="38"/>
  <c r="DY334" i="38"/>
  <c r="DY342" i="38"/>
  <c r="DY338" i="38"/>
  <c r="DY336" i="38"/>
  <c r="DY343" i="38"/>
  <c r="DY349" i="38"/>
  <c r="DY356" i="38"/>
  <c r="DY341" i="38"/>
  <c r="DY357" i="38"/>
  <c r="DY355" i="38"/>
  <c r="DY348" i="38"/>
  <c r="DY337" i="38"/>
  <c r="DY347" i="38"/>
  <c r="DY360" i="38"/>
  <c r="DY361" i="38"/>
  <c r="DY362" i="38"/>
  <c r="DY344" i="38"/>
  <c r="DY346" i="38"/>
  <c r="DY350" i="38"/>
  <c r="DY363" i="38"/>
  <c r="DY365" i="38"/>
  <c r="DY367" i="38"/>
  <c r="DY364" i="38"/>
  <c r="DY368" i="38"/>
  <c r="DY366" i="38"/>
  <c r="DY370" i="38"/>
  <c r="DY369" i="38"/>
  <c r="DY371" i="38"/>
  <c r="DY373" i="38"/>
  <c r="DY372" i="38"/>
  <c r="EC379" i="38"/>
  <c r="BB380" i="38"/>
  <c r="DH262" i="38"/>
  <c r="AG263" i="38"/>
  <c r="DH263" i="38" s="1"/>
  <c r="DH206" i="38"/>
  <c r="AG207" i="38"/>
  <c r="CH351" i="38"/>
  <c r="FI351" i="38" s="1"/>
  <c r="BT334" i="38"/>
  <c r="FH347" i="38"/>
  <c r="CG348" i="38"/>
  <c r="FG349" i="38"/>
  <c r="CF350" i="38"/>
  <c r="CF293" i="38"/>
  <c r="FG293" i="38" s="1"/>
  <c r="BW78" i="41"/>
  <c r="BW81" i="41"/>
  <c r="BW84" i="41"/>
  <c r="BW80" i="41"/>
  <c r="BW85" i="41"/>
  <c r="BW79" i="41"/>
  <c r="BW83" i="41"/>
  <c r="BW82" i="41"/>
  <c r="BW86" i="41"/>
  <c r="BZ77" i="41"/>
  <c r="BZ21" i="41"/>
  <c r="FJ291" i="38"/>
  <c r="CI292" i="38"/>
  <c r="FJ292" i="38" s="1"/>
  <c r="FH293" i="38"/>
  <c r="CG294" i="38"/>
  <c r="FI292" i="38"/>
  <c r="CH293" i="38"/>
  <c r="BW154" i="41"/>
  <c r="BW255" i="41"/>
  <c r="BW259" i="41"/>
  <c r="BW235" i="41"/>
  <c r="BW170" i="41"/>
  <c r="BW158" i="41"/>
  <c r="BW135" i="41"/>
  <c r="BW258" i="41"/>
  <c r="BW136" i="41"/>
  <c r="BW195" i="41"/>
  <c r="BW197" i="41"/>
  <c r="BW134" i="41"/>
  <c r="BW147" i="41"/>
  <c r="BW242" i="41"/>
  <c r="BW132" i="41"/>
  <c r="BW192" i="41"/>
  <c r="BW249" i="41"/>
  <c r="BW234" i="41"/>
  <c r="BW256" i="41"/>
  <c r="BW227" i="41"/>
  <c r="BW269" i="41"/>
  <c r="BW273" i="41"/>
  <c r="BW254" i="41"/>
  <c r="BW144" i="41"/>
  <c r="BW209" i="41"/>
  <c r="BW179" i="41"/>
  <c r="BW139" i="41"/>
  <c r="BW127" i="41"/>
  <c r="BW162" i="41"/>
  <c r="BW133" i="41"/>
  <c r="BW215" i="41"/>
  <c r="BW229" i="41"/>
  <c r="BW266" i="41"/>
  <c r="BW141" i="41"/>
  <c r="BW186" i="41"/>
  <c r="BW163" i="41"/>
  <c r="BW265" i="41"/>
  <c r="BW221" i="41"/>
  <c r="BW248" i="41"/>
  <c r="BW230" i="41"/>
  <c r="BW201" i="41"/>
  <c r="BW131" i="41"/>
  <c r="BW176" i="41"/>
  <c r="BW220" i="41"/>
  <c r="BW187" i="41"/>
  <c r="BW274" i="41"/>
  <c r="BW164" i="41"/>
  <c r="BW203" i="41"/>
  <c r="BW271" i="41"/>
  <c r="BW228" i="41"/>
  <c r="BW238" i="41"/>
  <c r="BW237" i="41"/>
  <c r="BW181" i="41"/>
  <c r="BW272" i="41"/>
  <c r="BW190" i="41"/>
  <c r="BW184" i="41"/>
  <c r="BW151" i="41"/>
  <c r="BW251" i="41"/>
  <c r="BW191" i="41"/>
  <c r="BW204" i="41"/>
  <c r="BW270" i="41"/>
  <c r="BW263" i="41"/>
  <c r="BW276" i="41"/>
  <c r="BW236" i="41"/>
  <c r="BW128" i="41"/>
  <c r="BW214" i="41"/>
  <c r="BW166" i="41"/>
  <c r="BW247" i="41"/>
  <c r="BW264" i="41"/>
  <c r="BW282" i="41"/>
  <c r="BW159" i="41"/>
  <c r="BW194" i="41"/>
  <c r="BW140" i="41"/>
  <c r="BW262" i="41"/>
  <c r="BW137" i="41"/>
  <c r="BW177" i="41"/>
  <c r="BW188" i="41"/>
  <c r="BW250" i="41"/>
  <c r="BW281" i="41"/>
  <c r="BW244" i="41"/>
  <c r="BW138" i="41"/>
  <c r="BW260" i="41"/>
  <c r="BW160" i="41"/>
  <c r="BW275" i="41"/>
  <c r="BW148" i="41"/>
  <c r="BW231" i="41"/>
  <c r="BW157" i="41"/>
  <c r="BW216" i="41"/>
  <c r="BW185" i="41"/>
  <c r="BW261" i="41"/>
  <c r="BW143" i="41"/>
  <c r="BW175" i="41"/>
  <c r="BW153" i="41"/>
  <c r="BW161" i="41"/>
  <c r="BW130" i="41"/>
  <c r="BW283" i="41"/>
  <c r="BW180" i="41"/>
  <c r="BW156" i="41"/>
  <c r="BW207" i="41"/>
  <c r="BW268" i="41"/>
  <c r="BW149" i="41"/>
  <c r="BW239" i="41"/>
  <c r="BW241" i="41"/>
  <c r="BW198" i="41"/>
  <c r="BW211" i="41"/>
  <c r="BW129" i="41"/>
  <c r="BW189" i="41"/>
  <c r="BW218" i="41"/>
  <c r="BW183" i="41"/>
  <c r="BW267" i="41"/>
  <c r="BW193" i="41"/>
  <c r="BW206" i="41"/>
  <c r="BW253" i="41"/>
  <c r="BW145" i="41"/>
  <c r="BW182" i="41"/>
  <c r="BW222" i="41"/>
  <c r="BW226" i="41"/>
  <c r="BW155" i="41"/>
  <c r="BW225" i="41"/>
  <c r="BW171" i="41"/>
  <c r="BW280" i="41"/>
  <c r="BW178" i="41"/>
  <c r="BW240" i="41"/>
  <c r="BW245" i="41"/>
  <c r="BW277" i="41"/>
  <c r="BW279" i="41"/>
  <c r="BW278" i="41"/>
  <c r="BW233" i="41"/>
  <c r="BW208" i="41"/>
  <c r="BW212" i="41"/>
  <c r="BW199" i="41"/>
  <c r="BW150" i="41"/>
  <c r="BW223" i="41"/>
  <c r="BW232" i="41"/>
  <c r="BW124" i="41"/>
  <c r="BW142" i="41"/>
  <c r="BW219" i="41"/>
  <c r="BW202" i="41"/>
  <c r="BW224" i="41"/>
  <c r="BW210" i="41"/>
  <c r="BW196" i="41"/>
  <c r="BW200" i="41"/>
  <c r="BW172" i="41"/>
  <c r="BW213" i="41"/>
  <c r="BW126" i="41"/>
  <c r="BW152" i="41"/>
  <c r="BW173" i="41"/>
  <c r="BW168" i="41"/>
  <c r="BW246" i="41"/>
  <c r="BW125" i="41"/>
  <c r="BW257" i="41"/>
  <c r="BW205" i="41"/>
  <c r="BW169" i="41"/>
  <c r="BW165" i="41"/>
  <c r="BW217" i="41"/>
  <c r="BW167" i="41"/>
  <c r="BW174" i="41"/>
  <c r="BW252" i="41"/>
  <c r="BW146" i="41"/>
  <c r="BW243" i="41"/>
  <c r="BJ49" i="41" l="1"/>
  <c r="BJ44" i="41"/>
  <c r="BM35" i="41"/>
  <c r="BM32" i="41"/>
  <c r="BM45" i="41"/>
  <c r="BJ37" i="41"/>
  <c r="BJ32" i="41"/>
  <c r="BM50" i="41"/>
  <c r="BK37" i="41"/>
  <c r="BK33" i="41"/>
  <c r="BK41" i="41"/>
  <c r="BK42" i="41" s="1"/>
  <c r="BK43" i="41" s="1"/>
  <c r="BK44" i="41" s="1"/>
  <c r="BK45" i="41" s="1"/>
  <c r="BK46" i="41" s="1"/>
  <c r="BK47" i="41" s="1"/>
  <c r="BK48" i="41" s="1"/>
  <c r="BK49" i="41" s="1"/>
  <c r="BK50" i="41" s="1"/>
  <c r="BK51" i="41" s="1"/>
  <c r="BK52" i="41" s="1"/>
  <c r="BK53" i="41" s="1"/>
  <c r="BK54" i="41" s="1"/>
  <c r="BK55" i="41" s="1"/>
  <c r="BK56" i="41" s="1"/>
  <c r="BJ48" i="41"/>
  <c r="BJ51" i="41"/>
  <c r="BM41" i="41"/>
  <c r="BM38" i="41"/>
  <c r="BJ36" i="41"/>
  <c r="BJ55" i="41"/>
  <c r="BM43" i="41"/>
  <c r="BM31" i="41"/>
  <c r="BJ47" i="41"/>
  <c r="BJ43" i="41"/>
  <c r="BM34" i="41"/>
  <c r="BM49" i="41"/>
  <c r="BK36" i="41"/>
  <c r="BK32" i="41"/>
  <c r="BJ35" i="41"/>
  <c r="BJ31" i="41"/>
  <c r="BM37" i="41"/>
  <c r="BJ46" i="41"/>
  <c r="BJ54" i="41"/>
  <c r="BM40" i="41"/>
  <c r="BK35" i="41"/>
  <c r="BJ34" i="41"/>
  <c r="BJ42" i="41"/>
  <c r="BM48" i="41"/>
  <c r="BK31" i="41"/>
  <c r="BJ45" i="41"/>
  <c r="BJ56" i="41"/>
  <c r="BM33" i="41"/>
  <c r="BM44" i="41"/>
  <c r="BJ50" i="41"/>
  <c r="BJ33" i="41"/>
  <c r="BJ53" i="41"/>
  <c r="BM36" i="41"/>
  <c r="BM51" i="41"/>
  <c r="BM52" i="41" s="1"/>
  <c r="BM53" i="41" s="1"/>
  <c r="BM54" i="41" s="1"/>
  <c r="BM55" i="41" s="1"/>
  <c r="BM56" i="41" s="1"/>
  <c r="BK34" i="41"/>
  <c r="BJ38" i="41"/>
  <c r="BJ40" i="41"/>
  <c r="BJ41" i="41"/>
  <c r="BM39" i="41"/>
  <c r="BM47" i="41"/>
  <c r="BK38" i="41"/>
  <c r="BK40" i="41"/>
  <c r="BJ52" i="41"/>
  <c r="BJ39" i="41"/>
  <c r="BM42" i="41"/>
  <c r="BM46" i="41"/>
  <c r="BK39" i="41"/>
  <c r="DZ381" i="38"/>
  <c r="AY382" i="38"/>
  <c r="ED381" i="38"/>
  <c r="BC382" i="38"/>
  <c r="EA379" i="38"/>
  <c r="AZ380" i="38"/>
  <c r="EC380" i="38"/>
  <c r="BB381" i="38"/>
  <c r="DH207" i="38"/>
  <c r="AG208" i="38"/>
  <c r="DH208" i="38" s="1"/>
  <c r="CH352" i="38"/>
  <c r="CH353" i="38" s="1"/>
  <c r="BT335" i="38"/>
  <c r="BT336" i="38" s="1"/>
  <c r="BT337" i="38" s="1"/>
  <c r="BT338" i="38" s="1"/>
  <c r="BS336" i="38"/>
  <c r="BV334" i="38"/>
  <c r="FG350" i="38"/>
  <c r="CF351" i="38"/>
  <c r="FH348" i="38"/>
  <c r="CG349" i="38"/>
  <c r="CF294" i="38"/>
  <c r="CF295" i="38" s="1"/>
  <c r="BZ78" i="41"/>
  <c r="BZ22" i="41"/>
  <c r="BJ7" i="41"/>
  <c r="BJ8" i="41" s="1"/>
  <c r="BJ9" i="41" s="1"/>
  <c r="BJ10" i="41" s="1"/>
  <c r="BJ11" i="41" s="1"/>
  <c r="BJ12" i="41" s="1"/>
  <c r="BJ13" i="41" s="1"/>
  <c r="BJ14" i="41" s="1"/>
  <c r="BJ15" i="41" s="1"/>
  <c r="BJ16" i="41" s="1"/>
  <c r="BJ17" i="41" s="1"/>
  <c r="BJ18" i="41" s="1"/>
  <c r="BJ19" i="41" s="1"/>
  <c r="BJ20" i="41" s="1"/>
  <c r="BJ21" i="41" s="1"/>
  <c r="BJ22" i="41" s="1"/>
  <c r="BJ23" i="41" s="1"/>
  <c r="BJ24" i="41" s="1"/>
  <c r="BJ25" i="41" s="1"/>
  <c r="BJ26" i="41" s="1"/>
  <c r="BJ27" i="41" s="1"/>
  <c r="BJ28" i="41" s="1"/>
  <c r="BJ29" i="41" s="1"/>
  <c r="BJ30" i="41" s="1"/>
  <c r="BM7" i="41"/>
  <c r="BM8" i="41" s="1"/>
  <c r="BM9" i="41" s="1"/>
  <c r="BM10" i="41" s="1"/>
  <c r="BM11" i="41" s="1"/>
  <c r="BM12" i="41" s="1"/>
  <c r="BM13" i="41" s="1"/>
  <c r="BM14" i="41" s="1"/>
  <c r="BM15" i="41" s="1"/>
  <c r="BM16" i="41" s="1"/>
  <c r="BM17" i="41" s="1"/>
  <c r="BM18" i="41" s="1"/>
  <c r="BM19" i="41" s="1"/>
  <c r="BM20" i="41" s="1"/>
  <c r="BM21" i="41" s="1"/>
  <c r="BM22" i="41" s="1"/>
  <c r="BM23" i="41" s="1"/>
  <c r="BM24" i="41" s="1"/>
  <c r="BM25" i="41" s="1"/>
  <c r="BM26" i="41" s="1"/>
  <c r="BM27" i="41" s="1"/>
  <c r="BM28" i="41" s="1"/>
  <c r="BM29" i="41" s="1"/>
  <c r="BM30" i="41" s="1"/>
  <c r="CI293" i="38"/>
  <c r="FH294" i="38"/>
  <c r="CG295" i="38"/>
  <c r="FH295" i="38" s="1"/>
  <c r="FI293" i="38"/>
  <c r="CH294" i="38"/>
  <c r="BS279" i="38"/>
  <c r="BV279" i="38"/>
  <c r="EC381" i="38" l="1"/>
  <c r="BB382" i="38"/>
  <c r="EA380" i="38"/>
  <c r="AZ381" i="38"/>
  <c r="ED382" i="38"/>
  <c r="BC383" i="38"/>
  <c r="EW334" i="38"/>
  <c r="DZ382" i="38"/>
  <c r="AY383" i="38"/>
  <c r="FI352" i="38"/>
  <c r="BS337" i="38"/>
  <c r="BV335" i="38"/>
  <c r="EW335" i="38" s="1"/>
  <c r="FH349" i="38"/>
  <c r="CG350" i="38"/>
  <c r="FG351" i="38"/>
  <c r="CF352" i="38"/>
  <c r="FI353" i="38"/>
  <c r="CH354" i="38"/>
  <c r="BT339" i="38"/>
  <c r="FG294" i="38"/>
  <c r="FG295" i="38"/>
  <c r="CF296" i="38"/>
  <c r="BZ79" i="41"/>
  <c r="BZ23" i="41"/>
  <c r="BK8" i="41"/>
  <c r="BK9" i="41" s="1"/>
  <c r="BK10" i="41" s="1"/>
  <c r="BK11" i="41" s="1"/>
  <c r="BK12" i="41" s="1"/>
  <c r="BK13" i="41" s="1"/>
  <c r="BK14" i="41" s="1"/>
  <c r="BK15" i="41" s="1"/>
  <c r="BK16" i="41" s="1"/>
  <c r="BK17" i="41" s="1"/>
  <c r="BK18" i="41" s="1"/>
  <c r="BK19" i="41" s="1"/>
  <c r="BK20" i="41" s="1"/>
  <c r="BK21" i="41" s="1"/>
  <c r="BK22" i="41" s="1"/>
  <c r="BK23" i="41" s="1"/>
  <c r="BK24" i="41" s="1"/>
  <c r="BK25" i="41" s="1"/>
  <c r="BK26" i="41" s="1"/>
  <c r="BK27" i="41" s="1"/>
  <c r="BK28" i="41" s="1"/>
  <c r="BK29" i="41" s="1"/>
  <c r="BK30" i="41" s="1"/>
  <c r="BJ63" i="41"/>
  <c r="BJ77" i="41"/>
  <c r="BJ78" i="41"/>
  <c r="BJ80" i="41"/>
  <c r="BJ69" i="41"/>
  <c r="BJ83" i="41"/>
  <c r="BJ71" i="41"/>
  <c r="BJ70" i="41"/>
  <c r="BJ82" i="41"/>
  <c r="BJ74" i="41"/>
  <c r="BJ86" i="41"/>
  <c r="BJ85" i="41"/>
  <c r="BJ73" i="41"/>
  <c r="BJ66" i="41"/>
  <c r="BJ75" i="41"/>
  <c r="BJ76" i="41"/>
  <c r="BJ84" i="41"/>
  <c r="BJ65" i="41"/>
  <c r="BJ72" i="41"/>
  <c r="BJ64" i="41"/>
  <c r="BJ81" i="41"/>
  <c r="BJ67" i="41"/>
  <c r="BJ68" i="41"/>
  <c r="BJ79" i="41"/>
  <c r="BK7" i="41"/>
  <c r="BM63" i="41"/>
  <c r="BM64" i="41"/>
  <c r="BM72" i="41"/>
  <c r="BM82" i="41"/>
  <c r="BM75" i="41"/>
  <c r="BM73" i="41"/>
  <c r="BM80" i="41"/>
  <c r="BM68" i="41"/>
  <c r="BM77" i="41"/>
  <c r="BM69" i="41"/>
  <c r="BM86" i="41"/>
  <c r="BM79" i="41"/>
  <c r="BM67" i="41"/>
  <c r="BM83" i="41"/>
  <c r="BM65" i="41"/>
  <c r="BM76" i="41"/>
  <c r="BM66" i="41"/>
  <c r="BM70" i="41"/>
  <c r="BM84" i="41"/>
  <c r="BM78" i="41"/>
  <c r="BM71" i="41"/>
  <c r="BM74" i="41"/>
  <c r="BM81" i="41"/>
  <c r="BM85" i="41"/>
  <c r="BQ63" i="41"/>
  <c r="BQ85" i="41"/>
  <c r="BQ80" i="41"/>
  <c r="BQ65" i="41"/>
  <c r="BQ77" i="41"/>
  <c r="BQ82" i="41"/>
  <c r="BQ78" i="41"/>
  <c r="BQ75" i="41"/>
  <c r="BQ66" i="41"/>
  <c r="BQ81" i="41"/>
  <c r="BQ84" i="41"/>
  <c r="BQ79" i="41"/>
  <c r="BQ76" i="41"/>
  <c r="BQ67" i="41"/>
  <c r="BQ70" i="41"/>
  <c r="BQ74" i="41"/>
  <c r="BQ73" i="41"/>
  <c r="BQ86" i="41"/>
  <c r="BQ64" i="41"/>
  <c r="BQ83" i="41"/>
  <c r="BQ68" i="41"/>
  <c r="BQ72" i="41"/>
  <c r="BQ71" i="41"/>
  <c r="BQ69" i="41"/>
  <c r="CG296" i="38"/>
  <c r="FH296" i="38" s="1"/>
  <c r="FJ293" i="38"/>
  <c r="CI294" i="38"/>
  <c r="CH295" i="38"/>
  <c r="FI294" i="38"/>
  <c r="EW279" i="38"/>
  <c r="ET279" i="38"/>
  <c r="BS280" i="38"/>
  <c r="BT279" i="38"/>
  <c r="BV280" i="38"/>
  <c r="BM267" i="41"/>
  <c r="BM208" i="41"/>
  <c r="BJ268" i="41"/>
  <c r="BJ258" i="41"/>
  <c r="BM252" i="41"/>
  <c r="BM148" i="41"/>
  <c r="BJ225" i="41"/>
  <c r="BM235" i="41"/>
  <c r="BM230" i="41"/>
  <c r="BJ234" i="41"/>
  <c r="BM255" i="41"/>
  <c r="BJ259" i="41"/>
  <c r="BM215" i="41"/>
  <c r="BJ260" i="41"/>
  <c r="BM259" i="41"/>
  <c r="BM211" i="41"/>
  <c r="BM264" i="41"/>
  <c r="BJ253" i="41"/>
  <c r="BM228" i="41"/>
  <c r="BM274" i="41"/>
  <c r="BM258" i="41"/>
  <c r="BM265" i="41"/>
  <c r="BJ245" i="41"/>
  <c r="BJ238" i="41"/>
  <c r="BJ278" i="41"/>
  <c r="BM160" i="41"/>
  <c r="BM247" i="41"/>
  <c r="BM263" i="41"/>
  <c r="BM260" i="41"/>
  <c r="BJ244" i="41"/>
  <c r="BM278" i="41"/>
  <c r="BM239" i="41"/>
  <c r="BM144" i="41"/>
  <c r="BJ261" i="41"/>
  <c r="BJ229" i="41"/>
  <c r="BJ243" i="41"/>
  <c r="BM254" i="41"/>
  <c r="BM251" i="41"/>
  <c r="BM280" i="41"/>
  <c r="BJ273" i="41"/>
  <c r="BJ277" i="41"/>
  <c r="BM244" i="41"/>
  <c r="BM268" i="41"/>
  <c r="BJ276" i="41"/>
  <c r="BJ247" i="41"/>
  <c r="BJ251" i="41"/>
  <c r="BJ237" i="41"/>
  <c r="BJ266" i="41"/>
  <c r="BJ248" i="41"/>
  <c r="BJ230" i="41"/>
  <c r="BM273" i="41"/>
  <c r="BM187" i="41"/>
  <c r="BM179" i="41"/>
  <c r="BM169" i="41"/>
  <c r="BM209" i="41"/>
  <c r="BJ231" i="41"/>
  <c r="BM196" i="41"/>
  <c r="BM155" i="41"/>
  <c r="BM137" i="41"/>
  <c r="BJ224" i="41"/>
  <c r="BJ242" i="41"/>
  <c r="BJ252" i="41"/>
  <c r="BJ272" i="41"/>
  <c r="BM261" i="41"/>
  <c r="BJ262" i="41"/>
  <c r="BM226" i="41"/>
  <c r="BM243" i="41"/>
  <c r="BM236" i="41"/>
  <c r="BM269" i="41"/>
  <c r="BM234" i="41"/>
  <c r="BJ274" i="41"/>
  <c r="BM257" i="41"/>
  <c r="BM270" i="41"/>
  <c r="BM231" i="41"/>
  <c r="BM165" i="41"/>
  <c r="BM192" i="41"/>
  <c r="BJ239" i="41"/>
  <c r="BM200" i="41"/>
  <c r="BM249" i="41"/>
  <c r="BM147" i="41"/>
  <c r="BM241" i="41"/>
  <c r="BM250" i="41"/>
  <c r="BJ267" i="41"/>
  <c r="BJ226" i="41"/>
  <c r="BM186" i="41"/>
  <c r="BM248" i="41"/>
  <c r="BM256" i="41"/>
  <c r="BJ236" i="41"/>
  <c r="BM271" i="41"/>
  <c r="BJ257" i="41"/>
  <c r="BJ232" i="41"/>
  <c r="BM232" i="41"/>
  <c r="BJ227" i="41"/>
  <c r="BJ250" i="41"/>
  <c r="BJ271" i="41"/>
  <c r="BM282" i="41"/>
  <c r="BM277" i="41"/>
  <c r="BM220" i="41"/>
  <c r="BM233" i="41"/>
  <c r="BM253" i="41"/>
  <c r="BJ279" i="41"/>
  <c r="BJ280" i="41"/>
  <c r="BJ269" i="41"/>
  <c r="BM246" i="41"/>
  <c r="BM266" i="41"/>
  <c r="BJ270" i="41"/>
  <c r="BM153" i="41"/>
  <c r="BM175" i="41"/>
  <c r="BJ249" i="41"/>
  <c r="BJ254" i="41"/>
  <c r="BM245" i="41"/>
  <c r="BM242" i="41"/>
  <c r="BM229" i="41"/>
  <c r="BJ233" i="41"/>
  <c r="BJ256" i="41"/>
  <c r="BJ246" i="41"/>
  <c r="BJ228" i="41"/>
  <c r="BM238" i="41"/>
  <c r="BM223" i="41"/>
  <c r="BM279" i="41"/>
  <c r="BJ282" i="41"/>
  <c r="BM276" i="41"/>
  <c r="BJ275" i="41"/>
  <c r="BM198" i="41"/>
  <c r="BM281" i="41"/>
  <c r="BM237" i="41"/>
  <c r="BM167" i="41"/>
  <c r="BJ264" i="41"/>
  <c r="BM224" i="41"/>
  <c r="BM204" i="41"/>
  <c r="BJ263" i="41"/>
  <c r="BJ241" i="41"/>
  <c r="BJ255" i="41"/>
  <c r="BJ281" i="41"/>
  <c r="BM272" i="41"/>
  <c r="BM262" i="41"/>
  <c r="BM275" i="41"/>
  <c r="BM225" i="41"/>
  <c r="BM227" i="41"/>
  <c r="BJ235" i="41"/>
  <c r="BM240" i="41"/>
  <c r="BJ265" i="41"/>
  <c r="BM206" i="41"/>
  <c r="BJ240" i="41"/>
  <c r="ED383" i="38" l="1"/>
  <c r="ED359" i="38"/>
  <c r="ED356" i="38"/>
  <c r="ED339" i="38"/>
  <c r="ED358" i="38"/>
  <c r="ED350" i="38"/>
  <c r="ED347" i="38"/>
  <c r="ED340" i="38"/>
  <c r="ED360" i="38"/>
  <c r="ED341" i="38"/>
  <c r="ED348" i="38"/>
  <c r="ED343" i="38"/>
  <c r="ED336" i="38"/>
  <c r="ED334" i="38"/>
  <c r="ED346" i="38"/>
  <c r="ED344" i="38"/>
  <c r="ED338" i="38"/>
  <c r="ED351" i="38"/>
  <c r="ED357" i="38"/>
  <c r="ED335" i="38"/>
  <c r="ED337" i="38"/>
  <c r="ED355" i="38"/>
  <c r="ED349" i="38"/>
  <c r="ED361" i="38"/>
  <c r="ED353" i="38"/>
  <c r="ED345" i="38"/>
  <c r="ED342" i="38"/>
  <c r="ED354" i="38"/>
  <c r="ED352" i="38"/>
  <c r="ED362" i="38"/>
  <c r="ED364" i="38"/>
  <c r="ED363" i="38"/>
  <c r="ED366" i="38"/>
  <c r="ED365" i="38"/>
  <c r="ED367" i="38"/>
  <c r="ED369" i="38"/>
  <c r="ED368" i="38"/>
  <c r="ED370" i="38"/>
  <c r="ED371" i="38"/>
  <c r="EC382" i="38"/>
  <c r="BB383" i="38"/>
  <c r="DZ383" i="38"/>
  <c r="DZ358" i="38"/>
  <c r="DZ359" i="38"/>
  <c r="DZ334" i="38"/>
  <c r="DZ344" i="38"/>
  <c r="DZ357" i="38"/>
  <c r="DZ354" i="38"/>
  <c r="DZ353" i="38"/>
  <c r="DZ348" i="38"/>
  <c r="DZ360" i="38"/>
  <c r="DZ350" i="38"/>
  <c r="DZ362" i="38"/>
  <c r="DZ351" i="38"/>
  <c r="DZ341" i="38"/>
  <c r="DZ361" i="38"/>
  <c r="DZ349" i="38"/>
  <c r="DZ355" i="38"/>
  <c r="DZ347" i="38"/>
  <c r="DZ356" i="38"/>
  <c r="DZ343" i="38"/>
  <c r="DZ346" i="38"/>
  <c r="DZ352" i="38"/>
  <c r="DZ345" i="38"/>
  <c r="DZ337" i="38"/>
  <c r="DZ338" i="38"/>
  <c r="DZ339" i="38"/>
  <c r="DZ336" i="38"/>
  <c r="DZ340" i="38"/>
  <c r="DZ335" i="38"/>
  <c r="DZ342" i="38"/>
  <c r="DZ365" i="38"/>
  <c r="DZ363" i="38"/>
  <c r="DZ366" i="38"/>
  <c r="DZ364" i="38"/>
  <c r="DZ367" i="38"/>
  <c r="DZ368" i="38"/>
  <c r="DZ371" i="38"/>
  <c r="DZ369" i="38"/>
  <c r="DZ370" i="38"/>
  <c r="DZ373" i="38"/>
  <c r="DZ372" i="38"/>
  <c r="EA381" i="38"/>
  <c r="AZ382" i="38"/>
  <c r="BS338" i="38"/>
  <c r="BS339" i="38" s="1"/>
  <c r="BS340" i="38" s="1"/>
  <c r="BV336" i="38"/>
  <c r="EW336" i="38" s="1"/>
  <c r="FI354" i="38"/>
  <c r="CH355" i="38"/>
  <c r="FG352" i="38"/>
  <c r="CF353" i="38"/>
  <c r="FH350" i="38"/>
  <c r="CG351" i="38"/>
  <c r="BT340" i="38"/>
  <c r="FG296" i="38"/>
  <c r="CF297" i="38"/>
  <c r="BZ80" i="41"/>
  <c r="BZ24" i="41"/>
  <c r="BK63" i="41"/>
  <c r="BK64" i="41"/>
  <c r="BK71" i="41"/>
  <c r="BK77" i="41"/>
  <c r="BK67" i="41"/>
  <c r="BK74" i="41"/>
  <c r="BK83" i="41"/>
  <c r="BK85" i="41"/>
  <c r="BK70" i="41"/>
  <c r="BK65" i="41"/>
  <c r="BK80" i="41"/>
  <c r="BK76" i="41"/>
  <c r="BK66" i="41"/>
  <c r="BK81" i="41"/>
  <c r="BK86" i="41"/>
  <c r="BK78" i="41"/>
  <c r="BK82" i="41"/>
  <c r="BK72" i="41"/>
  <c r="BK69" i="41"/>
  <c r="BK84" i="41"/>
  <c r="BK79" i="41"/>
  <c r="BK73" i="41"/>
  <c r="BK68" i="41"/>
  <c r="BK75" i="41"/>
  <c r="BN63" i="41"/>
  <c r="BN64" i="41"/>
  <c r="BN65" i="41"/>
  <c r="BN72" i="41"/>
  <c r="BN85" i="41"/>
  <c r="BN84" i="41"/>
  <c r="BN75" i="41"/>
  <c r="BN73" i="41"/>
  <c r="BN66" i="41"/>
  <c r="BN71" i="41"/>
  <c r="BN81" i="41"/>
  <c r="BN86" i="41"/>
  <c r="BN69" i="41"/>
  <c r="BN82" i="41"/>
  <c r="BN74" i="41"/>
  <c r="BN79" i="41"/>
  <c r="BN83" i="41"/>
  <c r="BN78" i="41"/>
  <c r="BN77" i="41"/>
  <c r="BN68" i="41"/>
  <c r="BN76" i="41"/>
  <c r="BN80" i="41"/>
  <c r="BN67" i="41"/>
  <c r="BN70" i="41"/>
  <c r="CG297" i="38"/>
  <c r="FJ294" i="38"/>
  <c r="CI295" i="38"/>
  <c r="FI295" i="38"/>
  <c r="CH296" i="38"/>
  <c r="EW280" i="38"/>
  <c r="EU279" i="38"/>
  <c r="ET280" i="38"/>
  <c r="BS281" i="38"/>
  <c r="BT280" i="38"/>
  <c r="BV281" i="38"/>
  <c r="AO8" i="35"/>
  <c r="AO9" i="35"/>
  <c r="AO10" i="35"/>
  <c r="AW7" i="37" s="1"/>
  <c r="AO11" i="35"/>
  <c r="AO12" i="35"/>
  <c r="AO13" i="35"/>
  <c r="AO14" i="35"/>
  <c r="AW8" i="37" s="1"/>
  <c r="AO15" i="35"/>
  <c r="AO16" i="35"/>
  <c r="AO17" i="35"/>
  <c r="AO18" i="35"/>
  <c r="AW9" i="37" s="1"/>
  <c r="AO19" i="35"/>
  <c r="AO20" i="35"/>
  <c r="AO21" i="35"/>
  <c r="AO22" i="35"/>
  <c r="AW10" i="37" s="1"/>
  <c r="AO23" i="35"/>
  <c r="AO24" i="35"/>
  <c r="AO25" i="35"/>
  <c r="AO26" i="35"/>
  <c r="AW11" i="37" s="1"/>
  <c r="AO27" i="35"/>
  <c r="AO28" i="35"/>
  <c r="AO29" i="35"/>
  <c r="AO30" i="35"/>
  <c r="AW12" i="37" s="1"/>
  <c r="AO31" i="35"/>
  <c r="AO32" i="35"/>
  <c r="AO33" i="35"/>
  <c r="AO34" i="35"/>
  <c r="AW13" i="37" s="1"/>
  <c r="AO35" i="35"/>
  <c r="AO36" i="35"/>
  <c r="AO37" i="35"/>
  <c r="AO38" i="35"/>
  <c r="AW14" i="37" s="1"/>
  <c r="AO39" i="35"/>
  <c r="AO40" i="35"/>
  <c r="AO41" i="35"/>
  <c r="AO42" i="35"/>
  <c r="AW15" i="37" s="1"/>
  <c r="AO43" i="35"/>
  <c r="AO44" i="35"/>
  <c r="AO45" i="35"/>
  <c r="AO46" i="35"/>
  <c r="AW16" i="37" s="1"/>
  <c r="AO47" i="35"/>
  <c r="AO48" i="35"/>
  <c r="AO49" i="35"/>
  <c r="AO50" i="35"/>
  <c r="AW17" i="37" s="1"/>
  <c r="AO51" i="35"/>
  <c r="AO52" i="35"/>
  <c r="AO53" i="35"/>
  <c r="AO54" i="35"/>
  <c r="AW18" i="37" s="1"/>
  <c r="AO55" i="35"/>
  <c r="AO56" i="35"/>
  <c r="AO57" i="35"/>
  <c r="AO58" i="35"/>
  <c r="AW19" i="37" s="1"/>
  <c r="AO59" i="35"/>
  <c r="AO60" i="35"/>
  <c r="AO61" i="35"/>
  <c r="AO62" i="35"/>
  <c r="AW20" i="37" s="1"/>
  <c r="AO63" i="35"/>
  <c r="AO64" i="35"/>
  <c r="AO65" i="35"/>
  <c r="AO66" i="35"/>
  <c r="AW21" i="37" s="1"/>
  <c r="AO67" i="35"/>
  <c r="AO68" i="35"/>
  <c r="AO69" i="35"/>
  <c r="AO70" i="35"/>
  <c r="AW22" i="37" s="1"/>
  <c r="AO71" i="35"/>
  <c r="AO72" i="35"/>
  <c r="AO73" i="35"/>
  <c r="AO74" i="35"/>
  <c r="AW23" i="37" s="1"/>
  <c r="AO75" i="35"/>
  <c r="AO76" i="35"/>
  <c r="AO77" i="35"/>
  <c r="AO78" i="35"/>
  <c r="AW24" i="37" s="1"/>
  <c r="AO79" i="35"/>
  <c r="AO80" i="35"/>
  <c r="AO81" i="35"/>
  <c r="AO82" i="35"/>
  <c r="AW25" i="37" s="1"/>
  <c r="AO83" i="35"/>
  <c r="AO84" i="35"/>
  <c r="AO85" i="35"/>
  <c r="AO86" i="35"/>
  <c r="AW26" i="37" s="1"/>
  <c r="AO87" i="35"/>
  <c r="AO88" i="35"/>
  <c r="AO89" i="35"/>
  <c r="AO90" i="35"/>
  <c r="AW27" i="37" s="1"/>
  <c r="AO91" i="35"/>
  <c r="AO92" i="35"/>
  <c r="AO93" i="35"/>
  <c r="AO94" i="35"/>
  <c r="AW28" i="37" s="1"/>
  <c r="AO95" i="35"/>
  <c r="AO96" i="35"/>
  <c r="AO97" i="35"/>
  <c r="AO98" i="35"/>
  <c r="AW29" i="37" s="1"/>
  <c r="AO99" i="35"/>
  <c r="AO100" i="35"/>
  <c r="AO101" i="35"/>
  <c r="AO102" i="35"/>
  <c r="AW30" i="37" s="1"/>
  <c r="AO103" i="35"/>
  <c r="AO104" i="35"/>
  <c r="AO105" i="35"/>
  <c r="AO106" i="35"/>
  <c r="AW31" i="37" s="1"/>
  <c r="AO7" i="35"/>
  <c r="AN8" i="35"/>
  <c r="AN9" i="35"/>
  <c r="AN10" i="35"/>
  <c r="AN11" i="35"/>
  <c r="AN12" i="35"/>
  <c r="AN13" i="35"/>
  <c r="AN14" i="35"/>
  <c r="AN15" i="35"/>
  <c r="AN16" i="35"/>
  <c r="AN17" i="35"/>
  <c r="AN18" i="35"/>
  <c r="AN19" i="35"/>
  <c r="AN20" i="35"/>
  <c r="AN21" i="35"/>
  <c r="AN22" i="35"/>
  <c r="AN23" i="35"/>
  <c r="AN24" i="35"/>
  <c r="AN25" i="35"/>
  <c r="AN26" i="35"/>
  <c r="AU7" i="37" s="1"/>
  <c r="AN27" i="35"/>
  <c r="AN28" i="35"/>
  <c r="AN29" i="35"/>
  <c r="AN30" i="35"/>
  <c r="AU8" i="37" s="1"/>
  <c r="AN31" i="35"/>
  <c r="AN32" i="35"/>
  <c r="AN33" i="35"/>
  <c r="AN34" i="35"/>
  <c r="AU9" i="37" s="1"/>
  <c r="AN35" i="35"/>
  <c r="AN36" i="35"/>
  <c r="AN37" i="35"/>
  <c r="AN38" i="35"/>
  <c r="AU10" i="37" s="1"/>
  <c r="AN39" i="35"/>
  <c r="AN40" i="35"/>
  <c r="AN41" i="35"/>
  <c r="AN42" i="35"/>
  <c r="AU11" i="37" s="1"/>
  <c r="AN43" i="35"/>
  <c r="AN44" i="35"/>
  <c r="AN45" i="35"/>
  <c r="AN46" i="35"/>
  <c r="AU12" i="37" s="1"/>
  <c r="AN47" i="35"/>
  <c r="AN48" i="35"/>
  <c r="AN49" i="35"/>
  <c r="AN50" i="35"/>
  <c r="AU13" i="37" s="1"/>
  <c r="AN51" i="35"/>
  <c r="AN52" i="35"/>
  <c r="AN53" i="35"/>
  <c r="AN54" i="35"/>
  <c r="AU14" i="37" s="1"/>
  <c r="AN55" i="35"/>
  <c r="AN56" i="35"/>
  <c r="AN57" i="35"/>
  <c r="AN58" i="35"/>
  <c r="AU15" i="37" s="1"/>
  <c r="AN59" i="35"/>
  <c r="AN60" i="35"/>
  <c r="AN61" i="35"/>
  <c r="AN62" i="35"/>
  <c r="AU16" i="37" s="1"/>
  <c r="AN63" i="35"/>
  <c r="AN64" i="35"/>
  <c r="AN65" i="35"/>
  <c r="AN66" i="35"/>
  <c r="AU17" i="37" s="1"/>
  <c r="AN67" i="35"/>
  <c r="AN68" i="35"/>
  <c r="AN69" i="35"/>
  <c r="AN70" i="35"/>
  <c r="AU18" i="37" s="1"/>
  <c r="AN71" i="35"/>
  <c r="AN72" i="35"/>
  <c r="AN73" i="35"/>
  <c r="AN74" i="35"/>
  <c r="AU19" i="37" s="1"/>
  <c r="AN75" i="35"/>
  <c r="AN76" i="35"/>
  <c r="AN77" i="35"/>
  <c r="AN78" i="35"/>
  <c r="AU20" i="37" s="1"/>
  <c r="AN79" i="35"/>
  <c r="AN80" i="35"/>
  <c r="AN81" i="35"/>
  <c r="AN82" i="35"/>
  <c r="AU21" i="37" s="1"/>
  <c r="AN83" i="35"/>
  <c r="AN84" i="35"/>
  <c r="AN85" i="35"/>
  <c r="AN86" i="35"/>
  <c r="AU22" i="37" s="1"/>
  <c r="AN87" i="35"/>
  <c r="AN88" i="35"/>
  <c r="AN89" i="35"/>
  <c r="AN90" i="35"/>
  <c r="AU23" i="37" s="1"/>
  <c r="AN91" i="35"/>
  <c r="AN92" i="35"/>
  <c r="AN93" i="35"/>
  <c r="AN94" i="35"/>
  <c r="AU24" i="37" s="1"/>
  <c r="AN95" i="35"/>
  <c r="AN96" i="35"/>
  <c r="AN97" i="35"/>
  <c r="AN98" i="35"/>
  <c r="AU25" i="37" s="1"/>
  <c r="AN99" i="35"/>
  <c r="AN100" i="35"/>
  <c r="AN101" i="35"/>
  <c r="AN102" i="35"/>
  <c r="AU26" i="37" s="1"/>
  <c r="AN103" i="35"/>
  <c r="AN104" i="35"/>
  <c r="AN105" i="35"/>
  <c r="AN106" i="35"/>
  <c r="AU27" i="37" s="1"/>
  <c r="AN7" i="35"/>
  <c r="AM11" i="35"/>
  <c r="AM12" i="35"/>
  <c r="AL13" i="35"/>
  <c r="AL15" i="35"/>
  <c r="AM19" i="35"/>
  <c r="AL20" i="35"/>
  <c r="AL21" i="35"/>
  <c r="AL23" i="35"/>
  <c r="AM24" i="35"/>
  <c r="AM27" i="35"/>
  <c r="AM28" i="35"/>
  <c r="AL29" i="35"/>
  <c r="AL31" i="35"/>
  <c r="AL32" i="35"/>
  <c r="AM35" i="35"/>
  <c r="AL37" i="35"/>
  <c r="AL39" i="35"/>
  <c r="AM40" i="35"/>
  <c r="AM43" i="35"/>
  <c r="AM44" i="35"/>
  <c r="AL45" i="35"/>
  <c r="AL47" i="35"/>
  <c r="AM48" i="35"/>
  <c r="AM51" i="35"/>
  <c r="AM52" i="35"/>
  <c r="AL53" i="35"/>
  <c r="AL55" i="35"/>
  <c r="AM59" i="35"/>
  <c r="AM60" i="35"/>
  <c r="AL63" i="35"/>
  <c r="AL64" i="35"/>
  <c r="AM67" i="35"/>
  <c r="AL68" i="35"/>
  <c r="AL69" i="35"/>
  <c r="AM72" i="35"/>
  <c r="AM75" i="35"/>
  <c r="AL77" i="35"/>
  <c r="AL79" i="35"/>
  <c r="AL80" i="35"/>
  <c r="AM83" i="35"/>
  <c r="AL84" i="35"/>
  <c r="AM85" i="35"/>
  <c r="AL87" i="35"/>
  <c r="AM88" i="35"/>
  <c r="AM90" i="35"/>
  <c r="AM92" i="35"/>
  <c r="AM93" i="35"/>
  <c r="AM94" i="35"/>
  <c r="AL95" i="35"/>
  <c r="AM98" i="35"/>
  <c r="AM99" i="35"/>
  <c r="AL100" i="35"/>
  <c r="AM102" i="35"/>
  <c r="AL103" i="35"/>
  <c r="AL104" i="35"/>
  <c r="AL106" i="35"/>
  <c r="AM8" i="35"/>
  <c r="AM7" i="35"/>
  <c r="AI8" i="35"/>
  <c r="AJ8" i="35" s="1"/>
  <c r="AI9" i="35"/>
  <c r="AJ9" i="35" s="1"/>
  <c r="AI11" i="35"/>
  <c r="AJ11" i="35" s="1"/>
  <c r="AI12" i="35"/>
  <c r="AJ12" i="35" s="1"/>
  <c r="AI13" i="35"/>
  <c r="AJ13" i="35" s="1"/>
  <c r="AI15" i="35"/>
  <c r="AJ15" i="35" s="1"/>
  <c r="AI16" i="35"/>
  <c r="AJ16" i="35" s="1"/>
  <c r="AI17" i="35"/>
  <c r="AJ17" i="35" s="1"/>
  <c r="AI18" i="35"/>
  <c r="AJ18" i="35" s="1"/>
  <c r="AI19" i="35"/>
  <c r="AJ19" i="35" s="1"/>
  <c r="AI20" i="35"/>
  <c r="AJ20" i="35" s="1"/>
  <c r="AI21" i="35"/>
  <c r="AJ21" i="35" s="1"/>
  <c r="AI23" i="35"/>
  <c r="AJ23" i="35" s="1"/>
  <c r="AI24" i="35"/>
  <c r="AJ24" i="35" s="1"/>
  <c r="AI25" i="35"/>
  <c r="AJ25" i="35" s="1"/>
  <c r="AI27" i="35"/>
  <c r="AJ27" i="35" s="1"/>
  <c r="AI28" i="35"/>
  <c r="AJ28" i="35" s="1"/>
  <c r="AI29" i="35"/>
  <c r="AJ29" i="35" s="1"/>
  <c r="AI31" i="35"/>
  <c r="AJ31" i="35" s="1"/>
  <c r="AI32" i="35"/>
  <c r="AJ32" i="35" s="1"/>
  <c r="AI33" i="35"/>
  <c r="AJ33" i="35" s="1"/>
  <c r="AI35" i="35"/>
  <c r="AJ35" i="35" s="1"/>
  <c r="AI36" i="35"/>
  <c r="AJ36" i="35" s="1"/>
  <c r="AI37" i="35"/>
  <c r="AJ37" i="35" s="1"/>
  <c r="AI39" i="35"/>
  <c r="AJ39" i="35" s="1"/>
  <c r="AI40" i="35"/>
  <c r="AJ40" i="35" s="1"/>
  <c r="AI41" i="35"/>
  <c r="AJ41" i="35" s="1"/>
  <c r="AI43" i="35"/>
  <c r="AJ43" i="35" s="1"/>
  <c r="AI44" i="35"/>
  <c r="AJ44" i="35" s="1"/>
  <c r="AI45" i="35"/>
  <c r="AJ45" i="35" s="1"/>
  <c r="AI47" i="35"/>
  <c r="AJ47" i="35" s="1"/>
  <c r="AI48" i="35"/>
  <c r="AJ48" i="35" s="1"/>
  <c r="AI49" i="35"/>
  <c r="AJ49" i="35" s="1"/>
  <c r="AI51" i="35"/>
  <c r="AJ51" i="35" s="1"/>
  <c r="AI52" i="35"/>
  <c r="AJ52" i="35" s="1"/>
  <c r="AI53" i="35"/>
  <c r="AJ53" i="35" s="1"/>
  <c r="AI55" i="35"/>
  <c r="AJ55" i="35" s="1"/>
  <c r="AI56" i="35"/>
  <c r="AJ56" i="35" s="1"/>
  <c r="AI57" i="35"/>
  <c r="AJ57" i="35" s="1"/>
  <c r="AI59" i="35"/>
  <c r="AJ59" i="35" s="1"/>
  <c r="AI60" i="35"/>
  <c r="AJ60" i="35" s="1"/>
  <c r="AI61" i="35"/>
  <c r="AJ61" i="35" s="1"/>
  <c r="AI62" i="35"/>
  <c r="AJ62" i="35" s="1"/>
  <c r="AI63" i="35"/>
  <c r="AJ63" i="35" s="1"/>
  <c r="AI64" i="35"/>
  <c r="AJ64" i="35" s="1"/>
  <c r="AI65" i="35"/>
  <c r="AJ65" i="35" s="1"/>
  <c r="AI67" i="35"/>
  <c r="AJ67" i="35" s="1"/>
  <c r="AI68" i="35"/>
  <c r="AJ68" i="35" s="1"/>
  <c r="AI69" i="35"/>
  <c r="AJ69" i="35" s="1"/>
  <c r="AI71" i="35"/>
  <c r="AJ71" i="35" s="1"/>
  <c r="AI72" i="35"/>
  <c r="AJ72" i="35" s="1"/>
  <c r="AI73" i="35"/>
  <c r="AJ73" i="35" s="1"/>
  <c r="AI75" i="35"/>
  <c r="AJ75" i="35" s="1"/>
  <c r="AI76" i="35"/>
  <c r="AJ76" i="35" s="1"/>
  <c r="AI77" i="35"/>
  <c r="AJ77" i="35" s="1"/>
  <c r="AI79" i="35"/>
  <c r="AJ79" i="35" s="1"/>
  <c r="AI80" i="35"/>
  <c r="AJ80" i="35" s="1"/>
  <c r="AI81" i="35"/>
  <c r="AJ81" i="35" s="1"/>
  <c r="AI83" i="35"/>
  <c r="AJ83" i="35" s="1"/>
  <c r="AI84" i="35"/>
  <c r="AJ84" i="35" s="1"/>
  <c r="AI85" i="35"/>
  <c r="AJ85" i="35" s="1"/>
  <c r="AI87" i="35"/>
  <c r="AJ87" i="35" s="1"/>
  <c r="AI88" i="35"/>
  <c r="AJ88" i="35" s="1"/>
  <c r="AI89" i="35"/>
  <c r="AJ89" i="35" s="1"/>
  <c r="AI91" i="35"/>
  <c r="AJ91" i="35" s="1"/>
  <c r="AI92" i="35"/>
  <c r="AJ92" i="35" s="1"/>
  <c r="AI93" i="35"/>
  <c r="AJ93" i="35" s="1"/>
  <c r="AI94" i="35"/>
  <c r="AJ94" i="35" s="1"/>
  <c r="AI95" i="35"/>
  <c r="AJ95" i="35" s="1"/>
  <c r="AI96" i="35"/>
  <c r="AJ96" i="35" s="1"/>
  <c r="AI97" i="35"/>
  <c r="AJ97" i="35" s="1"/>
  <c r="AI99" i="35"/>
  <c r="AJ99" i="35" s="1"/>
  <c r="AI100" i="35"/>
  <c r="AJ100" i="35" s="1"/>
  <c r="AI101" i="35"/>
  <c r="AJ101" i="35" s="1"/>
  <c r="AI103" i="35"/>
  <c r="AJ103" i="35" s="1"/>
  <c r="AI104" i="35"/>
  <c r="AJ104" i="35" s="1"/>
  <c r="AI105" i="35"/>
  <c r="AJ105" i="35" s="1"/>
  <c r="AI7" i="35"/>
  <c r="AJ7" i="35" s="1"/>
  <c r="BK255" i="41"/>
  <c r="BK137" i="41"/>
  <c r="BK197" i="41"/>
  <c r="BK272" i="41"/>
  <c r="BK282" i="41"/>
  <c r="BK227" i="41"/>
  <c r="BM130" i="41"/>
  <c r="BK235" i="41"/>
  <c r="BK135" i="41"/>
  <c r="BK128" i="41"/>
  <c r="BK221" i="41"/>
  <c r="BJ211" i="41"/>
  <c r="BJ139" i="41"/>
  <c r="BJ157" i="41"/>
  <c r="BK195" i="41"/>
  <c r="BK184" i="41"/>
  <c r="BJ140" i="41"/>
  <c r="BK174" i="41"/>
  <c r="BJ126" i="41"/>
  <c r="BM142" i="41"/>
  <c r="BJ131" i="41"/>
  <c r="BM128" i="41"/>
  <c r="BJ210" i="41"/>
  <c r="BJ223" i="41"/>
  <c r="BJ174" i="41"/>
  <c r="BK171" i="41"/>
  <c r="BK251" i="41"/>
  <c r="BJ162" i="41"/>
  <c r="BJ183" i="41"/>
  <c r="BM132" i="41"/>
  <c r="BK262" i="41"/>
  <c r="BJ160" i="41"/>
  <c r="BM173" i="41"/>
  <c r="BK226" i="41"/>
  <c r="BJ150" i="41"/>
  <c r="BM135" i="41"/>
  <c r="BJ203" i="41"/>
  <c r="BM184" i="41"/>
  <c r="BK244" i="41"/>
  <c r="BJ124" i="41"/>
  <c r="BK127" i="41"/>
  <c r="BJ198" i="41"/>
  <c r="BJ199" i="41"/>
  <c r="BK131" i="41"/>
  <c r="BK147" i="41"/>
  <c r="BJ209" i="41"/>
  <c r="BK213" i="41"/>
  <c r="BK181" i="41"/>
  <c r="BK141" i="41"/>
  <c r="BK185" i="41"/>
  <c r="BM162" i="41"/>
  <c r="BK157" i="41"/>
  <c r="BM133" i="41"/>
  <c r="BK220" i="41"/>
  <c r="BM203" i="41"/>
  <c r="BK155" i="41"/>
  <c r="BK129" i="41"/>
  <c r="BK246" i="41"/>
  <c r="BJ168" i="41"/>
  <c r="BK261" i="41"/>
  <c r="BK161" i="41"/>
  <c r="BK166" i="41"/>
  <c r="BJ215" i="41"/>
  <c r="BK224" i="41"/>
  <c r="BK229" i="41"/>
  <c r="BJ196" i="41"/>
  <c r="BK264" i="41"/>
  <c r="BK150" i="41"/>
  <c r="BJ208" i="41"/>
  <c r="BJ153" i="41"/>
  <c r="BK256" i="41"/>
  <c r="BK189" i="41"/>
  <c r="BK210" i="41"/>
  <c r="BK275" i="41"/>
  <c r="BJ202" i="41"/>
  <c r="BM168" i="41"/>
  <c r="BJ171" i="41"/>
  <c r="BK151" i="41"/>
  <c r="BK188" i="41"/>
  <c r="BJ188" i="41"/>
  <c r="BM221" i="41"/>
  <c r="BM149" i="41"/>
  <c r="BK193" i="41"/>
  <c r="BK276" i="41"/>
  <c r="BM131" i="41"/>
  <c r="BM180" i="41"/>
  <c r="BJ178" i="41"/>
  <c r="BK250" i="41"/>
  <c r="BM164" i="41"/>
  <c r="BM188" i="41"/>
  <c r="BK163" i="41"/>
  <c r="BJ152" i="41"/>
  <c r="BM161" i="41"/>
  <c r="BM182" i="41"/>
  <c r="BK223" i="41"/>
  <c r="BM214" i="41"/>
  <c r="BJ200" i="41"/>
  <c r="BK204" i="41"/>
  <c r="BJ133" i="41"/>
  <c r="BJ221" i="41"/>
  <c r="BK186" i="41"/>
  <c r="BM199" i="41"/>
  <c r="BK142" i="41"/>
  <c r="BM139" i="41"/>
  <c r="BK198" i="41"/>
  <c r="BK202" i="41"/>
  <c r="BK175" i="41"/>
  <c r="BK132" i="41"/>
  <c r="BJ137" i="41"/>
  <c r="BK266" i="41"/>
  <c r="BK162" i="41"/>
  <c r="BK170" i="41"/>
  <c r="BK254" i="41"/>
  <c r="BJ128" i="41"/>
  <c r="BJ173" i="41"/>
  <c r="BJ138" i="41"/>
  <c r="BM156" i="41"/>
  <c r="BK232" i="41"/>
  <c r="BK208" i="41"/>
  <c r="BK178" i="41"/>
  <c r="BJ187" i="41"/>
  <c r="BJ216" i="41"/>
  <c r="BJ132" i="41"/>
  <c r="BK241" i="41"/>
  <c r="BK280" i="41"/>
  <c r="BJ149" i="41"/>
  <c r="BK134" i="41"/>
  <c r="BK199" i="41"/>
  <c r="BK230" i="41"/>
  <c r="BM191" i="41"/>
  <c r="BK216" i="41"/>
  <c r="BK160" i="41"/>
  <c r="BM124" i="41"/>
  <c r="BK206" i="41"/>
  <c r="BK277" i="41"/>
  <c r="BJ195" i="41"/>
  <c r="BK263" i="41"/>
  <c r="BM216" i="41"/>
  <c r="BM150" i="41"/>
  <c r="BM174" i="41"/>
  <c r="BK173" i="41"/>
  <c r="BK268" i="41"/>
  <c r="BJ169" i="41"/>
  <c r="BJ192" i="41"/>
  <c r="BM159" i="41"/>
  <c r="BK180" i="41"/>
  <c r="BK177" i="41"/>
  <c r="BJ154" i="41"/>
  <c r="BM163" i="41"/>
  <c r="BM166" i="41"/>
  <c r="BJ163" i="41"/>
  <c r="BK249" i="41"/>
  <c r="BM207" i="41"/>
  <c r="BK192" i="41"/>
  <c r="BK154" i="41"/>
  <c r="BJ151" i="41"/>
  <c r="BK143" i="41"/>
  <c r="BK233" i="41"/>
  <c r="BJ182" i="41"/>
  <c r="BK238" i="41"/>
  <c r="BK222" i="41"/>
  <c r="BJ222" i="41"/>
  <c r="BK207" i="41"/>
  <c r="BK183" i="41"/>
  <c r="BJ220" i="41"/>
  <c r="BK167" i="41"/>
  <c r="BK243" i="41"/>
  <c r="BM141" i="41"/>
  <c r="BK239" i="41"/>
  <c r="BK215" i="41"/>
  <c r="BJ161" i="41"/>
  <c r="BJ204" i="41"/>
  <c r="BJ190" i="41"/>
  <c r="BK139" i="41"/>
  <c r="BJ181" i="41"/>
  <c r="BM129" i="41"/>
  <c r="BK258" i="41"/>
  <c r="BK267" i="41"/>
  <c r="BM126" i="41"/>
  <c r="BM183" i="41"/>
  <c r="BJ167" i="41"/>
  <c r="BK136" i="41"/>
  <c r="BM158" i="41"/>
  <c r="BK211" i="41"/>
  <c r="BK149" i="41"/>
  <c r="BJ201" i="41"/>
  <c r="BK172" i="41"/>
  <c r="BK237" i="41"/>
  <c r="BK225" i="41"/>
  <c r="BK231" i="41"/>
  <c r="BJ193" i="41"/>
  <c r="BK273" i="41"/>
  <c r="BK270" i="41"/>
  <c r="BK156" i="41"/>
  <c r="BM201" i="41"/>
  <c r="BM195" i="41"/>
  <c r="BK265" i="41"/>
  <c r="BK164" i="41"/>
  <c r="BK257" i="41"/>
  <c r="BJ127" i="41"/>
  <c r="BJ205" i="41"/>
  <c r="BJ130" i="41"/>
  <c r="BK247" i="41"/>
  <c r="BK146" i="41"/>
  <c r="BK252" i="41"/>
  <c r="BK240" i="41"/>
  <c r="BM202" i="41"/>
  <c r="BM127" i="41"/>
  <c r="BJ129" i="41"/>
  <c r="BJ177" i="41"/>
  <c r="BK165" i="41"/>
  <c r="BM172" i="41"/>
  <c r="BJ176" i="41"/>
  <c r="BK145" i="41"/>
  <c r="BJ207" i="41"/>
  <c r="BK190" i="41"/>
  <c r="BM190" i="41"/>
  <c r="BJ186" i="41"/>
  <c r="BK125" i="41"/>
  <c r="BK281" i="41"/>
  <c r="BM210" i="41"/>
  <c r="BJ147" i="41"/>
  <c r="BJ180" i="41"/>
  <c r="BK153" i="41"/>
  <c r="BK219" i="41"/>
  <c r="BK176" i="41"/>
  <c r="BJ218" i="41"/>
  <c r="BM193" i="41"/>
  <c r="BM136" i="41"/>
  <c r="BK126" i="41"/>
  <c r="BM157" i="41"/>
  <c r="BK269" i="41"/>
  <c r="BJ164" i="41"/>
  <c r="BJ134" i="41"/>
  <c r="BK278" i="41"/>
  <c r="BM194" i="41"/>
  <c r="BJ197" i="41"/>
  <c r="BK182" i="41"/>
  <c r="BJ213" i="41"/>
  <c r="BM140" i="41"/>
  <c r="BM145" i="41"/>
  <c r="BM205" i="41"/>
  <c r="BK217" i="41"/>
  <c r="BK133" i="41"/>
  <c r="BK279" i="41"/>
  <c r="BJ214" i="41"/>
  <c r="BK201" i="41"/>
  <c r="BM170" i="41"/>
  <c r="BJ191" i="41"/>
  <c r="BK138" i="41"/>
  <c r="BM178" i="41"/>
  <c r="BK196" i="41"/>
  <c r="BJ156" i="41"/>
  <c r="BJ158" i="41"/>
  <c r="BM143" i="41"/>
  <c r="BK242" i="41"/>
  <c r="BJ143" i="41"/>
  <c r="BK228" i="41"/>
  <c r="BK152" i="41"/>
  <c r="BM222" i="41"/>
  <c r="BK130" i="41"/>
  <c r="BK209" i="41"/>
  <c r="BJ219" i="41"/>
  <c r="BK259" i="41"/>
  <c r="BM138" i="41"/>
  <c r="BJ141" i="41"/>
  <c r="BM134" i="41"/>
  <c r="BM217" i="41"/>
  <c r="BJ170" i="41"/>
  <c r="BK218" i="41"/>
  <c r="BJ146" i="41"/>
  <c r="BK168" i="41"/>
  <c r="BJ136" i="41"/>
  <c r="BJ145" i="41"/>
  <c r="BK140" i="41"/>
  <c r="BJ194" i="41"/>
  <c r="BK159" i="41"/>
  <c r="BJ172" i="41"/>
  <c r="BK169" i="41"/>
  <c r="BM171" i="41"/>
  <c r="BJ142" i="41"/>
  <c r="BK144" i="41"/>
  <c r="BM212" i="41"/>
  <c r="BJ217" i="41"/>
  <c r="BM218" i="41"/>
  <c r="BM213" i="41"/>
  <c r="BJ166" i="41"/>
  <c r="BM152" i="41"/>
  <c r="BK236" i="41"/>
  <c r="BJ206" i="41"/>
  <c r="BM189" i="41"/>
  <c r="BJ125" i="41"/>
  <c r="BM154" i="41"/>
  <c r="BM176" i="41"/>
  <c r="BK158" i="41"/>
  <c r="BM177" i="41"/>
  <c r="BJ175" i="41"/>
  <c r="BJ148" i="41"/>
  <c r="BJ135" i="41"/>
  <c r="BK212" i="41"/>
  <c r="BK148" i="41"/>
  <c r="BK214" i="41"/>
  <c r="BJ185" i="41"/>
  <c r="BM219" i="41"/>
  <c r="BK248" i="41"/>
  <c r="BK271" i="41"/>
  <c r="BM125" i="41"/>
  <c r="BK203" i="41"/>
  <c r="BK274" i="41"/>
  <c r="BM146" i="41"/>
  <c r="BJ189" i="41"/>
  <c r="BJ159" i="41"/>
  <c r="BJ184" i="41"/>
  <c r="BK253" i="41"/>
  <c r="BM185" i="41"/>
  <c r="BK179" i="41"/>
  <c r="BK205" i="41"/>
  <c r="BK200" i="41"/>
  <c r="BJ155" i="41"/>
  <c r="BM151" i="41"/>
  <c r="BK187" i="41"/>
  <c r="BJ144" i="41"/>
  <c r="BK260" i="41"/>
  <c r="BJ179" i="41"/>
  <c r="BM197" i="41"/>
  <c r="BM181" i="41"/>
  <c r="BK124" i="41"/>
  <c r="BK245" i="41"/>
  <c r="BK234" i="41"/>
  <c r="BJ165" i="41"/>
  <c r="BJ212" i="41"/>
  <c r="AW164" i="37" l="1"/>
  <c r="EC383" i="38"/>
  <c r="EC358" i="38"/>
  <c r="EC337" i="38"/>
  <c r="EC334" i="38"/>
  <c r="EC340" i="38"/>
  <c r="EC359" i="38"/>
  <c r="EC335" i="38"/>
  <c r="EC350" i="38"/>
  <c r="EC352" i="38"/>
  <c r="EC343" i="38"/>
  <c r="EC355" i="38"/>
  <c r="EC361" i="38"/>
  <c r="EC344" i="38"/>
  <c r="EC353" i="38"/>
  <c r="EC351" i="38"/>
  <c r="EC341" i="38"/>
  <c r="EC336" i="38"/>
  <c r="EC360" i="38"/>
  <c r="EC349" i="38"/>
  <c r="EC357" i="38"/>
  <c r="EC347" i="38"/>
  <c r="EC356" i="38"/>
  <c r="EC339" i="38"/>
  <c r="EC348" i="38"/>
  <c r="EC346" i="38"/>
  <c r="EC345" i="38"/>
  <c r="EC338" i="38"/>
  <c r="EC354" i="38"/>
  <c r="EC362" i="38"/>
  <c r="EC342" i="38"/>
  <c r="EC364" i="38"/>
  <c r="EC363" i="38"/>
  <c r="EC366" i="38"/>
  <c r="EC365" i="38"/>
  <c r="EC368" i="38"/>
  <c r="EC369" i="38"/>
  <c r="EC367" i="38"/>
  <c r="EC371" i="38"/>
  <c r="EC370" i="38"/>
  <c r="EA382" i="38"/>
  <c r="AZ383" i="38"/>
  <c r="BS282" i="38"/>
  <c r="AU147" i="37"/>
  <c r="AW151" i="37"/>
  <c r="BV337" i="38"/>
  <c r="EW337" i="38" s="1"/>
  <c r="FH351" i="38"/>
  <c r="CG352" i="38"/>
  <c r="FG353" i="38"/>
  <c r="CF354" i="38"/>
  <c r="FI355" i="38"/>
  <c r="CH356" i="38"/>
  <c r="AU160" i="37"/>
  <c r="AU159" i="37"/>
  <c r="AU158" i="37"/>
  <c r="AU157" i="37"/>
  <c r="AU156" i="37"/>
  <c r="AU155" i="37"/>
  <c r="AU154" i="37"/>
  <c r="AU153" i="37"/>
  <c r="AU152" i="37"/>
  <c r="AU151" i="37"/>
  <c r="AU150" i="37"/>
  <c r="AU149" i="37"/>
  <c r="AU148" i="37"/>
  <c r="AU146" i="37"/>
  <c r="AU145" i="37"/>
  <c r="AU144" i="37"/>
  <c r="AU143" i="37"/>
  <c r="AU142" i="37"/>
  <c r="AU141" i="37"/>
  <c r="AU140" i="37"/>
  <c r="BD334" i="38"/>
  <c r="AW163" i="37"/>
  <c r="AW162" i="37"/>
  <c r="AW161" i="37"/>
  <c r="AW160" i="37"/>
  <c r="AW159" i="37"/>
  <c r="AW158" i="37"/>
  <c r="AW157" i="37"/>
  <c r="AW156" i="37"/>
  <c r="AW155" i="37"/>
  <c r="AW154" i="37"/>
  <c r="AW153" i="37"/>
  <c r="AW152" i="37"/>
  <c r="AW150" i="37"/>
  <c r="AW149" i="37"/>
  <c r="AW148" i="37"/>
  <c r="AW147" i="37"/>
  <c r="AW146" i="37"/>
  <c r="AW145" i="37"/>
  <c r="AW144" i="37"/>
  <c r="AW143" i="37"/>
  <c r="AW142" i="37"/>
  <c r="AW141" i="37"/>
  <c r="AW140" i="37"/>
  <c r="BF334" i="38"/>
  <c r="BS341" i="38"/>
  <c r="BT341" i="38"/>
  <c r="FG297" i="38"/>
  <c r="CF298" i="38"/>
  <c r="AV7" i="41"/>
  <c r="AV8" i="41" s="1"/>
  <c r="AV9" i="41" s="1"/>
  <c r="AV10" i="41" s="1"/>
  <c r="AV11" i="41" s="1"/>
  <c r="AV12" i="41" s="1"/>
  <c r="AV13" i="41" s="1"/>
  <c r="AV14" i="41" s="1"/>
  <c r="AV15" i="41" s="1"/>
  <c r="AV16" i="41" s="1"/>
  <c r="AV17" i="41" s="1"/>
  <c r="AV18" i="41" s="1"/>
  <c r="AV19" i="41" s="1"/>
  <c r="AV20" i="41" s="1"/>
  <c r="AV21" i="41" s="1"/>
  <c r="AV22" i="41" s="1"/>
  <c r="AV23" i="41" s="1"/>
  <c r="AV24" i="41" s="1"/>
  <c r="AV25" i="41" s="1"/>
  <c r="AV26" i="41" s="1"/>
  <c r="AV27" i="41" s="1"/>
  <c r="AV28" i="41" s="1"/>
  <c r="AV29" i="41" s="1"/>
  <c r="AV30" i="41" s="1"/>
  <c r="BZ81" i="41"/>
  <c r="BZ25" i="41"/>
  <c r="BP63" i="41"/>
  <c r="BO78" i="41"/>
  <c r="BO84" i="41"/>
  <c r="BO81" i="41"/>
  <c r="BO82" i="41"/>
  <c r="BO86" i="41"/>
  <c r="BO74" i="41"/>
  <c r="BO65" i="41"/>
  <c r="BO70" i="41"/>
  <c r="BO77" i="41"/>
  <c r="BO69" i="41"/>
  <c r="BO73" i="41"/>
  <c r="BO66" i="41"/>
  <c r="BO68" i="41"/>
  <c r="BO71" i="41"/>
  <c r="BO79" i="41"/>
  <c r="BO85" i="41"/>
  <c r="BO76" i="41"/>
  <c r="BO72" i="41"/>
  <c r="BO64" i="41"/>
  <c r="BO80" i="41"/>
  <c r="BO63" i="41"/>
  <c r="BO67" i="41"/>
  <c r="BO83" i="41"/>
  <c r="BO75" i="41"/>
  <c r="CG298" i="38"/>
  <c r="FH298" i="38" s="1"/>
  <c r="FH297" i="38"/>
  <c r="FJ295" i="38"/>
  <c r="CI296" i="38"/>
  <c r="BE279" i="38"/>
  <c r="EF279" i="38" s="1"/>
  <c r="CH297" i="38"/>
  <c r="FI296" i="38"/>
  <c r="ET281" i="38"/>
  <c r="ET282" i="38"/>
  <c r="BS283" i="38"/>
  <c r="EU280" i="38"/>
  <c r="BV282" i="38"/>
  <c r="BT281" i="38"/>
  <c r="EW281" i="38"/>
  <c r="AM36" i="35"/>
  <c r="AL28" i="35"/>
  <c r="AM100" i="35"/>
  <c r="AM87" i="35"/>
  <c r="AM31" i="35"/>
  <c r="AM20" i="35"/>
  <c r="AL76" i="35"/>
  <c r="AM68" i="35"/>
  <c r="AM61" i="35"/>
  <c r="AL52" i="35"/>
  <c r="AM55" i="35"/>
  <c r="AL12" i="35"/>
  <c r="AM84" i="35"/>
  <c r="AL7" i="35"/>
  <c r="AL51" i="35"/>
  <c r="AL11" i="35"/>
  <c r="AM79" i="35"/>
  <c r="AM53" i="35"/>
  <c r="AM29" i="35"/>
  <c r="AI10" i="35"/>
  <c r="AJ10" i="35" s="1"/>
  <c r="AL83" i="35"/>
  <c r="AL43" i="35"/>
  <c r="AL8" i="35"/>
  <c r="AM77" i="35"/>
  <c r="AM23" i="35"/>
  <c r="AL59" i="35"/>
  <c r="AL90" i="35"/>
  <c r="AL35" i="35"/>
  <c r="AM103" i="35"/>
  <c r="AM71" i="35"/>
  <c r="AM47" i="35"/>
  <c r="AM21" i="35"/>
  <c r="AL99" i="35"/>
  <c r="AL75" i="35"/>
  <c r="AM69" i="35"/>
  <c r="AM45" i="35"/>
  <c r="AL91" i="35"/>
  <c r="AL98" i="35"/>
  <c r="AL27" i="35"/>
  <c r="AM95" i="35"/>
  <c r="AM39" i="35"/>
  <c r="AM15" i="35"/>
  <c r="AL19" i="35"/>
  <c r="AI26" i="35"/>
  <c r="AJ26" i="35" s="1"/>
  <c r="AL92" i="35"/>
  <c r="AL67" i="35"/>
  <c r="AM63" i="35"/>
  <c r="AM37" i="35"/>
  <c r="AM13" i="35"/>
  <c r="AI98" i="35"/>
  <c r="AJ98" i="35" s="1"/>
  <c r="AI82" i="35"/>
  <c r="AJ82" i="35" s="1"/>
  <c r="AI66" i="35"/>
  <c r="AJ66" i="35" s="1"/>
  <c r="AM86" i="35"/>
  <c r="AM70" i="35"/>
  <c r="AL70" i="35"/>
  <c r="AM54" i="35"/>
  <c r="AL54" i="35"/>
  <c r="AM14" i="35"/>
  <c r="AL14" i="35"/>
  <c r="AL88" i="35"/>
  <c r="AL48" i="35"/>
  <c r="AM104" i="35"/>
  <c r="AI74" i="35"/>
  <c r="AJ74" i="35" s="1"/>
  <c r="AL9" i="35"/>
  <c r="AM9" i="35"/>
  <c r="AL86" i="35"/>
  <c r="AL44" i="35"/>
  <c r="AL24" i="35"/>
  <c r="AM80" i="35"/>
  <c r="AM64" i="35"/>
  <c r="AM32" i="35"/>
  <c r="AM16" i="35"/>
  <c r="AI34" i="35"/>
  <c r="AJ34" i="35" s="1"/>
  <c r="AM78" i="35"/>
  <c r="AL78" i="35"/>
  <c r="AM62" i="35"/>
  <c r="AL62" i="35"/>
  <c r="AM46" i="35"/>
  <c r="AL46" i="35"/>
  <c r="AM30" i="35"/>
  <c r="AL30" i="35"/>
  <c r="AM22" i="35"/>
  <c r="AL22" i="35"/>
  <c r="AL102" i="35"/>
  <c r="AL72" i="35"/>
  <c r="AI90" i="35"/>
  <c r="AJ90" i="35" s="1"/>
  <c r="AI102" i="35"/>
  <c r="AJ102" i="35" s="1"/>
  <c r="AI86" i="35"/>
  <c r="AJ86" i="35" s="1"/>
  <c r="AI78" i="35"/>
  <c r="AJ78" i="35" s="1"/>
  <c r="AI70" i="35"/>
  <c r="AJ70" i="35" s="1"/>
  <c r="AI54" i="35"/>
  <c r="AJ54" i="35" s="1"/>
  <c r="AI46" i="35"/>
  <c r="AJ46" i="35" s="1"/>
  <c r="AI38" i="35"/>
  <c r="AJ38" i="35" s="1"/>
  <c r="AI30" i="35"/>
  <c r="AJ30" i="35" s="1"/>
  <c r="AI22" i="35"/>
  <c r="AJ22" i="35" s="1"/>
  <c r="AI14" i="35"/>
  <c r="AJ14" i="35" s="1"/>
  <c r="AI106" i="35"/>
  <c r="AJ106" i="35" s="1"/>
  <c r="AM106" i="35"/>
  <c r="AL82" i="35"/>
  <c r="AM82" i="35"/>
  <c r="AL74" i="35"/>
  <c r="AM74" i="35"/>
  <c r="AL66" i="35"/>
  <c r="AM66" i="35"/>
  <c r="AL58" i="35"/>
  <c r="AM58" i="35"/>
  <c r="AL50" i="35"/>
  <c r="AM50" i="35"/>
  <c r="AL42" i="35"/>
  <c r="AM42" i="35"/>
  <c r="AL34" i="35"/>
  <c r="AM34" i="35"/>
  <c r="AL26" i="35"/>
  <c r="AM26" i="35"/>
  <c r="AL18" i="35"/>
  <c r="AM18" i="35"/>
  <c r="AL10" i="35"/>
  <c r="AM10" i="35"/>
  <c r="AL96" i="35"/>
  <c r="AL60" i="35"/>
  <c r="AL40" i="35"/>
  <c r="AM96" i="35"/>
  <c r="AI50" i="35"/>
  <c r="AJ50" i="35" s="1"/>
  <c r="AI42" i="35"/>
  <c r="AJ42" i="35" s="1"/>
  <c r="AM38" i="35"/>
  <c r="AL38" i="35"/>
  <c r="AI58" i="35"/>
  <c r="AJ58" i="35" s="1"/>
  <c r="AL105" i="35"/>
  <c r="AM105" i="35"/>
  <c r="AL97" i="35"/>
  <c r="AM97" i="35"/>
  <c r="AL89" i="35"/>
  <c r="AM89" i="35"/>
  <c r="AL81" i="35"/>
  <c r="AM81" i="35"/>
  <c r="AL73" i="35"/>
  <c r="AM73" i="35"/>
  <c r="AL65" i="35"/>
  <c r="AM65" i="35"/>
  <c r="AL57" i="35"/>
  <c r="AM57" i="35"/>
  <c r="AL49" i="35"/>
  <c r="AM49" i="35"/>
  <c r="AL41" i="35"/>
  <c r="AM41" i="35"/>
  <c r="AL33" i="35"/>
  <c r="AM33" i="35"/>
  <c r="AL25" i="35"/>
  <c r="AM25" i="35"/>
  <c r="AL17" i="35"/>
  <c r="AM17" i="35"/>
  <c r="AL94" i="35"/>
  <c r="AL36" i="35"/>
  <c r="AL16" i="35"/>
  <c r="AM76" i="35"/>
  <c r="AL56" i="35"/>
  <c r="AM56" i="35"/>
  <c r="AL71" i="35"/>
  <c r="AM91" i="35"/>
  <c r="AL101" i="35"/>
  <c r="AL93" i="35"/>
  <c r="AL85" i="35"/>
  <c r="AL61" i="35"/>
  <c r="AM101" i="35"/>
  <c r="BM283" i="41"/>
  <c r="BK191" i="41"/>
  <c r="BK194" i="41"/>
  <c r="BJ283" i="41"/>
  <c r="BK283" i="41"/>
  <c r="AW88" i="41" l="1"/>
  <c r="AW90" i="41"/>
  <c r="AW92" i="41"/>
  <c r="AW94" i="41"/>
  <c r="AW96" i="41"/>
  <c r="AW98" i="41"/>
  <c r="AW100" i="41"/>
  <c r="AW102" i="41"/>
  <c r="AW104" i="41"/>
  <c r="AW105" i="41"/>
  <c r="AW101" i="41"/>
  <c r="AW109" i="41"/>
  <c r="AW87" i="41"/>
  <c r="AW89" i="41"/>
  <c r="AW111" i="41"/>
  <c r="AW91" i="41"/>
  <c r="AW106" i="41"/>
  <c r="AW108" i="41"/>
  <c r="AW110" i="41"/>
  <c r="AW112" i="41"/>
  <c r="AW93" i="41"/>
  <c r="AW95" i="41"/>
  <c r="AW103" i="41"/>
  <c r="AW97" i="41"/>
  <c r="AW107" i="41"/>
  <c r="AW99" i="41"/>
  <c r="AU88" i="41"/>
  <c r="AU90" i="41"/>
  <c r="AU92" i="41"/>
  <c r="AU94" i="41"/>
  <c r="AU96" i="41"/>
  <c r="AU98" i="41"/>
  <c r="AU100" i="41"/>
  <c r="AU102" i="41"/>
  <c r="AU104" i="41"/>
  <c r="AU87" i="41"/>
  <c r="AU89" i="41"/>
  <c r="AU91" i="41"/>
  <c r="AU93" i="41"/>
  <c r="AU95" i="41"/>
  <c r="AU97" i="41"/>
  <c r="AU99" i="41"/>
  <c r="AU101" i="41"/>
  <c r="AU103" i="41"/>
  <c r="AU105" i="41"/>
  <c r="AU106" i="41"/>
  <c r="AU108" i="41"/>
  <c r="AU110" i="41"/>
  <c r="AU112" i="41"/>
  <c r="AU107" i="41"/>
  <c r="AU109" i="41"/>
  <c r="AU111" i="41"/>
  <c r="EA383" i="38"/>
  <c r="EA358" i="38"/>
  <c r="EA355" i="38"/>
  <c r="EA359" i="38"/>
  <c r="EA360" i="38"/>
  <c r="EA342" i="38"/>
  <c r="EA338" i="38"/>
  <c r="EA361" i="38"/>
  <c r="EA341" i="38"/>
  <c r="EA337" i="38"/>
  <c r="EA334" i="38"/>
  <c r="EA356" i="38"/>
  <c r="EA345" i="38"/>
  <c r="EA346" i="38"/>
  <c r="EA352" i="38"/>
  <c r="EA336" i="38"/>
  <c r="EA339" i="38"/>
  <c r="EA353" i="38"/>
  <c r="EA340" i="38"/>
  <c r="EA348" i="38"/>
  <c r="EA347" i="38"/>
  <c r="EA354" i="38"/>
  <c r="EA350" i="38"/>
  <c r="EA344" i="38"/>
  <c r="EA351" i="38"/>
  <c r="EA349" i="38"/>
  <c r="EA362" i="38"/>
  <c r="EA343" i="38"/>
  <c r="EA357" i="38"/>
  <c r="EA335" i="38"/>
  <c r="EA364" i="38"/>
  <c r="EA363" i="38"/>
  <c r="EA366" i="38"/>
  <c r="EA365" i="38"/>
  <c r="EA367" i="38"/>
  <c r="EA368" i="38"/>
  <c r="EA370" i="38"/>
  <c r="EA369" i="38"/>
  <c r="EA372" i="38"/>
  <c r="EA371" i="38"/>
  <c r="EA373" i="38"/>
  <c r="EG334" i="38"/>
  <c r="BV338" i="38"/>
  <c r="EW338" i="38" s="1"/>
  <c r="BF335" i="38"/>
  <c r="EG335" i="38" s="1"/>
  <c r="BD335" i="38"/>
  <c r="EE335" i="38" s="1"/>
  <c r="FI356" i="38"/>
  <c r="CH357" i="38"/>
  <c r="CH358" i="38" s="1"/>
  <c r="FG354" i="38"/>
  <c r="CF355" i="38"/>
  <c r="FH352" i="38"/>
  <c r="CG353" i="38"/>
  <c r="EE334" i="38"/>
  <c r="BS342" i="38"/>
  <c r="BT342" i="38"/>
  <c r="FG298" i="38"/>
  <c r="CF299" i="38"/>
  <c r="BP71" i="41"/>
  <c r="AU8" i="41"/>
  <c r="AU9" i="41" s="1"/>
  <c r="AU10" i="41" s="1"/>
  <c r="AU11" i="41" s="1"/>
  <c r="AU12" i="41" s="1"/>
  <c r="AU13" i="41" s="1"/>
  <c r="AU14" i="41" s="1"/>
  <c r="AU15" i="41" s="1"/>
  <c r="AW7" i="41"/>
  <c r="AW8" i="41"/>
  <c r="AU7" i="41"/>
  <c r="AW9" i="41"/>
  <c r="AV63" i="41"/>
  <c r="AV80" i="41"/>
  <c r="AV70" i="41"/>
  <c r="AV82" i="41"/>
  <c r="AV73" i="41"/>
  <c r="AV79" i="41"/>
  <c r="AV69" i="41"/>
  <c r="AV76" i="41"/>
  <c r="AV86" i="41"/>
  <c r="AV78" i="41"/>
  <c r="AV66" i="41"/>
  <c r="AV68" i="41"/>
  <c r="AV65" i="41"/>
  <c r="AV81" i="41"/>
  <c r="AV71" i="41"/>
  <c r="AV64" i="41"/>
  <c r="AV77" i="41"/>
  <c r="AV84" i="41"/>
  <c r="AV85" i="41"/>
  <c r="AV75" i="41"/>
  <c r="AV72" i="41"/>
  <c r="AV83" i="41"/>
  <c r="AV67" i="41"/>
  <c r="AV74" i="41"/>
  <c r="AW10" i="41"/>
  <c r="AW11" i="41" s="1"/>
  <c r="AW12" i="41" s="1"/>
  <c r="AW13" i="41" s="1"/>
  <c r="AW14" i="41" s="1"/>
  <c r="AW15" i="41" s="1"/>
  <c r="AW16" i="41" s="1"/>
  <c r="BZ82" i="41"/>
  <c r="BZ26" i="41"/>
  <c r="BP64" i="41"/>
  <c r="BP67" i="41"/>
  <c r="BP85" i="41"/>
  <c r="BP68" i="41"/>
  <c r="BP66" i="41"/>
  <c r="BP70" i="41"/>
  <c r="BP69" i="41"/>
  <c r="BP65" i="41"/>
  <c r="BP84" i="41"/>
  <c r="BP82" i="41"/>
  <c r="BP77" i="41"/>
  <c r="AO7" i="41"/>
  <c r="BP80" i="41"/>
  <c r="BP83" i="41"/>
  <c r="BP74" i="41"/>
  <c r="BP78" i="41"/>
  <c r="BP76" i="41"/>
  <c r="BP86" i="41"/>
  <c r="BP81" i="41"/>
  <c r="BP79" i="41"/>
  <c r="BP72" i="41"/>
  <c r="BP75" i="41"/>
  <c r="BP73" i="41"/>
  <c r="CG299" i="38"/>
  <c r="FJ296" i="38"/>
  <c r="CI297" i="38"/>
  <c r="BD279" i="38"/>
  <c r="BE280" i="38"/>
  <c r="BE281" i="38" s="1"/>
  <c r="EF281" i="38" s="1"/>
  <c r="BF279" i="38"/>
  <c r="FI297" i="38"/>
  <c r="CH298" i="38"/>
  <c r="BV283" i="38"/>
  <c r="ET283" i="38"/>
  <c r="BS284" i="38"/>
  <c r="EU281" i="38"/>
  <c r="BT282" i="38"/>
  <c r="EW282" i="38"/>
  <c r="AX279" i="38"/>
  <c r="AV166" i="41"/>
  <c r="AV169" i="41"/>
  <c r="AV135" i="41"/>
  <c r="AV260" i="41"/>
  <c r="AV219" i="41"/>
  <c r="AV160" i="41"/>
  <c r="AV280" i="41"/>
  <c r="AV184" i="41"/>
  <c r="AV186" i="41"/>
  <c r="AV127" i="41"/>
  <c r="AV179" i="41"/>
  <c r="AV174" i="41"/>
  <c r="AV241" i="41"/>
  <c r="AV142" i="41"/>
  <c r="AV154" i="41"/>
  <c r="AV194" i="41"/>
  <c r="AV215" i="41"/>
  <c r="AV152" i="41"/>
  <c r="AV190" i="41"/>
  <c r="AV134" i="41"/>
  <c r="AV129" i="41"/>
  <c r="AV257" i="41"/>
  <c r="AV247" i="41"/>
  <c r="AV192" i="41"/>
  <c r="AV163" i="41"/>
  <c r="AV170" i="41"/>
  <c r="AV132" i="41"/>
  <c r="AV173" i="41"/>
  <c r="AV228" i="41"/>
  <c r="AV224" i="41"/>
  <c r="AV205" i="41"/>
  <c r="AV193" i="41"/>
  <c r="AV243" i="41"/>
  <c r="AV165" i="41"/>
  <c r="AV274" i="41"/>
  <c r="AV164" i="41"/>
  <c r="AV136" i="41"/>
  <c r="AV251" i="41"/>
  <c r="AV210" i="41"/>
  <c r="AV226" i="41"/>
  <c r="AV139" i="41"/>
  <c r="AV222" i="41"/>
  <c r="AV233" i="41"/>
  <c r="AV264" i="41"/>
  <c r="AV262" i="41"/>
  <c r="AV227" i="41"/>
  <c r="AV259" i="41"/>
  <c r="AV133" i="41"/>
  <c r="AV265" i="41"/>
  <c r="AV258" i="41"/>
  <c r="AV191" i="41"/>
  <c r="AV245" i="41"/>
  <c r="AV138" i="41"/>
  <c r="AV153" i="41"/>
  <c r="AV141" i="41"/>
  <c r="AV232" i="41"/>
  <c r="AV150" i="41"/>
  <c r="AV206" i="41"/>
  <c r="AV172" i="41"/>
  <c r="AV270" i="41"/>
  <c r="AV267" i="41"/>
  <c r="AV203" i="41"/>
  <c r="AV231" i="41"/>
  <c r="AV238" i="41"/>
  <c r="AV151" i="41"/>
  <c r="AV198" i="41"/>
  <c r="AV281" i="41"/>
  <c r="AV283" i="41"/>
  <c r="AV196" i="41"/>
  <c r="AV282" i="41"/>
  <c r="AV275" i="41"/>
  <c r="AV162" i="41"/>
  <c r="AV185" i="41"/>
  <c r="AV261" i="41"/>
  <c r="AV213" i="41"/>
  <c r="AV255" i="41"/>
  <c r="AV272" i="41"/>
  <c r="AV145" i="41"/>
  <c r="AV146" i="41"/>
  <c r="AV271" i="41"/>
  <c r="AV214" i="41"/>
  <c r="AV269" i="41"/>
  <c r="AV188" i="41"/>
  <c r="AV149" i="41"/>
  <c r="AV217" i="41"/>
  <c r="AV256" i="41"/>
  <c r="AV221" i="41"/>
  <c r="AV157" i="41"/>
  <c r="AV277" i="41"/>
  <c r="AV230" i="41"/>
  <c r="AV178" i="41"/>
  <c r="AV249" i="41"/>
  <c r="AV239" i="41"/>
  <c r="AV168" i="41"/>
  <c r="AV250" i="41"/>
  <c r="AV125" i="41"/>
  <c r="AV220" i="41"/>
  <c r="AV229" i="41"/>
  <c r="AV181" i="41"/>
  <c r="AV189" i="41"/>
  <c r="AV244" i="41"/>
  <c r="AV128" i="41"/>
  <c r="AV242" i="41"/>
  <c r="AV124" i="41"/>
  <c r="AV248" i="41"/>
  <c r="AV253" i="41"/>
  <c r="AV236" i="41"/>
  <c r="AV218" i="41"/>
  <c r="AV137" i="41"/>
  <c r="AV126" i="41"/>
  <c r="AV254" i="41"/>
  <c r="AV140" i="41"/>
  <c r="AV263" i="41"/>
  <c r="AV237" i="41"/>
  <c r="AV161" i="41"/>
  <c r="AV216" i="41"/>
  <c r="AV158" i="41"/>
  <c r="AV175" i="41"/>
  <c r="AV199" i="41"/>
  <c r="AV212" i="41"/>
  <c r="AV252" i="41"/>
  <c r="AV159" i="41"/>
  <c r="AV171" i="41"/>
  <c r="AV207" i="41"/>
  <c r="AV176" i="41"/>
  <c r="AV235" i="41"/>
  <c r="AV201" i="41"/>
  <c r="AV202" i="41"/>
  <c r="AV148" i="41"/>
  <c r="AV147" i="41"/>
  <c r="AV225" i="41"/>
  <c r="AV279" i="41"/>
  <c r="AV187" i="41"/>
  <c r="AV278" i="41"/>
  <c r="AV273" i="41"/>
  <c r="AV266" i="41"/>
  <c r="AV200" i="41"/>
  <c r="AV182" i="41"/>
  <c r="AV195" i="41"/>
  <c r="AV130" i="41"/>
  <c r="AV276" i="41"/>
  <c r="AV204" i="41"/>
  <c r="AV268" i="41"/>
  <c r="AV246" i="41"/>
  <c r="AV144" i="41"/>
  <c r="AV131" i="41"/>
  <c r="AV197" i="41"/>
  <c r="AV143" i="41"/>
  <c r="AV167" i="41"/>
  <c r="AV211" i="41"/>
  <c r="AV208" i="41"/>
  <c r="AV183" i="41"/>
  <c r="AV234" i="41"/>
  <c r="AV155" i="41"/>
  <c r="AV177" i="41"/>
  <c r="AV209" i="41"/>
  <c r="AV180" i="41"/>
  <c r="AV240" i="41"/>
  <c r="AV223" i="41"/>
  <c r="AV156" i="41"/>
  <c r="FI358" i="38" l="1"/>
  <c r="CH359" i="38"/>
  <c r="BV284" i="38"/>
  <c r="BV285" i="38" s="1"/>
  <c r="EW285" i="38" s="1"/>
  <c r="BV339" i="38"/>
  <c r="BD336" i="38"/>
  <c r="BF336" i="38"/>
  <c r="FH353" i="38"/>
  <c r="CG354" i="38"/>
  <c r="FG355" i="38"/>
  <c r="CF356" i="38"/>
  <c r="FI357" i="38"/>
  <c r="BS343" i="38"/>
  <c r="BT343" i="38"/>
  <c r="FH299" i="38"/>
  <c r="CG300" i="38"/>
  <c r="FG299" i="38"/>
  <c r="CF300" i="38"/>
  <c r="EG279" i="38"/>
  <c r="BD280" i="38"/>
  <c r="BD281" i="38" s="1"/>
  <c r="AW73" i="41"/>
  <c r="AW17" i="41"/>
  <c r="AU67" i="41"/>
  <c r="AU68" i="41"/>
  <c r="AU71" i="41"/>
  <c r="AU63" i="41"/>
  <c r="AU65" i="41"/>
  <c r="AU70" i="41"/>
  <c r="AU66" i="41"/>
  <c r="AU64" i="41"/>
  <c r="AU69" i="41"/>
  <c r="AW64" i="41"/>
  <c r="AW63" i="41"/>
  <c r="AW71" i="41"/>
  <c r="AW67" i="41"/>
  <c r="AW72" i="41"/>
  <c r="AW70" i="41"/>
  <c r="AW66" i="41"/>
  <c r="AW65" i="41"/>
  <c r="AW68" i="41"/>
  <c r="AW69" i="41"/>
  <c r="AU74" i="41"/>
  <c r="AU16" i="41"/>
  <c r="AU17" i="41" s="1"/>
  <c r="AU18" i="41" s="1"/>
  <c r="AU19" i="41" s="1"/>
  <c r="AU20" i="41" s="1"/>
  <c r="AU21" i="41" s="1"/>
  <c r="AU22" i="41" s="1"/>
  <c r="AU23" i="41" s="1"/>
  <c r="AU24" i="41" s="1"/>
  <c r="AU25" i="41" s="1"/>
  <c r="AU26" i="41" s="1"/>
  <c r="AU27" i="41" s="1"/>
  <c r="AU28" i="41" s="1"/>
  <c r="AU29" i="41" s="1"/>
  <c r="AU30" i="41" s="1"/>
  <c r="BZ83" i="41"/>
  <c r="BZ27" i="41"/>
  <c r="AO9" i="41"/>
  <c r="AO10" i="41" s="1"/>
  <c r="AO11" i="41" s="1"/>
  <c r="AO12" i="41" s="1"/>
  <c r="AO13" i="41" s="1"/>
  <c r="AO14" i="41" s="1"/>
  <c r="AO15" i="41" s="1"/>
  <c r="AO16" i="41" s="1"/>
  <c r="AO17" i="41" s="1"/>
  <c r="AO18" i="41" s="1"/>
  <c r="AO19" i="41" s="1"/>
  <c r="AO20" i="41" s="1"/>
  <c r="AO21" i="41" s="1"/>
  <c r="AO22" i="41" s="1"/>
  <c r="AO23" i="41" s="1"/>
  <c r="AO24" i="41" s="1"/>
  <c r="AO25" i="41" s="1"/>
  <c r="AO26" i="41" s="1"/>
  <c r="AO27" i="41" s="1"/>
  <c r="AO28" i="41" s="1"/>
  <c r="AO29" i="41" s="1"/>
  <c r="AO30" i="41" s="1"/>
  <c r="AO63" i="41"/>
  <c r="AR10" i="41"/>
  <c r="AR11" i="41" s="1"/>
  <c r="AR12" i="41" s="1"/>
  <c r="AR13" i="41" s="1"/>
  <c r="AR14" i="41" s="1"/>
  <c r="AR15" i="41" s="1"/>
  <c r="AR16" i="41" s="1"/>
  <c r="AR17" i="41" s="1"/>
  <c r="AR18" i="41" s="1"/>
  <c r="AR19" i="41" s="1"/>
  <c r="AR20" i="41" s="1"/>
  <c r="AR21" i="41" s="1"/>
  <c r="AR22" i="41" s="1"/>
  <c r="AR23" i="41" s="1"/>
  <c r="AR24" i="41" s="1"/>
  <c r="AR25" i="41" s="1"/>
  <c r="AR26" i="41" s="1"/>
  <c r="AR27" i="41" s="1"/>
  <c r="AR28" i="41" s="1"/>
  <c r="AR29" i="41" s="1"/>
  <c r="AR30" i="41" s="1"/>
  <c r="AR7" i="41"/>
  <c r="AR8" i="41" s="1"/>
  <c r="AP7" i="41"/>
  <c r="AR9" i="41"/>
  <c r="AO8" i="41"/>
  <c r="FJ297" i="38"/>
  <c r="CI298" i="38"/>
  <c r="FJ298" i="38" s="1"/>
  <c r="AY279" i="38"/>
  <c r="BE282" i="38"/>
  <c r="EF282" i="38" s="1"/>
  <c r="BF280" i="38"/>
  <c r="BF281" i="38" s="1"/>
  <c r="EG281" i="38" s="1"/>
  <c r="EF280" i="38"/>
  <c r="FI298" i="38"/>
  <c r="CH299" i="38"/>
  <c r="EW283" i="38"/>
  <c r="EU282" i="38"/>
  <c r="ET284" i="38"/>
  <c r="BS285" i="38"/>
  <c r="BT283" i="38"/>
  <c r="AX280" i="38"/>
  <c r="BA279" i="38"/>
  <c r="AU141" i="41"/>
  <c r="AU158" i="41"/>
  <c r="AU149" i="41"/>
  <c r="AU128" i="41"/>
  <c r="AU124" i="41"/>
  <c r="AU148" i="41"/>
  <c r="AU154" i="41"/>
  <c r="AU136" i="41"/>
  <c r="AU145" i="41"/>
  <c r="AU133" i="41"/>
  <c r="AU152" i="41"/>
  <c r="AU142" i="41"/>
  <c r="AU143" i="41"/>
  <c r="AU126" i="41"/>
  <c r="AU139" i="41"/>
  <c r="AU147" i="41"/>
  <c r="AU132" i="41"/>
  <c r="AU151" i="41"/>
  <c r="AU146" i="41"/>
  <c r="AU155" i="41"/>
  <c r="AU129" i="41"/>
  <c r="AU125" i="41"/>
  <c r="AU156" i="41"/>
  <c r="AU150" i="41"/>
  <c r="AU134" i="41"/>
  <c r="AU135" i="41"/>
  <c r="AU144" i="41"/>
  <c r="AU157" i="41"/>
  <c r="AU131" i="41"/>
  <c r="AU137" i="41"/>
  <c r="AU138" i="41"/>
  <c r="AU140" i="41"/>
  <c r="AU153" i="41"/>
  <c r="AU130" i="41"/>
  <c r="AU127" i="41"/>
  <c r="BV286" i="38" l="1"/>
  <c r="BV287" i="38" s="1"/>
  <c r="EW284" i="38"/>
  <c r="EG336" i="38"/>
  <c r="FI359" i="38"/>
  <c r="CH360" i="38"/>
  <c r="EE336" i="38"/>
  <c r="EW339" i="38"/>
  <c r="BS344" i="38"/>
  <c r="BS345" i="38" s="1"/>
  <c r="BV340" i="38"/>
  <c r="EW340" i="38" s="1"/>
  <c r="BD337" i="38"/>
  <c r="BD338" i="38" s="1"/>
  <c r="EE338" i="38" s="1"/>
  <c r="BF337" i="38"/>
  <c r="FG356" i="38"/>
  <c r="CF357" i="38"/>
  <c r="CF358" i="38" s="1"/>
  <c r="FH354" i="38"/>
  <c r="CG355" i="38"/>
  <c r="BT344" i="38"/>
  <c r="FI299" i="38"/>
  <c r="CH300" i="38"/>
  <c r="CG301" i="38"/>
  <c r="FH300" i="38"/>
  <c r="FG300" i="38"/>
  <c r="CF301" i="38"/>
  <c r="AU84" i="41"/>
  <c r="AU79" i="41"/>
  <c r="AU75" i="41"/>
  <c r="AU83" i="41"/>
  <c r="AU77" i="41"/>
  <c r="AU78" i="41"/>
  <c r="AU72" i="41"/>
  <c r="AU85" i="41"/>
  <c r="AU73" i="41"/>
  <c r="AU81" i="41"/>
  <c r="AU82" i="41"/>
  <c r="AU80" i="41"/>
  <c r="AU86" i="41"/>
  <c r="AU76" i="41"/>
  <c r="AW74" i="41"/>
  <c r="AW18" i="41"/>
  <c r="BZ28" i="41"/>
  <c r="BZ29" i="41" s="1"/>
  <c r="BZ30" i="41" s="1"/>
  <c r="AO84" i="41"/>
  <c r="AS7" i="41"/>
  <c r="AS8" i="41" s="1"/>
  <c r="AS9" i="41" s="1"/>
  <c r="AS10" i="41" s="1"/>
  <c r="AS11" i="41" s="1"/>
  <c r="AS12" i="41" s="1"/>
  <c r="AS13" i="41" s="1"/>
  <c r="AS14" i="41" s="1"/>
  <c r="AS15" i="41" s="1"/>
  <c r="AS16" i="41" s="1"/>
  <c r="AS17" i="41" s="1"/>
  <c r="AS18" i="41" s="1"/>
  <c r="AS19" i="41" s="1"/>
  <c r="AS20" i="41" s="1"/>
  <c r="AS21" i="41" s="1"/>
  <c r="AS22" i="41" s="1"/>
  <c r="AS23" i="41" s="1"/>
  <c r="AS24" i="41" s="1"/>
  <c r="AS25" i="41" s="1"/>
  <c r="AS26" i="41" s="1"/>
  <c r="AS27" i="41" s="1"/>
  <c r="AS28" i="41" s="1"/>
  <c r="AS29" i="41" s="1"/>
  <c r="AS30" i="41" s="1"/>
  <c r="AR63" i="41"/>
  <c r="AR84" i="41"/>
  <c r="AR70" i="41"/>
  <c r="AR78" i="41"/>
  <c r="AR66" i="41"/>
  <c r="AR69" i="41"/>
  <c r="AR83" i="41"/>
  <c r="AR71" i="41"/>
  <c r="AR79" i="41"/>
  <c r="AR76" i="41"/>
  <c r="AR74" i="41"/>
  <c r="AR73" i="41"/>
  <c r="AR85" i="41"/>
  <c r="AR68" i="41"/>
  <c r="AR65" i="41"/>
  <c r="AR82" i="41"/>
  <c r="AR80" i="41"/>
  <c r="AR72" i="41"/>
  <c r="AR67" i="41"/>
  <c r="AR64" i="41"/>
  <c r="AR75" i="41"/>
  <c r="AR77" i="41"/>
  <c r="AR81" i="41"/>
  <c r="AR86" i="41"/>
  <c r="AO86" i="41"/>
  <c r="AO73" i="41"/>
  <c r="AO65" i="41"/>
  <c r="AO71" i="41"/>
  <c r="AO79" i="41"/>
  <c r="AO66" i="41"/>
  <c r="AO76" i="41"/>
  <c r="AO70" i="41"/>
  <c r="AO83" i="41"/>
  <c r="AO77" i="41"/>
  <c r="AO74" i="41"/>
  <c r="AO64" i="41"/>
  <c r="AQ7" i="41"/>
  <c r="AO85" i="41"/>
  <c r="AO81" i="41"/>
  <c r="AO67" i="41"/>
  <c r="AP65" i="41"/>
  <c r="AP8" i="41"/>
  <c r="AP9" i="41" s="1"/>
  <c r="AP10" i="41" s="1"/>
  <c r="AP11" i="41" s="1"/>
  <c r="AP12" i="41" s="1"/>
  <c r="AP13" i="41" s="1"/>
  <c r="AP14" i="41" s="1"/>
  <c r="AP15" i="41" s="1"/>
  <c r="AP16" i="41" s="1"/>
  <c r="AP17" i="41" s="1"/>
  <c r="AP18" i="41" s="1"/>
  <c r="AP19" i="41" s="1"/>
  <c r="AP20" i="41" s="1"/>
  <c r="AP21" i="41" s="1"/>
  <c r="AP22" i="41" s="1"/>
  <c r="AP23" i="41" s="1"/>
  <c r="AP24" i="41" s="1"/>
  <c r="AP25" i="41" s="1"/>
  <c r="AP26" i="41" s="1"/>
  <c r="AP27" i="41" s="1"/>
  <c r="AP28" i="41" s="1"/>
  <c r="AP29" i="41" s="1"/>
  <c r="AP30" i="41" s="1"/>
  <c r="AP64" i="41"/>
  <c r="AP63" i="41"/>
  <c r="AO80" i="41"/>
  <c r="AO78" i="41"/>
  <c r="AO82" i="41"/>
  <c r="AO69" i="41"/>
  <c r="AO75" i="41"/>
  <c r="AO68" i="41"/>
  <c r="AO72" i="41"/>
  <c r="BE283" i="38"/>
  <c r="EF283" i="38" s="1"/>
  <c r="AZ279" i="38"/>
  <c r="CI299" i="38"/>
  <c r="FJ299" i="38" s="1"/>
  <c r="BD282" i="38"/>
  <c r="EG280" i="38"/>
  <c r="BF282" i="38"/>
  <c r="BB279" i="38"/>
  <c r="AY280" i="38"/>
  <c r="AY281" i="38" s="1"/>
  <c r="AY282" i="38" s="1"/>
  <c r="AY283" i="38" s="1"/>
  <c r="EU283" i="38"/>
  <c r="BT284" i="38"/>
  <c r="ET285" i="38"/>
  <c r="BS286" i="38"/>
  <c r="BA280" i="38"/>
  <c r="AX281" i="38"/>
  <c r="AU268" i="41"/>
  <c r="AU183" i="41"/>
  <c r="AU250" i="41"/>
  <c r="AU276" i="41"/>
  <c r="AO269" i="41"/>
  <c r="AO228" i="41"/>
  <c r="AU187" i="41"/>
  <c r="AO266" i="41"/>
  <c r="AU259" i="41"/>
  <c r="AU211" i="41"/>
  <c r="AU222" i="41"/>
  <c r="AU164" i="41"/>
  <c r="AU178" i="41"/>
  <c r="AU247" i="41"/>
  <c r="AO270" i="41"/>
  <c r="AU190" i="41"/>
  <c r="AR224" i="41"/>
  <c r="AU201" i="41"/>
  <c r="AU199" i="41"/>
  <c r="AU184" i="41"/>
  <c r="AU203" i="41"/>
  <c r="AU258" i="41"/>
  <c r="AO261" i="41"/>
  <c r="AO249" i="41"/>
  <c r="AU194" i="41"/>
  <c r="AU230" i="41"/>
  <c r="AO246" i="41"/>
  <c r="AU253" i="41"/>
  <c r="AU240" i="41"/>
  <c r="AU244" i="41"/>
  <c r="AU281" i="41"/>
  <c r="AU186" i="41"/>
  <c r="AR226" i="41"/>
  <c r="AU255" i="41"/>
  <c r="AO233" i="41"/>
  <c r="AU197" i="41"/>
  <c r="AO283" i="41"/>
  <c r="AO248" i="41"/>
  <c r="AU239" i="41"/>
  <c r="AU269" i="41"/>
  <c r="AU208" i="41"/>
  <c r="AU182" i="41"/>
  <c r="AU189" i="41"/>
  <c r="AO240" i="41"/>
  <c r="AU218" i="41"/>
  <c r="AU221" i="41"/>
  <c r="AO242" i="41"/>
  <c r="AU220" i="41"/>
  <c r="AO241" i="41"/>
  <c r="AU280" i="41"/>
  <c r="AU271" i="41"/>
  <c r="AU192" i="41"/>
  <c r="AO264" i="41"/>
  <c r="AU166" i="41"/>
  <c r="AO229" i="41"/>
  <c r="AU180" i="41"/>
  <c r="AU191" i="41"/>
  <c r="AO267" i="41"/>
  <c r="AU205" i="41"/>
  <c r="AO252" i="41"/>
  <c r="AO251" i="41"/>
  <c r="AU171" i="41"/>
  <c r="AU264" i="41"/>
  <c r="AU170" i="41"/>
  <c r="AO271" i="41"/>
  <c r="AU165" i="41"/>
  <c r="AU175" i="41"/>
  <c r="AU257" i="41"/>
  <c r="AU196" i="41"/>
  <c r="AU162" i="41"/>
  <c r="AO255" i="41"/>
  <c r="AO272" i="41"/>
  <c r="AU265" i="41"/>
  <c r="AU226" i="41"/>
  <c r="AO227" i="41"/>
  <c r="AU209" i="41"/>
  <c r="AR225" i="41"/>
  <c r="AU273" i="41"/>
  <c r="AU159" i="41"/>
  <c r="AO277" i="41"/>
  <c r="AU243" i="41"/>
  <c r="AU266" i="41"/>
  <c r="AU176" i="41"/>
  <c r="AO226" i="41"/>
  <c r="AU202" i="41"/>
  <c r="AU212" i="41"/>
  <c r="AU234" i="41"/>
  <c r="AO258" i="41"/>
  <c r="AO235" i="41"/>
  <c r="AU217" i="41"/>
  <c r="AU275" i="41"/>
  <c r="AU207" i="41"/>
  <c r="AU263" i="41"/>
  <c r="AO282" i="41"/>
  <c r="AU261" i="41"/>
  <c r="AO239" i="41"/>
  <c r="AU229" i="41"/>
  <c r="AU251" i="41"/>
  <c r="AO263" i="41"/>
  <c r="AU224" i="41"/>
  <c r="AU231" i="41"/>
  <c r="AU195" i="41"/>
  <c r="AO280" i="41"/>
  <c r="AU219" i="41"/>
  <c r="AU252" i="41"/>
  <c r="AU260" i="41"/>
  <c r="AO236" i="41"/>
  <c r="AO247" i="41"/>
  <c r="AU246" i="41"/>
  <c r="AU172" i="41"/>
  <c r="AU181" i="41"/>
  <c r="AO281" i="41"/>
  <c r="AO250" i="41"/>
  <c r="AU233" i="41"/>
  <c r="AU163" i="41"/>
  <c r="AU254" i="41"/>
  <c r="AU160" i="41"/>
  <c r="AO254" i="41"/>
  <c r="AU282" i="41"/>
  <c r="AU204" i="41"/>
  <c r="AU193" i="41"/>
  <c r="AU173" i="41"/>
  <c r="AU227" i="41"/>
  <c r="AO234" i="41"/>
  <c r="AU225" i="41"/>
  <c r="AU237" i="41"/>
  <c r="AU248" i="41"/>
  <c r="AU277" i="41"/>
  <c r="AU174" i="41"/>
  <c r="AO225" i="41"/>
  <c r="AU177" i="41"/>
  <c r="AU235" i="41"/>
  <c r="AU270" i="41"/>
  <c r="AO268" i="41"/>
  <c r="AO232" i="41"/>
  <c r="AU232" i="41"/>
  <c r="AU169" i="41"/>
  <c r="AU272" i="41"/>
  <c r="AU262" i="41"/>
  <c r="AO238" i="41"/>
  <c r="AO276" i="41"/>
  <c r="AU242" i="41"/>
  <c r="AU213" i="41"/>
  <c r="AU210" i="41"/>
  <c r="AO253" i="41"/>
  <c r="AO275" i="41"/>
  <c r="AO231" i="41"/>
  <c r="AU168" i="41"/>
  <c r="AU236" i="41"/>
  <c r="AO256" i="41"/>
  <c r="AO245" i="41"/>
  <c r="AO230" i="41"/>
  <c r="AO260" i="41"/>
  <c r="AO237" i="41"/>
  <c r="AO262" i="41"/>
  <c r="AU206" i="41"/>
  <c r="AU267" i="41"/>
  <c r="AO224" i="41"/>
  <c r="AO265" i="41"/>
  <c r="AU278" i="41"/>
  <c r="AU198" i="41"/>
  <c r="AU161" i="41"/>
  <c r="AU223" i="41"/>
  <c r="AU215" i="41"/>
  <c r="AU228" i="41"/>
  <c r="AU256" i="41"/>
  <c r="AU214" i="41"/>
  <c r="AU249" i="41"/>
  <c r="AU241" i="41"/>
  <c r="AU279" i="41"/>
  <c r="AU238" i="41"/>
  <c r="AO244" i="41"/>
  <c r="AO274" i="41"/>
  <c r="AO243" i="41"/>
  <c r="AU188" i="41"/>
  <c r="AO279" i="41"/>
  <c r="AO257" i="41"/>
  <c r="AO259" i="41"/>
  <c r="AU200" i="41"/>
  <c r="AU179" i="41"/>
  <c r="AU274" i="41"/>
  <c r="AO278" i="41"/>
  <c r="AO273" i="41"/>
  <c r="AU245" i="41"/>
  <c r="AU185" i="41"/>
  <c r="AU283" i="41"/>
  <c r="AU167" i="41"/>
  <c r="AU216" i="41"/>
  <c r="EW286" i="38" l="1"/>
  <c r="FI360" i="38"/>
  <c r="CH361" i="38"/>
  <c r="FG358" i="38"/>
  <c r="CF359" i="38"/>
  <c r="BV341" i="38"/>
  <c r="EW341" i="38" s="1"/>
  <c r="BD339" i="38"/>
  <c r="EE337" i="38"/>
  <c r="EG337" i="38"/>
  <c r="BF338" i="38"/>
  <c r="FH355" i="38"/>
  <c r="CG356" i="38"/>
  <c r="FG357" i="38"/>
  <c r="BS346" i="38"/>
  <c r="BT345" i="38"/>
  <c r="CH301" i="38"/>
  <c r="FI300" i="38"/>
  <c r="FH301" i="38"/>
  <c r="CG302" i="38"/>
  <c r="CG303" i="38" s="1"/>
  <c r="FG301" i="38"/>
  <c r="CF302" i="38"/>
  <c r="CF303" i="38" s="1"/>
  <c r="BB280" i="38"/>
  <c r="BB281" i="38" s="1"/>
  <c r="AW19" i="41"/>
  <c r="BZ85" i="41"/>
  <c r="BZ84" i="41"/>
  <c r="BZ86" i="41"/>
  <c r="AP68" i="41"/>
  <c r="AP85" i="41"/>
  <c r="AP73" i="41"/>
  <c r="AP66" i="41"/>
  <c r="AP77" i="41"/>
  <c r="AP81" i="41"/>
  <c r="AP75" i="41"/>
  <c r="AP67" i="41"/>
  <c r="AP70" i="41"/>
  <c r="AP72" i="41"/>
  <c r="AP69" i="41"/>
  <c r="AP84" i="41"/>
  <c r="AQ8" i="41"/>
  <c r="AT9" i="41"/>
  <c r="AT10" i="41" s="1"/>
  <c r="AT11" i="41" s="1"/>
  <c r="AT12" i="41" s="1"/>
  <c r="AT13" i="41" s="1"/>
  <c r="AT14" i="41" s="1"/>
  <c r="AT15" i="41" s="1"/>
  <c r="AT16" i="41" s="1"/>
  <c r="AT17" i="41" s="1"/>
  <c r="AT18" i="41" s="1"/>
  <c r="AT19" i="41" s="1"/>
  <c r="AT20" i="41" s="1"/>
  <c r="AT21" i="41" s="1"/>
  <c r="AT22" i="41" s="1"/>
  <c r="AT23" i="41" s="1"/>
  <c r="AT24" i="41" s="1"/>
  <c r="AT25" i="41" s="1"/>
  <c r="AT26" i="41" s="1"/>
  <c r="AT27" i="41" s="1"/>
  <c r="AT28" i="41" s="1"/>
  <c r="AT29" i="41" s="1"/>
  <c r="AT30" i="41" s="1"/>
  <c r="AP79" i="41"/>
  <c r="AP74" i="41"/>
  <c r="AT7" i="41"/>
  <c r="AT8" i="41" s="1"/>
  <c r="AP71" i="41"/>
  <c r="AQ63" i="41"/>
  <c r="AP76" i="41"/>
  <c r="AP82" i="41"/>
  <c r="AS63" i="41"/>
  <c r="AS75" i="41"/>
  <c r="AS64" i="41"/>
  <c r="AS71" i="41"/>
  <c r="AS84" i="41"/>
  <c r="AS67" i="41"/>
  <c r="AS74" i="41"/>
  <c r="AS70" i="41"/>
  <c r="AS65" i="41"/>
  <c r="AS85" i="41"/>
  <c r="AS77" i="41"/>
  <c r="AS78" i="41"/>
  <c r="AS68" i="41"/>
  <c r="AS79" i="41"/>
  <c r="AS66" i="41"/>
  <c r="AS73" i="41"/>
  <c r="AS86" i="41"/>
  <c r="AS82" i="41"/>
  <c r="AS76" i="41"/>
  <c r="AS72" i="41"/>
  <c r="AS69" i="41"/>
  <c r="AS80" i="41"/>
  <c r="AS81" i="41"/>
  <c r="AS83" i="41"/>
  <c r="AP83" i="41"/>
  <c r="AQ9" i="41"/>
  <c r="AQ10" i="41" s="1"/>
  <c r="AQ11" i="41" s="1"/>
  <c r="AQ12" i="41" s="1"/>
  <c r="AQ13" i="41" s="1"/>
  <c r="AQ14" i="41" s="1"/>
  <c r="AQ15" i="41" s="1"/>
  <c r="AQ16" i="41" s="1"/>
  <c r="AQ17" i="41" s="1"/>
  <c r="AQ18" i="41" s="1"/>
  <c r="AQ19" i="41" s="1"/>
  <c r="AQ20" i="41" s="1"/>
  <c r="AQ21" i="41" s="1"/>
  <c r="AQ22" i="41" s="1"/>
  <c r="AQ23" i="41" s="1"/>
  <c r="AQ24" i="41" s="1"/>
  <c r="AQ25" i="41" s="1"/>
  <c r="AQ26" i="41" s="1"/>
  <c r="AQ27" i="41" s="1"/>
  <c r="AQ28" i="41" s="1"/>
  <c r="AQ29" i="41" s="1"/>
  <c r="AQ30" i="41" s="1"/>
  <c r="AP80" i="41"/>
  <c r="AP86" i="41"/>
  <c r="AP78" i="41"/>
  <c r="BE284" i="38"/>
  <c r="BE285" i="38" s="1"/>
  <c r="EF285" i="38" s="1"/>
  <c r="CI300" i="38"/>
  <c r="BC279" i="38"/>
  <c r="AZ280" i="38"/>
  <c r="AZ281" i="38" s="1"/>
  <c r="BD283" i="38"/>
  <c r="EG282" i="38"/>
  <c r="BF283" i="38"/>
  <c r="BA281" i="38"/>
  <c r="ET286" i="38"/>
  <c r="EU284" i="38"/>
  <c r="EW287" i="38"/>
  <c r="BV288" i="38"/>
  <c r="BT285" i="38"/>
  <c r="BS287" i="38"/>
  <c r="AX282" i="38"/>
  <c r="AY284" i="38"/>
  <c r="AR192" i="41"/>
  <c r="AP230" i="41"/>
  <c r="AR252" i="41"/>
  <c r="BZ237" i="41"/>
  <c r="AR129" i="41"/>
  <c r="AR218" i="41"/>
  <c r="AR205" i="41"/>
  <c r="BZ197" i="41"/>
  <c r="AR190" i="41"/>
  <c r="AR275" i="41"/>
  <c r="AR198" i="41"/>
  <c r="AR212" i="41"/>
  <c r="AR255" i="41"/>
  <c r="AR214" i="41"/>
  <c r="BZ216" i="41"/>
  <c r="BZ159" i="41"/>
  <c r="AP265" i="41"/>
  <c r="BZ278" i="41"/>
  <c r="AS225" i="41"/>
  <c r="BZ127" i="41"/>
  <c r="BZ203" i="41"/>
  <c r="AR272" i="41"/>
  <c r="AR204" i="41"/>
  <c r="AO168" i="41"/>
  <c r="AO157" i="41"/>
  <c r="AR167" i="41"/>
  <c r="AP264" i="41"/>
  <c r="BZ166" i="41"/>
  <c r="BZ270" i="41"/>
  <c r="BZ194" i="41"/>
  <c r="AR203" i="41"/>
  <c r="BZ238" i="41"/>
  <c r="BZ133" i="41"/>
  <c r="AO223" i="41"/>
  <c r="AR195" i="41"/>
  <c r="BZ156" i="41"/>
  <c r="BZ184" i="41"/>
  <c r="BZ198" i="41"/>
  <c r="BZ263" i="41"/>
  <c r="BZ192" i="41"/>
  <c r="BZ152" i="41"/>
  <c r="BZ210" i="41"/>
  <c r="BZ234" i="41"/>
  <c r="AR130" i="41"/>
  <c r="AR182" i="41"/>
  <c r="AR127" i="41"/>
  <c r="BZ137" i="41"/>
  <c r="AR271" i="41"/>
  <c r="AP228" i="41"/>
  <c r="BZ179" i="41"/>
  <c r="AS226" i="41"/>
  <c r="AR227" i="41"/>
  <c r="AP233" i="41"/>
  <c r="AO156" i="41"/>
  <c r="AR152" i="41"/>
  <c r="AP283" i="41"/>
  <c r="BZ244" i="41"/>
  <c r="AO190" i="41"/>
  <c r="AO202" i="41"/>
  <c r="BZ281" i="41"/>
  <c r="BZ149" i="41"/>
  <c r="AR170" i="41"/>
  <c r="AR184" i="41"/>
  <c r="BZ239" i="41"/>
  <c r="AO216" i="41"/>
  <c r="AO174" i="41"/>
  <c r="BZ183" i="41"/>
  <c r="AO180" i="41"/>
  <c r="BZ193" i="41"/>
  <c r="AP260" i="41"/>
  <c r="AO144" i="41"/>
  <c r="AP259" i="41"/>
  <c r="AR220" i="41"/>
  <c r="AO175" i="41"/>
  <c r="AO181" i="41"/>
  <c r="AR134" i="41"/>
  <c r="AO146" i="41"/>
  <c r="AR183" i="41"/>
  <c r="AR137" i="41"/>
  <c r="AP226" i="41"/>
  <c r="BZ236" i="41"/>
  <c r="BZ171" i="41"/>
  <c r="AO135" i="41"/>
  <c r="BZ209" i="41"/>
  <c r="AP251" i="41"/>
  <c r="BZ170" i="41"/>
  <c r="AR177" i="41"/>
  <c r="AR156" i="41"/>
  <c r="AO211" i="41"/>
  <c r="AR251" i="41"/>
  <c r="BZ214" i="41"/>
  <c r="AR181" i="41"/>
  <c r="BZ143" i="41"/>
  <c r="AR176" i="41"/>
  <c r="BZ222" i="41"/>
  <c r="BZ243" i="41"/>
  <c r="BZ141" i="41"/>
  <c r="AR178" i="41"/>
  <c r="AR139" i="41"/>
  <c r="BZ253" i="41"/>
  <c r="AR191" i="41"/>
  <c r="AR277" i="41"/>
  <c r="AR283" i="41"/>
  <c r="AP238" i="41"/>
  <c r="BZ223" i="41"/>
  <c r="AR278" i="41"/>
  <c r="AP281" i="41"/>
  <c r="BZ148" i="41"/>
  <c r="AP282" i="41"/>
  <c r="AO210" i="41"/>
  <c r="BZ257" i="41"/>
  <c r="BZ251" i="41"/>
  <c r="AR211" i="41"/>
  <c r="BZ196" i="41"/>
  <c r="AR238" i="41"/>
  <c r="AR237" i="41"/>
  <c r="AO184" i="41"/>
  <c r="AO138" i="41"/>
  <c r="AO163" i="41"/>
  <c r="AR265" i="41"/>
  <c r="BZ259" i="41"/>
  <c r="BZ219" i="41"/>
  <c r="BZ174" i="41"/>
  <c r="AO152" i="41"/>
  <c r="BZ128" i="41"/>
  <c r="AR269" i="41"/>
  <c r="AP236" i="41"/>
  <c r="AP268" i="41"/>
  <c r="AR230" i="41"/>
  <c r="BZ282" i="41"/>
  <c r="AO196" i="41"/>
  <c r="AO189" i="41"/>
  <c r="AR142" i="41"/>
  <c r="BZ283" i="41"/>
  <c r="AR274" i="41"/>
  <c r="BZ204" i="41"/>
  <c r="AR244" i="41"/>
  <c r="AO194" i="41"/>
  <c r="AR249" i="41"/>
  <c r="AP263" i="41"/>
  <c r="AR229" i="41"/>
  <c r="AR280" i="41"/>
  <c r="AO204" i="41"/>
  <c r="AO167" i="41"/>
  <c r="AR143" i="41"/>
  <c r="AR159" i="41"/>
  <c r="AO176" i="41"/>
  <c r="BZ280" i="41"/>
  <c r="BZ151" i="41"/>
  <c r="BZ265" i="41"/>
  <c r="BZ168" i="41"/>
  <c r="AR260" i="41"/>
  <c r="AR263" i="41"/>
  <c r="AR261" i="41"/>
  <c r="AO207" i="41"/>
  <c r="BZ264" i="41"/>
  <c r="AO143" i="41"/>
  <c r="BZ211" i="41"/>
  <c r="AR141" i="41"/>
  <c r="AR173" i="41"/>
  <c r="AR231" i="41"/>
  <c r="AO161" i="41"/>
  <c r="AO159" i="41"/>
  <c r="AR174" i="41"/>
  <c r="AR188" i="41"/>
  <c r="BZ185" i="41"/>
  <c r="BZ231" i="41"/>
  <c r="AR133" i="41"/>
  <c r="BZ221" i="41"/>
  <c r="AR262" i="41"/>
  <c r="AO193" i="41"/>
  <c r="AP279" i="41"/>
  <c r="BZ186" i="41"/>
  <c r="BZ256" i="41"/>
  <c r="BZ135" i="41"/>
  <c r="AR222" i="41"/>
  <c r="AO128" i="41"/>
  <c r="AR132" i="41"/>
  <c r="BZ167" i="41"/>
  <c r="AR140" i="41"/>
  <c r="AP277" i="41"/>
  <c r="AP250" i="41"/>
  <c r="AP261" i="41"/>
  <c r="BZ250" i="41"/>
  <c r="AP232" i="41"/>
  <c r="BZ202" i="41"/>
  <c r="AR213" i="41"/>
  <c r="BZ182" i="41"/>
  <c r="BZ275" i="41"/>
  <c r="BZ199" i="41"/>
  <c r="AR147" i="41"/>
  <c r="AO222" i="41"/>
  <c r="BZ279" i="41"/>
  <c r="AP257" i="41"/>
  <c r="AP258" i="41"/>
  <c r="AR216" i="41"/>
  <c r="BZ215" i="41"/>
  <c r="AR207" i="41"/>
  <c r="AR232" i="41"/>
  <c r="AP276" i="41"/>
  <c r="AR155" i="41"/>
  <c r="AR217" i="41"/>
  <c r="AP278" i="41"/>
  <c r="BZ267" i="41"/>
  <c r="BZ218" i="41"/>
  <c r="BZ271" i="41"/>
  <c r="AP247" i="41"/>
  <c r="AP253" i="41"/>
  <c r="AO178" i="41"/>
  <c r="AO220" i="41"/>
  <c r="AR144" i="41"/>
  <c r="AO198" i="41"/>
  <c r="AO139" i="41"/>
  <c r="AO213" i="41"/>
  <c r="BZ274" i="41"/>
  <c r="BZ240" i="41"/>
  <c r="AO151" i="41"/>
  <c r="AR126" i="41"/>
  <c r="BZ245" i="41"/>
  <c r="BZ229" i="41"/>
  <c r="BZ173" i="41"/>
  <c r="AR138" i="41"/>
  <c r="AO166" i="41"/>
  <c r="BZ230" i="41"/>
  <c r="AR160" i="41"/>
  <c r="AR153" i="41"/>
  <c r="BZ232" i="41"/>
  <c r="AP271" i="41"/>
  <c r="AP249" i="41"/>
  <c r="AR200" i="41"/>
  <c r="AO215" i="41"/>
  <c r="BZ188" i="41"/>
  <c r="BZ138" i="41"/>
  <c r="AR194" i="41"/>
  <c r="AR158" i="41"/>
  <c r="AP242" i="41"/>
  <c r="AR209" i="41"/>
  <c r="AP262" i="41"/>
  <c r="AO221" i="41"/>
  <c r="AR187" i="41"/>
  <c r="BZ276" i="41"/>
  <c r="AR210" i="41"/>
  <c r="AR146" i="41"/>
  <c r="AR169" i="41"/>
  <c r="BZ269" i="41"/>
  <c r="BZ163" i="41"/>
  <c r="AR180" i="41"/>
  <c r="AP227" i="41"/>
  <c r="AO192" i="41"/>
  <c r="AR135" i="41"/>
  <c r="AS224" i="41"/>
  <c r="AP229" i="41"/>
  <c r="AR166" i="41"/>
  <c r="AO153" i="41"/>
  <c r="AP270" i="41"/>
  <c r="AP252" i="41"/>
  <c r="AO169" i="41"/>
  <c r="BZ180" i="41"/>
  <c r="AR189" i="41"/>
  <c r="AO201" i="41"/>
  <c r="AO162" i="41"/>
  <c r="AR241" i="41"/>
  <c r="BZ134" i="41"/>
  <c r="AP237" i="41"/>
  <c r="BZ130" i="41"/>
  <c r="AR161" i="41"/>
  <c r="AP266" i="41"/>
  <c r="AR202" i="41"/>
  <c r="BZ277" i="41"/>
  <c r="AR257" i="41"/>
  <c r="BZ132" i="41"/>
  <c r="BZ158" i="41"/>
  <c r="AR125" i="41"/>
  <c r="AO185" i="41"/>
  <c r="BZ160" i="41"/>
  <c r="AO208" i="41"/>
  <c r="BZ220" i="41"/>
  <c r="BZ242" i="41"/>
  <c r="BZ217" i="41"/>
  <c r="AR168" i="41"/>
  <c r="AR163" i="41"/>
  <c r="AP272" i="41"/>
  <c r="AO158" i="41"/>
  <c r="BZ181" i="41"/>
  <c r="AP243" i="41"/>
  <c r="AP274" i="41"/>
  <c r="AR240" i="41"/>
  <c r="BZ154" i="41"/>
  <c r="AO147" i="41"/>
  <c r="BZ226" i="41"/>
  <c r="AP280" i="41"/>
  <c r="AR193" i="41"/>
  <c r="AR208" i="41"/>
  <c r="AO148" i="41"/>
  <c r="AO212" i="41"/>
  <c r="AP240" i="41"/>
  <c r="AP245" i="41"/>
  <c r="BZ200" i="41"/>
  <c r="AO182" i="41"/>
  <c r="AO137" i="41"/>
  <c r="AR279" i="41"/>
  <c r="BZ249" i="41"/>
  <c r="AO142" i="41"/>
  <c r="BZ262" i="41"/>
  <c r="AO187" i="41"/>
  <c r="AR243" i="41"/>
  <c r="AR175" i="41"/>
  <c r="AO186" i="41"/>
  <c r="BZ129" i="41"/>
  <c r="BZ124" i="41"/>
  <c r="AP231" i="41"/>
  <c r="AO203" i="41"/>
  <c r="AR162" i="41"/>
  <c r="AO131" i="41"/>
  <c r="AR151" i="41"/>
  <c r="AO177" i="41"/>
  <c r="AR276" i="41"/>
  <c r="AP235" i="41"/>
  <c r="AR259" i="41"/>
  <c r="AR215" i="41"/>
  <c r="BZ255" i="41"/>
  <c r="AR281" i="41"/>
  <c r="AO206" i="41"/>
  <c r="AP273" i="41"/>
  <c r="AO150" i="41"/>
  <c r="AR268" i="41"/>
  <c r="AP224" i="41"/>
  <c r="BZ142" i="41"/>
  <c r="BZ273" i="41"/>
  <c r="AR235" i="41"/>
  <c r="AR247" i="41"/>
  <c r="AR246" i="41"/>
  <c r="BZ235" i="41"/>
  <c r="BZ172" i="41"/>
  <c r="AR234" i="41"/>
  <c r="AO155" i="41"/>
  <c r="AR148" i="41"/>
  <c r="AR242" i="41"/>
  <c r="BZ272" i="41"/>
  <c r="AO125" i="41"/>
  <c r="AO134" i="41"/>
  <c r="AO133" i="41"/>
  <c r="AR185" i="41"/>
  <c r="BZ139" i="41"/>
  <c r="BZ145" i="41"/>
  <c r="AO218" i="41"/>
  <c r="AR197" i="41"/>
  <c r="AP225" i="41"/>
  <c r="AR253" i="41"/>
  <c r="AR233" i="41"/>
  <c r="AO136" i="41"/>
  <c r="AR258" i="41"/>
  <c r="AO214" i="41"/>
  <c r="AP254" i="41"/>
  <c r="BZ155" i="41"/>
  <c r="AO172" i="41"/>
  <c r="AR256" i="41"/>
  <c r="BZ261" i="41"/>
  <c r="BZ144" i="41"/>
  <c r="AO129" i="41"/>
  <c r="AO200" i="41"/>
  <c r="AR179" i="41"/>
  <c r="AO160" i="41"/>
  <c r="AP256" i="41"/>
  <c r="BZ187" i="41"/>
  <c r="BZ147" i="41"/>
  <c r="AO126" i="41"/>
  <c r="BZ246" i="41"/>
  <c r="BZ206" i="41"/>
  <c r="BZ233" i="41"/>
  <c r="AR165" i="41"/>
  <c r="BZ241" i="41"/>
  <c r="BZ227" i="41"/>
  <c r="BZ252" i="41"/>
  <c r="BZ126" i="41"/>
  <c r="AO170" i="41"/>
  <c r="BZ205" i="41"/>
  <c r="AO124" i="41"/>
  <c r="AO197" i="41"/>
  <c r="BZ162" i="41"/>
  <c r="AP244" i="41"/>
  <c r="AP255" i="41"/>
  <c r="AR264" i="41"/>
  <c r="BZ212" i="41"/>
  <c r="AR239" i="41"/>
  <c r="AP241" i="41"/>
  <c r="BZ150" i="41"/>
  <c r="AO219" i="41"/>
  <c r="BZ248" i="41"/>
  <c r="AP269" i="41"/>
  <c r="AR124" i="41"/>
  <c r="BZ208" i="41"/>
  <c r="AO209" i="41"/>
  <c r="AR164" i="41"/>
  <c r="BZ258" i="41"/>
  <c r="BZ164" i="41"/>
  <c r="AO141" i="41"/>
  <c r="AP239" i="41"/>
  <c r="AR172" i="41"/>
  <c r="AO164" i="41"/>
  <c r="BZ136" i="41"/>
  <c r="AO149" i="41"/>
  <c r="AR154" i="41"/>
  <c r="AO140" i="41"/>
  <c r="AR228" i="41"/>
  <c r="BZ175" i="41"/>
  <c r="BZ125" i="41"/>
  <c r="AR136" i="41"/>
  <c r="BZ225" i="41"/>
  <c r="AR145" i="41"/>
  <c r="BZ161" i="41"/>
  <c r="AO154" i="41"/>
  <c r="AR223" i="41"/>
  <c r="AR221" i="41"/>
  <c r="BZ177" i="41"/>
  <c r="BZ260" i="41"/>
  <c r="AR131" i="41"/>
  <c r="BZ131" i="41"/>
  <c r="BZ191" i="41"/>
  <c r="AR282" i="41"/>
  <c r="AP275" i="41"/>
  <c r="AR250" i="41"/>
  <c r="AR149" i="41"/>
  <c r="AO205" i="41"/>
  <c r="BZ169" i="41"/>
  <c r="AP267" i="41"/>
  <c r="BZ228" i="41"/>
  <c r="BZ189" i="41"/>
  <c r="AO130" i="41"/>
  <c r="AO195" i="41"/>
  <c r="AR186" i="41"/>
  <c r="AO145" i="41"/>
  <c r="AO127" i="41"/>
  <c r="AR171" i="41"/>
  <c r="BZ165" i="41"/>
  <c r="BZ146" i="41"/>
  <c r="AO132" i="41"/>
  <c r="BZ213" i="41"/>
  <c r="BZ254" i="41"/>
  <c r="AO179" i="41"/>
  <c r="BZ140" i="41"/>
  <c r="BZ178" i="41"/>
  <c r="AR270" i="41"/>
  <c r="AO217" i="41"/>
  <c r="AR196" i="41"/>
  <c r="BZ266" i="41"/>
  <c r="BZ190" i="41"/>
  <c r="AR236" i="41"/>
  <c r="BZ176" i="41"/>
  <c r="AO183" i="41"/>
  <c r="AP248" i="41"/>
  <c r="AO199" i="41"/>
  <c r="AR206" i="41"/>
  <c r="AR157" i="41"/>
  <c r="AR128" i="41"/>
  <c r="BZ224" i="41"/>
  <c r="BZ207" i="41"/>
  <c r="BZ153" i="41"/>
  <c r="AR248" i="41"/>
  <c r="AR199" i="41"/>
  <c r="AR267" i="41"/>
  <c r="AO173" i="41"/>
  <c r="BZ268" i="41"/>
  <c r="AR150" i="41"/>
  <c r="AP246" i="41"/>
  <c r="BZ201" i="41"/>
  <c r="AR201" i="41"/>
  <c r="AR219" i="41"/>
  <c r="AR254" i="41"/>
  <c r="AO171" i="41"/>
  <c r="BZ157" i="41"/>
  <c r="AO188" i="41"/>
  <c r="AR266" i="41"/>
  <c r="AR273" i="41"/>
  <c r="AR245" i="41"/>
  <c r="BZ195" i="41"/>
  <c r="AO165" i="41"/>
  <c r="BZ247" i="41"/>
  <c r="AO191" i="41"/>
  <c r="AP234" i="41"/>
  <c r="FG359" i="38" l="1"/>
  <c r="CF360" i="38"/>
  <c r="FI361" i="38"/>
  <c r="CH362" i="38"/>
  <c r="EE339" i="38"/>
  <c r="BA282" i="38"/>
  <c r="FG303" i="38"/>
  <c r="CF304" i="38"/>
  <c r="FH303" i="38"/>
  <c r="CG304" i="38"/>
  <c r="BV342" i="38"/>
  <c r="BV343" i="38" s="1"/>
  <c r="EW343" i="38" s="1"/>
  <c r="BD340" i="38"/>
  <c r="BF339" i="38"/>
  <c r="EG338" i="38"/>
  <c r="FH356" i="38"/>
  <c r="CG357" i="38"/>
  <c r="CG358" i="38" s="1"/>
  <c r="BT346" i="38"/>
  <c r="BS347" i="38"/>
  <c r="FI301" i="38"/>
  <c r="CH302" i="38"/>
  <c r="CH303" i="38" s="1"/>
  <c r="FJ300" i="38"/>
  <c r="CI301" i="38"/>
  <c r="FH302" i="38"/>
  <c r="FG302" i="38"/>
  <c r="BC280" i="38"/>
  <c r="BC281" i="38" s="1"/>
  <c r="AW75" i="41"/>
  <c r="AW77" i="41"/>
  <c r="AW20" i="41"/>
  <c r="AW21" i="41" s="1"/>
  <c r="AQ78" i="41"/>
  <c r="AQ70" i="41"/>
  <c r="AQ64" i="41"/>
  <c r="AQ79" i="41"/>
  <c r="AQ83" i="41"/>
  <c r="AQ74" i="41"/>
  <c r="AQ68" i="41"/>
  <c r="AQ65" i="41"/>
  <c r="AQ75" i="41"/>
  <c r="AQ84" i="41"/>
  <c r="AQ82" i="41"/>
  <c r="AQ67" i="41"/>
  <c r="AQ73" i="41"/>
  <c r="AQ81" i="41"/>
  <c r="AQ77" i="41"/>
  <c r="AQ71" i="41"/>
  <c r="AQ80" i="41"/>
  <c r="AQ69" i="41"/>
  <c r="AQ86" i="41"/>
  <c r="AQ72" i="41"/>
  <c r="AQ85" i="41"/>
  <c r="AQ76" i="41"/>
  <c r="AQ66" i="41"/>
  <c r="AT65" i="41"/>
  <c r="AT63" i="41"/>
  <c r="AT81" i="41"/>
  <c r="AT84" i="41"/>
  <c r="AT75" i="41"/>
  <c r="AT77" i="41"/>
  <c r="AT74" i="41"/>
  <c r="AT80" i="41"/>
  <c r="AT64" i="41"/>
  <c r="AT79" i="41"/>
  <c r="AT67" i="41"/>
  <c r="AT83" i="41"/>
  <c r="AT82" i="41"/>
  <c r="AT66" i="41"/>
  <c r="AT70" i="41"/>
  <c r="AT86" i="41"/>
  <c r="AT85" i="41"/>
  <c r="AT78" i="41"/>
  <c r="AT71" i="41"/>
  <c r="AT73" i="41"/>
  <c r="AT76" i="41"/>
  <c r="AT68" i="41"/>
  <c r="AT69" i="41"/>
  <c r="AT72" i="41"/>
  <c r="EF284" i="38"/>
  <c r="BE286" i="38"/>
  <c r="EF286" i="38" s="1"/>
  <c r="BF284" i="38"/>
  <c r="EG283" i="38"/>
  <c r="BD284" i="38"/>
  <c r="BA283" i="38"/>
  <c r="BA284" i="38" s="1"/>
  <c r="EU285" i="38"/>
  <c r="EW288" i="38"/>
  <c r="BT286" i="38"/>
  <c r="BV289" i="38"/>
  <c r="ET287" i="38"/>
  <c r="BS288" i="38"/>
  <c r="BB282" i="38"/>
  <c r="AZ282" i="38"/>
  <c r="AX283" i="38"/>
  <c r="AY285" i="38"/>
  <c r="AP190" i="41"/>
  <c r="AQ275" i="41"/>
  <c r="AP216" i="41"/>
  <c r="AP157" i="41"/>
  <c r="AS273" i="41"/>
  <c r="AS128" i="41"/>
  <c r="AP125" i="41"/>
  <c r="AQ267" i="41"/>
  <c r="AQ268" i="41"/>
  <c r="AS281" i="41"/>
  <c r="AP188" i="41"/>
  <c r="AS184" i="41"/>
  <c r="AS141" i="41"/>
  <c r="AS251" i="41"/>
  <c r="AP223" i="41"/>
  <c r="AP151" i="41"/>
  <c r="AS257" i="41"/>
  <c r="AS158" i="41"/>
  <c r="AP212" i="41"/>
  <c r="AS252" i="41"/>
  <c r="AP159" i="41"/>
  <c r="AQ237" i="41"/>
  <c r="AP124" i="41"/>
  <c r="AS245" i="41"/>
  <c r="AP135" i="41"/>
  <c r="AQ263" i="41"/>
  <c r="AP149" i="41"/>
  <c r="AS174" i="41"/>
  <c r="AP142" i="41"/>
  <c r="AS160" i="41"/>
  <c r="AP220" i="41"/>
  <c r="AS268" i="41"/>
  <c r="AS269" i="41"/>
  <c r="AQ273" i="41"/>
  <c r="AS242" i="41"/>
  <c r="AS145" i="41"/>
  <c r="AQ281" i="41"/>
  <c r="AS147" i="41"/>
  <c r="AQ251" i="41"/>
  <c r="AP219" i="41"/>
  <c r="AS135" i="41"/>
  <c r="AS266" i="41"/>
  <c r="AS275" i="41"/>
  <c r="AP156" i="41"/>
  <c r="AQ266" i="41"/>
  <c r="AS185" i="41"/>
  <c r="AQ234" i="41"/>
  <c r="AP206" i="41"/>
  <c r="AP210" i="41"/>
  <c r="AS241" i="41"/>
  <c r="AQ257" i="41"/>
  <c r="AS149" i="41"/>
  <c r="AP200" i="41"/>
  <c r="AS214" i="41"/>
  <c r="AS203" i="41"/>
  <c r="AQ259" i="41"/>
  <c r="AP140" i="41"/>
  <c r="AP194" i="41"/>
  <c r="AP204" i="41"/>
  <c r="AQ243" i="41"/>
  <c r="AS137" i="41"/>
  <c r="AS258" i="41"/>
  <c r="AP222" i="41"/>
  <c r="AS194" i="41"/>
  <c r="AQ238" i="41"/>
  <c r="AP221" i="41"/>
  <c r="AP192" i="41"/>
  <c r="AP185" i="41"/>
  <c r="AQ227" i="41"/>
  <c r="AS164" i="41"/>
  <c r="AP129" i="41"/>
  <c r="AP202" i="41"/>
  <c r="AP209" i="41"/>
  <c r="AP134" i="41"/>
  <c r="AQ262" i="41"/>
  <c r="AS179" i="41"/>
  <c r="AS243" i="41"/>
  <c r="AP137" i="41"/>
  <c r="AP130" i="41"/>
  <c r="AS218" i="41"/>
  <c r="AS188" i="41"/>
  <c r="AP136" i="41"/>
  <c r="AQ261" i="41"/>
  <c r="AS162" i="41"/>
  <c r="AQ246" i="41"/>
  <c r="AS197" i="41"/>
  <c r="AP163" i="41"/>
  <c r="AS199" i="41"/>
  <c r="AP148" i="41"/>
  <c r="AS250" i="41"/>
  <c r="AQ233" i="41"/>
  <c r="AS207" i="41"/>
  <c r="AS270" i="41"/>
  <c r="AP165" i="41"/>
  <c r="AS132" i="41"/>
  <c r="AS156" i="41"/>
  <c r="AQ247" i="41"/>
  <c r="AS263" i="41"/>
  <c r="AS138" i="41"/>
  <c r="AS183" i="41"/>
  <c r="AS248" i="41"/>
  <c r="AQ242" i="41"/>
  <c r="AP141" i="41"/>
  <c r="AP160" i="41"/>
  <c r="AS210" i="41"/>
  <c r="AS276" i="41"/>
  <c r="AT226" i="41"/>
  <c r="AS239" i="41"/>
  <c r="AP166" i="41"/>
  <c r="AS238" i="41"/>
  <c r="AS204" i="41"/>
  <c r="AS233" i="41"/>
  <c r="AP131" i="41"/>
  <c r="AQ274" i="41"/>
  <c r="AS166" i="41"/>
  <c r="AP189" i="41"/>
  <c r="AQ235" i="41"/>
  <c r="AP215" i="41"/>
  <c r="AS216" i="41"/>
  <c r="AS181" i="41"/>
  <c r="AS177" i="41"/>
  <c r="AS249" i="41"/>
  <c r="AS200" i="41"/>
  <c r="AQ252" i="41"/>
  <c r="AS155" i="41"/>
  <c r="AQ283" i="41"/>
  <c r="AQ224" i="41"/>
  <c r="AP201" i="41"/>
  <c r="AS134" i="41"/>
  <c r="AQ244" i="41"/>
  <c r="AS205" i="41"/>
  <c r="AS163" i="41"/>
  <c r="AS178" i="41"/>
  <c r="AS254" i="41"/>
  <c r="AS126" i="41"/>
  <c r="AP184" i="41"/>
  <c r="AP147" i="41"/>
  <c r="AP174" i="41"/>
  <c r="AS157" i="41"/>
  <c r="AS146" i="41"/>
  <c r="AP145" i="41"/>
  <c r="AS272" i="41"/>
  <c r="AS253" i="41"/>
  <c r="AS190" i="41"/>
  <c r="AS219" i="41"/>
  <c r="AP186" i="41"/>
  <c r="AS280" i="41"/>
  <c r="AP187" i="41"/>
  <c r="AS271" i="41"/>
  <c r="AQ280" i="41"/>
  <c r="AQ236" i="41"/>
  <c r="AS278" i="41"/>
  <c r="AQ260" i="41"/>
  <c r="AP218" i="41"/>
  <c r="AQ229" i="41"/>
  <c r="AP195" i="41"/>
  <c r="AP199" i="41"/>
  <c r="AS267" i="41"/>
  <c r="AS230" i="41"/>
  <c r="AP180" i="41"/>
  <c r="AS222" i="41"/>
  <c r="AQ245" i="41"/>
  <c r="AQ249" i="41"/>
  <c r="AS196" i="41"/>
  <c r="AP164" i="41"/>
  <c r="AS175" i="41"/>
  <c r="AP183" i="41"/>
  <c r="AS133" i="41"/>
  <c r="AP175" i="41"/>
  <c r="AS154" i="41"/>
  <c r="AP144" i="41"/>
  <c r="AS165" i="41"/>
  <c r="AP143" i="41"/>
  <c r="AQ278" i="41"/>
  <c r="AP132" i="41"/>
  <c r="AS193" i="41"/>
  <c r="AQ271" i="41"/>
  <c r="AS211" i="41"/>
  <c r="AP203" i="41"/>
  <c r="AS234" i="41"/>
  <c r="AP161" i="41"/>
  <c r="AS235" i="41"/>
  <c r="AQ277" i="41"/>
  <c r="AS201" i="41"/>
  <c r="AP177" i="41"/>
  <c r="AS232" i="41"/>
  <c r="AQ240" i="41"/>
  <c r="AQ264" i="41"/>
  <c r="AS231" i="41"/>
  <c r="AS277" i="41"/>
  <c r="AP127" i="41"/>
  <c r="AQ256" i="41"/>
  <c r="AP128" i="41"/>
  <c r="AP152" i="41"/>
  <c r="AS209" i="41"/>
  <c r="AQ282" i="41"/>
  <c r="AS206" i="41"/>
  <c r="AP169" i="41"/>
  <c r="AS151" i="41"/>
  <c r="AP176" i="41"/>
  <c r="AP205" i="41"/>
  <c r="AP178" i="41"/>
  <c r="AS223" i="41"/>
  <c r="AS124" i="41"/>
  <c r="AS264" i="41"/>
  <c r="AQ225" i="41"/>
  <c r="AS170" i="41"/>
  <c r="AP150" i="41"/>
  <c r="AP207" i="41"/>
  <c r="AS127" i="41"/>
  <c r="AS283" i="41"/>
  <c r="AQ230" i="41"/>
  <c r="AS192" i="41"/>
  <c r="AS217" i="41"/>
  <c r="AP170" i="41"/>
  <c r="AP167" i="41"/>
  <c r="AS140" i="41"/>
  <c r="AQ258" i="41"/>
  <c r="AS265" i="41"/>
  <c r="AS159" i="41"/>
  <c r="AS215" i="41"/>
  <c r="AQ228" i="41"/>
  <c r="AP126" i="41"/>
  <c r="AS168" i="41"/>
  <c r="AT225" i="41"/>
  <c r="AS139" i="41"/>
  <c r="AS212" i="41"/>
  <c r="AS152" i="41"/>
  <c r="AS228" i="41"/>
  <c r="AP168" i="41"/>
  <c r="AQ269" i="41"/>
  <c r="AQ265" i="41"/>
  <c r="AS221" i="41"/>
  <c r="AQ255" i="41"/>
  <c r="AS236" i="41"/>
  <c r="AQ239" i="41"/>
  <c r="AP172" i="41"/>
  <c r="AQ254" i="41"/>
  <c r="AS171" i="41"/>
  <c r="AP153" i="41"/>
  <c r="AP217" i="41"/>
  <c r="AS240" i="41"/>
  <c r="AQ231" i="41"/>
  <c r="AS229" i="41"/>
  <c r="AS282" i="41"/>
  <c r="AP213" i="41"/>
  <c r="AS279" i="41"/>
  <c r="AS176" i="41"/>
  <c r="AP197" i="41"/>
  <c r="AP214" i="41"/>
  <c r="AS173" i="41"/>
  <c r="AS213" i="41"/>
  <c r="AP139" i="41"/>
  <c r="AQ226" i="41"/>
  <c r="AS227" i="41"/>
  <c r="AP193" i="41"/>
  <c r="AP191" i="41"/>
  <c r="AQ248" i="41"/>
  <c r="AQ270" i="41"/>
  <c r="AS244" i="41"/>
  <c r="AS256" i="41"/>
  <c r="AS136" i="41"/>
  <c r="AS247" i="41"/>
  <c r="AP158" i="41"/>
  <c r="AP138" i="41"/>
  <c r="AP171" i="41"/>
  <c r="AS259" i="41"/>
  <c r="AP162" i="41"/>
  <c r="AS180" i="41"/>
  <c r="AP173" i="41"/>
  <c r="AS187" i="41"/>
  <c r="AQ232" i="41"/>
  <c r="AP182" i="41"/>
  <c r="AS169" i="41"/>
  <c r="AQ279" i="41"/>
  <c r="AS144" i="41"/>
  <c r="AS143" i="41"/>
  <c r="AS125" i="41"/>
  <c r="AS182" i="41"/>
  <c r="AS161" i="41"/>
  <c r="AS195" i="41"/>
  <c r="AS148" i="41"/>
  <c r="AS142" i="41"/>
  <c r="AS220" i="41"/>
  <c r="AS131" i="41"/>
  <c r="AS167" i="41"/>
  <c r="AS208" i="41"/>
  <c r="AS202" i="41"/>
  <c r="AT224" i="41"/>
  <c r="AS186" i="41"/>
  <c r="AQ276" i="41"/>
  <c r="AP154" i="41"/>
  <c r="AS260" i="41"/>
  <c r="AQ241" i="41"/>
  <c r="AP211" i="41"/>
  <c r="AP196" i="41"/>
  <c r="AS189" i="41"/>
  <c r="AS262" i="41"/>
  <c r="AP179" i="41"/>
  <c r="AQ253" i="41"/>
  <c r="AS153" i="41"/>
  <c r="AQ272" i="41"/>
  <c r="AS198" i="41"/>
  <c r="AP133" i="41"/>
  <c r="AS172" i="41"/>
  <c r="AP181" i="41"/>
  <c r="AP146" i="41"/>
  <c r="AS130" i="41"/>
  <c r="AS261" i="41"/>
  <c r="AS255" i="41"/>
  <c r="AS246" i="41"/>
  <c r="AP198" i="41"/>
  <c r="AQ250" i="41"/>
  <c r="AS274" i="41"/>
  <c r="AP155" i="41"/>
  <c r="AP208" i="41"/>
  <c r="AS237" i="41"/>
  <c r="AS150" i="41"/>
  <c r="AS129" i="41"/>
  <c r="AS191" i="41"/>
  <c r="EE340" i="38" l="1"/>
  <c r="FI362" i="38"/>
  <c r="CH363" i="38"/>
  <c r="FG360" i="38"/>
  <c r="CF361" i="38"/>
  <c r="FH358" i="38"/>
  <c r="CG359" i="38"/>
  <c r="FI303" i="38"/>
  <c r="CH304" i="38"/>
  <c r="FH304" i="38"/>
  <c r="CG305" i="38"/>
  <c r="EG284" i="38"/>
  <c r="FG304" i="38"/>
  <c r="CF305" i="38"/>
  <c r="EW342" i="38"/>
  <c r="BV344" i="38"/>
  <c r="EW344" i="38" s="1"/>
  <c r="BD341" i="38"/>
  <c r="BF340" i="38"/>
  <c r="EG339" i="38"/>
  <c r="FH357" i="38"/>
  <c r="BT347" i="38"/>
  <c r="BS348" i="38"/>
  <c r="FI302" i="38"/>
  <c r="FJ301" i="38"/>
  <c r="CI302" i="38"/>
  <c r="AW76" i="41"/>
  <c r="AW78" i="41"/>
  <c r="AW22" i="41"/>
  <c r="BE287" i="38"/>
  <c r="EF287" i="38" s="1"/>
  <c r="BF285" i="38"/>
  <c r="BD285" i="38"/>
  <c r="BT287" i="38"/>
  <c r="BT288" i="38" s="1"/>
  <c r="AZ283" i="38"/>
  <c r="BC282" i="38"/>
  <c r="ET288" i="38"/>
  <c r="EU286" i="38"/>
  <c r="BV290" i="38"/>
  <c r="EW289" i="38"/>
  <c r="BS289" i="38"/>
  <c r="AY286" i="38"/>
  <c r="BA285" i="38"/>
  <c r="AX284" i="38"/>
  <c r="BB283" i="38"/>
  <c r="AA8" i="35"/>
  <c r="AA9" i="35"/>
  <c r="AA10" i="35"/>
  <c r="AA11" i="35"/>
  <c r="AA12" i="35"/>
  <c r="AG7" i="37" s="1"/>
  <c r="AA13" i="35"/>
  <c r="AA14" i="35"/>
  <c r="AA15" i="35"/>
  <c r="AA16" i="35"/>
  <c r="AG8" i="37" s="1"/>
  <c r="AA17" i="35"/>
  <c r="AA18" i="35"/>
  <c r="AA19" i="35"/>
  <c r="AA20" i="35"/>
  <c r="AG9" i="37" s="1"/>
  <c r="AA21" i="35"/>
  <c r="AA22" i="35"/>
  <c r="AA23" i="35"/>
  <c r="AA24" i="35"/>
  <c r="AG10" i="37" s="1"/>
  <c r="AA25" i="35"/>
  <c r="AA26" i="35"/>
  <c r="AA27" i="35"/>
  <c r="AA28" i="35"/>
  <c r="AG11" i="37" s="1"/>
  <c r="AA29" i="35"/>
  <c r="AA30" i="35"/>
  <c r="AA31" i="35"/>
  <c r="AA32" i="35"/>
  <c r="AG12" i="37" s="1"/>
  <c r="AA33" i="35"/>
  <c r="AA34" i="35"/>
  <c r="AA35" i="35"/>
  <c r="AA36" i="35"/>
  <c r="AG13" i="37" s="1"/>
  <c r="AA37" i="35"/>
  <c r="AA38" i="35"/>
  <c r="AA39" i="35"/>
  <c r="AA40" i="35"/>
  <c r="AG14" i="37" s="1"/>
  <c r="AA41" i="35"/>
  <c r="AA42" i="35"/>
  <c r="AA43" i="35"/>
  <c r="AA44" i="35"/>
  <c r="AG15" i="37" s="1"/>
  <c r="AA45" i="35"/>
  <c r="AA46" i="35"/>
  <c r="AA47" i="35"/>
  <c r="AA48" i="35"/>
  <c r="AG16" i="37" s="1"/>
  <c r="AA49" i="35"/>
  <c r="AA50" i="35"/>
  <c r="AA51" i="35"/>
  <c r="AA52" i="35"/>
  <c r="AG17" i="37" s="1"/>
  <c r="AA53" i="35"/>
  <c r="AA54" i="35"/>
  <c r="AA55" i="35"/>
  <c r="AA56" i="35"/>
  <c r="AG18" i="37" s="1"/>
  <c r="AA57" i="35"/>
  <c r="AA58" i="35"/>
  <c r="AA59" i="35"/>
  <c r="AA60" i="35"/>
  <c r="AG19" i="37" s="1"/>
  <c r="AA61" i="35"/>
  <c r="AA62" i="35"/>
  <c r="AA63" i="35"/>
  <c r="AA64" i="35"/>
  <c r="AG20" i="37" s="1"/>
  <c r="AA65" i="35"/>
  <c r="AA66" i="35"/>
  <c r="AA67" i="35"/>
  <c r="AA68" i="35"/>
  <c r="AG21" i="37" s="1"/>
  <c r="AA69" i="35"/>
  <c r="AA70" i="35"/>
  <c r="AA71" i="35"/>
  <c r="AA72" i="35"/>
  <c r="AG22" i="37" s="1"/>
  <c r="AA73" i="35"/>
  <c r="AA74" i="35"/>
  <c r="AA75" i="35"/>
  <c r="AA76" i="35"/>
  <c r="AG23" i="37" s="1"/>
  <c r="AA77" i="35"/>
  <c r="AA78" i="35"/>
  <c r="AA79" i="35"/>
  <c r="AA80" i="35"/>
  <c r="AG24" i="37" s="1"/>
  <c r="AA81" i="35"/>
  <c r="AA82" i="35"/>
  <c r="AA83" i="35"/>
  <c r="AA84" i="35"/>
  <c r="AG25" i="37" s="1"/>
  <c r="AA85" i="35"/>
  <c r="AA86" i="35"/>
  <c r="AA87" i="35"/>
  <c r="AA88" i="35"/>
  <c r="AG26" i="37" s="1"/>
  <c r="AA89" i="35"/>
  <c r="AA90" i="35"/>
  <c r="AA91" i="35"/>
  <c r="AA92" i="35"/>
  <c r="AG27" i="37" s="1"/>
  <c r="AA93" i="35"/>
  <c r="AA94" i="35"/>
  <c r="AA95" i="35"/>
  <c r="AA96" i="35"/>
  <c r="AG28" i="37" s="1"/>
  <c r="AA97" i="35"/>
  <c r="AA98" i="35"/>
  <c r="AA99" i="35"/>
  <c r="AA100" i="35"/>
  <c r="AG29" i="37" s="1"/>
  <c r="AA101" i="35"/>
  <c r="AA102" i="35"/>
  <c r="AA103" i="35"/>
  <c r="AA104" i="35"/>
  <c r="AG30" i="37" s="1"/>
  <c r="AA105" i="35"/>
  <c r="AA106" i="35"/>
  <c r="AA7" i="35"/>
  <c r="AT132" i="41"/>
  <c r="AT182" i="41"/>
  <c r="AT138" i="41"/>
  <c r="AT279" i="41"/>
  <c r="AQ221" i="41"/>
  <c r="AT151" i="41"/>
  <c r="AQ143" i="41"/>
  <c r="AT251" i="41"/>
  <c r="AT234" i="41"/>
  <c r="AT163" i="41"/>
  <c r="AT128" i="41"/>
  <c r="AQ131" i="41"/>
  <c r="AT156" i="41"/>
  <c r="AQ124" i="41"/>
  <c r="AQ199" i="41"/>
  <c r="AQ157" i="41"/>
  <c r="AT282" i="41"/>
  <c r="AT269" i="41"/>
  <c r="AT258" i="41"/>
  <c r="AT134" i="41"/>
  <c r="AQ162" i="41"/>
  <c r="AT186" i="41"/>
  <c r="AT219" i="41"/>
  <c r="AT144" i="41"/>
  <c r="AT147" i="41"/>
  <c r="AT159" i="41"/>
  <c r="AQ193" i="41"/>
  <c r="AT164" i="41"/>
  <c r="AQ185" i="41"/>
  <c r="AQ206" i="41"/>
  <c r="AT133" i="41"/>
  <c r="AQ166" i="41"/>
  <c r="AQ128" i="41"/>
  <c r="AT283" i="41"/>
  <c r="AQ156" i="41"/>
  <c r="AQ160" i="41"/>
  <c r="AT250" i="41"/>
  <c r="AT230" i="41"/>
  <c r="AT143" i="41"/>
  <c r="AQ198" i="41"/>
  <c r="AQ151" i="41"/>
  <c r="AT165" i="41"/>
  <c r="AQ180" i="41"/>
  <c r="AQ173" i="41"/>
  <c r="AT181" i="41"/>
  <c r="AT264" i="41"/>
  <c r="AQ127" i="41"/>
  <c r="AT187" i="41"/>
  <c r="AT188" i="41"/>
  <c r="AT129" i="41"/>
  <c r="AT185" i="41"/>
  <c r="AT214" i="41"/>
  <c r="AT265" i="41"/>
  <c r="AT196" i="41"/>
  <c r="AT229" i="41"/>
  <c r="AQ167" i="41"/>
  <c r="AT191" i="41"/>
  <c r="AT241" i="41"/>
  <c r="AQ154" i="41"/>
  <c r="AT145" i="41"/>
  <c r="AT175" i="41"/>
  <c r="AQ214" i="41"/>
  <c r="AT200" i="41"/>
  <c r="AQ147" i="41"/>
  <c r="AT130" i="41"/>
  <c r="AT221" i="41"/>
  <c r="AT195" i="41"/>
  <c r="AQ213" i="41"/>
  <c r="AT278" i="41"/>
  <c r="AT162" i="41"/>
  <c r="AT261" i="41"/>
  <c r="AT277" i="41"/>
  <c r="AT281" i="41"/>
  <c r="AQ152" i="41"/>
  <c r="AT140" i="41"/>
  <c r="AQ148" i="41"/>
  <c r="AQ153" i="41"/>
  <c r="AT168" i="41"/>
  <c r="AQ186" i="41"/>
  <c r="AT244" i="41"/>
  <c r="AT194" i="41"/>
  <c r="AQ178" i="41"/>
  <c r="AQ182" i="41"/>
  <c r="AT252" i="41"/>
  <c r="AT176" i="41"/>
  <c r="AT209" i="41"/>
  <c r="AT231" i="41"/>
  <c r="AT257" i="41"/>
  <c r="AT248" i="41"/>
  <c r="AT190" i="41"/>
  <c r="AT215" i="41"/>
  <c r="AT203" i="41"/>
  <c r="AT247" i="41"/>
  <c r="AT125" i="41"/>
  <c r="AQ218" i="41"/>
  <c r="AT243" i="41"/>
  <c r="AT205" i="41"/>
  <c r="AT157" i="41"/>
  <c r="AT135" i="41"/>
  <c r="AQ176" i="41"/>
  <c r="AQ149" i="41"/>
  <c r="AT148" i="41"/>
  <c r="AQ139" i="41"/>
  <c r="AT233" i="41"/>
  <c r="AT276" i="41"/>
  <c r="AQ203" i="41"/>
  <c r="AT267" i="41"/>
  <c r="AQ215" i="41"/>
  <c r="AQ179" i="41"/>
  <c r="AT249" i="41"/>
  <c r="AQ129" i="41"/>
  <c r="AT272" i="41"/>
  <c r="AQ183" i="41"/>
  <c r="AQ200" i="41"/>
  <c r="AQ126" i="41"/>
  <c r="AT208" i="41"/>
  <c r="AT173" i="41"/>
  <c r="AT218" i="41"/>
  <c r="AQ170" i="41"/>
  <c r="AQ177" i="41"/>
  <c r="AQ168" i="41"/>
  <c r="AT124" i="41"/>
  <c r="AT235" i="41"/>
  <c r="AT254" i="41"/>
  <c r="AT160" i="41"/>
  <c r="AT149" i="41"/>
  <c r="AT137" i="41"/>
  <c r="AQ223" i="41"/>
  <c r="AT153" i="41"/>
  <c r="AQ142" i="41"/>
  <c r="AQ192" i="41"/>
  <c r="AT142" i="41"/>
  <c r="AT202" i="41"/>
  <c r="AT207" i="41"/>
  <c r="AT126" i="41"/>
  <c r="AT216" i="41"/>
  <c r="AT259" i="41"/>
  <c r="AT255" i="41"/>
  <c r="AT192" i="41"/>
  <c r="AT260" i="41"/>
  <c r="AT174" i="41"/>
  <c r="AT212" i="41"/>
  <c r="AT236" i="41"/>
  <c r="AQ212" i="41"/>
  <c r="AQ205" i="41"/>
  <c r="AQ169" i="41"/>
  <c r="AT183" i="41"/>
  <c r="AT178" i="41"/>
  <c r="AT204" i="41"/>
  <c r="AQ189" i="41"/>
  <c r="AQ150" i="41"/>
  <c r="AT211" i="41"/>
  <c r="AQ196" i="41"/>
  <c r="AT220" i="41"/>
  <c r="AT273" i="41"/>
  <c r="AT268" i="41"/>
  <c r="AQ220" i="41"/>
  <c r="AQ159" i="41"/>
  <c r="AT152" i="41"/>
  <c r="AQ204" i="41"/>
  <c r="AT232" i="41"/>
  <c r="AQ187" i="41"/>
  <c r="AQ163" i="41"/>
  <c r="AT146" i="41"/>
  <c r="AT197" i="41"/>
  <c r="AT189" i="41"/>
  <c r="AT155" i="41"/>
  <c r="AT150" i="41"/>
  <c r="AQ207" i="41"/>
  <c r="AT170" i="41"/>
  <c r="AT167" i="41"/>
  <c r="AQ222" i="41"/>
  <c r="AQ146" i="41"/>
  <c r="AQ132" i="41"/>
  <c r="AQ136" i="41"/>
  <c r="AT180" i="41"/>
  <c r="AT199" i="41"/>
  <c r="AT201" i="41"/>
  <c r="AQ219" i="41"/>
  <c r="AT274" i="41"/>
  <c r="AT179" i="41"/>
  <c r="AT193" i="41"/>
  <c r="AQ197" i="41"/>
  <c r="AQ191" i="41"/>
  <c r="AT280" i="41"/>
  <c r="AQ171" i="41"/>
  <c r="AT266" i="41"/>
  <c r="AQ144" i="41"/>
  <c r="AQ211" i="41"/>
  <c r="AT172" i="41"/>
  <c r="AQ141" i="41"/>
  <c r="AT238" i="41"/>
  <c r="AT210" i="41"/>
  <c r="AT206" i="41"/>
  <c r="AT127" i="41"/>
  <c r="AT275" i="41"/>
  <c r="AT262" i="41"/>
  <c r="AQ195" i="41"/>
  <c r="AT169" i="41"/>
  <c r="AQ164" i="41"/>
  <c r="AT184" i="41"/>
  <c r="AQ184" i="41"/>
  <c r="AT228" i="41"/>
  <c r="AT198" i="41"/>
  <c r="AQ138" i="41"/>
  <c r="AT141" i="41"/>
  <c r="AT177" i="41"/>
  <c r="AT217" i="41"/>
  <c r="AT171" i="41"/>
  <c r="AT161" i="41"/>
  <c r="AT271" i="41"/>
  <c r="AT256" i="41"/>
  <c r="AQ201" i="41"/>
  <c r="AQ208" i="41"/>
  <c r="AQ190" i="41"/>
  <c r="AT213" i="41"/>
  <c r="AQ175" i="41"/>
  <c r="AT253" i="41"/>
  <c r="AQ135" i="41"/>
  <c r="AQ134" i="41"/>
  <c r="AQ217" i="41"/>
  <c r="AT131" i="41"/>
  <c r="AQ158" i="41"/>
  <c r="AQ210" i="41"/>
  <c r="AQ165" i="41"/>
  <c r="AQ202" i="41"/>
  <c r="AT166" i="41"/>
  <c r="AQ209" i="41"/>
  <c r="AT222" i="41"/>
  <c r="AQ155" i="41"/>
  <c r="AT246" i="41"/>
  <c r="AQ137" i="41"/>
  <c r="AT223" i="41"/>
  <c r="AQ145" i="41"/>
  <c r="AT139" i="41"/>
  <c r="AQ140" i="41"/>
  <c r="AQ216" i="41"/>
  <c r="AQ133" i="41"/>
  <c r="AT270" i="41"/>
  <c r="AQ172" i="41"/>
  <c r="AT154" i="41"/>
  <c r="AQ194" i="41"/>
  <c r="AQ125" i="41"/>
  <c r="AT158" i="41"/>
  <c r="AT242" i="41"/>
  <c r="AT239" i="41"/>
  <c r="AT240" i="41"/>
  <c r="AT237" i="41"/>
  <c r="AT227" i="41"/>
  <c r="AT263" i="41"/>
  <c r="AT245" i="41"/>
  <c r="AT136" i="41"/>
  <c r="AQ161" i="41"/>
  <c r="AQ174" i="41"/>
  <c r="AQ188" i="41"/>
  <c r="AQ181" i="41"/>
  <c r="AQ130" i="41"/>
  <c r="FG361" i="38" l="1"/>
  <c r="CF362" i="38"/>
  <c r="FI363" i="38"/>
  <c r="CH364" i="38"/>
  <c r="BD342" i="38"/>
  <c r="EE342" i="38" s="1"/>
  <c r="FH359" i="38"/>
  <c r="CG360" i="38"/>
  <c r="FH305" i="38"/>
  <c r="CG306" i="38"/>
  <c r="FJ302" i="38"/>
  <c r="CI303" i="38"/>
  <c r="FI304" i="38"/>
  <c r="CH305" i="38"/>
  <c r="BC283" i="38"/>
  <c r="AZ284" i="38"/>
  <c r="EG285" i="38"/>
  <c r="CF306" i="38"/>
  <c r="FG305" i="38"/>
  <c r="AG160" i="37"/>
  <c r="BV345" i="38"/>
  <c r="BV346" i="38" s="1"/>
  <c r="EW346" i="38" s="1"/>
  <c r="BD343" i="38"/>
  <c r="EE343" i="38" s="1"/>
  <c r="EE341" i="38"/>
  <c r="EG340" i="38"/>
  <c r="BF341" i="38"/>
  <c r="EG341" i="38" s="1"/>
  <c r="AG163" i="37"/>
  <c r="AG162" i="37"/>
  <c r="AG161" i="37"/>
  <c r="AG159" i="37"/>
  <c r="AG158" i="37"/>
  <c r="AG157" i="37"/>
  <c r="AG156" i="37"/>
  <c r="AG155" i="37"/>
  <c r="AG154" i="37"/>
  <c r="AG153" i="37"/>
  <c r="AG152" i="37"/>
  <c r="AG151" i="37"/>
  <c r="AG150" i="37"/>
  <c r="AG149" i="37"/>
  <c r="AG148" i="37"/>
  <c r="AG147" i="37"/>
  <c r="AG146" i="37"/>
  <c r="AG145" i="37"/>
  <c r="AG144" i="37"/>
  <c r="AG143" i="37"/>
  <c r="AG142" i="37"/>
  <c r="AG141" i="37"/>
  <c r="AG140" i="37"/>
  <c r="AP334" i="38"/>
  <c r="BT348" i="38"/>
  <c r="BS349" i="38"/>
  <c r="AW23" i="41"/>
  <c r="BE288" i="38"/>
  <c r="EF288" i="38" s="1"/>
  <c r="BF286" i="38"/>
  <c r="BD286" i="38"/>
  <c r="AZ285" i="38"/>
  <c r="AZ286" i="38" s="1"/>
  <c r="EU287" i="38"/>
  <c r="EU288" i="38"/>
  <c r="BT289" i="38"/>
  <c r="EU289" i="38" s="1"/>
  <c r="BC284" i="38"/>
  <c r="BA286" i="38"/>
  <c r="EW290" i="38"/>
  <c r="BV291" i="38"/>
  <c r="ET289" i="38"/>
  <c r="BS290" i="38"/>
  <c r="BB284" i="38"/>
  <c r="AX285" i="38"/>
  <c r="AY287" i="38"/>
  <c r="AG88" i="41" l="1"/>
  <c r="AG90" i="41"/>
  <c r="AG92" i="41"/>
  <c r="AG94" i="41"/>
  <c r="AG96" i="41"/>
  <c r="AG98" i="41"/>
  <c r="AG100" i="41"/>
  <c r="AG102" i="41"/>
  <c r="AG104" i="41"/>
  <c r="AG89" i="41"/>
  <c r="AG91" i="41"/>
  <c r="AG93" i="41"/>
  <c r="AG107" i="41"/>
  <c r="AG95" i="41"/>
  <c r="AG97" i="41"/>
  <c r="AG99" i="41"/>
  <c r="AG106" i="41"/>
  <c r="AG108" i="41"/>
  <c r="AG110" i="41"/>
  <c r="AG112" i="41"/>
  <c r="AG87" i="41"/>
  <c r="AG101" i="41"/>
  <c r="AG103" i="41"/>
  <c r="AG105" i="41"/>
  <c r="AG109" i="41"/>
  <c r="AG111" i="41"/>
  <c r="FH360" i="38"/>
  <c r="CG361" i="38"/>
  <c r="FI364" i="38"/>
  <c r="CH365" i="38"/>
  <c r="FG362" i="38"/>
  <c r="CF363" i="38"/>
  <c r="FJ303" i="38"/>
  <c r="CI304" i="38"/>
  <c r="FH306" i="38"/>
  <c r="CG307" i="38"/>
  <c r="FG306" i="38"/>
  <c r="CF307" i="38"/>
  <c r="FI305" i="38"/>
  <c r="CH306" i="38"/>
  <c r="EG286" i="38"/>
  <c r="EW345" i="38"/>
  <c r="BV347" i="38"/>
  <c r="EW347" i="38" s="1"/>
  <c r="BD344" i="38"/>
  <c r="EE344" i="38" s="1"/>
  <c r="BF342" i="38"/>
  <c r="BF343" i="38" s="1"/>
  <c r="EG343" i="38" s="1"/>
  <c r="AP335" i="38"/>
  <c r="DQ335" i="38" s="1"/>
  <c r="DQ334" i="38"/>
  <c r="BT349" i="38"/>
  <c r="BS350" i="38"/>
  <c r="AW79" i="41"/>
  <c r="AG9" i="41"/>
  <c r="AG10" i="41" s="1"/>
  <c r="AG11" i="41" s="1"/>
  <c r="AG12" i="41" s="1"/>
  <c r="AG13" i="41" s="1"/>
  <c r="AG14" i="41" s="1"/>
  <c r="AG15" i="41" s="1"/>
  <c r="AG16" i="41" s="1"/>
  <c r="AG17" i="41" s="1"/>
  <c r="AG18" i="41" s="1"/>
  <c r="AG19" i="41" s="1"/>
  <c r="AG20" i="41" s="1"/>
  <c r="AG21" i="41" s="1"/>
  <c r="AG22" i="41" s="1"/>
  <c r="AG23" i="41" s="1"/>
  <c r="AG24" i="41" s="1"/>
  <c r="AG25" i="41" s="1"/>
  <c r="AG26" i="41" s="1"/>
  <c r="AG27" i="41" s="1"/>
  <c r="AG28" i="41" s="1"/>
  <c r="AG29" i="41" s="1"/>
  <c r="AG30" i="41" s="1"/>
  <c r="AG7" i="41"/>
  <c r="AG8" i="41"/>
  <c r="AW80" i="41"/>
  <c r="AW24" i="41"/>
  <c r="BE289" i="38"/>
  <c r="EF289" i="38" s="1"/>
  <c r="BF287" i="38"/>
  <c r="EG287" i="38" s="1"/>
  <c r="AP279" i="38"/>
  <c r="BD287" i="38"/>
  <c r="BT290" i="38"/>
  <c r="EU290" i="38" s="1"/>
  <c r="AZ287" i="38"/>
  <c r="AZ288" i="38" s="1"/>
  <c r="BB285" i="38"/>
  <c r="EW291" i="38"/>
  <c r="BA287" i="38"/>
  <c r="BC285" i="38"/>
  <c r="BV292" i="38"/>
  <c r="BS291" i="38"/>
  <c r="ET290" i="38"/>
  <c r="AY288" i="38"/>
  <c r="AX286" i="38"/>
  <c r="FG363" i="38" l="1"/>
  <c r="CF364" i="38"/>
  <c r="FI365" i="38"/>
  <c r="CH366" i="38"/>
  <c r="FH361" i="38"/>
  <c r="CG362" i="38"/>
  <c r="FG307" i="38"/>
  <c r="CF308" i="38"/>
  <c r="FJ304" i="38"/>
  <c r="CI305" i="38"/>
  <c r="FH307" i="38"/>
  <c r="CG308" i="38"/>
  <c r="FI306" i="38"/>
  <c r="CH307" i="38"/>
  <c r="BV348" i="38"/>
  <c r="EW348" i="38" s="1"/>
  <c r="BD345" i="38"/>
  <c r="EE345" i="38" s="1"/>
  <c r="AP336" i="38"/>
  <c r="EG342" i="38"/>
  <c r="BF344" i="38"/>
  <c r="EG344" i="38" s="1"/>
  <c r="BT350" i="38"/>
  <c r="BS351" i="38"/>
  <c r="DQ279" i="38"/>
  <c r="AW25" i="41"/>
  <c r="AW26" i="41" s="1"/>
  <c r="AW27" i="41" s="1"/>
  <c r="AW28" i="41" s="1"/>
  <c r="AW29" i="41" s="1"/>
  <c r="AW30" i="41" s="1"/>
  <c r="AG63" i="41"/>
  <c r="AG76" i="41"/>
  <c r="AG74" i="41"/>
  <c r="AG81" i="41"/>
  <c r="AG77" i="41"/>
  <c r="AG80" i="41"/>
  <c r="AG78" i="41"/>
  <c r="AG65" i="41"/>
  <c r="AG79" i="41"/>
  <c r="AG72" i="41"/>
  <c r="AG64" i="41"/>
  <c r="AG67" i="41"/>
  <c r="AG70" i="41"/>
  <c r="AG86" i="41"/>
  <c r="AG69" i="41"/>
  <c r="AG85" i="41"/>
  <c r="AG75" i="41"/>
  <c r="AG68" i="41"/>
  <c r="AG83" i="41"/>
  <c r="AG73" i="41"/>
  <c r="AG84" i="41"/>
  <c r="AG71" i="41"/>
  <c r="AG82" i="41"/>
  <c r="AG66" i="41"/>
  <c r="BE290" i="38"/>
  <c r="EF290" i="38" s="1"/>
  <c r="AZ289" i="38"/>
  <c r="AZ290" i="38" s="1"/>
  <c r="BF288" i="38"/>
  <c r="EG288" i="38" s="1"/>
  <c r="AP280" i="38"/>
  <c r="BT291" i="38"/>
  <c r="EU291" i="38" s="1"/>
  <c r="BD288" i="38"/>
  <c r="BA288" i="38"/>
  <c r="BA289" i="38" s="1"/>
  <c r="BC286" i="38"/>
  <c r="AY289" i="38"/>
  <c r="BB286" i="38"/>
  <c r="EW292" i="38"/>
  <c r="BV293" i="38"/>
  <c r="ET291" i="38"/>
  <c r="BS292" i="38"/>
  <c r="AX287" i="38"/>
  <c r="AG217" i="41"/>
  <c r="AG270" i="41"/>
  <c r="AG239" i="41"/>
  <c r="AG216" i="41"/>
  <c r="AG164" i="41"/>
  <c r="AG211" i="41"/>
  <c r="AG166" i="41"/>
  <c r="AG226" i="41"/>
  <c r="AG148" i="41"/>
  <c r="AG137" i="41"/>
  <c r="AG145" i="41"/>
  <c r="AG225" i="41"/>
  <c r="AG277" i="41"/>
  <c r="AG162" i="41"/>
  <c r="AG264" i="41"/>
  <c r="AG146" i="41"/>
  <c r="AG276" i="41"/>
  <c r="AG207" i="41"/>
  <c r="AG232" i="41"/>
  <c r="AG131" i="41"/>
  <c r="AG272" i="41"/>
  <c r="AG247" i="41"/>
  <c r="AG158" i="41"/>
  <c r="AG231" i="41"/>
  <c r="AG188" i="41"/>
  <c r="AG172" i="41"/>
  <c r="AG205" i="41"/>
  <c r="AG252" i="41"/>
  <c r="AG185" i="41"/>
  <c r="AG161" i="41"/>
  <c r="AG254" i="41"/>
  <c r="AG152" i="41"/>
  <c r="AG259" i="41"/>
  <c r="AG233" i="41"/>
  <c r="AG250" i="41"/>
  <c r="AG224" i="41"/>
  <c r="AG265" i="41"/>
  <c r="AG256" i="41"/>
  <c r="AG215" i="41"/>
  <c r="AG179" i="41"/>
  <c r="AG271" i="41"/>
  <c r="AG249" i="41"/>
  <c r="AG174" i="41"/>
  <c r="AG169" i="41"/>
  <c r="AG204" i="41"/>
  <c r="AG267" i="41"/>
  <c r="AG159" i="41"/>
  <c r="AG183" i="41"/>
  <c r="AG167" i="41"/>
  <c r="AG147" i="41"/>
  <c r="AG134" i="41"/>
  <c r="AG281" i="41"/>
  <c r="AG170" i="41"/>
  <c r="AG236" i="41"/>
  <c r="AG246" i="41"/>
  <c r="AG176" i="41"/>
  <c r="AG149" i="41"/>
  <c r="AG244" i="41"/>
  <c r="AG154" i="41"/>
  <c r="AG199" i="41"/>
  <c r="AG126" i="41"/>
  <c r="AG253" i="41"/>
  <c r="AG262" i="41"/>
  <c r="AG213" i="41"/>
  <c r="AG248" i="41"/>
  <c r="AG223" i="41"/>
  <c r="AG282" i="41"/>
  <c r="AG181" i="41"/>
  <c r="AG230" i="41"/>
  <c r="AG218" i="41"/>
  <c r="AG228" i="41"/>
  <c r="AG238" i="41"/>
  <c r="AG251" i="41"/>
  <c r="AG138" i="41"/>
  <c r="AG210" i="41"/>
  <c r="AG191" i="41"/>
  <c r="AG132" i="41"/>
  <c r="AG156" i="41"/>
  <c r="AG157" i="41"/>
  <c r="AG133" i="41"/>
  <c r="AG229" i="41"/>
  <c r="AG206" i="41"/>
  <c r="AG258" i="41"/>
  <c r="AG268" i="41"/>
  <c r="AG261" i="41"/>
  <c r="AG173" i="41"/>
  <c r="AG187" i="41"/>
  <c r="AG219" i="41"/>
  <c r="AG155" i="41"/>
  <c r="AG195" i="41"/>
  <c r="AG240" i="41"/>
  <c r="AG203" i="41"/>
  <c r="AG168" i="41"/>
  <c r="AG140" i="41"/>
  <c r="AG136" i="41"/>
  <c r="AG209" i="41"/>
  <c r="AG178" i="41"/>
  <c r="AG280" i="41"/>
  <c r="AG151" i="41"/>
  <c r="AG212" i="41"/>
  <c r="AG186" i="41"/>
  <c r="AG243" i="41"/>
  <c r="AG150" i="41"/>
  <c r="AG182" i="41"/>
  <c r="AG194" i="41"/>
  <c r="AG235" i="41"/>
  <c r="AG278" i="41"/>
  <c r="AG177" i="41"/>
  <c r="AG220" i="41"/>
  <c r="AG273" i="41"/>
  <c r="AG245" i="41"/>
  <c r="AG257" i="41"/>
  <c r="AG263" i="41"/>
  <c r="AG241" i="41"/>
  <c r="AG153" i="41"/>
  <c r="AG227" i="41"/>
  <c r="AG171" i="41"/>
  <c r="AG127" i="41"/>
  <c r="AG274" i="41"/>
  <c r="AG190" i="41"/>
  <c r="AG135" i="41"/>
  <c r="AG193" i="41"/>
  <c r="AG275" i="41"/>
  <c r="AG222" i="41"/>
  <c r="AG234" i="41"/>
  <c r="AG142" i="41"/>
  <c r="AG141" i="41"/>
  <c r="AG163" i="41"/>
  <c r="AG283" i="41"/>
  <c r="AG201" i="41"/>
  <c r="AG143" i="41"/>
  <c r="AG189" i="41"/>
  <c r="AG184" i="41"/>
  <c r="AG160" i="41"/>
  <c r="AG260" i="41"/>
  <c r="AG269" i="41"/>
  <c r="AG197" i="41"/>
  <c r="AG124" i="41"/>
  <c r="AG237" i="41"/>
  <c r="AG196" i="41"/>
  <c r="AG125" i="41"/>
  <c r="AG255" i="41"/>
  <c r="AG242" i="41"/>
  <c r="AG208" i="41"/>
  <c r="AG128" i="41"/>
  <c r="AG198" i="41"/>
  <c r="AG144" i="41"/>
  <c r="AG175" i="41"/>
  <c r="AG214" i="41"/>
  <c r="AG279" i="41"/>
  <c r="AG192" i="41"/>
  <c r="AG200" i="41"/>
  <c r="AG180" i="41"/>
  <c r="AG129" i="41"/>
  <c r="AG130" i="41"/>
  <c r="AG266" i="41"/>
  <c r="AG139" i="41"/>
  <c r="AG165" i="41"/>
  <c r="AG202" i="41"/>
  <c r="FG364" i="38" l="1"/>
  <c r="CF365" i="38"/>
  <c r="FH362" i="38"/>
  <c r="CG363" i="38"/>
  <c r="DQ336" i="38"/>
  <c r="FI366" i="38"/>
  <c r="CH367" i="38"/>
  <c r="FG308" i="38"/>
  <c r="CF309" i="38"/>
  <c r="FI307" i="38"/>
  <c r="CH308" i="38"/>
  <c r="FH308" i="38"/>
  <c r="CG309" i="38"/>
  <c r="FJ305" i="38"/>
  <c r="CI306" i="38"/>
  <c r="BV349" i="38"/>
  <c r="EW349" i="38" s="1"/>
  <c r="BD346" i="38"/>
  <c r="EE346" i="38" s="1"/>
  <c r="AP337" i="38"/>
  <c r="BF345" i="38"/>
  <c r="BS352" i="38"/>
  <c r="BT351" i="38"/>
  <c r="DQ280" i="38"/>
  <c r="AW84" i="41"/>
  <c r="AW86" i="41"/>
  <c r="AW83" i="41"/>
  <c r="AW81" i="41"/>
  <c r="AW82" i="41"/>
  <c r="AW85" i="41"/>
  <c r="BE291" i="38"/>
  <c r="EF291" i="38" s="1"/>
  <c r="BF289" i="38"/>
  <c r="AP281" i="38"/>
  <c r="BT292" i="38"/>
  <c r="EU292" i="38" s="1"/>
  <c r="BD289" i="38"/>
  <c r="AY290" i="38"/>
  <c r="AY291" i="38" s="1"/>
  <c r="BA290" i="38"/>
  <c r="BB287" i="38"/>
  <c r="BB288" i="38" s="1"/>
  <c r="BC287" i="38"/>
  <c r="EW293" i="38"/>
  <c r="BV294" i="38"/>
  <c r="ET292" i="38"/>
  <c r="BS293" i="38"/>
  <c r="AZ291" i="38"/>
  <c r="AX288" i="38"/>
  <c r="CN9" i="35"/>
  <c r="CN10" i="35"/>
  <c r="CN11" i="35"/>
  <c r="CN12" i="35"/>
  <c r="CN13" i="35"/>
  <c r="CN14" i="35"/>
  <c r="CN15" i="35"/>
  <c r="CN16" i="35"/>
  <c r="CN17" i="35"/>
  <c r="CN8" i="35"/>
  <c r="CM9" i="35"/>
  <c r="CM10" i="35"/>
  <c r="CM11" i="35"/>
  <c r="CM12" i="35"/>
  <c r="CM13" i="35"/>
  <c r="CM14" i="35"/>
  <c r="CM15" i="35"/>
  <c r="CM16" i="35"/>
  <c r="CM17" i="35"/>
  <c r="CM8" i="35"/>
  <c r="U112" i="35"/>
  <c r="U117" i="35"/>
  <c r="U126" i="35"/>
  <c r="U131" i="35"/>
  <c r="U27" i="35"/>
  <c r="U140" i="35"/>
  <c r="U115" i="35"/>
  <c r="U136" i="35"/>
  <c r="U106" i="35"/>
  <c r="U162" i="35"/>
  <c r="U14" i="35"/>
  <c r="U146" i="35"/>
  <c r="U86" i="35"/>
  <c r="U51" i="35"/>
  <c r="U65" i="35"/>
  <c r="U40" i="35"/>
  <c r="U161" i="35"/>
  <c r="U119" i="35"/>
  <c r="U36" i="35"/>
  <c r="U107" i="35"/>
  <c r="U110" i="35"/>
  <c r="U38" i="35"/>
  <c r="U23" i="35"/>
  <c r="U102" i="35"/>
  <c r="U100" i="35"/>
  <c r="U124" i="35"/>
  <c r="U153" i="35"/>
  <c r="U16" i="35"/>
  <c r="U128" i="35"/>
  <c r="U66" i="35"/>
  <c r="U79" i="35"/>
  <c r="U160" i="35"/>
  <c r="U26" i="35"/>
  <c r="U29" i="35"/>
  <c r="U24" i="35"/>
  <c r="U155" i="35"/>
  <c r="U50" i="35"/>
  <c r="U159" i="35"/>
  <c r="U111" i="35"/>
  <c r="U123" i="35"/>
  <c r="U152" i="35"/>
  <c r="U73" i="35"/>
  <c r="U137" i="35"/>
  <c r="U35" i="35"/>
  <c r="U132" i="35"/>
  <c r="U90" i="35"/>
  <c r="U148" i="35"/>
  <c r="U158" i="35"/>
  <c r="U122" i="35"/>
  <c r="U53" i="35"/>
  <c r="U127" i="35"/>
  <c r="U142" i="35"/>
  <c r="U84" i="35"/>
  <c r="U154" i="35"/>
  <c r="U165" i="35"/>
  <c r="U121" i="35"/>
  <c r="U149" i="35"/>
  <c r="U104" i="35"/>
  <c r="U138" i="35"/>
  <c r="U108" i="35"/>
  <c r="U120" i="35"/>
  <c r="U32" i="35"/>
  <c r="U28" i="35"/>
  <c r="U68" i="35"/>
  <c r="U134" i="35"/>
  <c r="U44" i="35"/>
  <c r="U125" i="35"/>
  <c r="U151" i="35"/>
  <c r="U45" i="35"/>
  <c r="U49" i="35"/>
  <c r="U109" i="35"/>
  <c r="U143" i="35"/>
  <c r="U166" i="35"/>
  <c r="U147" i="35"/>
  <c r="U41" i="35"/>
  <c r="U7" i="35"/>
  <c r="U77" i="35"/>
  <c r="U46" i="35"/>
  <c r="U144" i="35"/>
  <c r="U52" i="35"/>
  <c r="U13" i="35"/>
  <c r="U94" i="35"/>
  <c r="U150" i="35"/>
  <c r="U99" i="35"/>
  <c r="U95" i="35"/>
  <c r="U156" i="35"/>
  <c r="U133" i="35"/>
  <c r="U98" i="35"/>
  <c r="U130" i="35"/>
  <c r="U39" i="35"/>
  <c r="U129" i="35"/>
  <c r="U18" i="35"/>
  <c r="U22" i="35"/>
  <c r="U62" i="35"/>
  <c r="U118" i="35"/>
  <c r="U88" i="35"/>
  <c r="U8" i="35"/>
  <c r="U105" i="35"/>
  <c r="U113" i="35"/>
  <c r="U114" i="35"/>
  <c r="U141" i="35"/>
  <c r="U164" i="35"/>
  <c r="U64" i="35"/>
  <c r="U82" i="35"/>
  <c r="U145" i="35"/>
  <c r="U116" i="35"/>
  <c r="U157" i="35"/>
  <c r="U30" i="35"/>
  <c r="U63" i="35"/>
  <c r="U57" i="35"/>
  <c r="U80" i="35"/>
  <c r="U12" i="35"/>
  <c r="U139" i="35"/>
  <c r="U135" i="35"/>
  <c r="U163" i="35"/>
  <c r="U74" i="35"/>
  <c r="U81" i="35"/>
  <c r="AW127" i="41"/>
  <c r="AW265" i="41"/>
  <c r="AW227" i="41"/>
  <c r="AW144" i="41"/>
  <c r="AW273" i="41"/>
  <c r="AW219" i="41"/>
  <c r="AW242" i="41"/>
  <c r="AW129" i="41"/>
  <c r="AW180" i="41"/>
  <c r="AW234" i="41"/>
  <c r="AW186" i="41"/>
  <c r="AW239" i="41"/>
  <c r="AW214" i="41"/>
  <c r="AW124" i="41"/>
  <c r="AW162" i="41"/>
  <c r="AW243" i="41"/>
  <c r="AW278" i="41"/>
  <c r="AW231" i="41"/>
  <c r="AW147" i="41"/>
  <c r="AW189" i="41"/>
  <c r="AW280" i="41"/>
  <c r="AW250" i="41"/>
  <c r="AW191" i="41"/>
  <c r="AW149" i="41"/>
  <c r="AW165" i="41"/>
  <c r="AW228" i="41"/>
  <c r="AW139" i="41"/>
  <c r="AW192" i="41"/>
  <c r="AW211" i="41"/>
  <c r="AW181" i="41"/>
  <c r="AW131" i="41"/>
  <c r="AW160" i="41"/>
  <c r="AW275" i="41"/>
  <c r="AW197" i="41"/>
  <c r="AW252" i="41"/>
  <c r="AW276" i="41"/>
  <c r="AW238" i="41"/>
  <c r="AW155" i="41"/>
  <c r="AW241" i="41"/>
  <c r="AW209" i="41"/>
  <c r="AW263" i="41"/>
  <c r="AW138" i="41"/>
  <c r="AW232" i="41"/>
  <c r="AW178" i="41"/>
  <c r="AW154" i="41"/>
  <c r="AW164" i="41"/>
  <c r="AW262" i="41"/>
  <c r="AW205" i="41"/>
  <c r="AW148" i="41"/>
  <c r="AW196" i="41"/>
  <c r="AW170" i="41"/>
  <c r="AW223" i="41"/>
  <c r="AW143" i="41"/>
  <c r="AW240" i="41"/>
  <c r="AW264" i="41"/>
  <c r="AW200" i="41"/>
  <c r="AW134" i="41"/>
  <c r="AW282" i="41"/>
  <c r="AW176" i="41"/>
  <c r="AW195" i="41"/>
  <c r="AW246" i="41"/>
  <c r="AW204" i="41"/>
  <c r="AW150" i="41"/>
  <c r="AW128" i="41"/>
  <c r="AW257" i="41"/>
  <c r="AW146" i="41"/>
  <c r="AW267" i="41"/>
  <c r="AW222" i="41"/>
  <c r="AW259" i="41"/>
  <c r="AW130" i="41"/>
  <c r="AW216" i="41"/>
  <c r="AW260" i="41"/>
  <c r="AW277" i="41"/>
  <c r="AW212" i="41"/>
  <c r="AW133" i="41"/>
  <c r="AW220" i="41"/>
  <c r="AW229" i="41"/>
  <c r="AW253" i="41"/>
  <c r="AW237" i="41"/>
  <c r="AW140" i="41"/>
  <c r="AW198" i="41"/>
  <c r="AW206" i="41"/>
  <c r="AW270" i="41"/>
  <c r="AW271" i="41"/>
  <c r="AW182" i="41"/>
  <c r="AW187" i="41"/>
  <c r="AW217" i="41"/>
  <c r="AW126" i="41"/>
  <c r="AW151" i="41"/>
  <c r="AW135" i="41"/>
  <c r="AW137" i="41"/>
  <c r="AW247" i="41"/>
  <c r="AW142" i="41"/>
  <c r="AW244" i="41"/>
  <c r="AW152" i="41"/>
  <c r="AW274" i="41"/>
  <c r="AW169" i="41"/>
  <c r="AW173" i="41"/>
  <c r="AW203" i="41"/>
  <c r="AW184" i="41"/>
  <c r="AW179" i="41"/>
  <c r="AW245" i="41"/>
  <c r="AW167" i="41"/>
  <c r="AW190" i="41"/>
  <c r="AW249" i="41"/>
  <c r="AW224" i="41"/>
  <c r="AW281" i="41"/>
  <c r="AW235" i="41"/>
  <c r="AW233" i="41"/>
  <c r="AW210" i="41"/>
  <c r="AW141" i="41"/>
  <c r="AW157" i="41"/>
  <c r="AW215" i="41"/>
  <c r="AW279" i="41"/>
  <c r="AW258" i="41"/>
  <c r="AW166" i="41"/>
  <c r="AW153" i="41"/>
  <c r="AW207" i="41"/>
  <c r="AW208" i="41"/>
  <c r="AW225" i="41"/>
  <c r="AW269" i="41"/>
  <c r="AW132" i="41"/>
  <c r="AW236" i="41"/>
  <c r="AW125" i="41"/>
  <c r="AW188" i="41"/>
  <c r="AW174" i="41"/>
  <c r="AW159" i="41"/>
  <c r="AW171" i="41"/>
  <c r="AW255" i="41"/>
  <c r="AW136" i="41"/>
  <c r="AW172" i="41"/>
  <c r="AW226" i="41"/>
  <c r="AW248" i="41"/>
  <c r="AW199" i="41"/>
  <c r="AW168" i="41"/>
  <c r="AW261" i="41"/>
  <c r="AW156" i="41"/>
  <c r="AW266" i="41"/>
  <c r="AW218" i="41"/>
  <c r="AW251" i="41"/>
  <c r="AW183" i="41"/>
  <c r="AW145" i="41"/>
  <c r="AW163" i="41"/>
  <c r="AW175" i="41"/>
  <c r="AW213" i="41"/>
  <c r="AW201" i="41"/>
  <c r="AW185" i="41"/>
  <c r="AW161" i="41"/>
  <c r="AG221" i="41"/>
  <c r="AW268" i="41"/>
  <c r="AW194" i="41"/>
  <c r="AW283" i="41"/>
  <c r="AW221" i="41"/>
  <c r="AW230" i="41"/>
  <c r="AW158" i="41"/>
  <c r="AW272" i="41"/>
  <c r="AW193" i="41"/>
  <c r="AW202" i="41"/>
  <c r="AW177" i="41"/>
  <c r="AW254" i="41"/>
  <c r="AW256" i="41"/>
  <c r="FG365" i="38" l="1"/>
  <c r="CF366" i="38"/>
  <c r="FH363" i="38"/>
  <c r="CG364" i="38"/>
  <c r="FI367" i="38"/>
  <c r="CH368" i="38"/>
  <c r="AP338" i="38"/>
  <c r="FJ306" i="38"/>
  <c r="CI307" i="38"/>
  <c r="FG309" i="38"/>
  <c r="CF310" i="38"/>
  <c r="AP282" i="38"/>
  <c r="DQ282" i="38" s="1"/>
  <c r="FH309" i="38"/>
  <c r="CG310" i="38"/>
  <c r="FI308" i="38"/>
  <c r="CH309" i="38"/>
  <c r="BV350" i="38"/>
  <c r="EW350" i="38" s="1"/>
  <c r="BD347" i="38"/>
  <c r="BD348" i="38" s="1"/>
  <c r="EE348" i="38" s="1"/>
  <c r="DQ337" i="38"/>
  <c r="AP339" i="38"/>
  <c r="DQ339" i="38" s="1"/>
  <c r="EG345" i="38"/>
  <c r="BF346" i="38"/>
  <c r="EG346" i="38" s="1"/>
  <c r="BT352" i="38"/>
  <c r="BS353" i="38"/>
  <c r="BE292" i="38"/>
  <c r="EF292" i="38" s="1"/>
  <c r="DQ281" i="38"/>
  <c r="BT293" i="38"/>
  <c r="BT294" i="38" s="1"/>
  <c r="BT295" i="38" s="1"/>
  <c r="EG289" i="38"/>
  <c r="BF290" i="38"/>
  <c r="BF291" i="38" s="1"/>
  <c r="EG291" i="38" s="1"/>
  <c r="BD290" i="38"/>
  <c r="BB289" i="38"/>
  <c r="BB290" i="38" s="1"/>
  <c r="BC288" i="38"/>
  <c r="BA291" i="38"/>
  <c r="BV295" i="38"/>
  <c r="EW294" i="38"/>
  <c r="ET293" i="38"/>
  <c r="BS294" i="38"/>
  <c r="AX289" i="38"/>
  <c r="AY292" i="38"/>
  <c r="AZ292" i="38"/>
  <c r="U97" i="35"/>
  <c r="U47" i="35"/>
  <c r="U87" i="35"/>
  <c r="U42" i="35"/>
  <c r="U91" i="35"/>
  <c r="U71" i="35"/>
  <c r="U10" i="35"/>
  <c r="U78" i="35"/>
  <c r="U43" i="35"/>
  <c r="U20" i="35"/>
  <c r="U85" i="35"/>
  <c r="U54" i="35"/>
  <c r="U21" i="35"/>
  <c r="U58" i="35"/>
  <c r="U72" i="35"/>
  <c r="U34" i="35"/>
  <c r="U76" i="35"/>
  <c r="U31" i="35"/>
  <c r="U96" i="35"/>
  <c r="U19" i="35"/>
  <c r="U92" i="35"/>
  <c r="U69" i="35"/>
  <c r="U61" i="35"/>
  <c r="U55" i="35"/>
  <c r="U67" i="35"/>
  <c r="U56" i="35"/>
  <c r="U103" i="35"/>
  <c r="U89" i="35"/>
  <c r="U9" i="35"/>
  <c r="U48" i="35"/>
  <c r="U33" i="35"/>
  <c r="U11" i="35"/>
  <c r="U59" i="35"/>
  <c r="U101" i="35"/>
  <c r="U37" i="35"/>
  <c r="U83" i="35"/>
  <c r="U70" i="35"/>
  <c r="U25" i="35"/>
  <c r="U60" i="35"/>
  <c r="U93" i="35"/>
  <c r="U15" i="35"/>
  <c r="U17" i="35"/>
  <c r="U75" i="35"/>
  <c r="FH364" i="38" l="1"/>
  <c r="CG365" i="38"/>
  <c r="FI368" i="38"/>
  <c r="CH369" i="38"/>
  <c r="FG366" i="38"/>
  <c r="CF367" i="38"/>
  <c r="AP283" i="38"/>
  <c r="AP284" i="38" s="1"/>
  <c r="DQ284" i="38" s="1"/>
  <c r="DQ338" i="38"/>
  <c r="FI309" i="38"/>
  <c r="CH310" i="38"/>
  <c r="FG310" i="38"/>
  <c r="CF311" i="38"/>
  <c r="FH310" i="38"/>
  <c r="CG311" i="38"/>
  <c r="FJ307" i="38"/>
  <c r="CI308" i="38"/>
  <c r="AA74" i="37"/>
  <c r="AA72" i="37"/>
  <c r="AA67" i="37"/>
  <c r="AA70" i="37"/>
  <c r="AA69" i="37"/>
  <c r="AA68" i="37"/>
  <c r="AA73" i="37"/>
  <c r="AA71" i="37"/>
  <c r="AA65" i="37"/>
  <c r="AA66" i="37"/>
  <c r="AA63" i="37"/>
  <c r="AA79" i="37"/>
  <c r="AA77" i="37"/>
  <c r="AA75" i="37"/>
  <c r="AA80" i="37"/>
  <c r="AA76" i="37"/>
  <c r="AA78" i="37"/>
  <c r="AA64" i="37"/>
  <c r="BV351" i="38"/>
  <c r="BV352" i="38" s="1"/>
  <c r="EW352" i="38" s="1"/>
  <c r="BD349" i="38"/>
  <c r="BD350" i="38" s="1"/>
  <c r="EE350" i="38" s="1"/>
  <c r="EE347" i="38"/>
  <c r="AP340" i="38"/>
  <c r="BF347" i="38"/>
  <c r="BT353" i="38"/>
  <c r="BS354" i="38"/>
  <c r="EU295" i="38"/>
  <c r="BT296" i="38"/>
  <c r="BE293" i="38"/>
  <c r="EF293" i="38" s="1"/>
  <c r="EU293" i="38"/>
  <c r="AP285" i="38"/>
  <c r="DQ283" i="38"/>
  <c r="BF292" i="38"/>
  <c r="EG290" i="38"/>
  <c r="BD291" i="38"/>
  <c r="BA292" i="38"/>
  <c r="BC289" i="38"/>
  <c r="EU294" i="38"/>
  <c r="EW295" i="38"/>
  <c r="BV296" i="38"/>
  <c r="ET294" i="38"/>
  <c r="BS295" i="38"/>
  <c r="AZ293" i="38"/>
  <c r="BB291" i="38"/>
  <c r="AX290" i="38"/>
  <c r="AY293" i="38"/>
  <c r="FG367" i="38" l="1"/>
  <c r="CF368" i="38"/>
  <c r="DQ340" i="38"/>
  <c r="FH365" i="38"/>
  <c r="CG366" i="38"/>
  <c r="FI369" i="38"/>
  <c r="CH370" i="38"/>
  <c r="FJ308" i="38"/>
  <c r="CI309" i="38"/>
  <c r="FH311" i="38"/>
  <c r="CG312" i="38"/>
  <c r="FG311" i="38"/>
  <c r="CF312" i="38"/>
  <c r="FI310" i="38"/>
  <c r="CH311" i="38"/>
  <c r="CG149" i="38"/>
  <c r="BV353" i="38"/>
  <c r="BV354" i="38" s="1"/>
  <c r="BV355" i="38" s="1"/>
  <c r="AJ334" i="38"/>
  <c r="EW351" i="38"/>
  <c r="BD351" i="38"/>
  <c r="EE351" i="38" s="1"/>
  <c r="EE349" i="38"/>
  <c r="AP341" i="38"/>
  <c r="EG347" i="38"/>
  <c r="BF348" i="38"/>
  <c r="EG348" i="38" s="1"/>
  <c r="BS355" i="38"/>
  <c r="BT354" i="38"/>
  <c r="EU296" i="38"/>
  <c r="BT297" i="38"/>
  <c r="DQ285" i="38"/>
  <c r="AA7" i="41"/>
  <c r="AA8" i="41" s="1"/>
  <c r="AA9" i="41" s="1"/>
  <c r="AA10" i="41" s="1"/>
  <c r="AA11" i="41" s="1"/>
  <c r="AA12" i="41" s="1"/>
  <c r="AA13" i="41" s="1"/>
  <c r="AA14" i="41" s="1"/>
  <c r="AA15" i="41" s="1"/>
  <c r="AA16" i="41" s="1"/>
  <c r="AA17" i="41" s="1"/>
  <c r="AA18" i="41" s="1"/>
  <c r="AA19" i="41" s="1"/>
  <c r="AA20" i="41" s="1"/>
  <c r="AA21" i="41" s="1"/>
  <c r="AA22" i="41" s="1"/>
  <c r="AA23" i="41" s="1"/>
  <c r="AA24" i="41" s="1"/>
  <c r="AA25" i="41" s="1"/>
  <c r="AA26" i="41" s="1"/>
  <c r="AA27" i="41" s="1"/>
  <c r="AA28" i="41" s="1"/>
  <c r="AA29" i="41" s="1"/>
  <c r="AA30" i="41" s="1"/>
  <c r="AA31" i="41" s="1"/>
  <c r="AA32" i="41" s="1"/>
  <c r="AA33" i="41" s="1"/>
  <c r="AA34" i="41" s="1"/>
  <c r="AA35" i="41" s="1"/>
  <c r="AA36" i="41" s="1"/>
  <c r="AA37" i="41" s="1"/>
  <c r="AA38" i="41" s="1"/>
  <c r="AA39" i="41" s="1"/>
  <c r="AA40" i="41" s="1"/>
  <c r="AA41" i="41" s="1"/>
  <c r="AA42" i="41" s="1"/>
  <c r="AA43" i="41" s="1"/>
  <c r="AA44" i="41" s="1"/>
  <c r="AA45" i="41" s="1"/>
  <c r="AA46" i="41" s="1"/>
  <c r="AA47" i="41" s="1"/>
  <c r="AA48" i="41" s="1"/>
  <c r="AA49" i="41" s="1"/>
  <c r="AA50" i="41" s="1"/>
  <c r="AA51" i="41" s="1"/>
  <c r="AA52" i="41" s="1"/>
  <c r="AA53" i="41" s="1"/>
  <c r="AA54" i="41" s="1"/>
  <c r="AA55" i="41" s="1"/>
  <c r="AA56" i="41" s="1"/>
  <c r="BE294" i="38"/>
  <c r="EF294" i="38" s="1"/>
  <c r="AP286" i="38"/>
  <c r="EG292" i="38"/>
  <c r="BF293" i="38"/>
  <c r="BD292" i="38"/>
  <c r="BC290" i="38"/>
  <c r="BA293" i="38"/>
  <c r="ET295" i="38"/>
  <c r="EW296" i="38"/>
  <c r="BV297" i="38"/>
  <c r="BS296" i="38"/>
  <c r="BB292" i="38"/>
  <c r="AX291" i="38"/>
  <c r="AY294" i="38"/>
  <c r="AZ294" i="38"/>
  <c r="AJ279" i="38"/>
  <c r="AJ335" i="38" l="1"/>
  <c r="AJ336" i="38" s="1"/>
  <c r="FI370" i="38"/>
  <c r="CH371" i="38"/>
  <c r="FH366" i="38"/>
  <c r="CG367" i="38"/>
  <c r="FG368" i="38"/>
  <c r="CF369" i="38"/>
  <c r="FG312" i="38"/>
  <c r="CF313" i="38"/>
  <c r="FH312" i="38"/>
  <c r="CG313" i="38"/>
  <c r="FJ309" i="38"/>
  <c r="CI310" i="38"/>
  <c r="FI311" i="38"/>
  <c r="CH312" i="38"/>
  <c r="CG150" i="38"/>
  <c r="EW353" i="38"/>
  <c r="EW354" i="38"/>
  <c r="BD352" i="38"/>
  <c r="EE352" i="38" s="1"/>
  <c r="AP342" i="38"/>
  <c r="DQ341" i="38"/>
  <c r="BF349" i="38"/>
  <c r="BF350" i="38" s="1"/>
  <c r="EG350" i="38" s="1"/>
  <c r="BV356" i="38"/>
  <c r="EW355" i="38"/>
  <c r="BT355" i="38"/>
  <c r="BS356" i="38"/>
  <c r="EU297" i="38"/>
  <c r="BT298" i="38"/>
  <c r="AP287" i="38"/>
  <c r="DQ287" i="38" s="1"/>
  <c r="AA63" i="41"/>
  <c r="AA70" i="41"/>
  <c r="AA65" i="41"/>
  <c r="AA83" i="41"/>
  <c r="AA86" i="41"/>
  <c r="AA79" i="41"/>
  <c r="AA73" i="41"/>
  <c r="AA78" i="41"/>
  <c r="AA77" i="41"/>
  <c r="AA76" i="41"/>
  <c r="AA81" i="41"/>
  <c r="AA64" i="41"/>
  <c r="AA75" i="41"/>
  <c r="AA71" i="41"/>
  <c r="AA84" i="41"/>
  <c r="AA72" i="41"/>
  <c r="AA69" i="41"/>
  <c r="AA80" i="41"/>
  <c r="AA67" i="41"/>
  <c r="AA85" i="41"/>
  <c r="AA66" i="41"/>
  <c r="AA68" i="41"/>
  <c r="AA82" i="41"/>
  <c r="AA74" i="41"/>
  <c r="BE295" i="38"/>
  <c r="EF295" i="38" s="1"/>
  <c r="DQ286" i="38"/>
  <c r="BF294" i="38"/>
  <c r="BF295" i="38" s="1"/>
  <c r="EG295" i="38" s="1"/>
  <c r="EG293" i="38"/>
  <c r="BD293" i="38"/>
  <c r="BC291" i="38"/>
  <c r="BA294" i="38"/>
  <c r="DK279" i="38"/>
  <c r="AZ295" i="38"/>
  <c r="AZ296" i="38" s="1"/>
  <c r="EW297" i="38"/>
  <c r="BV298" i="38"/>
  <c r="ET296" i="38"/>
  <c r="BS297" i="38"/>
  <c r="AJ280" i="38"/>
  <c r="AY295" i="38"/>
  <c r="BB293" i="38"/>
  <c r="AX292" i="38"/>
  <c r="AA193" i="41"/>
  <c r="AA197" i="41"/>
  <c r="AA148" i="41"/>
  <c r="AA196" i="41"/>
  <c r="AA151" i="41"/>
  <c r="AA175" i="41"/>
  <c r="AA190" i="41"/>
  <c r="AA195" i="41"/>
  <c r="AA186" i="41"/>
  <c r="FG369" i="38" l="1"/>
  <c r="CF370" i="38"/>
  <c r="FH367" i="38"/>
  <c r="CG368" i="38"/>
  <c r="FI371" i="38"/>
  <c r="CH372" i="38"/>
  <c r="FH313" i="38"/>
  <c r="CG314" i="38"/>
  <c r="FI312" i="38"/>
  <c r="CH313" i="38"/>
  <c r="FJ310" i="38"/>
  <c r="CI311" i="38"/>
  <c r="FG313" i="38"/>
  <c r="CF314" i="38"/>
  <c r="FG314" i="38" s="1"/>
  <c r="CG204" i="38"/>
  <c r="CG151" i="38"/>
  <c r="BD353" i="38"/>
  <c r="EE353" i="38" s="1"/>
  <c r="DQ342" i="38"/>
  <c r="AP343" i="38"/>
  <c r="DQ343" i="38" s="1"/>
  <c r="AJ337" i="38"/>
  <c r="EG349" i="38"/>
  <c r="BF351" i="38"/>
  <c r="EG351" i="38" s="1"/>
  <c r="BT356" i="38"/>
  <c r="BV357" i="38"/>
  <c r="BV358" i="38" s="1"/>
  <c r="EW356" i="38"/>
  <c r="BS357" i="38"/>
  <c r="BS358" i="38" s="1"/>
  <c r="AP288" i="38"/>
  <c r="DQ288" i="38" s="1"/>
  <c r="EU298" i="38"/>
  <c r="BT299" i="38"/>
  <c r="BE296" i="38"/>
  <c r="BE297" i="38" s="1"/>
  <c r="EF297" i="38" s="1"/>
  <c r="EG294" i="38"/>
  <c r="BF296" i="38"/>
  <c r="BD294" i="38"/>
  <c r="BC292" i="38"/>
  <c r="BA295" i="38"/>
  <c r="AJ281" i="38"/>
  <c r="EW298" i="38"/>
  <c r="BV299" i="38"/>
  <c r="BV300" i="38" s="1"/>
  <c r="ET297" i="38"/>
  <c r="BS298" i="38"/>
  <c r="BB294" i="38"/>
  <c r="AX293" i="38"/>
  <c r="AY296" i="38"/>
  <c r="AZ297" i="38"/>
  <c r="DK280" i="38"/>
  <c r="AA140" i="41"/>
  <c r="AA161" i="41"/>
  <c r="AA191" i="41"/>
  <c r="AA126" i="41"/>
  <c r="AA219" i="41"/>
  <c r="AA128" i="41"/>
  <c r="AA222" i="41"/>
  <c r="AA269" i="41"/>
  <c r="AA244" i="41"/>
  <c r="AA278" i="41"/>
  <c r="AA232" i="41"/>
  <c r="AA282" i="41"/>
  <c r="AA249" i="41"/>
  <c r="AA254" i="41"/>
  <c r="AA233" i="41"/>
  <c r="AA260" i="41"/>
  <c r="AA227" i="41"/>
  <c r="AA262" i="41"/>
  <c r="AA217" i="41"/>
  <c r="AA207" i="41"/>
  <c r="AA174" i="41"/>
  <c r="AA180" i="41"/>
  <c r="AA147" i="41"/>
  <c r="AA164" i="41"/>
  <c r="AA167" i="41"/>
  <c r="AA218" i="41"/>
  <c r="AA210" i="41"/>
  <c r="AA263" i="41"/>
  <c r="AA272" i="41"/>
  <c r="AA253" i="41"/>
  <c r="AA267" i="41"/>
  <c r="AA235" i="41"/>
  <c r="AA241" i="41"/>
  <c r="AA265" i="41"/>
  <c r="AA257" i="41"/>
  <c r="AA203" i="41"/>
  <c r="AA225" i="41"/>
  <c r="AA200" i="41"/>
  <c r="AA169" i="41"/>
  <c r="AA283" i="41"/>
  <c r="AA185" i="41"/>
  <c r="AA178" i="41"/>
  <c r="AA162" i="41"/>
  <c r="AA170" i="41"/>
  <c r="AA182" i="41"/>
  <c r="AA192" i="41"/>
  <c r="AA208" i="41"/>
  <c r="AA275" i="41"/>
  <c r="AA277" i="41"/>
  <c r="AA270" i="41"/>
  <c r="AA234" i="41"/>
  <c r="AA212" i="41"/>
  <c r="AA202" i="41"/>
  <c r="AA226" i="41"/>
  <c r="AA248" i="41"/>
  <c r="AA256" i="41"/>
  <c r="AA250" i="41"/>
  <c r="AA187" i="41"/>
  <c r="AA136" i="41"/>
  <c r="AA165" i="41"/>
  <c r="AA199" i="41"/>
  <c r="AA137" i="41"/>
  <c r="AA150" i="41"/>
  <c r="AA154" i="41"/>
  <c r="AA220" i="41"/>
  <c r="AA239" i="41"/>
  <c r="AA280" i="41"/>
  <c r="AA229" i="41"/>
  <c r="AA271" i="41"/>
  <c r="AA268" i="41"/>
  <c r="AA236" i="41"/>
  <c r="AA163" i="41"/>
  <c r="AA129" i="41"/>
  <c r="AA198" i="41"/>
  <c r="AA127" i="41"/>
  <c r="AA149" i="41"/>
  <c r="AA157" i="41"/>
  <c r="AA125" i="41"/>
  <c r="AA238" i="41"/>
  <c r="AA240" i="41"/>
  <c r="AA246" i="41"/>
  <c r="AA273" i="41"/>
  <c r="AA214" i="41"/>
  <c r="AA221" i="41"/>
  <c r="AA274" i="41"/>
  <c r="AA230" i="41"/>
  <c r="AA132" i="41"/>
  <c r="AA160" i="41"/>
  <c r="AA181" i="41"/>
  <c r="AA194" i="41"/>
  <c r="AA189" i="41"/>
  <c r="AA141" i="41"/>
  <c r="AA206" i="41"/>
  <c r="AA251" i="41"/>
  <c r="AA261" i="41"/>
  <c r="AA255" i="41"/>
  <c r="AA252" i="41"/>
  <c r="AA266" i="41"/>
  <c r="AA133" i="41"/>
  <c r="AA223" i="41"/>
  <c r="AA209" i="41"/>
  <c r="AA183" i="41"/>
  <c r="AA159" i="41"/>
  <c r="AA124" i="41"/>
  <c r="AA135" i="41"/>
  <c r="AA201" i="41"/>
  <c r="AA205" i="41"/>
  <c r="AA216" i="41"/>
  <c r="AA247" i="41"/>
  <c r="AA259" i="41"/>
  <c r="AA237" i="41"/>
  <c r="AA228" i="41"/>
  <c r="AA173" i="41"/>
  <c r="AA264" i="41"/>
  <c r="AA243" i="41"/>
  <c r="AA152" i="41"/>
  <c r="AA168" i="41"/>
  <c r="AA138" i="41"/>
  <c r="AA171" i="41"/>
  <c r="AA176" i="41"/>
  <c r="AA213" i="41"/>
  <c r="AA204" i="41"/>
  <c r="AA224" i="41"/>
  <c r="AA276" i="41"/>
  <c r="AA245" i="41"/>
  <c r="AA166" i="41"/>
  <c r="AA211" i="41"/>
  <c r="AA131" i="41"/>
  <c r="AA172" i="41"/>
  <c r="AA179" i="41"/>
  <c r="AA143" i="41"/>
  <c r="AA281" i="41"/>
  <c r="AA258" i="41"/>
  <c r="AA177" i="41"/>
  <c r="AA146" i="41"/>
  <c r="AA184" i="41"/>
  <c r="AA242" i="41"/>
  <c r="AA158" i="41"/>
  <c r="AA142" i="41"/>
  <c r="AA134" i="41"/>
  <c r="AA130" i="41"/>
  <c r="AA139" i="41"/>
  <c r="AA155" i="41"/>
  <c r="AA215" i="41"/>
  <c r="AA279" i="41"/>
  <c r="AA156" i="41"/>
  <c r="AA144" i="41"/>
  <c r="AA153" i="41"/>
  <c r="AA188" i="41"/>
  <c r="AA145" i="41"/>
  <c r="AA231" i="41"/>
  <c r="EW358" i="38" l="1"/>
  <c r="BV359" i="38"/>
  <c r="FH368" i="38"/>
  <c r="CG369" i="38"/>
  <c r="CH373" i="38"/>
  <c r="FI372" i="38"/>
  <c r="FG370" i="38"/>
  <c r="CF371" i="38"/>
  <c r="BS359" i="38"/>
  <c r="FH314" i="38"/>
  <c r="CG315" i="38"/>
  <c r="FJ311" i="38"/>
  <c r="CI312" i="38"/>
  <c r="CH314" i="38"/>
  <c r="FI313" i="38"/>
  <c r="CG259" i="38"/>
  <c r="FH204" i="38"/>
  <c r="CG205" i="38"/>
  <c r="CG152" i="38"/>
  <c r="EW300" i="38"/>
  <c r="BV301" i="38"/>
  <c r="AJ282" i="38"/>
  <c r="BD354" i="38"/>
  <c r="EE354" i="38" s="1"/>
  <c r="AP344" i="38"/>
  <c r="AJ338" i="38"/>
  <c r="BF352" i="38"/>
  <c r="EG352" i="38" s="1"/>
  <c r="EW357" i="38"/>
  <c r="BT357" i="38"/>
  <c r="BT358" i="38" s="1"/>
  <c r="AP289" i="38"/>
  <c r="DQ289" i="38" s="1"/>
  <c r="EU299" i="38"/>
  <c r="BT300" i="38"/>
  <c r="EF296" i="38"/>
  <c r="BE298" i="38"/>
  <c r="EG296" i="38"/>
  <c r="BF297" i="38"/>
  <c r="BD295" i="38"/>
  <c r="BC293" i="38"/>
  <c r="BA296" i="38"/>
  <c r="EW299" i="38"/>
  <c r="DK281" i="38"/>
  <c r="ET298" i="38"/>
  <c r="BS299" i="38"/>
  <c r="AX294" i="38"/>
  <c r="AZ298" i="38"/>
  <c r="AY297" i="38"/>
  <c r="BB295" i="38"/>
  <c r="FH369" i="38" l="1"/>
  <c r="CG370" i="38"/>
  <c r="FG371" i="38"/>
  <c r="CF372" i="38"/>
  <c r="BS360" i="38"/>
  <c r="BT359" i="38"/>
  <c r="EW359" i="38"/>
  <c r="BV360" i="38"/>
  <c r="FI373" i="38"/>
  <c r="CH374" i="38"/>
  <c r="FJ312" i="38"/>
  <c r="CI313" i="38"/>
  <c r="FI314" i="38"/>
  <c r="CH315" i="38"/>
  <c r="FH315" i="38"/>
  <c r="CG316" i="38"/>
  <c r="CG260" i="38"/>
  <c r="FH205" i="38"/>
  <c r="CG206" i="38"/>
  <c r="CG153" i="38"/>
  <c r="BV302" i="38"/>
  <c r="BV303" i="38" s="1"/>
  <c r="EW301" i="38"/>
  <c r="DK282" i="38"/>
  <c r="AJ283" i="38"/>
  <c r="BD355" i="38"/>
  <c r="EE355" i="38" s="1"/>
  <c r="AJ339" i="38"/>
  <c r="DQ344" i="38"/>
  <c r="AP345" i="38"/>
  <c r="BF353" i="38"/>
  <c r="BF354" i="38" s="1"/>
  <c r="BF355" i="38" s="1"/>
  <c r="AP290" i="38"/>
  <c r="DQ290" i="38" s="1"/>
  <c r="EU300" i="38"/>
  <c r="BT301" i="38"/>
  <c r="EG297" i="38"/>
  <c r="BF298" i="38"/>
  <c r="EF298" i="38"/>
  <c r="BE299" i="38"/>
  <c r="BE189" i="38"/>
  <c r="BD296" i="38"/>
  <c r="BE79" i="38"/>
  <c r="BC294" i="38"/>
  <c r="BA297" i="38"/>
  <c r="ET299" i="38"/>
  <c r="BS300" i="38"/>
  <c r="BS301" i="38" s="1"/>
  <c r="AY298" i="38"/>
  <c r="AX295" i="38"/>
  <c r="AZ299" i="38"/>
  <c r="BB296" i="38"/>
  <c r="FI374" i="38" l="1"/>
  <c r="CH375" i="38"/>
  <c r="BS361" i="38"/>
  <c r="AJ340" i="38"/>
  <c r="AJ341" i="38" s="1"/>
  <c r="EW360" i="38"/>
  <c r="BV361" i="38"/>
  <c r="FG372" i="38"/>
  <c r="CF373" i="38"/>
  <c r="FH370" i="38"/>
  <c r="CG371" i="38"/>
  <c r="BT360" i="38"/>
  <c r="BT361" i="38" s="1"/>
  <c r="EW303" i="38"/>
  <c r="BV304" i="38"/>
  <c r="FI315" i="38"/>
  <c r="CH316" i="38"/>
  <c r="FH316" i="38"/>
  <c r="CG317" i="38"/>
  <c r="DK283" i="38"/>
  <c r="FJ313" i="38"/>
  <c r="CI314" i="38"/>
  <c r="CG261" i="38"/>
  <c r="FH206" i="38"/>
  <c r="CG207" i="38"/>
  <c r="CG154" i="38"/>
  <c r="AJ284" i="38"/>
  <c r="AJ285" i="38" s="1"/>
  <c r="DK285" i="38" s="1"/>
  <c r="EW302" i="38"/>
  <c r="BD356" i="38"/>
  <c r="BD357" i="38" s="1"/>
  <c r="BD358" i="38" s="1"/>
  <c r="DQ345" i="38"/>
  <c r="AP346" i="38"/>
  <c r="EG354" i="38"/>
  <c r="EG353" i="38"/>
  <c r="EG355" i="38"/>
  <c r="BF356" i="38"/>
  <c r="AJ342" i="38"/>
  <c r="AP291" i="38"/>
  <c r="DQ291" i="38" s="1"/>
  <c r="EU301" i="38"/>
  <c r="BT302" i="38"/>
  <c r="BT303" i="38" s="1"/>
  <c r="ET301" i="38"/>
  <c r="BS302" i="38"/>
  <c r="BS303" i="38" s="1"/>
  <c r="EG298" i="38"/>
  <c r="BF299" i="38"/>
  <c r="BE300" i="38"/>
  <c r="EF300" i="38" s="1"/>
  <c r="EF299" i="38"/>
  <c r="BE134" i="38"/>
  <c r="BE80" i="38"/>
  <c r="BD297" i="38"/>
  <c r="EF189" i="38"/>
  <c r="BE190" i="38"/>
  <c r="BC295" i="38"/>
  <c r="BA298" i="38"/>
  <c r="BA299" i="38" s="1"/>
  <c r="ET300" i="38"/>
  <c r="AX296" i="38"/>
  <c r="AY299" i="38"/>
  <c r="BB297" i="38"/>
  <c r="AZ300" i="38"/>
  <c r="FH371" i="38" l="1"/>
  <c r="CG372" i="38"/>
  <c r="EE358" i="38"/>
  <c r="BD359" i="38"/>
  <c r="BS362" i="38"/>
  <c r="BT362" i="38"/>
  <c r="EW361" i="38"/>
  <c r="BV362" i="38"/>
  <c r="FI375" i="38"/>
  <c r="CH376" i="38"/>
  <c r="FG373" i="38"/>
  <c r="CF374" i="38"/>
  <c r="FH317" i="38"/>
  <c r="CG318" i="38"/>
  <c r="ET303" i="38"/>
  <c r="BS304" i="38"/>
  <c r="FI316" i="38"/>
  <c r="CH317" i="38"/>
  <c r="FJ314" i="38"/>
  <c r="CI315" i="38"/>
  <c r="EW304" i="38"/>
  <c r="BV305" i="38"/>
  <c r="EU303" i="38"/>
  <c r="BT304" i="38"/>
  <c r="DK284" i="38"/>
  <c r="AJ286" i="38"/>
  <c r="AJ287" i="38" s="1"/>
  <c r="CG262" i="38"/>
  <c r="FH207" i="38"/>
  <c r="CG208" i="38"/>
  <c r="CG155" i="38"/>
  <c r="AP292" i="38"/>
  <c r="AP293" i="38" s="1"/>
  <c r="EE356" i="38"/>
  <c r="DQ346" i="38"/>
  <c r="AP347" i="38"/>
  <c r="EG356" i="38"/>
  <c r="BF357" i="38"/>
  <c r="BF358" i="38" s="1"/>
  <c r="EE357" i="38"/>
  <c r="AJ343" i="38"/>
  <c r="EU302" i="38"/>
  <c r="ET302" i="38"/>
  <c r="BF300" i="38"/>
  <c r="EG299" i="38"/>
  <c r="BD298" i="38"/>
  <c r="BA300" i="38"/>
  <c r="BE301" i="38"/>
  <c r="BE81" i="38"/>
  <c r="EF134" i="38"/>
  <c r="BE135" i="38"/>
  <c r="EF190" i="38"/>
  <c r="BE191" i="38"/>
  <c r="BE244" i="38"/>
  <c r="BC296" i="38"/>
  <c r="AX297" i="38"/>
  <c r="AZ301" i="38"/>
  <c r="BB298" i="38"/>
  <c r="BB299" i="38" s="1"/>
  <c r="AY300" i="38"/>
  <c r="DK286" i="38" l="1"/>
  <c r="BS363" i="38"/>
  <c r="FG374" i="38"/>
  <c r="CF375" i="38"/>
  <c r="EE359" i="38"/>
  <c r="BD360" i="38"/>
  <c r="FH372" i="38"/>
  <c r="CG373" i="38"/>
  <c r="EG358" i="38"/>
  <c r="BF359" i="38"/>
  <c r="FI376" i="38"/>
  <c r="CH377" i="38"/>
  <c r="EW362" i="38"/>
  <c r="BV363" i="38"/>
  <c r="BT363" i="38"/>
  <c r="EW305" i="38"/>
  <c r="BV306" i="38"/>
  <c r="FJ315" i="38"/>
  <c r="CI316" i="38"/>
  <c r="FI317" i="38"/>
  <c r="CH318" i="38"/>
  <c r="FI318" i="38" s="1"/>
  <c r="ET304" i="38"/>
  <c r="BS305" i="38"/>
  <c r="FH318" i="38"/>
  <c r="CG319" i="38"/>
  <c r="EU304" i="38"/>
  <c r="BT305" i="38"/>
  <c r="CG263" i="38"/>
  <c r="FH208" i="38"/>
  <c r="CG209" i="38"/>
  <c r="CG156" i="38"/>
  <c r="DQ292" i="38"/>
  <c r="DQ347" i="38"/>
  <c r="AP348" i="38"/>
  <c r="EG357" i="38"/>
  <c r="AJ344" i="38"/>
  <c r="EG300" i="38"/>
  <c r="BF301" i="38"/>
  <c r="BD299" i="38"/>
  <c r="BB300" i="38"/>
  <c r="BA301" i="38"/>
  <c r="DQ293" i="38"/>
  <c r="AP294" i="38"/>
  <c r="EF301" i="38"/>
  <c r="BE302" i="38"/>
  <c r="EF135" i="38"/>
  <c r="BE136" i="38"/>
  <c r="EF244" i="38"/>
  <c r="BE245" i="38"/>
  <c r="BE82" i="38"/>
  <c r="EF191" i="38"/>
  <c r="BE192" i="38"/>
  <c r="BC297" i="38"/>
  <c r="DK287" i="38"/>
  <c r="AJ288" i="38"/>
  <c r="AX298" i="38"/>
  <c r="AY301" i="38"/>
  <c r="AZ302" i="38"/>
  <c r="AZ303" i="38" s="1"/>
  <c r="FI377" i="38" l="1"/>
  <c r="CH378" i="38"/>
  <c r="BT364" i="38"/>
  <c r="EG359" i="38"/>
  <c r="BF360" i="38"/>
  <c r="FG375" i="38"/>
  <c r="CF376" i="38"/>
  <c r="EW363" i="38"/>
  <c r="BV364" i="38"/>
  <c r="FH373" i="38"/>
  <c r="CG374" i="38"/>
  <c r="BS364" i="38"/>
  <c r="EE360" i="38"/>
  <c r="BD361" i="38"/>
  <c r="EU305" i="38"/>
  <c r="BT306" i="38"/>
  <c r="AZ304" i="38"/>
  <c r="ET305" i="38"/>
  <c r="BS306" i="38"/>
  <c r="FH319" i="38"/>
  <c r="CG320" i="38"/>
  <c r="FJ316" i="38"/>
  <c r="CI317" i="38"/>
  <c r="FJ317" i="38" s="1"/>
  <c r="EW306" i="38"/>
  <c r="BV307" i="38"/>
  <c r="CG264" i="38"/>
  <c r="FH209" i="38"/>
  <c r="CG210" i="38"/>
  <c r="CG157" i="38"/>
  <c r="DQ348" i="38"/>
  <c r="AP349" i="38"/>
  <c r="AJ345" i="38"/>
  <c r="EG301" i="38"/>
  <c r="BF302" i="38"/>
  <c r="BF303" i="38" s="1"/>
  <c r="BD300" i="38"/>
  <c r="BB301" i="38"/>
  <c r="BA302" i="38"/>
  <c r="BA303" i="38" s="1"/>
  <c r="AP295" i="38"/>
  <c r="DQ294" i="38"/>
  <c r="EF302" i="38"/>
  <c r="EF245" i="38"/>
  <c r="BE246" i="38"/>
  <c r="EF192" i="38"/>
  <c r="EF136" i="38"/>
  <c r="BE137" i="38"/>
  <c r="BC298" i="38"/>
  <c r="BC299" i="38" s="1"/>
  <c r="AY302" i="38"/>
  <c r="AY303" i="38" s="1"/>
  <c r="DK288" i="38"/>
  <c r="AJ289" i="38"/>
  <c r="AX299" i="38"/>
  <c r="BS365" i="38" l="1"/>
  <c r="FG376" i="38"/>
  <c r="CF377" i="38"/>
  <c r="EG360" i="38"/>
  <c r="BF361" i="38"/>
  <c r="FI378" i="38"/>
  <c r="CH379" i="38"/>
  <c r="FH374" i="38"/>
  <c r="CG375" i="38"/>
  <c r="EW364" i="38"/>
  <c r="BV365" i="38"/>
  <c r="BT365" i="38"/>
  <c r="EE361" i="38"/>
  <c r="BD362" i="38"/>
  <c r="EW307" i="38"/>
  <c r="BV308" i="38"/>
  <c r="FH320" i="38"/>
  <c r="CG321" i="38"/>
  <c r="AY304" i="38"/>
  <c r="ET306" i="38"/>
  <c r="BS307" i="38"/>
  <c r="AZ305" i="38"/>
  <c r="EG303" i="38"/>
  <c r="BF304" i="38"/>
  <c r="BA304" i="38"/>
  <c r="EU306" i="38"/>
  <c r="BT307" i="38"/>
  <c r="CG265" i="38"/>
  <c r="FH210" i="38"/>
  <c r="CG211" i="38"/>
  <c r="CG158" i="38"/>
  <c r="DQ349" i="38"/>
  <c r="AP350" i="38"/>
  <c r="AJ346" i="38"/>
  <c r="EG302" i="38"/>
  <c r="BD301" i="38"/>
  <c r="BB302" i="38"/>
  <c r="BB303" i="38" s="1"/>
  <c r="BC300" i="38"/>
  <c r="DQ295" i="38"/>
  <c r="AP296" i="38"/>
  <c r="EF82" i="38"/>
  <c r="EF137" i="38"/>
  <c r="EF79" i="38"/>
  <c r="EF81" i="38"/>
  <c r="EF246" i="38"/>
  <c r="BE247" i="38"/>
  <c r="EF80" i="38"/>
  <c r="AX300" i="38"/>
  <c r="DK289" i="38"/>
  <c r="AJ290" i="38"/>
  <c r="BS366" i="38" l="1"/>
  <c r="BT366" i="38"/>
  <c r="EG361" i="38"/>
  <c r="BF362" i="38"/>
  <c r="EW365" i="38"/>
  <c r="BV366" i="38"/>
  <c r="FH375" i="38"/>
  <c r="CG376" i="38"/>
  <c r="FI379" i="38"/>
  <c r="CH380" i="38"/>
  <c r="EE362" i="38"/>
  <c r="BD363" i="38"/>
  <c r="FG377" i="38"/>
  <c r="CF378" i="38"/>
  <c r="EG304" i="38"/>
  <c r="BF305" i="38"/>
  <c r="AZ306" i="38"/>
  <c r="BB304" i="38"/>
  <c r="ET307" i="38"/>
  <c r="BS308" i="38"/>
  <c r="AY305" i="38"/>
  <c r="EU307" i="38"/>
  <c r="BT308" i="38"/>
  <c r="FH321" i="38"/>
  <c r="CG322" i="38"/>
  <c r="BA305" i="38"/>
  <c r="EW308" i="38"/>
  <c r="BV309" i="38"/>
  <c r="CG266" i="38"/>
  <c r="CG212" i="38"/>
  <c r="FH211" i="38"/>
  <c r="CG159" i="38"/>
  <c r="BD302" i="38"/>
  <c r="DQ350" i="38"/>
  <c r="AP351" i="38"/>
  <c r="AJ347" i="38"/>
  <c r="BC301" i="38"/>
  <c r="DQ296" i="38"/>
  <c r="AP297" i="38"/>
  <c r="EF247" i="38"/>
  <c r="DK290" i="38"/>
  <c r="AJ291" i="38"/>
  <c r="AX301" i="38"/>
  <c r="FI380" i="38" l="1"/>
  <c r="CH381" i="38"/>
  <c r="BT367" i="38"/>
  <c r="EG362" i="38"/>
  <c r="BF363" i="38"/>
  <c r="BS367" i="38"/>
  <c r="FG378" i="38"/>
  <c r="CF379" i="38"/>
  <c r="FH376" i="38"/>
  <c r="CG377" i="38"/>
  <c r="EW366" i="38"/>
  <c r="BV367" i="38"/>
  <c r="EE363" i="38"/>
  <c r="BD364" i="38"/>
  <c r="AY306" i="38"/>
  <c r="EW309" i="38"/>
  <c r="BV310" i="38"/>
  <c r="ET308" i="38"/>
  <c r="BS309" i="38"/>
  <c r="BB305" i="38"/>
  <c r="BA306" i="38"/>
  <c r="FH322" i="38"/>
  <c r="CG323" i="38"/>
  <c r="AZ307" i="38"/>
  <c r="BD303" i="38"/>
  <c r="EG305" i="38"/>
  <c r="BF306" i="38"/>
  <c r="EU308" i="38"/>
  <c r="BT309" i="38"/>
  <c r="CG267" i="38"/>
  <c r="FH212" i="38"/>
  <c r="CG213" i="38"/>
  <c r="CG160" i="38"/>
  <c r="DQ351" i="38"/>
  <c r="AP352" i="38"/>
  <c r="AJ348" i="38"/>
  <c r="BC302" i="38"/>
  <c r="BC303" i="38" s="1"/>
  <c r="DQ297" i="38"/>
  <c r="AP298" i="38"/>
  <c r="DK291" i="38"/>
  <c r="AJ292" i="38"/>
  <c r="AX302" i="38"/>
  <c r="AX303" i="38" s="1"/>
  <c r="FH377" i="38" l="1"/>
  <c r="CG378" i="38"/>
  <c r="BS368" i="38"/>
  <c r="FI381" i="38"/>
  <c r="CH382" i="38"/>
  <c r="FG379" i="38"/>
  <c r="CF380" i="38"/>
  <c r="EE364" i="38"/>
  <c r="BD365" i="38"/>
  <c r="EG363" i="38"/>
  <c r="BF364" i="38"/>
  <c r="BT368" i="38"/>
  <c r="EW367" i="38"/>
  <c r="BV368" i="38"/>
  <c r="BB306" i="38"/>
  <c r="BD304" i="38"/>
  <c r="ET309" i="38"/>
  <c r="BS310" i="38"/>
  <c r="AZ308" i="38"/>
  <c r="EW310" i="38"/>
  <c r="BV311" i="38"/>
  <c r="FH323" i="38"/>
  <c r="CG324" i="38"/>
  <c r="AX304" i="38"/>
  <c r="EU309" i="38"/>
  <c r="BT310" i="38"/>
  <c r="AY307" i="38"/>
  <c r="EG306" i="38"/>
  <c r="BF307" i="38"/>
  <c r="BC304" i="38"/>
  <c r="BA307" i="38"/>
  <c r="CG268" i="38"/>
  <c r="CG269" i="38" s="1"/>
  <c r="FH213" i="38"/>
  <c r="CG214" i="38"/>
  <c r="CG161" i="38"/>
  <c r="DQ352" i="38"/>
  <c r="AP353" i="38"/>
  <c r="AJ349" i="38"/>
  <c r="DQ298" i="38"/>
  <c r="AP299" i="38"/>
  <c r="DK292" i="38"/>
  <c r="AJ293" i="38"/>
  <c r="EW368" i="38" l="1"/>
  <c r="BV369" i="38"/>
  <c r="EG364" i="38"/>
  <c r="BF365" i="38"/>
  <c r="EE365" i="38"/>
  <c r="BD366" i="38"/>
  <c r="BS369" i="38"/>
  <c r="BT369" i="38"/>
  <c r="FG380" i="38"/>
  <c r="CF381" i="38"/>
  <c r="FH378" i="38"/>
  <c r="CG379" i="38"/>
  <c r="FI382" i="38"/>
  <c r="CH383" i="38"/>
  <c r="FI383" i="38" s="1"/>
  <c r="EW311" i="38"/>
  <c r="BV312" i="38"/>
  <c r="BD305" i="38"/>
  <c r="BD306" i="38" s="1"/>
  <c r="AZ309" i="38"/>
  <c r="EG307" i="38"/>
  <c r="BF308" i="38"/>
  <c r="AX305" i="38"/>
  <c r="FH324" i="38"/>
  <c r="CG325" i="38"/>
  <c r="BB307" i="38"/>
  <c r="ET310" i="38"/>
  <c r="BS311" i="38"/>
  <c r="BA308" i="38"/>
  <c r="AY308" i="38"/>
  <c r="EU310" i="38"/>
  <c r="BT311" i="38"/>
  <c r="BC305" i="38"/>
  <c r="CG270" i="38"/>
  <c r="FH214" i="38"/>
  <c r="CG215" i="38"/>
  <c r="CG162" i="38"/>
  <c r="AJ187" i="38"/>
  <c r="DQ353" i="38"/>
  <c r="AP354" i="38"/>
  <c r="AJ350" i="38"/>
  <c r="DQ299" i="38"/>
  <c r="AP300" i="38"/>
  <c r="AJ294" i="38"/>
  <c r="DK293" i="38"/>
  <c r="FH379" i="38" l="1"/>
  <c r="CG380" i="38"/>
  <c r="EE366" i="38"/>
  <c r="BD367" i="38"/>
  <c r="EG365" i="38"/>
  <c r="BF366" i="38"/>
  <c r="FG381" i="38"/>
  <c r="CF382" i="38"/>
  <c r="BT370" i="38"/>
  <c r="EW369" i="38"/>
  <c r="BV370" i="38"/>
  <c r="BS370" i="38"/>
  <c r="FH325" i="38"/>
  <c r="CG326" i="38"/>
  <c r="BA309" i="38"/>
  <c r="EG308" i="38"/>
  <c r="BF309" i="38"/>
  <c r="ET311" i="38"/>
  <c r="BS312" i="38"/>
  <c r="BC306" i="38"/>
  <c r="BD307" i="38"/>
  <c r="AZ310" i="38"/>
  <c r="EW312" i="38"/>
  <c r="BV313" i="38"/>
  <c r="AY309" i="38"/>
  <c r="BB308" i="38"/>
  <c r="EU311" i="38"/>
  <c r="BT312" i="38"/>
  <c r="AX306" i="38"/>
  <c r="CG271" i="38"/>
  <c r="BT258" i="38"/>
  <c r="FH215" i="38"/>
  <c r="CG216" i="38"/>
  <c r="BT203" i="38"/>
  <c r="CG163" i="38"/>
  <c r="FH161" i="38" s="1"/>
  <c r="BT148" i="38"/>
  <c r="AJ188" i="38"/>
  <c r="DQ354" i="38"/>
  <c r="AP355" i="38"/>
  <c r="AJ351" i="38"/>
  <c r="AP301" i="38"/>
  <c r="DQ300" i="38"/>
  <c r="P7" i="41"/>
  <c r="P8" i="41" s="1"/>
  <c r="P9" i="41" s="1"/>
  <c r="P10" i="41" s="1"/>
  <c r="P11" i="41" s="1"/>
  <c r="P12" i="41" s="1"/>
  <c r="P13" i="41" s="1"/>
  <c r="P14" i="41" s="1"/>
  <c r="P15" i="41" s="1"/>
  <c r="P16" i="41" s="1"/>
  <c r="P17" i="41" s="1"/>
  <c r="P18" i="41" s="1"/>
  <c r="P19" i="41" s="1"/>
  <c r="P20" i="41" s="1"/>
  <c r="P21" i="41" s="1"/>
  <c r="P22" i="41" s="1"/>
  <c r="P23" i="41" s="1"/>
  <c r="P24" i="41" s="1"/>
  <c r="P25" i="41" s="1"/>
  <c r="P26" i="41" s="1"/>
  <c r="P27" i="41" s="1"/>
  <c r="P28" i="41" s="1"/>
  <c r="P29" i="41" s="1"/>
  <c r="P30" i="41" s="1"/>
  <c r="P31" i="41" s="1"/>
  <c r="P32" i="41" s="1"/>
  <c r="P33" i="41" s="1"/>
  <c r="P34" i="41" s="1"/>
  <c r="P35" i="41" s="1"/>
  <c r="P36" i="41" s="1"/>
  <c r="P37" i="41" s="1"/>
  <c r="P38" i="41" s="1"/>
  <c r="P39" i="41" s="1"/>
  <c r="P40" i="41" s="1"/>
  <c r="P41" i="41" s="1"/>
  <c r="P42" i="41" s="1"/>
  <c r="P43" i="41" s="1"/>
  <c r="P44" i="41" s="1"/>
  <c r="P45" i="41" s="1"/>
  <c r="P46" i="41" s="1"/>
  <c r="P47" i="41" s="1"/>
  <c r="P48" i="41" s="1"/>
  <c r="P49" i="41" s="1"/>
  <c r="P50" i="41" s="1"/>
  <c r="P51" i="41" s="1"/>
  <c r="P52" i="41" s="1"/>
  <c r="P53" i="41" s="1"/>
  <c r="P54" i="41" s="1"/>
  <c r="P55" i="41" s="1"/>
  <c r="P56" i="41" s="1"/>
  <c r="AJ295" i="38"/>
  <c r="DK294" i="38"/>
  <c r="Y279" i="38"/>
  <c r="FG382" i="38" l="1"/>
  <c r="CF383" i="38"/>
  <c r="FG383" i="38" s="1"/>
  <c r="EG366" i="38"/>
  <c r="BF367" i="38"/>
  <c r="BS371" i="38"/>
  <c r="FH160" i="38"/>
  <c r="EE367" i="38"/>
  <c r="BD368" i="38"/>
  <c r="EW370" i="38"/>
  <c r="BV371" i="38"/>
  <c r="CG381" i="38"/>
  <c r="FH380" i="38"/>
  <c r="BT371" i="38"/>
  <c r="AY310" i="38"/>
  <c r="ET312" i="38"/>
  <c r="BS313" i="38"/>
  <c r="EW313" i="38"/>
  <c r="BV314" i="38"/>
  <c r="FH326" i="38"/>
  <c r="CG327" i="38"/>
  <c r="EG309" i="38"/>
  <c r="BF310" i="38"/>
  <c r="BB309" i="38"/>
  <c r="EU312" i="38"/>
  <c r="BT313" i="38"/>
  <c r="BA310" i="38"/>
  <c r="BD308" i="38"/>
  <c r="BC307" i="38"/>
  <c r="AX307" i="38"/>
  <c r="AZ311" i="38"/>
  <c r="EU258" i="38"/>
  <c r="BT259" i="38"/>
  <c r="FH159" i="38"/>
  <c r="CG272" i="38"/>
  <c r="EU203" i="38"/>
  <c r="BT204" i="38"/>
  <c r="FH216" i="38"/>
  <c r="CG217" i="38"/>
  <c r="EU148" i="38"/>
  <c r="BT149" i="38"/>
  <c r="FH163" i="38"/>
  <c r="FH149" i="38"/>
  <c r="FH150" i="38"/>
  <c r="FH151" i="38"/>
  <c r="FH152" i="38"/>
  <c r="FH153" i="38"/>
  <c r="FH154" i="38"/>
  <c r="FH156" i="38"/>
  <c r="FH157" i="38"/>
  <c r="FH155" i="38"/>
  <c r="FH158" i="38"/>
  <c r="FH162" i="38"/>
  <c r="AJ189" i="38"/>
  <c r="DQ355" i="38"/>
  <c r="AP356" i="38"/>
  <c r="AJ352" i="38"/>
  <c r="DQ301" i="38"/>
  <c r="AP302" i="38"/>
  <c r="AP303" i="38" s="1"/>
  <c r="P63" i="41"/>
  <c r="P84" i="41"/>
  <c r="P81" i="41"/>
  <c r="P65" i="41"/>
  <c r="P64" i="41"/>
  <c r="P80" i="41"/>
  <c r="P79" i="41"/>
  <c r="P67" i="41"/>
  <c r="P82" i="41"/>
  <c r="P83" i="41"/>
  <c r="P69" i="41"/>
  <c r="P73" i="41"/>
  <c r="P68" i="41"/>
  <c r="P78" i="41"/>
  <c r="P77" i="41"/>
  <c r="P86" i="41"/>
  <c r="P71" i="41"/>
  <c r="P75" i="41"/>
  <c r="P74" i="41"/>
  <c r="P70" i="41"/>
  <c r="P85" i="41"/>
  <c r="P72" i="41"/>
  <c r="P76" i="41"/>
  <c r="P66" i="41"/>
  <c r="DK295" i="38"/>
  <c r="AJ296" i="38"/>
  <c r="AJ297" i="38" s="1"/>
  <c r="Y280" i="38"/>
  <c r="BW16" i="35"/>
  <c r="BW15" i="35"/>
  <c r="BW14" i="35"/>
  <c r="BW13" i="35"/>
  <c r="BW12" i="35"/>
  <c r="BW11" i="35"/>
  <c r="BW10" i="35"/>
  <c r="BW9" i="35"/>
  <c r="BW8" i="35"/>
  <c r="P261" i="41"/>
  <c r="P228" i="41"/>
  <c r="P135" i="41"/>
  <c r="P222" i="41"/>
  <c r="P223" i="41"/>
  <c r="P238" i="41"/>
  <c r="P243" i="41"/>
  <c r="P215" i="41"/>
  <c r="P217" i="41"/>
  <c r="P155" i="41"/>
  <c r="P264" i="41"/>
  <c r="P191" i="41"/>
  <c r="P266" i="41"/>
  <c r="P199" i="41"/>
  <c r="P265" i="41"/>
  <c r="P168" i="41"/>
  <c r="P150" i="41"/>
  <c r="P174" i="41"/>
  <c r="P133" i="41"/>
  <c r="P212" i="41"/>
  <c r="P242" i="41"/>
  <c r="P245" i="41"/>
  <c r="P281" i="41"/>
  <c r="P234" i="41"/>
  <c r="P161" i="41"/>
  <c r="P224" i="41"/>
  <c r="P195" i="41"/>
  <c r="P257" i="41"/>
  <c r="P247" i="41"/>
  <c r="P275" i="41"/>
  <c r="P132" i="41"/>
  <c r="P210" i="41"/>
  <c r="P157" i="41"/>
  <c r="P280" i="41"/>
  <c r="P213" i="41"/>
  <c r="P254" i="41"/>
  <c r="P156" i="41"/>
  <c r="P208" i="41"/>
  <c r="P140" i="41"/>
  <c r="P167" i="41"/>
  <c r="P273" i="41"/>
  <c r="P251" i="41"/>
  <c r="P125" i="41"/>
  <c r="P139" i="41"/>
  <c r="P185" i="41"/>
  <c r="P138" i="41"/>
  <c r="P267" i="41"/>
  <c r="P144" i="41"/>
  <c r="P207" i="41"/>
  <c r="P274" i="41"/>
  <c r="P250" i="41"/>
  <c r="P240" i="41"/>
  <c r="P188" i="41"/>
  <c r="P147" i="41"/>
  <c r="P249" i="41"/>
  <c r="P252" i="41"/>
  <c r="P126" i="41"/>
  <c r="P282" i="41"/>
  <c r="P232" i="41"/>
  <c r="P233" i="41"/>
  <c r="P154" i="41"/>
  <c r="P131" i="41"/>
  <c r="P204" i="41"/>
  <c r="P279" i="41"/>
  <c r="P181" i="41"/>
  <c r="P143" i="41"/>
  <c r="P160" i="41"/>
  <c r="P214" i="41"/>
  <c r="P183" i="41"/>
  <c r="P142" i="41"/>
  <c r="P220" i="41"/>
  <c r="P192" i="41"/>
  <c r="P200" i="41"/>
  <c r="P268" i="41"/>
  <c r="P145" i="41"/>
  <c r="P152" i="41"/>
  <c r="P196" i="41"/>
  <c r="P148" i="41"/>
  <c r="P244" i="41"/>
  <c r="P180" i="41"/>
  <c r="P278" i="41"/>
  <c r="P151" i="41"/>
  <c r="P173" i="41"/>
  <c r="P169" i="41"/>
  <c r="P197" i="41"/>
  <c r="P190" i="41"/>
  <c r="P270" i="41"/>
  <c r="P248" i="41"/>
  <c r="P193" i="41"/>
  <c r="P159" i="41"/>
  <c r="P202" i="41"/>
  <c r="P177" i="41"/>
  <c r="P163" i="41"/>
  <c r="P141" i="41"/>
  <c r="P276" i="41"/>
  <c r="P230" i="41"/>
  <c r="P271" i="41"/>
  <c r="P260" i="41"/>
  <c r="P218" i="41"/>
  <c r="P146" i="41"/>
  <c r="P164" i="41"/>
  <c r="P259" i="41"/>
  <c r="P128" i="41"/>
  <c r="P272" i="41"/>
  <c r="P149" i="41"/>
  <c r="P219" i="41"/>
  <c r="P263" i="41"/>
  <c r="P134" i="41"/>
  <c r="P256" i="41"/>
  <c r="P229" i="41"/>
  <c r="P178" i="41"/>
  <c r="P130" i="41"/>
  <c r="P137" i="41"/>
  <c r="P186" i="41"/>
  <c r="P201" i="41"/>
  <c r="P221" i="41"/>
  <c r="P172" i="41"/>
  <c r="P206" i="41"/>
  <c r="P246" i="41"/>
  <c r="P211" i="41"/>
  <c r="P226" i="41"/>
  <c r="P231" i="41"/>
  <c r="P124" i="41"/>
  <c r="P225" i="41"/>
  <c r="P179" i="41"/>
  <c r="P262" i="41"/>
  <c r="P203" i="41"/>
  <c r="P216" i="41"/>
  <c r="P277" i="41"/>
  <c r="P182" i="41"/>
  <c r="P175" i="41"/>
  <c r="P253" i="41"/>
  <c r="P184" i="41"/>
  <c r="P227" i="41"/>
  <c r="P171" i="41"/>
  <c r="P158" i="41"/>
  <c r="P136" i="41"/>
  <c r="P129" i="41"/>
  <c r="P170" i="41"/>
  <c r="P269" i="41"/>
  <c r="P205" i="41"/>
  <c r="P209" i="41"/>
  <c r="P187" i="41"/>
  <c r="P166" i="41"/>
  <c r="P255" i="41"/>
  <c r="P235" i="41"/>
  <c r="P239" i="41"/>
  <c r="P153" i="41"/>
  <c r="P165" i="41"/>
  <c r="P194" i="41"/>
  <c r="P176" i="41"/>
  <c r="P189" i="41"/>
  <c r="P258" i="41"/>
  <c r="P237" i="41"/>
  <c r="P241" i="41"/>
  <c r="P236" i="41"/>
  <c r="BT372" i="38" l="1"/>
  <c r="BS372" i="38"/>
  <c r="FH381" i="38"/>
  <c r="CG382" i="38"/>
  <c r="EW371" i="38"/>
  <c r="BV372" i="38"/>
  <c r="EG367" i="38"/>
  <c r="BF368" i="38"/>
  <c r="EE368" i="38"/>
  <c r="BD369" i="38"/>
  <c r="BD309" i="38"/>
  <c r="BA311" i="38"/>
  <c r="AZ312" i="38"/>
  <c r="EW314" i="38"/>
  <c r="BV315" i="38"/>
  <c r="BC308" i="38"/>
  <c r="AY311" i="38"/>
  <c r="BB310" i="38"/>
  <c r="FH327" i="38"/>
  <c r="CG328" i="38"/>
  <c r="FH328" i="38" s="1"/>
  <c r="ET313" i="38"/>
  <c r="BS314" i="38"/>
  <c r="AX308" i="38"/>
  <c r="DQ303" i="38"/>
  <c r="AP304" i="38"/>
  <c r="EG310" i="38"/>
  <c r="BF311" i="38"/>
  <c r="EU313" i="38"/>
  <c r="BT314" i="38"/>
  <c r="EU259" i="38"/>
  <c r="BT260" i="38"/>
  <c r="CG273" i="38"/>
  <c r="FH266" i="38" s="1"/>
  <c r="FH217" i="38"/>
  <c r="CG218" i="38"/>
  <c r="FH218" i="38" s="1"/>
  <c r="EU204" i="38"/>
  <c r="BT205" i="38"/>
  <c r="EU149" i="38"/>
  <c r="BT150" i="38"/>
  <c r="AJ298" i="38"/>
  <c r="DK297" i="38"/>
  <c r="AJ190" i="38"/>
  <c r="DQ356" i="38"/>
  <c r="AP357" i="38"/>
  <c r="DK352" i="38"/>
  <c r="AJ353" i="38"/>
  <c r="DQ302" i="38"/>
  <c r="G7" i="41"/>
  <c r="G8" i="41" s="1"/>
  <c r="G9" i="41" s="1"/>
  <c r="G10" i="41" s="1"/>
  <c r="G11" i="41" s="1"/>
  <c r="G12" i="41" s="1"/>
  <c r="G13" i="41" s="1"/>
  <c r="G14" i="41" s="1"/>
  <c r="G15" i="41" s="1"/>
  <c r="G16" i="41" s="1"/>
  <c r="G17" i="41" s="1"/>
  <c r="G18" i="41" s="1"/>
  <c r="G19" i="41" s="1"/>
  <c r="G20" i="41" s="1"/>
  <c r="G21" i="41" s="1"/>
  <c r="G22" i="41" s="1"/>
  <c r="G23" i="41" s="1"/>
  <c r="G24" i="41" s="1"/>
  <c r="G25" i="41" s="1"/>
  <c r="G26" i="41" s="1"/>
  <c r="G27" i="41" s="1"/>
  <c r="G28" i="41" s="1"/>
  <c r="G29" i="41" s="1"/>
  <c r="G30" i="41" s="1"/>
  <c r="P279" i="38"/>
  <c r="CQ279" i="38" s="1"/>
  <c r="P224" i="38"/>
  <c r="P114" i="38"/>
  <c r="P169" i="38"/>
  <c r="CQ169" i="38" s="1"/>
  <c r="Y281" i="38"/>
  <c r="Y282" i="38" s="1"/>
  <c r="DK296" i="38"/>
  <c r="P127" i="41"/>
  <c r="P283" i="41"/>
  <c r="P162" i="41"/>
  <c r="P198" i="41"/>
  <c r="FH382" i="38" l="1"/>
  <c r="CG383" i="38"/>
  <c r="FH383" i="38" s="1"/>
  <c r="BS373" i="38"/>
  <c r="EE369" i="38"/>
  <c r="BD370" i="38"/>
  <c r="DQ357" i="38"/>
  <c r="AP358" i="38"/>
  <c r="EG368" i="38"/>
  <c r="BF369" i="38"/>
  <c r="EW372" i="38"/>
  <c r="BV373" i="38"/>
  <c r="BT373" i="38"/>
  <c r="AJ244" i="38"/>
  <c r="DK244" i="38" s="1"/>
  <c r="AY312" i="38"/>
  <c r="FH269" i="38"/>
  <c r="EW315" i="38"/>
  <c r="BV316" i="38"/>
  <c r="AX309" i="38"/>
  <c r="BB311" i="38"/>
  <c r="AZ313" i="38"/>
  <c r="DQ304" i="38"/>
  <c r="AP305" i="38"/>
  <c r="EU314" i="38"/>
  <c r="BT315" i="38"/>
  <c r="BC309" i="38"/>
  <c r="EG311" i="38"/>
  <c r="BF312" i="38"/>
  <c r="ET314" i="38"/>
  <c r="BS315" i="38"/>
  <c r="BA312" i="38"/>
  <c r="BD310" i="38"/>
  <c r="FH268" i="38"/>
  <c r="FH273" i="38"/>
  <c r="FH259" i="38"/>
  <c r="FH260" i="38"/>
  <c r="FH261" i="38"/>
  <c r="FH262" i="38"/>
  <c r="FH264" i="38"/>
  <c r="FH263" i="38"/>
  <c r="FH271" i="38"/>
  <c r="FH265" i="38"/>
  <c r="FH270" i="38"/>
  <c r="FH272" i="38"/>
  <c r="EU260" i="38"/>
  <c r="BT261" i="38"/>
  <c r="AJ245" i="38"/>
  <c r="FH267" i="38"/>
  <c r="EU205" i="38"/>
  <c r="BT206" i="38"/>
  <c r="EU150" i="38"/>
  <c r="BT151" i="38"/>
  <c r="AJ132" i="38"/>
  <c r="DK298" i="38"/>
  <c r="AJ299" i="38"/>
  <c r="AJ191" i="38"/>
  <c r="DK353" i="38"/>
  <c r="AJ354" i="38"/>
  <c r="G73" i="41"/>
  <c r="G85" i="41"/>
  <c r="G74" i="41"/>
  <c r="G76" i="41"/>
  <c r="G63" i="41"/>
  <c r="G66" i="41"/>
  <c r="G77" i="41"/>
  <c r="G69" i="41"/>
  <c r="G80" i="41"/>
  <c r="G81" i="41"/>
  <c r="G65" i="41"/>
  <c r="G72" i="41"/>
  <c r="G83" i="41"/>
  <c r="G64" i="41"/>
  <c r="G75" i="41"/>
  <c r="G86" i="41"/>
  <c r="G67" i="41"/>
  <c r="G79" i="41"/>
  <c r="G68" i="41"/>
  <c r="G78" i="41"/>
  <c r="G70" i="41"/>
  <c r="G82" i="41"/>
  <c r="G71" i="41"/>
  <c r="G84" i="41"/>
  <c r="Q7" i="41"/>
  <c r="Q8" i="41" s="1"/>
  <c r="Q9" i="41" s="1"/>
  <c r="Q10" i="41" s="1"/>
  <c r="Q11" i="41" s="1"/>
  <c r="Q12" i="41" s="1"/>
  <c r="Q13" i="41" s="1"/>
  <c r="Q14" i="41" s="1"/>
  <c r="Q15" i="41" s="1"/>
  <c r="Q16" i="41" s="1"/>
  <c r="Q17" i="41" s="1"/>
  <c r="Q18" i="41" s="1"/>
  <c r="Q19" i="41" s="1"/>
  <c r="Q20" i="41" s="1"/>
  <c r="Q21" i="41" s="1"/>
  <c r="Q22" i="41" s="1"/>
  <c r="Q23" i="41" s="1"/>
  <c r="Q24" i="41" s="1"/>
  <c r="Q25" i="41" s="1"/>
  <c r="Q26" i="41" s="1"/>
  <c r="Q27" i="41" s="1"/>
  <c r="Q28" i="41" s="1"/>
  <c r="Q29" i="41" s="1"/>
  <c r="Q30" i="41" s="1"/>
  <c r="P170" i="38"/>
  <c r="CQ170" i="38" s="1"/>
  <c r="P115" i="38"/>
  <c r="P225" i="38"/>
  <c r="P280" i="38"/>
  <c r="Y283" i="38"/>
  <c r="Y284" i="38" s="1"/>
  <c r="G147" i="41"/>
  <c r="G167" i="41"/>
  <c r="G189" i="41"/>
  <c r="G207" i="41"/>
  <c r="G170" i="41"/>
  <c r="G148" i="41"/>
  <c r="G179" i="41"/>
  <c r="G187" i="41"/>
  <c r="G144" i="41"/>
  <c r="G137" i="41"/>
  <c r="G132" i="41"/>
  <c r="G176" i="41"/>
  <c r="G185" i="41"/>
  <c r="G134" i="41"/>
  <c r="G203" i="41"/>
  <c r="G188" i="41"/>
  <c r="G217" i="41"/>
  <c r="G221" i="41"/>
  <c r="G166" i="41"/>
  <c r="G212" i="41"/>
  <c r="G161" i="41"/>
  <c r="G156" i="41"/>
  <c r="G163" i="41"/>
  <c r="G206" i="41"/>
  <c r="G127" i="41"/>
  <c r="G164" i="41"/>
  <c r="G215" i="41"/>
  <c r="G126" i="41"/>
  <c r="G204" i="41"/>
  <c r="G129" i="41"/>
  <c r="G222" i="41"/>
  <c r="G124" i="41"/>
  <c r="G125" i="41"/>
  <c r="G194" i="41"/>
  <c r="G158" i="41"/>
  <c r="G186" i="41"/>
  <c r="G142" i="41"/>
  <c r="G181" i="41"/>
  <c r="G184" i="41"/>
  <c r="G168" i="41"/>
  <c r="G130" i="41"/>
  <c r="G155" i="41"/>
  <c r="G211" i="41"/>
  <c r="G139" i="41"/>
  <c r="G135" i="41"/>
  <c r="G149" i="41"/>
  <c r="G190" i="41"/>
  <c r="G162" i="41"/>
  <c r="G140" i="41"/>
  <c r="G196" i="41"/>
  <c r="G153" i="41"/>
  <c r="G192" i="41"/>
  <c r="G150" i="41"/>
  <c r="G220" i="41"/>
  <c r="G159" i="41"/>
  <c r="G141" i="41"/>
  <c r="G193" i="41"/>
  <c r="G175" i="41"/>
  <c r="G152" i="41"/>
  <c r="G172" i="41"/>
  <c r="G157" i="41"/>
  <c r="G160" i="41"/>
  <c r="G145" i="41"/>
  <c r="G133" i="41"/>
  <c r="G174" i="41"/>
  <c r="G213" i="41"/>
  <c r="G195" i="41"/>
  <c r="G223" i="41"/>
  <c r="G205" i="41"/>
  <c r="G214" i="41"/>
  <c r="G154" i="41"/>
  <c r="G183" i="41"/>
  <c r="G191" i="41"/>
  <c r="G165" i="41"/>
  <c r="G171" i="41"/>
  <c r="G173" i="41"/>
  <c r="G209" i="41"/>
  <c r="G138" i="41"/>
  <c r="G136" i="41"/>
  <c r="G199" i="41"/>
  <c r="G143" i="41"/>
  <c r="G197" i="41"/>
  <c r="G198" i="41"/>
  <c r="G169" i="41"/>
  <c r="G200" i="41"/>
  <c r="G219" i="41"/>
  <c r="G201" i="41"/>
  <c r="G131" i="41"/>
  <c r="G216" i="41"/>
  <c r="G151" i="41"/>
  <c r="G218" i="41"/>
  <c r="G128" i="41"/>
  <c r="G210" i="41"/>
  <c r="G180" i="41"/>
  <c r="G208" i="41"/>
  <c r="G182" i="41"/>
  <c r="G146" i="41"/>
  <c r="G202" i="41"/>
  <c r="G178" i="41"/>
  <c r="G177" i="41"/>
  <c r="G279" i="41"/>
  <c r="G232" i="41"/>
  <c r="G242" i="41"/>
  <c r="G229" i="41"/>
  <c r="G255" i="41"/>
  <c r="G249" i="41"/>
  <c r="G280" i="41"/>
  <c r="G239" i="41"/>
  <c r="G230" i="41"/>
  <c r="G268" i="41"/>
  <c r="G276" i="41"/>
  <c r="G281" i="41"/>
  <c r="G247" i="41"/>
  <c r="G260" i="41"/>
  <c r="G253" i="41"/>
  <c r="G257" i="41"/>
  <c r="G251" i="41"/>
  <c r="G238" i="41"/>
  <c r="G237" i="41"/>
  <c r="G246" i="41"/>
  <c r="G272" i="41"/>
  <c r="G270" i="41"/>
  <c r="G266" i="41"/>
  <c r="G261" i="41"/>
  <c r="G283" i="41"/>
  <c r="G227" i="41"/>
  <c r="G224" i="41"/>
  <c r="G226" i="41"/>
  <c r="G275" i="41"/>
  <c r="G258" i="41"/>
  <c r="G252" i="41"/>
  <c r="G277" i="41"/>
  <c r="G241" i="41"/>
  <c r="G234" i="41"/>
  <c r="G231" i="41"/>
  <c r="G225" i="41"/>
  <c r="G267" i="41"/>
  <c r="G274" i="41"/>
  <c r="G269" i="41"/>
  <c r="G259" i="41"/>
  <c r="G264" i="41"/>
  <c r="G245" i="41"/>
  <c r="G236" i="41"/>
  <c r="G271" i="41"/>
  <c r="G265" i="41"/>
  <c r="G278" i="41"/>
  <c r="G235" i="41"/>
  <c r="G248" i="41"/>
  <c r="G240" i="41"/>
  <c r="G244" i="41"/>
  <c r="G233" i="41"/>
  <c r="G273" i="41"/>
  <c r="G256" i="41"/>
  <c r="G250" i="41"/>
  <c r="G254" i="41"/>
  <c r="G243" i="41"/>
  <c r="G228" i="41"/>
  <c r="G263" i="41"/>
  <c r="G262" i="41"/>
  <c r="G282" i="41"/>
  <c r="EE370" i="38" l="1"/>
  <c r="BD371" i="38"/>
  <c r="BT374" i="38"/>
  <c r="EW373" i="38"/>
  <c r="BV374" i="38"/>
  <c r="EW374" i="38" s="1"/>
  <c r="BS374" i="38"/>
  <c r="EG369" i="38"/>
  <c r="BF370" i="38"/>
  <c r="DQ358" i="38"/>
  <c r="AP359" i="38"/>
  <c r="BA313" i="38"/>
  <c r="AZ314" i="38"/>
  <c r="AY313" i="38"/>
  <c r="ET315" i="38"/>
  <c r="BS316" i="38"/>
  <c r="DQ305" i="38"/>
  <c r="AP306" i="38"/>
  <c r="EG312" i="38"/>
  <c r="BF313" i="38"/>
  <c r="EU315" i="38"/>
  <c r="BT316" i="38"/>
  <c r="AX310" i="38"/>
  <c r="BB312" i="38"/>
  <c r="BC310" i="38"/>
  <c r="EW316" i="38"/>
  <c r="BV317" i="38"/>
  <c r="BD311" i="38"/>
  <c r="DK245" i="38"/>
  <c r="AJ246" i="38"/>
  <c r="DK246" i="38" s="1"/>
  <c r="EU261" i="38"/>
  <c r="BT262" i="38"/>
  <c r="EU206" i="38"/>
  <c r="BT207" i="38"/>
  <c r="EU151" i="38"/>
  <c r="BT152" i="38"/>
  <c r="DK299" i="38"/>
  <c r="AJ300" i="38"/>
  <c r="AJ192" i="38"/>
  <c r="AJ193" i="38" s="1"/>
  <c r="AJ133" i="38"/>
  <c r="DK354" i="38"/>
  <c r="AJ355" i="38"/>
  <c r="P171" i="38"/>
  <c r="P116" i="38"/>
  <c r="P117" i="38" s="1"/>
  <c r="P226" i="38"/>
  <c r="CQ280" i="38"/>
  <c r="P281" i="38"/>
  <c r="Y285" i="38"/>
  <c r="Y286" i="38" s="1"/>
  <c r="X279" i="38"/>
  <c r="BS375" i="38" l="1"/>
  <c r="BV375" i="38"/>
  <c r="DQ359" i="38"/>
  <c r="AP360" i="38"/>
  <c r="BT375" i="38"/>
  <c r="EG370" i="38"/>
  <c r="BF371" i="38"/>
  <c r="AJ247" i="38"/>
  <c r="AJ248" i="38" s="1"/>
  <c r="DK248" i="38" s="1"/>
  <c r="EE371" i="38"/>
  <c r="BD372" i="38"/>
  <c r="AX311" i="38"/>
  <c r="AY314" i="38"/>
  <c r="EU316" i="38"/>
  <c r="BT317" i="38"/>
  <c r="EW317" i="38"/>
  <c r="BV318" i="38"/>
  <c r="BB313" i="38"/>
  <c r="EG313" i="38"/>
  <c r="BF314" i="38"/>
  <c r="AZ315" i="38"/>
  <c r="BA314" i="38"/>
  <c r="ET316" i="38"/>
  <c r="BS317" i="38"/>
  <c r="BD312" i="38"/>
  <c r="DQ306" i="38"/>
  <c r="AP307" i="38"/>
  <c r="BC311" i="38"/>
  <c r="EU262" i="38"/>
  <c r="BT263" i="38"/>
  <c r="EU207" i="38"/>
  <c r="BT208" i="38"/>
  <c r="AJ194" i="38"/>
  <c r="EU152" i="38"/>
  <c r="BT153" i="38"/>
  <c r="DK300" i="38"/>
  <c r="AJ301" i="38"/>
  <c r="AJ134" i="38"/>
  <c r="DK355" i="38"/>
  <c r="AJ356" i="38"/>
  <c r="CQ171" i="38"/>
  <c r="P172" i="38"/>
  <c r="P282" i="38"/>
  <c r="CQ281" i="38"/>
  <c r="P227" i="38"/>
  <c r="P228" i="38" s="1"/>
  <c r="P118" i="38"/>
  <c r="X280" i="38"/>
  <c r="Y287" i="38"/>
  <c r="DK247" i="38" l="1"/>
  <c r="AJ249" i="38"/>
  <c r="DK249" i="38" s="1"/>
  <c r="EG371" i="38"/>
  <c r="BF372" i="38"/>
  <c r="BT376" i="38"/>
  <c r="DQ360" i="38"/>
  <c r="AP361" i="38"/>
  <c r="EW375" i="38"/>
  <c r="BV376" i="38"/>
  <c r="EE372" i="38"/>
  <c r="BD373" i="38"/>
  <c r="BS376" i="38"/>
  <c r="BC312" i="38"/>
  <c r="BD313" i="38"/>
  <c r="AZ316" i="38"/>
  <c r="DQ307" i="38"/>
  <c r="AP308" i="38"/>
  <c r="ET317" i="38"/>
  <c r="BS318" i="38"/>
  <c r="BB314" i="38"/>
  <c r="AX312" i="38"/>
  <c r="EG314" i="38"/>
  <c r="BF315" i="38"/>
  <c r="EW318" i="38"/>
  <c r="BV319" i="38"/>
  <c r="EU317" i="38"/>
  <c r="BT318" i="38"/>
  <c r="BA315" i="38"/>
  <c r="AY315" i="38"/>
  <c r="EU263" i="38"/>
  <c r="BT264" i="38"/>
  <c r="AJ195" i="38"/>
  <c r="EU208" i="38"/>
  <c r="BT209" i="38"/>
  <c r="EU153" i="38"/>
  <c r="BT154" i="38"/>
  <c r="AJ135" i="38"/>
  <c r="DK301" i="38"/>
  <c r="AJ302" i="38"/>
  <c r="AJ303" i="38" s="1"/>
  <c r="DK356" i="38"/>
  <c r="AJ357" i="38"/>
  <c r="AJ358" i="38" s="1"/>
  <c r="CQ172" i="38"/>
  <c r="P173" i="38"/>
  <c r="P229" i="38"/>
  <c r="P230" i="38" s="1"/>
  <c r="CQ282" i="38"/>
  <c r="P119" i="38"/>
  <c r="P283" i="38"/>
  <c r="P284" i="38" s="1"/>
  <c r="CQ284" i="38" s="1"/>
  <c r="Y288" i="38"/>
  <c r="Y289" i="38" s="1"/>
  <c r="X281" i="38"/>
  <c r="AJ250" i="38" l="1"/>
  <c r="DK250" i="38" s="1"/>
  <c r="EW376" i="38"/>
  <c r="BV377" i="38"/>
  <c r="DK358" i="38"/>
  <c r="AJ359" i="38"/>
  <c r="DQ361" i="38"/>
  <c r="AP362" i="38"/>
  <c r="BT377" i="38"/>
  <c r="BS377" i="38"/>
  <c r="EG372" i="38"/>
  <c r="BF373" i="38"/>
  <c r="EE373" i="38"/>
  <c r="BD374" i="38"/>
  <c r="EG315" i="38"/>
  <c r="BF316" i="38"/>
  <c r="AY316" i="38"/>
  <c r="ET318" i="38"/>
  <c r="BS319" i="38"/>
  <c r="BD314" i="38"/>
  <c r="EE282" i="38" s="1"/>
  <c r="AZ317" i="38"/>
  <c r="DK303" i="38"/>
  <c r="AJ304" i="38"/>
  <c r="BA316" i="38"/>
  <c r="EB315" i="38" s="1"/>
  <c r="BC313" i="38"/>
  <c r="EU318" i="38"/>
  <c r="BT319" i="38"/>
  <c r="DQ308" i="38"/>
  <c r="AP309" i="38"/>
  <c r="AX313" i="38"/>
  <c r="EW319" i="38"/>
  <c r="BV320" i="38"/>
  <c r="BB315" i="38"/>
  <c r="EU264" i="38"/>
  <c r="BT265" i="38"/>
  <c r="EU209" i="38"/>
  <c r="BT210" i="38"/>
  <c r="AJ196" i="38"/>
  <c r="EU154" i="38"/>
  <c r="BT155" i="38"/>
  <c r="AJ136" i="38"/>
  <c r="DK302" i="38"/>
  <c r="DK357" i="38"/>
  <c r="Y290" i="38"/>
  <c r="Y291" i="38" s="1"/>
  <c r="P174" i="38"/>
  <c r="CQ173" i="38"/>
  <c r="P120" i="38"/>
  <c r="P231" i="38"/>
  <c r="P232" i="38" s="1"/>
  <c r="CQ283" i="38"/>
  <c r="P285" i="38"/>
  <c r="CQ285" i="38" s="1"/>
  <c r="X282" i="38"/>
  <c r="AJ251" i="38" l="1"/>
  <c r="EE310" i="38"/>
  <c r="EE308" i="38"/>
  <c r="EB314" i="38"/>
  <c r="EE374" i="38"/>
  <c r="BD375" i="38"/>
  <c r="DQ362" i="38"/>
  <c r="AP363" i="38"/>
  <c r="DK359" i="38"/>
  <c r="AJ360" i="38"/>
  <c r="EG373" i="38"/>
  <c r="BF374" i="38"/>
  <c r="EW377" i="38"/>
  <c r="BV378" i="38"/>
  <c r="EE311" i="38"/>
  <c r="BS378" i="38"/>
  <c r="BT378" i="38"/>
  <c r="BT379" i="38" s="1"/>
  <c r="BC314" i="38"/>
  <c r="DQ309" i="38"/>
  <c r="AP310" i="38"/>
  <c r="BB316" i="38"/>
  <c r="EC312" i="38" s="1"/>
  <c r="EG316" i="38"/>
  <c r="BF317" i="38"/>
  <c r="EU319" i="38"/>
  <c r="BT320" i="38"/>
  <c r="EE305" i="38"/>
  <c r="EE314" i="38"/>
  <c r="EE299" i="38"/>
  <c r="EE295" i="38"/>
  <c r="EE304" i="38"/>
  <c r="EE294" i="38"/>
  <c r="EE286" i="38"/>
  <c r="EE300" i="38"/>
  <c r="EE289" i="38"/>
  <c r="EE302" i="38"/>
  <c r="EE284" i="38"/>
  <c r="EE288" i="38"/>
  <c r="EE287" i="38"/>
  <c r="EE292" i="38"/>
  <c r="EE281" i="38"/>
  <c r="EE297" i="38"/>
  <c r="EE303" i="38"/>
  <c r="EE285" i="38"/>
  <c r="EE307" i="38"/>
  <c r="EE279" i="38"/>
  <c r="EE306" i="38"/>
  <c r="EE283" i="38"/>
  <c r="EE293" i="38"/>
  <c r="EE280" i="38"/>
  <c r="EE296" i="38"/>
  <c r="EE301" i="38"/>
  <c r="EE290" i="38"/>
  <c r="EE298" i="38"/>
  <c r="EE291" i="38"/>
  <c r="EE312" i="38"/>
  <c r="EB316" i="38"/>
  <c r="EB304" i="38"/>
  <c r="EB283" i="38"/>
  <c r="EB303" i="38"/>
  <c r="EB290" i="38"/>
  <c r="EB300" i="38"/>
  <c r="EB282" i="38"/>
  <c r="EB295" i="38"/>
  <c r="EB293" i="38"/>
  <c r="EB299" i="38"/>
  <c r="EB291" i="38"/>
  <c r="EB297" i="38"/>
  <c r="EB292" i="38"/>
  <c r="EB296" i="38"/>
  <c r="EB279" i="38"/>
  <c r="EB298" i="38"/>
  <c r="EB294" i="38"/>
  <c r="EB306" i="38"/>
  <c r="EB285" i="38"/>
  <c r="EB287" i="38"/>
  <c r="EB286" i="38"/>
  <c r="EB301" i="38"/>
  <c r="EB307" i="38"/>
  <c r="EB280" i="38"/>
  <c r="EB288" i="38"/>
  <c r="EB302" i="38"/>
  <c r="EB284" i="38"/>
  <c r="EB281" i="38"/>
  <c r="EB308" i="38"/>
  <c r="EB289" i="38"/>
  <c r="EB305" i="38"/>
  <c r="EB311" i="38"/>
  <c r="EB312" i="38"/>
  <c r="EB313" i="38"/>
  <c r="EB310" i="38"/>
  <c r="EB309" i="38"/>
  <c r="EE313" i="38"/>
  <c r="DK304" i="38"/>
  <c r="AJ305" i="38"/>
  <c r="X283" i="38"/>
  <c r="X284" i="38" s="1"/>
  <c r="EE309" i="38"/>
  <c r="EW320" i="38"/>
  <c r="BV321" i="38"/>
  <c r="ET319" i="38"/>
  <c r="BS320" i="38"/>
  <c r="AX314" i="38"/>
  <c r="AZ318" i="38"/>
  <c r="EA311" i="38" s="1"/>
  <c r="AY317" i="38"/>
  <c r="DK251" i="38"/>
  <c r="AJ252" i="38"/>
  <c r="EU265" i="38"/>
  <c r="BT266" i="38"/>
  <c r="AJ197" i="38"/>
  <c r="EU210" i="38"/>
  <c r="BT211" i="38"/>
  <c r="EU155" i="38"/>
  <c r="BT156" i="38"/>
  <c r="AJ137" i="38"/>
  <c r="AJ138" i="38" s="1"/>
  <c r="DK335" i="38"/>
  <c r="DK334" i="38"/>
  <c r="DK336" i="38"/>
  <c r="DK341" i="38"/>
  <c r="DK337" i="38"/>
  <c r="DK338" i="38"/>
  <c r="DK342" i="38"/>
  <c r="DK339" i="38"/>
  <c r="DK340" i="38"/>
  <c r="DK343" i="38"/>
  <c r="DK345" i="38"/>
  <c r="DK344" i="38"/>
  <c r="DK347" i="38"/>
  <c r="DK346" i="38"/>
  <c r="DK349" i="38"/>
  <c r="DK348" i="38"/>
  <c r="DK350" i="38"/>
  <c r="DK351" i="38"/>
  <c r="Y292" i="38"/>
  <c r="P175" i="38"/>
  <c r="CQ174" i="38"/>
  <c r="P286" i="38"/>
  <c r="P121" i="38"/>
  <c r="P233" i="38"/>
  <c r="CQ231" i="38" s="1"/>
  <c r="EC314" i="38" l="1"/>
  <c r="EG374" i="38"/>
  <c r="BF375" i="38"/>
  <c r="DK360" i="38"/>
  <c r="AJ361" i="38"/>
  <c r="BT380" i="38"/>
  <c r="DQ363" i="38"/>
  <c r="AP364" i="38"/>
  <c r="EE375" i="38"/>
  <c r="BD376" i="38"/>
  <c r="BS379" i="38"/>
  <c r="EC315" i="38"/>
  <c r="BV379" i="38"/>
  <c r="EW378" i="38"/>
  <c r="AY318" i="38"/>
  <c r="DZ311" i="38" s="1"/>
  <c r="DK305" i="38"/>
  <c r="AJ306" i="38"/>
  <c r="AX315" i="38"/>
  <c r="EG317" i="38"/>
  <c r="BF318" i="38"/>
  <c r="EG318" i="38" s="1"/>
  <c r="EA312" i="38"/>
  <c r="EA318" i="38"/>
  <c r="EA304" i="38"/>
  <c r="EA303" i="38"/>
  <c r="EA302" i="38"/>
  <c r="EA291" i="38"/>
  <c r="EA300" i="38"/>
  <c r="EA290" i="38"/>
  <c r="EA280" i="38"/>
  <c r="EA292" i="38"/>
  <c r="EA307" i="38"/>
  <c r="EA294" i="38"/>
  <c r="EA295" i="38"/>
  <c r="EA286" i="38"/>
  <c r="EA285" i="38"/>
  <c r="EA297" i="38"/>
  <c r="EA306" i="38"/>
  <c r="EA287" i="38"/>
  <c r="EA288" i="38"/>
  <c r="EA305" i="38"/>
  <c r="EA283" i="38"/>
  <c r="EA298" i="38"/>
  <c r="EA279" i="38"/>
  <c r="EA308" i="38"/>
  <c r="EA301" i="38"/>
  <c r="EA296" i="38"/>
  <c r="EA281" i="38"/>
  <c r="EA299" i="38"/>
  <c r="EA282" i="38"/>
  <c r="EA284" i="38"/>
  <c r="EA293" i="38"/>
  <c r="EA289" i="38"/>
  <c r="EA309" i="38"/>
  <c r="EA310" i="38"/>
  <c r="EA314" i="38"/>
  <c r="EA316" i="38"/>
  <c r="ET320" i="38"/>
  <c r="BS321" i="38"/>
  <c r="EC316" i="38"/>
  <c r="EC303" i="38"/>
  <c r="EC298" i="38"/>
  <c r="EC291" i="38"/>
  <c r="EC297" i="38"/>
  <c r="EC292" i="38"/>
  <c r="EC305" i="38"/>
  <c r="EC282" i="38"/>
  <c r="EC290" i="38"/>
  <c r="EC281" i="38"/>
  <c r="EC293" i="38"/>
  <c r="EC279" i="38"/>
  <c r="EC295" i="38"/>
  <c r="EC285" i="38"/>
  <c r="EC289" i="38"/>
  <c r="EC300" i="38"/>
  <c r="EC296" i="38"/>
  <c r="EC286" i="38"/>
  <c r="EC301" i="38"/>
  <c r="EC287" i="38"/>
  <c r="EC283" i="38"/>
  <c r="EC299" i="38"/>
  <c r="EC304" i="38"/>
  <c r="EC294" i="38"/>
  <c r="EC280" i="38"/>
  <c r="EC307" i="38"/>
  <c r="EC288" i="38"/>
  <c r="EC284" i="38"/>
  <c r="EC306" i="38"/>
  <c r="EC302" i="38"/>
  <c r="EC308" i="38"/>
  <c r="EC311" i="38"/>
  <c r="EC310" i="38"/>
  <c r="EC309" i="38"/>
  <c r="BC315" i="38"/>
  <c r="EA317" i="38"/>
  <c r="EA315" i="38"/>
  <c r="EC313" i="38"/>
  <c r="EW321" i="38"/>
  <c r="BV322" i="38"/>
  <c r="EU320" i="38"/>
  <c r="BT321" i="38"/>
  <c r="DQ310" i="38"/>
  <c r="AP311" i="38"/>
  <c r="DZ312" i="38"/>
  <c r="EA313" i="38"/>
  <c r="EU266" i="38"/>
  <c r="BT267" i="38"/>
  <c r="BV269" i="38"/>
  <c r="DK252" i="38"/>
  <c r="AJ253" i="38"/>
  <c r="AJ198" i="38"/>
  <c r="EU211" i="38"/>
  <c r="BT212" i="38"/>
  <c r="AJ139" i="38"/>
  <c r="EU156" i="38"/>
  <c r="BT157" i="38"/>
  <c r="Y128" i="38"/>
  <c r="Y293" i="38"/>
  <c r="Y182" i="38"/>
  <c r="CQ175" i="38"/>
  <c r="P176" i="38"/>
  <c r="CQ226" i="38"/>
  <c r="CQ228" i="38"/>
  <c r="CQ225" i="38"/>
  <c r="CQ227" i="38"/>
  <c r="CQ233" i="38"/>
  <c r="CQ229" i="38"/>
  <c r="CQ224" i="38"/>
  <c r="CQ232" i="38"/>
  <c r="CQ286" i="38"/>
  <c r="P287" i="38"/>
  <c r="P122" i="38"/>
  <c r="CQ230" i="38"/>
  <c r="X285" i="38"/>
  <c r="DQ364" i="38" l="1"/>
  <c r="AP365" i="38"/>
  <c r="EW379" i="38"/>
  <c r="BV380" i="38"/>
  <c r="BT381" i="38"/>
  <c r="DK361" i="38"/>
  <c r="AJ362" i="38"/>
  <c r="BS380" i="38"/>
  <c r="EG375" i="38"/>
  <c r="BF376" i="38"/>
  <c r="EE376" i="38"/>
  <c r="BD377" i="38"/>
  <c r="DK306" i="38"/>
  <c r="AJ307" i="38"/>
  <c r="DQ311" i="38"/>
  <c r="AP312" i="38"/>
  <c r="BC316" i="38"/>
  <c r="ED310" i="38" s="1"/>
  <c r="ET321" i="38"/>
  <c r="BS322" i="38"/>
  <c r="DZ316" i="38"/>
  <c r="EU321" i="38"/>
  <c r="BT322" i="38"/>
  <c r="X286" i="38"/>
  <c r="X287" i="38" s="1"/>
  <c r="X288" i="38" s="1"/>
  <c r="DZ315" i="38"/>
  <c r="EW322" i="38"/>
  <c r="BV323" i="38"/>
  <c r="DZ314" i="38"/>
  <c r="DZ318" i="38"/>
  <c r="DZ304" i="38"/>
  <c r="DZ303" i="38"/>
  <c r="DZ299" i="38"/>
  <c r="DZ294" i="38"/>
  <c r="DZ296" i="38"/>
  <c r="DZ287" i="38"/>
  <c r="DZ306" i="38"/>
  <c r="DZ279" i="38"/>
  <c r="DZ305" i="38"/>
  <c r="DZ286" i="38"/>
  <c r="DZ282" i="38"/>
  <c r="DZ284" i="38"/>
  <c r="DZ290" i="38"/>
  <c r="DZ281" i="38"/>
  <c r="DZ292" i="38"/>
  <c r="DZ298" i="38"/>
  <c r="DZ280" i="38"/>
  <c r="DZ302" i="38"/>
  <c r="DZ300" i="38"/>
  <c r="DZ289" i="38"/>
  <c r="DZ288" i="38"/>
  <c r="DZ293" i="38"/>
  <c r="DZ297" i="38"/>
  <c r="DZ291" i="38"/>
  <c r="DZ307" i="38"/>
  <c r="DZ283" i="38"/>
  <c r="DZ301" i="38"/>
  <c r="DZ285" i="38"/>
  <c r="DZ295" i="38"/>
  <c r="DZ308" i="38"/>
  <c r="DZ310" i="38"/>
  <c r="DZ309" i="38"/>
  <c r="DZ313" i="38"/>
  <c r="AX316" i="38"/>
  <c r="DZ317" i="38"/>
  <c r="ED311" i="38"/>
  <c r="BV270" i="38"/>
  <c r="EU267" i="38"/>
  <c r="BT268" i="38"/>
  <c r="DK253" i="38"/>
  <c r="AJ254" i="38"/>
  <c r="EU212" i="38"/>
  <c r="BT213" i="38"/>
  <c r="AJ199" i="38"/>
  <c r="AJ140" i="38"/>
  <c r="EU157" i="38"/>
  <c r="BT158" i="38"/>
  <c r="CZ182" i="38"/>
  <c r="Y183" i="38"/>
  <c r="Y294" i="38"/>
  <c r="Y73" i="38"/>
  <c r="CZ128" i="38"/>
  <c r="Y129" i="38"/>
  <c r="H8" i="41"/>
  <c r="D7" i="41"/>
  <c r="D8" i="41" s="1"/>
  <c r="D9" i="41" s="1"/>
  <c r="D10" i="41" s="1"/>
  <c r="D11" i="41" s="1"/>
  <c r="D12" i="41" s="1"/>
  <c r="D13" i="41" s="1"/>
  <c r="D14" i="41" s="1"/>
  <c r="D15" i="41" s="1"/>
  <c r="D16" i="41" s="1"/>
  <c r="D17" i="41" s="1"/>
  <c r="D18" i="41" s="1"/>
  <c r="D19" i="41" s="1"/>
  <c r="D20" i="41" s="1"/>
  <c r="D21" i="41" s="1"/>
  <c r="H9" i="41"/>
  <c r="H10" i="41" s="1"/>
  <c r="H11" i="41" s="1"/>
  <c r="H12" i="41" s="1"/>
  <c r="H13" i="41" s="1"/>
  <c r="H14" i="41" s="1"/>
  <c r="H15" i="41" s="1"/>
  <c r="H16" i="41" s="1"/>
  <c r="H17" i="41" s="1"/>
  <c r="H18" i="41" s="1"/>
  <c r="H19" i="41" s="1"/>
  <c r="H20" i="41" s="1"/>
  <c r="H21" i="41" s="1"/>
  <c r="H22" i="41" s="1"/>
  <c r="H23" i="41" s="1"/>
  <c r="H24" i="41" s="1"/>
  <c r="H25" i="41" s="1"/>
  <c r="H26" i="41" s="1"/>
  <c r="H27" i="41" s="1"/>
  <c r="H28" i="41" s="1"/>
  <c r="H29" i="41" s="1"/>
  <c r="H30" i="41" s="1"/>
  <c r="H7" i="41"/>
  <c r="CQ176" i="38"/>
  <c r="P177" i="38"/>
  <c r="P288" i="38"/>
  <c r="CQ288" i="38" s="1"/>
  <c r="CQ287" i="38"/>
  <c r="P123" i="38"/>
  <c r="CQ119" i="38" s="1"/>
  <c r="BT382" i="38" l="1"/>
  <c r="EE377" i="38"/>
  <c r="BD378" i="38"/>
  <c r="EW380" i="38"/>
  <c r="BV381" i="38"/>
  <c r="EG376" i="38"/>
  <c r="BF377" i="38"/>
  <c r="DQ365" i="38"/>
  <c r="AP366" i="38"/>
  <c r="ED312" i="38"/>
  <c r="BS381" i="38"/>
  <c r="DK362" i="38"/>
  <c r="AJ363" i="38"/>
  <c r="AX317" i="38"/>
  <c r="EW323" i="38"/>
  <c r="BV324" i="38"/>
  <c r="ED309" i="38"/>
  <c r="ED313" i="38"/>
  <c r="ED316" i="38"/>
  <c r="ED303" i="38"/>
  <c r="ED283" i="38"/>
  <c r="ED284" i="38"/>
  <c r="ED294" i="38"/>
  <c r="ED282" i="38"/>
  <c r="ED285" i="38"/>
  <c r="ED287" i="38"/>
  <c r="ED297" i="38"/>
  <c r="ED288" i="38"/>
  <c r="ED290" i="38"/>
  <c r="ED305" i="38"/>
  <c r="ED289" i="38"/>
  <c r="ED281" i="38"/>
  <c r="ED286" i="38"/>
  <c r="ED299" i="38"/>
  <c r="ED306" i="38"/>
  <c r="ED296" i="38"/>
  <c r="ED280" i="38"/>
  <c r="ED298" i="38"/>
  <c r="ED304" i="38"/>
  <c r="ED279" i="38"/>
  <c r="ED301" i="38"/>
  <c r="ED302" i="38"/>
  <c r="ED292" i="38"/>
  <c r="ED307" i="38"/>
  <c r="ED308" i="38"/>
  <c r="ED293" i="38"/>
  <c r="ED295" i="38"/>
  <c r="ED291" i="38"/>
  <c r="ED300" i="38"/>
  <c r="ED315" i="38"/>
  <c r="EU322" i="38"/>
  <c r="BT323" i="38"/>
  <c r="DQ312" i="38"/>
  <c r="AP313" i="38"/>
  <c r="DK307" i="38"/>
  <c r="AJ308" i="38"/>
  <c r="ED314" i="38"/>
  <c r="ET322" i="38"/>
  <c r="BS323" i="38"/>
  <c r="EU268" i="38"/>
  <c r="BT269" i="38"/>
  <c r="DK254" i="38"/>
  <c r="AJ255" i="38"/>
  <c r="BV271" i="38"/>
  <c r="AJ200" i="38"/>
  <c r="EU213" i="38"/>
  <c r="BT214" i="38"/>
  <c r="BV214" i="38"/>
  <c r="AJ141" i="38"/>
  <c r="BV159" i="38"/>
  <c r="EU158" i="38"/>
  <c r="BT159" i="38"/>
  <c r="CZ129" i="38"/>
  <c r="Y130" i="38"/>
  <c r="Y295" i="38"/>
  <c r="CZ183" i="38"/>
  <c r="Y184" i="38"/>
  <c r="CZ73" i="38"/>
  <c r="Y74" i="38"/>
  <c r="Y238" i="38"/>
  <c r="CQ177" i="38"/>
  <c r="P178" i="38"/>
  <c r="CQ178" i="38" s="1"/>
  <c r="CQ121" i="38"/>
  <c r="CQ120" i="38"/>
  <c r="CQ123" i="38"/>
  <c r="CQ114" i="38"/>
  <c r="CQ116" i="38"/>
  <c r="CQ117" i="38"/>
  <c r="CQ118" i="38"/>
  <c r="CQ115" i="38"/>
  <c r="CQ122" i="38"/>
  <c r="X289" i="38"/>
  <c r="EG377" i="38" l="1"/>
  <c r="BF378" i="38"/>
  <c r="DK363" i="38"/>
  <c r="AJ364" i="38"/>
  <c r="EW381" i="38"/>
  <c r="BV382" i="38"/>
  <c r="EE378" i="38"/>
  <c r="BD379" i="38"/>
  <c r="BS382" i="38"/>
  <c r="BT383" i="38"/>
  <c r="EU379" i="38" s="1"/>
  <c r="DQ366" i="38"/>
  <c r="AP367" i="38"/>
  <c r="DK308" i="38"/>
  <c r="AJ309" i="38"/>
  <c r="DQ313" i="38"/>
  <c r="AP314" i="38"/>
  <c r="EU323" i="38"/>
  <c r="BT324" i="38"/>
  <c r="EW324" i="38"/>
  <c r="BV325" i="38"/>
  <c r="ET323" i="38"/>
  <c r="BS324" i="38"/>
  <c r="AX318" i="38"/>
  <c r="DY311" i="38" s="1"/>
  <c r="BV272" i="38"/>
  <c r="DK255" i="38"/>
  <c r="AJ256" i="38"/>
  <c r="EU269" i="38"/>
  <c r="BT270" i="38"/>
  <c r="EW214" i="38"/>
  <c r="BV215" i="38"/>
  <c r="EU214" i="38"/>
  <c r="BT215" i="38"/>
  <c r="AJ201" i="38"/>
  <c r="BV160" i="38"/>
  <c r="AJ142" i="38"/>
  <c r="EU159" i="38"/>
  <c r="BT160" i="38"/>
  <c r="CZ238" i="38"/>
  <c r="Y239" i="38"/>
  <c r="Y296" i="38"/>
  <c r="CZ74" i="38"/>
  <c r="Y75" i="38"/>
  <c r="CZ130" i="38"/>
  <c r="Y131" i="38"/>
  <c r="CZ184" i="38"/>
  <c r="Y185" i="38"/>
  <c r="D22" i="41"/>
  <c r="X290" i="38"/>
  <c r="DY315" i="38" l="1"/>
  <c r="DY316" i="38"/>
  <c r="DY317" i="38"/>
  <c r="EU381" i="38"/>
  <c r="BS383" i="38"/>
  <c r="ET380" i="38" s="1"/>
  <c r="EE379" i="38"/>
  <c r="BD380" i="38"/>
  <c r="EW382" i="38"/>
  <c r="BV383" i="38"/>
  <c r="EW383" i="38" s="1"/>
  <c r="DK364" i="38"/>
  <c r="AJ365" i="38"/>
  <c r="DQ367" i="38"/>
  <c r="AP368" i="38"/>
  <c r="EG378" i="38"/>
  <c r="BF379" i="38"/>
  <c r="EU378" i="38"/>
  <c r="EU383" i="38"/>
  <c r="EU344" i="38"/>
  <c r="EU335" i="38"/>
  <c r="EU352" i="38"/>
  <c r="EU334" i="38"/>
  <c r="EU340" i="38"/>
  <c r="EU336" i="38"/>
  <c r="EU350" i="38"/>
  <c r="EU347" i="38"/>
  <c r="EU358" i="38"/>
  <c r="EU359" i="38"/>
  <c r="EU346" i="38"/>
  <c r="EU337" i="38"/>
  <c r="EU355" i="38"/>
  <c r="EU361" i="38"/>
  <c r="EU354" i="38"/>
  <c r="EU357" i="38"/>
  <c r="EU338" i="38"/>
  <c r="EU351" i="38"/>
  <c r="EU349" i="38"/>
  <c r="EU343" i="38"/>
  <c r="EU360" i="38"/>
  <c r="EU364" i="38"/>
  <c r="EU345" i="38"/>
  <c r="EU353" i="38"/>
  <c r="EU348" i="38"/>
  <c r="EU342" i="38"/>
  <c r="EU356" i="38"/>
  <c r="EU362" i="38"/>
  <c r="EU341" i="38"/>
  <c r="EU339" i="38"/>
  <c r="EU363" i="38"/>
  <c r="EU366" i="38"/>
  <c r="EU367" i="38"/>
  <c r="EU365" i="38"/>
  <c r="EU369" i="38"/>
  <c r="EU368" i="38"/>
  <c r="EU370" i="38"/>
  <c r="EU371" i="38"/>
  <c r="EU372" i="38"/>
  <c r="EU374" i="38"/>
  <c r="EU373" i="38"/>
  <c r="EU376" i="38"/>
  <c r="EU375" i="38"/>
  <c r="EU377" i="38"/>
  <c r="EU382" i="38"/>
  <c r="EU380" i="38"/>
  <c r="ET379" i="38"/>
  <c r="DY312" i="38"/>
  <c r="EW325" i="38"/>
  <c r="BV326" i="38"/>
  <c r="EU324" i="38"/>
  <c r="BT325" i="38"/>
  <c r="DQ314" i="38"/>
  <c r="AP315" i="38"/>
  <c r="DY310" i="38"/>
  <c r="DY318" i="38"/>
  <c r="DY303" i="38"/>
  <c r="DY305" i="38"/>
  <c r="DY283" i="38"/>
  <c r="DY286" i="38"/>
  <c r="DY281" i="38"/>
  <c r="DY290" i="38"/>
  <c r="DY293" i="38"/>
  <c r="DY291" i="38"/>
  <c r="DY302" i="38"/>
  <c r="DY292" i="38"/>
  <c r="DY287" i="38"/>
  <c r="DY304" i="38"/>
  <c r="DY309" i="38"/>
  <c r="DY295" i="38"/>
  <c r="DY285" i="38"/>
  <c r="DY280" i="38"/>
  <c r="DY299" i="38"/>
  <c r="DY288" i="38"/>
  <c r="DY298" i="38"/>
  <c r="DY300" i="38"/>
  <c r="DY296" i="38"/>
  <c r="DY306" i="38"/>
  <c r="DY297" i="38"/>
  <c r="DY307" i="38"/>
  <c r="DY289" i="38"/>
  <c r="DY301" i="38"/>
  <c r="DY282" i="38"/>
  <c r="DY294" i="38"/>
  <c r="DY308" i="38"/>
  <c r="DY284" i="38"/>
  <c r="DY279" i="38"/>
  <c r="DY313" i="38"/>
  <c r="DK309" i="38"/>
  <c r="AJ310" i="38"/>
  <c r="ET324" i="38"/>
  <c r="BS325" i="38"/>
  <c r="DY314" i="38"/>
  <c r="EU270" i="38"/>
  <c r="BT271" i="38"/>
  <c r="DK256" i="38"/>
  <c r="AJ257" i="38"/>
  <c r="BV273" i="38"/>
  <c r="EW271" i="38" s="1"/>
  <c r="AJ202" i="38"/>
  <c r="EW215" i="38"/>
  <c r="BV216" i="38"/>
  <c r="EU215" i="38"/>
  <c r="BT216" i="38"/>
  <c r="EU160" i="38"/>
  <c r="BT161" i="38"/>
  <c r="BV161" i="38"/>
  <c r="AJ143" i="38"/>
  <c r="CZ239" i="38"/>
  <c r="Y240" i="38"/>
  <c r="CZ131" i="38"/>
  <c r="Y132" i="38"/>
  <c r="CZ75" i="38"/>
  <c r="Y76" i="38"/>
  <c r="Y297" i="38"/>
  <c r="CZ185" i="38"/>
  <c r="Y186" i="38"/>
  <c r="D23" i="41"/>
  <c r="D24" i="41" s="1"/>
  <c r="D25" i="41" s="1"/>
  <c r="D26" i="41" s="1"/>
  <c r="D27" i="41" s="1"/>
  <c r="D28" i="41" s="1"/>
  <c r="D29" i="41" s="1"/>
  <c r="D30" i="41" s="1"/>
  <c r="X291" i="38"/>
  <c r="X292" i="38" s="1"/>
  <c r="DQ368" i="38" l="1"/>
  <c r="AP369" i="38"/>
  <c r="DK365" i="38"/>
  <c r="AJ366" i="38"/>
  <c r="EE380" i="38"/>
  <c r="BD381" i="38"/>
  <c r="ET381" i="38"/>
  <c r="ET383" i="38"/>
  <c r="ET358" i="38"/>
  <c r="ET359" i="38"/>
  <c r="ET360" i="38"/>
  <c r="ET356" i="38"/>
  <c r="ET342" i="38"/>
  <c r="ET337" i="38"/>
  <c r="ET354" i="38"/>
  <c r="ET348" i="38"/>
  <c r="ET338" i="38"/>
  <c r="ET335" i="38"/>
  <c r="ET347" i="38"/>
  <c r="ET341" i="38"/>
  <c r="ET345" i="38"/>
  <c r="ET340" i="38"/>
  <c r="ET349" i="38"/>
  <c r="ET362" i="38"/>
  <c r="ET355" i="38"/>
  <c r="ET350" i="38"/>
  <c r="ET346" i="38"/>
  <c r="ET361" i="38"/>
  <c r="ET357" i="38"/>
  <c r="ET343" i="38"/>
  <c r="ET344" i="38"/>
  <c r="ET339" i="38"/>
  <c r="ET336" i="38"/>
  <c r="ET351" i="38"/>
  <c r="ET352" i="38"/>
  <c r="ET353" i="38"/>
  <c r="ET334" i="38"/>
  <c r="ET364" i="38"/>
  <c r="ET366" i="38"/>
  <c r="ET363" i="38"/>
  <c r="ET367" i="38"/>
  <c r="ET365" i="38"/>
  <c r="ET368" i="38"/>
  <c r="ET369" i="38"/>
  <c r="ET371" i="38"/>
  <c r="ET370" i="38"/>
  <c r="ET372" i="38"/>
  <c r="ET373" i="38"/>
  <c r="ET374" i="38"/>
  <c r="ET375" i="38"/>
  <c r="ET376" i="38"/>
  <c r="ET378" i="38"/>
  <c r="ET382" i="38"/>
  <c r="EG379" i="38"/>
  <c r="BF380" i="38"/>
  <c r="ET377" i="38"/>
  <c r="ET325" i="38"/>
  <c r="BS326" i="38"/>
  <c r="DK310" i="38"/>
  <c r="AJ311" i="38"/>
  <c r="DQ315" i="38"/>
  <c r="AP316" i="38"/>
  <c r="EU325" i="38"/>
  <c r="BT326" i="38"/>
  <c r="EW326" i="38"/>
  <c r="BV327" i="38"/>
  <c r="EW273" i="38"/>
  <c r="EW272" i="38"/>
  <c r="EW269" i="38"/>
  <c r="DK257" i="38"/>
  <c r="AJ258" i="38"/>
  <c r="EU271" i="38"/>
  <c r="BT272" i="38"/>
  <c r="EW270" i="38"/>
  <c r="AJ203" i="38"/>
  <c r="EW216" i="38"/>
  <c r="BV217" i="38"/>
  <c r="EU216" i="38"/>
  <c r="BT217" i="38"/>
  <c r="EU161" i="38"/>
  <c r="BT162" i="38"/>
  <c r="AJ144" i="38"/>
  <c r="BV162" i="38"/>
  <c r="CZ186" i="38"/>
  <c r="Y187" i="38"/>
  <c r="CZ132" i="38"/>
  <c r="Y133" i="38"/>
  <c r="CZ240" i="38"/>
  <c r="Y241" i="38"/>
  <c r="CZ76" i="38"/>
  <c r="Y77" i="38"/>
  <c r="Y298" i="38"/>
  <c r="X293" i="38"/>
  <c r="X294" i="38" s="1"/>
  <c r="X295" i="38" s="1"/>
  <c r="EG380" i="38" l="1"/>
  <c r="BF381" i="38"/>
  <c r="EE381" i="38"/>
  <c r="BD382" i="38"/>
  <c r="DK366" i="38"/>
  <c r="AJ367" i="38"/>
  <c r="DQ369" i="38"/>
  <c r="AP370" i="38"/>
  <c r="EW327" i="38"/>
  <c r="BV328" i="38"/>
  <c r="EW328" i="38" s="1"/>
  <c r="EU326" i="38"/>
  <c r="BT327" i="38"/>
  <c r="DQ316" i="38"/>
  <c r="AP317" i="38"/>
  <c r="DQ317" i="38" s="1"/>
  <c r="DK311" i="38"/>
  <c r="AJ312" i="38"/>
  <c r="ET326" i="38"/>
  <c r="BS327" i="38"/>
  <c r="EU272" i="38"/>
  <c r="BT273" i="38"/>
  <c r="EU273" i="38" s="1"/>
  <c r="DK258" i="38"/>
  <c r="AJ259" i="38"/>
  <c r="AJ204" i="38"/>
  <c r="EU217" i="38"/>
  <c r="BT218" i="38"/>
  <c r="EU218" i="38" s="1"/>
  <c r="EW217" i="38"/>
  <c r="BV218" i="38"/>
  <c r="EW218" i="38" s="1"/>
  <c r="BV163" i="38"/>
  <c r="EW161" i="38" s="1"/>
  <c r="AJ145" i="38"/>
  <c r="EU162" i="38"/>
  <c r="BT163" i="38"/>
  <c r="EU163" i="38" s="1"/>
  <c r="Y299" i="38"/>
  <c r="CZ133" i="38"/>
  <c r="Y134" i="38"/>
  <c r="CZ77" i="38"/>
  <c r="Y78" i="38"/>
  <c r="CZ187" i="38"/>
  <c r="Y188" i="38"/>
  <c r="CZ241" i="38"/>
  <c r="Y242" i="38"/>
  <c r="X296" i="38"/>
  <c r="DQ370" i="38" l="1"/>
  <c r="AP371" i="38"/>
  <c r="DK367" i="38"/>
  <c r="AJ368" i="38"/>
  <c r="EE382" i="38"/>
  <c r="BD383" i="38"/>
  <c r="EE383" i="38" s="1"/>
  <c r="EG381" i="38"/>
  <c r="BF382" i="38"/>
  <c r="ET327" i="38"/>
  <c r="BS328" i="38"/>
  <c r="ET328" i="38" s="1"/>
  <c r="DK312" i="38"/>
  <c r="AJ313" i="38"/>
  <c r="EU327" i="38"/>
  <c r="BT328" i="38"/>
  <c r="EU328" i="38" s="1"/>
  <c r="DK259" i="38"/>
  <c r="AJ260" i="38"/>
  <c r="AJ205" i="38"/>
  <c r="EW163" i="38"/>
  <c r="EW160" i="38"/>
  <c r="EW162" i="38"/>
  <c r="EW159" i="38"/>
  <c r="AJ146" i="38"/>
  <c r="CZ78" i="38"/>
  <c r="Y79" i="38"/>
  <c r="CZ134" i="38"/>
  <c r="Y135" i="38"/>
  <c r="CZ242" i="38"/>
  <c r="Y243" i="38"/>
  <c r="CZ188" i="38"/>
  <c r="Y189" i="38"/>
  <c r="Y300" i="38"/>
  <c r="X297" i="38"/>
  <c r="EG382" i="38" l="1"/>
  <c r="BF383" i="38"/>
  <c r="EG383" i="38" s="1"/>
  <c r="DK368" i="38"/>
  <c r="AJ369" i="38"/>
  <c r="DQ371" i="38"/>
  <c r="AP372" i="38"/>
  <c r="DK313" i="38"/>
  <c r="AJ314" i="38"/>
  <c r="DK260" i="38"/>
  <c r="AJ261" i="38"/>
  <c r="AJ206" i="38"/>
  <c r="AJ147" i="38"/>
  <c r="CZ243" i="38"/>
  <c r="Y244" i="38"/>
  <c r="CZ135" i="38"/>
  <c r="Y136" i="38"/>
  <c r="CZ79" i="38"/>
  <c r="Y80" i="38"/>
  <c r="Y301" i="38"/>
  <c r="CZ189" i="38"/>
  <c r="Y190" i="38"/>
  <c r="X298" i="38"/>
  <c r="DQ372" i="38" l="1"/>
  <c r="AP373" i="38"/>
  <c r="DK369" i="38"/>
  <c r="AJ370" i="38"/>
  <c r="DK314" i="38"/>
  <c r="AJ315" i="38"/>
  <c r="DK261" i="38"/>
  <c r="AJ262" i="38"/>
  <c r="AJ207" i="38"/>
  <c r="AJ148" i="38"/>
  <c r="CZ136" i="38"/>
  <c r="Y137" i="38"/>
  <c r="CZ190" i="38"/>
  <c r="Y191" i="38"/>
  <c r="CZ244" i="38"/>
  <c r="Y245" i="38"/>
  <c r="Y302" i="38"/>
  <c r="CZ80" i="38"/>
  <c r="Y81" i="38"/>
  <c r="X299" i="38"/>
  <c r="DK370" i="38" l="1"/>
  <c r="AJ371" i="38"/>
  <c r="DQ373" i="38"/>
  <c r="AP374" i="38"/>
  <c r="DK315" i="38"/>
  <c r="AJ316" i="38"/>
  <c r="DK262" i="38"/>
  <c r="AJ263" i="38"/>
  <c r="AJ208" i="38"/>
  <c r="AJ149" i="38"/>
  <c r="CZ137" i="38"/>
  <c r="CZ191" i="38"/>
  <c r="Y192" i="38"/>
  <c r="CZ81" i="38"/>
  <c r="Y82" i="38"/>
  <c r="CZ245" i="38"/>
  <c r="Y246" i="38"/>
  <c r="X300" i="38"/>
  <c r="DQ374" i="38" l="1"/>
  <c r="AP375" i="38"/>
  <c r="DK371" i="38"/>
  <c r="AJ372" i="38"/>
  <c r="DK316" i="38"/>
  <c r="AJ317" i="38"/>
  <c r="DK263" i="38"/>
  <c r="AJ264" i="38"/>
  <c r="AJ209" i="38"/>
  <c r="AJ150" i="38"/>
  <c r="CZ296" i="38"/>
  <c r="CZ280" i="38"/>
  <c r="CZ297" i="38"/>
  <c r="CZ301" i="38"/>
  <c r="CZ281" i="38"/>
  <c r="CZ300" i="38"/>
  <c r="CZ282" i="38"/>
  <c r="CZ286" i="38"/>
  <c r="CZ295" i="38"/>
  <c r="CZ294" i="38"/>
  <c r="CZ298" i="38"/>
  <c r="CZ292" i="38"/>
  <c r="CZ283" i="38"/>
  <c r="CZ288" i="38"/>
  <c r="CZ287" i="38"/>
  <c r="CZ279" i="38"/>
  <c r="CZ82" i="38"/>
  <c r="CZ293" i="38"/>
  <c r="CZ192" i="38"/>
  <c r="CZ285" i="38"/>
  <c r="CZ290" i="38"/>
  <c r="CZ291" i="38"/>
  <c r="CZ284" i="38"/>
  <c r="CZ289" i="38"/>
  <c r="CZ302" i="38"/>
  <c r="CZ299" i="38"/>
  <c r="CZ246" i="38"/>
  <c r="Y247" i="38"/>
  <c r="X301" i="38"/>
  <c r="DK372" i="38" l="1"/>
  <c r="AJ373" i="38"/>
  <c r="DQ375" i="38"/>
  <c r="AP376" i="38"/>
  <c r="DK317" i="38"/>
  <c r="AJ318" i="38"/>
  <c r="DK264" i="38"/>
  <c r="AJ265" i="38"/>
  <c r="AJ210" i="38"/>
  <c r="AJ151" i="38"/>
  <c r="CZ247" i="38"/>
  <c r="X302" i="38"/>
  <c r="X303" i="38" s="1"/>
  <c r="DQ376" i="38" l="1"/>
  <c r="AP377" i="38"/>
  <c r="DK373" i="38"/>
  <c r="AJ374" i="38"/>
  <c r="X304" i="38"/>
  <c r="X305" i="38" s="1"/>
  <c r="DK318" i="38"/>
  <c r="AJ319" i="38"/>
  <c r="DK265" i="38"/>
  <c r="AJ266" i="38"/>
  <c r="AJ211" i="38"/>
  <c r="AJ152" i="38"/>
  <c r="DK374" i="38" l="1"/>
  <c r="AJ375" i="38"/>
  <c r="DQ377" i="38"/>
  <c r="AP378" i="38"/>
  <c r="DK319" i="38"/>
  <c r="AJ320" i="38"/>
  <c r="X306" i="38"/>
  <c r="DK266" i="38"/>
  <c r="AJ267" i="38"/>
  <c r="AJ212" i="38"/>
  <c r="AJ153" i="38"/>
  <c r="DQ378" i="38" l="1"/>
  <c r="AP379" i="38"/>
  <c r="DK375" i="38"/>
  <c r="AJ376" i="38"/>
  <c r="DK320" i="38"/>
  <c r="AJ321" i="38"/>
  <c r="X307" i="38"/>
  <c r="DK267" i="38"/>
  <c r="AJ268" i="38"/>
  <c r="AJ213" i="38"/>
  <c r="AJ154" i="38"/>
  <c r="AC7" i="41"/>
  <c r="AC8" i="41" s="1"/>
  <c r="AC9" i="41" s="1"/>
  <c r="AC10" i="41" s="1"/>
  <c r="AC11" i="41" s="1"/>
  <c r="AC12" i="41" s="1"/>
  <c r="AC13" i="41" s="1"/>
  <c r="AC14" i="41" s="1"/>
  <c r="AC15" i="41" s="1"/>
  <c r="AC16" i="41" s="1"/>
  <c r="AC17" i="41" s="1"/>
  <c r="AC18" i="41" s="1"/>
  <c r="AC19" i="41" s="1"/>
  <c r="AC20" i="41" s="1"/>
  <c r="AC21" i="41" s="1"/>
  <c r="AC22" i="41" s="1"/>
  <c r="AC23" i="41" s="1"/>
  <c r="AC24" i="41" s="1"/>
  <c r="AC25" i="41" s="1"/>
  <c r="AC26" i="41" s="1"/>
  <c r="AC27" i="41" s="1"/>
  <c r="AC28" i="41" s="1"/>
  <c r="AC29" i="41" s="1"/>
  <c r="AC30" i="41" s="1"/>
  <c r="DK376" i="38" l="1"/>
  <c r="AJ377" i="38"/>
  <c r="DQ379" i="38"/>
  <c r="AP380" i="38"/>
  <c r="X308" i="38"/>
  <c r="DK321" i="38"/>
  <c r="AJ322" i="38"/>
  <c r="DK268" i="38"/>
  <c r="AJ269" i="38"/>
  <c r="AJ214" i="38"/>
  <c r="AJ155" i="38"/>
  <c r="AD8" i="41"/>
  <c r="AD9" i="41" s="1"/>
  <c r="AD10" i="41" s="1"/>
  <c r="AD11" i="41" s="1"/>
  <c r="AD12" i="41" s="1"/>
  <c r="AD13" i="41" s="1"/>
  <c r="AD14" i="41" s="1"/>
  <c r="AD15" i="41" s="1"/>
  <c r="AD16" i="41" s="1"/>
  <c r="AD17" i="41" s="1"/>
  <c r="AD18" i="41" s="1"/>
  <c r="AD19" i="41" s="1"/>
  <c r="AD20" i="41" s="1"/>
  <c r="AD21" i="41" s="1"/>
  <c r="AD22" i="41" s="1"/>
  <c r="AD23" i="41" s="1"/>
  <c r="AD24" i="41" s="1"/>
  <c r="AD25" i="41" s="1"/>
  <c r="AD26" i="41" s="1"/>
  <c r="AD27" i="41" s="1"/>
  <c r="AD28" i="41" s="1"/>
  <c r="AD29" i="41" s="1"/>
  <c r="AD30" i="41" s="1"/>
  <c r="AD7" i="41"/>
  <c r="DQ380" i="38" l="1"/>
  <c r="AP381" i="38"/>
  <c r="DK377" i="38"/>
  <c r="AJ378" i="38"/>
  <c r="DK322" i="38"/>
  <c r="AJ323" i="38"/>
  <c r="X309" i="38"/>
  <c r="DK269" i="38"/>
  <c r="AJ270" i="38"/>
  <c r="AJ215" i="38"/>
  <c r="AJ156" i="38"/>
  <c r="AE7" i="41"/>
  <c r="AE8" i="41" s="1"/>
  <c r="AE9" i="41" s="1"/>
  <c r="AE10" i="41" s="1"/>
  <c r="AE11" i="41" s="1"/>
  <c r="AE12" i="41" s="1"/>
  <c r="AE13" i="41" s="1"/>
  <c r="AE14" i="41" s="1"/>
  <c r="AE15" i="41" s="1"/>
  <c r="AE16" i="41" s="1"/>
  <c r="AE17" i="41" s="1"/>
  <c r="AE18" i="41" s="1"/>
  <c r="AE19" i="41" s="1"/>
  <c r="AE20" i="41" s="1"/>
  <c r="AE21" i="41" s="1"/>
  <c r="AE22" i="41" s="1"/>
  <c r="AE23" i="41" s="1"/>
  <c r="AE24" i="41" s="1"/>
  <c r="AE25" i="41" s="1"/>
  <c r="AE26" i="41" s="1"/>
  <c r="AE27" i="41" s="1"/>
  <c r="AE28" i="41" s="1"/>
  <c r="AE29" i="41" s="1"/>
  <c r="AE30" i="41" s="1"/>
  <c r="DK378" i="38" l="1"/>
  <c r="AJ379" i="38"/>
  <c r="DQ381" i="38"/>
  <c r="AP382" i="38"/>
  <c r="X310" i="38"/>
  <c r="X311" i="38" s="1"/>
  <c r="DK323" i="38"/>
  <c r="AJ324" i="38"/>
  <c r="DK270" i="38"/>
  <c r="AJ271" i="38"/>
  <c r="AJ216" i="38"/>
  <c r="AJ217" i="38" s="1"/>
  <c r="AJ157" i="38"/>
  <c r="AF7" i="41"/>
  <c r="AF8" i="41"/>
  <c r="AF9" i="41" s="1"/>
  <c r="AF10" i="41" s="1"/>
  <c r="AF11" i="41" s="1"/>
  <c r="AF12" i="41" s="1"/>
  <c r="AF13" i="41" s="1"/>
  <c r="AF14" i="41" s="1"/>
  <c r="AF15" i="41" s="1"/>
  <c r="AF16" i="41" s="1"/>
  <c r="AF17" i="41" s="1"/>
  <c r="AF18" i="41" s="1"/>
  <c r="AF19" i="41" s="1"/>
  <c r="AF20" i="41" s="1"/>
  <c r="AF21" i="41" s="1"/>
  <c r="AF22" i="41" s="1"/>
  <c r="AF23" i="41" s="1"/>
  <c r="AF24" i="41" s="1"/>
  <c r="AF25" i="41" s="1"/>
  <c r="AF26" i="41" s="1"/>
  <c r="AF27" i="41" s="1"/>
  <c r="AF28" i="41" s="1"/>
  <c r="AF29" i="41" s="1"/>
  <c r="AF30" i="41" s="1"/>
  <c r="DQ382" i="38" l="1"/>
  <c r="AP383" i="38"/>
  <c r="DQ383" i="38" s="1"/>
  <c r="DK379" i="38"/>
  <c r="AJ380" i="38"/>
  <c r="X312" i="38"/>
  <c r="DK324" i="38"/>
  <c r="AJ325" i="38"/>
  <c r="DK271" i="38"/>
  <c r="AJ272" i="38"/>
  <c r="AJ218" i="38"/>
  <c r="AJ158" i="38"/>
  <c r="AJ159" i="38" s="1"/>
  <c r="AN23" i="37"/>
  <c r="AM156" i="37"/>
  <c r="DK380" i="38" l="1"/>
  <c r="AJ381" i="38"/>
  <c r="X313" i="38"/>
  <c r="DK325" i="38"/>
  <c r="AJ326" i="38"/>
  <c r="DK272" i="38"/>
  <c r="AJ273" i="38"/>
  <c r="DK273" i="38" s="1"/>
  <c r="DK216" i="38"/>
  <c r="DK218" i="38"/>
  <c r="DK194" i="38"/>
  <c r="DK193" i="38"/>
  <c r="DK195" i="38"/>
  <c r="DK190" i="38"/>
  <c r="DK196" i="38"/>
  <c r="DK192" i="38"/>
  <c r="DK187" i="38"/>
  <c r="DK189" i="38"/>
  <c r="DK191" i="38"/>
  <c r="DK188" i="38"/>
  <c r="DK197" i="38"/>
  <c r="DK199" i="38"/>
  <c r="DK200" i="38"/>
  <c r="DK201" i="38"/>
  <c r="DK198" i="38"/>
  <c r="DK202" i="38"/>
  <c r="DK203" i="38"/>
  <c r="DK204" i="38"/>
  <c r="DK205" i="38"/>
  <c r="DK206" i="38"/>
  <c r="DK207" i="38"/>
  <c r="DK208" i="38"/>
  <c r="DK209" i="38"/>
  <c r="DK210" i="38"/>
  <c r="DK211" i="38"/>
  <c r="DK212" i="38"/>
  <c r="DK214" i="38"/>
  <c r="DK217" i="38"/>
  <c r="DK215" i="38"/>
  <c r="DK213" i="38"/>
  <c r="AJ160" i="38"/>
  <c r="AN156" i="37"/>
  <c r="DK381" i="38" l="1"/>
  <c r="AJ382" i="38"/>
  <c r="DK326" i="38"/>
  <c r="AJ327" i="38"/>
  <c r="X314" i="38"/>
  <c r="CY312" i="38" s="1"/>
  <c r="AJ161" i="38"/>
  <c r="AN24" i="37"/>
  <c r="AM157" i="37"/>
  <c r="DK382" i="38" l="1"/>
  <c r="AJ383" i="38"/>
  <c r="DK383" i="38" s="1"/>
  <c r="CY311" i="38"/>
  <c r="CY314" i="38"/>
  <c r="X315" i="38"/>
  <c r="CY313" i="38"/>
  <c r="DK327" i="38"/>
  <c r="AJ328" i="38"/>
  <c r="DK328" i="38" s="1"/>
  <c r="AJ162" i="38"/>
  <c r="AN157" i="37"/>
  <c r="CY315" i="38" l="1"/>
  <c r="X316" i="38"/>
  <c r="AJ163" i="38"/>
  <c r="DK162" i="38" s="1"/>
  <c r="AN25" i="37"/>
  <c r="AM158" i="37"/>
  <c r="CY316" i="38" l="1"/>
  <c r="X317" i="38"/>
  <c r="X256" i="38"/>
  <c r="X201" i="38"/>
  <c r="DK160" i="38"/>
  <c r="X146" i="38"/>
  <c r="DK158" i="38"/>
  <c r="DK163" i="38"/>
  <c r="DK139" i="38"/>
  <c r="DK138" i="38"/>
  <c r="DK134" i="38"/>
  <c r="DK136" i="38"/>
  <c r="DK140" i="38"/>
  <c r="DK141" i="38"/>
  <c r="DK133" i="38"/>
  <c r="DK137" i="38"/>
  <c r="DK142" i="38"/>
  <c r="DK135" i="38"/>
  <c r="DK132" i="38"/>
  <c r="DK144" i="38"/>
  <c r="DK143" i="38"/>
  <c r="DK146" i="38"/>
  <c r="DK145" i="38"/>
  <c r="DK147" i="38"/>
  <c r="DK148" i="38"/>
  <c r="DK150" i="38"/>
  <c r="DK149" i="38"/>
  <c r="DK151" i="38"/>
  <c r="DK152" i="38"/>
  <c r="DK153" i="38"/>
  <c r="DK154" i="38"/>
  <c r="DK155" i="38"/>
  <c r="DK156" i="38"/>
  <c r="DK157" i="38"/>
  <c r="DK161" i="38"/>
  <c r="DK159" i="38"/>
  <c r="AN158" i="37"/>
  <c r="CY308" i="38" l="1"/>
  <c r="CY317" i="38"/>
  <c r="X318" i="38"/>
  <c r="CY309" i="38" s="1"/>
  <c r="X257" i="38"/>
  <c r="CY256" i="38"/>
  <c r="CY201" i="38"/>
  <c r="X202" i="38"/>
  <c r="CY146" i="38"/>
  <c r="X147" i="38"/>
  <c r="AN26" i="37"/>
  <c r="AM159" i="37"/>
  <c r="CY310" i="38" l="1"/>
  <c r="CY304" i="38"/>
  <c r="CY318" i="38"/>
  <c r="CY287" i="38"/>
  <c r="CY303" i="38"/>
  <c r="CY305" i="38"/>
  <c r="CY296" i="38"/>
  <c r="CY292" i="38"/>
  <c r="CY286" i="38"/>
  <c r="CY297" i="38"/>
  <c r="CY284" i="38"/>
  <c r="CY294" i="38"/>
  <c r="CY282" i="38"/>
  <c r="CY306" i="38"/>
  <c r="CY285" i="38"/>
  <c r="CY281" i="38"/>
  <c r="CY299" i="38"/>
  <c r="CY300" i="38"/>
  <c r="CY301" i="38"/>
  <c r="CY302" i="38"/>
  <c r="CY298" i="38"/>
  <c r="CY307" i="38"/>
  <c r="CY295" i="38"/>
  <c r="CY289" i="38"/>
  <c r="CY291" i="38"/>
  <c r="CY293" i="38"/>
  <c r="CY279" i="38"/>
  <c r="CY290" i="38"/>
  <c r="CY280" i="38"/>
  <c r="CY283" i="38"/>
  <c r="CY288" i="38"/>
  <c r="CY257" i="38"/>
  <c r="X258" i="38"/>
  <c r="CY202" i="38"/>
  <c r="X203" i="38"/>
  <c r="CY147" i="38"/>
  <c r="X148" i="38"/>
  <c r="AN159" i="37"/>
  <c r="CY258" i="38" l="1"/>
  <c r="X259" i="38"/>
  <c r="CY203" i="38"/>
  <c r="X204" i="38"/>
  <c r="CY148" i="38"/>
  <c r="X149" i="38"/>
  <c r="AM160" i="37"/>
  <c r="AN27" i="37"/>
  <c r="CY259" i="38" l="1"/>
  <c r="X260" i="38"/>
  <c r="CY204" i="38"/>
  <c r="X205" i="38"/>
  <c r="CY149" i="38"/>
  <c r="X150" i="38"/>
  <c r="AN160" i="37"/>
  <c r="CY260" i="38" l="1"/>
  <c r="X261" i="38"/>
  <c r="CY205" i="38"/>
  <c r="X206" i="38"/>
  <c r="CY150" i="38"/>
  <c r="X151" i="38"/>
  <c r="AM161" i="37"/>
  <c r="AN28" i="37"/>
  <c r="CY261" i="38" l="1"/>
  <c r="X262" i="38"/>
  <c r="CY206" i="38"/>
  <c r="X207" i="38"/>
  <c r="CY151" i="38"/>
  <c r="X152" i="38"/>
  <c r="AN161" i="37"/>
  <c r="CY262" i="38" l="1"/>
  <c r="X263" i="38"/>
  <c r="CY263" i="38" s="1"/>
  <c r="CY207" i="38"/>
  <c r="X208" i="38"/>
  <c r="CY208" i="38" s="1"/>
  <c r="CY152" i="38"/>
  <c r="X153" i="38"/>
  <c r="CY153" i="38" s="1"/>
  <c r="AM162" i="37"/>
  <c r="AN29" i="37"/>
  <c r="AN162" i="37" l="1"/>
  <c r="AM163" i="37" l="1"/>
  <c r="AN30" i="37"/>
  <c r="AN163" i="37" l="1"/>
  <c r="AN18" i="37" l="1"/>
  <c r="AM151" i="37"/>
  <c r="AN13" i="37"/>
  <c r="AM146" i="37"/>
  <c r="AN8" i="37"/>
  <c r="AM141" i="37"/>
  <c r="AN141" i="37" l="1"/>
  <c r="AN146" i="37"/>
  <c r="AN151" i="37"/>
  <c r="AN9" i="37"/>
  <c r="AM142" i="37"/>
  <c r="AN11" i="37"/>
  <c r="AM144" i="37"/>
  <c r="AN22" i="37"/>
  <c r="AM155" i="37"/>
  <c r="AN20" i="37"/>
  <c r="AM153" i="37"/>
  <c r="AN19" i="37"/>
  <c r="AM152" i="37"/>
  <c r="AN17" i="37"/>
  <c r="AM150" i="37"/>
  <c r="AN12" i="37"/>
  <c r="AM145" i="37"/>
  <c r="AN15" i="37"/>
  <c r="AM148" i="37"/>
  <c r="AN16" i="37"/>
  <c r="AM149" i="37"/>
  <c r="AN10" i="37"/>
  <c r="AM143" i="37"/>
  <c r="AN148" i="37" l="1"/>
  <c r="AN145" i="37"/>
  <c r="AN155" i="37"/>
  <c r="AN143" i="37"/>
  <c r="AN150" i="37"/>
  <c r="AN144" i="37"/>
  <c r="AN149" i="37"/>
  <c r="AN152" i="37"/>
  <c r="AN142" i="37"/>
  <c r="AN153" i="37"/>
  <c r="AN14" i="37"/>
  <c r="AM147" i="37"/>
  <c r="AN21" i="37"/>
  <c r="AM154" i="37"/>
  <c r="AN154" i="37" l="1"/>
  <c r="AN147" i="37"/>
  <c r="P4" i="38"/>
  <c r="AT4" i="38"/>
  <c r="CE4" i="38"/>
  <c r="CE5" i="38" l="1"/>
  <c r="AT5" i="38"/>
  <c r="P5" i="38"/>
  <c r="P6" i="38" l="1"/>
  <c r="CE6" i="38"/>
  <c r="AT6" i="38"/>
  <c r="AT7" i="38" l="1"/>
  <c r="AT8" i="38" s="1"/>
  <c r="CE7" i="38"/>
  <c r="P7" i="38"/>
  <c r="CE8" i="38" l="1"/>
  <c r="CE9" i="38" s="1"/>
  <c r="AT9" i="38"/>
  <c r="P8" i="38"/>
  <c r="AT10" i="38" l="1"/>
  <c r="P9" i="38"/>
  <c r="P10" i="38" s="1"/>
  <c r="CE10" i="38"/>
  <c r="AT11" i="38" l="1"/>
  <c r="AT12" i="38" s="1"/>
  <c r="AT13" i="38" s="1"/>
  <c r="CE11" i="38"/>
  <c r="P11" i="38"/>
  <c r="CE12" i="38" l="1"/>
  <c r="CE13" i="38" s="1"/>
  <c r="P12" i="38"/>
  <c r="AT14" i="38"/>
  <c r="CE14" i="38" l="1"/>
  <c r="CE15" i="38" s="1"/>
  <c r="AT15" i="38"/>
  <c r="P13" i="38"/>
  <c r="CQ11" i="38" l="1"/>
  <c r="CQ9" i="38"/>
  <c r="CQ7" i="38"/>
  <c r="CQ10" i="38"/>
  <c r="CQ13" i="38"/>
  <c r="CQ4" i="38"/>
  <c r="CQ6" i="38"/>
  <c r="CQ5" i="38"/>
  <c r="CQ12" i="38"/>
  <c r="CQ8" i="38"/>
  <c r="CE16" i="38"/>
  <c r="AT16" i="38"/>
  <c r="DU9" i="38" l="1"/>
  <c r="FF15" i="38"/>
  <c r="DU15" i="38"/>
  <c r="DU16" i="38"/>
  <c r="DU4" i="38"/>
  <c r="DU5" i="38"/>
  <c r="DU6" i="38"/>
  <c r="DU8" i="38"/>
  <c r="FF16" i="38"/>
  <c r="FF4" i="38"/>
  <c r="FF6" i="38"/>
  <c r="FF5" i="38"/>
  <c r="FF12" i="38"/>
  <c r="FF8" i="38"/>
  <c r="DU13" i="38"/>
  <c r="DU14" i="38"/>
  <c r="DU12" i="38"/>
  <c r="FF11" i="38"/>
  <c r="FF13" i="38"/>
  <c r="FF10" i="38"/>
  <c r="FF9" i="38"/>
  <c r="DU11" i="38"/>
  <c r="FF7" i="38"/>
  <c r="DU7" i="38"/>
  <c r="DU10" i="38"/>
  <c r="FF14" i="38"/>
  <c r="Y17" i="38" l="1"/>
  <c r="Y18" i="38" l="1"/>
  <c r="AJ23" i="38" l="1"/>
  <c r="Y19" i="38"/>
  <c r="AJ24" i="38" l="1"/>
  <c r="Y20" i="38"/>
  <c r="AJ25" i="38" l="1"/>
  <c r="Y21" i="38"/>
  <c r="AJ26" i="38" l="1"/>
  <c r="Y22" i="38"/>
  <c r="BE25" i="38"/>
  <c r="BE26" i="38" s="1"/>
  <c r="AJ27" i="38" l="1"/>
  <c r="AJ28" i="38" s="1"/>
  <c r="Y23" i="38"/>
  <c r="BE27" i="38"/>
  <c r="AJ29" i="38" l="1"/>
  <c r="Y24" i="38"/>
  <c r="EF25" i="38"/>
  <c r="AJ30" i="38" l="1"/>
  <c r="Y25" i="38"/>
  <c r="EF26" i="38"/>
  <c r="EF27" i="38"/>
  <c r="AJ31" i="38" l="1"/>
  <c r="Y26" i="38"/>
  <c r="AJ32" i="38" l="1"/>
  <c r="Y27" i="38"/>
  <c r="AJ33" i="38" l="1"/>
  <c r="AJ34" i="38" l="1"/>
  <c r="CZ20" i="38"/>
  <c r="CZ22" i="38"/>
  <c r="CZ18" i="38"/>
  <c r="CZ27" i="38"/>
  <c r="CZ21" i="38"/>
  <c r="CZ19" i="38"/>
  <c r="CZ23" i="38"/>
  <c r="CZ26" i="38"/>
  <c r="CZ24" i="38"/>
  <c r="CZ17" i="38"/>
  <c r="CZ25" i="38"/>
  <c r="AJ35" i="38" l="1"/>
  <c r="AJ36" i="38" l="1"/>
  <c r="Y8" i="41"/>
  <c r="Y7" i="41"/>
  <c r="Y9" i="41"/>
  <c r="Y10" i="41" s="1"/>
  <c r="Y11" i="41" s="1"/>
  <c r="Y12" i="41" s="1"/>
  <c r="Y13" i="41" s="1"/>
  <c r="Y14" i="41" s="1"/>
  <c r="Y15" i="41" s="1"/>
  <c r="Y16" i="41" s="1"/>
  <c r="Y17" i="41" s="1"/>
  <c r="Y18" i="41" s="1"/>
  <c r="Y19" i="41" s="1"/>
  <c r="Y20" i="41" s="1"/>
  <c r="Y21" i="41" s="1"/>
  <c r="Y22" i="41" s="1"/>
  <c r="Y23" i="41" s="1"/>
  <c r="Y24" i="41" s="1"/>
  <c r="Y25" i="41" s="1"/>
  <c r="Y26" i="41" s="1"/>
  <c r="Y27" i="41" s="1"/>
  <c r="Y28" i="41" s="1"/>
  <c r="Y29" i="41" s="1"/>
  <c r="Y30" i="41" s="1"/>
  <c r="AJ37" i="38" l="1"/>
  <c r="BU72" i="41"/>
  <c r="BU65" i="41"/>
  <c r="BU70" i="41"/>
  <c r="BU77" i="41"/>
  <c r="BU74" i="41"/>
  <c r="BU69" i="41"/>
  <c r="BU80" i="41"/>
  <c r="BU76" i="41"/>
  <c r="BU73" i="41"/>
  <c r="BU79" i="41"/>
  <c r="BU86" i="41"/>
  <c r="BU63" i="41"/>
  <c r="BU85" i="41"/>
  <c r="BU67" i="41"/>
  <c r="BU71" i="41"/>
  <c r="BU75" i="41"/>
  <c r="BU68" i="41"/>
  <c r="BU66" i="41"/>
  <c r="BU84" i="41"/>
  <c r="BU81" i="41"/>
  <c r="BU78" i="41"/>
  <c r="BU82" i="41"/>
  <c r="BU83" i="41"/>
  <c r="BU64" i="41"/>
  <c r="BT63" i="41"/>
  <c r="BT68" i="41"/>
  <c r="BT66" i="41"/>
  <c r="BT69" i="41"/>
  <c r="BT86" i="41"/>
  <c r="BT65" i="41"/>
  <c r="BT71" i="41"/>
  <c r="BT83" i="41"/>
  <c r="BT79" i="41"/>
  <c r="BT67" i="41"/>
  <c r="BT74" i="41"/>
  <c r="BT75" i="41"/>
  <c r="BT72" i="41"/>
  <c r="BT64" i="41"/>
  <c r="BT85" i="41"/>
  <c r="BT70" i="41"/>
  <c r="BT78" i="41"/>
  <c r="BT84" i="41"/>
  <c r="BT82" i="41"/>
  <c r="BT73" i="41"/>
  <c r="BT76" i="41"/>
  <c r="BT77" i="41"/>
  <c r="BT80" i="41"/>
  <c r="BT81" i="41"/>
  <c r="BR65" i="41"/>
  <c r="BR81" i="41"/>
  <c r="BR85" i="41"/>
  <c r="BR63" i="41"/>
  <c r="BR84" i="41"/>
  <c r="BR66" i="41"/>
  <c r="BR70" i="41"/>
  <c r="BR86" i="41"/>
  <c r="BR69" i="41"/>
  <c r="BR68" i="41"/>
  <c r="BR73" i="41"/>
  <c r="BR72" i="41"/>
  <c r="BR76" i="41"/>
  <c r="BR71" i="41"/>
  <c r="BR75" i="41"/>
  <c r="BR77" i="41"/>
  <c r="BR74" i="41"/>
  <c r="BR82" i="41"/>
  <c r="BR67" i="41"/>
  <c r="BR80" i="41"/>
  <c r="BR83" i="41"/>
  <c r="BR78" i="41"/>
  <c r="BR79" i="41"/>
  <c r="BR64" i="41"/>
  <c r="BS63" i="41"/>
  <c r="BS64" i="41"/>
  <c r="BS67" i="41"/>
  <c r="BS84" i="41"/>
  <c r="BS66" i="41"/>
  <c r="BS68" i="41"/>
  <c r="BS69" i="41"/>
  <c r="BS75" i="41"/>
  <c r="BS86" i="41"/>
  <c r="BS85" i="41"/>
  <c r="BS70" i="41"/>
  <c r="BS79" i="41"/>
  <c r="BS81" i="41"/>
  <c r="BS74" i="41"/>
  <c r="BS71" i="41"/>
  <c r="BS83" i="41"/>
  <c r="BS78" i="41"/>
  <c r="BS65" i="41"/>
  <c r="BS80" i="41"/>
  <c r="BS82" i="41"/>
  <c r="BS72" i="41"/>
  <c r="BS76" i="41"/>
  <c r="BS73" i="41"/>
  <c r="BS77" i="41"/>
  <c r="X36" i="38" l="1"/>
  <c r="AJ38" i="38"/>
  <c r="CA19" i="38"/>
  <c r="AJ39" i="38" l="1"/>
  <c r="X37" i="38"/>
  <c r="FB19" i="38"/>
  <c r="X38" i="38" l="1"/>
  <c r="AJ40" i="38"/>
  <c r="AG36" i="38"/>
  <c r="CB77" i="38"/>
  <c r="X39" i="38" l="1"/>
  <c r="AG37" i="38"/>
  <c r="AJ41" i="38"/>
  <c r="CB78" i="38"/>
  <c r="CA74" i="38"/>
  <c r="CA239" i="38"/>
  <c r="FB239" i="38" s="1"/>
  <c r="CY36" i="38" l="1"/>
  <c r="CY38" i="38"/>
  <c r="CY37" i="38"/>
  <c r="AG38" i="38"/>
  <c r="AJ42" i="38"/>
  <c r="CY39" i="38"/>
  <c r="X40" i="38"/>
  <c r="CA129" i="38"/>
  <c r="FB129" i="38" s="1"/>
  <c r="CB79" i="38"/>
  <c r="FB74" i="38"/>
  <c r="AJ43" i="38" l="1"/>
  <c r="CY40" i="38"/>
  <c r="X41" i="38"/>
  <c r="AG39" i="38"/>
  <c r="BT38" i="38"/>
  <c r="CB80" i="38"/>
  <c r="FC80" i="38" s="1"/>
  <c r="CA184" i="38"/>
  <c r="FB184" i="38" s="1"/>
  <c r="DH37" i="38" l="1"/>
  <c r="DH36" i="38"/>
  <c r="DH38" i="38"/>
  <c r="AJ44" i="38"/>
  <c r="CY41" i="38"/>
  <c r="X42" i="38"/>
  <c r="CG39" i="38"/>
  <c r="CG40" i="38" s="1"/>
  <c r="BT39" i="38"/>
  <c r="DH39" i="38"/>
  <c r="AG40" i="38"/>
  <c r="CB22" i="38"/>
  <c r="FC79" i="38"/>
  <c r="FC77" i="38"/>
  <c r="FC78" i="38"/>
  <c r="CB187" i="38"/>
  <c r="CA294" i="38"/>
  <c r="FB294" i="38" s="1"/>
  <c r="BT40" i="38" l="1"/>
  <c r="AJ45" i="38"/>
  <c r="DH40" i="38"/>
  <c r="AG41" i="38"/>
  <c r="CY42" i="38"/>
  <c r="X43" i="38"/>
  <c r="CG41" i="38"/>
  <c r="CB242" i="38"/>
  <c r="CB23" i="38"/>
  <c r="FC187" i="38"/>
  <c r="CB188" i="38"/>
  <c r="BT41" i="38" l="1"/>
  <c r="CY43" i="38"/>
  <c r="CG42" i="38"/>
  <c r="DH41" i="38"/>
  <c r="AG42" i="38"/>
  <c r="AJ46" i="38"/>
  <c r="CB24" i="38"/>
  <c r="CB297" i="38"/>
  <c r="FC242" i="38"/>
  <c r="CB243" i="38"/>
  <c r="FC188" i="38"/>
  <c r="CB189" i="38"/>
  <c r="DH42" i="38" l="1"/>
  <c r="AG43" i="38"/>
  <c r="AJ47" i="38"/>
  <c r="CG43" i="38"/>
  <c r="BT42" i="38"/>
  <c r="CB132" i="38"/>
  <c r="FC297" i="38"/>
  <c r="CB298" i="38"/>
  <c r="FC189" i="38"/>
  <c r="CB190" i="38"/>
  <c r="FC190" i="38" s="1"/>
  <c r="CB25" i="38"/>
  <c r="FC243" i="38"/>
  <c r="CB244" i="38"/>
  <c r="BT43" i="38" l="1"/>
  <c r="AJ48" i="38"/>
  <c r="DH43" i="38"/>
  <c r="CG44" i="38"/>
  <c r="FC244" i="38"/>
  <c r="CB245" i="38"/>
  <c r="FC245" i="38" s="1"/>
  <c r="FC25" i="38"/>
  <c r="FC24" i="38"/>
  <c r="FC23" i="38"/>
  <c r="FC22" i="38"/>
  <c r="FC132" i="38"/>
  <c r="CB133" i="38"/>
  <c r="FC298" i="38"/>
  <c r="CB299" i="38"/>
  <c r="BT44" i="38" l="1"/>
  <c r="AJ49" i="38"/>
  <c r="CG45" i="38"/>
  <c r="FC133" i="38"/>
  <c r="CB134" i="38"/>
  <c r="FC299" i="38"/>
  <c r="CB300" i="38"/>
  <c r="FC300" i="38" s="1"/>
  <c r="BT45" i="38" l="1"/>
  <c r="CG46" i="38"/>
  <c r="AJ50" i="38"/>
  <c r="AJ51" i="38" s="1"/>
  <c r="AV334" i="38"/>
  <c r="AN7" i="37"/>
  <c r="AM140" i="37"/>
  <c r="FC134" i="38"/>
  <c r="CB135" i="38"/>
  <c r="FC135" i="38" s="1"/>
  <c r="AM89" i="41" l="1"/>
  <c r="AM93" i="41"/>
  <c r="AM97" i="41"/>
  <c r="AM101" i="41"/>
  <c r="AM105" i="41"/>
  <c r="AM109" i="41"/>
  <c r="AM90" i="41"/>
  <c r="AM94" i="41"/>
  <c r="AM98" i="41"/>
  <c r="AM102" i="41"/>
  <c r="AM106" i="41"/>
  <c r="AM110" i="41"/>
  <c r="AM87" i="41"/>
  <c r="AM91" i="41"/>
  <c r="AM95" i="41"/>
  <c r="AM99" i="41"/>
  <c r="AM103" i="41"/>
  <c r="AM107" i="41"/>
  <c r="AM111" i="41"/>
  <c r="AM88" i="41"/>
  <c r="AM92" i="41"/>
  <c r="AM96" i="41"/>
  <c r="AM100" i="41"/>
  <c r="AM104" i="41"/>
  <c r="AM108" i="41"/>
  <c r="AM112" i="41"/>
  <c r="DW334" i="38"/>
  <c r="CG47" i="38"/>
  <c r="BT46" i="38"/>
  <c r="AJ52" i="38"/>
  <c r="AV335" i="38"/>
  <c r="DW335" i="38" s="1"/>
  <c r="AW334" i="38"/>
  <c r="AN140" i="37"/>
  <c r="AU279" i="38"/>
  <c r="AU224" i="38"/>
  <c r="AU114" i="38"/>
  <c r="AU169" i="38"/>
  <c r="AU4" i="38"/>
  <c r="AN89" i="41" l="1"/>
  <c r="AN93" i="41"/>
  <c r="AN97" i="41"/>
  <c r="AN101" i="41"/>
  <c r="AN105" i="41"/>
  <c r="AN109" i="41"/>
  <c r="AN108" i="41"/>
  <c r="AN92" i="41"/>
  <c r="AN96" i="41"/>
  <c r="AN90" i="41"/>
  <c r="AN94" i="41"/>
  <c r="AN98" i="41"/>
  <c r="AN102" i="41"/>
  <c r="AN106" i="41"/>
  <c r="AN110" i="41"/>
  <c r="AN88" i="41"/>
  <c r="AN87" i="41"/>
  <c r="AN91" i="41"/>
  <c r="AN95" i="41"/>
  <c r="AN99" i="41"/>
  <c r="AN103" i="41"/>
  <c r="AN107" i="41"/>
  <c r="AN111" i="41"/>
  <c r="AN100" i="41"/>
  <c r="AN104" i="41"/>
  <c r="AN112" i="41"/>
  <c r="DX334" i="38"/>
  <c r="BT47" i="38"/>
  <c r="CG48" i="38"/>
  <c r="AJ53" i="38"/>
  <c r="DK49" i="38" s="1"/>
  <c r="BV49" i="38"/>
  <c r="AV336" i="38"/>
  <c r="DW336" i="38" s="1"/>
  <c r="AW335" i="38"/>
  <c r="DX335" i="38" s="1"/>
  <c r="AU5" i="38"/>
  <c r="AU6" i="38" s="1"/>
  <c r="DV169" i="38"/>
  <c r="AU170" i="38"/>
  <c r="DV170" i="38" s="1"/>
  <c r="DV114" i="38"/>
  <c r="AU115" i="38"/>
  <c r="DV115" i="38" s="1"/>
  <c r="DV224" i="38"/>
  <c r="AU225" i="38"/>
  <c r="DV225" i="38" s="1"/>
  <c r="AU280" i="38"/>
  <c r="AU60" i="38"/>
  <c r="AM7" i="41"/>
  <c r="AM8" i="41" s="1"/>
  <c r="AM9" i="41" s="1"/>
  <c r="AM10" i="41" s="1"/>
  <c r="AM11" i="41" s="1"/>
  <c r="AM12" i="41" s="1"/>
  <c r="AM13" i="41" s="1"/>
  <c r="AM14" i="41" s="1"/>
  <c r="AM15" i="41" s="1"/>
  <c r="AM16" i="41" s="1"/>
  <c r="AM17" i="41" s="1"/>
  <c r="AM18" i="41" s="1"/>
  <c r="AM19" i="41" s="1"/>
  <c r="AM20" i="41" s="1"/>
  <c r="AM21" i="41" s="1"/>
  <c r="AM22" i="41" s="1"/>
  <c r="AM23" i="41" s="1"/>
  <c r="AM24" i="41" s="1"/>
  <c r="AM25" i="41" s="1"/>
  <c r="AM26" i="41" s="1"/>
  <c r="AM27" i="41" s="1"/>
  <c r="AM28" i="41" s="1"/>
  <c r="AM29" i="41" s="1"/>
  <c r="AM30" i="41" s="1"/>
  <c r="AV279" i="38"/>
  <c r="BV50" i="38" l="1"/>
  <c r="DK52" i="38"/>
  <c r="DK51" i="38"/>
  <c r="DK48" i="38"/>
  <c r="CG49" i="38"/>
  <c r="BT48" i="38"/>
  <c r="DK50" i="38"/>
  <c r="DK53" i="38"/>
  <c r="DK29" i="38"/>
  <c r="DK28" i="38"/>
  <c r="DK24" i="38"/>
  <c r="DK25" i="38"/>
  <c r="DK31" i="38"/>
  <c r="DK27" i="38"/>
  <c r="DK30" i="38"/>
  <c r="DK23" i="38"/>
  <c r="DK32" i="38"/>
  <c r="DK26" i="38"/>
  <c r="DK33" i="38"/>
  <c r="DK34" i="38"/>
  <c r="DK35" i="38"/>
  <c r="DK36" i="38"/>
  <c r="DK37" i="38"/>
  <c r="DK38" i="38"/>
  <c r="DK40" i="38"/>
  <c r="DK39" i="38"/>
  <c r="DK41" i="38"/>
  <c r="DK42" i="38"/>
  <c r="DK45" i="38"/>
  <c r="DK43" i="38"/>
  <c r="DK44" i="38"/>
  <c r="DK47" i="38"/>
  <c r="DK46" i="38"/>
  <c r="AV337" i="38"/>
  <c r="AW336" i="38"/>
  <c r="AU226" i="38"/>
  <c r="DV226" i="38" s="1"/>
  <c r="AU171" i="38"/>
  <c r="DV171" i="38" s="1"/>
  <c r="AU7" i="38"/>
  <c r="AU8" i="38" s="1"/>
  <c r="AU227" i="38"/>
  <c r="AU116" i="38"/>
  <c r="AU172" i="38"/>
  <c r="AU61" i="38"/>
  <c r="AU281" i="38"/>
  <c r="AV280" i="38"/>
  <c r="DW280" i="38" s="1"/>
  <c r="AN7" i="41"/>
  <c r="AN8" i="41" s="1"/>
  <c r="AN9" i="41" s="1"/>
  <c r="AN10" i="41" s="1"/>
  <c r="AN11" i="41" s="1"/>
  <c r="AN12" i="41" s="1"/>
  <c r="AN13" i="41" s="1"/>
  <c r="AN14" i="41" s="1"/>
  <c r="AN15" i="41" s="1"/>
  <c r="AN16" i="41" s="1"/>
  <c r="AN17" i="41" s="1"/>
  <c r="AN18" i="41" s="1"/>
  <c r="AN19" i="41" s="1"/>
  <c r="AN20" i="41" s="1"/>
  <c r="AN21" i="41" s="1"/>
  <c r="AN22" i="41" s="1"/>
  <c r="AN23" i="41" s="1"/>
  <c r="AN24" i="41" s="1"/>
  <c r="AN25" i="41" s="1"/>
  <c r="AN26" i="41" s="1"/>
  <c r="AN27" i="41" s="1"/>
  <c r="AN28" i="41" s="1"/>
  <c r="AN29" i="41" s="1"/>
  <c r="AN30" i="41" s="1"/>
  <c r="AM75" i="41"/>
  <c r="AM66" i="41"/>
  <c r="AM64" i="41"/>
  <c r="AM71" i="41"/>
  <c r="AM74" i="41"/>
  <c r="AM86" i="41"/>
  <c r="AM67" i="41"/>
  <c r="AM76" i="41"/>
  <c r="AM77" i="41"/>
  <c r="AM83" i="41"/>
  <c r="AM80" i="41"/>
  <c r="AM65" i="41"/>
  <c r="AM84" i="41"/>
  <c r="AM85" i="41"/>
  <c r="AM70" i="41"/>
  <c r="AM81" i="41"/>
  <c r="AM73" i="41"/>
  <c r="AM78" i="41"/>
  <c r="AM79" i="41"/>
  <c r="AM63" i="41"/>
  <c r="AM82" i="41"/>
  <c r="AM68" i="41"/>
  <c r="AM69" i="41"/>
  <c r="AM72" i="41"/>
  <c r="DW279" i="38"/>
  <c r="AW279" i="38"/>
  <c r="AM150" i="41"/>
  <c r="AM268" i="41"/>
  <c r="AM248" i="41"/>
  <c r="AM149" i="41"/>
  <c r="AM245" i="41"/>
  <c r="AM223" i="41"/>
  <c r="AM167" i="41"/>
  <c r="AM130" i="41"/>
  <c r="AM217" i="41"/>
  <c r="AM229" i="41"/>
  <c r="AM249" i="41"/>
  <c r="AM158" i="41"/>
  <c r="AM243" i="41"/>
  <c r="AM259" i="41"/>
  <c r="AM213" i="41"/>
  <c r="AM189" i="41"/>
  <c r="AM258" i="41"/>
  <c r="AM142" i="41"/>
  <c r="AM185" i="41"/>
  <c r="AM135" i="41"/>
  <c r="AM170" i="41"/>
  <c r="AM178" i="41"/>
  <c r="AM247" i="41"/>
  <c r="AM198" i="41"/>
  <c r="AM196" i="41"/>
  <c r="AM278" i="41"/>
  <c r="AM139" i="41"/>
  <c r="AM171" i="41"/>
  <c r="AM260" i="41"/>
  <c r="AM157" i="41"/>
  <c r="AM274" i="41"/>
  <c r="AM270" i="41"/>
  <c r="AM164" i="41"/>
  <c r="AM190" i="41"/>
  <c r="AM219" i="41"/>
  <c r="AM205" i="41"/>
  <c r="AM127" i="41"/>
  <c r="AM136" i="41"/>
  <c r="AM134" i="41"/>
  <c r="AM240" i="41"/>
  <c r="AM151" i="41"/>
  <c r="AM154" i="41"/>
  <c r="AM193" i="41"/>
  <c r="AM222" i="41"/>
  <c r="AM156" i="41"/>
  <c r="AM252" i="41"/>
  <c r="AM237" i="41"/>
  <c r="AM181" i="41"/>
  <c r="AM212" i="41"/>
  <c r="AM146" i="41"/>
  <c r="AM250" i="41"/>
  <c r="AM207" i="41"/>
  <c r="AM214" i="41"/>
  <c r="AM200" i="41"/>
  <c r="AM180" i="41"/>
  <c r="AM202" i="41"/>
  <c r="AM175" i="41"/>
  <c r="AM228" i="41"/>
  <c r="AM187" i="41"/>
  <c r="AM267" i="41"/>
  <c r="AM216" i="41"/>
  <c r="AM246" i="41"/>
  <c r="AM276" i="41"/>
  <c r="AM232" i="41"/>
  <c r="AM145" i="41"/>
  <c r="AM169" i="41"/>
  <c r="AM186" i="41"/>
  <c r="AM177" i="41"/>
  <c r="AM183" i="41"/>
  <c r="AM224" i="41"/>
  <c r="AM126" i="41"/>
  <c r="AM206" i="41"/>
  <c r="AM230" i="41"/>
  <c r="AM176" i="41"/>
  <c r="AM235" i="41"/>
  <c r="AM203" i="41"/>
  <c r="AM227" i="41"/>
  <c r="AM263" i="41"/>
  <c r="AM255" i="41"/>
  <c r="AM153" i="41"/>
  <c r="AM251" i="41"/>
  <c r="AM161" i="41"/>
  <c r="AM208" i="41"/>
  <c r="AM137" i="41"/>
  <c r="AM215" i="41"/>
  <c r="AM209" i="41"/>
  <c r="AM191" i="41"/>
  <c r="AM282" i="41"/>
  <c r="AM143" i="41"/>
  <c r="AM272" i="41"/>
  <c r="AM188" i="41"/>
  <c r="AM179" i="41"/>
  <c r="AM132" i="41"/>
  <c r="AM231" i="41"/>
  <c r="AM269" i="41"/>
  <c r="AM266" i="41"/>
  <c r="AM221" i="41"/>
  <c r="AM256" i="41"/>
  <c r="AM173" i="41"/>
  <c r="AM281" i="41"/>
  <c r="AM280" i="41"/>
  <c r="AM138" i="41"/>
  <c r="AM253" i="41"/>
  <c r="AM218" i="41"/>
  <c r="AM265" i="41"/>
  <c r="AM261" i="41"/>
  <c r="AM204" i="41"/>
  <c r="AM182" i="41"/>
  <c r="AM244" i="41"/>
  <c r="AM168" i="41"/>
  <c r="AM262" i="41"/>
  <c r="AM125" i="41"/>
  <c r="AM283" i="41"/>
  <c r="AM257" i="41"/>
  <c r="AM197" i="41"/>
  <c r="AM195" i="41"/>
  <c r="AM238" i="41"/>
  <c r="AM174" i="41"/>
  <c r="AM147" i="41"/>
  <c r="AM199" i="41"/>
  <c r="AM220" i="41"/>
  <c r="AM131" i="41"/>
  <c r="AM144" i="41"/>
  <c r="AM194" i="41"/>
  <c r="AM241" i="41"/>
  <c r="AM239" i="41"/>
  <c r="AM141" i="41"/>
  <c r="AM152" i="41"/>
  <c r="AM128" i="41"/>
  <c r="AM236" i="41"/>
  <c r="AM124" i="41"/>
  <c r="AM166" i="41"/>
  <c r="AM201" i="41"/>
  <c r="AM211" i="41"/>
  <c r="AM165" i="41"/>
  <c r="AM210" i="41"/>
  <c r="AM162" i="41"/>
  <c r="AM264" i="41"/>
  <c r="AM233" i="41"/>
  <c r="AM148" i="41"/>
  <c r="AM163" i="41"/>
  <c r="AM275" i="41"/>
  <c r="AM254" i="41"/>
  <c r="AM155" i="41"/>
  <c r="AM234" i="41"/>
  <c r="AM273" i="41"/>
  <c r="AM140" i="41"/>
  <c r="AM192" i="41"/>
  <c r="AM184" i="41"/>
  <c r="AM242" i="41"/>
  <c r="AM172" i="41"/>
  <c r="AM226" i="41"/>
  <c r="AM160" i="41"/>
  <c r="AM129" i="41"/>
  <c r="AM279" i="41"/>
  <c r="AM271" i="41"/>
  <c r="AM277" i="41"/>
  <c r="AM225" i="41"/>
  <c r="AM133" i="41"/>
  <c r="AM159" i="41"/>
  <c r="DX336" i="38" l="1"/>
  <c r="DW337" i="38"/>
  <c r="AW280" i="38"/>
  <c r="DX280" i="38" s="1"/>
  <c r="BT49" i="38"/>
  <c r="CG50" i="38"/>
  <c r="BV51" i="38"/>
  <c r="AW337" i="38"/>
  <c r="AV338" i="38"/>
  <c r="AV281" i="38"/>
  <c r="AU9" i="38"/>
  <c r="AU10" i="38"/>
  <c r="AU11" i="38"/>
  <c r="DV116" i="38"/>
  <c r="AU117" i="38"/>
  <c r="DV117" i="38" s="1"/>
  <c r="AU118" i="38"/>
  <c r="DV118" i="38" s="1"/>
  <c r="DV227" i="38"/>
  <c r="AU228" i="38"/>
  <c r="AU229" i="38"/>
  <c r="AU173" i="38"/>
  <c r="DV172" i="38"/>
  <c r="AU62" i="38"/>
  <c r="AU282" i="38"/>
  <c r="AN63" i="41"/>
  <c r="AN65" i="41"/>
  <c r="AN81" i="41"/>
  <c r="AN78" i="41"/>
  <c r="AN72" i="41"/>
  <c r="AN76" i="41"/>
  <c r="AN71" i="41"/>
  <c r="AN75" i="41"/>
  <c r="AN77" i="41"/>
  <c r="AN74" i="41"/>
  <c r="AN84" i="41"/>
  <c r="AN64" i="41"/>
  <c r="AN80" i="41"/>
  <c r="AN67" i="41"/>
  <c r="AN83" i="41"/>
  <c r="AN82" i="41"/>
  <c r="AN68" i="41"/>
  <c r="AN66" i="41"/>
  <c r="AN69" i="41"/>
  <c r="AN70" i="41"/>
  <c r="AN73" i="41"/>
  <c r="AN85" i="41"/>
  <c r="AN86" i="41"/>
  <c r="AN79" i="41"/>
  <c r="DX279" i="38"/>
  <c r="AN126" i="41"/>
  <c r="AN182" i="41"/>
  <c r="AN183" i="41"/>
  <c r="AN128" i="41"/>
  <c r="AN146" i="41"/>
  <c r="AN224" i="41"/>
  <c r="AN279" i="41"/>
  <c r="AN245" i="41"/>
  <c r="AN240" i="41"/>
  <c r="AN205" i="41"/>
  <c r="AN217" i="41"/>
  <c r="AN152" i="41"/>
  <c r="AN137" i="41"/>
  <c r="AN179" i="41"/>
  <c r="AN169" i="41"/>
  <c r="AN197" i="41"/>
  <c r="AN196" i="41"/>
  <c r="AN204" i="41"/>
  <c r="AN149" i="41"/>
  <c r="AN278" i="41"/>
  <c r="AN230" i="41"/>
  <c r="AN159" i="41"/>
  <c r="AN226" i="41"/>
  <c r="AN219" i="41"/>
  <c r="AN231" i="41"/>
  <c r="AN248" i="41"/>
  <c r="AN193" i="41"/>
  <c r="AN236" i="41"/>
  <c r="AN235" i="41"/>
  <c r="AN136" i="41"/>
  <c r="AN267" i="41"/>
  <c r="AN180" i="41"/>
  <c r="AN243" i="41"/>
  <c r="AN186" i="41"/>
  <c r="AN238" i="41"/>
  <c r="AN191" i="41"/>
  <c r="AN173" i="41"/>
  <c r="AN215" i="41"/>
  <c r="AN260" i="41"/>
  <c r="AN271" i="41"/>
  <c r="AN225" i="41"/>
  <c r="AN154" i="41"/>
  <c r="AN237" i="41"/>
  <c r="AN129" i="41"/>
  <c r="AN264" i="41"/>
  <c r="AN256" i="41"/>
  <c r="AN266" i="41"/>
  <c r="AN195" i="41"/>
  <c r="AN172" i="41"/>
  <c r="AN277" i="41"/>
  <c r="AN174" i="41"/>
  <c r="AN202" i="41"/>
  <c r="AN255" i="41"/>
  <c r="AN223" i="41"/>
  <c r="AN251" i="41"/>
  <c r="AN162" i="41"/>
  <c r="AN249" i="41"/>
  <c r="AN156" i="41"/>
  <c r="AN234" i="41"/>
  <c r="AN276" i="41"/>
  <c r="AN201" i="41"/>
  <c r="AN233" i="41"/>
  <c r="AN158" i="41"/>
  <c r="AN153" i="41"/>
  <c r="AN232" i="41"/>
  <c r="AN130" i="41"/>
  <c r="AN281" i="41"/>
  <c r="AN257" i="41"/>
  <c r="AN177" i="41"/>
  <c r="AN250" i="41"/>
  <c r="AN244" i="41"/>
  <c r="AN188" i="41"/>
  <c r="AN134" i="41"/>
  <c r="AN142" i="41"/>
  <c r="AN259" i="41"/>
  <c r="AN143" i="41"/>
  <c r="AN242" i="41"/>
  <c r="AN262" i="41"/>
  <c r="AN144" i="41"/>
  <c r="AN166" i="41"/>
  <c r="AN210" i="41"/>
  <c r="AN203" i="41"/>
  <c r="AN252" i="41"/>
  <c r="AN139" i="41"/>
  <c r="AN282" i="41"/>
  <c r="AN124" i="41"/>
  <c r="AN200" i="41"/>
  <c r="AN190" i="41"/>
  <c r="AN229" i="41"/>
  <c r="AN145" i="41"/>
  <c r="AN175" i="41"/>
  <c r="AN280" i="41"/>
  <c r="AN127" i="41"/>
  <c r="AN178" i="41"/>
  <c r="AN141" i="41"/>
  <c r="AN241" i="41"/>
  <c r="AN160" i="41"/>
  <c r="AN216" i="41"/>
  <c r="AN272" i="41"/>
  <c r="AN239" i="41"/>
  <c r="AN221" i="41"/>
  <c r="AN165" i="41"/>
  <c r="AN263" i="41"/>
  <c r="AN150" i="41"/>
  <c r="AN164" i="41"/>
  <c r="AN269" i="41"/>
  <c r="AN192" i="41"/>
  <c r="AN207" i="41"/>
  <c r="AN265" i="41"/>
  <c r="AN261" i="41"/>
  <c r="AN228" i="41"/>
  <c r="AN199" i="41"/>
  <c r="AN218" i="41"/>
  <c r="AN155" i="41"/>
  <c r="AN212" i="41"/>
  <c r="AN209" i="41"/>
  <c r="AN247" i="41"/>
  <c r="AN140" i="41"/>
  <c r="AN185" i="41"/>
  <c r="AN161" i="41"/>
  <c r="AN189" i="41"/>
  <c r="AN151" i="41"/>
  <c r="AN208" i="41"/>
  <c r="AN181" i="41"/>
  <c r="AN167" i="41"/>
  <c r="AN168" i="41"/>
  <c r="AN184" i="41"/>
  <c r="AN131" i="41"/>
  <c r="AN176" i="41"/>
  <c r="AN258" i="41"/>
  <c r="AN283" i="41"/>
  <c r="AN198" i="41"/>
  <c r="AN147" i="41"/>
  <c r="AN157" i="41"/>
  <c r="AN268" i="41"/>
  <c r="AN214" i="41"/>
  <c r="AN163" i="41"/>
  <c r="AN171" i="41"/>
  <c r="AN213" i="41"/>
  <c r="AN138" i="41"/>
  <c r="AN133" i="41"/>
  <c r="AN253" i="41"/>
  <c r="AN132" i="41"/>
  <c r="AN135" i="41"/>
  <c r="AN187" i="41"/>
  <c r="AN194" i="41"/>
  <c r="AN227" i="41"/>
  <c r="AN275" i="41"/>
  <c r="AN274" i="41"/>
  <c r="AN220" i="41"/>
  <c r="AN125" i="41"/>
  <c r="AN273" i="41"/>
  <c r="AN148" i="41"/>
  <c r="AN211" i="41"/>
  <c r="AN270" i="41"/>
  <c r="AN206" i="41"/>
  <c r="AN254" i="41"/>
  <c r="AN170" i="41"/>
  <c r="AN246" i="41"/>
  <c r="AW281" i="38" l="1"/>
  <c r="DX281" i="38" s="1"/>
  <c r="AV339" i="38"/>
  <c r="AV340" i="38" s="1"/>
  <c r="AV341" i="38" s="1"/>
  <c r="DW341" i="38" s="1"/>
  <c r="DX337" i="38"/>
  <c r="DW281" i="38"/>
  <c r="BV52" i="38"/>
  <c r="CG51" i="38"/>
  <c r="BT50" i="38"/>
  <c r="DW338" i="38"/>
  <c r="AW338" i="38"/>
  <c r="AV282" i="38"/>
  <c r="AU174" i="38"/>
  <c r="DV173" i="38"/>
  <c r="DV228" i="38"/>
  <c r="AU119" i="38"/>
  <c r="DV119" i="38" s="1"/>
  <c r="AU12" i="38"/>
  <c r="AU120" i="38"/>
  <c r="AU230" i="38"/>
  <c r="DV229" i="38"/>
  <c r="AU283" i="38"/>
  <c r="AU284" i="38" s="1"/>
  <c r="AU63" i="38"/>
  <c r="AN222" i="41"/>
  <c r="AW282" i="38" l="1"/>
  <c r="DX282" i="38" s="1"/>
  <c r="DX338" i="38"/>
  <c r="DW339" i="38"/>
  <c r="DW282" i="38"/>
  <c r="BV53" i="38"/>
  <c r="BT51" i="38"/>
  <c r="CG52" i="38"/>
  <c r="AW339" i="38"/>
  <c r="DW340" i="38"/>
  <c r="AV342" i="38"/>
  <c r="DW342" i="38" s="1"/>
  <c r="AV283" i="38"/>
  <c r="AU285" i="38"/>
  <c r="DV230" i="38"/>
  <c r="AU13" i="38"/>
  <c r="AU121" i="38"/>
  <c r="DV120" i="38"/>
  <c r="AU231" i="38"/>
  <c r="DV231" i="38" s="1"/>
  <c r="AU232" i="38"/>
  <c r="DV232" i="38" s="1"/>
  <c r="DV174" i="38"/>
  <c r="AU175" i="38"/>
  <c r="AU286" i="38"/>
  <c r="AU287" i="38" s="1"/>
  <c r="AU64" i="38"/>
  <c r="AU65" i="38" s="1"/>
  <c r="AW283" i="38"/>
  <c r="AW284" i="38" s="1"/>
  <c r="DX284" i="38" s="1"/>
  <c r="DX339" i="38" l="1"/>
  <c r="AV284" i="38"/>
  <c r="DW284" i="38" s="1"/>
  <c r="EW50" i="38"/>
  <c r="AW340" i="38"/>
  <c r="AW341" i="38" s="1"/>
  <c r="DX341" i="38" s="1"/>
  <c r="EW53" i="38"/>
  <c r="EW52" i="38"/>
  <c r="EW49" i="38"/>
  <c r="EW51" i="38"/>
  <c r="CG53" i="38"/>
  <c r="FH50" i="38" s="1"/>
  <c r="AV343" i="38"/>
  <c r="DW343" i="38" s="1"/>
  <c r="BT52" i="38"/>
  <c r="DW283" i="38"/>
  <c r="AU288" i="38"/>
  <c r="AU14" i="38"/>
  <c r="DV121" i="38"/>
  <c r="AU122" i="38"/>
  <c r="DV175" i="38"/>
  <c r="AU176" i="38"/>
  <c r="AU123" i="38"/>
  <c r="DV123" i="38" s="1"/>
  <c r="AU233" i="38"/>
  <c r="AU289" i="38"/>
  <c r="AU290" i="38" s="1"/>
  <c r="AU66" i="38"/>
  <c r="AW285" i="38"/>
  <c r="DX283" i="38"/>
  <c r="AV285" i="38" l="1"/>
  <c r="AV286" i="38" s="1"/>
  <c r="DW286" i="38" s="1"/>
  <c r="DX285" i="38"/>
  <c r="AW342" i="38"/>
  <c r="DX342" i="38" s="1"/>
  <c r="DX340" i="38"/>
  <c r="AV344" i="38"/>
  <c r="AV345" i="38" s="1"/>
  <c r="DW345" i="38" s="1"/>
  <c r="FH49" i="38"/>
  <c r="FH51" i="38"/>
  <c r="FH48" i="38"/>
  <c r="FH52" i="38"/>
  <c r="FH46" i="38"/>
  <c r="FH44" i="38"/>
  <c r="FH47" i="38"/>
  <c r="BT53" i="38"/>
  <c r="EU49" i="38" s="1"/>
  <c r="FH53" i="38"/>
  <c r="FH40" i="38"/>
  <c r="FH41" i="38"/>
  <c r="FH42" i="38"/>
  <c r="FH39" i="38"/>
  <c r="FH43" i="38"/>
  <c r="FH45" i="38"/>
  <c r="AU15" i="38"/>
  <c r="DV176" i="38"/>
  <c r="AU177" i="38"/>
  <c r="DV122" i="38"/>
  <c r="AU124" i="38"/>
  <c r="DV124" i="38" s="1"/>
  <c r="DV233" i="38"/>
  <c r="AU234" i="38"/>
  <c r="AU235" i="38" s="1"/>
  <c r="DV235" i="38" s="1"/>
  <c r="AU67" i="38"/>
  <c r="AU291" i="38"/>
  <c r="AW286" i="38"/>
  <c r="DX286" i="38" s="1"/>
  <c r="AV287" i="38" l="1"/>
  <c r="DW287" i="38" s="1"/>
  <c r="DW285" i="38"/>
  <c r="DW344" i="38"/>
  <c r="AV346" i="38"/>
  <c r="DW346" i="38" s="1"/>
  <c r="AW343" i="38"/>
  <c r="AW344" i="38" s="1"/>
  <c r="EU47" i="38"/>
  <c r="EU50" i="38"/>
  <c r="EU53" i="38"/>
  <c r="EU39" i="38"/>
  <c r="EU38" i="38"/>
  <c r="EU40" i="38"/>
  <c r="EU41" i="38"/>
  <c r="EU43" i="38"/>
  <c r="EU42" i="38"/>
  <c r="EU45" i="38"/>
  <c r="EU44" i="38"/>
  <c r="EU46" i="38"/>
  <c r="EU48" i="38"/>
  <c r="EU52" i="38"/>
  <c r="EU51" i="38"/>
  <c r="AW287" i="38"/>
  <c r="DX287" i="38" s="1"/>
  <c r="DV177" i="38"/>
  <c r="AU178" i="38"/>
  <c r="AU125" i="38"/>
  <c r="DV234" i="38"/>
  <c r="AU236" i="38"/>
  <c r="DV236" i="38" s="1"/>
  <c r="AU237" i="38"/>
  <c r="AU16" i="38"/>
  <c r="AU68" i="38"/>
  <c r="AU292" i="38"/>
  <c r="AV288" i="38" l="1"/>
  <c r="DW288" i="38" s="1"/>
  <c r="DX343" i="38"/>
  <c r="AV347" i="38"/>
  <c r="DW347" i="38" s="1"/>
  <c r="AV289" i="38"/>
  <c r="DW289" i="38" s="1"/>
  <c r="DX344" i="38"/>
  <c r="AW345" i="38"/>
  <c r="AW288" i="38"/>
  <c r="AW289" i="38" s="1"/>
  <c r="DX289" i="38" s="1"/>
  <c r="DV237" i="38"/>
  <c r="AU238" i="38"/>
  <c r="DV178" i="38"/>
  <c r="AU179" i="38"/>
  <c r="DV125" i="38"/>
  <c r="AU126" i="38"/>
  <c r="AU17" i="38"/>
  <c r="AU69" i="38"/>
  <c r="AU293" i="38"/>
  <c r="AV348" i="38" l="1"/>
  <c r="DW348" i="38" s="1"/>
  <c r="AV290" i="38"/>
  <c r="DW290" i="38" s="1"/>
  <c r="DX345" i="38"/>
  <c r="AW346" i="38"/>
  <c r="AW290" i="38"/>
  <c r="DX290" i="38" s="1"/>
  <c r="DX288" i="38"/>
  <c r="DV179" i="38"/>
  <c r="AU180" i="38"/>
  <c r="DV238" i="38"/>
  <c r="AU239" i="38"/>
  <c r="AU18" i="38"/>
  <c r="DV126" i="38"/>
  <c r="AU127" i="38"/>
  <c r="AU70" i="38"/>
  <c r="AU294" i="38"/>
  <c r="AV349" i="38" l="1"/>
  <c r="DW349" i="38" s="1"/>
  <c r="AV291" i="38"/>
  <c r="DW291" i="38" s="1"/>
  <c r="AW347" i="38"/>
  <c r="DX346" i="38"/>
  <c r="AW291" i="38"/>
  <c r="AW292" i="38" s="1"/>
  <c r="DX292" i="38" s="1"/>
  <c r="AU19" i="38"/>
  <c r="AU240" i="38"/>
  <c r="DV239" i="38"/>
  <c r="DV180" i="38"/>
  <c r="AU181" i="38"/>
  <c r="DV127" i="38"/>
  <c r="AU128" i="38"/>
  <c r="AU71" i="38"/>
  <c r="AU295" i="38"/>
  <c r="AV350" i="38" l="1"/>
  <c r="DW350" i="38" s="1"/>
  <c r="AV292" i="38"/>
  <c r="DW292" i="38" s="1"/>
  <c r="AW348" i="38"/>
  <c r="DX347" i="38"/>
  <c r="DX291" i="38"/>
  <c r="AW293" i="38"/>
  <c r="AW294" i="38" s="1"/>
  <c r="DV181" i="38"/>
  <c r="AU182" i="38"/>
  <c r="DV240" i="38"/>
  <c r="AU241" i="38"/>
  <c r="AU20" i="38"/>
  <c r="DV128" i="38"/>
  <c r="AU129" i="38"/>
  <c r="AU296" i="38"/>
  <c r="AU72" i="38"/>
  <c r="AV351" i="38" l="1"/>
  <c r="DW351" i="38" s="1"/>
  <c r="AV293" i="38"/>
  <c r="DW293" i="38" s="1"/>
  <c r="DX348" i="38"/>
  <c r="AW349" i="38"/>
  <c r="DX293" i="38"/>
  <c r="AU21" i="38"/>
  <c r="DV241" i="38"/>
  <c r="AU242" i="38"/>
  <c r="DV182" i="38"/>
  <c r="AU183" i="38"/>
  <c r="AU130" i="38"/>
  <c r="DV129" i="38"/>
  <c r="AU73" i="38"/>
  <c r="AU297" i="38"/>
  <c r="DX294" i="38"/>
  <c r="AW295" i="38"/>
  <c r="AV352" i="38" l="1"/>
  <c r="DW352" i="38" s="1"/>
  <c r="AV294" i="38"/>
  <c r="DW294" i="38" s="1"/>
  <c r="AW350" i="38"/>
  <c r="DX349" i="38"/>
  <c r="DV183" i="38"/>
  <c r="AU184" i="38"/>
  <c r="DV242" i="38"/>
  <c r="AU243" i="38"/>
  <c r="AU22" i="38"/>
  <c r="DV130" i="38"/>
  <c r="AU131" i="38"/>
  <c r="AU298" i="38"/>
  <c r="AU74" i="38"/>
  <c r="DX295" i="38"/>
  <c r="AW296" i="38"/>
  <c r="AV353" i="38" l="1"/>
  <c r="DW353" i="38" s="1"/>
  <c r="AV295" i="38"/>
  <c r="DW295" i="38" s="1"/>
  <c r="AW351" i="38"/>
  <c r="DX351" i="38" s="1"/>
  <c r="DX350" i="38"/>
  <c r="AU23" i="38"/>
  <c r="DV243" i="38"/>
  <c r="AU244" i="38"/>
  <c r="AU185" i="38"/>
  <c r="DV184" i="38"/>
  <c r="DV131" i="38"/>
  <c r="AU132" i="38"/>
  <c r="AU75" i="38"/>
  <c r="AU299" i="38"/>
  <c r="DX296" i="38"/>
  <c r="AW297" i="38"/>
  <c r="AV354" i="38" l="1"/>
  <c r="DW354" i="38" s="1"/>
  <c r="AV296" i="38"/>
  <c r="DW296" i="38" s="1"/>
  <c r="AW352" i="38"/>
  <c r="DV244" i="38"/>
  <c r="AU245" i="38"/>
  <c r="AU24" i="38"/>
  <c r="DV132" i="38"/>
  <c r="AU133" i="38"/>
  <c r="DV185" i="38"/>
  <c r="AU186" i="38"/>
  <c r="AU300" i="38"/>
  <c r="AU76" i="38"/>
  <c r="DX297" i="38"/>
  <c r="AW298" i="38"/>
  <c r="AV355" i="38" l="1"/>
  <c r="DW355" i="38" s="1"/>
  <c r="AV297" i="38"/>
  <c r="AV298" i="38" s="1"/>
  <c r="DW298" i="38" s="1"/>
  <c r="AW353" i="38"/>
  <c r="DX352" i="38"/>
  <c r="DV133" i="38"/>
  <c r="AU134" i="38"/>
  <c r="AU25" i="38"/>
  <c r="DV245" i="38"/>
  <c r="AU246" i="38"/>
  <c r="DV186" i="38"/>
  <c r="AU187" i="38"/>
  <c r="AU77" i="38"/>
  <c r="AU301" i="38"/>
  <c r="DX298" i="38"/>
  <c r="AW299" i="38"/>
  <c r="AV356" i="38" l="1"/>
  <c r="DW356" i="38" s="1"/>
  <c r="AV299" i="38"/>
  <c r="DW299" i="38" s="1"/>
  <c r="DW297" i="38"/>
  <c r="AW354" i="38"/>
  <c r="DX353" i="38"/>
  <c r="DV246" i="38"/>
  <c r="AU247" i="38"/>
  <c r="AU26" i="38"/>
  <c r="AU27" i="38" s="1"/>
  <c r="DV134" i="38"/>
  <c r="AU135" i="38"/>
  <c r="DV187" i="38"/>
  <c r="AU188" i="38"/>
  <c r="AU302" i="38"/>
  <c r="AU78" i="38"/>
  <c r="DX299" i="38"/>
  <c r="AW300" i="38"/>
  <c r="AV357" i="38" l="1"/>
  <c r="DW357" i="38" s="1"/>
  <c r="AV300" i="38"/>
  <c r="DW300" i="38" s="1"/>
  <c r="AW355" i="38"/>
  <c r="DX354" i="38"/>
  <c r="DV135" i="38"/>
  <c r="AU136" i="38"/>
  <c r="DV25" i="38"/>
  <c r="DV247" i="38"/>
  <c r="DV188" i="38"/>
  <c r="AU189" i="38"/>
  <c r="AU79" i="38"/>
  <c r="DX300" i="38"/>
  <c r="AW301" i="38"/>
  <c r="AV358" i="38" l="1"/>
  <c r="DW358" i="38" s="1"/>
  <c r="AV248" i="38"/>
  <c r="AV301" i="38"/>
  <c r="DW301" i="38" s="1"/>
  <c r="AW356" i="38"/>
  <c r="DX356" i="38" s="1"/>
  <c r="DX355" i="38"/>
  <c r="DV26" i="38"/>
  <c r="DV5" i="38"/>
  <c r="DV7" i="38"/>
  <c r="DV10" i="38"/>
  <c r="DV9" i="38"/>
  <c r="DV13" i="38"/>
  <c r="DV6" i="38"/>
  <c r="DV4" i="38"/>
  <c r="DV8" i="38"/>
  <c r="DV12" i="38"/>
  <c r="DV11" i="38"/>
  <c r="DV14" i="38"/>
  <c r="DV15" i="38"/>
  <c r="DV16" i="38"/>
  <c r="DV17" i="38"/>
  <c r="DV18" i="38"/>
  <c r="DV19" i="38"/>
  <c r="DV20" i="38"/>
  <c r="DV21" i="38"/>
  <c r="DV22" i="38"/>
  <c r="DV27" i="38"/>
  <c r="DV23" i="38"/>
  <c r="DV24" i="38"/>
  <c r="DV136" i="38"/>
  <c r="AU137" i="38"/>
  <c r="DV189" i="38"/>
  <c r="AU190" i="38"/>
  <c r="DV279" i="38"/>
  <c r="DV281" i="38"/>
  <c r="DV285" i="38"/>
  <c r="DV280" i="38"/>
  <c r="DV284" i="38"/>
  <c r="DV282" i="38"/>
  <c r="DV287" i="38"/>
  <c r="DV283" i="38"/>
  <c r="DV288" i="38"/>
  <c r="DV289" i="38"/>
  <c r="DV290" i="38"/>
  <c r="DV286" i="38"/>
  <c r="DV292" i="38"/>
  <c r="DV291" i="38"/>
  <c r="DV293" i="38"/>
  <c r="DV294" i="38"/>
  <c r="DV295" i="38"/>
  <c r="DV296" i="38"/>
  <c r="DV297" i="38"/>
  <c r="DV298" i="38"/>
  <c r="DV302" i="38"/>
  <c r="AU80" i="38"/>
  <c r="DV299" i="38"/>
  <c r="DV300" i="38"/>
  <c r="DV301" i="38"/>
  <c r="DX301" i="38"/>
  <c r="AW302" i="38"/>
  <c r="AV359" i="38" l="1"/>
  <c r="AV360" i="38" s="1"/>
  <c r="DX302" i="38"/>
  <c r="AW303" i="38"/>
  <c r="DW248" i="38"/>
  <c r="AV249" i="38"/>
  <c r="AW193" i="38"/>
  <c r="AW28" i="38"/>
  <c r="AW29" i="38" s="1"/>
  <c r="AV302" i="38"/>
  <c r="AW357" i="38"/>
  <c r="DV190" i="38"/>
  <c r="AU191" i="38"/>
  <c r="DV137" i="38"/>
  <c r="AU81" i="38"/>
  <c r="BL7" i="41"/>
  <c r="BL8" i="41" s="1"/>
  <c r="BL9" i="41" s="1"/>
  <c r="BL10" i="41" s="1"/>
  <c r="BL11" i="41" s="1"/>
  <c r="BL12" i="41" s="1"/>
  <c r="BL13" i="41" s="1"/>
  <c r="BL14" i="41" s="1"/>
  <c r="BL15" i="41" s="1"/>
  <c r="BL16" i="41" s="1"/>
  <c r="BL17" i="41" s="1"/>
  <c r="BL18" i="41" s="1"/>
  <c r="BL19" i="41" s="1"/>
  <c r="BL20" i="41" s="1"/>
  <c r="BL21" i="41" s="1"/>
  <c r="BL22" i="41" s="1"/>
  <c r="BL23" i="41" s="1"/>
  <c r="BL24" i="41" s="1"/>
  <c r="BL25" i="41" s="1"/>
  <c r="BL26" i="41" s="1"/>
  <c r="BL27" i="41" s="1"/>
  <c r="BL28" i="41" s="1"/>
  <c r="BL29" i="41" s="1"/>
  <c r="BL30" i="41" s="1"/>
  <c r="DW359" i="38" l="1"/>
  <c r="DX357" i="38"/>
  <c r="AW358" i="38"/>
  <c r="DW360" i="38"/>
  <c r="AV361" i="38"/>
  <c r="DW302" i="38"/>
  <c r="AV303" i="38"/>
  <c r="DX303" i="38"/>
  <c r="AW304" i="38"/>
  <c r="DW249" i="38"/>
  <c r="AV250" i="38"/>
  <c r="DX193" i="38"/>
  <c r="AW194" i="38"/>
  <c r="AV138" i="38"/>
  <c r="AV28" i="38"/>
  <c r="AW30" i="38"/>
  <c r="DV191" i="38"/>
  <c r="AU192" i="38"/>
  <c r="AU82" i="38"/>
  <c r="DW361" i="38" l="1"/>
  <c r="AV362" i="38"/>
  <c r="DX358" i="38"/>
  <c r="AW359" i="38"/>
  <c r="DX304" i="38"/>
  <c r="AW305" i="38"/>
  <c r="DW303" i="38"/>
  <c r="AV304" i="38"/>
  <c r="AW248" i="38"/>
  <c r="DW250" i="38"/>
  <c r="AV251" i="38"/>
  <c r="DX194" i="38"/>
  <c r="AW195" i="38"/>
  <c r="AW138" i="38"/>
  <c r="DW138" i="38"/>
  <c r="AV139" i="38"/>
  <c r="AV29" i="38"/>
  <c r="AW31" i="38"/>
  <c r="DV192" i="38"/>
  <c r="DV81" i="38"/>
  <c r="DX359" i="38" l="1"/>
  <c r="AW360" i="38"/>
  <c r="DW362" i="38"/>
  <c r="AV363" i="38"/>
  <c r="DW304" i="38"/>
  <c r="AV305" i="38"/>
  <c r="DX305" i="38"/>
  <c r="AW306" i="38"/>
  <c r="DW251" i="38"/>
  <c r="AV252" i="38"/>
  <c r="DX248" i="38"/>
  <c r="AW249" i="38"/>
  <c r="AV193" i="38"/>
  <c r="DX195" i="38"/>
  <c r="AW196" i="38"/>
  <c r="DW139" i="38"/>
  <c r="AV140" i="38"/>
  <c r="DX138" i="38"/>
  <c r="AW139" i="38"/>
  <c r="AV30" i="38"/>
  <c r="AW32" i="38"/>
  <c r="DV61" i="38"/>
  <c r="DV59" i="38"/>
  <c r="DV62" i="38"/>
  <c r="DV60" i="38"/>
  <c r="DV63" i="38"/>
  <c r="DV66" i="38"/>
  <c r="DV64" i="38"/>
  <c r="DV65" i="38"/>
  <c r="DV68" i="38"/>
  <c r="DV69" i="38"/>
  <c r="DV71" i="38"/>
  <c r="DV70" i="38"/>
  <c r="DV72" i="38"/>
  <c r="DV73" i="38"/>
  <c r="DV74" i="38"/>
  <c r="DV75" i="38"/>
  <c r="DV67" i="38"/>
  <c r="DV76" i="38"/>
  <c r="DV77" i="38"/>
  <c r="DV78" i="38"/>
  <c r="DV82" i="38"/>
  <c r="DV79" i="38"/>
  <c r="DV80" i="38"/>
  <c r="DW363" i="38" l="1"/>
  <c r="AV364" i="38"/>
  <c r="DX360" i="38"/>
  <c r="AW361" i="38"/>
  <c r="DX306" i="38"/>
  <c r="AW307" i="38"/>
  <c r="DW305" i="38"/>
  <c r="AV306" i="38"/>
  <c r="DX249" i="38"/>
  <c r="AW250" i="38"/>
  <c r="DW252" i="38"/>
  <c r="AV253" i="38"/>
  <c r="DX196" i="38"/>
  <c r="AW197" i="38"/>
  <c r="DW193" i="38"/>
  <c r="AV194" i="38"/>
  <c r="DX139" i="38"/>
  <c r="AW140" i="38"/>
  <c r="DW140" i="38"/>
  <c r="AV141" i="38"/>
  <c r="AW33" i="38"/>
  <c r="AV31" i="38"/>
  <c r="AI7" i="41"/>
  <c r="AI8" i="41" s="1"/>
  <c r="AI9" i="41" s="1"/>
  <c r="AI10" i="41" s="1"/>
  <c r="AI11" i="41" s="1"/>
  <c r="AI12" i="41" s="1"/>
  <c r="AI13" i="41" s="1"/>
  <c r="AI14" i="41" s="1"/>
  <c r="AI15" i="41" s="1"/>
  <c r="DX361" i="38" l="1"/>
  <c r="AW362" i="38"/>
  <c r="DW364" i="38"/>
  <c r="AV365" i="38"/>
  <c r="DW306" i="38"/>
  <c r="AV307" i="38"/>
  <c r="DX307" i="38"/>
  <c r="AW308" i="38"/>
  <c r="DW253" i="38"/>
  <c r="AV254" i="38"/>
  <c r="DX250" i="38"/>
  <c r="AW251" i="38"/>
  <c r="DW194" i="38"/>
  <c r="AV195" i="38"/>
  <c r="DX197" i="38"/>
  <c r="AW198" i="38"/>
  <c r="DW141" i="38"/>
  <c r="AV142" i="38"/>
  <c r="DX140" i="38"/>
  <c r="AW141" i="38"/>
  <c r="AW34" i="38"/>
  <c r="AV32" i="38"/>
  <c r="AJ7" i="41"/>
  <c r="AI16" i="41"/>
  <c r="AI17" i="41"/>
  <c r="AI18" i="41" s="1"/>
  <c r="AI19" i="41" s="1"/>
  <c r="AI20" i="41" s="1"/>
  <c r="AI21" i="41" s="1"/>
  <c r="AI22" i="41" s="1"/>
  <c r="AI23" i="41" s="1"/>
  <c r="AI24" i="41" s="1"/>
  <c r="AI25" i="41" s="1"/>
  <c r="AI26" i="41" s="1"/>
  <c r="AI27" i="41" s="1"/>
  <c r="AI28" i="41" s="1"/>
  <c r="AI29" i="41" s="1"/>
  <c r="AI30" i="41" s="1"/>
  <c r="AJ8" i="41"/>
  <c r="AJ9" i="41" s="1"/>
  <c r="AJ10" i="41" s="1"/>
  <c r="AJ11" i="41" s="1"/>
  <c r="AJ12" i="41" s="1"/>
  <c r="AJ13" i="41" s="1"/>
  <c r="AJ14" i="41" s="1"/>
  <c r="AJ15" i="41" s="1"/>
  <c r="DW365" i="38" l="1"/>
  <c r="AV366" i="38"/>
  <c r="DX362" i="38"/>
  <c r="AW363" i="38"/>
  <c r="DX308" i="38"/>
  <c r="AW309" i="38"/>
  <c r="DW307" i="38"/>
  <c r="AV308" i="38"/>
  <c r="DX251" i="38"/>
  <c r="AW252" i="38"/>
  <c r="DW254" i="38"/>
  <c r="AV255" i="38"/>
  <c r="DW195" i="38"/>
  <c r="AV196" i="38"/>
  <c r="DX198" i="38"/>
  <c r="AW199" i="38"/>
  <c r="DX141" i="38"/>
  <c r="AW142" i="38"/>
  <c r="DW142" i="38"/>
  <c r="AV143" i="38"/>
  <c r="AV33" i="38"/>
  <c r="AW35" i="38"/>
  <c r="AJ17" i="41"/>
  <c r="AJ18" i="41" s="1"/>
  <c r="AJ19" i="41" s="1"/>
  <c r="AJ20" i="41" s="1"/>
  <c r="AJ21" i="41" s="1"/>
  <c r="AJ22" i="41" s="1"/>
  <c r="AJ23" i="41" s="1"/>
  <c r="AJ24" i="41" s="1"/>
  <c r="AJ25" i="41" s="1"/>
  <c r="AJ26" i="41" s="1"/>
  <c r="AJ27" i="41" s="1"/>
  <c r="AJ28" i="41" s="1"/>
  <c r="AJ29" i="41" s="1"/>
  <c r="AJ30" i="41" s="1"/>
  <c r="AJ16" i="41"/>
  <c r="DX363" i="38" l="1"/>
  <c r="AW364" i="38"/>
  <c r="DW366" i="38"/>
  <c r="AV367" i="38"/>
  <c r="DW308" i="38"/>
  <c r="AV309" i="38"/>
  <c r="DX309" i="38"/>
  <c r="AW310" i="38"/>
  <c r="DW255" i="38"/>
  <c r="AV256" i="38"/>
  <c r="DX252" i="38"/>
  <c r="AW253" i="38"/>
  <c r="DX199" i="38"/>
  <c r="AW200" i="38"/>
  <c r="DW196" i="38"/>
  <c r="AV197" i="38"/>
  <c r="DW143" i="38"/>
  <c r="AV144" i="38"/>
  <c r="DX142" i="38"/>
  <c r="AW143" i="38"/>
  <c r="AV34" i="38"/>
  <c r="AW36" i="38"/>
  <c r="DW367" i="38" l="1"/>
  <c r="AV368" i="38"/>
  <c r="DX364" i="38"/>
  <c r="AW365" i="38"/>
  <c r="DX310" i="38"/>
  <c r="AW311" i="38"/>
  <c r="DW309" i="38"/>
  <c r="AV310" i="38"/>
  <c r="DX253" i="38"/>
  <c r="AW254" i="38"/>
  <c r="DW256" i="38"/>
  <c r="AV257" i="38"/>
  <c r="DX200" i="38"/>
  <c r="AW201" i="38"/>
  <c r="DW197" i="38"/>
  <c r="AV198" i="38"/>
  <c r="DX143" i="38"/>
  <c r="AW144" i="38"/>
  <c r="DW144" i="38"/>
  <c r="AV145" i="38"/>
  <c r="AV35" i="38"/>
  <c r="AW37" i="38"/>
  <c r="DX365" i="38" l="1"/>
  <c r="AW366" i="38"/>
  <c r="DW368" i="38"/>
  <c r="AV369" i="38"/>
  <c r="DW310" i="38"/>
  <c r="AV311" i="38"/>
  <c r="DX311" i="38"/>
  <c r="AW312" i="38"/>
  <c r="AV258" i="38"/>
  <c r="DW257" i="38"/>
  <c r="DX254" i="38"/>
  <c r="AW255" i="38"/>
  <c r="DX201" i="38"/>
  <c r="AW202" i="38"/>
  <c r="DW198" i="38"/>
  <c r="AV199" i="38"/>
  <c r="DW145" i="38"/>
  <c r="AV146" i="38"/>
  <c r="DX144" i="38"/>
  <c r="AW145" i="38"/>
  <c r="AW38" i="38"/>
  <c r="AV36" i="38"/>
  <c r="AX7" i="41"/>
  <c r="DW369" i="38" l="1"/>
  <c r="AV370" i="38"/>
  <c r="DX366" i="38"/>
  <c r="AW367" i="38"/>
  <c r="DX312" i="38"/>
  <c r="AW313" i="38"/>
  <c r="DW311" i="38"/>
  <c r="AV312" i="38"/>
  <c r="DX255" i="38"/>
  <c r="AW256" i="38"/>
  <c r="DW258" i="38"/>
  <c r="AV259" i="38"/>
  <c r="DX202" i="38"/>
  <c r="AW203" i="38"/>
  <c r="DW199" i="38"/>
  <c r="AV200" i="38"/>
  <c r="DW146" i="38"/>
  <c r="AV147" i="38"/>
  <c r="DX145" i="38"/>
  <c r="AW146" i="38"/>
  <c r="AV37" i="38"/>
  <c r="AW39" i="38"/>
  <c r="AY7" i="41"/>
  <c r="AX8" i="41"/>
  <c r="AX9" i="41"/>
  <c r="AX10" i="41" s="1"/>
  <c r="AX11" i="41" s="1"/>
  <c r="AX12" i="41" s="1"/>
  <c r="AX13" i="41" s="1"/>
  <c r="AX14" i="41" s="1"/>
  <c r="AX15" i="41" s="1"/>
  <c r="AX16" i="41" s="1"/>
  <c r="AX17" i="41" s="1"/>
  <c r="AX18" i="41" s="1"/>
  <c r="AX19" i="41" s="1"/>
  <c r="AX20" i="41" s="1"/>
  <c r="AX21" i="41" s="1"/>
  <c r="AX22" i="41" s="1"/>
  <c r="AX23" i="41" s="1"/>
  <c r="AX24" i="41" s="1"/>
  <c r="AX25" i="41" s="1"/>
  <c r="AX26" i="41" s="1"/>
  <c r="AX27" i="41" s="1"/>
  <c r="AX28" i="41" s="1"/>
  <c r="AX29" i="41" s="1"/>
  <c r="AX30" i="41" s="1"/>
  <c r="DX367" i="38" l="1"/>
  <c r="AW368" i="38"/>
  <c r="DW370" i="38"/>
  <c r="AV371" i="38"/>
  <c r="DW312" i="38"/>
  <c r="AV313" i="38"/>
  <c r="AW314" i="38"/>
  <c r="DX313" i="38"/>
  <c r="DW259" i="38"/>
  <c r="AV260" i="38"/>
  <c r="DX256" i="38"/>
  <c r="AW257" i="38"/>
  <c r="DW200" i="38"/>
  <c r="AV201" i="38"/>
  <c r="DX203" i="38"/>
  <c r="AW204" i="38"/>
  <c r="AV148" i="38"/>
  <c r="DW147" i="38"/>
  <c r="DX146" i="38"/>
  <c r="AW147" i="38"/>
  <c r="AW40" i="38"/>
  <c r="AV38" i="38"/>
  <c r="AY8" i="41"/>
  <c r="AY9" i="41" s="1"/>
  <c r="AY10" i="41" s="1"/>
  <c r="AY11" i="41" s="1"/>
  <c r="AY12" i="41" s="1"/>
  <c r="AY13" i="41" s="1"/>
  <c r="AY14" i="41" s="1"/>
  <c r="AY15" i="41" s="1"/>
  <c r="AY16" i="41" s="1"/>
  <c r="AY17" i="41" s="1"/>
  <c r="AY18" i="41" s="1"/>
  <c r="AY19" i="41" s="1"/>
  <c r="AY20" i="41" s="1"/>
  <c r="AY21" i="41" s="1"/>
  <c r="AY22" i="41" s="1"/>
  <c r="AY23" i="41" s="1"/>
  <c r="AY24" i="41" s="1"/>
  <c r="AY25" i="41" s="1"/>
  <c r="AY26" i="41" s="1"/>
  <c r="AY27" i="41" s="1"/>
  <c r="AY28" i="41" s="1"/>
  <c r="AY29" i="41" s="1"/>
  <c r="AY30" i="41" s="1"/>
  <c r="AZ7" i="41"/>
  <c r="DW371" i="38" l="1"/>
  <c r="AV372" i="38"/>
  <c r="DX368" i="38"/>
  <c r="AW369" i="38"/>
  <c r="DX314" i="38"/>
  <c r="AW315" i="38"/>
  <c r="DW313" i="38"/>
  <c r="AV314" i="38"/>
  <c r="DX257" i="38"/>
  <c r="AW258" i="38"/>
  <c r="DW260" i="38"/>
  <c r="AV261" i="38"/>
  <c r="DW201" i="38"/>
  <c r="AV202" i="38"/>
  <c r="DX204" i="38"/>
  <c r="AW205" i="38"/>
  <c r="DX147" i="38"/>
  <c r="AW148" i="38"/>
  <c r="DW148" i="38"/>
  <c r="AV149" i="38"/>
  <c r="AW41" i="38"/>
  <c r="AV39" i="38"/>
  <c r="BA7" i="41"/>
  <c r="AZ8" i="41"/>
  <c r="AZ9" i="41" s="1"/>
  <c r="AZ10" i="41" s="1"/>
  <c r="AZ11" i="41" s="1"/>
  <c r="AZ12" i="41" s="1"/>
  <c r="AZ13" i="41" s="1"/>
  <c r="AZ14" i="41" s="1"/>
  <c r="AZ15" i="41" s="1"/>
  <c r="AZ16" i="41" s="1"/>
  <c r="AZ17" i="41" s="1"/>
  <c r="AZ18" i="41" s="1"/>
  <c r="AZ19" i="41" s="1"/>
  <c r="AZ20" i="41" s="1"/>
  <c r="AZ21" i="41" s="1"/>
  <c r="AZ22" i="41" s="1"/>
  <c r="AZ23" i="41" s="1"/>
  <c r="AZ24" i="41" s="1"/>
  <c r="AZ25" i="41" s="1"/>
  <c r="AZ26" i="41" s="1"/>
  <c r="AZ27" i="41" s="1"/>
  <c r="AZ28" i="41" s="1"/>
  <c r="AZ29" i="41" s="1"/>
  <c r="AZ30" i="41" s="1"/>
  <c r="DX369" i="38" l="1"/>
  <c r="AW370" i="38"/>
  <c r="DW372" i="38"/>
  <c r="AV373" i="38"/>
  <c r="DW314" i="38"/>
  <c r="AV315" i="38"/>
  <c r="DX315" i="38"/>
  <c r="AW316" i="38"/>
  <c r="DW261" i="38"/>
  <c r="AV262" i="38"/>
  <c r="DW262" i="38" s="1"/>
  <c r="DX258" i="38"/>
  <c r="AW259" i="38"/>
  <c r="DX205" i="38"/>
  <c r="AW206" i="38"/>
  <c r="DW202" i="38"/>
  <c r="AV203" i="38"/>
  <c r="DW149" i="38"/>
  <c r="AV150" i="38"/>
  <c r="DX148" i="38"/>
  <c r="AW149" i="38"/>
  <c r="AW42" i="38"/>
  <c r="DX40" i="38" s="1"/>
  <c r="AV40" i="38"/>
  <c r="BA8" i="41"/>
  <c r="BA10" i="41"/>
  <c r="BA11" i="41" s="1"/>
  <c r="BA12" i="41" s="1"/>
  <c r="BA13" i="41" s="1"/>
  <c r="BA14" i="41" s="1"/>
  <c r="BA15" i="41" s="1"/>
  <c r="BA16" i="41" s="1"/>
  <c r="BA17" i="41" s="1"/>
  <c r="BA18" i="41" s="1"/>
  <c r="BA19" i="41" s="1"/>
  <c r="BA20" i="41" s="1"/>
  <c r="BA21" i="41" s="1"/>
  <c r="BA22" i="41" s="1"/>
  <c r="BA23" i="41" s="1"/>
  <c r="BA24" i="41" s="1"/>
  <c r="BA25" i="41" s="1"/>
  <c r="BA26" i="41" s="1"/>
  <c r="BA27" i="41" s="1"/>
  <c r="BA28" i="41" s="1"/>
  <c r="BA29" i="41" s="1"/>
  <c r="BA30" i="41" s="1"/>
  <c r="BA9" i="41"/>
  <c r="DW373" i="38" l="1"/>
  <c r="AV374" i="38"/>
  <c r="DX370" i="38"/>
  <c r="AW371" i="38"/>
  <c r="DX316" i="38"/>
  <c r="AW317" i="38"/>
  <c r="DX317" i="38" s="1"/>
  <c r="DW315" i="38"/>
  <c r="AV316" i="38"/>
  <c r="DX259" i="38"/>
  <c r="AW260" i="38"/>
  <c r="DW203" i="38"/>
  <c r="AV204" i="38"/>
  <c r="DX206" i="38"/>
  <c r="AW207" i="38"/>
  <c r="DX207" i="38" s="1"/>
  <c r="DW150" i="38"/>
  <c r="AV151" i="38"/>
  <c r="DX149" i="38"/>
  <c r="AW150" i="38"/>
  <c r="DX39" i="38"/>
  <c r="DX37" i="38"/>
  <c r="DX36" i="38"/>
  <c r="DX38" i="38"/>
  <c r="DX41" i="38"/>
  <c r="AV41" i="38"/>
  <c r="DX42" i="38"/>
  <c r="DX29" i="38"/>
  <c r="DX28" i="38"/>
  <c r="DX31" i="38"/>
  <c r="DX30" i="38"/>
  <c r="DX32" i="38"/>
  <c r="DX33" i="38"/>
  <c r="DX34" i="38"/>
  <c r="DX35" i="38"/>
  <c r="DX371" i="38" l="1"/>
  <c r="AW372" i="38"/>
  <c r="DW374" i="38"/>
  <c r="AV375" i="38"/>
  <c r="DW316" i="38"/>
  <c r="AV317" i="38"/>
  <c r="DW317" i="38" s="1"/>
  <c r="DX260" i="38"/>
  <c r="AW261" i="38"/>
  <c r="DW204" i="38"/>
  <c r="AV205" i="38"/>
  <c r="AW151" i="38"/>
  <c r="DX150" i="38"/>
  <c r="DW151" i="38"/>
  <c r="AV152" i="38"/>
  <c r="DW152" i="38" s="1"/>
  <c r="AV42" i="38"/>
  <c r="DW39" i="38" s="1"/>
  <c r="BB7" i="41"/>
  <c r="BB8" i="41" s="1"/>
  <c r="BB9" i="41" s="1"/>
  <c r="BB10" i="41" s="1"/>
  <c r="BB11" i="41" s="1"/>
  <c r="BB12" i="41" s="1"/>
  <c r="BB13" i="41" s="1"/>
  <c r="BB14" i="41" s="1"/>
  <c r="BB15" i="41" s="1"/>
  <c r="BB16" i="41" s="1"/>
  <c r="BB17" i="41" s="1"/>
  <c r="BB18" i="41" s="1"/>
  <c r="BB19" i="41" s="1"/>
  <c r="BB20" i="41" s="1"/>
  <c r="BB21" i="41" s="1"/>
  <c r="BB22" i="41" s="1"/>
  <c r="BB23" i="41" s="1"/>
  <c r="BB24" i="41" s="1"/>
  <c r="BB25" i="41" s="1"/>
  <c r="BB26" i="41" s="1"/>
  <c r="BB27" i="41" s="1"/>
  <c r="BB28" i="41" s="1"/>
  <c r="BB29" i="41" s="1"/>
  <c r="BB30" i="41" s="1"/>
  <c r="DW375" i="38" l="1"/>
  <c r="AV376" i="38"/>
  <c r="DX372" i="38"/>
  <c r="AW373" i="38"/>
  <c r="DX261" i="38"/>
  <c r="AW262" i="38"/>
  <c r="DX262" i="38" s="1"/>
  <c r="DW205" i="38"/>
  <c r="AV206" i="38"/>
  <c r="DX151" i="38"/>
  <c r="AW152" i="38"/>
  <c r="DX152" i="38" s="1"/>
  <c r="DW37" i="38"/>
  <c r="DW40" i="38"/>
  <c r="DW41" i="38"/>
  <c r="DW38" i="38"/>
  <c r="DW42" i="38"/>
  <c r="DW28" i="38"/>
  <c r="DW29" i="38"/>
  <c r="DW32" i="38"/>
  <c r="DW30" i="38"/>
  <c r="DW31" i="38"/>
  <c r="DW33" i="38"/>
  <c r="DW35" i="38"/>
  <c r="DW34" i="38"/>
  <c r="DW36" i="38"/>
  <c r="DX373" i="38" l="1"/>
  <c r="AW374" i="38"/>
  <c r="DW376" i="38"/>
  <c r="AV377" i="38"/>
  <c r="DW206" i="38"/>
  <c r="AV207" i="38"/>
  <c r="DW207" i="38" s="1"/>
  <c r="BH7" i="41"/>
  <c r="BH8" i="41" s="1"/>
  <c r="BH9" i="41" s="1"/>
  <c r="BH10" i="41" s="1"/>
  <c r="BH11" i="41" s="1"/>
  <c r="BG7" i="41"/>
  <c r="BG8" i="41" s="1"/>
  <c r="BG9" i="41" s="1"/>
  <c r="BG10" i="41" s="1"/>
  <c r="BC7" i="41"/>
  <c r="BC8" i="41" s="1"/>
  <c r="BC9" i="41" s="1"/>
  <c r="BC10" i="41" s="1"/>
  <c r="BC11" i="41" s="1"/>
  <c r="BC12" i="41" s="1"/>
  <c r="BC13" i="41" s="1"/>
  <c r="BC14" i="41" s="1"/>
  <c r="BC15" i="41" s="1"/>
  <c r="BC16" i="41" s="1"/>
  <c r="BC17" i="41" s="1"/>
  <c r="BC18" i="41" s="1"/>
  <c r="BC19" i="41" s="1"/>
  <c r="BC20" i="41" s="1"/>
  <c r="BC21" i="41" s="1"/>
  <c r="BC22" i="41" s="1"/>
  <c r="DX374" i="38" l="1"/>
  <c r="AW375" i="38"/>
  <c r="DW377" i="38"/>
  <c r="AV378" i="38"/>
  <c r="BH12" i="41"/>
  <c r="BH13" i="41" s="1"/>
  <c r="BH14" i="41" s="1"/>
  <c r="BH15" i="41" s="1"/>
  <c r="BH16" i="41" s="1"/>
  <c r="BH17" i="41" s="1"/>
  <c r="BH18" i="41" s="1"/>
  <c r="BH19" i="41" s="1"/>
  <c r="BH20" i="41" s="1"/>
  <c r="BH21" i="41" s="1"/>
  <c r="BH22" i="41" s="1"/>
  <c r="BH23" i="41" s="1"/>
  <c r="BH24" i="41" s="1"/>
  <c r="BH25" i="41" s="1"/>
  <c r="BH26" i="41" s="1"/>
  <c r="BH27" i="41" s="1"/>
  <c r="BH28" i="41" s="1"/>
  <c r="BH29" i="41" s="1"/>
  <c r="BH30" i="41" s="1"/>
  <c r="BD7" i="41"/>
  <c r="BD8" i="41" s="1"/>
  <c r="BD9" i="41" s="1"/>
  <c r="BD10" i="41" s="1"/>
  <c r="BD11" i="41" s="1"/>
  <c r="BD12" i="41" s="1"/>
  <c r="BD13" i="41" s="1"/>
  <c r="BD14" i="41" s="1"/>
  <c r="BD15" i="41" s="1"/>
  <c r="BD16" i="41" s="1"/>
  <c r="BD17" i="41" s="1"/>
  <c r="BD18" i="41" s="1"/>
  <c r="BD19" i="41" s="1"/>
  <c r="BD20" i="41" s="1"/>
  <c r="BD21" i="41" s="1"/>
  <c r="BD22" i="41" s="1"/>
  <c r="BC23" i="41"/>
  <c r="BC24" i="41" s="1"/>
  <c r="BC25" i="41" s="1"/>
  <c r="BC26" i="41" s="1"/>
  <c r="BC27" i="41" s="1"/>
  <c r="BC28" i="41" s="1"/>
  <c r="BC29" i="41" s="1"/>
  <c r="BC30" i="41" s="1"/>
  <c r="DW378" i="38" l="1"/>
  <c r="AV379" i="38"/>
  <c r="DX375" i="38"/>
  <c r="AW376" i="38"/>
  <c r="BE7" i="41"/>
  <c r="BE8" i="41" s="1"/>
  <c r="BE9" i="41" s="1"/>
  <c r="BE10" i="41" s="1"/>
  <c r="BE11" i="41" s="1"/>
  <c r="BE12" i="41" s="1"/>
  <c r="BE13" i="41" s="1"/>
  <c r="BE14" i="41" s="1"/>
  <c r="BE15" i="41" s="1"/>
  <c r="BE16" i="41" s="1"/>
  <c r="BE17" i="41" s="1"/>
  <c r="BE18" i="41" s="1"/>
  <c r="BE19" i="41" s="1"/>
  <c r="BE20" i="41" s="1"/>
  <c r="BE21" i="41" s="1"/>
  <c r="BE22" i="41" s="1"/>
  <c r="BD23" i="41"/>
  <c r="AH63" i="41"/>
  <c r="AH67" i="41"/>
  <c r="AH69" i="41"/>
  <c r="AH66" i="41"/>
  <c r="AH65" i="41"/>
  <c r="AH64" i="41"/>
  <c r="AH70" i="41"/>
  <c r="AH68" i="41"/>
  <c r="BD24" i="41"/>
  <c r="BD25" i="41" s="1"/>
  <c r="BD26" i="41" s="1"/>
  <c r="BD27" i="41" s="1"/>
  <c r="BD28" i="41" s="1"/>
  <c r="BD29" i="41" s="1"/>
  <c r="BD30" i="41" s="1"/>
  <c r="BG12" i="41"/>
  <c r="BG13" i="41" s="1"/>
  <c r="BG14" i="41" s="1"/>
  <c r="BG15" i="41" s="1"/>
  <c r="BG16" i="41" s="1"/>
  <c r="BG17" i="41" s="1"/>
  <c r="BG18" i="41" s="1"/>
  <c r="BG19" i="41" s="1"/>
  <c r="BG20" i="41" s="1"/>
  <c r="BG21" i="41" s="1"/>
  <c r="BG22" i="41" s="1"/>
  <c r="BG11" i="41"/>
  <c r="DX376" i="38" l="1"/>
  <c r="AW377" i="38"/>
  <c r="DW379" i="38"/>
  <c r="AV380" i="38"/>
  <c r="AH85" i="41"/>
  <c r="AH83" i="41"/>
  <c r="AH74" i="41"/>
  <c r="AH82" i="41"/>
  <c r="AH78" i="41"/>
  <c r="BE23" i="41"/>
  <c r="AH86" i="41"/>
  <c r="AH77" i="41"/>
  <c r="BF7" i="41"/>
  <c r="BF8" i="41"/>
  <c r="BF9" i="41" s="1"/>
  <c r="BF10" i="41" s="1"/>
  <c r="BF11" i="41" s="1"/>
  <c r="BF12" i="41" s="1"/>
  <c r="BF13" i="41" s="1"/>
  <c r="BF14" i="41" s="1"/>
  <c r="BF15" i="41" s="1"/>
  <c r="BF16" i="41" s="1"/>
  <c r="BF17" i="41" s="1"/>
  <c r="BF18" i="41" s="1"/>
  <c r="BF19" i="41" s="1"/>
  <c r="BF20" i="41" s="1"/>
  <c r="BF21" i="41" s="1"/>
  <c r="BF22" i="41" s="1"/>
  <c r="BG23" i="41"/>
  <c r="BG24" i="41" s="1"/>
  <c r="BG25" i="41" s="1"/>
  <c r="BG26" i="41" s="1"/>
  <c r="BG27" i="41" s="1"/>
  <c r="BG28" i="41" s="1"/>
  <c r="BG29" i="41" s="1"/>
  <c r="BG30" i="41" s="1"/>
  <c r="AH79" i="41"/>
  <c r="AH81" i="41"/>
  <c r="AH75" i="41"/>
  <c r="BE24" i="41"/>
  <c r="BE25" i="41" s="1"/>
  <c r="BE26" i="41" s="1"/>
  <c r="BE27" i="41" s="1"/>
  <c r="BE28" i="41" s="1"/>
  <c r="BE29" i="41" s="1"/>
  <c r="BE30" i="41" s="1"/>
  <c r="AH80" i="41"/>
  <c r="AH72" i="41"/>
  <c r="AH71" i="41"/>
  <c r="AH76" i="41"/>
  <c r="AH73" i="41"/>
  <c r="AH84" i="41"/>
  <c r="DX377" i="38" l="1"/>
  <c r="AW378" i="38"/>
  <c r="DW380" i="38"/>
  <c r="AV381" i="38"/>
  <c r="BF23" i="41"/>
  <c r="BF24" i="41" s="1"/>
  <c r="BF25" i="41" s="1"/>
  <c r="BF26" i="41" s="1"/>
  <c r="BF27" i="41" s="1"/>
  <c r="BF28" i="41" s="1"/>
  <c r="BF29" i="41" s="1"/>
  <c r="BF30" i="41" s="1"/>
  <c r="DX378" i="38" l="1"/>
  <c r="AW379" i="38"/>
  <c r="DW381" i="38"/>
  <c r="AV382" i="38"/>
  <c r="I7" i="41"/>
  <c r="I8" i="41" s="1"/>
  <c r="I9" i="41" s="1"/>
  <c r="I10" i="41" s="1"/>
  <c r="I11" i="41" s="1"/>
  <c r="I12" i="41" s="1"/>
  <c r="I13" i="41" s="1"/>
  <c r="I14" i="41" s="1"/>
  <c r="I15" i="41" s="1"/>
  <c r="I16" i="41" s="1"/>
  <c r="I17" i="41" s="1"/>
  <c r="I18" i="41" s="1"/>
  <c r="I19" i="41" s="1"/>
  <c r="I20" i="41" s="1"/>
  <c r="I21" i="41" s="1"/>
  <c r="I22" i="41" s="1"/>
  <c r="I23" i="41" s="1"/>
  <c r="DW382" i="38" l="1"/>
  <c r="AV383" i="38"/>
  <c r="DW383" i="38" s="1"/>
  <c r="AW380" i="38"/>
  <c r="DX379" i="38"/>
  <c r="I24" i="41"/>
  <c r="I25" i="41" s="1"/>
  <c r="I26" i="41" s="1"/>
  <c r="I27" i="41" s="1"/>
  <c r="DX380" i="38" l="1"/>
  <c r="AW381" i="38"/>
  <c r="I28" i="41"/>
  <c r="I29" i="41" s="1"/>
  <c r="DX381" i="38" l="1"/>
  <c r="AW382" i="38"/>
  <c r="I30" i="41"/>
  <c r="DX382" i="38" l="1"/>
  <c r="AW383" i="38"/>
  <c r="DX383" i="38" s="1"/>
  <c r="AB7" i="41"/>
  <c r="AB8" i="41" s="1"/>
  <c r="AB9" i="41" s="1"/>
  <c r="AB10" i="41" s="1"/>
  <c r="AB11" i="41" s="1"/>
  <c r="AB12" i="41" s="1"/>
  <c r="AB13" i="41" s="1"/>
  <c r="AB14" i="41" s="1"/>
  <c r="AB15" i="41" s="1"/>
  <c r="AB16" i="41" s="1"/>
  <c r="AB17" i="41" s="1"/>
  <c r="AB18" i="41" s="1"/>
  <c r="AB19" i="41" s="1"/>
  <c r="AB20" i="41" s="1"/>
  <c r="AB21" i="41" s="1"/>
  <c r="AB22" i="41" s="1"/>
  <c r="AB23" i="41" s="1"/>
  <c r="AB24" i="41" s="1"/>
  <c r="AB25" i="41" s="1"/>
  <c r="AB26" i="41" s="1"/>
  <c r="AB27" i="41" s="1"/>
  <c r="AB28" i="41" s="1"/>
  <c r="AB29" i="41" s="1"/>
  <c r="AB30" i="41" s="1"/>
  <c r="AB31" i="41" s="1"/>
  <c r="AB32" i="41" s="1"/>
  <c r="AB33" i="41" s="1"/>
  <c r="AB34" i="41" s="1"/>
  <c r="AB35" i="41" s="1"/>
  <c r="AB36" i="41" s="1"/>
  <c r="AB37" i="41" s="1"/>
  <c r="AB38" i="41" s="1"/>
  <c r="AB39" i="41" s="1"/>
  <c r="AB40" i="41" s="1"/>
  <c r="AB41" i="41" s="1"/>
  <c r="AB42" i="41" s="1"/>
  <c r="AB43" i="41" s="1"/>
  <c r="AB44" i="41" s="1"/>
  <c r="AB45" i="41" s="1"/>
  <c r="AB46" i="41" s="1"/>
  <c r="AB47" i="41" s="1"/>
  <c r="AB48" i="41" s="1"/>
  <c r="AB49" i="41" s="1"/>
  <c r="AB50" i="41" s="1"/>
  <c r="AB51" i="41" s="1"/>
  <c r="AB52" i="41" s="1"/>
  <c r="AB53" i="41" s="1"/>
  <c r="AB54" i="41" s="1"/>
  <c r="AB55" i="41" s="1"/>
  <c r="AB56" i="41" s="1"/>
  <c r="AK279" i="38"/>
  <c r="DL279" i="38" l="1"/>
  <c r="S7" i="41"/>
  <c r="AK280" i="38"/>
  <c r="S8" i="41"/>
  <c r="S9" i="41" s="1"/>
  <c r="S10" i="41" s="1"/>
  <c r="S11" i="41" s="1"/>
  <c r="S12" i="41" s="1"/>
  <c r="S13" i="41" s="1"/>
  <c r="S14" i="41" s="1"/>
  <c r="S15" i="41" s="1"/>
  <c r="S16" i="41" s="1"/>
  <c r="S17" i="41" s="1"/>
  <c r="S18" i="41" s="1"/>
  <c r="S19" i="41" s="1"/>
  <c r="S20" i="41" s="1"/>
  <c r="S21" i="41" s="1"/>
  <c r="S22" i="41" s="1"/>
  <c r="S23" i="41" s="1"/>
  <c r="S24" i="41" s="1"/>
  <c r="S25" i="41" s="1"/>
  <c r="S26" i="41" s="1"/>
  <c r="S27" i="41" s="1"/>
  <c r="S28" i="41" s="1"/>
  <c r="S29" i="41" s="1"/>
  <c r="S30" i="41" s="1"/>
  <c r="W7" i="41"/>
  <c r="W8" i="41" s="1"/>
  <c r="W9" i="41" s="1"/>
  <c r="W10" i="41" s="1"/>
  <c r="W11" i="41" s="1"/>
  <c r="W12" i="41" s="1"/>
  <c r="W13" i="41" s="1"/>
  <c r="W14" i="41" s="1"/>
  <c r="W15" i="41" s="1"/>
  <c r="W16" i="41" s="1"/>
  <c r="W17" i="41" s="1"/>
  <c r="W18" i="41" s="1"/>
  <c r="W19" i="41" s="1"/>
  <c r="W20" i="41" s="1"/>
  <c r="W21" i="41" s="1"/>
  <c r="W22" i="41" s="1"/>
  <c r="W23" i="41" s="1"/>
  <c r="W24" i="41" s="1"/>
  <c r="W25" i="41" s="1"/>
  <c r="W26" i="41" s="1"/>
  <c r="W27" i="41" s="1"/>
  <c r="W28" i="41" s="1"/>
  <c r="W29" i="41" s="1"/>
  <c r="W30" i="41" s="1"/>
  <c r="AB63" i="41"/>
  <c r="AB66" i="41"/>
  <c r="AB70" i="41"/>
  <c r="AB86" i="41"/>
  <c r="AB85" i="41"/>
  <c r="AB73" i="41"/>
  <c r="AB65" i="41"/>
  <c r="AB69" i="41"/>
  <c r="AB68" i="41"/>
  <c r="AB78" i="41"/>
  <c r="AB75" i="41"/>
  <c r="AB77" i="41"/>
  <c r="AB74" i="41"/>
  <c r="AB83" i="41"/>
  <c r="AB71" i="41"/>
  <c r="AB79" i="41"/>
  <c r="AB81" i="41"/>
  <c r="AB64" i="41"/>
  <c r="AB84" i="41"/>
  <c r="AB67" i="41"/>
  <c r="AB82" i="41"/>
  <c r="AB76" i="41"/>
  <c r="AB80" i="41"/>
  <c r="AB72" i="41"/>
  <c r="AB220" i="41"/>
  <c r="AB250" i="41"/>
  <c r="AB212" i="41"/>
  <c r="AB205" i="41"/>
  <c r="AB273" i="41"/>
  <c r="AB148" i="41"/>
  <c r="AB124" i="41"/>
  <c r="AB176" i="41"/>
  <c r="AB175" i="41"/>
  <c r="AB238" i="41"/>
  <c r="AB171" i="41"/>
  <c r="AB184" i="41"/>
  <c r="AB233" i="41"/>
  <c r="AB242" i="41"/>
  <c r="AB128" i="41"/>
  <c r="AB173" i="41"/>
  <c r="AB253" i="41"/>
  <c r="AB246" i="41"/>
  <c r="AB169" i="41"/>
  <c r="AB258" i="41"/>
  <c r="AB234" i="41"/>
  <c r="AB228" i="41"/>
  <c r="AB167" i="41"/>
  <c r="AB182" i="41"/>
  <c r="AB245" i="41"/>
  <c r="AB137" i="41"/>
  <c r="AB232" i="41"/>
  <c r="AB141" i="41"/>
  <c r="AB230" i="41"/>
  <c r="AB244" i="41"/>
  <c r="AB208" i="41"/>
  <c r="AB186" i="41"/>
  <c r="AB138" i="41"/>
  <c r="AB197" i="41"/>
  <c r="AB243" i="41"/>
  <c r="AB271" i="41"/>
  <c r="AB168" i="41"/>
  <c r="AB274" i="41"/>
  <c r="AB158" i="41"/>
  <c r="AB164" i="41"/>
  <c r="AB189" i="41"/>
  <c r="AB151" i="41"/>
  <c r="AB281" i="41"/>
  <c r="AB276" i="41"/>
  <c r="AB202" i="41"/>
  <c r="AB262" i="41"/>
  <c r="AB132" i="41"/>
  <c r="AB147" i="41"/>
  <c r="AB226" i="41"/>
  <c r="AB278" i="41"/>
  <c r="AB216" i="41"/>
  <c r="AB201" i="41"/>
  <c r="AB204" i="41"/>
  <c r="AB248" i="41"/>
  <c r="AB136" i="41"/>
  <c r="AB170" i="41"/>
  <c r="AB152" i="41"/>
  <c r="AB177" i="41"/>
  <c r="AB211" i="41"/>
  <c r="AB224" i="41"/>
  <c r="AB219" i="41"/>
  <c r="AB218" i="41"/>
  <c r="AB150" i="41"/>
  <c r="AB237" i="41"/>
  <c r="AB280" i="41"/>
  <c r="AB133" i="41"/>
  <c r="AB162" i="41"/>
  <c r="AB187" i="41"/>
  <c r="AB194" i="41"/>
  <c r="AB157" i="41"/>
  <c r="AB139" i="41"/>
  <c r="AB142" i="41"/>
  <c r="AB134" i="41"/>
  <c r="AB275" i="41"/>
  <c r="AB160" i="41"/>
  <c r="AB203" i="41"/>
  <c r="AB221" i="41"/>
  <c r="AB163" i="41"/>
  <c r="AB172" i="41"/>
  <c r="AB145" i="41"/>
  <c r="AB272" i="41"/>
  <c r="AB192" i="41"/>
  <c r="AB252" i="41"/>
  <c r="AB130" i="41"/>
  <c r="AB206" i="41"/>
  <c r="AB260" i="41"/>
  <c r="AB229" i="41"/>
  <c r="AB191" i="41"/>
  <c r="AB261" i="41"/>
  <c r="AB127" i="41"/>
  <c r="AB129" i="41"/>
  <c r="AB125" i="41"/>
  <c r="AB166" i="41"/>
  <c r="AB178" i="41"/>
  <c r="AB161" i="41"/>
  <c r="AB179" i="41"/>
  <c r="AB159" i="41"/>
  <c r="AB198" i="41"/>
  <c r="AB195" i="41"/>
  <c r="AB213" i="41"/>
  <c r="AB193" i="41"/>
  <c r="AB214" i="41"/>
  <c r="AB183" i="41"/>
  <c r="AB149" i="41"/>
  <c r="AB174" i="41"/>
  <c r="AB210" i="41"/>
  <c r="AB200" i="41"/>
  <c r="AB188" i="41"/>
  <c r="AB131" i="41"/>
  <c r="AB236" i="41"/>
  <c r="AB126" i="41"/>
  <c r="AB185" i="41"/>
  <c r="AB135" i="41"/>
  <c r="AB196" i="41"/>
  <c r="AB257" i="41"/>
  <c r="AB249" i="41"/>
  <c r="AB143" i="41"/>
  <c r="AB225" i="41"/>
  <c r="AB254" i="41"/>
  <c r="AB144" i="41"/>
  <c r="AB190" i="41"/>
  <c r="AB153" i="41"/>
  <c r="AB140" i="41"/>
  <c r="AB156" i="41"/>
  <c r="AB146" i="41"/>
  <c r="AB270" i="41"/>
  <c r="AB247" i="41"/>
  <c r="AB269" i="41"/>
  <c r="AB231" i="41"/>
  <c r="AB265" i="41"/>
  <c r="AB215" i="41"/>
  <c r="AB277" i="41"/>
  <c r="AB282" i="41"/>
  <c r="AB263" i="41"/>
  <c r="AB251" i="41"/>
  <c r="AB279" i="41"/>
  <c r="AB240" i="41"/>
  <c r="AB268" i="41"/>
  <c r="AB239" i="41"/>
  <c r="AB227" i="41"/>
  <c r="AB217" i="41"/>
  <c r="AB155" i="41"/>
  <c r="AB267" i="41"/>
  <c r="AB235" i="41"/>
  <c r="AB266" i="41"/>
  <c r="AB154" i="41"/>
  <c r="AB181" i="41"/>
  <c r="AB259" i="41"/>
  <c r="AB283" i="41"/>
  <c r="AB199" i="41"/>
  <c r="AB223" i="41"/>
  <c r="AB256" i="41"/>
  <c r="AB255" i="41"/>
  <c r="AB264" i="41"/>
  <c r="AB207" i="41"/>
  <c r="AB241" i="41"/>
  <c r="AB165" i="41"/>
  <c r="AB222" i="41"/>
  <c r="AB209" i="41"/>
  <c r="AB180" i="41"/>
  <c r="T7" i="41" l="1"/>
  <c r="T8" i="41"/>
  <c r="T9" i="41"/>
  <c r="T10" i="41"/>
  <c r="T11" i="41" s="1"/>
  <c r="T12" i="41" s="1"/>
  <c r="T13" i="41" s="1"/>
  <c r="T14" i="41" s="1"/>
  <c r="T15" i="41" s="1"/>
  <c r="T16" i="41" s="1"/>
  <c r="T17" i="41" s="1"/>
  <c r="T18" i="41" s="1"/>
  <c r="T19" i="41" s="1"/>
  <c r="T20" i="41" s="1"/>
  <c r="T21" i="41" s="1"/>
  <c r="T22" i="41" s="1"/>
  <c r="T23" i="41" s="1"/>
  <c r="T24" i="41" s="1"/>
  <c r="T25" i="41" s="1"/>
  <c r="T26" i="41" s="1"/>
  <c r="T27" i="41" s="1"/>
  <c r="T28" i="41" s="1"/>
  <c r="T29" i="41" s="1"/>
  <c r="T30" i="41" s="1"/>
  <c r="DL280" i="38"/>
  <c r="AK281" i="38"/>
  <c r="AK282" i="38" l="1"/>
  <c r="AK283" i="38" s="1"/>
  <c r="DL281" i="38"/>
  <c r="U7" i="41"/>
  <c r="U9" i="4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8" i="41"/>
  <c r="DL283" i="38" l="1"/>
  <c r="AK284" i="38"/>
  <c r="DL284" i="38" s="1"/>
  <c r="V8" i="41"/>
  <c r="V9" i="41" s="1"/>
  <c r="V10" i="41" s="1"/>
  <c r="V11" i="41" s="1"/>
  <c r="V12" i="41" s="1"/>
  <c r="V13" i="41" s="1"/>
  <c r="V14" i="41" s="1"/>
  <c r="V15" i="41" s="1"/>
  <c r="V16" i="41" s="1"/>
  <c r="V17" i="41" s="1"/>
  <c r="V18" i="41" s="1"/>
  <c r="V19" i="41" s="1"/>
  <c r="V20" i="41" s="1"/>
  <c r="V21" i="41" s="1"/>
  <c r="V22" i="41" s="1"/>
  <c r="V23" i="41" s="1"/>
  <c r="V24" i="41" s="1"/>
  <c r="V25" i="41" s="1"/>
  <c r="V26" i="41" s="1"/>
  <c r="V27" i="41" s="1"/>
  <c r="V28" i="41" s="1"/>
  <c r="V29" i="41" s="1"/>
  <c r="V30" i="41" s="1"/>
  <c r="DL282" i="38"/>
  <c r="V7" i="41"/>
  <c r="AK285" i="38" l="1"/>
  <c r="AK286" i="38" l="1"/>
  <c r="AK287" i="38" s="1"/>
  <c r="DL287" i="38" s="1"/>
  <c r="DL285" i="38"/>
  <c r="DL286" i="38" l="1"/>
  <c r="AK288" i="38"/>
  <c r="DL288" i="38" s="1"/>
  <c r="AK289" i="38" l="1"/>
  <c r="DL289" i="38" s="1"/>
  <c r="AK290" i="38" l="1"/>
  <c r="DL290" i="38" s="1"/>
  <c r="AK291" i="38" l="1"/>
  <c r="DL291" i="38" s="1"/>
  <c r="AK292" i="38" l="1"/>
  <c r="DL292" i="38" s="1"/>
  <c r="AK293" i="38" l="1"/>
  <c r="DL293" i="38" l="1"/>
  <c r="AK294" i="38"/>
  <c r="DL294" i="38" l="1"/>
  <c r="AK295" i="38"/>
  <c r="DL295" i="38" l="1"/>
  <c r="AK296" i="38"/>
  <c r="DL296" i="38" l="1"/>
  <c r="AK297" i="38"/>
  <c r="AK242" i="38" l="1"/>
  <c r="DL242" i="38" s="1"/>
  <c r="DL297" i="38"/>
  <c r="AK298" i="38"/>
  <c r="AK187" i="38"/>
  <c r="AK132" i="38"/>
  <c r="AK22" i="38"/>
  <c r="AK243" i="38" l="1"/>
  <c r="DL243" i="38" s="1"/>
  <c r="DL298" i="38"/>
  <c r="AK299" i="38"/>
  <c r="DL187" i="38"/>
  <c r="AK188" i="38"/>
  <c r="AK23" i="38"/>
  <c r="DL132" i="38"/>
  <c r="AK133" i="38"/>
  <c r="AK244" i="38" l="1"/>
  <c r="DL244" i="38" s="1"/>
  <c r="DL188" i="38"/>
  <c r="AK189" i="38"/>
  <c r="DL133" i="38"/>
  <c r="AK134" i="38"/>
  <c r="AK300" i="38"/>
  <c r="DL299" i="38"/>
  <c r="AK24" i="38"/>
  <c r="AK245" i="38" l="1"/>
  <c r="DL245" i="38" s="1"/>
  <c r="DL300" i="38"/>
  <c r="AK301" i="38"/>
  <c r="DL189" i="38"/>
  <c r="AK190" i="38"/>
  <c r="DL134" i="38"/>
  <c r="AK135" i="38"/>
  <c r="AK25" i="38"/>
  <c r="AK246" i="38" l="1"/>
  <c r="DL246" i="38" s="1"/>
  <c r="DL190" i="38"/>
  <c r="AK191" i="38"/>
  <c r="DL191" i="38" s="1"/>
  <c r="AK136" i="38"/>
  <c r="DL135" i="38"/>
  <c r="AK302" i="38"/>
  <c r="AK303" i="38" s="1"/>
  <c r="DL301" i="38"/>
  <c r="AK26" i="38"/>
  <c r="AK247" i="38" l="1"/>
  <c r="AK248" i="38" s="1"/>
  <c r="DL248" i="38" s="1"/>
  <c r="DL303" i="38"/>
  <c r="AK304" i="38"/>
  <c r="AK27" i="38"/>
  <c r="AK28" i="38" s="1"/>
  <c r="DL302" i="38"/>
  <c r="AK192" i="38"/>
  <c r="AK193" i="38" s="1"/>
  <c r="DL136" i="38"/>
  <c r="AK137" i="38"/>
  <c r="AK138" i="38" s="1"/>
  <c r="DL247" i="38" l="1"/>
  <c r="AK249" i="38"/>
  <c r="DL249" i="38" s="1"/>
  <c r="DL193" i="38"/>
  <c r="AK194" i="38"/>
  <c r="DL138" i="38"/>
  <c r="AK139" i="38"/>
  <c r="AK29" i="38"/>
  <c r="AK250" i="38"/>
  <c r="DL304" i="38"/>
  <c r="AK305" i="38"/>
  <c r="DL192" i="38"/>
  <c r="DL137" i="38"/>
  <c r="DL305" i="38" l="1"/>
  <c r="AK306" i="38"/>
  <c r="AK30" i="38"/>
  <c r="DL139" i="38"/>
  <c r="AK140" i="38"/>
  <c r="DL250" i="38"/>
  <c r="AK251" i="38"/>
  <c r="DL194" i="38"/>
  <c r="AK195" i="38"/>
  <c r="DL251" i="38" l="1"/>
  <c r="AK252" i="38"/>
  <c r="DL140" i="38"/>
  <c r="AK141" i="38"/>
  <c r="AK31" i="38"/>
  <c r="DL306" i="38"/>
  <c r="AK307" i="38"/>
  <c r="DL195" i="38"/>
  <c r="AK196" i="38"/>
  <c r="R7" i="41"/>
  <c r="R8" i="41" s="1"/>
  <c r="R9" i="41" s="1"/>
  <c r="R10" i="41" s="1"/>
  <c r="R11" i="41" s="1"/>
  <c r="R12" i="41" s="1"/>
  <c r="R13" i="41" s="1"/>
  <c r="R14" i="41" s="1"/>
  <c r="R15" i="41" s="1"/>
  <c r="R16" i="41" s="1"/>
  <c r="R17" i="41" s="1"/>
  <c r="R18" i="41" s="1"/>
  <c r="R19" i="41" s="1"/>
  <c r="R20" i="41" s="1"/>
  <c r="R21" i="41" s="1"/>
  <c r="R22" i="41" s="1"/>
  <c r="R23" i="41" s="1"/>
  <c r="DL252" i="38" l="1"/>
  <c r="AK253" i="38"/>
  <c r="DL196" i="38"/>
  <c r="AK197" i="38"/>
  <c r="AK32" i="38"/>
  <c r="DL307" i="38"/>
  <c r="AK308" i="38"/>
  <c r="DL141" i="38"/>
  <c r="AK142" i="38"/>
  <c r="J8" i="41"/>
  <c r="J9" i="41" s="1"/>
  <c r="J10" i="41" s="1"/>
  <c r="J11" i="41" s="1"/>
  <c r="J12" i="41" s="1"/>
  <c r="J13" i="41" s="1"/>
  <c r="J14" i="41" s="1"/>
  <c r="J15" i="41" s="1"/>
  <c r="J16" i="41" s="1"/>
  <c r="J17" i="41" s="1"/>
  <c r="J18" i="41" s="1"/>
  <c r="J7" i="41"/>
  <c r="DL197" i="38" l="1"/>
  <c r="AK198" i="38"/>
  <c r="DL253" i="38"/>
  <c r="AK254" i="38"/>
  <c r="DL308" i="38"/>
  <c r="AK309" i="38"/>
  <c r="DL142" i="38"/>
  <c r="AK143" i="38"/>
  <c r="AK33" i="38"/>
  <c r="K7" i="41"/>
  <c r="K8" i="41"/>
  <c r="K9" i="41"/>
  <c r="K10" i="41" s="1"/>
  <c r="K11" i="41" s="1"/>
  <c r="K12" i="41" s="1"/>
  <c r="K13" i="41" s="1"/>
  <c r="K14" i="41" s="1"/>
  <c r="K15" i="41" s="1"/>
  <c r="K16" i="41" s="1"/>
  <c r="K17" i="41" s="1"/>
  <c r="K18" i="41" s="1"/>
  <c r="DL143" i="38" l="1"/>
  <c r="AK144" i="38"/>
  <c r="DL254" i="38"/>
  <c r="AK255" i="38"/>
  <c r="DL309" i="38"/>
  <c r="AK310" i="38"/>
  <c r="DL198" i="38"/>
  <c r="AK199" i="38"/>
  <c r="AK34" i="38"/>
  <c r="L7" i="41"/>
  <c r="L8" i="41" s="1"/>
  <c r="L9" i="41" s="1"/>
  <c r="L10" i="41" s="1"/>
  <c r="L11" i="41" s="1"/>
  <c r="L12" i="41" s="1"/>
  <c r="L13" i="41" s="1"/>
  <c r="L14" i="41" s="1"/>
  <c r="L15" i="41" s="1"/>
  <c r="L16" i="41" s="1"/>
  <c r="L17" i="41" s="1"/>
  <c r="L18" i="41" s="1"/>
  <c r="AK35" i="38" l="1"/>
  <c r="DL199" i="38"/>
  <c r="AK200" i="38"/>
  <c r="DL255" i="38"/>
  <c r="AK256" i="38"/>
  <c r="DL144" i="38"/>
  <c r="AK145" i="38"/>
  <c r="DL310" i="38"/>
  <c r="AK311" i="38"/>
  <c r="M7" i="41"/>
  <c r="M8" i="41"/>
  <c r="M9" i="41" s="1"/>
  <c r="M10" i="41" s="1"/>
  <c r="M11" i="41" s="1"/>
  <c r="M12" i="41" s="1"/>
  <c r="M13" i="41" s="1"/>
  <c r="M14" i="41" s="1"/>
  <c r="M15" i="41" s="1"/>
  <c r="M16" i="41" s="1"/>
  <c r="M17" i="41" s="1"/>
  <c r="M18" i="41" s="1"/>
  <c r="DL311" i="38" l="1"/>
  <c r="AK312" i="38"/>
  <c r="AK36" i="38"/>
  <c r="DL200" i="38"/>
  <c r="AK201" i="38"/>
  <c r="DL145" i="38"/>
  <c r="AK146" i="38"/>
  <c r="DL256" i="38"/>
  <c r="AK257" i="38"/>
  <c r="N7" i="41"/>
  <c r="N8" i="41" s="1"/>
  <c r="N9" i="41" s="1"/>
  <c r="DL146" i="38" l="1"/>
  <c r="AK147" i="38"/>
  <c r="AK37" i="38"/>
  <c r="DL312" i="38"/>
  <c r="AK313" i="38"/>
  <c r="DL257" i="38"/>
  <c r="AK258" i="38"/>
  <c r="DL201" i="38"/>
  <c r="AK202" i="38"/>
  <c r="R24" i="41"/>
  <c r="R25" i="41" s="1"/>
  <c r="R26" i="41" s="1"/>
  <c r="R27" i="41" s="1"/>
  <c r="DL258" i="38" l="1"/>
  <c r="AK259" i="38"/>
  <c r="AK38" i="38"/>
  <c r="DL313" i="38"/>
  <c r="AK314" i="38"/>
  <c r="DL147" i="38"/>
  <c r="AK148" i="38"/>
  <c r="DL202" i="38"/>
  <c r="AK203" i="38"/>
  <c r="J19" i="41"/>
  <c r="J20" i="41" s="1"/>
  <c r="J21" i="41" s="1"/>
  <c r="DL148" i="38" l="1"/>
  <c r="AK149" i="38"/>
  <c r="AK39" i="38"/>
  <c r="DL314" i="38"/>
  <c r="AK315" i="38"/>
  <c r="DL259" i="38"/>
  <c r="AK260" i="38"/>
  <c r="DL203" i="38"/>
  <c r="AK204" i="38"/>
  <c r="K19" i="41"/>
  <c r="K20" i="41" s="1"/>
  <c r="K21" i="41" s="1"/>
  <c r="DL260" i="38" l="1"/>
  <c r="AK261" i="38"/>
  <c r="DL149" i="38"/>
  <c r="AK150" i="38"/>
  <c r="AK40" i="38"/>
  <c r="DL315" i="38"/>
  <c r="AK316" i="38"/>
  <c r="DL204" i="38"/>
  <c r="AK205" i="38"/>
  <c r="L20" i="41"/>
  <c r="L19" i="41"/>
  <c r="L21" i="41"/>
  <c r="DL316" i="38" l="1"/>
  <c r="AK317" i="38"/>
  <c r="AK41" i="38"/>
  <c r="DL150" i="38"/>
  <c r="AK151" i="38"/>
  <c r="DL261" i="38"/>
  <c r="AK262" i="38"/>
  <c r="DL205" i="38"/>
  <c r="AK206" i="38"/>
  <c r="M19" i="41"/>
  <c r="M20" i="41"/>
  <c r="M21" i="41"/>
  <c r="AK42" i="38" l="1"/>
  <c r="DL151" i="38"/>
  <c r="AK152" i="38"/>
  <c r="DL317" i="38"/>
  <c r="AK318" i="38"/>
  <c r="DL206" i="38"/>
  <c r="AK207" i="38"/>
  <c r="DL262" i="38"/>
  <c r="AK263" i="38"/>
  <c r="N10" i="41"/>
  <c r="N13" i="41"/>
  <c r="N14" i="41" s="1"/>
  <c r="N15" i="41" s="1"/>
  <c r="N12" i="41"/>
  <c r="N11" i="41"/>
  <c r="DL318" i="38" l="1"/>
  <c r="AK319" i="38"/>
  <c r="AK43" i="38"/>
  <c r="DL152" i="38"/>
  <c r="AK153" i="38"/>
  <c r="DL207" i="38"/>
  <c r="AK208" i="38"/>
  <c r="DL263" i="38"/>
  <c r="AK264" i="38"/>
  <c r="R28" i="41"/>
  <c r="R29" i="41" s="1"/>
  <c r="R30" i="41" s="1"/>
  <c r="DL208" i="38" l="1"/>
  <c r="AK209" i="38"/>
  <c r="DL153" i="38"/>
  <c r="AK154" i="38"/>
  <c r="AK44" i="38"/>
  <c r="DL319" i="38"/>
  <c r="AK320" i="38"/>
  <c r="DL264" i="38"/>
  <c r="AK265" i="38"/>
  <c r="J22" i="41"/>
  <c r="J23" i="41"/>
  <c r="AK45" i="38" l="1"/>
  <c r="DL209" i="38"/>
  <c r="AK210" i="38"/>
  <c r="DL154" i="38"/>
  <c r="AK155" i="38"/>
  <c r="DL265" i="38"/>
  <c r="AK266" i="38"/>
  <c r="DL320" i="38"/>
  <c r="AK321" i="38"/>
  <c r="K22" i="41"/>
  <c r="K23" i="41" s="1"/>
  <c r="DL155" i="38" l="1"/>
  <c r="AK156" i="38"/>
  <c r="DL210" i="38"/>
  <c r="AK211" i="38"/>
  <c r="AK46" i="38"/>
  <c r="DL266" i="38"/>
  <c r="AK267" i="38"/>
  <c r="DL321" i="38"/>
  <c r="AK322" i="38"/>
  <c r="L22" i="41"/>
  <c r="L23" i="41"/>
  <c r="DL267" i="38" l="1"/>
  <c r="AK268" i="38"/>
  <c r="AK47" i="38"/>
  <c r="DL211" i="38"/>
  <c r="AK212" i="38"/>
  <c r="DL156" i="38"/>
  <c r="AK157" i="38"/>
  <c r="DL322" i="38"/>
  <c r="AK323" i="38"/>
  <c r="M22" i="41"/>
  <c r="M23" i="41"/>
  <c r="DL212" i="38" l="1"/>
  <c r="AK213" i="38"/>
  <c r="DL157" i="38"/>
  <c r="AK158" i="38"/>
  <c r="DL268" i="38"/>
  <c r="AK269" i="38"/>
  <c r="DL323" i="38"/>
  <c r="AK324" i="38"/>
  <c r="AK48" i="38"/>
  <c r="N16" i="41"/>
  <c r="N17" i="41"/>
  <c r="DL269" i="38" l="1"/>
  <c r="AK270" i="38"/>
  <c r="DL213" i="38"/>
  <c r="AK214" i="38"/>
  <c r="DL324" i="38"/>
  <c r="AK325" i="38"/>
  <c r="AK49" i="38"/>
  <c r="DL158" i="38"/>
  <c r="AK159" i="38"/>
  <c r="J24" i="41"/>
  <c r="AK50" i="38" l="1"/>
  <c r="DL214" i="38"/>
  <c r="AK215" i="38"/>
  <c r="DL325" i="38"/>
  <c r="AK326" i="38"/>
  <c r="DL270" i="38"/>
  <c r="AK271" i="38"/>
  <c r="DL159" i="38"/>
  <c r="AK160" i="38"/>
  <c r="K24" i="41"/>
  <c r="DL271" i="38" l="1"/>
  <c r="AK272" i="38"/>
  <c r="DL326" i="38"/>
  <c r="AK327" i="38"/>
  <c r="DL215" i="38"/>
  <c r="AK216" i="38"/>
  <c r="AK51" i="38"/>
  <c r="DL160" i="38"/>
  <c r="AK161" i="38"/>
  <c r="L24" i="41"/>
  <c r="DL216" i="38" l="1"/>
  <c r="AK217" i="38"/>
  <c r="AK52" i="38"/>
  <c r="DL272" i="38"/>
  <c r="AK273" i="38"/>
  <c r="DL273" i="38" s="1"/>
  <c r="DL161" i="38"/>
  <c r="AK162" i="38"/>
  <c r="DL327" i="38"/>
  <c r="AK328" i="38"/>
  <c r="DL328" i="38" s="1"/>
  <c r="M24" i="41"/>
  <c r="AK53" i="38" l="1"/>
  <c r="DL162" i="38"/>
  <c r="AK163" i="38"/>
  <c r="DL163" i="38" s="1"/>
  <c r="DL217" i="38"/>
  <c r="AK218" i="38"/>
  <c r="DL218" i="38" s="1"/>
  <c r="N18" i="41"/>
  <c r="DL53" i="38" l="1"/>
  <c r="DL27" i="38"/>
  <c r="DL28" i="38"/>
  <c r="DL26" i="38"/>
  <c r="DL25" i="38"/>
  <c r="DL24" i="38"/>
  <c r="DL22" i="38"/>
  <c r="DL29" i="38"/>
  <c r="DL23" i="38"/>
  <c r="DL31" i="38"/>
  <c r="DL30" i="38"/>
  <c r="DL32" i="38"/>
  <c r="DL33" i="38"/>
  <c r="DL34" i="38"/>
  <c r="DL35" i="38"/>
  <c r="DL36" i="38"/>
  <c r="DL38" i="38"/>
  <c r="DL37" i="38"/>
  <c r="DL40" i="38"/>
  <c r="DL39" i="38"/>
  <c r="DL41" i="38"/>
  <c r="DL42" i="38"/>
  <c r="DL44" i="38"/>
  <c r="DL43" i="38"/>
  <c r="DL45" i="38"/>
  <c r="DL46" i="38"/>
  <c r="DL51" i="38"/>
  <c r="DL52" i="38"/>
  <c r="DL48" i="38"/>
  <c r="DL47" i="38"/>
  <c r="DL50" i="38"/>
  <c r="DL49" i="38"/>
  <c r="J26" i="41"/>
  <c r="J27" i="41" s="1"/>
  <c r="J28" i="41" s="1"/>
  <c r="J29" i="41" s="1"/>
  <c r="J30" i="41" s="1"/>
  <c r="J25" i="41"/>
  <c r="K25" i="41" l="1"/>
  <c r="K26" i="41" s="1"/>
  <c r="K27" i="41" s="1"/>
  <c r="K28" i="41" s="1"/>
  <c r="K29" i="41" s="1"/>
  <c r="K30" i="41" s="1"/>
  <c r="L25" i="41" l="1"/>
  <c r="L26" i="41"/>
  <c r="L27" i="41" s="1"/>
  <c r="L28" i="41" s="1"/>
  <c r="L29" i="41" s="1"/>
  <c r="L30" i="41" s="1"/>
  <c r="M25" i="41" l="1"/>
  <c r="M26" i="41" s="1"/>
  <c r="M27" i="41" s="1"/>
  <c r="M28" i="41" s="1"/>
  <c r="M29" i="41" s="1"/>
  <c r="M30" i="41" s="1"/>
  <c r="N19" i="41" l="1"/>
  <c r="N20" i="41" s="1"/>
  <c r="N21" i="41" s="1"/>
  <c r="N22" i="41" s="1"/>
  <c r="N23" i="41" s="1"/>
  <c r="N24" i="41" s="1"/>
  <c r="N25" i="41" s="1"/>
  <c r="N26" i="41" s="1"/>
  <c r="N27" i="41" s="1"/>
  <c r="N28" i="41" s="1"/>
  <c r="N29" i="41" s="1"/>
  <c r="N30" i="41" s="1"/>
  <c r="Y72" i="38" l="1"/>
  <c r="CZ72" i="38" s="1"/>
  <c r="CQ59" i="38"/>
  <c r="P60" i="38"/>
  <c r="CQ60" i="38" l="1"/>
  <c r="P61" i="38"/>
  <c r="CQ61" i="38" l="1"/>
  <c r="P62" i="38"/>
  <c r="CQ62" i="38" s="1"/>
  <c r="P63" i="38" l="1"/>
  <c r="P64" i="38" s="1"/>
  <c r="CQ63" i="38" l="1"/>
  <c r="CQ64" i="38"/>
  <c r="P65" i="38"/>
  <c r="CQ65" i="38" s="1"/>
  <c r="P66" i="38" l="1"/>
  <c r="CQ66" i="38" s="1"/>
  <c r="P67" i="38" l="1"/>
  <c r="CQ67" i="38" s="1"/>
  <c r="P68" i="38" l="1"/>
  <c r="CQ68" i="38" s="1"/>
  <c r="BX9" i="35" l="1"/>
  <c r="K128" i="35"/>
  <c r="K112" i="35"/>
  <c r="K150" i="35"/>
  <c r="K145" i="35"/>
  <c r="K127" i="35"/>
  <c r="K120" i="35"/>
  <c r="K135" i="35"/>
  <c r="K121" i="35"/>
  <c r="K164" i="35"/>
  <c r="K134" i="35"/>
  <c r="K166" i="35"/>
  <c r="K125" i="35"/>
  <c r="K159" i="35"/>
  <c r="K107" i="35"/>
  <c r="K136" i="35"/>
  <c r="K163" i="35"/>
  <c r="K131" i="35"/>
  <c r="K110" i="35"/>
  <c r="K130" i="35"/>
  <c r="K155" i="35"/>
  <c r="K141" i="35"/>
  <c r="K154" i="35"/>
  <c r="K115" i="35"/>
  <c r="K147" i="35"/>
  <c r="K140" i="35"/>
  <c r="K157" i="35"/>
  <c r="K117" i="35"/>
  <c r="K162" i="35"/>
  <c r="K124" i="35"/>
  <c r="K153" i="35"/>
  <c r="K143" i="35"/>
  <c r="K111" i="35"/>
  <c r="K144" i="35"/>
  <c r="K139" i="35"/>
  <c r="K114" i="35"/>
  <c r="K109" i="35"/>
  <c r="K123" i="35"/>
  <c r="K151" i="35"/>
  <c r="K116" i="35"/>
  <c r="K106" i="35"/>
  <c r="K146" i="35"/>
  <c r="K108" i="35"/>
  <c r="K165" i="35"/>
  <c r="K118" i="35"/>
  <c r="K142" i="35"/>
  <c r="K156" i="35"/>
  <c r="K119" i="35"/>
  <c r="K137" i="35"/>
  <c r="K158" i="35"/>
  <c r="K122" i="35"/>
  <c r="K113" i="35"/>
  <c r="K152" i="35"/>
  <c r="K138" i="35"/>
  <c r="K132" i="35"/>
  <c r="K133" i="35"/>
  <c r="K129" i="35"/>
  <c r="K160" i="35"/>
  <c r="K126" i="35"/>
  <c r="K161" i="35"/>
  <c r="K149" i="35"/>
  <c r="K148" i="35"/>
  <c r="BX12" i="35" l="1"/>
  <c r="BX15" i="35"/>
  <c r="BX10" i="35"/>
  <c r="BX13" i="35"/>
  <c r="BX16" i="35"/>
  <c r="BX11" i="35"/>
  <c r="BX8" i="35"/>
  <c r="BX14" i="35"/>
  <c r="K66" i="35"/>
  <c r="K64" i="35"/>
  <c r="K11" i="35"/>
  <c r="K45" i="35"/>
  <c r="K42" i="35"/>
  <c r="K79" i="35"/>
  <c r="K7" i="35"/>
  <c r="K101" i="35"/>
  <c r="K12" i="35"/>
  <c r="K13" i="35"/>
  <c r="K85" i="35"/>
  <c r="K102" i="35"/>
  <c r="K98" i="35"/>
  <c r="K43" i="35"/>
  <c r="K54" i="35"/>
  <c r="K21" i="35"/>
  <c r="K34" i="35"/>
  <c r="K76" i="35"/>
  <c r="K77" i="35"/>
  <c r="K18" i="35"/>
  <c r="K97" i="35"/>
  <c r="K8" i="35"/>
  <c r="K22" i="35"/>
  <c r="K72" i="35"/>
  <c r="K63" i="35"/>
  <c r="K16" i="35"/>
  <c r="K39" i="35"/>
  <c r="K55" i="35"/>
  <c r="K100" i="35"/>
  <c r="K56" i="35"/>
  <c r="K103" i="35"/>
  <c r="K70" i="35"/>
  <c r="K58" i="35"/>
  <c r="K73" i="35"/>
  <c r="K30" i="35"/>
  <c r="K26" i="35"/>
  <c r="K51" i="35"/>
  <c r="K88" i="35"/>
  <c r="K92" i="35"/>
  <c r="K24" i="35"/>
  <c r="K29" i="35"/>
  <c r="K27" i="35"/>
  <c r="K81" i="35"/>
  <c r="K9" i="35"/>
  <c r="K89" i="35"/>
  <c r="K15" i="35"/>
  <c r="K67" i="35"/>
  <c r="K96" i="35"/>
  <c r="K57" i="35"/>
  <c r="K83" i="35"/>
  <c r="K71" i="35"/>
  <c r="K46" i="35"/>
  <c r="K28" i="35"/>
  <c r="K40" i="35"/>
  <c r="K53" i="35"/>
  <c r="K17" i="35"/>
  <c r="K84" i="35"/>
  <c r="K95" i="35"/>
  <c r="K68" i="35"/>
  <c r="K80" i="35"/>
  <c r="K87" i="35"/>
  <c r="K32" i="35"/>
  <c r="K36" i="35"/>
  <c r="K99" i="35"/>
  <c r="K48" i="35"/>
  <c r="K19" i="35"/>
  <c r="K47" i="35"/>
  <c r="K86" i="35"/>
  <c r="K75" i="35"/>
  <c r="K61" i="35"/>
  <c r="K69" i="35"/>
  <c r="K91" i="35"/>
  <c r="K33" i="35"/>
  <c r="K44" i="35"/>
  <c r="K90" i="35"/>
  <c r="K38" i="35"/>
  <c r="K59" i="35"/>
  <c r="K74" i="35"/>
  <c r="K62" i="35"/>
  <c r="K82" i="35"/>
  <c r="K105" i="35"/>
  <c r="K93" i="35"/>
  <c r="K31" i="35"/>
  <c r="K37" i="35"/>
  <c r="K50" i="35"/>
  <c r="K20" i="35"/>
  <c r="K49" i="35"/>
  <c r="K94" i="35"/>
  <c r="K35" i="35"/>
  <c r="K65" i="35"/>
  <c r="K52" i="35"/>
  <c r="K10" i="35"/>
  <c r="K60" i="35"/>
  <c r="K78" i="35"/>
  <c r="K25" i="35"/>
  <c r="K104" i="35"/>
  <c r="K41" i="35"/>
  <c r="K14" i="35"/>
  <c r="K23" i="35"/>
  <c r="AJ77" i="38" l="1"/>
  <c r="AJ78" i="38" l="1"/>
  <c r="DK77" i="38"/>
  <c r="AJ79" i="38" l="1"/>
  <c r="DK78" i="38"/>
  <c r="AK77" i="38"/>
  <c r="AK78" i="38" s="1"/>
  <c r="AK79" i="38" s="1"/>
  <c r="DK79" i="38" l="1"/>
  <c r="AJ80" i="38"/>
  <c r="DL79" i="38"/>
  <c r="AK80" i="38"/>
  <c r="DL78" i="38"/>
  <c r="DL77" i="38"/>
  <c r="DL80" i="38" l="1"/>
  <c r="AK81" i="38"/>
  <c r="DK80" i="38"/>
  <c r="AJ81" i="38"/>
  <c r="DL81" i="38" l="1"/>
  <c r="AK82" i="38"/>
  <c r="DK81" i="38"/>
  <c r="AJ82" i="38"/>
  <c r="AJ83" i="38" s="1"/>
  <c r="DL82" i="38" l="1"/>
  <c r="AK83" i="38"/>
  <c r="DK83" i="38"/>
  <c r="AJ84" i="38"/>
  <c r="DK82" i="38"/>
  <c r="DL83" i="38" l="1"/>
  <c r="AK84" i="38"/>
  <c r="DK84" i="38"/>
  <c r="AJ85" i="38"/>
  <c r="DL84" i="38" l="1"/>
  <c r="AK85" i="38"/>
  <c r="AW83" i="38"/>
  <c r="DK85" i="38"/>
  <c r="AJ86" i="38"/>
  <c r="DL85" i="38" l="1"/>
  <c r="AK86" i="38"/>
  <c r="DK86" i="38"/>
  <c r="AJ87" i="38"/>
  <c r="AW84" i="38"/>
  <c r="DL86" i="38" l="1"/>
  <c r="AK87" i="38"/>
  <c r="DK87" i="38"/>
  <c r="AJ88" i="38"/>
  <c r="AW85" i="38"/>
  <c r="DL87" i="38" l="1"/>
  <c r="AK88" i="38"/>
  <c r="AW86" i="38"/>
  <c r="DK88" i="38"/>
  <c r="AJ89" i="38"/>
  <c r="AV83" i="38"/>
  <c r="DL88" i="38" l="1"/>
  <c r="AK89" i="38"/>
  <c r="DK89" i="38"/>
  <c r="AJ90" i="38"/>
  <c r="AW87" i="38"/>
  <c r="AV84" i="38"/>
  <c r="DL89" i="38" l="1"/>
  <c r="AK90" i="38"/>
  <c r="AW88" i="38"/>
  <c r="AV85" i="38"/>
  <c r="DK90" i="38"/>
  <c r="AJ91" i="38"/>
  <c r="F10" i="35"/>
  <c r="G10" i="35" s="1"/>
  <c r="H10" i="35" s="1"/>
  <c r="I10" i="35" s="1"/>
  <c r="F7" i="35"/>
  <c r="F9" i="35"/>
  <c r="G9" i="35" s="1"/>
  <c r="H9" i="35" s="1"/>
  <c r="I9" i="35" s="1"/>
  <c r="F11" i="35"/>
  <c r="J8" i="37" s="1"/>
  <c r="F12" i="35"/>
  <c r="G12" i="35" s="1"/>
  <c r="H12" i="35" s="1"/>
  <c r="I12" i="35" s="1"/>
  <c r="F8" i="35"/>
  <c r="J7" i="37" s="1"/>
  <c r="DL90" i="38" l="1"/>
  <c r="AK91" i="38"/>
  <c r="AV86" i="38"/>
  <c r="AW89" i="38"/>
  <c r="DK91" i="38"/>
  <c r="AJ92" i="38"/>
  <c r="G8" i="35"/>
  <c r="H8" i="35" s="1"/>
  <c r="I8" i="35" s="1"/>
  <c r="G7" i="35"/>
  <c r="H7" i="35" s="1"/>
  <c r="I7" i="35" s="1"/>
  <c r="G11" i="35"/>
  <c r="H11" i="35" s="1"/>
  <c r="I11" i="35" s="1"/>
  <c r="F13" i="35"/>
  <c r="G13" i="35" s="1"/>
  <c r="H13" i="35" s="1"/>
  <c r="I13" i="35" s="1"/>
  <c r="DL91" i="38" l="1"/>
  <c r="AK92" i="38"/>
  <c r="AW90" i="38"/>
  <c r="AV87" i="38"/>
  <c r="DK92" i="38"/>
  <c r="AJ93" i="38"/>
  <c r="K7" i="37"/>
  <c r="S334" i="38"/>
  <c r="J141" i="37"/>
  <c r="K8" i="37"/>
  <c r="S279" i="38"/>
  <c r="J140" i="37"/>
  <c r="F14" i="35"/>
  <c r="G14" i="35" s="1"/>
  <c r="H14" i="35" s="1"/>
  <c r="I14" i="35" s="1"/>
  <c r="DL92" i="38" l="1"/>
  <c r="AK93" i="38"/>
  <c r="CT334" i="38"/>
  <c r="CT279" i="38"/>
  <c r="AW91" i="38"/>
  <c r="AV88" i="38"/>
  <c r="AG91" i="38"/>
  <c r="DK93" i="38"/>
  <c r="AJ94" i="38"/>
  <c r="T334" i="38"/>
  <c r="S335" i="38"/>
  <c r="CT335" i="38" s="1"/>
  <c r="L7" i="37"/>
  <c r="S280" i="38"/>
  <c r="CT280" i="38" s="1"/>
  <c r="J64" i="41"/>
  <c r="J63" i="41"/>
  <c r="K141" i="37"/>
  <c r="L8" i="37"/>
  <c r="T279" i="38"/>
  <c r="K140" i="37"/>
  <c r="F15" i="35"/>
  <c r="J9" i="37" s="1"/>
  <c r="J126" i="41"/>
  <c r="J124" i="41"/>
  <c r="J125" i="41"/>
  <c r="J127" i="41"/>
  <c r="DL93" i="38" l="1"/>
  <c r="AK94" i="38"/>
  <c r="CU334" i="38"/>
  <c r="CU279" i="38"/>
  <c r="DK94" i="38"/>
  <c r="AJ95" i="38"/>
  <c r="AW92" i="38"/>
  <c r="AG92" i="38"/>
  <c r="AV89" i="38"/>
  <c r="T335" i="38"/>
  <c r="CU335" i="38" s="1"/>
  <c r="U334" i="38"/>
  <c r="M7" i="37"/>
  <c r="T280" i="38"/>
  <c r="CU280" i="38" s="1"/>
  <c r="K64" i="41"/>
  <c r="K63" i="41"/>
  <c r="U279" i="38"/>
  <c r="L140" i="37"/>
  <c r="M8" i="37"/>
  <c r="L141" i="37"/>
  <c r="G15" i="35"/>
  <c r="H15" i="35" s="1"/>
  <c r="I15" i="35" s="1"/>
  <c r="F16" i="35"/>
  <c r="G16" i="35" s="1"/>
  <c r="H16" i="35" s="1"/>
  <c r="I16" i="35" s="1"/>
  <c r="K124" i="41"/>
  <c r="K125" i="41"/>
  <c r="K127" i="41"/>
  <c r="K126" i="41"/>
  <c r="DL94" i="38" l="1"/>
  <c r="AK95" i="38"/>
  <c r="CV334" i="38"/>
  <c r="CV279" i="38"/>
  <c r="AV90" i="38"/>
  <c r="DK95" i="38"/>
  <c r="AJ96" i="38"/>
  <c r="AG93" i="38"/>
  <c r="AW93" i="38"/>
  <c r="X91" i="38"/>
  <c r="U335" i="38"/>
  <c r="CV335" i="38" s="1"/>
  <c r="V334" i="38"/>
  <c r="S336" i="38"/>
  <c r="J142" i="37"/>
  <c r="S281" i="38"/>
  <c r="K9" i="37"/>
  <c r="M141" i="37"/>
  <c r="L63" i="41"/>
  <c r="L64" i="41"/>
  <c r="M140" i="37"/>
  <c r="V279" i="38"/>
  <c r="U280" i="38"/>
  <c r="CV280" i="38" s="1"/>
  <c r="F17" i="35"/>
  <c r="G17" i="35" s="1"/>
  <c r="H17" i="35" s="1"/>
  <c r="I17" i="35" s="1"/>
  <c r="L124" i="41"/>
  <c r="L125" i="41"/>
  <c r="L127" i="41"/>
  <c r="L126" i="41"/>
  <c r="DL95" i="38" l="1"/>
  <c r="AK96" i="38"/>
  <c r="CT336" i="38"/>
  <c r="CW334" i="38"/>
  <c r="CW279" i="38"/>
  <c r="CT281" i="38"/>
  <c r="CG94" i="38"/>
  <c r="AW94" i="38"/>
  <c r="AV91" i="38"/>
  <c r="AG94" i="38"/>
  <c r="DH93" i="38" s="1"/>
  <c r="CY91" i="38"/>
  <c r="X92" i="38"/>
  <c r="DK96" i="38"/>
  <c r="AJ97" i="38"/>
  <c r="V335" i="38"/>
  <c r="CW335" i="38" s="1"/>
  <c r="T336" i="38"/>
  <c r="M64" i="41"/>
  <c r="M63" i="41"/>
  <c r="J65" i="41"/>
  <c r="V280" i="38"/>
  <c r="CW280" i="38" s="1"/>
  <c r="L9" i="37"/>
  <c r="K142" i="37"/>
  <c r="T281" i="38"/>
  <c r="F18" i="35"/>
  <c r="G18" i="35" s="1"/>
  <c r="H18" i="35" s="1"/>
  <c r="I18" i="35" s="1"/>
  <c r="J128" i="41"/>
  <c r="J130" i="41"/>
  <c r="J131" i="41"/>
  <c r="J129" i="41"/>
  <c r="M124" i="41"/>
  <c r="M126" i="41"/>
  <c r="M125" i="41"/>
  <c r="M127" i="41"/>
  <c r="DL96" i="38" l="1"/>
  <c r="AK97" i="38"/>
  <c r="CU336" i="38"/>
  <c r="CU281" i="38"/>
  <c r="CG95" i="38"/>
  <c r="DH94" i="38"/>
  <c r="AG95" i="38"/>
  <c r="DH91" i="38"/>
  <c r="DK97" i="38"/>
  <c r="AJ98" i="38"/>
  <c r="CY92" i="38"/>
  <c r="X93" i="38"/>
  <c r="DH92" i="38"/>
  <c r="AW95" i="38"/>
  <c r="AV92" i="38"/>
  <c r="U336" i="38"/>
  <c r="K65" i="41"/>
  <c r="M9" i="37"/>
  <c r="L142" i="37"/>
  <c r="U281" i="38"/>
  <c r="F19" i="35"/>
  <c r="J10" i="37" s="1"/>
  <c r="K129" i="41"/>
  <c r="K128" i="41"/>
  <c r="K131" i="41"/>
  <c r="K130" i="41"/>
  <c r="DL97" i="38" l="1"/>
  <c r="AK98" i="38"/>
  <c r="CV336" i="38"/>
  <c r="CV281" i="38"/>
  <c r="CY93" i="38"/>
  <c r="X94" i="38"/>
  <c r="AW96" i="38"/>
  <c r="CG96" i="38"/>
  <c r="DK98" i="38"/>
  <c r="AJ99" i="38"/>
  <c r="AV93" i="38"/>
  <c r="DH95" i="38"/>
  <c r="AG96" i="38"/>
  <c r="V336" i="38"/>
  <c r="M142" i="37"/>
  <c r="V281" i="38"/>
  <c r="G19" i="35"/>
  <c r="H19" i="35" s="1"/>
  <c r="I19" i="35" s="1"/>
  <c r="L65" i="41"/>
  <c r="F20" i="35"/>
  <c r="G20" i="35" s="1"/>
  <c r="H20" i="35" s="1"/>
  <c r="I20" i="35" s="1"/>
  <c r="L129" i="41"/>
  <c r="L130" i="41"/>
  <c r="L128" i="41"/>
  <c r="L131" i="41"/>
  <c r="DL98" i="38" l="1"/>
  <c r="AK99" i="38"/>
  <c r="CW336" i="38"/>
  <c r="CW281" i="38"/>
  <c r="AW97" i="38"/>
  <c r="DX92" i="38" s="1"/>
  <c r="DK99" i="38"/>
  <c r="AJ100" i="38"/>
  <c r="CY94" i="38"/>
  <c r="X95" i="38"/>
  <c r="AV94" i="38"/>
  <c r="CG97" i="38"/>
  <c r="DH96" i="38"/>
  <c r="AG97" i="38"/>
  <c r="S337" i="38"/>
  <c r="M65" i="41"/>
  <c r="J143" i="37"/>
  <c r="K10" i="37"/>
  <c r="S282" i="38"/>
  <c r="F21" i="35"/>
  <c r="G21" i="35" s="1"/>
  <c r="H21" i="35" s="1"/>
  <c r="I21" i="35" s="1"/>
  <c r="M130" i="41"/>
  <c r="M131" i="41"/>
  <c r="M129" i="41"/>
  <c r="M128" i="41"/>
  <c r="DL99" i="38" l="1"/>
  <c r="AK100" i="38"/>
  <c r="CT337" i="38"/>
  <c r="CT282" i="38"/>
  <c r="DX94" i="38"/>
  <c r="CG98" i="38"/>
  <c r="AV95" i="38"/>
  <c r="BT93" i="38"/>
  <c r="DX93" i="38"/>
  <c r="DX95" i="38"/>
  <c r="DH97" i="38"/>
  <c r="AG98" i="38"/>
  <c r="CY95" i="38"/>
  <c r="X96" i="38"/>
  <c r="DX97" i="38"/>
  <c r="DX83" i="38"/>
  <c r="DX85" i="38"/>
  <c r="DX84" i="38"/>
  <c r="DX86" i="38"/>
  <c r="DX87" i="38"/>
  <c r="DX88" i="38"/>
  <c r="DX90" i="38"/>
  <c r="DX89" i="38"/>
  <c r="DX91" i="38"/>
  <c r="DK100" i="38"/>
  <c r="AJ101" i="38"/>
  <c r="DX96" i="38"/>
  <c r="T337" i="38"/>
  <c r="J66" i="41"/>
  <c r="L10" i="37"/>
  <c r="K143" i="37"/>
  <c r="T282" i="38"/>
  <c r="F22" i="35"/>
  <c r="G22" i="35" s="1"/>
  <c r="H22" i="35" s="1"/>
  <c r="I22" i="35" s="1"/>
  <c r="J134" i="41"/>
  <c r="J132" i="41"/>
  <c r="J133" i="41"/>
  <c r="J135" i="41"/>
  <c r="DL100" i="38" l="1"/>
  <c r="AK101" i="38"/>
  <c r="CU337" i="38"/>
  <c r="CU282" i="38"/>
  <c r="BT94" i="38"/>
  <c r="CY96" i="38"/>
  <c r="X97" i="38"/>
  <c r="DK101" i="38"/>
  <c r="AJ102" i="38"/>
  <c r="CG99" i="38"/>
  <c r="DH98" i="38"/>
  <c r="AV96" i="38"/>
  <c r="U337" i="38"/>
  <c r="K66" i="41"/>
  <c r="M10" i="37"/>
  <c r="U282" i="38"/>
  <c r="L143" i="37"/>
  <c r="F23" i="35"/>
  <c r="J11" i="37" s="1"/>
  <c r="K133" i="41"/>
  <c r="K132" i="41"/>
  <c r="K135" i="41"/>
  <c r="K134" i="41"/>
  <c r="DL101" i="38" l="1"/>
  <c r="AK102" i="38"/>
  <c r="CV337" i="38"/>
  <c r="CV282" i="38"/>
  <c r="CY97" i="38"/>
  <c r="X98" i="38"/>
  <c r="CY98" i="38" s="1"/>
  <c r="AV97" i="38"/>
  <c r="DW93" i="38" s="1"/>
  <c r="BT95" i="38"/>
  <c r="CG100" i="38"/>
  <c r="DK102" i="38"/>
  <c r="AJ103" i="38"/>
  <c r="V337" i="38"/>
  <c r="M143" i="37"/>
  <c r="V282" i="38"/>
  <c r="L66" i="41"/>
  <c r="G23" i="35"/>
  <c r="H23" i="35" s="1"/>
  <c r="I23" i="35" s="1"/>
  <c r="F24" i="35"/>
  <c r="G24" i="35" s="1"/>
  <c r="H24" i="35" s="1"/>
  <c r="I24" i="35" s="1"/>
  <c r="L132" i="41"/>
  <c r="L134" i="41"/>
  <c r="L135" i="41"/>
  <c r="L133" i="41"/>
  <c r="DL102" i="38" l="1"/>
  <c r="AK103" i="38"/>
  <c r="CW337" i="38"/>
  <c r="DW91" i="38"/>
  <c r="CW282" i="38"/>
  <c r="BT96" i="38"/>
  <c r="DK103" i="38"/>
  <c r="AJ104" i="38"/>
  <c r="DW97" i="38"/>
  <c r="DW84" i="38"/>
  <c r="DW83" i="38"/>
  <c r="DW85" i="38"/>
  <c r="DW86" i="38"/>
  <c r="DW87" i="38"/>
  <c r="DW88" i="38"/>
  <c r="DW90" i="38"/>
  <c r="DW89" i="38"/>
  <c r="DW94" i="38"/>
  <c r="CG101" i="38"/>
  <c r="DW96" i="38"/>
  <c r="DW95" i="38"/>
  <c r="DW92" i="38"/>
  <c r="S338" i="38"/>
  <c r="K11" i="37"/>
  <c r="J144" i="37"/>
  <c r="S283" i="38"/>
  <c r="M66" i="41"/>
  <c r="F25" i="35"/>
  <c r="G25" i="35" s="1"/>
  <c r="H25" i="35" s="1"/>
  <c r="I25" i="35" s="1"/>
  <c r="M134" i="41"/>
  <c r="M133" i="41"/>
  <c r="M132" i="41"/>
  <c r="M135" i="41"/>
  <c r="DL103" i="38" l="1"/>
  <c r="AK104" i="38"/>
  <c r="CT338" i="38"/>
  <c r="CT283" i="38"/>
  <c r="DK104" i="38"/>
  <c r="AJ105" i="38"/>
  <c r="CG102" i="38"/>
  <c r="BT97" i="38"/>
  <c r="T338" i="38"/>
  <c r="J67" i="41"/>
  <c r="L11" i="37"/>
  <c r="K144" i="37"/>
  <c r="T283" i="38"/>
  <c r="F26" i="35"/>
  <c r="G26" i="35" s="1"/>
  <c r="H26" i="35" s="1"/>
  <c r="I26" i="35" s="1"/>
  <c r="J139" i="41"/>
  <c r="J137" i="41"/>
  <c r="J138" i="41"/>
  <c r="J136" i="41"/>
  <c r="DL104" i="38" l="1"/>
  <c r="AK105" i="38"/>
  <c r="CU338" i="38"/>
  <c r="CU283" i="38"/>
  <c r="CG103" i="38"/>
  <c r="DK105" i="38"/>
  <c r="AJ106" i="38"/>
  <c r="BT98" i="38"/>
  <c r="U338" i="38"/>
  <c r="L144" i="37"/>
  <c r="M11" i="37"/>
  <c r="U283" i="38"/>
  <c r="K67" i="41"/>
  <c r="F27" i="35"/>
  <c r="J12" i="37" s="1"/>
  <c r="K136" i="41"/>
  <c r="K138" i="41"/>
  <c r="K139" i="41"/>
  <c r="K137" i="41"/>
  <c r="DL105" i="38" l="1"/>
  <c r="AK106" i="38"/>
  <c r="CV338" i="38"/>
  <c r="CV283" i="38"/>
  <c r="BT99" i="38"/>
  <c r="CG104" i="38"/>
  <c r="DK106" i="38"/>
  <c r="AJ107" i="38"/>
  <c r="V338" i="38"/>
  <c r="G27" i="35"/>
  <c r="H27" i="35" s="1"/>
  <c r="I27" i="35" s="1"/>
  <c r="L67" i="41"/>
  <c r="V283" i="38"/>
  <c r="M144" i="37"/>
  <c r="F28" i="35"/>
  <c r="G28" i="35" s="1"/>
  <c r="H28" i="35" s="1"/>
  <c r="I28" i="35" s="1"/>
  <c r="L136" i="41"/>
  <c r="L137" i="41"/>
  <c r="L139" i="41"/>
  <c r="L138" i="41"/>
  <c r="DL106" i="38" l="1"/>
  <c r="AK107" i="38"/>
  <c r="CW338" i="38"/>
  <c r="CW283" i="38"/>
  <c r="DK107" i="38"/>
  <c r="AJ108" i="38"/>
  <c r="DK108" i="38" s="1"/>
  <c r="CG105" i="38"/>
  <c r="BT100" i="38"/>
  <c r="S339" i="38"/>
  <c r="CT339" i="38" s="1"/>
  <c r="M67" i="41"/>
  <c r="S284" i="38"/>
  <c r="CT284" i="38" s="1"/>
  <c r="K12" i="37"/>
  <c r="J145" i="37"/>
  <c r="F29" i="35"/>
  <c r="G29" i="35" s="1"/>
  <c r="H29" i="35" s="1"/>
  <c r="I29" i="35" s="1"/>
  <c r="M137" i="41"/>
  <c r="M138" i="41"/>
  <c r="M139" i="41"/>
  <c r="M136" i="41"/>
  <c r="DL107" i="38" l="1"/>
  <c r="AK108" i="38"/>
  <c r="DL108" i="38" s="1"/>
  <c r="CG106" i="38"/>
  <c r="BT101" i="38"/>
  <c r="BV104" i="38"/>
  <c r="T339" i="38"/>
  <c r="J68" i="41"/>
  <c r="K145" i="37"/>
  <c r="T284" i="38"/>
  <c r="L12" i="37"/>
  <c r="F30" i="35"/>
  <c r="G30" i="35" s="1"/>
  <c r="H30" i="35" s="1"/>
  <c r="I30" i="35" s="1"/>
  <c r="J143" i="41"/>
  <c r="J142" i="41"/>
  <c r="J140" i="41"/>
  <c r="J141" i="41"/>
  <c r="CU339" i="38" l="1"/>
  <c r="CU284" i="38"/>
  <c r="BT102" i="38"/>
  <c r="CG107" i="38"/>
  <c r="EW104" i="38"/>
  <c r="BV105" i="38"/>
  <c r="U339" i="38"/>
  <c r="CV339" i="38" s="1"/>
  <c r="K68" i="41"/>
  <c r="L145" i="37"/>
  <c r="M12" i="37"/>
  <c r="U284" i="38"/>
  <c r="CV284" i="38" s="1"/>
  <c r="F31" i="35"/>
  <c r="J13" i="37" s="1"/>
  <c r="K143" i="41"/>
  <c r="K140" i="41"/>
  <c r="K142" i="41"/>
  <c r="K141" i="41"/>
  <c r="EW105" i="38" l="1"/>
  <c r="BV106" i="38"/>
  <c r="CG108" i="38"/>
  <c r="FH106" i="38" s="1"/>
  <c r="BT103" i="38"/>
  <c r="V339" i="38"/>
  <c r="CW339" i="38" s="1"/>
  <c r="L68" i="41"/>
  <c r="M145" i="37"/>
  <c r="V284" i="38"/>
  <c r="CW284" i="38" s="1"/>
  <c r="G31" i="35"/>
  <c r="H31" i="35" s="1"/>
  <c r="I31" i="35" s="1"/>
  <c r="F32" i="35"/>
  <c r="G32" i="35" s="1"/>
  <c r="H32" i="35" s="1"/>
  <c r="I32" i="35" s="1"/>
  <c r="L140" i="41"/>
  <c r="L141" i="41"/>
  <c r="L143" i="41"/>
  <c r="L142" i="41"/>
  <c r="FH107" i="38" l="1"/>
  <c r="FH104" i="38"/>
  <c r="EW106" i="38"/>
  <c r="BV107" i="38"/>
  <c r="FH103" i="38"/>
  <c r="BT104" i="38"/>
  <c r="FH108" i="38"/>
  <c r="FH94" i="38"/>
  <c r="FH95" i="38"/>
  <c r="FH97" i="38"/>
  <c r="FH96" i="38"/>
  <c r="FH99" i="38"/>
  <c r="FH98" i="38"/>
  <c r="FH101" i="38"/>
  <c r="FH102" i="38"/>
  <c r="FH100" i="38"/>
  <c r="FH105" i="38"/>
  <c r="M68" i="41"/>
  <c r="S340" i="38"/>
  <c r="CT340" i="38" s="1"/>
  <c r="S285" i="38"/>
  <c r="CT285" i="38" s="1"/>
  <c r="J146" i="37"/>
  <c r="K13" i="37"/>
  <c r="F33" i="35"/>
  <c r="G33" i="35" s="1"/>
  <c r="H33" i="35" s="1"/>
  <c r="I33" i="35" s="1"/>
  <c r="M143" i="41"/>
  <c r="M142" i="41"/>
  <c r="M141" i="41"/>
  <c r="M140" i="41"/>
  <c r="BT105" i="38" l="1"/>
  <c r="EW107" i="38"/>
  <c r="BV108" i="38"/>
  <c r="EW108" i="38" s="1"/>
  <c r="T340" i="38"/>
  <c r="CU340" i="38" s="1"/>
  <c r="J69" i="41"/>
  <c r="T285" i="38"/>
  <c r="CU285" i="38" s="1"/>
  <c r="L13" i="37"/>
  <c r="K146" i="37"/>
  <c r="F34" i="35"/>
  <c r="G34" i="35" s="1"/>
  <c r="H34" i="35" s="1"/>
  <c r="I34" i="35" s="1"/>
  <c r="J144" i="41"/>
  <c r="J147" i="41"/>
  <c r="J145" i="41"/>
  <c r="J146" i="41"/>
  <c r="BT106" i="38" l="1"/>
  <c r="K69" i="41"/>
  <c r="U340" i="38"/>
  <c r="CV340" i="38" s="1"/>
  <c r="M13" i="37"/>
  <c r="L146" i="37"/>
  <c r="U285" i="38"/>
  <c r="CV285" i="38" s="1"/>
  <c r="F35" i="35"/>
  <c r="J14" i="37" s="1"/>
  <c r="K145" i="41"/>
  <c r="K144" i="41"/>
  <c r="K146" i="41"/>
  <c r="K147" i="41"/>
  <c r="BT107" i="38" l="1"/>
  <c r="L69" i="41"/>
  <c r="V340" i="38"/>
  <c r="CW340" i="38" s="1"/>
  <c r="V285" i="38"/>
  <c r="CW285" i="38" s="1"/>
  <c r="M146" i="37"/>
  <c r="G35" i="35"/>
  <c r="H35" i="35" s="1"/>
  <c r="I35" i="35" s="1"/>
  <c r="F36" i="35"/>
  <c r="G36" i="35" s="1"/>
  <c r="H36" i="35" s="1"/>
  <c r="I36" i="35" s="1"/>
  <c r="L144" i="41"/>
  <c r="L147" i="41"/>
  <c r="L145" i="41"/>
  <c r="L146" i="41"/>
  <c r="BT108" i="38" l="1"/>
  <c r="EU106" i="38" s="1"/>
  <c r="M69" i="41"/>
  <c r="S341" i="38"/>
  <c r="CT341" i="38" s="1"/>
  <c r="K14" i="37"/>
  <c r="J147" i="37"/>
  <c r="S286" i="38"/>
  <c r="CT286" i="38" s="1"/>
  <c r="F37" i="35"/>
  <c r="G37" i="35" s="1"/>
  <c r="H37" i="35" s="1"/>
  <c r="I37" i="35" s="1"/>
  <c r="M145" i="41"/>
  <c r="M144" i="41"/>
  <c r="M146" i="41"/>
  <c r="M147" i="41"/>
  <c r="EU104" i="38" l="1"/>
  <c r="EU105" i="38"/>
  <c r="EU108" i="38"/>
  <c r="EU95" i="38"/>
  <c r="EU96" i="38"/>
  <c r="EU94" i="38"/>
  <c r="EU93" i="38"/>
  <c r="EU97" i="38"/>
  <c r="EU98" i="38"/>
  <c r="EU99" i="38"/>
  <c r="EU100" i="38"/>
  <c r="EU101" i="38"/>
  <c r="EU103" i="38"/>
  <c r="EU102" i="38"/>
  <c r="EU107" i="38"/>
  <c r="T341" i="38"/>
  <c r="CU341" i="38" s="1"/>
  <c r="J70" i="41"/>
  <c r="K147" i="37"/>
  <c r="T286" i="38"/>
  <c r="CU286" i="38" s="1"/>
  <c r="L14" i="37"/>
  <c r="F38" i="35"/>
  <c r="G38" i="35" s="1"/>
  <c r="H38" i="35" s="1"/>
  <c r="I38" i="35" s="1"/>
  <c r="J150" i="41"/>
  <c r="J149" i="41"/>
  <c r="J151" i="41"/>
  <c r="J148" i="41"/>
  <c r="U341" i="38" l="1"/>
  <c r="CV341" i="38" s="1"/>
  <c r="K70" i="41"/>
  <c r="L147" i="37"/>
  <c r="U286" i="38"/>
  <c r="CV286" i="38" s="1"/>
  <c r="M14" i="37"/>
  <c r="F39" i="35"/>
  <c r="J15" i="37" s="1"/>
  <c r="K150" i="41"/>
  <c r="K148" i="41"/>
  <c r="K151" i="41"/>
  <c r="K149" i="41"/>
  <c r="V341" i="38" l="1"/>
  <c r="CW341" i="38" s="1"/>
  <c r="L70" i="41"/>
  <c r="G39" i="35"/>
  <c r="H39" i="35" s="1"/>
  <c r="I39" i="35" s="1"/>
  <c r="M147" i="37"/>
  <c r="V286" i="38"/>
  <c r="CW286" i="38" s="1"/>
  <c r="F40" i="35"/>
  <c r="G40" i="35" s="1"/>
  <c r="H40" i="35" s="1"/>
  <c r="I40" i="35" s="1"/>
  <c r="L150" i="41"/>
  <c r="L148" i="41"/>
  <c r="L149" i="41"/>
  <c r="L151" i="41"/>
  <c r="M70" i="41" l="1"/>
  <c r="S342" i="38"/>
  <c r="CT342" i="38" s="1"/>
  <c r="S287" i="38"/>
  <c r="CT287" i="38" s="1"/>
  <c r="K15" i="37"/>
  <c r="J148" i="37"/>
  <c r="F41" i="35"/>
  <c r="G41" i="35" s="1"/>
  <c r="H41" i="35" s="1"/>
  <c r="I41" i="35" s="1"/>
  <c r="M149" i="41"/>
  <c r="M151" i="41"/>
  <c r="M150" i="41"/>
  <c r="M148" i="41"/>
  <c r="J71" i="41" l="1"/>
  <c r="T342" i="38"/>
  <c r="CU342" i="38" s="1"/>
  <c r="K148" i="37"/>
  <c r="T287" i="38"/>
  <c r="CU287" i="38" s="1"/>
  <c r="L15" i="37"/>
  <c r="F42" i="35"/>
  <c r="G42" i="35" s="1"/>
  <c r="H42" i="35" s="1"/>
  <c r="I42" i="35" s="1"/>
  <c r="J155" i="41"/>
  <c r="J153" i="41"/>
  <c r="J152" i="41"/>
  <c r="J154" i="41"/>
  <c r="U342" i="38" l="1"/>
  <c r="CV342" i="38" s="1"/>
  <c r="K71" i="41"/>
  <c r="M15" i="37"/>
  <c r="U287" i="38"/>
  <c r="CV287" i="38" s="1"/>
  <c r="L148" i="37"/>
  <c r="F43" i="35"/>
  <c r="J16" i="37" s="1"/>
  <c r="K153" i="41"/>
  <c r="K152" i="41"/>
  <c r="K154" i="41"/>
  <c r="K155" i="41"/>
  <c r="V342" i="38" l="1"/>
  <c r="CW342" i="38" s="1"/>
  <c r="L71" i="41"/>
  <c r="G43" i="35"/>
  <c r="H43" i="35" s="1"/>
  <c r="I43" i="35" s="1"/>
  <c r="M148" i="37"/>
  <c r="V287" i="38"/>
  <c r="CW287" i="38" s="1"/>
  <c r="F44" i="35"/>
  <c r="G44" i="35" s="1"/>
  <c r="H44" i="35" s="1"/>
  <c r="I44" i="35" s="1"/>
  <c r="L154" i="41"/>
  <c r="L152" i="41"/>
  <c r="L153" i="41"/>
  <c r="L155" i="41"/>
  <c r="S343" i="38" l="1"/>
  <c r="CT343" i="38" s="1"/>
  <c r="M71" i="41"/>
  <c r="K16" i="37"/>
  <c r="S288" i="38"/>
  <c r="CT288" i="38" s="1"/>
  <c r="J149" i="37"/>
  <c r="F45" i="35"/>
  <c r="G45" i="35" s="1"/>
  <c r="H45" i="35" s="1"/>
  <c r="I45" i="35" s="1"/>
  <c r="M153" i="41"/>
  <c r="M154" i="41"/>
  <c r="M155" i="41"/>
  <c r="M152" i="41"/>
  <c r="J72" i="41" l="1"/>
  <c r="T343" i="38"/>
  <c r="CU343" i="38" s="1"/>
  <c r="T288" i="38"/>
  <c r="CU288" i="38" s="1"/>
  <c r="K149" i="37"/>
  <c r="L16" i="37"/>
  <c r="F46" i="35"/>
  <c r="G46" i="35" s="1"/>
  <c r="H46" i="35" s="1"/>
  <c r="I46" i="35" s="1"/>
  <c r="J158" i="41"/>
  <c r="J157" i="41"/>
  <c r="J156" i="41"/>
  <c r="J159" i="41"/>
  <c r="K72" i="41" l="1"/>
  <c r="U343" i="38"/>
  <c r="CV343" i="38" s="1"/>
  <c r="M16" i="37"/>
  <c r="L149" i="37"/>
  <c r="U288" i="38"/>
  <c r="CV288" i="38" s="1"/>
  <c r="F47" i="35"/>
  <c r="J17" i="37" s="1"/>
  <c r="K157" i="41"/>
  <c r="K159" i="41"/>
  <c r="K158" i="41"/>
  <c r="K156" i="41"/>
  <c r="L72" i="41" l="1"/>
  <c r="V343" i="38"/>
  <c r="CW343" i="38" s="1"/>
  <c r="G47" i="35"/>
  <c r="H47" i="35" s="1"/>
  <c r="I47" i="35" s="1"/>
  <c r="V288" i="38"/>
  <c r="CW288" i="38" s="1"/>
  <c r="M149" i="37"/>
  <c r="F48" i="35"/>
  <c r="G48" i="35" s="1"/>
  <c r="H48" i="35" s="1"/>
  <c r="I48" i="35" s="1"/>
  <c r="L156" i="41"/>
  <c r="L158" i="41"/>
  <c r="L159" i="41"/>
  <c r="L157" i="41"/>
  <c r="S344" i="38" l="1"/>
  <c r="CT344" i="38" s="1"/>
  <c r="M72" i="41"/>
  <c r="J150" i="37"/>
  <c r="S289" i="38"/>
  <c r="CT289" i="38" s="1"/>
  <c r="K17" i="37"/>
  <c r="F49" i="35"/>
  <c r="G49" i="35" s="1"/>
  <c r="H49" i="35" s="1"/>
  <c r="I49" i="35" s="1"/>
  <c r="M159" i="41"/>
  <c r="M157" i="41"/>
  <c r="M156" i="41"/>
  <c r="M158" i="41"/>
  <c r="T344" i="38" l="1"/>
  <c r="CU344" i="38" s="1"/>
  <c r="J73" i="41"/>
  <c r="T289" i="38"/>
  <c r="CU289" i="38" s="1"/>
  <c r="L17" i="37"/>
  <c r="K150" i="37"/>
  <c r="F50" i="35"/>
  <c r="G50" i="35" s="1"/>
  <c r="H50" i="35" s="1"/>
  <c r="I50" i="35" s="1"/>
  <c r="J161" i="41"/>
  <c r="J162" i="41"/>
  <c r="J163" i="41"/>
  <c r="J160" i="41"/>
  <c r="U344" i="38" l="1"/>
  <c r="CV344" i="38" s="1"/>
  <c r="K73" i="41"/>
  <c r="L150" i="37"/>
  <c r="U289" i="38"/>
  <c r="CV289" i="38" s="1"/>
  <c r="M17" i="37"/>
  <c r="F51" i="35"/>
  <c r="J18" i="37" s="1"/>
  <c r="K161" i="41"/>
  <c r="K162" i="41"/>
  <c r="K160" i="41"/>
  <c r="K163" i="41"/>
  <c r="V344" i="38" l="1"/>
  <c r="CW344" i="38" s="1"/>
  <c r="L73" i="41"/>
  <c r="G51" i="35"/>
  <c r="H51" i="35" s="1"/>
  <c r="I51" i="35" s="1"/>
  <c r="V289" i="38"/>
  <c r="CW289" i="38" s="1"/>
  <c r="M150" i="37"/>
  <c r="F52" i="35"/>
  <c r="G52" i="35" s="1"/>
  <c r="H52" i="35" s="1"/>
  <c r="I52" i="35" s="1"/>
  <c r="L160" i="41"/>
  <c r="L161" i="41"/>
  <c r="L162" i="41"/>
  <c r="L163" i="41"/>
  <c r="S345" i="38" l="1"/>
  <c r="CT345" i="38" s="1"/>
  <c r="M73" i="41"/>
  <c r="K18" i="37"/>
  <c r="S290" i="38"/>
  <c r="CT290" i="38" s="1"/>
  <c r="J151" i="37"/>
  <c r="F53" i="35"/>
  <c r="G53" i="35" s="1"/>
  <c r="H53" i="35" s="1"/>
  <c r="I53" i="35" s="1"/>
  <c r="M162" i="41"/>
  <c r="M160" i="41"/>
  <c r="M161" i="41"/>
  <c r="M163" i="41"/>
  <c r="T345" i="38" l="1"/>
  <c r="CU345" i="38" s="1"/>
  <c r="J74" i="41"/>
  <c r="L18" i="37"/>
  <c r="T290" i="38"/>
  <c r="CU290" i="38" s="1"/>
  <c r="K151" i="37"/>
  <c r="F54" i="35"/>
  <c r="G54" i="35" s="1"/>
  <c r="H54" i="35" s="1"/>
  <c r="I54" i="35" s="1"/>
  <c r="J167" i="41"/>
  <c r="J165" i="41"/>
  <c r="J164" i="41"/>
  <c r="J166" i="41"/>
  <c r="K74" i="41" l="1"/>
  <c r="U345" i="38"/>
  <c r="CV345" i="38" s="1"/>
  <c r="M18" i="37"/>
  <c r="L151" i="37"/>
  <c r="U290" i="38"/>
  <c r="CV290" i="38" s="1"/>
  <c r="F55" i="35"/>
  <c r="J19" i="37" s="1"/>
  <c r="K166" i="41"/>
  <c r="K164" i="41"/>
  <c r="K165" i="41"/>
  <c r="K167" i="41"/>
  <c r="L74" i="41" l="1"/>
  <c r="V345" i="38"/>
  <c r="CW345" i="38" s="1"/>
  <c r="G55" i="35"/>
  <c r="H55" i="35" s="1"/>
  <c r="I55" i="35" s="1"/>
  <c r="V290" i="38"/>
  <c r="CW290" i="38" s="1"/>
  <c r="M151" i="37"/>
  <c r="F56" i="35"/>
  <c r="G56" i="35" s="1"/>
  <c r="H56" i="35" s="1"/>
  <c r="I56" i="35" s="1"/>
  <c r="L166" i="41"/>
  <c r="L165" i="41"/>
  <c r="L167" i="41"/>
  <c r="L164" i="41"/>
  <c r="M74" i="41" l="1"/>
  <c r="S346" i="38"/>
  <c r="CT346" i="38" s="1"/>
  <c r="J152" i="37"/>
  <c r="K19" i="37"/>
  <c r="S291" i="38"/>
  <c r="CT291" i="38" s="1"/>
  <c r="F57" i="35"/>
  <c r="G57" i="35" s="1"/>
  <c r="H57" i="35" s="1"/>
  <c r="I57" i="35" s="1"/>
  <c r="M165" i="41"/>
  <c r="M166" i="41"/>
  <c r="M167" i="41"/>
  <c r="M164" i="41"/>
  <c r="T346" i="38" l="1"/>
  <c r="CU346" i="38" s="1"/>
  <c r="J75" i="41"/>
  <c r="L19" i="37"/>
  <c r="T291" i="38"/>
  <c r="CU291" i="38" s="1"/>
  <c r="K152" i="37"/>
  <c r="F58" i="35"/>
  <c r="G58" i="35" s="1"/>
  <c r="H58" i="35" s="1"/>
  <c r="I58" i="35" s="1"/>
  <c r="J168" i="41"/>
  <c r="J170" i="41"/>
  <c r="J171" i="41"/>
  <c r="J169" i="41"/>
  <c r="K75" i="41" l="1"/>
  <c r="U346" i="38"/>
  <c r="CV346" i="38" s="1"/>
  <c r="L152" i="37"/>
  <c r="M19" i="37"/>
  <c r="U291" i="38"/>
  <c r="CV291" i="38" s="1"/>
  <c r="F59" i="35"/>
  <c r="J20" i="37" s="1"/>
  <c r="K171" i="41"/>
  <c r="K168" i="41"/>
  <c r="K170" i="41"/>
  <c r="K169" i="41"/>
  <c r="L75" i="41" l="1"/>
  <c r="V346" i="38"/>
  <c r="CW346" i="38" s="1"/>
  <c r="G59" i="35"/>
  <c r="H59" i="35" s="1"/>
  <c r="I59" i="35" s="1"/>
  <c r="V291" i="38"/>
  <c r="CW291" i="38" s="1"/>
  <c r="M152" i="37"/>
  <c r="F60" i="35"/>
  <c r="G60" i="35" s="1"/>
  <c r="H60" i="35" s="1"/>
  <c r="I60" i="35" s="1"/>
  <c r="L170" i="41"/>
  <c r="L169" i="41"/>
  <c r="L171" i="41"/>
  <c r="L168" i="41"/>
  <c r="S347" i="38" l="1"/>
  <c r="CT347" i="38" s="1"/>
  <c r="M75" i="41"/>
  <c r="J153" i="37"/>
  <c r="S292" i="38"/>
  <c r="CT292" i="38" s="1"/>
  <c r="K20" i="37"/>
  <c r="F61" i="35"/>
  <c r="G61" i="35" s="1"/>
  <c r="H61" i="35" s="1"/>
  <c r="I61" i="35" s="1"/>
  <c r="M170" i="41"/>
  <c r="M168" i="41"/>
  <c r="M171" i="41"/>
  <c r="M169" i="41"/>
  <c r="T347" i="38" l="1"/>
  <c r="CU347" i="38" s="1"/>
  <c r="J76" i="41"/>
  <c r="T292" i="38"/>
  <c r="CU292" i="38" s="1"/>
  <c r="L20" i="37"/>
  <c r="K153" i="37"/>
  <c r="F62" i="35"/>
  <c r="G62" i="35" s="1"/>
  <c r="H62" i="35" s="1"/>
  <c r="I62" i="35" s="1"/>
  <c r="J172" i="41"/>
  <c r="J173" i="41"/>
  <c r="J174" i="41"/>
  <c r="J175" i="41"/>
  <c r="K76" i="41" l="1"/>
  <c r="U347" i="38"/>
  <c r="CV347" i="38" s="1"/>
  <c r="L153" i="37"/>
  <c r="M20" i="37"/>
  <c r="U292" i="38"/>
  <c r="CV292" i="38" s="1"/>
  <c r="F63" i="35"/>
  <c r="J21" i="37" s="1"/>
  <c r="K173" i="41"/>
  <c r="K174" i="41"/>
  <c r="K172" i="41"/>
  <c r="K175" i="41"/>
  <c r="V347" i="38" l="1"/>
  <c r="CW347" i="38" s="1"/>
  <c r="L76" i="41"/>
  <c r="G63" i="35"/>
  <c r="H63" i="35" s="1"/>
  <c r="I63" i="35" s="1"/>
  <c r="M153" i="37"/>
  <c r="V292" i="38"/>
  <c r="CW292" i="38" s="1"/>
  <c r="F64" i="35"/>
  <c r="G64" i="35" s="1"/>
  <c r="H64" i="35" s="1"/>
  <c r="I64" i="35" s="1"/>
  <c r="L172" i="41"/>
  <c r="L173" i="41"/>
  <c r="L174" i="41"/>
  <c r="L175" i="41"/>
  <c r="M76" i="41" l="1"/>
  <c r="S348" i="38"/>
  <c r="CT348" i="38" s="1"/>
  <c r="S293" i="38"/>
  <c r="CT293" i="38" s="1"/>
  <c r="K21" i="37"/>
  <c r="J154" i="37"/>
  <c r="F65" i="35"/>
  <c r="G65" i="35" s="1"/>
  <c r="H65" i="35" s="1"/>
  <c r="I65" i="35" s="1"/>
  <c r="M175" i="41"/>
  <c r="M173" i="41"/>
  <c r="M172" i="41"/>
  <c r="M174" i="41"/>
  <c r="T348" i="38" l="1"/>
  <c r="CU348" i="38" s="1"/>
  <c r="J77" i="41"/>
  <c r="K154" i="37"/>
  <c r="T293" i="38"/>
  <c r="CU293" i="38" s="1"/>
  <c r="L21" i="37"/>
  <c r="F66" i="35"/>
  <c r="G66" i="35" s="1"/>
  <c r="H66" i="35" s="1"/>
  <c r="I66" i="35" s="1"/>
  <c r="J176" i="41"/>
  <c r="J177" i="41"/>
  <c r="J178" i="41"/>
  <c r="J179" i="41"/>
  <c r="K77" i="41" l="1"/>
  <c r="U348" i="38"/>
  <c r="CV348" i="38" s="1"/>
  <c r="U293" i="38"/>
  <c r="CV293" i="38" s="1"/>
  <c r="L154" i="37"/>
  <c r="M21" i="37"/>
  <c r="F67" i="35"/>
  <c r="J22" i="37" s="1"/>
  <c r="K177" i="41"/>
  <c r="K176" i="41"/>
  <c r="K178" i="41"/>
  <c r="K179" i="41"/>
  <c r="L77" i="41" l="1"/>
  <c r="V348" i="38"/>
  <c r="CW348" i="38" s="1"/>
  <c r="G67" i="35"/>
  <c r="H67" i="35" s="1"/>
  <c r="I67" i="35" s="1"/>
  <c r="V293" i="38"/>
  <c r="CW293" i="38" s="1"/>
  <c r="M154" i="37"/>
  <c r="F68" i="35"/>
  <c r="G68" i="35" s="1"/>
  <c r="H68" i="35" s="1"/>
  <c r="I68" i="35" s="1"/>
  <c r="L178" i="41"/>
  <c r="L179" i="41"/>
  <c r="L177" i="41"/>
  <c r="L176" i="41"/>
  <c r="M77" i="41" l="1"/>
  <c r="S349" i="38"/>
  <c r="CT349" i="38" s="1"/>
  <c r="K22" i="37"/>
  <c r="S294" i="38"/>
  <c r="CT294" i="38" s="1"/>
  <c r="J155" i="37"/>
  <c r="F69" i="35"/>
  <c r="G69" i="35" s="1"/>
  <c r="H69" i="35" s="1"/>
  <c r="I69" i="35" s="1"/>
  <c r="M179" i="41"/>
  <c r="M178" i="41"/>
  <c r="M177" i="41"/>
  <c r="M176" i="41"/>
  <c r="J78" i="41" l="1"/>
  <c r="T349" i="38"/>
  <c r="CU349" i="38" s="1"/>
  <c r="K155" i="37"/>
  <c r="T294" i="38"/>
  <c r="CU294" i="38" s="1"/>
  <c r="L22" i="37"/>
  <c r="F70" i="35"/>
  <c r="G70" i="35" s="1"/>
  <c r="H70" i="35" s="1"/>
  <c r="I70" i="35" s="1"/>
  <c r="J180" i="41"/>
  <c r="J181" i="41"/>
  <c r="J182" i="41"/>
  <c r="J183" i="41"/>
  <c r="U349" i="38" l="1"/>
  <c r="CV349" i="38" s="1"/>
  <c r="K78" i="41"/>
  <c r="L155" i="37"/>
  <c r="U294" i="38"/>
  <c r="CV294" i="38" s="1"/>
  <c r="M22" i="37"/>
  <c r="F71" i="35"/>
  <c r="J23" i="37" s="1"/>
  <c r="K182" i="41"/>
  <c r="K181" i="41"/>
  <c r="K180" i="41"/>
  <c r="K183" i="41"/>
  <c r="V349" i="38" l="1"/>
  <c r="CW349" i="38" s="1"/>
  <c r="L78" i="41"/>
  <c r="M155" i="37"/>
  <c r="V294" i="38"/>
  <c r="CW294" i="38" s="1"/>
  <c r="G71" i="35"/>
  <c r="H71" i="35" s="1"/>
  <c r="I71" i="35" s="1"/>
  <c r="F72" i="35"/>
  <c r="G72" i="35" s="1"/>
  <c r="H72" i="35" s="1"/>
  <c r="I72" i="35" s="1"/>
  <c r="L180" i="41"/>
  <c r="L183" i="41"/>
  <c r="L182" i="41"/>
  <c r="L181" i="41"/>
  <c r="M78" i="41" l="1"/>
  <c r="S350" i="38"/>
  <c r="CT350" i="38" s="1"/>
  <c r="K23" i="37"/>
  <c r="S295" i="38"/>
  <c r="CT295" i="38" s="1"/>
  <c r="J156" i="37"/>
  <c r="F73" i="35"/>
  <c r="G73" i="35" s="1"/>
  <c r="H73" i="35" s="1"/>
  <c r="I73" i="35" s="1"/>
  <c r="M181" i="41"/>
  <c r="M183" i="41"/>
  <c r="M180" i="41"/>
  <c r="M182" i="41"/>
  <c r="J79" i="41" l="1"/>
  <c r="T350" i="38"/>
  <c r="CU350" i="38" s="1"/>
  <c r="K156" i="37"/>
  <c r="T295" i="38"/>
  <c r="CU295" i="38" s="1"/>
  <c r="L23" i="37"/>
  <c r="F74" i="35"/>
  <c r="G74" i="35" s="1"/>
  <c r="H74" i="35" s="1"/>
  <c r="I74" i="35" s="1"/>
  <c r="J185" i="41"/>
  <c r="J184" i="41"/>
  <c r="J186" i="41"/>
  <c r="J187" i="41"/>
  <c r="U350" i="38" l="1"/>
  <c r="CV350" i="38" s="1"/>
  <c r="K79" i="41"/>
  <c r="M23" i="37"/>
  <c r="L156" i="37"/>
  <c r="U295" i="38"/>
  <c r="CV295" i="38" s="1"/>
  <c r="F75" i="35"/>
  <c r="J24" i="37" s="1"/>
  <c r="K187" i="41"/>
  <c r="K184" i="41"/>
  <c r="K186" i="41"/>
  <c r="K185" i="41"/>
  <c r="L79" i="41" l="1"/>
  <c r="V350" i="38"/>
  <c r="CW350" i="38" s="1"/>
  <c r="V295" i="38"/>
  <c r="CW295" i="38" s="1"/>
  <c r="M156" i="37"/>
  <c r="G75" i="35"/>
  <c r="H75" i="35" s="1"/>
  <c r="I75" i="35" s="1"/>
  <c r="F76" i="35"/>
  <c r="G76" i="35" s="1"/>
  <c r="H76" i="35" s="1"/>
  <c r="I76" i="35" s="1"/>
  <c r="L187" i="41"/>
  <c r="L184" i="41"/>
  <c r="L185" i="41"/>
  <c r="L186" i="41"/>
  <c r="M79" i="41" l="1"/>
  <c r="S351" i="38"/>
  <c r="CT351" i="38" s="1"/>
  <c r="K24" i="37"/>
  <c r="J157" i="37"/>
  <c r="S296" i="38"/>
  <c r="CT296" i="38" s="1"/>
  <c r="F77" i="35"/>
  <c r="G77" i="35" s="1"/>
  <c r="H77" i="35" s="1"/>
  <c r="I77" i="35" s="1"/>
  <c r="M186" i="41"/>
  <c r="M185" i="41"/>
  <c r="M184" i="41"/>
  <c r="M187" i="41"/>
  <c r="J80" i="41" l="1"/>
  <c r="T351" i="38"/>
  <c r="CU351" i="38" s="1"/>
  <c r="K157" i="37"/>
  <c r="T296" i="38"/>
  <c r="CU296" i="38" s="1"/>
  <c r="L24" i="37"/>
  <c r="F78" i="35"/>
  <c r="G78" i="35" s="1"/>
  <c r="H78" i="35" s="1"/>
  <c r="I78" i="35" s="1"/>
  <c r="J190" i="41"/>
  <c r="J191" i="41"/>
  <c r="J188" i="41"/>
  <c r="J189" i="41"/>
  <c r="U351" i="38" l="1"/>
  <c r="CV351" i="38" s="1"/>
  <c r="K80" i="41"/>
  <c r="M24" i="37"/>
  <c r="L157" i="37"/>
  <c r="U296" i="38"/>
  <c r="CV296" i="38" s="1"/>
  <c r="F79" i="35"/>
  <c r="J25" i="37" s="1"/>
  <c r="K189" i="41"/>
  <c r="K188" i="41"/>
  <c r="K191" i="41"/>
  <c r="K190" i="41"/>
  <c r="L80" i="41" l="1"/>
  <c r="V351" i="38"/>
  <c r="CW351" i="38" s="1"/>
  <c r="V296" i="38"/>
  <c r="CW296" i="38" s="1"/>
  <c r="M157" i="37"/>
  <c r="G79" i="35"/>
  <c r="H79" i="35" s="1"/>
  <c r="I79" i="35" s="1"/>
  <c r="F80" i="35"/>
  <c r="G80" i="35" s="1"/>
  <c r="H80" i="35" s="1"/>
  <c r="I80" i="35" s="1"/>
  <c r="L189" i="41"/>
  <c r="L188" i="41"/>
  <c r="L190" i="41"/>
  <c r="L191" i="41"/>
  <c r="M80" i="41" l="1"/>
  <c r="S352" i="38"/>
  <c r="CT352" i="38" s="1"/>
  <c r="S297" i="38"/>
  <c r="CT297" i="38" s="1"/>
  <c r="J158" i="37"/>
  <c r="K25" i="37"/>
  <c r="F81" i="35"/>
  <c r="G81" i="35" s="1"/>
  <c r="H81" i="35" s="1"/>
  <c r="I81" i="35" s="1"/>
  <c r="M188" i="41"/>
  <c r="M189" i="41"/>
  <c r="M190" i="41"/>
  <c r="M191" i="41"/>
  <c r="J81" i="41" l="1"/>
  <c r="T352" i="38"/>
  <c r="CU352" i="38" s="1"/>
  <c r="K158" i="37"/>
  <c r="L25" i="37"/>
  <c r="T297" i="38"/>
  <c r="CU297" i="38" s="1"/>
  <c r="F82" i="35"/>
  <c r="G82" i="35" s="1"/>
  <c r="H82" i="35" s="1"/>
  <c r="I82" i="35" s="1"/>
  <c r="J192" i="41"/>
  <c r="J195" i="41"/>
  <c r="J193" i="41"/>
  <c r="J194" i="41"/>
  <c r="U352" i="38" l="1"/>
  <c r="CV352" i="38" s="1"/>
  <c r="K81" i="41"/>
  <c r="U297" i="38"/>
  <c r="CV297" i="38" s="1"/>
  <c r="M25" i="37"/>
  <c r="L158" i="37"/>
  <c r="F83" i="35"/>
  <c r="J26" i="37" s="1"/>
  <c r="K193" i="41"/>
  <c r="K195" i="41"/>
  <c r="K192" i="41"/>
  <c r="K194" i="41"/>
  <c r="V352" i="38" l="1"/>
  <c r="CW352" i="38" s="1"/>
  <c r="L81" i="41"/>
  <c r="M158" i="37"/>
  <c r="V297" i="38"/>
  <c r="CW297" i="38" s="1"/>
  <c r="G83" i="35"/>
  <c r="H83" i="35" s="1"/>
  <c r="I83" i="35" s="1"/>
  <c r="F84" i="35"/>
  <c r="G84" i="35" s="1"/>
  <c r="H84" i="35" s="1"/>
  <c r="I84" i="35" s="1"/>
  <c r="L192" i="41"/>
  <c r="L194" i="41"/>
  <c r="L195" i="41"/>
  <c r="L193" i="41"/>
  <c r="S353" i="38" l="1"/>
  <c r="CT353" i="38" s="1"/>
  <c r="M81" i="41"/>
  <c r="S298" i="38"/>
  <c r="CT298" i="38" s="1"/>
  <c r="K26" i="37"/>
  <c r="J159" i="37"/>
  <c r="F85" i="35"/>
  <c r="G85" i="35" s="1"/>
  <c r="H85" i="35" s="1"/>
  <c r="I85" i="35" s="1"/>
  <c r="M194" i="41"/>
  <c r="M195" i="41"/>
  <c r="M193" i="41"/>
  <c r="M192" i="41"/>
  <c r="T353" i="38" l="1"/>
  <c r="CU353" i="38" s="1"/>
  <c r="J82" i="41"/>
  <c r="L26" i="37"/>
  <c r="T298" i="38"/>
  <c r="CU298" i="38" s="1"/>
  <c r="K159" i="37"/>
  <c r="F86" i="35"/>
  <c r="G86" i="35" s="1"/>
  <c r="H86" i="35" s="1"/>
  <c r="I86" i="35" s="1"/>
  <c r="J196" i="41"/>
  <c r="J197" i="41"/>
  <c r="J199" i="41"/>
  <c r="J198" i="41"/>
  <c r="K82" i="41" l="1"/>
  <c r="U353" i="38"/>
  <c r="CV353" i="38" s="1"/>
  <c r="L159" i="37"/>
  <c r="M26" i="37"/>
  <c r="U298" i="38"/>
  <c r="CV298" i="38" s="1"/>
  <c r="F87" i="35"/>
  <c r="J27" i="37" s="1"/>
  <c r="K196" i="41"/>
  <c r="K199" i="41"/>
  <c r="K198" i="41"/>
  <c r="K197" i="41"/>
  <c r="V353" i="38" l="1"/>
  <c r="CW353" i="38" s="1"/>
  <c r="L82" i="41"/>
  <c r="G87" i="35"/>
  <c r="H87" i="35" s="1"/>
  <c r="I87" i="35" s="1"/>
  <c r="V298" i="38"/>
  <c r="CW298" i="38" s="1"/>
  <c r="M159" i="37"/>
  <c r="F88" i="35"/>
  <c r="G88" i="35" s="1"/>
  <c r="H88" i="35" s="1"/>
  <c r="I88" i="35" s="1"/>
  <c r="L197" i="41"/>
  <c r="L196" i="41"/>
  <c r="L199" i="41"/>
  <c r="L198" i="41"/>
  <c r="M82" i="41" l="1"/>
  <c r="S354" i="38"/>
  <c r="CT354" i="38" s="1"/>
  <c r="S299" i="38"/>
  <c r="CT299" i="38" s="1"/>
  <c r="K27" i="37"/>
  <c r="J160" i="37"/>
  <c r="F89" i="35"/>
  <c r="G89" i="35" s="1"/>
  <c r="H89" i="35" s="1"/>
  <c r="I89" i="35" s="1"/>
  <c r="M198" i="41"/>
  <c r="M197" i="41"/>
  <c r="M196" i="41"/>
  <c r="M199" i="41"/>
  <c r="J83" i="41" l="1"/>
  <c r="T354" i="38"/>
  <c r="CU354" i="38" s="1"/>
  <c r="T299" i="38"/>
  <c r="CU299" i="38" s="1"/>
  <c r="L27" i="37"/>
  <c r="K160" i="37"/>
  <c r="F90" i="35"/>
  <c r="G90" i="35" s="1"/>
  <c r="H90" i="35" s="1"/>
  <c r="I90" i="35" s="1"/>
  <c r="J202" i="41"/>
  <c r="J200" i="41"/>
  <c r="J203" i="41"/>
  <c r="J201" i="41"/>
  <c r="U354" i="38" l="1"/>
  <c r="CV354" i="38" s="1"/>
  <c r="K83" i="41"/>
  <c r="M27" i="37"/>
  <c r="U299" i="38"/>
  <c r="CV299" i="38" s="1"/>
  <c r="L160" i="37"/>
  <c r="F91" i="35"/>
  <c r="J28" i="37" s="1"/>
  <c r="K201" i="41"/>
  <c r="K202" i="41"/>
  <c r="K203" i="41"/>
  <c r="K200" i="41"/>
  <c r="L83" i="41" l="1"/>
  <c r="V354" i="38"/>
  <c r="CW354" i="38" s="1"/>
  <c r="V299" i="38"/>
  <c r="CW299" i="38" s="1"/>
  <c r="M160" i="37"/>
  <c r="G91" i="35"/>
  <c r="H91" i="35" s="1"/>
  <c r="I91" i="35" s="1"/>
  <c r="F92" i="35"/>
  <c r="G92" i="35" s="1"/>
  <c r="H92" i="35" s="1"/>
  <c r="I92" i="35" s="1"/>
  <c r="L201" i="41"/>
  <c r="L202" i="41"/>
  <c r="L200" i="41"/>
  <c r="L203" i="41"/>
  <c r="S355" i="38" l="1"/>
  <c r="CT355" i="38" s="1"/>
  <c r="M83" i="41"/>
  <c r="K28" i="37"/>
  <c r="J161" i="37"/>
  <c r="S300" i="38"/>
  <c r="CT300" i="38" s="1"/>
  <c r="F93" i="35"/>
  <c r="G93" i="35" s="1"/>
  <c r="H93" i="35" s="1"/>
  <c r="I93" i="35" s="1"/>
  <c r="M203" i="41"/>
  <c r="M200" i="41"/>
  <c r="M202" i="41"/>
  <c r="M201" i="41"/>
  <c r="J84" i="41" l="1"/>
  <c r="T355" i="38"/>
  <c r="CU355" i="38" s="1"/>
  <c r="T300" i="38"/>
  <c r="CU300" i="38" s="1"/>
  <c r="L28" i="37"/>
  <c r="K161" i="37"/>
  <c r="F94" i="35"/>
  <c r="G94" i="35" s="1"/>
  <c r="H94" i="35" s="1"/>
  <c r="I94" i="35" s="1"/>
  <c r="J204" i="41"/>
  <c r="J205" i="41"/>
  <c r="J206" i="41"/>
  <c r="J207" i="41"/>
  <c r="K84" i="41" l="1"/>
  <c r="U355" i="38"/>
  <c r="CV355" i="38" s="1"/>
  <c r="L161" i="37"/>
  <c r="U300" i="38"/>
  <c r="CV300" i="38" s="1"/>
  <c r="M28" i="37"/>
  <c r="F95" i="35"/>
  <c r="J29" i="37" s="1"/>
  <c r="K205" i="41"/>
  <c r="K207" i="41"/>
  <c r="K206" i="41"/>
  <c r="K204" i="41"/>
  <c r="V355" i="38" l="1"/>
  <c r="CW355" i="38" s="1"/>
  <c r="L84" i="41"/>
  <c r="V300" i="38"/>
  <c r="CW300" i="38" s="1"/>
  <c r="M161" i="37"/>
  <c r="G95" i="35"/>
  <c r="H95" i="35" s="1"/>
  <c r="I95" i="35" s="1"/>
  <c r="F96" i="35"/>
  <c r="G96" i="35" s="1"/>
  <c r="H96" i="35" s="1"/>
  <c r="I96" i="35" s="1"/>
  <c r="L204" i="41"/>
  <c r="L206" i="41"/>
  <c r="L205" i="41"/>
  <c r="L207" i="41"/>
  <c r="S356" i="38" l="1"/>
  <c r="CT356" i="38" s="1"/>
  <c r="M84" i="41"/>
  <c r="S301" i="38"/>
  <c r="CT301" i="38" s="1"/>
  <c r="K29" i="37"/>
  <c r="J162" i="37"/>
  <c r="F97" i="35"/>
  <c r="G97" i="35" s="1"/>
  <c r="H97" i="35" s="1"/>
  <c r="I97" i="35" s="1"/>
  <c r="M204" i="41"/>
  <c r="M206" i="41"/>
  <c r="M205" i="41"/>
  <c r="M207" i="41"/>
  <c r="J85" i="41" l="1"/>
  <c r="T356" i="38"/>
  <c r="CU356" i="38" s="1"/>
  <c r="K162" i="37"/>
  <c r="T301" i="38"/>
  <c r="CU301" i="38" s="1"/>
  <c r="L29" i="37"/>
  <c r="F98" i="35"/>
  <c r="G98" i="35" s="1"/>
  <c r="H98" i="35" s="1"/>
  <c r="I98" i="35" s="1"/>
  <c r="J209" i="41"/>
  <c r="J211" i="41"/>
  <c r="J210" i="41"/>
  <c r="J208" i="41"/>
  <c r="U356" i="38" l="1"/>
  <c r="CV356" i="38" s="1"/>
  <c r="K85" i="41"/>
  <c r="U301" i="38"/>
  <c r="CV301" i="38" s="1"/>
  <c r="L162" i="37"/>
  <c r="M29" i="37"/>
  <c r="F99" i="35"/>
  <c r="J30" i="37" s="1"/>
  <c r="K211" i="41"/>
  <c r="K210" i="41"/>
  <c r="K208" i="41"/>
  <c r="K209" i="41"/>
  <c r="V356" i="38" l="1"/>
  <c r="CW356" i="38" s="1"/>
  <c r="L85" i="41"/>
  <c r="G99" i="35"/>
  <c r="H99" i="35" s="1"/>
  <c r="I99" i="35" s="1"/>
  <c r="M162" i="37"/>
  <c r="V301" i="38"/>
  <c r="CW301" i="38" s="1"/>
  <c r="F100" i="35"/>
  <c r="G100" i="35" s="1"/>
  <c r="H100" i="35" s="1"/>
  <c r="I100" i="35" s="1"/>
  <c r="L209" i="41"/>
  <c r="L210" i="41"/>
  <c r="L208" i="41"/>
  <c r="L211" i="41"/>
  <c r="M85" i="41" l="1"/>
  <c r="S357" i="38"/>
  <c r="K30" i="37"/>
  <c r="J163" i="37"/>
  <c r="S302" i="38"/>
  <c r="F101" i="35"/>
  <c r="G101" i="35" s="1"/>
  <c r="H101" i="35" s="1"/>
  <c r="I101" i="35" s="1"/>
  <c r="M208" i="41"/>
  <c r="M209" i="41"/>
  <c r="M210" i="41"/>
  <c r="M211" i="41"/>
  <c r="CT357" i="38" l="1"/>
  <c r="CT302" i="38"/>
  <c r="J86" i="41"/>
  <c r="T357" i="38"/>
  <c r="L30" i="37"/>
  <c r="T302" i="38"/>
  <c r="K163" i="37"/>
  <c r="F102" i="35"/>
  <c r="G102" i="35" s="1"/>
  <c r="H102" i="35" s="1"/>
  <c r="I102" i="35" s="1"/>
  <c r="J215" i="41"/>
  <c r="J212" i="41"/>
  <c r="J214" i="41"/>
  <c r="J213" i="41"/>
  <c r="CU357" i="38" l="1"/>
  <c r="CU302" i="38"/>
  <c r="U357" i="38"/>
  <c r="K86" i="41"/>
  <c r="L163" i="37"/>
  <c r="U302" i="38"/>
  <c r="M30" i="37"/>
  <c r="F103" i="35"/>
  <c r="J31" i="37" s="1"/>
  <c r="K212" i="41"/>
  <c r="K215" i="41"/>
  <c r="K213" i="41"/>
  <c r="K214" i="41"/>
  <c r="J164" i="37" l="1"/>
  <c r="K31" i="37"/>
  <c r="S358" i="38"/>
  <c r="S303" i="38"/>
  <c r="CV357" i="38"/>
  <c r="CV302" i="38"/>
  <c r="V357" i="38"/>
  <c r="L86" i="41"/>
  <c r="V302" i="38"/>
  <c r="M163" i="37"/>
  <c r="G103" i="35"/>
  <c r="H103" i="35" s="1"/>
  <c r="I103" i="35" s="1"/>
  <c r="F104" i="35"/>
  <c r="G104" i="35" s="1"/>
  <c r="H104" i="35" s="1"/>
  <c r="I104" i="35" s="1"/>
  <c r="L212" i="41"/>
  <c r="L214" i="41"/>
  <c r="L215" i="41"/>
  <c r="L213" i="41"/>
  <c r="CT303" i="38" l="1"/>
  <c r="S304" i="38"/>
  <c r="CT358" i="38"/>
  <c r="S359" i="38"/>
  <c r="CT359" i="38" s="1"/>
  <c r="L31" i="37"/>
  <c r="K164" i="37"/>
  <c r="T358" i="38"/>
  <c r="T303" i="38"/>
  <c r="S360" i="38"/>
  <c r="CT360" i="38" s="1"/>
  <c r="J87" i="41"/>
  <c r="J99" i="41"/>
  <c r="J92" i="41"/>
  <c r="J100" i="41"/>
  <c r="J91" i="41"/>
  <c r="J102" i="41"/>
  <c r="J89" i="41"/>
  <c r="J90" i="41"/>
  <c r="J103" i="41"/>
  <c r="J94" i="41"/>
  <c r="J97" i="41"/>
  <c r="J106" i="41"/>
  <c r="J93" i="41"/>
  <c r="J108" i="41"/>
  <c r="J98" i="41"/>
  <c r="J107" i="41"/>
  <c r="J111" i="41"/>
  <c r="J101" i="41"/>
  <c r="J110" i="41"/>
  <c r="J88" i="41"/>
  <c r="J96" i="41"/>
  <c r="J104" i="41"/>
  <c r="J109" i="41"/>
  <c r="J95" i="41"/>
  <c r="J105" i="41"/>
  <c r="J112" i="41"/>
  <c r="CW357" i="38"/>
  <c r="CW302" i="38"/>
  <c r="M86" i="41"/>
  <c r="F105" i="35"/>
  <c r="G105" i="35" s="1"/>
  <c r="H105" i="35" s="1"/>
  <c r="I105" i="35" s="1"/>
  <c r="M212" i="41"/>
  <c r="M215" i="41"/>
  <c r="M214" i="41"/>
  <c r="M213" i="41"/>
  <c r="S361" i="38" l="1"/>
  <c r="CT361" i="38" s="1"/>
  <c r="T304" i="38"/>
  <c r="CU303" i="38"/>
  <c r="CU358" i="38"/>
  <c r="T359" i="38"/>
  <c r="K87" i="41"/>
  <c r="K100" i="41"/>
  <c r="K101" i="41"/>
  <c r="K89" i="41"/>
  <c r="K110" i="41"/>
  <c r="K93" i="41"/>
  <c r="K92" i="41"/>
  <c r="K108" i="41"/>
  <c r="K88" i="41"/>
  <c r="K104" i="41"/>
  <c r="K90" i="41"/>
  <c r="K111" i="41"/>
  <c r="K105" i="41"/>
  <c r="K103" i="41"/>
  <c r="K95" i="41"/>
  <c r="K106" i="41"/>
  <c r="K102" i="41"/>
  <c r="K99" i="41"/>
  <c r="K94" i="41"/>
  <c r="K91" i="41"/>
  <c r="K109" i="41"/>
  <c r="K112" i="41"/>
  <c r="K107" i="41"/>
  <c r="K98" i="41"/>
  <c r="K97" i="41"/>
  <c r="K96" i="41"/>
  <c r="M31" i="37"/>
  <c r="L164" i="37"/>
  <c r="U358" i="38"/>
  <c r="U303" i="38"/>
  <c r="CT304" i="38"/>
  <c r="S305" i="38"/>
  <c r="S362" i="38"/>
  <c r="F106" i="35"/>
  <c r="G106" i="35" s="1"/>
  <c r="H106" i="35" s="1"/>
  <c r="I106" i="35" s="1"/>
  <c r="J277" i="41"/>
  <c r="J275" i="41"/>
  <c r="J228" i="41"/>
  <c r="J272" i="41"/>
  <c r="J224" i="41"/>
  <c r="J254" i="41"/>
  <c r="J234" i="41"/>
  <c r="J269" i="41"/>
  <c r="J258" i="41"/>
  <c r="J227" i="41"/>
  <c r="J271" i="41"/>
  <c r="J260" i="41"/>
  <c r="J262" i="41"/>
  <c r="J225" i="41"/>
  <c r="J246" i="41"/>
  <c r="J221" i="41"/>
  <c r="J251" i="41"/>
  <c r="J238" i="41"/>
  <c r="J274" i="41"/>
  <c r="J250" i="41"/>
  <c r="J263" i="41"/>
  <c r="J276" i="41"/>
  <c r="J253" i="41"/>
  <c r="J217" i="41"/>
  <c r="J220" i="41"/>
  <c r="J257" i="41"/>
  <c r="J232" i="41"/>
  <c r="J237" i="41"/>
  <c r="J233" i="41"/>
  <c r="J216" i="41"/>
  <c r="J229" i="41"/>
  <c r="J283" i="41"/>
  <c r="J222" i="41"/>
  <c r="J266" i="41"/>
  <c r="J264" i="41"/>
  <c r="J226" i="41"/>
  <c r="J256" i="41"/>
  <c r="J244" i="41"/>
  <c r="J268" i="41"/>
  <c r="J249" i="41"/>
  <c r="J281" i="41"/>
  <c r="J273" i="41"/>
  <c r="J282" i="41"/>
  <c r="J219" i="41"/>
  <c r="J223" i="41"/>
  <c r="J265" i="41"/>
  <c r="J278" i="41"/>
  <c r="J242" i="41"/>
  <c r="J259" i="41"/>
  <c r="J261" i="41"/>
  <c r="J218" i="41"/>
  <c r="J239" i="41"/>
  <c r="J267" i="41"/>
  <c r="J236" i="41"/>
  <c r="J270" i="41"/>
  <c r="J230" i="41"/>
  <c r="J243" i="41"/>
  <c r="J241" i="41"/>
  <c r="J248" i="41"/>
  <c r="J245" i="41"/>
  <c r="J279" i="41"/>
  <c r="J280" i="41"/>
  <c r="J240" i="41"/>
  <c r="J231" i="41"/>
  <c r="J235" i="41"/>
  <c r="J255" i="41"/>
  <c r="J252" i="41"/>
  <c r="J247" i="41"/>
  <c r="CV358" i="38" l="1"/>
  <c r="U359" i="38"/>
  <c r="CV359" i="38" s="1"/>
  <c r="T360" i="38"/>
  <c r="CU359" i="38"/>
  <c r="CU304" i="38"/>
  <c r="T305" i="38"/>
  <c r="L87" i="41"/>
  <c r="L111" i="41"/>
  <c r="L94" i="41"/>
  <c r="L100" i="41"/>
  <c r="L109" i="41"/>
  <c r="L96" i="41"/>
  <c r="L104" i="41"/>
  <c r="L108" i="41"/>
  <c r="L112" i="41"/>
  <c r="L99" i="41"/>
  <c r="L103" i="41"/>
  <c r="L107" i="41"/>
  <c r="L106" i="41"/>
  <c r="L93" i="41"/>
  <c r="L90" i="41"/>
  <c r="L110" i="41"/>
  <c r="L92" i="41"/>
  <c r="L89" i="41"/>
  <c r="L97" i="41"/>
  <c r="L98" i="41"/>
  <c r="L88" i="41"/>
  <c r="L105" i="41"/>
  <c r="L101" i="41"/>
  <c r="L91" i="41"/>
  <c r="L95" i="41"/>
  <c r="L102" i="41"/>
  <c r="CT305" i="38"/>
  <c r="S306" i="38"/>
  <c r="M164" i="37"/>
  <c r="V303" i="38"/>
  <c r="V358" i="38"/>
  <c r="CV303" i="38"/>
  <c r="U304" i="38"/>
  <c r="CT362" i="38"/>
  <c r="S363" i="38"/>
  <c r="K273" i="41"/>
  <c r="K278" i="41"/>
  <c r="K254" i="41"/>
  <c r="K234" i="41"/>
  <c r="K216" i="41"/>
  <c r="K225" i="41"/>
  <c r="K219" i="41"/>
  <c r="K261" i="41"/>
  <c r="K218" i="41"/>
  <c r="K243" i="41"/>
  <c r="K250" i="41"/>
  <c r="K241" i="41"/>
  <c r="K244" i="41"/>
  <c r="K283" i="41"/>
  <c r="K233" i="41"/>
  <c r="K277" i="41"/>
  <c r="K279" i="41"/>
  <c r="K232" i="41"/>
  <c r="K265" i="41"/>
  <c r="K231" i="41"/>
  <c r="K263" i="41"/>
  <c r="K248" i="41"/>
  <c r="K257" i="41"/>
  <c r="K275" i="41"/>
  <c r="K281" i="41"/>
  <c r="K258" i="41"/>
  <c r="K276" i="41"/>
  <c r="K235" i="41"/>
  <c r="K280" i="41"/>
  <c r="K251" i="41"/>
  <c r="K264" i="41"/>
  <c r="K239" i="41"/>
  <c r="K266" i="41"/>
  <c r="K224" i="41"/>
  <c r="K268" i="41"/>
  <c r="K262" i="41"/>
  <c r="K247" i="41"/>
  <c r="K246" i="41"/>
  <c r="K255" i="41"/>
  <c r="K226" i="41"/>
  <c r="K222" i="41"/>
  <c r="K249" i="41"/>
  <c r="K217" i="41"/>
  <c r="K282" i="41"/>
  <c r="K274" i="41"/>
  <c r="K252" i="41"/>
  <c r="K230" i="41"/>
  <c r="K237" i="41"/>
  <c r="K259" i="41"/>
  <c r="K238" i="41"/>
  <c r="K240" i="41"/>
  <c r="K220" i="41"/>
  <c r="K272" i="41"/>
  <c r="K256" i="41"/>
  <c r="K270" i="41"/>
  <c r="K260" i="41"/>
  <c r="K236" i="41"/>
  <c r="K271" i="41"/>
  <c r="K242" i="41"/>
  <c r="K229" i="41"/>
  <c r="K267" i="41"/>
  <c r="K245" i="41"/>
  <c r="K228" i="41"/>
  <c r="K223" i="41"/>
  <c r="K269" i="41"/>
  <c r="K253" i="41"/>
  <c r="K227" i="41"/>
  <c r="K221" i="41"/>
  <c r="U360" i="38" l="1"/>
  <c r="CU305" i="38"/>
  <c r="T306" i="38"/>
  <c r="CV304" i="38"/>
  <c r="U305" i="38"/>
  <c r="V359" i="38"/>
  <c r="CW358" i="38"/>
  <c r="CU360" i="38"/>
  <c r="T361" i="38"/>
  <c r="CW303" i="38"/>
  <c r="V304" i="38"/>
  <c r="M106" i="41"/>
  <c r="M95" i="41"/>
  <c r="M102" i="41"/>
  <c r="M109" i="41"/>
  <c r="M101" i="41"/>
  <c r="M91" i="41"/>
  <c r="M94" i="41"/>
  <c r="M98" i="41"/>
  <c r="M87" i="41"/>
  <c r="M107" i="41"/>
  <c r="M97" i="41"/>
  <c r="M92" i="41"/>
  <c r="M103" i="41"/>
  <c r="M105" i="41"/>
  <c r="M89" i="41"/>
  <c r="M110" i="41"/>
  <c r="M88" i="41"/>
  <c r="M111" i="41"/>
  <c r="M108" i="41"/>
  <c r="M99" i="41"/>
  <c r="M93" i="41"/>
  <c r="M104" i="41"/>
  <c r="M112" i="41"/>
  <c r="M90" i="41"/>
  <c r="M96" i="41"/>
  <c r="M100" i="41"/>
  <c r="CT306" i="38"/>
  <c r="S307" i="38"/>
  <c r="CT363" i="38"/>
  <c r="S364" i="38"/>
  <c r="L231" i="41"/>
  <c r="L246" i="41"/>
  <c r="L256" i="41"/>
  <c r="L267" i="41"/>
  <c r="L232" i="41"/>
  <c r="L250" i="41"/>
  <c r="L281" i="41"/>
  <c r="L263" i="41"/>
  <c r="L224" i="41"/>
  <c r="L247" i="41"/>
  <c r="L279" i="41"/>
  <c r="L249" i="41"/>
  <c r="L261" i="41"/>
  <c r="L276" i="41"/>
  <c r="L280" i="41"/>
  <c r="L275" i="41"/>
  <c r="L227" i="41"/>
  <c r="L238" i="41"/>
  <c r="L270" i="41"/>
  <c r="L241" i="41"/>
  <c r="L244" i="41"/>
  <c r="L252" i="41"/>
  <c r="L233" i="41"/>
  <c r="L251" i="41"/>
  <c r="L230" i="41"/>
  <c r="L266" i="41"/>
  <c r="L260" i="41"/>
  <c r="L218" i="41"/>
  <c r="L234" i="41"/>
  <c r="L255" i="41"/>
  <c r="L237" i="41"/>
  <c r="L268" i="41"/>
  <c r="L258" i="41"/>
  <c r="L253" i="41"/>
  <c r="L235" i="41"/>
  <c r="L265" i="41"/>
  <c r="L236" i="41"/>
  <c r="L229" i="41"/>
  <c r="L221" i="41"/>
  <c r="L239" i="41"/>
  <c r="L262" i="41"/>
  <c r="L226" i="41"/>
  <c r="L228" i="41"/>
  <c r="L248" i="41"/>
  <c r="L217" i="41"/>
  <c r="L223" i="41"/>
  <c r="L219" i="41"/>
  <c r="L257" i="41"/>
  <c r="L273" i="41"/>
  <c r="L243" i="41"/>
  <c r="L216" i="41"/>
  <c r="L245" i="41"/>
  <c r="L269" i="41"/>
  <c r="L271" i="41"/>
  <c r="L225" i="41"/>
  <c r="L240" i="41"/>
  <c r="L274" i="41"/>
  <c r="L242" i="41"/>
  <c r="L278" i="41"/>
  <c r="L277" i="41"/>
  <c r="L259" i="41"/>
  <c r="L282" i="41"/>
  <c r="L220" i="41"/>
  <c r="L254" i="41"/>
  <c r="L272" i="41"/>
  <c r="L222" i="41"/>
  <c r="L264" i="41"/>
  <c r="L283" i="41"/>
  <c r="CV360" i="38" l="1"/>
  <c r="U361" i="38"/>
  <c r="CW304" i="38"/>
  <c r="V305" i="38"/>
  <c r="CW359" i="38"/>
  <c r="V360" i="38"/>
  <c r="CU361" i="38"/>
  <c r="T362" i="38"/>
  <c r="U306" i="38"/>
  <c r="CV305" i="38"/>
  <c r="CT307" i="38"/>
  <c r="S308" i="38"/>
  <c r="CU306" i="38"/>
  <c r="T307" i="38"/>
  <c r="CT364" i="38"/>
  <c r="S365" i="38"/>
  <c r="M247" i="41"/>
  <c r="M248" i="41"/>
  <c r="M276" i="41"/>
  <c r="M255" i="41"/>
  <c r="M278" i="41"/>
  <c r="M252" i="41"/>
  <c r="M228" i="41"/>
  <c r="M281" i="41"/>
  <c r="M243" i="41"/>
  <c r="M233" i="41"/>
  <c r="M231" i="41"/>
  <c r="M216" i="41"/>
  <c r="M234" i="41"/>
  <c r="M273" i="41"/>
  <c r="M246" i="41"/>
  <c r="M261" i="41"/>
  <c r="M266" i="41"/>
  <c r="M225" i="41"/>
  <c r="M277" i="41"/>
  <c r="M251" i="41"/>
  <c r="M224" i="41"/>
  <c r="M218" i="41"/>
  <c r="M263" i="41"/>
  <c r="M259" i="41"/>
  <c r="M229" i="41"/>
  <c r="M240" i="41"/>
  <c r="M269" i="41"/>
  <c r="M279" i="41"/>
  <c r="M232" i="41"/>
  <c r="M265" i="41"/>
  <c r="M222" i="41"/>
  <c r="M239" i="41"/>
  <c r="M227" i="41"/>
  <c r="M267" i="41"/>
  <c r="M226" i="41"/>
  <c r="M257" i="41"/>
  <c r="M258" i="41"/>
  <c r="M241" i="41"/>
  <c r="M272" i="41"/>
  <c r="M235" i="41"/>
  <c r="M236" i="41"/>
  <c r="M223" i="41"/>
  <c r="M245" i="41"/>
  <c r="M237" i="41"/>
  <c r="M260" i="41"/>
  <c r="M264" i="41"/>
  <c r="M253" i="41"/>
  <c r="M219" i="41"/>
  <c r="M221" i="41"/>
  <c r="M217" i="41"/>
  <c r="M250" i="41"/>
  <c r="M242" i="41"/>
  <c r="M230" i="41"/>
  <c r="M268" i="41"/>
  <c r="M270" i="41"/>
  <c r="M262" i="41"/>
  <c r="M280" i="41"/>
  <c r="M238" i="41"/>
  <c r="M271" i="41"/>
  <c r="M275" i="41"/>
  <c r="M254" i="41"/>
  <c r="M220" i="41"/>
  <c r="M283" i="41"/>
  <c r="M256" i="41"/>
  <c r="M244" i="41"/>
  <c r="M249" i="41"/>
  <c r="M274" i="41"/>
  <c r="M282" i="41"/>
  <c r="CV361" i="38" l="1"/>
  <c r="U362" i="38"/>
  <c r="CT308" i="38"/>
  <c r="S309" i="38"/>
  <c r="CW305" i="38"/>
  <c r="V306" i="38"/>
  <c r="CU307" i="38"/>
  <c r="T308" i="38"/>
  <c r="CU308" i="38" s="1"/>
  <c r="CW360" i="38"/>
  <c r="V361" i="38"/>
  <c r="CW361" i="38" s="1"/>
  <c r="CV306" i="38"/>
  <c r="U307" i="38"/>
  <c r="V362" i="38"/>
  <c r="CW362" i="38" s="1"/>
  <c r="CU362" i="38"/>
  <c r="T363" i="38"/>
  <c r="CT365" i="38"/>
  <c r="S366" i="38"/>
  <c r="E7" i="41"/>
  <c r="E8" i="41" s="1"/>
  <c r="E9" i="41" s="1"/>
  <c r="E10" i="41" s="1"/>
  <c r="E11" i="41" s="1"/>
  <c r="E12" i="41" s="1"/>
  <c r="E13" i="41" s="1"/>
  <c r="E14" i="41" s="1"/>
  <c r="E15" i="41" s="1"/>
  <c r="E16" i="41" s="1"/>
  <c r="E17" i="41" s="1"/>
  <c r="E18" i="41" s="1"/>
  <c r="E19" i="41" s="1"/>
  <c r="E20" i="41" s="1"/>
  <c r="E21" i="41" s="1"/>
  <c r="E22" i="41" s="1"/>
  <c r="E23" i="41" s="1"/>
  <c r="E24" i="41" s="1"/>
  <c r="E25" i="41" s="1"/>
  <c r="E26" i="41" s="1"/>
  <c r="E27" i="41" s="1"/>
  <c r="E28" i="41" s="1"/>
  <c r="E29" i="41" s="1"/>
  <c r="E30" i="41" s="1"/>
  <c r="V363" i="38" l="1"/>
  <c r="CW363" i="38" s="1"/>
  <c r="CV362" i="38"/>
  <c r="U363" i="38"/>
  <c r="T309" i="38"/>
  <c r="CU363" i="38"/>
  <c r="T364" i="38"/>
  <c r="CW306" i="38"/>
  <c r="V307" i="38"/>
  <c r="CV307" i="38"/>
  <c r="U308" i="38"/>
  <c r="CV308" i="38" s="1"/>
  <c r="CT309" i="38"/>
  <c r="S310" i="38"/>
  <c r="CT366" i="38"/>
  <c r="S367" i="38"/>
  <c r="V364" i="38"/>
  <c r="N224" i="38"/>
  <c r="N114" i="38"/>
  <c r="N279" i="38"/>
  <c r="N334" i="38"/>
  <c r="N59" i="38"/>
  <c r="N169" i="38"/>
  <c r="N4" i="38"/>
  <c r="E140" i="37"/>
  <c r="U364" i="38" l="1"/>
  <c r="CV363" i="38"/>
  <c r="CW307" i="38"/>
  <c r="V308" i="38"/>
  <c r="CW308" i="38" s="1"/>
  <c r="T365" i="38"/>
  <c r="CU365" i="38" s="1"/>
  <c r="CU364" i="38"/>
  <c r="CU309" i="38"/>
  <c r="T310" i="38"/>
  <c r="U309" i="38"/>
  <c r="CV309" i="38" s="1"/>
  <c r="S311" i="38"/>
  <c r="CT310" i="38"/>
  <c r="CW364" i="38"/>
  <c r="V365" i="38"/>
  <c r="CT367" i="38"/>
  <c r="S368" i="38"/>
  <c r="E86" i="41"/>
  <c r="E82" i="41"/>
  <c r="E84" i="41"/>
  <c r="E63" i="41"/>
  <c r="E83" i="41"/>
  <c r="E85" i="41"/>
  <c r="E64" i="41"/>
  <c r="E65" i="41"/>
  <c r="E66" i="41"/>
  <c r="E68" i="41"/>
  <c r="E67" i="41"/>
  <c r="E71" i="41"/>
  <c r="E70" i="41"/>
  <c r="E69" i="41"/>
  <c r="E72" i="41"/>
  <c r="E73" i="41"/>
  <c r="E74" i="41"/>
  <c r="E75" i="41"/>
  <c r="E76" i="41"/>
  <c r="E77" i="41"/>
  <c r="E78" i="41"/>
  <c r="E81" i="41"/>
  <c r="E80" i="41"/>
  <c r="E79" i="41"/>
  <c r="N5" i="38"/>
  <c r="N6" i="38" s="1"/>
  <c r="N7" i="38" s="1"/>
  <c r="N8" i="38" s="1"/>
  <c r="N170" i="38"/>
  <c r="CO170" i="38" s="1"/>
  <c r="CO169" i="38"/>
  <c r="N60" i="38"/>
  <c r="CO60" i="38" s="1"/>
  <c r="CO59" i="38"/>
  <c r="CO334" i="38"/>
  <c r="N335" i="38"/>
  <c r="CO335" i="38" s="1"/>
  <c r="CO279" i="38"/>
  <c r="N280" i="38"/>
  <c r="CO280" i="38" s="1"/>
  <c r="N115" i="38"/>
  <c r="CO115" i="38" s="1"/>
  <c r="CO114" i="38"/>
  <c r="CO224" i="38"/>
  <c r="N225" i="38"/>
  <c r="CO225" i="38" s="1"/>
  <c r="E135" i="41"/>
  <c r="E179" i="41"/>
  <c r="E127" i="41"/>
  <c r="E152" i="41"/>
  <c r="E178" i="41"/>
  <c r="E142" i="41"/>
  <c r="E198" i="41"/>
  <c r="E196" i="41"/>
  <c r="E211" i="41"/>
  <c r="E220" i="41"/>
  <c r="E158" i="41"/>
  <c r="E138" i="41"/>
  <c r="E180" i="41"/>
  <c r="E163" i="41"/>
  <c r="E160" i="41"/>
  <c r="E204" i="41"/>
  <c r="E199" i="41"/>
  <c r="E136" i="41"/>
  <c r="E151" i="41"/>
  <c r="E184" i="41"/>
  <c r="E186" i="41"/>
  <c r="E188" i="41"/>
  <c r="E149" i="41"/>
  <c r="E201" i="41"/>
  <c r="E200" i="41"/>
  <c r="E153" i="41"/>
  <c r="E193" i="41"/>
  <c r="E177" i="41"/>
  <c r="E216" i="41"/>
  <c r="E141" i="41"/>
  <c r="E147" i="41"/>
  <c r="E124" i="41"/>
  <c r="E146" i="41"/>
  <c r="E217" i="41"/>
  <c r="E213" i="41"/>
  <c r="E166" i="41"/>
  <c r="E144" i="41"/>
  <c r="E156" i="41"/>
  <c r="E129" i="41"/>
  <c r="E126" i="41"/>
  <c r="E182" i="41"/>
  <c r="E170" i="41"/>
  <c r="E133" i="41"/>
  <c r="E183" i="41"/>
  <c r="E145" i="41"/>
  <c r="E205" i="41"/>
  <c r="E219" i="41"/>
  <c r="E221" i="41"/>
  <c r="E162" i="41"/>
  <c r="E209" i="41"/>
  <c r="E197" i="41"/>
  <c r="E187" i="41"/>
  <c r="E157" i="41"/>
  <c r="E190" i="41"/>
  <c r="E218" i="41"/>
  <c r="E125" i="41"/>
  <c r="E202" i="41"/>
  <c r="E134" i="41"/>
  <c r="E154" i="41"/>
  <c r="E206" i="41"/>
  <c r="E137" i="41"/>
  <c r="E189" i="41"/>
  <c r="E195" i="41"/>
  <c r="E222" i="41"/>
  <c r="E130" i="41"/>
  <c r="E155" i="41"/>
  <c r="E207" i="41"/>
  <c r="E143" i="41"/>
  <c r="E148" i="41"/>
  <c r="E161" i="41"/>
  <c r="E214" i="41"/>
  <c r="E223" i="41"/>
  <c r="E172" i="41"/>
  <c r="E168" i="41"/>
  <c r="E192" i="41"/>
  <c r="E194" i="41"/>
  <c r="E131" i="41"/>
  <c r="E159" i="41"/>
  <c r="E128" i="41"/>
  <c r="E208" i="41"/>
  <c r="E191" i="41"/>
  <c r="E164" i="41"/>
  <c r="E169" i="41"/>
  <c r="E175" i="41"/>
  <c r="E212" i="41"/>
  <c r="E140" i="41"/>
  <c r="E173" i="41"/>
  <c r="E171" i="41"/>
  <c r="E139" i="41"/>
  <c r="E174" i="41"/>
  <c r="E185" i="41"/>
  <c r="E181" i="41"/>
  <c r="E176" i="41"/>
  <c r="E150" i="41"/>
  <c r="E167" i="41"/>
  <c r="E132" i="41"/>
  <c r="E165" i="41"/>
  <c r="E210" i="41"/>
  <c r="E203" i="41"/>
  <c r="E215" i="41"/>
  <c r="E255" i="41"/>
  <c r="E249" i="41"/>
  <c r="E253" i="41"/>
  <c r="E248" i="41"/>
  <c r="E234" i="41"/>
  <c r="E231" i="41"/>
  <c r="E232" i="41"/>
  <c r="E228" i="41"/>
  <c r="E254" i="41"/>
  <c r="E279" i="41"/>
  <c r="E236" i="41"/>
  <c r="E233" i="41"/>
  <c r="E227" i="41"/>
  <c r="E272" i="41"/>
  <c r="E269" i="41"/>
  <c r="E271" i="41"/>
  <c r="E245" i="41"/>
  <c r="E241" i="41"/>
  <c r="E238" i="41"/>
  <c r="E229" i="41"/>
  <c r="E274" i="41"/>
  <c r="E273" i="41"/>
  <c r="E267" i="41"/>
  <c r="E280" i="41"/>
  <c r="E247" i="41"/>
  <c r="E263" i="41"/>
  <c r="E246" i="41"/>
  <c r="E265" i="41"/>
  <c r="E264" i="41"/>
  <c r="E259" i="41"/>
  <c r="E258" i="41"/>
  <c r="E252" i="41"/>
  <c r="E256" i="41"/>
  <c r="E250" i="41"/>
  <c r="E243" i="41"/>
  <c r="E242" i="41"/>
  <c r="E226" i="41"/>
  <c r="E260" i="41"/>
  <c r="E281" i="41"/>
  <c r="E240" i="41"/>
  <c r="E244" i="41"/>
  <c r="E237" i="41"/>
  <c r="E225" i="41"/>
  <c r="E257" i="41"/>
  <c r="E251" i="41"/>
  <c r="E282" i="41"/>
  <c r="E276" i="41"/>
  <c r="E283" i="41"/>
  <c r="E239" i="41"/>
  <c r="E230" i="41"/>
  <c r="E224" i="41"/>
  <c r="E262" i="41"/>
  <c r="E268" i="41"/>
  <c r="E261" i="41"/>
  <c r="E235" i="41"/>
  <c r="E266" i="41"/>
  <c r="E275" i="41"/>
  <c r="E270" i="41"/>
  <c r="E278" i="41"/>
  <c r="E277" i="41"/>
  <c r="V309" i="38" l="1"/>
  <c r="U365" i="38"/>
  <c r="CV364" i="38"/>
  <c r="CT311" i="38"/>
  <c r="S312" i="38"/>
  <c r="CT312" i="38" s="1"/>
  <c r="U310" i="38"/>
  <c r="CV310" i="38" s="1"/>
  <c r="CU310" i="38"/>
  <c r="T311" i="38"/>
  <c r="T366" i="38"/>
  <c r="CU366" i="38" s="1"/>
  <c r="S313" i="38"/>
  <c r="CT313" i="38" s="1"/>
  <c r="CT368" i="38"/>
  <c r="S369" i="38"/>
  <c r="CW365" i="38"/>
  <c r="V366" i="38"/>
  <c r="N226" i="38"/>
  <c r="CO226" i="38" s="1"/>
  <c r="N171" i="38"/>
  <c r="N281" i="38"/>
  <c r="CO281" i="38" s="1"/>
  <c r="N116" i="38"/>
  <c r="CO116" i="38" s="1"/>
  <c r="N336" i="38"/>
  <c r="N337" i="38" s="1"/>
  <c r="CO337" i="38" s="1"/>
  <c r="N61" i="38"/>
  <c r="N9" i="38"/>
  <c r="CW309" i="38" l="1"/>
  <c r="V310" i="38"/>
  <c r="CV365" i="38"/>
  <c r="U366" i="38"/>
  <c r="T367" i="38"/>
  <c r="U311" i="38"/>
  <c r="S314" i="38"/>
  <c r="CU311" i="38"/>
  <c r="T312" i="38"/>
  <c r="CT369" i="38"/>
  <c r="S370" i="38"/>
  <c r="CW366" i="38"/>
  <c r="V367" i="38"/>
  <c r="CT314" i="38"/>
  <c r="S315" i="38"/>
  <c r="N227" i="38"/>
  <c r="CO227" i="38" s="1"/>
  <c r="CO171" i="38"/>
  <c r="N172" i="38"/>
  <c r="N117" i="38"/>
  <c r="N282" i="38"/>
  <c r="N10" i="38"/>
  <c r="N11" i="38" s="1"/>
  <c r="CO61" i="38"/>
  <c r="CO336" i="38"/>
  <c r="N338" i="38"/>
  <c r="N62" i="38"/>
  <c r="V311" i="38" l="1"/>
  <c r="CW310" i="38"/>
  <c r="CV366" i="38"/>
  <c r="U367" i="38"/>
  <c r="U312" i="38"/>
  <c r="CV311" i="38"/>
  <c r="CU367" i="38"/>
  <c r="T368" i="38"/>
  <c r="CU312" i="38"/>
  <c r="T313" i="38"/>
  <c r="CU313" i="38" s="1"/>
  <c r="CW367" i="38"/>
  <c r="V368" i="38"/>
  <c r="CT370" i="38"/>
  <c r="S371" i="38"/>
  <c r="CT315" i="38"/>
  <c r="S316" i="38"/>
  <c r="N228" i="38"/>
  <c r="CO228" i="38" s="1"/>
  <c r="CO172" i="38"/>
  <c r="N173" i="38"/>
  <c r="N174" i="38" s="1"/>
  <c r="CO174" i="38" s="1"/>
  <c r="CO282" i="38"/>
  <c r="N283" i="38"/>
  <c r="CO117" i="38"/>
  <c r="N118" i="38"/>
  <c r="CO62" i="38"/>
  <c r="N63" i="38"/>
  <c r="CO338" i="38"/>
  <c r="N339" i="38"/>
  <c r="CO339" i="38" s="1"/>
  <c r="N12" i="38"/>
  <c r="N13" i="38" s="1"/>
  <c r="V312" i="38" l="1"/>
  <c r="CW311" i="38"/>
  <c r="CV367" i="38"/>
  <c r="U368" i="38"/>
  <c r="CU368" i="38"/>
  <c r="T369" i="38"/>
  <c r="CV312" i="38"/>
  <c r="U313" i="38"/>
  <c r="T314" i="38"/>
  <c r="CW368" i="38"/>
  <c r="V369" i="38"/>
  <c r="CT371" i="38"/>
  <c r="S372" i="38"/>
  <c r="CT316" i="38"/>
  <c r="S317" i="38"/>
  <c r="N229" i="38"/>
  <c r="CO229" i="38" s="1"/>
  <c r="N175" i="38"/>
  <c r="CO175" i="38" s="1"/>
  <c r="CO173" i="38"/>
  <c r="CO283" i="38"/>
  <c r="CO118" i="38"/>
  <c r="N119" i="38"/>
  <c r="N284" i="38"/>
  <c r="CO63" i="38"/>
  <c r="N64" i="38"/>
  <c r="N340" i="38"/>
  <c r="N14" i="38"/>
  <c r="N15" i="38" s="1"/>
  <c r="V313" i="38" l="1"/>
  <c r="CW312" i="38"/>
  <c r="CV368" i="38"/>
  <c r="U369" i="38"/>
  <c r="U314" i="38"/>
  <c r="CV313" i="38"/>
  <c r="CU369" i="38"/>
  <c r="T370" i="38"/>
  <c r="CU314" i="38"/>
  <c r="T315" i="38"/>
  <c r="CT372" i="38"/>
  <c r="S373" i="38"/>
  <c r="CW369" i="38"/>
  <c r="V370" i="38"/>
  <c r="CT317" i="38"/>
  <c r="S318" i="38"/>
  <c r="CT318" i="38" s="1"/>
  <c r="N230" i="38"/>
  <c r="CO230" i="38" s="1"/>
  <c r="N176" i="38"/>
  <c r="CO284" i="38"/>
  <c r="N285" i="38"/>
  <c r="CO119" i="38"/>
  <c r="N120" i="38"/>
  <c r="N121" i="38" s="1"/>
  <c r="CO64" i="38"/>
  <c r="N65" i="38"/>
  <c r="N16" i="38"/>
  <c r="N17" i="38" s="1"/>
  <c r="CO340" i="38"/>
  <c r="N341" i="38"/>
  <c r="V314" i="38" l="1"/>
  <c r="CW313" i="38"/>
  <c r="CV369" i="38"/>
  <c r="U370" i="38"/>
  <c r="CU370" i="38"/>
  <c r="T371" i="38"/>
  <c r="CV314" i="38"/>
  <c r="U315" i="38"/>
  <c r="CV315" i="38" s="1"/>
  <c r="CU315" i="38"/>
  <c r="T316" i="38"/>
  <c r="CW370" i="38"/>
  <c r="V371" i="38"/>
  <c r="CT373" i="38"/>
  <c r="S374" i="38"/>
  <c r="N231" i="38"/>
  <c r="CO231" i="38" s="1"/>
  <c r="N177" i="38"/>
  <c r="CO176" i="38"/>
  <c r="CO121" i="38"/>
  <c r="N122" i="38"/>
  <c r="CO122" i="38" s="1"/>
  <c r="CO120" i="38"/>
  <c r="CO285" i="38"/>
  <c r="N286" i="38"/>
  <c r="CO341" i="38"/>
  <c r="N342" i="38"/>
  <c r="N18" i="38"/>
  <c r="CO65" i="38"/>
  <c r="N66" i="38"/>
  <c r="CO66" i="38" s="1"/>
  <c r="CW314" i="38" l="1"/>
  <c r="V315" i="38"/>
  <c r="CV370" i="38"/>
  <c r="U371" i="38"/>
  <c r="CU371" i="38"/>
  <c r="T372" i="38"/>
  <c r="U316" i="38"/>
  <c r="CU316" i="38"/>
  <c r="T317" i="38"/>
  <c r="CT374" i="38"/>
  <c r="S375" i="38"/>
  <c r="CW371" i="38"/>
  <c r="V372" i="38"/>
  <c r="N232" i="38"/>
  <c r="CO232" i="38" s="1"/>
  <c r="N178" i="38"/>
  <c r="N179" i="38" s="1"/>
  <c r="CO179" i="38" s="1"/>
  <c r="CO177" i="38"/>
  <c r="CO286" i="38"/>
  <c r="N287" i="38"/>
  <c r="N123" i="38"/>
  <c r="CO123" i="38" s="1"/>
  <c r="N67" i="38"/>
  <c r="N19" i="38"/>
  <c r="CO342" i="38"/>
  <c r="N343" i="38"/>
  <c r="V316" i="38" l="1"/>
  <c r="CW315" i="38"/>
  <c r="CV371" i="38"/>
  <c r="U372" i="38"/>
  <c r="CU372" i="38"/>
  <c r="T373" i="38"/>
  <c r="CU373" i="38" s="1"/>
  <c r="CV316" i="38"/>
  <c r="U317" i="38"/>
  <c r="CU317" i="38"/>
  <c r="T318" i="38"/>
  <c r="CU318" i="38" s="1"/>
  <c r="CW372" i="38"/>
  <c r="V373" i="38"/>
  <c r="CT375" i="38"/>
  <c r="S376" i="38"/>
  <c r="N233" i="38"/>
  <c r="N234" i="38" s="1"/>
  <c r="CO234" i="38" s="1"/>
  <c r="CO178" i="38"/>
  <c r="N180" i="38"/>
  <c r="CO180" i="38" s="1"/>
  <c r="N124" i="38"/>
  <c r="CO124" i="38" s="1"/>
  <c r="CO287" i="38"/>
  <c r="N288" i="38"/>
  <c r="N289" i="38" s="1"/>
  <c r="CO289" i="38" s="1"/>
  <c r="CO343" i="38"/>
  <c r="N344" i="38"/>
  <c r="CO67" i="38"/>
  <c r="N68" i="38"/>
  <c r="N20" i="38"/>
  <c r="CW316" i="38" l="1"/>
  <c r="V317" i="38"/>
  <c r="T374" i="38"/>
  <c r="CU374" i="38" s="1"/>
  <c r="CV372" i="38"/>
  <c r="U373" i="38"/>
  <c r="U318" i="38"/>
  <c r="CV318" i="38" s="1"/>
  <c r="CV317" i="38"/>
  <c r="CT376" i="38"/>
  <c r="S377" i="38"/>
  <c r="CW373" i="38"/>
  <c r="V374" i="38"/>
  <c r="N235" i="38"/>
  <c r="N236" i="38" s="1"/>
  <c r="CO236" i="38" s="1"/>
  <c r="CO233" i="38"/>
  <c r="N181" i="38"/>
  <c r="N125" i="38"/>
  <c r="CO125" i="38" s="1"/>
  <c r="CO288" i="38"/>
  <c r="N290" i="38"/>
  <c r="CO290" i="38" s="1"/>
  <c r="N21" i="38"/>
  <c r="CO68" i="38"/>
  <c r="N69" i="38"/>
  <c r="CO344" i="38"/>
  <c r="N345" i="38"/>
  <c r="T375" i="38" l="1"/>
  <c r="CW317" i="38"/>
  <c r="V318" i="38"/>
  <c r="CW318" i="38" s="1"/>
  <c r="CV373" i="38"/>
  <c r="U374" i="38"/>
  <c r="CV374" i="38" s="1"/>
  <c r="CT377" i="38"/>
  <c r="S378" i="38"/>
  <c r="CW374" i="38"/>
  <c r="V375" i="38"/>
  <c r="CW375" i="38" s="1"/>
  <c r="N237" i="38"/>
  <c r="CO237" i="38" s="1"/>
  <c r="CO235" i="38"/>
  <c r="N291" i="38"/>
  <c r="CO291" i="38" s="1"/>
  <c r="CO181" i="38"/>
  <c r="N182" i="38"/>
  <c r="CO182" i="38" s="1"/>
  <c r="N126" i="38"/>
  <c r="CO126" i="38" s="1"/>
  <c r="CO345" i="38"/>
  <c r="N346" i="38"/>
  <c r="CO69" i="38"/>
  <c r="N70" i="38"/>
  <c r="N22" i="38"/>
  <c r="CU375" i="38" l="1"/>
  <c r="T376" i="38"/>
  <c r="U375" i="38"/>
  <c r="CV375" i="38" s="1"/>
  <c r="V376" i="38"/>
  <c r="CT378" i="38"/>
  <c r="S379" i="38"/>
  <c r="N238" i="38"/>
  <c r="CO238" i="38" s="1"/>
  <c r="N127" i="38"/>
  <c r="CO127" i="38" s="1"/>
  <c r="N292" i="38"/>
  <c r="CO292" i="38" s="1"/>
  <c r="N183" i="38"/>
  <c r="CO183" i="38" s="1"/>
  <c r="N239" i="38"/>
  <c r="N23" i="38"/>
  <c r="CO20" i="38" s="1"/>
  <c r="CO346" i="38"/>
  <c r="N347" i="38"/>
  <c r="CO70" i="38"/>
  <c r="N71" i="38"/>
  <c r="CU376" i="38" l="1"/>
  <c r="T377" i="38"/>
  <c r="U376" i="38"/>
  <c r="CT379" i="38"/>
  <c r="S380" i="38"/>
  <c r="CW376" i="38"/>
  <c r="V377" i="38"/>
  <c r="N128" i="38"/>
  <c r="CO128" i="38" s="1"/>
  <c r="N293" i="38"/>
  <c r="CO293" i="38" s="1"/>
  <c r="N184" i="38"/>
  <c r="CO184" i="38" s="1"/>
  <c r="CO239" i="38"/>
  <c r="N240" i="38"/>
  <c r="CO19" i="38"/>
  <c r="CO71" i="38"/>
  <c r="N72" i="38"/>
  <c r="CO21" i="38"/>
  <c r="CO347" i="38"/>
  <c r="N348" i="38"/>
  <c r="CO18" i="38"/>
  <c r="CO23" i="38"/>
  <c r="CO6" i="38"/>
  <c r="CO7" i="38"/>
  <c r="CO4" i="38"/>
  <c r="CO5" i="38"/>
  <c r="CO8" i="38"/>
  <c r="CO9" i="38"/>
  <c r="CO13" i="38"/>
  <c r="CO10" i="38"/>
  <c r="CO11" i="38"/>
  <c r="CO12" i="38"/>
  <c r="CO16" i="38"/>
  <c r="CO14" i="38"/>
  <c r="CO15" i="38"/>
  <c r="CO17" i="38"/>
  <c r="CO22" i="38"/>
  <c r="CU377" i="38" l="1"/>
  <c r="T378" i="38"/>
  <c r="CU378" i="38" s="1"/>
  <c r="CV376" i="38"/>
  <c r="U377" i="38"/>
  <c r="CV377" i="38" s="1"/>
  <c r="CT380" i="38"/>
  <c r="S381" i="38"/>
  <c r="CW377" i="38"/>
  <c r="V378" i="38"/>
  <c r="N129" i="38"/>
  <c r="CO129" i="38" s="1"/>
  <c r="N294" i="38"/>
  <c r="CO294" i="38" s="1"/>
  <c r="N185" i="38"/>
  <c r="CO185" i="38" s="1"/>
  <c r="CO240" i="38"/>
  <c r="N241" i="38"/>
  <c r="CO348" i="38"/>
  <c r="N349" i="38"/>
  <c r="CO72" i="38"/>
  <c r="N73" i="38"/>
  <c r="T379" i="38" l="1"/>
  <c r="CU379" i="38" s="1"/>
  <c r="U378" i="38"/>
  <c r="CT381" i="38"/>
  <c r="S382" i="38"/>
  <c r="CW378" i="38"/>
  <c r="V379" i="38"/>
  <c r="N130" i="38"/>
  <c r="CO130" i="38" s="1"/>
  <c r="N295" i="38"/>
  <c r="CO295" i="38" s="1"/>
  <c r="N186" i="38"/>
  <c r="CO186" i="38" s="1"/>
  <c r="CO241" i="38"/>
  <c r="N242" i="38"/>
  <c r="N131" i="38"/>
  <c r="CO349" i="38"/>
  <c r="N350" i="38"/>
  <c r="CO73" i="38"/>
  <c r="N74" i="38"/>
  <c r="T380" i="38" l="1"/>
  <c r="CV378" i="38"/>
  <c r="U379" i="38"/>
  <c r="CV379" i="38" s="1"/>
  <c r="CW379" i="38"/>
  <c r="V380" i="38"/>
  <c r="CT382" i="38"/>
  <c r="S383" i="38"/>
  <c r="CT383" i="38" s="1"/>
  <c r="N296" i="38"/>
  <c r="CO296" i="38" s="1"/>
  <c r="N187" i="38"/>
  <c r="CO187" i="38" s="1"/>
  <c r="CO242" i="38"/>
  <c r="N243" i="38"/>
  <c r="CO243" i="38" s="1"/>
  <c r="CO131" i="38"/>
  <c r="N132" i="38"/>
  <c r="CO350" i="38"/>
  <c r="N351" i="38"/>
  <c r="CO74" i="38"/>
  <c r="N75" i="38"/>
  <c r="CU380" i="38" l="1"/>
  <c r="T381" i="38"/>
  <c r="U380" i="38"/>
  <c r="CW380" i="38"/>
  <c r="V381" i="38"/>
  <c r="N297" i="38"/>
  <c r="N188" i="38"/>
  <c r="CO188" i="38" s="1"/>
  <c r="CO132" i="38"/>
  <c r="N133" i="38"/>
  <c r="CO133" i="38" s="1"/>
  <c r="CO75" i="38"/>
  <c r="N76" i="38"/>
  <c r="CO351" i="38"/>
  <c r="N352" i="38"/>
  <c r="CU381" i="38" l="1"/>
  <c r="T382" i="38"/>
  <c r="CU382" i="38" s="1"/>
  <c r="CV380" i="38"/>
  <c r="U381" i="38"/>
  <c r="CV381" i="38" s="1"/>
  <c r="CW381" i="38"/>
  <c r="V382" i="38"/>
  <c r="CO297" i="38"/>
  <c r="N298" i="38"/>
  <c r="CO298" i="38" s="1"/>
  <c r="CO352" i="38"/>
  <c r="N353" i="38"/>
  <c r="CO76" i="38"/>
  <c r="N77" i="38"/>
  <c r="T383" i="38" l="1"/>
  <c r="CU383" i="38" s="1"/>
  <c r="U382" i="38"/>
  <c r="CV382" i="38" s="1"/>
  <c r="CW382" i="38"/>
  <c r="V383" i="38"/>
  <c r="CW383" i="38" s="1"/>
  <c r="CO77" i="38"/>
  <c r="N78" i="38"/>
  <c r="CO78" i="38" s="1"/>
  <c r="CO353" i="38"/>
  <c r="N354" i="38"/>
  <c r="U383" i="38" l="1"/>
  <c r="CV383" i="38" s="1"/>
  <c r="CO354" i="38"/>
  <c r="N355" i="38"/>
  <c r="CO355" i="38" l="1"/>
  <c r="N356" i="38"/>
  <c r="CO356" i="38" l="1"/>
  <c r="N357" i="38"/>
  <c r="N358" i="38" s="1"/>
  <c r="CO358" i="38" l="1"/>
  <c r="N359" i="38"/>
  <c r="CO357" i="38"/>
  <c r="CO359" i="38" l="1"/>
  <c r="N360" i="38"/>
  <c r="CG10" i="35"/>
  <c r="CG9" i="35"/>
  <c r="CF9" i="35"/>
  <c r="CG14" i="35"/>
  <c r="CG12" i="35"/>
  <c r="CG13" i="35"/>
  <c r="CF8" i="35"/>
  <c r="CG8" i="35"/>
  <c r="CG11" i="35"/>
  <c r="CO360" i="38" l="1"/>
  <c r="N361" i="38"/>
  <c r="CE11" i="35"/>
  <c r="CE12" i="35" s="1"/>
  <c r="CE13" i="35" s="1"/>
  <c r="CE14" i="35" s="1"/>
  <c r="CE15" i="35" s="1"/>
  <c r="CE16" i="35" s="1"/>
  <c r="CE17" i="35" s="1"/>
  <c r="CE18" i="35" s="1"/>
  <c r="CE19" i="35" s="1"/>
  <c r="CE20" i="35" s="1"/>
  <c r="CE21" i="35" s="1"/>
  <c r="CE22" i="35" s="1"/>
  <c r="CE23" i="35" s="1"/>
  <c r="CE24" i="35" s="1"/>
  <c r="CE25" i="35" s="1"/>
  <c r="CE26" i="35" s="1"/>
  <c r="CE27" i="35" s="1"/>
  <c r="CE28" i="35" s="1"/>
  <c r="CE29" i="35" s="1"/>
  <c r="CE30" i="35" s="1"/>
  <c r="CE31" i="35" s="1"/>
  <c r="CE32" i="35" s="1"/>
  <c r="CE33" i="35" s="1"/>
  <c r="CE34" i="35" s="1"/>
  <c r="CE35" i="35" s="1"/>
  <c r="CE36" i="35" s="1"/>
  <c r="CE37" i="35" s="1"/>
  <c r="CE38" i="35" s="1"/>
  <c r="CE39" i="35" s="1"/>
  <c r="CE40" i="35" s="1"/>
  <c r="CE41" i="35" s="1"/>
  <c r="CE42" i="35" s="1"/>
  <c r="CE43" i="35" s="1"/>
  <c r="CE44" i="35" s="1"/>
  <c r="CE45" i="35" s="1"/>
  <c r="CE46" i="35" s="1"/>
  <c r="CF11" i="35"/>
  <c r="CD8" i="35"/>
  <c r="CD9" i="35" s="1"/>
  <c r="CD10" i="35" s="1"/>
  <c r="CD11" i="35" s="1"/>
  <c r="CD12" i="35" s="1"/>
  <c r="CD13" i="35" s="1"/>
  <c r="CD14" i="35" s="1"/>
  <c r="CD15" i="35" s="1"/>
  <c r="CD16" i="35" s="1"/>
  <c r="CD17" i="35" s="1"/>
  <c r="CD18" i="35" s="1"/>
  <c r="CD19" i="35" s="1"/>
  <c r="CD20" i="35" s="1"/>
  <c r="CD21" i="35" s="1"/>
  <c r="CD22" i="35" s="1"/>
  <c r="CD23" i="35" s="1"/>
  <c r="CD24" i="35" s="1"/>
  <c r="CD25" i="35" s="1"/>
  <c r="CD26" i="35" s="1"/>
  <c r="CD27" i="35" s="1"/>
  <c r="CD28" i="35" s="1"/>
  <c r="CD29" i="35" s="1"/>
  <c r="CD30" i="35" s="1"/>
  <c r="CD31" i="35" s="1"/>
  <c r="CD32" i="35" s="1"/>
  <c r="CD33" i="35" s="1"/>
  <c r="CD34" i="35" s="1"/>
  <c r="CD35" i="35" s="1"/>
  <c r="CD36" i="35" s="1"/>
  <c r="CD37" i="35" s="1"/>
  <c r="CD38" i="35" s="1"/>
  <c r="CD39" i="35" s="1"/>
  <c r="CD40" i="35" s="1"/>
  <c r="CD41" i="35" s="1"/>
  <c r="CD42" i="35" s="1"/>
  <c r="CD43" i="35" s="1"/>
  <c r="CD44" i="35" s="1"/>
  <c r="CD45" i="35" s="1"/>
  <c r="CD46" i="35" s="1"/>
  <c r="CE8" i="35"/>
  <c r="CF13" i="35"/>
  <c r="CF12" i="35"/>
  <c r="CF14" i="35"/>
  <c r="CG16" i="35"/>
  <c r="CG15" i="35"/>
  <c r="CF15" i="35"/>
  <c r="CF16" i="35" s="1"/>
  <c r="CF17" i="35" s="1"/>
  <c r="CF18" i="35" s="1"/>
  <c r="CF19" i="35" s="1"/>
  <c r="CF20" i="35" s="1"/>
  <c r="CF21" i="35" s="1"/>
  <c r="CF22" i="35" s="1"/>
  <c r="CF23" i="35" s="1"/>
  <c r="CF24" i="35" s="1"/>
  <c r="CF25" i="35" s="1"/>
  <c r="CF26" i="35" s="1"/>
  <c r="CF27" i="35" s="1"/>
  <c r="CF28" i="35" s="1"/>
  <c r="CF29" i="35" s="1"/>
  <c r="CF30" i="35" s="1"/>
  <c r="CF31" i="35" s="1"/>
  <c r="CF32" i="35" s="1"/>
  <c r="CF33" i="35" s="1"/>
  <c r="CF34" i="35" s="1"/>
  <c r="CF35" i="35" s="1"/>
  <c r="CF36" i="35" s="1"/>
  <c r="CF37" i="35" s="1"/>
  <c r="CF38" i="35" s="1"/>
  <c r="CF39" i="35" s="1"/>
  <c r="CF40" i="35" s="1"/>
  <c r="CF41" i="35" s="1"/>
  <c r="CF42" i="35" s="1"/>
  <c r="CF43" i="35" s="1"/>
  <c r="CF44" i="35" s="1"/>
  <c r="CF45" i="35" s="1"/>
  <c r="CF46" i="35" s="1"/>
  <c r="CE9" i="35"/>
  <c r="CE10" i="35"/>
  <c r="CF10" i="35"/>
  <c r="BJ166" i="35"/>
  <c r="BI166" i="35"/>
  <c r="BK166" i="35"/>
  <c r="CO361" i="38" l="1"/>
  <c r="N362" i="38"/>
  <c r="CC10" i="35"/>
  <c r="CO362" i="38" l="1"/>
  <c r="N363" i="38"/>
  <c r="CC11" i="35"/>
  <c r="CC12" i="35"/>
  <c r="CC9" i="35"/>
  <c r="CC15" i="35"/>
  <c r="CC14" i="35"/>
  <c r="CC13" i="35"/>
  <c r="CC16" i="35"/>
  <c r="CC8" i="35"/>
  <c r="CO363" i="38" l="1"/>
  <c r="N364" i="38"/>
  <c r="CG17" i="35"/>
  <c r="CO364" i="38" l="1"/>
  <c r="N365" i="38"/>
  <c r="CG18" i="35"/>
  <c r="CO365" i="38" l="1"/>
  <c r="N366" i="38"/>
  <c r="CC17" i="35"/>
  <c r="CG19" i="35"/>
  <c r="CO366" i="38" l="1"/>
  <c r="N367" i="38"/>
  <c r="CC18" i="35"/>
  <c r="CG20" i="35"/>
  <c r="CO367" i="38" l="1"/>
  <c r="N368" i="38"/>
  <c r="CC19" i="35"/>
  <c r="CG21" i="35"/>
  <c r="CB21" i="35"/>
  <c r="CB20" i="35"/>
  <c r="CB12" i="35"/>
  <c r="CB22" i="35"/>
  <c r="CB13" i="35"/>
  <c r="CB10" i="35"/>
  <c r="CB9" i="35"/>
  <c r="CB18" i="35"/>
  <c r="CB16" i="35"/>
  <c r="CB14" i="35"/>
  <c r="CB8" i="35"/>
  <c r="CB19" i="35"/>
  <c r="CB15" i="35"/>
  <c r="CB11" i="35"/>
  <c r="CB17" i="35"/>
  <c r="BJ134" i="35"/>
  <c r="BJ137" i="35"/>
  <c r="BJ105" i="35"/>
  <c r="BJ144" i="35"/>
  <c r="BJ127" i="35"/>
  <c r="BJ163" i="35"/>
  <c r="BI134" i="35"/>
  <c r="BI139" i="35"/>
  <c r="BI126" i="35"/>
  <c r="BI162" i="35"/>
  <c r="BI142" i="35"/>
  <c r="BK134" i="35"/>
  <c r="BK105" i="35"/>
  <c r="BK141" i="35"/>
  <c r="BK106" i="35"/>
  <c r="BK142" i="35"/>
  <c r="BJ23" i="35"/>
  <c r="BJ65" i="35"/>
  <c r="BJ18" i="35"/>
  <c r="BJ54" i="35"/>
  <c r="BJ16" i="35"/>
  <c r="BJ52" i="35"/>
  <c r="BI8" i="35"/>
  <c r="BI44" i="35"/>
  <c r="BI80" i="35"/>
  <c r="BI9" i="35"/>
  <c r="BI45" i="35"/>
  <c r="BI81" i="35"/>
  <c r="BI58" i="35"/>
  <c r="BL26" i="35"/>
  <c r="BL62" i="35"/>
  <c r="BL34" i="35"/>
  <c r="BL36" i="35"/>
  <c r="BL72" i="35"/>
  <c r="BL73" i="35"/>
  <c r="BK14" i="35"/>
  <c r="BK50" i="35"/>
  <c r="BK9" i="35"/>
  <c r="BK45" i="35"/>
  <c r="BK81" i="35"/>
  <c r="BK43" i="35"/>
  <c r="BK79" i="35"/>
  <c r="BI23" i="35"/>
  <c r="BL41" i="35"/>
  <c r="BK29" i="35"/>
  <c r="BJ147" i="35"/>
  <c r="BK130" i="35"/>
  <c r="BI32" i="35"/>
  <c r="BL50" i="35"/>
  <c r="BK74" i="35"/>
  <c r="BJ116" i="35"/>
  <c r="BK160" i="35"/>
  <c r="BI35" i="35"/>
  <c r="BL53" i="35"/>
  <c r="BK77" i="35"/>
  <c r="BL69" i="35"/>
  <c r="BJ140" i="35"/>
  <c r="BJ143" i="35"/>
  <c r="BJ108" i="35"/>
  <c r="BJ150" i="35"/>
  <c r="BJ130" i="35"/>
  <c r="BI101" i="35"/>
  <c r="BI137" i="35"/>
  <c r="BI109" i="35"/>
  <c r="BI129" i="35"/>
  <c r="BI165" i="35"/>
  <c r="BI154" i="35"/>
  <c r="BK101" i="35"/>
  <c r="BK137" i="35"/>
  <c r="BK108" i="35"/>
  <c r="BK144" i="35"/>
  <c r="BK109" i="35"/>
  <c r="BK145" i="35"/>
  <c r="BJ26" i="35"/>
  <c r="BJ68" i="35"/>
  <c r="BJ21" i="35"/>
  <c r="BJ57" i="35"/>
  <c r="BJ19" i="35"/>
  <c r="BJ55" i="35"/>
  <c r="BI11" i="35"/>
  <c r="BI47" i="35"/>
  <c r="BI83" i="35"/>
  <c r="BI12" i="35"/>
  <c r="BI48" i="35"/>
  <c r="BI13" i="35"/>
  <c r="BI70" i="35"/>
  <c r="BL29" i="35"/>
  <c r="BL65" i="35"/>
  <c r="BL25" i="35"/>
  <c r="BL39" i="35"/>
  <c r="BL75" i="35"/>
  <c r="BL10" i="35"/>
  <c r="BK17" i="35"/>
  <c r="BK53" i="35"/>
  <c r="BK12" i="35"/>
  <c r="BK48" i="35"/>
  <c r="BK10" i="35"/>
  <c r="BK46" i="35"/>
  <c r="BK82" i="35"/>
  <c r="BJ33" i="35"/>
  <c r="BI24" i="35"/>
  <c r="BL15" i="35"/>
  <c r="BK24" i="35"/>
  <c r="BJ129" i="35"/>
  <c r="BJ42" i="35"/>
  <c r="BI69" i="35"/>
  <c r="BL37" i="35"/>
  <c r="BJ14" i="35"/>
  <c r="BI71" i="35"/>
  <c r="BL67" i="35"/>
  <c r="BK36" i="35"/>
  <c r="BK11" i="35"/>
  <c r="BK76" i="35"/>
  <c r="BJ146" i="35"/>
  <c r="BJ149" i="35"/>
  <c r="BJ111" i="35"/>
  <c r="BJ156" i="35"/>
  <c r="BJ133" i="35"/>
  <c r="BI104" i="35"/>
  <c r="BI140" i="35"/>
  <c r="BI127" i="35"/>
  <c r="BI132" i="35"/>
  <c r="BI106" i="35"/>
  <c r="BI115" i="35"/>
  <c r="BK104" i="35"/>
  <c r="BK140" i="35"/>
  <c r="BK111" i="35"/>
  <c r="BK147" i="35"/>
  <c r="BK112" i="35"/>
  <c r="BK148" i="35"/>
  <c r="BJ29" i="35"/>
  <c r="BJ74" i="35"/>
  <c r="BJ24" i="35"/>
  <c r="BJ60" i="35"/>
  <c r="BJ22" i="35"/>
  <c r="BJ58" i="35"/>
  <c r="BI14" i="35"/>
  <c r="BI50" i="35"/>
  <c r="BI19" i="35"/>
  <c r="BI15" i="35"/>
  <c r="BI51" i="35"/>
  <c r="BI40" i="35"/>
  <c r="BI82" i="35"/>
  <c r="BL32" i="35"/>
  <c r="BL68" i="35"/>
  <c r="BL79" i="35"/>
  <c r="BL42" i="35"/>
  <c r="BL78" i="35"/>
  <c r="BL16" i="35"/>
  <c r="BK20" i="35"/>
  <c r="BK56" i="35"/>
  <c r="BK15" i="35"/>
  <c r="BK51" i="35"/>
  <c r="BK13" i="35"/>
  <c r="BK49" i="35"/>
  <c r="BK7" i="35"/>
  <c r="BJ31" i="35"/>
  <c r="BI60" i="35"/>
  <c r="BL51" i="35"/>
  <c r="BK22" i="35"/>
  <c r="BJ151" i="35"/>
  <c r="BJ50" i="35"/>
  <c r="BI68" i="35"/>
  <c r="BL24" i="35"/>
  <c r="BK31" i="35"/>
  <c r="BJ153" i="35"/>
  <c r="BI161" i="35"/>
  <c r="BK132" i="35"/>
  <c r="BJ81" i="35"/>
  <c r="BI36" i="35"/>
  <c r="BL63" i="35"/>
  <c r="BK72" i="35"/>
  <c r="BK47" i="35"/>
  <c r="BK40" i="35"/>
  <c r="BJ152" i="35"/>
  <c r="BJ155" i="35"/>
  <c r="BJ114" i="35"/>
  <c r="BJ100" i="35"/>
  <c r="BJ136" i="35"/>
  <c r="BI107" i="35"/>
  <c r="BI143" i="35"/>
  <c r="BI148" i="35"/>
  <c r="BI135" i="35"/>
  <c r="BI130" i="35"/>
  <c r="BI136" i="35"/>
  <c r="BK107" i="35"/>
  <c r="BK143" i="35"/>
  <c r="BK114" i="35"/>
  <c r="BK150" i="35"/>
  <c r="BK115" i="35"/>
  <c r="BK151" i="35"/>
  <c r="BJ32" i="35"/>
  <c r="BJ80" i="35"/>
  <c r="BJ27" i="35"/>
  <c r="BJ63" i="35"/>
  <c r="BJ25" i="35"/>
  <c r="BJ61" i="35"/>
  <c r="BI17" i="35"/>
  <c r="BI53" i="35"/>
  <c r="BI52" i="35"/>
  <c r="BI18" i="35"/>
  <c r="BI54" i="35"/>
  <c r="BI61" i="35"/>
  <c r="BI49" i="35"/>
  <c r="BL35" i="35"/>
  <c r="BL71" i="35"/>
  <c r="BL9" i="35"/>
  <c r="BL45" i="35"/>
  <c r="BL81" i="35"/>
  <c r="BL19" i="35"/>
  <c r="BK23" i="35"/>
  <c r="BK59" i="35"/>
  <c r="BK18" i="35"/>
  <c r="BK54" i="35"/>
  <c r="BK16" i="35"/>
  <c r="BK52" i="35"/>
  <c r="BJ62" i="35"/>
  <c r="BI55" i="35"/>
  <c r="BL76" i="35"/>
  <c r="BK60" i="35"/>
  <c r="BJ115" i="35"/>
  <c r="BK122" i="35"/>
  <c r="BJ78" i="35"/>
  <c r="BI37" i="35"/>
  <c r="BL60" i="35"/>
  <c r="BK67" i="35"/>
  <c r="BJ118" i="35"/>
  <c r="BI117" i="35"/>
  <c r="BK133" i="35"/>
  <c r="BJ79" i="35"/>
  <c r="BL17" i="35"/>
  <c r="BK41" i="35"/>
  <c r="BL64" i="35"/>
  <c r="BJ158" i="35"/>
  <c r="BJ161" i="35"/>
  <c r="BJ117" i="35"/>
  <c r="BJ103" i="35"/>
  <c r="BJ139" i="35"/>
  <c r="BI110" i="35"/>
  <c r="BI146" i="35"/>
  <c r="BI102" i="35"/>
  <c r="BI138" i="35"/>
  <c r="BI145" i="35"/>
  <c r="BI157" i="35"/>
  <c r="BK110" i="35"/>
  <c r="BK146" i="35"/>
  <c r="BK117" i="35"/>
  <c r="BK153" i="35"/>
  <c r="BK118" i="35"/>
  <c r="BK154" i="35"/>
  <c r="BJ35" i="35"/>
  <c r="BJ38" i="35"/>
  <c r="BJ30" i="35"/>
  <c r="BJ66" i="35"/>
  <c r="BJ28" i="35"/>
  <c r="BJ64" i="35"/>
  <c r="BI20" i="35"/>
  <c r="BI56" i="35"/>
  <c r="BI76" i="35"/>
  <c r="BI21" i="35"/>
  <c r="BI57" i="35"/>
  <c r="BI22" i="35"/>
  <c r="BI7" i="35"/>
  <c r="BL38" i="35"/>
  <c r="BL74" i="35"/>
  <c r="BL12" i="35"/>
  <c r="BL48" i="35"/>
  <c r="BL43" i="35"/>
  <c r="BL40" i="35"/>
  <c r="BK26" i="35"/>
  <c r="BK62" i="35"/>
  <c r="BK21" i="35"/>
  <c r="BK57" i="35"/>
  <c r="BK19" i="35"/>
  <c r="BK55" i="35"/>
  <c r="BJ67" i="35"/>
  <c r="BL31" i="35"/>
  <c r="BL49" i="35"/>
  <c r="BK58" i="35"/>
  <c r="BI122" i="35"/>
  <c r="BK129" i="35"/>
  <c r="BJ40" i="35"/>
  <c r="BL14" i="35"/>
  <c r="BK33" i="35"/>
  <c r="BJ132" i="35"/>
  <c r="BI153" i="35"/>
  <c r="BK125" i="35"/>
  <c r="BJ9" i="35"/>
  <c r="BI64" i="35"/>
  <c r="BK34" i="35"/>
  <c r="BJ164" i="35"/>
  <c r="BJ162" i="35"/>
  <c r="BJ120" i="35"/>
  <c r="BJ106" i="35"/>
  <c r="BJ142" i="35"/>
  <c r="BI113" i="35"/>
  <c r="BI149" i="35"/>
  <c r="BI105" i="35"/>
  <c r="BI141" i="35"/>
  <c r="BI160" i="35"/>
  <c r="BI121" i="35"/>
  <c r="BK113" i="35"/>
  <c r="BK149" i="35"/>
  <c r="BK120" i="35"/>
  <c r="BK156" i="35"/>
  <c r="BK121" i="35"/>
  <c r="BK157" i="35"/>
  <c r="BJ41" i="35"/>
  <c r="BJ69" i="35"/>
  <c r="BI59" i="35"/>
  <c r="BI10" i="35"/>
  <c r="BL77" i="35"/>
  <c r="BK65" i="35"/>
  <c r="BJ113" i="35"/>
  <c r="BK165" i="35"/>
  <c r="BJ76" i="35"/>
  <c r="BL28" i="35"/>
  <c r="BK69" i="35"/>
  <c r="BJ119" i="35"/>
  <c r="BI103" i="35"/>
  <c r="BK161" i="35"/>
  <c r="BJ43" i="35"/>
  <c r="BI72" i="35"/>
  <c r="BL7" i="35"/>
  <c r="BK70" i="35"/>
  <c r="BK78" i="35"/>
  <c r="BJ101" i="35"/>
  <c r="BJ159" i="35"/>
  <c r="BJ123" i="35"/>
  <c r="BJ109" i="35"/>
  <c r="BJ145" i="35"/>
  <c r="BI116" i="35"/>
  <c r="BI152" i="35"/>
  <c r="BI108" i="35"/>
  <c r="BI144" i="35"/>
  <c r="BI100" i="35"/>
  <c r="BI163" i="35"/>
  <c r="BK116" i="35"/>
  <c r="BK152" i="35"/>
  <c r="BK123" i="35"/>
  <c r="BK159" i="35"/>
  <c r="BK124" i="35"/>
  <c r="BK163" i="35"/>
  <c r="BJ44" i="35"/>
  <c r="BJ71" i="35"/>
  <c r="BJ36" i="35"/>
  <c r="BJ72" i="35"/>
  <c r="BJ34" i="35"/>
  <c r="BJ70" i="35"/>
  <c r="BI26" i="35"/>
  <c r="BI62" i="35"/>
  <c r="BI28" i="35"/>
  <c r="BI27" i="35"/>
  <c r="BI63" i="35"/>
  <c r="BI73" i="35"/>
  <c r="BL8" i="35"/>
  <c r="BL44" i="35"/>
  <c r="BL80" i="35"/>
  <c r="BL18" i="35"/>
  <c r="BL54" i="35"/>
  <c r="BL46" i="35"/>
  <c r="BL55" i="35"/>
  <c r="BK32" i="35"/>
  <c r="BK68" i="35"/>
  <c r="BK27" i="35"/>
  <c r="BK63" i="35"/>
  <c r="BK25" i="35"/>
  <c r="BK61" i="35"/>
  <c r="BJ110" i="35"/>
  <c r="BI150" i="35"/>
  <c r="BJ11" i="35"/>
  <c r="BI34" i="35"/>
  <c r="BL70" i="35"/>
  <c r="BI125" i="35"/>
  <c r="BJ53" i="35"/>
  <c r="BI46" i="35"/>
  <c r="BL52" i="35"/>
  <c r="BK42" i="35"/>
  <c r="BJ104" i="35"/>
  <c r="BJ107" i="35"/>
  <c r="BJ141" i="35"/>
  <c r="BJ126" i="35"/>
  <c r="BJ112" i="35"/>
  <c r="BJ148" i="35"/>
  <c r="BI119" i="35"/>
  <c r="BI155" i="35"/>
  <c r="BI111" i="35"/>
  <c r="BI147" i="35"/>
  <c r="BI124" i="35"/>
  <c r="BK119" i="35"/>
  <c r="BK155" i="35"/>
  <c r="BK126" i="35"/>
  <c r="BK162" i="35"/>
  <c r="BK127" i="35"/>
  <c r="BJ8" i="35"/>
  <c r="BJ47" i="35"/>
  <c r="BJ77" i="35"/>
  <c r="BJ39" i="35"/>
  <c r="BJ75" i="35"/>
  <c r="BJ37" i="35"/>
  <c r="BJ73" i="35"/>
  <c r="BI29" i="35"/>
  <c r="BI65" i="35"/>
  <c r="BI31" i="35"/>
  <c r="BI30" i="35"/>
  <c r="BI66" i="35"/>
  <c r="BI16" i="35"/>
  <c r="BL11" i="35"/>
  <c r="BL47" i="35"/>
  <c r="BL83" i="35"/>
  <c r="BL21" i="35"/>
  <c r="BL57" i="35"/>
  <c r="BL13" i="35"/>
  <c r="BL61" i="35"/>
  <c r="BK35" i="35"/>
  <c r="BK71" i="35"/>
  <c r="BK30" i="35"/>
  <c r="BK66" i="35"/>
  <c r="BK28" i="35"/>
  <c r="BK64" i="35"/>
  <c r="BI158" i="35"/>
  <c r="BI114" i="35"/>
  <c r="BI151" i="35"/>
  <c r="BK158" i="35"/>
  <c r="BJ83" i="35"/>
  <c r="BI33" i="35"/>
  <c r="BK38" i="35"/>
  <c r="BJ154" i="35"/>
  <c r="BJ45" i="35"/>
  <c r="BL27" i="35"/>
  <c r="BJ122" i="35"/>
  <c r="BJ125" i="35"/>
  <c r="BJ165" i="35"/>
  <c r="BJ135" i="35"/>
  <c r="BJ121" i="35"/>
  <c r="BJ157" i="35"/>
  <c r="BI128" i="35"/>
  <c r="BI164" i="35"/>
  <c r="BI120" i="35"/>
  <c r="BI156" i="35"/>
  <c r="BI112" i="35"/>
  <c r="BK128" i="35"/>
  <c r="BK164" i="35"/>
  <c r="BK135" i="35"/>
  <c r="BK100" i="35"/>
  <c r="BK136" i="35"/>
  <c r="BJ17" i="35"/>
  <c r="BJ56" i="35"/>
  <c r="BJ12" i="35"/>
  <c r="BJ48" i="35"/>
  <c r="BJ10" i="35"/>
  <c r="BJ46" i="35"/>
  <c r="BJ82" i="35"/>
  <c r="BI38" i="35"/>
  <c r="BI74" i="35"/>
  <c r="BI67" i="35"/>
  <c r="BI39" i="35"/>
  <c r="BI75" i="35"/>
  <c r="BI25" i="35"/>
  <c r="BL20" i="35"/>
  <c r="BL56" i="35"/>
  <c r="BL22" i="35"/>
  <c r="BL30" i="35"/>
  <c r="BL66" i="35"/>
  <c r="BL58" i="35"/>
  <c r="BK8" i="35"/>
  <c r="BK44" i="35"/>
  <c r="BK80" i="35"/>
  <c r="BK39" i="35"/>
  <c r="BK75" i="35"/>
  <c r="BK37" i="35"/>
  <c r="BK73" i="35"/>
  <c r="BJ128" i="35"/>
  <c r="BJ131" i="35"/>
  <c r="BJ102" i="35"/>
  <c r="BJ138" i="35"/>
  <c r="BJ124" i="35"/>
  <c r="BJ160" i="35"/>
  <c r="BI131" i="35"/>
  <c r="BI118" i="35"/>
  <c r="BI123" i="35"/>
  <c r="BI159" i="35"/>
  <c r="BI133" i="35"/>
  <c r="BK131" i="35"/>
  <c r="BK102" i="35"/>
  <c r="BK138" i="35"/>
  <c r="BK103" i="35"/>
  <c r="BK139" i="35"/>
  <c r="BJ20" i="35"/>
  <c r="BJ59" i="35"/>
  <c r="BJ15" i="35"/>
  <c r="BJ51" i="35"/>
  <c r="BJ13" i="35"/>
  <c r="BJ49" i="35"/>
  <c r="BJ7" i="35"/>
  <c r="BI41" i="35"/>
  <c r="BI77" i="35"/>
  <c r="BI79" i="35"/>
  <c r="BI42" i="35"/>
  <c r="BI78" i="35"/>
  <c r="BI43" i="35"/>
  <c r="BL23" i="35"/>
  <c r="BL59" i="35"/>
  <c r="BL82" i="35"/>
  <c r="BL33" i="35"/>
  <c r="BK83" i="35"/>
  <c r="CO368" i="38" l="1"/>
  <c r="N369" i="38"/>
  <c r="CC20" i="35"/>
  <c r="CG22" i="35"/>
  <c r="CG23" i="35" s="1"/>
  <c r="CG24" i="35" s="1"/>
  <c r="CG25" i="35" s="1"/>
  <c r="CG26" i="35" s="1"/>
  <c r="CG27" i="35" s="1"/>
  <c r="BL86" i="35"/>
  <c r="BJ86" i="35"/>
  <c r="BI84" i="35"/>
  <c r="BK85" i="35"/>
  <c r="BL85" i="35"/>
  <c r="BJ85" i="35"/>
  <c r="BJ84" i="35"/>
  <c r="BI85" i="35"/>
  <c r="BI86" i="35"/>
  <c r="BK84" i="35"/>
  <c r="BL84" i="35"/>
  <c r="BK86" i="35"/>
  <c r="CG28" i="35" l="1"/>
  <c r="CO369" i="38"/>
  <c r="N370" i="38"/>
  <c r="CC21" i="35"/>
  <c r="CB23" i="35"/>
  <c r="CB24" i="35"/>
  <c r="BL94" i="35"/>
  <c r="BI96" i="35"/>
  <c r="BJ87" i="35"/>
  <c r="BJ95" i="35"/>
  <c r="BJ98" i="35"/>
  <c r="BL96" i="35"/>
  <c r="BI88" i="35"/>
  <c r="BL97" i="35"/>
  <c r="BI93" i="35"/>
  <c r="BL99" i="35"/>
  <c r="BI87" i="35"/>
  <c r="BK97" i="35"/>
  <c r="BI97" i="35"/>
  <c r="BI99" i="35"/>
  <c r="BK94" i="35"/>
  <c r="BL93" i="35"/>
  <c r="BI98" i="35"/>
  <c r="BK88" i="35"/>
  <c r="BL87" i="35"/>
  <c r="BI95" i="35"/>
  <c r="BK87" i="35"/>
  <c r="BJ99" i="35"/>
  <c r="BK95" i="35"/>
  <c r="BK99" i="35"/>
  <c r="BL98" i="35"/>
  <c r="BJ97" i="35"/>
  <c r="BL95" i="35"/>
  <c r="BJ94" i="35"/>
  <c r="BK93" i="35"/>
  <c r="BL88" i="35"/>
  <c r="BL101" i="35"/>
  <c r="BL100" i="35"/>
  <c r="BL102" i="35"/>
  <c r="BJ96" i="35"/>
  <c r="BJ93" i="35"/>
  <c r="BK96" i="35"/>
  <c r="BJ88" i="35"/>
  <c r="BI94" i="35"/>
  <c r="BK98" i="35"/>
  <c r="CG29" i="35" l="1"/>
  <c r="CO370" i="38"/>
  <c r="N371" i="38"/>
  <c r="CC22" i="35"/>
  <c r="BL90" i="35"/>
  <c r="BL92" i="35"/>
  <c r="BJ92" i="35"/>
  <c r="BI89" i="35"/>
  <c r="BJ89" i="35"/>
  <c r="BI92" i="35"/>
  <c r="BK89" i="35"/>
  <c r="BK91" i="35"/>
  <c r="BL89" i="35"/>
  <c r="BL91" i="35"/>
  <c r="BJ90" i="35"/>
  <c r="BI91" i="35"/>
  <c r="BJ91" i="35"/>
  <c r="BI90" i="35"/>
  <c r="BK92" i="35"/>
  <c r="BK90" i="35"/>
  <c r="BL104" i="35"/>
  <c r="BL106" i="35"/>
  <c r="BL103" i="35"/>
  <c r="BL105" i="35"/>
  <c r="CG30" i="35" l="1"/>
  <c r="CO371" i="38"/>
  <c r="N372" i="38"/>
  <c r="BT95" i="37"/>
  <c r="BT39" i="41" s="1"/>
  <c r="BT107" i="37"/>
  <c r="BT51" i="41" s="1"/>
  <c r="BT97" i="37"/>
  <c r="BT41" i="41" s="1"/>
  <c r="BT109" i="37"/>
  <c r="BT53" i="41" s="1"/>
  <c r="BT86" i="37"/>
  <c r="BT98" i="37"/>
  <c r="BT42" i="41" s="1"/>
  <c r="BT110" i="37"/>
  <c r="BT54" i="41" s="1"/>
  <c r="BT87" i="37"/>
  <c r="BT31" i="41" s="1"/>
  <c r="BT99" i="37"/>
  <c r="BT43" i="41" s="1"/>
  <c r="BT111" i="37"/>
  <c r="BT55" i="41" s="1"/>
  <c r="BT88" i="37"/>
  <c r="BT32" i="41" s="1"/>
  <c r="BT100" i="37"/>
  <c r="BT44" i="41" s="1"/>
  <c r="BT112" i="37"/>
  <c r="BT56" i="41" s="1"/>
  <c r="BT89" i="37"/>
  <c r="BT33" i="41" s="1"/>
  <c r="BT101" i="37"/>
  <c r="BT45" i="41" s="1"/>
  <c r="BT90" i="37"/>
  <c r="BT34" i="41" s="1"/>
  <c r="BT102" i="37"/>
  <c r="BT46" i="41" s="1"/>
  <c r="BT92" i="37"/>
  <c r="BT36" i="41" s="1"/>
  <c r="BT104" i="37"/>
  <c r="BT48" i="41" s="1"/>
  <c r="BT93" i="37"/>
  <c r="BT37" i="41" s="1"/>
  <c r="BT105" i="37"/>
  <c r="BT49" i="41" s="1"/>
  <c r="BT91" i="37"/>
  <c r="BT35" i="41" s="1"/>
  <c r="BT94" i="37"/>
  <c r="BT38" i="41" s="1"/>
  <c r="BT108" i="37"/>
  <c r="BT52" i="41" s="1"/>
  <c r="BT96" i="37"/>
  <c r="BT40" i="41" s="1"/>
  <c r="BT103" i="37"/>
  <c r="BT47" i="41" s="1"/>
  <c r="BT106" i="37"/>
  <c r="BT50" i="41" s="1"/>
  <c r="BR74" i="37"/>
  <c r="BR73" i="37"/>
  <c r="BR68" i="37"/>
  <c r="BR64" i="37"/>
  <c r="BR72" i="37"/>
  <c r="BR63" i="37"/>
  <c r="BR69" i="37"/>
  <c r="BR67" i="37"/>
  <c r="BR71" i="37"/>
  <c r="BR76" i="37"/>
  <c r="BR77" i="37"/>
  <c r="BR70" i="37"/>
  <c r="BR66" i="37"/>
  <c r="BR65" i="37"/>
  <c r="BR75" i="37"/>
  <c r="BU63" i="37"/>
  <c r="BU67" i="37"/>
  <c r="BU68" i="37"/>
  <c r="BU66" i="37"/>
  <c r="BU64" i="37"/>
  <c r="BU69" i="37"/>
  <c r="BU65" i="37"/>
  <c r="BS73" i="37"/>
  <c r="BS68" i="37"/>
  <c r="BS64" i="37"/>
  <c r="BS72" i="37"/>
  <c r="BS63" i="37"/>
  <c r="BS67" i="37"/>
  <c r="BS71" i="37"/>
  <c r="BS79" i="37"/>
  <c r="BS78" i="37"/>
  <c r="BS77" i="37"/>
  <c r="BS70" i="37"/>
  <c r="BS66" i="37"/>
  <c r="BS75" i="37"/>
  <c r="BS80" i="37"/>
  <c r="BS76" i="37"/>
  <c r="BS69" i="37"/>
  <c r="BS65" i="37"/>
  <c r="BS74" i="37"/>
  <c r="BT84" i="37"/>
  <c r="BT72" i="37"/>
  <c r="BT63" i="37"/>
  <c r="BT82" i="37"/>
  <c r="BT67" i="37"/>
  <c r="BT68" i="37"/>
  <c r="BT71" i="37"/>
  <c r="BT73" i="37"/>
  <c r="BT79" i="37"/>
  <c r="BT78" i="37"/>
  <c r="BT77" i="37"/>
  <c r="BT70" i="37"/>
  <c r="BT66" i="37"/>
  <c r="BT80" i="37"/>
  <c r="BT76" i="37"/>
  <c r="BT83" i="37"/>
  <c r="BT75" i="37"/>
  <c r="BT69" i="37"/>
  <c r="BT65" i="37"/>
  <c r="BT81" i="37"/>
  <c r="BT64" i="37"/>
  <c r="BT85" i="37"/>
  <c r="BT74" i="37"/>
  <c r="CC23" i="35"/>
  <c r="BL107" i="35"/>
  <c r="BL109" i="35"/>
  <c r="BL110" i="35"/>
  <c r="BL108" i="35"/>
  <c r="T68" i="35"/>
  <c r="T14" i="35"/>
  <c r="T47" i="35"/>
  <c r="T42" i="35"/>
  <c r="T59" i="35"/>
  <c r="T30" i="35"/>
  <c r="T8" i="35"/>
  <c r="T45" i="35"/>
  <c r="T10" i="35"/>
  <c r="T71" i="35"/>
  <c r="T31" i="35"/>
  <c r="T73" i="35"/>
  <c r="T24" i="35"/>
  <c r="T79" i="35"/>
  <c r="T69" i="35"/>
  <c r="T87" i="35"/>
  <c r="T53" i="35"/>
  <c r="T36" i="35"/>
  <c r="T52" i="35"/>
  <c r="T16" i="35"/>
  <c r="T44" i="35"/>
  <c r="T60" i="35"/>
  <c r="T61" i="35"/>
  <c r="T25" i="35"/>
  <c r="T18" i="35"/>
  <c r="T66" i="35"/>
  <c r="T21" i="35"/>
  <c r="T15" i="35"/>
  <c r="T64" i="35"/>
  <c r="T20" i="35"/>
  <c r="T88" i="35"/>
  <c r="T35" i="35"/>
  <c r="T70" i="35"/>
  <c r="T32" i="35"/>
  <c r="T76" i="35"/>
  <c r="T9" i="35"/>
  <c r="T28" i="35"/>
  <c r="T40" i="35"/>
  <c r="T74" i="35"/>
  <c r="T67" i="35"/>
  <c r="T56" i="35"/>
  <c r="T46" i="35"/>
  <c r="T37" i="35"/>
  <c r="T83" i="35"/>
  <c r="T58" i="35"/>
  <c r="T12" i="35"/>
  <c r="T29" i="35"/>
  <c r="T80" i="35"/>
  <c r="T48" i="35"/>
  <c r="T50" i="35"/>
  <c r="T63" i="35"/>
  <c r="T17" i="35"/>
  <c r="T57" i="35"/>
  <c r="T34" i="35"/>
  <c r="T85" i="35"/>
  <c r="T78" i="35"/>
  <c r="T26" i="35"/>
  <c r="T86" i="35"/>
  <c r="T38" i="35"/>
  <c r="T49" i="35"/>
  <c r="T23" i="35"/>
  <c r="T82" i="35"/>
  <c r="T65" i="35"/>
  <c r="T77" i="35"/>
  <c r="T84" i="35"/>
  <c r="T7" i="35"/>
  <c r="T39" i="35"/>
  <c r="T13" i="35"/>
  <c r="T41" i="35"/>
  <c r="T27" i="35"/>
  <c r="T81" i="35"/>
  <c r="T33" i="35"/>
  <c r="T51" i="35"/>
  <c r="T19" i="35"/>
  <c r="T75" i="35"/>
  <c r="T43" i="35"/>
  <c r="T11" i="35"/>
  <c r="T55" i="35"/>
  <c r="T62" i="35"/>
  <c r="T72" i="35"/>
  <c r="T22" i="35"/>
  <c r="T54" i="35"/>
  <c r="CG31" i="35" l="1"/>
  <c r="CO372" i="38"/>
  <c r="N373" i="38"/>
  <c r="Y13" i="37"/>
  <c r="Y25" i="37"/>
  <c r="Y26" i="37"/>
  <c r="Y22" i="37"/>
  <c r="Y23" i="37"/>
  <c r="Y7" i="37"/>
  <c r="Y21" i="37"/>
  <c r="Y15" i="37"/>
  <c r="Y12" i="37"/>
  <c r="Y8" i="37"/>
  <c r="Y9" i="37"/>
  <c r="Y14" i="37"/>
  <c r="Y20" i="37"/>
  <c r="Y16" i="37"/>
  <c r="Y17" i="37"/>
  <c r="Y10" i="37"/>
  <c r="Y19" i="37"/>
  <c r="Y18" i="37"/>
  <c r="Y11" i="37"/>
  <c r="Y24" i="37"/>
  <c r="CC24" i="35"/>
  <c r="CA334" i="38"/>
  <c r="CA279" i="38"/>
  <c r="FB279" i="38" s="1"/>
  <c r="BR7" i="41"/>
  <c r="BR9" i="41"/>
  <c r="BR10" i="41" s="1"/>
  <c r="BR11" i="41" s="1"/>
  <c r="BR12" i="41" s="1"/>
  <c r="BR13" i="41" s="1"/>
  <c r="BR14" i="41" s="1"/>
  <c r="BR15" i="41" s="1"/>
  <c r="BR16" i="41" s="1"/>
  <c r="BR17" i="41" s="1"/>
  <c r="BR18" i="41" s="1"/>
  <c r="BR19" i="41" s="1"/>
  <c r="BR20" i="41"/>
  <c r="BR21" i="41" s="1"/>
  <c r="BR22" i="41" s="1"/>
  <c r="BR23" i="41" s="1"/>
  <c r="BR24" i="41" s="1"/>
  <c r="BR25" i="41" s="1"/>
  <c r="BR26" i="41" s="1"/>
  <c r="BR27" i="41" s="1"/>
  <c r="BR28" i="41" s="1"/>
  <c r="BR29" i="41" s="1"/>
  <c r="BR30" i="41" s="1"/>
  <c r="BR31" i="41" s="1"/>
  <c r="BR32" i="41" s="1"/>
  <c r="BR33" i="41" s="1"/>
  <c r="BR34" i="41" s="1"/>
  <c r="BR35" i="41" s="1"/>
  <c r="BR36" i="41" s="1"/>
  <c r="BR37" i="41" s="1"/>
  <c r="BR38" i="41" s="1"/>
  <c r="BR39" i="41" s="1"/>
  <c r="BR40" i="41" s="1"/>
  <c r="BR41" i="41" s="1"/>
  <c r="BR42" i="41" s="1"/>
  <c r="BR43" i="41" s="1"/>
  <c r="BR44" i="41" s="1"/>
  <c r="BR45" i="41" s="1"/>
  <c r="BR46" i="41" s="1"/>
  <c r="BR47" i="41" s="1"/>
  <c r="BR48" i="41" s="1"/>
  <c r="BR49" i="41" s="1"/>
  <c r="BR50" i="41" s="1"/>
  <c r="BR51" i="41" s="1"/>
  <c r="BR52" i="41" s="1"/>
  <c r="BR53" i="41" s="1"/>
  <c r="BR54" i="41" s="1"/>
  <c r="BR55" i="41" s="1"/>
  <c r="BR56" i="41" s="1"/>
  <c r="BR8" i="41"/>
  <c r="BS12" i="41"/>
  <c r="CB334" i="38"/>
  <c r="CB279" i="38"/>
  <c r="FC279" i="38" s="1"/>
  <c r="BS7" i="41"/>
  <c r="BS18" i="41"/>
  <c r="BS19" i="41" s="1"/>
  <c r="BS20" i="41" s="1"/>
  <c r="BS21" i="41" s="1"/>
  <c r="BS22" i="41" s="1"/>
  <c r="BS23" i="41" s="1"/>
  <c r="BS24" i="41" s="1"/>
  <c r="BS25" i="41" s="1"/>
  <c r="BS26" i="41" s="1"/>
  <c r="BS27" i="41" s="1"/>
  <c r="BS28" i="41" s="1"/>
  <c r="BS29" i="41" s="1"/>
  <c r="BS30" i="41" s="1"/>
  <c r="BS31" i="41" s="1"/>
  <c r="BS32" i="41" s="1"/>
  <c r="BS33" i="41" s="1"/>
  <c r="BS34" i="41" s="1"/>
  <c r="BS35" i="41" s="1"/>
  <c r="BS36" i="41" s="1"/>
  <c r="BS37" i="41" s="1"/>
  <c r="BS38" i="41" s="1"/>
  <c r="BS39" i="41" s="1"/>
  <c r="BS40" i="41" s="1"/>
  <c r="BS41" i="41" s="1"/>
  <c r="BS42" i="41" s="1"/>
  <c r="BS43" i="41" s="1"/>
  <c r="BS44" i="41" s="1"/>
  <c r="BS45" i="41" s="1"/>
  <c r="BS46" i="41" s="1"/>
  <c r="BS47" i="41" s="1"/>
  <c r="BS48" i="41" s="1"/>
  <c r="BS49" i="41" s="1"/>
  <c r="BS50" i="41" s="1"/>
  <c r="BS51" i="41" s="1"/>
  <c r="BS52" i="41" s="1"/>
  <c r="BS53" i="41" s="1"/>
  <c r="BS54" i="41" s="1"/>
  <c r="BS55" i="41" s="1"/>
  <c r="BS56" i="41" s="1"/>
  <c r="BS9" i="41"/>
  <c r="BS10" i="41" s="1"/>
  <c r="BS13" i="41"/>
  <c r="BS14" i="41"/>
  <c r="BS15" i="41" s="1"/>
  <c r="BS16" i="41" s="1"/>
  <c r="BS17" i="41" s="1"/>
  <c r="BS8" i="41"/>
  <c r="BS11" i="41"/>
  <c r="BU11" i="41"/>
  <c r="BU12" i="41" s="1"/>
  <c r="BU13" i="41" s="1"/>
  <c r="BU7" i="41"/>
  <c r="CD279" i="38"/>
  <c r="CD334" i="38"/>
  <c r="BU10" i="41"/>
  <c r="BU8" i="41"/>
  <c r="BU9" i="41"/>
  <c r="BT8" i="41"/>
  <c r="BT9" i="41"/>
  <c r="BT10" i="41" s="1"/>
  <c r="BT11" i="41" s="1"/>
  <c r="BT15" i="41"/>
  <c r="BT16" i="41" s="1"/>
  <c r="BT17" i="41" s="1"/>
  <c r="BT18" i="41" s="1"/>
  <c r="BT19" i="41" s="1"/>
  <c r="BT20" i="41" s="1"/>
  <c r="BT21" i="41" s="1"/>
  <c r="BT22" i="41" s="1"/>
  <c r="BT23" i="41" s="1"/>
  <c r="BT24" i="41" s="1"/>
  <c r="BT25" i="41" s="1"/>
  <c r="BT26" i="41" s="1"/>
  <c r="BT27" i="41" s="1"/>
  <c r="BT28" i="41" s="1"/>
  <c r="BT29" i="41" s="1"/>
  <c r="BT30" i="41" s="1"/>
  <c r="BT7" i="41"/>
  <c r="CC279" i="38"/>
  <c r="CC334" i="38"/>
  <c r="BT12" i="41"/>
  <c r="BT13" i="41" s="1"/>
  <c r="BT14" i="41" s="1"/>
  <c r="BL111" i="35"/>
  <c r="BL113" i="35"/>
  <c r="BL112" i="35"/>
  <c r="T120" i="35"/>
  <c r="T157" i="35"/>
  <c r="T137" i="35"/>
  <c r="T152" i="35"/>
  <c r="T107" i="35"/>
  <c r="T132" i="35"/>
  <c r="T92" i="35"/>
  <c r="BS233" i="41"/>
  <c r="BT169" i="41"/>
  <c r="BT147" i="41"/>
  <c r="BT248" i="41"/>
  <c r="BT229" i="41"/>
  <c r="BT163" i="41"/>
  <c r="BT250" i="41"/>
  <c r="BT265" i="41"/>
  <c r="BT230" i="41"/>
  <c r="BS126" i="41"/>
  <c r="BS174" i="41"/>
  <c r="BS253" i="41"/>
  <c r="BS184" i="41"/>
  <c r="BT270" i="41"/>
  <c r="BT213" i="41"/>
  <c r="BT144" i="41"/>
  <c r="BS150" i="41"/>
  <c r="BS259" i="41"/>
  <c r="BS163" i="41"/>
  <c r="BS220" i="41"/>
  <c r="BS255" i="41"/>
  <c r="BT167" i="41"/>
  <c r="BT266" i="41"/>
  <c r="BT137" i="41"/>
  <c r="BS154" i="41"/>
  <c r="BT232" i="41"/>
  <c r="BS192" i="41"/>
  <c r="BR159" i="41"/>
  <c r="BR232" i="41"/>
  <c r="BR217" i="41"/>
  <c r="BR220" i="41"/>
  <c r="BR153" i="41"/>
  <c r="BR239" i="41"/>
  <c r="BR208" i="41"/>
  <c r="BR201" i="41"/>
  <c r="BR138" i="41"/>
  <c r="BR213" i="41"/>
  <c r="BR252" i="41"/>
  <c r="BR271" i="41"/>
  <c r="BR152" i="41"/>
  <c r="BT131" i="41"/>
  <c r="BS228" i="41"/>
  <c r="BS152" i="41"/>
  <c r="BT205" i="41"/>
  <c r="BS206" i="41"/>
  <c r="BS260" i="41"/>
  <c r="BT251" i="41"/>
  <c r="BT162" i="41"/>
  <c r="BT246" i="41"/>
  <c r="BR265" i="41"/>
  <c r="BR149" i="41"/>
  <c r="BR173" i="41"/>
  <c r="BR124" i="41"/>
  <c r="BR250" i="41"/>
  <c r="BR165" i="41"/>
  <c r="BR267" i="41"/>
  <c r="BR228" i="41"/>
  <c r="BR160" i="41"/>
  <c r="BS170" i="41"/>
  <c r="BR168" i="41"/>
  <c r="BS272" i="41"/>
  <c r="BT211" i="41"/>
  <c r="BR249" i="41"/>
  <c r="T165" i="35"/>
  <c r="T119" i="35"/>
  <c r="T133" i="35"/>
  <c r="T113" i="35"/>
  <c r="T90" i="35"/>
  <c r="T153" i="35"/>
  <c r="T161" i="35"/>
  <c r="BS273" i="41"/>
  <c r="BS186" i="41"/>
  <c r="BT138" i="41"/>
  <c r="BS262" i="41"/>
  <c r="BT151" i="41"/>
  <c r="BS256" i="41"/>
  <c r="BS146" i="41"/>
  <c r="BT164" i="41"/>
  <c r="BT260" i="41"/>
  <c r="BS179" i="41"/>
  <c r="BS162" i="41"/>
  <c r="BT171" i="41"/>
  <c r="BT176" i="41"/>
  <c r="BT238" i="41"/>
  <c r="BS248" i="41"/>
  <c r="BS165" i="41"/>
  <c r="BT217" i="41"/>
  <c r="BS227" i="41"/>
  <c r="BR162" i="41"/>
  <c r="BR270" i="41"/>
  <c r="BR205" i="41"/>
  <c r="BR129" i="41"/>
  <c r="BR194" i="41"/>
  <c r="BR256" i="41"/>
  <c r="BS130" i="41"/>
  <c r="BT209" i="41"/>
  <c r="BR227" i="41"/>
  <c r="BR280" i="41"/>
  <c r="T141" i="35"/>
  <c r="T97" i="35"/>
  <c r="T135" i="35"/>
  <c r="T148" i="35"/>
  <c r="T126" i="35"/>
  <c r="T147" i="35"/>
  <c r="T111" i="35"/>
  <c r="BT133" i="41"/>
  <c r="BT208" i="41"/>
  <c r="BS200" i="41"/>
  <c r="BS230" i="41"/>
  <c r="BS250" i="41"/>
  <c r="BT185" i="41"/>
  <c r="BS240" i="41"/>
  <c r="BS277" i="41"/>
  <c r="BS214" i="41"/>
  <c r="BT192" i="41"/>
  <c r="BS211" i="41"/>
  <c r="BS205" i="41"/>
  <c r="BS213" i="41"/>
  <c r="BT261" i="41"/>
  <c r="BT276" i="41"/>
  <c r="BT216" i="41"/>
  <c r="BT221" i="41"/>
  <c r="BS185" i="41"/>
  <c r="BT239" i="41"/>
  <c r="BT188" i="41"/>
  <c r="BT173" i="41"/>
  <c r="BT258" i="41"/>
  <c r="BT189" i="41"/>
  <c r="BS254" i="41"/>
  <c r="BR167" i="41"/>
  <c r="BR142" i="41"/>
  <c r="BR231" i="41"/>
  <c r="BR177" i="41"/>
  <c r="BR273" i="41"/>
  <c r="BR198" i="41"/>
  <c r="BR176" i="41"/>
  <c r="BR171" i="41"/>
  <c r="BR203" i="41"/>
  <c r="BR178" i="41"/>
  <c r="BR161" i="41"/>
  <c r="BR269" i="41"/>
  <c r="BR218" i="41"/>
  <c r="BR276" i="41"/>
  <c r="BR272" i="41"/>
  <c r="BR166" i="41"/>
  <c r="BT231" i="41"/>
  <c r="BS181" i="41"/>
  <c r="BS169" i="41"/>
  <c r="BT168" i="41"/>
  <c r="BR209" i="41"/>
  <c r="BR195" i="41"/>
  <c r="BS134" i="41"/>
  <c r="BT140" i="41"/>
  <c r="BR282" i="41"/>
  <c r="T93" i="35"/>
  <c r="T95" i="35"/>
  <c r="T144" i="35"/>
  <c r="T150" i="35"/>
  <c r="T105" i="35"/>
  <c r="T156" i="35"/>
  <c r="T143" i="35"/>
  <c r="BT281" i="41"/>
  <c r="BT226" i="41"/>
  <c r="BS140" i="41"/>
  <c r="BS249" i="41"/>
  <c r="BT172" i="41"/>
  <c r="BT241" i="41"/>
  <c r="BS216" i="41"/>
  <c r="BS177" i="41"/>
  <c r="BS187" i="41"/>
  <c r="BS147" i="41"/>
  <c r="BT254" i="41"/>
  <c r="BS223" i="41"/>
  <c r="BT152" i="41"/>
  <c r="BT210" i="41"/>
  <c r="BS242" i="41"/>
  <c r="BT222" i="41"/>
  <c r="BT256" i="41"/>
  <c r="BS142" i="41"/>
  <c r="BS173" i="41"/>
  <c r="BS194" i="41"/>
  <c r="BT218" i="41"/>
  <c r="BT282" i="41"/>
  <c r="BS265" i="41"/>
  <c r="BT193" i="41"/>
  <c r="BS212" i="41"/>
  <c r="BT215" i="41"/>
  <c r="BS264" i="41"/>
  <c r="BS244" i="41"/>
  <c r="BS191" i="41"/>
  <c r="BS209" i="41"/>
  <c r="BR202" i="41"/>
  <c r="BR281" i="41"/>
  <c r="BR204" i="41"/>
  <c r="BR145" i="41"/>
  <c r="BR225" i="41"/>
  <c r="BR206" i="41"/>
  <c r="BR147" i="41"/>
  <c r="BR253" i="41"/>
  <c r="BR261" i="41"/>
  <c r="BR126" i="41"/>
  <c r="BR215" i="41"/>
  <c r="BR219" i="41"/>
  <c r="BR189" i="41"/>
  <c r="BR154" i="41"/>
  <c r="BR164" i="41"/>
  <c r="BR199" i="41"/>
  <c r="BR207" i="41"/>
  <c r="BR223" i="41"/>
  <c r="BR264" i="41"/>
  <c r="BR234" i="41"/>
  <c r="T104" i="35"/>
  <c r="BS137" i="41"/>
  <c r="BS143" i="41"/>
  <c r="BS131" i="41"/>
  <c r="BS231" i="41"/>
  <c r="BR174" i="41"/>
  <c r="BR254" i="41"/>
  <c r="T128" i="35"/>
  <c r="BS251" i="41"/>
  <c r="BS183" i="41"/>
  <c r="BR183" i="41"/>
  <c r="T162" i="35"/>
  <c r="T123" i="35"/>
  <c r="T125" i="35"/>
  <c r="T140" i="35"/>
  <c r="T96" i="35"/>
  <c r="T154" i="35"/>
  <c r="BT130" i="41"/>
  <c r="BT228" i="41"/>
  <c r="BT203" i="41"/>
  <c r="BT178" i="41"/>
  <c r="BT175" i="41"/>
  <c r="BT233" i="41"/>
  <c r="BT273" i="41"/>
  <c r="BT139" i="41"/>
  <c r="BS202" i="41"/>
  <c r="BS274" i="41"/>
  <c r="BT242" i="41"/>
  <c r="BT225" i="41"/>
  <c r="BS234" i="41"/>
  <c r="BS238" i="41"/>
  <c r="BT212" i="41"/>
  <c r="BT204" i="41"/>
  <c r="BS257" i="41"/>
  <c r="BT202" i="41"/>
  <c r="BS232" i="41"/>
  <c r="BT280" i="41"/>
  <c r="BS182" i="41"/>
  <c r="BS155" i="41"/>
  <c r="BT142" i="41"/>
  <c r="BS229" i="41"/>
  <c r="BS176" i="41"/>
  <c r="BT267" i="41"/>
  <c r="BS269" i="41"/>
  <c r="BT227" i="41"/>
  <c r="BR200" i="41"/>
  <c r="BR148" i="41"/>
  <c r="BR247" i="41"/>
  <c r="BR125" i="41"/>
  <c r="BR175" i="41"/>
  <c r="BR196" i="41"/>
  <c r="T89" i="35"/>
  <c r="BS263" i="41"/>
  <c r="BS127" i="41"/>
  <c r="BS125" i="41"/>
  <c r="BR181" i="41"/>
  <c r="BR170" i="41"/>
  <c r="T142" i="35"/>
  <c r="BT179" i="41"/>
  <c r="BT191" i="41"/>
  <c r="BR135" i="41"/>
  <c r="T129" i="35"/>
  <c r="T112" i="35"/>
  <c r="T100" i="35"/>
  <c r="T155" i="35"/>
  <c r="T134" i="35"/>
  <c r="T98" i="35"/>
  <c r="BS196" i="41"/>
  <c r="BS215" i="41"/>
  <c r="BS217" i="41"/>
  <c r="BT199" i="41"/>
  <c r="BT134" i="41"/>
  <c r="BT240" i="41"/>
  <c r="BT181" i="41"/>
  <c r="BS268" i="41"/>
  <c r="BS132" i="41"/>
  <c r="BT243" i="41"/>
  <c r="BT135" i="41"/>
  <c r="BS243" i="41"/>
  <c r="BS201" i="41"/>
  <c r="BT272" i="41"/>
  <c r="BS239" i="41"/>
  <c r="BS270" i="41"/>
  <c r="BS198" i="41"/>
  <c r="BT252" i="41"/>
  <c r="BT136" i="41"/>
  <c r="BT161" i="41"/>
  <c r="BS225" i="41"/>
  <c r="BS278" i="41"/>
  <c r="BT158" i="41"/>
  <c r="BT198" i="41"/>
  <c r="BT124" i="41"/>
  <c r="BT160" i="41"/>
  <c r="BT165" i="41"/>
  <c r="BR248" i="41"/>
  <c r="BR137" i="41"/>
  <c r="BR240" i="41"/>
  <c r="BR184" i="41"/>
  <c r="BR211" i="41"/>
  <c r="BR244" i="41"/>
  <c r="BR163" i="41"/>
  <c r="BR263" i="41"/>
  <c r="BR150" i="41"/>
  <c r="BR235" i="41"/>
  <c r="BR259" i="41"/>
  <c r="BR233" i="41"/>
  <c r="BR212" i="41"/>
  <c r="BR278" i="41"/>
  <c r="T138" i="35"/>
  <c r="T136" i="35"/>
  <c r="BT146" i="41"/>
  <c r="BS237" i="41"/>
  <c r="BS226" i="41"/>
  <c r="BS148" i="41"/>
  <c r="BS203" i="41"/>
  <c r="BS151" i="41"/>
  <c r="BS271" i="41"/>
  <c r="BS267" i="41"/>
  <c r="BT157" i="41"/>
  <c r="BT274" i="41"/>
  <c r="BS124" i="41"/>
  <c r="BR241" i="41"/>
  <c r="BR283" i="41"/>
  <c r="BS180" i="41"/>
  <c r="BS252" i="41"/>
  <c r="BR230" i="41"/>
  <c r="BR179" i="41"/>
  <c r="T121" i="35"/>
  <c r="T101" i="35"/>
  <c r="BS175" i="41"/>
  <c r="BT214" i="41"/>
  <c r="BT268" i="41"/>
  <c r="BT257" i="41"/>
  <c r="BS160" i="41"/>
  <c r="BS157" i="41"/>
  <c r="BT170" i="41"/>
  <c r="BR279" i="41"/>
  <c r="BR197" i="41"/>
  <c r="BT174" i="41"/>
  <c r="BS133" i="41"/>
  <c r="BS224" i="41"/>
  <c r="BR169" i="41"/>
  <c r="BR226" i="41"/>
  <c r="T106" i="35"/>
  <c r="T164" i="35"/>
  <c r="T163" i="35"/>
  <c r="T103" i="35"/>
  <c r="T124" i="35"/>
  <c r="T160" i="35"/>
  <c r="BT247" i="41"/>
  <c r="BT166" i="41"/>
  <c r="BS204" i="41"/>
  <c r="BT220" i="41"/>
  <c r="BS138" i="41"/>
  <c r="BT224" i="41"/>
  <c r="BT127" i="41"/>
  <c r="BT145" i="41"/>
  <c r="BS190" i="41"/>
  <c r="BT154" i="41"/>
  <c r="BT219" i="41"/>
  <c r="BT149" i="41"/>
  <c r="BS275" i="41"/>
  <c r="BS210" i="41"/>
  <c r="BS164" i="41"/>
  <c r="BT195" i="41"/>
  <c r="BT187" i="41"/>
  <c r="BT148" i="41"/>
  <c r="BT129" i="41"/>
  <c r="BS128" i="41"/>
  <c r="BS161" i="41"/>
  <c r="BR130" i="41"/>
  <c r="BR229" i="41"/>
  <c r="BR136" i="41"/>
  <c r="BR257" i="41"/>
  <c r="BR266" i="41"/>
  <c r="BR143" i="41"/>
  <c r="BR243" i="41"/>
  <c r="BR274" i="41"/>
  <c r="BR260" i="41"/>
  <c r="BR140" i="41"/>
  <c r="BR127" i="41"/>
  <c r="BR146" i="41"/>
  <c r="BR191" i="41"/>
  <c r="BS144" i="41"/>
  <c r="BT196" i="41"/>
  <c r="BT275" i="41"/>
  <c r="BR221" i="41"/>
  <c r="BR186" i="41"/>
  <c r="BR188" i="41"/>
  <c r="BR275" i="41"/>
  <c r="BR139" i="41"/>
  <c r="BR251" i="41"/>
  <c r="BR185" i="41"/>
  <c r="T114" i="35"/>
  <c r="T91" i="35"/>
  <c r="T122" i="35"/>
  <c r="T158" i="35"/>
  <c r="T139" i="35"/>
  <c r="BT125" i="41"/>
  <c r="BS247" i="41"/>
  <c r="BT126" i="41"/>
  <c r="BS279" i="41"/>
  <c r="BS153" i="41"/>
  <c r="BR172" i="41"/>
  <c r="T130" i="35"/>
  <c r="T131" i="35"/>
  <c r="T115" i="35"/>
  <c r="T102" i="35"/>
  <c r="T118" i="35"/>
  <c r="T99" i="35"/>
  <c r="BT194" i="41"/>
  <c r="BT150" i="41"/>
  <c r="BT278" i="41"/>
  <c r="BS222" i="41"/>
  <c r="BT141" i="41"/>
  <c r="BS141" i="41"/>
  <c r="BS199" i="41"/>
  <c r="BS235" i="41"/>
  <c r="BS281" i="41"/>
  <c r="BT186" i="41"/>
  <c r="BS189" i="41"/>
  <c r="BS208" i="41"/>
  <c r="BS197" i="41"/>
  <c r="BT201" i="41"/>
  <c r="BS236" i="41"/>
  <c r="BT207" i="41"/>
  <c r="BT183" i="41"/>
  <c r="BT253" i="41"/>
  <c r="BS136" i="41"/>
  <c r="BT200" i="41"/>
  <c r="BT255" i="41"/>
  <c r="BT206" i="41"/>
  <c r="BS159" i="41"/>
  <c r="BS245" i="41"/>
  <c r="BT277" i="41"/>
  <c r="BT132" i="41"/>
  <c r="BS167" i="41"/>
  <c r="BR133" i="41"/>
  <c r="BR180" i="41"/>
  <c r="BR242" i="41"/>
  <c r="BR222" i="41"/>
  <c r="BR141" i="41"/>
  <c r="BR190" i="41"/>
  <c r="BS145" i="41"/>
  <c r="BT264" i="41"/>
  <c r="BR238" i="41"/>
  <c r="T94" i="35"/>
  <c r="T159" i="35"/>
  <c r="T166" i="35"/>
  <c r="T108" i="35"/>
  <c r="T116" i="35"/>
  <c r="T146" i="35"/>
  <c r="BT156" i="41"/>
  <c r="BS219" i="41"/>
  <c r="BT263" i="41"/>
  <c r="BS149" i="41"/>
  <c r="BT182" i="41"/>
  <c r="BT259" i="41"/>
  <c r="BT143" i="41"/>
  <c r="BS218" i="41"/>
  <c r="BS172" i="41"/>
  <c r="BT262" i="41"/>
  <c r="BT223" i="41"/>
  <c r="BT279" i="41"/>
  <c r="BS221" i="41"/>
  <c r="BS178" i="41"/>
  <c r="BS276" i="41"/>
  <c r="BS282" i="41"/>
  <c r="BT197" i="41"/>
  <c r="BS266" i="41"/>
  <c r="BT269" i="41"/>
  <c r="BT180" i="41"/>
  <c r="BT153" i="41"/>
  <c r="BT235" i="41"/>
  <c r="BT236" i="41"/>
  <c r="BR246" i="41"/>
  <c r="BR224" i="41"/>
  <c r="BR131" i="41"/>
  <c r="BR134" i="41"/>
  <c r="BR193" i="41"/>
  <c r="BR262" i="41"/>
  <c r="BR277" i="41"/>
  <c r="BR216" i="41"/>
  <c r="BR158" i="41"/>
  <c r="BR132" i="41"/>
  <c r="BR258" i="41"/>
  <c r="BR237" i="41"/>
  <c r="BR236" i="41"/>
  <c r="BT128" i="41"/>
  <c r="BR128" i="41"/>
  <c r="T145" i="35"/>
  <c r="T127" i="35"/>
  <c r="T117" i="35"/>
  <c r="T151" i="35"/>
  <c r="T109" i="35"/>
  <c r="T110" i="35"/>
  <c r="T149" i="35"/>
  <c r="BS139" i="41"/>
  <c r="BS156" i="41"/>
  <c r="BS166" i="41"/>
  <c r="BS129" i="41"/>
  <c r="BT190" i="41"/>
  <c r="BT155" i="41"/>
  <c r="BS207" i="41"/>
  <c r="BS135" i="41"/>
  <c r="BT271" i="41"/>
  <c r="BS188" i="41"/>
  <c r="BT249" i="41"/>
  <c r="BT159" i="41"/>
  <c r="BS261" i="41"/>
  <c r="BS258" i="41"/>
  <c r="BT245" i="41"/>
  <c r="BT184" i="41"/>
  <c r="BS195" i="41"/>
  <c r="BT237" i="41"/>
  <c r="BS280" i="41"/>
  <c r="BS246" i="41"/>
  <c r="BS241" i="41"/>
  <c r="BT234" i="41"/>
  <c r="BS171" i="41"/>
  <c r="BS158" i="41"/>
  <c r="BS168" i="41"/>
  <c r="BT177" i="41"/>
  <c r="BT244" i="41"/>
  <c r="BS193" i="41"/>
  <c r="BR245" i="41"/>
  <c r="BR157" i="41"/>
  <c r="BR144" i="41"/>
  <c r="BR151" i="41"/>
  <c r="BR155" i="41"/>
  <c r="BR268" i="41"/>
  <c r="BR210" i="41"/>
  <c r="BR187" i="41"/>
  <c r="BR156" i="41"/>
  <c r="BR182" i="41"/>
  <c r="BR192" i="41"/>
  <c r="BR214" i="41"/>
  <c r="BR255" i="41"/>
  <c r="CG32" i="35" l="1"/>
  <c r="CO373" i="38"/>
  <c r="N374" i="38"/>
  <c r="FD279" i="38"/>
  <c r="FE279" i="38"/>
  <c r="Y173" i="37"/>
  <c r="Y174" i="37"/>
  <c r="Y164" i="37"/>
  <c r="Y170" i="37"/>
  <c r="Y168" i="37"/>
  <c r="Y178" i="37"/>
  <c r="Y165" i="37"/>
  <c r="Y177" i="37"/>
  <c r="Y172" i="37"/>
  <c r="Y171" i="37"/>
  <c r="Y27" i="37"/>
  <c r="Y175" i="37"/>
  <c r="Y167" i="37"/>
  <c r="Y176" i="37"/>
  <c r="Y169" i="37"/>
  <c r="Y166" i="37"/>
  <c r="Y153" i="37"/>
  <c r="Y155" i="37"/>
  <c r="Y142" i="37"/>
  <c r="Y152" i="37"/>
  <c r="CD280" i="38"/>
  <c r="FE280" i="38" s="1"/>
  <c r="CA335" i="38"/>
  <c r="FB335" i="38" s="1"/>
  <c r="CB280" i="38"/>
  <c r="CB335" i="38"/>
  <c r="CB336" i="38" s="1"/>
  <c r="CA280" i="38"/>
  <c r="FB280" i="38" s="1"/>
  <c r="Y149" i="37"/>
  <c r="Y150" i="37"/>
  <c r="Y154" i="37"/>
  <c r="Y143" i="37"/>
  <c r="Y158" i="37"/>
  <c r="Y141" i="37"/>
  <c r="Y144" i="37"/>
  <c r="Y146" i="37"/>
  <c r="AH334" i="38"/>
  <c r="Y140" i="37"/>
  <c r="Y148" i="37"/>
  <c r="CD335" i="38"/>
  <c r="FE335" i="38" s="1"/>
  <c r="AH279" i="38"/>
  <c r="DI279" i="38" s="1"/>
  <c r="Y151" i="37"/>
  <c r="Y145" i="37"/>
  <c r="Y156" i="37"/>
  <c r="CC280" i="38"/>
  <c r="Y147" i="37"/>
  <c r="Y157" i="37"/>
  <c r="Y159" i="37"/>
  <c r="CC335" i="38"/>
  <c r="FD335" i="38" s="1"/>
  <c r="FD334" i="38"/>
  <c r="FE334" i="38"/>
  <c r="FC334" i="38"/>
  <c r="FB334" i="38"/>
  <c r="BL114" i="35"/>
  <c r="BL115" i="35"/>
  <c r="BL117" i="35"/>
  <c r="BL116" i="35"/>
  <c r="BS283" i="41"/>
  <c r="BT283" i="41"/>
  <c r="CG33" i="35" l="1"/>
  <c r="CO374" i="38"/>
  <c r="N375" i="38"/>
  <c r="DI334" i="38"/>
  <c r="Y162" i="37"/>
  <c r="Y163" i="37"/>
  <c r="Y161" i="37"/>
  <c r="CD281" i="38"/>
  <c r="CD336" i="38"/>
  <c r="Y68" i="41"/>
  <c r="FC336" i="38"/>
  <c r="CB337" i="38"/>
  <c r="CA336" i="38"/>
  <c r="AH335" i="38"/>
  <c r="DI335" i="38" s="1"/>
  <c r="Y67" i="41"/>
  <c r="CC336" i="38"/>
  <c r="CA281" i="38"/>
  <c r="AH280" i="38"/>
  <c r="FD280" i="38"/>
  <c r="FC335" i="38"/>
  <c r="FC280" i="38"/>
  <c r="CB281" i="38"/>
  <c r="CC281" i="38"/>
  <c r="Y79" i="41"/>
  <c r="Y76" i="41"/>
  <c r="Y74" i="41"/>
  <c r="Y77" i="41"/>
  <c r="Y80" i="41"/>
  <c r="Y71" i="41"/>
  <c r="Y75" i="41"/>
  <c r="Y81" i="41"/>
  <c r="Y64" i="41"/>
  <c r="Y82" i="41"/>
  <c r="Y63" i="41"/>
  <c r="Y72" i="41"/>
  <c r="Y73" i="41"/>
  <c r="Y70" i="41"/>
  <c r="Y66" i="41"/>
  <c r="Y69" i="41"/>
  <c r="Y78" i="41"/>
  <c r="Y65" i="41"/>
  <c r="Y160" i="37"/>
  <c r="Y87" i="41" s="1"/>
  <c r="BL120" i="35"/>
  <c r="BL119" i="35"/>
  <c r="BL118" i="35"/>
  <c r="Y170" i="41"/>
  <c r="Y181" i="41"/>
  <c r="Y182" i="41"/>
  <c r="Y154" i="41"/>
  <c r="Y146" i="41"/>
  <c r="Y125" i="41"/>
  <c r="Y164" i="41"/>
  <c r="Y157" i="41"/>
  <c r="Y202" i="41"/>
  <c r="Y141" i="41"/>
  <c r="Y173" i="41"/>
  <c r="Y159" i="41"/>
  <c r="Y197" i="41"/>
  <c r="Y190" i="41"/>
  <c r="Y128" i="41"/>
  <c r="Y196" i="41"/>
  <c r="Y149" i="41"/>
  <c r="Y200" i="41"/>
  <c r="Y176" i="41"/>
  <c r="Y198" i="41"/>
  <c r="Y191" i="41"/>
  <c r="Y127" i="41"/>
  <c r="Y162" i="41"/>
  <c r="Y203" i="41"/>
  <c r="Y204" i="41"/>
  <c r="Y143" i="41"/>
  <c r="Y139" i="41"/>
  <c r="Y171" i="41"/>
  <c r="Y131" i="41"/>
  <c r="Y169" i="41"/>
  <c r="Y153" i="41"/>
  <c r="Y144" i="41"/>
  <c r="Y135" i="41"/>
  <c r="Y178" i="41"/>
  <c r="Y175" i="41"/>
  <c r="Y147" i="41"/>
  <c r="Y168" i="41"/>
  <c r="Y155" i="41"/>
  <c r="Y163" i="41"/>
  <c r="Y161" i="41"/>
  <c r="Y156" i="41"/>
  <c r="Y194" i="41"/>
  <c r="Y184" i="41"/>
  <c r="Y185" i="41"/>
  <c r="Y192" i="41"/>
  <c r="Y140" i="41"/>
  <c r="Y195" i="41"/>
  <c r="Y134" i="41"/>
  <c r="Y152" i="41"/>
  <c r="Y129" i="41"/>
  <c r="Y180" i="41"/>
  <c r="Y186" i="41"/>
  <c r="Y188" i="41"/>
  <c r="Y126" i="41"/>
  <c r="Y189" i="41"/>
  <c r="Y132" i="41"/>
  <c r="Y142" i="41"/>
  <c r="Y148" i="41"/>
  <c r="Y130" i="41"/>
  <c r="Y199" i="41"/>
  <c r="Y193" i="41"/>
  <c r="Y165" i="41"/>
  <c r="Y136" i="41"/>
  <c r="Y167" i="41"/>
  <c r="Y179" i="41"/>
  <c r="Y138" i="41"/>
  <c r="Y201" i="41"/>
  <c r="Y145" i="41"/>
  <c r="Y124" i="41"/>
  <c r="Y166" i="41"/>
  <c r="Y151" i="41"/>
  <c r="Y187" i="41"/>
  <c r="Y158" i="41"/>
  <c r="Y160" i="41"/>
  <c r="Y177" i="41"/>
  <c r="Y150" i="41"/>
  <c r="Y174" i="41"/>
  <c r="Y183" i="41"/>
  <c r="Y172" i="41"/>
  <c r="Y133" i="41"/>
  <c r="Y137" i="41"/>
  <c r="CG34" i="35" l="1"/>
  <c r="Y92" i="41"/>
  <c r="Y94" i="41"/>
  <c r="Y111" i="41"/>
  <c r="Y96" i="41"/>
  <c r="Y109" i="41"/>
  <c r="Y105" i="41"/>
  <c r="Y107" i="41"/>
  <c r="Y103" i="41"/>
  <c r="Y104" i="41"/>
  <c r="Y101" i="41"/>
  <c r="Y102" i="41"/>
  <c r="Y99" i="41"/>
  <c r="Y100" i="41"/>
  <c r="Y97" i="41"/>
  <c r="Y112" i="41"/>
  <c r="Y95" i="41"/>
  <c r="Y110" i="41"/>
  <c r="Y93" i="41"/>
  <c r="Y108" i="41"/>
  <c r="Y91" i="41"/>
  <c r="Y90" i="41"/>
  <c r="Y106" i="41"/>
  <c r="Y89" i="41"/>
  <c r="Y88" i="41"/>
  <c r="Y98" i="41"/>
  <c r="CC337" i="38"/>
  <c r="FD337" i="38" s="1"/>
  <c r="CO375" i="38"/>
  <c r="N376" i="38"/>
  <c r="FC337" i="38"/>
  <c r="FE336" i="38"/>
  <c r="Y84" i="41"/>
  <c r="CB338" i="38"/>
  <c r="CB339" i="38" s="1"/>
  <c r="FE281" i="38"/>
  <c r="CD282" i="38"/>
  <c r="CD337" i="38"/>
  <c r="CD338" i="38" s="1"/>
  <c r="FE338" i="38" s="1"/>
  <c r="AH336" i="38"/>
  <c r="FB336" i="38"/>
  <c r="CA337" i="38"/>
  <c r="Y85" i="41"/>
  <c r="Y83" i="41"/>
  <c r="Y86" i="41"/>
  <c r="FD281" i="38"/>
  <c r="FD336" i="38"/>
  <c r="FB281" i="38"/>
  <c r="CA282" i="38"/>
  <c r="CA283" i="38" s="1"/>
  <c r="FB283" i="38" s="1"/>
  <c r="FC281" i="38"/>
  <c r="CB282" i="38"/>
  <c r="FC282" i="38" s="1"/>
  <c r="DI280" i="38"/>
  <c r="AH281" i="38"/>
  <c r="AH282" i="38" s="1"/>
  <c r="DI282" i="38" s="1"/>
  <c r="CC282" i="38"/>
  <c r="FD282" i="38" s="1"/>
  <c r="BL123" i="35"/>
  <c r="BL122" i="35"/>
  <c r="BL124" i="35"/>
  <c r="BL121" i="35"/>
  <c r="Y274" i="41"/>
  <c r="Y206" i="41"/>
  <c r="Y276" i="41"/>
  <c r="Y207" i="41"/>
  <c r="Y280" i="41"/>
  <c r="Y263" i="41"/>
  <c r="Y227" i="41"/>
  <c r="Y282" i="41"/>
  <c r="Y231" i="41"/>
  <c r="Y283" i="41"/>
  <c r="Y247" i="41"/>
  <c r="Y243" i="41"/>
  <c r="Y219" i="41"/>
  <c r="Y240" i="41"/>
  <c r="Y205" i="41"/>
  <c r="Y242" i="41"/>
  <c r="Y224" i="41"/>
  <c r="Y238" i="41"/>
  <c r="Y215" i="41"/>
  <c r="Y277" i="41"/>
  <c r="Y233" i="41"/>
  <c r="Y259" i="41"/>
  <c r="Y235" i="41"/>
  <c r="Y236" i="41"/>
  <c r="Y266" i="41"/>
  <c r="Y210" i="41"/>
  <c r="Y212" i="41"/>
  <c r="Y241" i="41"/>
  <c r="Y272" i="41"/>
  <c r="Y228" i="41"/>
  <c r="Y208" i="41"/>
  <c r="Y239" i="41"/>
  <c r="Y221" i="41"/>
  <c r="Y230" i="41"/>
  <c r="Y229" i="41"/>
  <c r="Y252" i="41"/>
  <c r="Y265" i="41"/>
  <c r="Y261" i="41"/>
  <c r="Y209" i="41"/>
  <c r="Y278" i="41"/>
  <c r="Y258" i="41"/>
  <c r="Y256" i="41"/>
  <c r="Y213" i="41"/>
  <c r="Y244" i="41"/>
  <c r="Y234" i="41"/>
  <c r="Y220" i="41"/>
  <c r="Y269" i="41"/>
  <c r="Y214" i="41"/>
  <c r="Y226" i="41"/>
  <c r="Y211" i="41"/>
  <c r="Y232" i="41"/>
  <c r="Y253" i="41"/>
  <c r="Y279" i="41"/>
  <c r="Y264" i="41"/>
  <c r="Y260" i="41"/>
  <c r="Y250" i="41"/>
  <c r="Y216" i="41"/>
  <c r="Y267" i="41"/>
  <c r="Y268" i="41"/>
  <c r="Y245" i="41"/>
  <c r="Y246" i="41"/>
  <c r="Y281" i="41"/>
  <c r="Y257" i="41"/>
  <c r="Y217" i="41"/>
  <c r="Y271" i="41"/>
  <c r="Y262" i="41"/>
  <c r="Y222" i="41"/>
  <c r="Y254" i="41"/>
  <c r="Y275" i="41"/>
  <c r="Y237" i="41"/>
  <c r="Y273" i="41"/>
  <c r="Y249" i="41"/>
  <c r="Y248" i="41"/>
  <c r="Y251" i="41"/>
  <c r="Y218" i="41"/>
  <c r="Y223" i="41"/>
  <c r="Y225" i="41"/>
  <c r="Y270" i="41"/>
  <c r="Y255" i="41"/>
  <c r="CG35" i="35" l="1"/>
  <c r="CC338" i="38"/>
  <c r="FD338" i="38" s="1"/>
  <c r="DI336" i="38"/>
  <c r="CO376" i="38"/>
  <c r="N377" i="38"/>
  <c r="AH337" i="38"/>
  <c r="FE337" i="38"/>
  <c r="FC338" i="38"/>
  <c r="FE282" i="38"/>
  <c r="CD283" i="38"/>
  <c r="FB337" i="38"/>
  <c r="CA338" i="38"/>
  <c r="CA339" i="38" s="1"/>
  <c r="FB339" i="38" s="1"/>
  <c r="CB283" i="38"/>
  <c r="FC283" i="38" s="1"/>
  <c r="DI281" i="38"/>
  <c r="FC339" i="38"/>
  <c r="CB340" i="38"/>
  <c r="CB341" i="38" s="1"/>
  <c r="FC341" i="38" s="1"/>
  <c r="CC283" i="38"/>
  <c r="AH283" i="38"/>
  <c r="DI283" i="38" s="1"/>
  <c r="CD339" i="38"/>
  <c r="FE339" i="38" s="1"/>
  <c r="FB282" i="38"/>
  <c r="CA284" i="38"/>
  <c r="BL125" i="35"/>
  <c r="BL126" i="35"/>
  <c r="BL127" i="35"/>
  <c r="BU89" i="37" l="1"/>
  <c r="BU33" i="41" s="1"/>
  <c r="BU93" i="37"/>
  <c r="BU37" i="41" s="1"/>
  <c r="BU87" i="37"/>
  <c r="BU31" i="41" s="1"/>
  <c r="BU78" i="37"/>
  <c r="BU70" i="37"/>
  <c r="BU14" i="41" s="1"/>
  <c r="BU74" i="37"/>
  <c r="BU90" i="37"/>
  <c r="BU34" i="41" s="1"/>
  <c r="BU82" i="37"/>
  <c r="BU73" i="37"/>
  <c r="BU86" i="37"/>
  <c r="BU71" i="37"/>
  <c r="BU75" i="37"/>
  <c r="BU79" i="37"/>
  <c r="BU83" i="37"/>
  <c r="BU85" i="37"/>
  <c r="BU91" i="37"/>
  <c r="BU35" i="41" s="1"/>
  <c r="BU95" i="37"/>
  <c r="BU39" i="41" s="1"/>
  <c r="BU76" i="37"/>
  <c r="BU94" i="37"/>
  <c r="BU38" i="41" s="1"/>
  <c r="BU88" i="37"/>
  <c r="BU32" i="41" s="1"/>
  <c r="BU80" i="37"/>
  <c r="BU72" i="37"/>
  <c r="BU92" i="37"/>
  <c r="BU36" i="41" s="1"/>
  <c r="BU84" i="37"/>
  <c r="BU81" i="37"/>
  <c r="BU77" i="37"/>
  <c r="CG36" i="35"/>
  <c r="CC339" i="38"/>
  <c r="CC340" i="38" s="1"/>
  <c r="AH338" i="38"/>
  <c r="DI338" i="38" s="1"/>
  <c r="CO377" i="38"/>
  <c r="N378" i="38"/>
  <c r="FD283" i="38"/>
  <c r="DI337" i="38"/>
  <c r="CB284" i="38"/>
  <c r="FC284" i="38" s="1"/>
  <c r="FE283" i="38"/>
  <c r="CD284" i="38"/>
  <c r="AH284" i="38"/>
  <c r="DI284" i="38" s="1"/>
  <c r="FB338" i="38"/>
  <c r="CA340" i="38"/>
  <c r="CC284" i="38"/>
  <c r="FB284" i="38"/>
  <c r="FC340" i="38"/>
  <c r="CA285" i="38"/>
  <c r="FB285" i="38" s="1"/>
  <c r="CD340" i="38"/>
  <c r="CB342" i="38"/>
  <c r="FC342" i="38" s="1"/>
  <c r="BL128" i="35"/>
  <c r="BL130" i="35"/>
  <c r="BL129" i="35"/>
  <c r="BL131" i="35"/>
  <c r="CG37" i="35" l="1"/>
  <c r="BU15" i="41"/>
  <c r="BU16" i="41" s="1"/>
  <c r="BU17" i="41" s="1"/>
  <c r="BU18" i="41" s="1"/>
  <c r="BU19" i="41" s="1"/>
  <c r="BU20" i="41" s="1"/>
  <c r="BU21" i="41" s="1"/>
  <c r="BU22" i="41" s="1"/>
  <c r="BU23" i="41" s="1"/>
  <c r="BU24" i="41" s="1"/>
  <c r="BU25" i="41" s="1"/>
  <c r="BU26" i="41" s="1"/>
  <c r="BU27" i="41" s="1"/>
  <c r="BU28" i="41" s="1"/>
  <c r="BU29" i="41" s="1"/>
  <c r="BU30" i="41" s="1"/>
  <c r="FD339" i="38"/>
  <c r="AH339" i="38"/>
  <c r="DI339" i="38" s="1"/>
  <c r="CC341" i="38"/>
  <c r="FD341" i="38" s="1"/>
  <c r="CO378" i="38"/>
  <c r="N379" i="38"/>
  <c r="FE284" i="38"/>
  <c r="FD340" i="38"/>
  <c r="CB285" i="38"/>
  <c r="FC285" i="38" s="1"/>
  <c r="CD285" i="38"/>
  <c r="AH285" i="38"/>
  <c r="AH286" i="38" s="1"/>
  <c r="FB340" i="38"/>
  <c r="CA341" i="38"/>
  <c r="AH340" i="38"/>
  <c r="CA286" i="38"/>
  <c r="CB343" i="38"/>
  <c r="FC343" i="38" s="1"/>
  <c r="FD284" i="38"/>
  <c r="CC285" i="38"/>
  <c r="FE340" i="38"/>
  <c r="CD341" i="38"/>
  <c r="BL133" i="35"/>
  <c r="BL132" i="35"/>
  <c r="BL134" i="35"/>
  <c r="CG38" i="35" l="1"/>
  <c r="CC342" i="38"/>
  <c r="FD342" i="38" s="1"/>
  <c r="CO379" i="38"/>
  <c r="N380" i="38"/>
  <c r="FE285" i="38"/>
  <c r="CD286" i="38"/>
  <c r="CB286" i="38"/>
  <c r="FC286" i="38" s="1"/>
  <c r="DI285" i="38"/>
  <c r="CA342" i="38"/>
  <c r="FB341" i="38"/>
  <c r="CD342" i="38"/>
  <c r="CD343" i="38" s="1"/>
  <c r="FB286" i="38"/>
  <c r="CA287" i="38"/>
  <c r="CB344" i="38"/>
  <c r="FD285" i="38"/>
  <c r="DI286" i="38"/>
  <c r="AH287" i="38"/>
  <c r="FE341" i="38"/>
  <c r="CC286" i="38"/>
  <c r="FD286" i="38" s="1"/>
  <c r="DI340" i="38"/>
  <c r="AH341" i="38"/>
  <c r="BL137" i="35"/>
  <c r="BL135" i="35"/>
  <c r="BL138" i="35"/>
  <c r="BL136" i="35"/>
  <c r="CG39" i="35" l="1"/>
  <c r="CC343" i="38"/>
  <c r="CC344" i="38" s="1"/>
  <c r="FD344" i="38" s="1"/>
  <c r="CO380" i="38"/>
  <c r="N381" i="38"/>
  <c r="CB287" i="38"/>
  <c r="CB288" i="38" s="1"/>
  <c r="FE286" i="38"/>
  <c r="CD287" i="38"/>
  <c r="CC287" i="38"/>
  <c r="FB342" i="38"/>
  <c r="CA343" i="38"/>
  <c r="FE343" i="38"/>
  <c r="CD344" i="38"/>
  <c r="FE344" i="38" s="1"/>
  <c r="DI287" i="38"/>
  <c r="AH288" i="38"/>
  <c r="DI341" i="38"/>
  <c r="AH342" i="38"/>
  <c r="FE342" i="38"/>
  <c r="FC344" i="38"/>
  <c r="CB345" i="38"/>
  <c r="FB287" i="38"/>
  <c r="CA288" i="38"/>
  <c r="BL140" i="35"/>
  <c r="BL141" i="35"/>
  <c r="BL139" i="35"/>
  <c r="CG40" i="35" l="1"/>
  <c r="CC345" i="38"/>
  <c r="FD345" i="38" s="1"/>
  <c r="FD343" i="38"/>
  <c r="FC287" i="38"/>
  <c r="CO381" i="38"/>
  <c r="N382" i="38"/>
  <c r="FE287" i="38"/>
  <c r="CD288" i="38"/>
  <c r="FD287" i="38"/>
  <c r="CC288" i="38"/>
  <c r="CD345" i="38"/>
  <c r="FE345" i="38" s="1"/>
  <c r="CA344" i="38"/>
  <c r="FB343" i="38"/>
  <c r="FB288" i="38"/>
  <c r="CA289" i="38"/>
  <c r="FC288" i="38"/>
  <c r="CB289" i="38"/>
  <c r="FC289" i="38" s="1"/>
  <c r="DI288" i="38"/>
  <c r="AH289" i="38"/>
  <c r="FC345" i="38"/>
  <c r="CB346" i="38"/>
  <c r="DI342" i="38"/>
  <c r="AH343" i="38"/>
  <c r="BL143" i="35"/>
  <c r="BL142" i="35"/>
  <c r="BL145" i="35"/>
  <c r="BL144" i="35"/>
  <c r="CC346" i="38" l="1"/>
  <c r="FD346" i="38" s="1"/>
  <c r="CG41" i="35"/>
  <c r="CO382" i="38"/>
  <c r="N383" i="38"/>
  <c r="CO383" i="38" s="1"/>
  <c r="CC347" i="38"/>
  <c r="FD347" i="38" s="1"/>
  <c r="FE288" i="38"/>
  <c r="CD289" i="38"/>
  <c r="CD346" i="38"/>
  <c r="FE346" i="38" s="1"/>
  <c r="FB344" i="38"/>
  <c r="CA345" i="38"/>
  <c r="FD288" i="38"/>
  <c r="CC289" i="38"/>
  <c r="CC348" i="38"/>
  <c r="FC346" i="38"/>
  <c r="CB347" i="38"/>
  <c r="DI343" i="38"/>
  <c r="AH344" i="38"/>
  <c r="FB289" i="38"/>
  <c r="CA290" i="38"/>
  <c r="DI289" i="38"/>
  <c r="AH290" i="38"/>
  <c r="CB290" i="38"/>
  <c r="BL147" i="35"/>
  <c r="BL146" i="35"/>
  <c r="BL148" i="35"/>
  <c r="BU97" i="37" l="1"/>
  <c r="BU41" i="41" s="1"/>
  <c r="BU106" i="37"/>
  <c r="BU50" i="41" s="1"/>
  <c r="BU102" i="37"/>
  <c r="BU46" i="41" s="1"/>
  <c r="BU103" i="37"/>
  <c r="BU47" i="41" s="1"/>
  <c r="BU101" i="37"/>
  <c r="BU45" i="41" s="1"/>
  <c r="BU105" i="37"/>
  <c r="BU49" i="41" s="1"/>
  <c r="BU104" i="37"/>
  <c r="BU48" i="41" s="1"/>
  <c r="BU98" i="37"/>
  <c r="BU42" i="41" s="1"/>
  <c r="BU96" i="37"/>
  <c r="BU40" i="41" s="1"/>
  <c r="BU99" i="37"/>
  <c r="BU43" i="41" s="1"/>
  <c r="BU100" i="37"/>
  <c r="BU44" i="41" s="1"/>
  <c r="CG42" i="35"/>
  <c r="FE289" i="38"/>
  <c r="CD290" i="38"/>
  <c r="CD347" i="38"/>
  <c r="CD348" i="38" s="1"/>
  <c r="FD289" i="38"/>
  <c r="CC290" i="38"/>
  <c r="FB345" i="38"/>
  <c r="CA346" i="38"/>
  <c r="FB290" i="38"/>
  <c r="CA291" i="38"/>
  <c r="FC290" i="38"/>
  <c r="CB291" i="38"/>
  <c r="DI344" i="38"/>
  <c r="AH345" i="38"/>
  <c r="FD348" i="38"/>
  <c r="CC349" i="38"/>
  <c r="DI290" i="38"/>
  <c r="AH291" i="38"/>
  <c r="FC347" i="38"/>
  <c r="CB348" i="38"/>
  <c r="BL151" i="35"/>
  <c r="BL149" i="35"/>
  <c r="BL152" i="35"/>
  <c r="BL150" i="35"/>
  <c r="CG43" i="35" l="1"/>
  <c r="FE290" i="38"/>
  <c r="CD291" i="38"/>
  <c r="FE347" i="38"/>
  <c r="FB346" i="38"/>
  <c r="CA347" i="38"/>
  <c r="FD290" i="38"/>
  <c r="CC291" i="38"/>
  <c r="FD349" i="38"/>
  <c r="CC350" i="38"/>
  <c r="FB291" i="38"/>
  <c r="CA292" i="38"/>
  <c r="FC291" i="38"/>
  <c r="CB292" i="38"/>
  <c r="FC348" i="38"/>
  <c r="CB349" i="38"/>
  <c r="DI345" i="38"/>
  <c r="AH346" i="38"/>
  <c r="DI291" i="38"/>
  <c r="AH292" i="38"/>
  <c r="FE348" i="38"/>
  <c r="CD349" i="38"/>
  <c r="BL154" i="35"/>
  <c r="BL155" i="35"/>
  <c r="BL153" i="35"/>
  <c r="CG44" i="35" l="1"/>
  <c r="FE291" i="38"/>
  <c r="CD292" i="38"/>
  <c r="FD291" i="38"/>
  <c r="CC292" i="38"/>
  <c r="FB347" i="38"/>
  <c r="CA348" i="38"/>
  <c r="FB348" i="38" s="1"/>
  <c r="FC349" i="38"/>
  <c r="CB350" i="38"/>
  <c r="FD350" i="38"/>
  <c r="CC351" i="38"/>
  <c r="DI292" i="38"/>
  <c r="AH293" i="38"/>
  <c r="FC292" i="38"/>
  <c r="CB293" i="38"/>
  <c r="DI346" i="38"/>
  <c r="AH347" i="38"/>
  <c r="FE349" i="38"/>
  <c r="CD350" i="38"/>
  <c r="FB292" i="38"/>
  <c r="CA293" i="38"/>
  <c r="FB293" i="38" s="1"/>
  <c r="BL159" i="35"/>
  <c r="BL156" i="35"/>
  <c r="BL158" i="35"/>
  <c r="BL157" i="35"/>
  <c r="BU109" i="37" l="1"/>
  <c r="BU53" i="41" s="1"/>
  <c r="BU111" i="37"/>
  <c r="BU55" i="41" s="1"/>
  <c r="BU110" i="37"/>
  <c r="BU54" i="41" s="1"/>
  <c r="BU108" i="37"/>
  <c r="BU52" i="41" s="1"/>
  <c r="BU107" i="37"/>
  <c r="BU51" i="41" s="1"/>
  <c r="BU112" i="37"/>
  <c r="BU56" i="41" s="1"/>
  <c r="CG45" i="35"/>
  <c r="CD293" i="38"/>
  <c r="FE292" i="38"/>
  <c r="CC293" i="38"/>
  <c r="FD292" i="38"/>
  <c r="CA349" i="38"/>
  <c r="FC293" i="38"/>
  <c r="CB294" i="38"/>
  <c r="DI293" i="38"/>
  <c r="AH294" i="38"/>
  <c r="FD351" i="38"/>
  <c r="CC352" i="38"/>
  <c r="DI347" i="38"/>
  <c r="AH348" i="38"/>
  <c r="FC350" i="38"/>
  <c r="CB351" i="38"/>
  <c r="FE350" i="38"/>
  <c r="CD351" i="38"/>
  <c r="BU188" i="41"/>
  <c r="BU201" i="41"/>
  <c r="BU243" i="41"/>
  <c r="BU254" i="41"/>
  <c r="BU197" i="41"/>
  <c r="BU276" i="41"/>
  <c r="BU178" i="41"/>
  <c r="BU173" i="41"/>
  <c r="BU228" i="41"/>
  <c r="BU149" i="41"/>
  <c r="BU265" i="41"/>
  <c r="BU162" i="41"/>
  <c r="BU281" i="41"/>
  <c r="BU131" i="41"/>
  <c r="BU275" i="41"/>
  <c r="BU171" i="41"/>
  <c r="BU144" i="41"/>
  <c r="BU283" i="41"/>
  <c r="BU282" i="41"/>
  <c r="BU206" i="41"/>
  <c r="BU214" i="41"/>
  <c r="BU278" i="41"/>
  <c r="BU264" i="41"/>
  <c r="BU239" i="41"/>
  <c r="BU220" i="41"/>
  <c r="BU202" i="41"/>
  <c r="BU211" i="41"/>
  <c r="BU169" i="41"/>
  <c r="BU187" i="41"/>
  <c r="BU215" i="41"/>
  <c r="BU217" i="41"/>
  <c r="BU198" i="41"/>
  <c r="BU260" i="41"/>
  <c r="BU226" i="41"/>
  <c r="BU273" i="41"/>
  <c r="BU134" i="41"/>
  <c r="BU225" i="41"/>
  <c r="BU256" i="41"/>
  <c r="BU192" i="41"/>
  <c r="BU245" i="41"/>
  <c r="BU237" i="41"/>
  <c r="BU257" i="41"/>
  <c r="BU238" i="41"/>
  <c r="BU141" i="41"/>
  <c r="BU223" i="41"/>
  <c r="BU183" i="41"/>
  <c r="BU170" i="41"/>
  <c r="BU177" i="41"/>
  <c r="BU126" i="41"/>
  <c r="BU145" i="41"/>
  <c r="BU166" i="41"/>
  <c r="BU250" i="41"/>
  <c r="BU184" i="41"/>
  <c r="BU180" i="41"/>
  <c r="BU232" i="41"/>
  <c r="BU155" i="41"/>
  <c r="BU147" i="41"/>
  <c r="BU208" i="41"/>
  <c r="BU261" i="41"/>
  <c r="BU185" i="41"/>
  <c r="BU132" i="41"/>
  <c r="BU274" i="41"/>
  <c r="BU249" i="41"/>
  <c r="BU248" i="41"/>
  <c r="BU138" i="41"/>
  <c r="BU191" i="41"/>
  <c r="BU247" i="41"/>
  <c r="BU213" i="41"/>
  <c r="BU262" i="41"/>
  <c r="BU190" i="41"/>
  <c r="BU127" i="41"/>
  <c r="BU129" i="41"/>
  <c r="BU151" i="41"/>
  <c r="BU157" i="41"/>
  <c r="BU199" i="41"/>
  <c r="BU270" i="41"/>
  <c r="BU222" i="41"/>
  <c r="BU196" i="41"/>
  <c r="BU272" i="41"/>
  <c r="BU193" i="41"/>
  <c r="BU229" i="41"/>
  <c r="BU269" i="41"/>
  <c r="BU203" i="41"/>
  <c r="BU227" i="41"/>
  <c r="BU235" i="41"/>
  <c r="BU168" i="41"/>
  <c r="BU125" i="41"/>
  <c r="BU143" i="41"/>
  <c r="BU252" i="41"/>
  <c r="BU240" i="41"/>
  <c r="BU154" i="41"/>
  <c r="BU163" i="41"/>
  <c r="BU255" i="41"/>
  <c r="BU186" i="41"/>
  <c r="BU148" i="41"/>
  <c r="BU195" i="41"/>
  <c r="BU212" i="41"/>
  <c r="BU176" i="41"/>
  <c r="BU137" i="41"/>
  <c r="BU156" i="41"/>
  <c r="BU133" i="41"/>
  <c r="BU165" i="41"/>
  <c r="BU194" i="41"/>
  <c r="BU233" i="41"/>
  <c r="BU244" i="41"/>
  <c r="BU242" i="41"/>
  <c r="BU150" i="41"/>
  <c r="BU221" i="41"/>
  <c r="BU277" i="41"/>
  <c r="BU135" i="41"/>
  <c r="BU181" i="41"/>
  <c r="BU210" i="41"/>
  <c r="BU263" i="41"/>
  <c r="BU236" i="41"/>
  <c r="BU216" i="41"/>
  <c r="BU258" i="41"/>
  <c r="BU280" i="41"/>
  <c r="BU161" i="41"/>
  <c r="BU230" i="41"/>
  <c r="BU204" i="41"/>
  <c r="BU219" i="41"/>
  <c r="BU268" i="41"/>
  <c r="BU130" i="41"/>
  <c r="BU189" i="41"/>
  <c r="BU205" i="41"/>
  <c r="BU246" i="41"/>
  <c r="BU251" i="41"/>
  <c r="BU124" i="41"/>
  <c r="BU267" i="41"/>
  <c r="BU182" i="41"/>
  <c r="BU146" i="41"/>
  <c r="BU200" i="41"/>
  <c r="BU152" i="41"/>
  <c r="BU159" i="41"/>
  <c r="BU140" i="41"/>
  <c r="BU175" i="41"/>
  <c r="BU241" i="41"/>
  <c r="BU164" i="41"/>
  <c r="BU153" i="41"/>
  <c r="BU167" i="41"/>
  <c r="BU174" i="41"/>
  <c r="BU231" i="41"/>
  <c r="BU179" i="41"/>
  <c r="BU259" i="41"/>
  <c r="BU266" i="41"/>
  <c r="BU279" i="41"/>
  <c r="BU207" i="41"/>
  <c r="BU271" i="41"/>
  <c r="BU160" i="41"/>
  <c r="BU142" i="41"/>
  <c r="BU158" i="41"/>
  <c r="BU139" i="41"/>
  <c r="BU253" i="41"/>
  <c r="BU172" i="41"/>
  <c r="BU209" i="41"/>
  <c r="BU218" i="41"/>
  <c r="BU224" i="41"/>
  <c r="BU234" i="41"/>
  <c r="BU128" i="41"/>
  <c r="BU136" i="41"/>
  <c r="BL160" i="35"/>
  <c r="BL162" i="35"/>
  <c r="BL161" i="35"/>
  <c r="CG46" i="35" l="1"/>
  <c r="FE293" i="38"/>
  <c r="CD294" i="38"/>
  <c r="FB349" i="38"/>
  <c r="CA350" i="38"/>
  <c r="FB350" i="38" s="1"/>
  <c r="FD293" i="38"/>
  <c r="CC294" i="38"/>
  <c r="DI294" i="38"/>
  <c r="AH295" i="38"/>
  <c r="DI348" i="38"/>
  <c r="AH349" i="38"/>
  <c r="FE351" i="38"/>
  <c r="CD352" i="38"/>
  <c r="FD352" i="38"/>
  <c r="CC353" i="38"/>
  <c r="FC294" i="38"/>
  <c r="CB295" i="38"/>
  <c r="FC351" i="38"/>
  <c r="CB352" i="38"/>
  <c r="BL163" i="35"/>
  <c r="BL165" i="35"/>
  <c r="BL164" i="35"/>
  <c r="BL166" i="35"/>
  <c r="FE294" i="38" l="1"/>
  <c r="CD295" i="38"/>
  <c r="AH80" i="38"/>
  <c r="CA351" i="38"/>
  <c r="FD294" i="38"/>
  <c r="CC295" i="38"/>
  <c r="FC295" i="38"/>
  <c r="CB296" i="38"/>
  <c r="FC296" i="38" s="1"/>
  <c r="DI349" i="38"/>
  <c r="AH350" i="38"/>
  <c r="FC352" i="38"/>
  <c r="CB353" i="38"/>
  <c r="FD353" i="38"/>
  <c r="CC354" i="38"/>
  <c r="FE352" i="38"/>
  <c r="CD353" i="38"/>
  <c r="DI295" i="38"/>
  <c r="AH296" i="38"/>
  <c r="FE295" i="38" l="1"/>
  <c r="CD296" i="38"/>
  <c r="AH81" i="38"/>
  <c r="FB351" i="38"/>
  <c r="CA352" i="38"/>
  <c r="FB352" i="38" s="1"/>
  <c r="FD295" i="38"/>
  <c r="CC296" i="38"/>
  <c r="FE353" i="38"/>
  <c r="CD354" i="38"/>
  <c r="FD354" i="38"/>
  <c r="CC355" i="38"/>
  <c r="DI350" i="38"/>
  <c r="AH351" i="38"/>
  <c r="DI296" i="38"/>
  <c r="AH297" i="38"/>
  <c r="FC353" i="38"/>
  <c r="CB354" i="38"/>
  <c r="FE296" i="38" l="1"/>
  <c r="CD297" i="38"/>
  <c r="AH245" i="38"/>
  <c r="AH135" i="38"/>
  <c r="DI81" i="38"/>
  <c r="AH82" i="38"/>
  <c r="CA353" i="38"/>
  <c r="FB353" i="38" s="1"/>
  <c r="CC297" i="38"/>
  <c r="FD297" i="38" s="1"/>
  <c r="FD296" i="38"/>
  <c r="FD355" i="38"/>
  <c r="CC356" i="38"/>
  <c r="FC354" i="38"/>
  <c r="CB355" i="38"/>
  <c r="DI297" i="38"/>
  <c r="AH298" i="38"/>
  <c r="FE354" i="38"/>
  <c r="CD355" i="38"/>
  <c r="DI351" i="38"/>
  <c r="AH352" i="38"/>
  <c r="FE297" i="38" l="1"/>
  <c r="CD298" i="38"/>
  <c r="DI82" i="38"/>
  <c r="DI135" i="38"/>
  <c r="AH136" i="38"/>
  <c r="AH25" i="38"/>
  <c r="DI80" i="38"/>
  <c r="DI245" i="38"/>
  <c r="AH246" i="38"/>
  <c r="CA354" i="38"/>
  <c r="FB354" i="38" s="1"/>
  <c r="CC298" i="38"/>
  <c r="FE355" i="38"/>
  <c r="CD356" i="38"/>
  <c r="FD356" i="38"/>
  <c r="CC357" i="38"/>
  <c r="CC358" i="38" s="1"/>
  <c r="DI352" i="38"/>
  <c r="AH353" i="38"/>
  <c r="DI298" i="38"/>
  <c r="AH299" i="38"/>
  <c r="FC355" i="38"/>
  <c r="CB356" i="38"/>
  <c r="FD358" i="38" l="1"/>
  <c r="CC359" i="38"/>
  <c r="FE298" i="38"/>
  <c r="CD299" i="38"/>
  <c r="DI246" i="38"/>
  <c r="AH247" i="38"/>
  <c r="DI247" i="38" s="1"/>
  <c r="DI299" i="38"/>
  <c r="AH300" i="38"/>
  <c r="AH190" i="38"/>
  <c r="AH26" i="38"/>
  <c r="DI136" i="38"/>
  <c r="AH137" i="38"/>
  <c r="DI137" i="38" s="1"/>
  <c r="CA355" i="38"/>
  <c r="CC299" i="38"/>
  <c r="FD298" i="38"/>
  <c r="FD357" i="38"/>
  <c r="FC356" i="38"/>
  <c r="CB357" i="38"/>
  <c r="CB358" i="38" s="1"/>
  <c r="DI353" i="38"/>
  <c r="AH354" i="38"/>
  <c r="FE356" i="38"/>
  <c r="CD357" i="38"/>
  <c r="CD358" i="38" s="1"/>
  <c r="FC358" i="38" l="1"/>
  <c r="CB359" i="38"/>
  <c r="FE358" i="38"/>
  <c r="CD359" i="38"/>
  <c r="FD359" i="38"/>
  <c r="CC360" i="38"/>
  <c r="FE299" i="38"/>
  <c r="CD300" i="38"/>
  <c r="DI26" i="38"/>
  <c r="AH27" i="38"/>
  <c r="DI190" i="38"/>
  <c r="AH191" i="38"/>
  <c r="DI300" i="38"/>
  <c r="AH301" i="38"/>
  <c r="CA356" i="38"/>
  <c r="FB355" i="38"/>
  <c r="FD299" i="38"/>
  <c r="CC300" i="38"/>
  <c r="FE357" i="38"/>
  <c r="DI354" i="38"/>
  <c r="AH355" i="38"/>
  <c r="FC357" i="38"/>
  <c r="FD360" i="38" l="1"/>
  <c r="CC361" i="38"/>
  <c r="FE359" i="38"/>
  <c r="CD360" i="38"/>
  <c r="FC359" i="38"/>
  <c r="CB360" i="38"/>
  <c r="FE300" i="38"/>
  <c r="CD301" i="38"/>
  <c r="DI301" i="38"/>
  <c r="AH302" i="38"/>
  <c r="DI302" i="38" s="1"/>
  <c r="DI191" i="38"/>
  <c r="AH192" i="38"/>
  <c r="DI192" i="38" s="1"/>
  <c r="DI25" i="38"/>
  <c r="DI27" i="38"/>
  <c r="FB356" i="38"/>
  <c r="CA357" i="38"/>
  <c r="CA358" i="38" s="1"/>
  <c r="FD300" i="38"/>
  <c r="CC301" i="38"/>
  <c r="DI355" i="38"/>
  <c r="AH356" i="38"/>
  <c r="FC360" i="38" l="1"/>
  <c r="CB361" i="38"/>
  <c r="FB358" i="38"/>
  <c r="CA359" i="38"/>
  <c r="FE360" i="38"/>
  <c r="CD361" i="38"/>
  <c r="FD361" i="38"/>
  <c r="CC362" i="38"/>
  <c r="FD301" i="38"/>
  <c r="CC302" i="38"/>
  <c r="CC303" i="38" s="1"/>
  <c r="FE301" i="38"/>
  <c r="CD302" i="38"/>
  <c r="CD303" i="38" s="1"/>
  <c r="FB357" i="38"/>
  <c r="DI356" i="38"/>
  <c r="AH357" i="38"/>
  <c r="AH358" i="38" s="1"/>
  <c r="FD362" i="38" l="1"/>
  <c r="CC363" i="38"/>
  <c r="DI358" i="38"/>
  <c r="AH359" i="38"/>
  <c r="FE361" i="38"/>
  <c r="CD362" i="38"/>
  <c r="FB359" i="38"/>
  <c r="CA360" i="38"/>
  <c r="FC361" i="38"/>
  <c r="CB362" i="38"/>
  <c r="FE303" i="38"/>
  <c r="CD304" i="38"/>
  <c r="FD303" i="38"/>
  <c r="CC304" i="38"/>
  <c r="FD302" i="38"/>
  <c r="FE302" i="38"/>
  <c r="DI357" i="38"/>
  <c r="FC362" i="38" l="1"/>
  <c r="CB363" i="38"/>
  <c r="FB360" i="38"/>
  <c r="CA361" i="38"/>
  <c r="FE362" i="38"/>
  <c r="CD363" i="38"/>
  <c r="DI359" i="38"/>
  <c r="AH360" i="38"/>
  <c r="FD363" i="38"/>
  <c r="CC364" i="38"/>
  <c r="FD304" i="38"/>
  <c r="CC305" i="38"/>
  <c r="FE304" i="38"/>
  <c r="CD305" i="38"/>
  <c r="DJ23" i="35"/>
  <c r="DJ22" i="35"/>
  <c r="DJ21" i="35"/>
  <c r="FD364" i="38" l="1"/>
  <c r="CC365" i="38"/>
  <c r="DI360" i="38"/>
  <c r="AH361" i="38"/>
  <c r="FE363" i="38"/>
  <c r="CD364" i="38"/>
  <c r="FB361" i="38"/>
  <c r="CA362" i="38"/>
  <c r="FC363" i="38"/>
  <c r="CB364" i="38"/>
  <c r="FE305" i="38"/>
  <c r="CD306" i="38"/>
  <c r="FD305" i="38"/>
  <c r="CC306" i="38"/>
  <c r="DJ12" i="35"/>
  <c r="DJ11" i="35"/>
  <c r="DJ13" i="35"/>
  <c r="DJ14" i="35"/>
  <c r="DJ17" i="35"/>
  <c r="DJ16" i="35"/>
  <c r="DJ18" i="35"/>
  <c r="DJ20" i="35"/>
  <c r="DJ19" i="35"/>
  <c r="DJ15" i="35"/>
  <c r="FC364" i="38" l="1"/>
  <c r="CB365" i="38"/>
  <c r="FB362" i="38"/>
  <c r="CA363" i="38"/>
  <c r="FE364" i="38"/>
  <c r="CD365" i="38"/>
  <c r="DI361" i="38"/>
  <c r="AH362" i="38"/>
  <c r="FD365" i="38"/>
  <c r="CC366" i="38"/>
  <c r="FD306" i="38"/>
  <c r="CC307" i="38"/>
  <c r="FE306" i="38"/>
  <c r="CD307" i="38"/>
  <c r="DJ8" i="35"/>
  <c r="DJ7" i="35"/>
  <c r="DJ10" i="35"/>
  <c r="DJ9" i="35"/>
  <c r="FD366" i="38" l="1"/>
  <c r="CC367" i="38"/>
  <c r="DI362" i="38"/>
  <c r="AH363" i="38"/>
  <c r="FE365" i="38"/>
  <c r="CD366" i="38"/>
  <c r="FB363" i="38"/>
  <c r="CA364" i="38"/>
  <c r="FC365" i="38"/>
  <c r="CB366" i="38"/>
  <c r="FE307" i="38"/>
  <c r="CD308" i="38"/>
  <c r="FD307" i="38"/>
  <c r="CC308" i="38"/>
  <c r="W56" i="35"/>
  <c r="X56" i="35" s="1"/>
  <c r="Y56" i="35" s="1"/>
  <c r="Z56" i="35" s="1"/>
  <c r="W104" i="35"/>
  <c r="X104" i="35" s="1"/>
  <c r="Y104" i="35" s="1"/>
  <c r="Z104" i="35" s="1"/>
  <c r="X17" i="35"/>
  <c r="Y17" i="35" s="1"/>
  <c r="Z17" i="35" s="1"/>
  <c r="W65" i="35"/>
  <c r="X65" i="35" s="1"/>
  <c r="Y65" i="35" s="1"/>
  <c r="Z65" i="35" s="1"/>
  <c r="X14" i="35"/>
  <c r="Y14" i="35" s="1"/>
  <c r="Z14" i="35" s="1"/>
  <c r="X26" i="35"/>
  <c r="Y26" i="35" s="1"/>
  <c r="Z26" i="35" s="1"/>
  <c r="W74" i="35"/>
  <c r="X74" i="35" s="1"/>
  <c r="Y74" i="35" s="1"/>
  <c r="Z74" i="35" s="1"/>
  <c r="W86" i="35"/>
  <c r="X86" i="35" s="1"/>
  <c r="Y86" i="35" s="1"/>
  <c r="Z86" i="35" s="1"/>
  <c r="W35" i="35"/>
  <c r="AC14" i="37" s="1"/>
  <c r="W83" i="35"/>
  <c r="AC26" i="37" s="1"/>
  <c r="W39" i="35"/>
  <c r="AC15" i="37" s="1"/>
  <c r="W44" i="35"/>
  <c r="X44" i="35" s="1"/>
  <c r="Y44" i="35" s="1"/>
  <c r="Z44" i="35" s="1"/>
  <c r="W92" i="35"/>
  <c r="X92" i="35" s="1"/>
  <c r="Y92" i="35" s="1"/>
  <c r="Z92" i="35" s="1"/>
  <c r="X13" i="35"/>
  <c r="Y13" i="35" s="1"/>
  <c r="Z13" i="35" s="1"/>
  <c r="W61" i="35"/>
  <c r="X61" i="35" s="1"/>
  <c r="Y61" i="35" s="1"/>
  <c r="Z61" i="35" s="1"/>
  <c r="W30" i="35"/>
  <c r="X30" i="35" s="1"/>
  <c r="Y30" i="35" s="1"/>
  <c r="Z30" i="35" s="1"/>
  <c r="W78" i="35"/>
  <c r="X78" i="35" s="1"/>
  <c r="Y78" i="35" s="1"/>
  <c r="Z78" i="35" s="1"/>
  <c r="W63" i="35"/>
  <c r="AC21" i="37" s="1"/>
  <c r="W60" i="35"/>
  <c r="X60" i="35" s="1"/>
  <c r="Y60" i="35" s="1"/>
  <c r="Z60" i="35" s="1"/>
  <c r="W77" i="35"/>
  <c r="X77" i="35" s="1"/>
  <c r="Y77" i="35" s="1"/>
  <c r="Z77" i="35" s="1"/>
  <c r="W45" i="35"/>
  <c r="X45" i="35" s="1"/>
  <c r="Y45" i="35" s="1"/>
  <c r="Z45" i="35" s="1"/>
  <c r="X16" i="35"/>
  <c r="Y16" i="35" s="1"/>
  <c r="Z16" i="35" s="1"/>
  <c r="W64" i="35"/>
  <c r="X64" i="35" s="1"/>
  <c r="Y64" i="35" s="1"/>
  <c r="Z64" i="35" s="1"/>
  <c r="W38" i="35"/>
  <c r="X38" i="35" s="1"/>
  <c r="Y38" i="35" s="1"/>
  <c r="Z38" i="35" s="1"/>
  <c r="X25" i="35"/>
  <c r="Y25" i="35" s="1"/>
  <c r="Z25" i="35" s="1"/>
  <c r="W73" i="35"/>
  <c r="X73" i="35" s="1"/>
  <c r="Y73" i="35" s="1"/>
  <c r="Z73" i="35" s="1"/>
  <c r="W62" i="35"/>
  <c r="X62" i="35" s="1"/>
  <c r="Y62" i="35" s="1"/>
  <c r="Z62" i="35" s="1"/>
  <c r="W34" i="35"/>
  <c r="X34" i="35" s="1"/>
  <c r="Y34" i="35" s="1"/>
  <c r="Z34" i="35" s="1"/>
  <c r="W82" i="35"/>
  <c r="X82" i="35" s="1"/>
  <c r="Y82" i="35" s="1"/>
  <c r="Z82" i="35" s="1"/>
  <c r="W43" i="35"/>
  <c r="AC16" i="37" s="1"/>
  <c r="W91" i="35"/>
  <c r="AC28" i="37" s="1"/>
  <c r="W103" i="35"/>
  <c r="AC31" i="37" s="1"/>
  <c r="W52" i="35"/>
  <c r="X52" i="35" s="1"/>
  <c r="Y52" i="35" s="1"/>
  <c r="Z52" i="35" s="1"/>
  <c r="W100" i="35"/>
  <c r="X100" i="35" s="1"/>
  <c r="Y100" i="35" s="1"/>
  <c r="Z100" i="35" s="1"/>
  <c r="X21" i="35"/>
  <c r="Y21" i="35" s="1"/>
  <c r="Z21" i="35" s="1"/>
  <c r="W69" i="35"/>
  <c r="X69" i="35" s="1"/>
  <c r="Y69" i="35" s="1"/>
  <c r="Z69" i="35" s="1"/>
  <c r="W94" i="35"/>
  <c r="X94" i="35" s="1"/>
  <c r="Y94" i="35" s="1"/>
  <c r="Z94" i="35" s="1"/>
  <c r="W33" i="35"/>
  <c r="X33" i="35" s="1"/>
  <c r="Y33" i="35" s="1"/>
  <c r="Z33" i="35" s="1"/>
  <c r="W81" i="35"/>
  <c r="X81" i="35" s="1"/>
  <c r="Y81" i="35" s="1"/>
  <c r="Z81" i="35" s="1"/>
  <c r="W31" i="35"/>
  <c r="AC13" i="37" s="1"/>
  <c r="W42" i="35"/>
  <c r="X42" i="35" s="1"/>
  <c r="Y42" i="35" s="1"/>
  <c r="Z42" i="35" s="1"/>
  <c r="W90" i="35"/>
  <c r="X90" i="35" s="1"/>
  <c r="Y90" i="35" s="1"/>
  <c r="Z90" i="35" s="1"/>
  <c r="W99" i="35"/>
  <c r="AC30" i="37" s="1"/>
  <c r="X12" i="35"/>
  <c r="Y12" i="35" s="1"/>
  <c r="Z12" i="35" s="1"/>
  <c r="W29" i="35"/>
  <c r="X29" i="35" s="1"/>
  <c r="Y29" i="35" s="1"/>
  <c r="Z29" i="35" s="1"/>
  <c r="W55" i="35"/>
  <c r="AC19" i="37" s="1"/>
  <c r="X24" i="35"/>
  <c r="Y24" i="35" s="1"/>
  <c r="Z24" i="35" s="1"/>
  <c r="W32" i="35"/>
  <c r="X32" i="35" s="1"/>
  <c r="Y32" i="35" s="1"/>
  <c r="Z32" i="35" s="1"/>
  <c r="W80" i="35"/>
  <c r="X80" i="35" s="1"/>
  <c r="Y80" i="35" s="1"/>
  <c r="Z80" i="35" s="1"/>
  <c r="W41" i="35"/>
  <c r="X41" i="35" s="1"/>
  <c r="Y41" i="35" s="1"/>
  <c r="Z41" i="35" s="1"/>
  <c r="W89" i="35"/>
  <c r="X89" i="35" s="1"/>
  <c r="Y89" i="35" s="1"/>
  <c r="Z89" i="35" s="1"/>
  <c r="W71" i="35"/>
  <c r="AC23" i="37" s="1"/>
  <c r="W50" i="35"/>
  <c r="X50" i="35" s="1"/>
  <c r="Y50" i="35" s="1"/>
  <c r="Z50" i="35" s="1"/>
  <c r="W98" i="35"/>
  <c r="X98" i="35" s="1"/>
  <c r="Y98" i="35" s="1"/>
  <c r="Z98" i="35" s="1"/>
  <c r="W59" i="35"/>
  <c r="AC20" i="37" s="1"/>
  <c r="X7" i="35"/>
  <c r="Y7" i="35" s="1"/>
  <c r="Z7" i="35" s="1"/>
  <c r="X20" i="35"/>
  <c r="Y20" i="35" s="1"/>
  <c r="Z20" i="35" s="1"/>
  <c r="W68" i="35"/>
  <c r="X68" i="35" s="1"/>
  <c r="Y68" i="35" s="1"/>
  <c r="Z68" i="35" s="1"/>
  <c r="W102" i="35"/>
  <c r="X102" i="35" s="1"/>
  <c r="Y102" i="35" s="1"/>
  <c r="Z102" i="35" s="1"/>
  <c r="W37" i="35"/>
  <c r="X37" i="35" s="1"/>
  <c r="Y37" i="35" s="1"/>
  <c r="Z37" i="35" s="1"/>
  <c r="W85" i="35"/>
  <c r="X85" i="35" s="1"/>
  <c r="Y85" i="35" s="1"/>
  <c r="Z85" i="35" s="1"/>
  <c r="W95" i="35"/>
  <c r="AC29" i="37" s="1"/>
  <c r="W40" i="35"/>
  <c r="X40" i="35" s="1"/>
  <c r="Y40" i="35" s="1"/>
  <c r="Z40" i="35" s="1"/>
  <c r="W88" i="35"/>
  <c r="X88" i="35" s="1"/>
  <c r="Y88" i="35" s="1"/>
  <c r="Z88" i="35" s="1"/>
  <c r="W79" i="35"/>
  <c r="AC25" i="37" s="1"/>
  <c r="W49" i="35"/>
  <c r="X49" i="35" s="1"/>
  <c r="Y49" i="35" s="1"/>
  <c r="Z49" i="35" s="1"/>
  <c r="W97" i="35"/>
  <c r="X97" i="35" s="1"/>
  <c r="Y97" i="35" s="1"/>
  <c r="Z97" i="35" s="1"/>
  <c r="X10" i="35"/>
  <c r="Y10" i="35" s="1"/>
  <c r="Z10" i="35" s="1"/>
  <c r="W58" i="35"/>
  <c r="X58" i="35" s="1"/>
  <c r="Y58" i="35" s="1"/>
  <c r="Z58" i="35" s="1"/>
  <c r="W106" i="35"/>
  <c r="X106" i="35" s="1"/>
  <c r="Y106" i="35" s="1"/>
  <c r="Z106" i="35" s="1"/>
  <c r="W67" i="35"/>
  <c r="AC22" i="37" s="1"/>
  <c r="X22" i="35"/>
  <c r="Y22" i="35" s="1"/>
  <c r="Z22" i="35" s="1"/>
  <c r="W76" i="35"/>
  <c r="X76" i="35" s="1"/>
  <c r="Y76" i="35" s="1"/>
  <c r="Z76" i="35" s="1"/>
  <c r="W93" i="35"/>
  <c r="X93" i="35" s="1"/>
  <c r="Y93" i="35" s="1"/>
  <c r="Z93" i="35" s="1"/>
  <c r="W48" i="35"/>
  <c r="X48" i="35" s="1"/>
  <c r="Y48" i="35" s="1"/>
  <c r="Z48" i="35" s="1"/>
  <c r="W96" i="35"/>
  <c r="X96" i="35" s="1"/>
  <c r="Y96" i="35" s="1"/>
  <c r="Z96" i="35" s="1"/>
  <c r="X9" i="35"/>
  <c r="Y9" i="35" s="1"/>
  <c r="Z9" i="35" s="1"/>
  <c r="W57" i="35"/>
  <c r="X57" i="35" s="1"/>
  <c r="Y57" i="35" s="1"/>
  <c r="Z57" i="35" s="1"/>
  <c r="W105" i="35"/>
  <c r="X105" i="35" s="1"/>
  <c r="Y105" i="35" s="1"/>
  <c r="Z105" i="35" s="1"/>
  <c r="X18" i="35"/>
  <c r="Y18" i="35" s="1"/>
  <c r="Z18" i="35" s="1"/>
  <c r="W66" i="35"/>
  <c r="X66" i="35" s="1"/>
  <c r="Y66" i="35" s="1"/>
  <c r="Z66" i="35" s="1"/>
  <c r="W46" i="35"/>
  <c r="X46" i="35" s="1"/>
  <c r="Y46" i="35" s="1"/>
  <c r="Z46" i="35" s="1"/>
  <c r="W27" i="35"/>
  <c r="AC12" i="37" s="1"/>
  <c r="W75" i="35"/>
  <c r="AC24" i="37" s="1"/>
  <c r="W70" i="35"/>
  <c r="X70" i="35" s="1"/>
  <c r="Y70" i="35" s="1"/>
  <c r="Z70" i="35" s="1"/>
  <c r="W36" i="35"/>
  <c r="X36" i="35" s="1"/>
  <c r="Y36" i="35" s="1"/>
  <c r="Z36" i="35" s="1"/>
  <c r="W84" i="35"/>
  <c r="X84" i="35" s="1"/>
  <c r="Y84" i="35" s="1"/>
  <c r="Z84" i="35" s="1"/>
  <c r="W87" i="35"/>
  <c r="AC27" i="37" s="1"/>
  <c r="W53" i="35"/>
  <c r="X53" i="35" s="1"/>
  <c r="Y53" i="35" s="1"/>
  <c r="Z53" i="35" s="1"/>
  <c r="W101" i="35"/>
  <c r="X101" i="35" s="1"/>
  <c r="Y101" i="35" s="1"/>
  <c r="Z101" i="35" s="1"/>
  <c r="W72" i="35"/>
  <c r="X72" i="35" s="1"/>
  <c r="Y72" i="35" s="1"/>
  <c r="Z72" i="35" s="1"/>
  <c r="W51" i="35"/>
  <c r="AC18" i="37" s="1"/>
  <c r="W54" i="35"/>
  <c r="X54" i="35" s="1"/>
  <c r="Y54" i="35" s="1"/>
  <c r="Z54" i="35" s="1"/>
  <c r="W47" i="35"/>
  <c r="AC17" i="37" s="1"/>
  <c r="W28" i="35"/>
  <c r="X28" i="35" s="1"/>
  <c r="Y28" i="35" s="1"/>
  <c r="Z28" i="35" s="1"/>
  <c r="FC366" i="38" l="1"/>
  <c r="CB367" i="38"/>
  <c r="FB364" i="38"/>
  <c r="CA365" i="38"/>
  <c r="FE366" i="38"/>
  <c r="CD367" i="38"/>
  <c r="DI363" i="38"/>
  <c r="AH364" i="38"/>
  <c r="FD367" i="38"/>
  <c r="CC368" i="38"/>
  <c r="FD308" i="38"/>
  <c r="CC309" i="38"/>
  <c r="FE308" i="38"/>
  <c r="CD309" i="38"/>
  <c r="AD31" i="37"/>
  <c r="AC164" i="37"/>
  <c r="X47" i="35"/>
  <c r="Y47" i="35" s="1"/>
  <c r="Z47" i="35" s="1"/>
  <c r="X51" i="35"/>
  <c r="Y51" i="35" s="1"/>
  <c r="Z51" i="35" s="1"/>
  <c r="X87" i="35"/>
  <c r="Y87" i="35" s="1"/>
  <c r="Z87" i="35" s="1"/>
  <c r="X75" i="35"/>
  <c r="Y75" i="35" s="1"/>
  <c r="Z75" i="35" s="1"/>
  <c r="X27" i="35"/>
  <c r="Y27" i="35" s="1"/>
  <c r="Z27" i="35" s="1"/>
  <c r="X67" i="35"/>
  <c r="Y67" i="35" s="1"/>
  <c r="Z67" i="35" s="1"/>
  <c r="X19" i="35"/>
  <c r="Y19" i="35" s="1"/>
  <c r="Z19" i="35" s="1"/>
  <c r="X79" i="35"/>
  <c r="Y79" i="35" s="1"/>
  <c r="Z79" i="35" s="1"/>
  <c r="X95" i="35"/>
  <c r="Y95" i="35" s="1"/>
  <c r="Z95" i="35" s="1"/>
  <c r="X59" i="35"/>
  <c r="Y59" i="35" s="1"/>
  <c r="Z59" i="35" s="1"/>
  <c r="X11" i="35"/>
  <c r="Y11" i="35" s="1"/>
  <c r="Z11" i="35" s="1"/>
  <c r="X71" i="35"/>
  <c r="Y71" i="35" s="1"/>
  <c r="Z71" i="35" s="1"/>
  <c r="X23" i="35"/>
  <c r="Y23" i="35" s="1"/>
  <c r="Z23" i="35" s="1"/>
  <c r="X55" i="35"/>
  <c r="Y55" i="35" s="1"/>
  <c r="Z55" i="35" s="1"/>
  <c r="X99" i="35"/>
  <c r="Y99" i="35" s="1"/>
  <c r="Z99" i="35" s="1"/>
  <c r="X31" i="35"/>
  <c r="Y31" i="35" s="1"/>
  <c r="Z31" i="35" s="1"/>
  <c r="X103" i="35"/>
  <c r="Y103" i="35" s="1"/>
  <c r="Z103" i="35" s="1"/>
  <c r="X91" i="35"/>
  <c r="Y91" i="35" s="1"/>
  <c r="Z91" i="35" s="1"/>
  <c r="X43" i="35"/>
  <c r="Y43" i="35" s="1"/>
  <c r="Z43" i="35" s="1"/>
  <c r="X15" i="35"/>
  <c r="Y15" i="35" s="1"/>
  <c r="Z15" i="35" s="1"/>
  <c r="X63" i="35"/>
  <c r="Y63" i="35" s="1"/>
  <c r="Z63" i="35" s="1"/>
  <c r="X39" i="35"/>
  <c r="Y39" i="35" s="1"/>
  <c r="Z39" i="35" s="1"/>
  <c r="X83" i="35"/>
  <c r="Y83" i="35" s="1"/>
  <c r="Z83" i="35" s="1"/>
  <c r="X35" i="35"/>
  <c r="Y35" i="35" s="1"/>
  <c r="Z35" i="35" s="1"/>
  <c r="X8" i="35"/>
  <c r="Y8" i="35" s="1"/>
  <c r="Z8" i="35" s="1"/>
  <c r="FD368" i="38" l="1"/>
  <c r="CC369" i="38"/>
  <c r="DI364" i="38"/>
  <c r="AH365" i="38"/>
  <c r="FE367" i="38"/>
  <c r="CD368" i="38"/>
  <c r="FB365" i="38"/>
  <c r="CA366" i="38"/>
  <c r="FC367" i="38"/>
  <c r="CB368" i="38"/>
  <c r="FE309" i="38"/>
  <c r="CD310" i="38"/>
  <c r="FD309" i="38"/>
  <c r="CC310" i="38"/>
  <c r="AE31" i="37"/>
  <c r="AD164" i="37"/>
  <c r="AC140" i="37"/>
  <c r="AD7" i="37"/>
  <c r="AL279" i="38"/>
  <c r="AL334" i="38"/>
  <c r="AC147" i="37"/>
  <c r="AD14" i="37"/>
  <c r="AD26" i="37"/>
  <c r="AC159" i="37"/>
  <c r="AC148" i="37"/>
  <c r="AD15" i="37"/>
  <c r="AC154" i="37"/>
  <c r="AD21" i="37"/>
  <c r="AD9" i="37"/>
  <c r="AC142" i="37"/>
  <c r="AC149" i="37"/>
  <c r="AD16" i="37"/>
  <c r="AC161" i="37"/>
  <c r="AD28" i="37"/>
  <c r="AD13" i="37"/>
  <c r="AC146" i="37"/>
  <c r="AC163" i="37"/>
  <c r="AD30" i="37"/>
  <c r="AD19" i="37"/>
  <c r="AC152" i="37"/>
  <c r="AD11" i="37"/>
  <c r="AC144" i="37"/>
  <c r="AC156" i="37"/>
  <c r="AD23" i="37"/>
  <c r="AC141" i="37"/>
  <c r="AD8" i="37"/>
  <c r="AC153" i="37"/>
  <c r="AD20" i="37"/>
  <c r="AD29" i="37"/>
  <c r="AC162" i="37"/>
  <c r="AD25" i="37"/>
  <c r="AC158" i="37"/>
  <c r="AD10" i="37"/>
  <c r="AC143" i="37"/>
  <c r="AD22" i="37"/>
  <c r="AC155" i="37"/>
  <c r="AD12" i="37"/>
  <c r="AC145" i="37"/>
  <c r="AC157" i="37"/>
  <c r="AD24" i="37"/>
  <c r="AC160" i="37"/>
  <c r="AD27" i="37"/>
  <c r="AC151" i="37"/>
  <c r="AD18" i="37"/>
  <c r="AC150" i="37"/>
  <c r="AD17" i="37"/>
  <c r="AC88" i="41" l="1"/>
  <c r="AC92" i="41"/>
  <c r="AC96" i="41"/>
  <c r="AC100" i="41"/>
  <c r="AC104" i="41"/>
  <c r="AC108" i="41"/>
  <c r="AC112" i="41"/>
  <c r="AC89" i="41"/>
  <c r="AC93" i="41"/>
  <c r="AC97" i="41"/>
  <c r="AC101" i="41"/>
  <c r="AC105" i="41"/>
  <c r="AC109" i="41"/>
  <c r="AC90" i="41"/>
  <c r="AC94" i="41"/>
  <c r="AC98" i="41"/>
  <c r="AC102" i="41"/>
  <c r="AC106" i="41"/>
  <c r="AC110" i="41"/>
  <c r="AC87" i="41"/>
  <c r="AC91" i="41"/>
  <c r="AC95" i="41"/>
  <c r="AC99" i="41"/>
  <c r="AC103" i="41"/>
  <c r="AC107" i="41"/>
  <c r="AC111" i="41"/>
  <c r="FC368" i="38"/>
  <c r="CB369" i="38"/>
  <c r="FB366" i="38"/>
  <c r="CA367" i="38"/>
  <c r="FE368" i="38"/>
  <c r="CD369" i="38"/>
  <c r="AL335" i="38"/>
  <c r="DI365" i="38"/>
  <c r="AH366" i="38"/>
  <c r="FD369" i="38"/>
  <c r="CC370" i="38"/>
  <c r="FD310" i="38"/>
  <c r="CC311" i="38"/>
  <c r="FE310" i="38"/>
  <c r="CD311" i="38"/>
  <c r="DM279" i="38"/>
  <c r="AF31" i="37"/>
  <c r="AE164" i="37"/>
  <c r="AD189" i="37"/>
  <c r="AL280" i="38"/>
  <c r="DM280" i="38" s="1"/>
  <c r="AL336" i="38"/>
  <c r="AL337" i="38" s="1"/>
  <c r="AE17" i="37"/>
  <c r="AD150" i="37"/>
  <c r="AE18" i="37"/>
  <c r="AD151" i="37"/>
  <c r="AE27" i="37"/>
  <c r="AD160" i="37"/>
  <c r="AE24" i="37"/>
  <c r="AD157" i="37"/>
  <c r="AE12" i="37"/>
  <c r="AD145" i="37"/>
  <c r="AE22" i="37"/>
  <c r="AD155" i="37"/>
  <c r="AE10" i="37"/>
  <c r="AD143" i="37"/>
  <c r="AE25" i="37"/>
  <c r="AD158" i="37"/>
  <c r="AE29" i="37"/>
  <c r="AD162" i="37"/>
  <c r="AD153" i="37"/>
  <c r="AE20" i="37"/>
  <c r="AD141" i="37"/>
  <c r="AE8" i="37"/>
  <c r="AE23" i="37"/>
  <c r="AD156" i="37"/>
  <c r="AD144" i="37"/>
  <c r="AE11" i="37"/>
  <c r="AE19" i="37"/>
  <c r="AD152" i="37"/>
  <c r="AE30" i="37"/>
  <c r="AD163" i="37"/>
  <c r="AE13" i="37"/>
  <c r="AD146" i="37"/>
  <c r="AE28" i="37"/>
  <c r="AD161" i="37"/>
  <c r="AE16" i="37"/>
  <c r="AD149" i="37"/>
  <c r="AE9" i="37"/>
  <c r="AD142" i="37"/>
  <c r="AD154" i="37"/>
  <c r="AE21" i="37"/>
  <c r="AE15" i="37"/>
  <c r="AD148" i="37"/>
  <c r="AD159" i="37"/>
  <c r="AE26" i="37"/>
  <c r="AD147" i="37"/>
  <c r="AE14" i="37"/>
  <c r="AM279" i="38"/>
  <c r="AM334" i="38"/>
  <c r="AE7" i="37"/>
  <c r="AD140" i="37"/>
  <c r="AC69" i="41"/>
  <c r="AC78" i="41"/>
  <c r="AC68" i="41"/>
  <c r="AC79" i="41"/>
  <c r="AC76" i="41"/>
  <c r="AC74" i="41"/>
  <c r="AC67" i="41"/>
  <c r="AC73" i="41"/>
  <c r="AC65" i="41"/>
  <c r="AC82" i="41"/>
  <c r="AC81" i="41"/>
  <c r="AC71" i="41"/>
  <c r="AC75" i="41"/>
  <c r="AC80" i="41"/>
  <c r="AC85" i="41"/>
  <c r="AC83" i="41"/>
  <c r="AC66" i="41"/>
  <c r="AC84" i="41"/>
  <c r="AC77" i="41"/>
  <c r="AC64" i="41"/>
  <c r="AC86" i="41"/>
  <c r="AC63" i="41"/>
  <c r="AC72" i="41"/>
  <c r="AC70" i="41"/>
  <c r="AC204" i="41"/>
  <c r="AC140" i="41"/>
  <c r="AC148" i="41"/>
  <c r="AC193" i="41"/>
  <c r="AC145" i="41"/>
  <c r="AC280" i="41"/>
  <c r="AC153" i="41"/>
  <c r="AC138" i="41"/>
  <c r="AC276" i="41"/>
  <c r="AC141" i="41"/>
  <c r="AC175" i="41"/>
  <c r="AC279" i="41"/>
  <c r="AC128" i="41"/>
  <c r="AC203" i="41"/>
  <c r="AC215" i="41"/>
  <c r="AC186" i="41"/>
  <c r="AC221" i="41"/>
  <c r="AC146" i="41"/>
  <c r="AC241" i="41"/>
  <c r="AC192" i="41"/>
  <c r="AC264" i="41"/>
  <c r="AC166" i="41"/>
  <c r="AC238" i="41"/>
  <c r="AC178" i="41"/>
  <c r="AC134" i="41"/>
  <c r="AC136" i="41"/>
  <c r="AC189" i="41"/>
  <c r="AC127" i="41"/>
  <c r="AC259" i="41"/>
  <c r="AC239" i="41"/>
  <c r="AC131" i="41"/>
  <c r="AC217" i="41"/>
  <c r="AC270" i="41"/>
  <c r="AC252" i="41"/>
  <c r="AC246" i="41"/>
  <c r="AC233" i="41"/>
  <c r="AC254" i="41"/>
  <c r="AC229" i="41"/>
  <c r="AC222" i="41"/>
  <c r="AC206" i="41"/>
  <c r="AC253" i="41"/>
  <c r="AC132" i="41"/>
  <c r="AC283" i="41"/>
  <c r="AC269" i="41"/>
  <c r="AC159" i="41"/>
  <c r="AC142" i="41"/>
  <c r="AC188" i="41"/>
  <c r="AC243" i="41"/>
  <c r="AC157" i="41"/>
  <c r="AC164" i="41"/>
  <c r="AC198" i="41"/>
  <c r="AC213" i="41"/>
  <c r="AC171" i="41"/>
  <c r="AC181" i="41"/>
  <c r="AC242" i="41"/>
  <c r="AC187" i="41"/>
  <c r="AC257" i="41"/>
  <c r="AC185" i="41"/>
  <c r="AC161" i="41"/>
  <c r="AC226" i="41"/>
  <c r="AC271" i="41"/>
  <c r="AC179" i="41"/>
  <c r="AC180" i="41"/>
  <c r="AC174" i="41"/>
  <c r="AC218" i="41"/>
  <c r="AC273" i="41"/>
  <c r="AC250" i="41"/>
  <c r="AC130" i="41"/>
  <c r="AC249" i="41"/>
  <c r="AC216" i="41"/>
  <c r="AC158" i="41"/>
  <c r="AC228" i="41"/>
  <c r="AC182" i="41"/>
  <c r="AC162" i="41"/>
  <c r="AC210" i="41"/>
  <c r="AC209" i="41"/>
  <c r="AC248" i="41"/>
  <c r="AC247" i="41"/>
  <c r="AC266" i="41"/>
  <c r="AC240" i="41"/>
  <c r="AC231" i="41"/>
  <c r="AC201" i="41"/>
  <c r="AC265" i="41"/>
  <c r="AC251" i="41"/>
  <c r="AC200" i="41"/>
  <c r="AC170" i="41"/>
  <c r="AC208" i="41"/>
  <c r="AC277" i="41"/>
  <c r="AC196" i="41"/>
  <c r="AC207" i="41"/>
  <c r="AC281" i="41"/>
  <c r="AC163" i="41"/>
  <c r="AC144" i="41"/>
  <c r="AC205" i="41"/>
  <c r="AC237" i="41"/>
  <c r="AC202" i="41"/>
  <c r="AC147" i="41"/>
  <c r="AC183" i="41"/>
  <c r="AC125" i="41"/>
  <c r="AC275" i="41"/>
  <c r="AC154" i="41"/>
  <c r="AC139" i="41"/>
  <c r="AC168" i="41"/>
  <c r="AC258" i="41"/>
  <c r="AC245" i="41"/>
  <c r="AC263" i="41"/>
  <c r="AC137" i="41"/>
  <c r="AC234" i="41"/>
  <c r="AC155" i="41"/>
  <c r="AC223" i="41"/>
  <c r="AC211" i="41"/>
  <c r="AC195" i="41"/>
  <c r="AC169" i="41"/>
  <c r="AC151" i="41"/>
  <c r="AC274" i="41"/>
  <c r="AC267" i="41"/>
  <c r="AC176" i="41"/>
  <c r="AC177" i="41"/>
  <c r="AC219" i="41"/>
  <c r="AC227" i="41"/>
  <c r="AC150" i="41"/>
  <c r="AC232" i="41"/>
  <c r="AC149" i="41"/>
  <c r="AC272" i="41"/>
  <c r="AC165" i="41"/>
  <c r="AC235" i="41"/>
  <c r="AC191" i="41"/>
  <c r="AC197" i="41"/>
  <c r="AC124" i="41"/>
  <c r="AC261" i="41"/>
  <c r="AC199" i="41"/>
  <c r="AC244" i="41"/>
  <c r="AC190" i="41"/>
  <c r="AC220" i="41"/>
  <c r="AC256" i="41"/>
  <c r="AC135" i="41"/>
  <c r="AC152" i="41"/>
  <c r="AC214" i="41"/>
  <c r="AC194" i="41"/>
  <c r="AC129" i="41"/>
  <c r="AC260" i="41"/>
  <c r="AC172" i="41"/>
  <c r="AC143" i="41"/>
  <c r="AC184" i="41"/>
  <c r="AC268" i="41"/>
  <c r="AC160" i="41"/>
  <c r="AC230" i="41"/>
  <c r="AC224" i="41"/>
  <c r="AC262" i="41"/>
  <c r="AC236" i="41"/>
  <c r="AC282" i="41"/>
  <c r="AC126" i="41"/>
  <c r="AC156" i="41"/>
  <c r="AC173" i="41"/>
  <c r="AC255" i="41"/>
  <c r="AC167" i="41"/>
  <c r="AC278" i="41"/>
  <c r="AC133" i="41"/>
  <c r="AC212" i="41"/>
  <c r="AC225" i="41"/>
  <c r="AF164" i="37" l="1"/>
  <c r="AD88" i="41"/>
  <c r="AD92" i="41"/>
  <c r="AD96" i="41"/>
  <c r="AD100" i="41"/>
  <c r="AD104" i="41"/>
  <c r="AD108" i="41"/>
  <c r="AD112" i="41"/>
  <c r="AD89" i="41"/>
  <c r="AD93" i="41"/>
  <c r="AD97" i="41"/>
  <c r="AD101" i="41"/>
  <c r="AD105" i="41"/>
  <c r="AD109" i="41"/>
  <c r="AD90" i="41"/>
  <c r="AD94" i="41"/>
  <c r="AD98" i="41"/>
  <c r="AD102" i="41"/>
  <c r="AD106" i="41"/>
  <c r="AD110" i="41"/>
  <c r="AD87" i="41"/>
  <c r="AD91" i="41"/>
  <c r="AD95" i="41"/>
  <c r="AD99" i="41"/>
  <c r="AD103" i="41"/>
  <c r="AD107" i="41"/>
  <c r="AD111" i="41"/>
  <c r="DI366" i="38"/>
  <c r="AH367" i="38"/>
  <c r="FE369" i="38"/>
  <c r="CD370" i="38"/>
  <c r="FB367" i="38"/>
  <c r="CA368" i="38"/>
  <c r="FC369" i="38"/>
  <c r="CB370" i="38"/>
  <c r="FD370" i="38"/>
  <c r="CC371" i="38"/>
  <c r="FE311" i="38"/>
  <c r="CD312" i="38"/>
  <c r="DN279" i="38"/>
  <c r="FD311" i="38"/>
  <c r="CC312" i="38"/>
  <c r="AE189" i="37"/>
  <c r="AL281" i="38"/>
  <c r="AM280" i="38"/>
  <c r="AM281" i="38" s="1"/>
  <c r="DN281" i="38" s="1"/>
  <c r="AL338" i="38"/>
  <c r="AL339" i="38" s="1"/>
  <c r="AM335" i="38"/>
  <c r="AD86" i="41"/>
  <c r="AD80" i="41"/>
  <c r="AD71" i="41"/>
  <c r="AD78" i="41"/>
  <c r="AD65" i="41"/>
  <c r="AD70" i="41"/>
  <c r="AD74" i="41"/>
  <c r="AD69" i="41"/>
  <c r="AD85" i="41"/>
  <c r="AD66" i="41"/>
  <c r="AD67" i="41"/>
  <c r="AD76" i="41"/>
  <c r="AD72" i="41"/>
  <c r="AD68" i="41"/>
  <c r="AD75" i="41"/>
  <c r="AD82" i="41"/>
  <c r="AD64" i="41"/>
  <c r="AD79" i="41"/>
  <c r="AD81" i="41"/>
  <c r="AD77" i="41"/>
  <c r="AD63" i="41"/>
  <c r="AD84" i="41"/>
  <c r="AD73" i="41"/>
  <c r="AD83" i="41"/>
  <c r="AF7" i="37"/>
  <c r="AE140" i="37"/>
  <c r="AN279" i="38"/>
  <c r="AN334" i="38"/>
  <c r="AF14" i="37"/>
  <c r="AE147" i="37"/>
  <c r="AE159" i="37"/>
  <c r="AF26" i="37"/>
  <c r="AF15" i="37"/>
  <c r="AE148" i="37"/>
  <c r="AE154" i="37"/>
  <c r="AF21" i="37"/>
  <c r="AF9" i="37"/>
  <c r="AE142" i="37"/>
  <c r="AE149" i="37"/>
  <c r="AF16" i="37"/>
  <c r="AE161" i="37"/>
  <c r="AF28" i="37"/>
  <c r="AF13" i="37"/>
  <c r="AE146" i="37"/>
  <c r="AE163" i="37"/>
  <c r="AF30" i="37"/>
  <c r="AF19" i="37"/>
  <c r="AE152" i="37"/>
  <c r="AE144" i="37"/>
  <c r="AF11" i="37"/>
  <c r="AE156" i="37"/>
  <c r="AF23" i="37"/>
  <c r="AF8" i="37"/>
  <c r="AE141" i="37"/>
  <c r="AF20" i="37"/>
  <c r="AE153" i="37"/>
  <c r="AF29" i="37"/>
  <c r="AE162" i="37"/>
  <c r="AE158" i="37"/>
  <c r="AF25" i="37"/>
  <c r="AE143" i="37"/>
  <c r="AF10" i="37"/>
  <c r="AE155" i="37"/>
  <c r="AF22" i="37"/>
  <c r="AF12" i="37"/>
  <c r="AE145" i="37"/>
  <c r="AF24" i="37"/>
  <c r="AE157" i="37"/>
  <c r="AF27" i="37"/>
  <c r="AE160" i="37"/>
  <c r="AF18" i="37"/>
  <c r="AE151" i="37"/>
  <c r="AF17" i="37"/>
  <c r="AE150" i="37"/>
  <c r="AD277" i="41"/>
  <c r="AD137" i="41"/>
  <c r="AD166" i="41"/>
  <c r="AD257" i="41"/>
  <c r="AD222" i="41"/>
  <c r="AD147" i="41"/>
  <c r="AD219" i="41"/>
  <c r="AD181" i="41"/>
  <c r="AD271" i="41"/>
  <c r="AD221" i="41"/>
  <c r="AD281" i="41"/>
  <c r="AD254" i="41"/>
  <c r="AD189" i="41"/>
  <c r="AD215" i="41"/>
  <c r="AD216" i="41"/>
  <c r="AD197" i="41"/>
  <c r="AD234" i="41"/>
  <c r="AD169" i="41"/>
  <c r="AD173" i="41"/>
  <c r="AD247" i="41"/>
  <c r="AD185" i="41"/>
  <c r="AD229" i="41"/>
  <c r="AD208" i="41"/>
  <c r="AD207" i="41"/>
  <c r="AD160" i="41"/>
  <c r="AD198" i="41"/>
  <c r="AD201" i="41"/>
  <c r="AD142" i="41"/>
  <c r="AD163" i="41"/>
  <c r="AD274" i="41"/>
  <c r="AD162" i="41"/>
  <c r="AD193" i="41"/>
  <c r="AD191" i="41"/>
  <c r="AD171" i="41"/>
  <c r="AD133" i="41"/>
  <c r="AD204" i="41"/>
  <c r="AD243" i="41"/>
  <c r="AD223" i="41"/>
  <c r="AD233" i="41"/>
  <c r="AD184" i="41"/>
  <c r="AD227" i="41"/>
  <c r="AD225" i="41"/>
  <c r="AD213" i="41"/>
  <c r="AD127" i="41"/>
  <c r="AD245" i="41"/>
  <c r="AD266" i="41"/>
  <c r="AD200" i="41"/>
  <c r="AD174" i="41"/>
  <c r="AD279" i="41"/>
  <c r="AD265" i="41"/>
  <c r="AD157" i="41"/>
  <c r="AD143" i="41"/>
  <c r="AD224" i="41"/>
  <c r="AD283" i="41"/>
  <c r="AD235" i="41"/>
  <c r="AD255" i="41"/>
  <c r="AD138" i="41"/>
  <c r="AD226" i="41"/>
  <c r="AD264" i="41"/>
  <c r="AD282" i="41"/>
  <c r="AD195" i="41"/>
  <c r="AD218" i="41"/>
  <c r="AD194" i="41"/>
  <c r="AD146" i="41"/>
  <c r="AD183" i="41"/>
  <c r="AD186" i="41"/>
  <c r="AD126" i="41"/>
  <c r="AD155" i="41"/>
  <c r="AD176" i="41"/>
  <c r="AD217" i="41"/>
  <c r="AD268" i="41"/>
  <c r="AD239" i="41"/>
  <c r="AD149" i="41"/>
  <c r="AD159" i="41"/>
  <c r="AD156" i="41"/>
  <c r="AD214" i="41"/>
  <c r="AD270" i="41"/>
  <c r="AD180" i="41"/>
  <c r="AD141" i="41"/>
  <c r="AD242" i="41"/>
  <c r="AD202" i="41"/>
  <c r="AD238" i="41"/>
  <c r="AD276" i="41"/>
  <c r="AD278" i="41"/>
  <c r="AD206" i="41"/>
  <c r="AD136" i="41"/>
  <c r="AD158" i="41"/>
  <c r="AD262" i="41"/>
  <c r="AD177" i="41"/>
  <c r="AD153" i="41"/>
  <c r="AD170" i="41"/>
  <c r="AD152" i="41"/>
  <c r="AD130" i="41"/>
  <c r="AD267" i="41"/>
  <c r="AD187" i="41"/>
  <c r="AD192" i="41"/>
  <c r="AD178" i="41"/>
  <c r="AD203" i="41"/>
  <c r="AD263" i="41"/>
  <c r="AD236" i="41"/>
  <c r="AD228" i="41"/>
  <c r="AD248" i="41"/>
  <c r="AD273" i="41"/>
  <c r="AD128" i="41"/>
  <c r="AD269" i="41"/>
  <c r="AD139" i="41"/>
  <c r="AD167" i="41"/>
  <c r="AD145" i="41"/>
  <c r="AD124" i="41"/>
  <c r="AD249" i="41"/>
  <c r="AD230" i="41"/>
  <c r="AD212" i="41"/>
  <c r="AD246" i="41"/>
  <c r="AD161" i="41"/>
  <c r="AD188" i="41"/>
  <c r="AD154" i="41"/>
  <c r="AD205" i="41"/>
  <c r="AD168" i="41"/>
  <c r="AD250" i="41"/>
  <c r="AD131" i="41"/>
  <c r="AD231" i="41"/>
  <c r="AD261" i="41"/>
  <c r="AD172" i="41"/>
  <c r="AD260" i="41"/>
  <c r="AD199" i="41"/>
  <c r="AD182" i="41"/>
  <c r="AD275" i="41"/>
  <c r="AD240" i="41"/>
  <c r="AD280" i="41"/>
  <c r="AD252" i="41"/>
  <c r="AD256" i="41"/>
  <c r="AD232" i="41"/>
  <c r="AD135" i="41"/>
  <c r="AD151" i="41"/>
  <c r="AD134" i="41"/>
  <c r="AD241" i="41"/>
  <c r="AD140" i="41"/>
  <c r="AD244" i="41"/>
  <c r="AD175" i="41"/>
  <c r="AD144" i="41"/>
  <c r="AD164" i="41"/>
  <c r="AD272" i="41"/>
  <c r="AD190" i="41"/>
  <c r="AD209" i="41"/>
  <c r="AD251" i="41"/>
  <c r="AD258" i="41"/>
  <c r="AD211" i="41"/>
  <c r="AD179" i="41"/>
  <c r="AD148" i="41"/>
  <c r="AD150" i="41"/>
  <c r="AD129" i="41"/>
  <c r="AD165" i="41"/>
  <c r="AD220" i="41"/>
  <c r="AD125" i="41"/>
  <c r="AD196" i="41"/>
  <c r="AD210" i="41"/>
  <c r="AD132" i="41"/>
  <c r="AD237" i="41"/>
  <c r="AD259" i="41"/>
  <c r="AD253" i="41"/>
  <c r="AE103" i="41" l="1"/>
  <c r="AE107" i="41"/>
  <c r="AE88" i="41"/>
  <c r="AE92" i="41"/>
  <c r="AE96" i="41"/>
  <c r="AE100" i="41"/>
  <c r="AE104" i="41"/>
  <c r="AE108" i="41"/>
  <c r="AE112" i="41"/>
  <c r="AE89" i="41"/>
  <c r="AE93" i="41"/>
  <c r="AE97" i="41"/>
  <c r="AE101" i="41"/>
  <c r="AE105" i="41"/>
  <c r="AE109" i="41"/>
  <c r="AE95" i="41"/>
  <c r="AE111" i="41"/>
  <c r="AE91" i="41"/>
  <c r="AE90" i="41"/>
  <c r="AE94" i="41"/>
  <c r="AE98" i="41"/>
  <c r="AE102" i="41"/>
  <c r="AE106" i="41"/>
  <c r="AE110" i="41"/>
  <c r="AE87" i="41"/>
  <c r="AE99" i="41"/>
  <c r="FC370" i="38"/>
  <c r="CB371" i="38"/>
  <c r="FE370" i="38"/>
  <c r="CD371" i="38"/>
  <c r="DI367" i="38"/>
  <c r="AH368" i="38"/>
  <c r="AN335" i="38"/>
  <c r="AN336" i="38" s="1"/>
  <c r="FB368" i="38"/>
  <c r="CA369" i="38"/>
  <c r="FD371" i="38"/>
  <c r="CC372" i="38"/>
  <c r="AL282" i="38"/>
  <c r="DM282" i="38" s="1"/>
  <c r="FD312" i="38"/>
  <c r="CC313" i="38"/>
  <c r="FE312" i="38"/>
  <c r="CD313" i="38"/>
  <c r="AF189" i="37"/>
  <c r="DM281" i="38"/>
  <c r="AL340" i="38"/>
  <c r="AL341" i="38" s="1"/>
  <c r="DO279" i="38"/>
  <c r="AN280" i="38"/>
  <c r="AN281" i="38" s="1"/>
  <c r="DO281" i="38" s="1"/>
  <c r="AM336" i="38"/>
  <c r="AM282" i="38"/>
  <c r="DN280" i="38"/>
  <c r="AF150" i="37"/>
  <c r="AF151" i="37"/>
  <c r="AF160" i="37"/>
  <c r="AF157" i="37"/>
  <c r="AF145" i="37"/>
  <c r="AF155" i="37"/>
  <c r="AF143" i="37"/>
  <c r="AF158" i="37"/>
  <c r="AF162" i="37"/>
  <c r="AF153" i="37"/>
  <c r="AF141" i="37"/>
  <c r="AF156" i="37"/>
  <c r="AF144" i="37"/>
  <c r="AF152" i="37"/>
  <c r="AF163" i="37"/>
  <c r="AF146" i="37"/>
  <c r="AF161" i="37"/>
  <c r="AF149" i="37"/>
  <c r="AF142" i="37"/>
  <c r="AF154" i="37"/>
  <c r="AF148" i="37"/>
  <c r="AF159" i="37"/>
  <c r="AF147" i="37"/>
  <c r="AE67" i="41"/>
  <c r="AE74" i="41"/>
  <c r="AE77" i="41"/>
  <c r="AE76" i="41"/>
  <c r="AE73" i="41"/>
  <c r="AE65" i="41"/>
  <c r="AE81" i="41"/>
  <c r="AE70" i="41"/>
  <c r="AE84" i="41"/>
  <c r="AE83" i="41"/>
  <c r="AE79" i="41"/>
  <c r="AE68" i="41"/>
  <c r="AE85" i="41"/>
  <c r="AE75" i="41"/>
  <c r="AE80" i="41"/>
  <c r="AE71" i="41"/>
  <c r="AE86" i="41"/>
  <c r="AE69" i="41"/>
  <c r="AE72" i="41"/>
  <c r="AE63" i="41"/>
  <c r="AE66" i="41"/>
  <c r="AE82" i="41"/>
  <c r="AE64" i="41"/>
  <c r="AE78" i="41"/>
  <c r="AO279" i="38"/>
  <c r="AF140" i="37"/>
  <c r="AO334" i="38"/>
  <c r="AE251" i="41"/>
  <c r="AE221" i="41"/>
  <c r="AE128" i="41"/>
  <c r="AE171" i="41"/>
  <c r="AE282" i="41"/>
  <c r="AE241" i="41"/>
  <c r="AE258" i="41"/>
  <c r="AE166" i="41"/>
  <c r="AE276" i="41"/>
  <c r="AE175" i="41"/>
  <c r="AE269" i="41"/>
  <c r="AE163" i="41"/>
  <c r="AE249" i="41"/>
  <c r="AE162" i="41"/>
  <c r="AE234" i="41"/>
  <c r="AE218" i="41"/>
  <c r="AE268" i="41"/>
  <c r="AE168" i="41"/>
  <c r="AE255" i="41"/>
  <c r="AE215" i="41"/>
  <c r="AE214" i="41"/>
  <c r="AE137" i="41"/>
  <c r="AE127" i="41"/>
  <c r="AE212" i="41"/>
  <c r="AE182" i="41"/>
  <c r="AE227" i="41"/>
  <c r="AE245" i="41"/>
  <c r="AE244" i="41"/>
  <c r="AE187" i="41"/>
  <c r="AE173" i="41"/>
  <c r="AE238" i="41"/>
  <c r="AE204" i="41"/>
  <c r="AE270" i="41"/>
  <c r="AE217" i="41"/>
  <c r="AE167" i="41"/>
  <c r="AE132" i="41"/>
  <c r="AE130" i="41"/>
  <c r="AE144" i="41"/>
  <c r="AE148" i="41"/>
  <c r="AE226" i="41"/>
  <c r="AE199" i="41"/>
  <c r="AE219" i="41"/>
  <c r="AE222" i="41"/>
  <c r="AE151" i="41"/>
  <c r="AE152" i="41"/>
  <c r="AE176" i="41"/>
  <c r="AE186" i="41"/>
  <c r="AE259" i="41"/>
  <c r="AE277" i="41"/>
  <c r="AE183" i="41"/>
  <c r="AE138" i="41"/>
  <c r="AE156" i="41"/>
  <c r="AE189" i="41"/>
  <c r="AE195" i="41"/>
  <c r="AE157" i="41"/>
  <c r="AE159" i="41"/>
  <c r="AE273" i="41"/>
  <c r="AE278" i="41"/>
  <c r="AE177" i="41"/>
  <c r="AE240" i="41"/>
  <c r="AE134" i="41"/>
  <c r="AE229" i="41"/>
  <c r="AE211" i="41"/>
  <c r="AE139" i="41"/>
  <c r="AE192" i="41"/>
  <c r="AE264" i="41"/>
  <c r="AE191" i="41"/>
  <c r="AE203" i="41"/>
  <c r="AE207" i="41"/>
  <c r="AE208" i="41"/>
  <c r="AE160" i="41"/>
  <c r="AE271" i="41"/>
  <c r="AE239" i="41"/>
  <c r="AE185" i="41"/>
  <c r="AE246" i="41"/>
  <c r="AE184" i="41"/>
  <c r="AE198" i="41"/>
  <c r="AE233" i="41"/>
  <c r="AE142" i="41"/>
  <c r="AE131" i="41"/>
  <c r="AE124" i="41"/>
  <c r="AE232" i="41"/>
  <c r="AE254" i="41"/>
  <c r="AE146" i="41"/>
  <c r="AE126" i="41"/>
  <c r="AE202" i="41"/>
  <c r="AE164" i="41"/>
  <c r="AE225" i="41"/>
  <c r="AE180" i="41"/>
  <c r="AE196" i="41"/>
  <c r="AE223" i="41"/>
  <c r="AE267" i="41"/>
  <c r="AE135" i="41"/>
  <c r="AE179" i="41"/>
  <c r="AE158" i="41"/>
  <c r="AE281" i="41"/>
  <c r="AE161" i="41"/>
  <c r="AE250" i="41"/>
  <c r="AE228" i="41"/>
  <c r="AE235" i="41"/>
  <c r="AE188" i="41"/>
  <c r="AE243" i="41"/>
  <c r="AE274" i="41"/>
  <c r="AE125" i="41"/>
  <c r="AE216" i="41"/>
  <c r="AE231" i="41"/>
  <c r="AE205" i="41"/>
  <c r="AE236" i="41"/>
  <c r="AE265" i="41"/>
  <c r="AE172" i="41"/>
  <c r="AE170" i="41"/>
  <c r="AE272" i="41"/>
  <c r="AE283" i="41"/>
  <c r="AE136" i="41"/>
  <c r="AE280" i="41"/>
  <c r="AE260" i="41"/>
  <c r="AE197" i="41"/>
  <c r="AE140" i="41"/>
  <c r="AE247" i="41"/>
  <c r="AE224" i="41"/>
  <c r="AE174" i="41"/>
  <c r="AE149" i="41"/>
  <c r="AE181" i="41"/>
  <c r="AE155" i="41"/>
  <c r="AE141" i="41"/>
  <c r="AE206" i="41"/>
  <c r="AE253" i="41"/>
  <c r="AE220" i="41"/>
  <c r="AE165" i="41"/>
  <c r="AE262" i="41"/>
  <c r="AE252" i="41"/>
  <c r="AE201" i="41"/>
  <c r="AE263" i="41"/>
  <c r="AE210" i="41"/>
  <c r="AE190" i="41"/>
  <c r="AE261" i="41"/>
  <c r="AE266" i="41"/>
  <c r="AE242" i="41"/>
  <c r="AE143" i="41"/>
  <c r="AE209" i="41"/>
  <c r="AE129" i="41"/>
  <c r="AE169" i="41"/>
  <c r="AE145" i="41"/>
  <c r="AE257" i="41"/>
  <c r="AE275" i="41"/>
  <c r="AE248" i="41"/>
  <c r="AE200" i="41"/>
  <c r="AE213" i="41"/>
  <c r="AE150" i="41"/>
  <c r="AE153" i="41"/>
  <c r="AE133" i="41"/>
  <c r="AE147" i="41"/>
  <c r="AE230" i="41"/>
  <c r="AE178" i="41"/>
  <c r="AE194" i="41"/>
  <c r="AE154" i="41"/>
  <c r="AE256" i="41"/>
  <c r="AE279" i="41"/>
  <c r="AE237" i="41"/>
  <c r="AE193" i="41"/>
  <c r="AF87" i="41" l="1"/>
  <c r="AF91" i="41"/>
  <c r="AF95" i="41"/>
  <c r="AF99" i="41"/>
  <c r="AF103" i="41"/>
  <c r="AF107" i="41"/>
  <c r="AF111" i="41"/>
  <c r="AF88" i="41"/>
  <c r="AF92" i="41"/>
  <c r="AF96" i="41"/>
  <c r="AF100" i="41"/>
  <c r="AF104" i="41"/>
  <c r="AF108" i="41"/>
  <c r="AF112" i="41"/>
  <c r="AF89" i="41"/>
  <c r="AF93" i="41"/>
  <c r="AF97" i="41"/>
  <c r="AF101" i="41"/>
  <c r="AF105" i="41"/>
  <c r="AF109" i="41"/>
  <c r="AF90" i="41"/>
  <c r="AF94" i="41"/>
  <c r="AF98" i="41"/>
  <c r="AF102" i="41"/>
  <c r="AF106" i="41"/>
  <c r="AF110" i="41"/>
  <c r="AL283" i="38"/>
  <c r="DM283" i="38" s="1"/>
  <c r="FD372" i="38"/>
  <c r="CC373" i="38"/>
  <c r="FE371" i="38"/>
  <c r="CD372" i="38"/>
  <c r="FC371" i="38"/>
  <c r="CB372" i="38"/>
  <c r="DI368" i="38"/>
  <c r="AH369" i="38"/>
  <c r="FB369" i="38"/>
  <c r="CA370" i="38"/>
  <c r="FD313" i="38"/>
  <c r="CC314" i="38"/>
  <c r="FE313" i="38"/>
  <c r="CD314" i="38"/>
  <c r="AL342" i="38"/>
  <c r="AL343" i="38" s="1"/>
  <c r="DP279" i="38"/>
  <c r="AO280" i="38"/>
  <c r="AO281" i="38" s="1"/>
  <c r="DN282" i="38"/>
  <c r="AM283" i="38"/>
  <c r="DO280" i="38"/>
  <c r="AN282" i="38"/>
  <c r="AM337" i="38"/>
  <c r="AN337" i="38"/>
  <c r="AO335" i="38"/>
  <c r="AF85" i="41"/>
  <c r="AF76" i="41"/>
  <c r="AF73" i="41"/>
  <c r="AF64" i="41"/>
  <c r="AF86" i="41"/>
  <c r="AF78" i="41"/>
  <c r="AF72" i="41"/>
  <c r="AF70" i="41"/>
  <c r="AF68" i="41"/>
  <c r="AF83" i="41"/>
  <c r="AF81" i="41"/>
  <c r="AF66" i="41"/>
  <c r="AF67" i="41"/>
  <c r="AF79" i="41"/>
  <c r="AF71" i="41"/>
  <c r="AF69" i="41"/>
  <c r="AF82" i="41"/>
  <c r="AF74" i="41"/>
  <c r="AF75" i="41"/>
  <c r="AF84" i="41"/>
  <c r="AF77" i="41"/>
  <c r="AF65" i="41"/>
  <c r="AF80" i="41"/>
  <c r="AF63" i="41"/>
  <c r="AF275" i="41"/>
  <c r="AF235" i="41"/>
  <c r="AF178" i="41"/>
  <c r="AF268" i="41"/>
  <c r="AF195" i="41"/>
  <c r="AF145" i="41"/>
  <c r="AF189" i="41"/>
  <c r="AF174" i="41"/>
  <c r="AF211" i="41"/>
  <c r="AF157" i="41"/>
  <c r="AF167" i="41"/>
  <c r="AF274" i="41"/>
  <c r="AF264" i="41"/>
  <c r="AF155" i="41"/>
  <c r="AF239" i="41"/>
  <c r="AF258" i="41"/>
  <c r="AF146" i="41"/>
  <c r="AF241" i="41"/>
  <c r="AF283" i="41"/>
  <c r="AF162" i="41"/>
  <c r="AF228" i="41"/>
  <c r="AF236" i="41"/>
  <c r="AF185" i="41"/>
  <c r="AF170" i="41"/>
  <c r="AF131" i="41"/>
  <c r="AF135" i="41"/>
  <c r="AF175" i="41"/>
  <c r="AF246" i="41"/>
  <c r="AF197" i="41"/>
  <c r="AF203" i="41"/>
  <c r="AF181" i="41"/>
  <c r="AF219" i="41"/>
  <c r="AF273" i="41"/>
  <c r="AF212" i="41"/>
  <c r="AF133" i="41"/>
  <c r="AF260" i="41"/>
  <c r="AF247" i="41"/>
  <c r="AF154" i="41"/>
  <c r="AF263" i="41"/>
  <c r="AF208" i="41"/>
  <c r="AF168" i="41"/>
  <c r="AF245" i="41"/>
  <c r="AF186" i="41"/>
  <c r="AF271" i="41"/>
  <c r="AF144" i="41"/>
  <c r="AF282" i="41"/>
  <c r="AF238" i="41"/>
  <c r="AF204" i="41"/>
  <c r="AF257" i="41"/>
  <c r="AF172" i="41"/>
  <c r="AF230" i="41"/>
  <c r="AF217" i="41"/>
  <c r="AF223" i="41"/>
  <c r="AF180" i="41"/>
  <c r="AF224" i="41"/>
  <c r="AF125" i="41"/>
  <c r="AF143" i="41"/>
  <c r="AF277" i="41"/>
  <c r="AF226" i="41"/>
  <c r="AF231" i="41"/>
  <c r="AF252" i="41"/>
  <c r="AF259" i="41"/>
  <c r="AF149" i="41"/>
  <c r="AF130" i="41"/>
  <c r="AF251" i="41"/>
  <c r="AF183" i="41"/>
  <c r="AF190" i="41"/>
  <c r="AF255" i="41"/>
  <c r="AF163" i="41"/>
  <c r="AF159" i="41"/>
  <c r="AF142" i="41"/>
  <c r="AF200" i="41"/>
  <c r="AF248" i="41"/>
  <c r="AF210" i="41"/>
  <c r="AF209" i="41"/>
  <c r="AF150" i="41"/>
  <c r="AF279" i="41"/>
  <c r="AF151" i="41"/>
  <c r="AF278" i="41"/>
  <c r="AF156" i="41"/>
  <c r="AF206" i="41"/>
  <c r="AF249" i="41"/>
  <c r="AF261" i="41"/>
  <c r="AF128" i="41"/>
  <c r="AF215" i="41"/>
  <c r="AF201" i="41"/>
  <c r="AF281" i="41"/>
  <c r="AF216" i="41"/>
  <c r="AF177" i="41"/>
  <c r="AF196" i="41"/>
  <c r="AF165" i="41"/>
  <c r="AF205" i="41"/>
  <c r="AF147" i="41"/>
  <c r="AF192" i="41"/>
  <c r="AF256" i="41"/>
  <c r="AF202" i="41"/>
  <c r="AF207" i="41"/>
  <c r="AF244" i="41"/>
  <c r="AF129" i="41"/>
  <c r="AF222" i="41"/>
  <c r="AF199" i="41"/>
  <c r="AF237" i="41"/>
  <c r="AF136" i="41"/>
  <c r="AF198" i="41"/>
  <c r="AF184" i="41"/>
  <c r="AF243" i="41"/>
  <c r="AF126" i="41"/>
  <c r="AF250" i="41"/>
  <c r="AF262" i="41"/>
  <c r="AF176" i="41"/>
  <c r="AF166" i="41"/>
  <c r="AF232" i="41"/>
  <c r="AF227" i="41"/>
  <c r="AF253" i="41"/>
  <c r="AF169" i="41"/>
  <c r="AF254" i="41"/>
  <c r="AF266" i="41"/>
  <c r="AF280" i="41"/>
  <c r="AF134" i="41"/>
  <c r="AF233" i="41"/>
  <c r="AF182" i="41"/>
  <c r="AF179" i="41"/>
  <c r="AF276" i="41"/>
  <c r="AF132" i="41"/>
  <c r="AF140" i="41"/>
  <c r="AF220" i="41"/>
  <c r="AF173" i="41"/>
  <c r="AF160" i="41"/>
  <c r="AF242" i="41"/>
  <c r="AF225" i="41"/>
  <c r="AF193" i="41"/>
  <c r="AF213" i="41"/>
  <c r="AF221" i="41"/>
  <c r="AF158" i="41"/>
  <c r="AF229" i="41"/>
  <c r="AF161" i="41"/>
  <c r="AF187" i="41"/>
  <c r="AF267" i="41"/>
  <c r="AF148" i="41"/>
  <c r="AF214" i="41"/>
  <c r="AF137" i="41"/>
  <c r="AF188" i="41"/>
  <c r="AF272" i="41"/>
  <c r="AF127" i="41"/>
  <c r="AF265" i="41"/>
  <c r="AF270" i="41"/>
  <c r="AF191" i="41"/>
  <c r="AF153" i="41"/>
  <c r="AF171" i="41"/>
  <c r="AF218" i="41"/>
  <c r="AF139" i="41"/>
  <c r="AF138" i="41"/>
  <c r="AF269" i="41"/>
  <c r="AF234" i="41"/>
  <c r="AF240" i="41"/>
  <c r="AF124" i="41"/>
  <c r="AF141" i="41"/>
  <c r="AF164" i="41"/>
  <c r="AF194" i="41"/>
  <c r="AF152" i="41"/>
  <c r="AL284" i="38" l="1"/>
  <c r="DM284" i="38" s="1"/>
  <c r="FC372" i="38"/>
  <c r="CB373" i="38"/>
  <c r="FE372" i="38"/>
  <c r="CD373" i="38"/>
  <c r="DI369" i="38"/>
  <c r="AH370" i="38"/>
  <c r="FD373" i="38"/>
  <c r="CC374" i="38"/>
  <c r="FB370" i="38"/>
  <c r="CA371" i="38"/>
  <c r="DN283" i="38"/>
  <c r="FE314" i="38"/>
  <c r="CD315" i="38"/>
  <c r="FD314" i="38"/>
  <c r="CC315" i="38"/>
  <c r="DP280" i="38"/>
  <c r="AL344" i="38"/>
  <c r="DP281" i="38"/>
  <c r="AO282" i="38"/>
  <c r="AN338" i="38"/>
  <c r="DO282" i="38"/>
  <c r="AN283" i="38"/>
  <c r="AM338" i="38"/>
  <c r="AM284" i="38"/>
  <c r="AO336" i="38"/>
  <c r="AL285" i="38" l="1"/>
  <c r="AL286" i="38" s="1"/>
  <c r="DM286" i="38" s="1"/>
  <c r="FE373" i="38"/>
  <c r="CD374" i="38"/>
  <c r="DI370" i="38"/>
  <c r="AH371" i="38"/>
  <c r="FC373" i="38"/>
  <c r="CB374" i="38"/>
  <c r="FD374" i="38"/>
  <c r="CC375" i="38"/>
  <c r="FB371" i="38"/>
  <c r="CA372" i="38"/>
  <c r="AL345" i="38"/>
  <c r="AL346" i="38" s="1"/>
  <c r="AN284" i="38"/>
  <c r="AN285" i="38" s="1"/>
  <c r="AN286" i="38" s="1"/>
  <c r="FD315" i="38"/>
  <c r="CC316" i="38"/>
  <c r="FE315" i="38"/>
  <c r="CD316" i="38"/>
  <c r="AO337" i="38"/>
  <c r="DN284" i="38"/>
  <c r="AM285" i="38"/>
  <c r="AM286" i="38" s="1"/>
  <c r="DN286" i="38" s="1"/>
  <c r="AM339" i="38"/>
  <c r="DP282" i="38"/>
  <c r="DO283" i="38"/>
  <c r="AN339" i="38"/>
  <c r="AO283" i="38"/>
  <c r="AL287" i="38" l="1"/>
  <c r="DM287" i="38" s="1"/>
  <c r="DM285" i="38"/>
  <c r="FC374" i="38"/>
  <c r="CB375" i="38"/>
  <c r="FE374" i="38"/>
  <c r="CD375" i="38"/>
  <c r="DI371" i="38"/>
  <c r="AH372" i="38"/>
  <c r="FB372" i="38"/>
  <c r="CA373" i="38"/>
  <c r="FD375" i="38"/>
  <c r="CC376" i="38"/>
  <c r="FE316" i="38"/>
  <c r="CD317" i="38"/>
  <c r="FD316" i="38"/>
  <c r="CC317" i="38"/>
  <c r="DO284" i="38"/>
  <c r="DO286" i="38"/>
  <c r="AN287" i="38"/>
  <c r="DP283" i="38"/>
  <c r="AO284" i="38"/>
  <c r="DO285" i="38"/>
  <c r="AM340" i="38"/>
  <c r="AL347" i="38"/>
  <c r="DN285" i="38"/>
  <c r="AM287" i="38"/>
  <c r="AN340" i="38"/>
  <c r="AO338" i="38"/>
  <c r="AL288" i="38" l="1"/>
  <c r="AL289" i="38" s="1"/>
  <c r="DM289" i="38" s="1"/>
  <c r="DI372" i="38"/>
  <c r="AH373" i="38"/>
  <c r="FC375" i="38"/>
  <c r="CB376" i="38"/>
  <c r="FD376" i="38"/>
  <c r="CC377" i="38"/>
  <c r="FE375" i="38"/>
  <c r="CD376" i="38"/>
  <c r="AN341" i="38"/>
  <c r="FB373" i="38"/>
  <c r="CA374" i="38"/>
  <c r="FD317" i="38"/>
  <c r="CC318" i="38"/>
  <c r="DO287" i="38"/>
  <c r="FE317" i="38"/>
  <c r="CD318" i="38"/>
  <c r="DN287" i="38"/>
  <c r="AN288" i="38"/>
  <c r="DO288" i="38" s="1"/>
  <c r="AM288" i="38"/>
  <c r="AM341" i="38"/>
  <c r="AN342" i="38"/>
  <c r="AN343" i="38" s="1"/>
  <c r="DP284" i="38"/>
  <c r="AO285" i="38"/>
  <c r="AO286" i="38" s="1"/>
  <c r="DP286" i="38" s="1"/>
  <c r="AO339" i="38"/>
  <c r="AO340" i="38" s="1"/>
  <c r="AL348" i="38"/>
  <c r="DM288" i="38" l="1"/>
  <c r="AL290" i="38"/>
  <c r="AL291" i="38" s="1"/>
  <c r="DM291" i="38" s="1"/>
  <c r="FB374" i="38"/>
  <c r="CA375" i="38"/>
  <c r="FD377" i="38"/>
  <c r="CC378" i="38"/>
  <c r="DI373" i="38"/>
  <c r="AH374" i="38"/>
  <c r="FE376" i="38"/>
  <c r="CD377" i="38"/>
  <c r="FC376" i="38"/>
  <c r="CB377" i="38"/>
  <c r="FD318" i="38"/>
  <c r="CC319" i="38"/>
  <c r="FE318" i="38"/>
  <c r="CD319" i="38"/>
  <c r="AN289" i="38"/>
  <c r="AN290" i="38" s="1"/>
  <c r="AO287" i="38"/>
  <c r="DP287" i="38" s="1"/>
  <c r="DN288" i="38"/>
  <c r="AM289" i="38"/>
  <c r="AO341" i="38"/>
  <c r="AO342" i="38" s="1"/>
  <c r="AO343" i="38" s="1"/>
  <c r="AN344" i="38"/>
  <c r="AN345" i="38" s="1"/>
  <c r="AL349" i="38"/>
  <c r="DP285" i="38"/>
  <c r="AM342" i="38"/>
  <c r="AL292" i="38" l="1"/>
  <c r="DM292" i="38" s="1"/>
  <c r="DM290" i="38"/>
  <c r="FC377" i="38"/>
  <c r="CB378" i="38"/>
  <c r="FE377" i="38"/>
  <c r="CD378" i="38"/>
  <c r="DI374" i="38"/>
  <c r="AH375" i="38"/>
  <c r="FD378" i="38"/>
  <c r="CC379" i="38"/>
  <c r="FB375" i="38"/>
  <c r="CA376" i="38"/>
  <c r="FE319" i="38"/>
  <c r="CD320" i="38"/>
  <c r="FD319" i="38"/>
  <c r="CC320" i="38"/>
  <c r="DO289" i="38"/>
  <c r="AO288" i="38"/>
  <c r="AO289" i="38" s="1"/>
  <c r="DP289" i="38" s="1"/>
  <c r="DN289" i="38"/>
  <c r="AM290" i="38"/>
  <c r="AO344" i="38"/>
  <c r="AO345" i="38" s="1"/>
  <c r="DO290" i="38"/>
  <c r="AN291" i="38"/>
  <c r="AL350" i="38"/>
  <c r="AN346" i="38"/>
  <c r="AM343" i="38"/>
  <c r="AL293" i="38" l="1"/>
  <c r="DM293" i="38" s="1"/>
  <c r="FB376" i="38"/>
  <c r="CA377" i="38"/>
  <c r="FD379" i="38"/>
  <c r="CC380" i="38"/>
  <c r="FD380" i="38" s="1"/>
  <c r="DI375" i="38"/>
  <c r="AH376" i="38"/>
  <c r="FE378" i="38"/>
  <c r="CD379" i="38"/>
  <c r="FC378" i="38"/>
  <c r="CB379" i="38"/>
  <c r="FD320" i="38"/>
  <c r="CC321" i="38"/>
  <c r="FE320" i="38"/>
  <c r="CD321" i="38"/>
  <c r="DP288" i="38"/>
  <c r="AO290" i="38"/>
  <c r="DP290" i="38" s="1"/>
  <c r="AM291" i="38"/>
  <c r="DN291" i="38" s="1"/>
  <c r="DN290" i="38"/>
  <c r="AO346" i="38"/>
  <c r="AM344" i="38"/>
  <c r="AL351" i="38"/>
  <c r="DO291" i="38"/>
  <c r="AN292" i="38"/>
  <c r="AN347" i="38"/>
  <c r="AL294" i="38" l="1"/>
  <c r="DM294" i="38" s="1"/>
  <c r="FC379" i="38"/>
  <c r="CB380" i="38"/>
  <c r="FE379" i="38"/>
  <c r="CD380" i="38"/>
  <c r="DI376" i="38"/>
  <c r="AH377" i="38"/>
  <c r="CC381" i="38"/>
  <c r="FB377" i="38"/>
  <c r="CA378" i="38"/>
  <c r="FE321" i="38"/>
  <c r="CD322" i="38"/>
  <c r="FD321" i="38"/>
  <c r="CC322" i="38"/>
  <c r="AO291" i="38"/>
  <c r="AO292" i="38" s="1"/>
  <c r="DP292" i="38" s="1"/>
  <c r="AM292" i="38"/>
  <c r="DN292" i="38" s="1"/>
  <c r="AL295" i="38"/>
  <c r="AL352" i="38"/>
  <c r="AO347" i="38"/>
  <c r="AN348" i="38"/>
  <c r="DO292" i="38"/>
  <c r="AN293" i="38"/>
  <c r="AM345" i="38"/>
  <c r="FB378" i="38" l="1"/>
  <c r="CA379" i="38"/>
  <c r="FD381" i="38"/>
  <c r="CC382" i="38"/>
  <c r="DI377" i="38"/>
  <c r="AH378" i="38"/>
  <c r="FE380" i="38"/>
  <c r="CD381" i="38"/>
  <c r="FC380" i="38"/>
  <c r="CB381" i="38"/>
  <c r="FD322" i="38"/>
  <c r="CC323" i="38"/>
  <c r="FE322" i="38"/>
  <c r="CD323" i="38"/>
  <c r="AO293" i="38"/>
  <c r="DP293" i="38" s="1"/>
  <c r="DP291" i="38"/>
  <c r="AM293" i="38"/>
  <c r="DM295" i="38"/>
  <c r="AL296" i="38"/>
  <c r="AM346" i="38"/>
  <c r="AO348" i="38"/>
  <c r="AN349" i="38"/>
  <c r="DO293" i="38"/>
  <c r="AN294" i="38"/>
  <c r="AL353" i="38"/>
  <c r="FC381" i="38" l="1"/>
  <c r="CB382" i="38"/>
  <c r="FE381" i="38"/>
  <c r="CD382" i="38"/>
  <c r="DI378" i="38"/>
  <c r="AH379" i="38"/>
  <c r="FD382" i="38"/>
  <c r="CC383" i="38"/>
  <c r="FD383" i="38" s="1"/>
  <c r="FB379" i="38"/>
  <c r="CA380" i="38"/>
  <c r="FE323" i="38"/>
  <c r="CD324" i="38"/>
  <c r="FD323" i="38"/>
  <c r="CC324" i="38"/>
  <c r="AO294" i="38"/>
  <c r="DP294" i="38" s="1"/>
  <c r="AM294" i="38"/>
  <c r="DN294" i="38" s="1"/>
  <c r="DN293" i="38"/>
  <c r="DM296" i="38"/>
  <c r="AL297" i="38"/>
  <c r="DO294" i="38"/>
  <c r="AN295" i="38"/>
  <c r="AN350" i="38"/>
  <c r="AO349" i="38"/>
  <c r="AL354" i="38"/>
  <c r="AM347" i="38"/>
  <c r="FB380" i="38" l="1"/>
  <c r="CA381" i="38"/>
  <c r="DI379" i="38"/>
  <c r="AH380" i="38"/>
  <c r="FE382" i="38"/>
  <c r="CD383" i="38"/>
  <c r="FE383" i="38" s="1"/>
  <c r="FC382" i="38"/>
  <c r="CB383" i="38"/>
  <c r="FC383" i="38" s="1"/>
  <c r="FD324" i="38"/>
  <c r="CC325" i="38"/>
  <c r="FE324" i="38"/>
  <c r="CD325" i="38"/>
  <c r="AO295" i="38"/>
  <c r="DP295" i="38" s="1"/>
  <c r="AM295" i="38"/>
  <c r="DN295" i="38" s="1"/>
  <c r="DM297" i="38"/>
  <c r="AL298" i="38"/>
  <c r="DO295" i="38"/>
  <c r="AN296" i="38"/>
  <c r="AN351" i="38"/>
  <c r="AM348" i="38"/>
  <c r="AO350" i="38"/>
  <c r="AL355" i="38"/>
  <c r="DI380" i="38" l="1"/>
  <c r="AH381" i="38"/>
  <c r="FB381" i="38"/>
  <c r="CA382" i="38"/>
  <c r="FE325" i="38"/>
  <c r="CD326" i="38"/>
  <c r="FD325" i="38"/>
  <c r="CC326" i="38"/>
  <c r="AO296" i="38"/>
  <c r="DP296" i="38" s="1"/>
  <c r="AM296" i="38"/>
  <c r="DN296" i="38" s="1"/>
  <c r="AL299" i="38"/>
  <c r="DM298" i="38"/>
  <c r="DO296" i="38"/>
  <c r="AN297" i="38"/>
  <c r="AO351" i="38"/>
  <c r="AL356" i="38"/>
  <c r="AM349" i="38"/>
  <c r="AN352" i="38"/>
  <c r="FB382" i="38" l="1"/>
  <c r="CA383" i="38"/>
  <c r="FB383" i="38" s="1"/>
  <c r="DI381" i="38"/>
  <c r="AH382" i="38"/>
  <c r="FD326" i="38"/>
  <c r="CC327" i="38"/>
  <c r="FE326" i="38"/>
  <c r="CD327" i="38"/>
  <c r="AO297" i="38"/>
  <c r="DP297" i="38" s="1"/>
  <c r="AM297" i="38"/>
  <c r="DN297" i="38" s="1"/>
  <c r="DM299" i="38"/>
  <c r="AL300" i="38"/>
  <c r="AO352" i="38"/>
  <c r="DO297" i="38"/>
  <c r="AN298" i="38"/>
  <c r="AM350" i="38"/>
  <c r="AN353" i="38"/>
  <c r="AL357" i="38"/>
  <c r="AL358" i="38" s="1"/>
  <c r="AL359" i="38" l="1"/>
  <c r="DI382" i="38"/>
  <c r="AH383" i="38"/>
  <c r="DI383" i="38" s="1"/>
  <c r="FE327" i="38"/>
  <c r="CD328" i="38"/>
  <c r="FE328" i="38" s="1"/>
  <c r="FD327" i="38"/>
  <c r="CC328" i="38"/>
  <c r="FD328" i="38" s="1"/>
  <c r="AO298" i="38"/>
  <c r="DP298" i="38" s="1"/>
  <c r="AM298" i="38"/>
  <c r="DN298" i="38" s="1"/>
  <c r="DM300" i="38"/>
  <c r="AL301" i="38"/>
  <c r="AM351" i="38"/>
  <c r="AO353" i="38"/>
  <c r="AN354" i="38"/>
  <c r="DO298" i="38"/>
  <c r="AN299" i="38"/>
  <c r="AL360" i="38" l="1"/>
  <c r="AO299" i="38"/>
  <c r="DP299" i="38" s="1"/>
  <c r="AM299" i="38"/>
  <c r="DN299" i="38" s="1"/>
  <c r="DM301" i="38"/>
  <c r="AL302" i="38"/>
  <c r="AL303" i="38" s="1"/>
  <c r="AN355" i="38"/>
  <c r="AM352" i="38"/>
  <c r="DO299" i="38"/>
  <c r="AN300" i="38"/>
  <c r="AO354" i="38"/>
  <c r="AO300" i="38" l="1"/>
  <c r="DP300" i="38" s="1"/>
  <c r="AL361" i="38"/>
  <c r="DM303" i="38"/>
  <c r="AL304" i="38"/>
  <c r="AM300" i="38"/>
  <c r="DM302" i="38"/>
  <c r="DO300" i="38"/>
  <c r="AN301" i="38"/>
  <c r="AN356" i="38"/>
  <c r="AO355" i="38"/>
  <c r="AM353" i="38"/>
  <c r="AO301" i="38" l="1"/>
  <c r="DP301" i="38" s="1"/>
  <c r="AL362" i="38"/>
  <c r="DM304" i="38"/>
  <c r="AL305" i="38"/>
  <c r="AM301" i="38"/>
  <c r="DN300" i="38"/>
  <c r="AO356" i="38"/>
  <c r="AN357" i="38"/>
  <c r="AN358" i="38" s="1"/>
  <c r="DO301" i="38"/>
  <c r="AN302" i="38"/>
  <c r="AN303" i="38" s="1"/>
  <c r="AO302" i="38"/>
  <c r="AO303" i="38" s="1"/>
  <c r="AM354" i="38"/>
  <c r="AL363" i="38" l="1"/>
  <c r="AN359" i="38"/>
  <c r="DO303" i="38"/>
  <c r="AN304" i="38"/>
  <c r="DP303" i="38"/>
  <c r="AO304" i="38"/>
  <c r="DM305" i="38"/>
  <c r="AL306" i="38"/>
  <c r="DN301" i="38"/>
  <c r="AM302" i="38"/>
  <c r="AM303" i="38" s="1"/>
  <c r="AM355" i="38"/>
  <c r="DP302" i="38"/>
  <c r="DO302" i="38"/>
  <c r="AO357" i="38"/>
  <c r="AO358" i="38" s="1"/>
  <c r="AL364" i="38" l="1"/>
  <c r="AO359" i="38"/>
  <c r="AN360" i="38"/>
  <c r="DM306" i="38"/>
  <c r="AL307" i="38"/>
  <c r="DP304" i="38"/>
  <c r="AO305" i="38"/>
  <c r="DN303" i="38"/>
  <c r="AM304" i="38"/>
  <c r="DO304" i="38"/>
  <c r="AN305" i="38"/>
  <c r="DN302" i="38"/>
  <c r="AM356" i="38"/>
  <c r="AN361" i="38" l="1"/>
  <c r="AO360" i="38"/>
  <c r="AL365" i="38"/>
  <c r="DO305" i="38"/>
  <c r="AN306" i="38"/>
  <c r="DN304" i="38"/>
  <c r="AM305" i="38"/>
  <c r="DP305" i="38"/>
  <c r="AO306" i="38"/>
  <c r="AL308" i="38"/>
  <c r="DM307" i="38"/>
  <c r="AM357" i="38"/>
  <c r="AM358" i="38" s="1"/>
  <c r="AL366" i="38" l="1"/>
  <c r="AO361" i="38"/>
  <c r="AM359" i="38"/>
  <c r="AN362" i="38"/>
  <c r="DM308" i="38"/>
  <c r="AL309" i="38"/>
  <c r="DP306" i="38"/>
  <c r="AO307" i="38"/>
  <c r="DN305" i="38"/>
  <c r="AM306" i="38"/>
  <c r="DO306" i="38"/>
  <c r="AN307" i="38"/>
  <c r="AM360" i="38" l="1"/>
  <c r="AO362" i="38"/>
  <c r="AL367" i="38"/>
  <c r="AN363" i="38"/>
  <c r="DO307" i="38"/>
  <c r="AN308" i="38"/>
  <c r="DN306" i="38"/>
  <c r="AM307" i="38"/>
  <c r="DP307" i="38"/>
  <c r="AO308" i="38"/>
  <c r="DM309" i="38"/>
  <c r="AL310" i="38"/>
  <c r="AL368" i="38" l="1"/>
  <c r="AO363" i="38"/>
  <c r="AN364" i="38"/>
  <c r="AM361" i="38"/>
  <c r="DM310" i="38"/>
  <c r="AL311" i="38"/>
  <c r="DP308" i="38"/>
  <c r="AO309" i="38"/>
  <c r="DN307" i="38"/>
  <c r="AM308" i="38"/>
  <c r="DO308" i="38"/>
  <c r="AN309" i="38"/>
  <c r="BC7" i="35"/>
  <c r="AL369" i="38" l="1"/>
  <c r="AM362" i="38"/>
  <c r="AN365" i="38"/>
  <c r="AO364" i="38"/>
  <c r="DO309" i="38"/>
  <c r="AN310" i="38"/>
  <c r="DN308" i="38"/>
  <c r="AM309" i="38"/>
  <c r="DP309" i="38"/>
  <c r="AO310" i="38"/>
  <c r="DM311" i="38"/>
  <c r="AL312" i="38"/>
  <c r="BC8" i="35"/>
  <c r="AN366" i="38" l="1"/>
  <c r="AM363" i="38"/>
  <c r="AO365" i="38"/>
  <c r="AL370" i="38"/>
  <c r="AL371" i="38" s="1"/>
  <c r="DM312" i="38"/>
  <c r="AL313" i="38"/>
  <c r="DP310" i="38"/>
  <c r="AO311" i="38"/>
  <c r="DN309" i="38"/>
  <c r="AM310" i="38"/>
  <c r="DO310" i="38"/>
  <c r="AN311" i="38"/>
  <c r="BC9" i="35"/>
  <c r="BL7" i="37" s="1"/>
  <c r="AL372" i="38" l="1"/>
  <c r="AN367" i="38"/>
  <c r="AO366" i="38"/>
  <c r="AM364" i="38"/>
  <c r="DO311" i="38"/>
  <c r="AN312" i="38"/>
  <c r="DN310" i="38"/>
  <c r="AM311" i="38"/>
  <c r="DP311" i="38"/>
  <c r="AO312" i="38"/>
  <c r="DM313" i="38"/>
  <c r="AL314" i="38"/>
  <c r="BC10" i="35"/>
  <c r="AM365" i="38" l="1"/>
  <c r="AN368" i="38"/>
  <c r="AL373" i="38"/>
  <c r="AO367" i="38"/>
  <c r="AL315" i="38"/>
  <c r="DM314" i="38"/>
  <c r="DP312" i="38"/>
  <c r="AO313" i="38"/>
  <c r="DN311" i="38"/>
  <c r="AM312" i="38"/>
  <c r="DO312" i="38"/>
  <c r="AN313" i="38"/>
  <c r="BU279" i="38"/>
  <c r="BL140" i="37"/>
  <c r="BU334" i="38"/>
  <c r="BC11" i="35"/>
  <c r="AN369" i="38" l="1"/>
  <c r="AL374" i="38"/>
  <c r="AO368" i="38"/>
  <c r="AM366" i="38"/>
  <c r="DO313" i="38"/>
  <c r="AN314" i="38"/>
  <c r="AM313" i="38"/>
  <c r="DN312" i="38"/>
  <c r="DP313" i="38"/>
  <c r="AO314" i="38"/>
  <c r="EV279" i="38"/>
  <c r="DM315" i="38"/>
  <c r="AL316" i="38"/>
  <c r="BL63" i="41"/>
  <c r="BC12" i="35"/>
  <c r="BL125" i="41"/>
  <c r="BL124" i="41"/>
  <c r="AM367" i="38" l="1"/>
  <c r="DM374" i="38"/>
  <c r="AL375" i="38"/>
  <c r="AO369" i="38"/>
  <c r="AN370" i="38"/>
  <c r="DP314" i="38"/>
  <c r="AO315" i="38"/>
  <c r="DN313" i="38"/>
  <c r="AM314" i="38"/>
  <c r="DO314" i="38"/>
  <c r="AN315" i="38"/>
  <c r="DM316" i="38"/>
  <c r="AL317" i="38"/>
  <c r="BC13" i="35"/>
  <c r="AO370" i="38" l="1"/>
  <c r="AN371" i="38"/>
  <c r="AM368" i="38"/>
  <c r="DM375" i="38"/>
  <c r="AL376" i="38"/>
  <c r="DM317" i="38"/>
  <c r="AL318" i="38"/>
  <c r="DM318" i="38" s="1"/>
  <c r="DO315" i="38"/>
  <c r="AN316" i="38"/>
  <c r="AM315" i="38"/>
  <c r="DN314" i="38"/>
  <c r="DP315" i="38"/>
  <c r="AO316" i="38"/>
  <c r="BC14" i="35"/>
  <c r="BL8" i="37" s="1"/>
  <c r="AN372" i="38" l="1"/>
  <c r="AO371" i="38"/>
  <c r="AM369" i="38"/>
  <c r="DM376" i="38"/>
  <c r="AL377" i="38"/>
  <c r="DP316" i="38"/>
  <c r="AO317" i="38"/>
  <c r="DN315" i="38"/>
  <c r="AM316" i="38"/>
  <c r="DO316" i="38"/>
  <c r="AN317" i="38"/>
  <c r="BU280" i="38"/>
  <c r="BU335" i="38"/>
  <c r="BC27" i="35"/>
  <c r="BC25" i="35"/>
  <c r="BC15" i="35"/>
  <c r="BC30" i="35"/>
  <c r="BL12" i="37" s="1"/>
  <c r="BC90" i="35"/>
  <c r="BL27" i="37" s="1"/>
  <c r="BC75" i="35"/>
  <c r="BC92" i="35"/>
  <c r="BC17" i="35"/>
  <c r="BC94" i="35"/>
  <c r="BL28" i="37" s="1"/>
  <c r="BC38" i="35"/>
  <c r="BL14" i="37" s="1"/>
  <c r="BC28" i="35"/>
  <c r="BC80" i="35"/>
  <c r="BC84" i="35"/>
  <c r="BC41" i="35"/>
  <c r="BC105" i="35"/>
  <c r="BC72" i="35"/>
  <c r="BC47" i="35"/>
  <c r="BC103" i="35"/>
  <c r="BC35" i="35"/>
  <c r="BC81" i="35"/>
  <c r="BC39" i="35"/>
  <c r="BC106" i="35"/>
  <c r="BL31" i="37" s="1"/>
  <c r="BL164" i="37" s="1"/>
  <c r="BC73" i="35"/>
  <c r="BC16" i="35"/>
  <c r="BC19" i="35"/>
  <c r="BC60" i="35"/>
  <c r="BC99" i="35"/>
  <c r="BC93" i="35"/>
  <c r="BC21" i="35"/>
  <c r="BC76" i="35"/>
  <c r="BC68" i="35"/>
  <c r="BC88" i="35"/>
  <c r="BC43" i="35"/>
  <c r="BC83" i="35"/>
  <c r="BC102" i="35"/>
  <c r="BL30" i="37" s="1"/>
  <c r="BC20" i="35"/>
  <c r="BC24" i="35"/>
  <c r="BC52" i="35"/>
  <c r="BC69" i="35"/>
  <c r="BC74" i="35"/>
  <c r="BL23" i="37" s="1"/>
  <c r="BC51" i="35"/>
  <c r="BC33" i="35"/>
  <c r="BC86" i="35"/>
  <c r="BL26" i="37" s="1"/>
  <c r="BC98" i="35"/>
  <c r="BL29" i="37" s="1"/>
  <c r="BC46" i="35"/>
  <c r="BL16" i="37" s="1"/>
  <c r="BC55" i="35"/>
  <c r="BC54" i="35"/>
  <c r="BL18" i="37" s="1"/>
  <c r="BC87" i="35"/>
  <c r="BC58" i="35"/>
  <c r="BL19" i="37" s="1"/>
  <c r="BC36" i="35"/>
  <c r="BC97" i="35"/>
  <c r="BC32" i="35"/>
  <c r="BC63" i="35"/>
  <c r="BC100" i="35"/>
  <c r="BC29" i="35"/>
  <c r="BC96" i="35"/>
  <c r="BC61" i="35"/>
  <c r="BC50" i="35"/>
  <c r="BL17" i="37" s="1"/>
  <c r="BC78" i="35"/>
  <c r="BL24" i="37" s="1"/>
  <c r="BC71" i="35"/>
  <c r="BC67" i="35"/>
  <c r="BC62" i="35"/>
  <c r="BL20" i="37" s="1"/>
  <c r="BC77" i="35"/>
  <c r="BC70" i="35"/>
  <c r="BL22" i="37" s="1"/>
  <c r="BC45" i="35"/>
  <c r="BC53" i="35"/>
  <c r="BC37" i="35"/>
  <c r="BC31" i="35"/>
  <c r="BC26" i="35"/>
  <c r="BL11" i="37" s="1"/>
  <c r="BC64" i="35"/>
  <c r="BC85" i="35"/>
  <c r="BC44" i="35"/>
  <c r="BC49" i="35"/>
  <c r="BC48" i="35"/>
  <c r="BC23" i="35"/>
  <c r="BC91" i="35"/>
  <c r="BC56" i="35"/>
  <c r="BC34" i="35"/>
  <c r="BL13" i="37" s="1"/>
  <c r="BC101" i="35"/>
  <c r="BC42" i="35"/>
  <c r="BL15" i="37" s="1"/>
  <c r="BC79" i="35"/>
  <c r="BC82" i="35"/>
  <c r="BL25" i="37" s="1"/>
  <c r="BC22" i="35"/>
  <c r="BL10" i="37" s="1"/>
  <c r="BC65" i="35"/>
  <c r="BC59" i="35"/>
  <c r="BC18" i="35"/>
  <c r="BL9" i="37" s="1"/>
  <c r="BC104" i="35"/>
  <c r="BC89" i="35"/>
  <c r="BC95" i="35"/>
  <c r="BC40" i="35"/>
  <c r="BC57" i="35"/>
  <c r="BC66" i="35"/>
  <c r="BL21" i="37" s="1"/>
  <c r="DM377" i="38" l="1"/>
  <c r="AL378" i="38"/>
  <c r="AO372" i="38"/>
  <c r="AN373" i="38"/>
  <c r="AM370" i="38"/>
  <c r="AM371" i="38" s="1"/>
  <c r="DO317" i="38"/>
  <c r="AN318" i="38"/>
  <c r="DO318" i="38" s="1"/>
  <c r="EV280" i="38"/>
  <c r="DN316" i="38"/>
  <c r="AM317" i="38"/>
  <c r="DP317" i="38"/>
  <c r="AO318" i="38"/>
  <c r="DP318" i="38" s="1"/>
  <c r="BL141" i="37"/>
  <c r="BL143" i="37"/>
  <c r="BL189" i="37"/>
  <c r="BL154" i="37"/>
  <c r="BL162" i="37"/>
  <c r="BL158" i="37"/>
  <c r="BL148" i="37"/>
  <c r="BL146" i="37"/>
  <c r="BL144" i="37"/>
  <c r="BL157" i="37"/>
  <c r="BL152" i="37"/>
  <c r="BL156" i="37"/>
  <c r="BL163" i="37"/>
  <c r="BL147" i="37"/>
  <c r="BL160" i="37"/>
  <c r="BL145" i="37"/>
  <c r="AN374" i="38" l="1"/>
  <c r="AO373" i="38"/>
  <c r="AM372" i="38"/>
  <c r="DM378" i="38"/>
  <c r="AL379" i="38"/>
  <c r="DN317" i="38"/>
  <c r="AM318" i="38"/>
  <c r="DN318" i="38" s="1"/>
  <c r="BL64" i="41"/>
  <c r="BL149" i="37"/>
  <c r="BU336" i="38"/>
  <c r="BL151" i="37"/>
  <c r="BL150" i="37"/>
  <c r="BU281" i="38"/>
  <c r="BL153" i="37"/>
  <c r="BL161" i="37"/>
  <c r="BL155" i="37"/>
  <c r="BL142" i="37"/>
  <c r="BL68" i="41" s="1"/>
  <c r="BL159" i="37"/>
  <c r="BL127" i="41"/>
  <c r="BL126" i="41"/>
  <c r="BL129" i="41"/>
  <c r="BL130" i="41"/>
  <c r="BL128" i="41"/>
  <c r="BL71" i="41" l="1"/>
  <c r="BL88" i="41"/>
  <c r="BL79" i="41"/>
  <c r="BL81" i="41"/>
  <c r="BL66" i="41"/>
  <c r="BL67" i="41"/>
  <c r="BL111" i="41"/>
  <c r="BL87" i="41"/>
  <c r="BL94" i="41"/>
  <c r="BL97" i="41"/>
  <c r="BL107" i="41"/>
  <c r="BL108" i="41"/>
  <c r="BL90" i="41"/>
  <c r="BL93" i="41"/>
  <c r="BL103" i="41"/>
  <c r="BL110" i="41"/>
  <c r="BL92" i="41"/>
  <c r="BL89" i="41"/>
  <c r="BL99" i="41"/>
  <c r="BL100" i="41"/>
  <c r="BL109" i="41"/>
  <c r="BL106" i="41"/>
  <c r="BL95" i="41"/>
  <c r="BL96" i="41"/>
  <c r="BL105" i="41"/>
  <c r="BL112" i="41"/>
  <c r="BL104" i="41"/>
  <c r="BL91" i="41"/>
  <c r="BL102" i="41"/>
  <c r="BL98" i="41"/>
  <c r="BL101" i="41"/>
  <c r="BU337" i="38"/>
  <c r="BU338" i="38" s="1"/>
  <c r="AO374" i="38"/>
  <c r="DM379" i="38"/>
  <c r="AL380" i="38"/>
  <c r="DO374" i="38"/>
  <c r="AN375" i="38"/>
  <c r="AM373" i="38"/>
  <c r="EV281" i="38"/>
  <c r="BL75" i="41"/>
  <c r="BL74" i="41"/>
  <c r="BL83" i="41"/>
  <c r="BL80" i="41"/>
  <c r="BU282" i="38"/>
  <c r="BU283" i="38" s="1"/>
  <c r="EV283" i="38" s="1"/>
  <c r="BL85" i="41"/>
  <c r="BL76" i="41"/>
  <c r="BL84" i="41"/>
  <c r="BL77" i="41"/>
  <c r="BL65" i="41"/>
  <c r="BL69" i="41"/>
  <c r="BL86" i="41"/>
  <c r="BL72" i="41"/>
  <c r="BL73" i="41"/>
  <c r="BL82" i="41"/>
  <c r="BL78" i="41"/>
  <c r="BL70" i="41"/>
  <c r="BL250" i="41"/>
  <c r="BL277" i="41"/>
  <c r="BL169" i="41"/>
  <c r="BL141" i="41"/>
  <c r="BL167" i="41"/>
  <c r="BL221" i="41"/>
  <c r="BL223" i="41"/>
  <c r="BL279" i="41"/>
  <c r="BL241" i="41"/>
  <c r="BL199" i="41"/>
  <c r="BL187" i="41"/>
  <c r="BL222" i="41"/>
  <c r="BL228" i="41"/>
  <c r="BL185" i="41"/>
  <c r="BL216" i="41"/>
  <c r="BL276" i="41"/>
  <c r="BL214" i="41"/>
  <c r="BL210" i="41"/>
  <c r="BL170" i="41"/>
  <c r="BL180" i="41"/>
  <c r="BL261" i="41"/>
  <c r="BL151" i="41"/>
  <c r="BL271" i="41"/>
  <c r="BL134" i="41"/>
  <c r="BL133" i="41"/>
  <c r="BL217" i="41"/>
  <c r="BL242" i="41"/>
  <c r="BL146" i="41"/>
  <c r="BL258" i="41"/>
  <c r="BL186" i="41"/>
  <c r="BL236" i="41"/>
  <c r="BL267" i="41"/>
  <c r="BL230" i="41"/>
  <c r="BL176" i="41"/>
  <c r="BL264" i="41"/>
  <c r="BL213" i="41"/>
  <c r="BL283" i="41"/>
  <c r="BL188" i="41"/>
  <c r="BL270" i="41"/>
  <c r="BL196" i="41"/>
  <c r="BL197" i="41"/>
  <c r="BL233" i="41"/>
  <c r="BL224" i="41"/>
  <c r="BL164" i="41"/>
  <c r="BL192" i="41"/>
  <c r="BL280" i="41"/>
  <c r="BL219" i="41"/>
  <c r="BL255" i="41"/>
  <c r="BL174" i="41"/>
  <c r="BL254" i="41"/>
  <c r="BL265" i="41"/>
  <c r="BL237" i="41"/>
  <c r="BL172" i="41"/>
  <c r="BL139" i="41"/>
  <c r="BL253" i="41"/>
  <c r="BL262" i="41"/>
  <c r="BL158" i="41"/>
  <c r="BL235" i="41"/>
  <c r="BL269" i="41"/>
  <c r="BL245" i="41"/>
  <c r="BL215" i="41"/>
  <c r="BL272" i="41"/>
  <c r="BL136" i="41"/>
  <c r="BL249" i="41"/>
  <c r="BL260" i="41"/>
  <c r="BL132" i="41"/>
  <c r="BL256" i="41"/>
  <c r="BL281" i="41"/>
  <c r="BL194" i="41"/>
  <c r="BL166" i="41"/>
  <c r="BL160" i="41"/>
  <c r="BL278" i="41"/>
  <c r="BL252" i="41"/>
  <c r="BL263" i="41"/>
  <c r="BL212" i="41"/>
  <c r="BL162" i="41"/>
  <c r="BL149" i="41"/>
  <c r="BL231" i="41"/>
  <c r="BL179" i="41"/>
  <c r="BL218" i="41"/>
  <c r="BL157" i="41"/>
  <c r="BL209" i="41"/>
  <c r="BL163" i="41"/>
  <c r="BL138" i="41"/>
  <c r="BL220" i="41"/>
  <c r="BL247" i="41"/>
  <c r="BL204" i="41"/>
  <c r="BL131" i="41"/>
  <c r="BL184" i="41"/>
  <c r="BL168" i="41"/>
  <c r="BL177" i="41"/>
  <c r="BL159" i="41"/>
  <c r="BL203" i="41"/>
  <c r="BL198" i="41"/>
  <c r="BL178" i="41"/>
  <c r="BL148" i="41"/>
  <c r="BL282" i="41"/>
  <c r="BL229" i="41"/>
  <c r="BL275" i="41"/>
  <c r="BL144" i="41"/>
  <c r="BL143" i="41"/>
  <c r="BL273" i="41"/>
  <c r="BL225" i="41"/>
  <c r="BL266" i="41"/>
  <c r="BL189" i="41"/>
  <c r="BL211" i="41"/>
  <c r="BL150" i="41"/>
  <c r="BL161" i="41"/>
  <c r="BL193" i="41"/>
  <c r="BL181" i="41"/>
  <c r="BL268" i="41"/>
  <c r="BL156" i="41"/>
  <c r="BL259" i="41"/>
  <c r="BL183" i="41"/>
  <c r="BL207" i="41"/>
  <c r="BL205" i="41"/>
  <c r="BL201" i="41"/>
  <c r="BL140" i="41"/>
  <c r="BL190" i="41"/>
  <c r="BL137" i="41"/>
  <c r="BL152" i="41"/>
  <c r="BL274" i="41"/>
  <c r="BL202" i="41"/>
  <c r="BL142" i="41"/>
  <c r="BL191" i="41"/>
  <c r="BL248" i="41"/>
  <c r="BL153" i="41"/>
  <c r="BL155" i="41"/>
  <c r="BL154" i="41"/>
  <c r="BL173" i="41"/>
  <c r="BL171" i="41"/>
  <c r="BL175" i="41"/>
  <c r="BL182" i="41"/>
  <c r="BL145" i="41"/>
  <c r="BL244" i="41"/>
  <c r="BL165" i="41"/>
  <c r="BL246" i="41"/>
  <c r="BL239" i="41"/>
  <c r="BL232" i="41"/>
  <c r="BL257" i="41"/>
  <c r="BL147" i="41"/>
  <c r="BL135" i="41"/>
  <c r="BL240" i="41"/>
  <c r="BL238" i="41"/>
  <c r="BL234" i="41"/>
  <c r="BL200" i="41"/>
  <c r="BL227" i="41"/>
  <c r="BL208" i="41"/>
  <c r="BL251" i="41"/>
  <c r="BL243" i="41"/>
  <c r="BL206" i="41"/>
  <c r="BL195" i="41"/>
  <c r="BL226" i="41"/>
  <c r="AM374" i="38" l="1"/>
  <c r="DP374" i="38"/>
  <c r="AO375" i="38"/>
  <c r="DO375" i="38"/>
  <c r="AN376" i="38"/>
  <c r="DM380" i="38"/>
  <c r="AL381" i="38"/>
  <c r="EV282" i="38"/>
  <c r="BU284" i="38"/>
  <c r="BU339" i="38"/>
  <c r="BU340" i="38" s="1"/>
  <c r="DO376" i="38" l="1"/>
  <c r="AN377" i="38"/>
  <c r="DP375" i="38"/>
  <c r="AO376" i="38"/>
  <c r="DN374" i="38"/>
  <c r="AM375" i="38"/>
  <c r="DM381" i="38"/>
  <c r="AL382" i="38"/>
  <c r="EV284" i="38"/>
  <c r="BU285" i="38"/>
  <c r="BU286" i="38" s="1"/>
  <c r="EV286" i="38" s="1"/>
  <c r="BU341" i="38"/>
  <c r="DM382" i="38" l="1"/>
  <c r="AL383" i="38"/>
  <c r="AN378" i="38"/>
  <c r="DO377" i="38"/>
  <c r="DN375" i="38"/>
  <c r="AM376" i="38"/>
  <c r="DP376" i="38"/>
  <c r="AO377" i="38"/>
  <c r="BU287" i="38"/>
  <c r="BU288" i="38" s="1"/>
  <c r="EV288" i="38" s="1"/>
  <c r="EV285" i="38"/>
  <c r="BU342" i="38"/>
  <c r="DN376" i="38" l="1"/>
  <c r="AM377" i="38"/>
  <c r="DO378" i="38"/>
  <c r="AN379" i="38"/>
  <c r="DM370" i="38"/>
  <c r="DM383" i="38"/>
  <c r="DM358" i="38"/>
  <c r="DM359" i="38"/>
  <c r="DM348" i="38"/>
  <c r="DM352" i="38"/>
  <c r="DM355" i="38"/>
  <c r="DM338" i="38"/>
  <c r="DM344" i="38"/>
  <c r="DM346" i="38"/>
  <c r="DM353" i="38"/>
  <c r="DM349" i="38"/>
  <c r="DM342" i="38"/>
  <c r="DM351" i="38"/>
  <c r="DM340" i="38"/>
  <c r="DM341" i="38"/>
  <c r="DM354" i="38"/>
  <c r="DM360" i="38"/>
  <c r="DM337" i="38"/>
  <c r="DM334" i="38"/>
  <c r="DM336" i="38"/>
  <c r="DM345" i="38"/>
  <c r="DM347" i="38"/>
  <c r="DM350" i="38"/>
  <c r="DM356" i="38"/>
  <c r="DM357" i="38"/>
  <c r="DM361" i="38"/>
  <c r="DM335" i="38"/>
  <c r="DM339" i="38"/>
  <c r="DM343" i="38"/>
  <c r="DM362" i="38"/>
  <c r="DM363" i="38"/>
  <c r="DM365" i="38"/>
  <c r="DM366" i="38"/>
  <c r="DM364" i="38"/>
  <c r="DM367" i="38"/>
  <c r="DM371" i="38"/>
  <c r="DM369" i="38"/>
  <c r="DM372" i="38"/>
  <c r="DM368" i="38"/>
  <c r="DM373" i="38"/>
  <c r="DP377" i="38"/>
  <c r="AO378" i="38"/>
  <c r="EV287" i="38"/>
  <c r="BU289" i="38"/>
  <c r="EV289" i="38" s="1"/>
  <c r="BU343" i="38"/>
  <c r="BU344" i="38" s="1"/>
  <c r="BU345" i="38" s="1"/>
  <c r="BU290" i="38" l="1"/>
  <c r="BU291" i="38" s="1"/>
  <c r="BU292" i="38" s="1"/>
  <c r="DO379" i="38"/>
  <c r="AN380" i="38"/>
  <c r="DN377" i="38"/>
  <c r="AM378" i="38"/>
  <c r="DP378" i="38"/>
  <c r="AO379" i="38"/>
  <c r="BU346" i="38"/>
  <c r="EV290" i="38" l="1"/>
  <c r="DP379" i="38"/>
  <c r="AO380" i="38"/>
  <c r="DN378" i="38"/>
  <c r="AM379" i="38"/>
  <c r="DO380" i="38"/>
  <c r="AN381" i="38"/>
  <c r="EV292" i="38"/>
  <c r="BU293" i="38"/>
  <c r="EV291" i="38"/>
  <c r="BU347" i="38"/>
  <c r="DO381" i="38" l="1"/>
  <c r="AN382" i="38"/>
  <c r="DN379" i="38"/>
  <c r="AM380" i="38"/>
  <c r="DP380" i="38"/>
  <c r="AO381" i="38"/>
  <c r="BU348" i="38"/>
  <c r="EV293" i="38"/>
  <c r="BU294" i="38"/>
  <c r="DP381" i="38" l="1"/>
  <c r="AO382" i="38"/>
  <c r="DN380" i="38"/>
  <c r="AM381" i="38"/>
  <c r="DO382" i="38"/>
  <c r="AN383" i="38"/>
  <c r="BU349" i="38"/>
  <c r="EV294" i="38"/>
  <c r="BU295" i="38"/>
  <c r="DO383" i="38" l="1"/>
  <c r="DO353" i="38"/>
  <c r="DO359" i="38"/>
  <c r="DO358" i="38"/>
  <c r="DO354" i="38"/>
  <c r="DO336" i="38"/>
  <c r="DO343" i="38"/>
  <c r="DO339" i="38"/>
  <c r="DO360" i="38"/>
  <c r="DO356" i="38"/>
  <c r="DO355" i="38"/>
  <c r="DO351" i="38"/>
  <c r="DO345" i="38"/>
  <c r="DO347" i="38"/>
  <c r="DO348" i="38"/>
  <c r="DO352" i="38"/>
  <c r="DO334" i="38"/>
  <c r="DO338" i="38"/>
  <c r="DO341" i="38"/>
  <c r="DO346" i="38"/>
  <c r="DO350" i="38"/>
  <c r="DO349" i="38"/>
  <c r="DO337" i="38"/>
  <c r="DO335" i="38"/>
  <c r="DO342" i="38"/>
  <c r="DO362" i="38"/>
  <c r="DO344" i="38"/>
  <c r="DO363" i="38"/>
  <c r="DO357" i="38"/>
  <c r="DO340" i="38"/>
  <c r="DO361" i="38"/>
  <c r="DO365" i="38"/>
  <c r="DO366" i="38"/>
  <c r="DO364" i="38"/>
  <c r="DO368" i="38"/>
  <c r="DO367" i="38"/>
  <c r="DO369" i="38"/>
  <c r="DO370" i="38"/>
  <c r="DO371" i="38"/>
  <c r="DO373" i="38"/>
  <c r="DO372" i="38"/>
  <c r="DN381" i="38"/>
  <c r="AM382" i="38"/>
  <c r="DP382" i="38"/>
  <c r="AO383" i="38"/>
  <c r="EV295" i="38"/>
  <c r="BU296" i="38"/>
  <c r="BU350" i="38"/>
  <c r="DP383" i="38" l="1"/>
  <c r="DP358" i="38"/>
  <c r="DP350" i="38"/>
  <c r="DP336" i="38"/>
  <c r="DP339" i="38"/>
  <c r="DP340" i="38"/>
  <c r="DP354" i="38"/>
  <c r="DP353" i="38"/>
  <c r="DP348" i="38"/>
  <c r="DP359" i="38"/>
  <c r="DP341" i="38"/>
  <c r="DP349" i="38"/>
  <c r="DP346" i="38"/>
  <c r="DP343" i="38"/>
  <c r="DP355" i="38"/>
  <c r="DP338" i="38"/>
  <c r="DP361" i="38"/>
  <c r="DP356" i="38"/>
  <c r="DP337" i="38"/>
  <c r="DP351" i="38"/>
  <c r="DP360" i="38"/>
  <c r="DP344" i="38"/>
  <c r="DP334" i="38"/>
  <c r="DP345" i="38"/>
  <c r="DP357" i="38"/>
  <c r="DP335" i="38"/>
  <c r="DP342" i="38"/>
  <c r="DP362" i="38"/>
  <c r="DP347" i="38"/>
  <c r="DP352" i="38"/>
  <c r="DP363" i="38"/>
  <c r="DP364" i="38"/>
  <c r="DP365" i="38"/>
  <c r="DP366" i="38"/>
  <c r="DP368" i="38"/>
  <c r="DP367" i="38"/>
  <c r="DP369" i="38"/>
  <c r="DP370" i="38"/>
  <c r="DP372" i="38"/>
  <c r="DP371" i="38"/>
  <c r="DP373" i="38"/>
  <c r="DN382" i="38"/>
  <c r="AM383" i="38"/>
  <c r="EV296" i="38"/>
  <c r="BU297" i="38"/>
  <c r="BU351" i="38"/>
  <c r="DN370" i="38" l="1"/>
  <c r="DN383" i="38"/>
  <c r="DN358" i="38"/>
  <c r="DN357" i="38"/>
  <c r="DN335" i="38"/>
  <c r="DN359" i="38"/>
  <c r="DN339" i="38"/>
  <c r="DN345" i="38"/>
  <c r="DN342" i="38"/>
  <c r="DN344" i="38"/>
  <c r="DN350" i="38"/>
  <c r="DN360" i="38"/>
  <c r="DN346" i="38"/>
  <c r="DN361" i="38"/>
  <c r="DN356" i="38"/>
  <c r="DN354" i="38"/>
  <c r="DN353" i="38"/>
  <c r="DN343" i="38"/>
  <c r="DN337" i="38"/>
  <c r="DN334" i="38"/>
  <c r="DN336" i="38"/>
  <c r="DN349" i="38"/>
  <c r="DN348" i="38"/>
  <c r="DN347" i="38"/>
  <c r="DN352" i="38"/>
  <c r="DN340" i="38"/>
  <c r="DN338" i="38"/>
  <c r="DN341" i="38"/>
  <c r="DN351" i="38"/>
  <c r="DN362" i="38"/>
  <c r="DN363" i="38"/>
  <c r="DN355" i="38"/>
  <c r="DN364" i="38"/>
  <c r="DN366" i="38"/>
  <c r="DN365" i="38"/>
  <c r="DN367" i="38"/>
  <c r="DN368" i="38"/>
  <c r="DN369" i="38"/>
  <c r="DN371" i="38"/>
  <c r="DN372" i="38"/>
  <c r="DN373" i="38"/>
  <c r="EV297" i="38"/>
  <c r="BU298" i="38"/>
  <c r="BU352" i="38"/>
  <c r="BU353" i="38" l="1"/>
  <c r="EV298" i="38"/>
  <c r="BU299" i="38"/>
  <c r="EV299" i="38" l="1"/>
  <c r="BU300" i="38"/>
  <c r="BU354" i="38"/>
  <c r="EV300" i="38" l="1"/>
  <c r="BU301" i="38"/>
  <c r="BU355" i="38"/>
  <c r="EV301" i="38" l="1"/>
  <c r="BU302" i="38"/>
  <c r="BU303" i="38" s="1"/>
  <c r="BU356" i="38"/>
  <c r="EV303" i="38" l="1"/>
  <c r="BU304" i="38"/>
  <c r="BU357" i="38"/>
  <c r="BU358" i="38" s="1"/>
  <c r="EV302" i="38"/>
  <c r="BU359" i="38" l="1"/>
  <c r="EV304" i="38"/>
  <c r="BU305" i="38"/>
  <c r="BU360" i="38" l="1"/>
  <c r="BU361" i="38" s="1"/>
  <c r="EV305" i="38"/>
  <c r="BU306" i="38"/>
  <c r="BU362" i="38" l="1"/>
  <c r="EV306" i="38"/>
  <c r="BU307" i="38"/>
  <c r="BU363" i="38" l="1"/>
  <c r="EV307" i="38"/>
  <c r="BU308" i="38"/>
  <c r="BU364" i="38" l="1"/>
  <c r="EV308" i="38"/>
  <c r="BU309" i="38"/>
  <c r="AC10" i="35"/>
  <c r="AC27" i="35"/>
  <c r="BU365" i="38" l="1"/>
  <c r="EV309" i="38"/>
  <c r="BU310" i="38"/>
  <c r="AC14" i="35"/>
  <c r="AC30" i="35"/>
  <c r="AC19" i="35"/>
  <c r="AC35" i="35"/>
  <c r="AC28" i="35"/>
  <c r="AI11" i="37" s="1"/>
  <c r="AC32" i="35"/>
  <c r="AI12" i="37" s="1"/>
  <c r="AC33" i="35"/>
  <c r="AC36" i="35"/>
  <c r="AI13" i="37" s="1"/>
  <c r="AC29" i="35"/>
  <c r="AC37" i="35"/>
  <c r="AC34" i="35"/>
  <c r="AC31" i="35"/>
  <c r="AC22" i="35"/>
  <c r="AC20" i="35"/>
  <c r="AI9" i="37" s="1"/>
  <c r="AC23" i="35"/>
  <c r="AC26" i="35"/>
  <c r="AC24" i="35"/>
  <c r="AI10" i="37" s="1"/>
  <c r="AC25" i="35"/>
  <c r="AC21" i="35"/>
  <c r="AC18" i="35"/>
  <c r="AC17" i="35"/>
  <c r="AC16" i="35"/>
  <c r="AI8" i="37" s="1"/>
  <c r="AC8" i="35"/>
  <c r="AC9" i="35"/>
  <c r="AC7" i="35"/>
  <c r="AC11" i="35"/>
  <c r="AC13" i="35"/>
  <c r="AC12" i="35"/>
  <c r="AI7" i="37" s="1"/>
  <c r="AC15" i="35"/>
  <c r="BU366" i="38" l="1"/>
  <c r="EV310" i="38"/>
  <c r="BU311" i="38"/>
  <c r="AC40" i="35"/>
  <c r="AI14" i="37" s="1"/>
  <c r="AC39" i="35"/>
  <c r="AC38" i="35"/>
  <c r="AR279" i="38"/>
  <c r="AI140" i="37"/>
  <c r="AR334" i="38"/>
  <c r="AJ10" i="37"/>
  <c r="AI146" i="37"/>
  <c r="AJ12" i="37"/>
  <c r="AI145" i="37"/>
  <c r="AJ11" i="37"/>
  <c r="AI144" i="37"/>
  <c r="AR335" i="38" l="1"/>
  <c r="DS335" i="38" s="1"/>
  <c r="BU367" i="38"/>
  <c r="DS279" i="38"/>
  <c r="EV311" i="38"/>
  <c r="BU312" i="38"/>
  <c r="AI143" i="37"/>
  <c r="AJ8" i="37"/>
  <c r="AJ141" i="37" s="1"/>
  <c r="AI141" i="37"/>
  <c r="AI68" i="41" s="1"/>
  <c r="AI142" i="37"/>
  <c r="AJ9" i="37"/>
  <c r="AJ7" i="37"/>
  <c r="AJ14" i="37"/>
  <c r="AJ13" i="37"/>
  <c r="AJ146" i="37" s="1"/>
  <c r="AR280" i="38"/>
  <c r="DS280" i="38" s="1"/>
  <c r="AR336" i="38"/>
  <c r="DS336" i="38" s="1"/>
  <c r="AC41" i="35"/>
  <c r="AC42" i="35"/>
  <c r="AC43" i="35"/>
  <c r="AJ144" i="37"/>
  <c r="AJ145" i="37"/>
  <c r="AJ143" i="37"/>
  <c r="DS334" i="38"/>
  <c r="AI63" i="41"/>
  <c r="AI127" i="41"/>
  <c r="AI128" i="41"/>
  <c r="AI125" i="41"/>
  <c r="AI126" i="41"/>
  <c r="AI124" i="41"/>
  <c r="AI64" i="41" l="1"/>
  <c r="AI65" i="41"/>
  <c r="AI67" i="41"/>
  <c r="AI66" i="41"/>
  <c r="AI69" i="41"/>
  <c r="BU368" i="38"/>
  <c r="EV312" i="38"/>
  <c r="BU313" i="38"/>
  <c r="AS334" i="38"/>
  <c r="AS279" i="38"/>
  <c r="AJ140" i="37"/>
  <c r="AJ142" i="37"/>
  <c r="AI147" i="37"/>
  <c r="AR337" i="38"/>
  <c r="AR338" i="38" s="1"/>
  <c r="AR339" i="38" s="1"/>
  <c r="DS339" i="38" s="1"/>
  <c r="AR281" i="38"/>
  <c r="AR282" i="38" s="1"/>
  <c r="AC46" i="35"/>
  <c r="AC45" i="35"/>
  <c r="AC44" i="35"/>
  <c r="AI15" i="37" s="1"/>
  <c r="AJ147" i="37"/>
  <c r="AI134" i="41"/>
  <c r="AI142" i="41"/>
  <c r="AI148" i="41"/>
  <c r="AI144" i="41"/>
  <c r="AI140" i="41"/>
  <c r="AI132" i="41"/>
  <c r="AI149" i="41"/>
  <c r="AI152" i="41"/>
  <c r="AI151" i="41"/>
  <c r="AI130" i="41"/>
  <c r="AI145" i="41"/>
  <c r="AI137" i="41"/>
  <c r="AI146" i="41"/>
  <c r="AI141" i="41"/>
  <c r="AI133" i="41"/>
  <c r="AI135" i="41"/>
  <c r="AI131" i="41"/>
  <c r="AI147" i="41"/>
  <c r="AI150" i="41"/>
  <c r="AI129" i="41"/>
  <c r="AI138" i="41"/>
  <c r="AI143" i="41"/>
  <c r="AI136" i="41"/>
  <c r="AI139" i="41"/>
  <c r="BU369" i="38" l="1"/>
  <c r="AS335" i="38"/>
  <c r="DT335" i="38" s="1"/>
  <c r="EV313" i="38"/>
  <c r="BU314" i="38"/>
  <c r="DT279" i="38"/>
  <c r="AS336" i="38"/>
  <c r="DT336" i="38" s="1"/>
  <c r="AJ67" i="41"/>
  <c r="AJ69" i="41"/>
  <c r="DS337" i="38"/>
  <c r="AS280" i="38"/>
  <c r="AS281" i="38" s="1"/>
  <c r="DT281" i="38" s="1"/>
  <c r="AJ68" i="41"/>
  <c r="AJ64" i="41"/>
  <c r="AJ63" i="41"/>
  <c r="AJ65" i="41"/>
  <c r="DT334" i="38"/>
  <c r="AI70" i="41"/>
  <c r="AJ66" i="41"/>
  <c r="DS281" i="38"/>
  <c r="AJ70" i="41"/>
  <c r="DS338" i="38"/>
  <c r="AR340" i="38"/>
  <c r="DS340" i="38" s="1"/>
  <c r="DS282" i="38"/>
  <c r="AR283" i="38"/>
  <c r="DS283" i="38" s="1"/>
  <c r="AC50" i="35"/>
  <c r="AC48" i="35"/>
  <c r="AI16" i="37" s="1"/>
  <c r="AC49" i="35"/>
  <c r="AC47" i="35"/>
  <c r="AJ15" i="37"/>
  <c r="AI148" i="37"/>
  <c r="AI155" i="41"/>
  <c r="AJ146" i="41"/>
  <c r="AJ142" i="41"/>
  <c r="AJ135" i="41"/>
  <c r="AJ145" i="41"/>
  <c r="AJ132" i="41"/>
  <c r="AJ157" i="41"/>
  <c r="AJ130" i="41"/>
  <c r="AJ151" i="41"/>
  <c r="AJ138" i="41"/>
  <c r="AJ147" i="41"/>
  <c r="AJ144" i="41"/>
  <c r="AJ139" i="41"/>
  <c r="AJ124" i="41"/>
  <c r="AJ156" i="41"/>
  <c r="AJ129" i="41"/>
  <c r="AI153" i="41"/>
  <c r="AI154" i="41"/>
  <c r="AJ128" i="41"/>
  <c r="AJ152" i="41"/>
  <c r="AJ134" i="41"/>
  <c r="AI156" i="41"/>
  <c r="AJ143" i="41"/>
  <c r="AJ154" i="41"/>
  <c r="AJ131" i="41"/>
  <c r="AJ126" i="41"/>
  <c r="AJ137" i="41"/>
  <c r="AJ127" i="41"/>
  <c r="AJ140" i="41"/>
  <c r="AJ149" i="41"/>
  <c r="AJ155" i="41"/>
  <c r="AJ133" i="41"/>
  <c r="AJ125" i="41"/>
  <c r="AJ153" i="41"/>
  <c r="AJ150" i="41"/>
  <c r="AJ148" i="41"/>
  <c r="AJ136" i="41"/>
  <c r="AJ141" i="41"/>
  <c r="AS337" i="38" l="1"/>
  <c r="DT337" i="38" s="1"/>
  <c r="BU370" i="38"/>
  <c r="EV314" i="38"/>
  <c r="BU315" i="38"/>
  <c r="AS282" i="38"/>
  <c r="DT280" i="38"/>
  <c r="AJ16" i="37"/>
  <c r="AR284" i="38"/>
  <c r="AI71" i="41"/>
  <c r="AS338" i="38"/>
  <c r="DT338" i="38" s="1"/>
  <c r="AR341" i="38"/>
  <c r="AC53" i="35"/>
  <c r="AC51" i="35"/>
  <c r="AC54" i="35"/>
  <c r="AC52" i="35"/>
  <c r="AI17" i="37" s="1"/>
  <c r="AJ148" i="37"/>
  <c r="AI158" i="41"/>
  <c r="AI157" i="41"/>
  <c r="AI159" i="41"/>
  <c r="AI160" i="41"/>
  <c r="BU371" i="38" l="1"/>
  <c r="DT282" i="38"/>
  <c r="EV315" i="38"/>
  <c r="BU316" i="38"/>
  <c r="AS283" i="38"/>
  <c r="DT283" i="38" s="1"/>
  <c r="AI149" i="37"/>
  <c r="AJ71" i="41"/>
  <c r="DS341" i="38"/>
  <c r="AR342" i="38"/>
  <c r="DS284" i="38"/>
  <c r="AR285" i="38"/>
  <c r="AR286" i="38" s="1"/>
  <c r="AS339" i="38"/>
  <c r="AC57" i="35"/>
  <c r="AC55" i="35"/>
  <c r="AC56" i="35"/>
  <c r="AI18" i="37" s="1"/>
  <c r="AJ149" i="37"/>
  <c r="AC62" i="35"/>
  <c r="AJ161" i="41"/>
  <c r="AJ158" i="41"/>
  <c r="AJ159" i="41"/>
  <c r="AJ160" i="41"/>
  <c r="BU372" i="38" l="1"/>
  <c r="EV316" i="38"/>
  <c r="BU317" i="38"/>
  <c r="AS284" i="38"/>
  <c r="DT284" i="38" s="1"/>
  <c r="AI150" i="37"/>
  <c r="AI72" i="41"/>
  <c r="AJ17" i="37"/>
  <c r="AJ72" i="41"/>
  <c r="DS286" i="38"/>
  <c r="AR287" i="38"/>
  <c r="AR288" i="38" s="1"/>
  <c r="DS288" i="38" s="1"/>
  <c r="DT339" i="38"/>
  <c r="AS340" i="38"/>
  <c r="AS341" i="38" s="1"/>
  <c r="DS285" i="38"/>
  <c r="DS342" i="38"/>
  <c r="AR343" i="38"/>
  <c r="AC61" i="35"/>
  <c r="AC60" i="35"/>
  <c r="AI19" i="37" s="1"/>
  <c r="AC59" i="35"/>
  <c r="AC58" i="35"/>
  <c r="AJ150" i="37"/>
  <c r="AJ18" i="37"/>
  <c r="AI151" i="37"/>
  <c r="AC66" i="35"/>
  <c r="AI162" i="41"/>
  <c r="AJ164" i="41"/>
  <c r="AJ163" i="41"/>
  <c r="AJ162" i="41"/>
  <c r="AI161" i="41"/>
  <c r="AJ165" i="41"/>
  <c r="AI163" i="41"/>
  <c r="AI164" i="41"/>
  <c r="BU373" i="38" l="1"/>
  <c r="EV317" i="38"/>
  <c r="BU318" i="38"/>
  <c r="EV318" i="38" s="1"/>
  <c r="AS285" i="38"/>
  <c r="AS286" i="38" s="1"/>
  <c r="DT286" i="38" s="1"/>
  <c r="AI73" i="41"/>
  <c r="DT341" i="38"/>
  <c r="AS342" i="38"/>
  <c r="DT342" i="38" s="1"/>
  <c r="DS343" i="38"/>
  <c r="AR344" i="38"/>
  <c r="DT340" i="38"/>
  <c r="AI74" i="41"/>
  <c r="AJ73" i="41"/>
  <c r="DS287" i="38"/>
  <c r="AR289" i="38"/>
  <c r="AC63" i="35"/>
  <c r="AC65" i="35"/>
  <c r="AC64" i="35"/>
  <c r="AI20" i="37" s="1"/>
  <c r="AJ151" i="37"/>
  <c r="AJ19" i="37"/>
  <c r="AI152" i="37"/>
  <c r="AJ166" i="41"/>
  <c r="AJ169" i="41"/>
  <c r="AI167" i="41"/>
  <c r="AI165" i="41"/>
  <c r="AI172" i="41"/>
  <c r="AI166" i="41"/>
  <c r="AJ167" i="41"/>
  <c r="AI168" i="41"/>
  <c r="AI170" i="41"/>
  <c r="AI169" i="41"/>
  <c r="AJ168" i="41"/>
  <c r="AI171" i="41"/>
  <c r="BU374" i="38" l="1"/>
  <c r="AS287" i="38"/>
  <c r="DT287" i="38" s="1"/>
  <c r="DT285" i="38"/>
  <c r="AS343" i="38"/>
  <c r="DT343" i="38" s="1"/>
  <c r="AI75" i="41"/>
  <c r="DS289" i="38"/>
  <c r="AR290" i="38"/>
  <c r="AJ74" i="41"/>
  <c r="DS344" i="38"/>
  <c r="AR345" i="38"/>
  <c r="AC69" i="35"/>
  <c r="AC70" i="35"/>
  <c r="AC68" i="35"/>
  <c r="AI21" i="37" s="1"/>
  <c r="AC67" i="35"/>
  <c r="AJ152" i="37"/>
  <c r="AJ20" i="37"/>
  <c r="AI153" i="37"/>
  <c r="AC73" i="35"/>
  <c r="AI176" i="41"/>
  <c r="AI175" i="41"/>
  <c r="AJ173" i="41"/>
  <c r="AJ170" i="41"/>
  <c r="AJ171" i="41"/>
  <c r="AI173" i="41"/>
  <c r="AJ172" i="41"/>
  <c r="AI174" i="41"/>
  <c r="EV374" i="38" l="1"/>
  <c r="BU375" i="38"/>
  <c r="AS288" i="38"/>
  <c r="AS344" i="38"/>
  <c r="DT344" i="38" s="1"/>
  <c r="DS290" i="38"/>
  <c r="AR291" i="38"/>
  <c r="AJ75" i="41"/>
  <c r="AI76" i="41"/>
  <c r="DS345" i="38"/>
  <c r="AR346" i="38"/>
  <c r="AC72" i="35"/>
  <c r="AI22" i="37" s="1"/>
  <c r="AC71" i="35"/>
  <c r="AJ153" i="37"/>
  <c r="AJ21" i="37"/>
  <c r="AI154" i="37"/>
  <c r="AI177" i="41"/>
  <c r="AJ174" i="41"/>
  <c r="AJ177" i="41"/>
  <c r="AJ176" i="41"/>
  <c r="AI178" i="41"/>
  <c r="AJ175" i="41"/>
  <c r="AI179" i="41"/>
  <c r="AI180" i="41"/>
  <c r="EV375" i="38" l="1"/>
  <c r="BU376" i="38"/>
  <c r="AS289" i="38"/>
  <c r="DT288" i="38"/>
  <c r="AS345" i="38"/>
  <c r="AS346" i="38" s="1"/>
  <c r="AJ76" i="41"/>
  <c r="AR292" i="38"/>
  <c r="DS292" i="38" s="1"/>
  <c r="DS291" i="38"/>
  <c r="DS346" i="38"/>
  <c r="AR347" i="38"/>
  <c r="AI77" i="41"/>
  <c r="AC76" i="35"/>
  <c r="AI23" i="37" s="1"/>
  <c r="AC77" i="35"/>
  <c r="AC74" i="35"/>
  <c r="AC75" i="35"/>
  <c r="AJ154" i="37"/>
  <c r="AJ22" i="37"/>
  <c r="AC104" i="35"/>
  <c r="AI30" i="37" s="1"/>
  <c r="AC89" i="35"/>
  <c r="AC102" i="35"/>
  <c r="AC95" i="35"/>
  <c r="AC87" i="35"/>
  <c r="AC91" i="35"/>
  <c r="AC103" i="35"/>
  <c r="AC97" i="35"/>
  <c r="AC94" i="35"/>
  <c r="AC88" i="35"/>
  <c r="AI26" i="37" s="1"/>
  <c r="AC100" i="35"/>
  <c r="AI29" i="37" s="1"/>
  <c r="AC96" i="35"/>
  <c r="AI28" i="37" s="1"/>
  <c r="AC90" i="35"/>
  <c r="AC101" i="35"/>
  <c r="AC105" i="35"/>
  <c r="AC92" i="35"/>
  <c r="AI27" i="37" s="1"/>
  <c r="AC93" i="35"/>
  <c r="AC98" i="35"/>
  <c r="AC82" i="35"/>
  <c r="AC84" i="35"/>
  <c r="AI25" i="37" s="1"/>
  <c r="AC85" i="35"/>
  <c r="AC86" i="35"/>
  <c r="AJ179" i="41"/>
  <c r="AJ180" i="41"/>
  <c r="AJ181" i="41"/>
  <c r="AI184" i="41"/>
  <c r="AJ178" i="41"/>
  <c r="AI181" i="41"/>
  <c r="AI182" i="41"/>
  <c r="AI183" i="41"/>
  <c r="EV376" i="38" l="1"/>
  <c r="BU377" i="38"/>
  <c r="DT289" i="38"/>
  <c r="AS290" i="38"/>
  <c r="DT290" i="38" s="1"/>
  <c r="AI155" i="37"/>
  <c r="AJ25" i="37"/>
  <c r="DT345" i="38"/>
  <c r="AR293" i="38"/>
  <c r="DS293" i="38" s="1"/>
  <c r="AJ77" i="41"/>
  <c r="DS347" i="38"/>
  <c r="AR348" i="38"/>
  <c r="DT346" i="38"/>
  <c r="AS347" i="38"/>
  <c r="AC83" i="35"/>
  <c r="AJ28" i="37"/>
  <c r="AI161" i="37"/>
  <c r="AJ29" i="37"/>
  <c r="AI162" i="37"/>
  <c r="AJ26" i="37"/>
  <c r="AI159" i="37"/>
  <c r="AC99" i="35"/>
  <c r="AC106" i="35"/>
  <c r="AC80" i="35"/>
  <c r="AI24" i="37" s="1"/>
  <c r="AC81" i="35"/>
  <c r="AC79" i="35"/>
  <c r="AC78" i="35"/>
  <c r="AJ155" i="37"/>
  <c r="AJ23" i="37"/>
  <c r="AJ185" i="41"/>
  <c r="AJ182" i="41"/>
  <c r="AJ183" i="41"/>
  <c r="AJ184" i="41"/>
  <c r="EV377" i="38" l="1"/>
  <c r="BU378" i="38"/>
  <c r="AS291" i="38"/>
  <c r="AI78" i="41"/>
  <c r="AI156" i="37"/>
  <c r="AI79" i="41" s="1"/>
  <c r="AI160" i="37"/>
  <c r="AJ27" i="37"/>
  <c r="AI163" i="37"/>
  <c r="AI158" i="37"/>
  <c r="AJ30" i="37"/>
  <c r="AR294" i="38"/>
  <c r="DS294" i="38" s="1"/>
  <c r="DS348" i="38"/>
  <c r="AR349" i="38"/>
  <c r="DT347" i="38"/>
  <c r="AS348" i="38"/>
  <c r="DT348" i="38" s="1"/>
  <c r="AJ78" i="41"/>
  <c r="AJ156" i="37"/>
  <c r="AJ24" i="37"/>
  <c r="AI157" i="37"/>
  <c r="AJ159" i="37"/>
  <c r="AJ162" i="37"/>
  <c r="AJ161" i="37"/>
  <c r="AJ160" i="37"/>
  <c r="AJ158" i="37"/>
  <c r="AI189" i="41"/>
  <c r="AI191" i="41"/>
  <c r="AI188" i="41"/>
  <c r="AI185" i="41"/>
  <c r="AJ186" i="41"/>
  <c r="AI192" i="41"/>
  <c r="AJ188" i="41"/>
  <c r="AI190" i="41"/>
  <c r="AI187" i="41"/>
  <c r="AI186" i="41"/>
  <c r="AJ189" i="41"/>
  <c r="AJ187" i="41"/>
  <c r="AI90" i="41" l="1"/>
  <c r="AI97" i="41"/>
  <c r="AI99" i="41"/>
  <c r="AI105" i="41"/>
  <c r="AI88" i="41"/>
  <c r="AI100" i="41"/>
  <c r="AI107" i="41"/>
  <c r="AI93" i="41"/>
  <c r="AI104" i="41"/>
  <c r="AI87" i="41"/>
  <c r="AI103" i="41"/>
  <c r="AI94" i="41"/>
  <c r="AI106" i="41"/>
  <c r="AI110" i="41"/>
  <c r="AI108" i="41"/>
  <c r="AI98" i="41"/>
  <c r="AI95" i="41"/>
  <c r="AI111" i="41"/>
  <c r="AI91" i="41"/>
  <c r="AI112" i="41"/>
  <c r="AI101" i="41"/>
  <c r="AI102" i="41"/>
  <c r="AI96" i="41"/>
  <c r="AI109" i="41"/>
  <c r="AI92" i="41"/>
  <c r="AI89" i="41"/>
  <c r="EV378" i="38"/>
  <c r="BU379" i="38"/>
  <c r="AR295" i="38"/>
  <c r="DS295" i="38" s="1"/>
  <c r="DT291" i="38"/>
  <c r="AS292" i="38"/>
  <c r="AJ163" i="37"/>
  <c r="AI86" i="41"/>
  <c r="AR296" i="38"/>
  <c r="DS296" i="38" s="1"/>
  <c r="AI85" i="41"/>
  <c r="AJ79" i="41"/>
  <c r="AI82" i="41"/>
  <c r="AI81" i="41"/>
  <c r="AS349" i="38"/>
  <c r="DS349" i="38"/>
  <c r="AR350" i="38"/>
  <c r="AI83" i="41"/>
  <c r="AI80" i="41"/>
  <c r="AI84" i="41"/>
  <c r="AJ157" i="37"/>
  <c r="AI221" i="41"/>
  <c r="AI200" i="41"/>
  <c r="AI198" i="41"/>
  <c r="AI219" i="41"/>
  <c r="AI195" i="41"/>
  <c r="AI280" i="41"/>
  <c r="AI215" i="41"/>
  <c r="AI228" i="41"/>
  <c r="AI210" i="41"/>
  <c r="AI268" i="41"/>
  <c r="AJ193" i="41"/>
  <c r="AI251" i="41"/>
  <c r="AI275" i="41"/>
  <c r="AI260" i="41"/>
  <c r="AI243" i="41"/>
  <c r="AI193" i="41"/>
  <c r="AI207" i="41"/>
  <c r="AJ191" i="41"/>
  <c r="AI225" i="41"/>
  <c r="AI257" i="41"/>
  <c r="AI205" i="41"/>
  <c r="AI242" i="41"/>
  <c r="AI224" i="41"/>
  <c r="AI247" i="41"/>
  <c r="AI239" i="41"/>
  <c r="AI276" i="41"/>
  <c r="AI226" i="41"/>
  <c r="AI272" i="41"/>
  <c r="AI282" i="41"/>
  <c r="AI229" i="41"/>
  <c r="AI232" i="41"/>
  <c r="AI216" i="41"/>
  <c r="AI264" i="41"/>
  <c r="AI263" i="41"/>
  <c r="AI274" i="41"/>
  <c r="AI233" i="41"/>
  <c r="AI271" i="41"/>
  <c r="AI234" i="41"/>
  <c r="AI230" i="41"/>
  <c r="AI254" i="41"/>
  <c r="AI244" i="41"/>
  <c r="AI223" i="41"/>
  <c r="AI196" i="41"/>
  <c r="AI250" i="41"/>
  <c r="AI199" i="41"/>
  <c r="AI231" i="41"/>
  <c r="AI209" i="41"/>
  <c r="AI237" i="41"/>
  <c r="AI245" i="41"/>
  <c r="AI279" i="41"/>
  <c r="AI203" i="41"/>
  <c r="AI281" i="41"/>
  <c r="AI238" i="41"/>
  <c r="AI249" i="41"/>
  <c r="AI261" i="41"/>
  <c r="AI214" i="41"/>
  <c r="AI266" i="41"/>
  <c r="AJ192" i="41"/>
  <c r="AI194" i="41"/>
  <c r="AI220" i="41"/>
  <c r="AI222" i="41"/>
  <c r="AI227" i="41"/>
  <c r="AI236" i="41"/>
  <c r="AI262" i="41"/>
  <c r="AI265" i="41"/>
  <c r="AI197" i="41"/>
  <c r="AI211" i="41"/>
  <c r="AI202" i="41"/>
  <c r="AI217" i="41"/>
  <c r="AI246" i="41"/>
  <c r="AI270" i="41"/>
  <c r="AI273" i="41"/>
  <c r="AI258" i="41"/>
  <c r="AI255" i="41"/>
  <c r="AI256" i="41"/>
  <c r="AI213" i="41"/>
  <c r="AI269" i="41"/>
  <c r="AI212" i="41"/>
  <c r="AI259" i="41"/>
  <c r="AI278" i="41"/>
  <c r="AI283" i="41"/>
  <c r="AI240" i="41"/>
  <c r="AI201" i="41"/>
  <c r="AI206" i="41"/>
  <c r="AI208" i="41"/>
  <c r="AI218" i="41"/>
  <c r="AI253" i="41"/>
  <c r="AI241" i="41"/>
  <c r="AI267" i="41"/>
  <c r="AI204" i="41"/>
  <c r="AI248" i="41"/>
  <c r="AI277" i="41"/>
  <c r="AI235" i="41"/>
  <c r="AJ190" i="41"/>
  <c r="AI252" i="41"/>
  <c r="AJ96" i="41" l="1"/>
  <c r="AJ111" i="41"/>
  <c r="AJ95" i="41"/>
  <c r="AJ89" i="41"/>
  <c r="AJ90" i="41"/>
  <c r="AJ100" i="41"/>
  <c r="AJ108" i="41"/>
  <c r="AJ107" i="41"/>
  <c r="AJ105" i="41"/>
  <c r="AJ102" i="41"/>
  <c r="AJ106" i="41"/>
  <c r="AJ92" i="41"/>
  <c r="AJ112" i="41"/>
  <c r="AJ98" i="41"/>
  <c r="AJ99" i="41"/>
  <c r="AJ91" i="41"/>
  <c r="AJ97" i="41"/>
  <c r="AJ87" i="41"/>
  <c r="AJ104" i="41"/>
  <c r="AJ110" i="41"/>
  <c r="AJ109" i="41"/>
  <c r="AJ101" i="41"/>
  <c r="AJ94" i="41"/>
  <c r="AJ93" i="41"/>
  <c r="AJ88" i="41"/>
  <c r="AJ103" i="41"/>
  <c r="EV379" i="38"/>
  <c r="BU380" i="38"/>
  <c r="DT292" i="38"/>
  <c r="AS293" i="38"/>
  <c r="AJ82" i="41"/>
  <c r="AR297" i="38"/>
  <c r="DS297" i="38" s="1"/>
  <c r="DT349" i="38"/>
  <c r="AS350" i="38"/>
  <c r="AJ86" i="41"/>
  <c r="AJ83" i="41"/>
  <c r="AJ81" i="41"/>
  <c r="DS350" i="38"/>
  <c r="AR351" i="38"/>
  <c r="AJ85" i="41"/>
  <c r="AJ84" i="41"/>
  <c r="AJ80" i="41"/>
  <c r="AJ204" i="41"/>
  <c r="AJ249" i="41"/>
  <c r="AJ208" i="41"/>
  <c r="AJ265" i="41"/>
  <c r="AJ262" i="41"/>
  <c r="AJ247" i="41"/>
  <c r="AJ217" i="41"/>
  <c r="AJ267" i="41"/>
  <c r="AJ251" i="41"/>
  <c r="AJ194" i="41"/>
  <c r="AJ272" i="41"/>
  <c r="AJ258" i="41"/>
  <c r="AJ216" i="41"/>
  <c r="AJ245" i="41"/>
  <c r="AJ209" i="41"/>
  <c r="AJ263" i="41"/>
  <c r="AJ232" i="41"/>
  <c r="AJ239" i="41"/>
  <c r="AJ261" i="41"/>
  <c r="AJ197" i="41"/>
  <c r="AJ242" i="41"/>
  <c r="AJ210" i="41"/>
  <c r="AJ227" i="41"/>
  <c r="AJ205" i="41"/>
  <c r="AJ269" i="41"/>
  <c r="AJ228" i="41"/>
  <c r="AJ206" i="41"/>
  <c r="AJ237" i="41"/>
  <c r="AJ234" i="41"/>
  <c r="AJ271" i="41"/>
  <c r="AJ212" i="41"/>
  <c r="AJ256" i="41"/>
  <c r="AJ235" i="41"/>
  <c r="AJ203" i="41"/>
  <c r="AJ257" i="41"/>
  <c r="AJ255" i="41"/>
  <c r="AJ223" i="41"/>
  <c r="AJ195" i="41"/>
  <c r="AJ233" i="41"/>
  <c r="AJ226" i="41"/>
  <c r="AJ254" i="41"/>
  <c r="AJ224" i="41"/>
  <c r="AJ214" i="41"/>
  <c r="AJ250" i="41"/>
  <c r="AJ211" i="41"/>
  <c r="AJ260" i="41"/>
  <c r="AJ200" i="41"/>
  <c r="AJ202" i="41"/>
  <c r="AJ280" i="41"/>
  <c r="AJ236" i="41"/>
  <c r="AJ221" i="41"/>
  <c r="AJ279" i="41"/>
  <c r="AJ213" i="41"/>
  <c r="AJ238" i="41"/>
  <c r="AJ253" i="41"/>
  <c r="AJ270" i="41"/>
  <c r="AJ218" i="41"/>
  <c r="AJ275" i="41"/>
  <c r="AJ268" i="41"/>
  <c r="AJ276" i="41"/>
  <c r="AJ220" i="41"/>
  <c r="AJ282" i="41"/>
  <c r="AJ201" i="41"/>
  <c r="AJ231" i="41"/>
  <c r="AJ266" i="41"/>
  <c r="AJ215" i="41"/>
  <c r="AJ198" i="41"/>
  <c r="AJ248" i="41"/>
  <c r="AJ230" i="41"/>
  <c r="AJ243" i="41"/>
  <c r="AJ225" i="41"/>
  <c r="AJ246" i="41"/>
  <c r="AJ207" i="41"/>
  <c r="AJ199" i="41"/>
  <c r="AJ240" i="41"/>
  <c r="AJ229" i="41"/>
  <c r="AJ273" i="41"/>
  <c r="AJ264" i="41"/>
  <c r="AJ259" i="41"/>
  <c r="AJ244" i="41"/>
  <c r="AJ196" i="41"/>
  <c r="AJ252" i="41"/>
  <c r="AJ281" i="41"/>
  <c r="AJ274" i="41"/>
  <c r="AJ222" i="41"/>
  <c r="AJ283" i="41"/>
  <c r="AJ241" i="41"/>
  <c r="AJ278" i="41"/>
  <c r="AJ277" i="41"/>
  <c r="AJ219" i="41"/>
  <c r="EV380" i="38" l="1"/>
  <c r="BU381" i="38"/>
  <c r="DT293" i="38"/>
  <c r="AS294" i="38"/>
  <c r="AR298" i="38"/>
  <c r="AR299" i="38" s="1"/>
  <c r="DS299" i="38" s="1"/>
  <c r="DS351" i="38"/>
  <c r="AR352" i="38"/>
  <c r="DT350" i="38"/>
  <c r="AS351" i="38"/>
  <c r="EV381" i="38" l="1"/>
  <c r="BU382" i="38"/>
  <c r="DT294" i="38"/>
  <c r="AS295" i="38"/>
  <c r="AR300" i="38"/>
  <c r="DS300" i="38" s="1"/>
  <c r="DS298" i="38"/>
  <c r="AS352" i="38"/>
  <c r="DT352" i="38" s="1"/>
  <c r="DT351" i="38"/>
  <c r="DS352" i="38"/>
  <c r="AR353" i="38"/>
  <c r="DS353" i="38" s="1"/>
  <c r="EV382" i="38" l="1"/>
  <c r="BU383" i="38"/>
  <c r="DT295" i="38"/>
  <c r="AS296" i="38"/>
  <c r="AR301" i="38"/>
  <c r="DS301" i="38" s="1"/>
  <c r="AS353" i="38"/>
  <c r="DT353" i="38" s="1"/>
  <c r="AR354" i="38"/>
  <c r="DS354" i="38" s="1"/>
  <c r="EV383" i="38" l="1"/>
  <c r="EV352" i="38"/>
  <c r="EV358" i="38"/>
  <c r="EV350" i="38"/>
  <c r="EV335" i="38"/>
  <c r="EV359" i="38"/>
  <c r="EV355" i="38"/>
  <c r="EV349" i="38"/>
  <c r="EV361" i="38"/>
  <c r="EV356" i="38"/>
  <c r="EV342" i="38"/>
  <c r="EV354" i="38"/>
  <c r="EV340" i="38"/>
  <c r="EV347" i="38"/>
  <c r="EV339" i="38"/>
  <c r="EV336" i="38"/>
  <c r="EV334" i="38"/>
  <c r="EV353" i="38"/>
  <c r="EV351" i="38"/>
  <c r="EV337" i="38"/>
  <c r="EV341" i="38"/>
  <c r="EV346" i="38"/>
  <c r="EV338" i="38"/>
  <c r="EV357" i="38"/>
  <c r="EV348" i="38"/>
  <c r="EV344" i="38"/>
  <c r="EV343" i="38"/>
  <c r="EV345" i="38"/>
  <c r="EV362" i="38"/>
  <c r="EV363" i="38"/>
  <c r="EV364" i="38"/>
  <c r="EV365" i="38"/>
  <c r="EV366" i="38"/>
  <c r="EV367" i="38"/>
  <c r="EV368" i="38"/>
  <c r="EV369" i="38"/>
  <c r="EV370" i="38"/>
  <c r="EV371" i="38"/>
  <c r="EV372" i="38"/>
  <c r="EV373" i="38"/>
  <c r="EV360" i="38"/>
  <c r="AS297" i="38"/>
  <c r="DT296" i="38"/>
  <c r="AR302" i="38"/>
  <c r="AS354" i="38"/>
  <c r="DT354" i="38" s="1"/>
  <c r="AR355" i="38"/>
  <c r="DS355" i="38" s="1"/>
  <c r="DS302" i="38" l="1"/>
  <c r="AR303" i="38"/>
  <c r="DT297" i="38"/>
  <c r="AS298" i="38"/>
  <c r="AS355" i="38"/>
  <c r="DT355" i="38" s="1"/>
  <c r="AR356" i="38"/>
  <c r="DS303" i="38" l="1"/>
  <c r="AR304" i="38"/>
  <c r="AS299" i="38"/>
  <c r="DT298" i="38"/>
  <c r="AS356" i="38"/>
  <c r="DT356" i="38" s="1"/>
  <c r="DS356" i="38"/>
  <c r="AR357" i="38"/>
  <c r="AR358" i="38" s="1"/>
  <c r="DS358" i="38" l="1"/>
  <c r="AR359" i="38"/>
  <c r="DS304" i="38"/>
  <c r="AR305" i="38"/>
  <c r="DT299" i="38"/>
  <c r="AS300" i="38"/>
  <c r="AS357" i="38"/>
  <c r="DS357" i="38"/>
  <c r="DT357" i="38" l="1"/>
  <c r="AS358" i="38"/>
  <c r="DS359" i="38"/>
  <c r="AR360" i="38"/>
  <c r="DS305" i="38"/>
  <c r="AR306" i="38"/>
  <c r="DT300" i="38"/>
  <c r="AS301" i="38"/>
  <c r="DS360" i="38" l="1"/>
  <c r="AR361" i="38"/>
  <c r="DT358" i="38"/>
  <c r="AS359" i="38"/>
  <c r="DS306" i="38"/>
  <c r="AR307" i="38"/>
  <c r="AS302" i="38"/>
  <c r="DT301" i="38"/>
  <c r="DL9" i="35"/>
  <c r="DL8" i="35"/>
  <c r="DL7" i="35"/>
  <c r="DM9" i="35"/>
  <c r="DM8" i="35"/>
  <c r="DM7" i="35"/>
  <c r="DK13" i="35"/>
  <c r="DL10" i="35"/>
  <c r="DN9" i="35"/>
  <c r="DN7" i="35"/>
  <c r="DN8" i="35"/>
  <c r="DN10" i="35"/>
  <c r="DN22" i="35"/>
  <c r="DK8" i="35"/>
  <c r="DK7" i="35"/>
  <c r="DK9" i="35"/>
  <c r="DK12" i="35"/>
  <c r="DT359" i="38" l="1"/>
  <c r="AS360" i="38"/>
  <c r="DS361" i="38"/>
  <c r="AR362" i="38"/>
  <c r="DT302" i="38"/>
  <c r="AS303" i="38"/>
  <c r="DS307" i="38"/>
  <c r="AR308" i="38"/>
  <c r="DN13" i="35"/>
  <c r="DK16" i="35"/>
  <c r="DM19" i="35"/>
  <c r="DM11" i="35"/>
  <c r="DL22" i="35"/>
  <c r="DL15" i="35"/>
  <c r="DK17" i="35"/>
  <c r="DK22" i="35"/>
  <c r="DN17" i="35"/>
  <c r="DN16" i="35"/>
  <c r="DM22" i="35"/>
  <c r="DM18" i="35"/>
  <c r="DL18" i="35"/>
  <c r="DL14" i="35"/>
  <c r="DK21" i="35"/>
  <c r="DK19" i="35"/>
  <c r="DN14" i="35"/>
  <c r="DN15" i="35"/>
  <c r="DN18" i="35"/>
  <c r="DM15" i="35"/>
  <c r="DM20" i="35"/>
  <c r="DM14" i="35"/>
  <c r="DL21" i="35"/>
  <c r="DK20" i="35"/>
  <c r="DK18" i="35"/>
  <c r="DK11" i="35"/>
  <c r="DN12" i="35"/>
  <c r="DN11" i="35"/>
  <c r="DM17" i="35"/>
  <c r="DL16" i="35"/>
  <c r="DL17" i="35"/>
  <c r="DM16" i="35"/>
  <c r="DM10" i="35"/>
  <c r="DL13" i="35"/>
  <c r="DL19" i="35"/>
  <c r="DK14" i="35"/>
  <c r="DM13" i="35"/>
  <c r="DM21" i="35"/>
  <c r="DL20" i="35"/>
  <c r="DL12" i="35"/>
  <c r="DL23" i="35"/>
  <c r="DS362" i="38" l="1"/>
  <c r="AR363" i="38"/>
  <c r="DT360" i="38"/>
  <c r="AS361" i="38"/>
  <c r="DS308" i="38"/>
  <c r="AR309" i="38"/>
  <c r="DT303" i="38"/>
  <c r="AS304" i="38"/>
  <c r="DN19" i="35"/>
  <c r="DN20" i="35"/>
  <c r="DK10" i="35"/>
  <c r="DK15" i="35"/>
  <c r="DN21" i="35"/>
  <c r="DL11" i="35"/>
  <c r="DM12" i="35"/>
  <c r="DM23" i="35"/>
  <c r="DK23" i="35"/>
  <c r="DN23" i="35"/>
  <c r="DT361" i="38" l="1"/>
  <c r="AS362" i="38"/>
  <c r="DS363" i="38"/>
  <c r="AR364" i="38"/>
  <c r="DT304" i="38"/>
  <c r="AS305" i="38"/>
  <c r="DS309" i="38"/>
  <c r="AR310" i="38"/>
  <c r="DS364" i="38" l="1"/>
  <c r="AR365" i="38"/>
  <c r="DT362" i="38"/>
  <c r="AS363" i="38"/>
  <c r="DS310" i="38"/>
  <c r="AR311" i="38"/>
  <c r="DT305" i="38"/>
  <c r="AS306" i="38"/>
  <c r="DL24" i="35"/>
  <c r="DM24" i="35"/>
  <c r="DK24" i="35"/>
  <c r="DN24" i="35"/>
  <c r="DS365" i="38" l="1"/>
  <c r="AR366" i="38"/>
  <c r="DT363" i="38"/>
  <c r="AS364" i="38"/>
  <c r="DT306" i="38"/>
  <c r="AS307" i="38"/>
  <c r="DS311" i="38"/>
  <c r="AR312" i="38"/>
  <c r="DS366" i="38" l="1"/>
  <c r="AR367" i="38"/>
  <c r="DT364" i="38"/>
  <c r="AS365" i="38"/>
  <c r="DS312" i="38"/>
  <c r="AR313" i="38"/>
  <c r="DT307" i="38"/>
  <c r="AS308" i="38"/>
  <c r="DK25" i="35"/>
  <c r="DM25" i="35"/>
  <c r="DT365" i="38" l="1"/>
  <c r="AS366" i="38"/>
  <c r="DS367" i="38"/>
  <c r="AR368" i="38"/>
  <c r="DT308" i="38"/>
  <c r="AS309" i="38"/>
  <c r="DS313" i="38"/>
  <c r="AR314" i="38"/>
  <c r="DN25" i="35"/>
  <c r="DL25" i="35"/>
  <c r="DT366" i="38" l="1"/>
  <c r="AS367" i="38"/>
  <c r="DS368" i="38"/>
  <c r="AR369" i="38"/>
  <c r="DS314" i="38"/>
  <c r="AR315" i="38"/>
  <c r="DT309" i="38"/>
  <c r="AS310" i="38"/>
  <c r="DS369" i="38" l="1"/>
  <c r="AR370" i="38"/>
  <c r="DT367" i="38"/>
  <c r="AS368" i="38"/>
  <c r="DT310" i="38"/>
  <c r="AS311" i="38"/>
  <c r="DS315" i="38"/>
  <c r="AR316" i="38"/>
  <c r="DL26" i="35"/>
  <c r="DM26" i="35"/>
  <c r="DK26" i="35"/>
  <c r="DN26" i="35"/>
  <c r="DT368" i="38" l="1"/>
  <c r="AS369" i="38"/>
  <c r="DS370" i="38"/>
  <c r="AR371" i="38"/>
  <c r="DS316" i="38"/>
  <c r="AR317" i="38"/>
  <c r="DS317" i="38" s="1"/>
  <c r="DT311" i="38"/>
  <c r="AS312" i="38"/>
  <c r="DS371" i="38" l="1"/>
  <c r="AR372" i="38"/>
  <c r="DT369" i="38"/>
  <c r="AS370" i="38"/>
  <c r="DT312" i="38"/>
  <c r="AS313" i="38"/>
  <c r="DT370" i="38" l="1"/>
  <c r="AS371" i="38"/>
  <c r="DS372" i="38"/>
  <c r="AR373" i="38"/>
  <c r="DT313" i="38"/>
  <c r="AS314" i="38"/>
  <c r="DM27" i="35"/>
  <c r="DL27" i="35"/>
  <c r="DN27" i="35"/>
  <c r="DK27" i="35"/>
  <c r="DS373" i="38" l="1"/>
  <c r="AR374" i="38"/>
  <c r="DT371" i="38"/>
  <c r="AS372" i="38"/>
  <c r="DT314" i="38"/>
  <c r="AS315" i="38"/>
  <c r="DT372" i="38" l="1"/>
  <c r="AS373" i="38"/>
  <c r="DS374" i="38"/>
  <c r="AR375" i="38"/>
  <c r="DT315" i="38"/>
  <c r="AS316" i="38"/>
  <c r="DS375" i="38" l="1"/>
  <c r="AR376" i="38"/>
  <c r="DT373" i="38"/>
  <c r="AS374" i="38"/>
  <c r="DT316" i="38"/>
  <c r="AS317" i="38"/>
  <c r="DT317" i="38" s="1"/>
  <c r="DT374" i="38" l="1"/>
  <c r="AS375" i="38"/>
  <c r="DS376" i="38"/>
  <c r="AR377" i="38"/>
  <c r="DK28" i="35"/>
  <c r="DL28" i="35"/>
  <c r="DM28" i="35"/>
  <c r="DN28" i="35"/>
  <c r="DS377" i="38" l="1"/>
  <c r="AR378" i="38"/>
  <c r="DT375" i="38"/>
  <c r="AS376" i="38"/>
  <c r="DT376" i="38" l="1"/>
  <c r="AS377" i="38"/>
  <c r="DS378" i="38"/>
  <c r="AR379" i="38"/>
  <c r="DS379" i="38" l="1"/>
  <c r="AR380" i="38"/>
  <c r="DT377" i="38"/>
  <c r="AS378" i="38"/>
  <c r="DT378" i="38" l="1"/>
  <c r="AS379" i="38"/>
  <c r="DS380" i="38"/>
  <c r="AR381" i="38"/>
  <c r="DM29" i="35"/>
  <c r="DL29" i="35"/>
  <c r="DN29" i="35"/>
  <c r="DK29" i="35"/>
  <c r="DS381" i="38" l="1"/>
  <c r="AR382" i="38"/>
  <c r="DT379" i="38"/>
  <c r="AS380" i="38"/>
  <c r="DT380" i="38" l="1"/>
  <c r="AS381" i="38"/>
  <c r="DS382" i="38"/>
  <c r="AR383" i="38"/>
  <c r="DS383" i="38" s="1"/>
  <c r="DT381" i="38" l="1"/>
  <c r="AS382" i="38"/>
  <c r="DK30" i="35"/>
  <c r="DM30" i="35"/>
  <c r="DL30" i="35"/>
  <c r="DN30" i="35"/>
  <c r="DT382" i="38" l="1"/>
  <c r="AS383" i="38"/>
  <c r="DT383" i="38" s="1"/>
  <c r="DL31" i="35" l="1"/>
  <c r="DK31" i="35"/>
  <c r="DM31" i="35"/>
  <c r="DN31" i="35"/>
  <c r="DK32" i="35" l="1"/>
  <c r="DL32" i="35"/>
  <c r="DN32" i="35"/>
  <c r="DM32" i="35"/>
  <c r="DK33" i="35" l="1"/>
  <c r="DL33" i="35"/>
  <c r="DN33" i="35"/>
  <c r="DM33" i="35"/>
  <c r="DM34" i="35" l="1"/>
  <c r="DK34" i="35"/>
  <c r="DL34" i="35"/>
  <c r="DN34" i="35"/>
  <c r="DL35" i="35" l="1"/>
  <c r="DK35" i="35"/>
  <c r="DN35" i="35"/>
  <c r="DM35" i="35"/>
  <c r="DL36" i="35" l="1"/>
  <c r="DK36" i="35"/>
  <c r="DN36" i="35"/>
  <c r="DM36" i="35"/>
  <c r="DK37" i="35" l="1"/>
  <c r="DL37" i="35"/>
  <c r="DM37" i="35"/>
  <c r="DN37" i="35"/>
  <c r="DM38" i="35" l="1"/>
  <c r="DK38" i="35"/>
  <c r="DN38" i="35"/>
  <c r="DL38" i="35"/>
  <c r="DN39" i="35" l="1"/>
  <c r="DL39" i="35"/>
  <c r="DM39" i="35"/>
  <c r="DK39" i="35"/>
  <c r="DM40" i="35" l="1"/>
  <c r="DL40" i="35"/>
  <c r="DK40" i="35"/>
  <c r="DN40" i="35"/>
  <c r="DK41" i="35" l="1"/>
  <c r="DN41" i="35"/>
  <c r="DM41" i="35"/>
  <c r="DL41" i="35"/>
  <c r="DK42" i="35" l="1"/>
  <c r="DL42" i="35"/>
  <c r="DM42" i="35"/>
  <c r="DN42" i="35"/>
  <c r="DN43" i="35" l="1"/>
  <c r="DL43" i="35"/>
  <c r="DK43" i="35"/>
  <c r="DM43" i="35"/>
  <c r="DL44" i="35" l="1"/>
  <c r="DM44" i="35"/>
  <c r="DN44" i="35"/>
  <c r="DK44" i="35"/>
  <c r="DN45" i="35" l="1"/>
  <c r="DK45" i="35"/>
  <c r="DM45" i="35"/>
  <c r="DL45" i="35"/>
  <c r="BH7" i="35"/>
  <c r="BH151" i="35"/>
  <c r="BH142" i="35"/>
  <c r="BH133" i="35"/>
  <c r="BH112" i="35"/>
  <c r="BH106" i="35"/>
  <c r="BH100" i="35"/>
  <c r="BH94" i="35"/>
  <c r="BH88" i="35"/>
  <c r="BH82" i="35"/>
  <c r="BH76" i="35"/>
  <c r="BH70" i="35"/>
  <c r="BH64" i="35"/>
  <c r="BH58" i="35"/>
  <c r="BH52" i="35"/>
  <c r="BH46" i="35"/>
  <c r="BH40" i="35"/>
  <c r="BH37" i="35"/>
  <c r="BH34" i="35"/>
  <c r="BH31" i="35"/>
  <c r="BH28" i="35"/>
  <c r="BH25" i="35"/>
  <c r="BH22" i="35"/>
  <c r="BH19" i="35"/>
  <c r="BH16" i="35"/>
  <c r="BH10" i="35"/>
  <c r="BH166" i="35"/>
  <c r="BH148" i="35"/>
  <c r="BH136" i="35"/>
  <c r="BH121" i="35"/>
  <c r="BH109" i="35"/>
  <c r="BH103" i="35"/>
  <c r="BH97" i="35"/>
  <c r="BH91" i="35"/>
  <c r="BH85" i="35"/>
  <c r="BH79" i="35"/>
  <c r="BH73" i="35"/>
  <c r="BH67" i="35"/>
  <c r="BH61" i="35"/>
  <c r="BH55" i="35"/>
  <c r="BH49" i="35"/>
  <c r="BH43" i="35"/>
  <c r="BH13" i="35"/>
  <c r="BH163" i="35"/>
  <c r="BH139" i="35"/>
  <c r="BH130" i="35"/>
  <c r="BH160" i="35"/>
  <c r="BH118" i="35"/>
  <c r="BH156" i="35"/>
  <c r="BH144" i="35"/>
  <c r="BH132" i="35"/>
  <c r="BH120" i="35"/>
  <c r="BH108" i="35"/>
  <c r="BH96" i="35"/>
  <c r="BH87" i="35"/>
  <c r="BH72" i="35"/>
  <c r="BH57" i="35"/>
  <c r="BH45" i="35"/>
  <c r="BH33" i="35"/>
  <c r="BH15" i="35"/>
  <c r="BH145" i="35"/>
  <c r="BH115" i="35"/>
  <c r="BH165" i="35"/>
  <c r="BH153" i="35"/>
  <c r="BH141" i="35"/>
  <c r="BH129" i="35"/>
  <c r="BH117" i="35"/>
  <c r="BH105" i="35"/>
  <c r="BH93" i="35"/>
  <c r="BH81" i="35"/>
  <c r="BH69" i="35"/>
  <c r="BH60" i="35"/>
  <c r="BH48" i="35"/>
  <c r="BH36" i="35"/>
  <c r="BH24" i="35"/>
  <c r="BH12" i="35"/>
  <c r="BH157" i="35"/>
  <c r="BH127" i="35"/>
  <c r="BH162" i="35"/>
  <c r="BH147" i="35"/>
  <c r="BH138" i="35"/>
  <c r="BH126" i="35"/>
  <c r="BH111" i="35"/>
  <c r="BH99" i="35"/>
  <c r="BH84" i="35"/>
  <c r="BH75" i="35"/>
  <c r="BH63" i="35"/>
  <c r="BH54" i="35"/>
  <c r="BH42" i="35"/>
  <c r="BH30" i="35"/>
  <c r="BH21" i="35"/>
  <c r="BH18" i="35"/>
  <c r="BH154" i="35"/>
  <c r="BH124" i="35"/>
  <c r="BH159" i="35"/>
  <c r="BH150" i="35"/>
  <c r="BH135" i="35"/>
  <c r="BH123" i="35"/>
  <c r="BH114" i="35"/>
  <c r="BH102" i="35"/>
  <c r="BH90" i="35"/>
  <c r="BH78" i="35"/>
  <c r="BH66" i="35"/>
  <c r="BH51" i="35"/>
  <c r="BH39" i="35"/>
  <c r="BH27" i="35"/>
  <c r="BH9" i="35"/>
  <c r="BH164" i="35"/>
  <c r="BH161" i="35"/>
  <c r="BH158" i="35"/>
  <c r="BH155" i="35"/>
  <c r="BH152" i="35"/>
  <c r="BH149" i="35"/>
  <c r="BH146" i="35"/>
  <c r="BH143" i="35"/>
  <c r="BH140" i="35"/>
  <c r="BH137" i="35"/>
  <c r="BH134" i="35"/>
  <c r="BH131" i="35"/>
  <c r="BH128" i="35"/>
  <c r="BH125" i="35"/>
  <c r="BH122" i="35"/>
  <c r="BH119" i="35"/>
  <c r="BH116" i="35"/>
  <c r="BH113" i="35"/>
  <c r="BH110" i="35"/>
  <c r="BH107" i="35"/>
  <c r="BH104" i="35"/>
  <c r="BH101" i="35"/>
  <c r="BH98" i="35"/>
  <c r="BH95" i="35"/>
  <c r="BH92" i="35"/>
  <c r="BH89" i="35"/>
  <c r="BH86" i="35"/>
  <c r="BH83" i="35"/>
  <c r="BH80" i="35"/>
  <c r="BH77" i="35"/>
  <c r="BH74" i="35"/>
  <c r="BH71" i="35"/>
  <c r="BH68" i="35"/>
  <c r="BH65" i="35"/>
  <c r="BH62" i="35"/>
  <c r="BH59" i="35"/>
  <c r="BH56" i="35"/>
  <c r="BH53" i="35"/>
  <c r="BH50" i="35"/>
  <c r="BH47" i="35"/>
  <c r="BH44" i="35"/>
  <c r="BH41" i="35"/>
  <c r="BH38" i="35"/>
  <c r="BH35" i="35"/>
  <c r="BH32" i="35"/>
  <c r="BH29" i="35"/>
  <c r="BH26" i="35"/>
  <c r="BH23" i="35"/>
  <c r="BH20" i="35"/>
  <c r="BH17" i="35"/>
  <c r="BH14" i="35"/>
  <c r="BH11" i="35"/>
  <c r="BH8" i="35"/>
  <c r="BE7" i="35"/>
  <c r="BE166" i="35"/>
  <c r="BE145" i="35"/>
  <c r="BE130" i="35"/>
  <c r="BE118" i="35"/>
  <c r="BE112" i="35"/>
  <c r="BE109" i="35"/>
  <c r="BE94" i="35"/>
  <c r="BE91" i="35"/>
  <c r="BE88" i="35"/>
  <c r="BE85" i="35"/>
  <c r="BE82" i="35"/>
  <c r="BE79" i="35"/>
  <c r="BE76" i="35"/>
  <c r="BE73" i="35"/>
  <c r="BE70" i="35"/>
  <c r="BE67" i="35"/>
  <c r="BE64" i="35"/>
  <c r="BE61" i="35"/>
  <c r="BE58" i="35"/>
  <c r="BE55" i="35"/>
  <c r="BE52" i="35"/>
  <c r="BE49" i="35"/>
  <c r="BE46" i="35"/>
  <c r="BE43" i="35"/>
  <c r="BE40" i="35"/>
  <c r="BE37" i="35"/>
  <c r="BE34" i="35"/>
  <c r="BE31" i="35"/>
  <c r="BE28" i="35"/>
  <c r="BE25" i="35"/>
  <c r="BE22" i="35"/>
  <c r="BE19" i="35"/>
  <c r="BE16" i="35"/>
  <c r="BE13" i="35"/>
  <c r="BE10" i="35"/>
  <c r="BE157" i="35"/>
  <c r="BE142" i="35"/>
  <c r="BE127" i="35"/>
  <c r="BE97" i="35"/>
  <c r="BE154" i="35"/>
  <c r="BE139" i="35"/>
  <c r="BE124" i="35"/>
  <c r="BE106" i="35"/>
  <c r="BE160" i="35"/>
  <c r="BE151" i="35"/>
  <c r="BE136" i="35"/>
  <c r="BE121" i="35"/>
  <c r="BE100" i="35"/>
  <c r="BE165" i="35"/>
  <c r="BE162" i="35"/>
  <c r="BE159" i="35"/>
  <c r="BE156" i="35"/>
  <c r="BE153" i="35"/>
  <c r="BE150" i="35"/>
  <c r="BE147" i="35"/>
  <c r="BE144" i="35"/>
  <c r="BE141" i="35"/>
  <c r="BE138" i="35"/>
  <c r="BE135" i="35"/>
  <c r="BE132" i="35"/>
  <c r="BE129" i="35"/>
  <c r="BE126" i="35"/>
  <c r="BE123" i="35"/>
  <c r="BE120" i="35"/>
  <c r="BE117" i="35"/>
  <c r="BE114" i="35"/>
  <c r="BE111" i="35"/>
  <c r="BE108" i="35"/>
  <c r="BE105" i="35"/>
  <c r="BE102" i="35"/>
  <c r="BE99" i="35"/>
  <c r="BE96" i="35"/>
  <c r="BE93" i="35"/>
  <c r="BE90" i="35"/>
  <c r="BE87" i="35"/>
  <c r="BE84" i="35"/>
  <c r="BE81" i="35"/>
  <c r="BE78" i="35"/>
  <c r="BE75" i="35"/>
  <c r="BE72" i="35"/>
  <c r="BE69" i="35"/>
  <c r="BE66" i="35"/>
  <c r="BE63" i="35"/>
  <c r="BE60" i="35"/>
  <c r="BE57" i="35"/>
  <c r="BE54" i="35"/>
  <c r="BE51" i="35"/>
  <c r="BE48" i="35"/>
  <c r="BE45" i="35"/>
  <c r="BE42" i="35"/>
  <c r="BE39" i="35"/>
  <c r="BE36" i="35"/>
  <c r="BE33" i="35"/>
  <c r="BE30" i="35"/>
  <c r="BE27" i="35"/>
  <c r="BE24" i="35"/>
  <c r="BE21" i="35"/>
  <c r="BE18" i="35"/>
  <c r="BE15" i="35"/>
  <c r="BE12" i="35"/>
  <c r="BE9" i="35"/>
  <c r="BE163" i="35"/>
  <c r="BE148" i="35"/>
  <c r="BE133" i="35"/>
  <c r="BE115" i="35"/>
  <c r="BE103" i="35"/>
  <c r="BE164" i="35"/>
  <c r="BE161" i="35"/>
  <c r="BE158" i="35"/>
  <c r="BE155" i="35"/>
  <c r="BE152" i="35"/>
  <c r="BE149" i="35"/>
  <c r="BE146" i="35"/>
  <c r="BE143" i="35"/>
  <c r="BE140" i="35"/>
  <c r="BE137" i="35"/>
  <c r="BE134" i="35"/>
  <c r="BE131" i="35"/>
  <c r="BE128" i="35"/>
  <c r="BE125" i="35"/>
  <c r="BE122" i="35"/>
  <c r="BE119" i="35"/>
  <c r="BE116" i="35"/>
  <c r="BE113" i="35"/>
  <c r="BE110" i="35"/>
  <c r="BE107" i="35"/>
  <c r="BE104" i="35"/>
  <c r="BE101" i="35"/>
  <c r="BE98" i="35"/>
  <c r="BE95" i="35"/>
  <c r="BE92" i="35"/>
  <c r="BE89" i="35"/>
  <c r="BE86" i="35"/>
  <c r="BE83" i="35"/>
  <c r="BE80" i="35"/>
  <c r="BE77" i="35"/>
  <c r="BE74" i="35"/>
  <c r="BE71" i="35"/>
  <c r="BE68" i="35"/>
  <c r="BE65" i="35"/>
  <c r="BE62" i="35"/>
  <c r="BE59" i="35"/>
  <c r="BE56" i="35"/>
  <c r="BE53" i="35"/>
  <c r="BE50" i="35"/>
  <c r="BE47" i="35"/>
  <c r="BE44" i="35"/>
  <c r="BE41" i="35"/>
  <c r="BE38" i="35"/>
  <c r="BE35" i="35"/>
  <c r="BE32" i="35"/>
  <c r="BE29" i="35"/>
  <c r="BE26" i="35"/>
  <c r="BE23" i="35"/>
  <c r="BE20" i="35"/>
  <c r="BE17" i="35"/>
  <c r="BE14" i="35"/>
  <c r="BE11" i="35"/>
  <c r="BE8" i="35"/>
  <c r="BG7" i="35"/>
  <c r="BG166" i="35"/>
  <c r="BG163" i="35"/>
  <c r="BG160" i="35"/>
  <c r="BG157" i="35"/>
  <c r="BG154" i="35"/>
  <c r="BG151" i="35"/>
  <c r="BG148" i="35"/>
  <c r="BG145" i="35"/>
  <c r="BG142" i="35"/>
  <c r="BG139" i="35"/>
  <c r="BG136" i="35"/>
  <c r="BG133" i="35"/>
  <c r="BG130" i="35"/>
  <c r="BG127" i="35"/>
  <c r="BG124" i="35"/>
  <c r="BG121" i="35"/>
  <c r="BG118" i="35"/>
  <c r="BG115" i="35"/>
  <c r="BG112" i="35"/>
  <c r="BG109" i="35"/>
  <c r="BG106" i="35"/>
  <c r="BG103" i="35"/>
  <c r="BG100" i="35"/>
  <c r="BG97" i="35"/>
  <c r="BG94" i="35"/>
  <c r="BG91" i="35"/>
  <c r="BG88" i="35"/>
  <c r="BG85" i="35"/>
  <c r="BG82" i="35"/>
  <c r="BG79" i="35"/>
  <c r="BG76" i="35"/>
  <c r="BG73" i="35"/>
  <c r="BG70" i="35"/>
  <c r="BG67" i="35"/>
  <c r="BG64" i="35"/>
  <c r="BG61" i="35"/>
  <c r="BG58" i="35"/>
  <c r="BG55" i="35"/>
  <c r="BG52" i="35"/>
  <c r="BG49" i="35"/>
  <c r="BG46" i="35"/>
  <c r="BG43" i="35"/>
  <c r="BG40" i="35"/>
  <c r="BG37" i="35"/>
  <c r="BG34" i="35"/>
  <c r="BG31" i="35"/>
  <c r="BG28" i="35"/>
  <c r="BG25" i="35"/>
  <c r="BG22" i="35"/>
  <c r="BG19" i="35"/>
  <c r="BG16" i="35"/>
  <c r="BG13" i="35"/>
  <c r="BG10" i="35"/>
  <c r="BG152" i="35"/>
  <c r="BG158" i="35"/>
  <c r="BG146" i="35"/>
  <c r="BG155" i="35"/>
  <c r="BG162" i="35"/>
  <c r="BG153" i="35"/>
  <c r="BG147" i="35"/>
  <c r="BG144" i="35"/>
  <c r="BG141" i="35"/>
  <c r="BG138" i="35"/>
  <c r="BG135" i="35"/>
  <c r="BG132" i="35"/>
  <c r="BG129" i="35"/>
  <c r="BG126" i="35"/>
  <c r="BG123" i="35"/>
  <c r="BG120" i="35"/>
  <c r="BG117" i="35"/>
  <c r="BG114" i="35"/>
  <c r="BG111" i="35"/>
  <c r="BG108" i="35"/>
  <c r="BG105" i="35"/>
  <c r="BG102" i="35"/>
  <c r="BG99" i="35"/>
  <c r="BG96" i="35"/>
  <c r="BG93" i="35"/>
  <c r="BG90" i="35"/>
  <c r="BG87" i="35"/>
  <c r="BG84" i="35"/>
  <c r="BG81" i="35"/>
  <c r="BG78" i="35"/>
  <c r="BG75" i="35"/>
  <c r="BG72" i="35"/>
  <c r="BG69" i="35"/>
  <c r="BG66" i="35"/>
  <c r="BG63" i="35"/>
  <c r="BG60" i="35"/>
  <c r="BG57" i="35"/>
  <c r="BG54" i="35"/>
  <c r="BG51" i="35"/>
  <c r="BG48" i="35"/>
  <c r="BG45" i="35"/>
  <c r="BG42" i="35"/>
  <c r="BG39" i="35"/>
  <c r="BG36" i="35"/>
  <c r="BG33" i="35"/>
  <c r="BG30" i="35"/>
  <c r="BG27" i="35"/>
  <c r="BG24" i="35"/>
  <c r="BG21" i="35"/>
  <c r="BG18" i="35"/>
  <c r="BG15" i="35"/>
  <c r="BG12" i="35"/>
  <c r="BG9" i="35"/>
  <c r="BG164" i="35"/>
  <c r="BG159" i="35"/>
  <c r="BG140" i="35"/>
  <c r="BG165" i="35"/>
  <c r="BG150" i="35"/>
  <c r="BG143" i="35"/>
  <c r="BG156" i="35"/>
  <c r="BG149" i="35"/>
  <c r="BG137" i="35"/>
  <c r="BG134" i="35"/>
  <c r="BG131" i="35"/>
  <c r="BG128" i="35"/>
  <c r="BG125" i="35"/>
  <c r="BG122" i="35"/>
  <c r="BG119" i="35"/>
  <c r="BG116" i="35"/>
  <c r="BG113" i="35"/>
  <c r="BG110" i="35"/>
  <c r="BG107" i="35"/>
  <c r="BG104" i="35"/>
  <c r="BG101" i="35"/>
  <c r="BG98" i="35"/>
  <c r="BG95" i="35"/>
  <c r="BG92" i="35"/>
  <c r="BG89" i="35"/>
  <c r="BG86" i="35"/>
  <c r="BG83" i="35"/>
  <c r="BG80" i="35"/>
  <c r="BG77" i="35"/>
  <c r="BG74" i="35"/>
  <c r="BG71" i="35"/>
  <c r="BG68" i="35"/>
  <c r="BG65" i="35"/>
  <c r="BG62" i="35"/>
  <c r="BG59" i="35"/>
  <c r="BG56" i="35"/>
  <c r="BG53" i="35"/>
  <c r="BG50" i="35"/>
  <c r="BG47" i="35"/>
  <c r="BG44" i="35"/>
  <c r="BG41" i="35"/>
  <c r="BG38" i="35"/>
  <c r="BG35" i="35"/>
  <c r="BG32" i="35"/>
  <c r="BG29" i="35"/>
  <c r="BG26" i="35"/>
  <c r="BG23" i="35"/>
  <c r="BG20" i="35"/>
  <c r="BG17" i="35"/>
  <c r="BG14" i="35"/>
  <c r="BG11" i="35"/>
  <c r="BG8" i="35"/>
  <c r="BG161" i="35"/>
  <c r="BF7" i="35"/>
  <c r="BF164" i="35"/>
  <c r="BF152" i="35"/>
  <c r="BF166" i="35"/>
  <c r="BF163" i="35"/>
  <c r="BF160" i="35"/>
  <c r="BF157" i="35"/>
  <c r="BF154" i="35"/>
  <c r="BF151" i="35"/>
  <c r="BF148" i="35"/>
  <c r="BF145" i="35"/>
  <c r="BF142" i="35"/>
  <c r="BF139" i="35"/>
  <c r="BF136" i="35"/>
  <c r="BF133" i="35"/>
  <c r="BF130" i="35"/>
  <c r="BF127" i="35"/>
  <c r="BF124" i="35"/>
  <c r="BF121" i="35"/>
  <c r="BF118" i="35"/>
  <c r="BF115" i="35"/>
  <c r="BF112" i="35"/>
  <c r="BF109" i="35"/>
  <c r="BF106" i="35"/>
  <c r="BF103" i="35"/>
  <c r="BF100" i="35"/>
  <c r="BF97" i="35"/>
  <c r="BF94" i="35"/>
  <c r="BF91" i="35"/>
  <c r="BF88" i="35"/>
  <c r="BF85" i="35"/>
  <c r="BF82" i="35"/>
  <c r="BF79" i="35"/>
  <c r="BF76" i="35"/>
  <c r="BF73" i="35"/>
  <c r="BF70" i="35"/>
  <c r="BF67" i="35"/>
  <c r="BF64" i="35"/>
  <c r="BF61" i="35"/>
  <c r="BF58" i="35"/>
  <c r="BF55" i="35"/>
  <c r="BF52" i="35"/>
  <c r="BF49" i="35"/>
  <c r="BF46" i="35"/>
  <c r="BF43" i="35"/>
  <c r="BF40" i="35"/>
  <c r="BF37" i="35"/>
  <c r="BF34" i="35"/>
  <c r="BF31" i="35"/>
  <c r="BF28" i="35"/>
  <c r="BF25" i="35"/>
  <c r="BF22" i="35"/>
  <c r="BF19" i="35"/>
  <c r="BF16" i="35"/>
  <c r="BF13" i="35"/>
  <c r="BF10" i="35"/>
  <c r="BF158" i="35"/>
  <c r="BF165" i="35"/>
  <c r="BF162" i="35"/>
  <c r="BF159" i="35"/>
  <c r="BF156" i="35"/>
  <c r="BF153" i="35"/>
  <c r="BF150" i="35"/>
  <c r="BF147" i="35"/>
  <c r="BF144" i="35"/>
  <c r="BF141" i="35"/>
  <c r="BF138" i="35"/>
  <c r="BF135" i="35"/>
  <c r="BF132" i="35"/>
  <c r="BF129" i="35"/>
  <c r="BF126" i="35"/>
  <c r="BF123" i="35"/>
  <c r="BF120" i="35"/>
  <c r="BF117" i="35"/>
  <c r="BF114" i="35"/>
  <c r="BF111" i="35"/>
  <c r="BF108" i="35"/>
  <c r="BF105" i="35"/>
  <c r="BF102" i="35"/>
  <c r="BF99" i="35"/>
  <c r="BF96" i="35"/>
  <c r="BF93" i="35"/>
  <c r="BF90" i="35"/>
  <c r="BF87" i="35"/>
  <c r="BF84" i="35"/>
  <c r="BF81" i="35"/>
  <c r="BF78" i="35"/>
  <c r="BF75" i="35"/>
  <c r="BF72" i="35"/>
  <c r="BF69" i="35"/>
  <c r="BF66" i="35"/>
  <c r="BF63" i="35"/>
  <c r="BF60" i="35"/>
  <c r="BF57" i="35"/>
  <c r="BF54" i="35"/>
  <c r="BF51" i="35"/>
  <c r="BF48" i="35"/>
  <c r="BF45" i="35"/>
  <c r="BF42" i="35"/>
  <c r="BF39" i="35"/>
  <c r="BF36" i="35"/>
  <c r="BF33" i="35"/>
  <c r="BF30" i="35"/>
  <c r="BF27" i="35"/>
  <c r="BF24" i="35"/>
  <c r="BF21" i="35"/>
  <c r="BF18" i="35"/>
  <c r="BF15" i="35"/>
  <c r="BF12" i="35"/>
  <c r="BF9" i="35"/>
  <c r="BF149" i="35"/>
  <c r="BF122" i="35"/>
  <c r="BF161" i="35"/>
  <c r="BF155" i="35"/>
  <c r="BF146" i="35"/>
  <c r="BF143" i="35"/>
  <c r="BF140" i="35"/>
  <c r="BF137" i="35"/>
  <c r="BF134" i="35"/>
  <c r="BF131" i="35"/>
  <c r="BF128" i="35"/>
  <c r="BF125" i="35"/>
  <c r="BF119" i="35"/>
  <c r="BF116" i="35"/>
  <c r="BF113" i="35"/>
  <c r="BF110" i="35"/>
  <c r="BF107" i="35"/>
  <c r="BF104" i="35"/>
  <c r="BF101" i="35"/>
  <c r="BF98" i="35"/>
  <c r="BF95" i="35"/>
  <c r="BF92" i="35"/>
  <c r="BF89" i="35"/>
  <c r="BF86" i="35"/>
  <c r="BF83" i="35"/>
  <c r="BF80" i="35"/>
  <c r="BF77" i="35"/>
  <c r="BF74" i="35"/>
  <c r="BF71" i="35"/>
  <c r="BF68" i="35"/>
  <c r="BF65" i="35"/>
  <c r="BF62" i="35"/>
  <c r="BF59" i="35"/>
  <c r="BF56" i="35"/>
  <c r="BF53" i="35"/>
  <c r="BF50" i="35"/>
  <c r="BF47" i="35"/>
  <c r="BF44" i="35"/>
  <c r="BF41" i="35"/>
  <c r="BF38" i="35"/>
  <c r="BF35" i="35"/>
  <c r="BF32" i="35"/>
  <c r="BF29" i="35"/>
  <c r="BF26" i="35"/>
  <c r="BF23" i="35"/>
  <c r="BF20" i="35"/>
  <c r="BF17" i="35"/>
  <c r="BF14" i="35"/>
  <c r="BF11" i="35"/>
  <c r="BF8" i="35"/>
  <c r="BO111" i="37" l="1"/>
  <c r="BO55" i="41" s="1"/>
  <c r="BO86" i="37"/>
  <c r="BO88" i="37"/>
  <c r="BO92" i="37"/>
  <c r="BO112" i="37"/>
  <c r="BO56" i="41" s="1"/>
  <c r="BO93" i="37"/>
  <c r="BO101" i="37"/>
  <c r="BO94" i="37"/>
  <c r="BO108" i="37"/>
  <c r="BO98" i="37"/>
  <c r="BO85" i="37"/>
  <c r="BO91" i="37"/>
  <c r="BO100" i="37"/>
  <c r="BO104" i="37"/>
  <c r="BO90" i="37"/>
  <c r="BO97" i="37"/>
  <c r="BO89" i="37"/>
  <c r="BO105" i="37"/>
  <c r="BO95" i="37"/>
  <c r="BO102" i="37"/>
  <c r="BO110" i="37"/>
  <c r="BO54" i="41" s="1"/>
  <c r="BO107" i="37"/>
  <c r="BO87" i="37"/>
  <c r="BO109" i="37"/>
  <c r="BO53" i="41" s="1"/>
  <c r="BO103" i="37"/>
  <c r="BO96" i="37"/>
  <c r="BO84" i="37"/>
  <c r="BO106" i="37"/>
  <c r="BO99" i="37"/>
  <c r="BO66" i="37"/>
  <c r="BO75" i="37"/>
  <c r="BO70" i="37"/>
  <c r="BO65" i="37"/>
  <c r="BO64" i="37"/>
  <c r="BO77" i="37"/>
  <c r="BO80" i="37"/>
  <c r="BO78" i="37"/>
  <c r="BO67" i="37"/>
  <c r="BO73" i="37"/>
  <c r="BO72" i="37"/>
  <c r="BO76" i="37"/>
  <c r="BO69" i="37"/>
  <c r="BO83" i="37"/>
  <c r="BO82" i="37"/>
  <c r="BO71" i="37"/>
  <c r="BO74" i="37"/>
  <c r="BO79" i="37"/>
  <c r="BO63" i="37"/>
  <c r="BO81" i="37"/>
  <c r="BO68" i="37"/>
  <c r="BP101" i="37"/>
  <c r="BP103" i="37"/>
  <c r="BP85" i="37"/>
  <c r="BP75" i="37"/>
  <c r="BP83" i="37"/>
  <c r="BP99" i="37"/>
  <c r="BP64" i="37"/>
  <c r="BP94" i="37"/>
  <c r="BP107" i="37"/>
  <c r="BP78" i="37"/>
  <c r="BP71" i="37"/>
  <c r="BP66" i="37"/>
  <c r="BP79" i="37"/>
  <c r="BP88" i="37"/>
  <c r="BP112" i="37"/>
  <c r="BP56" i="41" s="1"/>
  <c r="BP93" i="37"/>
  <c r="BP72" i="37"/>
  <c r="BP65" i="37"/>
  <c r="BP90" i="37"/>
  <c r="BP80" i="37"/>
  <c r="BP97" i="37"/>
  <c r="BP73" i="37"/>
  <c r="BP70" i="37"/>
  <c r="BP106" i="37"/>
  <c r="BP84" i="37"/>
  <c r="BP111" i="37"/>
  <c r="BP74" i="37"/>
  <c r="BP98" i="37"/>
  <c r="BP92" i="37"/>
  <c r="BP105" i="37"/>
  <c r="BP63" i="37"/>
  <c r="BP110" i="37"/>
  <c r="BP68" i="37"/>
  <c r="BP81" i="37"/>
  <c r="BP102" i="37"/>
  <c r="BP96" i="37"/>
  <c r="BP109" i="37"/>
  <c r="BP77" i="37"/>
  <c r="BP89" i="37"/>
  <c r="BP100" i="37"/>
  <c r="BP104" i="37"/>
  <c r="BP67" i="37"/>
  <c r="BP76" i="37"/>
  <c r="BP82" i="37"/>
  <c r="BP91" i="37"/>
  <c r="BP108" i="37"/>
  <c r="BP86" i="37"/>
  <c r="BP95" i="37"/>
  <c r="BP87" i="37"/>
  <c r="BP69" i="37"/>
  <c r="BN84" i="37"/>
  <c r="BN65" i="37"/>
  <c r="BN66" i="37"/>
  <c r="BN68" i="37"/>
  <c r="BN67" i="37"/>
  <c r="BN64" i="37"/>
  <c r="BN63" i="37"/>
  <c r="BN82" i="37"/>
  <c r="BN80" i="37"/>
  <c r="BN83" i="37"/>
  <c r="BN73" i="37"/>
  <c r="BN77" i="37"/>
  <c r="BN78" i="37"/>
  <c r="BN74" i="37"/>
  <c r="BN71" i="37"/>
  <c r="BN72" i="37"/>
  <c r="BN69" i="37"/>
  <c r="BN70" i="37"/>
  <c r="BN76" i="37"/>
  <c r="BN79" i="37"/>
  <c r="BN81" i="37"/>
  <c r="BN75" i="37"/>
  <c r="BQ100" i="37"/>
  <c r="BQ106" i="37"/>
  <c r="BQ71" i="37"/>
  <c r="BQ83" i="37"/>
  <c r="BQ104" i="37"/>
  <c r="BQ77" i="37"/>
  <c r="BQ112" i="37"/>
  <c r="BQ56" i="41" s="1"/>
  <c r="BQ90" i="37"/>
  <c r="BQ82" i="37"/>
  <c r="BQ81" i="37"/>
  <c r="BQ108" i="37"/>
  <c r="BQ79" i="37"/>
  <c r="BQ107" i="37"/>
  <c r="BQ101" i="37"/>
  <c r="BQ87" i="37"/>
  <c r="BQ31" i="41" s="1"/>
  <c r="BQ72" i="37"/>
  <c r="BQ67" i="37"/>
  <c r="BQ91" i="37"/>
  <c r="BQ95" i="37"/>
  <c r="BQ92" i="37"/>
  <c r="BQ84" i="37"/>
  <c r="BQ66" i="37"/>
  <c r="BQ97" i="37"/>
  <c r="BQ102" i="37"/>
  <c r="BQ86" i="37"/>
  <c r="BQ80" i="37"/>
  <c r="BQ109" i="37"/>
  <c r="BQ96" i="37"/>
  <c r="BQ68" i="37"/>
  <c r="BQ74" i="37"/>
  <c r="BQ111" i="37"/>
  <c r="BQ55" i="41" s="1"/>
  <c r="BQ65" i="37"/>
  <c r="BQ93" i="37"/>
  <c r="BQ103" i="37"/>
  <c r="BQ78" i="37"/>
  <c r="BQ63" i="37"/>
  <c r="BQ98" i="37"/>
  <c r="BQ69" i="37"/>
  <c r="BQ110" i="37"/>
  <c r="BQ88" i="37"/>
  <c r="BQ73" i="37"/>
  <c r="BQ75" i="37"/>
  <c r="BQ94" i="37"/>
  <c r="BQ105" i="37"/>
  <c r="BQ70" i="37"/>
  <c r="BQ64" i="37"/>
  <c r="BQ99" i="37"/>
  <c r="BQ89" i="37"/>
  <c r="BQ85" i="37"/>
  <c r="BQ76" i="37"/>
  <c r="BO283" i="41"/>
  <c r="BO270" i="41"/>
  <c r="BO280" i="41"/>
  <c r="BO259" i="41"/>
  <c r="BO271" i="41"/>
  <c r="BO235" i="41"/>
  <c r="BO267" i="41"/>
  <c r="BO241" i="41"/>
  <c r="BO258" i="41"/>
  <c r="BO268" i="41"/>
  <c r="BO247" i="41"/>
  <c r="BO251" i="41"/>
  <c r="BO279" i="41"/>
  <c r="BO237" i="41"/>
  <c r="BO243" i="41"/>
  <c r="BO278" i="41"/>
  <c r="BO257" i="41"/>
  <c r="BO254" i="41"/>
  <c r="BO266" i="41"/>
  <c r="BO277" i="41"/>
  <c r="BO262" i="41"/>
  <c r="BO245" i="41"/>
  <c r="BO253" i="41"/>
  <c r="BO244" i="41"/>
  <c r="BO239" i="41"/>
  <c r="BO249" i="41"/>
  <c r="BO250" i="41"/>
  <c r="BO281" i="41"/>
  <c r="BO252" i="41"/>
  <c r="BO282" i="41"/>
  <c r="BO273" i="41"/>
  <c r="BO274" i="41"/>
  <c r="BO272" i="41"/>
  <c r="BO242" i="41"/>
  <c r="BO261" i="41"/>
  <c r="BO256" i="41"/>
  <c r="BO264" i="41"/>
  <c r="BO255" i="41"/>
  <c r="BO269" i="41"/>
  <c r="BO246" i="41"/>
  <c r="BO240" i="41"/>
  <c r="BO248" i="41"/>
  <c r="BO263" i="41"/>
  <c r="BO236" i="41"/>
  <c r="BO238" i="41"/>
  <c r="BO276" i="41"/>
  <c r="BO265" i="41"/>
  <c r="BO260" i="41"/>
  <c r="BO275" i="41"/>
  <c r="BP283" i="41"/>
  <c r="BP266" i="41"/>
  <c r="BP264" i="41"/>
  <c r="BP282" i="41"/>
  <c r="BP263" i="41"/>
  <c r="BP268" i="41"/>
  <c r="BP277" i="41"/>
  <c r="BP279" i="41"/>
  <c r="BP281" i="41"/>
  <c r="BP276" i="41"/>
  <c r="BP267" i="41"/>
  <c r="BP265" i="41"/>
  <c r="BP274" i="41"/>
  <c r="BP271" i="41"/>
  <c r="BP273" i="41"/>
  <c r="BP269" i="41"/>
  <c r="BP280" i="41"/>
  <c r="BP278" i="41"/>
  <c r="BP272" i="41"/>
  <c r="BP275" i="41"/>
  <c r="BP270" i="41"/>
  <c r="BQ233" i="41"/>
  <c r="BQ230" i="41"/>
  <c r="BQ244" i="41"/>
  <c r="BQ276" i="41"/>
  <c r="BQ273" i="41"/>
  <c r="BQ253" i="41"/>
  <c r="BQ255" i="41"/>
  <c r="BQ235" i="41"/>
  <c r="BQ270" i="41"/>
  <c r="BQ282" i="41"/>
  <c r="BQ231" i="41"/>
  <c r="BQ274" i="41"/>
  <c r="BQ269" i="41"/>
  <c r="BQ275" i="41"/>
  <c r="BQ252" i="41"/>
  <c r="BQ281" i="41"/>
  <c r="BQ256" i="41"/>
  <c r="BQ263" i="41"/>
  <c r="BQ224" i="41"/>
  <c r="BQ220" i="41"/>
  <c r="BQ266" i="41"/>
  <c r="BQ259" i="41"/>
  <c r="BQ228" i="41"/>
  <c r="BQ257" i="41"/>
  <c r="BQ267" i="41"/>
  <c r="BQ229" i="41"/>
  <c r="BQ279" i="41"/>
  <c r="BQ265" i="41"/>
  <c r="BQ236" i="41"/>
  <c r="BQ280" i="41"/>
  <c r="BQ227" i="41"/>
  <c r="BQ219" i="41"/>
  <c r="BQ221" i="41"/>
  <c r="BQ271" i="41"/>
  <c r="BQ225" i="41"/>
  <c r="BQ262" i="41"/>
  <c r="BQ283" i="41"/>
  <c r="BQ245" i="41"/>
  <c r="BQ242" i="41"/>
  <c r="BQ222" i="41"/>
  <c r="BQ232" i="41"/>
  <c r="BQ261" i="41"/>
  <c r="BQ260" i="41"/>
  <c r="BQ277" i="41"/>
  <c r="BQ254" i="41"/>
  <c r="BQ240" i="41"/>
  <c r="BQ237" i="41"/>
  <c r="BQ243" i="41"/>
  <c r="BQ248" i="41"/>
  <c r="BQ246" i="41"/>
  <c r="BQ249" i="41"/>
  <c r="BQ250" i="41"/>
  <c r="BQ272" i="41"/>
  <c r="BQ238" i="41"/>
  <c r="BQ258" i="41"/>
  <c r="BQ223" i="41"/>
  <c r="BQ264" i="41"/>
  <c r="BQ268" i="41"/>
  <c r="BQ234" i="41"/>
  <c r="BQ247" i="41"/>
  <c r="BQ241" i="41"/>
  <c r="BQ226" i="41"/>
  <c r="BQ251" i="41"/>
  <c r="BQ278" i="41"/>
  <c r="BQ239" i="41"/>
  <c r="AB20" i="35"/>
  <c r="AB21" i="35"/>
  <c r="AB23" i="35"/>
  <c r="AB25" i="35"/>
  <c r="AB22" i="35"/>
  <c r="AB24" i="35"/>
  <c r="BQ8" i="41" l="1"/>
  <c r="BQ47" i="41"/>
  <c r="BQ10" i="41"/>
  <c r="BQ11" i="41" s="1"/>
  <c r="BQ12" i="41" s="1"/>
  <c r="BQ13" i="41" s="1"/>
  <c r="BQ14" i="41" s="1"/>
  <c r="BQ15" i="41" s="1"/>
  <c r="BQ16" i="41" s="1"/>
  <c r="BQ17" i="41" s="1"/>
  <c r="BQ18" i="41" s="1"/>
  <c r="BQ19" i="41" s="1"/>
  <c r="BQ25" i="41"/>
  <c r="BP52" i="41"/>
  <c r="BO7" i="41"/>
  <c r="BX279" i="38"/>
  <c r="BX334" i="38"/>
  <c r="BX335" i="38" s="1"/>
  <c r="EY335" i="38" s="1"/>
  <c r="BO35" i="41"/>
  <c r="BQ37" i="41"/>
  <c r="BQ28" i="41"/>
  <c r="BQ26" i="41"/>
  <c r="BW334" i="38"/>
  <c r="BW335" i="38" s="1"/>
  <c r="BW279" i="38"/>
  <c r="EX279" i="38" s="1"/>
  <c r="BN7" i="41"/>
  <c r="BP35" i="41"/>
  <c r="BP12" i="41"/>
  <c r="BP13" i="41" s="1"/>
  <c r="BP14" i="41" s="1"/>
  <c r="BP15" i="41" s="1"/>
  <c r="BP41" i="41"/>
  <c r="BP51" i="41"/>
  <c r="BO31" i="41"/>
  <c r="BQ36" i="41"/>
  <c r="BQ49" i="41"/>
  <c r="BQ9" i="41"/>
  <c r="BQ34" i="41"/>
  <c r="BN14" i="41"/>
  <c r="BN15" i="41" s="1"/>
  <c r="BN16" i="41" s="1"/>
  <c r="BN17" i="41" s="1"/>
  <c r="BN8" i="41"/>
  <c r="BP54" i="41"/>
  <c r="BP38" i="41"/>
  <c r="BX280" i="38"/>
  <c r="EY280" i="38" s="1"/>
  <c r="BO8" i="41"/>
  <c r="BO9" i="41" s="1"/>
  <c r="BO10" i="41" s="1"/>
  <c r="BO51" i="41"/>
  <c r="BO42" i="41"/>
  <c r="BQ38" i="41"/>
  <c r="BQ39" i="41"/>
  <c r="BN13" i="41"/>
  <c r="BY279" i="38"/>
  <c r="BY280" i="38" s="1"/>
  <c r="BY334" i="38"/>
  <c r="BP7" i="41"/>
  <c r="BP34" i="41"/>
  <c r="BP8" i="41"/>
  <c r="BP9" i="41" s="1"/>
  <c r="BP10" i="41" s="1"/>
  <c r="BO52" i="41"/>
  <c r="BQ35" i="41"/>
  <c r="BQ21" i="41"/>
  <c r="BQ22" i="41" s="1"/>
  <c r="BQ23" i="41" s="1"/>
  <c r="BQ24" i="41" s="1"/>
  <c r="BP11" i="41"/>
  <c r="BP49" i="41"/>
  <c r="BP43" i="41"/>
  <c r="BO46" i="41"/>
  <c r="BO38" i="41"/>
  <c r="BQ48" i="41"/>
  <c r="BP48" i="41"/>
  <c r="BP36" i="41"/>
  <c r="BP16" i="41"/>
  <c r="BP17" i="41" s="1"/>
  <c r="BP18" i="41" s="1"/>
  <c r="BP19" i="41" s="1"/>
  <c r="BP20" i="41" s="1"/>
  <c r="BP21" i="41" s="1"/>
  <c r="BP22" i="41" s="1"/>
  <c r="BP23" i="41" s="1"/>
  <c r="BP24" i="41" s="1"/>
  <c r="BP25" i="41" s="1"/>
  <c r="BP26" i="41" s="1"/>
  <c r="BP27" i="41" s="1"/>
  <c r="BP28" i="41" s="1"/>
  <c r="BP29" i="41" s="1"/>
  <c r="BP30" i="41" s="1"/>
  <c r="BO39" i="41"/>
  <c r="BO45" i="41"/>
  <c r="BQ32" i="41"/>
  <c r="BQ40" i="41"/>
  <c r="BQ27" i="41"/>
  <c r="BN18" i="41"/>
  <c r="BN19" i="41" s="1"/>
  <c r="BN20" i="41" s="1"/>
  <c r="BN21" i="41" s="1"/>
  <c r="BN22" i="41" s="1"/>
  <c r="BN23" i="41" s="1"/>
  <c r="BN24" i="41" s="1"/>
  <c r="BN25" i="41" s="1"/>
  <c r="BN26" i="41" s="1"/>
  <c r="BN27" i="41" s="1"/>
  <c r="BN28" i="41" s="1"/>
  <c r="BN29" i="41" s="1"/>
  <c r="BN30" i="41" s="1"/>
  <c r="BN31" i="41" s="1"/>
  <c r="BN32" i="41" s="1"/>
  <c r="BN33" i="41" s="1"/>
  <c r="BN34" i="41" s="1"/>
  <c r="BN35" i="41" s="1"/>
  <c r="BN36" i="41" s="1"/>
  <c r="BN37" i="41" s="1"/>
  <c r="BN38" i="41" s="1"/>
  <c r="BN39" i="41" s="1"/>
  <c r="BN40" i="41" s="1"/>
  <c r="BN41" i="41" s="1"/>
  <c r="BN42" i="41" s="1"/>
  <c r="BN43" i="41" s="1"/>
  <c r="BN44" i="41" s="1"/>
  <c r="BN45" i="41" s="1"/>
  <c r="BN46" i="41" s="1"/>
  <c r="BN47" i="41" s="1"/>
  <c r="BN48" i="41" s="1"/>
  <c r="BN49" i="41" s="1"/>
  <c r="BN50" i="41" s="1"/>
  <c r="BN51" i="41" s="1"/>
  <c r="BN52" i="41" s="1"/>
  <c r="BN53" i="41" s="1"/>
  <c r="BN54" i="41" s="1"/>
  <c r="BN55" i="41" s="1"/>
  <c r="BN56" i="41" s="1"/>
  <c r="BN9" i="41"/>
  <c r="BN10" i="41" s="1"/>
  <c r="BN11" i="41" s="1"/>
  <c r="BN12" i="41" s="1"/>
  <c r="BP44" i="41"/>
  <c r="BP42" i="41"/>
  <c r="BP37" i="41"/>
  <c r="BO49" i="41"/>
  <c r="BO37" i="41"/>
  <c r="BQ54" i="41"/>
  <c r="BQ53" i="41"/>
  <c r="BP33" i="41"/>
  <c r="BO43" i="41"/>
  <c r="BO33" i="41"/>
  <c r="BQ20" i="41"/>
  <c r="BQ45" i="41"/>
  <c r="BQ50" i="41"/>
  <c r="BP55" i="41"/>
  <c r="BP32" i="41"/>
  <c r="BP47" i="41"/>
  <c r="BO16" i="41"/>
  <c r="BO50" i="41"/>
  <c r="BO41" i="41"/>
  <c r="BO36" i="41"/>
  <c r="BQ29" i="41"/>
  <c r="BQ42" i="41"/>
  <c r="BQ30" i="41"/>
  <c r="BQ51" i="41"/>
  <c r="BQ44" i="41"/>
  <c r="BP31" i="41"/>
  <c r="BP53" i="41"/>
  <c r="BP45" i="41"/>
  <c r="BO17" i="41"/>
  <c r="BO18" i="41" s="1"/>
  <c r="BO19" i="41" s="1"/>
  <c r="BO20" i="41" s="1"/>
  <c r="BO21" i="41" s="1"/>
  <c r="BO22" i="41" s="1"/>
  <c r="BO23" i="41" s="1"/>
  <c r="BO24" i="41" s="1"/>
  <c r="BO25" i="41" s="1"/>
  <c r="BO26" i="41" s="1"/>
  <c r="BO27" i="41" s="1"/>
  <c r="BO28" i="41" s="1"/>
  <c r="BO29" i="41" s="1"/>
  <c r="BO30" i="41" s="1"/>
  <c r="BO34" i="41"/>
  <c r="BO32" i="41"/>
  <c r="BQ33" i="41"/>
  <c r="BZ279" i="38"/>
  <c r="BZ334" i="38"/>
  <c r="BQ7" i="41"/>
  <c r="BQ46" i="41"/>
  <c r="BP39" i="41"/>
  <c r="BP40" i="41"/>
  <c r="BP50" i="41"/>
  <c r="BO11" i="41"/>
  <c r="BO12" i="41" s="1"/>
  <c r="BO13" i="41" s="1"/>
  <c r="BO14" i="41" s="1"/>
  <c r="BO15" i="41" s="1"/>
  <c r="BO40" i="41"/>
  <c r="BO48" i="41"/>
  <c r="BQ43" i="41"/>
  <c r="BQ41" i="41"/>
  <c r="BQ52" i="41"/>
  <c r="BP46" i="41"/>
  <c r="BO47" i="41"/>
  <c r="BO44" i="41"/>
  <c r="BQ161" i="41"/>
  <c r="BQ163" i="41"/>
  <c r="BQ187" i="41"/>
  <c r="BQ144" i="41"/>
  <c r="BQ173" i="41"/>
  <c r="BQ133" i="41"/>
  <c r="BQ138" i="41"/>
  <c r="BQ153" i="41"/>
  <c r="BQ184" i="41"/>
  <c r="BQ142" i="41"/>
  <c r="BQ152" i="41"/>
  <c r="BQ135" i="41"/>
  <c r="BQ125" i="41"/>
  <c r="BQ136" i="41"/>
  <c r="BQ137" i="41"/>
  <c r="BQ128" i="41"/>
  <c r="BQ178" i="41"/>
  <c r="BQ126" i="41"/>
  <c r="BQ181" i="41"/>
  <c r="BQ177" i="41"/>
  <c r="BQ158" i="41"/>
  <c r="BQ154" i="41"/>
  <c r="BQ132" i="41"/>
  <c r="BQ139" i="41"/>
  <c r="BQ190" i="41"/>
  <c r="BQ168" i="41"/>
  <c r="BQ155" i="41"/>
  <c r="BQ167" i="41"/>
  <c r="BQ179" i="41"/>
  <c r="BQ160" i="41"/>
  <c r="BQ129" i="41"/>
  <c r="BQ172" i="41"/>
  <c r="BQ124" i="41"/>
  <c r="BQ174" i="41"/>
  <c r="BQ149" i="41"/>
  <c r="BQ134" i="41"/>
  <c r="BQ164" i="41"/>
  <c r="BQ183" i="41"/>
  <c r="BQ147" i="41"/>
  <c r="BQ166" i="41"/>
  <c r="BQ143" i="41"/>
  <c r="BQ169" i="41"/>
  <c r="BQ171" i="41"/>
  <c r="BQ141" i="41"/>
  <c r="BQ130" i="41"/>
  <c r="BQ131" i="41"/>
  <c r="BQ186" i="41"/>
  <c r="BQ185" i="41"/>
  <c r="BQ148" i="41"/>
  <c r="BQ188" i="41"/>
  <c r="BQ189" i="41"/>
  <c r="BQ145" i="41"/>
  <c r="BQ156" i="41"/>
  <c r="BQ176" i="41"/>
  <c r="BQ150" i="41"/>
  <c r="BQ182" i="41"/>
  <c r="BQ165" i="41"/>
  <c r="BQ146" i="41"/>
  <c r="BQ175" i="41"/>
  <c r="BQ157" i="41"/>
  <c r="BQ151" i="41"/>
  <c r="BQ180" i="41"/>
  <c r="BQ127" i="41"/>
  <c r="BQ140" i="41"/>
  <c r="BQ159" i="41"/>
  <c r="BQ170" i="41"/>
  <c r="BQ162" i="41"/>
  <c r="BQ199" i="41"/>
  <c r="BQ203" i="41"/>
  <c r="BQ215" i="41"/>
  <c r="BQ213" i="41"/>
  <c r="BQ206" i="41"/>
  <c r="BQ191" i="41"/>
  <c r="BQ192" i="41"/>
  <c r="BQ210" i="41"/>
  <c r="BQ194" i="41"/>
  <c r="BQ207" i="41"/>
  <c r="BQ212" i="41"/>
  <c r="BQ211" i="41"/>
  <c r="BQ200" i="41"/>
  <c r="BQ208" i="41"/>
  <c r="BQ193" i="41"/>
  <c r="BQ218" i="41"/>
  <c r="BQ204" i="41"/>
  <c r="BQ209" i="41"/>
  <c r="BQ201" i="41"/>
  <c r="BQ202" i="41"/>
  <c r="BQ214" i="41"/>
  <c r="BQ205" i="41"/>
  <c r="BQ216" i="41"/>
  <c r="BQ198" i="41"/>
  <c r="BQ217" i="41"/>
  <c r="BQ197" i="41"/>
  <c r="BQ195" i="41"/>
  <c r="BQ196" i="41"/>
  <c r="BP144" i="41"/>
  <c r="BP152" i="41"/>
  <c r="BP151" i="41"/>
  <c r="BP194" i="41"/>
  <c r="BP229" i="41"/>
  <c r="BP180" i="41"/>
  <c r="BP220" i="41"/>
  <c r="BP201" i="41"/>
  <c r="BP215" i="41"/>
  <c r="BP131" i="41"/>
  <c r="BP233" i="41"/>
  <c r="BP133" i="41"/>
  <c r="BP135" i="41"/>
  <c r="BP203" i="41"/>
  <c r="BP139" i="41"/>
  <c r="BP189" i="41"/>
  <c r="BP188" i="41"/>
  <c r="BP160" i="41"/>
  <c r="BP168" i="41"/>
  <c r="BP128" i="41"/>
  <c r="BP217" i="41"/>
  <c r="BP221" i="41"/>
  <c r="BP145" i="41"/>
  <c r="BP261" i="41"/>
  <c r="BP186" i="41"/>
  <c r="BP150" i="41"/>
  <c r="BP230" i="41"/>
  <c r="BP172" i="41"/>
  <c r="BP245" i="41"/>
  <c r="BP224" i="41"/>
  <c r="BP235" i="41"/>
  <c r="BP170" i="41"/>
  <c r="BP165" i="41"/>
  <c r="BP125" i="41"/>
  <c r="BP175" i="41"/>
  <c r="BP192" i="41"/>
  <c r="BP147" i="41"/>
  <c r="BP161" i="41"/>
  <c r="BP193" i="41"/>
  <c r="BP249" i="41"/>
  <c r="BP132" i="41"/>
  <c r="BP163" i="41"/>
  <c r="BP238" i="41"/>
  <c r="BP184" i="41"/>
  <c r="BP176" i="41"/>
  <c r="BP209" i="41"/>
  <c r="BP253" i="41"/>
  <c r="BP153" i="41"/>
  <c r="BP236" i="41"/>
  <c r="BP171" i="41"/>
  <c r="BP252" i="41"/>
  <c r="BP137" i="41"/>
  <c r="BP216" i="41"/>
  <c r="BP162" i="41"/>
  <c r="BP136" i="41"/>
  <c r="BP232" i="41"/>
  <c r="BP227" i="41"/>
  <c r="BP126" i="41"/>
  <c r="BP212" i="41"/>
  <c r="BP198" i="41"/>
  <c r="BP262" i="41"/>
  <c r="BP234" i="41"/>
  <c r="BP178" i="41"/>
  <c r="BP130" i="41"/>
  <c r="BP241" i="41"/>
  <c r="BP141" i="41"/>
  <c r="BP205" i="41"/>
  <c r="BP254" i="41"/>
  <c r="BP243" i="41"/>
  <c r="BP258" i="41"/>
  <c r="BP138" i="41"/>
  <c r="BP195" i="41"/>
  <c r="BP251" i="41"/>
  <c r="BP211" i="41"/>
  <c r="BP248" i="41"/>
  <c r="BP157" i="41"/>
  <c r="BP142" i="41"/>
  <c r="BP129" i="41"/>
  <c r="BP210" i="41"/>
  <c r="BP164" i="41"/>
  <c r="BP143" i="41"/>
  <c r="BP259" i="41"/>
  <c r="BP154" i="41"/>
  <c r="BP158" i="41"/>
  <c r="BP208" i="41"/>
  <c r="BP156" i="41"/>
  <c r="BP247" i="41"/>
  <c r="BP256" i="41"/>
  <c r="BP204" i="41"/>
  <c r="BP250" i="41"/>
  <c r="BP173" i="41"/>
  <c r="BP183" i="41"/>
  <c r="BP213" i="41"/>
  <c r="BP187" i="41"/>
  <c r="BP223" i="41"/>
  <c r="BP149" i="41"/>
  <c r="BP174" i="41"/>
  <c r="BP191" i="41"/>
  <c r="BP255" i="41"/>
  <c r="BP146" i="41"/>
  <c r="BP148" i="41"/>
  <c r="BP124" i="41"/>
  <c r="BP222" i="41"/>
  <c r="BP231" i="41"/>
  <c r="BP127" i="41"/>
  <c r="BP182" i="41"/>
  <c r="BP140" i="41"/>
  <c r="BP190" i="41"/>
  <c r="BP218" i="41"/>
  <c r="BP240" i="41"/>
  <c r="BP246" i="41"/>
  <c r="BP225" i="41"/>
  <c r="BP239" i="41"/>
  <c r="BP260" i="41"/>
  <c r="BP167" i="41"/>
  <c r="BP228" i="41"/>
  <c r="BP219" i="41"/>
  <c r="BP226" i="41"/>
  <c r="BP181" i="41"/>
  <c r="BP199" i="41"/>
  <c r="BP207" i="41"/>
  <c r="BP244" i="41"/>
  <c r="BP196" i="41"/>
  <c r="BP257" i="41"/>
  <c r="BP202" i="41"/>
  <c r="BP155" i="41"/>
  <c r="BP177" i="41"/>
  <c r="BP134" i="41"/>
  <c r="BP197" i="41"/>
  <c r="BP185" i="41"/>
  <c r="BP242" i="41"/>
  <c r="BP237" i="41"/>
  <c r="BP200" i="41"/>
  <c r="BP166" i="41"/>
  <c r="BP179" i="41"/>
  <c r="BP214" i="41"/>
  <c r="BP159" i="41"/>
  <c r="BP169" i="41"/>
  <c r="BP206" i="41"/>
  <c r="BO152" i="41"/>
  <c r="BO153" i="41"/>
  <c r="BO124" i="41"/>
  <c r="BO187" i="41"/>
  <c r="BO197" i="41"/>
  <c r="BO184" i="41"/>
  <c r="BO159" i="41"/>
  <c r="BO164" i="41"/>
  <c r="BO185" i="41"/>
  <c r="BO131" i="41"/>
  <c r="BO229" i="41"/>
  <c r="BO156" i="41"/>
  <c r="BO228" i="41"/>
  <c r="BO220" i="41"/>
  <c r="BO139" i="41"/>
  <c r="BO219" i="41"/>
  <c r="BO198" i="41"/>
  <c r="BO208" i="41"/>
  <c r="BO214" i="41"/>
  <c r="BO212" i="41"/>
  <c r="BO147" i="41"/>
  <c r="BO178" i="41"/>
  <c r="BO138" i="41"/>
  <c r="BO172" i="41"/>
  <c r="BO133" i="41"/>
  <c r="BO182" i="41"/>
  <c r="BO160" i="41"/>
  <c r="BO144" i="41"/>
  <c r="BO224" i="41"/>
  <c r="BO179" i="41"/>
  <c r="BO180" i="41"/>
  <c r="BO143" i="41"/>
  <c r="BO199" i="41"/>
  <c r="BO216" i="41"/>
  <c r="BO217" i="41"/>
  <c r="BO211" i="41"/>
  <c r="BO177" i="41"/>
  <c r="BO168" i="41"/>
  <c r="BO126" i="41"/>
  <c r="BO169" i="41"/>
  <c r="BO234" i="41"/>
  <c r="BO203" i="41"/>
  <c r="BO204" i="41"/>
  <c r="BO161" i="41"/>
  <c r="BO226" i="41"/>
  <c r="BO183" i="41"/>
  <c r="BO227" i="41"/>
  <c r="BO137" i="41"/>
  <c r="BO192" i="41"/>
  <c r="BO150" i="41"/>
  <c r="BO166" i="41"/>
  <c r="BO171" i="41"/>
  <c r="BO218" i="41"/>
  <c r="BO209" i="41"/>
  <c r="BO221" i="41"/>
  <c r="BO190" i="41"/>
  <c r="BO223" i="41"/>
  <c r="BO149" i="41"/>
  <c r="BO127" i="41"/>
  <c r="BO202" i="41"/>
  <c r="BO142" i="41"/>
  <c r="BO157" i="41"/>
  <c r="BO196" i="41"/>
  <c r="BO222" i="41"/>
  <c r="BO130" i="41"/>
  <c r="BO186" i="41"/>
  <c r="BO146" i="41"/>
  <c r="BO167" i="41"/>
  <c r="BO125" i="41"/>
  <c r="BO213" i="41"/>
  <c r="BO174" i="41"/>
  <c r="BO230" i="41"/>
  <c r="BO158" i="41"/>
  <c r="BO141" i="41"/>
  <c r="BO201" i="41"/>
  <c r="BO193" i="41"/>
  <c r="BO175" i="41"/>
  <c r="BO200" i="41"/>
  <c r="BO155" i="41"/>
  <c r="BO232" i="41"/>
  <c r="BO195" i="41"/>
  <c r="BO145" i="41"/>
  <c r="BO154" i="41"/>
  <c r="BO162" i="41"/>
  <c r="BO132" i="41"/>
  <c r="BO134" i="41"/>
  <c r="BO233" i="41"/>
  <c r="BO148" i="41"/>
  <c r="BO163" i="41"/>
  <c r="BO194" i="41"/>
  <c r="BO128" i="41"/>
  <c r="BO165" i="41"/>
  <c r="BO176" i="41"/>
  <c r="BO173" i="41"/>
  <c r="BO225" i="41"/>
  <c r="BO151" i="41"/>
  <c r="BO191" i="41"/>
  <c r="BO136" i="41"/>
  <c r="BO188" i="41"/>
  <c r="BO135" i="41"/>
  <c r="BO231" i="41"/>
  <c r="BO129" i="41"/>
  <c r="BO189" i="41"/>
  <c r="BO210" i="41"/>
  <c r="BO181" i="41"/>
  <c r="BO207" i="41"/>
  <c r="BO206" i="41"/>
  <c r="BO205" i="41"/>
  <c r="BO215" i="41"/>
  <c r="BO170" i="41"/>
  <c r="BO140" i="41"/>
  <c r="BN283" i="41"/>
  <c r="BN232" i="41"/>
  <c r="BN260" i="41"/>
  <c r="BN250" i="41"/>
  <c r="BN233" i="41"/>
  <c r="BN193" i="41"/>
  <c r="BN179" i="41"/>
  <c r="BN184" i="41"/>
  <c r="BN211" i="41"/>
  <c r="BN257" i="41"/>
  <c r="BN268" i="41"/>
  <c r="BN208" i="41"/>
  <c r="BN279" i="41"/>
  <c r="BN242" i="41"/>
  <c r="BN188" i="41"/>
  <c r="BN131" i="41"/>
  <c r="BN277" i="41"/>
  <c r="BN234" i="41"/>
  <c r="BN194" i="41"/>
  <c r="BN128" i="41"/>
  <c r="BN196" i="41"/>
  <c r="BN205" i="41"/>
  <c r="BN225" i="41"/>
  <c r="BN221" i="41"/>
  <c r="BN238" i="41"/>
  <c r="BN168" i="41"/>
  <c r="BN141" i="41"/>
  <c r="BN246" i="41"/>
  <c r="BN214" i="41"/>
  <c r="BN154" i="41"/>
  <c r="BN231" i="41"/>
  <c r="BN237" i="41"/>
  <c r="BN265" i="41"/>
  <c r="BN270" i="41"/>
  <c r="BN247" i="41"/>
  <c r="BN172" i="41"/>
  <c r="BN181" i="41"/>
  <c r="BN178" i="41"/>
  <c r="BN136" i="41"/>
  <c r="BN133" i="41"/>
  <c r="BN187" i="41"/>
  <c r="BN199" i="41"/>
  <c r="BN236" i="41"/>
  <c r="BN149" i="41"/>
  <c r="BN147" i="41"/>
  <c r="BN200" i="41"/>
  <c r="BN153" i="41"/>
  <c r="BN264" i="41"/>
  <c r="BN223" i="41"/>
  <c r="BN229" i="41"/>
  <c r="BN259" i="41"/>
  <c r="BN274" i="41"/>
  <c r="BN219" i="41"/>
  <c r="BN151" i="41"/>
  <c r="BN245" i="41"/>
  <c r="BN189" i="41"/>
  <c r="BN182" i="41"/>
  <c r="BN213" i="41"/>
  <c r="BN230" i="41"/>
  <c r="BN166" i="41"/>
  <c r="BN158" i="41"/>
  <c r="BN126" i="41"/>
  <c r="BN254" i="41"/>
  <c r="BN169" i="41"/>
  <c r="BN144" i="41"/>
  <c r="BN132" i="41"/>
  <c r="BN282" i="41"/>
  <c r="BN173" i="41"/>
  <c r="BN183" i="41"/>
  <c r="BN235" i="41"/>
  <c r="BN145" i="41"/>
  <c r="BN256" i="41"/>
  <c r="BN152" i="41"/>
  <c r="BN258" i="41"/>
  <c r="BN150" i="41"/>
  <c r="BN275" i="41"/>
  <c r="BN134" i="41"/>
  <c r="BN220" i="41"/>
  <c r="BN190" i="41"/>
  <c r="BN156" i="41"/>
  <c r="BN139" i="41"/>
  <c r="BN175" i="41"/>
  <c r="BN195" i="41"/>
  <c r="BN171" i="41"/>
  <c r="BN207" i="41"/>
  <c r="BN191" i="41"/>
  <c r="BN278" i="41"/>
  <c r="BN224" i="41"/>
  <c r="BN155" i="41"/>
  <c r="BN201" i="41"/>
  <c r="BN170" i="41"/>
  <c r="BN227" i="41"/>
  <c r="BN163" i="41"/>
  <c r="BN176" i="41"/>
  <c r="BN269" i="41"/>
  <c r="BN146" i="41"/>
  <c r="BN137" i="41"/>
  <c r="BN159" i="41"/>
  <c r="BN252" i="41"/>
  <c r="BN164" i="41"/>
  <c r="BN267" i="41"/>
  <c r="BN135" i="41"/>
  <c r="BN165" i="41"/>
  <c r="BN202" i="41"/>
  <c r="BN129" i="41"/>
  <c r="BN226" i="41"/>
  <c r="BN244" i="41"/>
  <c r="BN167" i="41"/>
  <c r="BN280" i="41"/>
  <c r="BN255" i="41"/>
  <c r="BN142" i="41"/>
  <c r="BN157" i="41"/>
  <c r="BN272" i="41"/>
  <c r="BN210" i="41"/>
  <c r="BN249" i="41"/>
  <c r="BN125" i="41"/>
  <c r="BN209" i="41"/>
  <c r="BN204" i="41"/>
  <c r="BN261" i="41"/>
  <c r="BN130" i="41"/>
  <c r="BN174" i="41"/>
  <c r="BN198" i="41"/>
  <c r="BN222" i="41"/>
  <c r="BN161" i="41"/>
  <c r="BN262" i="41"/>
  <c r="BN240" i="41"/>
  <c r="BN212" i="41"/>
  <c r="BN206" i="41"/>
  <c r="BN266" i="41"/>
  <c r="BN251" i="41"/>
  <c r="BN197" i="41"/>
  <c r="BN143" i="41"/>
  <c r="BN140" i="41"/>
  <c r="BN271" i="41"/>
  <c r="BN239" i="41"/>
  <c r="BN148" i="41"/>
  <c r="BN203" i="41"/>
  <c r="BN228" i="41"/>
  <c r="BN241" i="41"/>
  <c r="BN215" i="41"/>
  <c r="BN263" i="41"/>
  <c r="BN217" i="41"/>
  <c r="BN243" i="41"/>
  <c r="BN216" i="41"/>
  <c r="BN160" i="41"/>
  <c r="BN185" i="41"/>
  <c r="BN248" i="41"/>
  <c r="BN186" i="41"/>
  <c r="BN276" i="41"/>
  <c r="BN218" i="41"/>
  <c r="BN162" i="41"/>
  <c r="BN281" i="41"/>
  <c r="BN180" i="41"/>
  <c r="BN192" i="41"/>
  <c r="BN177" i="41"/>
  <c r="BN138" i="41"/>
  <c r="BN127" i="41"/>
  <c r="BN273" i="41"/>
  <c r="BN253" i="41"/>
  <c r="BN124" i="41"/>
  <c r="AB53" i="35"/>
  <c r="AB55" i="35"/>
  <c r="AB57" i="35"/>
  <c r="AB52" i="35"/>
  <c r="AB50" i="35"/>
  <c r="AB56" i="35"/>
  <c r="AB54" i="35"/>
  <c r="AB51" i="35"/>
  <c r="EX335" i="38" l="1"/>
  <c r="BW336" i="38"/>
  <c r="BX281" i="38"/>
  <c r="EY281" i="38" s="1"/>
  <c r="BY335" i="38"/>
  <c r="EZ335" i="38" s="1"/>
  <c r="BX336" i="38"/>
  <c r="BX337" i="38" s="1"/>
  <c r="EY337" i="38" s="1"/>
  <c r="BW280" i="38"/>
  <c r="FA334" i="38"/>
  <c r="EZ334" i="38"/>
  <c r="EY334" i="38"/>
  <c r="FA279" i="38"/>
  <c r="EZ279" i="38"/>
  <c r="EY279" i="38"/>
  <c r="BZ335" i="38"/>
  <c r="EX334" i="38"/>
  <c r="BW337" i="38"/>
  <c r="EX336" i="38"/>
  <c r="BZ280" i="38"/>
  <c r="BY281" i="38"/>
  <c r="EZ280" i="38"/>
  <c r="AB63" i="35"/>
  <c r="AB30" i="35"/>
  <c r="AB58" i="35"/>
  <c r="AB62" i="35"/>
  <c r="AB46" i="35"/>
  <c r="AB32" i="35"/>
  <c r="AB35" i="35"/>
  <c r="AB37" i="35"/>
  <c r="AB31" i="35"/>
  <c r="AB41" i="35"/>
  <c r="AB61" i="35"/>
  <c r="AB43" i="35"/>
  <c r="AB38" i="35"/>
  <c r="AB40" i="35"/>
  <c r="AB60" i="35"/>
  <c r="AB28" i="35"/>
  <c r="AB48" i="35"/>
  <c r="AB34" i="35"/>
  <c r="AB39" i="35"/>
  <c r="AB42" i="35"/>
  <c r="AB49" i="35"/>
  <c r="AB64" i="35"/>
  <c r="AB33" i="35"/>
  <c r="AB26" i="35"/>
  <c r="AB45" i="35"/>
  <c r="AB47" i="35"/>
  <c r="AB44" i="35"/>
  <c r="AB36" i="35"/>
  <c r="AB29" i="35"/>
  <c r="AB27" i="35"/>
  <c r="AB59" i="35"/>
  <c r="BX282" i="38" l="1"/>
  <c r="EY282" i="38" s="1"/>
  <c r="BY336" i="38"/>
  <c r="EZ336" i="38" s="1"/>
  <c r="EX280" i="38"/>
  <c r="BW281" i="38"/>
  <c r="EY336" i="38"/>
  <c r="BX338" i="38"/>
  <c r="EY338" i="38" s="1"/>
  <c r="BZ281" i="38"/>
  <c r="BZ282" i="38" s="1"/>
  <c r="FA282" i="38" s="1"/>
  <c r="EZ281" i="38"/>
  <c r="BY282" i="38"/>
  <c r="BY283" i="38" s="1"/>
  <c r="EZ283" i="38" s="1"/>
  <c r="EX337" i="38"/>
  <c r="BW338" i="38"/>
  <c r="BZ336" i="38"/>
  <c r="FA335" i="38"/>
  <c r="FA280" i="38"/>
  <c r="AB81" i="35"/>
  <c r="AB126" i="35"/>
  <c r="AB107" i="35"/>
  <c r="AB98" i="35"/>
  <c r="AB113" i="35"/>
  <c r="AB151" i="35"/>
  <c r="AB65" i="35"/>
  <c r="AB103" i="35"/>
  <c r="AB159" i="35"/>
  <c r="AB143" i="35"/>
  <c r="AB101" i="35"/>
  <c r="AB119" i="35"/>
  <c r="AB138" i="35"/>
  <c r="AB165" i="35"/>
  <c r="AB162" i="35"/>
  <c r="AB140" i="35"/>
  <c r="AB142" i="35"/>
  <c r="AB153" i="35"/>
  <c r="AB158" i="35"/>
  <c r="AB93" i="35"/>
  <c r="AB96" i="35"/>
  <c r="AB78" i="35"/>
  <c r="AB150" i="35"/>
  <c r="AB67" i="35"/>
  <c r="AB89" i="35"/>
  <c r="AB97" i="35"/>
  <c r="AB66" i="35"/>
  <c r="AB95" i="35"/>
  <c r="AB92" i="35"/>
  <c r="AB90" i="35"/>
  <c r="AB145" i="35"/>
  <c r="AB122" i="35"/>
  <c r="AB115" i="35"/>
  <c r="AB120" i="35"/>
  <c r="AB109" i="35"/>
  <c r="AB117" i="35"/>
  <c r="AB82" i="35"/>
  <c r="AB154" i="35"/>
  <c r="AB156" i="35"/>
  <c r="AB94" i="35"/>
  <c r="AB111" i="35"/>
  <c r="AB141" i="35"/>
  <c r="AB100" i="35"/>
  <c r="AB108" i="35"/>
  <c r="AB84" i="35"/>
  <c r="AB137" i="35"/>
  <c r="AB70" i="35"/>
  <c r="AB152" i="35"/>
  <c r="AB129" i="35"/>
  <c r="AB139" i="35"/>
  <c r="AB106" i="35"/>
  <c r="AB85" i="35"/>
  <c r="AB86" i="35"/>
  <c r="AB155" i="35"/>
  <c r="AB99" i="35"/>
  <c r="AB161" i="35"/>
  <c r="AB77" i="35"/>
  <c r="AB127" i="35"/>
  <c r="AB157" i="35"/>
  <c r="AB146" i="35"/>
  <c r="AB134" i="35"/>
  <c r="AB163" i="35"/>
  <c r="AB131" i="35"/>
  <c r="AB166" i="35"/>
  <c r="AB104" i="35"/>
  <c r="AB68" i="35"/>
  <c r="AB164" i="35"/>
  <c r="AB83" i="35"/>
  <c r="AB144" i="35"/>
  <c r="AB87" i="35"/>
  <c r="AB80" i="35"/>
  <c r="AB74" i="35"/>
  <c r="AB130" i="35"/>
  <c r="AB118" i="35"/>
  <c r="AB148" i="35"/>
  <c r="AB112" i="35"/>
  <c r="AB133" i="35"/>
  <c r="AB69" i="35"/>
  <c r="AB110" i="35"/>
  <c r="AB76" i="35"/>
  <c r="AB128" i="35"/>
  <c r="AB73" i="35"/>
  <c r="AB121" i="35"/>
  <c r="AB75" i="35"/>
  <c r="AB116" i="35"/>
  <c r="AB123" i="35"/>
  <c r="AB147" i="35"/>
  <c r="AB132" i="35"/>
  <c r="AB102" i="35"/>
  <c r="AB72" i="35"/>
  <c r="AB160" i="35"/>
  <c r="AB149" i="35"/>
  <c r="AB71" i="35"/>
  <c r="AB105" i="35"/>
  <c r="AB79" i="35"/>
  <c r="AB136" i="35"/>
  <c r="AB135" i="35"/>
  <c r="AB114" i="35"/>
  <c r="AB124" i="35"/>
  <c r="AB88" i="35"/>
  <c r="AB91" i="35"/>
  <c r="AB125" i="35"/>
  <c r="BX283" i="38" l="1"/>
  <c r="BX284" i="38" s="1"/>
  <c r="EY284" i="38" s="1"/>
  <c r="BY337" i="38"/>
  <c r="EZ337" i="38" s="1"/>
  <c r="BX339" i="38"/>
  <c r="EX281" i="38"/>
  <c r="BW282" i="38"/>
  <c r="FA336" i="38"/>
  <c r="EZ282" i="38"/>
  <c r="BY284" i="38"/>
  <c r="BY285" i="38" s="1"/>
  <c r="BW339" i="38"/>
  <c r="EX338" i="38"/>
  <c r="FA281" i="38"/>
  <c r="BZ283" i="38"/>
  <c r="BZ337" i="38"/>
  <c r="BZ284" i="38"/>
  <c r="FA284" i="38" s="1"/>
  <c r="AH86" i="37"/>
  <c r="AH87" i="37"/>
  <c r="AH65" i="37"/>
  <c r="AH84" i="37"/>
  <c r="AH80" i="37"/>
  <c r="AH74" i="37"/>
  <c r="AH82" i="37"/>
  <c r="AH63" i="37"/>
  <c r="CH19" i="37" s="1"/>
  <c r="AH64" i="37"/>
  <c r="AH66" i="37"/>
  <c r="AH72" i="37"/>
  <c r="AH83" i="37"/>
  <c r="AH78" i="37"/>
  <c r="AH77" i="37"/>
  <c r="AH73" i="37"/>
  <c r="AH69" i="37"/>
  <c r="AH75" i="37"/>
  <c r="AH85" i="37"/>
  <c r="AH68" i="37"/>
  <c r="AH71" i="37"/>
  <c r="AH79" i="37"/>
  <c r="AH70" i="37"/>
  <c r="AH81" i="37"/>
  <c r="AH67" i="37"/>
  <c r="AH76" i="37"/>
  <c r="AH15" i="41"/>
  <c r="EY283" i="38" l="1"/>
  <c r="BX285" i="38"/>
  <c r="EY285" i="38" s="1"/>
  <c r="CH24" i="37"/>
  <c r="CH11" i="37"/>
  <c r="CH18" i="37"/>
  <c r="BY338" i="38"/>
  <c r="EZ285" i="38"/>
  <c r="BY286" i="38"/>
  <c r="EZ286" i="38" s="1"/>
  <c r="BX286" i="38"/>
  <c r="EY286" i="38" s="1"/>
  <c r="BW283" i="38"/>
  <c r="EX283" i="38" s="1"/>
  <c r="EX282" i="38"/>
  <c r="EY339" i="38"/>
  <c r="BX340" i="38"/>
  <c r="BX287" i="38"/>
  <c r="CH15" i="37"/>
  <c r="AH7" i="41"/>
  <c r="BZ338" i="38"/>
  <c r="EX339" i="38"/>
  <c r="EZ284" i="38"/>
  <c r="BZ285" i="38"/>
  <c r="FA285" i="38" s="1"/>
  <c r="CH13" i="37"/>
  <c r="FA283" i="38"/>
  <c r="BY287" i="38"/>
  <c r="FA337" i="38"/>
  <c r="BW340" i="38"/>
  <c r="AH19" i="41"/>
  <c r="AH17" i="41"/>
  <c r="AH13" i="41"/>
  <c r="AH21" i="41"/>
  <c r="AH31" i="41"/>
  <c r="AH32" i="41" s="1"/>
  <c r="AH33" i="41" s="1"/>
  <c r="AH34" i="41" s="1"/>
  <c r="AH35" i="41" s="1"/>
  <c r="AH36" i="41" s="1"/>
  <c r="AH37" i="41" s="1"/>
  <c r="AH38" i="41" s="1"/>
  <c r="AH39" i="41" s="1"/>
  <c r="AH40" i="41" s="1"/>
  <c r="AH41" i="41" s="1"/>
  <c r="AH42" i="41" s="1"/>
  <c r="AH43" i="41" s="1"/>
  <c r="AH44" i="41" s="1"/>
  <c r="AH45" i="41" s="1"/>
  <c r="AH46" i="41" s="1"/>
  <c r="AH47" i="41" s="1"/>
  <c r="AH48" i="41" s="1"/>
  <c r="AH49" i="41" s="1"/>
  <c r="AH50" i="41" s="1"/>
  <c r="AH51" i="41" s="1"/>
  <c r="AH52" i="41" s="1"/>
  <c r="AH53" i="41" s="1"/>
  <c r="AH54" i="41" s="1"/>
  <c r="AH55" i="41" s="1"/>
  <c r="AH56" i="41" s="1"/>
  <c r="CH8" i="37"/>
  <c r="AH14" i="41"/>
  <c r="CH26" i="37"/>
  <c r="AH8" i="41"/>
  <c r="CH28" i="37"/>
  <c r="CH9" i="37"/>
  <c r="CH10" i="37"/>
  <c r="CH16" i="37"/>
  <c r="CH7" i="37"/>
  <c r="CH17" i="37"/>
  <c r="CH25" i="37"/>
  <c r="CH21" i="37"/>
  <c r="CH20" i="37"/>
  <c r="CH22" i="37"/>
  <c r="CH23" i="37"/>
  <c r="AH9" i="41"/>
  <c r="AH10" i="41" s="1"/>
  <c r="CH30" i="37"/>
  <c r="CH27" i="37"/>
  <c r="CH40" i="37"/>
  <c r="CH52" i="37"/>
  <c r="CH122" i="37"/>
  <c r="CH154" i="37"/>
  <c r="CH141" i="37"/>
  <c r="CH142" i="37"/>
  <c r="CH125" i="37"/>
  <c r="CH87" i="37"/>
  <c r="CH99" i="37"/>
  <c r="CH79" i="37"/>
  <c r="CH60" i="37"/>
  <c r="CH41" i="37"/>
  <c r="CH53" i="37"/>
  <c r="CH64" i="37"/>
  <c r="CH166" i="37"/>
  <c r="CH130" i="37"/>
  <c r="CH131" i="37"/>
  <c r="CH114" i="37"/>
  <c r="CH115" i="37"/>
  <c r="CH88" i="37"/>
  <c r="CH68" i="37"/>
  <c r="CH80" i="37"/>
  <c r="CH42" i="37"/>
  <c r="CH54" i="37"/>
  <c r="CH95" i="37"/>
  <c r="CH144" i="37"/>
  <c r="CH155" i="37"/>
  <c r="CH132" i="37"/>
  <c r="CH143" i="37"/>
  <c r="CH116" i="37"/>
  <c r="CH89" i="37"/>
  <c r="CH100" i="37"/>
  <c r="CH69" i="37"/>
  <c r="CH43" i="37"/>
  <c r="CH55" i="37"/>
  <c r="CH47" i="37"/>
  <c r="CH145" i="37"/>
  <c r="CH156" i="37"/>
  <c r="CH133" i="37"/>
  <c r="CH104" i="37"/>
  <c r="CH117" i="37"/>
  <c r="CH90" i="37"/>
  <c r="CH101" i="37"/>
  <c r="CH70" i="37"/>
  <c r="CH85" i="37"/>
  <c r="CH44" i="37"/>
  <c r="CH110" i="37"/>
  <c r="CH146" i="37"/>
  <c r="CH157" i="37"/>
  <c r="CH134" i="37"/>
  <c r="CH105" i="37"/>
  <c r="CH118" i="37"/>
  <c r="CH91" i="37"/>
  <c r="CH102" i="37"/>
  <c r="CH71" i="37"/>
  <c r="CH86" i="37"/>
  <c r="CH45" i="37"/>
  <c r="CH31" i="37"/>
  <c r="CH57" i="37"/>
  <c r="CH158" i="37"/>
  <c r="CH159" i="37"/>
  <c r="CH106" i="37"/>
  <c r="CH107" i="37"/>
  <c r="CH119" i="37"/>
  <c r="CH103" i="37"/>
  <c r="CH72" i="37"/>
  <c r="CH56" i="37"/>
  <c r="CH46" i="37"/>
  <c r="CH32" i="37"/>
  <c r="CH138" i="37"/>
  <c r="CH147" i="37"/>
  <c r="CH160" i="37"/>
  <c r="CH135" i="37"/>
  <c r="CH108" i="37"/>
  <c r="CH120" i="37"/>
  <c r="CH92" i="37"/>
  <c r="CH61" i="37"/>
  <c r="CH162" i="37"/>
  <c r="CH151" i="37"/>
  <c r="CH81" i="37"/>
  <c r="CH33" i="37"/>
  <c r="CH126" i="37"/>
  <c r="CH148" i="37"/>
  <c r="CH161" i="37"/>
  <c r="CH136" i="37"/>
  <c r="CH109" i="37"/>
  <c r="CH121" i="37"/>
  <c r="CH93" i="37"/>
  <c r="CH62" i="37"/>
  <c r="CH163" i="37"/>
  <c r="CH152" i="37"/>
  <c r="CH127" i="37"/>
  <c r="CH39" i="37"/>
  <c r="CH150" i="37"/>
  <c r="CH149" i="37"/>
  <c r="CH50" i="37"/>
  <c r="CH137" i="37"/>
  <c r="CH74" i="37"/>
  <c r="CH36" i="37"/>
  <c r="CH94" i="37"/>
  <c r="CH63" i="37"/>
  <c r="CH34" i="37"/>
  <c r="CH164" i="37"/>
  <c r="CH128" i="37"/>
  <c r="CH139" i="37"/>
  <c r="CH73" i="37"/>
  <c r="CH123" i="37"/>
  <c r="CH75" i="37"/>
  <c r="CH65" i="37"/>
  <c r="CH77" i="37"/>
  <c r="CH84" i="37"/>
  <c r="CH82" i="37"/>
  <c r="CH35" i="37"/>
  <c r="CH37" i="37"/>
  <c r="CH76" i="37"/>
  <c r="CH153" i="37"/>
  <c r="CH140" i="37"/>
  <c r="CH111" i="37"/>
  <c r="CH124" i="37"/>
  <c r="CH96" i="37"/>
  <c r="CH66" i="37"/>
  <c r="CH78" i="37"/>
  <c r="CH58" i="37"/>
  <c r="CH48" i="37"/>
  <c r="CH83" i="37"/>
  <c r="CH51" i="37"/>
  <c r="CH38" i="37"/>
  <c r="CH165" i="37"/>
  <c r="CH129" i="37"/>
  <c r="CH112" i="37"/>
  <c r="CH113" i="37"/>
  <c r="CH97" i="37"/>
  <c r="CH98" i="37"/>
  <c r="CH67" i="37"/>
  <c r="CH59" i="37"/>
  <c r="CH49" i="37"/>
  <c r="CH14" i="37"/>
  <c r="CH29" i="37"/>
  <c r="AQ334" i="38"/>
  <c r="AQ279" i="38"/>
  <c r="AH18" i="41"/>
  <c r="AH22" i="41"/>
  <c r="AH23" i="41" s="1"/>
  <c r="AH24" i="41" s="1"/>
  <c r="AH25" i="41" s="1"/>
  <c r="AH26" i="41" s="1"/>
  <c r="AH27" i="41" s="1"/>
  <c r="AH28" i="41" s="1"/>
  <c r="AH29" i="41" s="1"/>
  <c r="AH30" i="41" s="1"/>
  <c r="CH12" i="37"/>
  <c r="AH20" i="41"/>
  <c r="AH16" i="41"/>
  <c r="AH12" i="41"/>
  <c r="AH11" i="41"/>
  <c r="CI9" i="37"/>
  <c r="CJ9" i="37" s="1"/>
  <c r="AH185" i="41"/>
  <c r="AH230" i="41"/>
  <c r="AH224" i="41"/>
  <c r="AH133" i="41"/>
  <c r="AH208" i="41"/>
  <c r="AH157" i="41"/>
  <c r="AH248" i="41"/>
  <c r="AH181" i="41"/>
  <c r="AH250" i="41"/>
  <c r="AH274" i="41"/>
  <c r="AH169" i="41"/>
  <c r="AH212" i="41"/>
  <c r="AH228" i="41"/>
  <c r="AH266" i="41"/>
  <c r="AH132" i="41"/>
  <c r="AH223" i="41"/>
  <c r="AH243" i="41"/>
  <c r="AH135" i="41"/>
  <c r="AH221" i="41"/>
  <c r="AH233" i="41"/>
  <c r="AH229" i="41"/>
  <c r="AH211" i="41"/>
  <c r="AH257" i="41"/>
  <c r="AH255" i="41"/>
  <c r="AH261" i="41"/>
  <c r="AH145" i="41"/>
  <c r="AH276" i="41"/>
  <c r="AH226" i="41"/>
  <c r="AH153" i="41"/>
  <c r="AH160" i="41"/>
  <c r="AH238" i="41"/>
  <c r="AH247" i="41"/>
  <c r="AH245" i="41"/>
  <c r="AH155" i="41"/>
  <c r="AH202" i="41"/>
  <c r="AH262" i="41"/>
  <c r="AH182" i="41"/>
  <c r="AH171" i="41"/>
  <c r="AH149" i="41"/>
  <c r="AH268" i="41"/>
  <c r="AH232" i="41"/>
  <c r="AH249" i="41"/>
  <c r="AH195" i="41"/>
  <c r="AH205" i="41"/>
  <c r="AH183" i="41"/>
  <c r="AH253" i="41"/>
  <c r="AH252" i="41"/>
  <c r="AH167" i="41"/>
  <c r="AH156" i="41"/>
  <c r="AH225" i="41"/>
  <c r="AH275" i="41"/>
  <c r="AH127" i="41"/>
  <c r="AH197" i="41"/>
  <c r="AH158" i="41"/>
  <c r="AH279" i="41"/>
  <c r="AH218" i="41"/>
  <c r="AH259" i="41"/>
  <c r="AH206" i="41"/>
  <c r="AH168" i="41"/>
  <c r="AH188" i="41"/>
  <c r="AH240" i="41"/>
  <c r="AH280" i="41"/>
  <c r="AH242" i="41"/>
  <c r="AH172" i="41"/>
  <c r="AH177" i="41"/>
  <c r="AH199" i="41"/>
  <c r="AH190" i="41"/>
  <c r="AH170" i="41"/>
  <c r="AH151" i="41"/>
  <c r="AH214" i="41"/>
  <c r="AH201" i="41"/>
  <c r="AH179" i="41"/>
  <c r="AH263" i="41"/>
  <c r="AH235" i="41"/>
  <c r="AH264" i="41"/>
  <c r="AH150" i="41"/>
  <c r="AH236" i="41"/>
  <c r="AH154" i="41"/>
  <c r="AH198" i="41"/>
  <c r="AH191" i="41"/>
  <c r="AH128" i="41"/>
  <c r="AH269" i="41"/>
  <c r="AH130" i="41"/>
  <c r="AH192" i="41"/>
  <c r="AH217" i="41"/>
  <c r="AH194" i="41"/>
  <c r="AH161" i="41"/>
  <c r="AH241" i="41"/>
  <c r="AH256" i="41"/>
  <c r="AH129" i="41"/>
  <c r="AH144" i="41"/>
  <c r="AH146" i="41"/>
  <c r="AH125" i="41"/>
  <c r="AH219" i="41"/>
  <c r="AH186" i="41"/>
  <c r="AH220" i="41"/>
  <c r="AH210" i="41"/>
  <c r="AH227" i="41"/>
  <c r="AH173" i="41"/>
  <c r="AH282" i="41"/>
  <c r="AH174" i="41"/>
  <c r="AH131" i="41"/>
  <c r="AH178" i="41"/>
  <c r="AH136" i="41"/>
  <c r="AH272" i="41"/>
  <c r="AH166" i="41"/>
  <c r="AH244" i="41"/>
  <c r="AH189" i="41"/>
  <c r="AH196" i="41"/>
  <c r="AH162" i="41"/>
  <c r="AH200" i="41"/>
  <c r="AH203" i="41"/>
  <c r="AH138" i="41"/>
  <c r="AH204" i="41"/>
  <c r="AH163" i="41"/>
  <c r="AH231" i="41"/>
  <c r="AH134" i="41"/>
  <c r="AH213" i="41"/>
  <c r="AH267" i="41"/>
  <c r="AH164" i="41"/>
  <c r="AH137" i="41"/>
  <c r="AH277" i="41"/>
  <c r="AH222" i="41"/>
  <c r="AH260" i="41"/>
  <c r="AH265" i="41"/>
  <c r="AH270" i="41"/>
  <c r="AH126" i="41"/>
  <c r="AH175" i="41"/>
  <c r="AH216" i="41"/>
  <c r="AH176" i="41"/>
  <c r="AH237" i="41"/>
  <c r="AH148" i="41"/>
  <c r="AH142" i="41"/>
  <c r="AH209" i="41"/>
  <c r="AH184" i="41"/>
  <c r="AH246" i="41"/>
  <c r="AH239" i="41"/>
  <c r="AH273" i="41"/>
  <c r="AH140" i="41"/>
  <c r="AH152" i="41"/>
  <c r="AH193" i="41"/>
  <c r="AH254" i="41"/>
  <c r="AH143" i="41"/>
  <c r="AH159" i="41"/>
  <c r="AH124" i="41"/>
  <c r="AH234" i="41"/>
  <c r="AH187" i="41"/>
  <c r="AH147" i="41"/>
  <c r="AH139" i="41"/>
  <c r="AH251" i="41"/>
  <c r="AH278" i="41"/>
  <c r="AH215" i="41"/>
  <c r="AH271" i="41"/>
  <c r="AH165" i="41"/>
  <c r="AH141" i="41"/>
  <c r="AH258" i="41"/>
  <c r="AH207" i="41"/>
  <c r="AH180" i="41"/>
  <c r="AH281" i="41"/>
  <c r="BY339" i="38" l="1"/>
  <c r="BY340" i="38" s="1"/>
  <c r="EZ338" i="38"/>
  <c r="BW284" i="38"/>
  <c r="EX284" i="38" s="1"/>
  <c r="CI11" i="37"/>
  <c r="CJ11" i="37" s="1"/>
  <c r="CI8" i="37"/>
  <c r="CJ8" i="37" s="1"/>
  <c r="CI7" i="37"/>
  <c r="CJ7" i="37" s="1"/>
  <c r="EY340" i="38"/>
  <c r="BX341" i="38"/>
  <c r="EY287" i="38"/>
  <c r="BX288" i="38"/>
  <c r="EX340" i="38"/>
  <c r="BW341" i="38"/>
  <c r="BW342" i="38" s="1"/>
  <c r="FA338" i="38"/>
  <c r="BZ339" i="38"/>
  <c r="EZ287" i="38"/>
  <c r="BY288" i="38"/>
  <c r="BZ286" i="38"/>
  <c r="CI10" i="37"/>
  <c r="CJ10" i="37" s="1"/>
  <c r="CI30" i="37"/>
  <c r="CJ30" i="37" s="1"/>
  <c r="CI44" i="37"/>
  <c r="CJ44" i="37" s="1"/>
  <c r="CI33" i="37"/>
  <c r="CJ33" i="37" s="1"/>
  <c r="CI129" i="37"/>
  <c r="CJ129" i="37" s="1"/>
  <c r="CI41" i="37"/>
  <c r="CJ41" i="37" s="1"/>
  <c r="AQ335" i="38"/>
  <c r="DR335" i="38" s="1"/>
  <c r="DR334" i="38"/>
  <c r="CI138" i="37"/>
  <c r="CJ138" i="37" s="1"/>
  <c r="CI150" i="37"/>
  <c r="CJ150" i="37" s="1"/>
  <c r="CI53" i="37"/>
  <c r="CJ53" i="37" s="1"/>
  <c r="CI68" i="37"/>
  <c r="CJ68" i="37" s="1"/>
  <c r="CI124" i="37"/>
  <c r="CJ124" i="37" s="1"/>
  <c r="CI111" i="37"/>
  <c r="CJ111" i="37" s="1"/>
  <c r="CI128" i="37"/>
  <c r="CJ128" i="37" s="1"/>
  <c r="CI149" i="37"/>
  <c r="CJ149" i="37" s="1"/>
  <c r="CI163" i="37"/>
  <c r="CJ163" i="37" s="1"/>
  <c r="CI34" i="37"/>
  <c r="CJ34" i="37" s="1"/>
  <c r="CI126" i="37"/>
  <c r="CJ126" i="37" s="1"/>
  <c r="CI31" i="37"/>
  <c r="CJ31" i="37" s="1"/>
  <c r="CI46" i="37"/>
  <c r="CJ46" i="37" s="1"/>
  <c r="CI79" i="37"/>
  <c r="CJ79" i="37" s="1"/>
  <c r="CI131" i="37"/>
  <c r="CJ131" i="37" s="1"/>
  <c r="CI147" i="37"/>
  <c r="CJ147" i="37" s="1"/>
  <c r="CI86" i="37"/>
  <c r="CJ86" i="37" s="1"/>
  <c r="CI133" i="37"/>
  <c r="CJ133" i="37" s="1"/>
  <c r="CI47" i="37"/>
  <c r="CJ47" i="37" s="1"/>
  <c r="CI66" i="37"/>
  <c r="CJ66" i="37" s="1"/>
  <c r="CI100" i="37"/>
  <c r="CJ100" i="37" s="1"/>
  <c r="CI107" i="37"/>
  <c r="CJ107" i="37" s="1"/>
  <c r="CI143" i="37"/>
  <c r="CJ143" i="37" s="1"/>
  <c r="CI145" i="37"/>
  <c r="CJ145" i="37" s="1"/>
  <c r="CI166" i="37"/>
  <c r="CJ166" i="37" s="1"/>
  <c r="CI37" i="37"/>
  <c r="CJ37" i="37" s="1"/>
  <c r="CI54" i="37"/>
  <c r="CJ54" i="37" s="1"/>
  <c r="CI39" i="37"/>
  <c r="CJ39" i="37" s="1"/>
  <c r="DR279" i="38"/>
  <c r="AQ280" i="38"/>
  <c r="CI146" i="37"/>
  <c r="CJ146" i="37" s="1"/>
  <c r="CI49" i="37"/>
  <c r="CJ49" i="37" s="1"/>
  <c r="CI64" i="37"/>
  <c r="CJ64" i="37" s="1"/>
  <c r="CI120" i="37"/>
  <c r="CJ120" i="37" s="1"/>
  <c r="CI139" i="37"/>
  <c r="CJ139" i="37" s="1"/>
  <c r="CI160" i="37"/>
  <c r="CJ160" i="37" s="1"/>
  <c r="CI159" i="37"/>
  <c r="CJ159" i="37" s="1"/>
  <c r="CI50" i="37"/>
  <c r="CJ50" i="37" s="1"/>
  <c r="CI77" i="37"/>
  <c r="CJ77" i="37" s="1"/>
  <c r="CI87" i="37"/>
  <c r="CJ87" i="37" s="1"/>
  <c r="CI112" i="37"/>
  <c r="CJ112" i="37" s="1"/>
  <c r="CI59" i="37"/>
  <c r="CJ59" i="37" s="1"/>
  <c r="CI91" i="37"/>
  <c r="CJ91" i="37" s="1"/>
  <c r="CI94" i="37"/>
  <c r="CJ94" i="37" s="1"/>
  <c r="CI125" i="37"/>
  <c r="CJ125" i="37" s="1"/>
  <c r="CI43" i="37"/>
  <c r="CJ43" i="37" s="1"/>
  <c r="CI62" i="37"/>
  <c r="CJ62" i="37" s="1"/>
  <c r="CI96" i="37"/>
  <c r="CJ96" i="37" s="1"/>
  <c r="CI122" i="37"/>
  <c r="CJ122" i="37" s="1"/>
  <c r="CI156" i="37"/>
  <c r="CJ156" i="37" s="1"/>
  <c r="CI155" i="37"/>
  <c r="CJ155" i="37" s="1"/>
  <c r="CI36" i="37"/>
  <c r="CJ36" i="37" s="1"/>
  <c r="CI42" i="37"/>
  <c r="CJ42" i="37" s="1"/>
  <c r="CI73" i="37"/>
  <c r="CJ73" i="37" s="1"/>
  <c r="CI71" i="37"/>
  <c r="CJ71" i="37" s="1"/>
  <c r="CI56" i="37"/>
  <c r="CJ56" i="37" s="1"/>
  <c r="CI45" i="37"/>
  <c r="CJ45" i="37" s="1"/>
  <c r="CI83" i="37"/>
  <c r="CJ83" i="37" s="1"/>
  <c r="CI116" i="37"/>
  <c r="CJ116" i="37" s="1"/>
  <c r="CI135" i="37"/>
  <c r="CJ135" i="37" s="1"/>
  <c r="CI151" i="37"/>
  <c r="CJ151" i="37" s="1"/>
  <c r="CI32" i="37"/>
  <c r="CJ32" i="37" s="1"/>
  <c r="CI52" i="37"/>
  <c r="CJ52" i="37" s="1"/>
  <c r="CI69" i="37"/>
  <c r="CJ69" i="37" s="1"/>
  <c r="CI67" i="37"/>
  <c r="CJ67" i="37" s="1"/>
  <c r="CI99" i="37"/>
  <c r="CJ99" i="37" s="1"/>
  <c r="CI162" i="37"/>
  <c r="CJ162" i="37" s="1"/>
  <c r="CI38" i="37"/>
  <c r="CJ38" i="37" s="1"/>
  <c r="CI85" i="37"/>
  <c r="CJ85" i="37" s="1"/>
  <c r="CI92" i="37"/>
  <c r="CJ92" i="37" s="1"/>
  <c r="CI118" i="37"/>
  <c r="CJ118" i="37" s="1"/>
  <c r="CI152" i="37"/>
  <c r="CJ152" i="37" s="1"/>
  <c r="CI35" i="37"/>
  <c r="CJ35" i="37" s="1"/>
  <c r="CI48" i="37"/>
  <c r="CJ48" i="37" s="1"/>
  <c r="CI65" i="37"/>
  <c r="CJ65" i="37" s="1"/>
  <c r="CI63" i="37"/>
  <c r="CJ63" i="37" s="1"/>
  <c r="CI95" i="37"/>
  <c r="CJ95" i="37" s="1"/>
  <c r="CI98" i="37"/>
  <c r="CJ98" i="37" s="1"/>
  <c r="CI61" i="37"/>
  <c r="CJ61" i="37" s="1"/>
  <c r="CI104" i="37"/>
  <c r="CJ104" i="37" s="1"/>
  <c r="CI81" i="37"/>
  <c r="CJ81" i="37" s="1"/>
  <c r="CI88" i="37"/>
  <c r="CJ88" i="37" s="1"/>
  <c r="CI114" i="37"/>
  <c r="CJ114" i="37" s="1"/>
  <c r="CI148" i="37"/>
  <c r="CJ148" i="37" s="1"/>
  <c r="CI40" i="37"/>
  <c r="CJ40" i="37" s="1"/>
  <c r="CI58" i="37"/>
  <c r="CJ58" i="37" s="1"/>
  <c r="CI82" i="37"/>
  <c r="CJ82" i="37" s="1"/>
  <c r="CI84" i="37"/>
  <c r="CJ84" i="37" s="1"/>
  <c r="CI90" i="37"/>
  <c r="CJ90" i="37" s="1"/>
  <c r="CI121" i="37"/>
  <c r="CJ121" i="37" s="1"/>
  <c r="CI134" i="37"/>
  <c r="CJ134" i="37" s="1"/>
  <c r="CI75" i="37"/>
  <c r="CJ75" i="37" s="1"/>
  <c r="CI108" i="37"/>
  <c r="CJ108" i="37" s="1"/>
  <c r="CI127" i="37"/>
  <c r="CJ127" i="37" s="1"/>
  <c r="CI158" i="37"/>
  <c r="CJ158" i="37" s="1"/>
  <c r="CI57" i="37"/>
  <c r="CJ57" i="37" s="1"/>
  <c r="CI78" i="37"/>
  <c r="CJ78" i="37" s="1"/>
  <c r="CI80" i="37"/>
  <c r="CJ80" i="37" s="1"/>
  <c r="CI101" i="37"/>
  <c r="CJ101" i="37" s="1"/>
  <c r="CI117" i="37"/>
  <c r="CJ117" i="37" s="1"/>
  <c r="CI130" i="37"/>
  <c r="CJ130" i="37" s="1"/>
  <c r="CI144" i="37"/>
  <c r="CJ144" i="37" s="1"/>
  <c r="CI103" i="37"/>
  <c r="CJ103" i="37" s="1"/>
  <c r="CI110" i="37"/>
  <c r="CJ110" i="37" s="1"/>
  <c r="CI141" i="37"/>
  <c r="CJ141" i="37" s="1"/>
  <c r="CI55" i="37"/>
  <c r="CJ55" i="37" s="1"/>
  <c r="CI74" i="37"/>
  <c r="CJ74" i="37" s="1"/>
  <c r="CI76" i="37"/>
  <c r="CJ76" i="37" s="1"/>
  <c r="CI97" i="37"/>
  <c r="CJ97" i="37" s="1"/>
  <c r="CI113" i="37"/>
  <c r="CJ113" i="37" s="1"/>
  <c r="CI123" i="37"/>
  <c r="CJ123" i="37" s="1"/>
  <c r="CI140" i="37"/>
  <c r="CJ140" i="37" s="1"/>
  <c r="CI161" i="37"/>
  <c r="CJ161" i="37" s="1"/>
  <c r="CI102" i="37"/>
  <c r="CJ102" i="37" s="1"/>
  <c r="CI142" i="37"/>
  <c r="CJ142" i="37" s="1"/>
  <c r="CI154" i="37"/>
  <c r="CJ154" i="37" s="1"/>
  <c r="CI60" i="37"/>
  <c r="CJ60" i="37" s="1"/>
  <c r="CI72" i="37"/>
  <c r="CJ72" i="37" s="1"/>
  <c r="CI93" i="37"/>
  <c r="CJ93" i="37" s="1"/>
  <c r="CI109" i="37"/>
  <c r="CJ109" i="37" s="1"/>
  <c r="CI119" i="37"/>
  <c r="CJ119" i="37" s="1"/>
  <c r="CI136" i="37"/>
  <c r="CJ136" i="37" s="1"/>
  <c r="CI157" i="37"/>
  <c r="CJ157" i="37" s="1"/>
  <c r="CI165" i="37"/>
  <c r="CJ165" i="37" s="1"/>
  <c r="CI106" i="37"/>
  <c r="CJ106" i="37" s="1"/>
  <c r="CI137" i="37"/>
  <c r="CJ137" i="37" s="1"/>
  <c r="CI51" i="37"/>
  <c r="CJ51" i="37" s="1"/>
  <c r="CI70" i="37"/>
  <c r="CJ70" i="37" s="1"/>
  <c r="CI89" i="37"/>
  <c r="CJ89" i="37" s="1"/>
  <c r="CI105" i="37"/>
  <c r="CJ105" i="37" s="1"/>
  <c r="CI115" i="37"/>
  <c r="CJ115" i="37" s="1"/>
  <c r="CI132" i="37"/>
  <c r="CJ132" i="37" s="1"/>
  <c r="CI153" i="37"/>
  <c r="CJ153" i="37" s="1"/>
  <c r="CI164" i="37"/>
  <c r="CJ164" i="37" s="1"/>
  <c r="CI14" i="37"/>
  <c r="CJ14" i="37" s="1"/>
  <c r="CI22" i="37"/>
  <c r="CJ22" i="37" s="1"/>
  <c r="CI27" i="37"/>
  <c r="CJ27" i="37" s="1"/>
  <c r="CI17" i="37"/>
  <c r="CJ17" i="37" s="1"/>
  <c r="CI24" i="37"/>
  <c r="CJ24" i="37" s="1"/>
  <c r="CI26" i="37"/>
  <c r="CJ26" i="37" s="1"/>
  <c r="CI23" i="37"/>
  <c r="CJ23" i="37" s="1"/>
  <c r="CI19" i="37"/>
  <c r="CJ19" i="37" s="1"/>
  <c r="CI29" i="37"/>
  <c r="CJ29" i="37" s="1"/>
  <c r="CI20" i="37"/>
  <c r="CJ20" i="37" s="1"/>
  <c r="CI16" i="37"/>
  <c r="CJ16" i="37" s="1"/>
  <c r="CI28" i="37"/>
  <c r="CJ28" i="37" s="1"/>
  <c r="CI18" i="37"/>
  <c r="CJ18" i="37" s="1"/>
  <c r="CI12" i="37"/>
  <c r="CJ12" i="37" s="1"/>
  <c r="CI15" i="37"/>
  <c r="CJ15" i="37" s="1"/>
  <c r="CI13" i="37"/>
  <c r="CJ13" i="37" s="1"/>
  <c r="CI25" i="37"/>
  <c r="CJ25" i="37" s="1"/>
  <c r="CI21" i="37"/>
  <c r="CJ21" i="37" s="1"/>
  <c r="AH283" i="41"/>
  <c r="EZ340" i="38" l="1"/>
  <c r="BY341" i="38"/>
  <c r="EZ341" i="38" s="1"/>
  <c r="EZ339" i="38"/>
  <c r="BW285" i="38"/>
  <c r="EY341" i="38"/>
  <c r="EY288" i="38"/>
  <c r="BX289" i="38"/>
  <c r="BX342" i="38"/>
  <c r="AQ336" i="38"/>
  <c r="AQ337" i="38" s="1"/>
  <c r="DR337" i="38" s="1"/>
  <c r="BW343" i="38"/>
  <c r="EX343" i="38" s="1"/>
  <c r="EX342" i="38"/>
  <c r="EZ288" i="38"/>
  <c r="BY289" i="38"/>
  <c r="FA286" i="38"/>
  <c r="BZ287" i="38"/>
  <c r="FA339" i="38"/>
  <c r="BZ340" i="38"/>
  <c r="BZ341" i="38" s="1"/>
  <c r="FA341" i="38" s="1"/>
  <c r="EX341" i="38"/>
  <c r="DR280" i="38"/>
  <c r="AQ281" i="38"/>
  <c r="AQ282" i="38" s="1"/>
  <c r="DR282" i="38" s="1"/>
  <c r="DR336" i="38"/>
  <c r="AQ338" i="38"/>
  <c r="BY343" i="38" l="1"/>
  <c r="EZ343" i="38" s="1"/>
  <c r="BW344" i="38"/>
  <c r="EX344" i="38" s="1"/>
  <c r="BY342" i="38"/>
  <c r="EX285" i="38"/>
  <c r="BW286" i="38"/>
  <c r="EX286" i="38" s="1"/>
  <c r="EY342" i="38"/>
  <c r="BX290" i="38"/>
  <c r="EY289" i="38"/>
  <c r="BX343" i="38"/>
  <c r="EZ289" i="38"/>
  <c r="BY290" i="38"/>
  <c r="FA340" i="38"/>
  <c r="FA287" i="38"/>
  <c r="BZ288" i="38"/>
  <c r="BZ342" i="38"/>
  <c r="AQ283" i="38"/>
  <c r="DR281" i="38"/>
  <c r="AQ339" i="38"/>
  <c r="DR338" i="38"/>
  <c r="BW287" i="38" l="1"/>
  <c r="EX287" i="38" s="1"/>
  <c r="EZ342" i="38"/>
  <c r="BY344" i="38"/>
  <c r="BW345" i="38"/>
  <c r="BW288" i="38"/>
  <c r="BW289" i="38" s="1"/>
  <c r="BX291" i="38"/>
  <c r="BX292" i="38" s="1"/>
  <c r="EY290" i="38"/>
  <c r="BX344" i="38"/>
  <c r="EY343" i="38"/>
  <c r="FA342" i="38"/>
  <c r="BZ343" i="38"/>
  <c r="EZ290" i="38"/>
  <c r="BY291" i="38"/>
  <c r="FA288" i="38"/>
  <c r="BZ289" i="38"/>
  <c r="AQ340" i="38"/>
  <c r="DR340" i="38" s="1"/>
  <c r="DR283" i="38"/>
  <c r="AQ284" i="38"/>
  <c r="DR339" i="38"/>
  <c r="AQ341" i="38"/>
  <c r="EX345" i="38" l="1"/>
  <c r="BW346" i="38"/>
  <c r="EZ344" i="38"/>
  <c r="BY345" i="38"/>
  <c r="EX289" i="38"/>
  <c r="BW290" i="38"/>
  <c r="EX290" i="38" s="1"/>
  <c r="EX288" i="38"/>
  <c r="EY292" i="38"/>
  <c r="BX345" i="38"/>
  <c r="EY345" i="38" s="1"/>
  <c r="EY291" i="38"/>
  <c r="BX293" i="38"/>
  <c r="EY293" i="38" s="1"/>
  <c r="EY344" i="38"/>
  <c r="BX346" i="38"/>
  <c r="EY346" i="38" s="1"/>
  <c r="BZ344" i="38"/>
  <c r="FA343" i="38"/>
  <c r="FA289" i="38"/>
  <c r="BZ290" i="38"/>
  <c r="EZ291" i="38"/>
  <c r="BY292" i="38"/>
  <c r="AQ285" i="38"/>
  <c r="DR284" i="38"/>
  <c r="AQ342" i="38"/>
  <c r="DR341" i="38"/>
  <c r="EZ345" i="38" l="1"/>
  <c r="BY346" i="38"/>
  <c r="BW347" i="38"/>
  <c r="EX346" i="38"/>
  <c r="BX294" i="38"/>
  <c r="EY294" i="38" s="1"/>
  <c r="BX347" i="38"/>
  <c r="EY347" i="38" s="1"/>
  <c r="BW291" i="38"/>
  <c r="BZ291" i="38"/>
  <c r="FA290" i="38"/>
  <c r="EZ292" i="38"/>
  <c r="BY293" i="38"/>
  <c r="FA344" i="38"/>
  <c r="BZ345" i="38"/>
  <c r="DR285" i="38"/>
  <c r="AQ286" i="38"/>
  <c r="DR286" i="38" s="1"/>
  <c r="DR342" i="38"/>
  <c r="AQ343" i="38"/>
  <c r="BX295" i="38" l="1"/>
  <c r="EX347" i="38"/>
  <c r="BW348" i="38"/>
  <c r="EZ346" i="38"/>
  <c r="BY348" i="38"/>
  <c r="EZ348" i="38" s="1"/>
  <c r="BX348" i="38"/>
  <c r="EY348" i="38" s="1"/>
  <c r="BY347" i="38"/>
  <c r="EX291" i="38"/>
  <c r="BW292" i="38"/>
  <c r="BX349" i="38"/>
  <c r="BZ346" i="38"/>
  <c r="FA345" i="38"/>
  <c r="FA291" i="38"/>
  <c r="BZ292" i="38"/>
  <c r="EZ293" i="38"/>
  <c r="BY294" i="38"/>
  <c r="AQ287" i="38"/>
  <c r="DR287" i="38" s="1"/>
  <c r="DR343" i="38"/>
  <c r="AQ344" i="38"/>
  <c r="EZ347" i="38" l="1"/>
  <c r="BY349" i="38"/>
  <c r="BW349" i="38"/>
  <c r="EX348" i="38"/>
  <c r="EY295" i="38"/>
  <c r="BX296" i="38"/>
  <c r="BW293" i="38"/>
  <c r="EX293" i="38" s="1"/>
  <c r="EX292" i="38"/>
  <c r="BX350" i="38"/>
  <c r="EY350" i="38" s="1"/>
  <c r="EY349" i="38"/>
  <c r="EZ294" i="38"/>
  <c r="BY295" i="38"/>
  <c r="FA292" i="38"/>
  <c r="BZ293" i="38"/>
  <c r="FA346" i="38"/>
  <c r="BZ347" i="38"/>
  <c r="AQ288" i="38"/>
  <c r="DR288" i="38" s="1"/>
  <c r="DR344" i="38"/>
  <c r="AQ345" i="38"/>
  <c r="EY296" i="38" l="1"/>
  <c r="BX297" i="38"/>
  <c r="BX351" i="38"/>
  <c r="EY351" i="38" s="1"/>
  <c r="EX349" i="38"/>
  <c r="BW350" i="38"/>
  <c r="EZ349" i="38"/>
  <c r="BY350" i="38"/>
  <c r="BW294" i="38"/>
  <c r="EZ295" i="38"/>
  <c r="BY296" i="38"/>
  <c r="FA347" i="38"/>
  <c r="BZ348" i="38"/>
  <c r="FA293" i="38"/>
  <c r="BZ294" i="38"/>
  <c r="AQ289" i="38"/>
  <c r="DR289" i="38" s="1"/>
  <c r="DR345" i="38"/>
  <c r="AQ346" i="38"/>
  <c r="BX352" i="38" l="1"/>
  <c r="EY352" i="38" s="1"/>
  <c r="BY351" i="38"/>
  <c r="EZ350" i="38"/>
  <c r="BW351" i="38"/>
  <c r="EX350" i="38"/>
  <c r="EY297" i="38"/>
  <c r="BX298" i="38"/>
  <c r="EY298" i="38" s="1"/>
  <c r="EX294" i="38"/>
  <c r="BW295" i="38"/>
  <c r="EZ296" i="38"/>
  <c r="BY297" i="38"/>
  <c r="FA294" i="38"/>
  <c r="BZ295" i="38"/>
  <c r="FA348" i="38"/>
  <c r="BZ349" i="38"/>
  <c r="AQ290" i="38"/>
  <c r="DR290" i="38" s="1"/>
  <c r="DR346" i="38"/>
  <c r="AQ347" i="38"/>
  <c r="BX300" i="38" l="1"/>
  <c r="BX353" i="38"/>
  <c r="EX351" i="38"/>
  <c r="BW352" i="38"/>
  <c r="EZ351" i="38"/>
  <c r="BY352" i="38"/>
  <c r="BX299" i="38"/>
  <c r="EY299" i="38" s="1"/>
  <c r="EX295" i="38"/>
  <c r="BW296" i="38"/>
  <c r="FA349" i="38"/>
  <c r="BZ350" i="38"/>
  <c r="FA295" i="38"/>
  <c r="BZ296" i="38"/>
  <c r="EY300" i="38"/>
  <c r="BX301" i="38"/>
  <c r="EZ297" i="38"/>
  <c r="BY298" i="38"/>
  <c r="AQ291" i="38"/>
  <c r="DR291" i="38" s="1"/>
  <c r="DR347" i="38"/>
  <c r="AQ348" i="38"/>
  <c r="EZ352" i="38" l="1"/>
  <c r="BY353" i="38"/>
  <c r="BW353" i="38"/>
  <c r="EX352" i="38"/>
  <c r="EY353" i="38"/>
  <c r="BX354" i="38"/>
  <c r="BW297" i="38"/>
  <c r="EX296" i="38"/>
  <c r="FA296" i="38"/>
  <c r="BZ297" i="38"/>
  <c r="EY301" i="38"/>
  <c r="BX302" i="38"/>
  <c r="FA350" i="38"/>
  <c r="BZ351" i="38"/>
  <c r="EZ298" i="38"/>
  <c r="BY299" i="38"/>
  <c r="AQ292" i="38"/>
  <c r="DR292" i="38" s="1"/>
  <c r="DR348" i="38"/>
  <c r="AQ349" i="38"/>
  <c r="BX355" i="38" l="1"/>
  <c r="EY354" i="38"/>
  <c r="BX356" i="38"/>
  <c r="EY356" i="38" s="1"/>
  <c r="EX353" i="38"/>
  <c r="BW354" i="38"/>
  <c r="EZ353" i="38"/>
  <c r="BY354" i="38"/>
  <c r="EZ354" i="38" s="1"/>
  <c r="BY355" i="38"/>
  <c r="EZ355" i="38" s="1"/>
  <c r="EX297" i="38"/>
  <c r="BW298" i="38"/>
  <c r="EZ299" i="38"/>
  <c r="BY300" i="38"/>
  <c r="FA351" i="38"/>
  <c r="BZ352" i="38"/>
  <c r="FA297" i="38"/>
  <c r="BZ298" i="38"/>
  <c r="BY356" i="38"/>
  <c r="BX303" i="38"/>
  <c r="EY302" i="38"/>
  <c r="AQ293" i="38"/>
  <c r="DR293" i="38" s="1"/>
  <c r="DR349" i="38"/>
  <c r="AQ350" i="38"/>
  <c r="EX354" i="38" l="1"/>
  <c r="BW355" i="38"/>
  <c r="EY355" i="38"/>
  <c r="BX357" i="38"/>
  <c r="EY357" i="38" s="1"/>
  <c r="EX298" i="38"/>
  <c r="BW299" i="38"/>
  <c r="FA298" i="38"/>
  <c r="BZ299" i="38"/>
  <c r="EY303" i="38"/>
  <c r="BX304" i="38"/>
  <c r="EZ300" i="38"/>
  <c r="BY301" i="38"/>
  <c r="EZ356" i="38"/>
  <c r="BY357" i="38"/>
  <c r="FA352" i="38"/>
  <c r="BZ353" i="38"/>
  <c r="AQ294" i="38"/>
  <c r="DR294" i="38" s="1"/>
  <c r="DR350" i="38"/>
  <c r="AQ351" i="38"/>
  <c r="EX355" i="38" l="1"/>
  <c r="BW356" i="38"/>
  <c r="EX356" i="38" s="1"/>
  <c r="BX358" i="38"/>
  <c r="EX299" i="38"/>
  <c r="BW300" i="38"/>
  <c r="EX300" i="38" s="1"/>
  <c r="FA353" i="38"/>
  <c r="BZ354" i="38"/>
  <c r="EZ301" i="38"/>
  <c r="BY302" i="38"/>
  <c r="EY304" i="38"/>
  <c r="BX305" i="38"/>
  <c r="BY358" i="38"/>
  <c r="EZ357" i="38"/>
  <c r="FA299" i="38"/>
  <c r="BZ300" i="38"/>
  <c r="AQ295" i="38"/>
  <c r="DR295" i="38" s="1"/>
  <c r="DR351" i="38"/>
  <c r="AQ352" i="38"/>
  <c r="EY358" i="38" l="1"/>
  <c r="BX359" i="38"/>
  <c r="EY359" i="38" s="1"/>
  <c r="BW357" i="38"/>
  <c r="FA354" i="38"/>
  <c r="BZ355" i="38"/>
  <c r="FA300" i="38"/>
  <c r="BZ301" i="38"/>
  <c r="EZ358" i="38"/>
  <c r="BY359" i="38"/>
  <c r="EY305" i="38"/>
  <c r="BX306" i="38"/>
  <c r="BY303" i="38"/>
  <c r="EZ302" i="38"/>
  <c r="AQ296" i="38"/>
  <c r="DR296" i="38" s="1"/>
  <c r="DR352" i="38"/>
  <c r="AQ353" i="38"/>
  <c r="BW358" i="38" l="1"/>
  <c r="EX357" i="38"/>
  <c r="BX360" i="38"/>
  <c r="EY360" i="38" s="1"/>
  <c r="FA301" i="38"/>
  <c r="BZ302" i="38"/>
  <c r="EZ303" i="38"/>
  <c r="BY304" i="38"/>
  <c r="EZ359" i="38"/>
  <c r="BY360" i="38"/>
  <c r="EY306" i="38"/>
  <c r="BX307" i="38"/>
  <c r="FA355" i="38"/>
  <c r="BZ356" i="38"/>
  <c r="AQ297" i="38"/>
  <c r="DR353" i="38"/>
  <c r="AQ354" i="38"/>
  <c r="EX358" i="38" l="1"/>
  <c r="BW359" i="38"/>
  <c r="BX361" i="38"/>
  <c r="BZ303" i="38"/>
  <c r="FA302" i="38"/>
  <c r="EY307" i="38"/>
  <c r="BX308" i="38"/>
  <c r="EZ360" i="38"/>
  <c r="BY361" i="38"/>
  <c r="EZ304" i="38"/>
  <c r="BY305" i="38"/>
  <c r="FA356" i="38"/>
  <c r="BZ357" i="38"/>
  <c r="DR297" i="38"/>
  <c r="AQ298" i="38"/>
  <c r="DR354" i="38"/>
  <c r="AQ355" i="38"/>
  <c r="BX362" i="38" l="1"/>
  <c r="EY361" i="38"/>
  <c r="EX359" i="38"/>
  <c r="BW360" i="38"/>
  <c r="EZ361" i="38"/>
  <c r="BY362" i="38"/>
  <c r="FA303" i="38"/>
  <c r="BZ304" i="38"/>
  <c r="BZ358" i="38"/>
  <c r="FA357" i="38"/>
  <c r="EY308" i="38"/>
  <c r="BX309" i="38"/>
  <c r="EZ305" i="38"/>
  <c r="BY306" i="38"/>
  <c r="DR298" i="38"/>
  <c r="AQ299" i="38"/>
  <c r="AQ29" i="38"/>
  <c r="DR355" i="38"/>
  <c r="AQ356" i="38"/>
  <c r="EX360" i="38" l="1"/>
  <c r="BW361" i="38"/>
  <c r="EY362" i="38"/>
  <c r="BX363" i="38"/>
  <c r="EZ306" i="38"/>
  <c r="BY307" i="38"/>
  <c r="FA358" i="38"/>
  <c r="BZ359" i="38"/>
  <c r="EZ362" i="38"/>
  <c r="BY363" i="38"/>
  <c r="EY309" i="38"/>
  <c r="BX310" i="38"/>
  <c r="FA304" i="38"/>
  <c r="BZ305" i="38"/>
  <c r="DR299" i="38"/>
  <c r="AQ300" i="38"/>
  <c r="AQ30" i="38"/>
  <c r="DR356" i="38"/>
  <c r="AQ357" i="38"/>
  <c r="AQ358" i="38" s="1"/>
  <c r="EY363" i="38" l="1"/>
  <c r="BX364" i="38"/>
  <c r="EX361" i="38"/>
  <c r="BW362" i="38"/>
  <c r="EY310" i="38"/>
  <c r="BX311" i="38"/>
  <c r="EZ307" i="38"/>
  <c r="BY308" i="38"/>
  <c r="FA359" i="38"/>
  <c r="BZ360" i="38"/>
  <c r="EZ363" i="38"/>
  <c r="BY364" i="38"/>
  <c r="FA305" i="38"/>
  <c r="BZ306" i="38"/>
  <c r="DR358" i="38"/>
  <c r="AQ359" i="38"/>
  <c r="DR300" i="38"/>
  <c r="AQ301" i="38"/>
  <c r="AQ31" i="38"/>
  <c r="DR357" i="38"/>
  <c r="EX362" i="38" l="1"/>
  <c r="BW363" i="38"/>
  <c r="EY364" i="38"/>
  <c r="BX365" i="38"/>
  <c r="EZ308" i="38"/>
  <c r="BY309" i="38"/>
  <c r="EY311" i="38"/>
  <c r="BX312" i="38"/>
  <c r="FA360" i="38"/>
  <c r="BZ361" i="38"/>
  <c r="EZ364" i="38"/>
  <c r="BY365" i="38"/>
  <c r="FA306" i="38"/>
  <c r="BZ307" i="38"/>
  <c r="DR359" i="38"/>
  <c r="AQ360" i="38"/>
  <c r="AQ249" i="38"/>
  <c r="AQ194" i="38"/>
  <c r="AQ139" i="38"/>
  <c r="AQ84" i="38"/>
  <c r="DR301" i="38"/>
  <c r="AQ302" i="38"/>
  <c r="AQ303" i="38" s="1"/>
  <c r="AQ32" i="38"/>
  <c r="EY365" i="38" l="1"/>
  <c r="BX366" i="38"/>
  <c r="EX363" i="38"/>
  <c r="BW364" i="38"/>
  <c r="FA361" i="38"/>
  <c r="BZ362" i="38"/>
  <c r="EZ365" i="38"/>
  <c r="BY366" i="38"/>
  <c r="EY312" i="38"/>
  <c r="BX313" i="38"/>
  <c r="EZ309" i="38"/>
  <c r="BY310" i="38"/>
  <c r="FA307" i="38"/>
  <c r="BZ308" i="38"/>
  <c r="DR360" i="38"/>
  <c r="AQ361" i="38"/>
  <c r="DR303" i="38"/>
  <c r="AQ304" i="38"/>
  <c r="DR249" i="38"/>
  <c r="AQ250" i="38"/>
  <c r="DR194" i="38"/>
  <c r="AQ195" i="38"/>
  <c r="DR139" i="38"/>
  <c r="AQ140" i="38"/>
  <c r="DR84" i="38"/>
  <c r="AQ85" i="38"/>
  <c r="DR302" i="38"/>
  <c r="AQ33" i="38"/>
  <c r="EX364" i="38" l="1"/>
  <c r="BW365" i="38"/>
  <c r="BX367" i="38"/>
  <c r="EY366" i="38"/>
  <c r="EZ366" i="38"/>
  <c r="BY367" i="38"/>
  <c r="FA362" i="38"/>
  <c r="BZ363" i="38"/>
  <c r="EZ310" i="38"/>
  <c r="BY311" i="38"/>
  <c r="FA308" i="38"/>
  <c r="BZ309" i="38"/>
  <c r="EY313" i="38"/>
  <c r="BX314" i="38"/>
  <c r="DR361" i="38"/>
  <c r="AQ362" i="38"/>
  <c r="DR304" i="38"/>
  <c r="AQ305" i="38"/>
  <c r="DR250" i="38"/>
  <c r="AQ251" i="38"/>
  <c r="DR195" i="38"/>
  <c r="AQ196" i="38"/>
  <c r="DR140" i="38"/>
  <c r="AQ141" i="38"/>
  <c r="DR85" i="38"/>
  <c r="AQ86" i="38"/>
  <c r="AQ34" i="38"/>
  <c r="BX368" i="38" l="1"/>
  <c r="EY367" i="38"/>
  <c r="EX365" i="38"/>
  <c r="BW366" i="38"/>
  <c r="FA363" i="38"/>
  <c r="BZ364" i="38"/>
  <c r="EZ367" i="38"/>
  <c r="BY368" i="38"/>
  <c r="EY314" i="38"/>
  <c r="BX315" i="38"/>
  <c r="EZ311" i="38"/>
  <c r="BY312" i="38"/>
  <c r="FA309" i="38"/>
  <c r="BZ310" i="38"/>
  <c r="DR362" i="38"/>
  <c r="AQ363" i="38"/>
  <c r="DR305" i="38"/>
  <c r="AQ306" i="38"/>
  <c r="DR251" i="38"/>
  <c r="AQ252" i="38"/>
  <c r="DR196" i="38"/>
  <c r="AQ197" i="38"/>
  <c r="DR141" i="38"/>
  <c r="AQ142" i="38"/>
  <c r="DR86" i="38"/>
  <c r="AQ87" i="38"/>
  <c r="AQ35" i="38"/>
  <c r="BW367" i="38" l="1"/>
  <c r="EX366" i="38"/>
  <c r="EY368" i="38"/>
  <c r="BX369" i="38"/>
  <c r="EZ368" i="38"/>
  <c r="BY369" i="38"/>
  <c r="EY315" i="38"/>
  <c r="BX316" i="38"/>
  <c r="EZ312" i="38"/>
  <c r="BY313" i="38"/>
  <c r="FA364" i="38"/>
  <c r="BZ365" i="38"/>
  <c r="FA310" i="38"/>
  <c r="BZ311" i="38"/>
  <c r="DR363" i="38"/>
  <c r="AQ364" i="38"/>
  <c r="DR306" i="38"/>
  <c r="AQ307" i="38"/>
  <c r="DR252" i="38"/>
  <c r="AQ253" i="38"/>
  <c r="DR197" i="38"/>
  <c r="AQ198" i="38"/>
  <c r="DR142" i="38"/>
  <c r="AQ143" i="38"/>
  <c r="DR87" i="38"/>
  <c r="AQ88" i="38"/>
  <c r="AQ36" i="38"/>
  <c r="I134" i="41"/>
  <c r="I133" i="41"/>
  <c r="I125" i="41"/>
  <c r="I126" i="41"/>
  <c r="I127" i="41"/>
  <c r="I124" i="41"/>
  <c r="I130" i="41"/>
  <c r="I129" i="41"/>
  <c r="I128" i="41"/>
  <c r="I131" i="41"/>
  <c r="I132" i="41"/>
  <c r="EY369" i="38" l="1"/>
  <c r="BX370" i="38"/>
  <c r="EX367" i="38"/>
  <c r="BW368" i="38"/>
  <c r="FA311" i="38"/>
  <c r="BZ312" i="38"/>
  <c r="EY316" i="38"/>
  <c r="BX317" i="38"/>
  <c r="FA365" i="38"/>
  <c r="BZ366" i="38"/>
  <c r="EZ369" i="38"/>
  <c r="BY370" i="38"/>
  <c r="EZ313" i="38"/>
  <c r="BY314" i="38"/>
  <c r="DR364" i="38"/>
  <c r="AQ365" i="38"/>
  <c r="DR307" i="38"/>
  <c r="AQ308" i="38"/>
  <c r="DR253" i="38"/>
  <c r="AQ254" i="38"/>
  <c r="DR198" i="38"/>
  <c r="AQ199" i="38"/>
  <c r="DR143" i="38"/>
  <c r="AQ144" i="38"/>
  <c r="DR88" i="38"/>
  <c r="AQ89" i="38"/>
  <c r="AQ37" i="38"/>
  <c r="I138" i="41"/>
  <c r="I137" i="41"/>
  <c r="I135" i="41"/>
  <c r="I136" i="41"/>
  <c r="EX368" i="38" l="1"/>
  <c r="BW369" i="38"/>
  <c r="EY370" i="38"/>
  <c r="BX371" i="38"/>
  <c r="EY317" i="38"/>
  <c r="BX318" i="38"/>
  <c r="EZ370" i="38"/>
  <c r="BY371" i="38"/>
  <c r="EZ314" i="38"/>
  <c r="BY315" i="38"/>
  <c r="FA312" i="38"/>
  <c r="BZ313" i="38"/>
  <c r="FA366" i="38"/>
  <c r="BZ367" i="38"/>
  <c r="DR365" i="38"/>
  <c r="AQ366" i="38"/>
  <c r="DR308" i="38"/>
  <c r="AQ309" i="38"/>
  <c r="DR254" i="38"/>
  <c r="AQ255" i="38"/>
  <c r="DR199" i="38"/>
  <c r="AQ200" i="38"/>
  <c r="DR144" i="38"/>
  <c r="AQ145" i="38"/>
  <c r="DR89" i="38"/>
  <c r="AQ90" i="38"/>
  <c r="AQ38" i="38"/>
  <c r="I149" i="41"/>
  <c r="I144" i="41"/>
  <c r="I146" i="41"/>
  <c r="I152" i="41"/>
  <c r="I142" i="41"/>
  <c r="I139" i="41"/>
  <c r="I140" i="41"/>
  <c r="I148" i="41"/>
  <c r="I153" i="41"/>
  <c r="I141" i="41"/>
  <c r="I147" i="41"/>
  <c r="I143" i="41"/>
  <c r="I150" i="41"/>
  <c r="I145" i="41"/>
  <c r="I151" i="41"/>
  <c r="I154" i="41"/>
  <c r="EY371" i="38" l="1"/>
  <c r="BX372" i="38"/>
  <c r="EX369" i="38"/>
  <c r="BW370" i="38"/>
  <c r="FA313" i="38"/>
  <c r="BZ314" i="38"/>
  <c r="EZ371" i="38"/>
  <c r="BY372" i="38"/>
  <c r="EY318" i="38"/>
  <c r="BX319" i="38"/>
  <c r="EZ315" i="38"/>
  <c r="BY316" i="38"/>
  <c r="FA367" i="38"/>
  <c r="BZ368" i="38"/>
  <c r="DR366" i="38"/>
  <c r="AQ367" i="38"/>
  <c r="DR309" i="38"/>
  <c r="AQ310" i="38"/>
  <c r="DR255" i="38"/>
  <c r="AQ256" i="38"/>
  <c r="DR200" i="38"/>
  <c r="AQ201" i="38"/>
  <c r="DR145" i="38"/>
  <c r="AQ146" i="38"/>
  <c r="DR90" i="38"/>
  <c r="AQ91" i="38"/>
  <c r="AQ39" i="38"/>
  <c r="I156" i="41"/>
  <c r="I157" i="41"/>
  <c r="I155" i="41"/>
  <c r="I158" i="41"/>
  <c r="EX370" i="38" l="1"/>
  <c r="BW371" i="38"/>
  <c r="EY372" i="38"/>
  <c r="BX373" i="38"/>
  <c r="FA314" i="38"/>
  <c r="BZ315" i="38"/>
  <c r="FA368" i="38"/>
  <c r="BZ369" i="38"/>
  <c r="EZ316" i="38"/>
  <c r="BY317" i="38"/>
  <c r="EY319" i="38"/>
  <c r="BX320" i="38"/>
  <c r="EZ372" i="38"/>
  <c r="BY373" i="38"/>
  <c r="DR367" i="38"/>
  <c r="AQ368" i="38"/>
  <c r="DR310" i="38"/>
  <c r="AQ311" i="38"/>
  <c r="DR256" i="38"/>
  <c r="AQ257" i="38"/>
  <c r="DR201" i="38"/>
  <c r="AQ202" i="38"/>
  <c r="DR146" i="38"/>
  <c r="AQ147" i="38"/>
  <c r="DR91" i="38"/>
  <c r="AQ92" i="38"/>
  <c r="AQ40" i="38"/>
  <c r="I160" i="41"/>
  <c r="I159" i="41"/>
  <c r="I162" i="41"/>
  <c r="I161" i="41"/>
  <c r="EY373" i="38" l="1"/>
  <c r="BX374" i="38"/>
  <c r="EX371" i="38"/>
  <c r="BW372" i="38"/>
  <c r="EZ317" i="38"/>
  <c r="BY318" i="38"/>
  <c r="FA369" i="38"/>
  <c r="BZ370" i="38"/>
  <c r="EZ373" i="38"/>
  <c r="BY374" i="38"/>
  <c r="EY320" i="38"/>
  <c r="BX321" i="38"/>
  <c r="FA315" i="38"/>
  <c r="BZ316" i="38"/>
  <c r="DR368" i="38"/>
  <c r="AQ369" i="38"/>
  <c r="DR311" i="38"/>
  <c r="AQ312" i="38"/>
  <c r="DR257" i="38"/>
  <c r="AQ258" i="38"/>
  <c r="DR202" i="38"/>
  <c r="AQ203" i="38"/>
  <c r="DR147" i="38"/>
  <c r="AQ148" i="38"/>
  <c r="DR92" i="38"/>
  <c r="AQ93" i="38"/>
  <c r="AQ41" i="38"/>
  <c r="EX372" i="38" l="1"/>
  <c r="BW373" i="38"/>
  <c r="EY374" i="38"/>
  <c r="BX375" i="38"/>
  <c r="EY375" i="38" s="1"/>
  <c r="EY321" i="38"/>
  <c r="BX322" i="38"/>
  <c r="EZ374" i="38"/>
  <c r="BY375" i="38"/>
  <c r="FA370" i="38"/>
  <c r="BZ371" i="38"/>
  <c r="FA316" i="38"/>
  <c r="BZ317" i="38"/>
  <c r="EZ318" i="38"/>
  <c r="BY319" i="38"/>
  <c r="DR369" i="38"/>
  <c r="AQ370" i="38"/>
  <c r="DR312" i="38"/>
  <c r="AQ313" i="38"/>
  <c r="DR258" i="38"/>
  <c r="AQ259" i="38"/>
  <c r="DR203" i="38"/>
  <c r="AQ204" i="38"/>
  <c r="DR148" i="38"/>
  <c r="AQ149" i="38"/>
  <c r="DR93" i="38"/>
  <c r="AQ94" i="38"/>
  <c r="AQ42" i="38"/>
  <c r="I166" i="41"/>
  <c r="I169" i="41"/>
  <c r="I170" i="41"/>
  <c r="I168" i="41"/>
  <c r="I165" i="41"/>
  <c r="I163" i="41"/>
  <c r="I167" i="41"/>
  <c r="I164" i="41"/>
  <c r="EX373" i="38" l="1"/>
  <c r="BW374" i="38"/>
  <c r="BX376" i="38"/>
  <c r="FA371" i="38"/>
  <c r="BZ372" i="38"/>
  <c r="EZ319" i="38"/>
  <c r="BY320" i="38"/>
  <c r="FA317" i="38"/>
  <c r="BZ318" i="38"/>
  <c r="EY322" i="38"/>
  <c r="BX323" i="38"/>
  <c r="EZ375" i="38"/>
  <c r="BY376" i="38"/>
  <c r="DR370" i="38"/>
  <c r="AQ371" i="38"/>
  <c r="DR313" i="38"/>
  <c r="AQ314" i="38"/>
  <c r="DR259" i="38"/>
  <c r="AQ260" i="38"/>
  <c r="AQ205" i="38"/>
  <c r="DR204" i="38"/>
  <c r="DR149" i="38"/>
  <c r="AQ150" i="38"/>
  <c r="DR94" i="38"/>
  <c r="AQ95" i="38"/>
  <c r="AQ43" i="38"/>
  <c r="I174" i="41"/>
  <c r="I172" i="41"/>
  <c r="I173" i="41"/>
  <c r="I171" i="41"/>
  <c r="EY376" i="38" l="1"/>
  <c r="BX377" i="38"/>
  <c r="BW375" i="38"/>
  <c r="EX374" i="38"/>
  <c r="FA372" i="38"/>
  <c r="BZ373" i="38"/>
  <c r="FA318" i="38"/>
  <c r="BZ319" i="38"/>
  <c r="EZ320" i="38"/>
  <c r="BY321" i="38"/>
  <c r="EZ376" i="38"/>
  <c r="BY377" i="38"/>
  <c r="EY323" i="38"/>
  <c r="BX324" i="38"/>
  <c r="DR371" i="38"/>
  <c r="AQ372" i="38"/>
  <c r="DR314" i="38"/>
  <c r="AQ315" i="38"/>
  <c r="DR260" i="38"/>
  <c r="AQ261" i="38"/>
  <c r="DR205" i="38"/>
  <c r="AQ206" i="38"/>
  <c r="DR150" i="38"/>
  <c r="AQ151" i="38"/>
  <c r="DR95" i="38"/>
  <c r="AQ96" i="38"/>
  <c r="AQ44" i="38"/>
  <c r="I177" i="41"/>
  <c r="I179" i="41"/>
  <c r="I176" i="41"/>
  <c r="I178" i="41"/>
  <c r="I182" i="41"/>
  <c r="I181" i="41"/>
  <c r="I180" i="41"/>
  <c r="I175" i="41"/>
  <c r="EX375" i="38" l="1"/>
  <c r="BW376" i="38"/>
  <c r="BX378" i="38"/>
  <c r="EY377" i="38"/>
  <c r="EZ321" i="38"/>
  <c r="BY322" i="38"/>
  <c r="FA319" i="38"/>
  <c r="BZ320" i="38"/>
  <c r="FA373" i="38"/>
  <c r="BZ374" i="38"/>
  <c r="EZ377" i="38"/>
  <c r="BY378" i="38"/>
  <c r="EY324" i="38"/>
  <c r="BX325" i="38"/>
  <c r="DR372" i="38"/>
  <c r="AQ373" i="38"/>
  <c r="AQ316" i="38"/>
  <c r="DR315" i="38"/>
  <c r="DR261" i="38"/>
  <c r="AQ262" i="38"/>
  <c r="AQ207" i="38"/>
  <c r="DR206" i="38"/>
  <c r="DR151" i="38"/>
  <c r="AQ152" i="38"/>
  <c r="DR96" i="38"/>
  <c r="AQ97" i="38"/>
  <c r="AQ45" i="38"/>
  <c r="I183" i="41"/>
  <c r="I185" i="41"/>
  <c r="I186" i="41"/>
  <c r="I184" i="41"/>
  <c r="EY378" i="38" l="1"/>
  <c r="BX379" i="38"/>
  <c r="EX376" i="38"/>
  <c r="BW377" i="38"/>
  <c r="EX377" i="38" s="1"/>
  <c r="EY325" i="38"/>
  <c r="BX326" i="38"/>
  <c r="EZ378" i="38"/>
  <c r="BY379" i="38"/>
  <c r="FA320" i="38"/>
  <c r="BZ321" i="38"/>
  <c r="EZ322" i="38"/>
  <c r="BY323" i="38"/>
  <c r="FA374" i="38"/>
  <c r="BZ375" i="38"/>
  <c r="DR373" i="38"/>
  <c r="AQ374" i="38"/>
  <c r="DR316" i="38"/>
  <c r="AQ317" i="38"/>
  <c r="DR262" i="38"/>
  <c r="AQ263" i="38"/>
  <c r="DR207" i="38"/>
  <c r="AQ208" i="38"/>
  <c r="DR152" i="38"/>
  <c r="AQ153" i="38"/>
  <c r="DR97" i="38"/>
  <c r="AQ98" i="38"/>
  <c r="AQ46" i="38"/>
  <c r="I188" i="41"/>
  <c r="I190" i="41"/>
  <c r="I189" i="41"/>
  <c r="I187" i="41"/>
  <c r="EY379" i="38" l="1"/>
  <c r="BX380" i="38"/>
  <c r="BW378" i="38"/>
  <c r="EX378" i="38" s="1"/>
  <c r="EZ379" i="38"/>
  <c r="BY380" i="38"/>
  <c r="EY326" i="38"/>
  <c r="BX327" i="38"/>
  <c r="FA375" i="38"/>
  <c r="BZ376" i="38"/>
  <c r="FA321" i="38"/>
  <c r="BZ322" i="38"/>
  <c r="EZ323" i="38"/>
  <c r="BY324" i="38"/>
  <c r="DR374" i="38"/>
  <c r="AQ375" i="38"/>
  <c r="DR317" i="38"/>
  <c r="AQ318" i="38"/>
  <c r="DR263" i="38"/>
  <c r="AQ264" i="38"/>
  <c r="DR208" i="38"/>
  <c r="AQ209" i="38"/>
  <c r="DR153" i="38"/>
  <c r="AQ154" i="38"/>
  <c r="DR98" i="38"/>
  <c r="AQ99" i="38"/>
  <c r="AQ47" i="38"/>
  <c r="I192" i="41"/>
  <c r="I193" i="41"/>
  <c r="I191" i="41"/>
  <c r="I194" i="41"/>
  <c r="EY380" i="38" l="1"/>
  <c r="BX381" i="38"/>
  <c r="BW379" i="38"/>
  <c r="FA322" i="38"/>
  <c r="BZ323" i="38"/>
  <c r="EY327" i="38"/>
  <c r="BX328" i="38"/>
  <c r="EY328" i="38" s="1"/>
  <c r="FA376" i="38"/>
  <c r="BZ377" i="38"/>
  <c r="EZ380" i="38"/>
  <c r="BY381" i="38"/>
  <c r="EZ324" i="38"/>
  <c r="BY325" i="38"/>
  <c r="DR375" i="38"/>
  <c r="AQ376" i="38"/>
  <c r="DR318" i="38"/>
  <c r="AQ319" i="38"/>
  <c r="DR264" i="38"/>
  <c r="AQ265" i="38"/>
  <c r="DR209" i="38"/>
  <c r="AQ210" i="38"/>
  <c r="DR154" i="38"/>
  <c r="AQ155" i="38"/>
  <c r="DR99" i="38"/>
  <c r="AQ100" i="38"/>
  <c r="AQ48" i="38"/>
  <c r="EX379" i="38" l="1"/>
  <c r="BW380" i="38"/>
  <c r="EY381" i="38"/>
  <c r="BX382" i="38"/>
  <c r="EZ325" i="38"/>
  <c r="BY326" i="38"/>
  <c r="EZ381" i="38"/>
  <c r="BY382" i="38"/>
  <c r="FA323" i="38"/>
  <c r="BZ324" i="38"/>
  <c r="FA377" i="38"/>
  <c r="BZ378" i="38"/>
  <c r="DR376" i="38"/>
  <c r="AQ377" i="38"/>
  <c r="DR319" i="38"/>
  <c r="AQ320" i="38"/>
  <c r="DR265" i="38"/>
  <c r="AQ266" i="38"/>
  <c r="DR210" i="38"/>
  <c r="AQ211" i="38"/>
  <c r="DR155" i="38"/>
  <c r="AQ156" i="38"/>
  <c r="DR100" i="38"/>
  <c r="AQ101" i="38"/>
  <c r="AQ49" i="38"/>
  <c r="I196" i="41"/>
  <c r="I195" i="41"/>
  <c r="I197" i="41"/>
  <c r="I198" i="41"/>
  <c r="EY382" i="38" l="1"/>
  <c r="BX383" i="38"/>
  <c r="EY383" i="38" s="1"/>
  <c r="EX380" i="38"/>
  <c r="BW381" i="38"/>
  <c r="EZ382" i="38"/>
  <c r="BY383" i="38"/>
  <c r="EZ383" i="38" s="1"/>
  <c r="FA378" i="38"/>
  <c r="BZ379" i="38"/>
  <c r="FA324" i="38"/>
  <c r="BZ325" i="38"/>
  <c r="EZ326" i="38"/>
  <c r="BY327" i="38"/>
  <c r="DR377" i="38"/>
  <c r="AQ378" i="38"/>
  <c r="DR320" i="38"/>
  <c r="AQ321" i="38"/>
  <c r="DR266" i="38"/>
  <c r="AQ267" i="38"/>
  <c r="DR211" i="38"/>
  <c r="AQ212" i="38"/>
  <c r="DR156" i="38"/>
  <c r="AQ157" i="38"/>
  <c r="DR101" i="38"/>
  <c r="AQ102" i="38"/>
  <c r="AQ50" i="38"/>
  <c r="I200" i="41"/>
  <c r="I202" i="41"/>
  <c r="I201" i="41"/>
  <c r="I199" i="41"/>
  <c r="EX381" i="38" l="1"/>
  <c r="BW382" i="38"/>
  <c r="FA325" i="38"/>
  <c r="BZ326" i="38"/>
  <c r="EZ327" i="38"/>
  <c r="BY328" i="38"/>
  <c r="EZ328" i="38" s="1"/>
  <c r="FA379" i="38"/>
  <c r="BZ380" i="38"/>
  <c r="DR378" i="38"/>
  <c r="AQ379" i="38"/>
  <c r="DR321" i="38"/>
  <c r="AQ322" i="38"/>
  <c r="DR267" i="38"/>
  <c r="AQ268" i="38"/>
  <c r="DR212" i="38"/>
  <c r="AQ213" i="38"/>
  <c r="DR157" i="38"/>
  <c r="AQ158" i="38"/>
  <c r="DR102" i="38"/>
  <c r="AQ103" i="38"/>
  <c r="AQ51" i="38"/>
  <c r="BW383" i="38" l="1"/>
  <c r="EX383" i="38" s="1"/>
  <c r="EX382" i="38"/>
  <c r="FA380" i="38"/>
  <c r="BZ381" i="38"/>
  <c r="FA326" i="38"/>
  <c r="BZ327" i="38"/>
  <c r="DR379" i="38"/>
  <c r="AQ380" i="38"/>
  <c r="DR322" i="38"/>
  <c r="AQ323" i="38"/>
  <c r="DR268" i="38"/>
  <c r="AQ269" i="38"/>
  <c r="DR213" i="38"/>
  <c r="AQ214" i="38"/>
  <c r="DR158" i="38"/>
  <c r="AQ159" i="38"/>
  <c r="DR103" i="38"/>
  <c r="AQ104" i="38"/>
  <c r="AQ52" i="38"/>
  <c r="I206" i="41"/>
  <c r="I204" i="41"/>
  <c r="I203" i="41"/>
  <c r="I205" i="41"/>
  <c r="FA381" i="38" l="1"/>
  <c r="BZ382" i="38"/>
  <c r="FA327" i="38"/>
  <c r="BZ328" i="38"/>
  <c r="FA328" i="38" s="1"/>
  <c r="DR380" i="38"/>
  <c r="AQ381" i="38"/>
  <c r="DR323" i="38"/>
  <c r="AQ324" i="38"/>
  <c r="DR269" i="38"/>
  <c r="AQ270" i="38"/>
  <c r="DR214" i="38"/>
  <c r="AQ215" i="38"/>
  <c r="DR159" i="38"/>
  <c r="AQ160" i="38"/>
  <c r="DR104" i="38"/>
  <c r="AQ105" i="38"/>
  <c r="AQ53" i="38"/>
  <c r="FA382" i="38" l="1"/>
  <c r="BZ383" i="38"/>
  <c r="FA383" i="38" s="1"/>
  <c r="DR381" i="38"/>
  <c r="AQ382" i="38"/>
  <c r="DR324" i="38"/>
  <c r="AQ325" i="38"/>
  <c r="DR270" i="38"/>
  <c r="AQ271" i="38"/>
  <c r="DR215" i="38"/>
  <c r="AQ216" i="38"/>
  <c r="DR160" i="38"/>
  <c r="AQ161" i="38"/>
  <c r="DR53" i="38"/>
  <c r="DR29" i="38"/>
  <c r="DR31" i="38"/>
  <c r="DR30" i="38"/>
  <c r="DR32" i="38"/>
  <c r="DR35" i="38"/>
  <c r="DR33" i="38"/>
  <c r="DR34" i="38"/>
  <c r="DR36" i="38"/>
  <c r="DR39" i="38"/>
  <c r="DR38" i="38"/>
  <c r="DR37" i="38"/>
  <c r="DR42" i="38"/>
  <c r="DR40" i="38"/>
  <c r="DR41" i="38"/>
  <c r="DR43" i="38"/>
  <c r="DR46" i="38"/>
  <c r="DR44" i="38"/>
  <c r="DR45" i="38"/>
  <c r="DR48" i="38"/>
  <c r="DR52" i="38"/>
  <c r="DR105" i="38"/>
  <c r="AQ106" i="38"/>
  <c r="DR49" i="38"/>
  <c r="DR47" i="38"/>
  <c r="DR51" i="38"/>
  <c r="DR50" i="38"/>
  <c r="I209" i="41"/>
  <c r="I208" i="41"/>
  <c r="I207" i="41"/>
  <c r="I210" i="41"/>
  <c r="DR382" i="38" l="1"/>
  <c r="AQ383" i="38"/>
  <c r="DR383" i="38" s="1"/>
  <c r="DR325" i="38"/>
  <c r="AQ326" i="38"/>
  <c r="DR271" i="38"/>
  <c r="AQ272" i="38"/>
  <c r="AQ217" i="38"/>
  <c r="DR216" i="38"/>
  <c r="DR161" i="38"/>
  <c r="AQ162" i="38"/>
  <c r="DR106" i="38"/>
  <c r="AQ107" i="38"/>
  <c r="I213" i="41"/>
  <c r="I214" i="41"/>
  <c r="I212" i="41"/>
  <c r="I211" i="41"/>
  <c r="DR326" i="38" l="1"/>
  <c r="AQ327" i="38"/>
  <c r="DR272" i="38"/>
  <c r="AQ273" i="38"/>
  <c r="DR273" i="38" s="1"/>
  <c r="DR217" i="38"/>
  <c r="AQ218" i="38"/>
  <c r="DR218" i="38" s="1"/>
  <c r="DR162" i="38"/>
  <c r="AQ163" i="38"/>
  <c r="DR163" i="38" s="1"/>
  <c r="DR107" i="38"/>
  <c r="AQ108" i="38"/>
  <c r="DR108" i="38" s="1"/>
  <c r="I215" i="41"/>
  <c r="I218" i="41"/>
  <c r="I216" i="41"/>
  <c r="I217" i="41"/>
  <c r="DR327" i="38" l="1"/>
  <c r="AQ328" i="38"/>
  <c r="DR328" i="38" s="1"/>
  <c r="T189" i="37" l="1"/>
  <c r="I254" i="41"/>
  <c r="I272" i="41"/>
  <c r="I240" i="41"/>
  <c r="I257" i="41"/>
  <c r="I242" i="41"/>
  <c r="I222" i="41"/>
  <c r="I238" i="41"/>
  <c r="I236" i="41"/>
  <c r="I245" i="41"/>
  <c r="I261" i="41"/>
  <c r="I278" i="41"/>
  <c r="I260" i="41"/>
  <c r="I255" i="41"/>
  <c r="I259" i="41"/>
  <c r="I274" i="41"/>
  <c r="I270" i="41"/>
  <c r="I266" i="41"/>
  <c r="I221" i="41"/>
  <c r="I258" i="41"/>
  <c r="I277" i="41"/>
  <c r="I244" i="41"/>
  <c r="I265" i="41"/>
  <c r="I230" i="41"/>
  <c r="I247" i="41"/>
  <c r="I233" i="41"/>
  <c r="I235" i="41"/>
  <c r="I252" i="41"/>
  <c r="I231" i="41"/>
  <c r="I241" i="41"/>
  <c r="I276" i="41"/>
  <c r="I253" i="41"/>
  <c r="I249" i="41"/>
  <c r="I232" i="41"/>
  <c r="I239" i="41"/>
  <c r="I262" i="41"/>
  <c r="I225" i="41"/>
  <c r="I256" i="41"/>
  <c r="I269" i="41"/>
  <c r="I220" i="41"/>
  <c r="I223" i="41"/>
  <c r="I234" i="41"/>
  <c r="I273" i="41"/>
  <c r="I271" i="41"/>
  <c r="I275" i="41"/>
  <c r="I243" i="41"/>
  <c r="I227" i="41"/>
  <c r="I248" i="41"/>
  <c r="I251" i="41"/>
  <c r="I268" i="41"/>
  <c r="I237" i="41"/>
  <c r="I267" i="41"/>
  <c r="I263" i="41"/>
  <c r="I264" i="41"/>
  <c r="I226" i="41"/>
  <c r="I228" i="41"/>
  <c r="I219" i="41"/>
  <c r="I250" i="41"/>
  <c r="I224" i="41"/>
  <c r="I229" i="41"/>
  <c r="I246" i="41"/>
  <c r="I281" i="41"/>
  <c r="I282" i="41"/>
  <c r="I283" i="41"/>
  <c r="I279" i="41"/>
  <c r="I280" i="41"/>
  <c r="N141" i="41"/>
  <c r="N172" i="41"/>
  <c r="N145" i="41"/>
  <c r="N125" i="41"/>
  <c r="N150" i="41"/>
  <c r="N138" i="41"/>
  <c r="N139" i="41"/>
  <c r="N134" i="41"/>
  <c r="N127" i="41"/>
  <c r="N144" i="41"/>
  <c r="N147" i="41"/>
  <c r="N124" i="41"/>
  <c r="N128" i="41"/>
  <c r="N168" i="41"/>
  <c r="N132" i="41"/>
  <c r="N142" i="41"/>
  <c r="N152" i="41"/>
  <c r="N159" i="41"/>
  <c r="N164" i="41"/>
  <c r="N153" i="41"/>
  <c r="N162" i="41"/>
  <c r="N133" i="41"/>
  <c r="N157" i="41"/>
  <c r="N151" i="41"/>
  <c r="N148" i="41"/>
  <c r="N135" i="41"/>
  <c r="N143" i="41"/>
  <c r="N130" i="41"/>
  <c r="N171" i="41"/>
  <c r="N163" i="41"/>
  <c r="N160" i="41"/>
  <c r="N169" i="41"/>
  <c r="N146" i="41"/>
  <c r="N156" i="41"/>
  <c r="N126" i="41"/>
  <c r="N158" i="41"/>
  <c r="N129" i="41"/>
  <c r="N165" i="41"/>
  <c r="N140" i="41"/>
  <c r="N155" i="41"/>
  <c r="N170" i="41"/>
  <c r="N167" i="41"/>
  <c r="N161" i="41"/>
  <c r="N154" i="41"/>
  <c r="N136" i="41"/>
  <c r="N131" i="41"/>
  <c r="N149" i="41"/>
  <c r="N137" i="41"/>
  <c r="N166" i="41"/>
  <c r="N174" i="41"/>
  <c r="N208" i="41"/>
  <c r="N237" i="41"/>
  <c r="N239" i="41"/>
  <c r="N176" i="41"/>
  <c r="N205" i="41"/>
  <c r="N175" i="41"/>
  <c r="N207" i="41"/>
  <c r="N173" i="41"/>
  <c r="N238" i="41"/>
  <c r="N240" i="41"/>
  <c r="N206" i="41"/>
  <c r="N180" i="41"/>
  <c r="N250" i="41"/>
  <c r="N217" i="41"/>
  <c r="N191" i="41"/>
  <c r="N243" i="41"/>
  <c r="N219" i="41"/>
  <c r="N265" i="41"/>
  <c r="N224" i="41"/>
  <c r="N262" i="41"/>
  <c r="N178" i="41"/>
  <c r="N223" i="41"/>
  <c r="N200" i="41"/>
  <c r="N199" i="41"/>
  <c r="N247" i="41"/>
  <c r="N259" i="41"/>
  <c r="N248" i="41"/>
  <c r="N197" i="41"/>
  <c r="N264" i="41"/>
  <c r="N251" i="41"/>
  <c r="N255" i="41"/>
  <c r="N189" i="41"/>
  <c r="N195" i="41"/>
  <c r="N278" i="41"/>
  <c r="N212" i="41"/>
  <c r="N273" i="41"/>
  <c r="N187" i="41"/>
  <c r="N271" i="41"/>
  <c r="N231" i="41"/>
  <c r="N185" i="41"/>
  <c r="N277" i="41"/>
  <c r="N233" i="41"/>
  <c r="N202" i="41"/>
  <c r="N226" i="41"/>
  <c r="N194" i="41"/>
  <c r="N210" i="41"/>
  <c r="N177" i="41"/>
  <c r="N229" i="41"/>
  <c r="N245" i="41"/>
  <c r="N235" i="41"/>
  <c r="N276" i="41"/>
  <c r="N242" i="41"/>
  <c r="N257" i="41"/>
  <c r="N222" i="41"/>
  <c r="N201" i="41"/>
  <c r="N267" i="41"/>
  <c r="N184" i="41"/>
  <c r="N254" i="41"/>
  <c r="N281" i="41"/>
  <c r="N230" i="41"/>
  <c r="N256" i="41"/>
  <c r="N183" i="41"/>
  <c r="N213" i="41"/>
  <c r="N221" i="41"/>
  <c r="N280" i="41"/>
  <c r="N261" i="41"/>
  <c r="N249" i="41"/>
  <c r="N283" i="41"/>
  <c r="N211" i="41"/>
  <c r="N241" i="41"/>
  <c r="N216" i="41"/>
  <c r="N181" i="41"/>
  <c r="N228" i="41"/>
  <c r="N274" i="41"/>
  <c r="N282" i="41"/>
  <c r="N190" i="41"/>
  <c r="N209" i="41"/>
  <c r="N269" i="41"/>
  <c r="N203" i="41"/>
  <c r="N198" i="41"/>
  <c r="N268" i="41"/>
  <c r="N258" i="41"/>
  <c r="N275" i="41"/>
  <c r="N204" i="41"/>
  <c r="N246" i="41"/>
  <c r="N252" i="41"/>
  <c r="N253" i="41"/>
  <c r="N279" i="41"/>
  <c r="N244" i="41"/>
  <c r="N220" i="41"/>
  <c r="N214" i="41"/>
  <c r="N179" i="41"/>
  <c r="N272" i="41"/>
  <c r="N263" i="41"/>
  <c r="N234" i="41"/>
  <c r="N236" i="41"/>
  <c r="N193" i="41"/>
  <c r="N260" i="41"/>
  <c r="N225" i="41"/>
  <c r="N232" i="41"/>
  <c r="N227" i="41"/>
  <c r="N196" i="41"/>
  <c r="N266" i="41"/>
  <c r="N192" i="41"/>
  <c r="N270" i="41"/>
  <c r="N215" i="41"/>
  <c r="N182" i="41"/>
  <c r="N218" i="41"/>
  <c r="N186" i="41"/>
  <c r="N188" i="41"/>
  <c r="BC124" i="41"/>
  <c r="BC125" i="41"/>
  <c r="BC126" i="41"/>
  <c r="BD125" i="41"/>
  <c r="BD126" i="41"/>
  <c r="BD124" i="41"/>
  <c r="BE124" i="41"/>
  <c r="BE125" i="41"/>
  <c r="BE126" i="41"/>
  <c r="BF125" i="41"/>
  <c r="BF126" i="41"/>
  <c r="BF124" i="41"/>
  <c r="BC129" i="41"/>
  <c r="BC127" i="41"/>
  <c r="BC130" i="41"/>
  <c r="BC128" i="41"/>
  <c r="BD129" i="41"/>
  <c r="BD128" i="41"/>
  <c r="BD130" i="41"/>
  <c r="BD127" i="41"/>
  <c r="BE130" i="41"/>
  <c r="BE127" i="41"/>
  <c r="BE128" i="41"/>
  <c r="BE129" i="41"/>
  <c r="BF130" i="41"/>
  <c r="BF128" i="41"/>
  <c r="BF129" i="41"/>
  <c r="BF127" i="41"/>
  <c r="BC134" i="41"/>
  <c r="BC133" i="41"/>
  <c r="BC131" i="41"/>
  <c r="BC132" i="41"/>
  <c r="BD131" i="41"/>
  <c r="BD132" i="41"/>
  <c r="BD134" i="41"/>
  <c r="BD133" i="41"/>
  <c r="BE132" i="41"/>
  <c r="BE134" i="41"/>
  <c r="BE133" i="41"/>
  <c r="BE131" i="41"/>
  <c r="BF131" i="41"/>
  <c r="BF134" i="41"/>
  <c r="BF133" i="41"/>
  <c r="BF132" i="41"/>
  <c r="BC136" i="41"/>
  <c r="BC138" i="41"/>
  <c r="BC137" i="41"/>
  <c r="BC135" i="41"/>
  <c r="BD138" i="41"/>
  <c r="BD137" i="41"/>
  <c r="BD135" i="41"/>
  <c r="BD136" i="41"/>
  <c r="BE138" i="41"/>
  <c r="BE135" i="41"/>
  <c r="BE137" i="41"/>
  <c r="BE136" i="41"/>
  <c r="BF137" i="41"/>
  <c r="BF136" i="41"/>
  <c r="BF135" i="41"/>
  <c r="BF138" i="41"/>
  <c r="BC141" i="41"/>
  <c r="BC142" i="41"/>
  <c r="BC140" i="41"/>
  <c r="BC139" i="41"/>
  <c r="BD142" i="41"/>
  <c r="BD140" i="41"/>
  <c r="BD139" i="41"/>
  <c r="BD141" i="41"/>
  <c r="BE141" i="41"/>
  <c r="BE139" i="41"/>
  <c r="BE140" i="41"/>
  <c r="BE142" i="41"/>
  <c r="BF139" i="41"/>
  <c r="BF142" i="41"/>
  <c r="BF140" i="41"/>
  <c r="BF141" i="41"/>
  <c r="BC144" i="41"/>
  <c r="BC145" i="41"/>
  <c r="BC146" i="41"/>
  <c r="BC143" i="41"/>
  <c r="BD146" i="41"/>
  <c r="BD144" i="41"/>
  <c r="BD143" i="41"/>
  <c r="BD145" i="41"/>
  <c r="BE144" i="41"/>
  <c r="BE145" i="41"/>
  <c r="BE143" i="41"/>
  <c r="BE146" i="41"/>
  <c r="BF145" i="41"/>
  <c r="BF143" i="41"/>
  <c r="BF146" i="41"/>
  <c r="BF144" i="41"/>
  <c r="BC149" i="41"/>
  <c r="BC147" i="41"/>
  <c r="BC150" i="41"/>
  <c r="BC148" i="41"/>
  <c r="BD150" i="41"/>
  <c r="BD147" i="41"/>
  <c r="BD149" i="41"/>
  <c r="BD148" i="41"/>
  <c r="BE147" i="41"/>
  <c r="BE149" i="41"/>
  <c r="BE150" i="41"/>
  <c r="BE148" i="41"/>
  <c r="BF150" i="41"/>
  <c r="BF148" i="41"/>
  <c r="BF147" i="41"/>
  <c r="BF149" i="41"/>
  <c r="BC152" i="41"/>
  <c r="BC151" i="41"/>
  <c r="BC153" i="41"/>
  <c r="BC154" i="41"/>
  <c r="BD152" i="41"/>
  <c r="BD154" i="41"/>
  <c r="BD151" i="41"/>
  <c r="BD153" i="41"/>
  <c r="BE151" i="41"/>
  <c r="BE154" i="41"/>
  <c r="BE153" i="41"/>
  <c r="BE152" i="41"/>
  <c r="BF152" i="41"/>
  <c r="BF154" i="41"/>
  <c r="BF151" i="41"/>
  <c r="BF153" i="41"/>
  <c r="BC158" i="41"/>
  <c r="BC156" i="41"/>
  <c r="BC155" i="41"/>
  <c r="BC157" i="41"/>
  <c r="BD155" i="41"/>
  <c r="BD158" i="41"/>
  <c r="BD156" i="41"/>
  <c r="BD157" i="41"/>
  <c r="BE158" i="41"/>
  <c r="BE157" i="41"/>
  <c r="BE156" i="41"/>
  <c r="BE155" i="41"/>
  <c r="BF157" i="41"/>
  <c r="BF158" i="41"/>
  <c r="BF155" i="41"/>
  <c r="BF156" i="41"/>
  <c r="BC161" i="41"/>
  <c r="BC162" i="41"/>
  <c r="BC159" i="41"/>
  <c r="BC160" i="41"/>
  <c r="BD162" i="41"/>
  <c r="BD159" i="41"/>
  <c r="BD160" i="41"/>
  <c r="BD161" i="41"/>
  <c r="BE162" i="41"/>
  <c r="BE160" i="41"/>
  <c r="BE159" i="41"/>
  <c r="BE161" i="41"/>
  <c r="BF159" i="41"/>
  <c r="BF160" i="41"/>
  <c r="BF161" i="41"/>
  <c r="BF162" i="41"/>
  <c r="BC164" i="41"/>
  <c r="BC166" i="41"/>
  <c r="BC163" i="41"/>
  <c r="BC165" i="41"/>
  <c r="BD164" i="41"/>
  <c r="BD165" i="41"/>
  <c r="BD166" i="41"/>
  <c r="BD163" i="41"/>
  <c r="BE164" i="41"/>
  <c r="BE166" i="41"/>
  <c r="BE163" i="41"/>
  <c r="BE165" i="41"/>
  <c r="BF166" i="41"/>
  <c r="BF165" i="41"/>
  <c r="BF164" i="41"/>
  <c r="BF163" i="41"/>
  <c r="BC170" i="41"/>
  <c r="BC167" i="41"/>
  <c r="BC169" i="41"/>
  <c r="BC168" i="41"/>
  <c r="BD167" i="41"/>
  <c r="BD170" i="41"/>
  <c r="BD169" i="41"/>
  <c r="BD168" i="41"/>
  <c r="BE169" i="41"/>
  <c r="BE168" i="41"/>
  <c r="BE170" i="41"/>
  <c r="BE167" i="41"/>
  <c r="BH165" i="41"/>
  <c r="BH130" i="41"/>
  <c r="BH127" i="41"/>
  <c r="BH153" i="41"/>
  <c r="BH135" i="41"/>
  <c r="BH156" i="41"/>
  <c r="BF167" i="41"/>
  <c r="BH140" i="41"/>
  <c r="BH126" i="41"/>
  <c r="BH134" i="41"/>
  <c r="BH149" i="41"/>
  <c r="BH142" i="41"/>
  <c r="BH138" i="41"/>
  <c r="BH167" i="41"/>
  <c r="BH154" i="41"/>
  <c r="BH125" i="41"/>
  <c r="BH141" i="41"/>
  <c r="BH161" i="41"/>
  <c r="BH160" i="41"/>
  <c r="BH170" i="41"/>
  <c r="BH144" i="41"/>
  <c r="BF169" i="41"/>
  <c r="BH148" i="41"/>
  <c r="BH155" i="41"/>
  <c r="BH146" i="41"/>
  <c r="BH132" i="41"/>
  <c r="BH145" i="41"/>
  <c r="BH151" i="41"/>
  <c r="BH136" i="41"/>
  <c r="BH172" i="41"/>
  <c r="BH158" i="41"/>
  <c r="BH157" i="41"/>
  <c r="BH152" i="41"/>
  <c r="BH163" i="41"/>
  <c r="BH143" i="41"/>
  <c r="BF168" i="41"/>
  <c r="BH164" i="41"/>
  <c r="BH171" i="41"/>
  <c r="BF170" i="41"/>
  <c r="BH131" i="41"/>
  <c r="BH139" i="41"/>
  <c r="BH133" i="41"/>
  <c r="BH124" i="41"/>
  <c r="BH150" i="41"/>
  <c r="BH166" i="41"/>
  <c r="BH169" i="41"/>
  <c r="BH128" i="41"/>
  <c r="BH137" i="41"/>
  <c r="BH168" i="41"/>
  <c r="BH147" i="41"/>
  <c r="BH162" i="41"/>
  <c r="BH129" i="41"/>
  <c r="BH159" i="41"/>
  <c r="BC173" i="41"/>
  <c r="BC171" i="41"/>
  <c r="BC174" i="41"/>
  <c r="BC172" i="41"/>
  <c r="BD172" i="41"/>
  <c r="BD174" i="41"/>
  <c r="BD171" i="41"/>
  <c r="BD173" i="41"/>
  <c r="BE173" i="41"/>
  <c r="BE174" i="41"/>
  <c r="BH176" i="41"/>
  <c r="BH175" i="41"/>
  <c r="BE172" i="41"/>
  <c r="BE171" i="41"/>
  <c r="BH174" i="41"/>
  <c r="BH173" i="41"/>
  <c r="BF172" i="41"/>
  <c r="BF173" i="41"/>
  <c r="BF171" i="41"/>
  <c r="BF174" i="41"/>
  <c r="BC175" i="41"/>
  <c r="BC178" i="41"/>
  <c r="BC177" i="41"/>
  <c r="BC176" i="41"/>
  <c r="BD177" i="41"/>
  <c r="BD176" i="41"/>
  <c r="BD178" i="41"/>
  <c r="BD175" i="41"/>
  <c r="BH180" i="41"/>
  <c r="BE175" i="41"/>
  <c r="BE177" i="41"/>
  <c r="BH178" i="41"/>
  <c r="BH177" i="41"/>
  <c r="BE178" i="41"/>
  <c r="BH179" i="41"/>
  <c r="BE176" i="41"/>
  <c r="BF176" i="41"/>
  <c r="BF177" i="41"/>
  <c r="BF178" i="41"/>
  <c r="BF175" i="41"/>
  <c r="BC182" i="41"/>
  <c r="BC179" i="41"/>
  <c r="BC181" i="41"/>
  <c r="BC180" i="41"/>
  <c r="BD179" i="41"/>
  <c r="BD181" i="41"/>
  <c r="BD182" i="41"/>
  <c r="BD180" i="41"/>
  <c r="BH184" i="41"/>
  <c r="BE180" i="41"/>
  <c r="BH182" i="41"/>
  <c r="BE182" i="41"/>
  <c r="BH181" i="41"/>
  <c r="BH183" i="41"/>
  <c r="BE179" i="41"/>
  <c r="BE181" i="41"/>
  <c r="BF179" i="41"/>
  <c r="BF181" i="41"/>
  <c r="BF180" i="41"/>
  <c r="BF182" i="41"/>
  <c r="BC186" i="41"/>
  <c r="BC183" i="41"/>
  <c r="BC185" i="41"/>
  <c r="BC184" i="41"/>
  <c r="BD183" i="41"/>
  <c r="BD184" i="41"/>
  <c r="BD185" i="41"/>
  <c r="BD186" i="41"/>
  <c r="BE184" i="41"/>
  <c r="BH185" i="41"/>
  <c r="BE183" i="41"/>
  <c r="BE185" i="41"/>
  <c r="BH186" i="41"/>
  <c r="BH188" i="41"/>
  <c r="BH187" i="41"/>
  <c r="BE186" i="41"/>
  <c r="BF184" i="41"/>
  <c r="BF183" i="41"/>
  <c r="BF186" i="41"/>
  <c r="BF185" i="41"/>
  <c r="BC190" i="41"/>
  <c r="BC187" i="41"/>
  <c r="BC189" i="41"/>
  <c r="BC188" i="41"/>
  <c r="BD190" i="41"/>
  <c r="BD189" i="41"/>
  <c r="BD188" i="41"/>
  <c r="BD187" i="41"/>
  <c r="BH192" i="41"/>
  <c r="BH191" i="41"/>
  <c r="BH189" i="41"/>
  <c r="BE190" i="41"/>
  <c r="BE187" i="41"/>
  <c r="BE189" i="41"/>
  <c r="BE188" i="41"/>
  <c r="BH190" i="41"/>
  <c r="BF188" i="41"/>
  <c r="BF187" i="41"/>
  <c r="BF190" i="41"/>
  <c r="BF189" i="41"/>
  <c r="BC192" i="41"/>
  <c r="BC193" i="41"/>
  <c r="BC191" i="41"/>
  <c r="BC194" i="41"/>
  <c r="BD193" i="41"/>
  <c r="BD194" i="41"/>
  <c r="BD191" i="41"/>
  <c r="BD192" i="41"/>
  <c r="BE191" i="41"/>
  <c r="BE193" i="41"/>
  <c r="BH195" i="41"/>
  <c r="BH196" i="41"/>
  <c r="BH194" i="41"/>
  <c r="BH193" i="41"/>
  <c r="BE194" i="41"/>
  <c r="BE192" i="41"/>
  <c r="BF192" i="41"/>
  <c r="BF191" i="41"/>
  <c r="BF193" i="41"/>
  <c r="BF194" i="41"/>
  <c r="BC198" i="41"/>
  <c r="BC195" i="41"/>
  <c r="BC197" i="41"/>
  <c r="BC196" i="41"/>
  <c r="BD197" i="41"/>
  <c r="BD196" i="41"/>
  <c r="BD198" i="41"/>
  <c r="BD195" i="41"/>
  <c r="BE195" i="41"/>
  <c r="BH198" i="41"/>
  <c r="BE197" i="41"/>
  <c r="BH197" i="41"/>
  <c r="BH199" i="41"/>
  <c r="BE196" i="41"/>
  <c r="BH200" i="41"/>
  <c r="BE198" i="41"/>
  <c r="BF195" i="41"/>
  <c r="BF197" i="41"/>
  <c r="BF198" i="41"/>
  <c r="BF196" i="41"/>
  <c r="BC201" i="41"/>
  <c r="BC202" i="41"/>
  <c r="BC199" i="41"/>
  <c r="BC200" i="41"/>
  <c r="BD201" i="41"/>
  <c r="BD202" i="41"/>
  <c r="BD199" i="41"/>
  <c r="BD200" i="41"/>
  <c r="BE202" i="41"/>
  <c r="BH202" i="41"/>
  <c r="BH201" i="41"/>
  <c r="BH203" i="41"/>
  <c r="BH204" i="41"/>
  <c r="BE200" i="41"/>
  <c r="BE201" i="41"/>
  <c r="BE199" i="41"/>
  <c r="BF199" i="41"/>
  <c r="BF201" i="41"/>
  <c r="BF200" i="41"/>
  <c r="BF202" i="41"/>
  <c r="BC203" i="41"/>
  <c r="BC206" i="41"/>
  <c r="BC204" i="41"/>
  <c r="BC205" i="41"/>
  <c r="BD206" i="41"/>
  <c r="BD205" i="41"/>
  <c r="BD204" i="41"/>
  <c r="BD203" i="41"/>
  <c r="BE206" i="41"/>
  <c r="BE204" i="41"/>
  <c r="BH208" i="41"/>
  <c r="BH205" i="41"/>
  <c r="BH207" i="41"/>
  <c r="BE205" i="41"/>
  <c r="BH206" i="41"/>
  <c r="BE203" i="41"/>
  <c r="BF205" i="41"/>
  <c r="BF203" i="41"/>
  <c r="BF204" i="41"/>
  <c r="BF206" i="41"/>
  <c r="BC208" i="41"/>
  <c r="BC210" i="41"/>
  <c r="BC207" i="41"/>
  <c r="BC209" i="41"/>
  <c r="BD207" i="41"/>
  <c r="BD209" i="41"/>
  <c r="BD208" i="41"/>
  <c r="BD210" i="41"/>
  <c r="BH212" i="41"/>
  <c r="BE208" i="41"/>
  <c r="BE207" i="41"/>
  <c r="BH211" i="41"/>
  <c r="BE210" i="41"/>
  <c r="BH209" i="41"/>
  <c r="BH210" i="41"/>
  <c r="BE209" i="41"/>
  <c r="BF207" i="41"/>
  <c r="BF210" i="41"/>
  <c r="BF208" i="41"/>
  <c r="BF209" i="41"/>
  <c r="BC211" i="41"/>
  <c r="BC212" i="41"/>
  <c r="BC213" i="41"/>
  <c r="BC214" i="41"/>
  <c r="BD211" i="41"/>
  <c r="BD212" i="41"/>
  <c r="BD214" i="41"/>
  <c r="BD213" i="41"/>
  <c r="BE214" i="41"/>
  <c r="BE211" i="41"/>
  <c r="BE212" i="41"/>
  <c r="BE213" i="41"/>
  <c r="BF211" i="41"/>
  <c r="BF213" i="41"/>
  <c r="BF212" i="41"/>
  <c r="BH216" i="41"/>
  <c r="BH213" i="41"/>
  <c r="BH214" i="41"/>
  <c r="BH215" i="41"/>
  <c r="BF214" i="41"/>
  <c r="BC216" i="41"/>
  <c r="BC215" i="41"/>
  <c r="BC217" i="41"/>
  <c r="BC218" i="41"/>
  <c r="BD218" i="41"/>
  <c r="BD217" i="41"/>
  <c r="BD215" i="41"/>
  <c r="BD216" i="41"/>
  <c r="BE216" i="41"/>
  <c r="BE217" i="41"/>
  <c r="BE215" i="41"/>
  <c r="BE218" i="41"/>
  <c r="BF215" i="41"/>
  <c r="BH219" i="41"/>
  <c r="BF217" i="41"/>
  <c r="BH217" i="41"/>
  <c r="BH218" i="41"/>
  <c r="BF216" i="41"/>
  <c r="BH220" i="41"/>
  <c r="BF218" i="41"/>
  <c r="BH221" i="41"/>
  <c r="BH222" i="41"/>
  <c r="BH224" i="41"/>
  <c r="BH223" i="41"/>
  <c r="BH226" i="41"/>
  <c r="BH228" i="41"/>
  <c r="BH227" i="41"/>
  <c r="BH225" i="41"/>
  <c r="BH230" i="41"/>
  <c r="BH229" i="41"/>
  <c r="BH231" i="41"/>
  <c r="BH232" i="41"/>
  <c r="BH236" i="41"/>
  <c r="BH234" i="41"/>
  <c r="BH235" i="41"/>
  <c r="BH233" i="41"/>
  <c r="BH237" i="41"/>
  <c r="BH240" i="41"/>
  <c r="BH239" i="41"/>
  <c r="BH238" i="41"/>
  <c r="BH243" i="41"/>
  <c r="BH241" i="41"/>
  <c r="BH244" i="41"/>
  <c r="BH242" i="41"/>
  <c r="BH248" i="41"/>
  <c r="BH245" i="41"/>
  <c r="BH247" i="41"/>
  <c r="BH246" i="41"/>
  <c r="BH251" i="41"/>
  <c r="BH250" i="41"/>
  <c r="BH249" i="41"/>
  <c r="BH252" i="41"/>
  <c r="BH254" i="41"/>
  <c r="BH255" i="41"/>
  <c r="BH253" i="41"/>
  <c r="BH256" i="41"/>
  <c r="BH260" i="41"/>
  <c r="BH257" i="41"/>
  <c r="BH258" i="41"/>
  <c r="BH259" i="41"/>
  <c r="BH262" i="41"/>
  <c r="BH261" i="41"/>
  <c r="BH263" i="41"/>
  <c r="BH264" i="41"/>
  <c r="BH265" i="41"/>
  <c r="BH266" i="41"/>
  <c r="BH273" i="41"/>
  <c r="BH275" i="41"/>
  <c r="BH267" i="41"/>
  <c r="BH272" i="41"/>
  <c r="BH274" i="41"/>
  <c r="BH270" i="41"/>
  <c r="BH269" i="41"/>
  <c r="BH276" i="41"/>
  <c r="BH271" i="41"/>
  <c r="BH268" i="41"/>
  <c r="BC233" i="41"/>
  <c r="BC227" i="41"/>
  <c r="BC228" i="41"/>
  <c r="BC221" i="41"/>
  <c r="BC261" i="41"/>
  <c r="BC239" i="41"/>
  <c r="BH282" i="41"/>
  <c r="BC262" i="41"/>
  <c r="BC246" i="41"/>
  <c r="BC277" i="41"/>
  <c r="BC272" i="41"/>
  <c r="BC234" i="41"/>
  <c r="BC260" i="41"/>
  <c r="BC241" i="41"/>
  <c r="BC229" i="41"/>
  <c r="BC252" i="41"/>
  <c r="BC273" i="41"/>
  <c r="BC268" i="41"/>
  <c r="BC238" i="41"/>
  <c r="BC270" i="41"/>
  <c r="BH283" i="41"/>
  <c r="BC251" i="41"/>
  <c r="BC274" i="41"/>
  <c r="BC265" i="41"/>
  <c r="BH280" i="41"/>
  <c r="BC275" i="41"/>
  <c r="BH278" i="41"/>
  <c r="BC276" i="41"/>
  <c r="BC266" i="41"/>
  <c r="BC278" i="41"/>
  <c r="BC253" i="41"/>
  <c r="BC264" i="41"/>
  <c r="BC232" i="41"/>
  <c r="BC271" i="41"/>
  <c r="BC245" i="41"/>
  <c r="BH281" i="41"/>
  <c r="BC267" i="41"/>
  <c r="BC248" i="41"/>
  <c r="BC226" i="41"/>
  <c r="BC255" i="41"/>
  <c r="BC219" i="41"/>
  <c r="BH277" i="41"/>
  <c r="BC220" i="41"/>
  <c r="BC243" i="41"/>
  <c r="BC230" i="41"/>
  <c r="BC242" i="41"/>
  <c r="BC254" i="41"/>
  <c r="BC269" i="41"/>
  <c r="BC247" i="41"/>
  <c r="BC244" i="41"/>
  <c r="BC256" i="41"/>
  <c r="BC236" i="41"/>
  <c r="BC237" i="41"/>
  <c r="BC263" i="41"/>
  <c r="BC257" i="41"/>
  <c r="BC250" i="41"/>
  <c r="BC235" i="41"/>
  <c r="BC225" i="41"/>
  <c r="BC258" i="41"/>
  <c r="BC223" i="41"/>
  <c r="BC259" i="41"/>
  <c r="BH279" i="41"/>
  <c r="BC222" i="41"/>
  <c r="BC249" i="41"/>
  <c r="BC224" i="41"/>
  <c r="BC231" i="41"/>
  <c r="BC240" i="41"/>
  <c r="BD275" i="41"/>
  <c r="BD228" i="41"/>
  <c r="BD256" i="41"/>
  <c r="BD223" i="41"/>
  <c r="BD276" i="41"/>
  <c r="BC280" i="41"/>
  <c r="BD234" i="41"/>
  <c r="BD235" i="41"/>
  <c r="BD245" i="41"/>
  <c r="BC279" i="41"/>
  <c r="BD224" i="41"/>
  <c r="BD254" i="41"/>
  <c r="BD259" i="41"/>
  <c r="BD239" i="41"/>
  <c r="BD219" i="41"/>
  <c r="BC282" i="41"/>
  <c r="BD266" i="41"/>
  <c r="BD250" i="41"/>
  <c r="BD241" i="41"/>
  <c r="BD237" i="41"/>
  <c r="BD236" i="41"/>
  <c r="BD221" i="41"/>
  <c r="BD260" i="41"/>
  <c r="BC283" i="41"/>
  <c r="BD258" i="41"/>
  <c r="BD249" i="41"/>
  <c r="BD229" i="41"/>
  <c r="BD226" i="41"/>
  <c r="BD225" i="41"/>
  <c r="BD238" i="41"/>
  <c r="BD247" i="41"/>
  <c r="BD265" i="41"/>
  <c r="BD268" i="41"/>
  <c r="BD271" i="41"/>
  <c r="BD263" i="41"/>
  <c r="BD255" i="41"/>
  <c r="BD220" i="41"/>
  <c r="BD262" i="41"/>
  <c r="BD240" i="41"/>
  <c r="BD246" i="41"/>
  <c r="BD251" i="41"/>
  <c r="BC281" i="41"/>
  <c r="BD242" i="41"/>
  <c r="BD269" i="41"/>
  <c r="BD243" i="41"/>
  <c r="BD272" i="41"/>
  <c r="BD222" i="41"/>
  <c r="BD231" i="41"/>
  <c r="BD233" i="41"/>
  <c r="BD232" i="41"/>
  <c r="BD270" i="41"/>
  <c r="BD257" i="41"/>
  <c r="BD274" i="41"/>
  <c r="BD267" i="41"/>
  <c r="BD252" i="41"/>
  <c r="BD248" i="41"/>
  <c r="BD230" i="41"/>
  <c r="BD273" i="41"/>
  <c r="BD277" i="41"/>
  <c r="BD264" i="41"/>
  <c r="BD244" i="41"/>
  <c r="BD278" i="41"/>
  <c r="BD227" i="41"/>
  <c r="BD253" i="41"/>
  <c r="BD261" i="41"/>
  <c r="BE264" i="41"/>
  <c r="BE248" i="41"/>
  <c r="BF223" i="41"/>
  <c r="BF258" i="41"/>
  <c r="BF259" i="41"/>
  <c r="BF265" i="41"/>
  <c r="BD281" i="41"/>
  <c r="BF277" i="41"/>
  <c r="BE268" i="41"/>
  <c r="BF234" i="41"/>
  <c r="BE255" i="41"/>
  <c r="BF268" i="41"/>
  <c r="BF240" i="41"/>
  <c r="BF221" i="41"/>
  <c r="BE241" i="41"/>
  <c r="BF243" i="41"/>
  <c r="BE236" i="41"/>
  <c r="BF235" i="41"/>
  <c r="BE266" i="41"/>
  <c r="BF257" i="41"/>
  <c r="BE227" i="41"/>
  <c r="BD282" i="41"/>
  <c r="BF276" i="41"/>
  <c r="BE228" i="41"/>
  <c r="BF231" i="41"/>
  <c r="BF229" i="41"/>
  <c r="BE229" i="41"/>
  <c r="BE261" i="41"/>
  <c r="BE232" i="41"/>
  <c r="BE240" i="41"/>
  <c r="BF253" i="41"/>
  <c r="BF249" i="41"/>
  <c r="BE230" i="41"/>
  <c r="BF250" i="41"/>
  <c r="BE262" i="41"/>
  <c r="BF225" i="41"/>
  <c r="BF267" i="41"/>
  <c r="BF227" i="41"/>
  <c r="BF245" i="41"/>
  <c r="BE252" i="41"/>
  <c r="BF264" i="41"/>
  <c r="BF239" i="41"/>
  <c r="BF244" i="41"/>
  <c r="BF238" i="41"/>
  <c r="BF222" i="41"/>
  <c r="BE271" i="41"/>
  <c r="BE222" i="41"/>
  <c r="BF274" i="41"/>
  <c r="BD283" i="41"/>
  <c r="BF262" i="41"/>
  <c r="BE235" i="41"/>
  <c r="BE272" i="41"/>
  <c r="BF230" i="41"/>
  <c r="BD280" i="41"/>
  <c r="BE265" i="41"/>
  <c r="BE231" i="41"/>
  <c r="BF236" i="41"/>
  <c r="BF241" i="41"/>
  <c r="BF247" i="41"/>
  <c r="BF246" i="41"/>
  <c r="BF270" i="41"/>
  <c r="BE233" i="41"/>
  <c r="BF269" i="41"/>
  <c r="BF255" i="41"/>
  <c r="BE223" i="41"/>
  <c r="BE267" i="41"/>
  <c r="BF252" i="41"/>
  <c r="BE242" i="41"/>
  <c r="BE257" i="41"/>
  <c r="BE258" i="41"/>
  <c r="BF248" i="41"/>
  <c r="BE256" i="41"/>
  <c r="BE247" i="41"/>
  <c r="BE221" i="41"/>
  <c r="BE273" i="41"/>
  <c r="BE263" i="41"/>
  <c r="BE274" i="41"/>
  <c r="BE259" i="41"/>
  <c r="BE234" i="41"/>
  <c r="BE251" i="41"/>
  <c r="BE250" i="41"/>
  <c r="BD279" i="41"/>
  <c r="BF219" i="41"/>
  <c r="BE245" i="41"/>
  <c r="BE275" i="41"/>
  <c r="BF251" i="41"/>
  <c r="BE270" i="41"/>
  <c r="BF237" i="41"/>
  <c r="BE243" i="41"/>
  <c r="BF254" i="41"/>
  <c r="BE239" i="41"/>
  <c r="BF271" i="41"/>
  <c r="BF275" i="41"/>
  <c r="BF278" i="41"/>
  <c r="BE238" i="41"/>
  <c r="BE226" i="41"/>
  <c r="BF233" i="41"/>
  <c r="BF260" i="41"/>
  <c r="BE253" i="41"/>
  <c r="BE276" i="41"/>
  <c r="BF226" i="41"/>
  <c r="BF261" i="41"/>
  <c r="BF272" i="41"/>
  <c r="BF242" i="41"/>
  <c r="BE254" i="41"/>
  <c r="BE269" i="41"/>
  <c r="BF228" i="41"/>
  <c r="BE246" i="41"/>
  <c r="BF232" i="41"/>
  <c r="BF273" i="41"/>
  <c r="BE237" i="41"/>
  <c r="BE220" i="41"/>
  <c r="BE225" i="41"/>
  <c r="BF263" i="41"/>
  <c r="BE219" i="41"/>
  <c r="BE224" i="41"/>
  <c r="BF266" i="41"/>
  <c r="BE249" i="41"/>
  <c r="BF220" i="41"/>
  <c r="BF224" i="41"/>
  <c r="BF256" i="41"/>
  <c r="BE278" i="41"/>
  <c r="BE260" i="41"/>
  <c r="BE277" i="41"/>
  <c r="BE244" i="41"/>
  <c r="BE281" i="41"/>
  <c r="BE279" i="41"/>
  <c r="BE282" i="41"/>
  <c r="BE280" i="41"/>
  <c r="BE283" i="41"/>
  <c r="BF280" i="41"/>
  <c r="BF282" i="41"/>
  <c r="BF279" i="41"/>
  <c r="BF283" i="41"/>
  <c r="BF281" i="41"/>
  <c r="BG127" i="41"/>
  <c r="BG124" i="41"/>
  <c r="BG125" i="41"/>
  <c r="BG126" i="41"/>
  <c r="BG130" i="41"/>
  <c r="BG131" i="41"/>
  <c r="BG128" i="41"/>
  <c r="BG129" i="41"/>
  <c r="BG132" i="41"/>
  <c r="BG135" i="41"/>
  <c r="BG133" i="41"/>
  <c r="BG134" i="41"/>
  <c r="BG139" i="41"/>
  <c r="BG138" i="41"/>
  <c r="BG136" i="41"/>
  <c r="BG137" i="41"/>
  <c r="BG143" i="41"/>
  <c r="BG142" i="41"/>
  <c r="BG140" i="41"/>
  <c r="BG141" i="41"/>
  <c r="BG145" i="41"/>
  <c r="BG147" i="41"/>
  <c r="BG144" i="41"/>
  <c r="BG146" i="41"/>
  <c r="BG148" i="41"/>
  <c r="BG149" i="41"/>
  <c r="BG150" i="41"/>
  <c r="BG151" i="41"/>
  <c r="BG152" i="41"/>
  <c r="BG155" i="41"/>
  <c r="BG154" i="41"/>
  <c r="BG153" i="41"/>
  <c r="BG156" i="41"/>
  <c r="BG158" i="41"/>
  <c r="BG159" i="41"/>
  <c r="BG157" i="41"/>
  <c r="BG161" i="41"/>
  <c r="BG162" i="41"/>
  <c r="BG163" i="41"/>
  <c r="BG160" i="41"/>
  <c r="BG165" i="41"/>
  <c r="BG167" i="41"/>
  <c r="BG166" i="41"/>
  <c r="BG164" i="41"/>
  <c r="BG169" i="41"/>
  <c r="BG171" i="41"/>
  <c r="BG168" i="41"/>
  <c r="BG170" i="41"/>
  <c r="BG172" i="41"/>
  <c r="BG175" i="41"/>
  <c r="BG173" i="41"/>
  <c r="BG174" i="41"/>
  <c r="BG177" i="41"/>
  <c r="BG179" i="41"/>
  <c r="BG176" i="41"/>
  <c r="BG178" i="41"/>
  <c r="BG183" i="41"/>
  <c r="BG181" i="41"/>
  <c r="BG180" i="41"/>
  <c r="BG182" i="41"/>
  <c r="BG186" i="41"/>
  <c r="BG184" i="41"/>
  <c r="BG185" i="41"/>
  <c r="BG187" i="41"/>
  <c r="BG190" i="41"/>
  <c r="BG191" i="41"/>
  <c r="BG188" i="41"/>
  <c r="BG189" i="41"/>
  <c r="BG193" i="41"/>
  <c r="BG194" i="41"/>
  <c r="BG192" i="41"/>
  <c r="BG195" i="41"/>
  <c r="BG198" i="41"/>
  <c r="BG197" i="41"/>
  <c r="BG199" i="41"/>
  <c r="BG196" i="41"/>
  <c r="BG200" i="41"/>
  <c r="BG203" i="41"/>
  <c r="BG201" i="41"/>
  <c r="BG202" i="41"/>
  <c r="BG205" i="41"/>
  <c r="BG204" i="41"/>
  <c r="BG206" i="41"/>
  <c r="BG207" i="41"/>
  <c r="BG211" i="41"/>
  <c r="BG209" i="41"/>
  <c r="BG210" i="41"/>
  <c r="BG208" i="41"/>
  <c r="BG213" i="41"/>
  <c r="BG212" i="41"/>
  <c r="BG214" i="41"/>
  <c r="BG215" i="41"/>
  <c r="BG219" i="41"/>
  <c r="BG218" i="41"/>
  <c r="BG217" i="41"/>
  <c r="BG216" i="41"/>
  <c r="BG269" i="41"/>
  <c r="BG237" i="41"/>
  <c r="BG270" i="41"/>
  <c r="BG230" i="41"/>
  <c r="BG242" i="41"/>
  <c r="BG247" i="41"/>
  <c r="BG223" i="41"/>
  <c r="BG235" i="41"/>
  <c r="BG266" i="41"/>
  <c r="BG273" i="41"/>
  <c r="BG267" i="41"/>
  <c r="BG231" i="41"/>
  <c r="BG253" i="41"/>
  <c r="BG241" i="41"/>
  <c r="BG271" i="41"/>
  <c r="BG248" i="41"/>
  <c r="BG256" i="41"/>
  <c r="BG249" i="41"/>
  <c r="BG220" i="41"/>
  <c r="BG222" i="41"/>
  <c r="BG233" i="41"/>
  <c r="BG257" i="41"/>
  <c r="BG238" i="41"/>
  <c r="BG221" i="41"/>
  <c r="BG239" i="41"/>
  <c r="BG262" i="41"/>
  <c r="BG265" i="41"/>
  <c r="BG236" i="41"/>
  <c r="BG225" i="41"/>
  <c r="BG252" i="41"/>
  <c r="BG224" i="41"/>
  <c r="BG274" i="41"/>
  <c r="BG251" i="41"/>
  <c r="BG272" i="41"/>
  <c r="BG227" i="41"/>
  <c r="BG246" i="41"/>
  <c r="BG226" i="41"/>
  <c r="BG243" i="41"/>
  <c r="BG260" i="41"/>
  <c r="BG232" i="41"/>
  <c r="BG261" i="41"/>
  <c r="BG240" i="41"/>
  <c r="BG229" i="41"/>
  <c r="BG264" i="41"/>
  <c r="BG250" i="41"/>
  <c r="BG263" i="41"/>
  <c r="BG255" i="41"/>
  <c r="BG258" i="41"/>
  <c r="BG234" i="41"/>
  <c r="BG254" i="41"/>
  <c r="BG244" i="41"/>
  <c r="BG275" i="41"/>
  <c r="BG259" i="41"/>
  <c r="BG228" i="41"/>
  <c r="BG245" i="41"/>
  <c r="BG268" i="41"/>
  <c r="BG281" i="41"/>
  <c r="BG277" i="41"/>
  <c r="BG278" i="41"/>
  <c r="BG276" i="41"/>
  <c r="BG280" i="41"/>
  <c r="BG282" i="41"/>
  <c r="BG279" i="41"/>
  <c r="BG283" i="41"/>
  <c r="U189" i="37" l="1"/>
  <c r="V189" i="37" l="1"/>
  <c r="E138" i="38" l="1"/>
  <c r="E130" i="38"/>
  <c r="E125" i="38"/>
  <c r="E151" i="38"/>
  <c r="E154" i="38"/>
  <c r="E149" i="38"/>
  <c r="E136" i="38"/>
  <c r="E156" i="38"/>
  <c r="E144" i="38"/>
  <c r="E129" i="38"/>
  <c r="E115" i="38"/>
  <c r="E148" i="38"/>
  <c r="E128" i="38"/>
  <c r="E135" i="38"/>
  <c r="E143" i="38"/>
  <c r="E121" i="38"/>
  <c r="E152" i="38"/>
  <c r="E163" i="38"/>
  <c r="E119" i="38"/>
  <c r="E126" i="38"/>
  <c r="E145" i="38"/>
  <c r="E147" i="38"/>
  <c r="E162" i="38"/>
  <c r="E160" i="38"/>
  <c r="E133" i="38"/>
  <c r="E141" i="38"/>
  <c r="E117" i="38"/>
  <c r="E139" i="38"/>
  <c r="E116" i="38"/>
  <c r="E161" i="38"/>
  <c r="E127" i="38"/>
  <c r="E157" i="38"/>
  <c r="E137" i="38"/>
  <c r="E159" i="38"/>
  <c r="E153" i="38"/>
  <c r="E131" i="38"/>
  <c r="E146" i="38"/>
  <c r="E123" i="38"/>
  <c r="E142" i="38"/>
  <c r="E114" i="38"/>
  <c r="E132" i="38"/>
  <c r="E140" i="38"/>
  <c r="E113" i="38"/>
  <c r="E158" i="38"/>
  <c r="E120" i="38"/>
  <c r="E122" i="38"/>
  <c r="E124" i="38"/>
  <c r="E118" i="38"/>
  <c r="E150" i="38"/>
  <c r="E155" i="38"/>
  <c r="E134" i="38"/>
  <c r="G156" i="38"/>
  <c r="G121" i="38"/>
  <c r="G141" i="38"/>
  <c r="G123" i="38"/>
  <c r="G122" i="38"/>
  <c r="G150" i="38"/>
  <c r="G119" i="38"/>
  <c r="G153" i="38"/>
  <c r="G163" i="38"/>
  <c r="G143" i="38"/>
  <c r="G133" i="38"/>
  <c r="G118" i="38"/>
  <c r="G154" i="38"/>
  <c r="G145" i="38"/>
  <c r="G120" i="38"/>
  <c r="G158" i="38"/>
  <c r="G131" i="38"/>
  <c r="G114" i="38"/>
  <c r="G162" i="38"/>
  <c r="G136" i="38"/>
  <c r="G128" i="38"/>
  <c r="G148" i="38"/>
  <c r="G155" i="38"/>
  <c r="G138" i="38"/>
  <c r="G161" i="38"/>
  <c r="G113" i="38"/>
  <c r="G147" i="38"/>
  <c r="G135" i="38"/>
  <c r="G151" i="38"/>
  <c r="G116" i="38"/>
  <c r="G146" i="38"/>
  <c r="G140" i="38"/>
  <c r="G126" i="38"/>
  <c r="G125" i="38"/>
  <c r="G124" i="38"/>
  <c r="G127" i="38"/>
  <c r="G130" i="38"/>
  <c r="G129" i="38"/>
  <c r="G160" i="38"/>
  <c r="G137" i="38"/>
  <c r="G152" i="38"/>
  <c r="G115" i="38"/>
  <c r="G149" i="38"/>
  <c r="G142" i="38"/>
  <c r="G144" i="38"/>
  <c r="G132" i="38"/>
  <c r="G139" i="38"/>
  <c r="G117" i="38"/>
  <c r="G134" i="38"/>
  <c r="G157" i="38"/>
  <c r="G159" i="38"/>
  <c r="F150" i="38" l="1"/>
  <c r="F128" i="38"/>
  <c r="F131" i="38"/>
  <c r="F146" i="38"/>
  <c r="F133" i="38"/>
  <c r="F138" i="38"/>
  <c r="F118" i="38"/>
  <c r="F160" i="38"/>
  <c r="F148" i="38"/>
  <c r="F124" i="38"/>
  <c r="F153" i="38"/>
  <c r="F162" i="38"/>
  <c r="F115" i="38"/>
  <c r="F147" i="38"/>
  <c r="F120" i="38"/>
  <c r="F137" i="38"/>
  <c r="F145" i="38"/>
  <c r="F144" i="38"/>
  <c r="F158" i="38"/>
  <c r="F157" i="38"/>
  <c r="F126" i="38"/>
  <c r="F156" i="38"/>
  <c r="F159" i="38"/>
  <c r="F127" i="38"/>
  <c r="F136" i="38"/>
  <c r="F140" i="38"/>
  <c r="F161" i="38"/>
  <c r="F163" i="38"/>
  <c r="F149" i="38"/>
  <c r="F122" i="38"/>
  <c r="F129" i="38"/>
  <c r="F113" i="38"/>
  <c r="F119" i="38"/>
  <c r="F132" i="38"/>
  <c r="F116" i="38"/>
  <c r="F152" i="38"/>
  <c r="F154" i="38"/>
  <c r="F114" i="38"/>
  <c r="F139" i="38"/>
  <c r="F121" i="38"/>
  <c r="F151" i="38"/>
  <c r="F134" i="38"/>
  <c r="F142" i="38"/>
  <c r="F117" i="38"/>
  <c r="F143" i="38"/>
  <c r="F125" i="38"/>
  <c r="F155" i="38"/>
  <c r="F123" i="38"/>
  <c r="F141" i="38"/>
  <c r="F135" i="38"/>
  <c r="F130" i="38"/>
  <c r="C121" i="38" l="1"/>
  <c r="C113" i="38"/>
  <c r="C114" i="38"/>
  <c r="C118" i="38"/>
  <c r="C122" i="38"/>
  <c r="C115" i="38"/>
  <c r="C116" i="38"/>
  <c r="C120" i="38"/>
  <c r="C119" i="38"/>
  <c r="C117" i="38"/>
  <c r="C129" i="38" l="1"/>
  <c r="C128" i="38"/>
  <c r="C125" i="38"/>
  <c r="C127" i="38"/>
  <c r="C131" i="38"/>
  <c r="C124" i="38"/>
  <c r="C126" i="38"/>
  <c r="C123" i="38"/>
  <c r="C132" i="38"/>
  <c r="C130" i="38"/>
  <c r="E77" i="38" l="1"/>
  <c r="E57" i="38"/>
  <c r="E107" i="38"/>
  <c r="E36" i="38"/>
  <c r="E12" i="38"/>
  <c r="E82" i="38"/>
  <c r="E10" i="38"/>
  <c r="E49" i="38"/>
  <c r="E32" i="38"/>
  <c r="E22" i="38"/>
  <c r="E80" i="38"/>
  <c r="E50" i="38"/>
  <c r="E34" i="38"/>
  <c r="E28" i="38"/>
  <c r="E105" i="38"/>
  <c r="E39" i="38"/>
  <c r="E8" i="38"/>
  <c r="E94" i="38"/>
  <c r="E48" i="38"/>
  <c r="E55" i="38"/>
  <c r="E38" i="38"/>
  <c r="E68" i="38"/>
  <c r="E63" i="38"/>
  <c r="E110" i="38"/>
  <c r="E53" i="38"/>
  <c r="E13" i="38"/>
  <c r="E26" i="38"/>
  <c r="E78" i="38"/>
  <c r="E5" i="38"/>
  <c r="E106" i="38"/>
  <c r="E104" i="38"/>
  <c r="E91" i="38"/>
  <c r="E65" i="38"/>
  <c r="E27" i="38"/>
  <c r="E90" i="38"/>
  <c r="E46" i="38"/>
  <c r="E6" i="38"/>
  <c r="E41" i="38"/>
  <c r="E14" i="38"/>
  <c r="E67" i="38"/>
  <c r="E45" i="38"/>
  <c r="E56" i="38"/>
  <c r="E64" i="38"/>
  <c r="E102" i="38"/>
  <c r="E25" i="38"/>
  <c r="E40" i="38"/>
  <c r="E15" i="38"/>
  <c r="E20" i="38"/>
  <c r="E74" i="38"/>
  <c r="E73" i="38"/>
  <c r="E51" i="38"/>
  <c r="E86" i="38"/>
  <c r="E97" i="38"/>
  <c r="E95" i="38"/>
  <c r="E16" i="38"/>
  <c r="E92" i="38"/>
  <c r="E24" i="38"/>
  <c r="E11" i="38"/>
  <c r="E84" i="38"/>
  <c r="E108" i="38"/>
  <c r="E98" i="38"/>
  <c r="E87" i="38"/>
  <c r="E19" i="38"/>
  <c r="E47" i="38"/>
  <c r="E29" i="38"/>
  <c r="E76" i="38"/>
  <c r="E72" i="38"/>
  <c r="E30" i="38"/>
  <c r="E88" i="38"/>
  <c r="E54" i="38"/>
  <c r="E17" i="38"/>
  <c r="E43" i="38"/>
  <c r="E4" i="38"/>
  <c r="E66" i="38"/>
  <c r="E58" i="38"/>
  <c r="E31" i="38"/>
  <c r="E21" i="38"/>
  <c r="E79" i="38"/>
  <c r="E37" i="38"/>
  <c r="E85" i="38"/>
  <c r="E61" i="38"/>
  <c r="E100" i="38"/>
  <c r="E70" i="38"/>
  <c r="E7" i="38"/>
  <c r="E35" i="38"/>
  <c r="E52" i="38"/>
  <c r="E44" i="38"/>
  <c r="E9" i="38"/>
  <c r="E81" i="38"/>
  <c r="E18" i="38"/>
  <c r="E23" i="38"/>
  <c r="E42" i="38"/>
  <c r="E62" i="38"/>
  <c r="E93" i="38"/>
  <c r="E111" i="38"/>
  <c r="E101" i="38"/>
  <c r="E75" i="38"/>
  <c r="E59" i="38"/>
  <c r="E83" i="38"/>
  <c r="E103" i="38"/>
  <c r="E99" i="38"/>
  <c r="E96" i="38"/>
  <c r="E71" i="38"/>
  <c r="E89" i="38"/>
  <c r="E112" i="38"/>
  <c r="E33" i="38"/>
  <c r="E109" i="38"/>
  <c r="E69" i="38"/>
  <c r="E60" i="38"/>
  <c r="D108" i="38"/>
  <c r="D110" i="38"/>
  <c r="D95" i="38"/>
  <c r="D44" i="38"/>
  <c r="D74" i="38"/>
  <c r="D65" i="38"/>
  <c r="D58" i="38"/>
  <c r="D31" i="38"/>
  <c r="D49" i="38"/>
  <c r="D51" i="38"/>
  <c r="D39" i="38"/>
  <c r="D72" i="38"/>
  <c r="D63" i="38"/>
  <c r="D29" i="38"/>
  <c r="D34" i="38"/>
  <c r="D22" i="38"/>
  <c r="D6" i="38"/>
  <c r="D55" i="38"/>
  <c r="D40" i="38"/>
  <c r="D30" i="38"/>
  <c r="D38" i="38"/>
  <c r="D37" i="38"/>
  <c r="D14" i="38"/>
  <c r="D105" i="38"/>
  <c r="D93" i="38"/>
  <c r="D35" i="38"/>
  <c r="D92" i="38"/>
  <c r="D73" i="38"/>
  <c r="D82" i="38"/>
  <c r="D107" i="38"/>
  <c r="D106" i="38"/>
  <c r="D15" i="38"/>
  <c r="D16" i="38"/>
  <c r="D47" i="38"/>
  <c r="D8" i="38"/>
  <c r="D68" i="38"/>
  <c r="D75" i="38"/>
  <c r="D62" i="38"/>
  <c r="D24" i="38"/>
  <c r="D77" i="38"/>
  <c r="D96" i="38"/>
  <c r="D101" i="38"/>
  <c r="D59" i="38"/>
  <c r="D71" i="38"/>
  <c r="D91" i="38"/>
  <c r="D12" i="38"/>
  <c r="D66" i="38"/>
  <c r="D45" i="38"/>
  <c r="D33" i="38"/>
  <c r="D7" i="38"/>
  <c r="D80" i="38"/>
  <c r="D53" i="38"/>
  <c r="D109" i="38"/>
  <c r="D99" i="38"/>
  <c r="D57" i="38"/>
  <c r="D28" i="38"/>
  <c r="D60" i="38"/>
  <c r="D9" i="38"/>
  <c r="D112" i="38"/>
  <c r="D94" i="38"/>
  <c r="D97" i="38"/>
  <c r="D79" i="38"/>
  <c r="D5" i="38"/>
  <c r="D64" i="38"/>
  <c r="D78" i="38"/>
  <c r="D21" i="38"/>
  <c r="D4" i="38"/>
  <c r="D26" i="38"/>
  <c r="D18" i="38"/>
  <c r="D27" i="38"/>
  <c r="D43" i="38"/>
  <c r="D103" i="38"/>
  <c r="D56" i="38"/>
  <c r="D36" i="38"/>
  <c r="D86" i="38"/>
  <c r="D11" i="38"/>
  <c r="D20" i="38"/>
  <c r="D98" i="38"/>
  <c r="D67" i="38"/>
  <c r="D23" i="38"/>
  <c r="D46" i="38"/>
  <c r="D70" i="38"/>
  <c r="D69" i="38"/>
  <c r="D13" i="38"/>
  <c r="D32" i="38"/>
  <c r="D76" i="38"/>
  <c r="D52" i="38"/>
  <c r="D90" i="38"/>
  <c r="D83" i="38"/>
  <c r="D84" i="38"/>
  <c r="D85" i="38"/>
  <c r="D41" i="38"/>
  <c r="D42" i="38"/>
  <c r="D104" i="38"/>
  <c r="D100" i="38"/>
  <c r="D102" i="38"/>
  <c r="D50" i="38"/>
  <c r="D81" i="38"/>
  <c r="D87" i="38"/>
  <c r="D88" i="38"/>
  <c r="D89" i="38"/>
  <c r="D19" i="38"/>
  <c r="D17" i="38"/>
  <c r="D54" i="38"/>
  <c r="D10" i="38"/>
  <c r="D111" i="38"/>
  <c r="D48" i="38"/>
  <c r="D25" i="38"/>
  <c r="D61" i="38"/>
  <c r="C38" i="38"/>
  <c r="C19" i="38"/>
  <c r="C55" i="38"/>
  <c r="C110" i="38"/>
  <c r="C63" i="38"/>
  <c r="C68" i="38"/>
  <c r="C111" i="38"/>
  <c r="C65" i="38"/>
  <c r="C14" i="38"/>
  <c r="C96" i="38"/>
  <c r="C32" i="38"/>
  <c r="C16" i="38"/>
  <c r="C48" i="38"/>
  <c r="C109" i="38"/>
  <c r="C56" i="38"/>
  <c r="C57" i="38"/>
  <c r="C80" i="38"/>
  <c r="C44" i="38"/>
  <c r="C8" i="38"/>
  <c r="C105" i="38"/>
  <c r="C5" i="38"/>
  <c r="C36" i="38"/>
  <c r="C107" i="38"/>
  <c r="C82" i="38"/>
  <c r="C45" i="38"/>
  <c r="C12" i="38"/>
  <c r="C53" i="38"/>
  <c r="C108" i="38"/>
  <c r="C7" i="38"/>
  <c r="C18" i="38"/>
  <c r="C69" i="38"/>
  <c r="C10" i="38"/>
  <c r="C98" i="38"/>
  <c r="C64" i="38"/>
  <c r="C30" i="38"/>
  <c r="C112" i="38"/>
  <c r="C26" i="38"/>
  <c r="C97" i="38"/>
  <c r="C86" i="38"/>
  <c r="C37" i="38"/>
  <c r="C13" i="38"/>
  <c r="C58" i="38"/>
  <c r="C6" i="38"/>
  <c r="C91" i="38"/>
  <c r="C106" i="38"/>
  <c r="C54" i="38"/>
  <c r="C84" i="38"/>
  <c r="C43" i="38"/>
  <c r="C49" i="38"/>
  <c r="C62" i="38"/>
  <c r="C17" i="38"/>
  <c r="C76" i="38"/>
  <c r="C95" i="38"/>
  <c r="C92" i="38"/>
  <c r="C83" i="38"/>
  <c r="C52" i="38"/>
  <c r="C89" i="38"/>
  <c r="C22" i="38"/>
  <c r="C42" i="38"/>
  <c r="C39" i="38"/>
  <c r="C99" i="38"/>
  <c r="C23" i="38"/>
  <c r="C29" i="38"/>
  <c r="C103" i="38"/>
  <c r="C74" i="38"/>
  <c r="C75" i="38"/>
  <c r="C35" i="38"/>
  <c r="C93" i="38"/>
  <c r="C78" i="38"/>
  <c r="C60" i="38"/>
  <c r="C88" i="38"/>
  <c r="C25" i="38"/>
  <c r="C50" i="38"/>
  <c r="C51" i="38"/>
  <c r="C47" i="38"/>
  <c r="C77" i="38"/>
  <c r="C59" i="38"/>
  <c r="C100" i="38"/>
  <c r="C40" i="38"/>
  <c r="C28" i="38"/>
  <c r="C71" i="38"/>
  <c r="C73" i="38"/>
  <c r="C81" i="38"/>
  <c r="C87" i="38"/>
  <c r="C11" i="38"/>
  <c r="C94" i="38"/>
  <c r="C102" i="38"/>
  <c r="C21" i="38"/>
  <c r="C33" i="38"/>
  <c r="C34" i="38"/>
  <c r="C90" i="38"/>
  <c r="C46" i="38"/>
  <c r="C20" i="38"/>
  <c r="C41" i="38"/>
  <c r="C27" i="38"/>
  <c r="C70" i="38"/>
  <c r="C4" i="38"/>
  <c r="C85" i="38"/>
  <c r="C79" i="38"/>
  <c r="C72" i="38"/>
  <c r="C67" i="38"/>
  <c r="C66" i="38"/>
  <c r="C15" i="38"/>
  <c r="C104" i="38"/>
  <c r="C31" i="38"/>
  <c r="C101" i="38"/>
  <c r="C61" i="38"/>
  <c r="C9" i="38"/>
  <c r="C24" i="38"/>
  <c r="G15" i="38"/>
  <c r="G94" i="38"/>
  <c r="G103" i="38"/>
  <c r="G91" i="38"/>
  <c r="G71" i="38"/>
  <c r="G90" i="38"/>
  <c r="G78" i="38"/>
  <c r="G46" i="38"/>
  <c r="G65" i="38"/>
  <c r="G35" i="38"/>
  <c r="G54" i="38"/>
  <c r="G88" i="38"/>
  <c r="G79" i="38"/>
  <c r="G86" i="38"/>
  <c r="G110" i="38"/>
  <c r="G66" i="38"/>
  <c r="G55" i="38"/>
  <c r="G28" i="38"/>
  <c r="G106" i="38"/>
  <c r="G13" i="38"/>
  <c r="G112" i="38"/>
  <c r="G44" i="38"/>
  <c r="G60" i="38"/>
  <c r="G67" i="38"/>
  <c r="G70" i="38"/>
  <c r="G84" i="38"/>
  <c r="G39" i="38"/>
  <c r="G18" i="38"/>
  <c r="G17" i="38"/>
  <c r="G30" i="38"/>
  <c r="G77" i="38"/>
  <c r="G5" i="38"/>
  <c r="G57" i="38"/>
  <c r="G87" i="38"/>
  <c r="G4" i="38"/>
  <c r="G97" i="38"/>
  <c r="G47" i="38"/>
  <c r="G74" i="38"/>
  <c r="G105" i="38"/>
  <c r="G81" i="38"/>
  <c r="G72" i="38"/>
  <c r="G6" i="38"/>
  <c r="G62" i="38"/>
  <c r="G10" i="38"/>
  <c r="G45" i="38"/>
  <c r="G53" i="38"/>
  <c r="G37" i="38"/>
  <c r="G69" i="38"/>
  <c r="G104" i="38"/>
  <c r="G33" i="38"/>
  <c r="G52" i="38"/>
  <c r="G95" i="38"/>
  <c r="G89" i="38"/>
  <c r="G26" i="38"/>
  <c r="G42" i="38"/>
  <c r="G82" i="38"/>
  <c r="G34" i="38"/>
  <c r="G40" i="38"/>
  <c r="G76" i="38"/>
  <c r="G20" i="38"/>
  <c r="G107" i="38"/>
  <c r="G56" i="38"/>
  <c r="G29" i="38"/>
  <c r="G24" i="38"/>
  <c r="G58" i="38"/>
  <c r="G100" i="38"/>
  <c r="G51" i="38"/>
  <c r="G27" i="38"/>
  <c r="G50" i="38"/>
  <c r="G63" i="38"/>
  <c r="G43" i="38"/>
  <c r="G109" i="38"/>
  <c r="G64" i="38"/>
  <c r="G36" i="38"/>
  <c r="G8" i="38"/>
  <c r="G11" i="38"/>
  <c r="G21" i="38"/>
  <c r="G49" i="38"/>
  <c r="G59" i="38"/>
  <c r="G9" i="38"/>
  <c r="G92" i="38"/>
  <c r="G102" i="38"/>
  <c r="G23" i="38"/>
  <c r="G25" i="38"/>
  <c r="G99" i="38"/>
  <c r="G108" i="38"/>
  <c r="G85" i="38"/>
  <c r="G83" i="38"/>
  <c r="G98" i="38"/>
  <c r="G32" i="38"/>
  <c r="G68" i="38"/>
  <c r="G41" i="38"/>
  <c r="G48" i="38"/>
  <c r="G75" i="38"/>
  <c r="G22" i="38"/>
  <c r="G111" i="38"/>
  <c r="G7" i="38"/>
  <c r="G16" i="38"/>
  <c r="G19" i="38"/>
  <c r="G61" i="38"/>
  <c r="G38" i="38"/>
  <c r="G12" i="38"/>
  <c r="G31" i="38"/>
  <c r="G14" i="38"/>
  <c r="G101" i="38"/>
  <c r="G96" i="38"/>
  <c r="G73" i="38"/>
  <c r="G93" i="38"/>
  <c r="G80" i="38"/>
  <c r="F69" i="38" l="1"/>
  <c r="F101" i="38"/>
  <c r="F7" i="38"/>
  <c r="CH114" i="38"/>
  <c r="AX114" i="38"/>
  <c r="BF114" i="38"/>
  <c r="AY114" i="38"/>
  <c r="AY115" i="38" s="1"/>
  <c r="DZ115" i="38" s="1"/>
  <c r="AZ114" i="38"/>
  <c r="AZ115" i="38" s="1"/>
  <c r="F43" i="38"/>
  <c r="F108" i="38"/>
  <c r="F20" i="38"/>
  <c r="F46" i="38"/>
  <c r="F110" i="38"/>
  <c r="F50" i="38"/>
  <c r="F109" i="38"/>
  <c r="F111" i="38"/>
  <c r="F70" i="38"/>
  <c r="F17" i="38"/>
  <c r="F84" i="38"/>
  <c r="F15" i="38"/>
  <c r="CG114" i="38"/>
  <c r="BA114" i="38"/>
  <c r="BB114" i="38"/>
  <c r="BC114" i="38"/>
  <c r="F90" i="38"/>
  <c r="F63" i="38"/>
  <c r="F80" i="38"/>
  <c r="F33" i="38"/>
  <c r="F93" i="38"/>
  <c r="F100" i="38"/>
  <c r="F54" i="38"/>
  <c r="F11" i="38"/>
  <c r="CI114" i="38"/>
  <c r="CI115" i="38" s="1"/>
  <c r="CH115" i="38"/>
  <c r="FI115" i="38" s="1"/>
  <c r="BF115" i="38"/>
  <c r="EG115" i="38" s="1"/>
  <c r="AX115" i="38"/>
  <c r="F40" i="38"/>
  <c r="F27" i="38"/>
  <c r="F68" i="38"/>
  <c r="F22" i="38"/>
  <c r="F112" i="38"/>
  <c r="F62" i="38"/>
  <c r="F61" i="38"/>
  <c r="F88" i="38"/>
  <c r="F24" i="38"/>
  <c r="F25" i="38"/>
  <c r="F65" i="38"/>
  <c r="F38" i="38"/>
  <c r="F32" i="38"/>
  <c r="F89" i="38"/>
  <c r="F42" i="38"/>
  <c r="F85" i="38"/>
  <c r="F30" i="38"/>
  <c r="F92" i="38"/>
  <c r="F102" i="38"/>
  <c r="F91" i="38"/>
  <c r="F55" i="38"/>
  <c r="F49" i="38"/>
  <c r="F71" i="38"/>
  <c r="F23" i="38"/>
  <c r="CF114" i="38"/>
  <c r="BD114" i="38"/>
  <c r="F37" i="38"/>
  <c r="F72" i="38"/>
  <c r="CD114" i="38"/>
  <c r="F16" i="38"/>
  <c r="AQ114" i="38"/>
  <c r="DR114" i="38" s="1"/>
  <c r="F64" i="38"/>
  <c r="F104" i="38"/>
  <c r="F48" i="38"/>
  <c r="F10" i="38"/>
  <c r="BV114" i="38"/>
  <c r="AW114" i="38"/>
  <c r="DX114" i="38" s="1"/>
  <c r="AS114" i="38"/>
  <c r="F96" i="38"/>
  <c r="F18" i="38"/>
  <c r="CG115" i="38"/>
  <c r="BE114" i="38"/>
  <c r="F79" i="38"/>
  <c r="F76" i="38"/>
  <c r="F95" i="38"/>
  <c r="F56" i="38"/>
  <c r="F106" i="38"/>
  <c r="F94" i="38"/>
  <c r="F82" i="38"/>
  <c r="F99" i="38"/>
  <c r="F81" i="38"/>
  <c r="F21" i="38"/>
  <c r="F29" i="38"/>
  <c r="F97" i="38"/>
  <c r="F45" i="38"/>
  <c r="F5" i="38"/>
  <c r="BS114" i="38"/>
  <c r="S114" i="38"/>
  <c r="T114" i="38"/>
  <c r="U114" i="38"/>
  <c r="V114" i="38"/>
  <c r="CA114" i="38"/>
  <c r="FB114" i="38" s="1"/>
  <c r="AL114" i="38"/>
  <c r="BW114" i="38"/>
  <c r="EX114" i="38" s="1"/>
  <c r="AG114" i="38"/>
  <c r="F8" i="38"/>
  <c r="BT114" i="38"/>
  <c r="X114" i="38"/>
  <c r="T115" i="38"/>
  <c r="CU115" i="38" s="1"/>
  <c r="V115" i="38"/>
  <c r="CW115" i="38" s="1"/>
  <c r="AL115" i="38"/>
  <c r="DM115" i="38" s="1"/>
  <c r="BY114" i="38"/>
  <c r="F12" i="38"/>
  <c r="T116" i="38"/>
  <c r="CU116" i="38" s="1"/>
  <c r="F103" i="38"/>
  <c r="F9" i="38"/>
  <c r="AP114" i="38"/>
  <c r="AV114" i="38"/>
  <c r="DW114" i="38" s="1"/>
  <c r="AH114" i="38"/>
  <c r="DI114" i="38" s="1"/>
  <c r="AR114" i="38"/>
  <c r="F31" i="38"/>
  <c r="AJ114" i="38"/>
  <c r="F47" i="38"/>
  <c r="F86" i="38"/>
  <c r="F67" i="38"/>
  <c r="F78" i="38"/>
  <c r="F39" i="38"/>
  <c r="F36" i="38"/>
  <c r="F83" i="38"/>
  <c r="F44" i="38"/>
  <c r="F58" i="38"/>
  <c r="F19" i="38"/>
  <c r="BA115" i="38"/>
  <c r="BB115" i="38"/>
  <c r="BC115" i="38"/>
  <c r="ED115" i="38" s="1"/>
  <c r="F51" i="38"/>
  <c r="F14" i="38"/>
  <c r="AW115" i="38"/>
  <c r="DX115" i="38" s="1"/>
  <c r="AS115" i="38"/>
  <c r="DT115" i="38" s="1"/>
  <c r="F26" i="38"/>
  <c r="F105" i="38"/>
  <c r="F107" i="38"/>
  <c r="F59" i="38"/>
  <c r="F52" i="38"/>
  <c r="F66" i="38"/>
  <c r="F87" i="38"/>
  <c r="F73" i="38"/>
  <c r="CD115" i="38"/>
  <c r="FE115" i="38" s="1"/>
  <c r="F41" i="38"/>
  <c r="F13" i="38"/>
  <c r="AG115" i="38"/>
  <c r="DH115" i="38" s="1"/>
  <c r="AP115" i="38"/>
  <c r="DQ115" i="38" s="1"/>
  <c r="Y114" i="38"/>
  <c r="X115" i="38"/>
  <c r="CY115" i="38" s="1"/>
  <c r="CC114" i="38"/>
  <c r="FD114" i="38" s="1"/>
  <c r="AH115" i="38"/>
  <c r="DI115" i="38" s="1"/>
  <c r="AR115" i="38"/>
  <c r="DS115" i="38" s="1"/>
  <c r="F28" i="38"/>
  <c r="F57" i="38"/>
  <c r="BZ114" i="38"/>
  <c r="FA114" i="38" s="1"/>
  <c r="F60" i="38"/>
  <c r="F75" i="38"/>
  <c r="F35" i="38"/>
  <c r="F4" i="38"/>
  <c r="O114" i="38"/>
  <c r="O115" i="38" s="1"/>
  <c r="BX114" i="38"/>
  <c r="F98" i="38"/>
  <c r="F74" i="38"/>
  <c r="F6" i="38"/>
  <c r="BS115" i="38"/>
  <c r="BS116" i="38" s="1"/>
  <c r="AK114" i="38"/>
  <c r="CB114" i="38"/>
  <c r="AM114" i="38"/>
  <c r="AN114" i="38"/>
  <c r="AO114" i="38"/>
  <c r="BU114" i="38"/>
  <c r="F53" i="38"/>
  <c r="F34" i="38"/>
  <c r="F77" i="38"/>
  <c r="D117" i="38"/>
  <c r="D115" i="38"/>
  <c r="D122" i="38"/>
  <c r="D116" i="38"/>
  <c r="D120" i="38"/>
  <c r="D119" i="38"/>
  <c r="D113" i="38"/>
  <c r="D114" i="38"/>
  <c r="D118" i="38"/>
  <c r="D121" i="38"/>
  <c r="Y59" i="38"/>
  <c r="CZ59" i="38" s="1"/>
  <c r="CC59" i="38"/>
  <c r="CD59" i="38"/>
  <c r="X59" i="38"/>
  <c r="CY59" i="38" s="1"/>
  <c r="BT59" i="38"/>
  <c r="AG59" i="38"/>
  <c r="BY59" i="38"/>
  <c r="AP59" i="38"/>
  <c r="AV59" i="38"/>
  <c r="AH59" i="38"/>
  <c r="AH60" i="38" s="1"/>
  <c r="AR59" i="38"/>
  <c r="AR60" i="38" s="1"/>
  <c r="AW59" i="38"/>
  <c r="BV59" i="38"/>
  <c r="EW59" i="38" s="1"/>
  <c r="BT60" i="38"/>
  <c r="AS59" i="38"/>
  <c r="BE59" i="38"/>
  <c r="CC60" i="38"/>
  <c r="AQ59" i="38"/>
  <c r="DR59" i="38" s="1"/>
  <c r="BD59" i="38"/>
  <c r="EE59" i="38" s="1"/>
  <c r="CF59" i="38"/>
  <c r="CC61" i="38"/>
  <c r="BA59" i="38"/>
  <c r="EB59" i="38" s="1"/>
  <c r="CG59" i="38"/>
  <c r="BB59" i="38"/>
  <c r="EC59" i="38" s="1"/>
  <c r="BC59" i="38"/>
  <c r="ED59" i="38" s="1"/>
  <c r="AJ59" i="38"/>
  <c r="DK59" i="38" s="1"/>
  <c r="O59" i="38"/>
  <c r="BX59" i="38"/>
  <c r="BZ59" i="38"/>
  <c r="BZ60" i="38"/>
  <c r="AJ60" i="38"/>
  <c r="BA60" i="38"/>
  <c r="EB60" i="38" s="1"/>
  <c r="BB60" i="38"/>
  <c r="BC60" i="38"/>
  <c r="ED60" i="38" s="1"/>
  <c r="AQ60" i="38"/>
  <c r="DR60" i="38" s="1"/>
  <c r="Y60" i="38"/>
  <c r="CZ60" i="38" s="1"/>
  <c r="AK59" i="38"/>
  <c r="DL59" i="38" s="1"/>
  <c r="CB59" i="38"/>
  <c r="CB60" i="38" s="1"/>
  <c r="AM59" i="38"/>
  <c r="DN59" i="38" s="1"/>
  <c r="AN59" i="38"/>
  <c r="DO59" i="38" s="1"/>
  <c r="AO59" i="38"/>
  <c r="DP59" i="38" s="1"/>
  <c r="BU59" i="38"/>
  <c r="EV59" i="38" s="1"/>
  <c r="CI59" i="38"/>
  <c r="FJ59" i="38" s="1"/>
  <c r="BV60" i="38"/>
  <c r="EW60" i="38" s="1"/>
  <c r="BV61" i="38"/>
  <c r="EW61" i="38" s="1"/>
  <c r="CD60" i="38"/>
  <c r="AQ61" i="38"/>
  <c r="DR61" i="38" s="1"/>
  <c r="BS59" i="38"/>
  <c r="ET59" i="38" s="1"/>
  <c r="S59" i="38"/>
  <c r="CT59" i="38" s="1"/>
  <c r="T59" i="38"/>
  <c r="CU59" i="38" s="1"/>
  <c r="U59" i="38"/>
  <c r="CV59" i="38" s="1"/>
  <c r="V59" i="38"/>
  <c r="CW59" i="38" s="1"/>
  <c r="CA59" i="38"/>
  <c r="AL59" i="38"/>
  <c r="DM59" i="38" s="1"/>
  <c r="BW59" i="38"/>
  <c r="BX60" i="38"/>
  <c r="AQ62" i="38"/>
  <c r="AY59" i="38"/>
  <c r="DZ59" i="38" s="1"/>
  <c r="AZ59" i="38"/>
  <c r="EA59" i="38" s="1"/>
  <c r="BF59" i="38"/>
  <c r="CH59" i="38"/>
  <c r="AX59" i="38"/>
  <c r="DY59" i="38" s="1"/>
  <c r="CA60" i="38"/>
  <c r="BW60" i="38"/>
  <c r="BX61" i="38"/>
  <c r="BZ61" i="38"/>
  <c r="CD61" i="38"/>
  <c r="BZ62" i="38"/>
  <c r="C142" i="38"/>
  <c r="C138" i="38"/>
  <c r="C133" i="38"/>
  <c r="C140" i="38"/>
  <c r="C136" i="38"/>
  <c r="C141" i="38"/>
  <c r="C134" i="38"/>
  <c r="C137" i="38"/>
  <c r="C135" i="38"/>
  <c r="C139" i="38"/>
  <c r="AQ4" i="38"/>
  <c r="AQ5" i="38" s="1"/>
  <c r="AJ4" i="38"/>
  <c r="BS4" i="38"/>
  <c r="S4" i="38"/>
  <c r="T4" i="38"/>
  <c r="U4" i="38"/>
  <c r="V4" i="38"/>
  <c r="CA4" i="38"/>
  <c r="AL4" i="38"/>
  <c r="AL5" i="38" s="1"/>
  <c r="BW4" i="38"/>
  <c r="BV4" i="38"/>
  <c r="AW4" i="38"/>
  <c r="AW5" i="38" s="1"/>
  <c r="AS4" i="38"/>
  <c r="BB4" i="38"/>
  <c r="BC4" i="38"/>
  <c r="BA4" i="38"/>
  <c r="CG4" i="38"/>
  <c r="CG5" i="38" s="1"/>
  <c r="CG6" i="38" s="1"/>
  <c r="CG7" i="38" s="1"/>
  <c r="BS5" i="38"/>
  <c r="BS6" i="38" s="1"/>
  <c r="CB4" i="38"/>
  <c r="AM4" i="38"/>
  <c r="AN4" i="38"/>
  <c r="AN5" i="38" s="1"/>
  <c r="AO4" i="38"/>
  <c r="BU4" i="38"/>
  <c r="AG4" i="38"/>
  <c r="X4" i="38"/>
  <c r="BT4" i="38"/>
  <c r="S5" i="38"/>
  <c r="T5" i="38"/>
  <c r="U5" i="38"/>
  <c r="U6" i="38" s="1"/>
  <c r="V5" i="38"/>
  <c r="BY4" i="38"/>
  <c r="BE4" i="38"/>
  <c r="Y4" i="38"/>
  <c r="Y5" i="38" s="1"/>
  <c r="X5" i="38"/>
  <c r="X6" i="38" s="1"/>
  <c r="AG5" i="38"/>
  <c r="AG6" i="38" s="1"/>
  <c r="CC4" i="38"/>
  <c r="BF4" i="38"/>
  <c r="CH4" i="38"/>
  <c r="AX4" i="38"/>
  <c r="AY4" i="38"/>
  <c r="AY5" i="38" s="1"/>
  <c r="AZ4" i="38"/>
  <c r="BW5" i="38"/>
  <c r="CD4" i="38"/>
  <c r="BZ4" i="38"/>
  <c r="BD4" i="38"/>
  <c r="CF4" i="38"/>
  <c r="BE5" i="38"/>
  <c r="S6" i="38"/>
  <c r="T6" i="38"/>
  <c r="BA5" i="38"/>
  <c r="BA6" i="38" s="1"/>
  <c r="BC5" i="38"/>
  <c r="AP4" i="38"/>
  <c r="AV4" i="38"/>
  <c r="AH4" i="38"/>
  <c r="AM5" i="38"/>
  <c r="AO5" i="38"/>
  <c r="AR4" i="38"/>
  <c r="AK4" i="38"/>
  <c r="AK5" i="38" s="1"/>
  <c r="O4" i="38"/>
  <c r="BX4" i="38"/>
  <c r="CI4" i="38"/>
  <c r="BV5" i="38"/>
  <c r="AX5" i="38"/>
  <c r="AZ5" i="38"/>
  <c r="BF5" i="38"/>
  <c r="CH5" i="38"/>
  <c r="BV6" i="38"/>
  <c r="BU5" i="38"/>
  <c r="CF224" i="38"/>
  <c r="BD224" i="38"/>
  <c r="O224" i="38"/>
  <c r="BX224" i="38"/>
  <c r="BZ224" i="38"/>
  <c r="FA224" i="38" s="1"/>
  <c r="AP224" i="38"/>
  <c r="AP225" i="38" s="1"/>
  <c r="AV224" i="38"/>
  <c r="DW224" i="38" s="1"/>
  <c r="AH224" i="38"/>
  <c r="DI224" i="38" s="1"/>
  <c r="AR224" i="38"/>
  <c r="CF225" i="38"/>
  <c r="FG225" i="38" s="1"/>
  <c r="BV224" i="38"/>
  <c r="AW224" i="38"/>
  <c r="DX224" i="38" s="1"/>
  <c r="AS224" i="38"/>
  <c r="AS225" i="38" s="1"/>
  <c r="BS224" i="38"/>
  <c r="BS225" i="38" s="1"/>
  <c r="S224" i="38"/>
  <c r="T224" i="38"/>
  <c r="U224" i="38"/>
  <c r="U225" i="38" s="1"/>
  <c r="CV225" i="38" s="1"/>
  <c r="V224" i="38"/>
  <c r="CA224" i="38"/>
  <c r="FB224" i="38" s="1"/>
  <c r="AL224" i="38"/>
  <c r="BW224" i="38"/>
  <c r="EX224" i="38" s="1"/>
  <c r="Y224" i="38"/>
  <c r="AV225" i="38"/>
  <c r="DW225" i="38" s="1"/>
  <c r="CC224" i="38"/>
  <c r="FD224" i="38" s="1"/>
  <c r="AR225" i="38"/>
  <c r="DS225" i="38" s="1"/>
  <c r="CF226" i="38"/>
  <c r="AJ224" i="38"/>
  <c r="DK224" i="38" s="1"/>
  <c r="BZ225" i="38"/>
  <c r="FA225" i="38" s="1"/>
  <c r="AK224" i="38"/>
  <c r="DL224" i="38" s="1"/>
  <c r="CB224" i="38"/>
  <c r="FC224" i="38" s="1"/>
  <c r="AM224" i="38"/>
  <c r="AN224" i="38"/>
  <c r="AO224" i="38"/>
  <c r="BU224" i="38"/>
  <c r="Y225" i="38"/>
  <c r="CZ225" i="38" s="1"/>
  <c r="CD224" i="38"/>
  <c r="AV226" i="38"/>
  <c r="DW226" i="38" s="1"/>
  <c r="AR226" i="38"/>
  <c r="DS226" i="38" s="1"/>
  <c r="CI224" i="38"/>
  <c r="BV225" i="38"/>
  <c r="BV226" i="38" s="1"/>
  <c r="BE224" i="38"/>
  <c r="AG224" i="38"/>
  <c r="BT224" i="38"/>
  <c r="X224" i="38"/>
  <c r="S225" i="38"/>
  <c r="T225" i="38"/>
  <c r="CU225" i="38" s="1"/>
  <c r="V225" i="38"/>
  <c r="AL225" i="38"/>
  <c r="DM225" i="38" s="1"/>
  <c r="BY224" i="38"/>
  <c r="AQ224" i="38"/>
  <c r="DR224" i="38" s="1"/>
  <c r="CH224" i="38"/>
  <c r="CH225" i="38" s="1"/>
  <c r="CH226" i="38" s="1"/>
  <c r="FI226" i="38" s="1"/>
  <c r="BF224" i="38"/>
  <c r="AX224" i="38"/>
  <c r="AY224" i="38"/>
  <c r="AZ224" i="38"/>
  <c r="BW225" i="38"/>
  <c r="EX225" i="38" s="1"/>
  <c r="CG224" i="38"/>
  <c r="CI225" i="38"/>
  <c r="BA224" i="38"/>
  <c r="BB224" i="38"/>
  <c r="BC224" i="38"/>
  <c r="BU60" i="38" l="1"/>
  <c r="EV60" i="38" s="1"/>
  <c r="BD226" i="38"/>
  <c r="EE226" i="38" s="1"/>
  <c r="BD225" i="38"/>
  <c r="EE225" i="38" s="1"/>
  <c r="CC225" i="38"/>
  <c r="CC226" i="38" s="1"/>
  <c r="CC227" i="38" s="1"/>
  <c r="AV115" i="38"/>
  <c r="DW115" i="38" s="1"/>
  <c r="CD116" i="38"/>
  <c r="AL116" i="38"/>
  <c r="DM116" i="38" s="1"/>
  <c r="AQ115" i="38"/>
  <c r="DR115" i="38" s="1"/>
  <c r="BS117" i="38"/>
  <c r="BX115" i="38"/>
  <c r="EY114" i="38"/>
  <c r="BX116" i="38"/>
  <c r="EY116" i="38" s="1"/>
  <c r="AK169" i="38"/>
  <c r="DL169" i="38" s="1"/>
  <c r="CB169" i="38"/>
  <c r="FC169" i="38" s="1"/>
  <c r="AM169" i="38"/>
  <c r="AM170" i="38" s="1"/>
  <c r="AN169" i="38"/>
  <c r="AO169" i="38"/>
  <c r="BU169" i="38"/>
  <c r="O169" i="38"/>
  <c r="CP169" i="38" s="1"/>
  <c r="BX169" i="38"/>
  <c r="FJ115" i="38"/>
  <c r="CI116" i="38"/>
  <c r="FJ116" i="38" s="1"/>
  <c r="EV114" i="38"/>
  <c r="BU115" i="38"/>
  <c r="EV115" i="38" s="1"/>
  <c r="DP114" i="38"/>
  <c r="AO115" i="38"/>
  <c r="DO114" i="38"/>
  <c r="AN115" i="38"/>
  <c r="DN114" i="38"/>
  <c r="AM115" i="38"/>
  <c r="DN115" i="38" s="1"/>
  <c r="FC114" i="38"/>
  <c r="CB115" i="38"/>
  <c r="CB117" i="38" s="1"/>
  <c r="FC117" i="38" s="1"/>
  <c r="CB116" i="38"/>
  <c r="FC116" i="38" s="1"/>
  <c r="DL114" i="38"/>
  <c r="AK115" i="38"/>
  <c r="DS114" i="38"/>
  <c r="U115" i="38"/>
  <c r="CW114" i="38"/>
  <c r="AW116" i="38"/>
  <c r="AR116" i="38"/>
  <c r="Y169" i="38"/>
  <c r="CC169" i="38"/>
  <c r="FD169" i="38" s="1"/>
  <c r="BZ115" i="38"/>
  <c r="BZ116" i="38" s="1"/>
  <c r="CV114" i="38"/>
  <c r="AR117" i="38"/>
  <c r="DS117" i="38" s="1"/>
  <c r="X116" i="38"/>
  <c r="CI169" i="38"/>
  <c r="BU170" i="38"/>
  <c r="AY116" i="38"/>
  <c r="FI114" i="38"/>
  <c r="V116" i="38"/>
  <c r="S115" i="38"/>
  <c r="CU114" i="38"/>
  <c r="FG114" i="38"/>
  <c r="AZ116" i="38"/>
  <c r="EA115" i="38"/>
  <c r="ED114" i="38"/>
  <c r="CH169" i="38"/>
  <c r="AX169" i="38"/>
  <c r="BF169" i="38"/>
  <c r="AY169" i="38"/>
  <c r="AY170" i="38" s="1"/>
  <c r="AZ169" i="38"/>
  <c r="AZ170" i="38" s="1"/>
  <c r="CY114" i="38"/>
  <c r="CG116" i="38"/>
  <c r="AL117" i="38"/>
  <c r="FE114" i="38"/>
  <c r="X117" i="38"/>
  <c r="CY117" i="38" s="1"/>
  <c r="BF116" i="38"/>
  <c r="AG116" i="38"/>
  <c r="V117" i="38"/>
  <c r="AG117" i="38"/>
  <c r="DH117" i="38" s="1"/>
  <c r="AQ116" i="38"/>
  <c r="EC114" i="38"/>
  <c r="EU114" i="38"/>
  <c r="BS169" i="38"/>
  <c r="S169" i="38"/>
  <c r="T169" i="38"/>
  <c r="U169" i="38"/>
  <c r="V169" i="38"/>
  <c r="CA169" i="38"/>
  <c r="AL169" i="38"/>
  <c r="BW169" i="38"/>
  <c r="BX170" i="38"/>
  <c r="BE169" i="38"/>
  <c r="BE170" i="38" s="1"/>
  <c r="CC170" i="38"/>
  <c r="DT114" i="38"/>
  <c r="BC116" i="38"/>
  <c r="CF169" i="38"/>
  <c r="BD169" i="38"/>
  <c r="CC171" i="38"/>
  <c r="FD171" i="38" s="1"/>
  <c r="AR118" i="38"/>
  <c r="AX116" i="38"/>
  <c r="AH116" i="38"/>
  <c r="X118" i="38"/>
  <c r="X119" i="38" s="1"/>
  <c r="O116" i="38"/>
  <c r="Y115" i="38"/>
  <c r="T117" i="38"/>
  <c r="BS118" i="38"/>
  <c r="AV116" i="38"/>
  <c r="BW115" i="38"/>
  <c r="BB116" i="38"/>
  <c r="EC115" i="38"/>
  <c r="AG169" i="38"/>
  <c r="BT169" i="38"/>
  <c r="BT170" i="38" s="1"/>
  <c r="EU170" i="38" s="1"/>
  <c r="X169" i="38"/>
  <c r="S170" i="38"/>
  <c r="CT170" i="38" s="1"/>
  <c r="T170" i="38"/>
  <c r="CU170" i="38" s="1"/>
  <c r="AL170" i="38"/>
  <c r="BY169" i="38"/>
  <c r="BT115" i="38"/>
  <c r="BT116" i="38" s="1"/>
  <c r="EU116" i="38" s="1"/>
  <c r="AW117" i="38"/>
  <c r="AP116" i="38"/>
  <c r="CZ114" i="38"/>
  <c r="T171" i="38"/>
  <c r="CU171" i="38" s="1"/>
  <c r="DH114" i="38"/>
  <c r="CG117" i="38"/>
  <c r="BD115" i="38"/>
  <c r="AJ115" i="38"/>
  <c r="CH116" i="38"/>
  <c r="CA115" i="38"/>
  <c r="CD117" i="38"/>
  <c r="FE116" i="38"/>
  <c r="DQ114" i="38"/>
  <c r="BY115" i="38"/>
  <c r="EZ114" i="38"/>
  <c r="Y170" i="38"/>
  <c r="CZ170" i="38" s="1"/>
  <c r="AS116" i="38"/>
  <c r="BV169" i="38"/>
  <c r="AW169" i="38"/>
  <c r="AS169" i="38"/>
  <c r="BY170" i="38"/>
  <c r="EZ170" i="38" s="1"/>
  <c r="AQ169" i="38"/>
  <c r="BA116" i="38"/>
  <c r="BV115" i="38"/>
  <c r="EA114" i="38"/>
  <c r="AJ169" i="38"/>
  <c r="AP169" i="38"/>
  <c r="AV169" i="38"/>
  <c r="AK170" i="38"/>
  <c r="CB170" i="38"/>
  <c r="AH169" i="38"/>
  <c r="AN170" i="38"/>
  <c r="AO170" i="38"/>
  <c r="AR169" i="38"/>
  <c r="DM114" i="38"/>
  <c r="CD169" i="38"/>
  <c r="BE115" i="38"/>
  <c r="CG118" i="38"/>
  <c r="V118" i="38"/>
  <c r="CW118" i="38" s="1"/>
  <c r="DZ114" i="38"/>
  <c r="BZ169" i="38"/>
  <c r="CD170" i="38"/>
  <c r="FE170" i="38" s="1"/>
  <c r="AQ170" i="38"/>
  <c r="CC115" i="38"/>
  <c r="EE114" i="38"/>
  <c r="CF115" i="38"/>
  <c r="AJ170" i="38"/>
  <c r="FJ114" i="38"/>
  <c r="CG169" i="38"/>
  <c r="CI170" i="38"/>
  <c r="BA169" i="38"/>
  <c r="BB169" i="38"/>
  <c r="BB170" i="38" s="1"/>
  <c r="EC170" i="38" s="1"/>
  <c r="BC169" i="38"/>
  <c r="AY171" i="38"/>
  <c r="AY172" i="38" s="1"/>
  <c r="DZ172" i="38" s="1"/>
  <c r="AK171" i="38"/>
  <c r="BU171" i="38"/>
  <c r="EG114" i="38"/>
  <c r="D124" i="38"/>
  <c r="D128" i="38"/>
  <c r="D131" i="38"/>
  <c r="D127" i="38"/>
  <c r="D123" i="38"/>
  <c r="D125" i="38"/>
  <c r="D132" i="38"/>
  <c r="D126" i="38"/>
  <c r="D130" i="38"/>
  <c r="D129" i="38"/>
  <c r="AR61" i="38"/>
  <c r="AH61" i="38"/>
  <c r="CD62" i="38"/>
  <c r="AZ60" i="38"/>
  <c r="BE60" i="38"/>
  <c r="EF59" i="38"/>
  <c r="BT61" i="38"/>
  <c r="BT62" i="38"/>
  <c r="BD60" i="38"/>
  <c r="U60" i="38"/>
  <c r="AP60" i="38"/>
  <c r="AX60" i="38"/>
  <c r="CI61" i="38"/>
  <c r="FJ61" i="38" s="1"/>
  <c r="T60" i="38"/>
  <c r="BF60" i="38"/>
  <c r="AO60" i="38"/>
  <c r="S60" i="38"/>
  <c r="CB61" i="38"/>
  <c r="AY60" i="38"/>
  <c r="AN60" i="38"/>
  <c r="BZ63" i="38"/>
  <c r="CH60" i="38"/>
  <c r="AM60" i="38"/>
  <c r="BX62" i="38"/>
  <c r="AQ63" i="38"/>
  <c r="DR62" i="38"/>
  <c r="BB61" i="38"/>
  <c r="EC60" i="38"/>
  <c r="O60" i="38"/>
  <c r="AS60" i="38"/>
  <c r="BU61" i="38"/>
  <c r="CA61" i="38"/>
  <c r="CB62" i="38"/>
  <c r="AK60" i="38"/>
  <c r="BT63" i="38"/>
  <c r="AZ61" i="38"/>
  <c r="EA61" i="38" s="1"/>
  <c r="Y61" i="38"/>
  <c r="AW60" i="38"/>
  <c r="AG60" i="38"/>
  <c r="BS60" i="38"/>
  <c r="AJ61" i="38"/>
  <c r="DK60" i="38"/>
  <c r="AX61" i="38"/>
  <c r="DY61" i="38" s="1"/>
  <c r="BA61" i="38"/>
  <c r="BA62" i="38" s="1"/>
  <c r="T61" i="38"/>
  <c r="CU61" i="38" s="1"/>
  <c r="BY60" i="38"/>
  <c r="X60" i="38"/>
  <c r="BC61" i="38"/>
  <c r="BW61" i="38"/>
  <c r="BW62" i="38" s="1"/>
  <c r="S61" i="38"/>
  <c r="CT61" i="38" s="1"/>
  <c r="AQ64" i="38"/>
  <c r="DR64" i="38" s="1"/>
  <c r="AL60" i="38"/>
  <c r="AV60" i="38"/>
  <c r="AZ62" i="38"/>
  <c r="EA62" i="38" s="1"/>
  <c r="CI60" i="38"/>
  <c r="CI62" i="38" s="1"/>
  <c r="T62" i="38"/>
  <c r="CU62" i="38" s="1"/>
  <c r="CG60" i="38"/>
  <c r="BV62" i="38"/>
  <c r="CC62" i="38"/>
  <c r="CF60" i="38"/>
  <c r="V60" i="38"/>
  <c r="U7" i="38"/>
  <c r="U8" i="38" s="1"/>
  <c r="Y6" i="38"/>
  <c r="Y7" i="38" s="1"/>
  <c r="Y8" i="38" s="1"/>
  <c r="C152" i="38"/>
  <c r="C149" i="38"/>
  <c r="C146" i="38"/>
  <c r="C143" i="38"/>
  <c r="C151" i="38"/>
  <c r="C144" i="38"/>
  <c r="C148" i="38"/>
  <c r="C147" i="38"/>
  <c r="C145" i="38"/>
  <c r="C150" i="38"/>
  <c r="BS7" i="38"/>
  <c r="CI5" i="38"/>
  <c r="AG7" i="38"/>
  <c r="X7" i="38"/>
  <c r="BV7" i="38"/>
  <c r="BW6" i="38"/>
  <c r="BW7" i="38" s="1"/>
  <c r="BB5" i="38"/>
  <c r="BB6" i="38" s="1"/>
  <c r="AO6" i="38"/>
  <c r="AO7" i="38" s="1"/>
  <c r="AJ5" i="38"/>
  <c r="CA5" i="38"/>
  <c r="V6" i="38"/>
  <c r="CB5" i="38"/>
  <c r="AW6" i="38"/>
  <c r="AN6" i="38"/>
  <c r="BC6" i="38"/>
  <c r="BC7" i="38" s="1"/>
  <c r="BC8" i="38" s="1"/>
  <c r="BZ5" i="38"/>
  <c r="CC5" i="38"/>
  <c r="AK6" i="38"/>
  <c r="CD5" i="38"/>
  <c r="CD6" i="38" s="1"/>
  <c r="T7" i="38"/>
  <c r="BA7" i="38"/>
  <c r="AM6" i="38"/>
  <c r="AM7" i="38" s="1"/>
  <c r="AP5" i="38"/>
  <c r="AP6" i="38" s="1"/>
  <c r="S7" i="38"/>
  <c r="S8" i="38" s="1"/>
  <c r="O5" i="38"/>
  <c r="O6" i="38" s="1"/>
  <c r="AZ6" i="38"/>
  <c r="AS5" i="38"/>
  <c r="AH5" i="38"/>
  <c r="AH6" i="38" s="1"/>
  <c r="AY6" i="38"/>
  <c r="AX6" i="38"/>
  <c r="BD5" i="38"/>
  <c r="BF6" i="38"/>
  <c r="BF7" i="38" s="1"/>
  <c r="CF5" i="38"/>
  <c r="AR5" i="38"/>
  <c r="CH6" i="38"/>
  <c r="BT5" i="38"/>
  <c r="T8" i="38"/>
  <c r="AN7" i="38"/>
  <c r="BE6" i="38"/>
  <c r="BE7" i="38" s="1"/>
  <c r="AK7" i="38"/>
  <c r="BY5" i="38"/>
  <c r="BX5" i="38"/>
  <c r="AQ6" i="38"/>
  <c r="CG8" i="38"/>
  <c r="AV5" i="38"/>
  <c r="AL6" i="38"/>
  <c r="BU6" i="38"/>
  <c r="CF6" i="38"/>
  <c r="V7" i="38"/>
  <c r="CA225" i="38"/>
  <c r="FB225" i="38" s="1"/>
  <c r="CA226" i="38"/>
  <c r="FB226" i="38" s="1"/>
  <c r="AH225" i="38"/>
  <c r="DI225" i="38" s="1"/>
  <c r="BW226" i="38"/>
  <c r="EX226" i="38" s="1"/>
  <c r="AJ225" i="38"/>
  <c r="DK225" i="38" s="1"/>
  <c r="Y226" i="38"/>
  <c r="Y227" i="38" s="1"/>
  <c r="CZ227" i="38" s="1"/>
  <c r="AL226" i="38"/>
  <c r="AL227" i="38" s="1"/>
  <c r="BZ226" i="38"/>
  <c r="FA226" i="38" s="1"/>
  <c r="EV224" i="38"/>
  <c r="BU225" i="38"/>
  <c r="ED224" i="38"/>
  <c r="BC225" i="38"/>
  <c r="EC224" i="38"/>
  <c r="O225" i="38"/>
  <c r="O226" i="38" s="1"/>
  <c r="BB225" i="38"/>
  <c r="EB224" i="38"/>
  <c r="BA226" i="38"/>
  <c r="EB226" i="38" s="1"/>
  <c r="BA225" i="38"/>
  <c r="EB225" i="38" s="1"/>
  <c r="CZ226" i="38"/>
  <c r="FJ225" i="38"/>
  <c r="CI226" i="38"/>
  <c r="FJ226" i="38" s="1"/>
  <c r="FI225" i="38"/>
  <c r="DQ225" i="38"/>
  <c r="AP226" i="38"/>
  <c r="DQ226" i="38" s="1"/>
  <c r="CG225" i="38"/>
  <c r="CW225" i="38"/>
  <c r="V226" i="38"/>
  <c r="V227" i="38" s="1"/>
  <c r="CW227" i="38" s="1"/>
  <c r="DY224" i="38"/>
  <c r="AX225" i="38"/>
  <c r="DY225" i="38" s="1"/>
  <c r="CT225" i="38"/>
  <c r="S226" i="38"/>
  <c r="CT226" i="38" s="1"/>
  <c r="BE225" i="38"/>
  <c r="CF227" i="38"/>
  <c r="FG226" i="38"/>
  <c r="EG224" i="38"/>
  <c r="FJ224" i="38"/>
  <c r="AR227" i="38"/>
  <c r="DP224" i="38"/>
  <c r="DT224" i="38"/>
  <c r="BD227" i="38"/>
  <c r="CI227" i="38"/>
  <c r="FI224" i="38"/>
  <c r="DO224" i="38"/>
  <c r="U226" i="38"/>
  <c r="CB225" i="38"/>
  <c r="CB226" i="38" s="1"/>
  <c r="FC226" i="38" s="1"/>
  <c r="BW227" i="38"/>
  <c r="BW228" i="38" s="1"/>
  <c r="FG224" i="38"/>
  <c r="DN224" i="38"/>
  <c r="T226" i="38"/>
  <c r="AG225" i="38"/>
  <c r="BT225" i="38"/>
  <c r="BT226" i="38" s="1"/>
  <c r="EU226" i="38" s="1"/>
  <c r="AK225" i="38"/>
  <c r="AS226" i="38"/>
  <c r="AS227" i="38" s="1"/>
  <c r="DT227" i="38" s="1"/>
  <c r="DT225" i="38"/>
  <c r="BZ227" i="38"/>
  <c r="CY224" i="38"/>
  <c r="AZ225" i="38"/>
  <c r="AW225" i="38"/>
  <c r="CH227" i="38"/>
  <c r="AG226" i="38"/>
  <c r="DH226" i="38" s="1"/>
  <c r="AY225" i="38"/>
  <c r="AV227" i="38"/>
  <c r="DM224" i="38"/>
  <c r="DQ224" i="38"/>
  <c r="EU224" i="38"/>
  <c r="AQ225" i="38"/>
  <c r="BS226" i="38"/>
  <c r="BV227" i="38"/>
  <c r="CD225" i="38"/>
  <c r="BF225" i="38"/>
  <c r="CW224" i="38"/>
  <c r="DH224" i="38"/>
  <c r="CV224" i="38"/>
  <c r="DS224" i="38"/>
  <c r="CU224" i="38"/>
  <c r="AO225" i="38"/>
  <c r="EA224" i="38"/>
  <c r="BY225" i="38"/>
  <c r="EZ224" i="38"/>
  <c r="FE224" i="38"/>
  <c r="X225" i="38"/>
  <c r="CT224" i="38"/>
  <c r="AN225" i="38"/>
  <c r="AJ226" i="38"/>
  <c r="DZ224" i="38"/>
  <c r="CZ224" i="38"/>
  <c r="AM225" i="38"/>
  <c r="BX225" i="38"/>
  <c r="EY224" i="38"/>
  <c r="EE224" i="38"/>
  <c r="BU62" i="38" l="1"/>
  <c r="EV62" i="38" s="1"/>
  <c r="DM226" i="38"/>
  <c r="AM116" i="38"/>
  <c r="DN116" i="38" s="1"/>
  <c r="FD225" i="38"/>
  <c r="AG227" i="38"/>
  <c r="DH227" i="38" s="1"/>
  <c r="CA227" i="38"/>
  <c r="FB227" i="38" s="1"/>
  <c r="CY119" i="38"/>
  <c r="X120" i="38"/>
  <c r="CY120" i="38" s="1"/>
  <c r="CB118" i="38"/>
  <c r="CI117" i="38"/>
  <c r="BX117" i="38"/>
  <c r="V170" i="38"/>
  <c r="U170" i="38"/>
  <c r="AN116" i="38"/>
  <c r="DO116" i="38" s="1"/>
  <c r="S171" i="38"/>
  <c r="CT171" i="38" s="1"/>
  <c r="CD171" i="38"/>
  <c r="FE171" i="38" s="1"/>
  <c r="T172" i="38"/>
  <c r="CU172" i="38" s="1"/>
  <c r="EB169" i="38"/>
  <c r="BA170" i="38"/>
  <c r="BA171" i="38" s="1"/>
  <c r="EB171" i="38" s="1"/>
  <c r="FA169" i="38"/>
  <c r="BZ170" i="38"/>
  <c r="BZ171" i="38" s="1"/>
  <c r="FA171" i="38" s="1"/>
  <c r="FJ170" i="38"/>
  <c r="CI171" i="38"/>
  <c r="FJ171" i="38" s="1"/>
  <c r="FH169" i="38"/>
  <c r="CG170" i="38"/>
  <c r="FG115" i="38"/>
  <c r="CF116" i="38"/>
  <c r="FG116" i="38" s="1"/>
  <c r="CF117" i="38"/>
  <c r="FG117" i="38" s="1"/>
  <c r="DR170" i="38"/>
  <c r="FD115" i="38"/>
  <c r="CC116" i="38"/>
  <c r="FD116" i="38" s="1"/>
  <c r="BU172" i="38"/>
  <c r="BU173" i="38" s="1"/>
  <c r="DL171" i="38"/>
  <c r="DZ171" i="38"/>
  <c r="AY173" i="38"/>
  <c r="DZ173" i="38" s="1"/>
  <c r="AJ171" i="38"/>
  <c r="ED169" i="38"/>
  <c r="BC170" i="38"/>
  <c r="EC169" i="38"/>
  <c r="BB171" i="38"/>
  <c r="EC171" i="38" s="1"/>
  <c r="DL170" i="38"/>
  <c r="DT116" i="38"/>
  <c r="FI116" i="38"/>
  <c r="CH117" i="38"/>
  <c r="FI117" i="38" s="1"/>
  <c r="EU169" i="38"/>
  <c r="BT171" i="38"/>
  <c r="ET169" i="38"/>
  <c r="BS170" i="38"/>
  <c r="CW117" i="38"/>
  <c r="DZ170" i="38"/>
  <c r="DW169" i="38"/>
  <c r="AV170" i="38"/>
  <c r="AV171" i="38"/>
  <c r="DW171" i="38" s="1"/>
  <c r="DX117" i="38"/>
  <c r="AP117" i="38"/>
  <c r="BB117" i="38"/>
  <c r="BB118" i="38" s="1"/>
  <c r="EC118" i="38" s="1"/>
  <c r="EC116" i="38"/>
  <c r="O117" i="38"/>
  <c r="DI116" i="38"/>
  <c r="T173" i="38"/>
  <c r="DQ169" i="38"/>
  <c r="AP170" i="38"/>
  <c r="AP171" i="38"/>
  <c r="DQ171" i="38" s="1"/>
  <c r="DQ116" i="38"/>
  <c r="DH169" i="38"/>
  <c r="AG170" i="38"/>
  <c r="BT117" i="38"/>
  <c r="AV117" i="38"/>
  <c r="BE116" i="38"/>
  <c r="BW116" i="38"/>
  <c r="BW117" i="38" s="1"/>
  <c r="EX117" i="38" s="1"/>
  <c r="EX115" i="38"/>
  <c r="AX117" i="38"/>
  <c r="AK172" i="38"/>
  <c r="DL172" i="38" s="1"/>
  <c r="AH117" i="38"/>
  <c r="EZ169" i="38"/>
  <c r="BY171" i="38"/>
  <c r="X121" i="38"/>
  <c r="EY170" i="38"/>
  <c r="BX171" i="38"/>
  <c r="DS169" i="38"/>
  <c r="AR170" i="38"/>
  <c r="AQ171" i="38"/>
  <c r="BA117" i="38"/>
  <c r="FE117" i="38"/>
  <c r="AL171" i="38"/>
  <c r="CD118" i="38"/>
  <c r="CY118" i="38"/>
  <c r="BE171" i="38"/>
  <c r="EX169" i="38"/>
  <c r="BW170" i="38"/>
  <c r="AO171" i="38"/>
  <c r="AO172" i="38" s="1"/>
  <c r="BD170" i="38"/>
  <c r="O118" i="38"/>
  <c r="FE169" i="38"/>
  <c r="CD172" i="38"/>
  <c r="AN171" i="38"/>
  <c r="DT169" i="38"/>
  <c r="BV116" i="38"/>
  <c r="EU115" i="38"/>
  <c r="FB169" i="38"/>
  <c r="CA170" i="38"/>
  <c r="CB119" i="38"/>
  <c r="FC119" i="38" s="1"/>
  <c r="FC118" i="38"/>
  <c r="AM171" i="38"/>
  <c r="DR169" i="38"/>
  <c r="DX169" i="38"/>
  <c r="EZ115" i="38"/>
  <c r="BY116" i="38"/>
  <c r="BY117" i="38" s="1"/>
  <c r="FB115" i="38"/>
  <c r="CA116" i="38"/>
  <c r="CA118" i="38"/>
  <c r="FB118" i="38" s="1"/>
  <c r="CA117" i="38"/>
  <c r="FB117" i="38" s="1"/>
  <c r="AJ116" i="38"/>
  <c r="CG119" i="38"/>
  <c r="DW116" i="38"/>
  <c r="AS117" i="38"/>
  <c r="AJ172" i="38"/>
  <c r="FG169" i="38"/>
  <c r="CF170" i="38"/>
  <c r="AQ117" i="38"/>
  <c r="DR116" i="38"/>
  <c r="BE117" i="38"/>
  <c r="EE115" i="38"/>
  <c r="BD116" i="38"/>
  <c r="BD117" i="38" s="1"/>
  <c r="EE117" i="38" s="1"/>
  <c r="FD170" i="38"/>
  <c r="CV169" i="38"/>
  <c r="Y171" i="38"/>
  <c r="DI169" i="38"/>
  <c r="AH170" i="38"/>
  <c r="EW169" i="38"/>
  <c r="BV170" i="38"/>
  <c r="CY169" i="38"/>
  <c r="X170" i="38"/>
  <c r="X171" i="38" s="1"/>
  <c r="CY171" i="38" s="1"/>
  <c r="CU117" i="38"/>
  <c r="T118" i="38"/>
  <c r="CZ115" i="38"/>
  <c r="Y117" i="38"/>
  <c r="Y116" i="38"/>
  <c r="AS170" i="38"/>
  <c r="DS118" i="38"/>
  <c r="AR119" i="38"/>
  <c r="CU169" i="38"/>
  <c r="FC170" i="38"/>
  <c r="CB171" i="38"/>
  <c r="AN172" i="38"/>
  <c r="AW170" i="38"/>
  <c r="ED116" i="38"/>
  <c r="BC117" i="38"/>
  <c r="BC118" i="38" s="1"/>
  <c r="CT169" i="38"/>
  <c r="V119" i="38"/>
  <c r="AZ171" i="38"/>
  <c r="EA170" i="38"/>
  <c r="DY169" i="38"/>
  <c r="AK116" i="38"/>
  <c r="AK117" i="38" s="1"/>
  <c r="DL117" i="38" s="1"/>
  <c r="DL115" i="38"/>
  <c r="AL118" i="38"/>
  <c r="EY169" i="38"/>
  <c r="EY115" i="38"/>
  <c r="FI169" i="38"/>
  <c r="O170" i="38"/>
  <c r="EG116" i="38"/>
  <c r="BF117" i="38"/>
  <c r="DZ116" i="38"/>
  <c r="AY117" i="38"/>
  <c r="CZ169" i="38"/>
  <c r="AY174" i="38"/>
  <c r="AM117" i="38"/>
  <c r="DN117" i="38" s="1"/>
  <c r="FA115" i="38"/>
  <c r="DS116" i="38"/>
  <c r="BX118" i="38"/>
  <c r="EY117" i="38"/>
  <c r="CH170" i="38"/>
  <c r="AZ117" i="38"/>
  <c r="EA116" i="38"/>
  <c r="AZ118" i="38"/>
  <c r="EA118" i="38" s="1"/>
  <c r="S116" i="38"/>
  <c r="FJ169" i="38"/>
  <c r="BU116" i="38"/>
  <c r="EV116" i="38" s="1"/>
  <c r="CI118" i="38"/>
  <c r="FJ117" i="38"/>
  <c r="BS119" i="38"/>
  <c r="CW116" i="38"/>
  <c r="V120" i="38"/>
  <c r="CW120" i="38" s="1"/>
  <c r="DX116" i="38"/>
  <c r="AW118" i="38"/>
  <c r="FC115" i="38"/>
  <c r="DP115" i="38"/>
  <c r="DH116" i="38"/>
  <c r="AG118" i="38"/>
  <c r="EA169" i="38"/>
  <c r="BZ117" i="38"/>
  <c r="FA116" i="38"/>
  <c r="CV115" i="38"/>
  <c r="U116" i="38"/>
  <c r="DO115" i="38"/>
  <c r="DZ169" i="38"/>
  <c r="AX170" i="38"/>
  <c r="CY116" i="38"/>
  <c r="DM117" i="38"/>
  <c r="EG169" i="38"/>
  <c r="BF170" i="38"/>
  <c r="CC172" i="38"/>
  <c r="CB120" i="38"/>
  <c r="CB121" i="38" s="1"/>
  <c r="AO116" i="38"/>
  <c r="EB62" i="38"/>
  <c r="FJ62" i="38"/>
  <c r="AX62" i="38"/>
  <c r="ET60" i="38"/>
  <c r="CA62" i="38"/>
  <c r="BW63" i="38"/>
  <c r="DR63" i="38"/>
  <c r="BZ64" i="38"/>
  <c r="EF60" i="38"/>
  <c r="BE61" i="38"/>
  <c r="EA60" i="38"/>
  <c r="ED61" i="38"/>
  <c r="BV63" i="38"/>
  <c r="EW63" i="38" s="1"/>
  <c r="CB63" i="38"/>
  <c r="BV64" i="38"/>
  <c r="AM61" i="38"/>
  <c r="DN60" i="38"/>
  <c r="CD63" i="38"/>
  <c r="FJ60" i="38"/>
  <c r="AV61" i="38"/>
  <c r="AV62" i="38"/>
  <c r="AW61" i="38"/>
  <c r="AK61" i="38"/>
  <c r="DL60" i="38"/>
  <c r="AY61" i="38"/>
  <c r="DZ60" i="38"/>
  <c r="CT60" i="38"/>
  <c r="AP61" i="38"/>
  <c r="EC61" i="38"/>
  <c r="AJ62" i="38"/>
  <c r="DK61" i="38"/>
  <c r="V61" i="38"/>
  <c r="CW61" i="38" s="1"/>
  <c r="CH61" i="38"/>
  <c r="AY62" i="38"/>
  <c r="DZ62" i="38" s="1"/>
  <c r="EE60" i="38"/>
  <c r="BD61" i="38"/>
  <c r="S62" i="38"/>
  <c r="CG61" i="38"/>
  <c r="V62" i="38"/>
  <c r="CW62" i="38" s="1"/>
  <c r="AG61" i="38"/>
  <c r="AG62" i="38"/>
  <c r="CU60" i="38"/>
  <c r="BF61" i="38"/>
  <c r="EB61" i="38"/>
  <c r="BC62" i="38"/>
  <c r="ED62" i="38" s="1"/>
  <c r="BX63" i="38"/>
  <c r="AZ63" i="38"/>
  <c r="AR62" i="38"/>
  <c r="CW60" i="38"/>
  <c r="CY60" i="38"/>
  <c r="X61" i="38"/>
  <c r="X64" i="38"/>
  <c r="X62" i="38"/>
  <c r="CY62" i="38" s="1"/>
  <c r="X63" i="38"/>
  <c r="CY63" i="38" s="1"/>
  <c r="BY61" i="38"/>
  <c r="CZ61" i="38"/>
  <c r="Y62" i="38"/>
  <c r="AQ65" i="38"/>
  <c r="CA63" i="38"/>
  <c r="S63" i="38"/>
  <c r="CT63" i="38" s="1"/>
  <c r="AH62" i="38"/>
  <c r="EW62" i="38"/>
  <c r="CV60" i="38"/>
  <c r="V63" i="38"/>
  <c r="CW63" i="38" s="1"/>
  <c r="AL61" i="38"/>
  <c r="EV61" i="38"/>
  <c r="AN61" i="38"/>
  <c r="AN62" i="38" s="1"/>
  <c r="AQ66" i="38"/>
  <c r="DR66" i="38" s="1"/>
  <c r="T63" i="38"/>
  <c r="U61" i="38"/>
  <c r="BX64" i="38"/>
  <c r="AO61" i="38"/>
  <c r="AO62" i="38" s="1"/>
  <c r="DP62" i="38" s="1"/>
  <c r="DP60" i="38"/>
  <c r="BX65" i="38"/>
  <c r="O61" i="38"/>
  <c r="AS61" i="38"/>
  <c r="CF61" i="38"/>
  <c r="BC63" i="38"/>
  <c r="CI63" i="38"/>
  <c r="FJ63" i="38" s="1"/>
  <c r="AV63" i="38"/>
  <c r="CC63" i="38"/>
  <c r="DM60" i="38"/>
  <c r="U62" i="38"/>
  <c r="CV62" i="38" s="1"/>
  <c r="BB62" i="38"/>
  <c r="EC62" i="38" s="1"/>
  <c r="BA63" i="38"/>
  <c r="EB63" i="38" s="1"/>
  <c r="BS61" i="38"/>
  <c r="DO60" i="38"/>
  <c r="DY60" i="38"/>
  <c r="BT64" i="38"/>
  <c r="AP7" i="38"/>
  <c r="AP8" i="38" s="1"/>
  <c r="BD6" i="38"/>
  <c r="CF7" i="38"/>
  <c r="CF8" i="38" s="1"/>
  <c r="CF9" i="38" s="1"/>
  <c r="BW8" i="38"/>
  <c r="AV6" i="38"/>
  <c r="BX6" i="38"/>
  <c r="AX7" i="38"/>
  <c r="X8" i="38"/>
  <c r="V8" i="38"/>
  <c r="V9" i="38" s="1"/>
  <c r="AK8" i="38"/>
  <c r="AK9" i="38" s="1"/>
  <c r="AG8" i="38"/>
  <c r="AG9" i="38" s="1"/>
  <c r="AQ7" i="38"/>
  <c r="AQ8" i="38" s="1"/>
  <c r="CG9" i="38"/>
  <c r="BF8" i="38"/>
  <c r="BU7" i="38"/>
  <c r="BT6" i="38"/>
  <c r="BC9" i="38"/>
  <c r="CC6" i="38"/>
  <c r="AZ7" i="38"/>
  <c r="CH7" i="38"/>
  <c r="CH8" i="38" s="1"/>
  <c r="BA8" i="38"/>
  <c r="BA9" i="38" s="1"/>
  <c r="AO8" i="38"/>
  <c r="O7" i="38"/>
  <c r="AS6" i="38"/>
  <c r="BZ6" i="38"/>
  <c r="BE8" i="38"/>
  <c r="CB6" i="38"/>
  <c r="BY6" i="38"/>
  <c r="BY7" i="38" s="1"/>
  <c r="BY8" i="38" s="1"/>
  <c r="AM8" i="38"/>
  <c r="T9" i="38"/>
  <c r="CI6" i="38"/>
  <c r="CA6" i="38"/>
  <c r="AR6" i="38"/>
  <c r="AH7" i="38"/>
  <c r="AH8" i="38" s="1"/>
  <c r="S9" i="38"/>
  <c r="CD7" i="38"/>
  <c r="U9" i="38"/>
  <c r="BS8" i="38"/>
  <c r="AJ6" i="38"/>
  <c r="BV8" i="38"/>
  <c r="AL7" i="38"/>
  <c r="AY7" i="38"/>
  <c r="AN8" i="38"/>
  <c r="AW7" i="38"/>
  <c r="BB7" i="38"/>
  <c r="DM227" i="38"/>
  <c r="AL228" i="38"/>
  <c r="DM228" i="38" s="1"/>
  <c r="AH226" i="38"/>
  <c r="DI226" i="38" s="1"/>
  <c r="S227" i="38"/>
  <c r="CT227" i="38" s="1"/>
  <c r="CU226" i="38"/>
  <c r="T227" i="38"/>
  <c r="T228" i="38" s="1"/>
  <c r="CU228" i="38" s="1"/>
  <c r="BV228" i="38"/>
  <c r="BV229" i="38" s="1"/>
  <c r="BV230" i="38" s="1"/>
  <c r="FJ227" i="38"/>
  <c r="CI228" i="38"/>
  <c r="DO225" i="38"/>
  <c r="AN226" i="38"/>
  <c r="EZ225" i="38"/>
  <c r="BY226" i="38"/>
  <c r="BY227" i="38"/>
  <c r="EZ227" i="38" s="1"/>
  <c r="DR225" i="38"/>
  <c r="AQ226" i="38"/>
  <c r="DZ225" i="38"/>
  <c r="AY226" i="38"/>
  <c r="EE227" i="38"/>
  <c r="BD228" i="38"/>
  <c r="BW229" i="38"/>
  <c r="EX228" i="38"/>
  <c r="DK226" i="38"/>
  <c r="EV225" i="38"/>
  <c r="BU226" i="38"/>
  <c r="EV226" i="38" s="1"/>
  <c r="DN225" i="38"/>
  <c r="AM226" i="38"/>
  <c r="AM227" i="38" s="1"/>
  <c r="EY225" i="38"/>
  <c r="BX226" i="38"/>
  <c r="CG226" i="38"/>
  <c r="CG227" i="38"/>
  <c r="FE225" i="38"/>
  <c r="CD226" i="38"/>
  <c r="AJ227" i="38"/>
  <c r="DK227" i="38" s="1"/>
  <c r="EX227" i="38"/>
  <c r="CW226" i="38"/>
  <c r="BC226" i="38"/>
  <c r="ED225" i="38"/>
  <c r="DP225" i="38"/>
  <c r="FI227" i="38"/>
  <c r="FC225" i="38"/>
  <c r="CB227" i="38"/>
  <c r="CY225" i="38"/>
  <c r="DX225" i="38"/>
  <c r="AW226" i="38"/>
  <c r="DT226" i="38"/>
  <c r="AS228" i="38"/>
  <c r="V228" i="38"/>
  <c r="V229" i="38" s="1"/>
  <c r="CW229" i="38" s="1"/>
  <c r="BB226" i="38"/>
  <c r="EC225" i="38"/>
  <c r="Y228" i="38"/>
  <c r="DL225" i="38"/>
  <c r="AK226" i="38"/>
  <c r="AK227" i="38" s="1"/>
  <c r="DL227" i="38" s="1"/>
  <c r="AO226" i="38"/>
  <c r="O227" i="38"/>
  <c r="BS227" i="38"/>
  <c r="BS228" i="38" s="1"/>
  <c r="FD226" i="38"/>
  <c r="FA227" i="38"/>
  <c r="BZ228" i="38"/>
  <c r="X226" i="38"/>
  <c r="BA227" i="38"/>
  <c r="EU225" i="38"/>
  <c r="CF228" i="38"/>
  <c r="BT227" i="38"/>
  <c r="BT228" i="38" s="1"/>
  <c r="EU228" i="38" s="1"/>
  <c r="BF226" i="38"/>
  <c r="EG225" i="38"/>
  <c r="CC228" i="38"/>
  <c r="CC229" i="38" s="1"/>
  <c r="FD229" i="38" s="1"/>
  <c r="FD227" i="38"/>
  <c r="AV228" i="38"/>
  <c r="DW227" i="38"/>
  <c r="DH225" i="38"/>
  <c r="S228" i="38"/>
  <c r="CH228" i="38"/>
  <c r="AP227" i="38"/>
  <c r="AZ226" i="38"/>
  <c r="EA225" i="38"/>
  <c r="BE226" i="38"/>
  <c r="AG228" i="38"/>
  <c r="CV226" i="38"/>
  <c r="U227" i="38"/>
  <c r="FG227" i="38"/>
  <c r="AX226" i="38"/>
  <c r="X227" i="38"/>
  <c r="CY227" i="38" s="1"/>
  <c r="DS227" i="38"/>
  <c r="AR228" i="38"/>
  <c r="AR229" i="38" s="1"/>
  <c r="BA228" i="38"/>
  <c r="AL62" i="38" l="1"/>
  <c r="DM62" i="38" s="1"/>
  <c r="BU63" i="38"/>
  <c r="BU64" i="38" s="1"/>
  <c r="BU227" i="38"/>
  <c r="EV227" i="38" s="1"/>
  <c r="CA228" i="38"/>
  <c r="ED118" i="38"/>
  <c r="BC119" i="38"/>
  <c r="BU117" i="38"/>
  <c r="EV117" i="38" s="1"/>
  <c r="AV172" i="38"/>
  <c r="DW172" i="38" s="1"/>
  <c r="CI172" i="38"/>
  <c r="CV170" i="38"/>
  <c r="U171" i="38"/>
  <c r="S172" i="38"/>
  <c r="V171" i="38"/>
  <c r="AN118" i="38"/>
  <c r="DO118" i="38" s="1"/>
  <c r="CH118" i="38"/>
  <c r="FI118" i="38" s="1"/>
  <c r="AN117" i="38"/>
  <c r="DO117" i="38" s="1"/>
  <c r="EG170" i="38"/>
  <c r="BF171" i="38"/>
  <c r="CB122" i="38"/>
  <c r="FC122" i="38" s="1"/>
  <c r="FC121" i="38"/>
  <c r="FC120" i="38"/>
  <c r="CB123" i="38"/>
  <c r="FC123" i="38" s="1"/>
  <c r="CV116" i="38"/>
  <c r="U117" i="38"/>
  <c r="U118" i="38"/>
  <c r="CV118" i="38" s="1"/>
  <c r="AN119" i="38"/>
  <c r="FD172" i="38"/>
  <c r="CC173" i="38"/>
  <c r="AX171" i="38"/>
  <c r="DY171" i="38" s="1"/>
  <c r="DY170" i="38"/>
  <c r="DP116" i="38"/>
  <c r="AO117" i="38"/>
  <c r="AO118" i="38" s="1"/>
  <c r="DP118" i="38" s="1"/>
  <c r="DH118" i="38"/>
  <c r="AG119" i="38"/>
  <c r="AZ119" i="38"/>
  <c r="BF118" i="38"/>
  <c r="AW171" i="38"/>
  <c r="DT170" i="38"/>
  <c r="CY170" i="38"/>
  <c r="X172" i="38"/>
  <c r="CY172" i="38" s="1"/>
  <c r="AQ118" i="38"/>
  <c r="DR117" i="38"/>
  <c r="AQ119" i="38"/>
  <c r="DR119" i="38" s="1"/>
  <c r="DT117" i="38"/>
  <c r="AS118" i="38"/>
  <c r="FJ118" i="38"/>
  <c r="AG120" i="38"/>
  <c r="DH120" i="38" s="1"/>
  <c r="CZ116" i="38"/>
  <c r="EW170" i="38"/>
  <c r="BD118" i="38"/>
  <c r="FG170" i="38"/>
  <c r="CF171" i="38"/>
  <c r="FB170" i="38"/>
  <c r="CA171" i="38"/>
  <c r="FE172" i="38"/>
  <c r="CD173" i="38"/>
  <c r="Y118" i="38"/>
  <c r="CZ117" i="38"/>
  <c r="AM172" i="38"/>
  <c r="AM174" i="38" s="1"/>
  <c r="FI170" i="38"/>
  <c r="CH171" i="38"/>
  <c r="DM118" i="38"/>
  <c r="AL119" i="38"/>
  <c r="CW119" i="38"/>
  <c r="V121" i="38"/>
  <c r="BC120" i="38"/>
  <c r="ED119" i="38"/>
  <c r="AY175" i="38"/>
  <c r="DZ174" i="38"/>
  <c r="AR120" i="38"/>
  <c r="DS119" i="38"/>
  <c r="FB116" i="38"/>
  <c r="CA119" i="38"/>
  <c r="FA117" i="38"/>
  <c r="BZ118" i="38"/>
  <c r="BZ119" i="38" s="1"/>
  <c r="FA119" i="38" s="1"/>
  <c r="AM118" i="38"/>
  <c r="FC171" i="38"/>
  <c r="CB172" i="38"/>
  <c r="DI170" i="38"/>
  <c r="AH171" i="38"/>
  <c r="AJ117" i="38"/>
  <c r="BV117" i="38"/>
  <c r="AW119" i="38"/>
  <c r="DX118" i="38"/>
  <c r="CG120" i="38"/>
  <c r="EZ116" i="38"/>
  <c r="BS120" i="38"/>
  <c r="DZ117" i="38"/>
  <c r="AS171" i="38"/>
  <c r="BU118" i="38"/>
  <c r="EY118" i="38"/>
  <c r="BX119" i="38"/>
  <c r="EG117" i="38"/>
  <c r="CP170" i="38"/>
  <c r="O171" i="38"/>
  <c r="DL116" i="38"/>
  <c r="AK118" i="38"/>
  <c r="Y172" i="38"/>
  <c r="CZ171" i="38"/>
  <c r="BY118" i="38"/>
  <c r="EZ117" i="38"/>
  <c r="S117" i="38"/>
  <c r="CI119" i="38"/>
  <c r="ED117" i="38"/>
  <c r="BV171" i="38"/>
  <c r="AO173" i="38"/>
  <c r="AO174" i="38" s="1"/>
  <c r="AM173" i="38"/>
  <c r="AN173" i="38"/>
  <c r="EA117" i="38"/>
  <c r="AY118" i="38"/>
  <c r="BE118" i="38"/>
  <c r="CI120" i="38"/>
  <c r="FJ120" i="38" s="1"/>
  <c r="BU119" i="38"/>
  <c r="EA171" i="38"/>
  <c r="AZ172" i="38"/>
  <c r="DX170" i="38"/>
  <c r="AW172" i="38"/>
  <c r="CU118" i="38"/>
  <c r="T119" i="38"/>
  <c r="EE116" i="38"/>
  <c r="CF172" i="38"/>
  <c r="AV173" i="38"/>
  <c r="BA172" i="38"/>
  <c r="BU174" i="38"/>
  <c r="BU175" i="38" s="1"/>
  <c r="CC117" i="38"/>
  <c r="FA170" i="38"/>
  <c r="DH170" i="38"/>
  <c r="BE172" i="38"/>
  <c r="CF118" i="38"/>
  <c r="CF119" i="38" s="1"/>
  <c r="FG119" i="38" s="1"/>
  <c r="FE118" i="38"/>
  <c r="BB172" i="38"/>
  <c r="BD171" i="38"/>
  <c r="EX170" i="38"/>
  <c r="BW171" i="38"/>
  <c r="X122" i="38"/>
  <c r="CY121" i="38"/>
  <c r="AX118" i="38"/>
  <c r="DW117" i="38"/>
  <c r="AV118" i="38"/>
  <c r="BB119" i="38"/>
  <c r="BT172" i="38"/>
  <c r="EU171" i="38"/>
  <c r="AK173" i="38"/>
  <c r="BD172" i="38"/>
  <c r="DS170" i="38"/>
  <c r="AR171" i="38"/>
  <c r="EX116" i="38"/>
  <c r="BW118" i="38"/>
  <c r="AG171" i="38"/>
  <c r="EC117" i="38"/>
  <c r="CC118" i="38"/>
  <c r="FD118" i="38" s="1"/>
  <c r="EB170" i="38"/>
  <c r="DQ117" i="38"/>
  <c r="AP119" i="38"/>
  <c r="AP118" i="38"/>
  <c r="ET170" i="38"/>
  <c r="BS171" i="38"/>
  <c r="AP172" i="38"/>
  <c r="AQ172" i="38"/>
  <c r="DW170" i="38"/>
  <c r="AJ173" i="38"/>
  <c r="AJ174" i="38" s="1"/>
  <c r="CD119" i="38"/>
  <c r="AL172" i="38"/>
  <c r="DR171" i="38"/>
  <c r="BT118" i="38"/>
  <c r="EU117" i="38"/>
  <c r="DQ170" i="38"/>
  <c r="AV174" i="38"/>
  <c r="DW174" i="38" s="1"/>
  <c r="CH119" i="38"/>
  <c r="CG171" i="38"/>
  <c r="FH170" i="38"/>
  <c r="EY171" i="38"/>
  <c r="BX172" i="38"/>
  <c r="BX173" i="38"/>
  <c r="EY173" i="38" s="1"/>
  <c r="BY172" i="38"/>
  <c r="EZ171" i="38"/>
  <c r="DI117" i="38"/>
  <c r="AH118" i="38"/>
  <c r="CU173" i="38"/>
  <c r="T174" i="38"/>
  <c r="O119" i="38"/>
  <c r="BA118" i="38"/>
  <c r="BC171" i="38"/>
  <c r="ED170" i="38"/>
  <c r="BZ172" i="38"/>
  <c r="D140" i="38"/>
  <c r="D141" i="38"/>
  <c r="D137" i="38"/>
  <c r="D136" i="38"/>
  <c r="D138" i="38"/>
  <c r="D133" i="38"/>
  <c r="D139" i="38"/>
  <c r="D142" i="38"/>
  <c r="D135" i="38"/>
  <c r="D134" i="38"/>
  <c r="AN63" i="38"/>
  <c r="DO63" i="38" s="1"/>
  <c r="DO62" i="38"/>
  <c r="EF61" i="38"/>
  <c r="DY62" i="38"/>
  <c r="AH63" i="38"/>
  <c r="BT65" i="38"/>
  <c r="ET61" i="38"/>
  <c r="BS63" i="38"/>
  <c r="ET63" i="38" s="1"/>
  <c r="CF62" i="38"/>
  <c r="DR65" i="38"/>
  <c r="AQ67" i="38"/>
  <c r="BY62" i="38"/>
  <c r="CY61" i="38"/>
  <c r="CB65" i="38"/>
  <c r="CB64" i="38"/>
  <c r="CC64" i="38"/>
  <c r="AS62" i="38"/>
  <c r="V64" i="38"/>
  <c r="AR63" i="38"/>
  <c r="BX66" i="38"/>
  <c r="AG63" i="38"/>
  <c r="AV64" i="38"/>
  <c r="DN61" i="38"/>
  <c r="DL61" i="38"/>
  <c r="AK63" i="38"/>
  <c r="DL63" i="38" s="1"/>
  <c r="AK62" i="38"/>
  <c r="CI64" i="38"/>
  <c r="DP61" i="38"/>
  <c r="AO63" i="38"/>
  <c r="AO64" i="38" s="1"/>
  <c r="DP64" i="38" s="1"/>
  <c r="BB63" i="38"/>
  <c r="CT62" i="38"/>
  <c r="BD62" i="38"/>
  <c r="EE61" i="38"/>
  <c r="BD63" i="38"/>
  <c r="CD64" i="38"/>
  <c r="CD65" i="38"/>
  <c r="CD66" i="38"/>
  <c r="AZ65" i="38"/>
  <c r="EA65" i="38" s="1"/>
  <c r="BW64" i="38"/>
  <c r="CU63" i="38"/>
  <c r="AG64" i="38"/>
  <c r="AJ63" i="38"/>
  <c r="AJ64" i="38" s="1"/>
  <c r="DK64" i="38" s="1"/>
  <c r="DK62" i="38"/>
  <c r="AQ68" i="38"/>
  <c r="DR68" i="38" s="1"/>
  <c r="CA64" i="38"/>
  <c r="CA65" i="38"/>
  <c r="CD67" i="38"/>
  <c r="DO61" i="38"/>
  <c r="AX63" i="38"/>
  <c r="AG65" i="38"/>
  <c r="CG62" i="38"/>
  <c r="BB64" i="38"/>
  <c r="EC64" i="38" s="1"/>
  <c r="U63" i="38"/>
  <c r="BE62" i="38"/>
  <c r="EF62" i="38" s="1"/>
  <c r="AM62" i="38"/>
  <c r="BC64" i="38"/>
  <c r="ED63" i="38"/>
  <c r="BT67" i="38"/>
  <c r="DZ61" i="38"/>
  <c r="AY63" i="38"/>
  <c r="AW62" i="38"/>
  <c r="O62" i="38"/>
  <c r="V65" i="38"/>
  <c r="CW65" i="38" s="1"/>
  <c r="AZ64" i="38"/>
  <c r="EA63" i="38"/>
  <c r="BF62" i="38"/>
  <c r="CH62" i="38"/>
  <c r="CV61" i="38"/>
  <c r="CZ62" i="38"/>
  <c r="Y63" i="38"/>
  <c r="CZ63" i="38" s="1"/>
  <c r="X65" i="38"/>
  <c r="CY64" i="38"/>
  <c r="BC65" i="38"/>
  <c r="ED65" i="38" s="1"/>
  <c r="BA64" i="38"/>
  <c r="BV65" i="38"/>
  <c r="EW64" i="38"/>
  <c r="BB65" i="38"/>
  <c r="EV63" i="38"/>
  <c r="BS62" i="38"/>
  <c r="AP62" i="38"/>
  <c r="S64" i="38"/>
  <c r="BT66" i="38"/>
  <c r="DM61" i="38"/>
  <c r="T64" i="38"/>
  <c r="CI65" i="38"/>
  <c r="FJ65" i="38" s="1"/>
  <c r="BZ65" i="38"/>
  <c r="BZ66" i="38"/>
  <c r="BC66" i="38"/>
  <c r="BA65" i="38"/>
  <c r="EB65" i="38" s="1"/>
  <c r="V10" i="38"/>
  <c r="C163" i="38"/>
  <c r="C161" i="38"/>
  <c r="C158" i="38"/>
  <c r="C157" i="38"/>
  <c r="C153" i="38"/>
  <c r="C160" i="38"/>
  <c r="C162" i="38"/>
  <c r="C156" i="38"/>
  <c r="C154" i="38"/>
  <c r="C159" i="38"/>
  <c r="C155" i="38"/>
  <c r="AK10" i="38"/>
  <c r="AK11" i="38" s="1"/>
  <c r="S10" i="38"/>
  <c r="S11" i="38" s="1"/>
  <c r="BT8" i="38"/>
  <c r="BT9" i="38" s="1"/>
  <c r="BT7" i="38"/>
  <c r="AH9" i="38"/>
  <c r="AH10" i="38" s="1"/>
  <c r="AZ8" i="38"/>
  <c r="AZ9" i="38" s="1"/>
  <c r="BB8" i="38"/>
  <c r="AM9" i="38"/>
  <c r="AM10" i="38" s="1"/>
  <c r="T10" i="38"/>
  <c r="CC7" i="38"/>
  <c r="BF9" i="38"/>
  <c r="AG10" i="38"/>
  <c r="AG11" i="38" s="1"/>
  <c r="AV7" i="38"/>
  <c r="U10" i="38"/>
  <c r="U11" i="38" s="1"/>
  <c r="AS7" i="38"/>
  <c r="BA10" i="38"/>
  <c r="BA11" i="38" s="1"/>
  <c r="CD8" i="38"/>
  <c r="CD9" i="38" s="1"/>
  <c r="BZ7" i="38"/>
  <c r="BU8" i="38"/>
  <c r="AY8" i="38"/>
  <c r="AJ7" i="38"/>
  <c r="AJ8" i="38" s="1"/>
  <c r="AN9" i="38"/>
  <c r="AN10" i="38" s="1"/>
  <c r="BS9" i="38"/>
  <c r="AO9" i="38"/>
  <c r="BE9" i="38"/>
  <c r="CI7" i="38"/>
  <c r="CH9" i="38"/>
  <c r="AP9" i="38"/>
  <c r="AP10" i="38" s="1"/>
  <c r="CG10" i="38"/>
  <c r="CG11" i="38" s="1"/>
  <c r="X9" i="38"/>
  <c r="BC10" i="38"/>
  <c r="AL8" i="38"/>
  <c r="AX8" i="38"/>
  <c r="BW9" i="38"/>
  <c r="BW10" i="38" s="1"/>
  <c r="AR7" i="38"/>
  <c r="BV9" i="38"/>
  <c r="BV10" i="38" s="1"/>
  <c r="O8" i="38"/>
  <c r="BD7" i="38"/>
  <c r="BD8" i="38" s="1"/>
  <c r="CA7" i="38"/>
  <c r="T11" i="38"/>
  <c r="T12" i="38" s="1"/>
  <c r="CB7" i="38"/>
  <c r="AQ9" i="38"/>
  <c r="BX7" i="38"/>
  <c r="CF10" i="38"/>
  <c r="AW8" i="38"/>
  <c r="BY9" i="38"/>
  <c r="AQ10" i="38"/>
  <c r="V11" i="38"/>
  <c r="AV8" i="38"/>
  <c r="AH227" i="38"/>
  <c r="BY228" i="38"/>
  <c r="EZ228" i="38" s="1"/>
  <c r="AN227" i="38"/>
  <c r="DO227" i="38" s="1"/>
  <c r="AL229" i="38"/>
  <c r="AL230" i="38" s="1"/>
  <c r="DM230" i="38" s="1"/>
  <c r="DS229" i="38"/>
  <c r="AR230" i="38"/>
  <c r="DS230" i="38" s="1"/>
  <c r="BE227" i="38"/>
  <c r="DN227" i="38"/>
  <c r="AM228" i="38"/>
  <c r="S229" i="38"/>
  <c r="S230" i="38" s="1"/>
  <c r="CT230" i="38" s="1"/>
  <c r="CG228" i="38"/>
  <c r="CT228" i="38"/>
  <c r="FG228" i="38"/>
  <c r="CF229" i="38"/>
  <c r="CF230" i="38" s="1"/>
  <c r="FG230" i="38" s="1"/>
  <c r="CW228" i="38"/>
  <c r="AS229" i="38"/>
  <c r="AJ228" i="38"/>
  <c r="BD229" i="38"/>
  <c r="EE228" i="38"/>
  <c r="DH228" i="38"/>
  <c r="DL226" i="38"/>
  <c r="DO226" i="38"/>
  <c r="EA226" i="38"/>
  <c r="AZ227" i="38"/>
  <c r="AZ228" i="38"/>
  <c r="EA228" i="38" s="1"/>
  <c r="BF227" i="38"/>
  <c r="DP226" i="38"/>
  <c r="DT228" i="38"/>
  <c r="FJ228" i="38"/>
  <c r="CI229" i="38"/>
  <c r="DR226" i="38"/>
  <c r="AV229" i="38"/>
  <c r="DW228" i="38"/>
  <c r="CH229" i="38"/>
  <c r="CH230" i="38" s="1"/>
  <c r="FI230" i="38" s="1"/>
  <c r="BX227" i="38"/>
  <c r="V230" i="38"/>
  <c r="AG229" i="38"/>
  <c r="CY226" i="38"/>
  <c r="X228" i="38"/>
  <c r="EY226" i="38"/>
  <c r="DZ226" i="38"/>
  <c r="AY227" i="38"/>
  <c r="DS228" i="38"/>
  <c r="AR231" i="38"/>
  <c r="DQ227" i="38"/>
  <c r="AP228" i="38"/>
  <c r="FD228" i="38"/>
  <c r="CC230" i="38"/>
  <c r="EU227" i="38"/>
  <c r="BS229" i="38"/>
  <c r="EC226" i="38"/>
  <c r="BB227" i="38"/>
  <c r="ED226" i="38"/>
  <c r="BC227" i="38"/>
  <c r="BC228" i="38"/>
  <c r="ED228" i="38" s="1"/>
  <c r="BZ229" i="38"/>
  <c r="BZ230" i="38" s="1"/>
  <c r="FA230" i="38" s="1"/>
  <c r="FA228" i="38"/>
  <c r="DN226" i="38"/>
  <c r="EX229" i="38"/>
  <c r="BW230" i="38"/>
  <c r="EZ226" i="38"/>
  <c r="BA229" i="38"/>
  <c r="EB228" i="38"/>
  <c r="CV227" i="38"/>
  <c r="U228" i="38"/>
  <c r="U229" i="38" s="1"/>
  <c r="CV229" i="38" s="1"/>
  <c r="AK228" i="38"/>
  <c r="EB227" i="38"/>
  <c r="O228" i="38"/>
  <c r="BT229" i="38"/>
  <c r="FE226" i="38"/>
  <c r="AQ227" i="38"/>
  <c r="DR227" i="38" s="1"/>
  <c r="EG226" i="38"/>
  <c r="BF228" i="38"/>
  <c r="EG228" i="38" s="1"/>
  <c r="FI228" i="38"/>
  <c r="Y229" i="38"/>
  <c r="CZ229" i="38" s="1"/>
  <c r="CZ228" i="38"/>
  <c r="DX226" i="38"/>
  <c r="AW227" i="38"/>
  <c r="AO227" i="38"/>
  <c r="CD227" i="38"/>
  <c r="BY229" i="38"/>
  <c r="BV231" i="38"/>
  <c r="CU227" i="38"/>
  <c r="T229" i="38"/>
  <c r="DY226" i="38"/>
  <c r="AX227" i="38"/>
  <c r="AX228" i="38" s="1"/>
  <c r="AX229" i="38" s="1"/>
  <c r="DY229" i="38" s="1"/>
  <c r="AP229" i="38"/>
  <c r="CB228" i="38"/>
  <c r="FC227" i="38"/>
  <c r="O229" i="38"/>
  <c r="BU228" i="38" l="1"/>
  <c r="AN64" i="38"/>
  <c r="DO64" i="38" s="1"/>
  <c r="AO65" i="38"/>
  <c r="DP65" i="38" s="1"/>
  <c r="AL63" i="38"/>
  <c r="AN228" i="38"/>
  <c r="BC229" i="38"/>
  <c r="ED229" i="38" s="1"/>
  <c r="FB228" i="38"/>
  <c r="CA230" i="38"/>
  <c r="FB230" i="38" s="1"/>
  <c r="CA229" i="38"/>
  <c r="U173" i="38"/>
  <c r="CV173" i="38" s="1"/>
  <c r="AX172" i="38"/>
  <c r="CT172" i="38"/>
  <c r="S173" i="38"/>
  <c r="CB124" i="38"/>
  <c r="FC124" i="38" s="1"/>
  <c r="V172" i="38"/>
  <c r="CV171" i="38"/>
  <c r="U174" i="38"/>
  <c r="CV174" i="38" s="1"/>
  <c r="U172" i="38"/>
  <c r="FJ172" i="38"/>
  <c r="CI173" i="38"/>
  <c r="AJ175" i="38"/>
  <c r="FA172" i="38"/>
  <c r="BZ173" i="38"/>
  <c r="BZ174" i="38"/>
  <c r="FA174" i="38" s="1"/>
  <c r="BZ175" i="38"/>
  <c r="FA175" i="38" s="1"/>
  <c r="ED171" i="38"/>
  <c r="FI119" i="38"/>
  <c r="EB172" i="38"/>
  <c r="BA173" i="38"/>
  <c r="BA174" i="38"/>
  <c r="CI121" i="38"/>
  <c r="FJ121" i="38" s="1"/>
  <c r="DL173" i="38"/>
  <c r="AK174" i="38"/>
  <c r="EU172" i="38"/>
  <c r="BT173" i="38"/>
  <c r="AV119" i="38"/>
  <c r="BU176" i="38"/>
  <c r="DW173" i="38"/>
  <c r="AV175" i="38"/>
  <c r="EA172" i="38"/>
  <c r="AZ173" i="38"/>
  <c r="EY172" i="38"/>
  <c r="BT119" i="38"/>
  <c r="BT120" i="38" s="1"/>
  <c r="EU120" i="38" s="1"/>
  <c r="EU118" i="38"/>
  <c r="ET171" i="38"/>
  <c r="DS171" i="38"/>
  <c r="AR172" i="38"/>
  <c r="AR173" i="38"/>
  <c r="DS173" i="38" s="1"/>
  <c r="DW118" i="38"/>
  <c r="CC119" i="38"/>
  <c r="T175" i="38"/>
  <c r="EW171" i="38"/>
  <c r="BV172" i="38"/>
  <c r="AN174" i="38"/>
  <c r="FJ119" i="38"/>
  <c r="S118" i="38"/>
  <c r="DI118" i="38"/>
  <c r="AH119" i="38"/>
  <c r="DR172" i="38"/>
  <c r="AQ173" i="38"/>
  <c r="AQ174" i="38" s="1"/>
  <c r="DH171" i="38"/>
  <c r="AG172" i="38"/>
  <c r="EC119" i="38"/>
  <c r="BB120" i="38"/>
  <c r="X123" i="38"/>
  <c r="CY122" i="38"/>
  <c r="X124" i="38"/>
  <c r="EZ172" i="38"/>
  <c r="BY173" i="38"/>
  <c r="BS172" i="38"/>
  <c r="O120" i="38"/>
  <c r="O121" i="38" s="1"/>
  <c r="EX171" i="38"/>
  <c r="FG118" i="38"/>
  <c r="AY119" i="38"/>
  <c r="DZ119" i="38" s="1"/>
  <c r="CZ172" i="38"/>
  <c r="Y173" i="38"/>
  <c r="CZ173" i="38" s="1"/>
  <c r="O172" i="38"/>
  <c r="CP171" i="38"/>
  <c r="CU174" i="38"/>
  <c r="T176" i="38"/>
  <c r="CU176" i="38" s="1"/>
  <c r="BX174" i="38"/>
  <c r="CF120" i="38"/>
  <c r="BA119" i="38"/>
  <c r="CH120" i="38"/>
  <c r="BE119" i="38"/>
  <c r="AO175" i="38"/>
  <c r="O173" i="38"/>
  <c r="CP173" i="38" s="1"/>
  <c r="BC172" i="38"/>
  <c r="ED172" i="38" s="1"/>
  <c r="AL173" i="38"/>
  <c r="AL174" i="38" s="1"/>
  <c r="AP173" i="38"/>
  <c r="DQ172" i="38"/>
  <c r="DQ118" i="38"/>
  <c r="EZ118" i="38"/>
  <c r="BY119" i="38"/>
  <c r="DL118" i="38"/>
  <c r="AK119" i="38"/>
  <c r="FH171" i="38"/>
  <c r="CG172" i="38"/>
  <c r="BW172" i="38"/>
  <c r="EC172" i="38"/>
  <c r="BB173" i="38"/>
  <c r="AW173" i="38"/>
  <c r="DX172" i="38"/>
  <c r="DZ118" i="38"/>
  <c r="AY120" i="38"/>
  <c r="BD173" i="38"/>
  <c r="BE173" i="38"/>
  <c r="CU119" i="38"/>
  <c r="T120" i="38"/>
  <c r="EV119" i="38"/>
  <c r="FE119" i="38"/>
  <c r="CD120" i="38"/>
  <c r="CD121" i="38"/>
  <c r="FE121" i="38" s="1"/>
  <c r="AP120" i="38"/>
  <c r="DQ119" i="38"/>
  <c r="BW119" i="38"/>
  <c r="EX118" i="38"/>
  <c r="AX119" i="38"/>
  <c r="FD117" i="38"/>
  <c r="CF173" i="38"/>
  <c r="FG172" i="38"/>
  <c r="FB171" i="38"/>
  <c r="AS119" i="38"/>
  <c r="X173" i="38"/>
  <c r="AO119" i="38"/>
  <c r="AO120" i="38" s="1"/>
  <c r="BV118" i="38"/>
  <c r="AH172" i="38"/>
  <c r="BZ120" i="38"/>
  <c r="CD174" i="38"/>
  <c r="AS172" i="38"/>
  <c r="FA118" i="38"/>
  <c r="DM119" i="38"/>
  <c r="AL120" i="38"/>
  <c r="AL121" i="38" s="1"/>
  <c r="DM121" i="38" s="1"/>
  <c r="FG171" i="38"/>
  <c r="DR118" i="38"/>
  <c r="AQ120" i="38"/>
  <c r="AQ121" i="38" s="1"/>
  <c r="DP117" i="38"/>
  <c r="DZ175" i="38"/>
  <c r="AY176" i="38"/>
  <c r="Y119" i="38"/>
  <c r="CZ119" i="38" s="1"/>
  <c r="CZ118" i="38"/>
  <c r="AS120" i="38"/>
  <c r="DX171" i="38"/>
  <c r="AW174" i="38"/>
  <c r="DX174" i="38" s="1"/>
  <c r="EG171" i="38"/>
  <c r="DT171" i="38"/>
  <c r="BS121" i="38"/>
  <c r="BC121" i="38"/>
  <c r="ED120" i="38"/>
  <c r="CA120" i="38"/>
  <c r="CF174" i="38"/>
  <c r="FG174" i="38" s="1"/>
  <c r="FD173" i="38"/>
  <c r="CC174" i="38"/>
  <c r="CV117" i="38"/>
  <c r="BF172" i="38"/>
  <c r="BX120" i="38"/>
  <c r="EY119" i="38"/>
  <c r="AJ118" i="38"/>
  <c r="CW121" i="38"/>
  <c r="CG121" i="38"/>
  <c r="CG122" i="38"/>
  <c r="CF175" i="38"/>
  <c r="FG175" i="38" s="1"/>
  <c r="EA119" i="38"/>
  <c r="AZ120" i="38"/>
  <c r="CB125" i="38"/>
  <c r="BF173" i="38"/>
  <c r="EG173" i="38" s="1"/>
  <c r="EV118" i="38"/>
  <c r="BS122" i="38"/>
  <c r="BS123" i="38" s="1"/>
  <c r="CB173" i="38"/>
  <c r="FC172" i="38"/>
  <c r="FB119" i="38"/>
  <c r="CD175" i="38"/>
  <c r="FE175" i="38" s="1"/>
  <c r="EE118" i="38"/>
  <c r="BD119" i="38"/>
  <c r="V122" i="38"/>
  <c r="AN120" i="38"/>
  <c r="DX119" i="38"/>
  <c r="AW120" i="38"/>
  <c r="DN118" i="38"/>
  <c r="AM119" i="38"/>
  <c r="AM120" i="38" s="1"/>
  <c r="DN120" i="38" s="1"/>
  <c r="FI171" i="38"/>
  <c r="AM175" i="38"/>
  <c r="CA172" i="38"/>
  <c r="CA173" i="38" s="1"/>
  <c r="FB173" i="38" s="1"/>
  <c r="BZ121" i="38"/>
  <c r="FA121" i="38" s="1"/>
  <c r="CH172" i="38"/>
  <c r="CF176" i="38"/>
  <c r="FG176" i="38" s="1"/>
  <c r="AS173" i="38"/>
  <c r="DT173" i="38" s="1"/>
  <c r="AG121" i="38"/>
  <c r="BU120" i="38"/>
  <c r="EV120" i="38" s="1"/>
  <c r="DI171" i="38"/>
  <c r="AH173" i="38"/>
  <c r="DI173" i="38" s="1"/>
  <c r="DS120" i="38"/>
  <c r="AR121" i="38"/>
  <c r="EG118" i="38"/>
  <c r="BF119" i="38"/>
  <c r="FE173" i="38"/>
  <c r="DT118" i="38"/>
  <c r="DH119" i="38"/>
  <c r="DO119" i="38"/>
  <c r="U119" i="38"/>
  <c r="CV119" i="38" s="1"/>
  <c r="EV64" i="38"/>
  <c r="BV66" i="38"/>
  <c r="EW65" i="38"/>
  <c r="BV68" i="38"/>
  <c r="BV67" i="38"/>
  <c r="EW67" i="38" s="1"/>
  <c r="EB64" i="38"/>
  <c r="DY63" i="38"/>
  <c r="BW65" i="38"/>
  <c r="BW66" i="38"/>
  <c r="AN65" i="38"/>
  <c r="BA66" i="38"/>
  <c r="AH64" i="38"/>
  <c r="BD64" i="38"/>
  <c r="EE64" i="38" s="1"/>
  <c r="EE63" i="38"/>
  <c r="CT64" i="38"/>
  <c r="S66" i="38"/>
  <c r="CT66" i="38" s="1"/>
  <c r="ET62" i="38"/>
  <c r="AW63" i="38"/>
  <c r="O63" i="38"/>
  <c r="BS64" i="38"/>
  <c r="CD68" i="38"/>
  <c r="AX65" i="38"/>
  <c r="AS63" i="38"/>
  <c r="AH65" i="38"/>
  <c r="BA67" i="38"/>
  <c r="BY63" i="38"/>
  <c r="BY64" i="38"/>
  <c r="CA66" i="38"/>
  <c r="CC65" i="38"/>
  <c r="BC67" i="38"/>
  <c r="ED66" i="38"/>
  <c r="CU64" i="38"/>
  <c r="EA64" i="38"/>
  <c r="O64" i="38"/>
  <c r="V66" i="38"/>
  <c r="DL62" i="38"/>
  <c r="AK64" i="38"/>
  <c r="DL64" i="38" s="1"/>
  <c r="DR67" i="38"/>
  <c r="AQ69" i="38"/>
  <c r="AQ70" i="38"/>
  <c r="DR70" i="38" s="1"/>
  <c r="S65" i="38"/>
  <c r="T65" i="38"/>
  <c r="DP63" i="38"/>
  <c r="AK65" i="38"/>
  <c r="DL65" i="38" s="1"/>
  <c r="BT68" i="38"/>
  <c r="AR64" i="38"/>
  <c r="CB66" i="38"/>
  <c r="BZ67" i="38"/>
  <c r="CY65" i="38"/>
  <c r="BS65" i="38"/>
  <c r="CG64" i="38"/>
  <c r="CG63" i="38"/>
  <c r="DK63" i="38"/>
  <c r="BE63" i="38"/>
  <c r="CW64" i="38"/>
  <c r="CC66" i="38"/>
  <c r="AJ66" i="38"/>
  <c r="DK66" i="38" s="1"/>
  <c r="CF63" i="38"/>
  <c r="AJ65" i="38"/>
  <c r="DK65" i="38" s="1"/>
  <c r="DZ63" i="38"/>
  <c r="AY64" i="38"/>
  <c r="DZ64" i="38" s="1"/>
  <c r="BB66" i="38"/>
  <c r="BB67" i="38" s="1"/>
  <c r="EC65" i="38"/>
  <c r="DN62" i="38"/>
  <c r="AM63" i="38"/>
  <c r="AG66" i="38"/>
  <c r="AZ66" i="38"/>
  <c r="EA66" i="38" s="1"/>
  <c r="EE62" i="38"/>
  <c r="V67" i="38"/>
  <c r="CW67" i="38" s="1"/>
  <c r="CH63" i="38"/>
  <c r="O66" i="38"/>
  <c r="O65" i="38"/>
  <c r="FJ64" i="38"/>
  <c r="AX64" i="38"/>
  <c r="BE64" i="38"/>
  <c r="EF64" i="38" s="1"/>
  <c r="CI66" i="38"/>
  <c r="FJ66" i="38" s="1"/>
  <c r="BX67" i="38"/>
  <c r="X66" i="38"/>
  <c r="BE65" i="38"/>
  <c r="EF65" i="38" s="1"/>
  <c r="BU65" i="38"/>
  <c r="ED64" i="38"/>
  <c r="BC68" i="38"/>
  <c r="ED68" i="38" s="1"/>
  <c r="CV63" i="38"/>
  <c r="U64" i="38"/>
  <c r="CD69" i="38"/>
  <c r="BD65" i="38"/>
  <c r="EE65" i="38" s="1"/>
  <c r="EC63" i="38"/>
  <c r="V68" i="38"/>
  <c r="CW68" i="38" s="1"/>
  <c r="BF63" i="38"/>
  <c r="BF64" i="38" s="1"/>
  <c r="AV65" i="38"/>
  <c r="AP63" i="38"/>
  <c r="AN11" i="38"/>
  <c r="AN12" i="38" s="1"/>
  <c r="AQ11" i="38"/>
  <c r="BX8" i="38"/>
  <c r="CH10" i="38"/>
  <c r="V12" i="38"/>
  <c r="AR8" i="38"/>
  <c r="AR9" i="38" s="1"/>
  <c r="CA8" i="38"/>
  <c r="AW9" i="38"/>
  <c r="BD9" i="38"/>
  <c r="BY10" i="38"/>
  <c r="CF11" i="38"/>
  <c r="CG12" i="38"/>
  <c r="BV11" i="38"/>
  <c r="AX9" i="38"/>
  <c r="CD10" i="38"/>
  <c r="AP11" i="38"/>
  <c r="CC8" i="38"/>
  <c r="CC9" i="38" s="1"/>
  <c r="CC10" i="38" s="1"/>
  <c r="BW11" i="38"/>
  <c r="BT10" i="38"/>
  <c r="O9" i="38"/>
  <c r="BC11" i="38"/>
  <c r="U12" i="38"/>
  <c r="BU9" i="38"/>
  <c r="AO10" i="38"/>
  <c r="BS10" i="38"/>
  <c r="BS11" i="38" s="1"/>
  <c r="BS12" i="38" s="1"/>
  <c r="AV9" i="38"/>
  <c r="BT11" i="38"/>
  <c r="AJ9" i="38"/>
  <c r="CI8" i="38"/>
  <c r="BZ8" i="38"/>
  <c r="AS8" i="38"/>
  <c r="AS9" i="38" s="1"/>
  <c r="BE10" i="38"/>
  <c r="AM11" i="38"/>
  <c r="BB9" i="38"/>
  <c r="AK12" i="38"/>
  <c r="AK13" i="38" s="1"/>
  <c r="AK14" i="38" s="1"/>
  <c r="CB8" i="38"/>
  <c r="X10" i="38"/>
  <c r="BF10" i="38"/>
  <c r="BF11" i="38" s="1"/>
  <c r="AZ10" i="38"/>
  <c r="AZ11" i="38" s="1"/>
  <c r="T13" i="38"/>
  <c r="AY9" i="38"/>
  <c r="BA12" i="38"/>
  <c r="BA13" i="38" s="1"/>
  <c r="S12" i="38"/>
  <c r="AH11" i="38"/>
  <c r="AL9" i="38"/>
  <c r="AG12" i="38"/>
  <c r="Y9" i="38"/>
  <c r="AH228" i="38"/>
  <c r="DI227" i="38"/>
  <c r="CF231" i="38"/>
  <c r="FG231" i="38" s="1"/>
  <c r="DM229" i="38"/>
  <c r="AL231" i="38"/>
  <c r="AL232" i="38" s="1"/>
  <c r="BZ231" i="38"/>
  <c r="FA231" i="38" s="1"/>
  <c r="Y230" i="38"/>
  <c r="CZ230" i="38" s="1"/>
  <c r="CT229" i="38"/>
  <c r="S231" i="38"/>
  <c r="BE228" i="38"/>
  <c r="EA227" i="38"/>
  <c r="AZ229" i="38"/>
  <c r="AY228" i="38"/>
  <c r="DZ227" i="38"/>
  <c r="CW230" i="38"/>
  <c r="V231" i="38"/>
  <c r="V232" i="38" s="1"/>
  <c r="CW232" i="38" s="1"/>
  <c r="FC228" i="38"/>
  <c r="CB229" i="38"/>
  <c r="DQ229" i="38"/>
  <c r="AP230" i="38"/>
  <c r="DQ230" i="38" s="1"/>
  <c r="AP231" i="38"/>
  <c r="DQ231" i="38" s="1"/>
  <c r="DK228" i="38"/>
  <c r="AJ229" i="38"/>
  <c r="AJ230" i="38"/>
  <c r="DK230" i="38" s="1"/>
  <c r="FE227" i="38"/>
  <c r="CD228" i="38"/>
  <c r="DN228" i="38"/>
  <c r="AM229" i="38"/>
  <c r="DT229" i="38"/>
  <c r="AS230" i="38"/>
  <c r="O230" i="38"/>
  <c r="O231" i="38" s="1"/>
  <c r="DY228" i="38"/>
  <c r="EY227" i="38"/>
  <c r="BX228" i="38"/>
  <c r="CG229" i="38"/>
  <c r="CG230" i="38" s="1"/>
  <c r="AX230" i="38"/>
  <c r="FD230" i="38"/>
  <c r="CC231" i="38"/>
  <c r="DL228" i="38"/>
  <c r="AW228" i="38"/>
  <c r="CH231" i="38"/>
  <c r="DW229" i="38"/>
  <c r="AV230" i="38"/>
  <c r="BS230" i="38"/>
  <c r="BS231" i="38" s="1"/>
  <c r="BV232" i="38"/>
  <c r="BV233" i="38" s="1"/>
  <c r="DP227" i="38"/>
  <c r="CV228" i="38"/>
  <c r="AW229" i="38"/>
  <c r="U230" i="38"/>
  <c r="X229" i="38"/>
  <c r="DH229" i="38"/>
  <c r="EV228" i="38"/>
  <c r="BU229" i="38"/>
  <c r="DQ228" i="38"/>
  <c r="BA230" i="38"/>
  <c r="BF229" i="38"/>
  <c r="BT230" i="38"/>
  <c r="EU229" i="38"/>
  <c r="ED227" i="38"/>
  <c r="FJ229" i="38"/>
  <c r="CI230" i="38"/>
  <c r="EG227" i="38"/>
  <c r="DY227" i="38"/>
  <c r="AX231" i="38"/>
  <c r="DY231" i="38" s="1"/>
  <c r="EX230" i="38"/>
  <c r="BW231" i="38"/>
  <c r="BW232" i="38"/>
  <c r="FA229" i="38"/>
  <c r="AK229" i="38"/>
  <c r="AR232" i="38"/>
  <c r="DS231" i="38"/>
  <c r="FI229" i="38"/>
  <c r="BY230" i="38"/>
  <c r="EZ229" i="38"/>
  <c r="DX227" i="38"/>
  <c r="EB229" i="38"/>
  <c r="AO228" i="38"/>
  <c r="CY228" i="38"/>
  <c r="AQ228" i="38"/>
  <c r="AQ229" i="38" s="1"/>
  <c r="FG229" i="38"/>
  <c r="CU229" i="38"/>
  <c r="T230" i="38"/>
  <c r="T231" i="38" s="1"/>
  <c r="CU231" i="38" s="1"/>
  <c r="BC230" i="38"/>
  <c r="EC227" i="38"/>
  <c r="BB228" i="38"/>
  <c r="BT231" i="38"/>
  <c r="EU231" i="38" s="1"/>
  <c r="AG230" i="38"/>
  <c r="EE229" i="38"/>
  <c r="BD230" i="38"/>
  <c r="DP120" i="38" l="1"/>
  <c r="AO121" i="38"/>
  <c r="DP121" i="38" s="1"/>
  <c r="AO66" i="38"/>
  <c r="AO67" i="38" s="1"/>
  <c r="AL64" i="38"/>
  <c r="AL65" i="38" s="1"/>
  <c r="DM65" i="38" s="1"/>
  <c r="DM63" i="38"/>
  <c r="AX232" i="38"/>
  <c r="BT232" i="38"/>
  <c r="EU232" i="38" s="1"/>
  <c r="BZ232" i="38"/>
  <c r="BZ233" i="38" s="1"/>
  <c r="FB229" i="38"/>
  <c r="CA231" i="38"/>
  <c r="FB231" i="38" s="1"/>
  <c r="CA232" i="38"/>
  <c r="DO228" i="38"/>
  <c r="AN229" i="38"/>
  <c r="DO229" i="38" s="1"/>
  <c r="CD122" i="38"/>
  <c r="FE122" i="38" s="1"/>
  <c r="CV172" i="38"/>
  <c r="U175" i="38"/>
  <c r="AL122" i="38"/>
  <c r="DM122" i="38" s="1"/>
  <c r="AG173" i="38"/>
  <c r="DH173" i="38" s="1"/>
  <c r="Y174" i="38"/>
  <c r="S174" i="38"/>
  <c r="CT173" i="38"/>
  <c r="AM121" i="38"/>
  <c r="DN121" i="38" s="1"/>
  <c r="Y120" i="38"/>
  <c r="CZ120" i="38" s="1"/>
  <c r="CI122" i="38"/>
  <c r="BT121" i="38"/>
  <c r="EU121" i="38" s="1"/>
  <c r="DY172" i="38"/>
  <c r="AX173" i="38"/>
  <c r="V173" i="38"/>
  <c r="FJ173" i="38"/>
  <c r="CI174" i="38"/>
  <c r="BS124" i="38"/>
  <c r="BS125" i="38"/>
  <c r="AG122" i="38"/>
  <c r="DH121" i="38"/>
  <c r="ED121" i="38"/>
  <c r="BC122" i="38"/>
  <c r="DZ176" i="38"/>
  <c r="CD123" i="38"/>
  <c r="DN119" i="38"/>
  <c r="EY120" i="38"/>
  <c r="FD174" i="38"/>
  <c r="CC175" i="38"/>
  <c r="DT172" i="38"/>
  <c r="AS174" i="38"/>
  <c r="AS175" i="38" s="1"/>
  <c r="DT175" i="38" s="1"/>
  <c r="CH173" i="38"/>
  <c r="FI172" i="38"/>
  <c r="EG172" i="38"/>
  <c r="BF174" i="38"/>
  <c r="BF176" i="38" s="1"/>
  <c r="DR120" i="38"/>
  <c r="FA120" i="38"/>
  <c r="CY173" i="38"/>
  <c r="X174" i="38"/>
  <c r="AX120" i="38"/>
  <c r="AX121" i="38" s="1"/>
  <c r="EX119" i="38"/>
  <c r="BW120" i="38"/>
  <c r="AY121" i="38"/>
  <c r="DZ120" i="38"/>
  <c r="DX173" i="38"/>
  <c r="AW175" i="38"/>
  <c r="EC173" i="38"/>
  <c r="BB174" i="38"/>
  <c r="AM176" i="38"/>
  <c r="BU121" i="38"/>
  <c r="DT119" i="38"/>
  <c r="FE120" i="38"/>
  <c r="CD176" i="38"/>
  <c r="CU120" i="38"/>
  <c r="T121" i="38"/>
  <c r="FC173" i="38"/>
  <c r="Y121" i="38"/>
  <c r="AS121" i="38"/>
  <c r="DT120" i="38"/>
  <c r="CF177" i="38"/>
  <c r="DI172" i="38"/>
  <c r="BD174" i="38"/>
  <c r="BD175" i="38" s="1"/>
  <c r="DO120" i="38"/>
  <c r="CG123" i="38"/>
  <c r="AJ119" i="38"/>
  <c r="FE174" i="38"/>
  <c r="FG173" i="38"/>
  <c r="CB126" i="38"/>
  <c r="FC125" i="38"/>
  <c r="FB120" i="38"/>
  <c r="CA121" i="38"/>
  <c r="AZ121" i="38"/>
  <c r="AZ122" i="38" s="1"/>
  <c r="BX121" i="38"/>
  <c r="DM120" i="38"/>
  <c r="BF175" i="38"/>
  <c r="EG175" i="38" s="1"/>
  <c r="BV119" i="38"/>
  <c r="EG119" i="38"/>
  <c r="BF120" i="38"/>
  <c r="AH174" i="38"/>
  <c r="DX120" i="38"/>
  <c r="EE119" i="38"/>
  <c r="BD120" i="38"/>
  <c r="EE120" i="38" s="1"/>
  <c r="BD121" i="38"/>
  <c r="EE121" i="38" s="1"/>
  <c r="AW121" i="38"/>
  <c r="DX121" i="38" s="1"/>
  <c r="AL123" i="38"/>
  <c r="DP119" i="38"/>
  <c r="CD177" i="38"/>
  <c r="FE177" i="38" s="1"/>
  <c r="CB174" i="38"/>
  <c r="AR122" i="38"/>
  <c r="DS121" i="38"/>
  <c r="U120" i="38"/>
  <c r="CV120" i="38" s="1"/>
  <c r="BZ122" i="38"/>
  <c r="BW121" i="38"/>
  <c r="EX121" i="38" s="1"/>
  <c r="BE174" i="38"/>
  <c r="FB172" i="38"/>
  <c r="CA174" i="38"/>
  <c r="CW122" i="38"/>
  <c r="V123" i="38"/>
  <c r="CW123" i="38" s="1"/>
  <c r="EA120" i="38"/>
  <c r="AN121" i="38"/>
  <c r="AY177" i="38"/>
  <c r="DR121" i="38"/>
  <c r="AQ122" i="38"/>
  <c r="DQ120" i="38"/>
  <c r="AP121" i="38"/>
  <c r="AP122" i="38" s="1"/>
  <c r="EX172" i="38"/>
  <c r="BW173" i="38"/>
  <c r="EX173" i="38" s="1"/>
  <c r="AP174" i="38"/>
  <c r="CP172" i="38"/>
  <c r="O174" i="38"/>
  <c r="CP174" i="38" s="1"/>
  <c r="BC173" i="38"/>
  <c r="BC175" i="38" s="1"/>
  <c r="ED175" i="38" s="1"/>
  <c r="BA120" i="38"/>
  <c r="AK175" i="38"/>
  <c r="DL174" i="38"/>
  <c r="EZ119" i="38"/>
  <c r="BX175" i="38"/>
  <c r="CY123" i="38"/>
  <c r="FD119" i="38"/>
  <c r="CH121" i="38"/>
  <c r="AJ176" i="38"/>
  <c r="CU175" i="38"/>
  <c r="BC174" i="38"/>
  <c r="ED174" i="38" s="1"/>
  <c r="BY120" i="38"/>
  <c r="BY121" i="38" s="1"/>
  <c r="FG120" i="38"/>
  <c r="CF121" i="38"/>
  <c r="ET172" i="38"/>
  <c r="EU119" i="38"/>
  <c r="BT122" i="38"/>
  <c r="FA173" i="38"/>
  <c r="AK120" i="38"/>
  <c r="BE120" i="38"/>
  <c r="AN175" i="38"/>
  <c r="DS172" i="38"/>
  <c r="CC120" i="38"/>
  <c r="FI120" i="38"/>
  <c r="T177" i="38"/>
  <c r="EA173" i="38"/>
  <c r="DQ173" i="38"/>
  <c r="EC120" i="38"/>
  <c r="BB121" i="38"/>
  <c r="BB122" i="38" s="1"/>
  <c r="AR174" i="38"/>
  <c r="FH172" i="38"/>
  <c r="CG173" i="38"/>
  <c r="EY174" i="38"/>
  <c r="BX176" i="38"/>
  <c r="EY176" i="38" s="1"/>
  <c r="Y175" i="38"/>
  <c r="CZ174" i="38"/>
  <c r="BV173" i="38"/>
  <c r="AV176" i="38"/>
  <c r="DW175" i="38"/>
  <c r="BT174" i="38"/>
  <c r="EU173" i="38"/>
  <c r="AO176" i="38"/>
  <c r="AH120" i="38"/>
  <c r="DI119" i="38"/>
  <c r="DW119" i="38"/>
  <c r="AV120" i="38"/>
  <c r="EB173" i="38"/>
  <c r="DL119" i="38"/>
  <c r="AK121" i="38"/>
  <c r="DL121" i="38" s="1"/>
  <c r="EZ173" i="38"/>
  <c r="BY174" i="38"/>
  <c r="CY124" i="38"/>
  <c r="X125" i="38"/>
  <c r="X126" i="38" s="1"/>
  <c r="CY126" i="38" s="1"/>
  <c r="BS173" i="38"/>
  <c r="DR174" i="38"/>
  <c r="AQ175" i="38"/>
  <c r="S119" i="38"/>
  <c r="EW172" i="38"/>
  <c r="BU177" i="38"/>
  <c r="BA175" i="38"/>
  <c r="EB175" i="38" s="1"/>
  <c r="EB174" i="38"/>
  <c r="BA176" i="38"/>
  <c r="EB176" i="38" s="1"/>
  <c r="BZ176" i="38"/>
  <c r="AL175" i="38"/>
  <c r="O122" i="38"/>
  <c r="DH172" i="38"/>
  <c r="DR173" i="38"/>
  <c r="AK122" i="38"/>
  <c r="DL122" i="38" s="1"/>
  <c r="AZ174" i="38"/>
  <c r="D148" i="38"/>
  <c r="D150" i="38"/>
  <c r="D149" i="38"/>
  <c r="D151" i="38"/>
  <c r="D144" i="38"/>
  <c r="D145" i="38"/>
  <c r="D147" i="38"/>
  <c r="D152" i="38"/>
  <c r="D146" i="38"/>
  <c r="D143" i="38"/>
  <c r="EC67" i="38"/>
  <c r="BB68" i="38"/>
  <c r="EC68" i="38" s="1"/>
  <c r="BB70" i="38"/>
  <c r="EC70" i="38" s="1"/>
  <c r="BB69" i="38"/>
  <c r="EC69" i="38" s="1"/>
  <c r="AX66" i="38"/>
  <c r="DY65" i="38"/>
  <c r="V69" i="38"/>
  <c r="AS64" i="38"/>
  <c r="CA67" i="38"/>
  <c r="BV69" i="38"/>
  <c r="EW68" i="38"/>
  <c r="EW66" i="38"/>
  <c r="CV64" i="38"/>
  <c r="U65" i="38"/>
  <c r="AG67" i="38"/>
  <c r="CW66" i="38"/>
  <c r="AW64" i="38"/>
  <c r="BF65" i="38"/>
  <c r="CD70" i="38"/>
  <c r="BT69" i="38"/>
  <c r="BX68" i="38"/>
  <c r="BU66" i="38"/>
  <c r="EC66" i="38"/>
  <c r="CC67" i="38"/>
  <c r="EF63" i="38"/>
  <c r="BE66" i="38"/>
  <c r="DR69" i="38"/>
  <c r="AK66" i="38"/>
  <c r="EB66" i="38"/>
  <c r="AN66" i="38"/>
  <c r="DO65" i="38"/>
  <c r="T66" i="38"/>
  <c r="O67" i="38"/>
  <c r="AZ67" i="38"/>
  <c r="BY65" i="38"/>
  <c r="BC69" i="38"/>
  <c r="CF64" i="38"/>
  <c r="AJ67" i="38"/>
  <c r="CH64" i="38"/>
  <c r="BV70" i="38"/>
  <c r="EW70" i="38" s="1"/>
  <c r="AY65" i="38"/>
  <c r="BD66" i="38"/>
  <c r="AV66" i="38"/>
  <c r="CY66" i="38"/>
  <c r="BS66" i="38"/>
  <c r="ET65" i="38"/>
  <c r="AP64" i="38"/>
  <c r="BT70" i="38"/>
  <c r="BT71" i="38" s="1"/>
  <c r="BD67" i="38"/>
  <c r="EE67" i="38" s="1"/>
  <c r="AR65" i="38"/>
  <c r="CU65" i="38"/>
  <c r="AP65" i="38"/>
  <c r="AQ71" i="38"/>
  <c r="T67" i="38"/>
  <c r="BZ68" i="38"/>
  <c r="CI67" i="38"/>
  <c r="DY64" i="38"/>
  <c r="AM64" i="38"/>
  <c r="AM65" i="38" s="1"/>
  <c r="DN63" i="38"/>
  <c r="CT65" i="38"/>
  <c r="S67" i="38"/>
  <c r="CT67" i="38" s="1"/>
  <c r="ED67" i="38"/>
  <c r="CD71" i="38"/>
  <c r="AH66" i="38"/>
  <c r="BW67" i="38"/>
  <c r="BA68" i="38"/>
  <c r="EB67" i="38"/>
  <c r="EV65" i="38"/>
  <c r="CG65" i="38"/>
  <c r="BB71" i="38"/>
  <c r="AZ68" i="38"/>
  <c r="BF66" i="38"/>
  <c r="X67" i="38"/>
  <c r="CF65" i="38"/>
  <c r="CB67" i="38"/>
  <c r="CB68" i="38"/>
  <c r="ET64" i="38"/>
  <c r="BT12" i="38"/>
  <c r="V13" i="38"/>
  <c r="V14" i="38" s="1"/>
  <c r="V15" i="38" s="1"/>
  <c r="AK15" i="38"/>
  <c r="AK16" i="38" s="1"/>
  <c r="CC11" i="38"/>
  <c r="BE11" i="38"/>
  <c r="CG13" i="38"/>
  <c r="AL10" i="38"/>
  <c r="BS13" i="38"/>
  <c r="AW10" i="38"/>
  <c r="AH12" i="38"/>
  <c r="CA9" i="38"/>
  <c r="Y10" i="38"/>
  <c r="AQ12" i="38"/>
  <c r="AQ13" i="38" s="1"/>
  <c r="AQ14" i="38" s="1"/>
  <c r="AG13" i="38"/>
  <c r="S13" i="38"/>
  <c r="BB10" i="38"/>
  <c r="BA14" i="38"/>
  <c r="AM12" i="38"/>
  <c r="CB9" i="38"/>
  <c r="CB10" i="38" s="1"/>
  <c r="BD10" i="38"/>
  <c r="BF12" i="38"/>
  <c r="X11" i="38"/>
  <c r="X12" i="38" s="1"/>
  <c r="BC12" i="38"/>
  <c r="AN13" i="38"/>
  <c r="AR10" i="38"/>
  <c r="T14" i="38"/>
  <c r="T15" i="38" s="1"/>
  <c r="AZ12" i="38"/>
  <c r="AV10" i="38"/>
  <c r="AV11" i="38" s="1"/>
  <c r="BT13" i="38"/>
  <c r="AP12" i="38"/>
  <c r="AP13" i="38" s="1"/>
  <c r="AX10" i="38"/>
  <c r="BW12" i="38"/>
  <c r="CF12" i="38"/>
  <c r="CF13" i="38" s="1"/>
  <c r="BV12" i="38"/>
  <c r="CI9" i="38"/>
  <c r="BZ9" i="38"/>
  <c r="AO11" i="38"/>
  <c r="BC13" i="38"/>
  <c r="AS10" i="38"/>
  <c r="BU10" i="38"/>
  <c r="AJ10" i="38"/>
  <c r="AJ11" i="38" s="1"/>
  <c r="AY10" i="38"/>
  <c r="BX9" i="38"/>
  <c r="U13" i="38"/>
  <c r="O10" i="38"/>
  <c r="CD11" i="38"/>
  <c r="BY11" i="38"/>
  <c r="CH11" i="38"/>
  <c r="DI228" i="38"/>
  <c r="AH229" i="38"/>
  <c r="DM232" i="38"/>
  <c r="CF232" i="38"/>
  <c r="AP232" i="38"/>
  <c r="AP233" i="38" s="1"/>
  <c r="DQ233" i="38" s="1"/>
  <c r="Y231" i="38"/>
  <c r="U232" i="38"/>
  <c r="AJ231" i="38"/>
  <c r="DK231" i="38" s="1"/>
  <c r="AL233" i="38"/>
  <c r="DM231" i="38"/>
  <c r="U231" i="38"/>
  <c r="CV231" i="38" s="1"/>
  <c r="T232" i="38"/>
  <c r="CU232" i="38" s="1"/>
  <c r="DR229" i="38"/>
  <c r="AQ230" i="38"/>
  <c r="DL229" i="38"/>
  <c r="AK230" i="38"/>
  <c r="DL230" i="38" s="1"/>
  <c r="EC228" i="38"/>
  <c r="BB229" i="38"/>
  <c r="DQ232" i="38"/>
  <c r="AP234" i="38"/>
  <c r="EG229" i="38"/>
  <c r="BF230" i="38"/>
  <c r="BF231" i="38" s="1"/>
  <c r="EG231" i="38" s="1"/>
  <c r="DY232" i="38"/>
  <c r="AX233" i="38"/>
  <c r="FI231" i="38"/>
  <c r="CH232" i="38"/>
  <c r="AY229" i="38"/>
  <c r="DZ228" i="38"/>
  <c r="DP228" i="38"/>
  <c r="AO229" i="38"/>
  <c r="AO230" i="38" s="1"/>
  <c r="DP230" i="38" s="1"/>
  <c r="CC232" i="38"/>
  <c r="CC233" i="38" s="1"/>
  <c r="FD233" i="38" s="1"/>
  <c r="FD231" i="38"/>
  <c r="BV234" i="38"/>
  <c r="BV235" i="38" s="1"/>
  <c r="EX232" i="38"/>
  <c r="BW233" i="38"/>
  <c r="FA233" i="38"/>
  <c r="BZ234" i="38"/>
  <c r="DR228" i="38"/>
  <c r="EE230" i="38"/>
  <c r="BD231" i="38"/>
  <c r="CY229" i="38"/>
  <c r="X230" i="38"/>
  <c r="FB232" i="38"/>
  <c r="CA233" i="38"/>
  <c r="FB233" i="38" s="1"/>
  <c r="CV232" i="38"/>
  <c r="AM230" i="38"/>
  <c r="AM231" i="38" s="1"/>
  <c r="DN229" i="38"/>
  <c r="DH230" i="38"/>
  <c r="EX231" i="38"/>
  <c r="O232" i="38"/>
  <c r="BE229" i="38"/>
  <c r="BS232" i="38"/>
  <c r="FJ230" i="38"/>
  <c r="DX228" i="38"/>
  <c r="CG231" i="38"/>
  <c r="CG232" i="38" s="1"/>
  <c r="BX229" i="38"/>
  <c r="EY228" i="38"/>
  <c r="CB230" i="38"/>
  <c r="FC229" i="38"/>
  <c r="AG231" i="38"/>
  <c r="BU230" i="38"/>
  <c r="BU231" i="38" s="1"/>
  <c r="EV231" i="38" s="1"/>
  <c r="EV229" i="38"/>
  <c r="CD229" i="38"/>
  <c r="CD230" i="38" s="1"/>
  <c r="FE230" i="38" s="1"/>
  <c r="ED230" i="38"/>
  <c r="BC231" i="38"/>
  <c r="CF233" i="38"/>
  <c r="CV230" i="38"/>
  <c r="U233" i="38"/>
  <c r="AS231" i="38"/>
  <c r="AS232" i="38" s="1"/>
  <c r="DT230" i="38"/>
  <c r="DK229" i="38"/>
  <c r="CW231" i="38"/>
  <c r="EA229" i="38"/>
  <c r="AZ230" i="38"/>
  <c r="FG232" i="38"/>
  <c r="CU230" i="38"/>
  <c r="T233" i="38"/>
  <c r="CI231" i="38"/>
  <c r="CI232" i="38" s="1"/>
  <c r="EU230" i="38"/>
  <c r="AJ232" i="38"/>
  <c r="EZ230" i="38"/>
  <c r="EB230" i="38"/>
  <c r="BA231" i="38"/>
  <c r="BY231" i="38"/>
  <c r="DW230" i="38"/>
  <c r="AV231" i="38"/>
  <c r="FE228" i="38"/>
  <c r="AW230" i="38"/>
  <c r="DX229" i="38"/>
  <c r="DY230" i="38"/>
  <c r="DS232" i="38"/>
  <c r="AR233" i="38"/>
  <c r="AR234" i="38" s="1"/>
  <c r="DS234" i="38" s="1"/>
  <c r="FA232" i="38"/>
  <c r="V233" i="38"/>
  <c r="BT233" i="38"/>
  <c r="CT231" i="38"/>
  <c r="S232" i="38"/>
  <c r="AO122" i="38" l="1"/>
  <c r="DP66" i="38"/>
  <c r="AL66" i="38"/>
  <c r="DM64" i="38"/>
  <c r="AN230" i="38"/>
  <c r="DO230" i="38" s="1"/>
  <c r="EA122" i="38"/>
  <c r="AZ123" i="38"/>
  <c r="EA123" i="38" s="1"/>
  <c r="V175" i="38"/>
  <c r="FJ174" i="38"/>
  <c r="CI175" i="38"/>
  <c r="AM122" i="38"/>
  <c r="BA177" i="38"/>
  <c r="EB177" i="38" s="1"/>
  <c r="O176" i="38"/>
  <c r="CP176" i="38" s="1"/>
  <c r="V176" i="38"/>
  <c r="V174" i="38"/>
  <c r="DY173" i="38"/>
  <c r="AX174" i="38"/>
  <c r="AX175" i="38"/>
  <c r="DY175" i="38" s="1"/>
  <c r="BW174" i="38"/>
  <c r="EX174" i="38" s="1"/>
  <c r="O175" i="38"/>
  <c r="CP175" i="38" s="1"/>
  <c r="CV175" i="38"/>
  <c r="FJ122" i="38"/>
  <c r="CI123" i="38"/>
  <c r="O177" i="38"/>
  <c r="CP177" i="38" s="1"/>
  <c r="U176" i="38"/>
  <c r="BD122" i="38"/>
  <c r="EE122" i="38" s="1"/>
  <c r="S175" i="38"/>
  <c r="CT174" i="38"/>
  <c r="AG174" i="38"/>
  <c r="EZ121" i="38"/>
  <c r="BY122" i="38"/>
  <c r="DR175" i="38"/>
  <c r="AQ176" i="38"/>
  <c r="BV174" i="38"/>
  <c r="EW173" i="38"/>
  <c r="FH173" i="38"/>
  <c r="EY175" i="38"/>
  <c r="O123" i="38"/>
  <c r="S120" i="38"/>
  <c r="AL176" i="38"/>
  <c r="ED173" i="38"/>
  <c r="BC176" i="38"/>
  <c r="ED176" i="38" s="1"/>
  <c r="EA174" i="38"/>
  <c r="BS174" i="38"/>
  <c r="BS175" i="38" s="1"/>
  <c r="ET175" i="38" s="1"/>
  <c r="ET173" i="38"/>
  <c r="BY175" i="38"/>
  <c r="EZ174" i="38"/>
  <c r="BY176" i="38"/>
  <c r="BX177" i="38"/>
  <c r="Y176" i="38"/>
  <c r="CZ176" i="38" s="1"/>
  <c r="CZ175" i="38"/>
  <c r="AZ175" i="38"/>
  <c r="EA175" i="38" s="1"/>
  <c r="DQ174" i="38"/>
  <c r="AP175" i="38"/>
  <c r="DS174" i="38"/>
  <c r="CY125" i="38"/>
  <c r="BA178" i="38"/>
  <c r="DW120" i="38"/>
  <c r="AV121" i="38"/>
  <c r="DW121" i="38" s="1"/>
  <c r="DI120" i="38"/>
  <c r="AH121" i="38"/>
  <c r="DW176" i="38"/>
  <c r="AV177" i="38"/>
  <c r="AV178" i="38" s="1"/>
  <c r="AR175" i="38"/>
  <c r="T178" i="38"/>
  <c r="EG176" i="38"/>
  <c r="EC121" i="38"/>
  <c r="BE121" i="38"/>
  <c r="EZ120" i="38"/>
  <c r="AN176" i="38"/>
  <c r="DQ122" i="38"/>
  <c r="AP123" i="38"/>
  <c r="AO177" i="38"/>
  <c r="Y177" i="38"/>
  <c r="CH122" i="38"/>
  <c r="FI121" i="38"/>
  <c r="BW175" i="38"/>
  <c r="BB123" i="38"/>
  <c r="EC123" i="38" s="1"/>
  <c r="EC122" i="38"/>
  <c r="DL120" i="38"/>
  <c r="X127" i="38"/>
  <c r="BA121" i="38"/>
  <c r="BU178" i="38"/>
  <c r="BA179" i="38"/>
  <c r="EB179" i="38" s="1"/>
  <c r="EU122" i="38"/>
  <c r="BT123" i="38"/>
  <c r="BT124" i="38"/>
  <c r="CF122" i="38"/>
  <c r="FG122" i="38" s="1"/>
  <c r="FG121" i="38"/>
  <c r="AJ177" i="38"/>
  <c r="AK176" i="38"/>
  <c r="EU174" i="38"/>
  <c r="BT175" i="38"/>
  <c r="AR176" i="38"/>
  <c r="AL177" i="38"/>
  <c r="AZ176" i="38"/>
  <c r="AK123" i="38"/>
  <c r="CU177" i="38"/>
  <c r="FD120" i="38"/>
  <c r="CC121" i="38"/>
  <c r="BE122" i="38"/>
  <c r="FA176" i="38"/>
  <c r="BZ177" i="38"/>
  <c r="CG174" i="38"/>
  <c r="DL175" i="38"/>
  <c r="BV120" i="38"/>
  <c r="EA121" i="38"/>
  <c r="AZ124" i="38"/>
  <c r="FG177" i="38"/>
  <c r="CF178" i="38"/>
  <c r="AW122" i="38"/>
  <c r="FE123" i="38"/>
  <c r="CD124" i="38"/>
  <c r="AM177" i="38"/>
  <c r="DR122" i="38"/>
  <c r="U121" i="38"/>
  <c r="CB175" i="38"/>
  <c r="AL124" i="38"/>
  <c r="FA122" i="38"/>
  <c r="DS122" i="38"/>
  <c r="BX122" i="38"/>
  <c r="EY121" i="38"/>
  <c r="BD176" i="38"/>
  <c r="AR123" i="38"/>
  <c r="CB176" i="38"/>
  <c r="AX122" i="38"/>
  <c r="AX123" i="38" s="1"/>
  <c r="AQ123" i="38"/>
  <c r="DR123" i="38" s="1"/>
  <c r="DZ177" i="38"/>
  <c r="AY178" i="38"/>
  <c r="DZ178" i="38" s="1"/>
  <c r="CA175" i="38"/>
  <c r="FB174" i="38"/>
  <c r="CU121" i="38"/>
  <c r="T122" i="38"/>
  <c r="DT174" i="38"/>
  <c r="AS176" i="38"/>
  <c r="BS126" i="38"/>
  <c r="CY174" i="38"/>
  <c r="CG125" i="38"/>
  <c r="BF121" i="38"/>
  <c r="BF122" i="38" s="1"/>
  <c r="EG120" i="38"/>
  <c r="FC126" i="38"/>
  <c r="CB127" i="38"/>
  <c r="CG124" i="38"/>
  <c r="FI173" i="38"/>
  <c r="CH174" i="38"/>
  <c r="ED122" i="38"/>
  <c r="BC123" i="38"/>
  <c r="CA122" i="38"/>
  <c r="FB122" i="38" s="1"/>
  <c r="FB121" i="38"/>
  <c r="FE176" i="38"/>
  <c r="CD178" i="38"/>
  <c r="FE178" i="38" s="1"/>
  <c r="BB175" i="38"/>
  <c r="AW176" i="38"/>
  <c r="DX175" i="38"/>
  <c r="X175" i="38"/>
  <c r="CC176" i="38"/>
  <c r="FD175" i="38"/>
  <c r="DO121" i="38"/>
  <c r="AN122" i="38"/>
  <c r="DI174" i="38"/>
  <c r="DT121" i="38"/>
  <c r="AS122" i="38"/>
  <c r="EX120" i="38"/>
  <c r="V124" i="38"/>
  <c r="DM123" i="38"/>
  <c r="BZ123" i="38"/>
  <c r="AJ120" i="38"/>
  <c r="BW122" i="38"/>
  <c r="DH122" i="38"/>
  <c r="AG123" i="38"/>
  <c r="DQ121" i="38"/>
  <c r="BD123" i="38"/>
  <c r="BE175" i="38"/>
  <c r="FC174" i="38"/>
  <c r="AH175" i="38"/>
  <c r="Y122" i="38"/>
  <c r="CZ122" i="38" s="1"/>
  <c r="CZ121" i="38"/>
  <c r="EV121" i="38"/>
  <c r="BU122" i="38"/>
  <c r="DZ121" i="38"/>
  <c r="AY122" i="38"/>
  <c r="EG174" i="38"/>
  <c r="BF177" i="38"/>
  <c r="AO123" i="38"/>
  <c r="DP122" i="38"/>
  <c r="EC174" i="38"/>
  <c r="BB176" i="38"/>
  <c r="EC176" i="38" s="1"/>
  <c r="D163" i="38"/>
  <c r="D155" i="38"/>
  <c r="D159" i="38"/>
  <c r="D154" i="38"/>
  <c r="D153" i="38"/>
  <c r="D158" i="38"/>
  <c r="D160" i="38"/>
  <c r="D161" i="38"/>
  <c r="D157" i="38"/>
  <c r="D156" i="38"/>
  <c r="D162" i="38"/>
  <c r="AM66" i="38"/>
  <c r="DN66" i="38" s="1"/>
  <c r="DN65" i="38"/>
  <c r="BT72" i="38"/>
  <c r="EA68" i="38"/>
  <c r="AZ69" i="38"/>
  <c r="AR66" i="38"/>
  <c r="AV67" i="38"/>
  <c r="EE66" i="38"/>
  <c r="EA67" i="38"/>
  <c r="AQ72" i="38"/>
  <c r="EW69" i="38"/>
  <c r="BT73" i="38"/>
  <c r="CB69" i="38"/>
  <c r="CF66" i="38"/>
  <c r="CY67" i="38"/>
  <c r="BZ69" i="38"/>
  <c r="AY66" i="38"/>
  <c r="DZ65" i="38"/>
  <c r="AJ68" i="38"/>
  <c r="DK67" i="38"/>
  <c r="CA68" i="38"/>
  <c r="CU66" i="38"/>
  <c r="DO66" i="38"/>
  <c r="AN67" i="38"/>
  <c r="O68" i="38"/>
  <c r="EF66" i="38"/>
  <c r="BE67" i="38"/>
  <c r="AW65" i="38"/>
  <c r="AG68" i="38"/>
  <c r="AS65" i="38"/>
  <c r="AP66" i="38"/>
  <c r="BW68" i="38"/>
  <c r="AH67" i="38"/>
  <c r="CF67" i="38"/>
  <c r="BX69" i="38"/>
  <c r="U66" i="38"/>
  <c r="AX67" i="38"/>
  <c r="DY66" i="38"/>
  <c r="DN64" i="38"/>
  <c r="CU67" i="38"/>
  <c r="T68" i="38"/>
  <c r="EV66" i="38"/>
  <c r="BU67" i="38"/>
  <c r="CV65" i="38"/>
  <c r="BF67" i="38"/>
  <c r="EC71" i="38"/>
  <c r="BB72" i="38"/>
  <c r="X68" i="38"/>
  <c r="CC68" i="38"/>
  <c r="BD68" i="38"/>
  <c r="DR71" i="38"/>
  <c r="AQ73" i="38"/>
  <c r="BY66" i="38"/>
  <c r="FJ67" i="38"/>
  <c r="CI68" i="38"/>
  <c r="DP67" i="38"/>
  <c r="AO68" i="38"/>
  <c r="S68" i="38"/>
  <c r="CW69" i="38"/>
  <c r="V70" i="38"/>
  <c r="CD72" i="38"/>
  <c r="CG66" i="38"/>
  <c r="ET66" i="38"/>
  <c r="BS67" i="38"/>
  <c r="DL66" i="38"/>
  <c r="AK67" i="38"/>
  <c r="BV71" i="38"/>
  <c r="BA69" i="38"/>
  <c r="EB68" i="38"/>
  <c r="CH65" i="38"/>
  <c r="ED69" i="38"/>
  <c r="BC70" i="38"/>
  <c r="BT14" i="38"/>
  <c r="BT15" i="38" s="1"/>
  <c r="CI10" i="38"/>
  <c r="CF14" i="38"/>
  <c r="BX10" i="38"/>
  <c r="BZ10" i="38"/>
  <c r="BF13" i="38"/>
  <c r="AZ13" i="38"/>
  <c r="AG14" i="38"/>
  <c r="AS11" i="38"/>
  <c r="BS14" i="38"/>
  <c r="AL11" i="38"/>
  <c r="BD11" i="38"/>
  <c r="AJ12" i="38"/>
  <c r="T16" i="38"/>
  <c r="AV12" i="38"/>
  <c r="BA15" i="38"/>
  <c r="BA16" i="38" s="1"/>
  <c r="AH13" i="38"/>
  <c r="CH12" i="38"/>
  <c r="CD12" i="38"/>
  <c r="BC14" i="38"/>
  <c r="AM13" i="38"/>
  <c r="AM14" i="38" s="1"/>
  <c r="AQ15" i="38"/>
  <c r="AQ16" i="38" s="1"/>
  <c r="AQ17" i="38" s="1"/>
  <c r="AN14" i="38"/>
  <c r="CG14" i="38"/>
  <c r="AO12" i="38"/>
  <c r="AO13" i="38" s="1"/>
  <c r="AX11" i="38"/>
  <c r="BV13" i="38"/>
  <c r="CA10" i="38"/>
  <c r="AW11" i="38"/>
  <c r="BY12" i="38"/>
  <c r="CB11" i="38"/>
  <c r="BU11" i="38"/>
  <c r="BW13" i="38"/>
  <c r="X13" i="38"/>
  <c r="O11" i="38"/>
  <c r="AP14" i="38"/>
  <c r="BB11" i="38"/>
  <c r="S14" i="38"/>
  <c r="AR11" i="38"/>
  <c r="AK17" i="38"/>
  <c r="BE12" i="38"/>
  <c r="CC12" i="38"/>
  <c r="Y11" i="38"/>
  <c r="Y12" i="38" s="1"/>
  <c r="U14" i="38"/>
  <c r="U15" i="38"/>
  <c r="AY11" i="38"/>
  <c r="BC15" i="38"/>
  <c r="V16" i="38"/>
  <c r="CC13" i="38"/>
  <c r="CC234" i="38"/>
  <c r="FD234" i="38" s="1"/>
  <c r="AH230" i="38"/>
  <c r="DI230" i="38" s="1"/>
  <c r="DI229" i="38"/>
  <c r="AH231" i="38"/>
  <c r="DI231" i="38" s="1"/>
  <c r="AL234" i="38"/>
  <c r="AL235" i="38" s="1"/>
  <c r="DM235" i="38" s="1"/>
  <c r="DM233" i="38"/>
  <c r="CZ231" i="38"/>
  <c r="Y233" i="38"/>
  <c r="CZ233" i="38" s="1"/>
  <c r="Y232" i="38"/>
  <c r="CA234" i="38"/>
  <c r="FB234" i="38" s="1"/>
  <c r="AK231" i="38"/>
  <c r="DL231" i="38" s="1"/>
  <c r="DT232" i="38"/>
  <c r="DN231" i="38"/>
  <c r="AM232" i="38"/>
  <c r="CG233" i="38"/>
  <c r="FI232" i="38"/>
  <c r="FJ232" i="38"/>
  <c r="CI233" i="38"/>
  <c r="FJ233" i="38" s="1"/>
  <c r="DZ229" i="38"/>
  <c r="AY230" i="38"/>
  <c r="DS233" i="38"/>
  <c r="CV233" i="38"/>
  <c r="DP229" i="38"/>
  <c r="EG230" i="38"/>
  <c r="FG233" i="38"/>
  <c r="BE230" i="38"/>
  <c r="EX233" i="38"/>
  <c r="BB230" i="38"/>
  <c r="EC229" i="38"/>
  <c r="CT232" i="38"/>
  <c r="S233" i="38"/>
  <c r="AR235" i="38"/>
  <c r="AR236" i="38" s="1"/>
  <c r="DT231" i="38"/>
  <c r="AS233" i="38"/>
  <c r="FC230" i="38"/>
  <c r="BW234" i="38"/>
  <c r="CU233" i="38"/>
  <c r="ED231" i="38"/>
  <c r="FE229" i="38"/>
  <c r="EY229" i="38"/>
  <c r="BX230" i="38"/>
  <c r="BD232" i="38"/>
  <c r="EE231" i="38"/>
  <c r="CH233" i="38"/>
  <c r="DW231" i="38"/>
  <c r="EZ231" i="38"/>
  <c r="BY232" i="38"/>
  <c r="BV236" i="38"/>
  <c r="FA234" i="38"/>
  <c r="AK232" i="38"/>
  <c r="CF234" i="38"/>
  <c r="BU232" i="38"/>
  <c r="O233" i="38"/>
  <c r="CY230" i="38"/>
  <c r="X231" i="38"/>
  <c r="EB231" i="38"/>
  <c r="BA232" i="38"/>
  <c r="U234" i="38"/>
  <c r="CB231" i="38"/>
  <c r="BT234" i="38"/>
  <c r="EU233" i="38"/>
  <c r="CW233" i="38"/>
  <c r="T234" i="38"/>
  <c r="DH231" i="38"/>
  <c r="AG232" i="38"/>
  <c r="V234" i="38"/>
  <c r="DY233" i="38"/>
  <c r="AX234" i="38"/>
  <c r="DQ234" i="38"/>
  <c r="AP235" i="38"/>
  <c r="DR230" i="38"/>
  <c r="AQ231" i="38"/>
  <c r="DN230" i="38"/>
  <c r="DX230" i="38"/>
  <c r="AW231" i="38"/>
  <c r="AV232" i="38"/>
  <c r="DK232" i="38"/>
  <c r="AJ233" i="38"/>
  <c r="FJ231" i="38"/>
  <c r="CI234" i="38"/>
  <c r="FJ234" i="38" s="1"/>
  <c r="EV230" i="38"/>
  <c r="BS233" i="38"/>
  <c r="BS234" i="38" s="1"/>
  <c r="FD232" i="38"/>
  <c r="CD231" i="38"/>
  <c r="FE231" i="38" s="1"/>
  <c r="Y237" i="38"/>
  <c r="CZ237" i="38" s="1"/>
  <c r="EA230" i="38"/>
  <c r="AZ231" i="38"/>
  <c r="BC232" i="38"/>
  <c r="AO231" i="38"/>
  <c r="BF232" i="38"/>
  <c r="BZ235" i="38"/>
  <c r="AN231" i="38" l="1"/>
  <c r="DO231" i="38" s="1"/>
  <c r="AL67" i="38"/>
  <c r="DM67" i="38" s="1"/>
  <c r="DM66" i="38"/>
  <c r="O178" i="38"/>
  <c r="O179" i="38" s="1"/>
  <c r="CP179" i="38" s="1"/>
  <c r="CV176" i="38"/>
  <c r="U178" i="38"/>
  <c r="CV178" i="38" s="1"/>
  <c r="U177" i="38"/>
  <c r="V177" i="38"/>
  <c r="BS176" i="38"/>
  <c r="ET176" i="38" s="1"/>
  <c r="FJ123" i="38"/>
  <c r="CI124" i="38"/>
  <c r="AV122" i="38"/>
  <c r="DW122" i="38" s="1"/>
  <c r="CF123" i="38"/>
  <c r="U179" i="38"/>
  <c r="CV179" i="38" s="1"/>
  <c r="DN122" i="38"/>
  <c r="AM123" i="38"/>
  <c r="CI176" i="38"/>
  <c r="FJ175" i="38"/>
  <c r="DH174" i="38"/>
  <c r="AG175" i="38"/>
  <c r="CT175" i="38"/>
  <c r="S176" i="38"/>
  <c r="DY174" i="38"/>
  <c r="AX176" i="38"/>
  <c r="BE176" i="38"/>
  <c r="EG122" i="38"/>
  <c r="BF123" i="38"/>
  <c r="BD124" i="38"/>
  <c r="EE123" i="38"/>
  <c r="EX122" i="38"/>
  <c r="BW123" i="38"/>
  <c r="EV122" i="38"/>
  <c r="BU123" i="38"/>
  <c r="DI175" i="38"/>
  <c r="AH176" i="38"/>
  <c r="DP123" i="38"/>
  <c r="AO124" i="38"/>
  <c r="EG177" i="38"/>
  <c r="BF178" i="38"/>
  <c r="Y123" i="38"/>
  <c r="AY123" i="38"/>
  <c r="DZ123" i="38" s="1"/>
  <c r="DZ122" i="38"/>
  <c r="BE177" i="38"/>
  <c r="DH123" i="38"/>
  <c r="AG124" i="38"/>
  <c r="AJ121" i="38"/>
  <c r="DO122" i="38"/>
  <c r="AN123" i="38"/>
  <c r="FI174" i="38"/>
  <c r="CH175" i="38"/>
  <c r="AY179" i="38"/>
  <c r="DM124" i="38"/>
  <c r="AL125" i="38"/>
  <c r="DM125" i="38" s="1"/>
  <c r="DL123" i="38"/>
  <c r="AK124" i="38"/>
  <c r="EU175" i="38"/>
  <c r="CG126" i="38"/>
  <c r="BS127" i="38"/>
  <c r="FG178" i="38"/>
  <c r="CF179" i="38"/>
  <c r="FG123" i="38"/>
  <c r="CF124" i="38"/>
  <c r="O180" i="38"/>
  <c r="CH123" i="38"/>
  <c r="FI123" i="38" s="1"/>
  <c r="FI122" i="38"/>
  <c r="DS175" i="38"/>
  <c r="DQ175" i="38"/>
  <c r="AP176" i="38"/>
  <c r="BX178" i="38"/>
  <c r="EY177" i="38"/>
  <c r="BA180" i="38"/>
  <c r="CA123" i="38"/>
  <c r="EY122" i="38"/>
  <c r="BX123" i="38"/>
  <c r="CY127" i="38"/>
  <c r="X128" i="38"/>
  <c r="BT176" i="38"/>
  <c r="DT176" i="38"/>
  <c r="AS177" i="38"/>
  <c r="FC176" i="38"/>
  <c r="CB177" i="38"/>
  <c r="BV121" i="38"/>
  <c r="FH174" i="38"/>
  <c r="CG175" i="38"/>
  <c r="FH175" i="38" s="1"/>
  <c r="FA177" i="38"/>
  <c r="BZ178" i="38"/>
  <c r="EU124" i="38"/>
  <c r="BT125" i="38"/>
  <c r="DW178" i="38"/>
  <c r="AV179" i="38"/>
  <c r="AV180" i="38" s="1"/>
  <c r="DW180" i="38" s="1"/>
  <c r="AH122" i="38"/>
  <c r="DI122" i="38" s="1"/>
  <c r="DI121" i="38"/>
  <c r="DT122" i="38"/>
  <c r="AS123" i="38"/>
  <c r="AX124" i="38"/>
  <c r="AQ124" i="38"/>
  <c r="EX175" i="38"/>
  <c r="BW176" i="38"/>
  <c r="BT177" i="38"/>
  <c r="CU178" i="38"/>
  <c r="T179" i="38"/>
  <c r="S121" i="38"/>
  <c r="CY175" i="38"/>
  <c r="EG121" i="38"/>
  <c r="DS123" i="38"/>
  <c r="AR124" i="38"/>
  <c r="DS124" i="38" s="1"/>
  <c r="FD121" i="38"/>
  <c r="CC122" i="38"/>
  <c r="AJ178" i="38"/>
  <c r="EU123" i="38"/>
  <c r="AO178" i="38"/>
  <c r="AP124" i="38"/>
  <c r="DQ123" i="38"/>
  <c r="ET174" i="38"/>
  <c r="EW174" i="38"/>
  <c r="BV175" i="38"/>
  <c r="FA123" i="38"/>
  <c r="BZ124" i="38"/>
  <c r="CD179" i="38"/>
  <c r="CU122" i="38"/>
  <c r="T123" i="38"/>
  <c r="EB178" i="38"/>
  <c r="EZ175" i="38"/>
  <c r="EZ122" i="38"/>
  <c r="BY123" i="38"/>
  <c r="CV121" i="38"/>
  <c r="U122" i="38"/>
  <c r="AM178" i="38"/>
  <c r="DS176" i="38"/>
  <c r="AR177" i="38"/>
  <c r="DS177" i="38" s="1"/>
  <c r="DL176" i="38"/>
  <c r="AK177" i="38"/>
  <c r="BY177" i="38"/>
  <c r="EZ177" i="38" s="1"/>
  <c r="EZ176" i="38"/>
  <c r="CW124" i="38"/>
  <c r="V125" i="38"/>
  <c r="FD176" i="38"/>
  <c r="CC177" i="38"/>
  <c r="CC178" i="38"/>
  <c r="DX176" i="38"/>
  <c r="AW177" i="38"/>
  <c r="X176" i="38"/>
  <c r="CY176" i="38" s="1"/>
  <c r="FB175" i="38"/>
  <c r="CA176" i="38"/>
  <c r="CA177" i="38" s="1"/>
  <c r="BA122" i="38"/>
  <c r="O181" i="38"/>
  <c r="CP181" i="38" s="1"/>
  <c r="AV123" i="38"/>
  <c r="FC127" i="38"/>
  <c r="CB128" i="38"/>
  <c r="BD177" i="38"/>
  <c r="FE124" i="38"/>
  <c r="CD125" i="38"/>
  <c r="EA176" i="38"/>
  <c r="AZ177" i="38"/>
  <c r="EA177" i="38" s="1"/>
  <c r="BU179" i="38"/>
  <c r="BB124" i="38"/>
  <c r="DW177" i="38"/>
  <c r="BC177" i="38"/>
  <c r="EC175" i="38"/>
  <c r="BB177" i="38"/>
  <c r="EC177" i="38" s="1"/>
  <c r="CP178" i="38"/>
  <c r="O124" i="38"/>
  <c r="ED123" i="38"/>
  <c r="BC124" i="38"/>
  <c r="FC175" i="38"/>
  <c r="DX122" i="38"/>
  <c r="AW123" i="38"/>
  <c r="EA124" i="38"/>
  <c r="AZ125" i="38"/>
  <c r="EA125" i="38" s="1"/>
  <c r="BE123" i="38"/>
  <c r="Y178" i="38"/>
  <c r="CZ177" i="38"/>
  <c r="AL178" i="38"/>
  <c r="AN177" i="38"/>
  <c r="CG176" i="38"/>
  <c r="DR176" i="38"/>
  <c r="AQ177" i="38"/>
  <c r="AQ178" i="38" s="1"/>
  <c r="CV66" i="38"/>
  <c r="U67" i="38"/>
  <c r="AP67" i="38"/>
  <c r="CT68" i="38"/>
  <c r="S69" i="38"/>
  <c r="EC72" i="38"/>
  <c r="BB73" i="38"/>
  <c r="O69" i="38"/>
  <c r="CG67" i="38"/>
  <c r="CD73" i="38"/>
  <c r="CC69" i="38"/>
  <c r="AH68" i="38"/>
  <c r="AN68" i="38"/>
  <c r="AS66" i="38"/>
  <c r="CW70" i="38"/>
  <c r="V71" i="38"/>
  <c r="EV67" i="38"/>
  <c r="BU68" i="38"/>
  <c r="CU68" i="38"/>
  <c r="T69" i="38"/>
  <c r="BW69" i="38"/>
  <c r="CA69" i="38"/>
  <c r="BZ70" i="38"/>
  <c r="DR72" i="38"/>
  <c r="EE68" i="38"/>
  <c r="BF68" i="38"/>
  <c r="AM67" i="38"/>
  <c r="AG69" i="38"/>
  <c r="AG70" i="38"/>
  <c r="AV68" i="38"/>
  <c r="CH66" i="38"/>
  <c r="EW71" i="38"/>
  <c r="BV72" i="38"/>
  <c r="BV74" i="38"/>
  <c r="DR73" i="38"/>
  <c r="AQ74" i="38"/>
  <c r="DO67" i="38"/>
  <c r="DK68" i="38"/>
  <c r="AJ69" i="38"/>
  <c r="AR67" i="38"/>
  <c r="X69" i="38"/>
  <c r="CY68" i="38"/>
  <c r="AW66" i="38"/>
  <c r="BD69" i="38"/>
  <c r="BV73" i="38"/>
  <c r="EW73" i="38" s="1"/>
  <c r="DP68" i="38"/>
  <c r="AO69" i="38"/>
  <c r="AZ70" i="38"/>
  <c r="EA69" i="38"/>
  <c r="FJ68" i="38"/>
  <c r="CI69" i="38"/>
  <c r="ED70" i="38"/>
  <c r="BC71" i="38"/>
  <c r="DY67" i="38"/>
  <c r="AX68" i="38"/>
  <c r="DZ66" i="38"/>
  <c r="AY67" i="38"/>
  <c r="EB69" i="38"/>
  <c r="BA70" i="38"/>
  <c r="BS68" i="38"/>
  <c r="ET67" i="38"/>
  <c r="BY67" i="38"/>
  <c r="BX70" i="38"/>
  <c r="EF67" i="38"/>
  <c r="BE69" i="38"/>
  <c r="BE68" i="38"/>
  <c r="EF68" i="38" s="1"/>
  <c r="CB70" i="38"/>
  <c r="AK68" i="38"/>
  <c r="DL67" i="38"/>
  <c r="CF68" i="38"/>
  <c r="BT74" i="38"/>
  <c r="Y64" i="38"/>
  <c r="CZ64" i="38" s="1"/>
  <c r="AX12" i="38"/>
  <c r="AX13" i="38" s="1"/>
  <c r="AQ18" i="38"/>
  <c r="BE13" i="38"/>
  <c r="AP15" i="38"/>
  <c r="CG15" i="38"/>
  <c r="AV13" i="38"/>
  <c r="BX11" i="38"/>
  <c r="AW12" i="38"/>
  <c r="BV14" i="38"/>
  <c r="AS12" i="38"/>
  <c r="V17" i="38"/>
  <c r="U16" i="38"/>
  <c r="BU12" i="38"/>
  <c r="BY13" i="38"/>
  <c r="AR12" i="38"/>
  <c r="S15" i="38"/>
  <c r="O12" i="38"/>
  <c r="CA11" i="38"/>
  <c r="AO14" i="38"/>
  <c r="BA17" i="38"/>
  <c r="CH13" i="38"/>
  <c r="BD12" i="38"/>
  <c r="AZ14" i="38"/>
  <c r="BZ11" i="38"/>
  <c r="CD13" i="38"/>
  <c r="BC16" i="38"/>
  <c r="AK18" i="38"/>
  <c r="X14" i="38"/>
  <c r="Y13" i="38"/>
  <c r="Y14" i="38" s="1"/>
  <c r="AH14" i="38"/>
  <c r="BF14" i="38"/>
  <c r="CC14" i="38"/>
  <c r="BB12" i="38"/>
  <c r="BW14" i="38"/>
  <c r="AN15" i="38"/>
  <c r="T17" i="38"/>
  <c r="AG15" i="38"/>
  <c r="AG16" i="38"/>
  <c r="BT16" i="38"/>
  <c r="CI11" i="38"/>
  <c r="AY12" i="38"/>
  <c r="AL12" i="38"/>
  <c r="CB12" i="38"/>
  <c r="CF15" i="38"/>
  <c r="AM15" i="38"/>
  <c r="AJ13" i="38"/>
  <c r="BS15" i="38"/>
  <c r="CA235" i="38"/>
  <c r="CC235" i="38"/>
  <c r="FD235" i="38" s="1"/>
  <c r="AH232" i="38"/>
  <c r="DI232" i="38" s="1"/>
  <c r="Y234" i="38"/>
  <c r="CZ234" i="38" s="1"/>
  <c r="CZ232" i="38"/>
  <c r="DM234" i="38"/>
  <c r="AL236" i="38"/>
  <c r="DS236" i="38"/>
  <c r="AR237" i="38"/>
  <c r="BS235" i="38"/>
  <c r="FG234" i="38"/>
  <c r="CF235" i="38"/>
  <c r="EE232" i="38"/>
  <c r="BD233" i="38"/>
  <c r="AM233" i="38"/>
  <c r="DN232" i="38"/>
  <c r="DK233" i="38"/>
  <c r="AJ234" i="38"/>
  <c r="DQ235" i="38"/>
  <c r="AP236" i="38"/>
  <c r="CW234" i="38"/>
  <c r="V235" i="38"/>
  <c r="CU234" i="38"/>
  <c r="T235" i="38"/>
  <c r="DL232" i="38"/>
  <c r="AK233" i="38"/>
  <c r="BV237" i="38"/>
  <c r="DZ230" i="38"/>
  <c r="AY231" i="38"/>
  <c r="EC230" i="38"/>
  <c r="BB231" i="38"/>
  <c r="EC231" i="38" s="1"/>
  <c r="AV233" i="38"/>
  <c r="DW232" i="38"/>
  <c r="EU234" i="38"/>
  <c r="BT235" i="38"/>
  <c r="CY231" i="38"/>
  <c r="X232" i="38"/>
  <c r="CY232" i="38" s="1"/>
  <c r="CT233" i="38"/>
  <c r="S234" i="38"/>
  <c r="ED232" i="38"/>
  <c r="BC233" i="38"/>
  <c r="CV234" i="38"/>
  <c r="U235" i="38"/>
  <c r="DS235" i="38"/>
  <c r="FB235" i="38"/>
  <c r="CA236" i="38"/>
  <c r="FC231" i="38"/>
  <c r="CB232" i="38"/>
  <c r="O234" i="38"/>
  <c r="FI233" i="38"/>
  <c r="CH234" i="38"/>
  <c r="AZ232" i="38"/>
  <c r="EA231" i="38"/>
  <c r="FA235" i="38"/>
  <c r="BZ236" i="38"/>
  <c r="FA236" i="38" s="1"/>
  <c r="CI235" i="38"/>
  <c r="EB232" i="38"/>
  <c r="BA233" i="38"/>
  <c r="CD232" i="38"/>
  <c r="FE232" i="38" s="1"/>
  <c r="EX234" i="38"/>
  <c r="BW235" i="38"/>
  <c r="BW236" i="38" s="1"/>
  <c r="BE231" i="38"/>
  <c r="AO232" i="38"/>
  <c r="DP231" i="38"/>
  <c r="AW232" i="38"/>
  <c r="DX231" i="38"/>
  <c r="DY234" i="38"/>
  <c r="AX235" i="38"/>
  <c r="BU233" i="38"/>
  <c r="EV232" i="38"/>
  <c r="EY230" i="38"/>
  <c r="BX231" i="38"/>
  <c r="AS234" i="38"/>
  <c r="DT233" i="38"/>
  <c r="DR231" i="38"/>
  <c r="AQ232" i="38"/>
  <c r="EZ232" i="38"/>
  <c r="BY233" i="38"/>
  <c r="CG234" i="38"/>
  <c r="DH232" i="38"/>
  <c r="AG233" i="38"/>
  <c r="DH233" i="38" s="1"/>
  <c r="EG232" i="38"/>
  <c r="BF233" i="38"/>
  <c r="AL126" i="38" l="1"/>
  <c r="DM126" i="38" s="1"/>
  <c r="AN232" i="38"/>
  <c r="AN233" i="38" s="1"/>
  <c r="AL68" i="38"/>
  <c r="CC236" i="38"/>
  <c r="FD236" i="38" s="1"/>
  <c r="DY176" i="38"/>
  <c r="AX177" i="38"/>
  <c r="AX178" i="38" s="1"/>
  <c r="CI125" i="38"/>
  <c r="FJ124" i="38"/>
  <c r="CT176" i="38"/>
  <c r="S177" i="38"/>
  <c r="DH175" i="38"/>
  <c r="AG176" i="38"/>
  <c r="CV177" i="38"/>
  <c r="BS177" i="38"/>
  <c r="V178" i="38"/>
  <c r="V179" i="38" s="1"/>
  <c r="CI177" i="38"/>
  <c r="FJ176" i="38"/>
  <c r="U180" i="38"/>
  <c r="CV180" i="38" s="1"/>
  <c r="AM124" i="38"/>
  <c r="AM125" i="38"/>
  <c r="DN125" i="38" s="1"/>
  <c r="DN123" i="38"/>
  <c r="FB177" i="38"/>
  <c r="CA178" i="38"/>
  <c r="FB178" i="38" s="1"/>
  <c r="FE125" i="38"/>
  <c r="CD126" i="38"/>
  <c r="DQ124" i="38"/>
  <c r="AP125" i="38"/>
  <c r="AJ179" i="38"/>
  <c r="AH123" i="38"/>
  <c r="FC177" i="38"/>
  <c r="CB178" i="38"/>
  <c r="EY123" i="38"/>
  <c r="BX124" i="38"/>
  <c r="FG124" i="38"/>
  <c r="CF125" i="38"/>
  <c r="BS128" i="38"/>
  <c r="DP124" i="38"/>
  <c r="AO125" i="38"/>
  <c r="EX123" i="38"/>
  <c r="BW124" i="38"/>
  <c r="BE124" i="38"/>
  <c r="DR177" i="38"/>
  <c r="ED124" i="38"/>
  <c r="BC125" i="38"/>
  <c r="EC124" i="38"/>
  <c r="BB125" i="38"/>
  <c r="FE179" i="38"/>
  <c r="CD180" i="38"/>
  <c r="FD122" i="38"/>
  <c r="CC123" i="38"/>
  <c r="AV124" i="38"/>
  <c r="DW124" i="38" s="1"/>
  <c r="DW123" i="38"/>
  <c r="EZ123" i="38"/>
  <c r="BY124" i="38"/>
  <c r="EZ124" i="38" s="1"/>
  <c r="BY125" i="38"/>
  <c r="FA124" i="38"/>
  <c r="BZ125" i="38"/>
  <c r="EX176" i="38"/>
  <c r="BW177" i="38"/>
  <c r="EX177" i="38" s="1"/>
  <c r="DT177" i="38"/>
  <c r="AS178" i="38"/>
  <c r="DQ176" i="38"/>
  <c r="AL127" i="38"/>
  <c r="AG125" i="38"/>
  <c r="DH124" i="38"/>
  <c r="FH176" i="38"/>
  <c r="CG177" i="38"/>
  <c r="AZ126" i="38"/>
  <c r="FC128" i="38"/>
  <c r="CB129" i="38"/>
  <c r="FD177" i="38"/>
  <c r="DT123" i="38"/>
  <c r="AS124" i="38"/>
  <c r="DW179" i="38"/>
  <c r="AP177" i="38"/>
  <c r="ET177" i="38"/>
  <c r="BS178" i="38"/>
  <c r="AN178" i="38"/>
  <c r="O125" i="38"/>
  <c r="BB178" i="38"/>
  <c r="CU123" i="38"/>
  <c r="T124" i="38"/>
  <c r="AO179" i="38"/>
  <c r="AR125" i="38"/>
  <c r="CH124" i="38"/>
  <c r="FG179" i="38"/>
  <c r="CF180" i="38"/>
  <c r="DX123" i="38"/>
  <c r="AW124" i="38"/>
  <c r="BD178" i="38"/>
  <c r="AM179" i="38"/>
  <c r="X177" i="38"/>
  <c r="BT126" i="38"/>
  <c r="EU125" i="38"/>
  <c r="CA124" i="38"/>
  <c r="FB123" i="38"/>
  <c r="AY180" i="38"/>
  <c r="DZ179" i="38"/>
  <c r="EE124" i="38"/>
  <c r="BD125" i="38"/>
  <c r="ED177" i="38"/>
  <c r="BC178" i="38"/>
  <c r="BU180" i="38"/>
  <c r="FB176" i="38"/>
  <c r="CA179" i="38"/>
  <c r="AN124" i="38"/>
  <c r="DO123" i="38"/>
  <c r="DI176" i="38"/>
  <c r="AH177" i="38"/>
  <c r="CW125" i="38"/>
  <c r="V126" i="38"/>
  <c r="S122" i="38"/>
  <c r="CU179" i="38"/>
  <c r="T180" i="38"/>
  <c r="CU180" i="38" s="1"/>
  <c r="FA178" i="38"/>
  <c r="BZ179" i="38"/>
  <c r="EU176" i="38"/>
  <c r="CG127" i="38"/>
  <c r="DR124" i="38"/>
  <c r="AQ125" i="38"/>
  <c r="BV122" i="38"/>
  <c r="CY128" i="38"/>
  <c r="X129" i="38"/>
  <c r="EB180" i="38"/>
  <c r="BA181" i="38"/>
  <c r="AR178" i="38"/>
  <c r="Y124" i="38"/>
  <c r="CZ123" i="38"/>
  <c r="EV123" i="38"/>
  <c r="BU124" i="38"/>
  <c r="CC179" i="38"/>
  <c r="FD178" i="38"/>
  <c r="EW175" i="38"/>
  <c r="BV176" i="38"/>
  <c r="AV181" i="38"/>
  <c r="AL179" i="38"/>
  <c r="FI175" i="38"/>
  <c r="AY124" i="38"/>
  <c r="DR178" i="38"/>
  <c r="AQ179" i="38"/>
  <c r="BA123" i="38"/>
  <c r="EU177" i="38"/>
  <c r="BT178" i="38"/>
  <c r="AX125" i="38"/>
  <c r="BY178" i="38"/>
  <c r="EY178" i="38"/>
  <c r="BX179" i="38"/>
  <c r="DL124" i="38"/>
  <c r="AK125" i="38"/>
  <c r="BE178" i="38"/>
  <c r="EG178" i="38"/>
  <c r="BF179" i="38"/>
  <c r="EG123" i="38"/>
  <c r="BF124" i="38"/>
  <c r="CZ178" i="38"/>
  <c r="Y179" i="38"/>
  <c r="DX177" i="38"/>
  <c r="AW178" i="38"/>
  <c r="AZ178" i="38"/>
  <c r="DL177" i="38"/>
  <c r="AK178" i="38"/>
  <c r="CV122" i="38"/>
  <c r="U123" i="38"/>
  <c r="CP180" i="38"/>
  <c r="O182" i="38"/>
  <c r="CH176" i="38"/>
  <c r="FI176" i="38" s="1"/>
  <c r="AJ122" i="38"/>
  <c r="EW72" i="38"/>
  <c r="AV69" i="38"/>
  <c r="CC70" i="38"/>
  <c r="AW67" i="38"/>
  <c r="AY68" i="38"/>
  <c r="DZ67" i="38"/>
  <c r="FJ69" i="38"/>
  <c r="CI70" i="38"/>
  <c r="CF69" i="38"/>
  <c r="V72" i="38"/>
  <c r="AP68" i="38"/>
  <c r="EC73" i="38"/>
  <c r="BB74" i="38"/>
  <c r="EF69" i="38"/>
  <c r="BE70" i="38"/>
  <c r="Y65" i="38"/>
  <c r="AG71" i="38"/>
  <c r="BZ71" i="38"/>
  <c r="EV68" i="38"/>
  <c r="BU69" i="38"/>
  <c r="AN69" i="38"/>
  <c r="DO68" i="38"/>
  <c r="CD74" i="38"/>
  <c r="CB71" i="38"/>
  <c r="DY68" i="38"/>
  <c r="AX69" i="38"/>
  <c r="CY69" i="38"/>
  <c r="X70" i="38"/>
  <c r="CH67" i="38"/>
  <c r="DN67" i="38"/>
  <c r="AM68" i="38"/>
  <c r="AS67" i="38"/>
  <c r="BT75" i="38"/>
  <c r="BC72" i="38"/>
  <c r="ED71" i="38"/>
  <c r="CG68" i="38"/>
  <c r="CV67" i="38"/>
  <c r="U68" i="38"/>
  <c r="CA70" i="38"/>
  <c r="ET68" i="38"/>
  <c r="BS69" i="38"/>
  <c r="BD70" i="38"/>
  <c r="EE69" i="38"/>
  <c r="EB70" i="38"/>
  <c r="BA71" i="38"/>
  <c r="BF69" i="38"/>
  <c r="CU69" i="38"/>
  <c r="T70" i="38"/>
  <c r="O70" i="38"/>
  <c r="BX71" i="38"/>
  <c r="EA70" i="38"/>
  <c r="AZ71" i="38"/>
  <c r="AR68" i="38"/>
  <c r="AH69" i="38"/>
  <c r="CT69" i="38"/>
  <c r="S70" i="38"/>
  <c r="EW74" i="38"/>
  <c r="BV75" i="38"/>
  <c r="BY68" i="38"/>
  <c r="DP69" i="38"/>
  <c r="AO70" i="38"/>
  <c r="DR74" i="38"/>
  <c r="AQ75" i="38"/>
  <c r="BW70" i="38"/>
  <c r="CW71" i="38"/>
  <c r="DL68" i="38"/>
  <c r="AK69" i="38"/>
  <c r="AJ70" i="38"/>
  <c r="DK69" i="38"/>
  <c r="AX14" i="38"/>
  <c r="V18" i="38"/>
  <c r="AG17" i="38"/>
  <c r="BC17" i="38"/>
  <c r="Y15" i="38"/>
  <c r="BE14" i="38"/>
  <c r="O13" i="38"/>
  <c r="AM16" i="38"/>
  <c r="BD13" i="38"/>
  <c r="BS16" i="38"/>
  <c r="AY13" i="38"/>
  <c r="BT17" i="38"/>
  <c r="CH14" i="38"/>
  <c r="AO15" i="38"/>
  <c r="AW13" i="38"/>
  <c r="BU13" i="38"/>
  <c r="CI12" i="38"/>
  <c r="BB13" i="38"/>
  <c r="BY14" i="38"/>
  <c r="U17" i="38"/>
  <c r="AQ19" i="38"/>
  <c r="AL13" i="38"/>
  <c r="T18" i="38"/>
  <c r="BF15" i="38"/>
  <c r="AH15" i="38"/>
  <c r="AX15" i="38"/>
  <c r="S16" i="38"/>
  <c r="CD14" i="38"/>
  <c r="AV14" i="38"/>
  <c r="X15" i="38"/>
  <c r="BZ12" i="38"/>
  <c r="AJ14" i="38"/>
  <c r="BA18" i="38"/>
  <c r="CA12" i="38"/>
  <c r="BW15" i="38"/>
  <c r="CC15" i="38"/>
  <c r="AZ15" i="38"/>
  <c r="BX12" i="38"/>
  <c r="CF16" i="38"/>
  <c r="AK19" i="38"/>
  <c r="AR13" i="38"/>
  <c r="AS13" i="38"/>
  <c r="BV15" i="38"/>
  <c r="CB13" i="38"/>
  <c r="AN16" i="38"/>
  <c r="AP16" i="38"/>
  <c r="CG16" i="38"/>
  <c r="AH233" i="38"/>
  <c r="AL237" i="38"/>
  <c r="DM236" i="38"/>
  <c r="CD233" i="38"/>
  <c r="FE233" i="38" s="1"/>
  <c r="Y235" i="38"/>
  <c r="CZ235" i="38" s="1"/>
  <c r="FI234" i="38"/>
  <c r="CH235" i="38"/>
  <c r="EZ233" i="38"/>
  <c r="BY234" i="38"/>
  <c r="CD234" i="38"/>
  <c r="X233" i="38"/>
  <c r="BV238" i="38"/>
  <c r="DQ236" i="38"/>
  <c r="AP237" i="38"/>
  <c r="DP232" i="38"/>
  <c r="AO233" i="38"/>
  <c r="DR232" i="38"/>
  <c r="AQ233" i="38"/>
  <c r="FJ235" i="38"/>
  <c r="CI236" i="38"/>
  <c r="FB236" i="38"/>
  <c r="CA237" i="38"/>
  <c r="BB232" i="38"/>
  <c r="CB233" i="38"/>
  <c r="FC232" i="38"/>
  <c r="EV233" i="38"/>
  <c r="BU234" i="38"/>
  <c r="BE232" i="38"/>
  <c r="ED233" i="38"/>
  <c r="BC234" i="38"/>
  <c r="DK234" i="38"/>
  <c r="AJ235" i="38"/>
  <c r="EE233" i="38"/>
  <c r="BD234" i="38"/>
  <c r="EE234" i="38" s="1"/>
  <c r="EU235" i="38"/>
  <c r="BT236" i="38"/>
  <c r="BS236" i="38"/>
  <c r="EG233" i="38"/>
  <c r="BF234" i="38"/>
  <c r="DT234" i="38"/>
  <c r="AS235" i="38"/>
  <c r="DY235" i="38"/>
  <c r="AX236" i="38"/>
  <c r="EX235" i="38"/>
  <c r="BZ237" i="38"/>
  <c r="EX236" i="38"/>
  <c r="BW237" i="38"/>
  <c r="AK234" i="38"/>
  <c r="DL233" i="38"/>
  <c r="DN233" i="38"/>
  <c r="AM234" i="38"/>
  <c r="BX232" i="38"/>
  <c r="EY231" i="38"/>
  <c r="CT234" i="38"/>
  <c r="S235" i="38"/>
  <c r="CF236" i="38"/>
  <c r="FG235" i="38"/>
  <c r="DS237" i="38"/>
  <c r="AR238" i="38"/>
  <c r="DX232" i="38"/>
  <c r="AW233" i="38"/>
  <c r="EA232" i="38"/>
  <c r="AZ233" i="38"/>
  <c r="O235" i="38"/>
  <c r="CU235" i="38"/>
  <c r="T236" i="38"/>
  <c r="AG234" i="38"/>
  <c r="CW235" i="38"/>
  <c r="V236" i="38"/>
  <c r="CV235" i="38"/>
  <c r="U236" i="38"/>
  <c r="CG235" i="38"/>
  <c r="EB233" i="38"/>
  <c r="BA234" i="38"/>
  <c r="DW233" i="38"/>
  <c r="AV234" i="38"/>
  <c r="DZ231" i="38"/>
  <c r="AY232" i="38"/>
  <c r="DO232" i="38" l="1"/>
  <c r="DM68" i="38"/>
  <c r="AL69" i="38"/>
  <c r="CC237" i="38"/>
  <c r="FD237" i="38" s="1"/>
  <c r="DO233" i="38"/>
  <c r="AN234" i="38"/>
  <c r="DY178" i="38"/>
  <c r="AG177" i="38"/>
  <c r="DH176" i="38"/>
  <c r="DN124" i="38"/>
  <c r="AM126" i="38"/>
  <c r="S178" i="38"/>
  <c r="CT177" i="38"/>
  <c r="CH177" i="38"/>
  <c r="FJ177" i="38"/>
  <c r="CI178" i="38"/>
  <c r="FJ125" i="38"/>
  <c r="CI126" i="38"/>
  <c r="V180" i="38"/>
  <c r="V181" i="38" s="1"/>
  <c r="V182" i="38" s="1"/>
  <c r="AX179" i="38"/>
  <c r="DY179" i="38" s="1"/>
  <c r="DY177" i="38"/>
  <c r="U181" i="38"/>
  <c r="CZ179" i="38"/>
  <c r="Y180" i="38"/>
  <c r="DL125" i="38"/>
  <c r="AK126" i="38"/>
  <c r="EU178" i="38"/>
  <c r="BT179" i="38"/>
  <c r="DW181" i="38"/>
  <c r="AV182" i="38"/>
  <c r="BE125" i="38"/>
  <c r="FI177" i="38"/>
  <c r="CH178" i="38"/>
  <c r="BV177" i="38"/>
  <c r="EW176" i="38"/>
  <c r="EB181" i="38"/>
  <c r="BA182" i="38"/>
  <c r="EE125" i="38"/>
  <c r="BD126" i="38"/>
  <c r="FB124" i="38"/>
  <c r="CA125" i="38"/>
  <c r="FG180" i="38"/>
  <c r="CF181" i="38"/>
  <c r="AO180" i="38"/>
  <c r="AN179" i="38"/>
  <c r="EZ125" i="38"/>
  <c r="BY126" i="38"/>
  <c r="EY124" i="38"/>
  <c r="BX125" i="38"/>
  <c r="DQ125" i="38"/>
  <c r="AP126" i="38"/>
  <c r="EG124" i="38"/>
  <c r="BF125" i="38"/>
  <c r="DL178" i="38"/>
  <c r="AK179" i="38"/>
  <c r="EY179" i="38"/>
  <c r="BX180" i="38"/>
  <c r="DT178" i="38"/>
  <c r="AS179" i="38"/>
  <c r="FE180" i="38"/>
  <c r="CD181" i="38"/>
  <c r="CY129" i="38"/>
  <c r="X130" i="38"/>
  <c r="CG128" i="38"/>
  <c r="AM180" i="38"/>
  <c r="FI124" i="38"/>
  <c r="CH125" i="38"/>
  <c r="ET178" i="38"/>
  <c r="BS179" i="38"/>
  <c r="EX124" i="38"/>
  <c r="BW125" i="38"/>
  <c r="EZ178" i="38"/>
  <c r="BY179" i="38"/>
  <c r="EZ179" i="38" s="1"/>
  <c r="FD179" i="38"/>
  <c r="CC180" i="38"/>
  <c r="S123" i="38"/>
  <c r="CU124" i="38"/>
  <c r="T125" i="38"/>
  <c r="FC129" i="38"/>
  <c r="CB130" i="38"/>
  <c r="DH125" i="38"/>
  <c r="AG126" i="38"/>
  <c r="AV125" i="38"/>
  <c r="FC178" i="38"/>
  <c r="CB179" i="38"/>
  <c r="FE126" i="38"/>
  <c r="CD127" i="38"/>
  <c r="CW126" i="38"/>
  <c r="V127" i="38"/>
  <c r="DO124" i="38"/>
  <c r="AN125" i="38"/>
  <c r="EU126" i="38"/>
  <c r="BT127" i="38"/>
  <c r="AR126" i="38"/>
  <c r="DS125" i="38"/>
  <c r="DM127" i="38"/>
  <c r="AL128" i="38"/>
  <c r="EC125" i="38"/>
  <c r="BB126" i="38"/>
  <c r="DP125" i="38"/>
  <c r="AO126" i="38"/>
  <c r="CP182" i="38"/>
  <c r="O183" i="38"/>
  <c r="EG179" i="38"/>
  <c r="BF180" i="38"/>
  <c r="EV124" i="38"/>
  <c r="BU125" i="38"/>
  <c r="BV123" i="38"/>
  <c r="EA126" i="38"/>
  <c r="AZ127" i="38"/>
  <c r="BW178" i="38"/>
  <c r="AW179" i="38"/>
  <c r="DX179" i="38" s="1"/>
  <c r="DX178" i="38"/>
  <c r="BA124" i="38"/>
  <c r="DR125" i="38"/>
  <c r="AQ126" i="38"/>
  <c r="T181" i="38"/>
  <c r="DQ177" i="38"/>
  <c r="AP178" i="38"/>
  <c r="CG178" i="38"/>
  <c r="FH177" i="38"/>
  <c r="BC126" i="38"/>
  <c r="ED125" i="38"/>
  <c r="AH124" i="38"/>
  <c r="DI123" i="38"/>
  <c r="AL180" i="38"/>
  <c r="FB179" i="38"/>
  <c r="CA180" i="38"/>
  <c r="BD179" i="38"/>
  <c r="AJ123" i="38"/>
  <c r="DR179" i="38"/>
  <c r="CZ124" i="38"/>
  <c r="Y125" i="38"/>
  <c r="FA179" i="38"/>
  <c r="BZ180" i="38"/>
  <c r="BU181" i="38"/>
  <c r="DZ180" i="38"/>
  <c r="AY181" i="38"/>
  <c r="BB179" i="38"/>
  <c r="EC178" i="38"/>
  <c r="AQ180" i="38"/>
  <c r="BS129" i="38"/>
  <c r="AJ180" i="38"/>
  <c r="EA178" i="38"/>
  <c r="AZ179" i="38"/>
  <c r="BE179" i="38"/>
  <c r="AX126" i="38"/>
  <c r="CY177" i="38"/>
  <c r="X178" i="38"/>
  <c r="DX124" i="38"/>
  <c r="AW125" i="38"/>
  <c r="O126" i="38"/>
  <c r="DT124" i="38"/>
  <c r="AS125" i="38"/>
  <c r="CV123" i="38"/>
  <c r="U124" i="38"/>
  <c r="DZ124" i="38"/>
  <c r="AY125" i="38"/>
  <c r="DS178" i="38"/>
  <c r="AR179" i="38"/>
  <c r="DI177" i="38"/>
  <c r="AH178" i="38"/>
  <c r="ED178" i="38"/>
  <c r="BC179" i="38"/>
  <c r="FA125" i="38"/>
  <c r="BZ126" i="38"/>
  <c r="FD123" i="38"/>
  <c r="CC124" i="38"/>
  <c r="FG125" i="38"/>
  <c r="CF126" i="38"/>
  <c r="AK70" i="38"/>
  <c r="DL69" i="38"/>
  <c r="DK70" i="38"/>
  <c r="AJ71" i="38"/>
  <c r="BY69" i="38"/>
  <c r="EW75" i="38"/>
  <c r="BV76" i="38"/>
  <c r="DY69" i="38"/>
  <c r="AX70" i="38"/>
  <c r="CH68" i="38"/>
  <c r="FJ70" i="38"/>
  <c r="CI71" i="38"/>
  <c r="AW68" i="38"/>
  <c r="O71" i="38"/>
  <c r="ED72" i="38"/>
  <c r="BC73" i="38"/>
  <c r="BZ72" i="38"/>
  <c r="BF70" i="38"/>
  <c r="ET69" i="38"/>
  <c r="BS70" i="38"/>
  <c r="DR75" i="38"/>
  <c r="AQ76" i="38"/>
  <c r="CT70" i="38"/>
  <c r="S71" i="38"/>
  <c r="AP69" i="38"/>
  <c r="DP70" i="38"/>
  <c r="AO71" i="38"/>
  <c r="CG69" i="38"/>
  <c r="BT76" i="38"/>
  <c r="DO69" i="38"/>
  <c r="AN70" i="38"/>
  <c r="CC71" i="38"/>
  <c r="AH70" i="38"/>
  <c r="AR69" i="38"/>
  <c r="BX72" i="38"/>
  <c r="CA71" i="38"/>
  <c r="CY70" i="38"/>
  <c r="X71" i="38"/>
  <c r="AG72" i="38"/>
  <c r="EC74" i="38"/>
  <c r="BB75" i="38"/>
  <c r="CD75" i="38"/>
  <c r="EB71" i="38"/>
  <c r="BA72" i="38"/>
  <c r="EE70" i="38"/>
  <c r="BD71" i="38"/>
  <c r="AS68" i="38"/>
  <c r="CW72" i="38"/>
  <c r="V73" i="38"/>
  <c r="BW71" i="38"/>
  <c r="CU70" i="38"/>
  <c r="T71" i="38"/>
  <c r="EV69" i="38"/>
  <c r="BU70" i="38"/>
  <c r="CF70" i="38"/>
  <c r="EA71" i="38"/>
  <c r="AZ72" i="38"/>
  <c r="CV68" i="38"/>
  <c r="U69" i="38"/>
  <c r="DN68" i="38"/>
  <c r="AM69" i="38"/>
  <c r="Y66" i="38"/>
  <c r="CZ65" i="38"/>
  <c r="AV70" i="38"/>
  <c r="CB72" i="38"/>
  <c r="EF70" i="38"/>
  <c r="BE71" i="38"/>
  <c r="DZ68" i="38"/>
  <c r="AY69" i="38"/>
  <c r="CA13" i="38"/>
  <c r="T19" i="38"/>
  <c r="AL14" i="38"/>
  <c r="BY15" i="38"/>
  <c r="BD14" i="38"/>
  <c r="V19" i="38"/>
  <c r="CD15" i="38"/>
  <c r="BB14" i="38"/>
  <c r="BX13" i="38"/>
  <c r="AS14" i="38"/>
  <c r="BF16" i="38"/>
  <c r="AQ20" i="38"/>
  <c r="AO16" i="38"/>
  <c r="BS17" i="38"/>
  <c r="O14" i="38"/>
  <c r="Y16" i="38"/>
  <c r="CZ15" i="38" s="1"/>
  <c r="X16" i="38"/>
  <c r="S17" i="38"/>
  <c r="AH16" i="38"/>
  <c r="CI13" i="38"/>
  <c r="BC18" i="38"/>
  <c r="AZ16" i="38"/>
  <c r="AP17" i="38"/>
  <c r="BA19" i="38"/>
  <c r="AW14" i="38"/>
  <c r="BW16" i="38"/>
  <c r="CH15" i="38"/>
  <c r="AK20" i="38"/>
  <c r="CC16" i="38"/>
  <c r="BT18" i="38"/>
  <c r="AJ15" i="38"/>
  <c r="BV16" i="38"/>
  <c r="BZ13" i="38"/>
  <c r="AV15" i="38"/>
  <c r="AN17" i="38"/>
  <c r="CF17" i="38"/>
  <c r="AX16" i="38"/>
  <c r="U18" i="38"/>
  <c r="BE15" i="38"/>
  <c r="BU14" i="38"/>
  <c r="AY14" i="38"/>
  <c r="AM17" i="38"/>
  <c r="AG18" i="38"/>
  <c r="CB14" i="38"/>
  <c r="AR14" i="38"/>
  <c r="CG17" i="38"/>
  <c r="DI233" i="38"/>
  <c r="AH234" i="38"/>
  <c r="Y236" i="38"/>
  <c r="CZ236" i="38" s="1"/>
  <c r="DM237" i="38"/>
  <c r="AL238" i="38"/>
  <c r="CU236" i="38"/>
  <c r="T237" i="38"/>
  <c r="FA237" i="38"/>
  <c r="BZ238" i="38"/>
  <c r="FC233" i="38"/>
  <c r="CB234" i="38"/>
  <c r="CY233" i="38"/>
  <c r="X234" i="38"/>
  <c r="BS237" i="38"/>
  <c r="EC232" i="38"/>
  <c r="BB233" i="38"/>
  <c r="DQ237" i="38"/>
  <c r="AP238" i="38"/>
  <c r="ED234" i="38"/>
  <c r="BC235" i="38"/>
  <c r="FE234" i="38"/>
  <c r="CD235" i="38"/>
  <c r="O236" i="38"/>
  <c r="EA233" i="38"/>
  <c r="AZ234" i="38"/>
  <c r="EY232" i="38"/>
  <c r="BX233" i="38"/>
  <c r="DY236" i="38"/>
  <c r="AX237" i="38"/>
  <c r="CG236" i="38"/>
  <c r="AM235" i="38"/>
  <c r="DN234" i="38"/>
  <c r="EU236" i="38"/>
  <c r="BT237" i="38"/>
  <c r="FB237" i="38"/>
  <c r="CA238" i="38"/>
  <c r="FB238" i="38" s="1"/>
  <c r="EZ234" i="38"/>
  <c r="BY235" i="38"/>
  <c r="AY233" i="38"/>
  <c r="DZ232" i="38"/>
  <c r="DX233" i="38"/>
  <c r="AW234" i="38"/>
  <c r="CV236" i="38"/>
  <c r="U237" i="38"/>
  <c r="FJ236" i="38"/>
  <c r="CI237" i="38"/>
  <c r="FI235" i="38"/>
  <c r="CH236" i="38"/>
  <c r="DS238" i="38"/>
  <c r="AR239" i="38"/>
  <c r="DL234" i="38"/>
  <c r="AK235" i="38"/>
  <c r="BE233" i="38"/>
  <c r="EX237" i="38"/>
  <c r="BW238" i="38"/>
  <c r="DT235" i="38"/>
  <c r="AS236" i="38"/>
  <c r="BD235" i="38"/>
  <c r="DR233" i="38"/>
  <c r="AQ234" i="38"/>
  <c r="BV239" i="38"/>
  <c r="CW236" i="38"/>
  <c r="V237" i="38"/>
  <c r="EV234" i="38"/>
  <c r="BU235" i="38"/>
  <c r="DW234" i="38"/>
  <c r="AV235" i="38"/>
  <c r="DH234" i="38"/>
  <c r="AG235" i="38"/>
  <c r="FG236" i="38"/>
  <c r="CF237" i="38"/>
  <c r="EG234" i="38"/>
  <c r="BF235" i="38"/>
  <c r="AO234" i="38"/>
  <c r="DP233" i="38"/>
  <c r="EB234" i="38"/>
  <c r="BA235" i="38"/>
  <c r="CT235" i="38"/>
  <c r="S236" i="38"/>
  <c r="DK235" i="38"/>
  <c r="AJ236" i="38"/>
  <c r="DM69" i="38" l="1"/>
  <c r="AL70" i="38"/>
  <c r="AN235" i="38"/>
  <c r="DO234" i="38"/>
  <c r="CC238" i="38"/>
  <c r="S179" i="38"/>
  <c r="CT178" i="38"/>
  <c r="CV181" i="38"/>
  <c r="U182" i="38"/>
  <c r="U183" i="38"/>
  <c r="CV183" i="38" s="1"/>
  <c r="DN126" i="38"/>
  <c r="AM127" i="38"/>
  <c r="AX180" i="38"/>
  <c r="AX181" i="38" s="1"/>
  <c r="AG178" i="38"/>
  <c r="DH177" i="38"/>
  <c r="FJ126" i="38"/>
  <c r="CI127" i="38"/>
  <c r="FJ178" i="38"/>
  <c r="CI179" i="38"/>
  <c r="FJ179" i="38" s="1"/>
  <c r="EA179" i="38"/>
  <c r="AZ180" i="38"/>
  <c r="FA126" i="38"/>
  <c r="BZ127" i="38"/>
  <c r="DZ125" i="38"/>
  <c r="AY126" i="38"/>
  <c r="AX127" i="38"/>
  <c r="CU181" i="38"/>
  <c r="T182" i="38"/>
  <c r="EX178" i="38"/>
  <c r="BW179" i="38"/>
  <c r="CG129" i="38"/>
  <c r="EZ126" i="38"/>
  <c r="BY127" i="38"/>
  <c r="EW177" i="38"/>
  <c r="BV178" i="38"/>
  <c r="DL126" i="38"/>
  <c r="AK127" i="38"/>
  <c r="AJ124" i="38"/>
  <c r="DR126" i="38"/>
  <c r="AQ127" i="38"/>
  <c r="EA127" i="38"/>
  <c r="AZ128" i="38"/>
  <c r="CP183" i="38"/>
  <c r="O184" i="38"/>
  <c r="O185" i="38" s="1"/>
  <c r="DS126" i="38"/>
  <c r="AR127" i="38"/>
  <c r="ET179" i="38"/>
  <c r="BS180" i="38"/>
  <c r="BX181" i="38"/>
  <c r="EY180" i="38"/>
  <c r="FG181" i="38"/>
  <c r="CF182" i="38"/>
  <c r="FI178" i="38"/>
  <c r="CH179" i="38"/>
  <c r="BE180" i="38"/>
  <c r="DI124" i="38"/>
  <c r="AH125" i="38"/>
  <c r="DW125" i="38"/>
  <c r="AV126" i="38"/>
  <c r="CV124" i="38"/>
  <c r="U125" i="38"/>
  <c r="DX125" i="38"/>
  <c r="AW126" i="38"/>
  <c r="BU182" i="38"/>
  <c r="DH126" i="38"/>
  <c r="AG127" i="38"/>
  <c r="FD180" i="38"/>
  <c r="CC181" i="38"/>
  <c r="FI125" i="38"/>
  <c r="CH126" i="38"/>
  <c r="CY130" i="38"/>
  <c r="X131" i="38"/>
  <c r="DL179" i="38"/>
  <c r="AK180" i="38"/>
  <c r="BE126" i="38"/>
  <c r="O127" i="38"/>
  <c r="ED179" i="38"/>
  <c r="BC180" i="38"/>
  <c r="EU127" i="38"/>
  <c r="BT128" i="38"/>
  <c r="BS130" i="38"/>
  <c r="BD180" i="38"/>
  <c r="FB125" i="38"/>
  <c r="CA126" i="38"/>
  <c r="ED126" i="38"/>
  <c r="BC127" i="38"/>
  <c r="FC130" i="38"/>
  <c r="CB131" i="38"/>
  <c r="FC131" i="38" s="1"/>
  <c r="AM181" i="38"/>
  <c r="FE181" i="38"/>
  <c r="CD182" i="38"/>
  <c r="BF126" i="38"/>
  <c r="EG125" i="38"/>
  <c r="V183" i="38"/>
  <c r="CZ180" i="38"/>
  <c r="Y181" i="38"/>
  <c r="CZ181" i="38" s="1"/>
  <c r="CY178" i="38"/>
  <c r="X179" i="38"/>
  <c r="FA180" i="38"/>
  <c r="BZ181" i="38"/>
  <c r="DO125" i="38"/>
  <c r="AN126" i="38"/>
  <c r="DR180" i="38"/>
  <c r="AQ181" i="38"/>
  <c r="BA125" i="38"/>
  <c r="DP126" i="38"/>
  <c r="AO127" i="38"/>
  <c r="EE126" i="38"/>
  <c r="BD127" i="38"/>
  <c r="CA181" i="38"/>
  <c r="FB180" i="38"/>
  <c r="FH178" i="38"/>
  <c r="CG179" i="38"/>
  <c r="BV124" i="38"/>
  <c r="CW127" i="38"/>
  <c r="V128" i="38"/>
  <c r="CU125" i="38"/>
  <c r="T126" i="38"/>
  <c r="BY180" i="38"/>
  <c r="DT179" i="38"/>
  <c r="AS180" i="38"/>
  <c r="AN180" i="38"/>
  <c r="FG126" i="38"/>
  <c r="CF127" i="38"/>
  <c r="EC179" i="38"/>
  <c r="BB180" i="38"/>
  <c r="DQ126" i="38"/>
  <c r="AP127" i="38"/>
  <c r="DW182" i="38"/>
  <c r="AV183" i="38"/>
  <c r="DT125" i="38"/>
  <c r="AS126" i="38"/>
  <c r="AP179" i="38"/>
  <c r="DQ178" i="38"/>
  <c r="EC126" i="38"/>
  <c r="BB127" i="38"/>
  <c r="AL181" i="38"/>
  <c r="AW180" i="38"/>
  <c r="EV125" i="38"/>
  <c r="BU126" i="38"/>
  <c r="FE127" i="38"/>
  <c r="CD128" i="38"/>
  <c r="EB182" i="38"/>
  <c r="BA183" i="38"/>
  <c r="DI178" i="38"/>
  <c r="AH179" i="38"/>
  <c r="CC125" i="38"/>
  <c r="FD124" i="38"/>
  <c r="DS179" i="38"/>
  <c r="AR180" i="38"/>
  <c r="AJ181" i="38"/>
  <c r="DM128" i="38"/>
  <c r="AL129" i="38"/>
  <c r="S124" i="38"/>
  <c r="EY125" i="38"/>
  <c r="BX126" i="38"/>
  <c r="EU179" i="38"/>
  <c r="BT180" i="38"/>
  <c r="CZ125" i="38"/>
  <c r="Y126" i="38"/>
  <c r="AY182" i="38"/>
  <c r="DZ181" i="38"/>
  <c r="EG180" i="38"/>
  <c r="BF181" i="38"/>
  <c r="FC179" i="38"/>
  <c r="CB180" i="38"/>
  <c r="EX125" i="38"/>
  <c r="BW126" i="38"/>
  <c r="AO181" i="38"/>
  <c r="AM70" i="38"/>
  <c r="DN69" i="38"/>
  <c r="BZ73" i="38"/>
  <c r="FJ71" i="38"/>
  <c r="CI72" i="38"/>
  <c r="BY70" i="38"/>
  <c r="BW72" i="38"/>
  <c r="EF71" i="38"/>
  <c r="BE72" i="38"/>
  <c r="AG73" i="38"/>
  <c r="CG70" i="38"/>
  <c r="BX73" i="38"/>
  <c r="AP70" i="38"/>
  <c r="CT71" i="38"/>
  <c r="S72" i="38"/>
  <c r="O72" i="38"/>
  <c r="CB73" i="38"/>
  <c r="Y67" i="38"/>
  <c r="CZ66" i="38"/>
  <c r="Y68" i="38"/>
  <c r="CZ68" i="38" s="1"/>
  <c r="CD76" i="38"/>
  <c r="AR70" i="38"/>
  <c r="BF71" i="38"/>
  <c r="DY70" i="38"/>
  <c r="AX71" i="38"/>
  <c r="CW73" i="38"/>
  <c r="V74" i="38"/>
  <c r="AS69" i="38"/>
  <c r="EC75" i="38"/>
  <c r="BB76" i="38"/>
  <c r="DP71" i="38"/>
  <c r="AO72" i="38"/>
  <c r="CH69" i="38"/>
  <c r="AJ72" i="38"/>
  <c r="DK71" i="38"/>
  <c r="CU71" i="38"/>
  <c r="T72" i="38"/>
  <c r="EE71" i="38"/>
  <c r="BD72" i="38"/>
  <c r="AW69" i="38"/>
  <c r="X72" i="38"/>
  <c r="CY71" i="38"/>
  <c r="AH71" i="38"/>
  <c r="AN71" i="38"/>
  <c r="DO70" i="38"/>
  <c r="AK71" i="38"/>
  <c r="DL70" i="38"/>
  <c r="EA72" i="38"/>
  <c r="AZ73" i="38"/>
  <c r="AV71" i="38"/>
  <c r="BS71" i="38"/>
  <c r="ET70" i="38"/>
  <c r="CF71" i="38"/>
  <c r="CV69" i="38"/>
  <c r="U70" i="38"/>
  <c r="DR76" i="38"/>
  <c r="AQ77" i="38"/>
  <c r="ED73" i="38"/>
  <c r="BC74" i="38"/>
  <c r="EW76" i="38"/>
  <c r="BV77" i="38"/>
  <c r="EB72" i="38"/>
  <c r="BA73" i="38"/>
  <c r="DZ69" i="38"/>
  <c r="AY70" i="38"/>
  <c r="EV70" i="38"/>
  <c r="BU71" i="38"/>
  <c r="CA72" i="38"/>
  <c r="CC72" i="38"/>
  <c r="BT77" i="38"/>
  <c r="CZ13" i="38"/>
  <c r="CZ9" i="38"/>
  <c r="CZ14" i="38"/>
  <c r="CB15" i="38"/>
  <c r="AK21" i="38"/>
  <c r="DL10" i="38" s="1"/>
  <c r="BB15" i="38"/>
  <c r="AP18" i="38"/>
  <c r="X17" i="38"/>
  <c r="AQ21" i="38"/>
  <c r="AM18" i="38"/>
  <c r="BC19" i="38"/>
  <c r="BZ14" i="38"/>
  <c r="BF17" i="38"/>
  <c r="CA14" i="38"/>
  <c r="AV16" i="38"/>
  <c r="CH16" i="38"/>
  <c r="BS18" i="38"/>
  <c r="BY16" i="38"/>
  <c r="CF18" i="38"/>
  <c r="U19" i="38"/>
  <c r="AY15" i="38"/>
  <c r="AN18" i="38"/>
  <c r="CC17" i="38"/>
  <c r="AZ17" i="38"/>
  <c r="AH17" i="38"/>
  <c r="BX14" i="38"/>
  <c r="CD16" i="38"/>
  <c r="AW15" i="38"/>
  <c r="CG18" i="38"/>
  <c r="BE16" i="38"/>
  <c r="BV17" i="38"/>
  <c r="BW17" i="38"/>
  <c r="CZ16" i="38"/>
  <c r="CZ6" i="38"/>
  <c r="CZ8" i="38"/>
  <c r="CZ7" i="38"/>
  <c r="CZ12" i="38"/>
  <c r="CZ4" i="38"/>
  <c r="CZ5" i="38"/>
  <c r="AG19" i="38"/>
  <c r="AL15" i="38"/>
  <c r="AJ16" i="38"/>
  <c r="BU15" i="38"/>
  <c r="BT19" i="38"/>
  <c r="S18" i="38"/>
  <c r="CZ11" i="38"/>
  <c r="BA20" i="38"/>
  <c r="T20" i="38"/>
  <c r="CZ10" i="38"/>
  <c r="AX17" i="38"/>
  <c r="AR15" i="38"/>
  <c r="O15" i="38"/>
  <c r="AO17" i="38"/>
  <c r="AS15" i="38"/>
  <c r="V20" i="38"/>
  <c r="DL15" i="38"/>
  <c r="CI14" i="38"/>
  <c r="DL14" i="38"/>
  <c r="BD15" i="38"/>
  <c r="DI234" i="38"/>
  <c r="AH235" i="38"/>
  <c r="AL239" i="38"/>
  <c r="DM239" i="38" s="1"/>
  <c r="DM238" i="38"/>
  <c r="FI236" i="38"/>
  <c r="CH237" i="38"/>
  <c r="O237" i="38"/>
  <c r="FJ237" i="38"/>
  <c r="CI238" i="38"/>
  <c r="DP234" i="38"/>
  <c r="AO235" i="38"/>
  <c r="EX238" i="38"/>
  <c r="BW239" i="38"/>
  <c r="EY233" i="38"/>
  <c r="BX234" i="38"/>
  <c r="FE235" i="38"/>
  <c r="CD236" i="38"/>
  <c r="EC233" i="38"/>
  <c r="BB234" i="38"/>
  <c r="FC234" i="38"/>
  <c r="CB235" i="38"/>
  <c r="CV237" i="38"/>
  <c r="U238" i="38"/>
  <c r="FG237" i="38"/>
  <c r="CF238" i="38"/>
  <c r="BE234" i="38"/>
  <c r="FA238" i="38"/>
  <c r="BZ239" i="38"/>
  <c r="CW237" i="38"/>
  <c r="V238" i="38"/>
  <c r="CT236" i="38"/>
  <c r="S237" i="38"/>
  <c r="DN235" i="38"/>
  <c r="AM236" i="38"/>
  <c r="AJ237" i="38"/>
  <c r="DK236" i="38"/>
  <c r="BV240" i="38"/>
  <c r="DX234" i="38"/>
  <c r="AW235" i="38"/>
  <c r="CU237" i="38"/>
  <c r="T238" i="38"/>
  <c r="AZ235" i="38"/>
  <c r="EA234" i="38"/>
  <c r="DH235" i="38"/>
  <c r="AG236" i="38"/>
  <c r="DL235" i="38"/>
  <c r="AK236" i="38"/>
  <c r="EB235" i="38"/>
  <c r="BA236" i="38"/>
  <c r="ED235" i="38"/>
  <c r="BC236" i="38"/>
  <c r="EU237" i="38"/>
  <c r="BT238" i="38"/>
  <c r="DW235" i="38"/>
  <c r="AV236" i="38"/>
  <c r="CG237" i="38"/>
  <c r="EG235" i="38"/>
  <c r="BF236" i="38"/>
  <c r="DR234" i="38"/>
  <c r="AQ235" i="38"/>
  <c r="DS239" i="38"/>
  <c r="AR240" i="38"/>
  <c r="DZ233" i="38"/>
  <c r="AY234" i="38"/>
  <c r="EE235" i="38"/>
  <c r="BD236" i="38"/>
  <c r="EZ235" i="38"/>
  <c r="BY236" i="38"/>
  <c r="BS238" i="38"/>
  <c r="EV235" i="38"/>
  <c r="BU236" i="38"/>
  <c r="DT236" i="38"/>
  <c r="AS237" i="38"/>
  <c r="DY237" i="38"/>
  <c r="AX238" i="38"/>
  <c r="DQ238" i="38"/>
  <c r="AP239" i="38"/>
  <c r="X235" i="38"/>
  <c r="CY234" i="38"/>
  <c r="AL240" i="38" l="1"/>
  <c r="AL71" i="38"/>
  <c r="DM70" i="38"/>
  <c r="FD238" i="38"/>
  <c r="CC239" i="38"/>
  <c r="CC240" i="38"/>
  <c r="FD240" i="38" s="1"/>
  <c r="AN236" i="38"/>
  <c r="AN237" i="38" s="1"/>
  <c r="DO237" i="38" s="1"/>
  <c r="DO235" i="38"/>
  <c r="DY181" i="38"/>
  <c r="AX183" i="38"/>
  <c r="DH178" i="38"/>
  <c r="AG179" i="38"/>
  <c r="DY180" i="38"/>
  <c r="AX182" i="38"/>
  <c r="DY182" i="38" s="1"/>
  <c r="AM128" i="38"/>
  <c r="DN127" i="38"/>
  <c r="CI180" i="38"/>
  <c r="CV182" i="38"/>
  <c r="U184" i="38"/>
  <c r="FJ127" i="38"/>
  <c r="CI128" i="38"/>
  <c r="FJ128" i="38" s="1"/>
  <c r="CT179" i="38"/>
  <c r="S180" i="38"/>
  <c r="AL182" i="38"/>
  <c r="DP127" i="38"/>
  <c r="AO128" i="38"/>
  <c r="FE182" i="38"/>
  <c r="CD183" i="38"/>
  <c r="DS127" i="38"/>
  <c r="AR128" i="38"/>
  <c r="DI179" i="38"/>
  <c r="AH180" i="38"/>
  <c r="AN181" i="38"/>
  <c r="DY183" i="38"/>
  <c r="EC180" i="38"/>
  <c r="BB181" i="38"/>
  <c r="AS181" i="38"/>
  <c r="DT180" i="38"/>
  <c r="CY179" i="38"/>
  <c r="X180" i="38"/>
  <c r="EU128" i="38"/>
  <c r="BT129" i="38"/>
  <c r="DL180" i="38"/>
  <c r="AK181" i="38"/>
  <c r="AW127" i="38"/>
  <c r="DX126" i="38"/>
  <c r="EW178" i="38"/>
  <c r="BV179" i="38"/>
  <c r="DM129" i="38"/>
  <c r="AL130" i="38"/>
  <c r="BV125" i="38"/>
  <c r="Y127" i="38"/>
  <c r="CZ127" i="38" s="1"/>
  <c r="CZ126" i="38"/>
  <c r="FB126" i="38"/>
  <c r="CA127" i="38"/>
  <c r="BE181" i="38"/>
  <c r="CP185" i="38"/>
  <c r="O186" i="38"/>
  <c r="EX126" i="38"/>
  <c r="BW127" i="38"/>
  <c r="CF128" i="38"/>
  <c r="FG127" i="38"/>
  <c r="AM182" i="38"/>
  <c r="ED180" i="38"/>
  <c r="BC181" i="38"/>
  <c r="CY131" i="38"/>
  <c r="X132" i="38"/>
  <c r="CV125" i="38"/>
  <c r="U126" i="38"/>
  <c r="AX128" i="38"/>
  <c r="AY183" i="38"/>
  <c r="DZ182" i="38"/>
  <c r="EZ180" i="38"/>
  <c r="BY181" i="38"/>
  <c r="FH179" i="38"/>
  <c r="CG180" i="38"/>
  <c r="BA126" i="38"/>
  <c r="FI179" i="38"/>
  <c r="CH180" i="38"/>
  <c r="EA128" i="38"/>
  <c r="AZ129" i="38"/>
  <c r="EZ127" i="38"/>
  <c r="BY128" i="38"/>
  <c r="CC126" i="38"/>
  <c r="FD125" i="38"/>
  <c r="AJ182" i="38"/>
  <c r="FC180" i="38"/>
  <c r="CB181" i="38"/>
  <c r="CU126" i="38"/>
  <c r="T127" i="38"/>
  <c r="O128" i="38"/>
  <c r="FI126" i="38"/>
  <c r="CH127" i="38"/>
  <c r="EY126" i="38"/>
  <c r="BX127" i="38"/>
  <c r="DQ179" i="38"/>
  <c r="AP180" i="38"/>
  <c r="DR181" i="38"/>
  <c r="AQ182" i="38"/>
  <c r="FG182" i="38"/>
  <c r="CF183" i="38"/>
  <c r="DR127" i="38"/>
  <c r="AQ128" i="38"/>
  <c r="CG130" i="38"/>
  <c r="DZ126" i="38"/>
  <c r="AY127" i="38"/>
  <c r="EC127" i="38"/>
  <c r="BB128" i="38"/>
  <c r="BF182" i="38"/>
  <c r="EG181" i="38"/>
  <c r="FE128" i="38"/>
  <c r="CD129" i="38"/>
  <c r="DT126" i="38"/>
  <c r="AS127" i="38"/>
  <c r="CW128" i="38"/>
  <c r="V129" i="38"/>
  <c r="FB181" i="38"/>
  <c r="CA182" i="38"/>
  <c r="ED127" i="38"/>
  <c r="BC128" i="38"/>
  <c r="FD181" i="38"/>
  <c r="CC182" i="38"/>
  <c r="AO182" i="38"/>
  <c r="EU180" i="38"/>
  <c r="BT181" i="38"/>
  <c r="AR181" i="38"/>
  <c r="DS180" i="38"/>
  <c r="V184" i="38"/>
  <c r="BD181" i="38"/>
  <c r="AJ125" i="38"/>
  <c r="EX179" i="38"/>
  <c r="BW180" i="38"/>
  <c r="FA127" i="38"/>
  <c r="BZ128" i="38"/>
  <c r="EB183" i="38"/>
  <c r="BA184" i="38"/>
  <c r="EV126" i="38"/>
  <c r="BU127" i="38"/>
  <c r="DW183" i="38"/>
  <c r="AV184" i="38"/>
  <c r="EE127" i="38"/>
  <c r="BD128" i="38"/>
  <c r="DO126" i="38"/>
  <c r="AN127" i="38"/>
  <c r="DH127" i="38"/>
  <c r="AG128" i="38"/>
  <c r="DW126" i="38"/>
  <c r="AV127" i="38"/>
  <c r="EY181" i="38"/>
  <c r="BX182" i="38"/>
  <c r="S125" i="38"/>
  <c r="BS131" i="38"/>
  <c r="ET180" i="38"/>
  <c r="BS181" i="38"/>
  <c r="CU182" i="38"/>
  <c r="T183" i="38"/>
  <c r="EA180" i="38"/>
  <c r="AZ181" i="38"/>
  <c r="AW181" i="38"/>
  <c r="DX180" i="38"/>
  <c r="DQ127" i="38"/>
  <c r="AP128" i="38"/>
  <c r="FA181" i="38"/>
  <c r="BZ182" i="38"/>
  <c r="EG126" i="38"/>
  <c r="BF127" i="38"/>
  <c r="BE127" i="38"/>
  <c r="BU183" i="38"/>
  <c r="DI125" i="38"/>
  <c r="AH126" i="38"/>
  <c r="DL127" i="38"/>
  <c r="AK128" i="38"/>
  <c r="EV71" i="38"/>
  <c r="BU72" i="38"/>
  <c r="AJ73" i="38"/>
  <c r="DK72" i="38"/>
  <c r="CZ67" i="38"/>
  <c r="Y69" i="38"/>
  <c r="CT72" i="38"/>
  <c r="S73" i="38"/>
  <c r="BT78" i="38"/>
  <c r="CV70" i="38"/>
  <c r="U71" i="38"/>
  <c r="CY72" i="38"/>
  <c r="X73" i="38"/>
  <c r="CH70" i="38"/>
  <c r="AS70" i="38"/>
  <c r="DY71" i="38"/>
  <c r="AX72" i="38"/>
  <c r="BX74" i="38"/>
  <c r="EW77" i="38"/>
  <c r="BV78" i="38"/>
  <c r="CF72" i="38"/>
  <c r="EE72" i="38"/>
  <c r="BD73" i="38"/>
  <c r="CB74" i="38"/>
  <c r="EF72" i="38"/>
  <c r="BE73" i="38"/>
  <c r="BY71" i="38"/>
  <c r="EA73" i="38"/>
  <c r="AZ74" i="38"/>
  <c r="FJ72" i="38"/>
  <c r="CI73" i="38"/>
  <c r="CC73" i="38"/>
  <c r="DO71" i="38"/>
  <c r="AN72" i="38"/>
  <c r="AR71" i="38"/>
  <c r="CG71" i="38"/>
  <c r="CA73" i="38"/>
  <c r="FB72" i="38" s="1"/>
  <c r="ED74" i="38"/>
  <c r="BC75" i="38"/>
  <c r="DZ70" i="38"/>
  <c r="AY71" i="38"/>
  <c r="DP72" i="38"/>
  <c r="AO73" i="38"/>
  <c r="BW73" i="38"/>
  <c r="DL71" i="38"/>
  <c r="AK72" i="38"/>
  <c r="BF72" i="38"/>
  <c r="CD77" i="38"/>
  <c r="O73" i="38"/>
  <c r="BZ74" i="38"/>
  <c r="DR77" i="38"/>
  <c r="AQ78" i="38"/>
  <c r="AV72" i="38"/>
  <c r="AW70" i="38"/>
  <c r="CU72" i="38"/>
  <c r="T73" i="38"/>
  <c r="CW74" i="38"/>
  <c r="V75" i="38"/>
  <c r="EB73" i="38"/>
  <c r="BA74" i="38"/>
  <c r="AH72" i="38"/>
  <c r="DN70" i="38"/>
  <c r="AM71" i="38"/>
  <c r="ET71" i="38"/>
  <c r="BS72" i="38"/>
  <c r="EC76" i="38"/>
  <c r="BB77" i="38"/>
  <c r="AP71" i="38"/>
  <c r="AG74" i="38"/>
  <c r="DL16" i="38"/>
  <c r="DL20" i="38"/>
  <c r="DL19" i="38"/>
  <c r="DL18" i="38"/>
  <c r="O16" i="38"/>
  <c r="CI15" i="38"/>
  <c r="BW18" i="38"/>
  <c r="CF19" i="38"/>
  <c r="BZ15" i="38"/>
  <c r="T21" i="38"/>
  <c r="AH18" i="38"/>
  <c r="CH17" i="38"/>
  <c r="BT20" i="38"/>
  <c r="AN19" i="38"/>
  <c r="AM19" i="38"/>
  <c r="AS16" i="38"/>
  <c r="CD17" i="38"/>
  <c r="AZ18" i="38"/>
  <c r="AV17" i="38"/>
  <c r="CB16" i="38"/>
  <c r="AR16" i="38"/>
  <c r="BV18" i="38"/>
  <c r="CG19" i="38"/>
  <c r="BY17" i="38"/>
  <c r="BB16" i="38"/>
  <c r="AX18" i="38"/>
  <c r="AO18" i="38"/>
  <c r="AG20" i="38"/>
  <c r="BX15" i="38"/>
  <c r="AY16" i="38"/>
  <c r="CA15" i="38"/>
  <c r="X18" i="38"/>
  <c r="BC20" i="38"/>
  <c r="BU16" i="38"/>
  <c r="AL16" i="38"/>
  <c r="BF18" i="38"/>
  <c r="S19" i="38"/>
  <c r="BE17" i="38"/>
  <c r="AW16" i="38"/>
  <c r="CC18" i="38"/>
  <c r="U20" i="38"/>
  <c r="BS19" i="38"/>
  <c r="AP19" i="38"/>
  <c r="V21" i="38"/>
  <c r="BD16" i="38"/>
  <c r="BA21" i="38"/>
  <c r="AJ17" i="38"/>
  <c r="AQ22" i="38"/>
  <c r="DL21" i="38"/>
  <c r="DL7" i="38"/>
  <c r="DL4" i="38"/>
  <c r="DL5" i="38"/>
  <c r="DL11" i="38"/>
  <c r="DL8" i="38"/>
  <c r="DL13" i="38"/>
  <c r="DL6" i="38"/>
  <c r="DL9" i="38"/>
  <c r="DL12" i="38"/>
  <c r="DL17" i="38"/>
  <c r="AH236" i="38"/>
  <c r="DI235" i="38"/>
  <c r="EE236" i="38"/>
  <c r="BD237" i="38"/>
  <c r="CU238" i="38"/>
  <c r="T239" i="38"/>
  <c r="DK237" i="38"/>
  <c r="AJ238" i="38"/>
  <c r="FJ238" i="38"/>
  <c r="CI239" i="38"/>
  <c r="DT237" i="38"/>
  <c r="AS238" i="38"/>
  <c r="EC234" i="38"/>
  <c r="BB235" i="38"/>
  <c r="ED236" i="38"/>
  <c r="BC237" i="38"/>
  <c r="EV236" i="38"/>
  <c r="BU237" i="38"/>
  <c r="EG236" i="38"/>
  <c r="BF237" i="38"/>
  <c r="DX235" i="38"/>
  <c r="AW236" i="38"/>
  <c r="FE236" i="38"/>
  <c r="CD237" i="38"/>
  <c r="EB236" i="38"/>
  <c r="BA237" i="38"/>
  <c r="DN236" i="38"/>
  <c r="AM237" i="38"/>
  <c r="O238" i="38"/>
  <c r="DZ234" i="38"/>
  <c r="AY235" i="38"/>
  <c r="CG238" i="38"/>
  <c r="BE235" i="38"/>
  <c r="EY234" i="38"/>
  <c r="BX235" i="38"/>
  <c r="BS239" i="38"/>
  <c r="DL236" i="38"/>
  <c r="AK237" i="38"/>
  <c r="FI237" i="38"/>
  <c r="CH238" i="38"/>
  <c r="DW236" i="38"/>
  <c r="AV237" i="38"/>
  <c r="FG238" i="38"/>
  <c r="CF239" i="38"/>
  <c r="EX239" i="38"/>
  <c r="BW240" i="38"/>
  <c r="CT237" i="38"/>
  <c r="S238" i="38"/>
  <c r="CY235" i="38"/>
  <c r="X236" i="38"/>
  <c r="DH236" i="38"/>
  <c r="AG237" i="38"/>
  <c r="BT239" i="38"/>
  <c r="EU238" i="38"/>
  <c r="BV241" i="38"/>
  <c r="CV238" i="38"/>
  <c r="U239" i="38"/>
  <c r="DP235" i="38"/>
  <c r="AO236" i="38"/>
  <c r="DS240" i="38"/>
  <c r="AR241" i="38"/>
  <c r="CW238" i="38"/>
  <c r="V239" i="38"/>
  <c r="EZ236" i="38"/>
  <c r="BY237" i="38"/>
  <c r="DQ239" i="38"/>
  <c r="AP240" i="38"/>
  <c r="DY238" i="38"/>
  <c r="AX239" i="38"/>
  <c r="DR235" i="38"/>
  <c r="AQ236" i="38"/>
  <c r="AZ236" i="38"/>
  <c r="EA235" i="38"/>
  <c r="FA239" i="38"/>
  <c r="BZ240" i="38"/>
  <c r="FC235" i="38"/>
  <c r="CB236" i="38"/>
  <c r="DM240" i="38" l="1"/>
  <c r="AL241" i="38"/>
  <c r="AL72" i="38"/>
  <c r="DM71" i="38"/>
  <c r="AN238" i="38"/>
  <c r="DO236" i="38"/>
  <c r="FD239" i="38"/>
  <c r="CC241" i="38"/>
  <c r="CV184" i="38"/>
  <c r="U185" i="38"/>
  <c r="FJ180" i="38"/>
  <c r="CI181" i="38"/>
  <c r="AM129" i="38"/>
  <c r="DN128" i="38"/>
  <c r="DH179" i="38"/>
  <c r="AG180" i="38"/>
  <c r="AX184" i="38"/>
  <c r="CT180" i="38"/>
  <c r="S181" i="38"/>
  <c r="CI129" i="38"/>
  <c r="DX181" i="38"/>
  <c r="AW182" i="38"/>
  <c r="EE128" i="38"/>
  <c r="BD129" i="38"/>
  <c r="AJ126" i="38"/>
  <c r="FC181" i="38"/>
  <c r="CB182" i="38"/>
  <c r="EZ181" i="38"/>
  <c r="BY182" i="38"/>
  <c r="CY132" i="38"/>
  <c r="X133" i="38"/>
  <c r="BE182" i="38"/>
  <c r="X181" i="38"/>
  <c r="CY180" i="38"/>
  <c r="DL128" i="38"/>
  <c r="AK129" i="38"/>
  <c r="DI126" i="38"/>
  <c r="AH127" i="38"/>
  <c r="EA181" i="38"/>
  <c r="AZ182" i="38"/>
  <c r="EG182" i="38"/>
  <c r="BF183" i="38"/>
  <c r="FG183" i="38"/>
  <c r="CF184" i="38"/>
  <c r="FI180" i="38"/>
  <c r="CH181" i="38"/>
  <c r="BS132" i="38"/>
  <c r="DW184" i="38"/>
  <c r="AV185" i="38"/>
  <c r="DS181" i="38"/>
  <c r="AR182" i="38"/>
  <c r="ED128" i="38"/>
  <c r="BC129" i="38"/>
  <c r="EC128" i="38"/>
  <c r="BB129" i="38"/>
  <c r="CH128" i="38"/>
  <c r="FI127" i="38"/>
  <c r="ED181" i="38"/>
  <c r="BC182" i="38"/>
  <c r="FB127" i="38"/>
  <c r="CA128" i="38"/>
  <c r="FB128" i="38" s="1"/>
  <c r="DS128" i="38"/>
  <c r="AR129" i="38"/>
  <c r="EY182" i="38"/>
  <c r="BX183" i="38"/>
  <c r="CU183" i="38"/>
  <c r="T184" i="38"/>
  <c r="DZ183" i="38"/>
  <c r="AY184" i="38"/>
  <c r="EW179" i="38"/>
  <c r="BV180" i="38"/>
  <c r="DT181" i="38"/>
  <c r="AS182" i="38"/>
  <c r="FA182" i="38"/>
  <c r="BZ183" i="38"/>
  <c r="BU128" i="38"/>
  <c r="EV127" i="38"/>
  <c r="FB182" i="38"/>
  <c r="CA183" i="38"/>
  <c r="FB183" i="38" s="1"/>
  <c r="DZ127" i="38"/>
  <c r="AY128" i="38"/>
  <c r="O129" i="38"/>
  <c r="AM183" i="38"/>
  <c r="BB182" i="38"/>
  <c r="EC181" i="38"/>
  <c r="FE183" i="38"/>
  <c r="CD184" i="38"/>
  <c r="EG127" i="38"/>
  <c r="BF128" i="38"/>
  <c r="EU181" i="38"/>
  <c r="BT182" i="38"/>
  <c r="AJ183" i="38"/>
  <c r="DW127" i="38"/>
  <c r="AV128" i="38"/>
  <c r="BU184" i="38"/>
  <c r="ET181" i="38"/>
  <c r="BS182" i="38"/>
  <c r="DH128" i="38"/>
  <c r="AG129" i="38"/>
  <c r="EB184" i="38"/>
  <c r="BA185" i="38"/>
  <c r="CW129" i="38"/>
  <c r="V130" i="38"/>
  <c r="DX127" i="38"/>
  <c r="AW128" i="38"/>
  <c r="DP128" i="38"/>
  <c r="AO129" i="38"/>
  <c r="BD182" i="38"/>
  <c r="AO183" i="38"/>
  <c r="CU127" i="38"/>
  <c r="T128" i="38"/>
  <c r="FD126" i="38"/>
  <c r="CC127" i="38"/>
  <c r="AX129" i="38"/>
  <c r="FG128" i="38"/>
  <c r="CF129" i="38"/>
  <c r="DL181" i="38"/>
  <c r="AK182" i="38"/>
  <c r="AX185" i="38"/>
  <c r="DY184" i="38"/>
  <c r="DR182" i="38"/>
  <c r="AQ183" i="38"/>
  <c r="DQ128" i="38"/>
  <c r="AP129" i="38"/>
  <c r="FA128" i="38"/>
  <c r="BZ129" i="38"/>
  <c r="DT127" i="38"/>
  <c r="AS128" i="38"/>
  <c r="BA127" i="38"/>
  <c r="EX127" i="38"/>
  <c r="BW128" i="38"/>
  <c r="BE128" i="38"/>
  <c r="S126" i="38"/>
  <c r="CG131" i="38"/>
  <c r="DQ180" i="38"/>
  <c r="AP181" i="38"/>
  <c r="EZ128" i="38"/>
  <c r="BY129" i="38"/>
  <c r="BV126" i="38"/>
  <c r="BT130" i="38"/>
  <c r="EU129" i="38"/>
  <c r="AN182" i="38"/>
  <c r="DO127" i="38"/>
  <c r="AN128" i="38"/>
  <c r="EX180" i="38"/>
  <c r="BW181" i="38"/>
  <c r="V185" i="38"/>
  <c r="FE129" i="38"/>
  <c r="CD130" i="38"/>
  <c r="FH180" i="38"/>
  <c r="CG181" i="38"/>
  <c r="CV126" i="38"/>
  <c r="U127" i="38"/>
  <c r="CP186" i="38"/>
  <c r="O187" i="38"/>
  <c r="FD182" i="38"/>
  <c r="CC183" i="38"/>
  <c r="DR128" i="38"/>
  <c r="AQ129" i="38"/>
  <c r="EY127" i="38"/>
  <c r="BX128" i="38"/>
  <c r="EA129" i="38"/>
  <c r="AZ130" i="38"/>
  <c r="DM130" i="38"/>
  <c r="AL131" i="38"/>
  <c r="DI180" i="38"/>
  <c r="AH181" i="38"/>
  <c r="AL183" i="38"/>
  <c r="AG75" i="38"/>
  <c r="EB74" i="38"/>
  <c r="BA75" i="38"/>
  <c r="BC76" i="38"/>
  <c r="ED75" i="38"/>
  <c r="CB75" i="38"/>
  <c r="EW78" i="38"/>
  <c r="BV79" i="38"/>
  <c r="CV71" i="38"/>
  <c r="U72" i="38"/>
  <c r="CZ69" i="38"/>
  <c r="Y70" i="38"/>
  <c r="AW71" i="38"/>
  <c r="BF73" i="38"/>
  <c r="DZ71" i="38"/>
  <c r="AY72" i="38"/>
  <c r="BZ75" i="38"/>
  <c r="FB68" i="38"/>
  <c r="CG72" i="38"/>
  <c r="FB70" i="38"/>
  <c r="FJ73" i="38"/>
  <c r="CI74" i="38"/>
  <c r="EV72" i="38"/>
  <c r="BU73" i="38"/>
  <c r="AK73" i="38"/>
  <c r="DL72" i="38"/>
  <c r="DO72" i="38"/>
  <c r="AN73" i="38"/>
  <c r="CH71" i="38"/>
  <c r="BT79" i="38"/>
  <c r="AJ74" i="38"/>
  <c r="DK73" i="38"/>
  <c r="DN71" i="38"/>
  <c r="AM72" i="38"/>
  <c r="O74" i="38"/>
  <c r="O75" i="38" s="1"/>
  <c r="CD78" i="38"/>
  <c r="FB73" i="38"/>
  <c r="FB61" i="38"/>
  <c r="FB59" i="38"/>
  <c r="FB63" i="38"/>
  <c r="FB60" i="38"/>
  <c r="FB62" i="38"/>
  <c r="FB64" i="38"/>
  <c r="FB71" i="38"/>
  <c r="FB69" i="38"/>
  <c r="FB65" i="38"/>
  <c r="FB66" i="38"/>
  <c r="FB67" i="38"/>
  <c r="EE73" i="38"/>
  <c r="BD74" i="38"/>
  <c r="EC77" i="38"/>
  <c r="BB78" i="38"/>
  <c r="AV73" i="38"/>
  <c r="DP73" i="38"/>
  <c r="AO74" i="38"/>
  <c r="BX75" i="38"/>
  <c r="AS71" i="38"/>
  <c r="CY73" i="38"/>
  <c r="X74" i="38"/>
  <c r="CC74" i="38"/>
  <c r="EA74" i="38"/>
  <c r="AZ75" i="38"/>
  <c r="BY72" i="38"/>
  <c r="CF73" i="38"/>
  <c r="CW75" i="38"/>
  <c r="V76" i="38"/>
  <c r="DR78" i="38"/>
  <c r="AQ79" i="38"/>
  <c r="AH73" i="38"/>
  <c r="BW74" i="38"/>
  <c r="EF73" i="38"/>
  <c r="BE74" i="38"/>
  <c r="AR72" i="38"/>
  <c r="CT73" i="38"/>
  <c r="S74" i="38"/>
  <c r="AP72" i="38"/>
  <c r="ET72" i="38"/>
  <c r="BS73" i="38"/>
  <c r="CU73" i="38"/>
  <c r="T74" i="38"/>
  <c r="DY72" i="38"/>
  <c r="AX73" i="38"/>
  <c r="BS20" i="38"/>
  <c r="AV18" i="38"/>
  <c r="BU17" i="38"/>
  <c r="AG21" i="38"/>
  <c r="AS17" i="38"/>
  <c r="CH18" i="38"/>
  <c r="BW19" i="38"/>
  <c r="BV19" i="38"/>
  <c r="AY17" i="38"/>
  <c r="BE18" i="38"/>
  <c r="U21" i="38"/>
  <c r="AR17" i="38"/>
  <c r="AM20" i="38"/>
  <c r="BY18" i="38"/>
  <c r="AZ19" i="38"/>
  <c r="BF19" i="38"/>
  <c r="AO19" i="38"/>
  <c r="BT21" i="38"/>
  <c r="AH19" i="38"/>
  <c r="BZ16" i="38"/>
  <c r="CI16" i="38"/>
  <c r="CC19" i="38"/>
  <c r="BC21" i="38"/>
  <c r="BX16" i="38"/>
  <c r="AJ18" i="38"/>
  <c r="AP20" i="38"/>
  <c r="S20" i="38"/>
  <c r="X19" i="38"/>
  <c r="AX19" i="38"/>
  <c r="CF20" i="38"/>
  <c r="O17" i="38"/>
  <c r="BD17" i="38"/>
  <c r="AW17" i="38"/>
  <c r="CG20" i="38"/>
  <c r="AN20" i="38"/>
  <c r="CB17" i="38"/>
  <c r="CD18" i="38"/>
  <c r="BA22" i="38"/>
  <c r="AQ23" i="38"/>
  <c r="V22" i="38"/>
  <c r="AL17" i="38"/>
  <c r="CA16" i="38"/>
  <c r="BB17" i="38"/>
  <c r="T22" i="38"/>
  <c r="DI236" i="38"/>
  <c r="AH237" i="38"/>
  <c r="EX240" i="38"/>
  <c r="BW241" i="38"/>
  <c r="EG237" i="38"/>
  <c r="BF238" i="38"/>
  <c r="CW239" i="38"/>
  <c r="V240" i="38"/>
  <c r="EB237" i="38"/>
  <c r="BA238" i="38"/>
  <c r="FJ239" i="38"/>
  <c r="CI240" i="38"/>
  <c r="EZ237" i="38"/>
  <c r="BY238" i="38"/>
  <c r="DL237" i="38"/>
  <c r="AK238" i="38"/>
  <c r="BT240" i="38"/>
  <c r="EU239" i="38"/>
  <c r="FG239" i="38"/>
  <c r="CF240" i="38"/>
  <c r="BE236" i="38"/>
  <c r="BU238" i="38"/>
  <c r="EV237" i="38"/>
  <c r="DS241" i="38"/>
  <c r="AR242" i="38"/>
  <c r="DH237" i="38"/>
  <c r="AG238" i="38"/>
  <c r="DK238" i="38"/>
  <c r="AJ239" i="38"/>
  <c r="BV242" i="38"/>
  <c r="EA236" i="38"/>
  <c r="AZ237" i="38"/>
  <c r="DR236" i="38"/>
  <c r="AQ237" i="38"/>
  <c r="BC238" i="38"/>
  <c r="ED237" i="38"/>
  <c r="DT238" i="38"/>
  <c r="AS239" i="38"/>
  <c r="DW237" i="38"/>
  <c r="AV238" i="38"/>
  <c r="CG239" i="38"/>
  <c r="FE237" i="38"/>
  <c r="CD238" i="38"/>
  <c r="CU239" i="38"/>
  <c r="T240" i="38"/>
  <c r="DY239" i="38"/>
  <c r="AX240" i="38"/>
  <c r="EC235" i="38"/>
  <c r="BB236" i="38"/>
  <c r="FA240" i="38"/>
  <c r="BZ241" i="38"/>
  <c r="CY236" i="38"/>
  <c r="X237" i="38"/>
  <c r="FI238" i="38"/>
  <c r="CH239" i="38"/>
  <c r="BS240" i="38"/>
  <c r="AY236" i="38"/>
  <c r="DZ235" i="38"/>
  <c r="EE237" i="38"/>
  <c r="BD238" i="38"/>
  <c r="DP236" i="38"/>
  <c r="AO237" i="38"/>
  <c r="DQ240" i="38"/>
  <c r="AP241" i="38"/>
  <c r="DN237" i="38"/>
  <c r="AM238" i="38"/>
  <c r="CT238" i="38"/>
  <c r="S239" i="38"/>
  <c r="O239" i="38"/>
  <c r="DX236" i="38"/>
  <c r="AW237" i="38"/>
  <c r="CV239" i="38"/>
  <c r="U240" i="38"/>
  <c r="FC236" i="38"/>
  <c r="CB237" i="38"/>
  <c r="EY235" i="38"/>
  <c r="BX236" i="38"/>
  <c r="AL242" i="38" l="1"/>
  <c r="DM241" i="38"/>
  <c r="DM72" i="38"/>
  <c r="AL73" i="38"/>
  <c r="FD241" i="38"/>
  <c r="CC242" i="38"/>
  <c r="FD242" i="38" s="1"/>
  <c r="DO238" i="38"/>
  <c r="AN239" i="38"/>
  <c r="CI130" i="38"/>
  <c r="FJ129" i="38"/>
  <c r="CT181" i="38"/>
  <c r="S182" i="38"/>
  <c r="DH180" i="38"/>
  <c r="AG181" i="38"/>
  <c r="DN129" i="38"/>
  <c r="AM130" i="38"/>
  <c r="FJ181" i="38"/>
  <c r="CI182" i="38"/>
  <c r="FJ182" i="38" s="1"/>
  <c r="CV185" i="38"/>
  <c r="U186" i="38"/>
  <c r="EA130" i="38"/>
  <c r="AZ131" i="38"/>
  <c r="CC128" i="38"/>
  <c r="FD127" i="38"/>
  <c r="DX128" i="38"/>
  <c r="AW129" i="38"/>
  <c r="BU185" i="38"/>
  <c r="DW185" i="38"/>
  <c r="AV186" i="38"/>
  <c r="EY128" i="38"/>
  <c r="BX129" i="38"/>
  <c r="CV127" i="38"/>
  <c r="U128" i="38"/>
  <c r="EX181" i="38"/>
  <c r="BW182" i="38"/>
  <c r="EU130" i="38"/>
  <c r="BT131" i="38"/>
  <c r="CG132" i="38"/>
  <c r="BA128" i="38"/>
  <c r="DR183" i="38"/>
  <c r="AQ184" i="38"/>
  <c r="BV127" i="38"/>
  <c r="CU128" i="38"/>
  <c r="T129" i="38"/>
  <c r="EU182" i="38"/>
  <c r="BT183" i="38"/>
  <c r="AM184" i="38"/>
  <c r="EV128" i="38"/>
  <c r="BU129" i="38"/>
  <c r="ED182" i="38"/>
  <c r="BC183" i="38"/>
  <c r="BS133" i="38"/>
  <c r="DR129" i="38"/>
  <c r="AQ130" i="38"/>
  <c r="FH181" i="38"/>
  <c r="CG182" i="38"/>
  <c r="DO128" i="38"/>
  <c r="AN129" i="38"/>
  <c r="CW130" i="38"/>
  <c r="V131" i="38"/>
  <c r="AV129" i="38"/>
  <c r="DW128" i="38"/>
  <c r="FA183" i="38"/>
  <c r="BZ184" i="38"/>
  <c r="EA182" i="38"/>
  <c r="AZ183" i="38"/>
  <c r="AJ127" i="38"/>
  <c r="AL184" i="38"/>
  <c r="S127" i="38"/>
  <c r="DT128" i="38"/>
  <c r="AS129" i="38"/>
  <c r="DY185" i="38"/>
  <c r="AX186" i="38"/>
  <c r="EG128" i="38"/>
  <c r="BF129" i="38"/>
  <c r="CU184" i="38"/>
  <c r="T185" i="38"/>
  <c r="EZ129" i="38"/>
  <c r="BY130" i="38"/>
  <c r="AO184" i="38"/>
  <c r="EB185" i="38"/>
  <c r="BA186" i="38"/>
  <c r="DT182" i="38"/>
  <c r="AS183" i="38"/>
  <c r="FI128" i="38"/>
  <c r="CH129" i="38"/>
  <c r="DI127" i="38"/>
  <c r="AH128" i="38"/>
  <c r="BE183" i="38"/>
  <c r="EE129" i="38"/>
  <c r="BD130" i="38"/>
  <c r="FD183" i="38"/>
  <c r="CC184" i="38"/>
  <c r="DL182" i="38"/>
  <c r="AK183" i="38"/>
  <c r="DI181" i="38"/>
  <c r="AH182" i="38"/>
  <c r="FE130" i="38"/>
  <c r="CD131" i="38"/>
  <c r="FE184" i="38"/>
  <c r="CD185" i="38"/>
  <c r="EY183" i="38"/>
  <c r="BX184" i="38"/>
  <c r="EC129" i="38"/>
  <c r="BB130" i="38"/>
  <c r="FI181" i="38"/>
  <c r="CH182" i="38"/>
  <c r="CY133" i="38"/>
  <c r="X134" i="38"/>
  <c r="BE129" i="38"/>
  <c r="FG129" i="38"/>
  <c r="CF130" i="38"/>
  <c r="BD183" i="38"/>
  <c r="DH129" i="38"/>
  <c r="AG130" i="38"/>
  <c r="O130" i="38"/>
  <c r="EW180" i="38"/>
  <c r="BV181" i="38"/>
  <c r="DL129" i="38"/>
  <c r="AK130" i="38"/>
  <c r="FA129" i="38"/>
  <c r="BZ130" i="38"/>
  <c r="AJ184" i="38"/>
  <c r="ED129" i="38"/>
  <c r="BC130" i="38"/>
  <c r="FG184" i="38"/>
  <c r="CF185" i="38"/>
  <c r="EZ182" i="38"/>
  <c r="BY183" i="38"/>
  <c r="DM131" i="38"/>
  <c r="AL132" i="38"/>
  <c r="DQ181" i="38"/>
  <c r="AP182" i="38"/>
  <c r="EX128" i="38"/>
  <c r="BW129" i="38"/>
  <c r="DP129" i="38"/>
  <c r="AO130" i="38"/>
  <c r="ET182" i="38"/>
  <c r="BS183" i="38"/>
  <c r="EC182" i="38"/>
  <c r="BB183" i="38"/>
  <c r="AY129" i="38"/>
  <c r="DZ128" i="38"/>
  <c r="DZ184" i="38"/>
  <c r="AY185" i="38"/>
  <c r="DS129" i="38"/>
  <c r="AR130" i="38"/>
  <c r="AN183" i="38"/>
  <c r="AX130" i="38"/>
  <c r="DS182" i="38"/>
  <c r="AR183" i="38"/>
  <c r="EG183" i="38"/>
  <c r="BF184" i="38"/>
  <c r="FC182" i="38"/>
  <c r="CB183" i="38"/>
  <c r="AW183" i="38"/>
  <c r="DX182" i="38"/>
  <c r="CP187" i="38"/>
  <c r="O188" i="38"/>
  <c r="V186" i="38"/>
  <c r="DQ129" i="38"/>
  <c r="AP130" i="38"/>
  <c r="CY181" i="38"/>
  <c r="X182" i="38"/>
  <c r="BW75" i="38"/>
  <c r="CY74" i="38"/>
  <c r="X75" i="38"/>
  <c r="EC78" i="38"/>
  <c r="BB79" i="38"/>
  <c r="CH72" i="38"/>
  <c r="AG76" i="38"/>
  <c r="CT74" i="38"/>
  <c r="S75" i="38"/>
  <c r="DZ72" i="38"/>
  <c r="AY73" i="38"/>
  <c r="DY73" i="38"/>
  <c r="AX74" i="38"/>
  <c r="AH74" i="38"/>
  <c r="EV73" i="38"/>
  <c r="BU74" i="38"/>
  <c r="CZ70" i="38"/>
  <c r="Y71" i="38"/>
  <c r="CZ71" i="38" s="1"/>
  <c r="EA75" i="38"/>
  <c r="AZ76" i="38"/>
  <c r="DN72" i="38"/>
  <c r="AM73" i="38"/>
  <c r="CG73" i="38"/>
  <c r="BF74" i="38"/>
  <c r="ED76" i="38"/>
  <c r="BC77" i="38"/>
  <c r="CW76" i="38"/>
  <c r="V77" i="38"/>
  <c r="AS72" i="38"/>
  <c r="DP74" i="38"/>
  <c r="AO75" i="38"/>
  <c r="CV72" i="38"/>
  <c r="U73" i="38"/>
  <c r="BE75" i="38"/>
  <c r="EF74" i="38"/>
  <c r="EE74" i="38"/>
  <c r="BD75" i="38"/>
  <c r="DO73" i="38"/>
  <c r="AN74" i="38"/>
  <c r="EB75" i="38"/>
  <c r="BA76" i="38"/>
  <c r="CF74" i="38"/>
  <c r="FJ74" i="38"/>
  <c r="CI75" i="38"/>
  <c r="CU74" i="38"/>
  <c r="T75" i="38"/>
  <c r="AP73" i="38"/>
  <c r="CC75" i="38"/>
  <c r="EW79" i="38"/>
  <c r="BV80" i="38"/>
  <c r="AR73" i="38"/>
  <c r="BX76" i="38"/>
  <c r="DK74" i="38"/>
  <c r="AJ75" i="38"/>
  <c r="BZ76" i="38"/>
  <c r="ET73" i="38"/>
  <c r="BS74" i="38"/>
  <c r="DR79" i="38"/>
  <c r="AQ80" i="38"/>
  <c r="BY73" i="38"/>
  <c r="AV74" i="38"/>
  <c r="CD79" i="38"/>
  <c r="BT80" i="38"/>
  <c r="DL73" i="38"/>
  <c r="AK74" i="38"/>
  <c r="AW72" i="38"/>
  <c r="FC75" i="38"/>
  <c r="CB76" i="38"/>
  <c r="FC71" i="38"/>
  <c r="FC73" i="38"/>
  <c r="O76" i="38"/>
  <c r="BB18" i="38"/>
  <c r="AX20" i="38"/>
  <c r="CI17" i="38"/>
  <c r="V23" i="38"/>
  <c r="AZ20" i="38"/>
  <c r="AS18" i="38"/>
  <c r="S21" i="38"/>
  <c r="AQ24" i="38"/>
  <c r="BC22" i="38"/>
  <c r="BD18" i="38"/>
  <c r="BZ17" i="38"/>
  <c r="AO20" i="38"/>
  <c r="AM21" i="38"/>
  <c r="BV20" i="38"/>
  <c r="BA23" i="38"/>
  <c r="U22" i="38"/>
  <c r="AV19" i="38"/>
  <c r="T23" i="38"/>
  <c r="CG21" i="38"/>
  <c r="O18" i="38"/>
  <c r="AP21" i="38"/>
  <c r="CA17" i="38"/>
  <c r="CD19" i="38"/>
  <c r="CC20" i="38"/>
  <c r="AH20" i="38"/>
  <c r="AY18" i="38"/>
  <c r="X20" i="38"/>
  <c r="BF20" i="38"/>
  <c r="BY19" i="38"/>
  <c r="AR18" i="38"/>
  <c r="BW20" i="38"/>
  <c r="AL18" i="38"/>
  <c r="BT22" i="38"/>
  <c r="AG22" i="38"/>
  <c r="AW18" i="38"/>
  <c r="BX17" i="38"/>
  <c r="BE19" i="38"/>
  <c r="CB18" i="38"/>
  <c r="AN21" i="38"/>
  <c r="CF21" i="38"/>
  <c r="AJ19" i="38"/>
  <c r="CH19" i="38"/>
  <c r="BU18" i="38"/>
  <c r="BS21" i="38"/>
  <c r="DI237" i="38"/>
  <c r="AH238" i="38"/>
  <c r="FE238" i="38"/>
  <c r="CD239" i="38"/>
  <c r="DP237" i="38"/>
  <c r="AO238" i="38"/>
  <c r="FG240" i="38"/>
  <c r="CF241" i="38"/>
  <c r="CW240" i="38"/>
  <c r="V241" i="38"/>
  <c r="FI239" i="38"/>
  <c r="CH240" i="38"/>
  <c r="EY236" i="38"/>
  <c r="BX237" i="38"/>
  <c r="O240" i="38"/>
  <c r="CY237" i="38"/>
  <c r="X238" i="38"/>
  <c r="ED238" i="38"/>
  <c r="BC239" i="38"/>
  <c r="DH238" i="38"/>
  <c r="AG239" i="38"/>
  <c r="EG238" i="38"/>
  <c r="BF239" i="38"/>
  <c r="BE237" i="38"/>
  <c r="CT239" i="38"/>
  <c r="S240" i="38"/>
  <c r="EE238" i="38"/>
  <c r="BD239" i="38"/>
  <c r="FA241" i="38"/>
  <c r="BZ242" i="38"/>
  <c r="CG240" i="38"/>
  <c r="DR237" i="38"/>
  <c r="AQ238" i="38"/>
  <c r="EU240" i="38"/>
  <c r="BT241" i="38"/>
  <c r="FC237" i="38"/>
  <c r="CB238" i="38"/>
  <c r="DS242" i="38"/>
  <c r="AR243" i="38"/>
  <c r="DL238" i="38"/>
  <c r="AK239" i="38"/>
  <c r="EX241" i="38"/>
  <c r="BW242" i="38"/>
  <c r="DX237" i="38"/>
  <c r="AW238" i="38"/>
  <c r="BB237" i="38"/>
  <c r="EC236" i="38"/>
  <c r="DW238" i="38"/>
  <c r="AV239" i="38"/>
  <c r="EA237" i="38"/>
  <c r="AZ238" i="38"/>
  <c r="DN238" i="38"/>
  <c r="AM239" i="38"/>
  <c r="CV240" i="38"/>
  <c r="U241" i="38"/>
  <c r="EZ238" i="38"/>
  <c r="BY239" i="38"/>
  <c r="DT239" i="38"/>
  <c r="AS240" i="38"/>
  <c r="DY240" i="38"/>
  <c r="AX241" i="38"/>
  <c r="BV243" i="38"/>
  <c r="EV238" i="38"/>
  <c r="BU239" i="38"/>
  <c r="DZ236" i="38"/>
  <c r="AY237" i="38"/>
  <c r="FJ240" i="38"/>
  <c r="CI241" i="38"/>
  <c r="EB238" i="38"/>
  <c r="BA239" i="38"/>
  <c r="DQ241" i="38"/>
  <c r="AP242" i="38"/>
  <c r="BS241" i="38"/>
  <c r="CU240" i="38"/>
  <c r="T241" i="38"/>
  <c r="DK239" i="38"/>
  <c r="AJ240" i="38"/>
  <c r="DM242" i="38" l="1"/>
  <c r="AL243" i="38"/>
  <c r="DM73" i="38"/>
  <c r="AL74" i="38"/>
  <c r="DO239" i="38"/>
  <c r="AN240" i="38"/>
  <c r="AN241" i="38" s="1"/>
  <c r="CC243" i="38"/>
  <c r="CI183" i="38"/>
  <c r="DN130" i="38"/>
  <c r="AM131" i="38"/>
  <c r="DH181" i="38"/>
  <c r="AG182" i="38"/>
  <c r="CT182" i="38"/>
  <c r="S183" i="38"/>
  <c r="CV186" i="38"/>
  <c r="U187" i="38"/>
  <c r="FJ130" i="38"/>
  <c r="CI131" i="38"/>
  <c r="ED130" i="38"/>
  <c r="BC131" i="38"/>
  <c r="FI182" i="38"/>
  <c r="CH183" i="38"/>
  <c r="V187" i="38"/>
  <c r="FI129" i="38"/>
  <c r="CH130" i="38"/>
  <c r="CU185" i="38"/>
  <c r="T186" i="38"/>
  <c r="DQ182" i="38"/>
  <c r="AP183" i="38"/>
  <c r="DH130" i="38"/>
  <c r="AG131" i="38"/>
  <c r="EC130" i="38"/>
  <c r="BB131" i="38"/>
  <c r="DL183" i="38"/>
  <c r="AK184" i="38"/>
  <c r="AJ128" i="38"/>
  <c r="ED183" i="38"/>
  <c r="BC184" i="38"/>
  <c r="BV128" i="38"/>
  <c r="BA129" i="38"/>
  <c r="FD128" i="38"/>
  <c r="CC129" i="38"/>
  <c r="CP184" i="38"/>
  <c r="CP188" i="38"/>
  <c r="AX131" i="38"/>
  <c r="DT183" i="38"/>
  <c r="AS184" i="38"/>
  <c r="EG129" i="38"/>
  <c r="BF130" i="38"/>
  <c r="DW186" i="38"/>
  <c r="AV187" i="38"/>
  <c r="EA131" i="38"/>
  <c r="AZ132" i="38"/>
  <c r="DZ185" i="38"/>
  <c r="AY186" i="38"/>
  <c r="DM132" i="38"/>
  <c r="AL133" i="38"/>
  <c r="BD184" i="38"/>
  <c r="EY184" i="38"/>
  <c r="BX185" i="38"/>
  <c r="FD184" i="38"/>
  <c r="CC185" i="38"/>
  <c r="DO129" i="38"/>
  <c r="AN130" i="38"/>
  <c r="EV129" i="38"/>
  <c r="BU130" i="38"/>
  <c r="CG133" i="38"/>
  <c r="DZ129" i="38"/>
  <c r="AY130" i="38"/>
  <c r="EB186" i="38"/>
  <c r="BA187" i="38"/>
  <c r="DY186" i="38"/>
  <c r="AX187" i="38"/>
  <c r="EA183" i="38"/>
  <c r="AZ184" i="38"/>
  <c r="EC183" i="38"/>
  <c r="BB184" i="38"/>
  <c r="DL130" i="38"/>
  <c r="AK131" i="38"/>
  <c r="DL131" i="38" s="1"/>
  <c r="FG130" i="38"/>
  <c r="CF131" i="38"/>
  <c r="FH182" i="38"/>
  <c r="CG183" i="38"/>
  <c r="AM185" i="38"/>
  <c r="EU131" i="38"/>
  <c r="BT132" i="38"/>
  <c r="DX183" i="38"/>
  <c r="AW184" i="38"/>
  <c r="FE185" i="38"/>
  <c r="CD186" i="38"/>
  <c r="DQ130" i="38"/>
  <c r="AP131" i="38"/>
  <c r="FC183" i="38"/>
  <c r="CB184" i="38"/>
  <c r="EE130" i="38"/>
  <c r="BD131" i="38"/>
  <c r="AO185" i="38"/>
  <c r="DT129" i="38"/>
  <c r="AS130" i="38"/>
  <c r="FA184" i="38"/>
  <c r="BZ185" i="38"/>
  <c r="AN184" i="38"/>
  <c r="EZ183" i="38"/>
  <c r="BY184" i="38"/>
  <c r="AJ185" i="38"/>
  <c r="BE130" i="38"/>
  <c r="DR130" i="38"/>
  <c r="AQ131" i="38"/>
  <c r="EU183" i="38"/>
  <c r="BT184" i="38"/>
  <c r="EX182" i="38"/>
  <c r="BW183" i="38"/>
  <c r="ET183" i="38"/>
  <c r="BS184" i="38"/>
  <c r="EW181" i="38"/>
  <c r="BV182" i="38"/>
  <c r="EG184" i="38"/>
  <c r="BF185" i="38"/>
  <c r="BE184" i="38"/>
  <c r="EZ130" i="38"/>
  <c r="BY131" i="38"/>
  <c r="DR184" i="38"/>
  <c r="AQ185" i="38"/>
  <c r="BU186" i="38"/>
  <c r="CY182" i="38"/>
  <c r="X183" i="38"/>
  <c r="DP130" i="38"/>
  <c r="AO131" i="38"/>
  <c r="FA130" i="38"/>
  <c r="BZ131" i="38"/>
  <c r="FE131" i="38"/>
  <c r="CD132" i="38"/>
  <c r="S128" i="38"/>
  <c r="CU129" i="38"/>
  <c r="T130" i="38"/>
  <c r="CV128" i="38"/>
  <c r="U129" i="38"/>
  <c r="FG185" i="38"/>
  <c r="CF186" i="38"/>
  <c r="CY134" i="38"/>
  <c r="X135" i="38"/>
  <c r="DS183" i="38"/>
  <c r="AR184" i="38"/>
  <c r="O131" i="38"/>
  <c r="DI128" i="38"/>
  <c r="AH129" i="38"/>
  <c r="DW129" i="38"/>
  <c r="AV130" i="38"/>
  <c r="DX129" i="38"/>
  <c r="AW130" i="38"/>
  <c r="DS130" i="38"/>
  <c r="AR131" i="38"/>
  <c r="EX129" i="38"/>
  <c r="BW130" i="38"/>
  <c r="DI182" i="38"/>
  <c r="AH183" i="38"/>
  <c r="AL185" i="38"/>
  <c r="CW131" i="38"/>
  <c r="V132" i="38"/>
  <c r="BS134" i="38"/>
  <c r="EY129" i="38"/>
  <c r="BX130" i="38"/>
  <c r="DK75" i="38"/>
  <c r="AJ76" i="38"/>
  <c r="DK76" i="38" s="1"/>
  <c r="CD80" i="38"/>
  <c r="AP74" i="38"/>
  <c r="CW77" i="38"/>
  <c r="V78" i="38"/>
  <c r="DO74" i="38"/>
  <c r="AN75" i="38"/>
  <c r="CV73" i="38"/>
  <c r="U74" i="38"/>
  <c r="CG74" i="38"/>
  <c r="EV74" i="38"/>
  <c r="BU75" i="38"/>
  <c r="AY74" i="38"/>
  <c r="DZ73" i="38"/>
  <c r="EC79" i="38"/>
  <c r="BB80" i="38"/>
  <c r="DL74" i="38"/>
  <c r="AK75" i="38"/>
  <c r="FC72" i="38"/>
  <c r="FC76" i="38"/>
  <c r="FC59" i="38"/>
  <c r="FC60" i="38"/>
  <c r="FC61" i="38"/>
  <c r="FC65" i="38"/>
  <c r="FC63" i="38"/>
  <c r="FC62" i="38"/>
  <c r="FC66" i="38"/>
  <c r="FC70" i="38"/>
  <c r="FC68" i="38"/>
  <c r="FC64" i="38"/>
  <c r="FC67" i="38"/>
  <c r="FC74" i="38"/>
  <c r="FC69" i="38"/>
  <c r="AV75" i="38"/>
  <c r="ET74" i="38"/>
  <c r="BS75" i="38"/>
  <c r="CU75" i="38"/>
  <c r="T76" i="38"/>
  <c r="DN73" i="38"/>
  <c r="AM74" i="38"/>
  <c r="EW80" i="38"/>
  <c r="BV81" i="38"/>
  <c r="CF75" i="38"/>
  <c r="EE75" i="38"/>
  <c r="BD76" i="38"/>
  <c r="DP75" i="38"/>
  <c r="AO76" i="38"/>
  <c r="ED77" i="38"/>
  <c r="BC78" i="38"/>
  <c r="AH75" i="38"/>
  <c r="AW73" i="38"/>
  <c r="BX77" i="38"/>
  <c r="EA76" i="38"/>
  <c r="AZ77" i="38"/>
  <c r="BY74" i="38"/>
  <c r="CY75" i="38"/>
  <c r="X76" i="38"/>
  <c r="DY74" i="38"/>
  <c r="AX75" i="38"/>
  <c r="CT75" i="38"/>
  <c r="S76" i="38"/>
  <c r="BZ77" i="38"/>
  <c r="CC76" i="38"/>
  <c r="EB76" i="38"/>
  <c r="BA77" i="38"/>
  <c r="BW76" i="38"/>
  <c r="FJ75" i="38"/>
  <c r="CI76" i="38"/>
  <c r="EF75" i="38"/>
  <c r="BE76" i="38"/>
  <c r="BT81" i="38"/>
  <c r="O77" i="38"/>
  <c r="DR80" i="38"/>
  <c r="AQ81" i="38"/>
  <c r="AR74" i="38"/>
  <c r="AS73" i="38"/>
  <c r="CH73" i="38"/>
  <c r="BF75" i="38"/>
  <c r="AG77" i="38"/>
  <c r="AS19" i="38"/>
  <c r="AL19" i="38"/>
  <c r="AR19" i="38"/>
  <c r="O19" i="38"/>
  <c r="AQ25" i="38"/>
  <c r="BB19" i="38"/>
  <c r="AY19" i="38"/>
  <c r="CG22" i="38"/>
  <c r="AO21" i="38"/>
  <c r="BU19" i="38"/>
  <c r="AW19" i="38"/>
  <c r="BY20" i="38"/>
  <c r="CD20" i="38"/>
  <c r="BA24" i="38"/>
  <c r="BC23" i="38"/>
  <c r="CF22" i="38"/>
  <c r="AH21" i="38"/>
  <c r="AP22" i="38"/>
  <c r="U23" i="38"/>
  <c r="BZ18" i="38"/>
  <c r="AZ21" i="38"/>
  <c r="CI18" i="38"/>
  <c r="BE20" i="38"/>
  <c r="BT23" i="38"/>
  <c r="BF21" i="38"/>
  <c r="CH20" i="38"/>
  <c r="BV21" i="38"/>
  <c r="S22" i="38"/>
  <c r="T24" i="38"/>
  <c r="AN22" i="38"/>
  <c r="BW21" i="38"/>
  <c r="CC21" i="38"/>
  <c r="X21" i="38"/>
  <c r="CA18" i="38"/>
  <c r="FB15" i="38" s="1"/>
  <c r="AX21" i="38"/>
  <c r="BS22" i="38"/>
  <c r="AV20" i="38"/>
  <c r="CB19" i="38"/>
  <c r="AJ20" i="38"/>
  <c r="BD19" i="38"/>
  <c r="V24" i="38"/>
  <c r="BX18" i="38"/>
  <c r="AM22" i="38"/>
  <c r="AG23" i="38"/>
  <c r="DI238" i="38"/>
  <c r="AH239" i="38"/>
  <c r="BV244" i="38"/>
  <c r="DN239" i="38"/>
  <c r="AM240" i="38"/>
  <c r="EX242" i="38"/>
  <c r="BW243" i="38"/>
  <c r="CY238" i="38"/>
  <c r="X239" i="38"/>
  <c r="BE238" i="38"/>
  <c r="FG241" i="38"/>
  <c r="CF242" i="38"/>
  <c r="DK240" i="38"/>
  <c r="AJ241" i="38"/>
  <c r="FJ241" i="38"/>
  <c r="CI242" i="38"/>
  <c r="EA238" i="38"/>
  <c r="AZ239" i="38"/>
  <c r="DL239" i="38"/>
  <c r="AK240" i="38"/>
  <c r="CG241" i="38"/>
  <c r="EG239" i="38"/>
  <c r="BF240" i="38"/>
  <c r="DP238" i="38"/>
  <c r="AO239" i="38"/>
  <c r="DY241" i="38"/>
  <c r="AX242" i="38"/>
  <c r="AV240" i="38"/>
  <c r="DW239" i="38"/>
  <c r="DS243" i="38"/>
  <c r="AR244" i="38"/>
  <c r="O241" i="38"/>
  <c r="CU241" i="38"/>
  <c r="T242" i="38"/>
  <c r="FA242" i="38"/>
  <c r="BZ243" i="38"/>
  <c r="DH239" i="38"/>
  <c r="AG240" i="38"/>
  <c r="FE239" i="38"/>
  <c r="CD240" i="38"/>
  <c r="DZ237" i="38"/>
  <c r="AY238" i="38"/>
  <c r="DT240" i="38"/>
  <c r="AS241" i="38"/>
  <c r="FC238" i="38"/>
  <c r="CB239" i="38"/>
  <c r="EY237" i="38"/>
  <c r="BX238" i="38"/>
  <c r="EC237" i="38"/>
  <c r="BB238" i="38"/>
  <c r="BD240" i="38"/>
  <c r="EE239" i="38"/>
  <c r="CW241" i="38"/>
  <c r="V242" i="38"/>
  <c r="EZ239" i="38"/>
  <c r="BY240" i="38"/>
  <c r="EU241" i="38"/>
  <c r="BT242" i="38"/>
  <c r="BS242" i="38"/>
  <c r="CT240" i="38"/>
  <c r="S241" i="38"/>
  <c r="BC240" i="38"/>
  <c r="ED239" i="38"/>
  <c r="FI240" i="38"/>
  <c r="CH241" i="38"/>
  <c r="EB239" i="38"/>
  <c r="BA240" i="38"/>
  <c r="DQ242" i="38"/>
  <c r="AP243" i="38"/>
  <c r="EV239" i="38"/>
  <c r="BU240" i="38"/>
  <c r="CV241" i="38"/>
  <c r="U242" i="38"/>
  <c r="DX238" i="38"/>
  <c r="AW239" i="38"/>
  <c r="DR238" i="38"/>
  <c r="AQ239" i="38"/>
  <c r="CT9" i="35"/>
  <c r="DM243" i="38" l="1"/>
  <c r="AL244" i="38"/>
  <c r="DO241" i="38"/>
  <c r="AN242" i="38"/>
  <c r="DO242" i="38" s="1"/>
  <c r="DM74" i="38"/>
  <c r="AL75" i="38"/>
  <c r="FD243" i="38"/>
  <c r="CC244" i="38"/>
  <c r="DO240" i="38"/>
  <c r="AN243" i="38"/>
  <c r="AM133" i="38"/>
  <c r="DN133" i="38" s="1"/>
  <c r="FJ131" i="38"/>
  <c r="CI132" i="38"/>
  <c r="U188" i="38"/>
  <c r="CV187" i="38"/>
  <c r="CT183" i="38"/>
  <c r="S184" i="38"/>
  <c r="CT184" i="38" s="1"/>
  <c r="AG183" i="38"/>
  <c r="DH182" i="38"/>
  <c r="DN131" i="38"/>
  <c r="AM132" i="38"/>
  <c r="DN132" i="38" s="1"/>
  <c r="FJ183" i="38"/>
  <c r="CI184" i="38"/>
  <c r="CU130" i="38"/>
  <c r="T131" i="38"/>
  <c r="O132" i="38"/>
  <c r="X184" i="38"/>
  <c r="CY183" i="38"/>
  <c r="EE131" i="38"/>
  <c r="BD132" i="38"/>
  <c r="EU132" i="38"/>
  <c r="BT133" i="38"/>
  <c r="DZ130" i="38"/>
  <c r="AY131" i="38"/>
  <c r="CG134" i="38"/>
  <c r="EC131" i="38"/>
  <c r="BB132" i="38"/>
  <c r="ET184" i="38"/>
  <c r="BS185" i="38"/>
  <c r="CW132" i="38"/>
  <c r="V133" i="38"/>
  <c r="DX130" i="38"/>
  <c r="AW131" i="38"/>
  <c r="BT185" i="38"/>
  <c r="EU184" i="38"/>
  <c r="EC184" i="38"/>
  <c r="BB185" i="38"/>
  <c r="BD185" i="38"/>
  <c r="DS184" i="38"/>
  <c r="AR185" i="38"/>
  <c r="AN185" i="38"/>
  <c r="EV130" i="38"/>
  <c r="BU131" i="38"/>
  <c r="EG130" i="38"/>
  <c r="BF131" i="38"/>
  <c r="BA130" i="38"/>
  <c r="DH131" i="38"/>
  <c r="AG132" i="38"/>
  <c r="FC184" i="38"/>
  <c r="CB185" i="38"/>
  <c r="BU187" i="38"/>
  <c r="DR131" i="38"/>
  <c r="AQ132" i="38"/>
  <c r="CY135" i="38"/>
  <c r="X136" i="38"/>
  <c r="EG185" i="38"/>
  <c r="BF186" i="38"/>
  <c r="EA184" i="38"/>
  <c r="AZ185" i="38"/>
  <c r="DO130" i="38"/>
  <c r="AN131" i="38"/>
  <c r="DM133" i="38"/>
  <c r="AL134" i="38"/>
  <c r="DT184" i="38"/>
  <c r="AS185" i="38"/>
  <c r="BV129" i="38"/>
  <c r="S129" i="38"/>
  <c r="DQ131" i="38"/>
  <c r="AP132" i="38"/>
  <c r="DW130" i="38"/>
  <c r="AV131" i="38"/>
  <c r="DR185" i="38"/>
  <c r="AQ186" i="38"/>
  <c r="FA185" i="38"/>
  <c r="BZ186" i="38"/>
  <c r="AM186" i="38"/>
  <c r="V188" i="38"/>
  <c r="EY130" i="38"/>
  <c r="BX131" i="38"/>
  <c r="DI183" i="38"/>
  <c r="AH184" i="38"/>
  <c r="FG186" i="38"/>
  <c r="CF187" i="38"/>
  <c r="FE132" i="38"/>
  <c r="CD133" i="38"/>
  <c r="BE131" i="38"/>
  <c r="FE186" i="38"/>
  <c r="CD187" i="38"/>
  <c r="DY187" i="38"/>
  <c r="AX188" i="38"/>
  <c r="AX132" i="38"/>
  <c r="ED184" i="38"/>
  <c r="BC185" i="38"/>
  <c r="DQ183" i="38"/>
  <c r="AP184" i="38"/>
  <c r="AL186" i="38"/>
  <c r="DT130" i="38"/>
  <c r="AS131" i="38"/>
  <c r="FH183" i="38"/>
  <c r="CG184" i="38"/>
  <c r="FD185" i="38"/>
  <c r="CC186" i="38"/>
  <c r="DZ186" i="38"/>
  <c r="AY187" i="38"/>
  <c r="EW182" i="38"/>
  <c r="BV183" i="38"/>
  <c r="EX130" i="38"/>
  <c r="BW131" i="38"/>
  <c r="AH130" i="38"/>
  <c r="DI129" i="38"/>
  <c r="FA131" i="38"/>
  <c r="BZ132" i="38"/>
  <c r="EZ131" i="38"/>
  <c r="BY132" i="38"/>
  <c r="EB187" i="38"/>
  <c r="BA188" i="38"/>
  <c r="AJ129" i="38"/>
  <c r="AJ186" i="38"/>
  <c r="DK180" i="38" s="1"/>
  <c r="FG131" i="38"/>
  <c r="CF132" i="38"/>
  <c r="EY185" i="38"/>
  <c r="BX186" i="38"/>
  <c r="EA132" i="38"/>
  <c r="AZ133" i="38"/>
  <c r="CU186" i="38"/>
  <c r="T187" i="38"/>
  <c r="FI183" i="38"/>
  <c r="CH184" i="38"/>
  <c r="BS135" i="38"/>
  <c r="DS131" i="38"/>
  <c r="AR132" i="38"/>
  <c r="DP131" i="38"/>
  <c r="AO132" i="38"/>
  <c r="DK184" i="38"/>
  <c r="AO186" i="38"/>
  <c r="DX184" i="38"/>
  <c r="AW185" i="38"/>
  <c r="CC130" i="38"/>
  <c r="FD129" i="38"/>
  <c r="DL184" i="38"/>
  <c r="AK185" i="38"/>
  <c r="CV129" i="38"/>
  <c r="U130" i="38"/>
  <c r="BE185" i="38"/>
  <c r="EX183" i="38"/>
  <c r="BW184" i="38"/>
  <c r="EZ184" i="38"/>
  <c r="BY185" i="38"/>
  <c r="DW187" i="38"/>
  <c r="AV188" i="38"/>
  <c r="FI130" i="38"/>
  <c r="CH131" i="38"/>
  <c r="ED131" i="38"/>
  <c r="BC132" i="38"/>
  <c r="DK183" i="38"/>
  <c r="AG78" i="38"/>
  <c r="EF76" i="38"/>
  <c r="BE77" i="38"/>
  <c r="DO75" i="38"/>
  <c r="AN76" i="38"/>
  <c r="AP75" i="38"/>
  <c r="AW74" i="38"/>
  <c r="EE76" i="38"/>
  <c r="BD77" i="38"/>
  <c r="DN74" i="38"/>
  <c r="AM75" i="38"/>
  <c r="AV76" i="38"/>
  <c r="DZ74" i="38"/>
  <c r="AY75" i="38"/>
  <c r="O78" i="38"/>
  <c r="CP71" i="38" s="1"/>
  <c r="FJ76" i="38"/>
  <c r="CI77" i="38"/>
  <c r="AZ78" i="38"/>
  <c r="EA77" i="38"/>
  <c r="EV75" i="38"/>
  <c r="BU76" i="38"/>
  <c r="CC77" i="38"/>
  <c r="BT82" i="38"/>
  <c r="AS74" i="38"/>
  <c r="CU76" i="38"/>
  <c r="T77" i="38"/>
  <c r="CD81" i="38"/>
  <c r="DY75" i="38"/>
  <c r="AX76" i="38"/>
  <c r="CY76" i="38"/>
  <c r="X77" i="38"/>
  <c r="AH76" i="38"/>
  <c r="AK76" i="38"/>
  <c r="DL76" i="38" s="1"/>
  <c r="DL75" i="38"/>
  <c r="BZ78" i="38"/>
  <c r="CG75" i="38"/>
  <c r="CW78" i="38"/>
  <c r="V79" i="38"/>
  <c r="CF76" i="38"/>
  <c r="BS76" i="38"/>
  <c r="ET75" i="38"/>
  <c r="BW77" i="38"/>
  <c r="ED78" i="38"/>
  <c r="BC79" i="38"/>
  <c r="CV74" i="38"/>
  <c r="U75" i="38"/>
  <c r="BF76" i="38"/>
  <c r="EB77" i="38"/>
  <c r="BA78" i="38"/>
  <c r="BY75" i="38"/>
  <c r="BX78" i="38"/>
  <c r="EW81" i="38"/>
  <c r="BV82" i="38"/>
  <c r="EC80" i="38"/>
  <c r="BB81" i="38"/>
  <c r="AR75" i="38"/>
  <c r="CH74" i="38"/>
  <c r="DR81" i="38"/>
  <c r="AQ82" i="38"/>
  <c r="CT76" i="38"/>
  <c r="S77" i="38"/>
  <c r="DP76" i="38"/>
  <c r="AO77" i="38"/>
  <c r="FB16" i="38"/>
  <c r="AV21" i="38"/>
  <c r="AS20" i="38"/>
  <c r="AY20" i="38"/>
  <c r="AR20" i="38"/>
  <c r="CI19" i="38"/>
  <c r="AH22" i="38"/>
  <c r="BU20" i="38"/>
  <c r="AX22" i="38"/>
  <c r="AN23" i="38"/>
  <c r="U24" i="38"/>
  <c r="CD21" i="38"/>
  <c r="V25" i="38"/>
  <c r="FB14" i="38"/>
  <c r="FB18" i="38"/>
  <c r="FB4" i="38"/>
  <c r="FB5" i="38"/>
  <c r="FB9" i="38"/>
  <c r="FB7" i="38"/>
  <c r="FB8" i="38"/>
  <c r="FB6" i="38"/>
  <c r="FB10" i="38"/>
  <c r="FB12" i="38"/>
  <c r="BV22" i="38"/>
  <c r="AZ22" i="38"/>
  <c r="CF23" i="38"/>
  <c r="AQ26" i="38"/>
  <c r="BX19" i="38"/>
  <c r="AM23" i="38"/>
  <c r="AJ21" i="38"/>
  <c r="FB17" i="38"/>
  <c r="X22" i="38"/>
  <c r="BF22" i="38"/>
  <c r="FB11" i="38"/>
  <c r="BY21" i="38"/>
  <c r="AL20" i="38"/>
  <c r="CB20" i="38"/>
  <c r="T25" i="38"/>
  <c r="BD20" i="38"/>
  <c r="CH21" i="38"/>
  <c r="BC24" i="38"/>
  <c r="AO22" i="38"/>
  <c r="CC22" i="38"/>
  <c r="BE21" i="38"/>
  <c r="O20" i="38"/>
  <c r="BT24" i="38"/>
  <c r="FB13" i="38"/>
  <c r="AP23" i="38"/>
  <c r="AW20" i="38"/>
  <c r="AG24" i="38"/>
  <c r="BW22" i="38"/>
  <c r="CG23" i="38"/>
  <c r="BB20" i="38"/>
  <c r="BS23" i="38"/>
  <c r="S23" i="38"/>
  <c r="BZ19" i="38"/>
  <c r="BA25" i="38"/>
  <c r="DI239" i="38"/>
  <c r="AH240" i="38"/>
  <c r="DP239" i="38"/>
  <c r="AO240" i="38"/>
  <c r="CY239" i="38"/>
  <c r="X240" i="38"/>
  <c r="BS243" i="38"/>
  <c r="O242" i="38"/>
  <c r="EU242" i="38"/>
  <c r="BT243" i="38"/>
  <c r="FE240" i="38"/>
  <c r="CD241" i="38"/>
  <c r="EG240" i="38"/>
  <c r="BF241" i="38"/>
  <c r="EX243" i="38"/>
  <c r="BW244" i="38"/>
  <c r="DQ243" i="38"/>
  <c r="AP244" i="38"/>
  <c r="EB240" i="38"/>
  <c r="BA241" i="38"/>
  <c r="EE240" i="38"/>
  <c r="BD241" i="38"/>
  <c r="FJ242" i="38"/>
  <c r="CI243" i="38"/>
  <c r="DZ238" i="38"/>
  <c r="AY239" i="38"/>
  <c r="BB239" i="38"/>
  <c r="EC238" i="38"/>
  <c r="DH240" i="38"/>
  <c r="AG241" i="38"/>
  <c r="DS244" i="38"/>
  <c r="AR245" i="38"/>
  <c r="DN240" i="38"/>
  <c r="AM241" i="38"/>
  <c r="FI241" i="38"/>
  <c r="CH242" i="38"/>
  <c r="AJ242" i="38"/>
  <c r="DK241" i="38"/>
  <c r="EA239" i="38"/>
  <c r="AZ240" i="38"/>
  <c r="DR239" i="38"/>
  <c r="AQ240" i="38"/>
  <c r="CG242" i="38"/>
  <c r="DX239" i="38"/>
  <c r="AW240" i="38"/>
  <c r="EZ240" i="38"/>
  <c r="BY241" i="38"/>
  <c r="EY238" i="38"/>
  <c r="BX239" i="38"/>
  <c r="FA243" i="38"/>
  <c r="BZ244" i="38"/>
  <c r="ED240" i="38"/>
  <c r="BC241" i="38"/>
  <c r="DW240" i="38"/>
  <c r="AV241" i="38"/>
  <c r="FG242" i="38"/>
  <c r="CF243" i="38"/>
  <c r="BV245" i="38"/>
  <c r="DY242" i="38"/>
  <c r="AX243" i="38"/>
  <c r="CV242" i="38"/>
  <c r="U243" i="38"/>
  <c r="FC239" i="38"/>
  <c r="CB240" i="38"/>
  <c r="CU242" i="38"/>
  <c r="T243" i="38"/>
  <c r="DL240" i="38"/>
  <c r="AK241" i="38"/>
  <c r="DL241" i="38" s="1"/>
  <c r="BE239" i="38"/>
  <c r="CT241" i="38"/>
  <c r="S242" i="38"/>
  <c r="EV240" i="38"/>
  <c r="BU241" i="38"/>
  <c r="CW242" i="38"/>
  <c r="V243" i="38"/>
  <c r="DT241" i="38"/>
  <c r="AS242" i="38"/>
  <c r="CT12" i="35"/>
  <c r="CT13" i="35"/>
  <c r="AM134" i="38" l="1"/>
  <c r="DM244" i="38"/>
  <c r="AL245" i="38"/>
  <c r="DM75" i="38"/>
  <c r="AL76" i="38"/>
  <c r="DO243" i="38"/>
  <c r="AN244" i="38"/>
  <c r="FD244" i="38"/>
  <c r="CC245" i="38"/>
  <c r="CI134" i="38"/>
  <c r="FJ134" i="38" s="1"/>
  <c r="S185" i="38"/>
  <c r="DH183" i="38"/>
  <c r="AG184" i="38"/>
  <c r="CV188" i="38"/>
  <c r="U189" i="38"/>
  <c r="FJ132" i="38"/>
  <c r="CI133" i="38"/>
  <c r="FJ133" i="38" s="1"/>
  <c r="FJ184" i="38"/>
  <c r="CI185" i="38"/>
  <c r="FI131" i="38"/>
  <c r="CH132" i="38"/>
  <c r="BE186" i="38"/>
  <c r="CU187" i="38"/>
  <c r="T188" i="38"/>
  <c r="DZ187" i="38"/>
  <c r="AY188" i="38"/>
  <c r="DX131" i="38"/>
  <c r="AW132" i="38"/>
  <c r="O133" i="38"/>
  <c r="CP126" i="38" s="1"/>
  <c r="AO187" i="38"/>
  <c r="DQ184" i="38"/>
  <c r="AP185" i="38"/>
  <c r="DW131" i="38"/>
  <c r="AV132" i="38"/>
  <c r="BV130" i="38"/>
  <c r="CY136" i="38"/>
  <c r="X137" i="38"/>
  <c r="BA131" i="38"/>
  <c r="CI135" i="38"/>
  <c r="DZ131" i="38"/>
  <c r="AY132" i="38"/>
  <c r="CU131" i="38"/>
  <c r="T132" i="38"/>
  <c r="AJ130" i="38"/>
  <c r="DW188" i="38"/>
  <c r="AV189" i="38"/>
  <c r="CV130" i="38"/>
  <c r="U131" i="38"/>
  <c r="EA133" i="38"/>
  <c r="AZ134" i="38"/>
  <c r="DI130" i="38"/>
  <c r="AH131" i="38"/>
  <c r="FD186" i="38"/>
  <c r="CC187" i="38"/>
  <c r="BE132" i="38"/>
  <c r="CW133" i="38"/>
  <c r="V134" i="38"/>
  <c r="EX131" i="38"/>
  <c r="BW132" i="38"/>
  <c r="V189" i="38"/>
  <c r="DQ132" i="38"/>
  <c r="AP133" i="38"/>
  <c r="DT185" i="38"/>
  <c r="AS186" i="38"/>
  <c r="BU188" i="38"/>
  <c r="EG131" i="38"/>
  <c r="BF132" i="38"/>
  <c r="BD186" i="38"/>
  <c r="EU133" i="38"/>
  <c r="BT134" i="38"/>
  <c r="DK182" i="38"/>
  <c r="ED185" i="38"/>
  <c r="BC186" i="38"/>
  <c r="DK181" i="38"/>
  <c r="DL185" i="38"/>
  <c r="AK186" i="38"/>
  <c r="DL186" i="38" s="1"/>
  <c r="DP132" i="38"/>
  <c r="AO133" i="38"/>
  <c r="EY186" i="38"/>
  <c r="BX187" i="38"/>
  <c r="BA189" i="38"/>
  <c r="EB188" i="38"/>
  <c r="FH184" i="38"/>
  <c r="CG185" i="38"/>
  <c r="FE133" i="38"/>
  <c r="CD134" i="38"/>
  <c r="DK179" i="38"/>
  <c r="DM134" i="38"/>
  <c r="AL135" i="38"/>
  <c r="FC185" i="38"/>
  <c r="CB186" i="38"/>
  <c r="FC186" i="38" s="1"/>
  <c r="EV131" i="38"/>
  <c r="BU132" i="38"/>
  <c r="EC185" i="38"/>
  <c r="BB186" i="38"/>
  <c r="ET185" i="38"/>
  <c r="BS186" i="38"/>
  <c r="EE132" i="38"/>
  <c r="BD133" i="38"/>
  <c r="DS132" i="38"/>
  <c r="AR133" i="38"/>
  <c r="FG132" i="38"/>
  <c r="CF133" i="38"/>
  <c r="EW183" i="38"/>
  <c r="BV184" i="38"/>
  <c r="AS132" i="38"/>
  <c r="DT131" i="38"/>
  <c r="AX133" i="38"/>
  <c r="FG187" i="38"/>
  <c r="CF188" i="38"/>
  <c r="AM187" i="38"/>
  <c r="EZ185" i="38"/>
  <c r="BY186" i="38"/>
  <c r="FD130" i="38"/>
  <c r="CC131" i="38"/>
  <c r="DO131" i="38"/>
  <c r="AN132" i="38"/>
  <c r="EC132" i="38"/>
  <c r="BB133" i="38"/>
  <c r="DX185" i="38"/>
  <c r="AW186" i="38"/>
  <c r="BS136" i="38"/>
  <c r="EZ132" i="38"/>
  <c r="BY133" i="38"/>
  <c r="DI184" i="38"/>
  <c r="AH185" i="38"/>
  <c r="FA186" i="38"/>
  <c r="BZ187" i="38"/>
  <c r="DR132" i="38"/>
  <c r="AQ133" i="38"/>
  <c r="EU185" i="38"/>
  <c r="BT186" i="38"/>
  <c r="S130" i="38"/>
  <c r="DK186" i="38"/>
  <c r="DK174" i="38"/>
  <c r="DK169" i="38"/>
  <c r="DK170" i="38"/>
  <c r="DK171" i="38"/>
  <c r="DK172" i="38"/>
  <c r="DK176" i="38"/>
  <c r="DK177" i="38"/>
  <c r="DK178" i="38"/>
  <c r="DK173" i="38"/>
  <c r="DK175" i="38"/>
  <c r="DY188" i="38"/>
  <c r="AX189" i="38"/>
  <c r="EA185" i="38"/>
  <c r="AZ186" i="38"/>
  <c r="DH132" i="38"/>
  <c r="AG133" i="38"/>
  <c r="AN186" i="38"/>
  <c r="CY184" i="38"/>
  <c r="X185" i="38"/>
  <c r="ED132" i="38"/>
  <c r="BC133" i="38"/>
  <c r="FI184" i="38"/>
  <c r="CH185" i="38"/>
  <c r="DK185" i="38"/>
  <c r="FA132" i="38"/>
  <c r="BZ133" i="38"/>
  <c r="DN134" i="38"/>
  <c r="AM135" i="38"/>
  <c r="AL187" i="38"/>
  <c r="EY131" i="38"/>
  <c r="BX132" i="38"/>
  <c r="DR186" i="38"/>
  <c r="AQ187" i="38"/>
  <c r="CP128" i="38"/>
  <c r="EX184" i="38"/>
  <c r="BW185" i="38"/>
  <c r="FE187" i="38"/>
  <c r="CD188" i="38"/>
  <c r="EG186" i="38"/>
  <c r="BF187" i="38"/>
  <c r="DS185" i="38"/>
  <c r="AR186" i="38"/>
  <c r="CP130" i="38"/>
  <c r="CG135" i="38"/>
  <c r="CP129" i="38"/>
  <c r="EB78" i="38"/>
  <c r="BA79" i="38"/>
  <c r="CH75" i="38"/>
  <c r="CG76" i="38"/>
  <c r="AG79" i="38"/>
  <c r="EC81" i="38"/>
  <c r="BB82" i="38"/>
  <c r="AQ83" i="38"/>
  <c r="DR83" i="38" s="1"/>
  <c r="DR82" i="38"/>
  <c r="AV77" i="38"/>
  <c r="CP76" i="38"/>
  <c r="BF77" i="38"/>
  <c r="BZ79" i="38"/>
  <c r="EA78" i="38"/>
  <c r="AZ79" i="38"/>
  <c r="DY76" i="38"/>
  <c r="AX77" i="38"/>
  <c r="ET76" i="38"/>
  <c r="BS77" i="38"/>
  <c r="BT83" i="38"/>
  <c r="FJ77" i="38"/>
  <c r="CI78" i="38"/>
  <c r="DN75" i="38"/>
  <c r="AM76" i="38"/>
  <c r="AP76" i="38"/>
  <c r="BX79" i="38"/>
  <c r="AR76" i="38"/>
  <c r="BY76" i="38"/>
  <c r="CF77" i="38"/>
  <c r="CV75" i="38"/>
  <c r="U76" i="38"/>
  <c r="CP75" i="38"/>
  <c r="EE77" i="38"/>
  <c r="BD78" i="38"/>
  <c r="DO76" i="38"/>
  <c r="AN77" i="38"/>
  <c r="ED79" i="38"/>
  <c r="BC80" i="38"/>
  <c r="CD82" i="38"/>
  <c r="CC78" i="38"/>
  <c r="DP77" i="38"/>
  <c r="AO78" i="38"/>
  <c r="CW79" i="38"/>
  <c r="V80" i="38"/>
  <c r="EF77" i="38"/>
  <c r="BE78" i="38"/>
  <c r="EF78" i="38" s="1"/>
  <c r="CP74" i="38"/>
  <c r="CP78" i="38"/>
  <c r="CP59" i="38"/>
  <c r="CP62" i="38"/>
  <c r="CP61" i="38"/>
  <c r="CP60" i="38"/>
  <c r="CP64" i="38"/>
  <c r="CP66" i="38"/>
  <c r="CP63" i="38"/>
  <c r="CP65" i="38"/>
  <c r="CP68" i="38"/>
  <c r="CP67" i="38"/>
  <c r="CP69" i="38"/>
  <c r="CP70" i="38"/>
  <c r="CP72" i="38"/>
  <c r="AH77" i="38"/>
  <c r="AS75" i="38"/>
  <c r="CP73" i="38"/>
  <c r="CP77" i="38"/>
  <c r="BV83" i="38"/>
  <c r="EW82" i="38"/>
  <c r="BW78" i="38"/>
  <c r="CU77" i="38"/>
  <c r="T78" i="38"/>
  <c r="EV76" i="38"/>
  <c r="BU77" i="38"/>
  <c r="DZ75" i="38"/>
  <c r="AY76" i="38"/>
  <c r="CT77" i="38"/>
  <c r="S78" i="38"/>
  <c r="CY77" i="38"/>
  <c r="X78" i="38"/>
  <c r="AW75" i="38"/>
  <c r="AN24" i="38"/>
  <c r="CI20" i="38"/>
  <c r="BZ20" i="38"/>
  <c r="CD22" i="38"/>
  <c r="O21" i="38"/>
  <c r="CB21" i="38"/>
  <c r="FC20" i="38" s="1"/>
  <c r="BX20" i="38"/>
  <c r="BC25" i="38"/>
  <c r="CH22" i="38"/>
  <c r="AZ23" i="38"/>
  <c r="T26" i="38"/>
  <c r="BT25" i="38"/>
  <c r="AG25" i="38"/>
  <c r="BE22" i="38"/>
  <c r="BF23" i="38"/>
  <c r="AQ27" i="38"/>
  <c r="AX23" i="38"/>
  <c r="AR21" i="38"/>
  <c r="AS21" i="38"/>
  <c r="AO23" i="38"/>
  <c r="U25" i="38"/>
  <c r="S24" i="38"/>
  <c r="AL21" i="38"/>
  <c r="X23" i="38"/>
  <c r="BV23" i="38"/>
  <c r="BU21" i="38"/>
  <c r="AY21" i="38"/>
  <c r="BS24" i="38"/>
  <c r="BW23" i="38"/>
  <c r="AJ22" i="38"/>
  <c r="DK20" i="38" s="1"/>
  <c r="V26" i="38"/>
  <c r="BB21" i="38"/>
  <c r="AW21" i="38"/>
  <c r="AH23" i="38"/>
  <c r="CG24" i="38"/>
  <c r="BD21" i="38"/>
  <c r="CF24" i="38"/>
  <c r="AV22" i="38"/>
  <c r="BA26" i="38"/>
  <c r="CC23" i="38"/>
  <c r="BY22" i="38"/>
  <c r="AP24" i="38"/>
  <c r="AM24" i="38"/>
  <c r="AH241" i="38"/>
  <c r="DI240" i="38"/>
  <c r="DQ244" i="38"/>
  <c r="AP245" i="38"/>
  <c r="BV246" i="38"/>
  <c r="EA240" i="38"/>
  <c r="AZ241" i="38"/>
  <c r="FC240" i="38"/>
  <c r="CB241" i="38"/>
  <c r="FC241" i="38" s="1"/>
  <c r="FG243" i="38"/>
  <c r="CF244" i="38"/>
  <c r="EC239" i="38"/>
  <c r="BB240" i="38"/>
  <c r="EX244" i="38"/>
  <c r="BW245" i="38"/>
  <c r="EX245" i="38" s="1"/>
  <c r="CT242" i="38"/>
  <c r="S243" i="38"/>
  <c r="EY239" i="38"/>
  <c r="BX240" i="38"/>
  <c r="O243" i="38"/>
  <c r="CP238" i="38" s="1"/>
  <c r="EZ241" i="38"/>
  <c r="BY242" i="38"/>
  <c r="DZ239" i="38"/>
  <c r="AY240" i="38"/>
  <c r="CV243" i="38"/>
  <c r="U244" i="38"/>
  <c r="DW241" i="38"/>
  <c r="AV242" i="38"/>
  <c r="AJ243" i="38"/>
  <c r="DK243" i="38" s="1"/>
  <c r="DK242" i="38"/>
  <c r="EG241" i="38"/>
  <c r="BF242" i="38"/>
  <c r="BS244" i="38"/>
  <c r="DX240" i="38"/>
  <c r="AW241" i="38"/>
  <c r="FI242" i="38"/>
  <c r="CH243" i="38"/>
  <c r="FJ243" i="38"/>
  <c r="CI244" i="38"/>
  <c r="CU243" i="38"/>
  <c r="T244" i="38"/>
  <c r="ED241" i="38"/>
  <c r="BC242" i="38"/>
  <c r="FE241" i="38"/>
  <c r="CD242" i="38"/>
  <c r="CY240" i="38"/>
  <c r="X241" i="38"/>
  <c r="DY243" i="38"/>
  <c r="AX244" i="38"/>
  <c r="DT242" i="38"/>
  <c r="AS243" i="38"/>
  <c r="DN241" i="38"/>
  <c r="AM242" i="38"/>
  <c r="BE240" i="38"/>
  <c r="EE241" i="38"/>
  <c r="BD242" i="38"/>
  <c r="EU243" i="38"/>
  <c r="BT244" i="38"/>
  <c r="DP240" i="38"/>
  <c r="AO241" i="38"/>
  <c r="CW243" i="38"/>
  <c r="V244" i="38"/>
  <c r="CG243" i="38"/>
  <c r="DS245" i="38"/>
  <c r="AR246" i="38"/>
  <c r="EB241" i="38"/>
  <c r="BA242" i="38"/>
  <c r="EV241" i="38"/>
  <c r="BU242" i="38"/>
  <c r="FA244" i="38"/>
  <c r="BZ245" i="38"/>
  <c r="DR240" i="38"/>
  <c r="AQ241" i="38"/>
  <c r="DH241" i="38"/>
  <c r="AG242" i="38"/>
  <c r="CT14" i="35"/>
  <c r="CT11" i="35"/>
  <c r="CT10" i="35"/>
  <c r="AL246" i="38" l="1"/>
  <c r="DM245" i="38"/>
  <c r="DM76" i="38"/>
  <c r="AL77" i="38"/>
  <c r="FD245" i="38"/>
  <c r="CC246" i="38"/>
  <c r="DO244" i="38"/>
  <c r="AN245" i="38"/>
  <c r="CP127" i="38"/>
  <c r="FJ185" i="38"/>
  <c r="CI186" i="38"/>
  <c r="CP132" i="38"/>
  <c r="CV189" i="38"/>
  <c r="U190" i="38"/>
  <c r="DH184" i="38"/>
  <c r="AG185" i="38"/>
  <c r="CT185" i="38"/>
  <c r="S186" i="38"/>
  <c r="EG187" i="38"/>
  <c r="BF188" i="38"/>
  <c r="AG134" i="38"/>
  <c r="DH133" i="38"/>
  <c r="DR133" i="38"/>
  <c r="AQ134" i="38"/>
  <c r="FD131" i="38"/>
  <c r="CC132" i="38"/>
  <c r="FG133" i="38"/>
  <c r="CF134" i="38"/>
  <c r="ED186" i="38"/>
  <c r="BC187" i="38"/>
  <c r="DI131" i="38"/>
  <c r="AH132" i="38"/>
  <c r="X138" i="38"/>
  <c r="CY137" i="38"/>
  <c r="BE187" i="38"/>
  <c r="FI185" i="38"/>
  <c r="CH186" i="38"/>
  <c r="DX186" i="38"/>
  <c r="AW187" i="38"/>
  <c r="DR187" i="38"/>
  <c r="AQ188" i="38"/>
  <c r="FH185" i="38"/>
  <c r="CG186" i="38"/>
  <c r="EX132" i="38"/>
  <c r="BW133" i="38"/>
  <c r="AJ131" i="38"/>
  <c r="DK130" i="38" s="1"/>
  <c r="CP131" i="38"/>
  <c r="CP133" i="38"/>
  <c r="CP114" i="38"/>
  <c r="CP115" i="38"/>
  <c r="CP116" i="38"/>
  <c r="CP117" i="38"/>
  <c r="CP118" i="38"/>
  <c r="CP119" i="38"/>
  <c r="CP121" i="38"/>
  <c r="CP124" i="38"/>
  <c r="CP120" i="38"/>
  <c r="CP122" i="38"/>
  <c r="CP123" i="38"/>
  <c r="CP125" i="38"/>
  <c r="FA187" i="38"/>
  <c r="BZ188" i="38"/>
  <c r="EZ186" i="38"/>
  <c r="BY187" i="38"/>
  <c r="DS133" i="38"/>
  <c r="AR134" i="38"/>
  <c r="BV131" i="38"/>
  <c r="FI132" i="38"/>
  <c r="CH133" i="38"/>
  <c r="EY132" i="38"/>
  <c r="BX133" i="38"/>
  <c r="BB134" i="38"/>
  <c r="EC133" i="38"/>
  <c r="EU134" i="38"/>
  <c r="BT135" i="38"/>
  <c r="BU189" i="38"/>
  <c r="CW134" i="38"/>
  <c r="V135" i="38"/>
  <c r="EA134" i="38"/>
  <c r="AZ135" i="38"/>
  <c r="CU132" i="38"/>
  <c r="T133" i="38"/>
  <c r="DX132" i="38"/>
  <c r="AW133" i="38"/>
  <c r="EA186" i="38"/>
  <c r="AZ187" i="38"/>
  <c r="DI185" i="38"/>
  <c r="AH186" i="38"/>
  <c r="AX134" i="38"/>
  <c r="EE133" i="38"/>
  <c r="BD134" i="38"/>
  <c r="DM135" i="38"/>
  <c r="AL136" i="38"/>
  <c r="EB189" i="38"/>
  <c r="BA190" i="38"/>
  <c r="DW132" i="38"/>
  <c r="AV133" i="38"/>
  <c r="BC134" i="38"/>
  <c r="ED133" i="38"/>
  <c r="AL188" i="38"/>
  <c r="DY189" i="38"/>
  <c r="AX190" i="38"/>
  <c r="EY187" i="38"/>
  <c r="BX188" i="38"/>
  <c r="DZ132" i="38"/>
  <c r="AY133" i="38"/>
  <c r="FE188" i="38"/>
  <c r="CD189" i="38"/>
  <c r="CG136" i="38"/>
  <c r="EX185" i="38"/>
  <c r="BW186" i="38"/>
  <c r="ET186" i="38"/>
  <c r="BS187" i="38"/>
  <c r="DT186" i="38"/>
  <c r="AS187" i="38"/>
  <c r="CV131" i="38"/>
  <c r="U132" i="38"/>
  <c r="AP186" i="38"/>
  <c r="DQ185" i="38"/>
  <c r="CY185" i="38"/>
  <c r="X186" i="38"/>
  <c r="S131" i="38"/>
  <c r="EZ133" i="38"/>
  <c r="BY134" i="38"/>
  <c r="DT132" i="38"/>
  <c r="AS133" i="38"/>
  <c r="DP133" i="38"/>
  <c r="AO134" i="38"/>
  <c r="FJ135" i="38"/>
  <c r="CI136" i="38"/>
  <c r="DO132" i="38"/>
  <c r="AN133" i="38"/>
  <c r="EW184" i="38"/>
  <c r="BV185" i="38"/>
  <c r="EC186" i="38"/>
  <c r="BB187" i="38"/>
  <c r="DQ133" i="38"/>
  <c r="AP134" i="38"/>
  <c r="BE133" i="38"/>
  <c r="EF131" i="38" s="1"/>
  <c r="DW189" i="38"/>
  <c r="AV190" i="38"/>
  <c r="DZ188" i="38"/>
  <c r="AY189" i="38"/>
  <c r="DN135" i="38"/>
  <c r="AM136" i="38"/>
  <c r="DS186" i="38"/>
  <c r="AR187" i="38"/>
  <c r="FA133" i="38"/>
  <c r="BZ134" i="38"/>
  <c r="EU186" i="38"/>
  <c r="BT187" i="38"/>
  <c r="AM188" i="38"/>
  <c r="BD187" i="38"/>
  <c r="AO188" i="38"/>
  <c r="EV132" i="38"/>
  <c r="BU133" i="38"/>
  <c r="FD187" i="38"/>
  <c r="CC188" i="38"/>
  <c r="BA132" i="38"/>
  <c r="CU188" i="38"/>
  <c r="T189" i="38"/>
  <c r="AN187" i="38"/>
  <c r="BS137" i="38"/>
  <c r="FG188" i="38"/>
  <c r="CF189" i="38"/>
  <c r="FE134" i="38"/>
  <c r="CD135" i="38"/>
  <c r="EG132" i="38"/>
  <c r="BF133" i="38"/>
  <c r="V190" i="38"/>
  <c r="CY78" i="38"/>
  <c r="X79" i="38"/>
  <c r="CC79" i="38"/>
  <c r="BT84" i="38"/>
  <c r="DP78" i="38"/>
  <c r="AO79" i="38"/>
  <c r="DZ76" i="38"/>
  <c r="AY77" i="38"/>
  <c r="AS76" i="38"/>
  <c r="BY77" i="38"/>
  <c r="EV77" i="38"/>
  <c r="BU78" i="38"/>
  <c r="AP77" i="38"/>
  <c r="ET77" i="38"/>
  <c r="BS78" i="38"/>
  <c r="CG77" i="38"/>
  <c r="BZ80" i="38"/>
  <c r="CV76" i="38"/>
  <c r="U77" i="38"/>
  <c r="AR77" i="38"/>
  <c r="CU78" i="38"/>
  <c r="T79" i="38"/>
  <c r="CD83" i="38"/>
  <c r="DN76" i="38"/>
  <c r="AM77" i="38"/>
  <c r="BF78" i="38"/>
  <c r="AH78" i="38"/>
  <c r="CW80" i="38"/>
  <c r="V81" i="38"/>
  <c r="ED80" i="38"/>
  <c r="BC81" i="38"/>
  <c r="DY77" i="38"/>
  <c r="AX78" i="38"/>
  <c r="FJ78" i="38"/>
  <c r="CI79" i="38"/>
  <c r="BW79" i="38"/>
  <c r="EC82" i="38"/>
  <c r="BB83" i="38"/>
  <c r="CH76" i="38"/>
  <c r="CT78" i="38"/>
  <c r="S79" i="38"/>
  <c r="DO77" i="38"/>
  <c r="AN78" i="38"/>
  <c r="CF78" i="38"/>
  <c r="AW76" i="38"/>
  <c r="EW83" i="38"/>
  <c r="BV84" i="38"/>
  <c r="AV78" i="38"/>
  <c r="AG80" i="38"/>
  <c r="EB79" i="38"/>
  <c r="BA80" i="38"/>
  <c r="EE78" i="38"/>
  <c r="BD79" i="38"/>
  <c r="BX80" i="38"/>
  <c r="AZ80" i="38"/>
  <c r="EA79" i="38"/>
  <c r="DK18" i="38"/>
  <c r="DK19" i="38"/>
  <c r="DK21" i="38"/>
  <c r="DK16" i="38"/>
  <c r="FC19" i="38"/>
  <c r="DK17" i="38"/>
  <c r="U26" i="38"/>
  <c r="BD22" i="38"/>
  <c r="X24" i="38"/>
  <c r="CI21" i="38"/>
  <c r="AV23" i="38"/>
  <c r="AQ28" i="38"/>
  <c r="DR27" i="38" s="1"/>
  <c r="AG26" i="38"/>
  <c r="AL22" i="38"/>
  <c r="AS22" i="38"/>
  <c r="AZ24" i="38"/>
  <c r="O22" i="38"/>
  <c r="AM25" i="38"/>
  <c r="BY23" i="38"/>
  <c r="AW22" i="38"/>
  <c r="AY22" i="38"/>
  <c r="BC26" i="38"/>
  <c r="AN25" i="38"/>
  <c r="BA27" i="38"/>
  <c r="CG25" i="38"/>
  <c r="BF24" i="38"/>
  <c r="V27" i="38"/>
  <c r="BW24" i="38"/>
  <c r="BT26" i="38"/>
  <c r="CF25" i="38"/>
  <c r="CC24" i="38"/>
  <c r="BU22" i="38"/>
  <c r="AO24" i="38"/>
  <c r="AR22" i="38"/>
  <c r="AH24" i="38"/>
  <c r="DI19" i="38" s="1"/>
  <c r="S25" i="38"/>
  <c r="BX21" i="38"/>
  <c r="AX24" i="38"/>
  <c r="T27" i="38"/>
  <c r="CH23" i="38"/>
  <c r="AP25" i="38"/>
  <c r="BE23" i="38"/>
  <c r="CD23" i="38"/>
  <c r="BZ21" i="38"/>
  <c r="BB22" i="38"/>
  <c r="DR24" i="38"/>
  <c r="DK22" i="38"/>
  <c r="DK4" i="38"/>
  <c r="DK6" i="38"/>
  <c r="DK8" i="38"/>
  <c r="DK9" i="38"/>
  <c r="DK5" i="38"/>
  <c r="DK7" i="38"/>
  <c r="DK10" i="38"/>
  <c r="DK11" i="38"/>
  <c r="DK14" i="38"/>
  <c r="DK12" i="38"/>
  <c r="DK13" i="38"/>
  <c r="DK15" i="38"/>
  <c r="BS25" i="38"/>
  <c r="BV24" i="38"/>
  <c r="DR20" i="38"/>
  <c r="FC16" i="38"/>
  <c r="FC21" i="38"/>
  <c r="FC4" i="38"/>
  <c r="FC5" i="38"/>
  <c r="FC7" i="38"/>
  <c r="FC9" i="38"/>
  <c r="FC8" i="38"/>
  <c r="FC6" i="38"/>
  <c r="FC11" i="38"/>
  <c r="FC12" i="38"/>
  <c r="FC10" i="38"/>
  <c r="FC13" i="38"/>
  <c r="FC14" i="38"/>
  <c r="FC17" i="38"/>
  <c r="FC18" i="38"/>
  <c r="FC15" i="38"/>
  <c r="AH242" i="38"/>
  <c r="DI241" i="38"/>
  <c r="CP237" i="38"/>
  <c r="CP242" i="38"/>
  <c r="CP241" i="38"/>
  <c r="BE241" i="38"/>
  <c r="DZ240" i="38"/>
  <c r="AY241" i="38"/>
  <c r="EB242" i="38"/>
  <c r="BA243" i="38"/>
  <c r="ED242" i="38"/>
  <c r="BC243" i="38"/>
  <c r="FE242" i="38"/>
  <c r="CD243" i="38"/>
  <c r="EU244" i="38"/>
  <c r="BT245" i="38"/>
  <c r="BS245" i="38"/>
  <c r="EZ242" i="38"/>
  <c r="BY243" i="38"/>
  <c r="DP241" i="38"/>
  <c r="AO242" i="38"/>
  <c r="CU244" i="38"/>
  <c r="T245" i="38"/>
  <c r="EC240" i="38"/>
  <c r="BB241" i="38"/>
  <c r="BV247" i="38"/>
  <c r="CT243" i="38"/>
  <c r="S244" i="38"/>
  <c r="DN242" i="38"/>
  <c r="AM243" i="38"/>
  <c r="DR241" i="38"/>
  <c r="AQ242" i="38"/>
  <c r="EE242" i="38"/>
  <c r="BD243" i="38"/>
  <c r="EG242" i="38"/>
  <c r="BF243" i="38"/>
  <c r="CP240" i="38"/>
  <c r="DS246" i="38"/>
  <c r="AR247" i="38"/>
  <c r="FJ244" i="38"/>
  <c r="CI245" i="38"/>
  <c r="DQ245" i="38"/>
  <c r="AP246" i="38"/>
  <c r="DH242" i="38"/>
  <c r="AG243" i="38"/>
  <c r="DT243" i="38"/>
  <c r="AS244" i="38"/>
  <c r="FG244" i="38"/>
  <c r="CF245" i="38"/>
  <c r="FA245" i="38"/>
  <c r="BZ246" i="38"/>
  <c r="CG244" i="38"/>
  <c r="DY244" i="38"/>
  <c r="AX245" i="38"/>
  <c r="FI243" i="38"/>
  <c r="CH244" i="38"/>
  <c r="CP243" i="38"/>
  <c r="CP226" i="38"/>
  <c r="CP225" i="38"/>
  <c r="CP224" i="38"/>
  <c r="CP228" i="38"/>
  <c r="CP227" i="38"/>
  <c r="CP230" i="38"/>
  <c r="CP231" i="38"/>
  <c r="CP229" i="38"/>
  <c r="CP232" i="38"/>
  <c r="CP233" i="38"/>
  <c r="CP234" i="38"/>
  <c r="CP236" i="38"/>
  <c r="CP235" i="38"/>
  <c r="CP239" i="38"/>
  <c r="EV242" i="38"/>
  <c r="BU243" i="38"/>
  <c r="DW242" i="38"/>
  <c r="AV243" i="38"/>
  <c r="CY241" i="38"/>
  <c r="X242" i="38"/>
  <c r="DX241" i="38"/>
  <c r="AW242" i="38"/>
  <c r="EY240" i="38"/>
  <c r="BX241" i="38"/>
  <c r="AZ242" i="38"/>
  <c r="EA241" i="38"/>
  <c r="CW244" i="38"/>
  <c r="V245" i="38"/>
  <c r="CV244" i="38"/>
  <c r="U245" i="38"/>
  <c r="CT15" i="35"/>
  <c r="DM246" i="38" l="1"/>
  <c r="AL247" i="38"/>
  <c r="DM77" i="38"/>
  <c r="AL78" i="38"/>
  <c r="DO245" i="38"/>
  <c r="AN246" i="38"/>
  <c r="FD246" i="38"/>
  <c r="CC247" i="38"/>
  <c r="CT186" i="38"/>
  <c r="S187" i="38"/>
  <c r="DH185" i="38"/>
  <c r="AG186" i="38"/>
  <c r="U191" i="38"/>
  <c r="CV190" i="38"/>
  <c r="FJ186" i="38"/>
  <c r="CI187" i="38"/>
  <c r="V191" i="38"/>
  <c r="ET187" i="38"/>
  <c r="BS188" i="38"/>
  <c r="EU187" i="38"/>
  <c r="BT188" i="38"/>
  <c r="EF127" i="38"/>
  <c r="S132" i="38"/>
  <c r="CU133" i="38"/>
  <c r="T134" i="38"/>
  <c r="DS134" i="38"/>
  <c r="AR135" i="38"/>
  <c r="FA134" i="38"/>
  <c r="BZ135" i="38"/>
  <c r="AN188" i="38"/>
  <c r="FE135" i="38"/>
  <c r="CD136" i="38"/>
  <c r="EF130" i="38"/>
  <c r="FH186" i="38"/>
  <c r="CG187" i="38"/>
  <c r="CY138" i="38"/>
  <c r="X139" i="38"/>
  <c r="DH134" i="38"/>
  <c r="AG135" i="38"/>
  <c r="ED134" i="38"/>
  <c r="BC135" i="38"/>
  <c r="AX135" i="38"/>
  <c r="EA135" i="38"/>
  <c r="AZ136" i="38"/>
  <c r="EC134" i="38"/>
  <c r="BB135" i="38"/>
  <c r="EZ187" i="38"/>
  <c r="BY188" i="38"/>
  <c r="DI132" i="38"/>
  <c r="AH133" i="38"/>
  <c r="EG188" i="38"/>
  <c r="BF189" i="38"/>
  <c r="FG189" i="38"/>
  <c r="CF190" i="38"/>
  <c r="AO189" i="38"/>
  <c r="EF132" i="38"/>
  <c r="FJ136" i="38"/>
  <c r="CI137" i="38"/>
  <c r="DW133" i="38"/>
  <c r="AV134" i="38"/>
  <c r="EY133" i="38"/>
  <c r="BX134" i="38"/>
  <c r="DR188" i="38"/>
  <c r="AQ189" i="38"/>
  <c r="CY186" i="38"/>
  <c r="X187" i="38"/>
  <c r="DS187" i="38"/>
  <c r="AR188" i="38"/>
  <c r="DQ134" i="38"/>
  <c r="AP135" i="38"/>
  <c r="EX186" i="38"/>
  <c r="BW187" i="38"/>
  <c r="CW135" i="38"/>
  <c r="V136" i="38"/>
  <c r="FA188" i="38"/>
  <c r="BZ189" i="38"/>
  <c r="ED187" i="38"/>
  <c r="BC188" i="38"/>
  <c r="EY188" i="38"/>
  <c r="BX189" i="38"/>
  <c r="BS138" i="38"/>
  <c r="DQ186" i="38"/>
  <c r="AP187" i="38"/>
  <c r="DI186" i="38"/>
  <c r="AH187" i="38"/>
  <c r="FI133" i="38"/>
  <c r="CH134" i="38"/>
  <c r="DX187" i="38"/>
  <c r="AW188" i="38"/>
  <c r="BA133" i="38"/>
  <c r="DP134" i="38"/>
  <c r="AO135" i="38"/>
  <c r="BD188" i="38"/>
  <c r="DN136" i="38"/>
  <c r="AM137" i="38"/>
  <c r="CV132" i="38"/>
  <c r="U133" i="38"/>
  <c r="EB190" i="38"/>
  <c r="BA191" i="38"/>
  <c r="FG134" i="38"/>
  <c r="CF135" i="38"/>
  <c r="EC187" i="38"/>
  <c r="BB188" i="38"/>
  <c r="DT133" i="38"/>
  <c r="AS134" i="38"/>
  <c r="CG137" i="38"/>
  <c r="DY190" i="38"/>
  <c r="AX191" i="38"/>
  <c r="EA187" i="38"/>
  <c r="AZ188" i="38"/>
  <c r="FI186" i="38"/>
  <c r="CH187" i="38"/>
  <c r="CU189" i="38"/>
  <c r="T190" i="38"/>
  <c r="DZ189" i="38"/>
  <c r="AY190" i="38"/>
  <c r="DM136" i="38"/>
  <c r="AL137" i="38"/>
  <c r="BV132" i="38"/>
  <c r="FD132" i="38"/>
  <c r="CC133" i="38"/>
  <c r="EF133" i="38"/>
  <c r="EF114" i="38"/>
  <c r="EF118" i="38"/>
  <c r="EF119" i="38"/>
  <c r="EF115" i="38"/>
  <c r="EF117" i="38"/>
  <c r="EF116" i="38"/>
  <c r="EF120" i="38"/>
  <c r="EF122" i="38"/>
  <c r="EF121" i="38"/>
  <c r="EF123" i="38"/>
  <c r="EF124" i="38"/>
  <c r="EF125" i="38"/>
  <c r="EF126" i="38"/>
  <c r="EF128" i="38"/>
  <c r="EF129" i="38"/>
  <c r="EV133" i="38"/>
  <c r="BU134" i="38"/>
  <c r="AM189" i="38"/>
  <c r="EW185" i="38"/>
  <c r="BV186" i="38"/>
  <c r="AS188" i="38"/>
  <c r="DT187" i="38"/>
  <c r="FE189" i="38"/>
  <c r="CD190" i="38"/>
  <c r="DX133" i="38"/>
  <c r="AW134" i="38"/>
  <c r="BU190" i="38"/>
  <c r="DK131" i="38"/>
  <c r="DK114" i="38"/>
  <c r="DK116" i="38"/>
  <c r="DK115" i="38"/>
  <c r="DK118" i="38"/>
  <c r="DK117" i="38"/>
  <c r="DK122" i="38"/>
  <c r="DK119" i="38"/>
  <c r="DK121" i="38"/>
  <c r="DK120" i="38"/>
  <c r="DK123" i="38"/>
  <c r="DK124" i="38"/>
  <c r="DK126" i="38"/>
  <c r="DK125" i="38"/>
  <c r="DK129" i="38"/>
  <c r="DK128" i="38"/>
  <c r="DK127" i="38"/>
  <c r="FD188" i="38"/>
  <c r="CC189" i="38"/>
  <c r="DW190" i="38"/>
  <c r="AV191" i="38"/>
  <c r="EZ134" i="38"/>
  <c r="BY135" i="38"/>
  <c r="EE134" i="38"/>
  <c r="BD135" i="38"/>
  <c r="BE188" i="38"/>
  <c r="EF184" i="38" s="1"/>
  <c r="DR134" i="38"/>
  <c r="AQ135" i="38"/>
  <c r="EG133" i="38"/>
  <c r="BF134" i="38"/>
  <c r="DO133" i="38"/>
  <c r="AN134" i="38"/>
  <c r="DZ133" i="38"/>
  <c r="AY134" i="38"/>
  <c r="AL189" i="38"/>
  <c r="EU135" i="38"/>
  <c r="BT136" i="38"/>
  <c r="EX133" i="38"/>
  <c r="BW134" i="38"/>
  <c r="EW84" i="38"/>
  <c r="BV85" i="38"/>
  <c r="CT79" i="38"/>
  <c r="S80" i="38"/>
  <c r="AW77" i="38"/>
  <c r="EB80" i="38"/>
  <c r="BA81" i="38"/>
  <c r="CD84" i="38"/>
  <c r="CH77" i="38"/>
  <c r="CU79" i="38"/>
  <c r="T80" i="38"/>
  <c r="BZ81" i="38"/>
  <c r="AP78" i="38"/>
  <c r="DY78" i="38"/>
  <c r="AX79" i="38"/>
  <c r="EA80" i="38"/>
  <c r="AZ81" i="38"/>
  <c r="EC83" i="38"/>
  <c r="BB84" i="38"/>
  <c r="AH79" i="38"/>
  <c r="EV78" i="38"/>
  <c r="BU79" i="38"/>
  <c r="BT85" i="38"/>
  <c r="BX81" i="38"/>
  <c r="AS77" i="38"/>
  <c r="AG81" i="38"/>
  <c r="AV79" i="38"/>
  <c r="EE79" i="38"/>
  <c r="BD80" i="38"/>
  <c r="ED81" i="38"/>
  <c r="BC82" i="38"/>
  <c r="CW81" i="38"/>
  <c r="V82" i="38"/>
  <c r="CF79" i="38"/>
  <c r="EX74" i="38"/>
  <c r="CC80" i="38"/>
  <c r="CG78" i="38"/>
  <c r="DZ77" i="38"/>
  <c r="AY78" i="38"/>
  <c r="BF79" i="38"/>
  <c r="AR78" i="38"/>
  <c r="CY79" i="38"/>
  <c r="X80" i="38"/>
  <c r="BW80" i="38"/>
  <c r="EX78" i="38" s="1"/>
  <c r="FJ79" i="38"/>
  <c r="CI80" i="38"/>
  <c r="DN77" i="38"/>
  <c r="AM78" i="38"/>
  <c r="ET78" i="38"/>
  <c r="BS79" i="38"/>
  <c r="BY78" i="38"/>
  <c r="DP79" i="38"/>
  <c r="AO80" i="38"/>
  <c r="DO78" i="38"/>
  <c r="AN79" i="38"/>
  <c r="CV77" i="38"/>
  <c r="U78" i="38"/>
  <c r="DI21" i="38"/>
  <c r="DR23" i="38"/>
  <c r="DR26" i="38"/>
  <c r="BX22" i="38"/>
  <c r="BT27" i="38"/>
  <c r="BV25" i="38"/>
  <c r="X25" i="38"/>
  <c r="S26" i="38"/>
  <c r="CC25" i="38"/>
  <c r="AG27" i="38"/>
  <c r="CH24" i="38"/>
  <c r="BE24" i="38"/>
  <c r="EF23" i="38" s="1"/>
  <c r="BF25" i="38"/>
  <c r="BA28" i="38"/>
  <c r="AM26" i="38"/>
  <c r="BD23" i="38"/>
  <c r="BS26" i="38"/>
  <c r="AR23" i="38"/>
  <c r="BZ22" i="38"/>
  <c r="BW25" i="38"/>
  <c r="EX20" i="38" s="1"/>
  <c r="AY23" i="38"/>
  <c r="CF26" i="38"/>
  <c r="AN26" i="38"/>
  <c r="DR28" i="38"/>
  <c r="DR5" i="38"/>
  <c r="DR6" i="38"/>
  <c r="DR7" i="38"/>
  <c r="DR8" i="38"/>
  <c r="DR13" i="38"/>
  <c r="DR10" i="38"/>
  <c r="DR9" i="38"/>
  <c r="DR11" i="38"/>
  <c r="DR14" i="38"/>
  <c r="DR16" i="38"/>
  <c r="DR15" i="38"/>
  <c r="DR12" i="38"/>
  <c r="DR17" i="38"/>
  <c r="DR18" i="38"/>
  <c r="DR19" i="38"/>
  <c r="DR21" i="38"/>
  <c r="DR25" i="38"/>
  <c r="DR22" i="38"/>
  <c r="DI24" i="38"/>
  <c r="DI6" i="38"/>
  <c r="DI4" i="38"/>
  <c r="DI8" i="38"/>
  <c r="DI10" i="38"/>
  <c r="DI5" i="38"/>
  <c r="DI7" i="38"/>
  <c r="DI9" i="38"/>
  <c r="DI13" i="38"/>
  <c r="DI11" i="38"/>
  <c r="DI12" i="38"/>
  <c r="DI15" i="38"/>
  <c r="DI14" i="38"/>
  <c r="DI17" i="38"/>
  <c r="DI16" i="38"/>
  <c r="DI18" i="38"/>
  <c r="AV24" i="38"/>
  <c r="T28" i="38"/>
  <c r="AX25" i="38"/>
  <c r="AS23" i="38"/>
  <c r="DI22" i="38"/>
  <c r="DI23" i="38"/>
  <c r="AO25" i="38"/>
  <c r="BC27" i="38"/>
  <c r="AW23" i="38"/>
  <c r="O23" i="38"/>
  <c r="CP18" i="38" s="1"/>
  <c r="AL23" i="38"/>
  <c r="CD24" i="38"/>
  <c r="CG26" i="38"/>
  <c r="AP26" i="38"/>
  <c r="BU23" i="38"/>
  <c r="CI22" i="38"/>
  <c r="U27" i="38"/>
  <c r="V28" i="38"/>
  <c r="BB23" i="38"/>
  <c r="BY24" i="38"/>
  <c r="AZ25" i="38"/>
  <c r="DI20" i="38"/>
  <c r="DI242" i="38"/>
  <c r="AH243" i="38"/>
  <c r="FA246" i="38"/>
  <c r="BZ247" i="38"/>
  <c r="DS247" i="38"/>
  <c r="AR248" i="38"/>
  <c r="CT244" i="38"/>
  <c r="S245" i="38"/>
  <c r="EZ243" i="38"/>
  <c r="BY244" i="38"/>
  <c r="BA244" i="38"/>
  <c r="EB243" i="38"/>
  <c r="CW245" i="38"/>
  <c r="V246" i="38"/>
  <c r="FI244" i="38"/>
  <c r="CH245" i="38"/>
  <c r="FG245" i="38"/>
  <c r="CF246" i="38"/>
  <c r="DZ241" i="38"/>
  <c r="AY242" i="38"/>
  <c r="BV248" i="38"/>
  <c r="BS246" i="38"/>
  <c r="DY245" i="38"/>
  <c r="AX246" i="38"/>
  <c r="AS245" i="38"/>
  <c r="DT244" i="38"/>
  <c r="EG243" i="38"/>
  <c r="BF244" i="38"/>
  <c r="CY242" i="38"/>
  <c r="X243" i="38"/>
  <c r="DW243" i="38"/>
  <c r="AV244" i="38"/>
  <c r="EC241" i="38"/>
  <c r="BB242" i="38"/>
  <c r="EU245" i="38"/>
  <c r="BT246" i="38"/>
  <c r="DH243" i="38"/>
  <c r="AG244" i="38"/>
  <c r="BE242" i="38"/>
  <c r="EA242" i="38"/>
  <c r="AZ243" i="38"/>
  <c r="EE243" i="38"/>
  <c r="BD244" i="38"/>
  <c r="EY241" i="38"/>
  <c r="BX242" i="38"/>
  <c r="EV243" i="38"/>
  <c r="BU244" i="38"/>
  <c r="FE243" i="38"/>
  <c r="CD244" i="38"/>
  <c r="DQ246" i="38"/>
  <c r="AP247" i="38"/>
  <c r="DR242" i="38"/>
  <c r="AQ243" i="38"/>
  <c r="CU245" i="38"/>
  <c r="T246" i="38"/>
  <c r="CV245" i="38"/>
  <c r="U246" i="38"/>
  <c r="DX242" i="38"/>
  <c r="AW243" i="38"/>
  <c r="ED243" i="38"/>
  <c r="BC244" i="38"/>
  <c r="CG245" i="38"/>
  <c r="FJ245" i="38"/>
  <c r="CI246" i="38"/>
  <c r="DN243" i="38"/>
  <c r="AM244" i="38"/>
  <c r="DP242" i="38"/>
  <c r="AO243" i="38"/>
  <c r="AL248" i="38" l="1"/>
  <c r="DM247" i="38"/>
  <c r="AL79" i="38"/>
  <c r="DM78" i="38"/>
  <c r="CC248" i="38"/>
  <c r="FD247" i="38"/>
  <c r="DO246" i="38"/>
  <c r="AN247" i="38"/>
  <c r="EF186" i="38"/>
  <c r="EF183" i="38"/>
  <c r="EF182" i="38"/>
  <c r="FJ187" i="38"/>
  <c r="CI188" i="38"/>
  <c r="EF187" i="38"/>
  <c r="U192" i="38"/>
  <c r="CV191" i="38"/>
  <c r="DH186" i="38"/>
  <c r="AG187" i="38"/>
  <c r="CT187" i="38"/>
  <c r="S188" i="38"/>
  <c r="CT188" i="38" s="1"/>
  <c r="DZ134" i="38"/>
  <c r="AY135" i="38"/>
  <c r="DY191" i="38"/>
  <c r="AX192" i="38"/>
  <c r="EY189" i="38"/>
  <c r="BX190" i="38"/>
  <c r="AX136" i="38"/>
  <c r="DO134" i="38"/>
  <c r="AN135" i="38"/>
  <c r="DT188" i="38"/>
  <c r="AS189" i="38"/>
  <c r="EF185" i="38"/>
  <c r="FI134" i="38"/>
  <c r="CH135" i="38"/>
  <c r="DS188" i="38"/>
  <c r="AR189" i="38"/>
  <c r="CI138" i="38"/>
  <c r="FJ137" i="38"/>
  <c r="EG189" i="38"/>
  <c r="BF190" i="38"/>
  <c r="EB191" i="38"/>
  <c r="BA192" i="38"/>
  <c r="BC189" i="38"/>
  <c r="ED188" i="38"/>
  <c r="ED135" i="38"/>
  <c r="BC136" i="38"/>
  <c r="FE136" i="38"/>
  <c r="CD137" i="38"/>
  <c r="S133" i="38"/>
  <c r="V192" i="38"/>
  <c r="AY191" i="38"/>
  <c r="DZ190" i="38"/>
  <c r="EX134" i="38"/>
  <c r="BW135" i="38"/>
  <c r="EX135" i="38" s="1"/>
  <c r="EG134" i="38"/>
  <c r="BF135" i="38"/>
  <c r="BD189" i="38"/>
  <c r="DI187" i="38"/>
  <c r="AH188" i="38"/>
  <c r="DI133" i="38"/>
  <c r="AH134" i="38"/>
  <c r="DI134" i="38" s="1"/>
  <c r="EZ135" i="38"/>
  <c r="BY136" i="38"/>
  <c r="CV133" i="38"/>
  <c r="U134" i="38"/>
  <c r="FA189" i="38"/>
  <c r="BZ190" i="38"/>
  <c r="CY187" i="38"/>
  <c r="X188" i="38"/>
  <c r="DH135" i="38"/>
  <c r="AG136" i="38"/>
  <c r="AN189" i="38"/>
  <c r="EW186" i="38"/>
  <c r="BV187" i="38"/>
  <c r="EU136" i="38"/>
  <c r="BT137" i="38"/>
  <c r="FD133" i="38"/>
  <c r="CC134" i="38"/>
  <c r="CU190" i="38"/>
  <c r="T191" i="38"/>
  <c r="CG138" i="38"/>
  <c r="EZ188" i="38"/>
  <c r="BY189" i="38"/>
  <c r="EU188" i="38"/>
  <c r="BT189" i="38"/>
  <c r="DR135" i="38"/>
  <c r="AQ136" i="38"/>
  <c r="DW191" i="38"/>
  <c r="AV192" i="38"/>
  <c r="DW192" i="38" s="1"/>
  <c r="BU191" i="38"/>
  <c r="AM138" i="38"/>
  <c r="DN137" i="38"/>
  <c r="DP135" i="38"/>
  <c r="AO136" i="38"/>
  <c r="CW136" i="38"/>
  <c r="V137" i="38"/>
  <c r="DR189" i="38"/>
  <c r="AQ190" i="38"/>
  <c r="CY139" i="38"/>
  <c r="X140" i="38"/>
  <c r="FA135" i="38"/>
  <c r="BZ136" i="38"/>
  <c r="FI187" i="38"/>
  <c r="CH188" i="38"/>
  <c r="AS135" i="38"/>
  <c r="DT134" i="38"/>
  <c r="DQ187" i="38"/>
  <c r="AP188" i="38"/>
  <c r="EC135" i="38"/>
  <c r="BB136" i="38"/>
  <c r="ET188" i="38"/>
  <c r="BS189" i="38"/>
  <c r="EE135" i="38"/>
  <c r="BD136" i="38"/>
  <c r="FD189" i="38"/>
  <c r="CC190" i="38"/>
  <c r="DX134" i="38"/>
  <c r="AW135" i="38"/>
  <c r="AM190" i="38"/>
  <c r="EY134" i="38"/>
  <c r="BX135" i="38"/>
  <c r="FH187" i="38"/>
  <c r="CG188" i="38"/>
  <c r="DS135" i="38"/>
  <c r="AR136" i="38"/>
  <c r="AL190" i="38"/>
  <c r="BV133" i="38"/>
  <c r="EA188" i="38"/>
  <c r="AZ189" i="38"/>
  <c r="EC188" i="38"/>
  <c r="BB189" i="38"/>
  <c r="BA134" i="38"/>
  <c r="EX187" i="38"/>
  <c r="BW188" i="38"/>
  <c r="AO190" i="38"/>
  <c r="EA136" i="38"/>
  <c r="AZ137" i="38"/>
  <c r="EF188" i="38"/>
  <c r="EF169" i="38"/>
  <c r="EF172" i="38"/>
  <c r="EF170" i="38"/>
  <c r="EF175" i="38"/>
  <c r="EF171" i="38"/>
  <c r="EF173" i="38"/>
  <c r="EF177" i="38"/>
  <c r="EF174" i="38"/>
  <c r="EF176" i="38"/>
  <c r="EF181" i="38"/>
  <c r="EF178" i="38"/>
  <c r="EF179" i="38"/>
  <c r="EF180" i="38"/>
  <c r="FE190" i="38"/>
  <c r="CD191" i="38"/>
  <c r="EV134" i="38"/>
  <c r="BU135" i="38"/>
  <c r="CU134" i="38"/>
  <c r="T135" i="38"/>
  <c r="AL138" i="38"/>
  <c r="DM137" i="38"/>
  <c r="FG135" i="38"/>
  <c r="CF136" i="38"/>
  <c r="DX188" i="38"/>
  <c r="AW189" i="38"/>
  <c r="BS139" i="38"/>
  <c r="DQ135" i="38"/>
  <c r="AP136" i="38"/>
  <c r="AV135" i="38"/>
  <c r="DW134" i="38"/>
  <c r="FG190" i="38"/>
  <c r="CF191" i="38"/>
  <c r="AG82" i="38"/>
  <c r="CG79" i="38"/>
  <c r="BT86" i="38"/>
  <c r="DY79" i="38"/>
  <c r="AX80" i="38"/>
  <c r="DN78" i="38"/>
  <c r="AM79" i="38"/>
  <c r="CH78" i="38"/>
  <c r="CC81" i="38"/>
  <c r="EV79" i="38"/>
  <c r="BU80" i="38"/>
  <c r="AV80" i="38"/>
  <c r="DO79" i="38"/>
  <c r="AN80" i="38"/>
  <c r="ED82" i="38"/>
  <c r="BC83" i="38"/>
  <c r="BX82" i="38"/>
  <c r="DI79" i="38"/>
  <c r="DI60" i="38"/>
  <c r="DI59" i="38"/>
  <c r="DI63" i="38"/>
  <c r="DI61" i="38"/>
  <c r="DI64" i="38"/>
  <c r="DI65" i="38"/>
  <c r="DI62" i="38"/>
  <c r="DI67" i="38"/>
  <c r="DI66" i="38"/>
  <c r="DI69" i="38"/>
  <c r="DI68" i="38"/>
  <c r="DI70" i="38"/>
  <c r="DI71" i="38"/>
  <c r="DI76" i="38"/>
  <c r="DI77" i="38"/>
  <c r="DI75" i="38"/>
  <c r="DI72" i="38"/>
  <c r="DI73" i="38"/>
  <c r="AP79" i="38"/>
  <c r="AW78" i="38"/>
  <c r="AR79" i="38"/>
  <c r="DP80" i="38"/>
  <c r="AO81" i="38"/>
  <c r="BF80" i="38"/>
  <c r="DI78" i="38"/>
  <c r="FJ80" i="38"/>
  <c r="CI81" i="38"/>
  <c r="EX77" i="38"/>
  <c r="EX80" i="38"/>
  <c r="EX59" i="38"/>
  <c r="EX60" i="38"/>
  <c r="EX62" i="38"/>
  <c r="EX63" i="38"/>
  <c r="EX61" i="38"/>
  <c r="EX64" i="38"/>
  <c r="EX66" i="38"/>
  <c r="EX65" i="38"/>
  <c r="EX70" i="38"/>
  <c r="EX67" i="38"/>
  <c r="EX68" i="38"/>
  <c r="EX69" i="38"/>
  <c r="EX73" i="38"/>
  <c r="EX71" i="38"/>
  <c r="EX72" i="38"/>
  <c r="EX79" i="38"/>
  <c r="CF80" i="38"/>
  <c r="EX76" i="38"/>
  <c r="EC84" i="38"/>
  <c r="BB85" i="38"/>
  <c r="CD85" i="38"/>
  <c r="CT80" i="38"/>
  <c r="S81" i="38"/>
  <c r="DZ78" i="38"/>
  <c r="AY79" i="38"/>
  <c r="CW82" i="38"/>
  <c r="V83" i="38"/>
  <c r="BZ82" i="38"/>
  <c r="BY79" i="38"/>
  <c r="EA81" i="38"/>
  <c r="AZ82" i="38"/>
  <c r="EW85" i="38"/>
  <c r="BV86" i="38"/>
  <c r="EE80" i="38"/>
  <c r="BD81" i="38"/>
  <c r="AS78" i="38"/>
  <c r="ET79" i="38"/>
  <c r="BS80" i="38"/>
  <c r="DI74" i="38"/>
  <c r="CU80" i="38"/>
  <c r="T81" i="38"/>
  <c r="CY80" i="38"/>
  <c r="X81" i="38"/>
  <c r="CV78" i="38"/>
  <c r="U79" i="38"/>
  <c r="EB81" i="38"/>
  <c r="BA82" i="38"/>
  <c r="EX75" i="38"/>
  <c r="EF21" i="38"/>
  <c r="BU24" i="38"/>
  <c r="AL24" i="38"/>
  <c r="T29" i="38"/>
  <c r="AG28" i="38"/>
  <c r="AY24" i="38"/>
  <c r="AN27" i="38"/>
  <c r="BF26" i="38"/>
  <c r="CP19" i="38"/>
  <c r="BX23" i="38"/>
  <c r="BC28" i="38"/>
  <c r="AV25" i="38"/>
  <c r="BD24" i="38"/>
  <c r="CP23" i="38"/>
  <c r="CP4" i="38"/>
  <c r="CP5" i="38"/>
  <c r="CP9" i="38"/>
  <c r="CP8" i="38"/>
  <c r="CP7" i="38"/>
  <c r="CP6" i="38"/>
  <c r="CP11" i="38"/>
  <c r="CP10" i="38"/>
  <c r="CP12" i="38"/>
  <c r="CP13" i="38"/>
  <c r="CP14" i="38"/>
  <c r="CP17" i="38"/>
  <c r="AS24" i="38"/>
  <c r="X26" i="38"/>
  <c r="BV26" i="38"/>
  <c r="CP16" i="38"/>
  <c r="CI23" i="38"/>
  <c r="CG27" i="38"/>
  <c r="CP22" i="38"/>
  <c r="CP15" i="38"/>
  <c r="EX17" i="38"/>
  <c r="EX25" i="38"/>
  <c r="EX4" i="38"/>
  <c r="EX8" i="38"/>
  <c r="EX5" i="38"/>
  <c r="EX7" i="38"/>
  <c r="EX6" i="38"/>
  <c r="EX10" i="38"/>
  <c r="EX9" i="38"/>
  <c r="EX13" i="38"/>
  <c r="EX11" i="38"/>
  <c r="EX12" i="38"/>
  <c r="EX14" i="38"/>
  <c r="EX18" i="38"/>
  <c r="EX15" i="38"/>
  <c r="EX23" i="38"/>
  <c r="EX21" i="38"/>
  <c r="EX19" i="38"/>
  <c r="EX16" i="38"/>
  <c r="EX22" i="38"/>
  <c r="EF17" i="38"/>
  <c r="BY25" i="38"/>
  <c r="CF27" i="38"/>
  <c r="EX24" i="38"/>
  <c r="AR24" i="38"/>
  <c r="AZ26" i="38"/>
  <c r="CD25" i="38"/>
  <c r="AM27" i="38"/>
  <c r="EF24" i="38"/>
  <c r="EF5" i="38"/>
  <c r="EF4" i="38"/>
  <c r="EF7" i="38"/>
  <c r="EF6" i="38"/>
  <c r="EF8" i="38"/>
  <c r="EF10" i="38"/>
  <c r="EF9" i="38"/>
  <c r="EF12" i="38"/>
  <c r="EF11" i="38"/>
  <c r="EF16" i="38"/>
  <c r="EF13" i="38"/>
  <c r="EF14" i="38"/>
  <c r="EF15" i="38"/>
  <c r="EF19" i="38"/>
  <c r="EF20" i="38"/>
  <c r="CC26" i="38"/>
  <c r="AP27" i="38"/>
  <c r="V29" i="38"/>
  <c r="AW24" i="38"/>
  <c r="EF22" i="38"/>
  <c r="BB24" i="38"/>
  <c r="CP20" i="38"/>
  <c r="AO26" i="38"/>
  <c r="BZ23" i="38"/>
  <c r="CH25" i="38"/>
  <c r="BT28" i="38"/>
  <c r="EF18" i="38"/>
  <c r="BA29" i="38"/>
  <c r="U28" i="38"/>
  <c r="CP21" i="38"/>
  <c r="AX26" i="38"/>
  <c r="BS27" i="38"/>
  <c r="S27" i="38"/>
  <c r="DI243" i="38"/>
  <c r="AH244" i="38"/>
  <c r="DI244" i="38" s="1"/>
  <c r="EA243" i="38"/>
  <c r="AZ244" i="38"/>
  <c r="CT245" i="38"/>
  <c r="S246" i="38"/>
  <c r="FE244" i="38"/>
  <c r="CD245" i="38"/>
  <c r="FG246" i="38"/>
  <c r="CF247" i="38"/>
  <c r="X244" i="38"/>
  <c r="CY243" i="38"/>
  <c r="BS247" i="38"/>
  <c r="FI245" i="38"/>
  <c r="CH246" i="38"/>
  <c r="DX243" i="38"/>
  <c r="AW244" i="38"/>
  <c r="DP243" i="38"/>
  <c r="AO244" i="38"/>
  <c r="CV246" i="38"/>
  <c r="U247" i="38"/>
  <c r="FA247" i="38"/>
  <c r="BZ248" i="38"/>
  <c r="DS248" i="38"/>
  <c r="AR249" i="38"/>
  <c r="DH244" i="38"/>
  <c r="AG245" i="38"/>
  <c r="EV244" i="38"/>
  <c r="BU245" i="38"/>
  <c r="EF242" i="38"/>
  <c r="BE243" i="38"/>
  <c r="EF239" i="38" s="1"/>
  <c r="EF236" i="38"/>
  <c r="EU246" i="38"/>
  <c r="BT247" i="38"/>
  <c r="EG244" i="38"/>
  <c r="BF245" i="38"/>
  <c r="CW246" i="38"/>
  <c r="V247" i="38"/>
  <c r="BC245" i="38"/>
  <c r="ED244" i="38"/>
  <c r="CU246" i="38"/>
  <c r="T247" i="38"/>
  <c r="BV249" i="38"/>
  <c r="EF240" i="38"/>
  <c r="DN244" i="38"/>
  <c r="AM245" i="38"/>
  <c r="EY242" i="38"/>
  <c r="BX243" i="38"/>
  <c r="FJ246" i="38"/>
  <c r="CI247" i="38"/>
  <c r="DR243" i="38"/>
  <c r="AQ244" i="38"/>
  <c r="EC242" i="38"/>
  <c r="BB243" i="38"/>
  <c r="DT245" i="38"/>
  <c r="AS246" i="38"/>
  <c r="EB244" i="38"/>
  <c r="BA245" i="38"/>
  <c r="EE244" i="38"/>
  <c r="BD245" i="38"/>
  <c r="DQ247" i="38"/>
  <c r="AP248" i="38"/>
  <c r="DY246" i="38"/>
  <c r="AX247" i="38"/>
  <c r="EZ244" i="38"/>
  <c r="BY245" i="38"/>
  <c r="CG246" i="38"/>
  <c r="DW244" i="38"/>
  <c r="AV245" i="38"/>
  <c r="DZ242" i="38"/>
  <c r="AY243" i="38"/>
  <c r="DM248" i="38" l="1"/>
  <c r="AL249" i="38"/>
  <c r="DM79" i="38"/>
  <c r="AL80" i="38"/>
  <c r="AN248" i="38"/>
  <c r="DO247" i="38"/>
  <c r="FD248" i="38"/>
  <c r="CC249" i="38"/>
  <c r="FD249" i="38" s="1"/>
  <c r="DH187" i="38"/>
  <c r="AG188" i="38"/>
  <c r="CV192" i="38"/>
  <c r="U193" i="38"/>
  <c r="FJ188" i="38"/>
  <c r="CI189" i="38"/>
  <c r="S189" i="38"/>
  <c r="CT189" i="38" s="1"/>
  <c r="DW135" i="38"/>
  <c r="AV136" i="38"/>
  <c r="DQ136" i="38"/>
  <c r="AP137" i="38"/>
  <c r="CU135" i="38"/>
  <c r="T136" i="38"/>
  <c r="DT135" i="38"/>
  <c r="AS136" i="38"/>
  <c r="V193" i="38"/>
  <c r="BA193" i="38"/>
  <c r="EB192" i="38"/>
  <c r="DT189" i="38"/>
  <c r="AS190" i="38"/>
  <c r="BA135" i="38"/>
  <c r="BB190" i="38"/>
  <c r="EC189" i="38"/>
  <c r="FD190" i="38"/>
  <c r="CC191" i="38"/>
  <c r="FI188" i="38"/>
  <c r="CH189" i="38"/>
  <c r="EU189" i="38"/>
  <c r="BT190" i="38"/>
  <c r="FD134" i="38"/>
  <c r="CC135" i="38"/>
  <c r="CY188" i="38"/>
  <c r="X189" i="38"/>
  <c r="DI188" i="38"/>
  <c r="AH189" i="38"/>
  <c r="DI189" i="38" s="1"/>
  <c r="DS136" i="38"/>
  <c r="AR137" i="38"/>
  <c r="DN138" i="38"/>
  <c r="AM139" i="38"/>
  <c r="DO135" i="38"/>
  <c r="AN136" i="38"/>
  <c r="AX193" i="38"/>
  <c r="DY192" i="38"/>
  <c r="FH188" i="38"/>
  <c r="CG189" i="38"/>
  <c r="EE136" i="38"/>
  <c r="BD137" i="38"/>
  <c r="BT138" i="38"/>
  <c r="EU137" i="38"/>
  <c r="FA190" i="38"/>
  <c r="BZ191" i="38"/>
  <c r="EG190" i="38"/>
  <c r="BF191" i="38"/>
  <c r="EA189" i="38"/>
  <c r="AZ190" i="38"/>
  <c r="FA136" i="38"/>
  <c r="BZ137" i="38"/>
  <c r="EZ189" i="38"/>
  <c r="BY190" i="38"/>
  <c r="BD190" i="38"/>
  <c r="S134" i="38"/>
  <c r="DZ135" i="38"/>
  <c r="AY136" i="38"/>
  <c r="BS140" i="38"/>
  <c r="DX189" i="38"/>
  <c r="AW190" i="38"/>
  <c r="AO191" i="38"/>
  <c r="EY135" i="38"/>
  <c r="BX136" i="38"/>
  <c r="ET189" i="38"/>
  <c r="BS190" i="38"/>
  <c r="CY140" i="38"/>
  <c r="X141" i="38"/>
  <c r="EW187" i="38"/>
  <c r="BV188" i="38"/>
  <c r="CV134" i="38"/>
  <c r="U135" i="38"/>
  <c r="EV135" i="38"/>
  <c r="BU136" i="38"/>
  <c r="BV134" i="38"/>
  <c r="EG135" i="38"/>
  <c r="BF136" i="38"/>
  <c r="CD138" i="38"/>
  <c r="FE137" i="38"/>
  <c r="FJ138" i="38"/>
  <c r="CI139" i="38"/>
  <c r="FG136" i="38"/>
  <c r="CF137" i="38"/>
  <c r="EX188" i="38"/>
  <c r="BW189" i="38"/>
  <c r="EC136" i="38"/>
  <c r="BB137" i="38"/>
  <c r="DR190" i="38"/>
  <c r="AQ191" i="38"/>
  <c r="BU192" i="38"/>
  <c r="EZ136" i="38"/>
  <c r="BY137" i="38"/>
  <c r="DS189" i="38"/>
  <c r="AR190" i="38"/>
  <c r="AZ138" i="38"/>
  <c r="EA137" i="38"/>
  <c r="ED136" i="38"/>
  <c r="BC137" i="38"/>
  <c r="AX137" i="38"/>
  <c r="FG191" i="38"/>
  <c r="CF192" i="38"/>
  <c r="AM191" i="38"/>
  <c r="DQ188" i="38"/>
  <c r="AP189" i="38"/>
  <c r="CW137" i="38"/>
  <c r="V138" i="38"/>
  <c r="AN190" i="38"/>
  <c r="FI135" i="38"/>
  <c r="CH136" i="38"/>
  <c r="FE191" i="38"/>
  <c r="CD192" i="38"/>
  <c r="DM138" i="38"/>
  <c r="AL139" i="38"/>
  <c r="AL191" i="38"/>
  <c r="CG139" i="38"/>
  <c r="EY190" i="38"/>
  <c r="BX191" i="38"/>
  <c r="DX135" i="38"/>
  <c r="AW136" i="38"/>
  <c r="DP136" i="38"/>
  <c r="AO137" i="38"/>
  <c r="DR136" i="38"/>
  <c r="AQ137" i="38"/>
  <c r="CU191" i="38"/>
  <c r="T192" i="38"/>
  <c r="DH136" i="38"/>
  <c r="AG137" i="38"/>
  <c r="AY192" i="38"/>
  <c r="DZ191" i="38"/>
  <c r="ED189" i="38"/>
  <c r="BC190" i="38"/>
  <c r="CU81" i="38"/>
  <c r="T82" i="38"/>
  <c r="CT81" i="38"/>
  <c r="S82" i="38"/>
  <c r="CG80" i="38"/>
  <c r="CF81" i="38"/>
  <c r="DY80" i="38"/>
  <c r="AX81" i="38"/>
  <c r="AG83" i="38"/>
  <c r="CD86" i="38"/>
  <c r="AS79" i="38"/>
  <c r="EE81" i="38"/>
  <c r="BD82" i="38"/>
  <c r="BZ83" i="38"/>
  <c r="AW79" i="38"/>
  <c r="CC82" i="38"/>
  <c r="CV79" i="38"/>
  <c r="U80" i="38"/>
  <c r="BY80" i="38"/>
  <c r="EW86" i="38"/>
  <c r="BV87" i="38"/>
  <c r="EC85" i="38"/>
  <c r="BB86" i="38"/>
  <c r="BF81" i="38"/>
  <c r="AV81" i="38"/>
  <c r="CH79" i="38"/>
  <c r="BX83" i="38"/>
  <c r="CW83" i="38"/>
  <c r="V84" i="38"/>
  <c r="DP81" i="38"/>
  <c r="AO82" i="38"/>
  <c r="AP80" i="38"/>
  <c r="EA82" i="38"/>
  <c r="AZ83" i="38"/>
  <c r="ED83" i="38"/>
  <c r="BC84" i="38"/>
  <c r="BT87" i="38"/>
  <c r="CY81" i="38"/>
  <c r="X82" i="38"/>
  <c r="EB82" i="38"/>
  <c r="BA83" i="38"/>
  <c r="DZ79" i="38"/>
  <c r="AY80" i="38"/>
  <c r="FJ81" i="38"/>
  <c r="CI82" i="38"/>
  <c r="DN79" i="38"/>
  <c r="AM80" i="38"/>
  <c r="ET80" i="38"/>
  <c r="BS81" i="38"/>
  <c r="AR80" i="38"/>
  <c r="DO80" i="38"/>
  <c r="AN81" i="38"/>
  <c r="EV80" i="38"/>
  <c r="BU81" i="38"/>
  <c r="AP28" i="38"/>
  <c r="AZ27" i="38"/>
  <c r="X27" i="38"/>
  <c r="AY25" i="38"/>
  <c r="AM28" i="38"/>
  <c r="CG28" i="38"/>
  <c r="AV26" i="38"/>
  <c r="AN28" i="38"/>
  <c r="BU25" i="38"/>
  <c r="CH26" i="38"/>
  <c r="BA30" i="38"/>
  <c r="CI24" i="38"/>
  <c r="AG29" i="38"/>
  <c r="AO27" i="38"/>
  <c r="BY26" i="38"/>
  <c r="BC29" i="38"/>
  <c r="S28" i="38"/>
  <c r="CD26" i="38"/>
  <c r="AR25" i="38"/>
  <c r="AS25" i="38"/>
  <c r="BX24" i="38"/>
  <c r="AW25" i="38"/>
  <c r="CC27" i="38"/>
  <c r="T30" i="38"/>
  <c r="BZ24" i="38"/>
  <c r="BB25" i="38"/>
  <c r="BS28" i="38"/>
  <c r="AX27" i="38"/>
  <c r="CF28" i="38"/>
  <c r="U29" i="38"/>
  <c r="BV27" i="38"/>
  <c r="BF27" i="38"/>
  <c r="BT29" i="38"/>
  <c r="V30" i="38"/>
  <c r="BD25" i="38"/>
  <c r="AL25" i="38"/>
  <c r="EF238" i="38"/>
  <c r="EF237" i="38"/>
  <c r="BB244" i="38"/>
  <c r="EC243" i="38"/>
  <c r="DQ248" i="38"/>
  <c r="AP249" i="38"/>
  <c r="CU247" i="38"/>
  <c r="T248" i="38"/>
  <c r="DX244" i="38"/>
  <c r="AW245" i="38"/>
  <c r="CT246" i="38"/>
  <c r="S247" i="38"/>
  <c r="DH245" i="38"/>
  <c r="AG246" i="38"/>
  <c r="DZ243" i="38"/>
  <c r="AY244" i="38"/>
  <c r="EE245" i="38"/>
  <c r="BD246" i="38"/>
  <c r="FI246" i="38"/>
  <c r="CH247" i="38"/>
  <c r="FJ247" i="38"/>
  <c r="CI248" i="38"/>
  <c r="DS249" i="38"/>
  <c r="AR250" i="38"/>
  <c r="DW245" i="38"/>
  <c r="AV246" i="38"/>
  <c r="EF243" i="38"/>
  <c r="EF224" i="38"/>
  <c r="EF225" i="38"/>
  <c r="EF227" i="38"/>
  <c r="EF228" i="38"/>
  <c r="EF226" i="38"/>
  <c r="EF230" i="38"/>
  <c r="EF229" i="38"/>
  <c r="EF234" i="38"/>
  <c r="EF231" i="38"/>
  <c r="EF233" i="38"/>
  <c r="EF232" i="38"/>
  <c r="EF235" i="38"/>
  <c r="BS248" i="38"/>
  <c r="ED245" i="38"/>
  <c r="BC246" i="38"/>
  <c r="EY243" i="38"/>
  <c r="BX244" i="38"/>
  <c r="FA248" i="38"/>
  <c r="BZ249" i="38"/>
  <c r="AZ245" i="38"/>
  <c r="EA244" i="38"/>
  <c r="EB245" i="38"/>
  <c r="BA246" i="38"/>
  <c r="CW247" i="38"/>
  <c r="V248" i="38"/>
  <c r="DR244" i="38"/>
  <c r="AQ245" i="38"/>
  <c r="CG247" i="38"/>
  <c r="DN245" i="38"/>
  <c r="AM246" i="38"/>
  <c r="CY244" i="38"/>
  <c r="X245" i="38"/>
  <c r="EG245" i="38"/>
  <c r="BF246" i="38"/>
  <c r="CV247" i="38"/>
  <c r="U248" i="38"/>
  <c r="CF248" i="38"/>
  <c r="FG247" i="38"/>
  <c r="EZ245" i="38"/>
  <c r="BY246" i="38"/>
  <c r="DT246" i="38"/>
  <c r="AS247" i="38"/>
  <c r="EV245" i="38"/>
  <c r="BU246" i="38"/>
  <c r="EF241" i="38"/>
  <c r="AX248" i="38"/>
  <c r="DY247" i="38"/>
  <c r="BV250" i="38"/>
  <c r="BT248" i="38"/>
  <c r="EU247" i="38"/>
  <c r="DP244" i="38"/>
  <c r="AO245" i="38"/>
  <c r="FE245" i="38"/>
  <c r="CD246" i="38"/>
  <c r="AL250" i="38" l="1"/>
  <c r="DM249" i="38"/>
  <c r="DM80" i="38"/>
  <c r="AL81" i="38"/>
  <c r="AN249" i="38"/>
  <c r="DO248" i="38"/>
  <c r="CC250" i="38"/>
  <c r="FJ189" i="38"/>
  <c r="CI190" i="38"/>
  <c r="CV193" i="38"/>
  <c r="U194" i="38"/>
  <c r="DH188" i="38"/>
  <c r="AG189" i="38"/>
  <c r="S190" i="38"/>
  <c r="CD193" i="38"/>
  <c r="FE192" i="38"/>
  <c r="FJ139" i="38"/>
  <c r="CI140" i="38"/>
  <c r="BS191" i="38"/>
  <c r="ET190" i="38"/>
  <c r="EU138" i="38"/>
  <c r="BT139" i="38"/>
  <c r="EU190" i="38"/>
  <c r="BT191" i="38"/>
  <c r="DR191" i="38"/>
  <c r="AQ192" i="38"/>
  <c r="BS141" i="38"/>
  <c r="EZ190" i="38"/>
  <c r="BY191" i="38"/>
  <c r="EE137" i="38"/>
  <c r="BD138" i="38"/>
  <c r="DS137" i="38"/>
  <c r="AR138" i="38"/>
  <c r="DQ137" i="38"/>
  <c r="AP138" i="38"/>
  <c r="AQ138" i="38"/>
  <c r="DR138" i="38" s="1"/>
  <c r="DR137" i="38"/>
  <c r="BC138" i="38"/>
  <c r="ED137" i="38"/>
  <c r="EV136" i="38"/>
  <c r="BU137" i="38"/>
  <c r="EY136" i="38"/>
  <c r="BX137" i="38"/>
  <c r="FI189" i="38"/>
  <c r="CH190" i="38"/>
  <c r="DT190" i="38"/>
  <c r="AS191" i="38"/>
  <c r="BB138" i="38"/>
  <c r="EC137" i="38"/>
  <c r="FE138" i="38"/>
  <c r="CD139" i="38"/>
  <c r="DZ136" i="38"/>
  <c r="AY137" i="38"/>
  <c r="FA137" i="38"/>
  <c r="BZ138" i="38"/>
  <c r="FH189" i="38"/>
  <c r="CG190" i="38"/>
  <c r="DW136" i="38"/>
  <c r="AV137" i="38"/>
  <c r="DW137" i="38" s="1"/>
  <c r="DP137" i="38"/>
  <c r="AO138" i="38"/>
  <c r="CG140" i="38"/>
  <c r="FI136" i="38"/>
  <c r="CH137" i="38"/>
  <c r="AM192" i="38"/>
  <c r="EG136" i="38"/>
  <c r="BF137" i="38"/>
  <c r="FD191" i="38"/>
  <c r="CC192" i="38"/>
  <c r="ED190" i="38"/>
  <c r="BC191" i="38"/>
  <c r="DX136" i="38"/>
  <c r="AW137" i="38"/>
  <c r="DX137" i="38" s="1"/>
  <c r="EA138" i="38"/>
  <c r="AZ139" i="38"/>
  <c r="EA190" i="38"/>
  <c r="AZ191" i="38"/>
  <c r="EB193" i="38"/>
  <c r="BA194" i="38"/>
  <c r="DS190" i="38"/>
  <c r="AR191" i="38"/>
  <c r="EX189" i="38"/>
  <c r="BW190" i="38"/>
  <c r="EX190" i="38" s="1"/>
  <c r="CV135" i="38"/>
  <c r="U136" i="38"/>
  <c r="S135" i="38"/>
  <c r="DY193" i="38"/>
  <c r="AX194" i="38"/>
  <c r="AN191" i="38"/>
  <c r="CF193" i="38"/>
  <c r="FG192" i="38"/>
  <c r="EG191" i="38"/>
  <c r="BF192" i="38"/>
  <c r="DO136" i="38"/>
  <c r="AN137" i="38"/>
  <c r="EC190" i="38"/>
  <c r="BB191" i="38"/>
  <c r="V194" i="38"/>
  <c r="AY193" i="38"/>
  <c r="DZ192" i="38"/>
  <c r="EY191" i="38"/>
  <c r="BX192" i="38"/>
  <c r="EZ137" i="38"/>
  <c r="BY138" i="38"/>
  <c r="CF138" i="38"/>
  <c r="FG137" i="38"/>
  <c r="EW188" i="38"/>
  <c r="BV189" i="38"/>
  <c r="CY189" i="38"/>
  <c r="X190" i="38"/>
  <c r="AL192" i="38"/>
  <c r="DH137" i="38"/>
  <c r="AG138" i="38"/>
  <c r="CW138" i="38"/>
  <c r="V139" i="38"/>
  <c r="AO192" i="38"/>
  <c r="FA191" i="38"/>
  <c r="BZ192" i="38"/>
  <c r="DT136" i="38"/>
  <c r="AS137" i="38"/>
  <c r="DM139" i="38"/>
  <c r="AL140" i="38"/>
  <c r="CY141" i="38"/>
  <c r="X142" i="38"/>
  <c r="DN139" i="38"/>
  <c r="AM140" i="38"/>
  <c r="FD135" i="38"/>
  <c r="CC136" i="38"/>
  <c r="BA136" i="38"/>
  <c r="CU192" i="38"/>
  <c r="T193" i="38"/>
  <c r="DQ189" i="38"/>
  <c r="AP190" i="38"/>
  <c r="AX138" i="38"/>
  <c r="BU193" i="38"/>
  <c r="BV135" i="38"/>
  <c r="DX190" i="38"/>
  <c r="AW191" i="38"/>
  <c r="BD191" i="38"/>
  <c r="CU136" i="38"/>
  <c r="T137" i="38"/>
  <c r="AR81" i="38"/>
  <c r="EB83" i="38"/>
  <c r="BA84" i="38"/>
  <c r="CC83" i="38"/>
  <c r="DN80" i="38"/>
  <c r="AM81" i="38"/>
  <c r="EW87" i="38"/>
  <c r="BV88" i="38"/>
  <c r="DY81" i="38"/>
  <c r="AX82" i="38"/>
  <c r="CU82" i="38"/>
  <c r="T83" i="38"/>
  <c r="ET81" i="38"/>
  <c r="BS82" i="38"/>
  <c r="AP81" i="38"/>
  <c r="AO83" i="38"/>
  <c r="DP82" i="38"/>
  <c r="CY82" i="38"/>
  <c r="X83" i="38"/>
  <c r="CH80" i="38"/>
  <c r="BY81" i="38"/>
  <c r="AW80" i="38"/>
  <c r="AS80" i="38"/>
  <c r="EV81" i="38"/>
  <c r="BU82" i="38"/>
  <c r="BT88" i="38"/>
  <c r="CF82" i="38"/>
  <c r="FJ82" i="38"/>
  <c r="CI83" i="38"/>
  <c r="CW84" i="38"/>
  <c r="V85" i="38"/>
  <c r="DW81" i="38"/>
  <c r="AV82" i="38"/>
  <c r="DW77" i="38" s="1"/>
  <c r="DW78" i="38"/>
  <c r="DW79" i="38"/>
  <c r="ED84" i="38"/>
  <c r="BC85" i="38"/>
  <c r="CD87" i="38"/>
  <c r="CG81" i="38"/>
  <c r="DO81" i="38"/>
  <c r="AN82" i="38"/>
  <c r="DZ80" i="38"/>
  <c r="AY81" i="38"/>
  <c r="BZ84" i="38"/>
  <c r="EA83" i="38"/>
  <c r="AZ84" i="38"/>
  <c r="BF82" i="38"/>
  <c r="CV80" i="38"/>
  <c r="U81" i="38"/>
  <c r="AG84" i="38"/>
  <c r="BX84" i="38"/>
  <c r="EE82" i="38"/>
  <c r="BD83" i="38"/>
  <c r="CT82" i="38"/>
  <c r="S83" i="38"/>
  <c r="EC86" i="38"/>
  <c r="BB87" i="38"/>
  <c r="T31" i="38"/>
  <c r="AN29" i="38"/>
  <c r="BD26" i="38"/>
  <c r="AO28" i="38"/>
  <c r="CH27" i="38"/>
  <c r="AY26" i="38"/>
  <c r="BB26" i="38"/>
  <c r="S29" i="38"/>
  <c r="AV27" i="38"/>
  <c r="DW21" i="38" s="1"/>
  <c r="AR26" i="38"/>
  <c r="X28" i="38"/>
  <c r="BF28" i="38"/>
  <c r="BX25" i="38"/>
  <c r="BZ25" i="38"/>
  <c r="AG30" i="38"/>
  <c r="AZ28" i="38"/>
  <c r="V31" i="38"/>
  <c r="CD27" i="38"/>
  <c r="BU26" i="38"/>
  <c r="CG29" i="38"/>
  <c r="BS29" i="38"/>
  <c r="CC28" i="38"/>
  <c r="AS26" i="38"/>
  <c r="BC30" i="38"/>
  <c r="CF29" i="38"/>
  <c r="BT30" i="38"/>
  <c r="CI25" i="38"/>
  <c r="U30" i="38"/>
  <c r="AW26" i="38"/>
  <c r="AP29" i="38"/>
  <c r="BV28" i="38"/>
  <c r="AX28" i="38"/>
  <c r="AL26" i="38"/>
  <c r="BY27" i="38"/>
  <c r="BA31" i="38"/>
  <c r="AM29" i="38"/>
  <c r="EB246" i="38"/>
  <c r="BA247" i="38"/>
  <c r="FJ248" i="38"/>
  <c r="CI249" i="38"/>
  <c r="EZ246" i="38"/>
  <c r="BY247" i="38"/>
  <c r="DN246" i="38"/>
  <c r="AM247" i="38"/>
  <c r="DX245" i="38"/>
  <c r="AW246" i="38"/>
  <c r="EA245" i="38"/>
  <c r="AZ246" i="38"/>
  <c r="CH248" i="38"/>
  <c r="FI247" i="38"/>
  <c r="CU248" i="38"/>
  <c r="T249" i="38"/>
  <c r="FG248" i="38"/>
  <c r="CF249" i="38"/>
  <c r="EU248" i="38"/>
  <c r="BT249" i="38"/>
  <c r="FA249" i="38"/>
  <c r="BZ250" i="38"/>
  <c r="EE246" i="38"/>
  <c r="BD247" i="38"/>
  <c r="DQ249" i="38"/>
  <c r="AP250" i="38"/>
  <c r="BS249" i="38"/>
  <c r="CV248" i="38"/>
  <c r="U249" i="38"/>
  <c r="CG248" i="38"/>
  <c r="DW246" i="38"/>
  <c r="AV247" i="38"/>
  <c r="DW247" i="38" s="1"/>
  <c r="BV251" i="38"/>
  <c r="EG246" i="38"/>
  <c r="BF247" i="38"/>
  <c r="DZ244" i="38"/>
  <c r="AY245" i="38"/>
  <c r="DP245" i="38"/>
  <c r="AO246" i="38"/>
  <c r="DY248" i="38"/>
  <c r="AX249" i="38"/>
  <c r="EY244" i="38"/>
  <c r="BX245" i="38"/>
  <c r="DR245" i="38"/>
  <c r="AQ246" i="38"/>
  <c r="ED246" i="38"/>
  <c r="BC247" i="38"/>
  <c r="AG247" i="38"/>
  <c r="DH246" i="38"/>
  <c r="EC244" i="38"/>
  <c r="BB245" i="38"/>
  <c r="CY245" i="38"/>
  <c r="X246" i="38"/>
  <c r="CW248" i="38"/>
  <c r="V249" i="38"/>
  <c r="DS250" i="38"/>
  <c r="AR251" i="38"/>
  <c r="EV246" i="38"/>
  <c r="BU247" i="38"/>
  <c r="FE246" i="38"/>
  <c r="CD247" i="38"/>
  <c r="DT247" i="38"/>
  <c r="AS248" i="38"/>
  <c r="CT247" i="38"/>
  <c r="S248" i="38"/>
  <c r="DM250" i="38" l="1"/>
  <c r="AL251" i="38"/>
  <c r="DM81" i="38"/>
  <c r="AL82" i="38"/>
  <c r="FD250" i="38"/>
  <c r="CC251" i="38"/>
  <c r="DO249" i="38"/>
  <c r="AN250" i="38"/>
  <c r="CT190" i="38"/>
  <c r="S191" i="38"/>
  <c r="DH189" i="38"/>
  <c r="AG190" i="38"/>
  <c r="CV194" i="38"/>
  <c r="U195" i="38"/>
  <c r="FJ190" i="38"/>
  <c r="CI191" i="38"/>
  <c r="BV190" i="38"/>
  <c r="EW189" i="38"/>
  <c r="DH138" i="38"/>
  <c r="AG139" i="38"/>
  <c r="BA137" i="38"/>
  <c r="DT137" i="38"/>
  <c r="AS138" i="38"/>
  <c r="FG138" i="38"/>
  <c r="CF139" i="38"/>
  <c r="EC191" i="38"/>
  <c r="BB192" i="38"/>
  <c r="AM193" i="38"/>
  <c r="FH190" i="38"/>
  <c r="CG191" i="38"/>
  <c r="FI190" i="38"/>
  <c r="CH191" i="38"/>
  <c r="DQ138" i="38"/>
  <c r="AP139" i="38"/>
  <c r="FD136" i="38"/>
  <c r="CC137" i="38"/>
  <c r="EZ138" i="38"/>
  <c r="BY139" i="38"/>
  <c r="AN192" i="38"/>
  <c r="FE193" i="38"/>
  <c r="CD194" i="38"/>
  <c r="AN138" i="38"/>
  <c r="DO137" i="38"/>
  <c r="CH138" i="38"/>
  <c r="FI137" i="38"/>
  <c r="FA138" i="38"/>
  <c r="BZ139" i="38"/>
  <c r="DS138" i="38"/>
  <c r="AR139" i="38"/>
  <c r="BD192" i="38"/>
  <c r="BU194" i="38"/>
  <c r="DN140" i="38"/>
  <c r="AM141" i="38"/>
  <c r="DY194" i="38"/>
  <c r="AX195" i="38"/>
  <c r="DS191" i="38"/>
  <c r="AR192" i="38"/>
  <c r="EY137" i="38"/>
  <c r="BX138" i="38"/>
  <c r="EU191" i="38"/>
  <c r="BT192" i="38"/>
  <c r="AL193" i="38"/>
  <c r="EY192" i="38"/>
  <c r="BX193" i="38"/>
  <c r="BF193" i="38"/>
  <c r="EG192" i="38"/>
  <c r="ED191" i="38"/>
  <c r="BC192" i="38"/>
  <c r="CG141" i="38"/>
  <c r="AY138" i="38"/>
  <c r="DZ137" i="38"/>
  <c r="EE138" i="38"/>
  <c r="BD139" i="38"/>
  <c r="DX191" i="38"/>
  <c r="AW192" i="38"/>
  <c r="DX192" i="38" s="1"/>
  <c r="AX139" i="38"/>
  <c r="CY142" i="38"/>
  <c r="X143" i="38"/>
  <c r="AO193" i="38"/>
  <c r="EB194" i="38"/>
  <c r="BA195" i="38"/>
  <c r="EU139" i="38"/>
  <c r="BT140" i="38"/>
  <c r="FA192" i="38"/>
  <c r="BZ193" i="38"/>
  <c r="DQ190" i="38"/>
  <c r="AP191" i="38"/>
  <c r="CC193" i="38"/>
  <c r="FD192" i="38"/>
  <c r="AO139" i="38"/>
  <c r="DP138" i="38"/>
  <c r="FE139" i="38"/>
  <c r="CD140" i="38"/>
  <c r="BU138" i="38"/>
  <c r="EV137" i="38"/>
  <c r="EZ191" i="38"/>
  <c r="BY192" i="38"/>
  <c r="CY190" i="38"/>
  <c r="X191" i="38"/>
  <c r="DZ193" i="38"/>
  <c r="AY194" i="38"/>
  <c r="FG193" i="38"/>
  <c r="CF194" i="38"/>
  <c r="S136" i="38"/>
  <c r="EA191" i="38"/>
  <c r="AZ192" i="38"/>
  <c r="CU193" i="38"/>
  <c r="T194" i="38"/>
  <c r="CW139" i="38"/>
  <c r="V140" i="38"/>
  <c r="BS142" i="38"/>
  <c r="ET191" i="38"/>
  <c r="BS192" i="38"/>
  <c r="BV136" i="38"/>
  <c r="CV136" i="38"/>
  <c r="U137" i="38"/>
  <c r="BF138" i="38"/>
  <c r="EG137" i="38"/>
  <c r="EC138" i="38"/>
  <c r="BB139" i="38"/>
  <c r="ED138" i="38"/>
  <c r="BC139" i="38"/>
  <c r="FJ140" i="38"/>
  <c r="CI141" i="38"/>
  <c r="DM140" i="38"/>
  <c r="AL141" i="38"/>
  <c r="CU137" i="38"/>
  <c r="T138" i="38"/>
  <c r="V195" i="38"/>
  <c r="EA139" i="38"/>
  <c r="AZ140" i="38"/>
  <c r="DT191" i="38"/>
  <c r="AS192" i="38"/>
  <c r="AQ193" i="38"/>
  <c r="DR193" i="38" s="1"/>
  <c r="DR192" i="38"/>
  <c r="CT83" i="38"/>
  <c r="S84" i="38"/>
  <c r="DN81" i="38"/>
  <c r="AM82" i="38"/>
  <c r="AG85" i="38"/>
  <c r="ED85" i="38"/>
  <c r="BC86" i="38"/>
  <c r="BU83" i="38"/>
  <c r="EV82" i="38"/>
  <c r="EE83" i="38"/>
  <c r="BD84" i="38"/>
  <c r="FJ83" i="38"/>
  <c r="CI84" i="38"/>
  <c r="AP82" i="38"/>
  <c r="AS81" i="38"/>
  <c r="CH81" i="38"/>
  <c r="AR82" i="38"/>
  <c r="CV81" i="38"/>
  <c r="U82" i="38"/>
  <c r="BS83" i="38"/>
  <c r="ET82" i="38"/>
  <c r="BZ85" i="38"/>
  <c r="CF83" i="38"/>
  <c r="BX85" i="38"/>
  <c r="CU83" i="38"/>
  <c r="T84" i="38"/>
  <c r="CG82" i="38"/>
  <c r="AW81" i="38"/>
  <c r="CY83" i="38"/>
  <c r="X84" i="38"/>
  <c r="BF83" i="38"/>
  <c r="AX83" i="38"/>
  <c r="DY82" i="38"/>
  <c r="CC84" i="38"/>
  <c r="EC87" i="38"/>
  <c r="BB88" i="38"/>
  <c r="DZ81" i="38"/>
  <c r="AY82" i="38"/>
  <c r="DW82" i="38"/>
  <c r="DW59" i="38"/>
  <c r="DW64" i="38"/>
  <c r="DW63" i="38"/>
  <c r="DW60" i="38"/>
  <c r="DW62" i="38"/>
  <c r="DW61" i="38"/>
  <c r="DW65" i="38"/>
  <c r="DW66" i="38"/>
  <c r="DW67" i="38"/>
  <c r="DW69" i="38"/>
  <c r="DW70" i="38"/>
  <c r="DW68" i="38"/>
  <c r="DW71" i="38"/>
  <c r="DW73" i="38"/>
  <c r="DW74" i="38"/>
  <c r="DW72" i="38"/>
  <c r="DW76" i="38"/>
  <c r="DW75" i="38"/>
  <c r="DW80" i="38"/>
  <c r="BY82" i="38"/>
  <c r="EA84" i="38"/>
  <c r="AZ85" i="38"/>
  <c r="CD88" i="38"/>
  <c r="DP83" i="38"/>
  <c r="AO84" i="38"/>
  <c r="EW88" i="38"/>
  <c r="BV89" i="38"/>
  <c r="AN83" i="38"/>
  <c r="DO82" i="38"/>
  <c r="CW85" i="38"/>
  <c r="V86" i="38"/>
  <c r="BT89" i="38"/>
  <c r="EB84" i="38"/>
  <c r="BA85" i="38"/>
  <c r="DW23" i="38"/>
  <c r="DW25" i="38"/>
  <c r="BS30" i="38"/>
  <c r="AY27" i="38"/>
  <c r="AM30" i="38"/>
  <c r="BF29" i="38"/>
  <c r="AN30" i="38"/>
  <c r="CF30" i="38"/>
  <c r="AG31" i="38"/>
  <c r="BX26" i="38"/>
  <c r="AZ29" i="38"/>
  <c r="CH28" i="38"/>
  <c r="T32" i="38"/>
  <c r="AL27" i="38"/>
  <c r="CD28" i="38"/>
  <c r="X29" i="38"/>
  <c r="AX29" i="38"/>
  <c r="AS27" i="38"/>
  <c r="CG30" i="38"/>
  <c r="V32" i="38"/>
  <c r="DW27" i="38"/>
  <c r="DW5" i="38"/>
  <c r="DW4" i="38"/>
  <c r="DW6" i="38"/>
  <c r="DW9" i="38"/>
  <c r="DW11" i="38"/>
  <c r="DW8" i="38"/>
  <c r="DW12" i="38"/>
  <c r="DW7" i="38"/>
  <c r="DW14" i="38"/>
  <c r="DW10" i="38"/>
  <c r="DW16" i="38"/>
  <c r="DW13" i="38"/>
  <c r="DW15" i="38"/>
  <c r="DW17" i="38"/>
  <c r="DW18" i="38"/>
  <c r="DW20" i="38"/>
  <c r="DW19" i="38"/>
  <c r="DW24" i="38"/>
  <c r="BU27" i="38"/>
  <c r="AW27" i="38"/>
  <c r="DX20" i="38" s="1"/>
  <c r="CI26" i="38"/>
  <c r="DW26" i="38"/>
  <c r="AP30" i="38"/>
  <c r="BZ26" i="38"/>
  <c r="BB27" i="38"/>
  <c r="AO29" i="38"/>
  <c r="BA32" i="38"/>
  <c r="BY28" i="38"/>
  <c r="AR27" i="38"/>
  <c r="U31" i="38"/>
  <c r="CC29" i="38"/>
  <c r="BD27" i="38"/>
  <c r="DW22" i="38"/>
  <c r="BV29" i="38"/>
  <c r="BT31" i="38"/>
  <c r="BC31" i="38"/>
  <c r="S30" i="38"/>
  <c r="CW249" i="38"/>
  <c r="V250" i="38"/>
  <c r="DR246" i="38"/>
  <c r="AQ247" i="38"/>
  <c r="BS250" i="38"/>
  <c r="FG249" i="38"/>
  <c r="CF250" i="38"/>
  <c r="EY245" i="38"/>
  <c r="BX246" i="38"/>
  <c r="BV252" i="38"/>
  <c r="DQ250" i="38"/>
  <c r="AP251" i="38"/>
  <c r="CU249" i="38"/>
  <c r="T250" i="38"/>
  <c r="AM248" i="38"/>
  <c r="DN247" i="38"/>
  <c r="EZ247" i="38"/>
  <c r="BY248" i="38"/>
  <c r="EC245" i="38"/>
  <c r="BB246" i="38"/>
  <c r="EE247" i="38"/>
  <c r="BD248" i="38"/>
  <c r="BF248" i="38"/>
  <c r="EG247" i="38"/>
  <c r="DY249" i="38"/>
  <c r="AX250" i="38"/>
  <c r="FI248" i="38"/>
  <c r="CH249" i="38"/>
  <c r="FJ249" i="38"/>
  <c r="CI250" i="38"/>
  <c r="CT248" i="38"/>
  <c r="S249" i="38"/>
  <c r="DT248" i="38"/>
  <c r="AS249" i="38"/>
  <c r="DP246" i="38"/>
  <c r="AO247" i="38"/>
  <c r="EA246" i="38"/>
  <c r="AZ247" i="38"/>
  <c r="CY246" i="38"/>
  <c r="X247" i="38"/>
  <c r="CD248" i="38"/>
  <c r="FE247" i="38"/>
  <c r="FA250" i="38"/>
  <c r="BZ251" i="38"/>
  <c r="DH247" i="38"/>
  <c r="AG248" i="38"/>
  <c r="CG249" i="38"/>
  <c r="EU249" i="38"/>
  <c r="BT250" i="38"/>
  <c r="BA248" i="38"/>
  <c r="EB247" i="38"/>
  <c r="ED247" i="38"/>
  <c r="BC248" i="38"/>
  <c r="DZ245" i="38"/>
  <c r="AY246" i="38"/>
  <c r="CV249" i="38"/>
  <c r="U250" i="38"/>
  <c r="EV247" i="38"/>
  <c r="BU248" i="38"/>
  <c r="DS251" i="38"/>
  <c r="AR252" i="38"/>
  <c r="DX246" i="38"/>
  <c r="AW247" i="38"/>
  <c r="DX247" i="38" s="1"/>
  <c r="AL252" i="38" l="1"/>
  <c r="DM251" i="38"/>
  <c r="AL83" i="38"/>
  <c r="DM82" i="38"/>
  <c r="DO250" i="38"/>
  <c r="AN251" i="38"/>
  <c r="FD251" i="38"/>
  <c r="CC252" i="38"/>
  <c r="FJ191" i="38"/>
  <c r="CI192" i="38"/>
  <c r="FJ192" i="38" s="1"/>
  <c r="CV195" i="38"/>
  <c r="U196" i="38"/>
  <c r="DH190" i="38"/>
  <c r="AG191" i="38"/>
  <c r="CI193" i="38"/>
  <c r="S192" i="38"/>
  <c r="CT191" i="38"/>
  <c r="CU194" i="38"/>
  <c r="T195" i="38"/>
  <c r="ED139" i="38"/>
  <c r="BC140" i="38"/>
  <c r="CY191" i="38"/>
  <c r="X192" i="38"/>
  <c r="FG139" i="38"/>
  <c r="CF140" i="38"/>
  <c r="BS193" i="38"/>
  <c r="ET192" i="38"/>
  <c r="FD193" i="38"/>
  <c r="CC194" i="38"/>
  <c r="EG193" i="38"/>
  <c r="BF194" i="38"/>
  <c r="DY195" i="38"/>
  <c r="AX196" i="38"/>
  <c r="FI191" i="38"/>
  <c r="CH192" i="38"/>
  <c r="AZ193" i="38"/>
  <c r="EA192" i="38"/>
  <c r="DQ191" i="38"/>
  <c r="AP192" i="38"/>
  <c r="EE139" i="38"/>
  <c r="BD140" i="38"/>
  <c r="EY193" i="38"/>
  <c r="BX194" i="38"/>
  <c r="BD193" i="38"/>
  <c r="EW190" i="38"/>
  <c r="BV191" i="38"/>
  <c r="V196" i="38"/>
  <c r="DS139" i="38"/>
  <c r="AR140" i="38"/>
  <c r="FH191" i="38"/>
  <c r="CG192" i="38"/>
  <c r="DT138" i="38"/>
  <c r="AS139" i="38"/>
  <c r="EC139" i="38"/>
  <c r="BB140" i="38"/>
  <c r="EZ192" i="38"/>
  <c r="BY193" i="38"/>
  <c r="DN141" i="38"/>
  <c r="AM142" i="38"/>
  <c r="AN193" i="38"/>
  <c r="DT192" i="38"/>
  <c r="AS193" i="38"/>
  <c r="BS143" i="38"/>
  <c r="AO194" i="38"/>
  <c r="DZ138" i="38"/>
  <c r="AY139" i="38"/>
  <c r="AL194" i="38"/>
  <c r="FA139" i="38"/>
  <c r="BZ140" i="38"/>
  <c r="FJ193" i="38"/>
  <c r="CI194" i="38"/>
  <c r="EG138" i="38"/>
  <c r="BF139" i="38"/>
  <c r="FA193" i="38"/>
  <c r="BZ194" i="38"/>
  <c r="S137" i="38"/>
  <c r="CY143" i="38"/>
  <c r="X144" i="38"/>
  <c r="EZ139" i="38"/>
  <c r="BY140" i="38"/>
  <c r="CU138" i="38"/>
  <c r="T139" i="38"/>
  <c r="DM141" i="38"/>
  <c r="AL142" i="38"/>
  <c r="CV137" i="38"/>
  <c r="U138" i="38"/>
  <c r="EV138" i="38"/>
  <c r="BU139" i="38"/>
  <c r="EU140" i="38"/>
  <c r="BT141" i="38"/>
  <c r="BT193" i="38"/>
  <c r="EU192" i="38"/>
  <c r="CW140" i="38"/>
  <c r="V141" i="38"/>
  <c r="FG194" i="38"/>
  <c r="CF195" i="38"/>
  <c r="FE140" i="38"/>
  <c r="CD141" i="38"/>
  <c r="CG142" i="38"/>
  <c r="BU195" i="38"/>
  <c r="FI138" i="38"/>
  <c r="CH139" i="38"/>
  <c r="EA140" i="38"/>
  <c r="AZ141" i="38"/>
  <c r="EY138" i="38"/>
  <c r="BX139" i="38"/>
  <c r="CC138" i="38"/>
  <c r="FD137" i="38"/>
  <c r="AM194" i="38"/>
  <c r="BA138" i="38"/>
  <c r="DZ194" i="38"/>
  <c r="AY195" i="38"/>
  <c r="EB195" i="38"/>
  <c r="BA196" i="38"/>
  <c r="AX140" i="38"/>
  <c r="BC193" i="38"/>
  <c r="ED192" i="38"/>
  <c r="DO138" i="38"/>
  <c r="AN139" i="38"/>
  <c r="EC192" i="38"/>
  <c r="BB193" i="38"/>
  <c r="FJ141" i="38"/>
  <c r="CI142" i="38"/>
  <c r="BV137" i="38"/>
  <c r="DP139" i="38"/>
  <c r="AO140" i="38"/>
  <c r="DS192" i="38"/>
  <c r="AR193" i="38"/>
  <c r="FE194" i="38"/>
  <c r="CD195" i="38"/>
  <c r="DQ139" i="38"/>
  <c r="AP140" i="38"/>
  <c r="DH139" i="38"/>
  <c r="AG140" i="38"/>
  <c r="BY83" i="38"/>
  <c r="BF84" i="38"/>
  <c r="CT84" i="38"/>
  <c r="S85" i="38"/>
  <c r="EB85" i="38"/>
  <c r="BA86" i="38"/>
  <c r="EW89" i="38"/>
  <c r="BV90" i="38"/>
  <c r="CY84" i="38"/>
  <c r="X85" i="38"/>
  <c r="EV83" i="38"/>
  <c r="BU84" i="38"/>
  <c r="CV82" i="38"/>
  <c r="U83" i="38"/>
  <c r="ED86" i="38"/>
  <c r="BC87" i="38"/>
  <c r="AP83" i="38"/>
  <c r="DP84" i="38"/>
  <c r="AO85" i="38"/>
  <c r="AW82" i="38"/>
  <c r="DX78" i="38" s="1"/>
  <c r="DX77" i="38"/>
  <c r="BT90" i="38"/>
  <c r="BX86" i="38"/>
  <c r="BZ86" i="38"/>
  <c r="FJ84" i="38"/>
  <c r="CI85" i="38"/>
  <c r="EC88" i="38"/>
  <c r="BB89" i="38"/>
  <c r="CC85" i="38"/>
  <c r="CG83" i="38"/>
  <c r="AR83" i="38"/>
  <c r="CW86" i="38"/>
  <c r="V87" i="38"/>
  <c r="CD89" i="38"/>
  <c r="AG86" i="38"/>
  <c r="EA85" i="38"/>
  <c r="AZ86" i="38"/>
  <c r="CH82" i="38"/>
  <c r="DY83" i="38"/>
  <c r="AX84" i="38"/>
  <c r="EE84" i="38"/>
  <c r="BD85" i="38"/>
  <c r="DN82" i="38"/>
  <c r="AM83" i="38"/>
  <c r="DO83" i="38"/>
  <c r="AN84" i="38"/>
  <c r="CU84" i="38"/>
  <c r="T85" i="38"/>
  <c r="ET83" i="38"/>
  <c r="BS84" i="38"/>
  <c r="AY83" i="38"/>
  <c r="DZ82" i="38"/>
  <c r="CF84" i="38"/>
  <c r="AS82" i="38"/>
  <c r="DX23" i="38"/>
  <c r="BC32" i="38"/>
  <c r="CI27" i="38"/>
  <c r="AG32" i="38"/>
  <c r="AY28" i="38"/>
  <c r="BA33" i="38"/>
  <c r="BS31" i="38"/>
  <c r="AR28" i="38"/>
  <c r="AS28" i="38"/>
  <c r="X30" i="38"/>
  <c r="CH29" i="38"/>
  <c r="CF31" i="38"/>
  <c r="AZ30" i="38"/>
  <c r="BF30" i="38"/>
  <c r="BZ27" i="38"/>
  <c r="DX27" i="38"/>
  <c r="DX6" i="38"/>
  <c r="DX4" i="38"/>
  <c r="DX7" i="38"/>
  <c r="DX5" i="38"/>
  <c r="DX9" i="38"/>
  <c r="DX8" i="38"/>
  <c r="DX10" i="38"/>
  <c r="DX12" i="38"/>
  <c r="DX11" i="38"/>
  <c r="DX13" i="38"/>
  <c r="DX15" i="38"/>
  <c r="DX14" i="38"/>
  <c r="DX16" i="38"/>
  <c r="DX18" i="38"/>
  <c r="DX17" i="38"/>
  <c r="DX19" i="38"/>
  <c r="DX21" i="38"/>
  <c r="DX22" i="38"/>
  <c r="DX25" i="38"/>
  <c r="DX24" i="38"/>
  <c r="BT32" i="38"/>
  <c r="DX26" i="38"/>
  <c r="CG31" i="38"/>
  <c r="AP31" i="38"/>
  <c r="S31" i="38"/>
  <c r="AO30" i="38"/>
  <c r="AM31" i="38"/>
  <c r="CC30" i="38"/>
  <c r="V33" i="38"/>
  <c r="AX30" i="38"/>
  <c r="CD29" i="38"/>
  <c r="AN31" i="38"/>
  <c r="BV30" i="38"/>
  <c r="BY29" i="38"/>
  <c r="BB28" i="38"/>
  <c r="AL28" i="38"/>
  <c r="BU28" i="38"/>
  <c r="BD28" i="38"/>
  <c r="BX27" i="38"/>
  <c r="U32" i="38"/>
  <c r="T33" i="38"/>
  <c r="EU250" i="38"/>
  <c r="BT251" i="38"/>
  <c r="FE248" i="38"/>
  <c r="CD249" i="38"/>
  <c r="FJ250" i="38"/>
  <c r="CI251" i="38"/>
  <c r="EZ248" i="38"/>
  <c r="BY249" i="38"/>
  <c r="EV248" i="38"/>
  <c r="BU249" i="38"/>
  <c r="CV250" i="38"/>
  <c r="U251" i="38"/>
  <c r="FI249" i="38"/>
  <c r="CH250" i="38"/>
  <c r="FG250" i="38"/>
  <c r="CF251" i="38"/>
  <c r="X248" i="38"/>
  <c r="CY247" i="38"/>
  <c r="AZ248" i="38"/>
  <c r="EA247" i="38"/>
  <c r="DN248" i="38"/>
  <c r="AM249" i="38"/>
  <c r="DZ246" i="38"/>
  <c r="AY247" i="38"/>
  <c r="DY250" i="38"/>
  <c r="AX251" i="38"/>
  <c r="BS251" i="38"/>
  <c r="CG250" i="38"/>
  <c r="CU250" i="38"/>
  <c r="T251" i="38"/>
  <c r="AO248" i="38"/>
  <c r="DP247" i="38"/>
  <c r="DQ251" i="38"/>
  <c r="AP252" i="38"/>
  <c r="AQ248" i="38"/>
  <c r="DR248" i="38" s="1"/>
  <c r="DR247" i="38"/>
  <c r="EY246" i="38"/>
  <c r="BX247" i="38"/>
  <c r="ED248" i="38"/>
  <c r="BC249" i="38"/>
  <c r="DH248" i="38"/>
  <c r="AG249" i="38"/>
  <c r="EG248" i="38"/>
  <c r="BF249" i="38"/>
  <c r="DT249" i="38"/>
  <c r="AS250" i="38"/>
  <c r="EE248" i="38"/>
  <c r="BD249" i="38"/>
  <c r="CW250" i="38"/>
  <c r="V251" i="38"/>
  <c r="EB248" i="38"/>
  <c r="BA249" i="38"/>
  <c r="FA251" i="38"/>
  <c r="BZ252" i="38"/>
  <c r="BV253" i="38"/>
  <c r="DS252" i="38"/>
  <c r="AR253" i="38"/>
  <c r="CT249" i="38"/>
  <c r="S250" i="38"/>
  <c r="EC246" i="38"/>
  <c r="BB247" i="38"/>
  <c r="DM252" i="38" l="1"/>
  <c r="AL253" i="38"/>
  <c r="DM83" i="38"/>
  <c r="AL84" i="38"/>
  <c r="CC253" i="38"/>
  <c r="FD252" i="38"/>
  <c r="DO251" i="38"/>
  <c r="AN252" i="38"/>
  <c r="DO252" i="38" s="1"/>
  <c r="CT192" i="38"/>
  <c r="S193" i="38"/>
  <c r="AG192" i="38"/>
  <c r="DH191" i="38"/>
  <c r="CV196" i="38"/>
  <c r="U197" i="38"/>
  <c r="EA141" i="38"/>
  <c r="AZ142" i="38"/>
  <c r="AL195" i="38"/>
  <c r="EC140" i="38"/>
  <c r="BB141" i="38"/>
  <c r="ED140" i="38"/>
  <c r="BC141" i="38"/>
  <c r="CG143" i="38"/>
  <c r="EU193" i="38"/>
  <c r="BT194" i="38"/>
  <c r="DT193" i="38"/>
  <c r="AS194" i="38"/>
  <c r="AP193" i="38"/>
  <c r="DQ192" i="38"/>
  <c r="FD194" i="38"/>
  <c r="CC195" i="38"/>
  <c r="ED193" i="38"/>
  <c r="BC194" i="38"/>
  <c r="EU141" i="38"/>
  <c r="BT142" i="38"/>
  <c r="DZ139" i="38"/>
  <c r="AY140" i="38"/>
  <c r="DT139" i="38"/>
  <c r="AS140" i="38"/>
  <c r="CU195" i="38"/>
  <c r="T196" i="38"/>
  <c r="BA139" i="38"/>
  <c r="BV138" i="38"/>
  <c r="EZ140" i="38"/>
  <c r="BY141" i="38"/>
  <c r="FA194" i="38"/>
  <c r="BZ195" i="38"/>
  <c r="EW191" i="38"/>
  <c r="BV192" i="38"/>
  <c r="AM195" i="38"/>
  <c r="FE141" i="38"/>
  <c r="CD142" i="38"/>
  <c r="EV139" i="38"/>
  <c r="BU140" i="38"/>
  <c r="CG193" i="38"/>
  <c r="FH192" i="38"/>
  <c r="EA193" i="38"/>
  <c r="AZ194" i="38"/>
  <c r="ET193" i="38"/>
  <c r="BS194" i="38"/>
  <c r="AX141" i="38"/>
  <c r="FJ142" i="38"/>
  <c r="CI143" i="38"/>
  <c r="FI139" i="38"/>
  <c r="CH140" i="38"/>
  <c r="EG139" i="38"/>
  <c r="BF140" i="38"/>
  <c r="CH193" i="38"/>
  <c r="FI192" i="38"/>
  <c r="FG140" i="38"/>
  <c r="CF141" i="38"/>
  <c r="DQ140" i="38"/>
  <c r="AP141" i="38"/>
  <c r="EB196" i="38"/>
  <c r="BA197" i="38"/>
  <c r="FG195" i="38"/>
  <c r="CF196" i="38"/>
  <c r="AO195" i="38"/>
  <c r="DS140" i="38"/>
  <c r="AR141" i="38"/>
  <c r="BD194" i="38"/>
  <c r="FD138" i="38"/>
  <c r="CC139" i="38"/>
  <c r="CV138" i="38"/>
  <c r="U139" i="38"/>
  <c r="CY144" i="38"/>
  <c r="X145" i="38"/>
  <c r="CY145" i="38" s="1"/>
  <c r="FJ194" i="38"/>
  <c r="CI195" i="38"/>
  <c r="AN194" i="38"/>
  <c r="FE195" i="38"/>
  <c r="CD196" i="38"/>
  <c r="EY139" i="38"/>
  <c r="BX140" i="38"/>
  <c r="CW141" i="38"/>
  <c r="V142" i="38"/>
  <c r="DN142" i="38"/>
  <c r="AM143" i="38"/>
  <c r="EY194" i="38"/>
  <c r="BX195" i="38"/>
  <c r="X193" i="38"/>
  <c r="CY192" i="38"/>
  <c r="EC193" i="38"/>
  <c r="BB194" i="38"/>
  <c r="DZ195" i="38"/>
  <c r="AY196" i="38"/>
  <c r="DM142" i="38"/>
  <c r="AL143" i="38"/>
  <c r="FA140" i="38"/>
  <c r="BZ141" i="38"/>
  <c r="DY196" i="38"/>
  <c r="AX197" i="38"/>
  <c r="DP140" i="38"/>
  <c r="AO141" i="38"/>
  <c r="DS193" i="38"/>
  <c r="AR194" i="38"/>
  <c r="DO139" i="38"/>
  <c r="AN140" i="38"/>
  <c r="BU196" i="38"/>
  <c r="EZ193" i="38"/>
  <c r="BY194" i="38"/>
  <c r="EE140" i="38"/>
  <c r="BD141" i="38"/>
  <c r="DH140" i="38"/>
  <c r="AG141" i="38"/>
  <c r="CU139" i="38"/>
  <c r="T140" i="38"/>
  <c r="S138" i="38"/>
  <c r="BS144" i="38"/>
  <c r="V197" i="38"/>
  <c r="EG194" i="38"/>
  <c r="BF195" i="38"/>
  <c r="DZ83" i="38"/>
  <c r="AY84" i="38"/>
  <c r="CH83" i="38"/>
  <c r="ED87" i="38"/>
  <c r="BC88" i="38"/>
  <c r="AR84" i="38"/>
  <c r="EB86" i="38"/>
  <c r="BA87" i="38"/>
  <c r="BY84" i="38"/>
  <c r="CV83" i="38"/>
  <c r="U84" i="38"/>
  <c r="EA86" i="38"/>
  <c r="AZ87" i="38"/>
  <c r="BZ87" i="38"/>
  <c r="CT85" i="38"/>
  <c r="S86" i="38"/>
  <c r="AS83" i="38"/>
  <c r="AG87" i="38"/>
  <c r="DX82" i="38"/>
  <c r="DX59" i="38"/>
  <c r="DX60" i="38"/>
  <c r="DX62" i="38"/>
  <c r="DX61" i="38"/>
  <c r="DX64" i="38"/>
  <c r="DX63" i="38"/>
  <c r="DX66" i="38"/>
  <c r="DX65" i="38"/>
  <c r="DX68" i="38"/>
  <c r="DX67" i="38"/>
  <c r="DX70" i="38"/>
  <c r="DX69" i="38"/>
  <c r="DX71" i="38"/>
  <c r="DX72" i="38"/>
  <c r="DX73" i="38"/>
  <c r="DX75" i="38"/>
  <c r="DX76" i="38"/>
  <c r="DX79" i="38"/>
  <c r="DX74" i="38"/>
  <c r="DX80" i="38"/>
  <c r="EV84" i="38"/>
  <c r="BU85" i="38"/>
  <c r="DN83" i="38"/>
  <c r="AM84" i="38"/>
  <c r="CF85" i="38"/>
  <c r="CG84" i="38"/>
  <c r="DX81" i="38"/>
  <c r="CD90" i="38"/>
  <c r="CC86" i="38"/>
  <c r="DP85" i="38"/>
  <c r="AO86" i="38"/>
  <c r="DO84" i="38"/>
  <c r="AN85" i="38"/>
  <c r="EE85" i="38"/>
  <c r="BD86" i="38"/>
  <c r="BX87" i="38"/>
  <c r="EC89" i="38"/>
  <c r="BB90" i="38"/>
  <c r="CY85" i="38"/>
  <c r="X86" i="38"/>
  <c r="ET84" i="38"/>
  <c r="BS85" i="38"/>
  <c r="BF85" i="38"/>
  <c r="CW87" i="38"/>
  <c r="V88" i="38"/>
  <c r="DY84" i="38"/>
  <c r="AX85" i="38"/>
  <c r="FJ85" i="38"/>
  <c r="CI86" i="38"/>
  <c r="CU85" i="38"/>
  <c r="T86" i="38"/>
  <c r="BT91" i="38"/>
  <c r="AP84" i="38"/>
  <c r="EW90" i="38"/>
  <c r="BV91" i="38"/>
  <c r="AL29" i="38"/>
  <c r="BV31" i="38"/>
  <c r="AM32" i="38"/>
  <c r="AP32" i="38"/>
  <c r="BD29" i="38"/>
  <c r="CD30" i="38"/>
  <c r="T34" i="38"/>
  <c r="CG32" i="38"/>
  <c r="CF32" i="38"/>
  <c r="AR29" i="38"/>
  <c r="CI28" i="38"/>
  <c r="AX31" i="38"/>
  <c r="BX28" i="38"/>
  <c r="BT33" i="38"/>
  <c r="BZ28" i="38"/>
  <c r="BS32" i="38"/>
  <c r="AY29" i="38"/>
  <c r="BU29" i="38"/>
  <c r="BB29" i="38"/>
  <c r="AO31" i="38"/>
  <c r="V34" i="38"/>
  <c r="CH30" i="38"/>
  <c r="AG33" i="38"/>
  <c r="AS29" i="38"/>
  <c r="U33" i="38"/>
  <c r="BF31" i="38"/>
  <c r="AN32" i="38"/>
  <c r="BC33" i="38"/>
  <c r="BY30" i="38"/>
  <c r="S32" i="38"/>
  <c r="AZ31" i="38"/>
  <c r="X31" i="38"/>
  <c r="BA34" i="38"/>
  <c r="CC31" i="38"/>
  <c r="EE249" i="38"/>
  <c r="BD250" i="38"/>
  <c r="EV249" i="38"/>
  <c r="BU250" i="38"/>
  <c r="CG251" i="38"/>
  <c r="BV254" i="38"/>
  <c r="DQ252" i="38"/>
  <c r="AP253" i="38"/>
  <c r="EZ249" i="38"/>
  <c r="BY250" i="38"/>
  <c r="DT250" i="38"/>
  <c r="AS251" i="38"/>
  <c r="EA248" i="38"/>
  <c r="AZ249" i="38"/>
  <c r="BB248" i="38"/>
  <c r="EC247" i="38"/>
  <c r="CU251" i="38"/>
  <c r="T252" i="38"/>
  <c r="EG249" i="38"/>
  <c r="BF250" i="38"/>
  <c r="CY248" i="38"/>
  <c r="X249" i="38"/>
  <c r="FJ251" i="38"/>
  <c r="CI252" i="38"/>
  <c r="FA252" i="38"/>
  <c r="BZ253" i="38"/>
  <c r="CT250" i="38"/>
  <c r="S251" i="38"/>
  <c r="DP248" i="38"/>
  <c r="AO249" i="38"/>
  <c r="BS252" i="38"/>
  <c r="FG251" i="38"/>
  <c r="CF252" i="38"/>
  <c r="EB249" i="38"/>
  <c r="BA250" i="38"/>
  <c r="FE249" i="38"/>
  <c r="CD250" i="38"/>
  <c r="DH249" i="38"/>
  <c r="AG250" i="38"/>
  <c r="DY251" i="38"/>
  <c r="AX252" i="38"/>
  <c r="FI250" i="38"/>
  <c r="CH251" i="38"/>
  <c r="DN249" i="38"/>
  <c r="AM250" i="38"/>
  <c r="ED249" i="38"/>
  <c r="BC250" i="38"/>
  <c r="EU251" i="38"/>
  <c r="BT252" i="38"/>
  <c r="DS253" i="38"/>
  <c r="AR254" i="38"/>
  <c r="AY248" i="38"/>
  <c r="DZ247" i="38"/>
  <c r="CW251" i="38"/>
  <c r="V252" i="38"/>
  <c r="EY247" i="38"/>
  <c r="BX248" i="38"/>
  <c r="CV251" i="38"/>
  <c r="U252" i="38"/>
  <c r="AL254" i="38" l="1"/>
  <c r="DM253" i="38"/>
  <c r="AL85" i="38"/>
  <c r="DM84" i="38"/>
  <c r="FD253" i="38"/>
  <c r="CC254" i="38"/>
  <c r="AN253" i="38"/>
  <c r="CV197" i="38"/>
  <c r="U198" i="38"/>
  <c r="DH192" i="38"/>
  <c r="AG193" i="38"/>
  <c r="CT193" i="38"/>
  <c r="S194" i="38"/>
  <c r="DO140" i="38"/>
  <c r="AN141" i="38"/>
  <c r="CW142" i="38"/>
  <c r="V143" i="38"/>
  <c r="DT140" i="38"/>
  <c r="AS141" i="38"/>
  <c r="FD195" i="38"/>
  <c r="CC196" i="38"/>
  <c r="CG144" i="38"/>
  <c r="EA142" i="38"/>
  <c r="AZ143" i="38"/>
  <c r="DZ196" i="38"/>
  <c r="AY197" i="38"/>
  <c r="BD195" i="38"/>
  <c r="DQ141" i="38"/>
  <c r="AP142" i="38"/>
  <c r="FH193" i="38"/>
  <c r="CG194" i="38"/>
  <c r="FA195" i="38"/>
  <c r="BZ196" i="38"/>
  <c r="DS194" i="38"/>
  <c r="AR195" i="38"/>
  <c r="EY140" i="38"/>
  <c r="BX141" i="38"/>
  <c r="FJ195" i="38"/>
  <c r="CI196" i="38"/>
  <c r="DZ140" i="38"/>
  <c r="AY141" i="38"/>
  <c r="ED141" i="38"/>
  <c r="BC142" i="38"/>
  <c r="EC194" i="38"/>
  <c r="BB195" i="38"/>
  <c r="DS141" i="38"/>
  <c r="AR142" i="38"/>
  <c r="FJ143" i="38"/>
  <c r="CI144" i="38"/>
  <c r="EV140" i="38"/>
  <c r="BU141" i="38"/>
  <c r="EZ141" i="38"/>
  <c r="BY142" i="38"/>
  <c r="DQ193" i="38"/>
  <c r="AP194" i="38"/>
  <c r="BS145" i="38"/>
  <c r="DP141" i="38"/>
  <c r="AO142" i="38"/>
  <c r="FE196" i="38"/>
  <c r="CD197" i="38"/>
  <c r="FG141" i="38"/>
  <c r="CF142" i="38"/>
  <c r="DH141" i="38"/>
  <c r="AG142" i="38"/>
  <c r="AO196" i="38"/>
  <c r="AX142" i="38"/>
  <c r="FE142" i="38"/>
  <c r="CD143" i="38"/>
  <c r="EU142" i="38"/>
  <c r="BT143" i="38"/>
  <c r="EC141" i="38"/>
  <c r="BB142" i="38"/>
  <c r="V198" i="38"/>
  <c r="EE141" i="38"/>
  <c r="BD142" i="38"/>
  <c r="CY193" i="38"/>
  <c r="X194" i="38"/>
  <c r="CV139" i="38"/>
  <c r="U140" i="38"/>
  <c r="DT194" i="38"/>
  <c r="AS195" i="38"/>
  <c r="EZ194" i="38"/>
  <c r="BY195" i="38"/>
  <c r="DY197" i="38"/>
  <c r="AX198" i="38"/>
  <c r="EY195" i="38"/>
  <c r="BX196" i="38"/>
  <c r="FI193" i="38"/>
  <c r="CH194" i="38"/>
  <c r="BV139" i="38"/>
  <c r="S139" i="38"/>
  <c r="EG140" i="38"/>
  <c r="BF141" i="38"/>
  <c r="ET194" i="38"/>
  <c r="BS195" i="38"/>
  <c r="AM196" i="38"/>
  <c r="BA140" i="38"/>
  <c r="EU194" i="38"/>
  <c r="BT195" i="38"/>
  <c r="FD139" i="38"/>
  <c r="CC140" i="38"/>
  <c r="EG195" i="38"/>
  <c r="BF196" i="38"/>
  <c r="FA141" i="38"/>
  <c r="BZ142" i="38"/>
  <c r="FG196" i="38"/>
  <c r="CF197" i="38"/>
  <c r="AL196" i="38"/>
  <c r="CU140" i="38"/>
  <c r="T141" i="38"/>
  <c r="DN143" i="38"/>
  <c r="AM144" i="38"/>
  <c r="EA194" i="38"/>
  <c r="AZ195" i="38"/>
  <c r="BV193" i="38"/>
  <c r="EW192" i="38"/>
  <c r="CU196" i="38"/>
  <c r="T197" i="38"/>
  <c r="ED194" i="38"/>
  <c r="BC195" i="38"/>
  <c r="BU197" i="38"/>
  <c r="DM143" i="38"/>
  <c r="AL144" i="38"/>
  <c r="AN195" i="38"/>
  <c r="EB197" i="38"/>
  <c r="BA198" i="38"/>
  <c r="FI140" i="38"/>
  <c r="CH141" i="38"/>
  <c r="AS84" i="38"/>
  <c r="CV84" i="38"/>
  <c r="U85" i="38"/>
  <c r="FJ86" i="38"/>
  <c r="CI87" i="38"/>
  <c r="BX88" i="38"/>
  <c r="CC87" i="38"/>
  <c r="EW91" i="38"/>
  <c r="BV92" i="38"/>
  <c r="CT86" i="38"/>
  <c r="S87" i="38"/>
  <c r="BY85" i="38"/>
  <c r="CH84" i="38"/>
  <c r="CF86" i="38"/>
  <c r="DZ84" i="38"/>
  <c r="AY85" i="38"/>
  <c r="CW88" i="38"/>
  <c r="V89" i="38"/>
  <c r="EE86" i="38"/>
  <c r="BD87" i="38"/>
  <c r="EB87" i="38"/>
  <c r="BA88" i="38"/>
  <c r="AP85" i="38"/>
  <c r="CY86" i="38"/>
  <c r="X87" i="38"/>
  <c r="DN84" i="38"/>
  <c r="AM85" i="38"/>
  <c r="EC90" i="38"/>
  <c r="BB91" i="38"/>
  <c r="CD91" i="38"/>
  <c r="EV85" i="38"/>
  <c r="BU86" i="38"/>
  <c r="BT92" i="38"/>
  <c r="EU88" i="38" s="1"/>
  <c r="BZ88" i="38"/>
  <c r="AR85" i="38"/>
  <c r="DY85" i="38"/>
  <c r="AX86" i="38"/>
  <c r="DO85" i="38"/>
  <c r="AN86" i="38"/>
  <c r="BF86" i="38"/>
  <c r="ED88" i="38"/>
  <c r="BC89" i="38"/>
  <c r="CU86" i="38"/>
  <c r="T87" i="38"/>
  <c r="AG88" i="38"/>
  <c r="EA87" i="38"/>
  <c r="AZ88" i="38"/>
  <c r="ET85" i="38"/>
  <c r="BS86" i="38"/>
  <c r="DP86" i="38"/>
  <c r="AO87" i="38"/>
  <c r="CG85" i="38"/>
  <c r="AY30" i="38"/>
  <c r="CF33" i="38"/>
  <c r="AZ32" i="38"/>
  <c r="BC34" i="38"/>
  <c r="T35" i="38"/>
  <c r="AL30" i="38"/>
  <c r="U34" i="38"/>
  <c r="BT34" i="38"/>
  <c r="AX32" i="38"/>
  <c r="CG33" i="38"/>
  <c r="AP33" i="38"/>
  <c r="AS30" i="38"/>
  <c r="BB30" i="38"/>
  <c r="CD31" i="38"/>
  <c r="BF32" i="38"/>
  <c r="BS33" i="38"/>
  <c r="BU30" i="38"/>
  <c r="CI29" i="38"/>
  <c r="BA35" i="38"/>
  <c r="BZ29" i="38"/>
  <c r="AR30" i="38"/>
  <c r="AM33" i="38"/>
  <c r="V35" i="38"/>
  <c r="AN33" i="38"/>
  <c r="BD30" i="38"/>
  <c r="S33" i="38"/>
  <c r="AG34" i="38"/>
  <c r="CC32" i="38"/>
  <c r="BY31" i="38"/>
  <c r="BX29" i="38"/>
  <c r="BV32" i="38"/>
  <c r="AO32" i="38"/>
  <c r="X32" i="38"/>
  <c r="CH31" i="38"/>
  <c r="DQ253" i="38"/>
  <c r="AP254" i="38"/>
  <c r="DZ248" i="38"/>
  <c r="AY249" i="38"/>
  <c r="DN250" i="38"/>
  <c r="AM251" i="38"/>
  <c r="BV255" i="38"/>
  <c r="DS254" i="38"/>
  <c r="AR255" i="38"/>
  <c r="EB250" i="38"/>
  <c r="BA251" i="38"/>
  <c r="FA253" i="38"/>
  <c r="BZ254" i="38"/>
  <c r="EC248" i="38"/>
  <c r="BB249" i="38"/>
  <c r="CW252" i="38"/>
  <c r="V253" i="38"/>
  <c r="EA249" i="38"/>
  <c r="AZ250" i="38"/>
  <c r="CG252" i="38"/>
  <c r="CT251" i="38"/>
  <c r="S252" i="38"/>
  <c r="EU252" i="38"/>
  <c r="BT253" i="38"/>
  <c r="FG252" i="38"/>
  <c r="CF253" i="38"/>
  <c r="FJ252" i="38"/>
  <c r="CI253" i="38"/>
  <c r="DY252" i="38"/>
  <c r="AX253" i="38"/>
  <c r="DT251" i="38"/>
  <c r="AS252" i="38"/>
  <c r="EV250" i="38"/>
  <c r="BU251" i="38"/>
  <c r="FI251" i="38"/>
  <c r="CH252" i="38"/>
  <c r="CV252" i="38"/>
  <c r="U253" i="38"/>
  <c r="CY249" i="38"/>
  <c r="X250" i="38"/>
  <c r="FE250" i="38"/>
  <c r="CD251" i="38"/>
  <c r="ED250" i="38"/>
  <c r="BC251" i="38"/>
  <c r="EE250" i="38"/>
  <c r="BD251" i="38"/>
  <c r="CU252" i="38"/>
  <c r="T253" i="38"/>
  <c r="EY248" i="38"/>
  <c r="BX249" i="38"/>
  <c r="BS253" i="38"/>
  <c r="EG250" i="38"/>
  <c r="BF251" i="38"/>
  <c r="DP249" i="38"/>
  <c r="AO250" i="38"/>
  <c r="DH250" i="38"/>
  <c r="AG251" i="38"/>
  <c r="EZ250" i="38"/>
  <c r="BY251" i="38"/>
  <c r="DM254" i="38" l="1"/>
  <c r="AL255" i="38"/>
  <c r="DM85" i="38"/>
  <c r="AL86" i="38"/>
  <c r="DO253" i="38"/>
  <c r="AN254" i="38"/>
  <c r="CC255" i="38"/>
  <c r="FD254" i="38"/>
  <c r="CT194" i="38"/>
  <c r="S195" i="38"/>
  <c r="DH193" i="38"/>
  <c r="AG194" i="38"/>
  <c r="CV198" i="38"/>
  <c r="U199" i="38"/>
  <c r="EY196" i="38"/>
  <c r="BX197" i="38"/>
  <c r="AN196" i="38"/>
  <c r="CU141" i="38"/>
  <c r="T142" i="38"/>
  <c r="FE143" i="38"/>
  <c r="CD144" i="38"/>
  <c r="DO141" i="38"/>
  <c r="AN142" i="38"/>
  <c r="FA142" i="38"/>
  <c r="BZ143" i="38"/>
  <c r="DY198" i="38"/>
  <c r="AX199" i="38"/>
  <c r="FE197" i="38"/>
  <c r="CD198" i="38"/>
  <c r="EV141" i="38"/>
  <c r="BU142" i="38"/>
  <c r="FH194" i="38"/>
  <c r="CG195" i="38"/>
  <c r="DM144" i="38"/>
  <c r="AL145" i="38"/>
  <c r="ED195" i="38"/>
  <c r="BC196" i="38"/>
  <c r="BA141" i="38"/>
  <c r="EE142" i="38"/>
  <c r="BD143" i="38"/>
  <c r="AX143" i="38"/>
  <c r="EA143" i="38"/>
  <c r="AZ144" i="38"/>
  <c r="EG196" i="38"/>
  <c r="BF197" i="38"/>
  <c r="EZ195" i="38"/>
  <c r="BY196" i="38"/>
  <c r="DP142" i="38"/>
  <c r="AO143" i="38"/>
  <c r="FJ144" i="38"/>
  <c r="CI145" i="38"/>
  <c r="FJ196" i="38"/>
  <c r="CI197" i="38"/>
  <c r="AL197" i="38"/>
  <c r="AM197" i="38"/>
  <c r="BV140" i="38"/>
  <c r="AO197" i="38"/>
  <c r="DQ142" i="38"/>
  <c r="AP143" i="38"/>
  <c r="CG145" i="38"/>
  <c r="FI141" i="38"/>
  <c r="CH142" i="38"/>
  <c r="DT195" i="38"/>
  <c r="AS196" i="38"/>
  <c r="DS142" i="38"/>
  <c r="AR143" i="38"/>
  <c r="EY141" i="38"/>
  <c r="BX142" i="38"/>
  <c r="CU197" i="38"/>
  <c r="T198" i="38"/>
  <c r="FD140" i="38"/>
  <c r="CC141" i="38"/>
  <c r="ET195" i="38"/>
  <c r="BS196" i="38"/>
  <c r="V199" i="38"/>
  <c r="FD196" i="38"/>
  <c r="CC197" i="38"/>
  <c r="FI194" i="38"/>
  <c r="CH195" i="38"/>
  <c r="EC142" i="38"/>
  <c r="BB143" i="38"/>
  <c r="DH142" i="38"/>
  <c r="AG143" i="38"/>
  <c r="BS146" i="38"/>
  <c r="EC195" i="38"/>
  <c r="BB196" i="38"/>
  <c r="DS195" i="38"/>
  <c r="AR196" i="38"/>
  <c r="EW193" i="38"/>
  <c r="BV194" i="38"/>
  <c r="EA195" i="38"/>
  <c r="AZ196" i="38"/>
  <c r="FG197" i="38"/>
  <c r="CF198" i="38"/>
  <c r="EG141" i="38"/>
  <c r="BF142" i="38"/>
  <c r="BD196" i="38"/>
  <c r="DT141" i="38"/>
  <c r="AS142" i="38"/>
  <c r="EB198" i="38"/>
  <c r="BA199" i="38"/>
  <c r="EU195" i="38"/>
  <c r="BT196" i="38"/>
  <c r="CV140" i="38"/>
  <c r="U141" i="38"/>
  <c r="EU143" i="38"/>
  <c r="BT144" i="38"/>
  <c r="DQ194" i="38"/>
  <c r="AP195" i="38"/>
  <c r="ED142" i="38"/>
  <c r="BC143" i="38"/>
  <c r="BU198" i="38"/>
  <c r="DN144" i="38"/>
  <c r="AM145" i="38"/>
  <c r="S140" i="38"/>
  <c r="CW143" i="38"/>
  <c r="V144" i="38"/>
  <c r="CY194" i="38"/>
  <c r="X195" i="38"/>
  <c r="FG142" i="38"/>
  <c r="CF143" i="38"/>
  <c r="EZ142" i="38"/>
  <c r="BY143" i="38"/>
  <c r="DZ141" i="38"/>
  <c r="AY142" i="38"/>
  <c r="FA196" i="38"/>
  <c r="BZ197" i="38"/>
  <c r="DZ197" i="38"/>
  <c r="AY198" i="38"/>
  <c r="AG89" i="38"/>
  <c r="EV86" i="38"/>
  <c r="BU87" i="38"/>
  <c r="CW89" i="38"/>
  <c r="V90" i="38"/>
  <c r="CV85" i="38"/>
  <c r="U86" i="38"/>
  <c r="CY87" i="38"/>
  <c r="X88" i="38"/>
  <c r="AR86" i="38"/>
  <c r="CU87" i="38"/>
  <c r="T88" i="38"/>
  <c r="CD92" i="38"/>
  <c r="DZ85" i="38"/>
  <c r="AY86" i="38"/>
  <c r="CH85" i="38"/>
  <c r="CC88" i="38"/>
  <c r="AS85" i="38"/>
  <c r="BZ89" i="38"/>
  <c r="AP86" i="38"/>
  <c r="EC91" i="38"/>
  <c r="BB92" i="38"/>
  <c r="EU89" i="38"/>
  <c r="ET86" i="38"/>
  <c r="BS87" i="38"/>
  <c r="ED89" i="38"/>
  <c r="BC90" i="38"/>
  <c r="EB88" i="38"/>
  <c r="BA89" i="38"/>
  <c r="BY86" i="38"/>
  <c r="EU90" i="38"/>
  <c r="BX89" i="38"/>
  <c r="EA88" i="38"/>
  <c r="AZ89" i="38"/>
  <c r="DO86" i="38"/>
  <c r="AN87" i="38"/>
  <c r="EU87" i="38"/>
  <c r="CT87" i="38"/>
  <c r="S88" i="38"/>
  <c r="DP87" i="38"/>
  <c r="AO88" i="38"/>
  <c r="CF87" i="38"/>
  <c r="FJ87" i="38"/>
  <c r="CI88" i="38"/>
  <c r="DY86" i="38"/>
  <c r="AX87" i="38"/>
  <c r="DN85" i="38"/>
  <c r="AM86" i="38"/>
  <c r="EE87" i="38"/>
  <c r="BD88" i="38"/>
  <c r="EW92" i="38"/>
  <c r="BV93" i="38"/>
  <c r="EU92" i="38"/>
  <c r="EU59" i="38"/>
  <c r="EU63" i="38"/>
  <c r="EU62" i="38"/>
  <c r="EU60" i="38"/>
  <c r="EU61" i="38"/>
  <c r="EU65" i="38"/>
  <c r="EU71" i="38"/>
  <c r="EU64" i="38"/>
  <c r="EU67" i="38"/>
  <c r="EU66" i="38"/>
  <c r="EU68" i="38"/>
  <c r="EU72" i="38"/>
  <c r="EU73" i="38"/>
  <c r="EU69" i="38"/>
  <c r="EU70" i="38"/>
  <c r="EU74" i="38"/>
  <c r="EU76" i="38"/>
  <c r="EU75" i="38"/>
  <c r="EU79" i="38"/>
  <c r="EU77" i="38"/>
  <c r="EU78" i="38"/>
  <c r="EU81" i="38"/>
  <c r="EU80" i="38"/>
  <c r="EU85" i="38"/>
  <c r="EU84" i="38"/>
  <c r="EU83" i="38"/>
  <c r="EU82" i="38"/>
  <c r="EU86" i="38"/>
  <c r="CG86" i="38"/>
  <c r="BF87" i="38"/>
  <c r="EU91" i="38"/>
  <c r="V36" i="38"/>
  <c r="BV33" i="38"/>
  <c r="BD31" i="38"/>
  <c r="AO33" i="38"/>
  <c r="AG35" i="38"/>
  <c r="DH32" i="38" s="1"/>
  <c r="T36" i="38"/>
  <c r="BY32" i="38"/>
  <c r="BT35" i="38"/>
  <c r="BF33" i="38"/>
  <c r="CD32" i="38"/>
  <c r="AP34" i="38"/>
  <c r="CC33" i="38"/>
  <c r="CI30" i="38"/>
  <c r="X33" i="38"/>
  <c r="BC35" i="38"/>
  <c r="AY31" i="38"/>
  <c r="AM34" i="38"/>
  <c r="BS34" i="38"/>
  <c r="CG34" i="38"/>
  <c r="BA36" i="38"/>
  <c r="AR31" i="38"/>
  <c r="AZ33" i="38"/>
  <c r="BX30" i="38"/>
  <c r="S34" i="38"/>
  <c r="AN34" i="38"/>
  <c r="BB31" i="38"/>
  <c r="U35" i="38"/>
  <c r="CH32" i="38"/>
  <c r="BZ30" i="38"/>
  <c r="AX33" i="38"/>
  <c r="AL31" i="38"/>
  <c r="BU31" i="38"/>
  <c r="AS31" i="38"/>
  <c r="CF34" i="38"/>
  <c r="CG253" i="38"/>
  <c r="FG253" i="38"/>
  <c r="CF254" i="38"/>
  <c r="DS255" i="38"/>
  <c r="AR256" i="38"/>
  <c r="EZ251" i="38"/>
  <c r="BY252" i="38"/>
  <c r="EV251" i="38"/>
  <c r="BU252" i="38"/>
  <c r="EA250" i="38"/>
  <c r="AZ251" i="38"/>
  <c r="FI252" i="38"/>
  <c r="CH253" i="38"/>
  <c r="ED251" i="38"/>
  <c r="BC252" i="38"/>
  <c r="EU253" i="38"/>
  <c r="BT254" i="38"/>
  <c r="BV256" i="38"/>
  <c r="BS254" i="38"/>
  <c r="DT252" i="38"/>
  <c r="AS253" i="38"/>
  <c r="CW253" i="38"/>
  <c r="V254" i="38"/>
  <c r="FE251" i="38"/>
  <c r="CD252" i="38"/>
  <c r="CT252" i="38"/>
  <c r="S253" i="38"/>
  <c r="DN251" i="38"/>
  <c r="AM252" i="38"/>
  <c r="DY253" i="38"/>
  <c r="AX254" i="38"/>
  <c r="DH251" i="38"/>
  <c r="AG252" i="38"/>
  <c r="CY250" i="38"/>
  <c r="X251" i="38"/>
  <c r="EC249" i="38"/>
  <c r="BB250" i="38"/>
  <c r="DZ249" i="38"/>
  <c r="AY250" i="38"/>
  <c r="EG251" i="38"/>
  <c r="BF252" i="38"/>
  <c r="CU253" i="38"/>
  <c r="T254" i="38"/>
  <c r="FJ253" i="38"/>
  <c r="CI254" i="38"/>
  <c r="DP250" i="38"/>
  <c r="AO251" i="38"/>
  <c r="FA254" i="38"/>
  <c r="BZ255" i="38"/>
  <c r="DQ254" i="38"/>
  <c r="AP255" i="38"/>
  <c r="EY249" i="38"/>
  <c r="BX250" i="38"/>
  <c r="EE251" i="38"/>
  <c r="BD252" i="38"/>
  <c r="CV253" i="38"/>
  <c r="U254" i="38"/>
  <c r="EB251" i="38"/>
  <c r="BA252" i="38"/>
  <c r="DM255" i="38" l="1"/>
  <c r="AL256" i="38"/>
  <c r="DM86" i="38"/>
  <c r="AL87" i="38"/>
  <c r="FD255" i="38"/>
  <c r="CC256" i="38"/>
  <c r="DO254" i="38"/>
  <c r="AN255" i="38"/>
  <c r="CV199" i="38"/>
  <c r="U200" i="38"/>
  <c r="DH194" i="38"/>
  <c r="AG195" i="38"/>
  <c r="CT195" i="38"/>
  <c r="S196" i="38"/>
  <c r="FG198" i="38"/>
  <c r="CF199" i="38"/>
  <c r="ET196" i="38"/>
  <c r="BS197" i="38"/>
  <c r="DQ143" i="38"/>
  <c r="AP144" i="38"/>
  <c r="DM145" i="38"/>
  <c r="AL146" i="38"/>
  <c r="FA143" i="38"/>
  <c r="BZ144" i="38"/>
  <c r="AN197" i="38"/>
  <c r="EB199" i="38"/>
  <c r="BA200" i="38"/>
  <c r="DH143" i="38"/>
  <c r="AG144" i="38"/>
  <c r="EZ143" i="38"/>
  <c r="BY144" i="38"/>
  <c r="S141" i="38"/>
  <c r="FJ197" i="38"/>
  <c r="CI198" i="38"/>
  <c r="DN145" i="38"/>
  <c r="AM146" i="38"/>
  <c r="EC143" i="38"/>
  <c r="BB144" i="38"/>
  <c r="DT196" i="38"/>
  <c r="AS197" i="38"/>
  <c r="AO198" i="38"/>
  <c r="AX144" i="38"/>
  <c r="DO142" i="38"/>
  <c r="AN143" i="38"/>
  <c r="EY197" i="38"/>
  <c r="BX198" i="38"/>
  <c r="EA196" i="38"/>
  <c r="AZ197" i="38"/>
  <c r="FD141" i="38"/>
  <c r="CC142" i="38"/>
  <c r="FG143" i="38"/>
  <c r="CF144" i="38"/>
  <c r="DT142" i="38"/>
  <c r="AS143" i="38"/>
  <c r="FJ145" i="38"/>
  <c r="CI146" i="38"/>
  <c r="FH195" i="38"/>
  <c r="CG196" i="38"/>
  <c r="EW194" i="38"/>
  <c r="BV195" i="38"/>
  <c r="FI195" i="38"/>
  <c r="CH196" i="38"/>
  <c r="EE143" i="38"/>
  <c r="BD144" i="38"/>
  <c r="FE144" i="38"/>
  <c r="CD145" i="38"/>
  <c r="DQ195" i="38"/>
  <c r="AP196" i="38"/>
  <c r="CY195" i="38"/>
  <c r="X196" i="38"/>
  <c r="CU198" i="38"/>
  <c r="T199" i="38"/>
  <c r="BV141" i="38"/>
  <c r="DP143" i="38"/>
  <c r="AO144" i="38"/>
  <c r="EV142" i="38"/>
  <c r="BU143" i="38"/>
  <c r="ED143" i="38"/>
  <c r="BC144" i="38"/>
  <c r="EU144" i="38"/>
  <c r="BT145" i="38"/>
  <c r="BD197" i="38"/>
  <c r="DS196" i="38"/>
  <c r="AR197" i="38"/>
  <c r="FD197" i="38"/>
  <c r="CC198" i="38"/>
  <c r="FI142" i="38"/>
  <c r="CH143" i="38"/>
  <c r="AM198" i="38"/>
  <c r="EZ196" i="38"/>
  <c r="BY197" i="38"/>
  <c r="FE198" i="38"/>
  <c r="CD199" i="38"/>
  <c r="CU142" i="38"/>
  <c r="T143" i="38"/>
  <c r="BU199" i="38"/>
  <c r="CV141" i="38"/>
  <c r="U142" i="38"/>
  <c r="EC196" i="38"/>
  <c r="BB197" i="38"/>
  <c r="EY142" i="38"/>
  <c r="BX143" i="38"/>
  <c r="BA142" i="38"/>
  <c r="DZ198" i="38"/>
  <c r="AY199" i="38"/>
  <c r="FA197" i="38"/>
  <c r="BZ198" i="38"/>
  <c r="CW144" i="38"/>
  <c r="V145" i="38"/>
  <c r="EG197" i="38"/>
  <c r="BF198" i="38"/>
  <c r="DY199" i="38"/>
  <c r="AX200" i="38"/>
  <c r="EG142" i="38"/>
  <c r="BF143" i="38"/>
  <c r="V200" i="38"/>
  <c r="DS143" i="38"/>
  <c r="AR144" i="38"/>
  <c r="CG146" i="38"/>
  <c r="ED196" i="38"/>
  <c r="BC197" i="38"/>
  <c r="EU196" i="38"/>
  <c r="BT197" i="38"/>
  <c r="BS147" i="38"/>
  <c r="DZ142" i="38"/>
  <c r="AY143" i="38"/>
  <c r="AL198" i="38"/>
  <c r="EA144" i="38"/>
  <c r="AZ145" i="38"/>
  <c r="DY87" i="38"/>
  <c r="AX88" i="38"/>
  <c r="EV87" i="38"/>
  <c r="BU88" i="38"/>
  <c r="ED90" i="38"/>
  <c r="BC91" i="38"/>
  <c r="CC89" i="38"/>
  <c r="FJ88" i="38"/>
  <c r="CI89" i="38"/>
  <c r="DO87" i="38"/>
  <c r="AN88" i="38"/>
  <c r="CH86" i="38"/>
  <c r="AG90" i="38"/>
  <c r="DH88" i="38" s="1"/>
  <c r="CF88" i="38"/>
  <c r="AR87" i="38"/>
  <c r="CG87" i="38"/>
  <c r="EW93" i="38"/>
  <c r="BV94" i="38"/>
  <c r="EA89" i="38"/>
  <c r="AZ90" i="38"/>
  <c r="AP87" i="38"/>
  <c r="DZ86" i="38"/>
  <c r="AY87" i="38"/>
  <c r="CY88" i="38"/>
  <c r="X89" i="38"/>
  <c r="BF88" i="38"/>
  <c r="BZ90" i="38"/>
  <c r="EE88" i="38"/>
  <c r="BD89" i="38"/>
  <c r="BY87" i="38"/>
  <c r="CD93" i="38"/>
  <c r="CV86" i="38"/>
  <c r="U87" i="38"/>
  <c r="DP88" i="38"/>
  <c r="AO89" i="38"/>
  <c r="ET87" i="38"/>
  <c r="BS88" i="38"/>
  <c r="DN86" i="38"/>
  <c r="AM87" i="38"/>
  <c r="EB89" i="38"/>
  <c r="BA90" i="38"/>
  <c r="AS86" i="38"/>
  <c r="CU88" i="38"/>
  <c r="T89" i="38"/>
  <c r="CW90" i="38"/>
  <c r="V91" i="38"/>
  <c r="BX90" i="38"/>
  <c r="CT88" i="38"/>
  <c r="S89" i="38"/>
  <c r="EC92" i="38"/>
  <c r="BB93" i="38"/>
  <c r="DH33" i="38"/>
  <c r="AZ34" i="38"/>
  <c r="AP35" i="38"/>
  <c r="AO34" i="38"/>
  <c r="CF35" i="38"/>
  <c r="AY32" i="38"/>
  <c r="BT36" i="38"/>
  <c r="AN35" i="38"/>
  <c r="CI31" i="38"/>
  <c r="T37" i="38"/>
  <c r="DH29" i="38"/>
  <c r="CG35" i="38"/>
  <c r="CD33" i="38"/>
  <c r="BC36" i="38"/>
  <c r="X34" i="38"/>
  <c r="BD32" i="38"/>
  <c r="AR32" i="38"/>
  <c r="AL32" i="38"/>
  <c r="AM35" i="38"/>
  <c r="DH31" i="38"/>
  <c r="AS32" i="38"/>
  <c r="S35" i="38"/>
  <c r="CC34" i="38"/>
  <c r="DH30" i="38"/>
  <c r="CH33" i="38"/>
  <c r="AX34" i="38"/>
  <c r="DH27" i="38"/>
  <c r="BV34" i="38"/>
  <c r="U36" i="38"/>
  <c r="BX31" i="38"/>
  <c r="BA37" i="38"/>
  <c r="BS35" i="38"/>
  <c r="BU32" i="38"/>
  <c r="BF34" i="38"/>
  <c r="BY33" i="38"/>
  <c r="DH35" i="38"/>
  <c r="DH5" i="38"/>
  <c r="DH4" i="38"/>
  <c r="DH6" i="38"/>
  <c r="DH7" i="38"/>
  <c r="DH11" i="38"/>
  <c r="DH9" i="38"/>
  <c r="DH8" i="38"/>
  <c r="DH10" i="38"/>
  <c r="DH12" i="38"/>
  <c r="DH14" i="38"/>
  <c r="DH13" i="38"/>
  <c r="DH15" i="38"/>
  <c r="DH16" i="38"/>
  <c r="DH19" i="38"/>
  <c r="DH18" i="38"/>
  <c r="DH17" i="38"/>
  <c r="DH20" i="38"/>
  <c r="DH23" i="38"/>
  <c r="DH21" i="38"/>
  <c r="DH22" i="38"/>
  <c r="DH24" i="38"/>
  <c r="DH25" i="38"/>
  <c r="DH26" i="38"/>
  <c r="DH28" i="38"/>
  <c r="BZ31" i="38"/>
  <c r="BB32" i="38"/>
  <c r="DH34" i="38"/>
  <c r="V37" i="38"/>
  <c r="EZ252" i="38"/>
  <c r="BY253" i="38"/>
  <c r="EC250" i="38"/>
  <c r="BB251" i="38"/>
  <c r="FE252" i="38"/>
  <c r="CD253" i="38"/>
  <c r="EE252" i="38"/>
  <c r="BD253" i="38"/>
  <c r="EU254" i="38"/>
  <c r="BT255" i="38"/>
  <c r="DS256" i="38"/>
  <c r="AR257" i="38"/>
  <c r="BV257" i="38"/>
  <c r="CY251" i="38"/>
  <c r="X252" i="38"/>
  <c r="CV254" i="38"/>
  <c r="U255" i="38"/>
  <c r="EY250" i="38"/>
  <c r="BX251" i="38"/>
  <c r="CW254" i="38"/>
  <c r="V255" i="38"/>
  <c r="ED252" i="38"/>
  <c r="BC253" i="38"/>
  <c r="CU254" i="38"/>
  <c r="T255" i="38"/>
  <c r="DH252" i="38"/>
  <c r="AG253" i="38"/>
  <c r="FG254" i="38"/>
  <c r="CF255" i="38"/>
  <c r="DT253" i="38"/>
  <c r="AS254" i="38"/>
  <c r="FI253" i="38"/>
  <c r="CH254" i="38"/>
  <c r="DQ255" i="38"/>
  <c r="AP256" i="38"/>
  <c r="DY254" i="38"/>
  <c r="AX255" i="38"/>
  <c r="FA255" i="38"/>
  <c r="BZ256" i="38"/>
  <c r="BS255" i="38"/>
  <c r="EA251" i="38"/>
  <c r="AZ252" i="38"/>
  <c r="EB252" i="38"/>
  <c r="BA253" i="38"/>
  <c r="EG252" i="38"/>
  <c r="BF253" i="38"/>
  <c r="DN252" i="38"/>
  <c r="AM253" i="38"/>
  <c r="CG254" i="38"/>
  <c r="FJ254" i="38"/>
  <c r="CI255" i="38"/>
  <c r="DP251" i="38"/>
  <c r="AO252" i="38"/>
  <c r="EV252" i="38"/>
  <c r="BU253" i="38"/>
  <c r="DZ250" i="38"/>
  <c r="AY251" i="38"/>
  <c r="CT253" i="38"/>
  <c r="S254" i="38"/>
  <c r="DM256" i="38" l="1"/>
  <c r="AL257" i="38"/>
  <c r="DM87" i="38"/>
  <c r="AL88" i="38"/>
  <c r="DO255" i="38"/>
  <c r="AN256" i="38"/>
  <c r="FD256" i="38"/>
  <c r="CC257" i="38"/>
  <c r="CT196" i="38"/>
  <c r="S197" i="38"/>
  <c r="DH195" i="38"/>
  <c r="AG196" i="38"/>
  <c r="CV200" i="38"/>
  <c r="U201" i="38"/>
  <c r="EC197" i="38"/>
  <c r="BB198" i="38"/>
  <c r="EZ197" i="38"/>
  <c r="BY198" i="38"/>
  <c r="FD198" i="38"/>
  <c r="CC199" i="38"/>
  <c r="DQ196" i="38"/>
  <c r="AP197" i="38"/>
  <c r="AO199" i="38"/>
  <c r="DZ199" i="38"/>
  <c r="AY200" i="38"/>
  <c r="EV143" i="38"/>
  <c r="BU144" i="38"/>
  <c r="FH196" i="38"/>
  <c r="CG197" i="38"/>
  <c r="EA197" i="38"/>
  <c r="AZ198" i="38"/>
  <c r="ET197" i="38"/>
  <c r="BS198" i="38"/>
  <c r="ED197" i="38"/>
  <c r="BC198" i="38"/>
  <c r="DY200" i="38"/>
  <c r="AX201" i="38"/>
  <c r="DS197" i="38"/>
  <c r="AR198" i="38"/>
  <c r="FE145" i="38"/>
  <c r="CD146" i="38"/>
  <c r="DT197" i="38"/>
  <c r="AS198" i="38"/>
  <c r="DZ143" i="38"/>
  <c r="AY144" i="38"/>
  <c r="CV142" i="38"/>
  <c r="U143" i="38"/>
  <c r="AM199" i="38"/>
  <c r="DP144" i="38"/>
  <c r="AO145" i="38"/>
  <c r="EY198" i="38"/>
  <c r="BX199" i="38"/>
  <c r="FG199" i="38"/>
  <c r="CF200" i="38"/>
  <c r="CG147" i="38"/>
  <c r="EG198" i="38"/>
  <c r="BF199" i="38"/>
  <c r="EE144" i="38"/>
  <c r="BD145" i="38"/>
  <c r="FJ146" i="38"/>
  <c r="CI147" i="38"/>
  <c r="EC144" i="38"/>
  <c r="BB145" i="38"/>
  <c r="AN198" i="38"/>
  <c r="BS148" i="38"/>
  <c r="FI143" i="38"/>
  <c r="CH144" i="38"/>
  <c r="BD198" i="38"/>
  <c r="DO143" i="38"/>
  <c r="AN144" i="38"/>
  <c r="S142" i="38"/>
  <c r="DS144" i="38"/>
  <c r="AR145" i="38"/>
  <c r="BU200" i="38"/>
  <c r="BV142" i="38"/>
  <c r="DN146" i="38"/>
  <c r="AM147" i="38"/>
  <c r="FA144" i="38"/>
  <c r="BZ145" i="38"/>
  <c r="BA143" i="38"/>
  <c r="EU145" i="38"/>
  <c r="BT146" i="38"/>
  <c r="FI196" i="38"/>
  <c r="CH197" i="38"/>
  <c r="DT143" i="38"/>
  <c r="AS144" i="38"/>
  <c r="EZ144" i="38"/>
  <c r="BY145" i="38"/>
  <c r="EU197" i="38"/>
  <c r="BT198" i="38"/>
  <c r="AL199" i="38"/>
  <c r="CU143" i="38"/>
  <c r="T144" i="38"/>
  <c r="CU199" i="38"/>
  <c r="T200" i="38"/>
  <c r="DM146" i="38"/>
  <c r="AL147" i="38"/>
  <c r="V201" i="38"/>
  <c r="CW145" i="38"/>
  <c r="V146" i="38"/>
  <c r="EW195" i="38"/>
  <c r="BV196" i="38"/>
  <c r="FG144" i="38"/>
  <c r="CF145" i="38"/>
  <c r="DH144" i="38"/>
  <c r="AG145" i="38"/>
  <c r="DH145" i="38" s="1"/>
  <c r="EA145" i="38"/>
  <c r="AZ146" i="38"/>
  <c r="EY143" i="38"/>
  <c r="BX144" i="38"/>
  <c r="FE199" i="38"/>
  <c r="CD200" i="38"/>
  <c r="CY196" i="38"/>
  <c r="X197" i="38"/>
  <c r="AX145" i="38"/>
  <c r="FJ198" i="38"/>
  <c r="CI199" i="38"/>
  <c r="DQ144" i="38"/>
  <c r="AP145" i="38"/>
  <c r="EG143" i="38"/>
  <c r="BF144" i="38"/>
  <c r="FA198" i="38"/>
  <c r="BZ199" i="38"/>
  <c r="ED144" i="38"/>
  <c r="BC145" i="38"/>
  <c r="FD142" i="38"/>
  <c r="CC143" i="38"/>
  <c r="EB200" i="38"/>
  <c r="BA201" i="38"/>
  <c r="DN87" i="38"/>
  <c r="AM88" i="38"/>
  <c r="CH87" i="38"/>
  <c r="ED91" i="38"/>
  <c r="BC92" i="38"/>
  <c r="BZ91" i="38"/>
  <c r="EW94" i="38"/>
  <c r="BV95" i="38"/>
  <c r="AR88" i="38"/>
  <c r="DO88" i="38"/>
  <c r="AN89" i="38"/>
  <c r="EV88" i="38"/>
  <c r="BU89" i="38"/>
  <c r="CD94" i="38"/>
  <c r="CW91" i="38"/>
  <c r="V92" i="38"/>
  <c r="CY89" i="38"/>
  <c r="X90" i="38"/>
  <c r="CY90" i="38" s="1"/>
  <c r="DY88" i="38"/>
  <c r="AX89" i="38"/>
  <c r="CU89" i="38"/>
  <c r="T90" i="38"/>
  <c r="BY88" i="38"/>
  <c r="FJ89" i="38"/>
  <c r="CI90" i="38"/>
  <c r="BX91" i="38"/>
  <c r="EC93" i="38"/>
  <c r="BB94" i="38"/>
  <c r="DZ87" i="38"/>
  <c r="AY88" i="38"/>
  <c r="ET88" i="38"/>
  <c r="BS89" i="38"/>
  <c r="CG88" i="38"/>
  <c r="AS87" i="38"/>
  <c r="EE89" i="38"/>
  <c r="BD90" i="38"/>
  <c r="CF89" i="38"/>
  <c r="CF90" i="38" s="1"/>
  <c r="CC90" i="38"/>
  <c r="CT89" i="38"/>
  <c r="S90" i="38"/>
  <c r="DP89" i="38"/>
  <c r="AO90" i="38"/>
  <c r="AP88" i="38"/>
  <c r="EB90" i="38"/>
  <c r="BA91" i="38"/>
  <c r="DH90" i="38"/>
  <c r="DH62" i="38"/>
  <c r="DH59" i="38"/>
  <c r="DH60" i="38"/>
  <c r="DH63" i="38"/>
  <c r="DH64" i="38"/>
  <c r="DH65" i="38"/>
  <c r="DH61" i="38"/>
  <c r="DH66" i="38"/>
  <c r="DH71" i="38"/>
  <c r="DH69" i="38"/>
  <c r="DH67" i="38"/>
  <c r="DH68" i="38"/>
  <c r="DH72" i="38"/>
  <c r="DH70" i="38"/>
  <c r="DH73" i="38"/>
  <c r="DH74" i="38"/>
  <c r="DH75" i="38"/>
  <c r="DH76" i="38"/>
  <c r="DH79" i="38"/>
  <c r="DH77" i="38"/>
  <c r="DH78" i="38"/>
  <c r="DH82" i="38"/>
  <c r="DH80" i="38"/>
  <c r="DH83" i="38"/>
  <c r="DH87" i="38"/>
  <c r="DH84" i="38"/>
  <c r="DH81" i="38"/>
  <c r="DH85" i="38"/>
  <c r="DH86" i="38"/>
  <c r="CV87" i="38"/>
  <c r="U88" i="38"/>
  <c r="BF89" i="38"/>
  <c r="EA90" i="38"/>
  <c r="AZ91" i="38"/>
  <c r="DH89" i="38"/>
  <c r="BF35" i="38"/>
  <c r="BB33" i="38"/>
  <c r="BY34" i="38"/>
  <c r="AN36" i="38"/>
  <c r="V38" i="38"/>
  <c r="AP36" i="38"/>
  <c r="T38" i="38"/>
  <c r="AM36" i="38"/>
  <c r="AY33" i="38"/>
  <c r="CD34" i="38"/>
  <c r="U37" i="38"/>
  <c r="CH34" i="38"/>
  <c r="BD33" i="38"/>
  <c r="AZ35" i="38"/>
  <c r="CC35" i="38"/>
  <c r="S36" i="38"/>
  <c r="BS36" i="38"/>
  <c r="BV35" i="38"/>
  <c r="CI32" i="38"/>
  <c r="BT37" i="38"/>
  <c r="EU34" i="38" s="1"/>
  <c r="BZ32" i="38"/>
  <c r="AL33" i="38"/>
  <c r="X35" i="38"/>
  <c r="CY31" i="38" s="1"/>
  <c r="CF36" i="38"/>
  <c r="BA38" i="38"/>
  <c r="BA39" i="38" s="1"/>
  <c r="CG36" i="38"/>
  <c r="AX35" i="38"/>
  <c r="AS33" i="38"/>
  <c r="BX32" i="38"/>
  <c r="BU33" i="38"/>
  <c r="AR33" i="38"/>
  <c r="BC37" i="38"/>
  <c r="AO35" i="38"/>
  <c r="EU255" i="38"/>
  <c r="BT256" i="38"/>
  <c r="EA252" i="38"/>
  <c r="AZ253" i="38"/>
  <c r="CY252" i="38"/>
  <c r="X253" i="38"/>
  <c r="FJ255" i="38"/>
  <c r="CI256" i="38"/>
  <c r="CU255" i="38"/>
  <c r="T256" i="38"/>
  <c r="EE253" i="38"/>
  <c r="BD254" i="38"/>
  <c r="DH253" i="38"/>
  <c r="AG254" i="38"/>
  <c r="CG255" i="38"/>
  <c r="DQ256" i="38"/>
  <c r="AP257" i="38"/>
  <c r="FE253" i="38"/>
  <c r="CD254" i="38"/>
  <c r="DY255" i="38"/>
  <c r="AX256" i="38"/>
  <c r="ED253" i="38"/>
  <c r="BC254" i="38"/>
  <c r="BS256" i="38"/>
  <c r="CW255" i="38"/>
  <c r="V256" i="38"/>
  <c r="EC251" i="38"/>
  <c r="BB252" i="38"/>
  <c r="DZ251" i="38"/>
  <c r="AY252" i="38"/>
  <c r="FI254" i="38"/>
  <c r="CH255" i="38"/>
  <c r="DN253" i="38"/>
  <c r="AM254" i="38"/>
  <c r="DP252" i="38"/>
  <c r="AO253" i="38"/>
  <c r="EY251" i="38"/>
  <c r="BX252" i="38"/>
  <c r="BV258" i="38"/>
  <c r="EZ253" i="38"/>
  <c r="BY254" i="38"/>
  <c r="DT254" i="38"/>
  <c r="AS255" i="38"/>
  <c r="EV253" i="38"/>
  <c r="BU254" i="38"/>
  <c r="EG253" i="38"/>
  <c r="BF254" i="38"/>
  <c r="CT254" i="38"/>
  <c r="S255" i="38"/>
  <c r="CV255" i="38"/>
  <c r="U256" i="38"/>
  <c r="DS257" i="38"/>
  <c r="AR258" i="38"/>
  <c r="FA256" i="38"/>
  <c r="BZ257" i="38"/>
  <c r="FG255" i="38"/>
  <c r="CF256" i="38"/>
  <c r="EB253" i="38"/>
  <c r="BA254" i="38"/>
  <c r="DM257" i="38" l="1"/>
  <c r="AL258" i="38"/>
  <c r="DM88" i="38"/>
  <c r="AL89" i="38"/>
  <c r="FD257" i="38"/>
  <c r="CC258" i="38"/>
  <c r="DO256" i="38"/>
  <c r="AN257" i="38"/>
  <c r="CV201" i="38"/>
  <c r="U202" i="38"/>
  <c r="DH196" i="38"/>
  <c r="AG197" i="38"/>
  <c r="CT197" i="38"/>
  <c r="S198" i="38"/>
  <c r="AX146" i="38"/>
  <c r="BT199" i="38"/>
  <c r="EU198" i="38"/>
  <c r="BV143" i="38"/>
  <c r="AN199" i="38"/>
  <c r="CV143" i="38"/>
  <c r="U144" i="38"/>
  <c r="FJ199" i="38"/>
  <c r="CI200" i="38"/>
  <c r="DM147" i="38"/>
  <c r="AL148" i="38"/>
  <c r="CG148" i="38"/>
  <c r="FH146" i="38" s="1"/>
  <c r="DZ200" i="38"/>
  <c r="AY201" i="38"/>
  <c r="EC198" i="38"/>
  <c r="BB199" i="38"/>
  <c r="CY197" i="38"/>
  <c r="X198" i="38"/>
  <c r="FG145" i="38"/>
  <c r="CF146" i="38"/>
  <c r="EZ145" i="38"/>
  <c r="BY146" i="38"/>
  <c r="EC145" i="38"/>
  <c r="BB146" i="38"/>
  <c r="DZ144" i="38"/>
  <c r="AY145" i="38"/>
  <c r="FA199" i="38"/>
  <c r="BZ200" i="38"/>
  <c r="CU200" i="38"/>
  <c r="T201" i="38"/>
  <c r="BU201" i="38"/>
  <c r="FG200" i="38"/>
  <c r="CF201" i="38"/>
  <c r="ED198" i="38"/>
  <c r="BC199" i="38"/>
  <c r="EG144" i="38"/>
  <c r="BF145" i="38"/>
  <c r="FE200" i="38"/>
  <c r="CD201" i="38"/>
  <c r="EW196" i="38"/>
  <c r="BV197" i="38"/>
  <c r="BA144" i="38"/>
  <c r="BD199" i="38"/>
  <c r="FJ147" i="38"/>
  <c r="CI148" i="38"/>
  <c r="FH144" i="38"/>
  <c r="DT144" i="38"/>
  <c r="AS145" i="38"/>
  <c r="DS145" i="38"/>
  <c r="AR146" i="38"/>
  <c r="EY199" i="38"/>
  <c r="BX200" i="38"/>
  <c r="DT198" i="38"/>
  <c r="AS199" i="38"/>
  <c r="ET198" i="38"/>
  <c r="BS199" i="38"/>
  <c r="AO200" i="38"/>
  <c r="EY144" i="38"/>
  <c r="BX145" i="38"/>
  <c r="FA145" i="38"/>
  <c r="BZ146" i="38"/>
  <c r="FI144" i="38"/>
  <c r="CH145" i="38"/>
  <c r="EE145" i="38"/>
  <c r="BD146" i="38"/>
  <c r="FD143" i="38"/>
  <c r="CC144" i="38"/>
  <c r="FI197" i="38"/>
  <c r="CH198" i="38"/>
  <c r="FE146" i="38"/>
  <c r="CD147" i="38"/>
  <c r="EA198" i="38"/>
  <c r="AZ199" i="38"/>
  <c r="DQ197" i="38"/>
  <c r="AP198" i="38"/>
  <c r="CU144" i="38"/>
  <c r="T145" i="38"/>
  <c r="DQ145" i="38"/>
  <c r="AP146" i="38"/>
  <c r="CW146" i="38"/>
  <c r="V147" i="38"/>
  <c r="DN147" i="38"/>
  <c r="AM148" i="38"/>
  <c r="DP145" i="38"/>
  <c r="AO146" i="38"/>
  <c r="EB201" i="38"/>
  <c r="BA202" i="38"/>
  <c r="EA146" i="38"/>
  <c r="AZ147" i="38"/>
  <c r="FH145" i="38"/>
  <c r="DS198" i="38"/>
  <c r="AR199" i="38"/>
  <c r="FH197" i="38"/>
  <c r="CG198" i="38"/>
  <c r="FD199" i="38"/>
  <c r="CC200" i="38"/>
  <c r="V202" i="38"/>
  <c r="AL200" i="38"/>
  <c r="EU146" i="38"/>
  <c r="BT147" i="38"/>
  <c r="EU147" i="38" s="1"/>
  <c r="S143" i="38"/>
  <c r="BS149" i="38"/>
  <c r="EG199" i="38"/>
  <c r="BF200" i="38"/>
  <c r="AM200" i="38"/>
  <c r="ED145" i="38"/>
  <c r="BC146" i="38"/>
  <c r="DO144" i="38"/>
  <c r="AN145" i="38"/>
  <c r="DY201" i="38"/>
  <c r="AX202" i="38"/>
  <c r="EV144" i="38"/>
  <c r="BU145" i="38"/>
  <c r="EZ198" i="38"/>
  <c r="BY199" i="38"/>
  <c r="EB91" i="38"/>
  <c r="BA92" i="38"/>
  <c r="EC94" i="38"/>
  <c r="BB95" i="38"/>
  <c r="DY89" i="38"/>
  <c r="AX90" i="38"/>
  <c r="AR89" i="38"/>
  <c r="CG89" i="38"/>
  <c r="CD95" i="38"/>
  <c r="CH88" i="38"/>
  <c r="EW95" i="38"/>
  <c r="BV96" i="38"/>
  <c r="CC91" i="38"/>
  <c r="BX92" i="38"/>
  <c r="EV89" i="38"/>
  <c r="BU90" i="38"/>
  <c r="DN88" i="38"/>
  <c r="AM89" i="38"/>
  <c r="FJ90" i="38"/>
  <c r="CI91" i="38"/>
  <c r="CV88" i="38"/>
  <c r="U89" i="38"/>
  <c r="AP89" i="38"/>
  <c r="ET89" i="38"/>
  <c r="BS90" i="38"/>
  <c r="DO89" i="38"/>
  <c r="AN90" i="38"/>
  <c r="CF91" i="38"/>
  <c r="EA91" i="38"/>
  <c r="AZ92" i="38"/>
  <c r="DP90" i="38"/>
  <c r="AO91" i="38"/>
  <c r="EE90" i="38"/>
  <c r="BD91" i="38"/>
  <c r="BY89" i="38"/>
  <c r="BZ92" i="38"/>
  <c r="BF90" i="38"/>
  <c r="DZ88" i="38"/>
  <c r="AY89" i="38"/>
  <c r="CT90" i="38"/>
  <c r="S91" i="38"/>
  <c r="CU90" i="38"/>
  <c r="T91" i="38"/>
  <c r="CW92" i="38"/>
  <c r="V93" i="38"/>
  <c r="ED92" i="38"/>
  <c r="BC93" i="38"/>
  <c r="AS88" i="38"/>
  <c r="CY33" i="38"/>
  <c r="CY30" i="38"/>
  <c r="BA40" i="38"/>
  <c r="CD35" i="38"/>
  <c r="BU34" i="38"/>
  <c r="CG37" i="38"/>
  <c r="CC36" i="38"/>
  <c r="EU31" i="38"/>
  <c r="BF36" i="38"/>
  <c r="AS34" i="38"/>
  <c r="CI33" i="38"/>
  <c r="EU32" i="38"/>
  <c r="AM37" i="38"/>
  <c r="CF37" i="38"/>
  <c r="AO36" i="38"/>
  <c r="BZ33" i="38"/>
  <c r="BS37" i="38"/>
  <c r="AZ36" i="38"/>
  <c r="AN37" i="38"/>
  <c r="AX36" i="38"/>
  <c r="EU35" i="38"/>
  <c r="BV36" i="38"/>
  <c r="AY34" i="38"/>
  <c r="S37" i="38"/>
  <c r="T39" i="38"/>
  <c r="BY35" i="38"/>
  <c r="AL34" i="38"/>
  <c r="CY35" i="38"/>
  <c r="CY4" i="38"/>
  <c r="CY5" i="38"/>
  <c r="CY6" i="38"/>
  <c r="CY7" i="38"/>
  <c r="CY10" i="38"/>
  <c r="CY9" i="38"/>
  <c r="CY8" i="38"/>
  <c r="CY12" i="38"/>
  <c r="CY13" i="38"/>
  <c r="CY14" i="38"/>
  <c r="CY11" i="38"/>
  <c r="CY16" i="38"/>
  <c r="CY15" i="38"/>
  <c r="CY17" i="38"/>
  <c r="CY19" i="38"/>
  <c r="CY18" i="38"/>
  <c r="CY20" i="38"/>
  <c r="CY21" i="38"/>
  <c r="CY22" i="38"/>
  <c r="CY23" i="38"/>
  <c r="CY24" i="38"/>
  <c r="CY25" i="38"/>
  <c r="CY26" i="38"/>
  <c r="CY27" i="38"/>
  <c r="CY29" i="38"/>
  <c r="CY32" i="38"/>
  <c r="CY28" i="38"/>
  <c r="BD34" i="38"/>
  <c r="AP37" i="38"/>
  <c r="EU37" i="38"/>
  <c r="EU6" i="38"/>
  <c r="EU4" i="38"/>
  <c r="EU5" i="38"/>
  <c r="EU12" i="38"/>
  <c r="EU9" i="38"/>
  <c r="EU15" i="38"/>
  <c r="EU8" i="38"/>
  <c r="EU11" i="38"/>
  <c r="EU7" i="38"/>
  <c r="EU10" i="38"/>
  <c r="EU14" i="38"/>
  <c r="EU13" i="38"/>
  <c r="EU19" i="38"/>
  <c r="EU16" i="38"/>
  <c r="EU17" i="38"/>
  <c r="EU18" i="38"/>
  <c r="EU20" i="38"/>
  <c r="EU22" i="38"/>
  <c r="EU23" i="38"/>
  <c r="EU24" i="38"/>
  <c r="EU21" i="38"/>
  <c r="EU25" i="38"/>
  <c r="EU28" i="38"/>
  <c r="EU27" i="38"/>
  <c r="EU26" i="38"/>
  <c r="EU30" i="38"/>
  <c r="EU33" i="38"/>
  <c r="EU29" i="38"/>
  <c r="U38" i="38"/>
  <c r="U39" i="38" s="1"/>
  <c r="V39" i="38"/>
  <c r="CY34" i="38"/>
  <c r="AR34" i="38"/>
  <c r="EU36" i="38"/>
  <c r="CH35" i="38"/>
  <c r="BC38" i="38"/>
  <c r="BX33" i="38"/>
  <c r="BB34" i="38"/>
  <c r="EZ254" i="38"/>
  <c r="BY255" i="38"/>
  <c r="FI255" i="38"/>
  <c r="CH256" i="38"/>
  <c r="ED254" i="38"/>
  <c r="BC255" i="38"/>
  <c r="CG256" i="38"/>
  <c r="BV259" i="38"/>
  <c r="DY256" i="38"/>
  <c r="AX257" i="38"/>
  <c r="CT255" i="38"/>
  <c r="S256" i="38"/>
  <c r="DZ252" i="38"/>
  <c r="AY253" i="38"/>
  <c r="CY253" i="38"/>
  <c r="X254" i="38"/>
  <c r="EY252" i="38"/>
  <c r="BX253" i="38"/>
  <c r="FE254" i="38"/>
  <c r="CD255" i="38"/>
  <c r="EA253" i="38"/>
  <c r="AZ254" i="38"/>
  <c r="EB254" i="38"/>
  <c r="BA255" i="38"/>
  <c r="FA257" i="38"/>
  <c r="BZ258" i="38"/>
  <c r="EG254" i="38"/>
  <c r="BF255" i="38"/>
  <c r="DQ257" i="38"/>
  <c r="AP258" i="38"/>
  <c r="FJ256" i="38"/>
  <c r="CI257" i="38"/>
  <c r="DP253" i="38"/>
  <c r="AO254" i="38"/>
  <c r="DH254" i="38"/>
  <c r="AG255" i="38"/>
  <c r="DH255" i="38" s="1"/>
  <c r="EU256" i="38"/>
  <c r="BT257" i="38"/>
  <c r="EU257" i="38" s="1"/>
  <c r="CV256" i="38"/>
  <c r="U257" i="38"/>
  <c r="EC252" i="38"/>
  <c r="BB253" i="38"/>
  <c r="CW256" i="38"/>
  <c r="V257" i="38"/>
  <c r="EV254" i="38"/>
  <c r="BU255" i="38"/>
  <c r="FG256" i="38"/>
  <c r="CF257" i="38"/>
  <c r="BS257" i="38"/>
  <c r="EE254" i="38"/>
  <c r="BD255" i="38"/>
  <c r="CU256" i="38"/>
  <c r="T257" i="38"/>
  <c r="DS258" i="38"/>
  <c r="AR259" i="38"/>
  <c r="DT255" i="38"/>
  <c r="AS256" i="38"/>
  <c r="DN254" i="38"/>
  <c r="AM255" i="38"/>
  <c r="DM258" i="38" l="1"/>
  <c r="AL259" i="38"/>
  <c r="AL90" i="38"/>
  <c r="DM89" i="38"/>
  <c r="DO257" i="38"/>
  <c r="AN258" i="38"/>
  <c r="FD258" i="38"/>
  <c r="CC259" i="38"/>
  <c r="CT198" i="38"/>
  <c r="S199" i="38"/>
  <c r="DH197" i="38"/>
  <c r="AG198" i="38"/>
  <c r="CV202" i="38"/>
  <c r="U203" i="38"/>
  <c r="EA147" i="38"/>
  <c r="AZ148" i="38"/>
  <c r="FE147" i="38"/>
  <c r="CD148" i="38"/>
  <c r="FA146" i="38"/>
  <c r="BZ147" i="38"/>
  <c r="FJ148" i="38"/>
  <c r="CI149" i="38"/>
  <c r="CY198" i="38"/>
  <c r="X199" i="38"/>
  <c r="FJ200" i="38"/>
  <c r="CI201" i="38"/>
  <c r="DO145" i="38"/>
  <c r="AN146" i="38"/>
  <c r="V203" i="38"/>
  <c r="ET199" i="38"/>
  <c r="BS200" i="38"/>
  <c r="EG145" i="38"/>
  <c r="BF146" i="38"/>
  <c r="FA200" i="38"/>
  <c r="BZ201" i="38"/>
  <c r="BS150" i="38"/>
  <c r="CW147" i="38"/>
  <c r="V148" i="38"/>
  <c r="EC199" i="38"/>
  <c r="BB200" i="38"/>
  <c r="CV144" i="38"/>
  <c r="U145" i="38"/>
  <c r="FD200" i="38"/>
  <c r="CC201" i="38"/>
  <c r="FI198" i="38"/>
  <c r="CH199" i="38"/>
  <c r="DT199" i="38"/>
  <c r="AS200" i="38"/>
  <c r="BD200" i="38"/>
  <c r="ED199" i="38"/>
  <c r="BC200" i="38"/>
  <c r="DZ145" i="38"/>
  <c r="AY146" i="38"/>
  <c r="ED146" i="38"/>
  <c r="BC147" i="38"/>
  <c r="EB202" i="38"/>
  <c r="BA203" i="38"/>
  <c r="DQ146" i="38"/>
  <c r="AP147" i="38"/>
  <c r="EY145" i="38"/>
  <c r="BX146" i="38"/>
  <c r="DZ201" i="38"/>
  <c r="AY202" i="38"/>
  <c r="EU199" i="38"/>
  <c r="BT200" i="38"/>
  <c r="FH198" i="38"/>
  <c r="CG199" i="38"/>
  <c r="FD144" i="38"/>
  <c r="CC145" i="38"/>
  <c r="EY200" i="38"/>
  <c r="BX201" i="38"/>
  <c r="FG201" i="38"/>
  <c r="CF202" i="38"/>
  <c r="AX147" i="38"/>
  <c r="EZ199" i="38"/>
  <c r="BY200" i="38"/>
  <c r="CU145" i="38"/>
  <c r="T146" i="38"/>
  <c r="BA145" i="38"/>
  <c r="EC146" i="38"/>
  <c r="BB147" i="38"/>
  <c r="FH148" i="38"/>
  <c r="FH114" i="38"/>
  <c r="FH115" i="38"/>
  <c r="FH119" i="38"/>
  <c r="FH118" i="38"/>
  <c r="FH117" i="38"/>
  <c r="FH120" i="38"/>
  <c r="FH121" i="38"/>
  <c r="FH116" i="38"/>
  <c r="FH122" i="38"/>
  <c r="FH123" i="38"/>
  <c r="FH124" i="38"/>
  <c r="FH126" i="38"/>
  <c r="FH125" i="38"/>
  <c r="FH127" i="38"/>
  <c r="FH128" i="38"/>
  <c r="FH131" i="38"/>
  <c r="FH129" i="38"/>
  <c r="FH133" i="38"/>
  <c r="FH130" i="38"/>
  <c r="FH134" i="38"/>
  <c r="FH132" i="38"/>
  <c r="FH135" i="38"/>
  <c r="FH138" i="38"/>
  <c r="FH137" i="38"/>
  <c r="FH136" i="38"/>
  <c r="FH139" i="38"/>
  <c r="FH142" i="38"/>
  <c r="FH141" i="38"/>
  <c r="FH140" i="38"/>
  <c r="S144" i="38"/>
  <c r="DS199" i="38"/>
  <c r="AR200" i="38"/>
  <c r="DP146" i="38"/>
  <c r="AO147" i="38"/>
  <c r="DS146" i="38"/>
  <c r="AR147" i="38"/>
  <c r="FH147" i="38"/>
  <c r="AM201" i="38"/>
  <c r="DQ198" i="38"/>
  <c r="AP199" i="38"/>
  <c r="EE146" i="38"/>
  <c r="BD147" i="38"/>
  <c r="EZ146" i="38"/>
  <c r="BY147" i="38"/>
  <c r="DM148" i="38"/>
  <c r="AL149" i="38"/>
  <c r="AN200" i="38"/>
  <c r="FH143" i="38"/>
  <c r="EV145" i="38"/>
  <c r="BU146" i="38"/>
  <c r="DT145" i="38"/>
  <c r="AS146" i="38"/>
  <c r="EW197" i="38"/>
  <c r="BV198" i="38"/>
  <c r="BU202" i="38"/>
  <c r="DY202" i="38"/>
  <c r="AX203" i="38"/>
  <c r="EG200" i="38"/>
  <c r="BF201" i="38"/>
  <c r="EA199" i="38"/>
  <c r="AZ200" i="38"/>
  <c r="FI145" i="38"/>
  <c r="CH146" i="38"/>
  <c r="FG146" i="38"/>
  <c r="CF147" i="38"/>
  <c r="AL201" i="38"/>
  <c r="DN148" i="38"/>
  <c r="AM149" i="38"/>
  <c r="AO201" i="38"/>
  <c r="FE201" i="38"/>
  <c r="CD202" i="38"/>
  <c r="CU201" i="38"/>
  <c r="T202" i="38"/>
  <c r="BV144" i="38"/>
  <c r="DP91" i="38"/>
  <c r="AO92" i="38"/>
  <c r="ET90" i="38"/>
  <c r="BS91" i="38"/>
  <c r="EC95" i="38"/>
  <c r="BB96" i="38"/>
  <c r="EC96" i="38" s="1"/>
  <c r="EW96" i="38"/>
  <c r="BV97" i="38"/>
  <c r="CG90" i="38"/>
  <c r="CT91" i="38"/>
  <c r="S92" i="38"/>
  <c r="EA92" i="38"/>
  <c r="AZ93" i="38"/>
  <c r="AS89" i="38"/>
  <c r="DN89" i="38"/>
  <c r="AM90" i="38"/>
  <c r="EB92" i="38"/>
  <c r="BA93" i="38"/>
  <c r="BY90" i="38"/>
  <c r="DZ89" i="38"/>
  <c r="AY90" i="38"/>
  <c r="AP90" i="38"/>
  <c r="EV90" i="38"/>
  <c r="BU91" i="38"/>
  <c r="EE91" i="38"/>
  <c r="BD92" i="38"/>
  <c r="CF92" i="38"/>
  <c r="CH89" i="38"/>
  <c r="ED93" i="38"/>
  <c r="BC94" i="38"/>
  <c r="CV89" i="38"/>
  <c r="U90" i="38"/>
  <c r="BX93" i="38"/>
  <c r="CD96" i="38"/>
  <c r="AR90" i="38"/>
  <c r="CW93" i="38"/>
  <c r="V94" i="38"/>
  <c r="FJ91" i="38"/>
  <c r="CI92" i="38"/>
  <c r="CU91" i="38"/>
  <c r="T92" i="38"/>
  <c r="DO90" i="38"/>
  <c r="AN91" i="38"/>
  <c r="CC92" i="38"/>
  <c r="DY90" i="38"/>
  <c r="AX91" i="38"/>
  <c r="BF91" i="38"/>
  <c r="BZ93" i="38"/>
  <c r="AO37" i="38"/>
  <c r="AZ37" i="38"/>
  <c r="AM38" i="38"/>
  <c r="BA41" i="38"/>
  <c r="EB35" i="38" s="1"/>
  <c r="U40" i="38"/>
  <c r="BD35" i="38"/>
  <c r="T40" i="38"/>
  <c r="AX37" i="38"/>
  <c r="CI34" i="38"/>
  <c r="CH36" i="38"/>
  <c r="CH37" i="38" s="1"/>
  <c r="CG38" i="38"/>
  <c r="FH32" i="38" s="1"/>
  <c r="V40" i="38"/>
  <c r="AY35" i="38"/>
  <c r="BS38" i="38"/>
  <c r="AS35" i="38"/>
  <c r="BY36" i="38"/>
  <c r="BU35" i="38"/>
  <c r="BX34" i="38"/>
  <c r="AN38" i="38"/>
  <c r="BZ34" i="38"/>
  <c r="BF37" i="38"/>
  <c r="CC37" i="38"/>
  <c r="BB35" i="38"/>
  <c r="AL35" i="38"/>
  <c r="BC39" i="38"/>
  <c r="AR35" i="38"/>
  <c r="AP38" i="38"/>
  <c r="CD36" i="38"/>
  <c r="S38" i="38"/>
  <c r="BV37" i="38"/>
  <c r="CF38" i="38"/>
  <c r="DZ253" i="38"/>
  <c r="AY254" i="38"/>
  <c r="CU257" i="38"/>
  <c r="T258" i="38"/>
  <c r="CW257" i="38"/>
  <c r="V258" i="38"/>
  <c r="FJ257" i="38"/>
  <c r="CI258" i="38"/>
  <c r="CG257" i="38"/>
  <c r="EA254" i="38"/>
  <c r="AZ255" i="38"/>
  <c r="EE255" i="38"/>
  <c r="BD256" i="38"/>
  <c r="DQ258" i="38"/>
  <c r="AP259" i="38"/>
  <c r="CT256" i="38"/>
  <c r="S257" i="38"/>
  <c r="DS259" i="38"/>
  <c r="AR260" i="38"/>
  <c r="EC253" i="38"/>
  <c r="BB254" i="38"/>
  <c r="ED255" i="38"/>
  <c r="BC256" i="38"/>
  <c r="DP254" i="38"/>
  <c r="AO255" i="38"/>
  <c r="CV257" i="38"/>
  <c r="U258" i="38"/>
  <c r="EG255" i="38"/>
  <c r="BF256" i="38"/>
  <c r="FI256" i="38"/>
  <c r="CH257" i="38"/>
  <c r="FE255" i="38"/>
  <c r="CD256" i="38"/>
  <c r="DN255" i="38"/>
  <c r="AM256" i="38"/>
  <c r="DY257" i="38"/>
  <c r="AX258" i="38"/>
  <c r="FG257" i="38"/>
  <c r="CF258" i="38"/>
  <c r="FA258" i="38"/>
  <c r="BZ259" i="38"/>
  <c r="EY253" i="38"/>
  <c r="BX254" i="38"/>
  <c r="EZ255" i="38"/>
  <c r="BY256" i="38"/>
  <c r="DT256" i="38"/>
  <c r="AS257" i="38"/>
  <c r="BS258" i="38"/>
  <c r="EV255" i="38"/>
  <c r="BU256" i="38"/>
  <c r="EB255" i="38"/>
  <c r="BA256" i="38"/>
  <c r="CY254" i="38"/>
  <c r="X255" i="38"/>
  <c r="CY255" i="38" s="1"/>
  <c r="BV260" i="38"/>
  <c r="DM259" i="38" l="1"/>
  <c r="AL260" i="38"/>
  <c r="DM90" i="38"/>
  <c r="AL91" i="38"/>
  <c r="FD259" i="38"/>
  <c r="CC260" i="38"/>
  <c r="DO258" i="38"/>
  <c r="AN259" i="38"/>
  <c r="CV203" i="38"/>
  <c r="U204" i="38"/>
  <c r="DH198" i="38"/>
  <c r="AG199" i="38"/>
  <c r="DH199" i="38" s="1"/>
  <c r="CT199" i="38"/>
  <c r="S200" i="38"/>
  <c r="AL202" i="38"/>
  <c r="BA146" i="38"/>
  <c r="DQ147" i="38"/>
  <c r="AP148" i="38"/>
  <c r="DO146" i="38"/>
  <c r="AN147" i="38"/>
  <c r="FE148" i="38"/>
  <c r="CD149" i="38"/>
  <c r="DN149" i="38"/>
  <c r="AM150" i="38"/>
  <c r="EG201" i="38"/>
  <c r="BF202" i="38"/>
  <c r="DS147" i="38"/>
  <c r="AR148" i="38"/>
  <c r="FD145" i="38"/>
  <c r="CC146" i="38"/>
  <c r="EC200" i="38"/>
  <c r="BB201" i="38"/>
  <c r="EV146" i="38"/>
  <c r="BU147" i="38"/>
  <c r="EE147" i="38"/>
  <c r="BD148" i="38"/>
  <c r="EB203" i="38"/>
  <c r="BA204" i="38"/>
  <c r="BD201" i="38"/>
  <c r="FA201" i="38"/>
  <c r="BZ202" i="38"/>
  <c r="EA148" i="38"/>
  <c r="AZ149" i="38"/>
  <c r="DY203" i="38"/>
  <c r="AX204" i="38"/>
  <c r="CU146" i="38"/>
  <c r="T147" i="38"/>
  <c r="FH199" i="38"/>
  <c r="CG200" i="38"/>
  <c r="FJ201" i="38"/>
  <c r="CI202" i="38"/>
  <c r="DQ199" i="38"/>
  <c r="AP200" i="38"/>
  <c r="DP147" i="38"/>
  <c r="AO148" i="38"/>
  <c r="ED147" i="38"/>
  <c r="BC148" i="38"/>
  <c r="DT200" i="38"/>
  <c r="AS201" i="38"/>
  <c r="EG146" i="38"/>
  <c r="BF147" i="38"/>
  <c r="BV145" i="38"/>
  <c r="EZ200" i="38"/>
  <c r="BY201" i="38"/>
  <c r="EU200" i="38"/>
  <c r="BT201" i="38"/>
  <c r="CW148" i="38"/>
  <c r="V149" i="38"/>
  <c r="CY199" i="38"/>
  <c r="X200" i="38"/>
  <c r="CY200" i="38" s="1"/>
  <c r="CU202" i="38"/>
  <c r="T203" i="38"/>
  <c r="FG147" i="38"/>
  <c r="CF148" i="38"/>
  <c r="DS200" i="38"/>
  <c r="AR201" i="38"/>
  <c r="DZ146" i="38"/>
  <c r="AY147" i="38"/>
  <c r="FI199" i="38"/>
  <c r="CH200" i="38"/>
  <c r="ET200" i="38"/>
  <c r="BS201" i="38"/>
  <c r="AN201" i="38"/>
  <c r="EC147" i="38"/>
  <c r="BB148" i="38"/>
  <c r="AX148" i="38"/>
  <c r="DZ202" i="38"/>
  <c r="AY203" i="38"/>
  <c r="FJ149" i="38"/>
  <c r="CI150" i="38"/>
  <c r="FE202" i="38"/>
  <c r="CD203" i="38"/>
  <c r="AM202" i="38"/>
  <c r="AM203" i="38" s="1"/>
  <c r="S145" i="38"/>
  <c r="ED200" i="38"/>
  <c r="BC201" i="38"/>
  <c r="FD201" i="38"/>
  <c r="CC202" i="38"/>
  <c r="V204" i="38"/>
  <c r="FI146" i="38"/>
  <c r="CH147" i="38"/>
  <c r="EW198" i="38"/>
  <c r="BV199" i="38"/>
  <c r="DM149" i="38"/>
  <c r="AL150" i="38"/>
  <c r="FG202" i="38"/>
  <c r="CF203" i="38"/>
  <c r="AO202" i="38"/>
  <c r="EA200" i="38"/>
  <c r="AZ201" i="38"/>
  <c r="EY146" i="38"/>
  <c r="BX147" i="38"/>
  <c r="BS151" i="38"/>
  <c r="FA147" i="38"/>
  <c r="BZ148" i="38"/>
  <c r="BU203" i="38"/>
  <c r="DT146" i="38"/>
  <c r="AS147" i="38"/>
  <c r="EZ147" i="38"/>
  <c r="BY148" i="38"/>
  <c r="EY201" i="38"/>
  <c r="BX202" i="38"/>
  <c r="CV145" i="38"/>
  <c r="U146" i="38"/>
  <c r="EV91" i="38"/>
  <c r="BU92" i="38"/>
  <c r="EB93" i="38"/>
  <c r="BA94" i="38"/>
  <c r="EA93" i="38"/>
  <c r="AZ94" i="38"/>
  <c r="CU92" i="38"/>
  <c r="T93" i="38"/>
  <c r="CD97" i="38"/>
  <c r="ET91" i="38"/>
  <c r="BS92" i="38"/>
  <c r="CH90" i="38"/>
  <c r="AP91" i="38"/>
  <c r="CT92" i="38"/>
  <c r="S93" i="38"/>
  <c r="DN90" i="38"/>
  <c r="AM91" i="38"/>
  <c r="DP92" i="38"/>
  <c r="AO93" i="38"/>
  <c r="BF92" i="38"/>
  <c r="BF93" i="38" s="1"/>
  <c r="DZ90" i="38"/>
  <c r="AY91" i="38"/>
  <c r="CG91" i="38"/>
  <c r="BZ94" i="38"/>
  <c r="FJ92" i="38"/>
  <c r="CI93" i="38"/>
  <c r="DY91" i="38"/>
  <c r="AX92" i="38"/>
  <c r="CF93" i="38"/>
  <c r="EW97" i="38"/>
  <c r="BV98" i="38"/>
  <c r="BX94" i="38"/>
  <c r="CW94" i="38"/>
  <c r="V95" i="38"/>
  <c r="EE92" i="38"/>
  <c r="BD93" i="38"/>
  <c r="AS90" i="38"/>
  <c r="AS91" i="38" s="1"/>
  <c r="CC93" i="38"/>
  <c r="BY91" i="38"/>
  <c r="CV90" i="38"/>
  <c r="U91" i="38"/>
  <c r="DO91" i="38"/>
  <c r="AN92" i="38"/>
  <c r="AR91" i="38"/>
  <c r="ED94" i="38"/>
  <c r="BC95" i="38"/>
  <c r="EB39" i="38"/>
  <c r="FH36" i="38"/>
  <c r="BZ35" i="38"/>
  <c r="AS36" i="38"/>
  <c r="FH38" i="38"/>
  <c r="FH7" i="38"/>
  <c r="FH5" i="38"/>
  <c r="FH8" i="38"/>
  <c r="FH6" i="38"/>
  <c r="FH4" i="38"/>
  <c r="FH9" i="38"/>
  <c r="FH13" i="38"/>
  <c r="FH11" i="38"/>
  <c r="FH10" i="38"/>
  <c r="FH12" i="38"/>
  <c r="FH14" i="38"/>
  <c r="FH15" i="38"/>
  <c r="FH16" i="38"/>
  <c r="FH18" i="38"/>
  <c r="FH17" i="38"/>
  <c r="FH21" i="38"/>
  <c r="FH22" i="38"/>
  <c r="FH19" i="38"/>
  <c r="FH20" i="38"/>
  <c r="FH23" i="38"/>
  <c r="FH24" i="38"/>
  <c r="FH25" i="38"/>
  <c r="FH26" i="38"/>
  <c r="FH27" i="38"/>
  <c r="FH28" i="38"/>
  <c r="FH29" i="38"/>
  <c r="FH30" i="38"/>
  <c r="FH35" i="38"/>
  <c r="AZ38" i="38"/>
  <c r="CC38" i="38"/>
  <c r="FH37" i="38"/>
  <c r="BS39" i="38"/>
  <c r="CH38" i="38"/>
  <c r="U41" i="38"/>
  <c r="AL36" i="38"/>
  <c r="AX38" i="38"/>
  <c r="AO38" i="38"/>
  <c r="S39" i="38"/>
  <c r="S40" i="38" s="1"/>
  <c r="CF39" i="38"/>
  <c r="FG36" i="38" s="1"/>
  <c r="BX35" i="38"/>
  <c r="AY36" i="38"/>
  <c r="CI35" i="38"/>
  <c r="AN39" i="38"/>
  <c r="BB36" i="38"/>
  <c r="T41" i="38"/>
  <c r="T42" i="38" s="1"/>
  <c r="EB38" i="38"/>
  <c r="EB41" i="38"/>
  <c r="EB5" i="38"/>
  <c r="EB6" i="38"/>
  <c r="EB4" i="38"/>
  <c r="EB8" i="38"/>
  <c r="EB7" i="38"/>
  <c r="EB9" i="38"/>
  <c r="EB11" i="38"/>
  <c r="EB14" i="38"/>
  <c r="EB10" i="38"/>
  <c r="EB16" i="38"/>
  <c r="EB13" i="38"/>
  <c r="EB12" i="38"/>
  <c r="EB18" i="38"/>
  <c r="EB15" i="38"/>
  <c r="EB17" i="38"/>
  <c r="EB20" i="38"/>
  <c r="EB21" i="38"/>
  <c r="EB19" i="38"/>
  <c r="EB24" i="38"/>
  <c r="EB22" i="38"/>
  <c r="EB25" i="38"/>
  <c r="EB23" i="38"/>
  <c r="EB27" i="38"/>
  <c r="EB26" i="38"/>
  <c r="EB28" i="38"/>
  <c r="EB30" i="38"/>
  <c r="EB29" i="38"/>
  <c r="EB32" i="38"/>
  <c r="EB33" i="38"/>
  <c r="EB31" i="38"/>
  <c r="EB34" i="38"/>
  <c r="EB36" i="38"/>
  <c r="CD37" i="38"/>
  <c r="V41" i="38"/>
  <c r="EB40" i="38"/>
  <c r="AP39" i="38"/>
  <c r="BC40" i="38"/>
  <c r="BU36" i="38"/>
  <c r="AM39" i="38"/>
  <c r="AR36" i="38"/>
  <c r="BF38" i="38"/>
  <c r="BY37" i="38"/>
  <c r="FH33" i="38"/>
  <c r="EB37" i="38"/>
  <c r="BV38" i="38"/>
  <c r="FH34" i="38"/>
  <c r="BD36" i="38"/>
  <c r="FH31" i="38"/>
  <c r="BV261" i="38"/>
  <c r="EZ256" i="38"/>
  <c r="BY257" i="38"/>
  <c r="CT257" i="38"/>
  <c r="S258" i="38"/>
  <c r="FE256" i="38"/>
  <c r="CD257" i="38"/>
  <c r="DQ259" i="38"/>
  <c r="AP260" i="38"/>
  <c r="EB256" i="38"/>
  <c r="BA257" i="38"/>
  <c r="DP255" i="38"/>
  <c r="AO256" i="38"/>
  <c r="FJ258" i="38"/>
  <c r="CI259" i="38"/>
  <c r="DT257" i="38"/>
  <c r="AS258" i="38"/>
  <c r="EY254" i="38"/>
  <c r="BX255" i="38"/>
  <c r="FI257" i="38"/>
  <c r="CH258" i="38"/>
  <c r="EE256" i="38"/>
  <c r="BD257" i="38"/>
  <c r="FA259" i="38"/>
  <c r="BZ260" i="38"/>
  <c r="CW258" i="38"/>
  <c r="V259" i="38"/>
  <c r="DN256" i="38"/>
  <c r="AM257" i="38"/>
  <c r="ED256" i="38"/>
  <c r="BC257" i="38"/>
  <c r="EG256" i="38"/>
  <c r="BF257" i="38"/>
  <c r="EA255" i="38"/>
  <c r="AZ256" i="38"/>
  <c r="EC254" i="38"/>
  <c r="BB255" i="38"/>
  <c r="FG258" i="38"/>
  <c r="CF259" i="38"/>
  <c r="FG259" i="38" s="1"/>
  <c r="CU258" i="38"/>
  <c r="T259" i="38"/>
  <c r="EV256" i="38"/>
  <c r="BU257" i="38"/>
  <c r="DY258" i="38"/>
  <c r="AX259" i="38"/>
  <c r="BS259" i="38"/>
  <c r="DS260" i="38"/>
  <c r="AR261" i="38"/>
  <c r="DZ254" i="38"/>
  <c r="AY255" i="38"/>
  <c r="CV258" i="38"/>
  <c r="U259" i="38"/>
  <c r="CG258" i="38"/>
  <c r="FH257" i="38" s="1"/>
  <c r="DM260" i="38" l="1"/>
  <c r="AL261" i="38"/>
  <c r="DM91" i="38"/>
  <c r="AL92" i="38"/>
  <c r="DO259" i="38"/>
  <c r="AN260" i="38"/>
  <c r="FD260" i="38"/>
  <c r="CC261" i="38"/>
  <c r="FD261" i="38" s="1"/>
  <c r="CT200" i="38"/>
  <c r="S201" i="38"/>
  <c r="CV204" i="38"/>
  <c r="U205" i="38"/>
  <c r="AG200" i="38"/>
  <c r="DH200" i="38" s="1"/>
  <c r="EY202" i="38"/>
  <c r="BX203" i="38"/>
  <c r="EZ148" i="38"/>
  <c r="BY149" i="38"/>
  <c r="EE148" i="38"/>
  <c r="BD149" i="38"/>
  <c r="EE149" i="38" s="1"/>
  <c r="BA147" i="38"/>
  <c r="DT147" i="38"/>
  <c r="AS148" i="38"/>
  <c r="DZ203" i="38"/>
  <c r="AY204" i="38"/>
  <c r="CU203" i="38"/>
  <c r="T204" i="38"/>
  <c r="DQ200" i="38"/>
  <c r="AP201" i="38"/>
  <c r="DY204" i="38"/>
  <c r="AX205" i="38"/>
  <c r="EG202" i="38"/>
  <c r="BF203" i="38"/>
  <c r="FI147" i="38"/>
  <c r="CH148" i="38"/>
  <c r="ET201" i="38"/>
  <c r="BS202" i="38"/>
  <c r="BS152" i="38"/>
  <c r="BV146" i="38"/>
  <c r="EV147" i="38"/>
  <c r="BU148" i="38"/>
  <c r="FG203" i="38"/>
  <c r="CF204" i="38"/>
  <c r="FG204" i="38" s="1"/>
  <c r="FI200" i="38"/>
  <c r="CH201" i="38"/>
  <c r="FJ202" i="38"/>
  <c r="CI203" i="38"/>
  <c r="DN150" i="38"/>
  <c r="AM151" i="38"/>
  <c r="AL203" i="38"/>
  <c r="S146" i="38"/>
  <c r="EY147" i="38"/>
  <c r="BX148" i="38"/>
  <c r="EA149" i="38"/>
  <c r="AZ150" i="38"/>
  <c r="EC201" i="38"/>
  <c r="BB202" i="38"/>
  <c r="CV146" i="38"/>
  <c r="U147" i="38"/>
  <c r="DZ147" i="38"/>
  <c r="AY148" i="38"/>
  <c r="CW149" i="38"/>
  <c r="V150" i="38"/>
  <c r="EG147" i="38"/>
  <c r="BF148" i="38"/>
  <c r="FE149" i="38"/>
  <c r="CD150" i="38"/>
  <c r="AM204" i="38"/>
  <c r="V205" i="38"/>
  <c r="AX149" i="38"/>
  <c r="FA202" i="38"/>
  <c r="BZ203" i="38"/>
  <c r="FD146" i="38"/>
  <c r="CC147" i="38"/>
  <c r="FE203" i="38"/>
  <c r="CD204" i="38"/>
  <c r="DS201" i="38"/>
  <c r="AR202" i="38"/>
  <c r="EU201" i="38"/>
  <c r="BT202" i="38"/>
  <c r="EU202" i="38" s="1"/>
  <c r="DT201" i="38"/>
  <c r="AS202" i="38"/>
  <c r="DO147" i="38"/>
  <c r="AN148" i="38"/>
  <c r="EA201" i="38"/>
  <c r="AZ202" i="38"/>
  <c r="DM150" i="38"/>
  <c r="AL151" i="38"/>
  <c r="FD202" i="38"/>
  <c r="CC203" i="38"/>
  <c r="EC148" i="38"/>
  <c r="BB149" i="38"/>
  <c r="FH200" i="38"/>
  <c r="CG201" i="38"/>
  <c r="BD202" i="38"/>
  <c r="FJ150" i="38"/>
  <c r="CI151" i="38"/>
  <c r="EZ201" i="38"/>
  <c r="BY202" i="38"/>
  <c r="ED148" i="38"/>
  <c r="BC149" i="38"/>
  <c r="DS148" i="38"/>
  <c r="AR149" i="38"/>
  <c r="DQ148" i="38"/>
  <c r="AP149" i="38"/>
  <c r="BU204" i="38"/>
  <c r="EW199" i="38"/>
  <c r="BV200" i="38"/>
  <c r="ED201" i="38"/>
  <c r="BC202" i="38"/>
  <c r="AN202" i="38"/>
  <c r="CU147" i="38"/>
  <c r="T148" i="38"/>
  <c r="EB204" i="38"/>
  <c r="BA205" i="38"/>
  <c r="AO203" i="38"/>
  <c r="FA148" i="38"/>
  <c r="BZ149" i="38"/>
  <c r="FG148" i="38"/>
  <c r="CF149" i="38"/>
  <c r="FG149" i="38" s="1"/>
  <c r="DP148" i="38"/>
  <c r="AO149" i="38"/>
  <c r="DY92" i="38"/>
  <c r="AX93" i="38"/>
  <c r="BZ95" i="38"/>
  <c r="CH91" i="38"/>
  <c r="DN91" i="38"/>
  <c r="AM92" i="38"/>
  <c r="EB94" i="38"/>
  <c r="BA95" i="38"/>
  <c r="ED95" i="38"/>
  <c r="BC96" i="38"/>
  <c r="ED96" i="38" s="1"/>
  <c r="ET92" i="38"/>
  <c r="BS93" i="38"/>
  <c r="AS92" i="38"/>
  <c r="BX95" i="38"/>
  <c r="EV92" i="38"/>
  <c r="BU93" i="38"/>
  <c r="FJ93" i="38"/>
  <c r="CI94" i="38"/>
  <c r="CG92" i="38"/>
  <c r="CT93" i="38"/>
  <c r="S94" i="38"/>
  <c r="CV91" i="38"/>
  <c r="U92" i="38"/>
  <c r="EE93" i="38"/>
  <c r="BD94" i="38"/>
  <c r="EE94" i="38" s="1"/>
  <c r="EW98" i="38"/>
  <c r="BV99" i="38"/>
  <c r="DO92" i="38"/>
  <c r="AN93" i="38"/>
  <c r="DZ91" i="38"/>
  <c r="AY92" i="38"/>
  <c r="BY92" i="38"/>
  <c r="AP92" i="38"/>
  <c r="CD98" i="38"/>
  <c r="AR92" i="38"/>
  <c r="CU93" i="38"/>
  <c r="T94" i="38"/>
  <c r="CC94" i="38"/>
  <c r="CF94" i="38"/>
  <c r="BF94" i="38"/>
  <c r="CW95" i="38"/>
  <c r="V96" i="38"/>
  <c r="DP93" i="38"/>
  <c r="AO94" i="38"/>
  <c r="EA94" i="38"/>
  <c r="AZ95" i="38"/>
  <c r="FG34" i="38"/>
  <c r="FG32" i="38"/>
  <c r="FG38" i="38"/>
  <c r="BD37" i="38"/>
  <c r="BU37" i="38"/>
  <c r="V42" i="38"/>
  <c r="AZ39" i="38"/>
  <c r="S41" i="38"/>
  <c r="U42" i="38"/>
  <c r="AR37" i="38"/>
  <c r="AY37" i="38"/>
  <c r="AO39" i="38"/>
  <c r="CH39" i="38"/>
  <c r="AL37" i="38"/>
  <c r="AL38" i="38" s="1"/>
  <c r="BB37" i="38"/>
  <c r="CC39" i="38"/>
  <c r="BZ36" i="38"/>
  <c r="CD38" i="38"/>
  <c r="FG25" i="38"/>
  <c r="FG39" i="38"/>
  <c r="FG4" i="38"/>
  <c r="FG9" i="38"/>
  <c r="FG8" i="38"/>
  <c r="FG7" i="38"/>
  <c r="FG6" i="38"/>
  <c r="FG10" i="38"/>
  <c r="FG5" i="38"/>
  <c r="FG13" i="38"/>
  <c r="FG14" i="38"/>
  <c r="FG11" i="38"/>
  <c r="FG12" i="38"/>
  <c r="FG15" i="38"/>
  <c r="FG16" i="38"/>
  <c r="FG19" i="38"/>
  <c r="FG17" i="38"/>
  <c r="FG18" i="38"/>
  <c r="FG20" i="38"/>
  <c r="FG21" i="38"/>
  <c r="FG23" i="38"/>
  <c r="FG22" i="38"/>
  <c r="FG24" i="38"/>
  <c r="FG26" i="38"/>
  <c r="FG27" i="38"/>
  <c r="FG28" i="38"/>
  <c r="FG29" i="38"/>
  <c r="FG30" i="38"/>
  <c r="FG31" i="38"/>
  <c r="FG37" i="38"/>
  <c r="FG35" i="38"/>
  <c r="FG33" i="38"/>
  <c r="BC41" i="38"/>
  <c r="ED37" i="38" s="1"/>
  <c r="AM40" i="38"/>
  <c r="BX36" i="38"/>
  <c r="AX39" i="38"/>
  <c r="AS37" i="38"/>
  <c r="AS38" i="38" s="1"/>
  <c r="BS40" i="38"/>
  <c r="BY38" i="38"/>
  <c r="AP40" i="38"/>
  <c r="AN40" i="38"/>
  <c r="CI36" i="38"/>
  <c r="BF39" i="38"/>
  <c r="BV39" i="38"/>
  <c r="T43" i="38"/>
  <c r="CV259" i="38"/>
  <c r="U260" i="38"/>
  <c r="EE257" i="38"/>
  <c r="BD258" i="38"/>
  <c r="EZ257" i="38"/>
  <c r="BY258" i="38"/>
  <c r="EV257" i="38"/>
  <c r="BU258" i="38"/>
  <c r="EA256" i="38"/>
  <c r="AZ257" i="38"/>
  <c r="EB257" i="38"/>
  <c r="BA258" i="38"/>
  <c r="FH253" i="38"/>
  <c r="FI258" i="38"/>
  <c r="CH259" i="38"/>
  <c r="DQ260" i="38"/>
  <c r="AP261" i="38"/>
  <c r="DP256" i="38"/>
  <c r="AO257" i="38"/>
  <c r="DZ255" i="38"/>
  <c r="AY256" i="38"/>
  <c r="CU259" i="38"/>
  <c r="T260" i="38"/>
  <c r="EY255" i="38"/>
  <c r="BX256" i="38"/>
  <c r="FE257" i="38"/>
  <c r="CD258" i="38"/>
  <c r="FA260" i="38"/>
  <c r="BZ261" i="38"/>
  <c r="EG257" i="38"/>
  <c r="BF258" i="38"/>
  <c r="ED257" i="38"/>
  <c r="BC258" i="38"/>
  <c r="DS261" i="38"/>
  <c r="AR262" i="38"/>
  <c r="DS262" i="38" s="1"/>
  <c r="DN257" i="38"/>
  <c r="AM258" i="38"/>
  <c r="CT258" i="38"/>
  <c r="S259" i="38"/>
  <c r="BV262" i="38"/>
  <c r="FH258" i="38"/>
  <c r="FH224" i="38"/>
  <c r="FH225" i="38"/>
  <c r="FH226" i="38"/>
  <c r="FH229" i="38"/>
  <c r="FH227" i="38"/>
  <c r="FH230" i="38"/>
  <c r="FH232" i="38"/>
  <c r="FH228" i="38"/>
  <c r="FH231" i="38"/>
  <c r="FH233" i="38"/>
  <c r="FH234" i="38"/>
  <c r="FH235" i="38"/>
  <c r="FH237" i="38"/>
  <c r="FH236" i="38"/>
  <c r="FH238" i="38"/>
  <c r="FH239" i="38"/>
  <c r="FH243" i="38"/>
  <c r="FH240" i="38"/>
  <c r="FH241" i="38"/>
  <c r="FH242" i="38"/>
  <c r="FH244" i="38"/>
  <c r="FH246" i="38"/>
  <c r="FH245" i="38"/>
  <c r="FH247" i="38"/>
  <c r="FH248" i="38"/>
  <c r="FH251" i="38"/>
  <c r="FH249" i="38"/>
  <c r="FH255" i="38"/>
  <c r="FH252" i="38"/>
  <c r="FH250" i="38"/>
  <c r="FH256" i="38"/>
  <c r="DT258" i="38"/>
  <c r="AS259" i="38"/>
  <c r="BS260" i="38"/>
  <c r="CW259" i="38"/>
  <c r="V260" i="38"/>
  <c r="FJ259" i="38"/>
  <c r="CI260" i="38"/>
  <c r="FH254" i="38"/>
  <c r="DY259" i="38"/>
  <c r="AX260" i="38"/>
  <c r="EC255" i="38"/>
  <c r="BB256" i="38"/>
  <c r="AL262" i="38" l="1"/>
  <c r="DM261" i="38"/>
  <c r="DM92" i="38"/>
  <c r="AL93" i="38"/>
  <c r="DO260" i="38"/>
  <c r="AN261" i="38"/>
  <c r="CC262" i="38"/>
  <c r="CV205" i="38"/>
  <c r="U206" i="38"/>
  <c r="CT201" i="38"/>
  <c r="S202" i="38"/>
  <c r="DQ149" i="38"/>
  <c r="AP150" i="38"/>
  <c r="EA202" i="38"/>
  <c r="AZ203" i="38"/>
  <c r="FJ203" i="38"/>
  <c r="CI204" i="38"/>
  <c r="BS153" i="38"/>
  <c r="EB205" i="38"/>
  <c r="BA206" i="38"/>
  <c r="EB206" i="38" s="1"/>
  <c r="CU148" i="38"/>
  <c r="T149" i="38"/>
  <c r="V206" i="38"/>
  <c r="V207" i="38" s="1"/>
  <c r="CW150" i="38"/>
  <c r="V151" i="38"/>
  <c r="CU204" i="38"/>
  <c r="T205" i="38"/>
  <c r="DS149" i="38"/>
  <c r="AR150" i="38"/>
  <c r="BD203" i="38"/>
  <c r="EY148" i="38"/>
  <c r="BX149" i="38"/>
  <c r="FI201" i="38"/>
  <c r="CH202" i="38"/>
  <c r="ET202" i="38"/>
  <c r="BS203" i="38"/>
  <c r="DO148" i="38"/>
  <c r="AN149" i="38"/>
  <c r="DZ148" i="38"/>
  <c r="AY149" i="38"/>
  <c r="DZ204" i="38"/>
  <c r="AY205" i="38"/>
  <c r="EZ149" i="38"/>
  <c r="BY150" i="38"/>
  <c r="ED149" i="38"/>
  <c r="BC150" i="38"/>
  <c r="FH201" i="38"/>
  <c r="CG202" i="38"/>
  <c r="FD147" i="38"/>
  <c r="CC148" i="38"/>
  <c r="FI148" i="38"/>
  <c r="CH149" i="38"/>
  <c r="AN203" i="38"/>
  <c r="DT202" i="38"/>
  <c r="AS203" i="38"/>
  <c r="AM205" i="38"/>
  <c r="DT148" i="38"/>
  <c r="AS149" i="38"/>
  <c r="EY203" i="38"/>
  <c r="BX204" i="38"/>
  <c r="ED202" i="38"/>
  <c r="BC203" i="38"/>
  <c r="EC149" i="38"/>
  <c r="BB150" i="38"/>
  <c r="FA203" i="38"/>
  <c r="BZ204" i="38"/>
  <c r="CV147" i="38"/>
  <c r="U148" i="38"/>
  <c r="S147" i="38"/>
  <c r="EV148" i="38"/>
  <c r="BU149" i="38"/>
  <c r="FA149" i="38"/>
  <c r="BZ150" i="38"/>
  <c r="EZ202" i="38"/>
  <c r="BY203" i="38"/>
  <c r="FE150" i="38"/>
  <c r="CD151" i="38"/>
  <c r="EG203" i="38"/>
  <c r="BF204" i="38"/>
  <c r="AO204" i="38"/>
  <c r="EW200" i="38"/>
  <c r="BV201" i="38"/>
  <c r="FD203" i="38"/>
  <c r="CC204" i="38"/>
  <c r="AL204" i="38"/>
  <c r="BV147" i="38"/>
  <c r="BA148" i="38"/>
  <c r="FJ151" i="38"/>
  <c r="CI152" i="38"/>
  <c r="FJ152" i="38" s="1"/>
  <c r="DS202" i="38"/>
  <c r="AR203" i="38"/>
  <c r="EC202" i="38"/>
  <c r="BB203" i="38"/>
  <c r="DY205" i="38"/>
  <c r="AX206" i="38"/>
  <c r="DP149" i="38"/>
  <c r="AO150" i="38"/>
  <c r="BU205" i="38"/>
  <c r="DM151" i="38"/>
  <c r="AL152" i="38"/>
  <c r="AX150" i="38"/>
  <c r="DN151" i="38"/>
  <c r="AM152" i="38"/>
  <c r="FE204" i="38"/>
  <c r="CD205" i="38"/>
  <c r="EG148" i="38"/>
  <c r="BF149" i="38"/>
  <c r="EA150" i="38"/>
  <c r="AZ151" i="38"/>
  <c r="DQ201" i="38"/>
  <c r="AP202" i="38"/>
  <c r="FG89" i="38"/>
  <c r="FG94" i="38"/>
  <c r="FG61" i="38"/>
  <c r="FG59" i="38"/>
  <c r="FG60" i="38"/>
  <c r="FG65" i="38"/>
  <c r="FG62" i="38"/>
  <c r="FG67" i="38"/>
  <c r="FG64" i="38"/>
  <c r="FG69" i="38"/>
  <c r="FG63" i="38"/>
  <c r="FG66" i="38"/>
  <c r="FG70" i="38"/>
  <c r="FG71" i="38"/>
  <c r="FG68" i="38"/>
  <c r="FG73" i="38"/>
  <c r="FG72" i="38"/>
  <c r="FG74" i="38"/>
  <c r="FG75" i="38"/>
  <c r="FG77" i="38"/>
  <c r="FG76" i="38"/>
  <c r="FG78" i="38"/>
  <c r="FG79" i="38"/>
  <c r="FG81" i="38"/>
  <c r="FG80" i="38"/>
  <c r="FG82" i="38"/>
  <c r="FG83" i="38"/>
  <c r="FG85" i="38"/>
  <c r="FG84" i="38"/>
  <c r="FG86" i="38"/>
  <c r="FG87" i="38"/>
  <c r="FG92" i="38"/>
  <c r="FJ94" i="38"/>
  <c r="CI95" i="38"/>
  <c r="DY93" i="38"/>
  <c r="AX94" i="38"/>
  <c r="FG91" i="38"/>
  <c r="BY93" i="38"/>
  <c r="EV93" i="38"/>
  <c r="BU94" i="38"/>
  <c r="CW96" i="38"/>
  <c r="V97" i="38"/>
  <c r="EB95" i="38"/>
  <c r="BA96" i="38"/>
  <c r="EB96" i="38" s="1"/>
  <c r="BF95" i="38"/>
  <c r="CV92" i="38"/>
  <c r="U93" i="38"/>
  <c r="EA95" i="38"/>
  <c r="AZ96" i="38"/>
  <c r="DZ92" i="38"/>
  <c r="AY93" i="38"/>
  <c r="DN92" i="38"/>
  <c r="AM93" i="38"/>
  <c r="FG88" i="38"/>
  <c r="CT94" i="38"/>
  <c r="S95" i="38"/>
  <c r="BX96" i="38"/>
  <c r="AR93" i="38"/>
  <c r="AS93" i="38"/>
  <c r="FG90" i="38"/>
  <c r="DP94" i="38"/>
  <c r="AO95" i="38"/>
  <c r="FG93" i="38"/>
  <c r="CD99" i="38"/>
  <c r="DO93" i="38"/>
  <c r="AN94" i="38"/>
  <c r="CC95" i="38"/>
  <c r="ET93" i="38"/>
  <c r="BS94" i="38"/>
  <c r="CH92" i="38"/>
  <c r="AP93" i="38"/>
  <c r="CG93" i="38"/>
  <c r="FH87" i="38"/>
  <c r="CU94" i="38"/>
  <c r="T95" i="38"/>
  <c r="EW99" i="38"/>
  <c r="BV100" i="38"/>
  <c r="BZ96" i="38"/>
  <c r="CU41" i="38"/>
  <c r="CU43" i="38"/>
  <c r="CU5" i="38"/>
  <c r="CU6" i="38"/>
  <c r="CU8" i="38"/>
  <c r="CU4" i="38"/>
  <c r="CU11" i="38"/>
  <c r="CU12" i="38"/>
  <c r="CU7" i="38"/>
  <c r="CU10" i="38"/>
  <c r="CU9" i="38"/>
  <c r="CU15" i="38"/>
  <c r="CU13" i="38"/>
  <c r="CU16" i="38"/>
  <c r="CU14" i="38"/>
  <c r="CU17" i="38"/>
  <c r="CU18" i="38"/>
  <c r="CU20" i="38"/>
  <c r="CU21" i="38"/>
  <c r="CU19" i="38"/>
  <c r="CU22" i="38"/>
  <c r="CU23" i="38"/>
  <c r="CU24" i="38"/>
  <c r="CU25" i="38"/>
  <c r="CU26" i="38"/>
  <c r="CU28" i="38"/>
  <c r="CU30" i="38"/>
  <c r="CU29" i="38"/>
  <c r="CU27" i="38"/>
  <c r="CU33" i="38"/>
  <c r="CU32" i="38"/>
  <c r="CU31" i="38"/>
  <c r="CU34" i="38"/>
  <c r="CU39" i="38"/>
  <c r="CU35" i="38"/>
  <c r="CU37" i="38"/>
  <c r="CU36" i="38"/>
  <c r="ED40" i="38"/>
  <c r="CH40" i="38"/>
  <c r="BU38" i="38"/>
  <c r="ED34" i="38"/>
  <c r="ED41" i="38"/>
  <c r="ED5" i="38"/>
  <c r="ED9" i="38"/>
  <c r="ED11" i="38"/>
  <c r="ED4" i="38"/>
  <c r="ED8" i="38"/>
  <c r="ED7" i="38"/>
  <c r="ED10" i="38"/>
  <c r="ED6" i="38"/>
  <c r="ED13" i="38"/>
  <c r="ED12" i="38"/>
  <c r="ED15" i="38"/>
  <c r="ED16" i="38"/>
  <c r="ED17" i="38"/>
  <c r="ED14" i="38"/>
  <c r="ED18" i="38"/>
  <c r="ED19" i="38"/>
  <c r="ED20" i="38"/>
  <c r="ED21" i="38"/>
  <c r="ED24" i="38"/>
  <c r="ED23" i="38"/>
  <c r="ED22" i="38"/>
  <c r="ED25" i="38"/>
  <c r="ED27" i="38"/>
  <c r="ED26" i="38"/>
  <c r="ED29" i="38"/>
  <c r="ED28" i="38"/>
  <c r="ED30" i="38"/>
  <c r="ED31" i="38"/>
  <c r="ED32" i="38"/>
  <c r="ED33" i="38"/>
  <c r="ED36" i="38"/>
  <c r="ED35" i="38"/>
  <c r="CU42" i="38"/>
  <c r="BY39" i="38"/>
  <c r="CU38" i="38"/>
  <c r="CD39" i="38"/>
  <c r="AR38" i="38"/>
  <c r="CC40" i="38"/>
  <c r="AZ40" i="38"/>
  <c r="BD38" i="38"/>
  <c r="AX40" i="38"/>
  <c r="BS41" i="38"/>
  <c r="AO40" i="38"/>
  <c r="ED39" i="38"/>
  <c r="CI37" i="38"/>
  <c r="BX37" i="38"/>
  <c r="BF40" i="38"/>
  <c r="CU40" i="38"/>
  <c r="AN41" i="38"/>
  <c r="BV40" i="38"/>
  <c r="AY38" i="38"/>
  <c r="AS39" i="38"/>
  <c r="U43" i="38"/>
  <c r="AP41" i="38"/>
  <c r="ED38" i="38"/>
  <c r="AM41" i="38"/>
  <c r="BB38" i="38"/>
  <c r="V43" i="38"/>
  <c r="CW40" i="38" s="1"/>
  <c r="BZ37" i="38"/>
  <c r="AL39" i="38"/>
  <c r="S42" i="38"/>
  <c r="CW41" i="38"/>
  <c r="DP257" i="38"/>
  <c r="AO258" i="38"/>
  <c r="EV258" i="38"/>
  <c r="BU259" i="38"/>
  <c r="DY260" i="38"/>
  <c r="AX261" i="38"/>
  <c r="DT259" i="38"/>
  <c r="AS260" i="38"/>
  <c r="CT259" i="38"/>
  <c r="S260" i="38"/>
  <c r="FE258" i="38"/>
  <c r="CD259" i="38"/>
  <c r="EZ258" i="38"/>
  <c r="BY259" i="38"/>
  <c r="BV263" i="38"/>
  <c r="DQ261" i="38"/>
  <c r="AP262" i="38"/>
  <c r="DQ262" i="38" s="1"/>
  <c r="BS261" i="38"/>
  <c r="DN258" i="38"/>
  <c r="AM259" i="38"/>
  <c r="EY256" i="38"/>
  <c r="BX257" i="38"/>
  <c r="EE258" i="38"/>
  <c r="BD259" i="38"/>
  <c r="EE259" i="38" s="1"/>
  <c r="FA261" i="38"/>
  <c r="BZ262" i="38"/>
  <c r="FI259" i="38"/>
  <c r="CH260" i="38"/>
  <c r="FJ260" i="38"/>
  <c r="CI261" i="38"/>
  <c r="CU260" i="38"/>
  <c r="T261" i="38"/>
  <c r="CV260" i="38"/>
  <c r="U261" i="38"/>
  <c r="EB258" i="38"/>
  <c r="BA259" i="38"/>
  <c r="CW260" i="38"/>
  <c r="V261" i="38"/>
  <c r="ED258" i="38"/>
  <c r="BC259" i="38"/>
  <c r="EC256" i="38"/>
  <c r="BB257" i="38"/>
  <c r="EG258" i="38"/>
  <c r="BF259" i="38"/>
  <c r="DZ256" i="38"/>
  <c r="AY257" i="38"/>
  <c r="EA257" i="38"/>
  <c r="AZ258" i="38"/>
  <c r="AL263" i="38" l="1"/>
  <c r="DM263" i="38" s="1"/>
  <c r="DM262" i="38"/>
  <c r="AL94" i="38"/>
  <c r="DM93" i="38"/>
  <c r="FD262" i="38"/>
  <c r="CC263" i="38"/>
  <c r="DO261" i="38"/>
  <c r="AN262" i="38"/>
  <c r="CT202" i="38"/>
  <c r="S203" i="38"/>
  <c r="CV206" i="38"/>
  <c r="U207" i="38"/>
  <c r="CV148" i="38"/>
  <c r="U149" i="38"/>
  <c r="AM206" i="38"/>
  <c r="FH202" i="38"/>
  <c r="CG203" i="38"/>
  <c r="FH203" i="38" s="1"/>
  <c r="FE151" i="38"/>
  <c r="CD152" i="38"/>
  <c r="CW207" i="38"/>
  <c r="V208" i="38"/>
  <c r="CW203" i="38" s="1"/>
  <c r="EA203" i="38"/>
  <c r="AZ204" i="38"/>
  <c r="DM152" i="38"/>
  <c r="AL153" i="38"/>
  <c r="DM153" i="38" s="1"/>
  <c r="BA149" i="38"/>
  <c r="FA204" i="38"/>
  <c r="BZ205" i="38"/>
  <c r="DT203" i="38"/>
  <c r="AS204" i="38"/>
  <c r="ED150" i="38"/>
  <c r="BC151" i="38"/>
  <c r="ED151" i="38" s="1"/>
  <c r="CW205" i="38"/>
  <c r="EC203" i="38"/>
  <c r="BB204" i="38"/>
  <c r="EZ203" i="38"/>
  <c r="BY204" i="38"/>
  <c r="ET203" i="38"/>
  <c r="BS204" i="38"/>
  <c r="BD204" i="38"/>
  <c r="EE201" i="38" s="1"/>
  <c r="CU149" i="38"/>
  <c r="T150" i="38"/>
  <c r="DQ150" i="38"/>
  <c r="AP151" i="38"/>
  <c r="FD204" i="38"/>
  <c r="CC205" i="38"/>
  <c r="BU206" i="38"/>
  <c r="EC150" i="38"/>
  <c r="BB151" i="38"/>
  <c r="EC151" i="38" s="1"/>
  <c r="EZ150" i="38"/>
  <c r="BY151" i="38"/>
  <c r="DS150" i="38"/>
  <c r="AR151" i="38"/>
  <c r="FE205" i="38"/>
  <c r="CD206" i="38"/>
  <c r="EW201" i="38"/>
  <c r="BV202" i="38"/>
  <c r="FA150" i="38"/>
  <c r="BZ151" i="38"/>
  <c r="AN204" i="38"/>
  <c r="AN205" i="38" s="1"/>
  <c r="FI202" i="38"/>
  <c r="CH203" i="38"/>
  <c r="EA151" i="38"/>
  <c r="AZ152" i="38"/>
  <c r="ED203" i="38"/>
  <c r="BC204" i="38"/>
  <c r="DZ205" i="38"/>
  <c r="AY206" i="38"/>
  <c r="CU205" i="38"/>
  <c r="T206" i="38"/>
  <c r="DP150" i="38"/>
  <c r="AO151" i="38"/>
  <c r="DS203" i="38"/>
  <c r="AR204" i="38"/>
  <c r="FI149" i="38"/>
  <c r="CH150" i="38"/>
  <c r="EY149" i="38"/>
  <c r="BX150" i="38"/>
  <c r="EG149" i="38"/>
  <c r="BF150" i="38"/>
  <c r="BV148" i="38"/>
  <c r="EV149" i="38"/>
  <c r="BU150" i="38"/>
  <c r="EY204" i="38"/>
  <c r="BX205" i="38"/>
  <c r="DZ149" i="38"/>
  <c r="AY150" i="38"/>
  <c r="CW151" i="38"/>
  <c r="V152" i="38"/>
  <c r="AX151" i="38"/>
  <c r="AO205" i="38"/>
  <c r="CW204" i="38"/>
  <c r="BS154" i="38"/>
  <c r="EG204" i="38"/>
  <c r="BF205" i="38"/>
  <c r="S148" i="38"/>
  <c r="DT149" i="38"/>
  <c r="AS150" i="38"/>
  <c r="FD148" i="38"/>
  <c r="CC149" i="38"/>
  <c r="DO149" i="38"/>
  <c r="AN150" i="38"/>
  <c r="CW202" i="38"/>
  <c r="AL205" i="38"/>
  <c r="DN152" i="38"/>
  <c r="AM153" i="38"/>
  <c r="DN153" i="38" s="1"/>
  <c r="DQ202" i="38"/>
  <c r="AP203" i="38"/>
  <c r="DY206" i="38"/>
  <c r="AX207" i="38"/>
  <c r="EE198" i="38"/>
  <c r="CW200" i="38"/>
  <c r="FJ204" i="38"/>
  <c r="CI205" i="38"/>
  <c r="AR94" i="38"/>
  <c r="ET94" i="38"/>
  <c r="BS95" i="38"/>
  <c r="FH93" i="38"/>
  <c r="FH59" i="38"/>
  <c r="FH61" i="38"/>
  <c r="FH60" i="38"/>
  <c r="FH64" i="38"/>
  <c r="FH62" i="38"/>
  <c r="FH65" i="38"/>
  <c r="FH66" i="38"/>
  <c r="FH63" i="38"/>
  <c r="FH67" i="38"/>
  <c r="FH69" i="38"/>
  <c r="FH68" i="38"/>
  <c r="FH72" i="38"/>
  <c r="FH70" i="38"/>
  <c r="FH71" i="38"/>
  <c r="FH73" i="38"/>
  <c r="FH74" i="38"/>
  <c r="FH75" i="38"/>
  <c r="FH76" i="38"/>
  <c r="FH79" i="38"/>
  <c r="FH77" i="38"/>
  <c r="FH78" i="38"/>
  <c r="FH80" i="38"/>
  <c r="FH82" i="38"/>
  <c r="FH81" i="38"/>
  <c r="FH83" i="38"/>
  <c r="FH84" i="38"/>
  <c r="FH85" i="38"/>
  <c r="FH89" i="38"/>
  <c r="FH91" i="38"/>
  <c r="FH90" i="38"/>
  <c r="FH88" i="38"/>
  <c r="DY94" i="38"/>
  <c r="AX95" i="38"/>
  <c r="DP95" i="38"/>
  <c r="AO96" i="38"/>
  <c r="BX97" i="38"/>
  <c r="EA96" i="38"/>
  <c r="AZ97" i="38"/>
  <c r="FH92" i="38"/>
  <c r="AP94" i="38"/>
  <c r="CC96" i="38"/>
  <c r="CT95" i="38"/>
  <c r="S96" i="38"/>
  <c r="CV93" i="38"/>
  <c r="U94" i="38"/>
  <c r="FJ95" i="38"/>
  <c r="CI96" i="38"/>
  <c r="CW97" i="38"/>
  <c r="V98" i="38"/>
  <c r="CW98" i="38" s="1"/>
  <c r="EW100" i="38"/>
  <c r="BV101" i="38"/>
  <c r="DO94" i="38"/>
  <c r="AN95" i="38"/>
  <c r="AS94" i="38"/>
  <c r="EV94" i="38"/>
  <c r="BU95" i="38"/>
  <c r="CU95" i="38"/>
  <c r="T96" i="38"/>
  <c r="DN93" i="38"/>
  <c r="AM94" i="38"/>
  <c r="BZ97" i="38"/>
  <c r="BF96" i="38"/>
  <c r="CH93" i="38"/>
  <c r="CD100" i="38"/>
  <c r="DZ93" i="38"/>
  <c r="AY94" i="38"/>
  <c r="BY94" i="38"/>
  <c r="FH86" i="38"/>
  <c r="CW42" i="38"/>
  <c r="BX38" i="38"/>
  <c r="CD40" i="38"/>
  <c r="BU39" i="38"/>
  <c r="CV38" i="38"/>
  <c r="CV43" i="38"/>
  <c r="CV6" i="38"/>
  <c r="CV4" i="38"/>
  <c r="CV5" i="38"/>
  <c r="CV7" i="38"/>
  <c r="CV8" i="38"/>
  <c r="CV11" i="38"/>
  <c r="CV9" i="38"/>
  <c r="CV10" i="38"/>
  <c r="CV12" i="38"/>
  <c r="CV14" i="38"/>
  <c r="CV16" i="38"/>
  <c r="CV15" i="38"/>
  <c r="CV13" i="38"/>
  <c r="CV18" i="38"/>
  <c r="CV17" i="38"/>
  <c r="CV20" i="38"/>
  <c r="CV21" i="38"/>
  <c r="CV19" i="38"/>
  <c r="CV23" i="38"/>
  <c r="CV22" i="38"/>
  <c r="CV24" i="38"/>
  <c r="CV25" i="38"/>
  <c r="CV26" i="38"/>
  <c r="CV27" i="38"/>
  <c r="CV28" i="38"/>
  <c r="CV32" i="38"/>
  <c r="CV31" i="38"/>
  <c r="CV29" i="38"/>
  <c r="CV30" i="38"/>
  <c r="CV33" i="38"/>
  <c r="CV35" i="38"/>
  <c r="CV36" i="38"/>
  <c r="CV34" i="38"/>
  <c r="CV40" i="38"/>
  <c r="CV42" i="38"/>
  <c r="S43" i="38"/>
  <c r="CT40" i="38" s="1"/>
  <c r="AZ41" i="38"/>
  <c r="BV41" i="38"/>
  <c r="CV37" i="38"/>
  <c r="AN42" i="38"/>
  <c r="BF41" i="38"/>
  <c r="CC41" i="38"/>
  <c r="CH41" i="38"/>
  <c r="BD39" i="38"/>
  <c r="EE38" i="38" s="1"/>
  <c r="CI38" i="38"/>
  <c r="BS42" i="38"/>
  <c r="AP42" i="38"/>
  <c r="DQ41" i="38" s="1"/>
  <c r="BB39" i="38"/>
  <c r="AY39" i="38"/>
  <c r="AO41" i="38"/>
  <c r="BZ38" i="38"/>
  <c r="AM42" i="38"/>
  <c r="CV39" i="38"/>
  <c r="CV41" i="38"/>
  <c r="AX41" i="38"/>
  <c r="AR39" i="38"/>
  <c r="AS40" i="38"/>
  <c r="BY40" i="38"/>
  <c r="AL40" i="38"/>
  <c r="CW43" i="38"/>
  <c r="CW4" i="38"/>
  <c r="CW9" i="38"/>
  <c r="CW8" i="38"/>
  <c r="CW10" i="38"/>
  <c r="CW11" i="38"/>
  <c r="CW5" i="38"/>
  <c r="CW6" i="38"/>
  <c r="CW7" i="38"/>
  <c r="CW14" i="38"/>
  <c r="CW13" i="38"/>
  <c r="CW15" i="38"/>
  <c r="CW17" i="38"/>
  <c r="CW12" i="38"/>
  <c r="CW16" i="38"/>
  <c r="CW18" i="38"/>
  <c r="CW19" i="38"/>
  <c r="CW20" i="38"/>
  <c r="CW21" i="38"/>
  <c r="CW22" i="38"/>
  <c r="CW25" i="38"/>
  <c r="CW23" i="38"/>
  <c r="CW26" i="38"/>
  <c r="CW24" i="38"/>
  <c r="CW29" i="38"/>
  <c r="CW28" i="38"/>
  <c r="CW27" i="38"/>
  <c r="CW31" i="38"/>
  <c r="CW30" i="38"/>
  <c r="CW33" i="38"/>
  <c r="CW32" i="38"/>
  <c r="CW34" i="38"/>
  <c r="CW37" i="38"/>
  <c r="CW36" i="38"/>
  <c r="CW39" i="38"/>
  <c r="CW35" i="38"/>
  <c r="CW38" i="38"/>
  <c r="DZ257" i="38"/>
  <c r="AY258" i="38"/>
  <c r="DT260" i="38"/>
  <c r="AS261" i="38"/>
  <c r="CV261" i="38"/>
  <c r="U262" i="38"/>
  <c r="EY257" i="38"/>
  <c r="BX258" i="38"/>
  <c r="EC257" i="38"/>
  <c r="BB258" i="38"/>
  <c r="DY261" i="38"/>
  <c r="AX262" i="38"/>
  <c r="DN259" i="38"/>
  <c r="AM260" i="38"/>
  <c r="BV264" i="38"/>
  <c r="ED259" i="38"/>
  <c r="BC260" i="38"/>
  <c r="EV259" i="38"/>
  <c r="BU260" i="38"/>
  <c r="FJ261" i="38"/>
  <c r="CI262" i="38"/>
  <c r="FJ262" i="38" s="1"/>
  <c r="EZ259" i="38"/>
  <c r="BY260" i="38"/>
  <c r="EB259" i="38"/>
  <c r="BA260" i="38"/>
  <c r="CW261" i="38"/>
  <c r="V262" i="38"/>
  <c r="DP258" i="38"/>
  <c r="AO259" i="38"/>
  <c r="EG259" i="38"/>
  <c r="BF260" i="38"/>
  <c r="EA258" i="38"/>
  <c r="AZ259" i="38"/>
  <c r="FE259" i="38"/>
  <c r="CD260" i="38"/>
  <c r="CU261" i="38"/>
  <c r="T262" i="38"/>
  <c r="FI260" i="38"/>
  <c r="CH261" i="38"/>
  <c r="FA262" i="38"/>
  <c r="BZ263" i="38"/>
  <c r="BS262" i="38"/>
  <c r="CT260" i="38"/>
  <c r="S261" i="38"/>
  <c r="DM94" i="38" l="1"/>
  <c r="AL95" i="38"/>
  <c r="DO262" i="38"/>
  <c r="AN263" i="38"/>
  <c r="DO263" i="38" s="1"/>
  <c r="FD263" i="38"/>
  <c r="CC264" i="38"/>
  <c r="U208" i="38"/>
  <c r="CV208" i="38" s="1"/>
  <c r="CV207" i="38"/>
  <c r="CT203" i="38"/>
  <c r="S204" i="38"/>
  <c r="FI150" i="38"/>
  <c r="CH151" i="38"/>
  <c r="AO206" i="38"/>
  <c r="FA151" i="38"/>
  <c r="BZ152" i="38"/>
  <c r="ET204" i="38"/>
  <c r="BS205" i="38"/>
  <c r="CV149" i="38"/>
  <c r="U150" i="38"/>
  <c r="AL206" i="38"/>
  <c r="S149" i="38"/>
  <c r="EV150" i="38"/>
  <c r="BU151" i="38"/>
  <c r="FE152" i="38"/>
  <c r="CD153" i="38"/>
  <c r="DS204" i="38"/>
  <c r="AR205" i="38"/>
  <c r="EW202" i="38"/>
  <c r="BV203" i="38"/>
  <c r="EZ204" i="38"/>
  <c r="BY205" i="38"/>
  <c r="BA150" i="38"/>
  <c r="EG205" i="38"/>
  <c r="BF206" i="38"/>
  <c r="BV149" i="38"/>
  <c r="EA152" i="38"/>
  <c r="AZ153" i="38"/>
  <c r="EA153" i="38" s="1"/>
  <c r="BU207" i="38"/>
  <c r="EE200" i="38"/>
  <c r="DP151" i="38"/>
  <c r="AO152" i="38"/>
  <c r="FE206" i="38"/>
  <c r="CD207" i="38"/>
  <c r="FD205" i="38"/>
  <c r="CC206" i="38"/>
  <c r="EC204" i="38"/>
  <c r="BB205" i="38"/>
  <c r="EE199" i="38"/>
  <c r="DY207" i="38"/>
  <c r="AX208" i="38"/>
  <c r="DY208" i="38" s="1"/>
  <c r="AX152" i="38"/>
  <c r="EG150" i="38"/>
  <c r="BF151" i="38"/>
  <c r="FI203" i="38"/>
  <c r="CH204" i="38"/>
  <c r="DT150" i="38"/>
  <c r="AS151" i="38"/>
  <c r="CU206" i="38"/>
  <c r="T207" i="38"/>
  <c r="DS151" i="38"/>
  <c r="AR152" i="38"/>
  <c r="DS152" i="38" s="1"/>
  <c r="DQ151" i="38"/>
  <c r="AP152" i="38"/>
  <c r="DQ152" i="38" s="1"/>
  <c r="DQ203" i="38"/>
  <c r="AP204" i="38"/>
  <c r="BS155" i="38"/>
  <c r="CW152" i="38"/>
  <c r="V153" i="38"/>
  <c r="CW153" i="38" s="1"/>
  <c r="EA204" i="38"/>
  <c r="AZ205" i="38"/>
  <c r="FD149" i="38"/>
  <c r="CC150" i="38"/>
  <c r="EY150" i="38"/>
  <c r="BX151" i="38"/>
  <c r="DZ206" i="38"/>
  <c r="AY207" i="38"/>
  <c r="EZ151" i="38"/>
  <c r="BY152" i="38"/>
  <c r="CU150" i="38"/>
  <c r="T151" i="38"/>
  <c r="DO150" i="38"/>
  <c r="AN151" i="38"/>
  <c r="DZ150" i="38"/>
  <c r="AY151" i="38"/>
  <c r="DT204" i="38"/>
  <c r="AS205" i="38"/>
  <c r="CW206" i="38"/>
  <c r="CW208" i="38"/>
  <c r="CW172" i="38"/>
  <c r="CW170" i="38"/>
  <c r="CW171" i="38"/>
  <c r="CW173" i="38"/>
  <c r="CW174" i="38"/>
  <c r="CW169" i="38"/>
  <c r="CW175" i="38"/>
  <c r="CW177" i="38"/>
  <c r="CW176" i="38"/>
  <c r="CW178" i="38"/>
  <c r="CW180" i="38"/>
  <c r="CW181" i="38"/>
  <c r="CW179" i="38"/>
  <c r="CW183" i="38"/>
  <c r="CW184" i="38"/>
  <c r="CW182" i="38"/>
  <c r="CW186" i="38"/>
  <c r="CW187" i="38"/>
  <c r="CW185" i="38"/>
  <c r="CW188" i="38"/>
  <c r="CW189" i="38"/>
  <c r="CW192" i="38"/>
  <c r="CW190" i="38"/>
  <c r="CW191" i="38"/>
  <c r="CW193" i="38"/>
  <c r="CW195" i="38"/>
  <c r="CW194" i="38"/>
  <c r="CW196" i="38"/>
  <c r="CW197" i="38"/>
  <c r="CW199" i="38"/>
  <c r="CW198" i="38"/>
  <c r="CW201" i="38"/>
  <c r="AN206" i="38"/>
  <c r="EE202" i="38"/>
  <c r="EE204" i="38"/>
  <c r="EE170" i="38"/>
  <c r="EE169" i="38"/>
  <c r="EE171" i="38"/>
  <c r="EE175" i="38"/>
  <c r="EE172" i="38"/>
  <c r="EE174" i="38"/>
  <c r="EE173" i="38"/>
  <c r="EE177" i="38"/>
  <c r="EE176" i="38"/>
  <c r="EE178" i="38"/>
  <c r="EE179" i="38"/>
  <c r="EE181" i="38"/>
  <c r="EE180" i="38"/>
  <c r="EE182" i="38"/>
  <c r="EE185" i="38"/>
  <c r="EE184" i="38"/>
  <c r="EE187" i="38"/>
  <c r="EE186" i="38"/>
  <c r="EE183" i="38"/>
  <c r="EE188" i="38"/>
  <c r="EE189" i="38"/>
  <c r="EE192" i="38"/>
  <c r="EE190" i="38"/>
  <c r="EE193" i="38"/>
  <c r="EE191" i="38"/>
  <c r="EE196" i="38"/>
  <c r="EE197" i="38"/>
  <c r="EE194" i="38"/>
  <c r="EE195" i="38"/>
  <c r="AM207" i="38"/>
  <c r="FJ205" i="38"/>
  <c r="CI206" i="38"/>
  <c r="EY205" i="38"/>
  <c r="BX206" i="38"/>
  <c r="ED204" i="38"/>
  <c r="BC205" i="38"/>
  <c r="EE203" i="38"/>
  <c r="FA205" i="38"/>
  <c r="BZ206" i="38"/>
  <c r="CU96" i="38"/>
  <c r="T97" i="38"/>
  <c r="CV94" i="38"/>
  <c r="U95" i="38"/>
  <c r="BF97" i="38"/>
  <c r="EW101" i="38"/>
  <c r="BV102" i="38"/>
  <c r="CT96" i="38"/>
  <c r="S97" i="38"/>
  <c r="EA97" i="38"/>
  <c r="AZ98" i="38"/>
  <c r="EA98" i="38" s="1"/>
  <c r="EV95" i="38"/>
  <c r="BU96" i="38"/>
  <c r="AR95" i="38"/>
  <c r="BX98" i="38"/>
  <c r="CC97" i="38"/>
  <c r="CD101" i="38"/>
  <c r="AS95" i="38"/>
  <c r="DP96" i="38"/>
  <c r="AO97" i="38"/>
  <c r="BZ98" i="38"/>
  <c r="DN94" i="38"/>
  <c r="AM95" i="38"/>
  <c r="DO95" i="38"/>
  <c r="AN96" i="38"/>
  <c r="DY95" i="38"/>
  <c r="AX96" i="38"/>
  <c r="ET95" i="38"/>
  <c r="BS96" i="38"/>
  <c r="BY95" i="38"/>
  <c r="FJ96" i="38"/>
  <c r="CI97" i="38"/>
  <c r="FJ97" i="38" s="1"/>
  <c r="AP95" i="38"/>
  <c r="DZ94" i="38"/>
  <c r="AY95" i="38"/>
  <c r="CH94" i="38"/>
  <c r="EE36" i="38"/>
  <c r="DQ37" i="38"/>
  <c r="EE34" i="38"/>
  <c r="CT37" i="38"/>
  <c r="AO42" i="38"/>
  <c r="DQ40" i="38"/>
  <c r="DQ42" i="38"/>
  <c r="DQ4" i="38"/>
  <c r="DQ6" i="38"/>
  <c r="DQ7" i="38"/>
  <c r="DQ11" i="38"/>
  <c r="DQ5" i="38"/>
  <c r="DQ8" i="38"/>
  <c r="DQ9" i="38"/>
  <c r="DQ10" i="38"/>
  <c r="DQ12" i="38"/>
  <c r="DQ15" i="38"/>
  <c r="DQ14" i="38"/>
  <c r="DQ17" i="38"/>
  <c r="DQ13" i="38"/>
  <c r="DQ16" i="38"/>
  <c r="DQ19" i="38"/>
  <c r="DQ21" i="38"/>
  <c r="DQ18" i="38"/>
  <c r="DQ20" i="38"/>
  <c r="DQ22" i="38"/>
  <c r="DQ24" i="38"/>
  <c r="DQ23" i="38"/>
  <c r="DQ27" i="38"/>
  <c r="DQ25" i="38"/>
  <c r="DQ26" i="38"/>
  <c r="DQ29" i="38"/>
  <c r="DQ28" i="38"/>
  <c r="DQ30" i="38"/>
  <c r="DQ31" i="38"/>
  <c r="DQ32" i="38"/>
  <c r="DQ33" i="38"/>
  <c r="DQ34" i="38"/>
  <c r="DQ36" i="38"/>
  <c r="EE33" i="38"/>
  <c r="EE39" i="38"/>
  <c r="EE4" i="38"/>
  <c r="EE5" i="38"/>
  <c r="EE8" i="38"/>
  <c r="EE6" i="38"/>
  <c r="EE7" i="38"/>
  <c r="EE9" i="38"/>
  <c r="EE10" i="38"/>
  <c r="EE11" i="38"/>
  <c r="EE12" i="38"/>
  <c r="EE16" i="38"/>
  <c r="EE13" i="38"/>
  <c r="EE14" i="38"/>
  <c r="EE15" i="38"/>
  <c r="EE17" i="38"/>
  <c r="EE19" i="38"/>
  <c r="EE18" i="38"/>
  <c r="EE20" i="38"/>
  <c r="EE21" i="38"/>
  <c r="EE24" i="38"/>
  <c r="EE22" i="38"/>
  <c r="EE23" i="38"/>
  <c r="EE25" i="38"/>
  <c r="EE26" i="38"/>
  <c r="EE28" i="38"/>
  <c r="EE27" i="38"/>
  <c r="EE29" i="38"/>
  <c r="EE31" i="38"/>
  <c r="EE32" i="38"/>
  <c r="EE30" i="38"/>
  <c r="CT39" i="38"/>
  <c r="CT43" i="38"/>
  <c r="CT5" i="38"/>
  <c r="CT6" i="38"/>
  <c r="CT8" i="38"/>
  <c r="CT4" i="38"/>
  <c r="CT10" i="38"/>
  <c r="CT7" i="38"/>
  <c r="CT11" i="38"/>
  <c r="CT9" i="38"/>
  <c r="CT15" i="38"/>
  <c r="CT12" i="38"/>
  <c r="CT16" i="38"/>
  <c r="CT14" i="38"/>
  <c r="CT13" i="38"/>
  <c r="CT17" i="38"/>
  <c r="CT18" i="38"/>
  <c r="CT19" i="38"/>
  <c r="CT20" i="38"/>
  <c r="CT21" i="38"/>
  <c r="CT22" i="38"/>
  <c r="CT24" i="38"/>
  <c r="CT26" i="38"/>
  <c r="CT23" i="38"/>
  <c r="CT28" i="38"/>
  <c r="CT27" i="38"/>
  <c r="CT25" i="38"/>
  <c r="CT29" i="38"/>
  <c r="CT31" i="38"/>
  <c r="CT32" i="38"/>
  <c r="CT30" i="38"/>
  <c r="CT35" i="38"/>
  <c r="CT33" i="38"/>
  <c r="CT36" i="38"/>
  <c r="CT34" i="38"/>
  <c r="BU40" i="38"/>
  <c r="AL41" i="38"/>
  <c r="CH42" i="38"/>
  <c r="CT42" i="38"/>
  <c r="AR40" i="38"/>
  <c r="EE35" i="38"/>
  <c r="DQ38" i="38"/>
  <c r="CC42" i="38"/>
  <c r="BV42" i="38"/>
  <c r="AM43" i="38"/>
  <c r="DN40" i="38" s="1"/>
  <c r="CD41" i="38"/>
  <c r="AX42" i="38"/>
  <c r="AY40" i="38"/>
  <c r="BS43" i="38"/>
  <c r="AS41" i="38"/>
  <c r="BZ39" i="38"/>
  <c r="BF42" i="38"/>
  <c r="AN43" i="38"/>
  <c r="DO41" i="38" s="1"/>
  <c r="CI39" i="38"/>
  <c r="AZ42" i="38"/>
  <c r="BX39" i="38"/>
  <c r="DQ39" i="38"/>
  <c r="CT41" i="38"/>
  <c r="BB40" i="38"/>
  <c r="EE37" i="38"/>
  <c r="BY41" i="38"/>
  <c r="DQ35" i="38"/>
  <c r="CT38" i="38"/>
  <c r="DP259" i="38"/>
  <c r="AO260" i="38"/>
  <c r="EV260" i="38"/>
  <c r="BU261" i="38"/>
  <c r="FI261" i="38"/>
  <c r="CH262" i="38"/>
  <c r="EY258" i="38"/>
  <c r="BX259" i="38"/>
  <c r="CW262" i="38"/>
  <c r="V263" i="38"/>
  <c r="CW263" i="38" s="1"/>
  <c r="ED260" i="38"/>
  <c r="BC261" i="38"/>
  <c r="ED261" i="38" s="1"/>
  <c r="EB260" i="38"/>
  <c r="BA261" i="38"/>
  <c r="EB261" i="38" s="1"/>
  <c r="CV262" i="38"/>
  <c r="U263" i="38"/>
  <c r="CV263" i="38" s="1"/>
  <c r="CU262" i="38"/>
  <c r="T263" i="38"/>
  <c r="CU263" i="38" s="1"/>
  <c r="BV265" i="38"/>
  <c r="CT261" i="38"/>
  <c r="S262" i="38"/>
  <c r="EZ260" i="38"/>
  <c r="BY261" i="38"/>
  <c r="DT261" i="38"/>
  <c r="AS262" i="38"/>
  <c r="DT262" i="38" s="1"/>
  <c r="FE260" i="38"/>
  <c r="CD261" i="38"/>
  <c r="DN260" i="38"/>
  <c r="AM261" i="38"/>
  <c r="BS263" i="38"/>
  <c r="DZ258" i="38"/>
  <c r="AY259" i="38"/>
  <c r="EA259" i="38"/>
  <c r="AZ260" i="38"/>
  <c r="DY262" i="38"/>
  <c r="AX263" i="38"/>
  <c r="DY263" i="38" s="1"/>
  <c r="EG260" i="38"/>
  <c r="BF261" i="38"/>
  <c r="FA263" i="38"/>
  <c r="BZ264" i="38"/>
  <c r="EC258" i="38"/>
  <c r="BB259" i="38"/>
  <c r="DO38" i="38" l="1"/>
  <c r="DM95" i="38"/>
  <c r="AL96" i="38"/>
  <c r="FD264" i="38"/>
  <c r="CC265" i="38"/>
  <c r="S205" i="38"/>
  <c r="CT204" i="38"/>
  <c r="DT151" i="38"/>
  <c r="AS152" i="38"/>
  <c r="DT152" i="38" s="1"/>
  <c r="FJ206" i="38"/>
  <c r="CI207" i="38"/>
  <c r="FJ207" i="38" s="1"/>
  <c r="AN207" i="38"/>
  <c r="FA152" i="38"/>
  <c r="BZ153" i="38"/>
  <c r="DT205" i="38"/>
  <c r="AS206" i="38"/>
  <c r="DZ207" i="38"/>
  <c r="AY208" i="38"/>
  <c r="DZ208" i="38" s="1"/>
  <c r="BS156" i="38"/>
  <c r="EC205" i="38"/>
  <c r="BB206" i="38"/>
  <c r="EC206" i="38" s="1"/>
  <c r="BA151" i="38"/>
  <c r="EB144" i="38" s="1"/>
  <c r="EV151" i="38"/>
  <c r="BU152" i="38"/>
  <c r="FI204" i="38"/>
  <c r="CH205" i="38"/>
  <c r="BU208" i="38"/>
  <c r="EV203" i="38" s="1"/>
  <c r="AO207" i="38"/>
  <c r="DZ151" i="38"/>
  <c r="AY152" i="38"/>
  <c r="EY151" i="38"/>
  <c r="BX152" i="38"/>
  <c r="DQ204" i="38"/>
  <c r="AP205" i="38"/>
  <c r="FD206" i="38"/>
  <c r="CC207" i="38"/>
  <c r="EZ205" i="38"/>
  <c r="BY206" i="38"/>
  <c r="FA206" i="38"/>
  <c r="BZ207" i="38"/>
  <c r="EG151" i="38"/>
  <c r="BF152" i="38"/>
  <c r="S150" i="38"/>
  <c r="FI151" i="38"/>
  <c r="CH152" i="38"/>
  <c r="DO151" i="38"/>
  <c r="AN152" i="38"/>
  <c r="FD150" i="38"/>
  <c r="CC151" i="38"/>
  <c r="FE207" i="38"/>
  <c r="CD208" i="38"/>
  <c r="EW203" i="38"/>
  <c r="BV204" i="38"/>
  <c r="AX153" i="38"/>
  <c r="DY152" i="38" s="1"/>
  <c r="BV150" i="38"/>
  <c r="AL207" i="38"/>
  <c r="EA205" i="38"/>
  <c r="AZ206" i="38"/>
  <c r="DP152" i="38"/>
  <c r="AO153" i="38"/>
  <c r="DP153" i="38" s="1"/>
  <c r="DS205" i="38"/>
  <c r="AR206" i="38"/>
  <c r="CU151" i="38"/>
  <c r="T152" i="38"/>
  <c r="EG206" i="38"/>
  <c r="BF207" i="38"/>
  <c r="CV150" i="38"/>
  <c r="U151" i="38"/>
  <c r="AM208" i="38"/>
  <c r="DN207" i="38" s="1"/>
  <c r="ED205" i="38"/>
  <c r="BC206" i="38"/>
  <c r="ED206" i="38" s="1"/>
  <c r="CU207" i="38"/>
  <c r="T208" i="38"/>
  <c r="CU208" i="38" s="1"/>
  <c r="FE153" i="38"/>
  <c r="CD154" i="38"/>
  <c r="EY206" i="38"/>
  <c r="BX207" i="38"/>
  <c r="EZ152" i="38"/>
  <c r="BY153" i="38"/>
  <c r="EB148" i="38"/>
  <c r="ET205" i="38"/>
  <c r="BS206" i="38"/>
  <c r="CT97" i="38"/>
  <c r="S98" i="38"/>
  <c r="CT98" i="38" s="1"/>
  <c r="BY96" i="38"/>
  <c r="CV95" i="38"/>
  <c r="U96" i="38"/>
  <c r="CH95" i="38"/>
  <c r="CH96" i="38" s="1"/>
  <c r="DN95" i="38"/>
  <c r="AM96" i="38"/>
  <c r="CD102" i="38"/>
  <c r="AR96" i="38"/>
  <c r="CU97" i="38"/>
  <c r="T98" i="38"/>
  <c r="CU98" i="38" s="1"/>
  <c r="DZ95" i="38"/>
  <c r="AY96" i="38"/>
  <c r="ET96" i="38"/>
  <c r="BS97" i="38"/>
  <c r="BZ99" i="38"/>
  <c r="EV96" i="38"/>
  <c r="BU97" i="38"/>
  <c r="EW102" i="38"/>
  <c r="BV103" i="38"/>
  <c r="EW103" i="38" s="1"/>
  <c r="AS96" i="38"/>
  <c r="DY96" i="38"/>
  <c r="AX97" i="38"/>
  <c r="CC98" i="38"/>
  <c r="AP96" i="38"/>
  <c r="DP97" i="38"/>
  <c r="AO98" i="38"/>
  <c r="DP98" i="38" s="1"/>
  <c r="DO96" i="38"/>
  <c r="AN97" i="38"/>
  <c r="BX99" i="38"/>
  <c r="BF98" i="38"/>
  <c r="EG93" i="38" s="1"/>
  <c r="DO37" i="38"/>
  <c r="DO42" i="38"/>
  <c r="BU41" i="38"/>
  <c r="CD42" i="38"/>
  <c r="BX40" i="38"/>
  <c r="CC43" i="38"/>
  <c r="BZ40" i="38"/>
  <c r="CH43" i="38"/>
  <c r="FI39" i="38" s="1"/>
  <c r="BS44" i="38"/>
  <c r="AZ43" i="38"/>
  <c r="EA38" i="38" s="1"/>
  <c r="DN37" i="38"/>
  <c r="BB41" i="38"/>
  <c r="EC37" i="38" s="1"/>
  <c r="CI40" i="38"/>
  <c r="AY41" i="38"/>
  <c r="DN38" i="38"/>
  <c r="DN43" i="38"/>
  <c r="DN5" i="38"/>
  <c r="DN4" i="38"/>
  <c r="DN7" i="38"/>
  <c r="DN8" i="38"/>
  <c r="DN6" i="38"/>
  <c r="DN11" i="38"/>
  <c r="DN10" i="38"/>
  <c r="DN14" i="38"/>
  <c r="DN9" i="38"/>
  <c r="DN13" i="38"/>
  <c r="DN12" i="38"/>
  <c r="DN16" i="38"/>
  <c r="DN17" i="38"/>
  <c r="DN15" i="38"/>
  <c r="DN18" i="38"/>
  <c r="DN20" i="38"/>
  <c r="DN22" i="38"/>
  <c r="DN19" i="38"/>
  <c r="DN23" i="38"/>
  <c r="DN21" i="38"/>
  <c r="DN25" i="38"/>
  <c r="DN24" i="38"/>
  <c r="DN26" i="38"/>
  <c r="DN27" i="38"/>
  <c r="DN28" i="38"/>
  <c r="DN30" i="38"/>
  <c r="DN29" i="38"/>
  <c r="DN31" i="38"/>
  <c r="DN32" i="38"/>
  <c r="DN35" i="38"/>
  <c r="DN34" i="38"/>
  <c r="DN33" i="38"/>
  <c r="DN36" i="38"/>
  <c r="DN41" i="38"/>
  <c r="DN39" i="38"/>
  <c r="FI40" i="38"/>
  <c r="AS42" i="38"/>
  <c r="DT38" i="38" s="1"/>
  <c r="DO40" i="38"/>
  <c r="DO43" i="38"/>
  <c r="DO5" i="38"/>
  <c r="DO7" i="38"/>
  <c r="DO4" i="38"/>
  <c r="DO8" i="38"/>
  <c r="DO6" i="38"/>
  <c r="DO12" i="38"/>
  <c r="DO10" i="38"/>
  <c r="DO14" i="38"/>
  <c r="DO11" i="38"/>
  <c r="DO9" i="38"/>
  <c r="DO13" i="38"/>
  <c r="DO17" i="38"/>
  <c r="DO15" i="38"/>
  <c r="DO18" i="38"/>
  <c r="DO16" i="38"/>
  <c r="DO21" i="38"/>
  <c r="DO19" i="38"/>
  <c r="DO20" i="38"/>
  <c r="DO22" i="38"/>
  <c r="DO23" i="38"/>
  <c r="DO24" i="38"/>
  <c r="DO25" i="38"/>
  <c r="DO26" i="38"/>
  <c r="DO27" i="38"/>
  <c r="DO29" i="38"/>
  <c r="DO28" i="38"/>
  <c r="DO32" i="38"/>
  <c r="DO30" i="38"/>
  <c r="DO31" i="38"/>
  <c r="DO34" i="38"/>
  <c r="DO33" i="38"/>
  <c r="DO35" i="38"/>
  <c r="DO36" i="38"/>
  <c r="DN42" i="38"/>
  <c r="AX43" i="38"/>
  <c r="DY41" i="38" s="1"/>
  <c r="AL42" i="38"/>
  <c r="AO43" i="38"/>
  <c r="DP37" i="38" s="1"/>
  <c r="BY42" i="38"/>
  <c r="BV43" i="38"/>
  <c r="DO39" i="38"/>
  <c r="BF43" i="38"/>
  <c r="EG39" i="38" s="1"/>
  <c r="AR41" i="38"/>
  <c r="EY259" i="38"/>
  <c r="BX260" i="38"/>
  <c r="FA264" i="38"/>
  <c r="BZ265" i="38"/>
  <c r="BV266" i="38"/>
  <c r="FI262" i="38"/>
  <c r="CH263" i="38"/>
  <c r="FI263" i="38" s="1"/>
  <c r="DZ259" i="38"/>
  <c r="AY260" i="38"/>
  <c r="EC259" i="38"/>
  <c r="BB260" i="38"/>
  <c r="FE261" i="38"/>
  <c r="CD262" i="38"/>
  <c r="EZ261" i="38"/>
  <c r="BY262" i="38"/>
  <c r="EV261" i="38"/>
  <c r="BU262" i="38"/>
  <c r="EA260" i="38"/>
  <c r="AZ261" i="38"/>
  <c r="DP260" i="38"/>
  <c r="AO261" i="38"/>
  <c r="EG261" i="38"/>
  <c r="BF262" i="38"/>
  <c r="BS264" i="38"/>
  <c r="CT262" i="38"/>
  <c r="S263" i="38"/>
  <c r="CT263" i="38" s="1"/>
  <c r="DN261" i="38"/>
  <c r="AM262" i="38"/>
  <c r="AL97" i="38" l="1"/>
  <c r="DM96" i="38"/>
  <c r="FD265" i="38"/>
  <c r="CC266" i="38"/>
  <c r="CT205" i="38"/>
  <c r="S206" i="38"/>
  <c r="EY152" i="38"/>
  <c r="BX153" i="38"/>
  <c r="AN208" i="38"/>
  <c r="DO203" i="38" s="1"/>
  <c r="CU152" i="38"/>
  <c r="T153" i="38"/>
  <c r="CU153" i="38" s="1"/>
  <c r="BV151" i="38"/>
  <c r="FD151" i="38"/>
  <c r="CC152" i="38"/>
  <c r="DN206" i="38"/>
  <c r="DN204" i="38"/>
  <c r="DZ152" i="38"/>
  <c r="AY153" i="38"/>
  <c r="DZ153" i="38" s="1"/>
  <c r="BS157" i="38"/>
  <c r="FA207" i="38"/>
  <c r="BZ208" i="38"/>
  <c r="EZ153" i="38"/>
  <c r="BY154" i="38"/>
  <c r="DY148" i="38"/>
  <c r="DO152" i="38"/>
  <c r="AN153" i="38"/>
  <c r="DO153" i="38" s="1"/>
  <c r="DN202" i="38"/>
  <c r="DN208" i="38"/>
  <c r="DN170" i="38"/>
  <c r="DN171" i="38"/>
  <c r="DN175" i="38"/>
  <c r="DN174" i="38"/>
  <c r="DN172" i="38"/>
  <c r="DN169" i="38"/>
  <c r="DN173" i="38"/>
  <c r="DN176" i="38"/>
  <c r="DN177" i="38"/>
  <c r="DN179" i="38"/>
  <c r="DN178" i="38"/>
  <c r="DN180" i="38"/>
  <c r="DN183" i="38"/>
  <c r="DN182" i="38"/>
  <c r="DN181" i="38"/>
  <c r="DN186" i="38"/>
  <c r="DN187" i="38"/>
  <c r="DN185" i="38"/>
  <c r="DN184" i="38"/>
  <c r="DN190" i="38"/>
  <c r="DN188" i="38"/>
  <c r="DN189" i="38"/>
  <c r="DN192" i="38"/>
  <c r="DN191" i="38"/>
  <c r="DN193" i="38"/>
  <c r="DN194" i="38"/>
  <c r="DN195" i="38"/>
  <c r="DN196" i="38"/>
  <c r="DN197" i="38"/>
  <c r="DN198" i="38"/>
  <c r="DN199" i="38"/>
  <c r="DN201" i="38"/>
  <c r="DN200" i="38"/>
  <c r="CV151" i="38"/>
  <c r="U152" i="38"/>
  <c r="DY151" i="38"/>
  <c r="DY150" i="38"/>
  <c r="EV152" i="38"/>
  <c r="BU153" i="38"/>
  <c r="EV153" i="38" s="1"/>
  <c r="EB146" i="38"/>
  <c r="EA206" i="38"/>
  <c r="AZ207" i="38"/>
  <c r="FI152" i="38"/>
  <c r="CH153" i="38"/>
  <c r="FI153" i="38" s="1"/>
  <c r="AO208" i="38"/>
  <c r="DP207" i="38" s="1"/>
  <c r="EG207" i="38"/>
  <c r="BF208" i="38"/>
  <c r="EG208" i="38" s="1"/>
  <c r="EZ206" i="38"/>
  <c r="BY207" i="38"/>
  <c r="EB149" i="38"/>
  <c r="EB145" i="38"/>
  <c r="DT206" i="38"/>
  <c r="AS207" i="38"/>
  <c r="DT207" i="38" s="1"/>
  <c r="EY207" i="38"/>
  <c r="BX208" i="38"/>
  <c r="DY149" i="38"/>
  <c r="DY153" i="38"/>
  <c r="DY115" i="38"/>
  <c r="DY117" i="38"/>
  <c r="DY114" i="38"/>
  <c r="DY116" i="38"/>
  <c r="DY118" i="38"/>
  <c r="DY123" i="38"/>
  <c r="DY120" i="38"/>
  <c r="DY119" i="38"/>
  <c r="DY122" i="38"/>
  <c r="DY121" i="38"/>
  <c r="DY125" i="38"/>
  <c r="DY124" i="38"/>
  <c r="DY126" i="38"/>
  <c r="DY127" i="38"/>
  <c r="DY128" i="38"/>
  <c r="DY130" i="38"/>
  <c r="DY129" i="38"/>
  <c r="DY131" i="38"/>
  <c r="DY134" i="38"/>
  <c r="DY132" i="38"/>
  <c r="DY133" i="38"/>
  <c r="DY136" i="38"/>
  <c r="DY135" i="38"/>
  <c r="DY138" i="38"/>
  <c r="DY139" i="38"/>
  <c r="DY137" i="38"/>
  <c r="DY140" i="38"/>
  <c r="DY141" i="38"/>
  <c r="DY142" i="38"/>
  <c r="DY143" i="38"/>
  <c r="DY146" i="38"/>
  <c r="DY144" i="38"/>
  <c r="DY145" i="38"/>
  <c r="DY147" i="38"/>
  <c r="FE154" i="38"/>
  <c r="CD155" i="38"/>
  <c r="DN205" i="38"/>
  <c r="FD207" i="38"/>
  <c r="CC208" i="38"/>
  <c r="EV205" i="38"/>
  <c r="EV208" i="38"/>
  <c r="EV171" i="38"/>
  <c r="EV170" i="38"/>
  <c r="EV173" i="38"/>
  <c r="EV174" i="38"/>
  <c r="EV172" i="38"/>
  <c r="EV169" i="38"/>
  <c r="EV175" i="38"/>
  <c r="EV176" i="38"/>
  <c r="EV177" i="38"/>
  <c r="EV179" i="38"/>
  <c r="EV178" i="38"/>
  <c r="EV181" i="38"/>
  <c r="EV180" i="38"/>
  <c r="EV184" i="38"/>
  <c r="EV183" i="38"/>
  <c r="EV185" i="38"/>
  <c r="EV182" i="38"/>
  <c r="EV186" i="38"/>
  <c r="EV187" i="38"/>
  <c r="EV189" i="38"/>
  <c r="EV188" i="38"/>
  <c r="EV191" i="38"/>
  <c r="EV190" i="38"/>
  <c r="EV193" i="38"/>
  <c r="EV194" i="38"/>
  <c r="EV192" i="38"/>
  <c r="EV196" i="38"/>
  <c r="EV195" i="38"/>
  <c r="EV197" i="38"/>
  <c r="EV198" i="38"/>
  <c r="EV199" i="38"/>
  <c r="EV200" i="38"/>
  <c r="EV201" i="38"/>
  <c r="EV206" i="38"/>
  <c r="EV202" i="38"/>
  <c r="EB150" i="38"/>
  <c r="EB151" i="38"/>
  <c r="EB115" i="38"/>
  <c r="EB116" i="38"/>
  <c r="EB114" i="38"/>
  <c r="EB117" i="38"/>
  <c r="EB120" i="38"/>
  <c r="EB119" i="38"/>
  <c r="EB121" i="38"/>
  <c r="EB118" i="38"/>
  <c r="EB122" i="38"/>
  <c r="EB125" i="38"/>
  <c r="EB124" i="38"/>
  <c r="EB126" i="38"/>
  <c r="EB123" i="38"/>
  <c r="EB128" i="38"/>
  <c r="EB129" i="38"/>
  <c r="EB127" i="38"/>
  <c r="EB131" i="38"/>
  <c r="EB130" i="38"/>
  <c r="EB133" i="38"/>
  <c r="EB132" i="38"/>
  <c r="EB135" i="38"/>
  <c r="EB134" i="38"/>
  <c r="EB138" i="38"/>
  <c r="EB136" i="38"/>
  <c r="EB137" i="38"/>
  <c r="EB139" i="38"/>
  <c r="EB140" i="38"/>
  <c r="EB143" i="38"/>
  <c r="EB141" i="38"/>
  <c r="EB142" i="38"/>
  <c r="FA153" i="38"/>
  <c r="BZ154" i="38"/>
  <c r="AL208" i="38"/>
  <c r="DM203" i="38" s="1"/>
  <c r="EW204" i="38"/>
  <c r="BV205" i="38"/>
  <c r="EV207" i="38"/>
  <c r="EV204" i="38"/>
  <c r="ET206" i="38"/>
  <c r="BS207" i="38"/>
  <c r="S151" i="38"/>
  <c r="DQ205" i="38"/>
  <c r="AP206" i="38"/>
  <c r="FI205" i="38"/>
  <c r="CH206" i="38"/>
  <c r="DO201" i="38"/>
  <c r="EB147" i="38"/>
  <c r="DS206" i="38"/>
  <c r="AR207" i="38"/>
  <c r="DS207" i="38" s="1"/>
  <c r="FE208" i="38"/>
  <c r="CD209" i="38"/>
  <c r="EG152" i="38"/>
  <c r="BF153" i="38"/>
  <c r="EG153" i="38" s="1"/>
  <c r="DO202" i="38"/>
  <c r="DN203" i="38"/>
  <c r="BY97" i="38"/>
  <c r="EG94" i="38"/>
  <c r="DN96" i="38"/>
  <c r="AM97" i="38"/>
  <c r="BX100" i="38"/>
  <c r="ET97" i="38"/>
  <c r="BS98" i="38"/>
  <c r="AS97" i="38"/>
  <c r="DT95" i="38" s="1"/>
  <c r="DO97" i="38"/>
  <c r="AN98" i="38"/>
  <c r="DO98" i="38" s="1"/>
  <c r="DZ96" i="38"/>
  <c r="AY97" i="38"/>
  <c r="AP97" i="38"/>
  <c r="DQ92" i="38" s="1"/>
  <c r="DQ93" i="38"/>
  <c r="CH97" i="38"/>
  <c r="EV97" i="38"/>
  <c r="BU98" i="38"/>
  <c r="EV98" i="38" s="1"/>
  <c r="EG97" i="38"/>
  <c r="CV96" i="38"/>
  <c r="U97" i="38"/>
  <c r="CC99" i="38"/>
  <c r="BZ100" i="38"/>
  <c r="EG92" i="38"/>
  <c r="EG98" i="38"/>
  <c r="EG59" i="38"/>
  <c r="EG60" i="38"/>
  <c r="EG62" i="38"/>
  <c r="EG63" i="38"/>
  <c r="EG66" i="38"/>
  <c r="EG65" i="38"/>
  <c r="EG64" i="38"/>
  <c r="EG61" i="38"/>
  <c r="EG67" i="38"/>
  <c r="EG68" i="38"/>
  <c r="EG70" i="38"/>
  <c r="EG69" i="38"/>
  <c r="EG71" i="38"/>
  <c r="EG73" i="38"/>
  <c r="EG72" i="38"/>
  <c r="EG74" i="38"/>
  <c r="EG75" i="38"/>
  <c r="EG76" i="38"/>
  <c r="EG77" i="38"/>
  <c r="EG78" i="38"/>
  <c r="EG79" i="38"/>
  <c r="EG80" i="38"/>
  <c r="EG82" i="38"/>
  <c r="EG81" i="38"/>
  <c r="EG83" i="38"/>
  <c r="EG85" i="38"/>
  <c r="EG86" i="38"/>
  <c r="EG84" i="38"/>
  <c r="EG88" i="38"/>
  <c r="EG87" i="38"/>
  <c r="EG89" i="38"/>
  <c r="EG90" i="38"/>
  <c r="EG91" i="38"/>
  <c r="EG96" i="38"/>
  <c r="DQ94" i="38"/>
  <c r="AR97" i="38"/>
  <c r="DS95" i="38" s="1"/>
  <c r="EG95" i="38"/>
  <c r="DY97" i="38"/>
  <c r="AX98" i="38"/>
  <c r="DY98" i="38" s="1"/>
  <c r="CD103" i="38"/>
  <c r="DT93" i="38"/>
  <c r="DT39" i="38"/>
  <c r="DY39" i="38"/>
  <c r="FI42" i="38"/>
  <c r="DT40" i="38"/>
  <c r="DP41" i="38"/>
  <c r="EC39" i="38"/>
  <c r="DP36" i="38"/>
  <c r="DY38" i="38"/>
  <c r="EC35" i="38"/>
  <c r="EA41" i="38"/>
  <c r="EA43" i="38"/>
  <c r="EA5" i="38"/>
  <c r="EA6" i="38"/>
  <c r="EA4" i="38"/>
  <c r="EA11" i="38"/>
  <c r="EA9" i="38"/>
  <c r="EA8" i="38"/>
  <c r="EA7" i="38"/>
  <c r="EA13" i="38"/>
  <c r="EA10" i="38"/>
  <c r="EA14" i="38"/>
  <c r="EA12" i="38"/>
  <c r="EA15" i="38"/>
  <c r="EA16" i="38"/>
  <c r="EA18" i="38"/>
  <c r="EA20" i="38"/>
  <c r="EA17" i="38"/>
  <c r="EA19" i="38"/>
  <c r="EA21" i="38"/>
  <c r="EA24" i="38"/>
  <c r="EA22" i="38"/>
  <c r="EA23" i="38"/>
  <c r="EA26" i="38"/>
  <c r="EA28" i="38"/>
  <c r="EA27" i="38"/>
  <c r="EA25" i="38"/>
  <c r="EA29" i="38"/>
  <c r="EA30" i="38"/>
  <c r="EA31" i="38"/>
  <c r="EA32" i="38"/>
  <c r="EA34" i="38"/>
  <c r="EA33" i="38"/>
  <c r="EA35" i="38"/>
  <c r="EA36" i="38"/>
  <c r="EA37" i="38"/>
  <c r="EA40" i="38"/>
  <c r="BZ41" i="38"/>
  <c r="CD43" i="38"/>
  <c r="CI41" i="38"/>
  <c r="EA42" i="38"/>
  <c r="DP40" i="38"/>
  <c r="DP43" i="38"/>
  <c r="DP6" i="38"/>
  <c r="DP8" i="38"/>
  <c r="DP5" i="38"/>
  <c r="DP7" i="38"/>
  <c r="DP4" i="38"/>
  <c r="DP11" i="38"/>
  <c r="DP9" i="38"/>
  <c r="DP12" i="38"/>
  <c r="DP10" i="38"/>
  <c r="DP15" i="38"/>
  <c r="DP14" i="38"/>
  <c r="DP13" i="38"/>
  <c r="DP17" i="38"/>
  <c r="DP16" i="38"/>
  <c r="DP18" i="38"/>
  <c r="DP19" i="38"/>
  <c r="DP20" i="38"/>
  <c r="DP22" i="38"/>
  <c r="DP23" i="38"/>
  <c r="DP21" i="38"/>
  <c r="DP24" i="38"/>
  <c r="DP27" i="38"/>
  <c r="DP25" i="38"/>
  <c r="DP26" i="38"/>
  <c r="DP28" i="38"/>
  <c r="DP30" i="38"/>
  <c r="DP29" i="38"/>
  <c r="DP31" i="38"/>
  <c r="DP33" i="38"/>
  <c r="DP32" i="38"/>
  <c r="DP35" i="38"/>
  <c r="DP34" i="38"/>
  <c r="DP39" i="38"/>
  <c r="DP38" i="38"/>
  <c r="DT37" i="38"/>
  <c r="DT42" i="38"/>
  <c r="DT5" i="38"/>
  <c r="DT6" i="38"/>
  <c r="DT7" i="38"/>
  <c r="DT4" i="38"/>
  <c r="DT9" i="38"/>
  <c r="DT8" i="38"/>
  <c r="DT11" i="38"/>
  <c r="DT10" i="38"/>
  <c r="DT13" i="38"/>
  <c r="DT15" i="38"/>
  <c r="DT14" i="38"/>
  <c r="DT12" i="38"/>
  <c r="DT16" i="38"/>
  <c r="DT18" i="38"/>
  <c r="DT17" i="38"/>
  <c r="DT23" i="38"/>
  <c r="DT19" i="38"/>
  <c r="DT21" i="38"/>
  <c r="DT20" i="38"/>
  <c r="DT22" i="38"/>
  <c r="DT24" i="38"/>
  <c r="DT27" i="38"/>
  <c r="DT25" i="38"/>
  <c r="DT26" i="38"/>
  <c r="DT28" i="38"/>
  <c r="DT29" i="38"/>
  <c r="DT32" i="38"/>
  <c r="DT30" i="38"/>
  <c r="DT31" i="38"/>
  <c r="DT34" i="38"/>
  <c r="DT33" i="38"/>
  <c r="DT35" i="38"/>
  <c r="AR42" i="38"/>
  <c r="DS37" i="38" s="1"/>
  <c r="DP42" i="38"/>
  <c r="DT41" i="38"/>
  <c r="BS45" i="38"/>
  <c r="CC44" i="38"/>
  <c r="EA39" i="38"/>
  <c r="EC36" i="38"/>
  <c r="EC41" i="38"/>
  <c r="EC4" i="38"/>
  <c r="EC6" i="38"/>
  <c r="EC5" i="38"/>
  <c r="EC8" i="38"/>
  <c r="EC7" i="38"/>
  <c r="EC12" i="38"/>
  <c r="EC9" i="38"/>
  <c r="EC10" i="38"/>
  <c r="EC14" i="38"/>
  <c r="EC11" i="38"/>
  <c r="EC13" i="38"/>
  <c r="EC15" i="38"/>
  <c r="EC17" i="38"/>
  <c r="EC19" i="38"/>
  <c r="EC16" i="38"/>
  <c r="EC18" i="38"/>
  <c r="EC22" i="38"/>
  <c r="EC20" i="38"/>
  <c r="EC21" i="38"/>
  <c r="EC25" i="38"/>
  <c r="EC24" i="38"/>
  <c r="EC23" i="38"/>
  <c r="EC26" i="38"/>
  <c r="EC27" i="38"/>
  <c r="EC29" i="38"/>
  <c r="EC30" i="38"/>
  <c r="EC28" i="38"/>
  <c r="EC31" i="38"/>
  <c r="EC32" i="38"/>
  <c r="EC34" i="38"/>
  <c r="EC38" i="38"/>
  <c r="EC33" i="38"/>
  <c r="DY37" i="38"/>
  <c r="AL43" i="38"/>
  <c r="DM39" i="38" s="1"/>
  <c r="EC40" i="38"/>
  <c r="FI38" i="38"/>
  <c r="BV44" i="38"/>
  <c r="EG38" i="38"/>
  <c r="AY42" i="38"/>
  <c r="FI41" i="38"/>
  <c r="EG40" i="38"/>
  <c r="EG43" i="38"/>
  <c r="EG5" i="38"/>
  <c r="EG6" i="38"/>
  <c r="EG4" i="38"/>
  <c r="EG8" i="38"/>
  <c r="EG7" i="38"/>
  <c r="EG11" i="38"/>
  <c r="EG10" i="38"/>
  <c r="EG9" i="38"/>
  <c r="EG12" i="38"/>
  <c r="EG13" i="38"/>
  <c r="EG14" i="38"/>
  <c r="EG15" i="38"/>
  <c r="EG16" i="38"/>
  <c r="EG17" i="38"/>
  <c r="EG20" i="38"/>
  <c r="EG19" i="38"/>
  <c r="EG18" i="38"/>
  <c r="EG21" i="38"/>
  <c r="EG24" i="38"/>
  <c r="EG22" i="38"/>
  <c r="EG25" i="38"/>
  <c r="EG23" i="38"/>
  <c r="EG28" i="38"/>
  <c r="EG26" i="38"/>
  <c r="EG29" i="38"/>
  <c r="EG31" i="38"/>
  <c r="EG27" i="38"/>
  <c r="EG30" i="38"/>
  <c r="EG32" i="38"/>
  <c r="EG34" i="38"/>
  <c r="EG33" i="38"/>
  <c r="EG35" i="38"/>
  <c r="EG36" i="38"/>
  <c r="EG37" i="38"/>
  <c r="EG41" i="38"/>
  <c r="FI36" i="38"/>
  <c r="FI43" i="38"/>
  <c r="FI5" i="38"/>
  <c r="FI4" i="38"/>
  <c r="FI6" i="38"/>
  <c r="FI7" i="38"/>
  <c r="FI9" i="38"/>
  <c r="FI8" i="38"/>
  <c r="FI10" i="38"/>
  <c r="FI11" i="38"/>
  <c r="FI13" i="38"/>
  <c r="FI12" i="38"/>
  <c r="FI15" i="38"/>
  <c r="FI16" i="38"/>
  <c r="FI14" i="38"/>
  <c r="FI17" i="38"/>
  <c r="FI19" i="38"/>
  <c r="FI18" i="38"/>
  <c r="FI20" i="38"/>
  <c r="FI22" i="38"/>
  <c r="FI21" i="38"/>
  <c r="FI24" i="38"/>
  <c r="FI23" i="38"/>
  <c r="FI28" i="38"/>
  <c r="FI26" i="38"/>
  <c r="FI25" i="38"/>
  <c r="FI27" i="38"/>
  <c r="FI30" i="38"/>
  <c r="FI29" i="38"/>
  <c r="FI31" i="38"/>
  <c r="FI34" i="38"/>
  <c r="FI32" i="38"/>
  <c r="FI33" i="38"/>
  <c r="FI37" i="38"/>
  <c r="FI35" i="38"/>
  <c r="DT36" i="38"/>
  <c r="EG42" i="38"/>
  <c r="BX41" i="38"/>
  <c r="BU42" i="38"/>
  <c r="BY43" i="38"/>
  <c r="DY42" i="38"/>
  <c r="DY43" i="38"/>
  <c r="DY5" i="38"/>
  <c r="DY6" i="38"/>
  <c r="DY4" i="38"/>
  <c r="DY7" i="38"/>
  <c r="DY8" i="38"/>
  <c r="DY12" i="38"/>
  <c r="DY9" i="38"/>
  <c r="DY10" i="38"/>
  <c r="DY11" i="38"/>
  <c r="DY13" i="38"/>
  <c r="DY15" i="38"/>
  <c r="DY16" i="38"/>
  <c r="DY14" i="38"/>
  <c r="DY17" i="38"/>
  <c r="DY20" i="38"/>
  <c r="DY19" i="38"/>
  <c r="DY18" i="38"/>
  <c r="DY21" i="38"/>
  <c r="DY23" i="38"/>
  <c r="DY22" i="38"/>
  <c r="DY27" i="38"/>
  <c r="DY24" i="38"/>
  <c r="DY28" i="38"/>
  <c r="DY25" i="38"/>
  <c r="DY26" i="38"/>
  <c r="DY30" i="38"/>
  <c r="DY29" i="38"/>
  <c r="DY33" i="38"/>
  <c r="DY31" i="38"/>
  <c r="DY34" i="38"/>
  <c r="DY32" i="38"/>
  <c r="DY35" i="38"/>
  <c r="DY36" i="38"/>
  <c r="DY40" i="38"/>
  <c r="EA261" i="38"/>
  <c r="AZ262" i="38"/>
  <c r="EV262" i="38"/>
  <c r="BU263" i="38"/>
  <c r="EV263" i="38" s="1"/>
  <c r="BV267" i="38"/>
  <c r="EZ262" i="38"/>
  <c r="BY263" i="38"/>
  <c r="EG262" i="38"/>
  <c r="BF263" i="38"/>
  <c r="EG263" i="38" s="1"/>
  <c r="FA265" i="38"/>
  <c r="BZ266" i="38"/>
  <c r="DN262" i="38"/>
  <c r="AM263" i="38"/>
  <c r="DN263" i="38" s="1"/>
  <c r="FE262" i="38"/>
  <c r="CD263" i="38"/>
  <c r="EY260" i="38"/>
  <c r="BX261" i="38"/>
  <c r="BS265" i="38"/>
  <c r="EC260" i="38"/>
  <c r="BB261" i="38"/>
  <c r="EC261" i="38" s="1"/>
  <c r="DP261" i="38"/>
  <c r="AO262" i="38"/>
  <c r="DZ260" i="38"/>
  <c r="AY261" i="38"/>
  <c r="AL98" i="38" l="1"/>
  <c r="DM98" i="38" s="1"/>
  <c r="DM97" i="38"/>
  <c r="FD266" i="38"/>
  <c r="CC267" i="38"/>
  <c r="CT206" i="38"/>
  <c r="S207" i="38"/>
  <c r="S152" i="38"/>
  <c r="DM207" i="38"/>
  <c r="FD208" i="38"/>
  <c r="CC209" i="38"/>
  <c r="FE209" i="38"/>
  <c r="CD210" i="38"/>
  <c r="FA154" i="38"/>
  <c r="BZ155" i="38"/>
  <c r="DM206" i="38"/>
  <c r="CV152" i="38"/>
  <c r="U153" i="38"/>
  <c r="CV153" i="38" s="1"/>
  <c r="DO205" i="38"/>
  <c r="ET207" i="38"/>
  <c r="BS208" i="38"/>
  <c r="FE155" i="38"/>
  <c r="CD156" i="38"/>
  <c r="DP206" i="38"/>
  <c r="DP208" i="38"/>
  <c r="DP170" i="38"/>
  <c r="DP172" i="38"/>
  <c r="DP175" i="38"/>
  <c r="DP174" i="38"/>
  <c r="DP171" i="38"/>
  <c r="DP169" i="38"/>
  <c r="DP178" i="38"/>
  <c r="DP173" i="38"/>
  <c r="DP177" i="38"/>
  <c r="DP176" i="38"/>
  <c r="DP179" i="38"/>
  <c r="DP180" i="38"/>
  <c r="DP181" i="38"/>
  <c r="DP182" i="38"/>
  <c r="DP184" i="38"/>
  <c r="DP183" i="38"/>
  <c r="DP188" i="38"/>
  <c r="DP187" i="38"/>
  <c r="DP185" i="38"/>
  <c r="DP186" i="38"/>
  <c r="DP189" i="38"/>
  <c r="DP190" i="38"/>
  <c r="DP191" i="38"/>
  <c r="DP192" i="38"/>
  <c r="DP193" i="38"/>
  <c r="DP195" i="38"/>
  <c r="DP194" i="38"/>
  <c r="DP196" i="38"/>
  <c r="DP197" i="38"/>
  <c r="DP199" i="38"/>
  <c r="DP198" i="38"/>
  <c r="DP201" i="38"/>
  <c r="DP200" i="38"/>
  <c r="DP202" i="38"/>
  <c r="DP204" i="38"/>
  <c r="DP203" i="38"/>
  <c r="DP205" i="38"/>
  <c r="DO204" i="38"/>
  <c r="DO208" i="38"/>
  <c r="DO172" i="38"/>
  <c r="DO170" i="38"/>
  <c r="DO171" i="38"/>
  <c r="DO169" i="38"/>
  <c r="DO174" i="38"/>
  <c r="DO175" i="38"/>
  <c r="DO173" i="38"/>
  <c r="DO178" i="38"/>
  <c r="DO176" i="38"/>
  <c r="DO179" i="38"/>
  <c r="DO177" i="38"/>
  <c r="DO180" i="38"/>
  <c r="DO182" i="38"/>
  <c r="DO181" i="38"/>
  <c r="DO184" i="38"/>
  <c r="DO183" i="38"/>
  <c r="DO186" i="38"/>
  <c r="DO185" i="38"/>
  <c r="DO187" i="38"/>
  <c r="DO189" i="38"/>
  <c r="DO188" i="38"/>
  <c r="DO192" i="38"/>
  <c r="DO194" i="38"/>
  <c r="DO191" i="38"/>
  <c r="DO190" i="38"/>
  <c r="DO193" i="38"/>
  <c r="DO196" i="38"/>
  <c r="DO195" i="38"/>
  <c r="DO198" i="38"/>
  <c r="DO197" i="38"/>
  <c r="DO199" i="38"/>
  <c r="DO200" i="38"/>
  <c r="EY208" i="38"/>
  <c r="BX209" i="38"/>
  <c r="DO206" i="38"/>
  <c r="DO207" i="38"/>
  <c r="EA207" i="38"/>
  <c r="AZ208" i="38"/>
  <c r="EA208" i="38" s="1"/>
  <c r="EZ154" i="38"/>
  <c r="BY155" i="38"/>
  <c r="EY153" i="38"/>
  <c r="BX154" i="38"/>
  <c r="EW205" i="38"/>
  <c r="BV206" i="38"/>
  <c r="FI206" i="38"/>
  <c r="CH207" i="38"/>
  <c r="FD152" i="38"/>
  <c r="CC153" i="38"/>
  <c r="DM202" i="38"/>
  <c r="FA208" i="38"/>
  <c r="BZ209" i="38"/>
  <c r="DQ206" i="38"/>
  <c r="AP207" i="38"/>
  <c r="DQ207" i="38" s="1"/>
  <c r="BV152" i="38"/>
  <c r="DM204" i="38"/>
  <c r="DM208" i="38"/>
  <c r="DM169" i="38"/>
  <c r="DM171" i="38"/>
  <c r="DM170" i="38"/>
  <c r="DM172" i="38"/>
  <c r="DM173" i="38"/>
  <c r="DM174" i="38"/>
  <c r="DM177" i="38"/>
  <c r="DM175" i="38"/>
  <c r="DM176" i="38"/>
  <c r="DM179" i="38"/>
  <c r="DM178" i="38"/>
  <c r="DM181" i="38"/>
  <c r="DM180" i="38"/>
  <c r="DM184" i="38"/>
  <c r="DM183" i="38"/>
  <c r="DM182" i="38"/>
  <c r="DM187" i="38"/>
  <c r="DM185" i="38"/>
  <c r="DM186" i="38"/>
  <c r="DM188" i="38"/>
  <c r="DM190" i="38"/>
  <c r="DM189" i="38"/>
  <c r="DM191" i="38"/>
  <c r="DM192" i="38"/>
  <c r="DM194" i="38"/>
  <c r="DM193" i="38"/>
  <c r="DM195" i="38"/>
  <c r="DM196" i="38"/>
  <c r="DM197" i="38"/>
  <c r="DM198" i="38"/>
  <c r="DM199" i="38"/>
  <c r="DM201" i="38"/>
  <c r="DM205" i="38"/>
  <c r="DM200" i="38"/>
  <c r="EZ207" i="38"/>
  <c r="BY208" i="38"/>
  <c r="BS158" i="38"/>
  <c r="CD104" i="38"/>
  <c r="BX101" i="38"/>
  <c r="BZ101" i="38"/>
  <c r="CH98" i="38"/>
  <c r="FI96" i="38" s="1"/>
  <c r="DN97" i="38"/>
  <c r="AM98" i="38"/>
  <c r="DN98" i="38" s="1"/>
  <c r="CC100" i="38"/>
  <c r="DQ95" i="38"/>
  <c r="DT90" i="38"/>
  <c r="DT97" i="38"/>
  <c r="DT59" i="38"/>
  <c r="DT60" i="38"/>
  <c r="DT61" i="38"/>
  <c r="DT62" i="38"/>
  <c r="DT63" i="38"/>
  <c r="DT64" i="38"/>
  <c r="DT66" i="38"/>
  <c r="DT67" i="38"/>
  <c r="DT65" i="38"/>
  <c r="DT70" i="38"/>
  <c r="DT68" i="38"/>
  <c r="DT73" i="38"/>
  <c r="DT71" i="38"/>
  <c r="DT72" i="38"/>
  <c r="DT69" i="38"/>
  <c r="DT74" i="38"/>
  <c r="DT75" i="38"/>
  <c r="DT76" i="38"/>
  <c r="DT77" i="38"/>
  <c r="DT78" i="38"/>
  <c r="DT79" i="38"/>
  <c r="DT80" i="38"/>
  <c r="DT81" i="38"/>
  <c r="DT83" i="38"/>
  <c r="DT82" i="38"/>
  <c r="DT84" i="38"/>
  <c r="DT86" i="38"/>
  <c r="DT85" i="38"/>
  <c r="DT89" i="38"/>
  <c r="DT87" i="38"/>
  <c r="DT88" i="38"/>
  <c r="DT92" i="38"/>
  <c r="DT91" i="38"/>
  <c r="BY98" i="38"/>
  <c r="CV97" i="38"/>
  <c r="U98" i="38"/>
  <c r="CV98" i="38" s="1"/>
  <c r="DT96" i="38"/>
  <c r="DS91" i="38"/>
  <c r="DQ96" i="38"/>
  <c r="DQ97" i="38"/>
  <c r="DQ60" i="38"/>
  <c r="DQ59" i="38"/>
  <c r="DQ62" i="38"/>
  <c r="DQ61" i="38"/>
  <c r="DQ68" i="38"/>
  <c r="DQ65" i="38"/>
  <c r="DQ63" i="38"/>
  <c r="DQ66" i="38"/>
  <c r="DQ67" i="38"/>
  <c r="DQ64" i="38"/>
  <c r="DQ69" i="38"/>
  <c r="DQ70" i="38"/>
  <c r="DQ72" i="38"/>
  <c r="DQ73" i="38"/>
  <c r="DQ71" i="38"/>
  <c r="DQ74" i="38"/>
  <c r="DQ76" i="38"/>
  <c r="DQ75" i="38"/>
  <c r="DQ78" i="38"/>
  <c r="DQ79" i="38"/>
  <c r="DQ77" i="38"/>
  <c r="DQ81" i="38"/>
  <c r="DQ82" i="38"/>
  <c r="DQ80" i="38"/>
  <c r="DQ84" i="38"/>
  <c r="DQ83" i="38"/>
  <c r="DQ85" i="38"/>
  <c r="DQ86" i="38"/>
  <c r="DQ87" i="38"/>
  <c r="DQ88" i="38"/>
  <c r="DQ89" i="38"/>
  <c r="DQ90" i="38"/>
  <c r="DS97" i="38"/>
  <c r="DS60" i="38"/>
  <c r="DS59" i="38"/>
  <c r="DS63" i="38"/>
  <c r="DS61" i="38"/>
  <c r="DS62" i="38"/>
  <c r="DS64" i="38"/>
  <c r="DS66" i="38"/>
  <c r="DS67" i="38"/>
  <c r="DS69" i="38"/>
  <c r="DS65" i="38"/>
  <c r="DS72" i="38"/>
  <c r="DS70" i="38"/>
  <c r="DS68" i="38"/>
  <c r="DS73" i="38"/>
  <c r="DS71" i="38"/>
  <c r="DS75" i="38"/>
  <c r="DS76" i="38"/>
  <c r="DS74" i="38"/>
  <c r="DS77" i="38"/>
  <c r="DS78" i="38"/>
  <c r="DS80" i="38"/>
  <c r="DS79" i="38"/>
  <c r="DS81" i="38"/>
  <c r="DS82" i="38"/>
  <c r="DS85" i="38"/>
  <c r="DS83" i="38"/>
  <c r="DS84" i="38"/>
  <c r="DS86" i="38"/>
  <c r="DS87" i="38"/>
  <c r="DS88" i="38"/>
  <c r="DS89" i="38"/>
  <c r="DS90" i="38"/>
  <c r="DS93" i="38"/>
  <c r="DS94" i="38"/>
  <c r="DS92" i="38"/>
  <c r="DT94" i="38"/>
  <c r="ET98" i="38"/>
  <c r="BS99" i="38"/>
  <c r="DZ97" i="38"/>
  <c r="AY98" i="38"/>
  <c r="DZ98" i="38" s="1"/>
  <c r="DS96" i="38"/>
  <c r="FI92" i="38"/>
  <c r="DQ91" i="38"/>
  <c r="DS38" i="38"/>
  <c r="BS46" i="38"/>
  <c r="BZ42" i="38"/>
  <c r="DM41" i="38"/>
  <c r="DM37" i="38"/>
  <c r="DM43" i="38"/>
  <c r="DM7" i="38"/>
  <c r="DM5" i="38"/>
  <c r="DM4" i="38"/>
  <c r="DM6" i="38"/>
  <c r="DM9" i="38"/>
  <c r="DM8" i="38"/>
  <c r="DM11" i="38"/>
  <c r="DM10" i="38"/>
  <c r="DM13" i="38"/>
  <c r="DM14" i="38"/>
  <c r="DM12" i="38"/>
  <c r="DM15" i="38"/>
  <c r="DM16" i="38"/>
  <c r="DM18" i="38"/>
  <c r="DM17" i="38"/>
  <c r="DM19" i="38"/>
  <c r="DM21" i="38"/>
  <c r="DM20" i="38"/>
  <c r="DM24" i="38"/>
  <c r="DM22" i="38"/>
  <c r="DM25" i="38"/>
  <c r="DM23" i="38"/>
  <c r="DM28" i="38"/>
  <c r="DM27" i="38"/>
  <c r="DM29" i="38"/>
  <c r="DM26" i="38"/>
  <c r="DM31" i="38"/>
  <c r="DM30" i="38"/>
  <c r="DM33" i="38"/>
  <c r="DM32" i="38"/>
  <c r="DM35" i="38"/>
  <c r="DM38" i="38"/>
  <c r="DM34" i="38"/>
  <c r="DM40" i="38"/>
  <c r="BY44" i="38"/>
  <c r="AY43" i="38"/>
  <c r="DZ39" i="38" s="1"/>
  <c r="DM42" i="38"/>
  <c r="BU43" i="38"/>
  <c r="EV36" i="38" s="1"/>
  <c r="DM36" i="38"/>
  <c r="BX42" i="38"/>
  <c r="DS39" i="38"/>
  <c r="BV45" i="38"/>
  <c r="DS40" i="38"/>
  <c r="CI42" i="38"/>
  <c r="FJ36" i="38" s="1"/>
  <c r="DS35" i="38"/>
  <c r="DS42" i="38"/>
  <c r="DS4" i="38"/>
  <c r="DS5" i="38"/>
  <c r="DS6" i="38"/>
  <c r="DS7" i="38"/>
  <c r="DS9" i="38"/>
  <c r="DS8" i="38"/>
  <c r="DS12" i="38"/>
  <c r="DS10" i="38"/>
  <c r="DS13" i="38"/>
  <c r="DS11" i="38"/>
  <c r="DS14" i="38"/>
  <c r="DS16" i="38"/>
  <c r="DS15" i="38"/>
  <c r="DS19" i="38"/>
  <c r="DS20" i="38"/>
  <c r="DS17" i="38"/>
  <c r="DS18" i="38"/>
  <c r="DS21" i="38"/>
  <c r="DS25" i="38"/>
  <c r="DS24" i="38"/>
  <c r="DS26" i="38"/>
  <c r="DS22" i="38"/>
  <c r="DS23" i="38"/>
  <c r="DS28" i="38"/>
  <c r="DS27" i="38"/>
  <c r="DS29" i="38"/>
  <c r="DS30" i="38"/>
  <c r="DS31" i="38"/>
  <c r="DS33" i="38"/>
  <c r="DS32" i="38"/>
  <c r="DS34" i="38"/>
  <c r="DS36" i="38"/>
  <c r="CD44" i="38"/>
  <c r="CC45" i="38"/>
  <c r="DS41" i="38"/>
  <c r="EZ263" i="38"/>
  <c r="BY264" i="38"/>
  <c r="DZ261" i="38"/>
  <c r="AY262" i="38"/>
  <c r="EY261" i="38"/>
  <c r="BX262" i="38"/>
  <c r="BV268" i="38"/>
  <c r="DP262" i="38"/>
  <c r="AO263" i="38"/>
  <c r="DP263" i="38" s="1"/>
  <c r="FE263" i="38"/>
  <c r="CD264" i="38"/>
  <c r="FA266" i="38"/>
  <c r="BZ267" i="38"/>
  <c r="EA262" i="38"/>
  <c r="AZ263" i="38"/>
  <c r="EA263" i="38" s="1"/>
  <c r="BS266" i="38"/>
  <c r="FD267" i="38" l="1"/>
  <c r="CC268" i="38"/>
  <c r="CT207" i="38"/>
  <c r="S208" i="38"/>
  <c r="CT208" i="38" s="1"/>
  <c r="EW206" i="38"/>
  <c r="BV207" i="38"/>
  <c r="FE210" i="38"/>
  <c r="CD211" i="38"/>
  <c r="BV153" i="38"/>
  <c r="FE156" i="38"/>
  <c r="CD157" i="38"/>
  <c r="EY154" i="38"/>
  <c r="BX155" i="38"/>
  <c r="FD209" i="38"/>
  <c r="CC210" i="38"/>
  <c r="ET208" i="38"/>
  <c r="BS209" i="38"/>
  <c r="EZ155" i="38"/>
  <c r="BY156" i="38"/>
  <c r="FA209" i="38"/>
  <c r="BZ210" i="38"/>
  <c r="EY209" i="38"/>
  <c r="BX210" i="38"/>
  <c r="BS159" i="38"/>
  <c r="S153" i="38"/>
  <c r="CT148" i="38" s="1"/>
  <c r="FD153" i="38"/>
  <c r="CC154" i="38"/>
  <c r="FI207" i="38"/>
  <c r="CH208" i="38"/>
  <c r="FI208" i="38" s="1"/>
  <c r="EZ208" i="38"/>
  <c r="BY209" i="38"/>
  <c r="FA155" i="38"/>
  <c r="BZ156" i="38"/>
  <c r="ET99" i="38"/>
  <c r="BS100" i="38"/>
  <c r="BZ102" i="38"/>
  <c r="BZ103" i="38" s="1"/>
  <c r="BX102" i="38"/>
  <c r="FI95" i="38"/>
  <c r="FI98" i="38"/>
  <c r="FI59" i="38"/>
  <c r="FI60" i="38"/>
  <c r="FI62" i="38"/>
  <c r="FI61" i="38"/>
  <c r="FI66" i="38"/>
  <c r="FI63" i="38"/>
  <c r="FI64" i="38"/>
  <c r="FI65" i="38"/>
  <c r="FI67" i="38"/>
  <c r="FI68" i="38"/>
  <c r="FI70" i="38"/>
  <c r="FI71" i="38"/>
  <c r="FI72" i="38"/>
  <c r="FI69" i="38"/>
  <c r="FI73" i="38"/>
  <c r="FI74" i="38"/>
  <c r="FI75" i="38"/>
  <c r="FI76" i="38"/>
  <c r="FI78" i="38"/>
  <c r="FI77" i="38"/>
  <c r="FI79" i="38"/>
  <c r="FI81" i="38"/>
  <c r="FI82" i="38"/>
  <c r="FI80" i="38"/>
  <c r="FI83" i="38"/>
  <c r="FI84" i="38"/>
  <c r="FI85" i="38"/>
  <c r="FI87" i="38"/>
  <c r="FI86" i="38"/>
  <c r="FI90" i="38"/>
  <c r="FI89" i="38"/>
  <c r="FI88" i="38"/>
  <c r="FI91" i="38"/>
  <c r="FI93" i="38"/>
  <c r="FI97" i="38"/>
  <c r="BY99" i="38"/>
  <c r="CD105" i="38"/>
  <c r="FI94" i="38"/>
  <c r="CC101" i="38"/>
  <c r="DZ10" i="38"/>
  <c r="DZ43" i="38"/>
  <c r="DZ5" i="38"/>
  <c r="DZ4" i="38"/>
  <c r="DZ6" i="38"/>
  <c r="DZ8" i="38"/>
  <c r="DZ7" i="38"/>
  <c r="DZ9" i="38"/>
  <c r="DZ12" i="38"/>
  <c r="DZ16" i="38"/>
  <c r="DZ11" i="38"/>
  <c r="DZ13" i="38"/>
  <c r="DZ14" i="38"/>
  <c r="DZ17" i="38"/>
  <c r="DZ15" i="38"/>
  <c r="DZ18" i="38"/>
  <c r="DZ22" i="38"/>
  <c r="DZ19" i="38"/>
  <c r="DZ20" i="38"/>
  <c r="DZ21" i="38"/>
  <c r="DZ26" i="38"/>
  <c r="DZ24" i="38"/>
  <c r="DZ23" i="38"/>
  <c r="DZ25" i="38"/>
  <c r="DZ27" i="38"/>
  <c r="DZ29" i="38"/>
  <c r="DZ30" i="38"/>
  <c r="DZ31" i="38"/>
  <c r="DZ28" i="38"/>
  <c r="DZ32" i="38"/>
  <c r="DZ33" i="38"/>
  <c r="DZ35" i="38"/>
  <c r="DZ34" i="38"/>
  <c r="DZ36" i="38"/>
  <c r="DZ40" i="38"/>
  <c r="CD45" i="38"/>
  <c r="FJ37" i="38"/>
  <c r="BS47" i="38"/>
  <c r="DZ42" i="38"/>
  <c r="FJ40" i="38"/>
  <c r="FJ42" i="38"/>
  <c r="FJ5" i="38"/>
  <c r="FJ4" i="38"/>
  <c r="FJ6" i="38"/>
  <c r="FJ8" i="38"/>
  <c r="FJ9" i="38"/>
  <c r="FJ7" i="38"/>
  <c r="FJ10" i="38"/>
  <c r="FJ12" i="38"/>
  <c r="FJ13" i="38"/>
  <c r="FJ11" i="38"/>
  <c r="FJ14" i="38"/>
  <c r="FJ15" i="38"/>
  <c r="FJ16" i="38"/>
  <c r="FJ17" i="38"/>
  <c r="FJ19" i="38"/>
  <c r="FJ18" i="38"/>
  <c r="FJ20" i="38"/>
  <c r="FJ22" i="38"/>
  <c r="FJ21" i="38"/>
  <c r="FJ24" i="38"/>
  <c r="FJ23" i="38"/>
  <c r="FJ27" i="38"/>
  <c r="FJ25" i="38"/>
  <c r="FJ30" i="38"/>
  <c r="FJ26" i="38"/>
  <c r="FJ28" i="38"/>
  <c r="FJ29" i="38"/>
  <c r="FJ32" i="38"/>
  <c r="FJ31" i="38"/>
  <c r="FJ34" i="38"/>
  <c r="FJ35" i="38"/>
  <c r="FJ33" i="38"/>
  <c r="FJ39" i="38"/>
  <c r="EV41" i="38"/>
  <c r="DZ41" i="38"/>
  <c r="BY45" i="38"/>
  <c r="EV39" i="38"/>
  <c r="FJ41" i="38"/>
  <c r="DZ38" i="38"/>
  <c r="EV37" i="38"/>
  <c r="EV43" i="38"/>
  <c r="EV5" i="38"/>
  <c r="EV4" i="38"/>
  <c r="EV7" i="38"/>
  <c r="EV8" i="38"/>
  <c r="EV6" i="38"/>
  <c r="EV9" i="38"/>
  <c r="EV11" i="38"/>
  <c r="EV10" i="38"/>
  <c r="EV13" i="38"/>
  <c r="EV12" i="38"/>
  <c r="EV14" i="38"/>
  <c r="EV17" i="38"/>
  <c r="EV16" i="38"/>
  <c r="EV15" i="38"/>
  <c r="EV18" i="38"/>
  <c r="EV19" i="38"/>
  <c r="EV21" i="38"/>
  <c r="EV20" i="38"/>
  <c r="EV22" i="38"/>
  <c r="EV24" i="38"/>
  <c r="EV25" i="38"/>
  <c r="EV23" i="38"/>
  <c r="EV26" i="38"/>
  <c r="EV27" i="38"/>
  <c r="EV28" i="38"/>
  <c r="EV29" i="38"/>
  <c r="EV30" i="38"/>
  <c r="EV32" i="38"/>
  <c r="EV31" i="38"/>
  <c r="EV34" i="38"/>
  <c r="EV35" i="38"/>
  <c r="EV33" i="38"/>
  <c r="EV40" i="38"/>
  <c r="EV38" i="38"/>
  <c r="FJ38" i="38"/>
  <c r="BV46" i="38"/>
  <c r="EV42" i="38"/>
  <c r="CC46" i="38"/>
  <c r="BZ43" i="38"/>
  <c r="BX43" i="38"/>
  <c r="DZ37" i="38"/>
  <c r="EW268" i="38"/>
  <c r="EW224" i="38"/>
  <c r="EW225" i="38"/>
  <c r="EW226" i="38"/>
  <c r="EW233" i="38"/>
  <c r="EW231" i="38"/>
  <c r="EW227" i="38"/>
  <c r="EW229" i="38"/>
  <c r="EW228" i="38"/>
  <c r="EW230" i="38"/>
  <c r="EW232" i="38"/>
  <c r="EW236" i="38"/>
  <c r="EW235" i="38"/>
  <c r="EW237" i="38"/>
  <c r="EW234" i="38"/>
  <c r="EW238" i="38"/>
  <c r="EW239" i="38"/>
  <c r="EW240" i="38"/>
  <c r="EW241" i="38"/>
  <c r="EW244" i="38"/>
  <c r="EW242" i="38"/>
  <c r="EW246" i="38"/>
  <c r="EW245" i="38"/>
  <c r="EW243" i="38"/>
  <c r="EW247" i="38"/>
  <c r="EW248" i="38"/>
  <c r="EW249" i="38"/>
  <c r="EW251" i="38"/>
  <c r="EW250" i="38"/>
  <c r="EW253" i="38"/>
  <c r="EW252" i="38"/>
  <c r="EW255" i="38"/>
  <c r="EW254" i="38"/>
  <c r="EW256" i="38"/>
  <c r="EW257" i="38"/>
  <c r="EW258" i="38"/>
  <c r="EW261" i="38"/>
  <c r="EW260" i="38"/>
  <c r="EW262" i="38"/>
  <c r="EW259" i="38"/>
  <c r="EW263" i="38"/>
  <c r="EW264" i="38"/>
  <c r="EW265" i="38"/>
  <c r="BS267" i="38"/>
  <c r="EW267" i="38"/>
  <c r="EY262" i="38"/>
  <c r="BX263" i="38"/>
  <c r="FA267" i="38"/>
  <c r="BZ268" i="38"/>
  <c r="DZ262" i="38"/>
  <c r="AY263" i="38"/>
  <c r="DZ263" i="38" s="1"/>
  <c r="EW266" i="38"/>
  <c r="FE264" i="38"/>
  <c r="CD265" i="38"/>
  <c r="EZ264" i="38"/>
  <c r="BY265" i="38"/>
  <c r="CC269" i="38" l="1"/>
  <c r="FD268" i="38"/>
  <c r="FE157" i="38"/>
  <c r="CD158" i="38"/>
  <c r="FD154" i="38"/>
  <c r="CC155" i="38"/>
  <c r="FA210" i="38"/>
  <c r="BZ211" i="38"/>
  <c r="BV154" i="38"/>
  <c r="EZ156" i="38"/>
  <c r="BY157" i="38"/>
  <c r="CT149" i="38"/>
  <c r="CT153" i="38"/>
  <c r="CT114" i="38"/>
  <c r="CT115" i="38"/>
  <c r="CT119" i="38"/>
  <c r="CT117" i="38"/>
  <c r="CT116" i="38"/>
  <c r="CT120" i="38"/>
  <c r="CT118" i="38"/>
  <c r="CT122" i="38"/>
  <c r="CT121" i="38"/>
  <c r="CT124" i="38"/>
  <c r="CT123" i="38"/>
  <c r="CT126" i="38"/>
  <c r="CT125" i="38"/>
  <c r="CT127" i="38"/>
  <c r="CT129" i="38"/>
  <c r="CT128" i="38"/>
  <c r="CT132" i="38"/>
  <c r="CT130" i="38"/>
  <c r="CT131" i="38"/>
  <c r="CT134" i="38"/>
  <c r="CT135" i="38"/>
  <c r="CT133" i="38"/>
  <c r="CT136" i="38"/>
  <c r="CT138" i="38"/>
  <c r="CT137" i="38"/>
  <c r="CT142" i="38"/>
  <c r="CT141" i="38"/>
  <c r="CT139" i="38"/>
  <c r="CT140" i="38"/>
  <c r="CT144" i="38"/>
  <c r="CT143" i="38"/>
  <c r="CT145" i="38"/>
  <c r="CT146" i="38"/>
  <c r="CT152" i="38"/>
  <c r="FE211" i="38"/>
  <c r="CD212" i="38"/>
  <c r="FA156" i="38"/>
  <c r="BZ157" i="38"/>
  <c r="ET209" i="38"/>
  <c r="BS210" i="38"/>
  <c r="CT151" i="38"/>
  <c r="EW207" i="38"/>
  <c r="BV208" i="38"/>
  <c r="EZ209" i="38"/>
  <c r="BY210" i="38"/>
  <c r="FD210" i="38"/>
  <c r="CC211" i="38"/>
  <c r="BS160" i="38"/>
  <c r="CT150" i="38"/>
  <c r="EY155" i="38"/>
  <c r="BX156" i="38"/>
  <c r="CT147" i="38"/>
  <c r="EY210" i="38"/>
  <c r="BX211" i="38"/>
  <c r="CD106" i="38"/>
  <c r="CD107" i="38" s="1"/>
  <c r="BX103" i="38"/>
  <c r="CC102" i="38"/>
  <c r="BZ104" i="38"/>
  <c r="ET100" i="38"/>
  <c r="BS101" i="38"/>
  <c r="BY100" i="38"/>
  <c r="BX44" i="38"/>
  <c r="BS48" i="38"/>
  <c r="BY46" i="38"/>
  <c r="CC47" i="38"/>
  <c r="CC48" i="38" s="1"/>
  <c r="BV47" i="38"/>
  <c r="CD46" i="38"/>
  <c r="BZ44" i="38"/>
  <c r="BS268" i="38"/>
  <c r="FA268" i="38"/>
  <c r="BZ269" i="38"/>
  <c r="EZ265" i="38"/>
  <c r="BY266" i="38"/>
  <c r="EY263" i="38"/>
  <c r="BX264" i="38"/>
  <c r="FE265" i="38"/>
  <c r="CD266" i="38"/>
  <c r="FD269" i="38" l="1"/>
  <c r="CC270" i="38"/>
  <c r="EW208" i="38"/>
  <c r="BV209" i="38"/>
  <c r="EY211" i="38"/>
  <c r="BX212" i="38"/>
  <c r="BV155" i="38"/>
  <c r="FA157" i="38"/>
  <c r="BZ158" i="38"/>
  <c r="FA211" i="38"/>
  <c r="BZ212" i="38"/>
  <c r="ET210" i="38"/>
  <c r="BS211" i="38"/>
  <c r="BS161" i="38"/>
  <c r="FE212" i="38"/>
  <c r="CD213" i="38"/>
  <c r="FD155" i="38"/>
  <c r="CC156" i="38"/>
  <c r="EY156" i="38"/>
  <c r="BX157" i="38"/>
  <c r="FD211" i="38"/>
  <c r="CC212" i="38"/>
  <c r="FE158" i="38"/>
  <c r="CD159" i="38"/>
  <c r="EZ210" i="38"/>
  <c r="BY211" i="38"/>
  <c r="EZ157" i="38"/>
  <c r="BY158" i="38"/>
  <c r="CD108" i="38"/>
  <c r="FE105" i="38" s="1"/>
  <c r="BZ105" i="38"/>
  <c r="CC103" i="38"/>
  <c r="BY101" i="38"/>
  <c r="BX104" i="38"/>
  <c r="ET101" i="38"/>
  <c r="BS102" i="38"/>
  <c r="BS49" i="38"/>
  <c r="BS50" i="38" s="1"/>
  <c r="CD47" i="38"/>
  <c r="BV48" i="38"/>
  <c r="EW46" i="38" s="1"/>
  <c r="CC49" i="38"/>
  <c r="BX45" i="38"/>
  <c r="BY47" i="38"/>
  <c r="BZ45" i="38"/>
  <c r="FA269" i="38"/>
  <c r="BZ270" i="38"/>
  <c r="BS269" i="38"/>
  <c r="EY264" i="38"/>
  <c r="BX265" i="38"/>
  <c r="FE266" i="38"/>
  <c r="CD267" i="38"/>
  <c r="EZ266" i="38"/>
  <c r="BY267" i="38"/>
  <c r="CC271" i="38" l="1"/>
  <c r="FD270" i="38"/>
  <c r="FA158" i="38"/>
  <c r="BZ159" i="38"/>
  <c r="EZ211" i="38"/>
  <c r="BY212" i="38"/>
  <c r="FE213" i="38"/>
  <c r="CD214" i="38"/>
  <c r="BV156" i="38"/>
  <c r="FE159" i="38"/>
  <c r="CD160" i="38"/>
  <c r="FD212" i="38"/>
  <c r="CC213" i="38"/>
  <c r="EY212" i="38"/>
  <c r="BX213" i="38"/>
  <c r="BS162" i="38"/>
  <c r="BS163" i="38" s="1"/>
  <c r="ET211" i="38"/>
  <c r="BS212" i="38"/>
  <c r="EY157" i="38"/>
  <c r="BX158" i="38"/>
  <c r="EW209" i="38"/>
  <c r="BV210" i="38"/>
  <c r="FD156" i="38"/>
  <c r="CC157" i="38"/>
  <c r="FA212" i="38"/>
  <c r="BZ213" i="38"/>
  <c r="EZ158" i="38"/>
  <c r="BY159" i="38"/>
  <c r="BY102" i="38"/>
  <c r="BZ106" i="38"/>
  <c r="ET102" i="38"/>
  <c r="BS103" i="38"/>
  <c r="FE103" i="38"/>
  <c r="FE106" i="38"/>
  <c r="FE108" i="38"/>
  <c r="FE59" i="38"/>
  <c r="FE60" i="38"/>
  <c r="FE62" i="38"/>
  <c r="FE61" i="38"/>
  <c r="FE63" i="38"/>
  <c r="FE66" i="38"/>
  <c r="FE67" i="38"/>
  <c r="FE65" i="38"/>
  <c r="FE64" i="38"/>
  <c r="FE70" i="38"/>
  <c r="FE71" i="38"/>
  <c r="FE69" i="38"/>
  <c r="FE68" i="38"/>
  <c r="FE72" i="38"/>
  <c r="FE73" i="38"/>
  <c r="FE76" i="38"/>
  <c r="FE75" i="38"/>
  <c r="FE74" i="38"/>
  <c r="FE81" i="38"/>
  <c r="FE78" i="38"/>
  <c r="FE79" i="38"/>
  <c r="FE80" i="38"/>
  <c r="FE77" i="38"/>
  <c r="FE82" i="38"/>
  <c r="FE83" i="38"/>
  <c r="FE85" i="38"/>
  <c r="FE86" i="38"/>
  <c r="FE84" i="38"/>
  <c r="FE88" i="38"/>
  <c r="FE89" i="38"/>
  <c r="FE87" i="38"/>
  <c r="FE93" i="38"/>
  <c r="FE90" i="38"/>
  <c r="FE91" i="38"/>
  <c r="FE92" i="38"/>
  <c r="FE94" i="38"/>
  <c r="FE95" i="38"/>
  <c r="FE96" i="38"/>
  <c r="FE97" i="38"/>
  <c r="FE98" i="38"/>
  <c r="FE99" i="38"/>
  <c r="FE100" i="38"/>
  <c r="FE101" i="38"/>
  <c r="FE107" i="38"/>
  <c r="BX105" i="38"/>
  <c r="FE102" i="38"/>
  <c r="CC104" i="38"/>
  <c r="FE104" i="38"/>
  <c r="EW45" i="38"/>
  <c r="CD48" i="38"/>
  <c r="BX46" i="38"/>
  <c r="CC50" i="38"/>
  <c r="BS51" i="38"/>
  <c r="EW48" i="38"/>
  <c r="EW5" i="38"/>
  <c r="EW4" i="38"/>
  <c r="EW6" i="38"/>
  <c r="EW7" i="38"/>
  <c r="EW9" i="38"/>
  <c r="EW10" i="38"/>
  <c r="EW8" i="38"/>
  <c r="EW12" i="38"/>
  <c r="EW11" i="38"/>
  <c r="EW13" i="38"/>
  <c r="EW15" i="38"/>
  <c r="EW14" i="38"/>
  <c r="EW17" i="38"/>
  <c r="EW16" i="38"/>
  <c r="EW20" i="38"/>
  <c r="EW19" i="38"/>
  <c r="EW18" i="38"/>
  <c r="EW23" i="38"/>
  <c r="EW21" i="38"/>
  <c r="EW22" i="38"/>
  <c r="EW25" i="38"/>
  <c r="EW24" i="38"/>
  <c r="EW27" i="38"/>
  <c r="EW26" i="38"/>
  <c r="EW28" i="38"/>
  <c r="EW29" i="38"/>
  <c r="EW30" i="38"/>
  <c r="EW32" i="38"/>
  <c r="EW31" i="38"/>
  <c r="EW33" i="38"/>
  <c r="EW34" i="38"/>
  <c r="EW35" i="38"/>
  <c r="EW37" i="38"/>
  <c r="EW36" i="38"/>
  <c r="EW38" i="38"/>
  <c r="EW40" i="38"/>
  <c r="EW39" i="38"/>
  <c r="EW41" i="38"/>
  <c r="EW42" i="38"/>
  <c r="EW43" i="38"/>
  <c r="EW47" i="38"/>
  <c r="EW44" i="38"/>
  <c r="BZ46" i="38"/>
  <c r="BY48" i="38"/>
  <c r="BS270" i="38"/>
  <c r="FA270" i="38"/>
  <c r="BZ271" i="38"/>
  <c r="EZ267" i="38"/>
  <c r="BY268" i="38"/>
  <c r="FE267" i="38"/>
  <c r="CD268" i="38"/>
  <c r="EY265" i="38"/>
  <c r="BX266" i="38"/>
  <c r="CC272" i="38" l="1"/>
  <c r="FD271" i="38"/>
  <c r="ET162" i="38"/>
  <c r="ET163" i="38"/>
  <c r="ET117" i="38"/>
  <c r="ET116" i="38"/>
  <c r="ET114" i="38"/>
  <c r="ET115" i="38"/>
  <c r="ET118" i="38"/>
  <c r="ET119" i="38"/>
  <c r="ET124" i="38"/>
  <c r="ET123" i="38"/>
  <c r="ET122" i="38"/>
  <c r="ET120" i="38"/>
  <c r="ET121" i="38"/>
  <c r="ET125" i="38"/>
  <c r="ET127" i="38"/>
  <c r="ET128" i="38"/>
  <c r="ET126" i="38"/>
  <c r="ET132" i="38"/>
  <c r="ET129" i="38"/>
  <c r="ET133" i="38"/>
  <c r="ET131" i="38"/>
  <c r="ET130" i="38"/>
  <c r="ET134" i="38"/>
  <c r="ET137" i="38"/>
  <c r="ET135" i="38"/>
  <c r="ET136" i="38"/>
  <c r="ET138" i="38"/>
  <c r="ET140" i="38"/>
  <c r="ET139" i="38"/>
  <c r="ET143" i="38"/>
  <c r="ET142" i="38"/>
  <c r="ET141" i="38"/>
  <c r="ET144" i="38"/>
  <c r="ET145" i="38"/>
  <c r="ET146" i="38"/>
  <c r="ET147" i="38"/>
  <c r="ET149" i="38"/>
  <c r="ET151" i="38"/>
  <c r="ET150" i="38"/>
  <c r="ET148" i="38"/>
  <c r="ET154" i="38"/>
  <c r="ET153" i="38"/>
  <c r="ET152" i="38"/>
  <c r="BV157" i="38"/>
  <c r="EY213" i="38"/>
  <c r="BX214" i="38"/>
  <c r="EW210" i="38"/>
  <c r="BV211" i="38"/>
  <c r="ET157" i="38"/>
  <c r="FD213" i="38"/>
  <c r="CC214" i="38"/>
  <c r="FE214" i="38"/>
  <c r="CD215" i="38"/>
  <c r="EY158" i="38"/>
  <c r="BX159" i="38"/>
  <c r="FD157" i="38"/>
  <c r="CC158" i="38"/>
  <c r="EZ212" i="38"/>
  <c r="BY213" i="38"/>
  <c r="ET156" i="38"/>
  <c r="FA159" i="38"/>
  <c r="BZ160" i="38"/>
  <c r="ET161" i="38"/>
  <c r="EZ159" i="38"/>
  <c r="BY160" i="38"/>
  <c r="ET212" i="38"/>
  <c r="BS213" i="38"/>
  <c r="ET160" i="38"/>
  <c r="ET155" i="38"/>
  <c r="FA213" i="38"/>
  <c r="BZ214" i="38"/>
  <c r="ET159" i="38"/>
  <c r="FE160" i="38"/>
  <c r="CD161" i="38"/>
  <c r="ET158" i="38"/>
  <c r="ET103" i="38"/>
  <c r="BS104" i="38"/>
  <c r="CC105" i="38"/>
  <c r="BZ107" i="38"/>
  <c r="BY103" i="38"/>
  <c r="BX106" i="38"/>
  <c r="BY49" i="38"/>
  <c r="BX47" i="38"/>
  <c r="CD49" i="38"/>
  <c r="BS52" i="38"/>
  <c r="BZ47" i="38"/>
  <c r="CC51" i="38"/>
  <c r="EZ268" i="38"/>
  <c r="BY269" i="38"/>
  <c r="FA271" i="38"/>
  <c r="BZ272" i="38"/>
  <c r="BS271" i="38"/>
  <c r="EY266" i="38"/>
  <c r="BX267" i="38"/>
  <c r="FE268" i="38"/>
  <c r="CD269" i="38"/>
  <c r="FD272" i="38" l="1"/>
  <c r="CC273" i="38"/>
  <c r="FD273" i="38" s="1"/>
  <c r="ET213" i="38"/>
  <c r="BS214" i="38"/>
  <c r="EY214" i="38"/>
  <c r="BX215" i="38"/>
  <c r="FD158" i="38"/>
  <c r="CC159" i="38"/>
  <c r="EY159" i="38"/>
  <c r="BX160" i="38"/>
  <c r="BV158" i="38"/>
  <c r="EZ160" i="38"/>
  <c r="BY161" i="38"/>
  <c r="FE161" i="38"/>
  <c r="CD162" i="38"/>
  <c r="FE215" i="38"/>
  <c r="CD216" i="38"/>
  <c r="FA160" i="38"/>
  <c r="BZ161" i="38"/>
  <c r="FD214" i="38"/>
  <c r="CC215" i="38"/>
  <c r="FA214" i="38"/>
  <c r="BZ215" i="38"/>
  <c r="EW211" i="38"/>
  <c r="BV212" i="38"/>
  <c r="EZ213" i="38"/>
  <c r="BY214" i="38"/>
  <c r="BZ108" i="38"/>
  <c r="CC106" i="38"/>
  <c r="CC107" i="38" s="1"/>
  <c r="ET104" i="38"/>
  <c r="BS105" i="38"/>
  <c r="BX107" i="38"/>
  <c r="BY104" i="38"/>
  <c r="BY105" i="38" s="1"/>
  <c r="BX48" i="38"/>
  <c r="BY50" i="38"/>
  <c r="CC52" i="38"/>
  <c r="BS53" i="38"/>
  <c r="CD50" i="38"/>
  <c r="BZ48" i="38"/>
  <c r="FE269" i="38"/>
  <c r="CD270" i="38"/>
  <c r="FA272" i="38"/>
  <c r="BZ273" i="38"/>
  <c r="FA273" i="38" s="1"/>
  <c r="BS272" i="38"/>
  <c r="BS273" i="38" s="1"/>
  <c r="EZ269" i="38"/>
  <c r="BY270" i="38"/>
  <c r="EY267" i="38"/>
  <c r="BX268" i="38"/>
  <c r="EW158" i="38" l="1"/>
  <c r="EW114" i="38"/>
  <c r="EW116" i="38"/>
  <c r="EW115" i="38"/>
  <c r="EW118" i="38"/>
  <c r="EW119" i="38"/>
  <c r="EW117" i="38"/>
  <c r="EW122" i="38"/>
  <c r="EW123" i="38"/>
  <c r="EW120" i="38"/>
  <c r="EW121" i="38"/>
  <c r="EW124" i="38"/>
  <c r="EW125" i="38"/>
  <c r="EW127" i="38"/>
  <c r="EW126" i="38"/>
  <c r="EW128" i="38"/>
  <c r="EW130" i="38"/>
  <c r="EW129" i="38"/>
  <c r="EW134" i="38"/>
  <c r="EW131" i="38"/>
  <c r="EW132" i="38"/>
  <c r="EW135" i="38"/>
  <c r="EW133" i="38"/>
  <c r="EW136" i="38"/>
  <c r="EW137" i="38"/>
  <c r="EW139" i="38"/>
  <c r="EW138" i="38"/>
  <c r="EW142" i="38"/>
  <c r="EW140" i="38"/>
  <c r="EW141" i="38"/>
  <c r="EW143" i="38"/>
  <c r="EW144" i="38"/>
  <c r="EW145" i="38"/>
  <c r="EW146" i="38"/>
  <c r="EW148" i="38"/>
  <c r="EW147" i="38"/>
  <c r="EW150" i="38"/>
  <c r="EW149" i="38"/>
  <c r="EW151" i="38"/>
  <c r="EW152" i="38"/>
  <c r="EW153" i="38"/>
  <c r="FD215" i="38"/>
  <c r="CC216" i="38"/>
  <c r="EW157" i="38"/>
  <c r="EY160" i="38"/>
  <c r="BX161" i="38"/>
  <c r="FA161" i="38"/>
  <c r="BZ162" i="38"/>
  <c r="FD159" i="38"/>
  <c r="CC160" i="38"/>
  <c r="FE216" i="38"/>
  <c r="CD217" i="38"/>
  <c r="EY215" i="38"/>
  <c r="BX216" i="38"/>
  <c r="EZ214" i="38"/>
  <c r="BY215" i="38"/>
  <c r="EW156" i="38"/>
  <c r="FE162" i="38"/>
  <c r="CD163" i="38"/>
  <c r="FE163" i="38" s="1"/>
  <c r="EW155" i="38"/>
  <c r="EW212" i="38"/>
  <c r="BV213" i="38"/>
  <c r="EW213" i="38" s="1"/>
  <c r="ET214" i="38"/>
  <c r="BS215" i="38"/>
  <c r="EZ161" i="38"/>
  <c r="BY162" i="38"/>
  <c r="FA215" i="38"/>
  <c r="BZ216" i="38"/>
  <c r="EW154" i="38"/>
  <c r="CC108" i="38"/>
  <c r="FD105" i="38" s="1"/>
  <c r="FA102" i="38"/>
  <c r="FA108" i="38"/>
  <c r="FA59" i="38"/>
  <c r="FA60" i="38"/>
  <c r="FA64" i="38"/>
  <c r="FA61" i="38"/>
  <c r="FA66" i="38"/>
  <c r="FA62" i="38"/>
  <c r="FA63" i="38"/>
  <c r="FA65" i="38"/>
  <c r="FA67" i="38"/>
  <c r="FA69" i="38"/>
  <c r="FA68" i="38"/>
  <c r="FA70" i="38"/>
  <c r="FA72" i="38"/>
  <c r="FA71" i="38"/>
  <c r="FA73" i="38"/>
  <c r="FA74" i="38"/>
  <c r="FA75" i="38"/>
  <c r="FA76" i="38"/>
  <c r="FA77" i="38"/>
  <c r="FA78" i="38"/>
  <c r="FA80" i="38"/>
  <c r="FA79" i="38"/>
  <c r="FA81" i="38"/>
  <c r="FA83" i="38"/>
  <c r="FA82" i="38"/>
  <c r="FA84" i="38"/>
  <c r="FA85" i="38"/>
  <c r="FA87" i="38"/>
  <c r="FA88" i="38"/>
  <c r="FA86" i="38"/>
  <c r="FA89" i="38"/>
  <c r="FA92" i="38"/>
  <c r="FA90" i="38"/>
  <c r="FA93" i="38"/>
  <c r="FA94" i="38"/>
  <c r="FA91" i="38"/>
  <c r="FA96" i="38"/>
  <c r="FA95" i="38"/>
  <c r="FA97" i="38"/>
  <c r="FA98" i="38"/>
  <c r="FA99" i="38"/>
  <c r="FA101" i="38"/>
  <c r="FA100" i="38"/>
  <c r="FA103" i="38"/>
  <c r="FA107" i="38"/>
  <c r="FA105" i="38"/>
  <c r="BX108" i="38"/>
  <c r="EY105" i="38" s="1"/>
  <c r="BY106" i="38"/>
  <c r="FD103" i="38"/>
  <c r="ET105" i="38"/>
  <c r="BS106" i="38"/>
  <c r="FA106" i="38"/>
  <c r="FA104" i="38"/>
  <c r="FD104" i="38"/>
  <c r="ET49" i="38"/>
  <c r="ET53" i="38"/>
  <c r="ET4" i="38"/>
  <c r="ET5" i="38"/>
  <c r="ET7" i="38"/>
  <c r="ET6" i="38"/>
  <c r="ET12" i="38"/>
  <c r="ET10" i="38"/>
  <c r="ET8" i="38"/>
  <c r="ET11" i="38"/>
  <c r="ET9" i="38"/>
  <c r="ET13" i="38"/>
  <c r="ET15" i="38"/>
  <c r="ET14" i="38"/>
  <c r="ET19" i="38"/>
  <c r="ET17" i="38"/>
  <c r="ET16" i="38"/>
  <c r="ET18" i="38"/>
  <c r="ET22" i="38"/>
  <c r="ET20" i="38"/>
  <c r="ET23" i="38"/>
  <c r="ET24" i="38"/>
  <c r="ET21" i="38"/>
  <c r="ET26" i="38"/>
  <c r="ET25" i="38"/>
  <c r="ET29" i="38"/>
  <c r="ET27" i="38"/>
  <c r="ET28" i="38"/>
  <c r="ET30" i="38"/>
  <c r="ET33" i="38"/>
  <c r="ET31" i="38"/>
  <c r="ET32" i="38"/>
  <c r="ET35" i="38"/>
  <c r="ET34" i="38"/>
  <c r="ET36" i="38"/>
  <c r="ET38" i="38"/>
  <c r="ET37" i="38"/>
  <c r="ET40" i="38"/>
  <c r="ET39" i="38"/>
  <c r="ET41" i="38"/>
  <c r="ET42" i="38"/>
  <c r="ET45" i="38"/>
  <c r="ET43" i="38"/>
  <c r="ET44" i="38"/>
  <c r="ET46" i="38"/>
  <c r="ET50" i="38"/>
  <c r="ET52" i="38"/>
  <c r="ET48" i="38"/>
  <c r="BX49" i="38"/>
  <c r="CC53" i="38"/>
  <c r="FD50" i="38" s="1"/>
  <c r="CD51" i="38"/>
  <c r="CD52" i="38" s="1"/>
  <c r="BY51" i="38"/>
  <c r="BZ49" i="38"/>
  <c r="ET51" i="38"/>
  <c r="ET47" i="38"/>
  <c r="EY268" i="38"/>
  <c r="BX269" i="38"/>
  <c r="ET271" i="38"/>
  <c r="EZ270" i="38"/>
  <c r="BY271" i="38"/>
  <c r="FE270" i="38"/>
  <c r="CD271" i="38"/>
  <c r="ET272" i="38"/>
  <c r="ET273" i="38"/>
  <c r="ET225" i="38"/>
  <c r="ET226" i="38"/>
  <c r="ET231" i="38"/>
  <c r="ET224" i="38"/>
  <c r="ET228" i="38"/>
  <c r="ET227" i="38"/>
  <c r="ET230" i="38"/>
  <c r="ET234" i="38"/>
  <c r="ET229" i="38"/>
  <c r="ET233" i="38"/>
  <c r="ET235" i="38"/>
  <c r="ET236" i="38"/>
  <c r="ET237" i="38"/>
  <c r="ET232" i="38"/>
  <c r="ET240" i="38"/>
  <c r="ET239" i="38"/>
  <c r="ET238" i="38"/>
  <c r="ET241" i="38"/>
  <c r="ET242" i="38"/>
  <c r="ET243" i="38"/>
  <c r="ET246" i="38"/>
  <c r="ET244" i="38"/>
  <c r="ET245" i="38"/>
  <c r="ET247" i="38"/>
  <c r="ET248" i="38"/>
  <c r="ET249" i="38"/>
  <c r="ET251" i="38"/>
  <c r="ET250" i="38"/>
  <c r="ET252" i="38"/>
  <c r="ET254" i="38"/>
  <c r="ET255" i="38"/>
  <c r="ET253" i="38"/>
  <c r="ET256" i="38"/>
  <c r="ET259" i="38"/>
  <c r="ET258" i="38"/>
  <c r="ET257" i="38"/>
  <c r="ET263" i="38"/>
  <c r="ET260" i="38"/>
  <c r="ET261" i="38"/>
  <c r="ET262" i="38"/>
  <c r="ET264" i="38"/>
  <c r="ET265" i="38"/>
  <c r="ET266" i="38"/>
  <c r="ET267" i="38"/>
  <c r="ET269" i="38"/>
  <c r="ET268" i="38"/>
  <c r="ET270" i="38"/>
  <c r="FA162" i="38" l="1"/>
  <c r="BZ163" i="38"/>
  <c r="FA163" i="38" s="1"/>
  <c r="EY161" i="38"/>
  <c r="BX162" i="38"/>
  <c r="FA216" i="38"/>
  <c r="BZ217" i="38"/>
  <c r="EZ215" i="38"/>
  <c r="BY216" i="38"/>
  <c r="FD216" i="38"/>
  <c r="CC217" i="38"/>
  <c r="EY216" i="38"/>
  <c r="BX217" i="38"/>
  <c r="EZ162" i="38"/>
  <c r="BY163" i="38"/>
  <c r="EZ163" i="38" s="1"/>
  <c r="FE217" i="38"/>
  <c r="CD218" i="38"/>
  <c r="FE218" i="38" s="1"/>
  <c r="ET215" i="38"/>
  <c r="BS216" i="38"/>
  <c r="FD160" i="38"/>
  <c r="CC161" i="38"/>
  <c r="BY107" i="38"/>
  <c r="EY108" i="38"/>
  <c r="EY59" i="38"/>
  <c r="EY60" i="38"/>
  <c r="EY61" i="38"/>
  <c r="EY63" i="38"/>
  <c r="EY62" i="38"/>
  <c r="EY64" i="38"/>
  <c r="EY65" i="38"/>
  <c r="EY67" i="38"/>
  <c r="EY69" i="38"/>
  <c r="EY66" i="38"/>
  <c r="EY68" i="38"/>
  <c r="EY71" i="38"/>
  <c r="EY70" i="38"/>
  <c r="EY73" i="38"/>
  <c r="EY78" i="38"/>
  <c r="EY75" i="38"/>
  <c r="EY72" i="38"/>
  <c r="EY77" i="38"/>
  <c r="EY74" i="38"/>
  <c r="EY76" i="38"/>
  <c r="EY79" i="38"/>
  <c r="EY81" i="38"/>
  <c r="EY80" i="38"/>
  <c r="EY82" i="38"/>
  <c r="EY84" i="38"/>
  <c r="EY83" i="38"/>
  <c r="EY85" i="38"/>
  <c r="EY87" i="38"/>
  <c r="EY86" i="38"/>
  <c r="EY88" i="38"/>
  <c r="EY90" i="38"/>
  <c r="EY89" i="38"/>
  <c r="EY91" i="38"/>
  <c r="EY93" i="38"/>
  <c r="EY92" i="38"/>
  <c r="EY94" i="38"/>
  <c r="EY96" i="38"/>
  <c r="EY95" i="38"/>
  <c r="EY97" i="38"/>
  <c r="EY98" i="38"/>
  <c r="EY99" i="38"/>
  <c r="EY101" i="38"/>
  <c r="EY100" i="38"/>
  <c r="EY102" i="38"/>
  <c r="EY107" i="38"/>
  <c r="EY106" i="38"/>
  <c r="EY103" i="38"/>
  <c r="FD106" i="38"/>
  <c r="FD108" i="38"/>
  <c r="FD60" i="38"/>
  <c r="FD59" i="38"/>
  <c r="FD61" i="38"/>
  <c r="FD62" i="38"/>
  <c r="FD66" i="38"/>
  <c r="FD64" i="38"/>
  <c r="FD63" i="38"/>
  <c r="FD69" i="38"/>
  <c r="FD65" i="38"/>
  <c r="FD68" i="38"/>
  <c r="FD67" i="38"/>
  <c r="FD71" i="38"/>
  <c r="FD70" i="38"/>
  <c r="FD73" i="38"/>
  <c r="FD75" i="38"/>
  <c r="FD72" i="38"/>
  <c r="FD74" i="38"/>
  <c r="FD77" i="38"/>
  <c r="FD76" i="38"/>
  <c r="FD79" i="38"/>
  <c r="FD78" i="38"/>
  <c r="FD81" i="38"/>
  <c r="FD80" i="38"/>
  <c r="FD83" i="38"/>
  <c r="FD82" i="38"/>
  <c r="FD84" i="38"/>
  <c r="FD86" i="38"/>
  <c r="FD87" i="38"/>
  <c r="FD85" i="38"/>
  <c r="FD89" i="38"/>
  <c r="FD88" i="38"/>
  <c r="FD91" i="38"/>
  <c r="FD90" i="38"/>
  <c r="FD92" i="38"/>
  <c r="FD93" i="38"/>
  <c r="FD95" i="38"/>
  <c r="FD96" i="38"/>
  <c r="FD97" i="38"/>
  <c r="FD94" i="38"/>
  <c r="FD98" i="38"/>
  <c r="FD99" i="38"/>
  <c r="FD101" i="38"/>
  <c r="FD100" i="38"/>
  <c r="FD102" i="38"/>
  <c r="ET106" i="38"/>
  <c r="BS107" i="38"/>
  <c r="FD107" i="38"/>
  <c r="EY104" i="38"/>
  <c r="FD49" i="38"/>
  <c r="FD51" i="38"/>
  <c r="CD53" i="38"/>
  <c r="FE48" i="38" s="1"/>
  <c r="FD47" i="38"/>
  <c r="FD53" i="38"/>
  <c r="FD4" i="38"/>
  <c r="FD5" i="38"/>
  <c r="FD9" i="38"/>
  <c r="FD6" i="38"/>
  <c r="FD10" i="38"/>
  <c r="FD7" i="38"/>
  <c r="FD11" i="38"/>
  <c r="FD8" i="38"/>
  <c r="FD13" i="38"/>
  <c r="FD16" i="38"/>
  <c r="FD15" i="38"/>
  <c r="FD14" i="38"/>
  <c r="FD12" i="38"/>
  <c r="FD18" i="38"/>
  <c r="FD19" i="38"/>
  <c r="FD17" i="38"/>
  <c r="FD20" i="38"/>
  <c r="FD22" i="38"/>
  <c r="FD24" i="38"/>
  <c r="FD21" i="38"/>
  <c r="FD25" i="38"/>
  <c r="FD23" i="38"/>
  <c r="FD26" i="38"/>
  <c r="FD28" i="38"/>
  <c r="FD27" i="38"/>
  <c r="FD29" i="38"/>
  <c r="FD30" i="38"/>
  <c r="FD33" i="38"/>
  <c r="FD34" i="38"/>
  <c r="FD35" i="38"/>
  <c r="FD31" i="38"/>
  <c r="FD32" i="38"/>
  <c r="FD37" i="38"/>
  <c r="FD36" i="38"/>
  <c r="FD38" i="38"/>
  <c r="FD39" i="38"/>
  <c r="FD42" i="38"/>
  <c r="FD40" i="38"/>
  <c r="FD41" i="38"/>
  <c r="FD43" i="38"/>
  <c r="FD44" i="38"/>
  <c r="FD48" i="38"/>
  <c r="FD45" i="38"/>
  <c r="FD52" i="38"/>
  <c r="BZ50" i="38"/>
  <c r="FD46" i="38"/>
  <c r="BY52" i="38"/>
  <c r="BY53" i="38" s="1"/>
  <c r="BX50" i="38"/>
  <c r="FE271" i="38"/>
  <c r="CD272" i="38"/>
  <c r="EZ271" i="38"/>
  <c r="BY272" i="38"/>
  <c r="EY269" i="38"/>
  <c r="BX270" i="38"/>
  <c r="EY217" i="38" l="1"/>
  <c r="BX218" i="38"/>
  <c r="EY218" i="38" s="1"/>
  <c r="FD217" i="38"/>
  <c r="CC218" i="38"/>
  <c r="FD218" i="38" s="1"/>
  <c r="EZ216" i="38"/>
  <c r="BY217" i="38"/>
  <c r="FD161" i="38"/>
  <c r="CC162" i="38"/>
  <c r="FA217" i="38"/>
  <c r="BZ218" i="38"/>
  <c r="FA218" i="38" s="1"/>
  <c r="ET216" i="38"/>
  <c r="BS217" i="38"/>
  <c r="EY162" i="38"/>
  <c r="BX163" i="38"/>
  <c r="EY163" i="38" s="1"/>
  <c r="ET107" i="38"/>
  <c r="BS108" i="38"/>
  <c r="ET108" i="38" s="1"/>
  <c r="BY108" i="38"/>
  <c r="EZ106" i="38" s="1"/>
  <c r="EZ49" i="38"/>
  <c r="BX51" i="38"/>
  <c r="FE52" i="38"/>
  <c r="EZ51" i="38"/>
  <c r="FE49" i="38"/>
  <c r="EZ48" i="38"/>
  <c r="EZ52" i="38"/>
  <c r="EZ53" i="38"/>
  <c r="EZ8" i="38"/>
  <c r="EZ5" i="38"/>
  <c r="EZ10" i="38"/>
  <c r="EZ4" i="38"/>
  <c r="EZ7" i="38"/>
  <c r="EZ6" i="38"/>
  <c r="EZ9" i="38"/>
  <c r="EZ12" i="38"/>
  <c r="EZ11" i="38"/>
  <c r="EZ15" i="38"/>
  <c r="EZ13" i="38"/>
  <c r="EZ17" i="38"/>
  <c r="EZ14" i="38"/>
  <c r="EZ16" i="38"/>
  <c r="EZ18" i="38"/>
  <c r="EZ19" i="38"/>
  <c r="EZ20" i="38"/>
  <c r="EZ23" i="38"/>
  <c r="EZ21" i="38"/>
  <c r="EZ22" i="38"/>
  <c r="EZ24" i="38"/>
  <c r="EZ26" i="38"/>
  <c r="EZ27" i="38"/>
  <c r="EZ25" i="38"/>
  <c r="EZ28" i="38"/>
  <c r="EZ30" i="38"/>
  <c r="EZ31" i="38"/>
  <c r="EZ32" i="38"/>
  <c r="EZ29" i="38"/>
  <c r="EZ34" i="38"/>
  <c r="EZ36" i="38"/>
  <c r="EZ33" i="38"/>
  <c r="EZ39" i="38"/>
  <c r="EZ35" i="38"/>
  <c r="EZ38" i="38"/>
  <c r="EZ37" i="38"/>
  <c r="EZ40" i="38"/>
  <c r="EZ41" i="38"/>
  <c r="EZ42" i="38"/>
  <c r="EZ44" i="38"/>
  <c r="EZ43" i="38"/>
  <c r="EZ45" i="38"/>
  <c r="EZ46" i="38"/>
  <c r="EZ47" i="38"/>
  <c r="FE46" i="38"/>
  <c r="FE51" i="38"/>
  <c r="FE53" i="38"/>
  <c r="FE4" i="38"/>
  <c r="FE6" i="38"/>
  <c r="FE7" i="38"/>
  <c r="FE9" i="38"/>
  <c r="FE5" i="38"/>
  <c r="FE8" i="38"/>
  <c r="FE10" i="38"/>
  <c r="FE11" i="38"/>
  <c r="FE12" i="38"/>
  <c r="FE16" i="38"/>
  <c r="FE13" i="38"/>
  <c r="FE14" i="38"/>
  <c r="FE15" i="38"/>
  <c r="FE17" i="38"/>
  <c r="FE18" i="38"/>
  <c r="FE21" i="38"/>
  <c r="FE20" i="38"/>
  <c r="FE19" i="38"/>
  <c r="FE22" i="38"/>
  <c r="FE23" i="38"/>
  <c r="FE24" i="38"/>
  <c r="FE26" i="38"/>
  <c r="FE25" i="38"/>
  <c r="FE27" i="38"/>
  <c r="FE28" i="38"/>
  <c r="FE29" i="38"/>
  <c r="FE32" i="38"/>
  <c r="FE33" i="38"/>
  <c r="FE30" i="38"/>
  <c r="FE31" i="38"/>
  <c r="FE34" i="38"/>
  <c r="FE35" i="38"/>
  <c r="FE38" i="38"/>
  <c r="FE37" i="38"/>
  <c r="FE36" i="38"/>
  <c r="FE39" i="38"/>
  <c r="FE40" i="38"/>
  <c r="FE41" i="38"/>
  <c r="FE42" i="38"/>
  <c r="FE43" i="38"/>
  <c r="FE44" i="38"/>
  <c r="FE45" i="38"/>
  <c r="FE47" i="38"/>
  <c r="BZ51" i="38"/>
  <c r="BZ52" i="38" s="1"/>
  <c r="EZ50" i="38"/>
  <c r="FE50" i="38"/>
  <c r="EZ272" i="38"/>
  <c r="BY273" i="38"/>
  <c r="EZ273" i="38" s="1"/>
  <c r="FE272" i="38"/>
  <c r="CD273" i="38"/>
  <c r="FE273" i="38" s="1"/>
  <c r="EY270" i="38"/>
  <c r="BX271" i="38"/>
  <c r="ET217" i="38" l="1"/>
  <c r="BS218" i="38"/>
  <c r="ET218" i="38" s="1"/>
  <c r="EZ217" i="38"/>
  <c r="BY218" i="38"/>
  <c r="EZ218" i="38" s="1"/>
  <c r="FD162" i="38"/>
  <c r="CC163" i="38"/>
  <c r="FD163" i="38" s="1"/>
  <c r="EZ104" i="38"/>
  <c r="EZ108" i="38"/>
  <c r="EZ59" i="38"/>
  <c r="EZ62" i="38"/>
  <c r="EZ61" i="38"/>
  <c r="EZ65" i="38"/>
  <c r="EZ64" i="38"/>
  <c r="EZ60" i="38"/>
  <c r="EZ69" i="38"/>
  <c r="EZ63" i="38"/>
  <c r="EZ66" i="38"/>
  <c r="EZ67" i="38"/>
  <c r="EZ68" i="38"/>
  <c r="EZ70" i="38"/>
  <c r="EZ71" i="38"/>
  <c r="EZ73" i="38"/>
  <c r="EZ72" i="38"/>
  <c r="EZ75" i="38"/>
  <c r="EZ74" i="38"/>
  <c r="EZ76" i="38"/>
  <c r="EZ77" i="38"/>
  <c r="EZ78" i="38"/>
  <c r="EZ80" i="38"/>
  <c r="EZ79" i="38"/>
  <c r="EZ81" i="38"/>
  <c r="EZ82" i="38"/>
  <c r="EZ83" i="38"/>
  <c r="EZ85" i="38"/>
  <c r="EZ84" i="38"/>
  <c r="EZ86" i="38"/>
  <c r="EZ88" i="38"/>
  <c r="EZ87" i="38"/>
  <c r="EZ91" i="38"/>
  <c r="EZ89" i="38"/>
  <c r="EZ90" i="38"/>
  <c r="EZ92" i="38"/>
  <c r="EZ95" i="38"/>
  <c r="EZ93" i="38"/>
  <c r="EZ94" i="38"/>
  <c r="EZ96" i="38"/>
  <c r="EZ97" i="38"/>
  <c r="EZ98" i="38"/>
  <c r="EZ99" i="38"/>
  <c r="EZ100" i="38"/>
  <c r="EZ101" i="38"/>
  <c r="EZ103" i="38"/>
  <c r="EZ107" i="38"/>
  <c r="EZ102" i="38"/>
  <c r="EZ105" i="38"/>
  <c r="BZ53" i="38"/>
  <c r="FA50" i="38" s="1"/>
  <c r="BX52" i="38"/>
  <c r="EY271" i="38"/>
  <c r="BX272" i="38"/>
  <c r="FA49" i="38" l="1"/>
  <c r="FA48" i="38"/>
  <c r="FA51" i="38"/>
  <c r="FA53" i="38"/>
  <c r="FA4" i="38"/>
  <c r="FA7" i="38"/>
  <c r="FA6" i="38"/>
  <c r="FA5" i="38"/>
  <c r="FA8" i="38"/>
  <c r="FA9" i="38"/>
  <c r="FA11" i="38"/>
  <c r="FA12" i="38"/>
  <c r="FA10" i="38"/>
  <c r="FA13" i="38"/>
  <c r="FA15" i="38"/>
  <c r="FA14" i="38"/>
  <c r="FA16" i="38"/>
  <c r="FA17" i="38"/>
  <c r="FA21" i="38"/>
  <c r="FA18" i="38"/>
  <c r="FA19" i="38"/>
  <c r="FA20" i="38"/>
  <c r="FA22" i="38"/>
  <c r="FA24" i="38"/>
  <c r="FA23" i="38"/>
  <c r="FA25" i="38"/>
  <c r="FA26" i="38"/>
  <c r="FA27" i="38"/>
  <c r="FA28" i="38"/>
  <c r="FA30" i="38"/>
  <c r="FA29" i="38"/>
  <c r="FA31" i="38"/>
  <c r="FA33" i="38"/>
  <c r="FA32" i="38"/>
  <c r="FA35" i="38"/>
  <c r="FA34" i="38"/>
  <c r="FA37" i="38"/>
  <c r="FA39" i="38"/>
  <c r="FA36" i="38"/>
  <c r="FA38" i="38"/>
  <c r="FA40" i="38"/>
  <c r="FA41" i="38"/>
  <c r="FA43" i="38"/>
  <c r="FA42" i="38"/>
  <c r="FA44" i="38"/>
  <c r="FA46" i="38"/>
  <c r="FA45" i="38"/>
  <c r="BX53" i="38"/>
  <c r="EY51" i="38" s="1"/>
  <c r="FA52" i="38"/>
  <c r="FA47" i="38"/>
  <c r="EY272" i="38"/>
  <c r="BX273" i="38"/>
  <c r="EY273" i="38" s="1"/>
  <c r="EY48" i="38" l="1"/>
  <c r="EY50" i="38"/>
  <c r="EY53" i="38"/>
  <c r="EY4" i="38"/>
  <c r="EY6" i="38"/>
  <c r="EY5" i="38"/>
  <c r="EY7" i="38"/>
  <c r="EY8" i="38"/>
  <c r="EY11" i="38"/>
  <c r="EY9" i="38"/>
  <c r="EY10" i="38"/>
  <c r="EY12" i="38"/>
  <c r="EY14" i="38"/>
  <c r="EY13" i="38"/>
  <c r="EY16" i="38"/>
  <c r="EY15" i="38"/>
  <c r="EY17" i="38"/>
  <c r="EY18" i="38"/>
  <c r="EY19" i="38"/>
  <c r="EY20" i="38"/>
  <c r="EY23" i="38"/>
  <c r="EY22" i="38"/>
  <c r="EY21" i="38"/>
  <c r="EY25" i="38"/>
  <c r="EY27" i="38"/>
  <c r="EY24" i="38"/>
  <c r="EY26" i="38"/>
  <c r="EY28" i="38"/>
  <c r="EY30" i="38"/>
  <c r="EY29" i="38"/>
  <c r="EY32" i="38"/>
  <c r="EY31" i="38"/>
  <c r="EY34" i="38"/>
  <c r="EY33" i="38"/>
  <c r="EY35" i="38"/>
  <c r="EY36" i="38"/>
  <c r="EY38" i="38"/>
  <c r="EY37" i="38"/>
  <c r="EY39" i="38"/>
  <c r="EY43" i="38"/>
  <c r="EY40" i="38"/>
  <c r="EY41" i="38"/>
  <c r="EY42" i="38"/>
  <c r="EY44" i="38"/>
  <c r="EY46" i="38"/>
  <c r="EY45" i="38"/>
  <c r="EY47" i="38"/>
  <c r="EY52" i="38"/>
  <c r="EY49" i="38"/>
  <c r="E9" i="35" l="1"/>
  <c r="E11" i="35"/>
  <c r="E15" i="35"/>
  <c r="E14" i="35"/>
  <c r="I8" i="37" s="1"/>
  <c r="E8" i="35"/>
  <c r="E13" i="35"/>
  <c r="E12" i="35"/>
  <c r="E10" i="35"/>
  <c r="I7" i="37" s="1"/>
  <c r="I141" i="37" l="1"/>
  <c r="R335" i="38"/>
  <c r="CS335" i="38" s="1"/>
  <c r="R169" i="38"/>
  <c r="I140" i="37"/>
  <c r="R59" i="38"/>
  <c r="R60" i="38" s="1"/>
  <c r="R334" i="38"/>
  <c r="R279" i="38"/>
  <c r="CS279" i="38" s="1"/>
  <c r="R4" i="38"/>
  <c r="R5" i="38" s="1"/>
  <c r="R114" i="38"/>
  <c r="CS114" i="38" s="1"/>
  <c r="R224" i="38"/>
  <c r="CS224" i="38" s="1"/>
  <c r="E19" i="35"/>
  <c r="E16" i="35"/>
  <c r="E17" i="35"/>
  <c r="E20" i="35"/>
  <c r="E21" i="35"/>
  <c r="E24" i="35"/>
  <c r="E25" i="35"/>
  <c r="E23" i="35"/>
  <c r="E22" i="35"/>
  <c r="I10" i="37" s="1"/>
  <c r="E18" i="35"/>
  <c r="I9" i="37" s="1"/>
  <c r="CS334" i="38" l="1"/>
  <c r="I142" i="37"/>
  <c r="I65" i="41" s="1"/>
  <c r="R336" i="38"/>
  <c r="CS336" i="38" s="1"/>
  <c r="R6" i="38"/>
  <c r="I63" i="41"/>
  <c r="I64" i="41"/>
  <c r="R170" i="38"/>
  <c r="CS170" i="38" s="1"/>
  <c r="CS169" i="38"/>
  <c r="R61" i="38"/>
  <c r="R62" i="38" s="1"/>
  <c r="I143" i="37"/>
  <c r="R337" i="38"/>
  <c r="CS337" i="38" s="1"/>
  <c r="R115" i="38"/>
  <c r="CS115" i="38" s="1"/>
  <c r="R280" i="38"/>
  <c r="CS280" i="38" s="1"/>
  <c r="R225" i="38"/>
  <c r="CS225" i="38" s="1"/>
  <c r="E34" i="35"/>
  <c r="I13" i="37" s="1"/>
  <c r="E30" i="35"/>
  <c r="I12" i="37" s="1"/>
  <c r="E26" i="35"/>
  <c r="I11" i="37" s="1"/>
  <c r="E28" i="35"/>
  <c r="E27" i="35"/>
  <c r="E32" i="35"/>
  <c r="E33" i="35"/>
  <c r="E29" i="35"/>
  <c r="E31" i="35"/>
  <c r="R171" i="38" l="1"/>
  <c r="CS171" i="38" s="1"/>
  <c r="I145" i="37"/>
  <c r="I66" i="41"/>
  <c r="I144" i="37"/>
  <c r="R63" i="38"/>
  <c r="R338" i="38"/>
  <c r="R172" i="38"/>
  <c r="CS172" i="38" s="1"/>
  <c r="I146" i="37"/>
  <c r="R281" i="38"/>
  <c r="CS281" i="38" s="1"/>
  <c r="R7" i="38"/>
  <c r="R8" i="38" s="1"/>
  <c r="R226" i="38"/>
  <c r="R116" i="38"/>
  <c r="CS116" i="38" s="1"/>
  <c r="I69" i="41"/>
  <c r="E36" i="35"/>
  <c r="E35" i="35"/>
  <c r="E38" i="35"/>
  <c r="I14" i="37" s="1"/>
  <c r="E37" i="35"/>
  <c r="E39" i="35"/>
  <c r="E40" i="35"/>
  <c r="R117" i="38" l="1"/>
  <c r="CS117" i="38" s="1"/>
  <c r="I147" i="37"/>
  <c r="R282" i="38"/>
  <c r="CS282" i="38" s="1"/>
  <c r="I68" i="41"/>
  <c r="CS338" i="38"/>
  <c r="R339" i="38"/>
  <c r="R173" i="38"/>
  <c r="CS173" i="38" s="1"/>
  <c r="R9" i="38"/>
  <c r="R10" i="38" s="1"/>
  <c r="R283" i="38"/>
  <c r="CS283" i="38" s="1"/>
  <c r="R64" i="38"/>
  <c r="R65" i="38" s="1"/>
  <c r="I67" i="41"/>
  <c r="CS226" i="38"/>
  <c r="R227" i="38"/>
  <c r="CS227" i="38" s="1"/>
  <c r="E45" i="35"/>
  <c r="E41" i="35"/>
  <c r="E42" i="35"/>
  <c r="I15" i="37" s="1"/>
  <c r="E44" i="35"/>
  <c r="E43" i="35"/>
  <c r="R174" i="38" l="1"/>
  <c r="CS174" i="38" s="1"/>
  <c r="R118" i="38"/>
  <c r="CS118" i="38" s="1"/>
  <c r="R284" i="38"/>
  <c r="CS284" i="38" s="1"/>
  <c r="R11" i="38"/>
  <c r="I70" i="41"/>
  <c r="R175" i="38"/>
  <c r="R119" i="38"/>
  <c r="CS119" i="38" s="1"/>
  <c r="CS339" i="38"/>
  <c r="R340" i="38"/>
  <c r="I148" i="37"/>
  <c r="R66" i="38"/>
  <c r="R67" i="38" s="1"/>
  <c r="R228" i="38"/>
  <c r="E46" i="35"/>
  <c r="I16" i="37" s="1"/>
  <c r="E48" i="35"/>
  <c r="E49" i="35"/>
  <c r="E47" i="35"/>
  <c r="R120" i="38" l="1"/>
  <c r="CS120" i="38" s="1"/>
  <c r="I71" i="41"/>
  <c r="R285" i="38"/>
  <c r="CS285" i="38" s="1"/>
  <c r="R229" i="38"/>
  <c r="CS229" i="38" s="1"/>
  <c r="CS340" i="38"/>
  <c r="R286" i="38"/>
  <c r="CS286" i="38" s="1"/>
  <c r="R121" i="38"/>
  <c r="CS121" i="38" s="1"/>
  <c r="R341" i="38"/>
  <c r="CS175" i="38"/>
  <c r="R176" i="38"/>
  <c r="R12" i="38"/>
  <c r="R13" i="38" s="1"/>
  <c r="R122" i="38"/>
  <c r="CS228" i="38"/>
  <c r="I149" i="37"/>
  <c r="R68" i="38"/>
  <c r="E53" i="35"/>
  <c r="E54" i="35"/>
  <c r="I18" i="37" s="1"/>
  <c r="E51" i="35"/>
  <c r="E50" i="35"/>
  <c r="I17" i="37" s="1"/>
  <c r="E52" i="35"/>
  <c r="E55" i="35"/>
  <c r="CS341" i="38" l="1"/>
  <c r="R342" i="38"/>
  <c r="I150" i="37"/>
  <c r="I73" i="41" s="1"/>
  <c r="R69" i="38"/>
  <c r="R14" i="38"/>
  <c r="R15" i="38" s="1"/>
  <c r="R123" i="38"/>
  <c r="CS123" i="38" s="1"/>
  <c r="CS122" i="38"/>
  <c r="R287" i="38"/>
  <c r="CS287" i="38" s="1"/>
  <c r="I151" i="37"/>
  <c r="R230" i="38"/>
  <c r="CS230" i="38" s="1"/>
  <c r="CS176" i="38"/>
  <c r="R177" i="38"/>
  <c r="I72" i="41"/>
  <c r="I74" i="41"/>
  <c r="E58" i="35"/>
  <c r="I19" i="37" s="1"/>
  <c r="E59" i="35"/>
  <c r="E56" i="35"/>
  <c r="E57" i="35"/>
  <c r="R16" i="38" l="1"/>
  <c r="CS177" i="38"/>
  <c r="R178" i="38"/>
  <c r="R179" i="38" s="1"/>
  <c r="CS179" i="38" s="1"/>
  <c r="R124" i="38"/>
  <c r="CS342" i="38"/>
  <c r="R343" i="38"/>
  <c r="R70" i="38"/>
  <c r="I152" i="37"/>
  <c r="R231" i="38"/>
  <c r="R288" i="38"/>
  <c r="CS288" i="38" s="1"/>
  <c r="E63" i="35"/>
  <c r="E61" i="35"/>
  <c r="E60" i="35"/>
  <c r="E64" i="35"/>
  <c r="E62" i="35"/>
  <c r="I20" i="37" s="1"/>
  <c r="E65" i="35"/>
  <c r="R289" i="38" l="1"/>
  <c r="CS289" i="38" s="1"/>
  <c r="R290" i="38"/>
  <c r="I75" i="41"/>
  <c r="R71" i="38"/>
  <c r="R72" i="38" s="1"/>
  <c r="CS178" i="38"/>
  <c r="R180" i="38"/>
  <c r="CS343" i="38"/>
  <c r="R344" i="38"/>
  <c r="CS344" i="38" s="1"/>
  <c r="R345" i="38"/>
  <c r="I153" i="37"/>
  <c r="I76" i="41" s="1"/>
  <c r="R17" i="38"/>
  <c r="CS124" i="38"/>
  <c r="R125" i="38"/>
  <c r="CS231" i="38"/>
  <c r="R232" i="38"/>
  <c r="E71" i="35"/>
  <c r="E67" i="35"/>
  <c r="E69" i="35"/>
  <c r="E70" i="35"/>
  <c r="I22" i="37" s="1"/>
  <c r="E66" i="35"/>
  <c r="I21" i="37" s="1"/>
  <c r="E68" i="35"/>
  <c r="R346" i="38" l="1"/>
  <c r="CS346" i="38" s="1"/>
  <c r="CS345" i="38"/>
  <c r="CS232" i="38"/>
  <c r="I155" i="37"/>
  <c r="CS125" i="38"/>
  <c r="R126" i="38"/>
  <c r="R73" i="38"/>
  <c r="I154" i="37"/>
  <c r="I77" i="41" s="1"/>
  <c r="R18" i="38"/>
  <c r="R291" i="38"/>
  <c r="CS290" i="38"/>
  <c r="CS180" i="38"/>
  <c r="R181" i="38"/>
  <c r="R233" i="38"/>
  <c r="CS233" i="38" s="1"/>
  <c r="R347" i="38"/>
  <c r="CS347" i="38" s="1"/>
  <c r="E74" i="35"/>
  <c r="I23" i="37" s="1"/>
  <c r="E75" i="35"/>
  <c r="E72" i="35"/>
  <c r="E73" i="35"/>
  <c r="CS181" i="38" l="1"/>
  <c r="R182" i="38"/>
  <c r="R74" i="38"/>
  <c r="CS126" i="38"/>
  <c r="R127" i="38"/>
  <c r="CS127" i="38" s="1"/>
  <c r="CS291" i="38"/>
  <c r="R292" i="38"/>
  <c r="CS292" i="38" s="1"/>
  <c r="R75" i="38"/>
  <c r="I156" i="37"/>
  <c r="I79" i="41" s="1"/>
  <c r="R19" i="38"/>
  <c r="R293" i="38"/>
  <c r="CS293" i="38" s="1"/>
  <c r="R348" i="38"/>
  <c r="CS348" i="38" s="1"/>
  <c r="I78" i="41"/>
  <c r="R234" i="38"/>
  <c r="E77" i="35"/>
  <c r="E78" i="35"/>
  <c r="I24" i="37" s="1"/>
  <c r="E76" i="35"/>
  <c r="R128" i="38" l="1"/>
  <c r="CS128" i="38" s="1"/>
  <c r="I157" i="37"/>
  <c r="I80" i="41" s="1"/>
  <c r="R76" i="38"/>
  <c r="R349" i="38"/>
  <c r="R20" i="38"/>
  <c r="R183" i="38"/>
  <c r="CS182" i="38"/>
  <c r="R294" i="38"/>
  <c r="R235" i="38"/>
  <c r="CS234" i="38"/>
  <c r="E79" i="35"/>
  <c r="E80" i="35"/>
  <c r="R129" i="38" l="1"/>
  <c r="CS129" i="38" s="1"/>
  <c r="R350" i="38"/>
  <c r="CS350" i="38" s="1"/>
  <c r="CS349" i="38"/>
  <c r="CS235" i="38"/>
  <c r="R236" i="38"/>
  <c r="R295" i="38"/>
  <c r="CS295" i="38" s="1"/>
  <c r="CS294" i="38"/>
  <c r="R130" i="38"/>
  <c r="R296" i="38"/>
  <c r="CS296" i="38" s="1"/>
  <c r="R351" i="38"/>
  <c r="CS351" i="38" s="1"/>
  <c r="CS183" i="38"/>
  <c r="R184" i="38"/>
  <c r="CS184" i="38" s="1"/>
  <c r="R21" i="38"/>
  <c r="E81" i="35"/>
  <c r="E82" i="35"/>
  <c r="I25" i="37" s="1"/>
  <c r="E83" i="35"/>
  <c r="R185" i="38" l="1"/>
  <c r="CS185" i="38" s="1"/>
  <c r="R131" i="38"/>
  <c r="CS131" i="38" s="1"/>
  <c r="CS130" i="38"/>
  <c r="R77" i="38"/>
  <c r="I158" i="37"/>
  <c r="I81" i="41" s="1"/>
  <c r="R297" i="38"/>
  <c r="CS297" i="38" s="1"/>
  <c r="R352" i="38"/>
  <c r="R22" i="38"/>
  <c r="CS236" i="38"/>
  <c r="R237" i="38"/>
  <c r="E86" i="35"/>
  <c r="I26" i="37" s="1"/>
  <c r="E84" i="35"/>
  <c r="E85" i="35"/>
  <c r="R186" i="38" l="1"/>
  <c r="CS186" i="38" s="1"/>
  <c r="R132" i="38"/>
  <c r="CS132" i="38" s="1"/>
  <c r="R23" i="38"/>
  <c r="R353" i="38"/>
  <c r="CS353" i="38" s="1"/>
  <c r="CS352" i="38"/>
  <c r="R187" i="38"/>
  <c r="CS187" i="38" s="1"/>
  <c r="I159" i="37"/>
  <c r="I82" i="41" s="1"/>
  <c r="R78" i="38"/>
  <c r="R298" i="38"/>
  <c r="CS298" i="38" s="1"/>
  <c r="R188" i="38"/>
  <c r="CS188" i="38" s="1"/>
  <c r="R133" i="38"/>
  <c r="CS133" i="38" s="1"/>
  <c r="CS237" i="38"/>
  <c r="R238" i="38"/>
  <c r="E87" i="35"/>
  <c r="E88" i="35"/>
  <c r="CS238" i="38" l="1"/>
  <c r="R239" i="38"/>
  <c r="R240" i="38" s="1"/>
  <c r="E89" i="35"/>
  <c r="E90" i="35"/>
  <c r="I27" i="37" s="1"/>
  <c r="R241" i="38" l="1"/>
  <c r="CS241" i="38" s="1"/>
  <c r="CS240" i="38"/>
  <c r="R24" i="38"/>
  <c r="R189" i="38"/>
  <c r="CS189" i="38" s="1"/>
  <c r="I160" i="37"/>
  <c r="I83" i="41" s="1"/>
  <c r="R79" i="38"/>
  <c r="R354" i="38"/>
  <c r="CS354" i="38" s="1"/>
  <c r="R299" i="38"/>
  <c r="CS299" i="38" s="1"/>
  <c r="R134" i="38"/>
  <c r="CS134" i="38" s="1"/>
  <c r="CS239" i="38"/>
  <c r="E91" i="35"/>
  <c r="E92" i="35"/>
  <c r="R242" i="38" l="1"/>
  <c r="CS242" i="38" s="1"/>
  <c r="E93" i="35"/>
  <c r="E96" i="35"/>
  <c r="E94" i="35"/>
  <c r="I28" i="37" s="1"/>
  <c r="E95" i="35"/>
  <c r="R243" i="38" l="1"/>
  <c r="R355" i="38"/>
  <c r="CS355" i="38" s="1"/>
  <c r="R25" i="38"/>
  <c r="R80" i="38"/>
  <c r="R300" i="38"/>
  <c r="CS300" i="38" s="1"/>
  <c r="I161" i="37"/>
  <c r="I84" i="41" s="1"/>
  <c r="R190" i="38"/>
  <c r="CS190" i="38" s="1"/>
  <c r="R135" i="38"/>
  <c r="CS135" i="38" s="1"/>
  <c r="E98" i="35"/>
  <c r="I29" i="37" s="1"/>
  <c r="E99" i="35"/>
  <c r="E97" i="35"/>
  <c r="CS243" i="38" l="1"/>
  <c r="R244" i="38"/>
  <c r="CS244" i="38" s="1"/>
  <c r="R81" i="38"/>
  <c r="R356" i="38"/>
  <c r="CS356" i="38" s="1"/>
  <c r="I162" i="37"/>
  <c r="I85" i="41" s="1"/>
  <c r="R301" i="38"/>
  <c r="CS301" i="38" s="1"/>
  <c r="R191" i="38"/>
  <c r="CS191" i="38" s="1"/>
  <c r="R136" i="38"/>
  <c r="CS136" i="38" s="1"/>
  <c r="R26" i="38"/>
  <c r="E101" i="35"/>
  <c r="E102" i="35"/>
  <c r="I30" i="37" s="1"/>
  <c r="E100" i="35"/>
  <c r="R245" i="38" l="1"/>
  <c r="CS245" i="38" s="1"/>
  <c r="R137" i="38"/>
  <c r="CS137" i="38" s="1"/>
  <c r="R192" i="38"/>
  <c r="CS192" i="38" s="1"/>
  <c r="I163" i="37"/>
  <c r="I86" i="41" s="1"/>
  <c r="R302" i="38"/>
  <c r="CS302" i="38" s="1"/>
  <c r="R82" i="38"/>
  <c r="R27" i="38"/>
  <c r="R357" i="38"/>
  <c r="E106" i="35"/>
  <c r="I31" i="37" s="1"/>
  <c r="E105" i="35"/>
  <c r="E104" i="35"/>
  <c r="E103" i="35"/>
  <c r="R246" i="38" l="1"/>
  <c r="I164" i="37"/>
  <c r="I87" i="41" s="1"/>
  <c r="R193" i="38"/>
  <c r="CS193" i="38" s="1"/>
  <c r="R83" i="38"/>
  <c r="R138" i="38"/>
  <c r="CS138" i="38" s="1"/>
  <c r="R303" i="38"/>
  <c r="CS303" i="38" s="1"/>
  <c r="R28" i="38"/>
  <c r="R358" i="38"/>
  <c r="CS358" i="38" s="1"/>
  <c r="CS357" i="38"/>
  <c r="E109" i="35"/>
  <c r="E107" i="35"/>
  <c r="E110" i="35"/>
  <c r="I32" i="37" s="1"/>
  <c r="E108" i="35"/>
  <c r="CS246" i="38" l="1"/>
  <c r="R247" i="38"/>
  <c r="CS247" i="38" s="1"/>
  <c r="I165" i="37"/>
  <c r="I88" i="41" s="1"/>
  <c r="R84" i="38"/>
  <c r="R139" i="38"/>
  <c r="CS139" i="38" s="1"/>
  <c r="R359" i="38"/>
  <c r="CS359" i="38" s="1"/>
  <c r="R29" i="38"/>
  <c r="R304" i="38"/>
  <c r="CS304" i="38" s="1"/>
  <c r="R194" i="38"/>
  <c r="CS194" i="38" s="1"/>
  <c r="E112" i="35"/>
  <c r="E111" i="35"/>
  <c r="E113" i="35"/>
  <c r="E7" i="35"/>
  <c r="R248" i="38" l="1"/>
  <c r="CS248" i="38" l="1"/>
  <c r="R249" i="38"/>
  <c r="CS249" i="38" s="1"/>
  <c r="E116" i="35" l="1"/>
  <c r="E115" i="35"/>
  <c r="E114" i="35"/>
  <c r="I33" i="37" s="1"/>
  <c r="E117" i="35"/>
  <c r="R250" i="38" l="1"/>
  <c r="CS250" i="38" s="1"/>
  <c r="R140" i="38"/>
  <c r="CS140" i="38" s="1"/>
  <c r="R195" i="38"/>
  <c r="CS195" i="38" s="1"/>
  <c r="R305" i="38"/>
  <c r="CS305" i="38" s="1"/>
  <c r="R30" i="38"/>
  <c r="R360" i="38"/>
  <c r="CS360" i="38" s="1"/>
  <c r="R85" i="38"/>
  <c r="I166" i="37"/>
  <c r="I89" i="41" s="1"/>
  <c r="E120" i="35" l="1"/>
  <c r="E119" i="35"/>
  <c r="E118" i="35"/>
  <c r="I34" i="37" s="1"/>
  <c r="I167" i="37" l="1"/>
  <c r="I90" i="41" s="1"/>
  <c r="R306" i="38"/>
  <c r="CS306" i="38" s="1"/>
  <c r="R251" i="38"/>
  <c r="CS251" i="38" s="1"/>
  <c r="R86" i="38"/>
  <c r="R361" i="38"/>
  <c r="CS361" i="38" s="1"/>
  <c r="R141" i="38"/>
  <c r="CS141" i="38" s="1"/>
  <c r="R196" i="38"/>
  <c r="CS196" i="38" s="1"/>
  <c r="R31" i="38"/>
  <c r="E124" i="35" l="1"/>
  <c r="E122" i="35"/>
  <c r="I35" i="37" s="1"/>
  <c r="E123" i="35"/>
  <c r="E121" i="35"/>
  <c r="I168" i="37" l="1"/>
  <c r="I91" i="41" s="1"/>
  <c r="R307" i="38"/>
  <c r="CS307" i="38" s="1"/>
  <c r="R32" i="38"/>
  <c r="R87" i="38"/>
  <c r="R197" i="38"/>
  <c r="CS197" i="38" s="1"/>
  <c r="R362" i="38"/>
  <c r="CS362" i="38" s="1"/>
  <c r="R142" i="38"/>
  <c r="CS142" i="38" s="1"/>
  <c r="R252" i="38"/>
  <c r="CS252" i="38" s="1"/>
  <c r="E125" i="35" l="1"/>
  <c r="E126" i="35"/>
  <c r="I36" i="37" s="1"/>
  <c r="E127" i="35"/>
  <c r="R88" i="38" l="1"/>
  <c r="R143" i="38"/>
  <c r="CS143" i="38" s="1"/>
  <c r="R198" i="38"/>
  <c r="CS198" i="38" s="1"/>
  <c r="R308" i="38"/>
  <c r="CS308" i="38" s="1"/>
  <c r="R363" i="38"/>
  <c r="CS363" i="38" s="1"/>
  <c r="R33" i="38"/>
  <c r="R253" i="38"/>
  <c r="CS253" i="38" s="1"/>
  <c r="I169" i="37"/>
  <c r="I92" i="41" s="1"/>
  <c r="E129" i="35" l="1"/>
  <c r="E130" i="35"/>
  <c r="I37" i="37" s="1"/>
  <c r="E128" i="35"/>
  <c r="E131" i="35"/>
  <c r="R254" i="38" l="1"/>
  <c r="CS254" i="38" s="1"/>
  <c r="R199" i="38"/>
  <c r="CS199" i="38" s="1"/>
  <c r="R309" i="38"/>
  <c r="CS309" i="38" s="1"/>
  <c r="I170" i="37"/>
  <c r="I93" i="41" s="1"/>
  <c r="R89" i="38"/>
  <c r="R144" i="38"/>
  <c r="CS144" i="38" s="1"/>
  <c r="R364" i="38"/>
  <c r="CS364" i="38" s="1"/>
  <c r="R34" i="38"/>
  <c r="E132" i="35" l="1"/>
  <c r="E133" i="35"/>
  <c r="E134" i="35"/>
  <c r="I38" i="37" s="1"/>
  <c r="R200" i="38" l="1"/>
  <c r="CS200" i="38" s="1"/>
  <c r="R35" i="38"/>
  <c r="R90" i="38"/>
  <c r="R310" i="38"/>
  <c r="CS310" i="38" s="1"/>
  <c r="I171" i="37"/>
  <c r="I94" i="41" s="1"/>
  <c r="R145" i="38"/>
  <c r="CS145" i="38" s="1"/>
  <c r="R255" i="38"/>
  <c r="CS255" i="38" s="1"/>
  <c r="R365" i="38"/>
  <c r="CS365" i="38" s="1"/>
  <c r="E137" i="35" l="1"/>
  <c r="E136" i="35"/>
  <c r="E138" i="35"/>
  <c r="I39" i="37" s="1"/>
  <c r="E135" i="35"/>
  <c r="I172" i="37" l="1"/>
  <c r="I95" i="41" s="1"/>
  <c r="R91" i="38"/>
  <c r="R36" i="38"/>
  <c r="R311" i="38"/>
  <c r="CS311" i="38" s="1"/>
  <c r="R256" i="38"/>
  <c r="CS256" i="38" s="1"/>
  <c r="R146" i="38"/>
  <c r="CS146" i="38" s="1"/>
  <c r="R366" i="38"/>
  <c r="CS366" i="38" s="1"/>
  <c r="R201" i="38"/>
  <c r="CS201" i="38" s="1"/>
  <c r="E141" i="35" l="1"/>
  <c r="E140" i="35"/>
  <c r="E139" i="35"/>
  <c r="E144" i="35" l="1"/>
  <c r="E142" i="35"/>
  <c r="I40" i="37" s="1"/>
  <c r="E143" i="35"/>
  <c r="E145" i="35"/>
  <c r="I173" i="37" l="1"/>
  <c r="I96" i="41" s="1"/>
  <c r="R257" i="38"/>
  <c r="CS257" i="38" s="1"/>
  <c r="R147" i="38"/>
  <c r="CS147" i="38" s="1"/>
  <c r="R92" i="38"/>
  <c r="R312" i="38"/>
  <c r="CS312" i="38" s="1"/>
  <c r="R367" i="38"/>
  <c r="CS367" i="38" s="1"/>
  <c r="R37" i="38"/>
  <c r="R202" i="38"/>
  <c r="CS202" i="38" s="1"/>
  <c r="E148" i="35" l="1"/>
  <c r="E146" i="35"/>
  <c r="I41" i="37" s="1"/>
  <c r="E147" i="35"/>
  <c r="I174" i="37" l="1"/>
  <c r="I97" i="41" s="1"/>
  <c r="R258" i="38"/>
  <c r="CS258" i="38" s="1"/>
  <c r="R203" i="38"/>
  <c r="CS203" i="38" s="1"/>
  <c r="R148" i="38"/>
  <c r="CS148" i="38" s="1"/>
  <c r="R38" i="38"/>
  <c r="R368" i="38"/>
  <c r="CS368" i="38" s="1"/>
  <c r="R93" i="38"/>
  <c r="R313" i="38"/>
  <c r="CS313" i="38" s="1"/>
  <c r="E151" i="35" l="1"/>
  <c r="E150" i="35"/>
  <c r="I42" i="37" s="1"/>
  <c r="E152" i="35"/>
  <c r="E149" i="35"/>
  <c r="I175" i="37" l="1"/>
  <c r="I98" i="41" s="1"/>
  <c r="R314" i="38"/>
  <c r="CS314" i="38" s="1"/>
  <c r="R39" i="38"/>
  <c r="R259" i="38"/>
  <c r="CS259" i="38" s="1"/>
  <c r="R149" i="38"/>
  <c r="CS149" i="38" s="1"/>
  <c r="R94" i="38"/>
  <c r="R369" i="38"/>
  <c r="CS369" i="38" s="1"/>
  <c r="R204" i="38"/>
  <c r="CS204" i="38" s="1"/>
  <c r="E155" i="35" l="1"/>
  <c r="E154" i="35"/>
  <c r="I43" i="37" s="1"/>
  <c r="E153" i="35"/>
  <c r="R95" i="38" l="1"/>
  <c r="R370" i="38"/>
  <c r="CS370" i="38" s="1"/>
  <c r="R260" i="38"/>
  <c r="CS260" i="38" s="1"/>
  <c r="R205" i="38"/>
  <c r="CS205" i="38" s="1"/>
  <c r="R150" i="38"/>
  <c r="CS150" i="38" s="1"/>
  <c r="R40" i="38"/>
  <c r="I176" i="37"/>
  <c r="I99" i="41" s="1"/>
  <c r="R315" i="38"/>
  <c r="CS315" i="38" s="1"/>
  <c r="E158" i="35" l="1"/>
  <c r="I44" i="37" s="1"/>
  <c r="E157" i="35"/>
  <c r="E159" i="35"/>
  <c r="E156" i="35"/>
  <c r="I177" i="37" l="1"/>
  <c r="I100" i="41" s="1"/>
  <c r="R371" i="38"/>
  <c r="CS371" i="38" s="1"/>
  <c r="R316" i="38"/>
  <c r="CS316" i="38" s="1"/>
  <c r="R261" i="38"/>
  <c r="CS261" i="38" s="1"/>
  <c r="R206" i="38"/>
  <c r="CS206" i="38" s="1"/>
  <c r="R96" i="38"/>
  <c r="R151" i="38"/>
  <c r="CS151" i="38" s="1"/>
  <c r="R41" i="38"/>
  <c r="E160" i="35" l="1"/>
  <c r="E162" i="35"/>
  <c r="I45" i="37" s="1"/>
  <c r="E161" i="35"/>
  <c r="I178" i="37" l="1"/>
  <c r="I101" i="41" s="1"/>
  <c r="R372" i="38"/>
  <c r="CS372" i="38" s="1"/>
  <c r="R97" i="38"/>
  <c r="R262" i="38"/>
  <c r="CS262" i="38" s="1"/>
  <c r="R207" i="38"/>
  <c r="CS207" i="38" s="1"/>
  <c r="R152" i="38"/>
  <c r="CS152" i="38" s="1"/>
  <c r="R42" i="38"/>
  <c r="R317" i="38"/>
  <c r="CS317" i="38" s="1"/>
  <c r="E166" i="35" l="1"/>
  <c r="I46" i="37" s="1"/>
  <c r="E163" i="35"/>
  <c r="E164" i="35"/>
  <c r="E165" i="35"/>
  <c r="I179" i="37" l="1"/>
  <c r="R373" i="38"/>
  <c r="R153" i="38"/>
  <c r="CS153" i="38" s="1"/>
  <c r="R263" i="38"/>
  <c r="CS263" i="38" s="1"/>
  <c r="R318" i="38"/>
  <c r="CS318" i="38" s="1"/>
  <c r="R98" i="38"/>
  <c r="R43" i="38"/>
  <c r="R208" i="38"/>
  <c r="CS208" i="38" s="1"/>
  <c r="CS373" i="38" l="1"/>
  <c r="R374" i="38"/>
  <c r="I106" i="41"/>
  <c r="I105" i="41"/>
  <c r="I104" i="41"/>
  <c r="I110" i="41"/>
  <c r="I108" i="41"/>
  <c r="I102" i="41"/>
  <c r="I109" i="41"/>
  <c r="I107" i="41"/>
  <c r="I112" i="41"/>
  <c r="I103" i="41"/>
  <c r="I111" i="41"/>
  <c r="CS33" i="38"/>
  <c r="CS43" i="38"/>
  <c r="CS4" i="38"/>
  <c r="CS5" i="38"/>
  <c r="CS8" i="38"/>
  <c r="CS7" i="38"/>
  <c r="CS6" i="38"/>
  <c r="CS9" i="38"/>
  <c r="CS10" i="38"/>
  <c r="CS11" i="38"/>
  <c r="CS13" i="38"/>
  <c r="CS12" i="38"/>
  <c r="CS15" i="38"/>
  <c r="CS14" i="38"/>
  <c r="CS16" i="38"/>
  <c r="CS17" i="38"/>
  <c r="CS18" i="38"/>
  <c r="CS20" i="38"/>
  <c r="CS19" i="38"/>
  <c r="CS22" i="38"/>
  <c r="CS21" i="38"/>
  <c r="CS23" i="38"/>
  <c r="CS26" i="38"/>
  <c r="CS25" i="38"/>
  <c r="CS24" i="38"/>
  <c r="CS28" i="38"/>
  <c r="CS27" i="38"/>
  <c r="CS29" i="38"/>
  <c r="CS30" i="38"/>
  <c r="CS31" i="38"/>
  <c r="CS32" i="38"/>
  <c r="CS34" i="38"/>
  <c r="CS35" i="38"/>
  <c r="CS36" i="38"/>
  <c r="CS37" i="38"/>
  <c r="CS42" i="38"/>
  <c r="CS39" i="38"/>
  <c r="CS40" i="38"/>
  <c r="CS41" i="38"/>
  <c r="CS38" i="38"/>
  <c r="CS97" i="38"/>
  <c r="CS98" i="38"/>
  <c r="CS62" i="38"/>
  <c r="CS60" i="38"/>
  <c r="CS59" i="38"/>
  <c r="CS61" i="38"/>
  <c r="CS63" i="38"/>
  <c r="CS68" i="38"/>
  <c r="CS65" i="38"/>
  <c r="CS66" i="38"/>
  <c r="CS64" i="38"/>
  <c r="CS67" i="38"/>
  <c r="CS69" i="38"/>
  <c r="CS70" i="38"/>
  <c r="CS71" i="38"/>
  <c r="CS72" i="38"/>
  <c r="CS73" i="38"/>
  <c r="CS76" i="38"/>
  <c r="CS75" i="38"/>
  <c r="CS74" i="38"/>
  <c r="CS77" i="38"/>
  <c r="CS78" i="38"/>
  <c r="CS79" i="38"/>
  <c r="CS80" i="38"/>
  <c r="CS81" i="38"/>
  <c r="CS82" i="38"/>
  <c r="CS83" i="38"/>
  <c r="CS84" i="38"/>
  <c r="CS85" i="38"/>
  <c r="CS86" i="38"/>
  <c r="CS87" i="38"/>
  <c r="CS88" i="38"/>
  <c r="CS89" i="38"/>
  <c r="CS90" i="38"/>
  <c r="CS91" i="38"/>
  <c r="CS92" i="38"/>
  <c r="CS94" i="38"/>
  <c r="CS96" i="38"/>
  <c r="CS93" i="38"/>
  <c r="CS95" i="38"/>
  <c r="CS374" i="38" l="1"/>
  <c r="R375" i="38"/>
  <c r="CS375" i="38" l="1"/>
  <c r="R376" i="38"/>
  <c r="CS376" i="38" l="1"/>
  <c r="R377" i="38"/>
  <c r="CS377" i="38" l="1"/>
  <c r="R378" i="38"/>
  <c r="CS378" i="38" l="1"/>
  <c r="R379" i="38"/>
  <c r="CS379" i="38" l="1"/>
  <c r="R380" i="38"/>
  <c r="CS380" i="38" l="1"/>
  <c r="R381" i="38"/>
  <c r="CS381" i="38" l="1"/>
  <c r="R382" i="38"/>
  <c r="CS382" i="38" l="1"/>
  <c r="R383" i="38"/>
  <c r="CS383" i="38" s="1"/>
  <c r="J166" i="35" l="1"/>
  <c r="J162" i="35"/>
  <c r="J164" i="35"/>
  <c r="N34" i="37" s="1"/>
  <c r="J163" i="35"/>
  <c r="J165" i="35"/>
  <c r="N167" i="37" l="1"/>
  <c r="J136" i="35" l="1"/>
  <c r="N27" i="37" s="1"/>
  <c r="J140" i="35"/>
  <c r="N28" i="37" s="1"/>
  <c r="J125" i="35"/>
  <c r="J139" i="35"/>
  <c r="J143" i="35"/>
  <c r="J142" i="35"/>
  <c r="J154" i="35"/>
  <c r="J128" i="35"/>
  <c r="N25" i="37" s="1"/>
  <c r="J126" i="35"/>
  <c r="J138" i="35"/>
  <c r="J135" i="35"/>
  <c r="J151" i="35"/>
  <c r="J127" i="35"/>
  <c r="J118" i="35"/>
  <c r="J149" i="35"/>
  <c r="J156" i="35"/>
  <c r="N32" i="37" s="1"/>
  <c r="J121" i="35"/>
  <c r="J134" i="35"/>
  <c r="J159" i="35"/>
  <c r="J145" i="35"/>
  <c r="J133" i="35"/>
  <c r="J157" i="35"/>
  <c r="J158" i="35"/>
  <c r="J146" i="35"/>
  <c r="J116" i="35"/>
  <c r="N22" i="37" s="1"/>
  <c r="J150" i="35"/>
  <c r="J120" i="35"/>
  <c r="N23" i="37" s="1"/>
  <c r="J119" i="35"/>
  <c r="J153" i="35"/>
  <c r="J152" i="35"/>
  <c r="N31" i="37" s="1"/>
  <c r="J132" i="35"/>
  <c r="N26" i="37" s="1"/>
  <c r="J122" i="35"/>
  <c r="J155" i="35"/>
  <c r="J161" i="35"/>
  <c r="J117" i="35"/>
  <c r="J130" i="35"/>
  <c r="J131" i="35"/>
  <c r="J147" i="35"/>
  <c r="J148" i="35"/>
  <c r="N30" i="37" s="1"/>
  <c r="J141" i="35"/>
  <c r="J144" i="35"/>
  <c r="N29" i="37" s="1"/>
  <c r="J137" i="35"/>
  <c r="J160" i="35"/>
  <c r="N33" i="37" s="1"/>
  <c r="J124" i="35"/>
  <c r="N24" i="37" s="1"/>
  <c r="J123" i="35"/>
  <c r="J129" i="35"/>
  <c r="N162" i="37" l="1"/>
  <c r="N165" i="37"/>
  <c r="N163" i="37"/>
  <c r="N156" i="37"/>
  <c r="N161" i="37"/>
  <c r="N160" i="37"/>
  <c r="N155" i="37"/>
  <c r="N157" i="37"/>
  <c r="N158" i="37"/>
  <c r="N166" i="37"/>
  <c r="N159" i="37"/>
  <c r="N164" i="37"/>
  <c r="AU7" i="35" l="1"/>
  <c r="AV7" i="35" s="1"/>
  <c r="AW7" i="35" s="1"/>
  <c r="AX7" i="35" s="1"/>
  <c r="J109" i="35" l="1"/>
  <c r="J100" i="35"/>
  <c r="N18" i="37" s="1"/>
  <c r="J104" i="35"/>
  <c r="N19" i="37" s="1"/>
  <c r="J110" i="35"/>
  <c r="J108" i="35"/>
  <c r="N20" i="37" s="1"/>
  <c r="J105" i="35"/>
  <c r="J106" i="35"/>
  <c r="J107" i="35"/>
  <c r="J114" i="35"/>
  <c r="J115" i="35"/>
  <c r="J101" i="35"/>
  <c r="J99" i="35"/>
  <c r="J112" i="35"/>
  <c r="N21" i="37" s="1"/>
  <c r="J111" i="35"/>
  <c r="J113" i="35"/>
  <c r="J102" i="35"/>
  <c r="J103" i="35"/>
  <c r="J16" i="35"/>
  <c r="J17" i="35"/>
  <c r="J18" i="35"/>
  <c r="J64" i="35"/>
  <c r="N9" i="37" s="1"/>
  <c r="J66" i="35"/>
  <c r="J63" i="35"/>
  <c r="J22" i="35"/>
  <c r="J19" i="35"/>
  <c r="J20" i="35"/>
  <c r="J52" i="35"/>
  <c r="J50" i="35"/>
  <c r="J69" i="35"/>
  <c r="J67" i="35"/>
  <c r="J31" i="35"/>
  <c r="J32" i="35"/>
  <c r="J34" i="35"/>
  <c r="J42" i="35"/>
  <c r="J43" i="35"/>
  <c r="J10" i="35"/>
  <c r="J11" i="35"/>
  <c r="J86" i="35"/>
  <c r="J84" i="35"/>
  <c r="N14" i="37" s="1"/>
  <c r="J57" i="35"/>
  <c r="J54" i="35"/>
  <c r="J53" i="35"/>
  <c r="J40" i="35"/>
  <c r="J38" i="35"/>
  <c r="J41" i="35"/>
  <c r="J80" i="35"/>
  <c r="N13" i="37" s="1"/>
  <c r="J77" i="35"/>
  <c r="J79" i="35"/>
  <c r="J29" i="35"/>
  <c r="J30" i="35"/>
  <c r="J49" i="35"/>
  <c r="J48" i="35"/>
  <c r="J81" i="35"/>
  <c r="J78" i="35"/>
  <c r="J70" i="35"/>
  <c r="J46" i="35"/>
  <c r="J83" i="35"/>
  <c r="J62" i="35"/>
  <c r="J76" i="35"/>
  <c r="N12" i="37" s="1"/>
  <c r="J55" i="35"/>
  <c r="J97" i="35"/>
  <c r="J47" i="35"/>
  <c r="J85" i="35"/>
  <c r="J56" i="35"/>
  <c r="N7" i="37" s="1"/>
  <c r="J98" i="35"/>
  <c r="J28" i="35"/>
  <c r="J15" i="35"/>
  <c r="J74" i="35"/>
  <c r="J72" i="35"/>
  <c r="N11" i="37" s="1"/>
  <c r="J89" i="35"/>
  <c r="J90" i="35"/>
  <c r="J96" i="35"/>
  <c r="N17" i="37" s="1"/>
  <c r="J75" i="35"/>
  <c r="J44" i="35"/>
  <c r="N142" i="37" l="1"/>
  <c r="N147" i="37"/>
  <c r="N146" i="37"/>
  <c r="N145" i="37"/>
  <c r="N144" i="37"/>
  <c r="N153" i="37"/>
  <c r="N150" i="37"/>
  <c r="N152" i="37"/>
  <c r="W59" i="38"/>
  <c r="N140" i="37"/>
  <c r="W224" i="38"/>
  <c r="W169" i="38"/>
  <c r="W279" i="38"/>
  <c r="W334" i="38"/>
  <c r="W4" i="38"/>
  <c r="W114" i="38"/>
  <c r="N151" i="37"/>
  <c r="N154" i="37"/>
  <c r="J61" i="35"/>
  <c r="J21" i="35"/>
  <c r="J92" i="35"/>
  <c r="N16" i="37" s="1"/>
  <c r="J87" i="35"/>
  <c r="J24" i="35"/>
  <c r="J9" i="35"/>
  <c r="J37" i="35"/>
  <c r="J88" i="35"/>
  <c r="N15" i="37" s="1"/>
  <c r="J71" i="35"/>
  <c r="J60" i="35"/>
  <c r="N8" i="37" s="1"/>
  <c r="J59" i="35"/>
  <c r="J65" i="35"/>
  <c r="J73" i="35"/>
  <c r="J39" i="35"/>
  <c r="J95" i="35"/>
  <c r="J91" i="35"/>
  <c r="J68" i="35"/>
  <c r="N10" i="37" s="1"/>
  <c r="J12" i="35"/>
  <c r="J23" i="35"/>
  <c r="J33" i="35"/>
  <c r="J51" i="35"/>
  <c r="J25" i="35"/>
  <c r="J45" i="35"/>
  <c r="J35" i="35"/>
  <c r="J93" i="35"/>
  <c r="J8" i="35"/>
  <c r="J27" i="35"/>
  <c r="J26" i="35"/>
  <c r="J94" i="35"/>
  <c r="J36" i="35"/>
  <c r="J82" i="35"/>
  <c r="J58" i="35"/>
  <c r="J14" i="35"/>
  <c r="J13" i="35"/>
  <c r="W115" i="38" l="1"/>
  <c r="W60" i="38"/>
  <c r="W5" i="38"/>
  <c r="W6" i="38" s="1"/>
  <c r="W280" i="38"/>
  <c r="W170" i="38"/>
  <c r="W171" i="38" s="1"/>
  <c r="CX171" i="38" s="1"/>
  <c r="W225" i="38"/>
  <c r="N141" i="37"/>
  <c r="W335" i="38"/>
  <c r="CX334" i="38"/>
  <c r="CX114" i="38"/>
  <c r="CX279" i="38"/>
  <c r="CX169" i="38"/>
  <c r="N149" i="37"/>
  <c r="N63" i="41"/>
  <c r="N64" i="41"/>
  <c r="N79" i="41"/>
  <c r="N96" i="41"/>
  <c r="N65" i="41"/>
  <c r="N69" i="41"/>
  <c r="N81" i="41"/>
  <c r="N89" i="41"/>
  <c r="N68" i="41"/>
  <c r="N91" i="41"/>
  <c r="N94" i="41"/>
  <c r="N99" i="41"/>
  <c r="CX59" i="38"/>
  <c r="N143" i="37"/>
  <c r="N76" i="41" s="1"/>
  <c r="W336" i="38"/>
  <c r="CX336" i="38" s="1"/>
  <c r="W116" i="38"/>
  <c r="CX116" i="38" s="1"/>
  <c r="N148" i="37"/>
  <c r="N104" i="41" s="1"/>
  <c r="CX170" i="38" l="1"/>
  <c r="N107" i="41"/>
  <c r="N78" i="41"/>
  <c r="N77" i="41"/>
  <c r="N84" i="41"/>
  <c r="W281" i="38"/>
  <c r="CX280" i="38"/>
  <c r="N111" i="41"/>
  <c r="N108" i="41"/>
  <c r="N92" i="41"/>
  <c r="N93" i="41"/>
  <c r="N67" i="41"/>
  <c r="CX60" i="38"/>
  <c r="N95" i="41"/>
  <c r="N73" i="41"/>
  <c r="N110" i="41"/>
  <c r="N72" i="41"/>
  <c r="W7" i="38"/>
  <c r="CX115" i="38"/>
  <c r="W337" i="38"/>
  <c r="N66" i="41"/>
  <c r="N112" i="41"/>
  <c r="N101" i="41"/>
  <c r="N86" i="41"/>
  <c r="N105" i="41"/>
  <c r="N103" i="41"/>
  <c r="N88" i="41"/>
  <c r="N74" i="41"/>
  <c r="W172" i="38"/>
  <c r="N90" i="41"/>
  <c r="N85" i="41"/>
  <c r="N80" i="41"/>
  <c r="W117" i="38"/>
  <c r="N106" i="41"/>
  <c r="N70" i="41"/>
  <c r="N83" i="41"/>
  <c r="N87" i="41"/>
  <c r="CX335" i="38"/>
  <c r="N82" i="41"/>
  <c r="N100" i="41"/>
  <c r="N98" i="41"/>
  <c r="N75" i="41"/>
  <c r="N71" i="41"/>
  <c r="W61" i="38"/>
  <c r="N102" i="41"/>
  <c r="N97" i="41"/>
  <c r="N109" i="41"/>
  <c r="W226" i="38"/>
  <c r="W227" i="38" l="1"/>
  <c r="W338" i="38"/>
  <c r="CX281" i="38"/>
  <c r="W282" i="38"/>
  <c r="W283" i="38"/>
  <c r="CX61" i="38"/>
  <c r="W62" i="38"/>
  <c r="CX117" i="38"/>
  <c r="W118" i="38"/>
  <c r="W173" i="38"/>
  <c r="CX172" i="38"/>
  <c r="CX337" i="38"/>
  <c r="W8" i="38"/>
  <c r="CX173" i="38" l="1"/>
  <c r="W174" i="38"/>
  <c r="W175" i="38" s="1"/>
  <c r="CX175" i="38" s="1"/>
  <c r="W228" i="38"/>
  <c r="W119" i="38"/>
  <c r="CX118" i="38"/>
  <c r="W339" i="38"/>
  <c r="CX338" i="38"/>
  <c r="W63" i="38"/>
  <c r="CX62" i="38"/>
  <c r="W284" i="38"/>
  <c r="CX283" i="38"/>
  <c r="W9" i="38"/>
  <c r="W10" i="38" s="1"/>
  <c r="W11" i="38" s="1"/>
  <c r="CX282" i="38"/>
  <c r="W285" i="38" l="1"/>
  <c r="CX284" i="38"/>
  <c r="W286" i="38"/>
  <c r="CX286" i="38" s="1"/>
  <c r="CX174" i="38"/>
  <c r="W12" i="38"/>
  <c r="W120" i="38"/>
  <c r="CX119" i="38"/>
  <c r="CX63" i="38"/>
  <c r="W64" i="38"/>
  <c r="CX64" i="38" s="1"/>
  <c r="W340" i="38"/>
  <c r="W229" i="38"/>
  <c r="CX339" i="38"/>
  <c r="W341" i="38"/>
  <c r="CX341" i="38" s="1"/>
  <c r="W287" i="38"/>
  <c r="CX287" i="38" s="1"/>
  <c r="W176" i="38"/>
  <c r="CX176" i="38" l="1"/>
  <c r="W177" i="38"/>
  <c r="CX177" i="38" s="1"/>
  <c r="W13" i="38"/>
  <c r="CX340" i="38"/>
  <c r="CX285" i="38"/>
  <c r="W344" i="38"/>
  <c r="CX344" i="38" s="1"/>
  <c r="W345" i="38"/>
  <c r="W343" i="38"/>
  <c r="CX343" i="38" s="1"/>
  <c r="W342" i="38"/>
  <c r="CX342" i="38" s="1"/>
  <c r="W230" i="38"/>
  <c r="W288" i="38"/>
  <c r="CX288" i="38" s="1"/>
  <c r="CX120" i="38"/>
  <c r="W121" i="38"/>
  <c r="W65" i="38"/>
  <c r="W178" i="38" l="1"/>
  <c r="CX178" i="38" s="1"/>
  <c r="CX65" i="38"/>
  <c r="W66" i="38"/>
  <c r="CX66" i="38" s="1"/>
  <c r="CX345" i="38"/>
  <c r="W346" i="38"/>
  <c r="W179" i="38"/>
  <c r="W14" i="38"/>
  <c r="W15" i="38" s="1"/>
  <c r="CX121" i="38"/>
  <c r="W231" i="38"/>
  <c r="W122" i="38"/>
  <c r="CX122" i="38" s="1"/>
  <c r="W289" i="38"/>
  <c r="CX346" i="38" l="1"/>
  <c r="W347" i="38"/>
  <c r="CX289" i="38"/>
  <c r="W290" i="38"/>
  <c r="W67" i="38"/>
  <c r="W16" i="38"/>
  <c r="W232" i="38"/>
  <c r="W233" i="38" s="1"/>
  <c r="W123" i="38"/>
  <c r="CX179" i="38"/>
  <c r="W180" i="38"/>
  <c r="CX290" i="38" l="1"/>
  <c r="W291" i="38"/>
  <c r="CX347" i="38"/>
  <c r="W348" i="38"/>
  <c r="W234" i="38"/>
  <c r="CX123" i="38"/>
  <c r="W124" i="38"/>
  <c r="CX180" i="38"/>
  <c r="W181" i="38"/>
  <c r="CX67" i="38"/>
  <c r="W68" i="38"/>
  <c r="W17" i="38"/>
  <c r="W235" i="38" l="1"/>
  <c r="W18" i="38"/>
  <c r="CX348" i="38"/>
  <c r="W349" i="38"/>
  <c r="CX181" i="38"/>
  <c r="W182" i="38"/>
  <c r="CX68" i="38"/>
  <c r="W69" i="38"/>
  <c r="CX124" i="38"/>
  <c r="W125" i="38"/>
  <c r="CX291" i="38"/>
  <c r="W292" i="38"/>
  <c r="W350" i="38" l="1"/>
  <c r="CX349" i="38"/>
  <c r="W19" i="38"/>
  <c r="CX125" i="38"/>
  <c r="W126" i="38"/>
  <c r="W236" i="38"/>
  <c r="CX69" i="38"/>
  <c r="W70" i="38"/>
  <c r="CX182" i="38"/>
  <c r="W183" i="38"/>
  <c r="CX292" i="38"/>
  <c r="W293" i="38"/>
  <c r="W20" i="38" l="1"/>
  <c r="CX183" i="38"/>
  <c r="W184" i="38"/>
  <c r="CX293" i="38"/>
  <c r="W294" i="38"/>
  <c r="CX70" i="38"/>
  <c r="W71" i="38"/>
  <c r="CX350" i="38"/>
  <c r="W351" i="38"/>
  <c r="W237" i="38"/>
  <c r="CX126" i="38"/>
  <c r="W127" i="38"/>
  <c r="CX127" i="38" l="1"/>
  <c r="W128" i="38"/>
  <c r="CX294" i="38"/>
  <c r="W295" i="38"/>
  <c r="CX184" i="38"/>
  <c r="W185" i="38"/>
  <c r="W238" i="38"/>
  <c r="W21" i="38"/>
  <c r="CX351" i="38"/>
  <c r="W352" i="38"/>
  <c r="CX71" i="38"/>
  <c r="W72" i="38"/>
  <c r="W22" i="38" l="1"/>
  <c r="CX72" i="38"/>
  <c r="W73" i="38"/>
  <c r="CX185" i="38"/>
  <c r="W186" i="38"/>
  <c r="CX295" i="38"/>
  <c r="W296" i="38"/>
  <c r="CX128" i="38"/>
  <c r="W129" i="38"/>
  <c r="W239" i="38"/>
  <c r="CX352" i="38"/>
  <c r="W353" i="38"/>
  <c r="CX129" i="38" l="1"/>
  <c r="W130" i="38"/>
  <c r="CX296" i="38"/>
  <c r="W297" i="38"/>
  <c r="CX73" i="38"/>
  <c r="W74" i="38"/>
  <c r="CX186" i="38"/>
  <c r="W187" i="38"/>
  <c r="CX353" i="38"/>
  <c r="W354" i="38"/>
  <c r="W23" i="38"/>
  <c r="W240" i="38"/>
  <c r="CX187" i="38" l="1"/>
  <c r="W188" i="38"/>
  <c r="CX74" i="38"/>
  <c r="W75" i="38"/>
  <c r="CX354" i="38"/>
  <c r="W355" i="38"/>
  <c r="CX297" i="38"/>
  <c r="W298" i="38"/>
  <c r="W241" i="38"/>
  <c r="CX130" i="38"/>
  <c r="W131" i="38"/>
  <c r="W24" i="38"/>
  <c r="W242" i="38" l="1"/>
  <c r="CX298" i="38"/>
  <c r="W299" i="38"/>
  <c r="CX355" i="38"/>
  <c r="W356" i="38"/>
  <c r="CX75" i="38"/>
  <c r="W76" i="38"/>
  <c r="CX188" i="38"/>
  <c r="W189" i="38"/>
  <c r="W25" i="38"/>
  <c r="CX131" i="38"/>
  <c r="W132" i="38"/>
  <c r="CX76" i="38" l="1"/>
  <c r="W77" i="38"/>
  <c r="CX356" i="38"/>
  <c r="W357" i="38"/>
  <c r="CX299" i="38"/>
  <c r="W300" i="38"/>
  <c r="CX132" i="38"/>
  <c r="W133" i="38"/>
  <c r="W26" i="38"/>
  <c r="W243" i="38"/>
  <c r="CX189" i="38"/>
  <c r="W190" i="38"/>
  <c r="CX133" i="38" l="1"/>
  <c r="W134" i="38"/>
  <c r="CX300" i="38"/>
  <c r="W301" i="38"/>
  <c r="CX357" i="38"/>
  <c r="W358" i="38"/>
  <c r="CX77" i="38"/>
  <c r="W78" i="38"/>
  <c r="W244" i="38"/>
  <c r="CX190" i="38"/>
  <c r="W191" i="38"/>
  <c r="W27" i="38"/>
  <c r="W245" i="38" l="1"/>
  <c r="CX78" i="38"/>
  <c r="W79" i="38"/>
  <c r="CX358" i="38"/>
  <c r="W359" i="38"/>
  <c r="CX301" i="38"/>
  <c r="W302" i="38"/>
  <c r="W28" i="38"/>
  <c r="CX134" i="38"/>
  <c r="W135" i="38"/>
  <c r="CX191" i="38"/>
  <c r="W192" i="38"/>
  <c r="CX302" i="38" l="1"/>
  <c r="W303" i="38"/>
  <c r="CX359" i="38"/>
  <c r="W360" i="38"/>
  <c r="CX79" i="38"/>
  <c r="W80" i="38"/>
  <c r="CX192" i="38"/>
  <c r="W193" i="38"/>
  <c r="W246" i="38"/>
  <c r="CX135" i="38"/>
  <c r="W136" i="38"/>
  <c r="W29" i="38"/>
  <c r="CX193" i="38" l="1"/>
  <c r="W194" i="38"/>
  <c r="CX80" i="38"/>
  <c r="W81" i="38"/>
  <c r="CX360" i="38"/>
  <c r="W361" i="38"/>
  <c r="W30" i="38"/>
  <c r="CX303" i="38"/>
  <c r="W304" i="38"/>
  <c r="CX136" i="38"/>
  <c r="W137" i="38"/>
  <c r="W247" i="38"/>
  <c r="W31" i="38" l="1"/>
  <c r="CX29" i="38" s="1"/>
  <c r="CX361" i="38"/>
  <c r="W362" i="38"/>
  <c r="W248" i="38"/>
  <c r="CX81" i="38"/>
  <c r="W82" i="38"/>
  <c r="CX194" i="38"/>
  <c r="W195" i="38"/>
  <c r="CX137" i="38"/>
  <c r="W138" i="38"/>
  <c r="CX304" i="38"/>
  <c r="W305" i="38"/>
  <c r="CX82" i="38" l="1"/>
  <c r="W83" i="38"/>
  <c r="W249" i="38"/>
  <c r="CX362" i="38"/>
  <c r="W363" i="38"/>
  <c r="CX305" i="38"/>
  <c r="W306" i="38"/>
  <c r="CX306" i="38" s="1"/>
  <c r="CX138" i="38"/>
  <c r="W139" i="38"/>
  <c r="CX14" i="38"/>
  <c r="CX31" i="38"/>
  <c r="CX4" i="38"/>
  <c r="CX7" i="38"/>
  <c r="CX5" i="38"/>
  <c r="CX10" i="38"/>
  <c r="CX6" i="38"/>
  <c r="CX11" i="38"/>
  <c r="CX12" i="38"/>
  <c r="CX8" i="38"/>
  <c r="CX13" i="38"/>
  <c r="CX9" i="38"/>
  <c r="CX15" i="38"/>
  <c r="CX16" i="38"/>
  <c r="CX17" i="38"/>
  <c r="CX18" i="38"/>
  <c r="CX20" i="38"/>
  <c r="CX19" i="38"/>
  <c r="CX22" i="38"/>
  <c r="CX21" i="38"/>
  <c r="CX23" i="38"/>
  <c r="CX24" i="38"/>
  <c r="CX25" i="38"/>
  <c r="CX26" i="38"/>
  <c r="CX195" i="38"/>
  <c r="W196" i="38"/>
  <c r="CX196" i="38" s="1"/>
  <c r="CX30" i="38"/>
  <c r="CX27" i="38"/>
  <c r="CX28" i="38"/>
  <c r="CX363" i="38" l="1"/>
  <c r="W364" i="38"/>
  <c r="W250" i="38"/>
  <c r="CX83" i="38"/>
  <c r="W84" i="38"/>
  <c r="CX139" i="38"/>
  <c r="W140" i="38"/>
  <c r="W251" i="38" l="1"/>
  <c r="CX249" i="38" s="1"/>
  <c r="CX364" i="38"/>
  <c r="W365" i="38"/>
  <c r="CX84" i="38"/>
  <c r="W85" i="38"/>
  <c r="CX140" i="38"/>
  <c r="W141" i="38"/>
  <c r="CX141" i="38" s="1"/>
  <c r="CX365" i="38" l="1"/>
  <c r="W366" i="38"/>
  <c r="CX247" i="38"/>
  <c r="CX251" i="38"/>
  <c r="CX225" i="38"/>
  <c r="CX227" i="38"/>
  <c r="CX228" i="38"/>
  <c r="CX226" i="38"/>
  <c r="CX229" i="38"/>
  <c r="CX230" i="38"/>
  <c r="CX231" i="38"/>
  <c r="CX233" i="38"/>
  <c r="CX232" i="38"/>
  <c r="CX234" i="38"/>
  <c r="CX236" i="38"/>
  <c r="CX235" i="38"/>
  <c r="CX237" i="38"/>
  <c r="CX238" i="38"/>
  <c r="CX239" i="38"/>
  <c r="CX240" i="38"/>
  <c r="CX241" i="38"/>
  <c r="CX243" i="38"/>
  <c r="CX242" i="38"/>
  <c r="CX244" i="38"/>
  <c r="CX245" i="38"/>
  <c r="CX246" i="38"/>
  <c r="CX250" i="38"/>
  <c r="CX85" i="38"/>
  <c r="W86" i="38"/>
  <c r="CX86" i="38" s="1"/>
  <c r="CX248" i="38"/>
  <c r="CX366" i="38" l="1"/>
  <c r="W367" i="38"/>
  <c r="CX367" i="38" l="1"/>
  <c r="W368" i="38"/>
  <c r="CX368" i="38" l="1"/>
  <c r="W369" i="38"/>
  <c r="CX369" i="38" l="1"/>
  <c r="W370" i="38"/>
  <c r="CX370" i="38" l="1"/>
  <c r="W371" i="38"/>
  <c r="CX371" i="38" l="1"/>
  <c r="W372" i="38"/>
  <c r="CX372" i="38" l="1"/>
  <c r="W373" i="38"/>
  <c r="CX373" i="38" l="1"/>
  <c r="W374" i="38"/>
  <c r="CX374" i="38" l="1"/>
  <c r="W375" i="38"/>
  <c r="CX375" i="38" l="1"/>
  <c r="W376" i="38"/>
  <c r="CX376" i="38" l="1"/>
  <c r="W377" i="38"/>
  <c r="CX377" i="38" l="1"/>
  <c r="W378" i="38"/>
  <c r="CX378" i="38" l="1"/>
  <c r="W379" i="38"/>
  <c r="J7" i="35"/>
  <c r="CX379" i="38" l="1"/>
  <c r="W380" i="38"/>
  <c r="CX380" i="38" l="1"/>
  <c r="W381" i="38"/>
  <c r="CX381" i="38" l="1"/>
  <c r="W382" i="38"/>
  <c r="CX382" i="38" l="1"/>
  <c r="W383" i="38"/>
  <c r="CX383" i="38" s="1"/>
  <c r="AU8" i="35" l="1"/>
  <c r="AV8" i="35" s="1"/>
  <c r="AW8" i="35" s="1"/>
  <c r="AX8" i="35" s="1"/>
  <c r="AZ7" i="35"/>
  <c r="AZ8" i="35" l="1"/>
  <c r="AU9" i="35"/>
  <c r="AV9" i="35" s="1"/>
  <c r="AW9" i="35" s="1"/>
  <c r="AX9" i="35" s="1"/>
  <c r="AU10" i="35" l="1"/>
  <c r="AZ9" i="35"/>
  <c r="BC7" i="37" l="1"/>
  <c r="AV10" i="35"/>
  <c r="AW10" i="35" s="1"/>
  <c r="AX10" i="35" s="1"/>
  <c r="AZ10" i="35"/>
  <c r="AU11" i="35"/>
  <c r="AV11" i="35" s="1"/>
  <c r="AW11" i="35" s="1"/>
  <c r="AX11" i="35" s="1"/>
  <c r="BC140" i="37" l="1"/>
  <c r="BL169" i="38"/>
  <c r="BL224" i="38"/>
  <c r="EM224" i="38" s="1"/>
  <c r="BL334" i="38"/>
  <c r="BL279" i="38"/>
  <c r="EM279" i="38" s="1"/>
  <c r="BL114" i="38"/>
  <c r="EM114" i="38" s="1"/>
  <c r="BD7" i="37"/>
  <c r="BL59" i="38"/>
  <c r="EM59" i="38" s="1"/>
  <c r="BL4" i="38"/>
  <c r="AU12" i="35"/>
  <c r="AV12" i="35" s="1"/>
  <c r="AW12" i="35" s="1"/>
  <c r="AX12" i="35" s="1"/>
  <c r="AZ11" i="35"/>
  <c r="BC63" i="41" l="1"/>
  <c r="BM279" i="38"/>
  <c r="EN279" i="38" s="1"/>
  <c r="BM224" i="38"/>
  <c r="EN224" i="38" s="1"/>
  <c r="BD140" i="37"/>
  <c r="BM114" i="38"/>
  <c r="BM334" i="38"/>
  <c r="BM4" i="38"/>
  <c r="BM169" i="38"/>
  <c r="EN169" i="38" s="1"/>
  <c r="BE7" i="37"/>
  <c r="BM59" i="38"/>
  <c r="EN59" i="38" s="1"/>
  <c r="EM334" i="38"/>
  <c r="AZ12" i="35"/>
  <c r="AU13" i="35"/>
  <c r="AV13" i="35" s="1"/>
  <c r="AW13" i="35" s="1"/>
  <c r="AX13" i="35" s="1"/>
  <c r="BN59" i="38" l="1"/>
  <c r="EO59" i="38" s="1"/>
  <c r="BN114" i="38"/>
  <c r="EO114" i="38" s="1"/>
  <c r="BE140" i="37"/>
  <c r="BN334" i="38"/>
  <c r="BN169" i="38"/>
  <c r="EO169" i="38" s="1"/>
  <c r="BN4" i="38"/>
  <c r="BN224" i="38"/>
  <c r="EO224" i="38" s="1"/>
  <c r="BN279" i="38"/>
  <c r="EO279" i="38" s="1"/>
  <c r="BF7" i="37"/>
  <c r="EN334" i="38"/>
  <c r="BD63" i="41"/>
  <c r="AZ13" i="35"/>
  <c r="AU14" i="35"/>
  <c r="BC8" i="37" l="1"/>
  <c r="AV14" i="35"/>
  <c r="AW14" i="35" s="1"/>
  <c r="AX14" i="35" s="1"/>
  <c r="BO4" i="38"/>
  <c r="BO59" i="38"/>
  <c r="EP59" i="38" s="1"/>
  <c r="BO224" i="38"/>
  <c r="EP224" i="38" s="1"/>
  <c r="BO114" i="38"/>
  <c r="EP114" i="38" s="1"/>
  <c r="BO169" i="38"/>
  <c r="EP169" i="38" s="1"/>
  <c r="BO334" i="38"/>
  <c r="BO279" i="38"/>
  <c r="EP279" i="38" s="1"/>
  <c r="BF140" i="37"/>
  <c r="BE63" i="41"/>
  <c r="EO334" i="38"/>
  <c r="AZ14" i="35"/>
  <c r="AU15" i="35"/>
  <c r="AV15" i="35" s="1"/>
  <c r="AW15" i="35" s="1"/>
  <c r="AX15" i="35" s="1"/>
  <c r="BL5" i="38" l="1"/>
  <c r="BL225" i="38"/>
  <c r="EM225" i="38" s="1"/>
  <c r="BL115" i="38"/>
  <c r="EM115" i="38" s="1"/>
  <c r="BL60" i="38"/>
  <c r="EM60" i="38" s="1"/>
  <c r="BD8" i="37"/>
  <c r="BL170" i="38"/>
  <c r="BL280" i="38"/>
  <c r="EM280" i="38" s="1"/>
  <c r="BC141" i="37"/>
  <c r="BL335" i="38"/>
  <c r="EP334" i="38"/>
  <c r="BF63" i="41"/>
  <c r="AU16" i="35"/>
  <c r="AV16" i="35" s="1"/>
  <c r="AW16" i="35" s="1"/>
  <c r="AX16" i="35" s="1"/>
  <c r="AZ15" i="35"/>
  <c r="EM335" i="38" l="1"/>
  <c r="BC64" i="41"/>
  <c r="BM60" i="38"/>
  <c r="EN60" i="38" s="1"/>
  <c r="BD141" i="37"/>
  <c r="BE8" i="37"/>
  <c r="BM115" i="38"/>
  <c r="BM225" i="38"/>
  <c r="EN225" i="38" s="1"/>
  <c r="BM335" i="38"/>
  <c r="BM280" i="38"/>
  <c r="EN280" i="38" s="1"/>
  <c r="BM170" i="38"/>
  <c r="EN170" i="38" s="1"/>
  <c r="BM5" i="38"/>
  <c r="AU17" i="35"/>
  <c r="AV17" i="35" s="1"/>
  <c r="AW17" i="35" s="1"/>
  <c r="AX17" i="35" s="1"/>
  <c r="AZ16" i="35"/>
  <c r="EN335" i="38" l="1"/>
  <c r="BN280" i="38"/>
  <c r="EO280" i="38" s="1"/>
  <c r="BN225" i="38"/>
  <c r="EO225" i="38" s="1"/>
  <c r="BN60" i="38"/>
  <c r="EO60" i="38" s="1"/>
  <c r="BN115" i="38"/>
  <c r="EO115" i="38" s="1"/>
  <c r="BN335" i="38"/>
  <c r="BF8" i="37"/>
  <c r="BN5" i="38"/>
  <c r="BN170" i="38"/>
  <c r="EO170" i="38" s="1"/>
  <c r="BE141" i="37"/>
  <c r="BD64" i="41"/>
  <c r="AZ17" i="35"/>
  <c r="AU18" i="35"/>
  <c r="BE64" i="41" l="1"/>
  <c r="EO335" i="38"/>
  <c r="BF141" i="37"/>
  <c r="BO335" i="38"/>
  <c r="BO60" i="38"/>
  <c r="EP60" i="38" s="1"/>
  <c r="BO280" i="38"/>
  <c r="EP280" i="38" s="1"/>
  <c r="BO5" i="38"/>
  <c r="BO225" i="38"/>
  <c r="EP225" i="38" s="1"/>
  <c r="BO170" i="38"/>
  <c r="EP170" i="38" s="1"/>
  <c r="BO115" i="38"/>
  <c r="EP115" i="38" s="1"/>
  <c r="BC9" i="37"/>
  <c r="AV18" i="35"/>
  <c r="AW18" i="35" s="1"/>
  <c r="AX18" i="35" s="1"/>
  <c r="AU19" i="35"/>
  <c r="AV19" i="35" s="1"/>
  <c r="AW19" i="35" s="1"/>
  <c r="AX19" i="35" s="1"/>
  <c r="AZ18" i="35"/>
  <c r="BF64" i="41" l="1"/>
  <c r="BD9" i="37"/>
  <c r="BC142" i="37"/>
  <c r="BL226" i="38"/>
  <c r="EM226" i="38" s="1"/>
  <c r="BL171" i="38"/>
  <c r="BL281" i="38"/>
  <c r="EM281" i="38" s="1"/>
  <c r="BL116" i="38"/>
  <c r="EM116" i="38" s="1"/>
  <c r="BL6" i="38"/>
  <c r="BL61" i="38"/>
  <c r="EM61" i="38" s="1"/>
  <c r="BL336" i="38"/>
  <c r="EP335" i="38"/>
  <c r="AZ19" i="35"/>
  <c r="AU20" i="35"/>
  <c r="AV20" i="35" s="1"/>
  <c r="AW20" i="35" s="1"/>
  <c r="AX20" i="35" s="1"/>
  <c r="BC65" i="41" l="1"/>
  <c r="BM226" i="38"/>
  <c r="EN226" i="38" s="1"/>
  <c r="BM281" i="38"/>
  <c r="EN281" i="38" s="1"/>
  <c r="BM61" i="38"/>
  <c r="EN61" i="38" s="1"/>
  <c r="BM336" i="38"/>
  <c r="BD142" i="37"/>
  <c r="BM116" i="38"/>
  <c r="BM6" i="38"/>
  <c r="BM171" i="38"/>
  <c r="EN171" i="38" s="1"/>
  <c r="BE9" i="37"/>
  <c r="EM336" i="38"/>
  <c r="AU21" i="35"/>
  <c r="AV21" i="35" s="1"/>
  <c r="AW21" i="35" s="1"/>
  <c r="AX21" i="35" s="1"/>
  <c r="AZ20" i="35"/>
  <c r="BN61" i="38" l="1"/>
  <c r="EO61" i="38" s="1"/>
  <c r="BN116" i="38"/>
  <c r="EO116" i="38" s="1"/>
  <c r="BN226" i="38"/>
  <c r="EO226" i="38" s="1"/>
  <c r="BN336" i="38"/>
  <c r="BE142" i="37"/>
  <c r="BN281" i="38"/>
  <c r="EO281" i="38" s="1"/>
  <c r="BN6" i="38"/>
  <c r="BF9" i="37"/>
  <c r="BN171" i="38"/>
  <c r="EO171" i="38" s="1"/>
  <c r="BD65" i="41"/>
  <c r="EN336" i="38"/>
  <c r="AZ21" i="35"/>
  <c r="AU22" i="35"/>
  <c r="BO336" i="38" l="1"/>
  <c r="BO61" i="38"/>
  <c r="EP61" i="38" s="1"/>
  <c r="BO6" i="38"/>
  <c r="BO226" i="38"/>
  <c r="EP226" i="38" s="1"/>
  <c r="BF142" i="37"/>
  <c r="BO281" i="38"/>
  <c r="EP281" i="38" s="1"/>
  <c r="BO116" i="38"/>
  <c r="EP116" i="38" s="1"/>
  <c r="BO171" i="38"/>
  <c r="EP171" i="38" s="1"/>
  <c r="BE65" i="41"/>
  <c r="EO336" i="38"/>
  <c r="BC10" i="37"/>
  <c r="AV22" i="35"/>
  <c r="AW22" i="35" s="1"/>
  <c r="AX22" i="35" s="1"/>
  <c r="AZ22" i="35"/>
  <c r="AU23" i="35"/>
  <c r="AV23" i="35" s="1"/>
  <c r="AW23" i="35" s="1"/>
  <c r="AX23" i="35" s="1"/>
  <c r="BL117" i="38" l="1"/>
  <c r="EM117" i="38" s="1"/>
  <c r="BC143" i="37"/>
  <c r="BL227" i="38"/>
  <c r="EM227" i="38" s="1"/>
  <c r="BL337" i="38"/>
  <c r="BL7" i="38"/>
  <c r="BL282" i="38"/>
  <c r="EM282" i="38" s="1"/>
  <c r="BL62" i="38"/>
  <c r="EM62" i="38" s="1"/>
  <c r="BD10" i="37"/>
  <c r="BL172" i="38"/>
  <c r="BF65" i="41"/>
  <c r="EP336" i="38"/>
  <c r="AU24" i="35"/>
  <c r="AV24" i="35" s="1"/>
  <c r="AW24" i="35" s="1"/>
  <c r="AX24" i="35" s="1"/>
  <c r="AZ23" i="35"/>
  <c r="BE10" i="37" l="1"/>
  <c r="BM337" i="38"/>
  <c r="BM62" i="38"/>
  <c r="EN62" i="38" s="1"/>
  <c r="BM227" i="38"/>
  <c r="EN227" i="38" s="1"/>
  <c r="BM7" i="38"/>
  <c r="BM117" i="38"/>
  <c r="BM282" i="38"/>
  <c r="EN282" i="38" s="1"/>
  <c r="BD143" i="37"/>
  <c r="BM172" i="38"/>
  <c r="EN172" i="38" s="1"/>
  <c r="EM337" i="38"/>
  <c r="BC66" i="41"/>
  <c r="AZ24" i="35"/>
  <c r="AU25" i="35"/>
  <c r="AV25" i="35" s="1"/>
  <c r="AW25" i="35" s="1"/>
  <c r="AX25" i="35" s="1"/>
  <c r="BD66" i="41" l="1"/>
  <c r="EN337" i="38"/>
  <c r="BN227" i="38"/>
  <c r="EO227" i="38" s="1"/>
  <c r="BN337" i="38"/>
  <c r="BN282" i="38"/>
  <c r="EO282" i="38" s="1"/>
  <c r="BN62" i="38"/>
  <c r="EO62" i="38" s="1"/>
  <c r="BN172" i="38"/>
  <c r="EO172" i="38" s="1"/>
  <c r="BE143" i="37"/>
  <c r="BN7" i="38"/>
  <c r="BF10" i="37"/>
  <c r="BN117" i="38"/>
  <c r="EO117" i="38" s="1"/>
  <c r="AU26" i="35"/>
  <c r="AZ25" i="35"/>
  <c r="BO282" i="38" l="1"/>
  <c r="EP282" i="38" s="1"/>
  <c r="BO227" i="38"/>
  <c r="EP227" i="38" s="1"/>
  <c r="BO117" i="38"/>
  <c r="EP117" i="38" s="1"/>
  <c r="BO62" i="38"/>
  <c r="EP62" i="38" s="1"/>
  <c r="BF143" i="37"/>
  <c r="BO172" i="38"/>
  <c r="EP172" i="38" s="1"/>
  <c r="BO337" i="38"/>
  <c r="BO7" i="38"/>
  <c r="BE66" i="41"/>
  <c r="EO337" i="38"/>
  <c r="BC11" i="37"/>
  <c r="AV26" i="35"/>
  <c r="AW26" i="35" s="1"/>
  <c r="AX26" i="35" s="1"/>
  <c r="AZ26" i="35"/>
  <c r="AU27" i="35"/>
  <c r="AV27" i="35" s="1"/>
  <c r="AW27" i="35" s="1"/>
  <c r="AX27" i="35" s="1"/>
  <c r="BC144" i="37" l="1"/>
  <c r="BL118" i="38"/>
  <c r="EM118" i="38" s="1"/>
  <c r="BD11" i="37"/>
  <c r="BL228" i="38"/>
  <c r="EM228" i="38" s="1"/>
  <c r="BL283" i="38"/>
  <c r="EM283" i="38" s="1"/>
  <c r="BL8" i="38"/>
  <c r="BL63" i="38"/>
  <c r="EM63" i="38" s="1"/>
  <c r="BL338" i="38"/>
  <c r="BL173" i="38"/>
  <c r="EP337" i="38"/>
  <c r="BF66" i="41"/>
  <c r="AU28" i="35"/>
  <c r="AV28" i="35" s="1"/>
  <c r="AW28" i="35" s="1"/>
  <c r="AX28" i="35" s="1"/>
  <c r="AZ27" i="35"/>
  <c r="EM338" i="38" l="1"/>
  <c r="BM8" i="38"/>
  <c r="BM338" i="38"/>
  <c r="BM63" i="38"/>
  <c r="EN63" i="38" s="1"/>
  <c r="BM118" i="38"/>
  <c r="BD144" i="37"/>
  <c r="BM173" i="38"/>
  <c r="EN173" i="38" s="1"/>
  <c r="BM283" i="38"/>
  <c r="EN283" i="38" s="1"/>
  <c r="BE11" i="37"/>
  <c r="BM228" i="38"/>
  <c r="EN228" i="38" s="1"/>
  <c r="BC67" i="41"/>
  <c r="AZ28" i="35"/>
  <c r="AU29" i="35"/>
  <c r="AV29" i="35" s="1"/>
  <c r="AW29" i="35" s="1"/>
  <c r="AX29" i="35" s="1"/>
  <c r="BD67" i="41" l="1"/>
  <c r="EN338" i="38"/>
  <c r="BN118" i="38"/>
  <c r="EO118" i="38" s="1"/>
  <c r="BN338" i="38"/>
  <c r="BF11" i="37"/>
  <c r="BN283" i="38"/>
  <c r="EO283" i="38" s="1"/>
  <c r="BN8" i="38"/>
  <c r="BE144" i="37"/>
  <c r="BN63" i="38"/>
  <c r="EO63" i="38" s="1"/>
  <c r="BN228" i="38"/>
  <c r="EO228" i="38" s="1"/>
  <c r="BN173" i="38"/>
  <c r="EO173" i="38" s="1"/>
  <c r="AU30" i="35"/>
  <c r="AZ29" i="35"/>
  <c r="BE67" i="41" l="1"/>
  <c r="BC12" i="37"/>
  <c r="AV30" i="35"/>
  <c r="AW30" i="35" s="1"/>
  <c r="AX30" i="35" s="1"/>
  <c r="BF144" i="37"/>
  <c r="BO338" i="38"/>
  <c r="BO173" i="38"/>
  <c r="EP173" i="38" s="1"/>
  <c r="BO228" i="38"/>
  <c r="EP228" i="38" s="1"/>
  <c r="BO8" i="38"/>
  <c r="BO63" i="38"/>
  <c r="EP63" i="38" s="1"/>
  <c r="BO283" i="38"/>
  <c r="EP283" i="38" s="1"/>
  <c r="BO118" i="38"/>
  <c r="EP118" i="38" s="1"/>
  <c r="EO338" i="38"/>
  <c r="AZ30" i="35"/>
  <c r="AU31" i="35"/>
  <c r="AV31" i="35" s="1"/>
  <c r="AW31" i="35" s="1"/>
  <c r="AX31" i="35" s="1"/>
  <c r="BC145" i="37" l="1"/>
  <c r="BC68" i="41" s="1"/>
  <c r="BL119" i="38"/>
  <c r="EM119" i="38" s="1"/>
  <c r="BD12" i="37"/>
  <c r="BL174" i="38"/>
  <c r="BL339" i="38"/>
  <c r="EM339" i="38" s="1"/>
  <c r="BL64" i="38"/>
  <c r="EM64" i="38" s="1"/>
  <c r="BL9" i="38"/>
  <c r="BL284" i="38"/>
  <c r="EM284" i="38" s="1"/>
  <c r="BL229" i="38"/>
  <c r="EM229" i="38" s="1"/>
  <c r="EP338" i="38"/>
  <c r="BF67" i="41"/>
  <c r="AZ31" i="35"/>
  <c r="AU32" i="35"/>
  <c r="AV32" i="35" s="1"/>
  <c r="AW32" i="35" s="1"/>
  <c r="AX32" i="35" s="1"/>
  <c r="BD145" i="37" l="1"/>
  <c r="BD68" i="41" s="1"/>
  <c r="BE12" i="37"/>
  <c r="BM284" i="38"/>
  <c r="EN284" i="38" s="1"/>
  <c r="BM9" i="38"/>
  <c r="BM64" i="38"/>
  <c r="EN64" i="38" s="1"/>
  <c r="BM174" i="38"/>
  <c r="EN174" i="38" s="1"/>
  <c r="BM339" i="38"/>
  <c r="EN339" i="38" s="1"/>
  <c r="BM119" i="38"/>
  <c r="BM229" i="38"/>
  <c r="EN229" i="38" s="1"/>
  <c r="AU33" i="35"/>
  <c r="AV33" i="35" s="1"/>
  <c r="AW33" i="35" s="1"/>
  <c r="AX33" i="35" s="1"/>
  <c r="AZ32" i="35"/>
  <c r="BN339" i="38" l="1"/>
  <c r="EO339" i="38" s="1"/>
  <c r="BN229" i="38"/>
  <c r="EO229" i="38" s="1"/>
  <c r="BN174" i="38"/>
  <c r="EO174" i="38" s="1"/>
  <c r="BF12" i="37"/>
  <c r="BN64" i="38"/>
  <c r="EO64" i="38" s="1"/>
  <c r="BE145" i="37"/>
  <c r="BE68" i="41" s="1"/>
  <c r="BN119" i="38"/>
  <c r="EO119" i="38" s="1"/>
  <c r="BN9" i="38"/>
  <c r="BN284" i="38"/>
  <c r="EO284" i="38" s="1"/>
  <c r="AZ33" i="35"/>
  <c r="AU34" i="35"/>
  <c r="BC13" i="37" l="1"/>
  <c r="AV34" i="35"/>
  <c r="AW34" i="35" s="1"/>
  <c r="AX34" i="35" s="1"/>
  <c r="BO339" i="38"/>
  <c r="EP339" i="38" s="1"/>
  <c r="BO119" i="38"/>
  <c r="EP119" i="38" s="1"/>
  <c r="BO174" i="38"/>
  <c r="EP174" i="38" s="1"/>
  <c r="BF145" i="37"/>
  <c r="BF68" i="41" s="1"/>
  <c r="BO229" i="38"/>
  <c r="EP229" i="38" s="1"/>
  <c r="BO284" i="38"/>
  <c r="EP284" i="38" s="1"/>
  <c r="BO9" i="38"/>
  <c r="BO64" i="38"/>
  <c r="EP64" i="38" s="1"/>
  <c r="AU35" i="35"/>
  <c r="AV35" i="35" s="1"/>
  <c r="AW35" i="35" s="1"/>
  <c r="AX35" i="35" s="1"/>
  <c r="AZ34" i="35"/>
  <c r="BL230" i="38" l="1"/>
  <c r="EM230" i="38" s="1"/>
  <c r="BD13" i="37"/>
  <c r="BC146" i="37"/>
  <c r="BC69" i="41" s="1"/>
  <c r="BL120" i="38"/>
  <c r="EM120" i="38" s="1"/>
  <c r="BL340" i="38"/>
  <c r="EM340" i="38" s="1"/>
  <c r="BL175" i="38"/>
  <c r="BL285" i="38"/>
  <c r="EM285" i="38" s="1"/>
  <c r="BL65" i="38"/>
  <c r="EM65" i="38" s="1"/>
  <c r="BL10" i="38"/>
  <c r="AZ35" i="35"/>
  <c r="AU36" i="35"/>
  <c r="AV36" i="35" s="1"/>
  <c r="AW36" i="35" s="1"/>
  <c r="AX36" i="35" s="1"/>
  <c r="BM10" i="38" l="1"/>
  <c r="BM65" i="38"/>
  <c r="EN65" i="38" s="1"/>
  <c r="BE13" i="37"/>
  <c r="BM175" i="38"/>
  <c r="EN175" i="38" s="1"/>
  <c r="BM340" i="38"/>
  <c r="EN340" i="38" s="1"/>
  <c r="BM230" i="38"/>
  <c r="EN230" i="38" s="1"/>
  <c r="BM120" i="38"/>
  <c r="BD146" i="37"/>
  <c r="BD69" i="41" s="1"/>
  <c r="BM285" i="38"/>
  <c r="EN285" i="38" s="1"/>
  <c r="AU37" i="35"/>
  <c r="AV37" i="35" s="1"/>
  <c r="AW37" i="35" s="1"/>
  <c r="AX37" i="35" s="1"/>
  <c r="AZ36" i="35"/>
  <c r="BN340" i="38" l="1"/>
  <c r="EO340" i="38" s="1"/>
  <c r="BF13" i="37"/>
  <c r="BN120" i="38"/>
  <c r="EO120" i="38" s="1"/>
  <c r="BN285" i="38"/>
  <c r="EO285" i="38" s="1"/>
  <c r="BN65" i="38"/>
  <c r="EO65" i="38" s="1"/>
  <c r="BN10" i="38"/>
  <c r="BE146" i="37"/>
  <c r="BE69" i="41" s="1"/>
  <c r="BN175" i="38"/>
  <c r="EO175" i="38" s="1"/>
  <c r="BN230" i="38"/>
  <c r="EO230" i="38" s="1"/>
  <c r="AZ37" i="35"/>
  <c r="AU38" i="35"/>
  <c r="BC14" i="37" l="1"/>
  <c r="AV38" i="35"/>
  <c r="AW38" i="35" s="1"/>
  <c r="AX38" i="35" s="1"/>
  <c r="BO285" i="38"/>
  <c r="EP285" i="38" s="1"/>
  <c r="BO175" i="38"/>
  <c r="EP175" i="38" s="1"/>
  <c r="BO230" i="38"/>
  <c r="EP230" i="38" s="1"/>
  <c r="BF146" i="37"/>
  <c r="BF69" i="41" s="1"/>
  <c r="BO10" i="38"/>
  <c r="BO65" i="38"/>
  <c r="EP65" i="38" s="1"/>
  <c r="BO120" i="38"/>
  <c r="EP120" i="38" s="1"/>
  <c r="BO340" i="38"/>
  <c r="EP340" i="38" s="1"/>
  <c r="AZ38" i="35"/>
  <c r="AU39" i="35"/>
  <c r="AV39" i="35" s="1"/>
  <c r="AW39" i="35" s="1"/>
  <c r="AX39" i="35" s="1"/>
  <c r="BL121" i="38" l="1"/>
  <c r="EM121" i="38" s="1"/>
  <c r="BL231" i="38"/>
  <c r="EM231" i="38" s="1"/>
  <c r="BL11" i="38"/>
  <c r="BD14" i="37"/>
  <c r="BL286" i="38"/>
  <c r="EM286" i="38" s="1"/>
  <c r="BL176" i="38"/>
  <c r="BL66" i="38"/>
  <c r="EM66" i="38" s="1"/>
  <c r="BC147" i="37"/>
  <c r="BC70" i="41" s="1"/>
  <c r="BL341" i="38"/>
  <c r="EM341" i="38" s="1"/>
  <c r="AU40" i="35"/>
  <c r="AV40" i="35" s="1"/>
  <c r="AW40" i="35" s="1"/>
  <c r="AX40" i="35" s="1"/>
  <c r="AZ39" i="35"/>
  <c r="BM286" i="38" l="1"/>
  <c r="EN286" i="38" s="1"/>
  <c r="BM341" i="38"/>
  <c r="EN341" i="38" s="1"/>
  <c r="BM11" i="38"/>
  <c r="BM231" i="38"/>
  <c r="EN231" i="38" s="1"/>
  <c r="BD147" i="37"/>
  <c r="BD70" i="41" s="1"/>
  <c r="BM176" i="38"/>
  <c r="EN176" i="38" s="1"/>
  <c r="BE14" i="37"/>
  <c r="BM121" i="38"/>
  <c r="BM66" i="38"/>
  <c r="EN66" i="38" s="1"/>
  <c r="AZ40" i="35"/>
  <c r="AU41" i="35"/>
  <c r="AV41" i="35" s="1"/>
  <c r="AW41" i="35" s="1"/>
  <c r="AX41" i="35" s="1"/>
  <c r="BN231" i="38" l="1"/>
  <c r="EO231" i="38" s="1"/>
  <c r="BN121" i="38"/>
  <c r="EO121" i="38" s="1"/>
  <c r="BN176" i="38"/>
  <c r="EO176" i="38" s="1"/>
  <c r="BN341" i="38"/>
  <c r="EO341" i="38" s="1"/>
  <c r="BE147" i="37"/>
  <c r="BE70" i="41" s="1"/>
  <c r="BF14" i="37"/>
  <c r="BN66" i="38"/>
  <c r="EO66" i="38" s="1"/>
  <c r="BN11" i="38"/>
  <c r="BN286" i="38"/>
  <c r="EO286" i="38" s="1"/>
  <c r="AZ41" i="35"/>
  <c r="AU42" i="35"/>
  <c r="BO231" i="38" l="1"/>
  <c r="EP231" i="38" s="1"/>
  <c r="BF147" i="37"/>
  <c r="BF70" i="41" s="1"/>
  <c r="BO11" i="38"/>
  <c r="BO176" i="38"/>
  <c r="EP176" i="38" s="1"/>
  <c r="BO341" i="38"/>
  <c r="EP341" i="38" s="1"/>
  <c r="BO121" i="38"/>
  <c r="EP121" i="38" s="1"/>
  <c r="BO286" i="38"/>
  <c r="EP286" i="38" s="1"/>
  <c r="BO66" i="38"/>
  <c r="EP66" i="38" s="1"/>
  <c r="BC15" i="37"/>
  <c r="AV42" i="35"/>
  <c r="AW42" i="35" s="1"/>
  <c r="AX42" i="35" s="1"/>
  <c r="AU43" i="35"/>
  <c r="AV43" i="35" s="1"/>
  <c r="AW43" i="35" s="1"/>
  <c r="AX43" i="35" s="1"/>
  <c r="AZ42" i="35"/>
  <c r="BD15" i="37" l="1"/>
  <c r="BL122" i="38"/>
  <c r="EM122" i="38" s="1"/>
  <c r="BL177" i="38"/>
  <c r="BC148" i="37"/>
  <c r="BC71" i="41" s="1"/>
  <c r="BL287" i="38"/>
  <c r="EM287" i="38" s="1"/>
  <c r="BL342" i="38"/>
  <c r="EM342" i="38" s="1"/>
  <c r="BL67" i="38"/>
  <c r="EM67" i="38" s="1"/>
  <c r="BL232" i="38"/>
  <c r="EM232" i="38" s="1"/>
  <c r="BL12" i="38"/>
  <c r="AZ43" i="35"/>
  <c r="AU44" i="35"/>
  <c r="AV44" i="35" s="1"/>
  <c r="AW44" i="35" s="1"/>
  <c r="AX44" i="35" s="1"/>
  <c r="BM67" i="38" l="1"/>
  <c r="EN67" i="38" s="1"/>
  <c r="BM342" i="38"/>
  <c r="EN342" i="38" s="1"/>
  <c r="BM232" i="38"/>
  <c r="EN232" i="38" s="1"/>
  <c r="BD148" i="37"/>
  <c r="BD71" i="41" s="1"/>
  <c r="BM122" i="38"/>
  <c r="BM287" i="38"/>
  <c r="EN287" i="38" s="1"/>
  <c r="BM12" i="38"/>
  <c r="BE15" i="37"/>
  <c r="BM177" i="38"/>
  <c r="EN177" i="38" s="1"/>
  <c r="AU45" i="35"/>
  <c r="AV45" i="35" s="1"/>
  <c r="AW45" i="35" s="1"/>
  <c r="AX45" i="35" s="1"/>
  <c r="AZ44" i="35"/>
  <c r="BF15" i="37" l="1"/>
  <c r="BN342" i="38"/>
  <c r="EO342" i="38" s="1"/>
  <c r="BN177" i="38"/>
  <c r="EO177" i="38" s="1"/>
  <c r="BN232" i="38"/>
  <c r="EO232" i="38" s="1"/>
  <c r="BN287" i="38"/>
  <c r="EO287" i="38" s="1"/>
  <c r="BN67" i="38"/>
  <c r="EO67" i="38" s="1"/>
  <c r="BN122" i="38"/>
  <c r="EO122" i="38" s="1"/>
  <c r="BN12" i="38"/>
  <c r="BE148" i="37"/>
  <c r="BE71" i="41" s="1"/>
  <c r="AU46" i="35"/>
  <c r="AZ45" i="35"/>
  <c r="BC16" i="37" l="1"/>
  <c r="AV46" i="35"/>
  <c r="AW46" i="35" s="1"/>
  <c r="AX46" i="35" s="1"/>
  <c r="BO232" i="38"/>
  <c r="EP232" i="38" s="1"/>
  <c r="BO177" i="38"/>
  <c r="EP177" i="38" s="1"/>
  <c r="BO122" i="38"/>
  <c r="EP122" i="38" s="1"/>
  <c r="BF148" i="37"/>
  <c r="BF71" i="41" s="1"/>
  <c r="BO287" i="38"/>
  <c r="EP287" i="38" s="1"/>
  <c r="BO342" i="38"/>
  <c r="EP342" i="38" s="1"/>
  <c r="BO12" i="38"/>
  <c r="BO67" i="38"/>
  <c r="EP67" i="38" s="1"/>
  <c r="AU47" i="35"/>
  <c r="AV47" i="35" s="1"/>
  <c r="AW47" i="35" s="1"/>
  <c r="AX47" i="35" s="1"/>
  <c r="AZ46" i="35"/>
  <c r="BD16" i="37" l="1"/>
  <c r="BL343" i="38"/>
  <c r="EM343" i="38" s="1"/>
  <c r="BL288" i="38"/>
  <c r="EM288" i="38" s="1"/>
  <c r="BL13" i="38"/>
  <c r="BL68" i="38"/>
  <c r="EM68" i="38" s="1"/>
  <c r="BC149" i="37"/>
  <c r="BC72" i="41" s="1"/>
  <c r="BL178" i="38"/>
  <c r="BL233" i="38"/>
  <c r="EM233" i="38" s="1"/>
  <c r="BL123" i="38"/>
  <c r="EM123" i="38" s="1"/>
  <c r="AZ47" i="35"/>
  <c r="AU48" i="35"/>
  <c r="AV48" i="35" s="1"/>
  <c r="AW48" i="35" s="1"/>
  <c r="AX48" i="35" s="1"/>
  <c r="BM123" i="38" l="1"/>
  <c r="BM178" i="38"/>
  <c r="EN178" i="38" s="1"/>
  <c r="BM233" i="38"/>
  <c r="EN233" i="38" s="1"/>
  <c r="BM343" i="38"/>
  <c r="EN343" i="38" s="1"/>
  <c r="BD149" i="37"/>
  <c r="BD72" i="41" s="1"/>
  <c r="BM68" i="38"/>
  <c r="EN68" i="38" s="1"/>
  <c r="BE16" i="37"/>
  <c r="BM288" i="38"/>
  <c r="EN288" i="38" s="1"/>
  <c r="BM13" i="38"/>
  <c r="AU49" i="35"/>
  <c r="AV49" i="35" s="1"/>
  <c r="AW49" i="35" s="1"/>
  <c r="AX49" i="35" s="1"/>
  <c r="AZ48" i="35"/>
  <c r="BN178" i="38" l="1"/>
  <c r="EO178" i="38" s="1"/>
  <c r="BF16" i="37"/>
  <c r="BN288" i="38"/>
  <c r="EO288" i="38" s="1"/>
  <c r="BN123" i="38"/>
  <c r="EO123" i="38" s="1"/>
  <c r="BN13" i="38"/>
  <c r="BN68" i="38"/>
  <c r="EO68" i="38" s="1"/>
  <c r="BN233" i="38"/>
  <c r="EO233" i="38" s="1"/>
  <c r="BE149" i="37"/>
  <c r="BE72" i="41" s="1"/>
  <c r="BN343" i="38"/>
  <c r="EO343" i="38" s="1"/>
  <c r="AZ49" i="35"/>
  <c r="AU50" i="35"/>
  <c r="BC17" i="37" l="1"/>
  <c r="AV50" i="35"/>
  <c r="AW50" i="35" s="1"/>
  <c r="AX50" i="35" s="1"/>
  <c r="BO178" i="38"/>
  <c r="EP178" i="38" s="1"/>
  <c r="BO123" i="38"/>
  <c r="EP123" i="38" s="1"/>
  <c r="BO68" i="38"/>
  <c r="EP68" i="38" s="1"/>
  <c r="BO288" i="38"/>
  <c r="EP288" i="38" s="1"/>
  <c r="BO233" i="38"/>
  <c r="EP233" i="38" s="1"/>
  <c r="BO13" i="38"/>
  <c r="BO343" i="38"/>
  <c r="EP343" i="38" s="1"/>
  <c r="BF149" i="37"/>
  <c r="BF72" i="41" s="1"/>
  <c r="AZ50" i="35"/>
  <c r="AU51" i="35"/>
  <c r="AV51" i="35" s="1"/>
  <c r="AW51" i="35" s="1"/>
  <c r="AX51" i="35" s="1"/>
  <c r="BD17" i="37" l="1"/>
  <c r="BL289" i="38"/>
  <c r="EM289" i="38" s="1"/>
  <c r="BL344" i="38"/>
  <c r="EM344" i="38" s="1"/>
  <c r="BL124" i="38"/>
  <c r="EM124" i="38" s="1"/>
  <c r="BL14" i="38"/>
  <c r="BL234" i="38"/>
  <c r="EM234" i="38" s="1"/>
  <c r="BL69" i="38"/>
  <c r="EM69" i="38" s="1"/>
  <c r="BC150" i="37"/>
  <c r="BC73" i="41" s="1"/>
  <c r="BL179" i="38"/>
  <c r="AZ51" i="35"/>
  <c r="AU52" i="35"/>
  <c r="AV52" i="35" s="1"/>
  <c r="AW52" i="35" s="1"/>
  <c r="AX52" i="35" s="1"/>
  <c r="BM234" i="38" l="1"/>
  <c r="EN234" i="38" s="1"/>
  <c r="BD150" i="37"/>
  <c r="BD73" i="41" s="1"/>
  <c r="BE17" i="37"/>
  <c r="BM14" i="38"/>
  <c r="BM124" i="38"/>
  <c r="BM344" i="38"/>
  <c r="EN344" i="38" s="1"/>
  <c r="BM289" i="38"/>
  <c r="EN289" i="38" s="1"/>
  <c r="BM179" i="38"/>
  <c r="EN179" i="38" s="1"/>
  <c r="BM69" i="38"/>
  <c r="EN69" i="38" s="1"/>
  <c r="AU53" i="35"/>
  <c r="AV53" i="35" s="1"/>
  <c r="AW53" i="35" s="1"/>
  <c r="AX53" i="35" s="1"/>
  <c r="AZ52" i="35"/>
  <c r="BN344" i="38" l="1"/>
  <c r="EO344" i="38" s="1"/>
  <c r="BN179" i="38"/>
  <c r="EO179" i="38" s="1"/>
  <c r="BE150" i="37"/>
  <c r="BE73" i="41" s="1"/>
  <c r="BN69" i="38"/>
  <c r="EO69" i="38" s="1"/>
  <c r="BN234" i="38"/>
  <c r="EO234" i="38" s="1"/>
  <c r="BN14" i="38"/>
  <c r="BN124" i="38"/>
  <c r="EO124" i="38" s="1"/>
  <c r="BN289" i="38"/>
  <c r="EO289" i="38" s="1"/>
  <c r="BF17" i="37"/>
  <c r="AU54" i="35"/>
  <c r="AZ53" i="35"/>
  <c r="BC18" i="37" l="1"/>
  <c r="AV54" i="35"/>
  <c r="AW54" i="35" s="1"/>
  <c r="AX54" i="35" s="1"/>
  <c r="BO14" i="38"/>
  <c r="BO124" i="38"/>
  <c r="EP124" i="38" s="1"/>
  <c r="BO179" i="38"/>
  <c r="EP179" i="38" s="1"/>
  <c r="BO234" i="38"/>
  <c r="EP234" i="38" s="1"/>
  <c r="BO344" i="38"/>
  <c r="EP344" i="38" s="1"/>
  <c r="BO69" i="38"/>
  <c r="EP69" i="38" s="1"/>
  <c r="BF150" i="37"/>
  <c r="BF73" i="41" s="1"/>
  <c r="BO289" i="38"/>
  <c r="EP289" i="38" s="1"/>
  <c r="AZ54" i="35"/>
  <c r="AU55" i="35"/>
  <c r="AV55" i="35" s="1"/>
  <c r="AW55" i="35" s="1"/>
  <c r="AX55" i="35" s="1"/>
  <c r="BL235" i="38" l="1"/>
  <c r="EM235" i="38" s="1"/>
  <c r="BL125" i="38"/>
  <c r="EM125" i="38" s="1"/>
  <c r="BL180" i="38"/>
  <c r="BC151" i="37"/>
  <c r="BC74" i="41" s="1"/>
  <c r="BD18" i="37"/>
  <c r="BL15" i="38"/>
  <c r="BL290" i="38"/>
  <c r="EM290" i="38" s="1"/>
  <c r="BL70" i="38"/>
  <c r="EM70" i="38" s="1"/>
  <c r="BL345" i="38"/>
  <c r="EM345" i="38" s="1"/>
  <c r="AU56" i="35"/>
  <c r="AV56" i="35" s="1"/>
  <c r="AW56" i="35" s="1"/>
  <c r="AX56" i="35" s="1"/>
  <c r="AZ55" i="35"/>
  <c r="BM15" i="38" l="1"/>
  <c r="BD151" i="37"/>
  <c r="BD74" i="41" s="1"/>
  <c r="BM70" i="38"/>
  <c r="EN70" i="38" s="1"/>
  <c r="BM290" i="38"/>
  <c r="EN290" i="38" s="1"/>
  <c r="BM235" i="38"/>
  <c r="EN235" i="38" s="1"/>
  <c r="BM125" i="38"/>
  <c r="BM180" i="38"/>
  <c r="EN180" i="38" s="1"/>
  <c r="BE18" i="37"/>
  <c r="BM345" i="38"/>
  <c r="EN345" i="38" s="1"/>
  <c r="AZ56" i="35"/>
  <c r="BH7" i="37" s="1"/>
  <c r="AU57" i="35"/>
  <c r="AV57" i="35" s="1"/>
  <c r="AW57" i="35" s="1"/>
  <c r="AX57" i="35" s="1"/>
  <c r="BQ224" i="38" l="1"/>
  <c r="BQ334" i="38"/>
  <c r="BQ169" i="38"/>
  <c r="ER169" i="38" s="1"/>
  <c r="BQ59" i="38"/>
  <c r="ER59" i="38" s="1"/>
  <c r="BQ279" i="38"/>
  <c r="ER279" i="38" s="1"/>
  <c r="BQ114" i="38"/>
  <c r="ER114" i="38" s="1"/>
  <c r="BH140" i="37"/>
  <c r="BQ4" i="38"/>
  <c r="BN345" i="38"/>
  <c r="EO345" i="38" s="1"/>
  <c r="BF18" i="37"/>
  <c r="BN235" i="38"/>
  <c r="EO235" i="38" s="1"/>
  <c r="BE151" i="37"/>
  <c r="BE74" i="41" s="1"/>
  <c r="BN125" i="38"/>
  <c r="EO125" i="38" s="1"/>
  <c r="BN180" i="38"/>
  <c r="EO180" i="38" s="1"/>
  <c r="BN290" i="38"/>
  <c r="EO290" i="38" s="1"/>
  <c r="BN15" i="38"/>
  <c r="BN70" i="38"/>
  <c r="EO70" i="38" s="1"/>
  <c r="AZ57" i="35"/>
  <c r="AU58" i="35"/>
  <c r="BH63" i="41" l="1"/>
  <c r="BO70" i="38"/>
  <c r="EP70" i="38" s="1"/>
  <c r="BO345" i="38"/>
  <c r="EP345" i="38" s="1"/>
  <c r="BO180" i="38"/>
  <c r="EP180" i="38" s="1"/>
  <c r="BO235" i="38"/>
  <c r="EP235" i="38" s="1"/>
  <c r="BF151" i="37"/>
  <c r="BF74" i="41" s="1"/>
  <c r="BO15" i="38"/>
  <c r="BO290" i="38"/>
  <c r="EP290" i="38" s="1"/>
  <c r="BO125" i="38"/>
  <c r="EP125" i="38" s="1"/>
  <c r="ER334" i="38"/>
  <c r="BC19" i="37"/>
  <c r="AV58" i="35"/>
  <c r="AW58" i="35" s="1"/>
  <c r="AX58" i="35" s="1"/>
  <c r="AU59" i="35"/>
  <c r="AV59" i="35" s="1"/>
  <c r="AW59" i="35" s="1"/>
  <c r="AX59" i="35" s="1"/>
  <c r="AZ58" i="35"/>
  <c r="BL181" i="38" l="1"/>
  <c r="BL71" i="38"/>
  <c r="EM71" i="38" s="1"/>
  <c r="BC152" i="37"/>
  <c r="BC75" i="41" s="1"/>
  <c r="BL346" i="38"/>
  <c r="EM346" i="38" s="1"/>
  <c r="BL16" i="38"/>
  <c r="BL126" i="38"/>
  <c r="EM126" i="38" s="1"/>
  <c r="BL236" i="38"/>
  <c r="EM236" i="38" s="1"/>
  <c r="BL291" i="38"/>
  <c r="EM291" i="38" s="1"/>
  <c r="BD19" i="37"/>
  <c r="AU60" i="35"/>
  <c r="AV60" i="35" s="1"/>
  <c r="AW60" i="35" s="1"/>
  <c r="AX60" i="35" s="1"/>
  <c r="AZ59" i="35"/>
  <c r="BE19" i="37" l="1"/>
  <c r="BM236" i="38"/>
  <c r="EN236" i="38" s="1"/>
  <c r="BM16" i="38"/>
  <c r="BM71" i="38"/>
  <c r="EN71" i="38" s="1"/>
  <c r="BM126" i="38"/>
  <c r="BD152" i="37"/>
  <c r="BD75" i="41" s="1"/>
  <c r="BM291" i="38"/>
  <c r="EN291" i="38" s="1"/>
  <c r="BM346" i="38"/>
  <c r="EN346" i="38" s="1"/>
  <c r="BM181" i="38"/>
  <c r="EN181" i="38" s="1"/>
  <c r="AZ60" i="35"/>
  <c r="BH8" i="37" s="1"/>
  <c r="AU61" i="35"/>
  <c r="AV61" i="35" s="1"/>
  <c r="AW61" i="35" s="1"/>
  <c r="AX61" i="35" s="1"/>
  <c r="BN291" i="38" l="1"/>
  <c r="EO291" i="38" s="1"/>
  <c r="BN236" i="38"/>
  <c r="EO236" i="38" s="1"/>
  <c r="BN71" i="38"/>
  <c r="EO71" i="38" s="1"/>
  <c r="BN126" i="38"/>
  <c r="EO126" i="38" s="1"/>
  <c r="BN346" i="38"/>
  <c r="EO346" i="38" s="1"/>
  <c r="BF19" i="37"/>
  <c r="BN16" i="38"/>
  <c r="BE152" i="37"/>
  <c r="BE75" i="41" s="1"/>
  <c r="BN181" i="38"/>
  <c r="EO181" i="38" s="1"/>
  <c r="BQ5" i="38"/>
  <c r="BH141" i="37"/>
  <c r="BQ335" i="38"/>
  <c r="BQ170" i="38"/>
  <c r="ER170" i="38" s="1"/>
  <c r="BQ115" i="38"/>
  <c r="ER115" i="38" s="1"/>
  <c r="BQ60" i="38"/>
  <c r="ER60" i="38" s="1"/>
  <c r="BQ280" i="38"/>
  <c r="ER280" i="38" s="1"/>
  <c r="BQ225" i="38"/>
  <c r="AZ61" i="35"/>
  <c r="AU62" i="35"/>
  <c r="ER335" i="38" l="1"/>
  <c r="BH64" i="41"/>
  <c r="BO126" i="38"/>
  <c r="EP126" i="38" s="1"/>
  <c r="BO16" i="38"/>
  <c r="BO236" i="38"/>
  <c r="EP236" i="38" s="1"/>
  <c r="BO71" i="38"/>
  <c r="EP71" i="38" s="1"/>
  <c r="BO181" i="38"/>
  <c r="EP181" i="38" s="1"/>
  <c r="BO346" i="38"/>
  <c r="EP346" i="38" s="1"/>
  <c r="BO291" i="38"/>
  <c r="EP291" i="38" s="1"/>
  <c r="BF152" i="37"/>
  <c r="BF75" i="41" s="1"/>
  <c r="BC20" i="37"/>
  <c r="AV62" i="35"/>
  <c r="AW62" i="35" s="1"/>
  <c r="AX62" i="35" s="1"/>
  <c r="AU63" i="35"/>
  <c r="AV63" i="35" s="1"/>
  <c r="AW63" i="35" s="1"/>
  <c r="AX63" i="35" s="1"/>
  <c r="AZ62" i="35"/>
  <c r="BL182" i="38" l="1"/>
  <c r="BL347" i="38"/>
  <c r="EM347" i="38" s="1"/>
  <c r="BL72" i="38"/>
  <c r="EM72" i="38" s="1"/>
  <c r="BD20" i="37"/>
  <c r="BC153" i="37"/>
  <c r="BC76" i="41" s="1"/>
  <c r="BL17" i="38"/>
  <c r="BL292" i="38"/>
  <c r="EM292" i="38" s="1"/>
  <c r="BL127" i="38"/>
  <c r="EM127" i="38" s="1"/>
  <c r="BL237" i="38"/>
  <c r="EM237" i="38" s="1"/>
  <c r="AZ63" i="35"/>
  <c r="AU64" i="35"/>
  <c r="AV64" i="35" s="1"/>
  <c r="AW64" i="35" s="1"/>
  <c r="AX64" i="35" s="1"/>
  <c r="BM17" i="38" l="1"/>
  <c r="BM127" i="38"/>
  <c r="BM182" i="38"/>
  <c r="EN182" i="38" s="1"/>
  <c r="BM347" i="38"/>
  <c r="EN347" i="38" s="1"/>
  <c r="BM237" i="38"/>
  <c r="EN237" i="38" s="1"/>
  <c r="BE20" i="37"/>
  <c r="BM72" i="38"/>
  <c r="EN72" i="38" s="1"/>
  <c r="BM292" i="38"/>
  <c r="EN292" i="38" s="1"/>
  <c r="BD153" i="37"/>
  <c r="BD76" i="41" s="1"/>
  <c r="AZ64" i="35"/>
  <c r="BH9" i="37" s="1"/>
  <c r="AU65" i="35"/>
  <c r="AV65" i="35" s="1"/>
  <c r="AW65" i="35" s="1"/>
  <c r="AX65" i="35" s="1"/>
  <c r="BN72" i="38" l="1"/>
  <c r="EO72" i="38" s="1"/>
  <c r="BN292" i="38"/>
  <c r="EO292" i="38" s="1"/>
  <c r="BN237" i="38"/>
  <c r="EO237" i="38" s="1"/>
  <c r="BN17" i="38"/>
  <c r="BN182" i="38"/>
  <c r="EO182" i="38" s="1"/>
  <c r="BN127" i="38"/>
  <c r="EO127" i="38" s="1"/>
  <c r="BE153" i="37"/>
  <c r="BE76" i="41" s="1"/>
  <c r="BF20" i="37"/>
  <c r="BN347" i="38"/>
  <c r="EO347" i="38" s="1"/>
  <c r="BQ336" i="38"/>
  <c r="BQ226" i="38"/>
  <c r="BH142" i="37"/>
  <c r="BQ6" i="38"/>
  <c r="BQ116" i="38"/>
  <c r="ER116" i="38" s="1"/>
  <c r="BQ171" i="38"/>
  <c r="ER171" i="38" s="1"/>
  <c r="BQ61" i="38"/>
  <c r="ER61" i="38" s="1"/>
  <c r="BQ281" i="38"/>
  <c r="ER281" i="38" s="1"/>
  <c r="AZ65" i="35"/>
  <c r="AU66" i="35"/>
  <c r="BH65" i="41" l="1"/>
  <c r="ER336" i="38"/>
  <c r="BF153" i="37"/>
  <c r="BF76" i="41" s="1"/>
  <c r="BO347" i="38"/>
  <c r="EP347" i="38" s="1"/>
  <c r="BO72" i="38"/>
  <c r="EP72" i="38" s="1"/>
  <c r="BO127" i="38"/>
  <c r="EP127" i="38" s="1"/>
  <c r="BO17" i="38"/>
  <c r="BO292" i="38"/>
  <c r="EP292" i="38" s="1"/>
  <c r="BO237" i="38"/>
  <c r="EP237" i="38" s="1"/>
  <c r="BO182" i="38"/>
  <c r="EP182" i="38" s="1"/>
  <c r="BC21" i="37"/>
  <c r="AV66" i="35"/>
  <c r="AW66" i="35" s="1"/>
  <c r="AX66" i="35" s="1"/>
  <c r="AU67" i="35"/>
  <c r="AV67" i="35" s="1"/>
  <c r="AW67" i="35" s="1"/>
  <c r="AX67" i="35" s="1"/>
  <c r="AZ66" i="35"/>
  <c r="BL293" i="38" l="1"/>
  <c r="EM293" i="38" s="1"/>
  <c r="BL238" i="38"/>
  <c r="EM238" i="38" s="1"/>
  <c r="BL18" i="38"/>
  <c r="BL128" i="38"/>
  <c r="EM128" i="38" s="1"/>
  <c r="BL348" i="38"/>
  <c r="EM348" i="38" s="1"/>
  <c r="BL73" i="38"/>
  <c r="EM73" i="38" s="1"/>
  <c r="BL183" i="38"/>
  <c r="BD21" i="37"/>
  <c r="BC154" i="37"/>
  <c r="BC77" i="41" s="1"/>
  <c r="AZ67" i="35"/>
  <c r="AU68" i="35"/>
  <c r="AV68" i="35" s="1"/>
  <c r="AW68" i="35" s="1"/>
  <c r="AX68" i="35" s="1"/>
  <c r="BE21" i="37" l="1"/>
  <c r="BM73" i="38"/>
  <c r="EN73" i="38" s="1"/>
  <c r="BM128" i="38"/>
  <c r="BM293" i="38"/>
  <c r="EN293" i="38" s="1"/>
  <c r="BM238" i="38"/>
  <c r="EN238" i="38" s="1"/>
  <c r="BD154" i="37"/>
  <c r="BD77" i="41" s="1"/>
  <c r="BM183" i="38"/>
  <c r="EN183" i="38" s="1"/>
  <c r="BM348" i="38"/>
  <c r="EN348" i="38" s="1"/>
  <c r="BM18" i="38"/>
  <c r="AU69" i="35"/>
  <c r="AV69" i="35" s="1"/>
  <c r="AW69" i="35" s="1"/>
  <c r="AX69" i="35" s="1"/>
  <c r="AZ68" i="35"/>
  <c r="BH10" i="37" s="1"/>
  <c r="BE154" i="37" l="1"/>
  <c r="BE77" i="41" s="1"/>
  <c r="BF21" i="37"/>
  <c r="BN348" i="38"/>
  <c r="EO348" i="38" s="1"/>
  <c r="BN128" i="38"/>
  <c r="EO128" i="38" s="1"/>
  <c r="BN18" i="38"/>
  <c r="BN73" i="38"/>
  <c r="EO73" i="38" s="1"/>
  <c r="BN293" i="38"/>
  <c r="EO293" i="38" s="1"/>
  <c r="BN238" i="38"/>
  <c r="EO238" i="38" s="1"/>
  <c r="BN183" i="38"/>
  <c r="EO183" i="38" s="1"/>
  <c r="BQ172" i="38"/>
  <c r="ER172" i="38" s="1"/>
  <c r="BH143" i="37"/>
  <c r="BQ337" i="38"/>
  <c r="BQ227" i="38"/>
  <c r="BQ117" i="38"/>
  <c r="ER117" i="38" s="1"/>
  <c r="BQ7" i="38"/>
  <c r="BQ62" i="38"/>
  <c r="ER62" i="38" s="1"/>
  <c r="BQ282" i="38"/>
  <c r="ER282" i="38" s="1"/>
  <c r="AU70" i="35"/>
  <c r="AZ69" i="35"/>
  <c r="ER337" i="38" l="1"/>
  <c r="BH66" i="41"/>
  <c r="BC22" i="37"/>
  <c r="AV70" i="35"/>
  <c r="AW70" i="35" s="1"/>
  <c r="AX70" i="35" s="1"/>
  <c r="BO238" i="38"/>
  <c r="EP238" i="38" s="1"/>
  <c r="BO348" i="38"/>
  <c r="EP348" i="38" s="1"/>
  <c r="BO73" i="38"/>
  <c r="EP73" i="38" s="1"/>
  <c r="BO293" i="38"/>
  <c r="EP293" i="38" s="1"/>
  <c r="BO183" i="38"/>
  <c r="EP183" i="38" s="1"/>
  <c r="BF154" i="37"/>
  <c r="BF77" i="41" s="1"/>
  <c r="BO128" i="38"/>
  <c r="EP128" i="38" s="1"/>
  <c r="BO18" i="38"/>
  <c r="AU71" i="35"/>
  <c r="AV71" i="35" s="1"/>
  <c r="AW71" i="35" s="1"/>
  <c r="AX71" i="35" s="1"/>
  <c r="AZ70" i="35"/>
  <c r="BL349" i="38" l="1"/>
  <c r="EM349" i="38" s="1"/>
  <c r="BL19" i="38"/>
  <c r="BC155" i="37"/>
  <c r="BC78" i="41" s="1"/>
  <c r="BL129" i="38"/>
  <c r="EM129" i="38" s="1"/>
  <c r="BL184" i="38"/>
  <c r="BL74" i="38"/>
  <c r="EM74" i="38" s="1"/>
  <c r="BL294" i="38"/>
  <c r="EM294" i="38" s="1"/>
  <c r="BL239" i="38"/>
  <c r="EM239" i="38" s="1"/>
  <c r="BD22" i="37"/>
  <c r="AZ71" i="35"/>
  <c r="AU72" i="35"/>
  <c r="AV72" i="35" s="1"/>
  <c r="AW72" i="35" s="1"/>
  <c r="AX72" i="35" s="1"/>
  <c r="BM19" i="38" l="1"/>
  <c r="BM129" i="38"/>
  <c r="BM349" i="38"/>
  <c r="EN349" i="38" s="1"/>
  <c r="BD155" i="37"/>
  <c r="BD78" i="41" s="1"/>
  <c r="BM184" i="38"/>
  <c r="EN184" i="38" s="1"/>
  <c r="BE22" i="37"/>
  <c r="BM239" i="38"/>
  <c r="EN239" i="38" s="1"/>
  <c r="BM294" i="38"/>
  <c r="EN294" i="38" s="1"/>
  <c r="BM74" i="38"/>
  <c r="EN74" i="38" s="1"/>
  <c r="AU73" i="35"/>
  <c r="AV73" i="35" s="1"/>
  <c r="AW73" i="35" s="1"/>
  <c r="AX73" i="35" s="1"/>
  <c r="AZ72" i="35"/>
  <c r="BH11" i="37" s="1"/>
  <c r="BN294" i="38" l="1"/>
  <c r="EO294" i="38" s="1"/>
  <c r="BN74" i="38"/>
  <c r="EO74" i="38" s="1"/>
  <c r="BN239" i="38"/>
  <c r="EO239" i="38" s="1"/>
  <c r="BN129" i="38"/>
  <c r="EO129" i="38" s="1"/>
  <c r="BN184" i="38"/>
  <c r="EO184" i="38" s="1"/>
  <c r="BF22" i="37"/>
  <c r="BE155" i="37"/>
  <c r="BE78" i="41" s="1"/>
  <c r="BN349" i="38"/>
  <c r="EO349" i="38" s="1"/>
  <c r="BN19" i="38"/>
  <c r="BH144" i="37"/>
  <c r="BQ338" i="38"/>
  <c r="BQ283" i="38"/>
  <c r="ER283" i="38" s="1"/>
  <c r="BQ228" i="38"/>
  <c r="BQ173" i="38"/>
  <c r="ER173" i="38" s="1"/>
  <c r="BQ118" i="38"/>
  <c r="ER118" i="38" s="1"/>
  <c r="BQ8" i="38"/>
  <c r="BQ63" i="38"/>
  <c r="ER63" i="38" s="1"/>
  <c r="AZ73" i="35"/>
  <c r="AU74" i="35"/>
  <c r="ER338" i="38" l="1"/>
  <c r="BC23" i="37"/>
  <c r="AV74" i="35"/>
  <c r="AW74" i="35" s="1"/>
  <c r="AX74" i="35" s="1"/>
  <c r="BH67" i="41"/>
  <c r="BO349" i="38"/>
  <c r="EP349" i="38" s="1"/>
  <c r="BF155" i="37"/>
  <c r="BF78" i="41" s="1"/>
  <c r="BO294" i="38"/>
  <c r="EP294" i="38" s="1"/>
  <c r="BO19" i="38"/>
  <c r="BO239" i="38"/>
  <c r="EP239" i="38" s="1"/>
  <c r="BO129" i="38"/>
  <c r="EP129" i="38" s="1"/>
  <c r="BO184" i="38"/>
  <c r="EP184" i="38" s="1"/>
  <c r="BO74" i="38"/>
  <c r="EP74" i="38" s="1"/>
  <c r="AU75" i="35"/>
  <c r="AV75" i="35" s="1"/>
  <c r="AW75" i="35" s="1"/>
  <c r="AX75" i="35" s="1"/>
  <c r="AZ74" i="35"/>
  <c r="BL20" i="38" l="1"/>
  <c r="BL350" i="38"/>
  <c r="EM350" i="38" s="1"/>
  <c r="BD23" i="37"/>
  <c r="BL185" i="38"/>
  <c r="BL75" i="38"/>
  <c r="EM75" i="38" s="1"/>
  <c r="BL295" i="38"/>
  <c r="EM295" i="38" s="1"/>
  <c r="BL130" i="38"/>
  <c r="EM130" i="38" s="1"/>
  <c r="BC156" i="37"/>
  <c r="BC79" i="41" s="1"/>
  <c r="BL240" i="38"/>
  <c r="EM240" i="38" s="1"/>
  <c r="AZ75" i="35"/>
  <c r="AU76" i="35"/>
  <c r="AV76" i="35" s="1"/>
  <c r="AW76" i="35" s="1"/>
  <c r="AX76" i="35" s="1"/>
  <c r="BM75" i="38" l="1"/>
  <c r="EN75" i="38" s="1"/>
  <c r="BM350" i="38"/>
  <c r="EN350" i="38" s="1"/>
  <c r="BM240" i="38"/>
  <c r="EN240" i="38" s="1"/>
  <c r="BE23" i="37"/>
  <c r="BM130" i="38"/>
  <c r="BM20" i="38"/>
  <c r="BM295" i="38"/>
  <c r="EN295" i="38" s="1"/>
  <c r="BM185" i="38"/>
  <c r="EN185" i="38" s="1"/>
  <c r="BD156" i="37"/>
  <c r="BD79" i="41" s="1"/>
  <c r="AZ76" i="35"/>
  <c r="BH12" i="37" s="1"/>
  <c r="AU77" i="35"/>
  <c r="AV77" i="35" s="1"/>
  <c r="AW77" i="35" s="1"/>
  <c r="AX77" i="35" s="1"/>
  <c r="BN20" i="38" l="1"/>
  <c r="BN240" i="38"/>
  <c r="EO240" i="38" s="1"/>
  <c r="BE156" i="37"/>
  <c r="BE79" i="41" s="1"/>
  <c r="BN130" i="38"/>
  <c r="EO130" i="38" s="1"/>
  <c r="BN350" i="38"/>
  <c r="EO350" i="38" s="1"/>
  <c r="BN75" i="38"/>
  <c r="EO75" i="38" s="1"/>
  <c r="BN295" i="38"/>
  <c r="EO295" i="38" s="1"/>
  <c r="BF23" i="37"/>
  <c r="BN185" i="38"/>
  <c r="EO185" i="38" s="1"/>
  <c r="BQ119" i="38"/>
  <c r="ER119" i="38" s="1"/>
  <c r="BQ284" i="38"/>
  <c r="ER284" i="38" s="1"/>
  <c r="BQ339" i="38"/>
  <c r="ER339" i="38" s="1"/>
  <c r="BH145" i="37"/>
  <c r="BH68" i="41" s="1"/>
  <c r="BQ9" i="38"/>
  <c r="BQ229" i="38"/>
  <c r="BQ64" i="38"/>
  <c r="ER64" i="38" s="1"/>
  <c r="BQ174" i="38"/>
  <c r="ER174" i="38" s="1"/>
  <c r="AZ77" i="35"/>
  <c r="AU78" i="35"/>
  <c r="BC24" i="37" l="1"/>
  <c r="AV78" i="35"/>
  <c r="AW78" i="35" s="1"/>
  <c r="AX78" i="35" s="1"/>
  <c r="BF156" i="37"/>
  <c r="BF79" i="41" s="1"/>
  <c r="BO240" i="38"/>
  <c r="EP240" i="38" s="1"/>
  <c r="BO295" i="38"/>
  <c r="EP295" i="38" s="1"/>
  <c r="BO75" i="38"/>
  <c r="EP75" i="38" s="1"/>
  <c r="BO20" i="38"/>
  <c r="BO185" i="38"/>
  <c r="EP185" i="38" s="1"/>
  <c r="BO350" i="38"/>
  <c r="EP350" i="38" s="1"/>
  <c r="BO130" i="38"/>
  <c r="EP130" i="38" s="1"/>
  <c r="AZ78" i="35"/>
  <c r="AU79" i="35"/>
  <c r="AV79" i="35" s="1"/>
  <c r="AW79" i="35" s="1"/>
  <c r="AX79" i="35" s="1"/>
  <c r="BL351" i="38" l="1"/>
  <c r="EM351" i="38" s="1"/>
  <c r="BD24" i="37"/>
  <c r="BL241" i="38"/>
  <c r="EM241" i="38" s="1"/>
  <c r="BL186" i="38"/>
  <c r="BL296" i="38"/>
  <c r="EM296" i="38" s="1"/>
  <c r="BL76" i="38"/>
  <c r="EM76" i="38" s="1"/>
  <c r="BC157" i="37"/>
  <c r="BC80" i="41" s="1"/>
  <c r="BL21" i="38"/>
  <c r="BL131" i="38"/>
  <c r="EM131" i="38" s="1"/>
  <c r="AU80" i="35"/>
  <c r="AV80" i="35" s="1"/>
  <c r="AW80" i="35" s="1"/>
  <c r="AX80" i="35" s="1"/>
  <c r="AZ79" i="35"/>
  <c r="BM296" i="38" l="1"/>
  <c r="EN296" i="38" s="1"/>
  <c r="BM131" i="38"/>
  <c r="BM21" i="38"/>
  <c r="BM186" i="38"/>
  <c r="EN186" i="38" s="1"/>
  <c r="BD157" i="37"/>
  <c r="BD80" i="41" s="1"/>
  <c r="BM76" i="38"/>
  <c r="EN76" i="38" s="1"/>
  <c r="BM241" i="38"/>
  <c r="EN241" i="38" s="1"/>
  <c r="BM351" i="38"/>
  <c r="EN351" i="38" s="1"/>
  <c r="BE24" i="37"/>
  <c r="AZ80" i="35"/>
  <c r="BH13" i="37" s="1"/>
  <c r="AU81" i="35"/>
  <c r="AV81" i="35" s="1"/>
  <c r="AW81" i="35" s="1"/>
  <c r="AX81" i="35" s="1"/>
  <c r="BQ120" i="38" l="1"/>
  <c r="ER120" i="38" s="1"/>
  <c r="BQ175" i="38"/>
  <c r="ER175" i="38" s="1"/>
  <c r="BQ340" i="38"/>
  <c r="ER340" i="38" s="1"/>
  <c r="BQ230" i="38"/>
  <c r="BH146" i="37"/>
  <c r="BH69" i="41" s="1"/>
  <c r="BQ65" i="38"/>
  <c r="ER65" i="38" s="1"/>
  <c r="BQ10" i="38"/>
  <c r="BQ285" i="38"/>
  <c r="ER285" i="38" s="1"/>
  <c r="BN241" i="38"/>
  <c r="EO241" i="38" s="1"/>
  <c r="BN296" i="38"/>
  <c r="EO296" i="38" s="1"/>
  <c r="BN76" i="38"/>
  <c r="EO76" i="38" s="1"/>
  <c r="BN186" i="38"/>
  <c r="EO186" i="38" s="1"/>
  <c r="BN351" i="38"/>
  <c r="EO351" i="38" s="1"/>
  <c r="BE157" i="37"/>
  <c r="BE80" i="41" s="1"/>
  <c r="BN131" i="38"/>
  <c r="EO131" i="38" s="1"/>
  <c r="BN21" i="38"/>
  <c r="BF24" i="37"/>
  <c r="AZ81" i="35"/>
  <c r="AU82" i="35"/>
  <c r="BO21" i="38" l="1"/>
  <c r="BF157" i="37"/>
  <c r="BF80" i="41" s="1"/>
  <c r="BO241" i="38"/>
  <c r="EP241" i="38" s="1"/>
  <c r="BO131" i="38"/>
  <c r="EP131" i="38" s="1"/>
  <c r="BO76" i="38"/>
  <c r="EP76" i="38" s="1"/>
  <c r="BO296" i="38"/>
  <c r="EP296" i="38" s="1"/>
  <c r="BO351" i="38"/>
  <c r="EP351" i="38" s="1"/>
  <c r="BO186" i="38"/>
  <c r="EP186" i="38" s="1"/>
  <c r="BC25" i="37"/>
  <c r="AV82" i="35"/>
  <c r="AW82" i="35" s="1"/>
  <c r="AX82" i="35" s="1"/>
  <c r="AU83" i="35"/>
  <c r="AV83" i="35" s="1"/>
  <c r="AW83" i="35" s="1"/>
  <c r="AX83" i="35" s="1"/>
  <c r="AZ82" i="35"/>
  <c r="BL22" i="38" l="1"/>
  <c r="BL352" i="38"/>
  <c r="EM352" i="38" s="1"/>
  <c r="BL132" i="38"/>
  <c r="EM132" i="38" s="1"/>
  <c r="BC158" i="37"/>
  <c r="BC81" i="41" s="1"/>
  <c r="BD25" i="37"/>
  <c r="BL242" i="38"/>
  <c r="EM242" i="38" s="1"/>
  <c r="BL77" i="38"/>
  <c r="EM77" i="38" s="1"/>
  <c r="BL297" i="38"/>
  <c r="EM297" i="38" s="1"/>
  <c r="BL187" i="38"/>
  <c r="AU84" i="35"/>
  <c r="AV84" i="35" s="1"/>
  <c r="AW84" i="35" s="1"/>
  <c r="AX84" i="35" s="1"/>
  <c r="AZ83" i="35"/>
  <c r="BM132" i="38" l="1"/>
  <c r="BD158" i="37"/>
  <c r="BD81" i="41" s="1"/>
  <c r="BM22" i="38"/>
  <c r="BM297" i="38"/>
  <c r="EN297" i="38" s="1"/>
  <c r="BE25" i="37"/>
  <c r="BM187" i="38"/>
  <c r="EN187" i="38" s="1"/>
  <c r="BM352" i="38"/>
  <c r="EN352" i="38" s="1"/>
  <c r="BM242" i="38"/>
  <c r="EN242" i="38" s="1"/>
  <c r="BM77" i="38"/>
  <c r="EN77" i="38" s="1"/>
  <c r="AZ84" i="35"/>
  <c r="BH14" i="37" s="1"/>
  <c r="AU85" i="35"/>
  <c r="AV85" i="35" s="1"/>
  <c r="AW85" i="35" s="1"/>
  <c r="AX85" i="35" s="1"/>
  <c r="BN242" i="38" l="1"/>
  <c r="EO242" i="38" s="1"/>
  <c r="BF25" i="37"/>
  <c r="BE158" i="37"/>
  <c r="BE81" i="41" s="1"/>
  <c r="BN77" i="38"/>
  <c r="EO77" i="38" s="1"/>
  <c r="BN132" i="38"/>
  <c r="EO132" i="38" s="1"/>
  <c r="BN22" i="38"/>
  <c r="BN352" i="38"/>
  <c r="EO352" i="38" s="1"/>
  <c r="BN187" i="38"/>
  <c r="EO187" i="38" s="1"/>
  <c r="BN297" i="38"/>
  <c r="EO297" i="38" s="1"/>
  <c r="BH147" i="37"/>
  <c r="BH70" i="41" s="1"/>
  <c r="BQ341" i="38"/>
  <c r="ER341" i="38" s="1"/>
  <c r="BQ231" i="38"/>
  <c r="BQ121" i="38"/>
  <c r="ER121" i="38" s="1"/>
  <c r="BQ66" i="38"/>
  <c r="ER66" i="38" s="1"/>
  <c r="BQ176" i="38"/>
  <c r="ER176" i="38" s="1"/>
  <c r="BQ286" i="38"/>
  <c r="ER286" i="38" s="1"/>
  <c r="BQ11" i="38"/>
  <c r="AU86" i="35"/>
  <c r="AZ85" i="35"/>
  <c r="BC26" i="37" l="1"/>
  <c r="AV86" i="35"/>
  <c r="AW86" i="35" s="1"/>
  <c r="AX86" i="35" s="1"/>
  <c r="BO22" i="38"/>
  <c r="BO352" i="38"/>
  <c r="EP352" i="38" s="1"/>
  <c r="BO187" i="38"/>
  <c r="EP187" i="38" s="1"/>
  <c r="BO132" i="38"/>
  <c r="EP132" i="38" s="1"/>
  <c r="BO77" i="38"/>
  <c r="EP77" i="38" s="1"/>
  <c r="BF158" i="37"/>
  <c r="BF81" i="41" s="1"/>
  <c r="BO297" i="38"/>
  <c r="EP297" i="38" s="1"/>
  <c r="BO242" i="38"/>
  <c r="EP242" i="38" s="1"/>
  <c r="AU87" i="35"/>
  <c r="AV87" i="35" s="1"/>
  <c r="AW87" i="35" s="1"/>
  <c r="AX87" i="35" s="1"/>
  <c r="AZ86" i="35"/>
  <c r="BL243" i="38" l="1"/>
  <c r="EM243" i="38" s="1"/>
  <c r="BL23" i="38"/>
  <c r="BD26" i="37"/>
  <c r="BC159" i="37"/>
  <c r="BC82" i="41" s="1"/>
  <c r="BL298" i="38"/>
  <c r="EM298" i="38" s="1"/>
  <c r="BL78" i="38"/>
  <c r="EM78" i="38" s="1"/>
  <c r="BL353" i="38"/>
  <c r="EM353" i="38" s="1"/>
  <c r="BL133" i="38"/>
  <c r="EM133" i="38" s="1"/>
  <c r="BL188" i="38"/>
  <c r="AZ87" i="35"/>
  <c r="AU88" i="35"/>
  <c r="AV88" i="35" s="1"/>
  <c r="AW88" i="35" s="1"/>
  <c r="AX88" i="35" s="1"/>
  <c r="BM243" i="38" l="1"/>
  <c r="EN243" i="38" s="1"/>
  <c r="BM133" i="38"/>
  <c r="BD159" i="37"/>
  <c r="BD82" i="41" s="1"/>
  <c r="BM353" i="38"/>
  <c r="EN353" i="38" s="1"/>
  <c r="BM298" i="38"/>
  <c r="EN298" i="38" s="1"/>
  <c r="BM78" i="38"/>
  <c r="EN78" i="38" s="1"/>
  <c r="BM23" i="38"/>
  <c r="BM188" i="38"/>
  <c r="EN188" i="38" s="1"/>
  <c r="BE26" i="37"/>
  <c r="AU89" i="35"/>
  <c r="AV89" i="35" s="1"/>
  <c r="AW89" i="35" s="1"/>
  <c r="AX89" i="35" s="1"/>
  <c r="AZ88" i="35"/>
  <c r="BH15" i="37" s="1"/>
  <c r="BQ67" i="38" l="1"/>
  <c r="ER67" i="38" s="1"/>
  <c r="BQ122" i="38"/>
  <c r="ER122" i="38" s="1"/>
  <c r="BQ287" i="38"/>
  <c r="ER287" i="38" s="1"/>
  <c r="BQ177" i="38"/>
  <c r="ER177" i="38" s="1"/>
  <c r="BQ232" i="38"/>
  <c r="BQ342" i="38"/>
  <c r="ER342" i="38" s="1"/>
  <c r="BQ12" i="38"/>
  <c r="BH148" i="37"/>
  <c r="BH71" i="41" s="1"/>
  <c r="BE159" i="37"/>
  <c r="BE82" i="41" s="1"/>
  <c r="BN133" i="38"/>
  <c r="EO133" i="38" s="1"/>
  <c r="BN243" i="38"/>
  <c r="EO243" i="38" s="1"/>
  <c r="BF26" i="37"/>
  <c r="BN23" i="38"/>
  <c r="BN188" i="38"/>
  <c r="EO188" i="38" s="1"/>
  <c r="BN78" i="38"/>
  <c r="EO78" i="38" s="1"/>
  <c r="BN298" i="38"/>
  <c r="EO298" i="38" s="1"/>
  <c r="BN353" i="38"/>
  <c r="EO353" i="38" s="1"/>
  <c r="AZ89" i="35"/>
  <c r="AU90" i="35"/>
  <c r="BF159" i="37" l="1"/>
  <c r="BF82" i="41" s="1"/>
  <c r="BO133" i="38"/>
  <c r="EP133" i="38" s="1"/>
  <c r="BO298" i="38"/>
  <c r="EP298" i="38" s="1"/>
  <c r="BO188" i="38"/>
  <c r="EP188" i="38" s="1"/>
  <c r="BO243" i="38"/>
  <c r="EP243" i="38" s="1"/>
  <c r="BO353" i="38"/>
  <c r="EP353" i="38" s="1"/>
  <c r="BO23" i="38"/>
  <c r="BO78" i="38"/>
  <c r="EP78" i="38" s="1"/>
  <c r="BC27" i="37"/>
  <c r="AV90" i="35"/>
  <c r="AW90" i="35" s="1"/>
  <c r="AX90" i="35" s="1"/>
  <c r="AU91" i="35"/>
  <c r="AV91" i="35" s="1"/>
  <c r="AW91" i="35" s="1"/>
  <c r="AX91" i="35" s="1"/>
  <c r="AZ90" i="35"/>
  <c r="BL354" i="38" l="1"/>
  <c r="EM354" i="38" s="1"/>
  <c r="BL79" i="38"/>
  <c r="EM79" i="38" s="1"/>
  <c r="BL299" i="38"/>
  <c r="EM299" i="38" s="1"/>
  <c r="BL24" i="38"/>
  <c r="BL134" i="38"/>
  <c r="EM134" i="38" s="1"/>
  <c r="BD27" i="37"/>
  <c r="BL189" i="38"/>
  <c r="BL244" i="38"/>
  <c r="EM244" i="38" s="1"/>
  <c r="BC160" i="37"/>
  <c r="BC83" i="41" s="1"/>
  <c r="AZ91" i="35"/>
  <c r="AU92" i="35"/>
  <c r="AV92" i="35" s="1"/>
  <c r="AW92" i="35" s="1"/>
  <c r="AX92" i="35" s="1"/>
  <c r="BM299" i="38" l="1"/>
  <c r="EN299" i="38" s="1"/>
  <c r="BM189" i="38"/>
  <c r="EN189" i="38" s="1"/>
  <c r="BM354" i="38"/>
  <c r="EN354" i="38" s="1"/>
  <c r="BM244" i="38"/>
  <c r="EN244" i="38" s="1"/>
  <c r="BM79" i="38"/>
  <c r="EN79" i="38" s="1"/>
  <c r="BM24" i="38"/>
  <c r="BM134" i="38"/>
  <c r="BE27" i="37"/>
  <c r="BD160" i="37"/>
  <c r="BD83" i="41" s="1"/>
  <c r="AU93" i="35"/>
  <c r="AV93" i="35" s="1"/>
  <c r="AW93" i="35" s="1"/>
  <c r="AX93" i="35" s="1"/>
  <c r="AZ92" i="35"/>
  <c r="BH16" i="37" s="1"/>
  <c r="BQ13" i="38" l="1"/>
  <c r="BQ343" i="38"/>
  <c r="ER343" i="38" s="1"/>
  <c r="BQ178" i="38"/>
  <c r="ER178" i="38" s="1"/>
  <c r="BQ123" i="38"/>
  <c r="ER123" i="38" s="1"/>
  <c r="BQ288" i="38"/>
  <c r="ER288" i="38" s="1"/>
  <c r="BQ68" i="38"/>
  <c r="ER68" i="38" s="1"/>
  <c r="BH149" i="37"/>
  <c r="BH72" i="41" s="1"/>
  <c r="BQ233" i="38"/>
  <c r="BN189" i="38"/>
  <c r="EO189" i="38" s="1"/>
  <c r="BN354" i="38"/>
  <c r="EO354" i="38" s="1"/>
  <c r="BN134" i="38"/>
  <c r="EO134" i="38" s="1"/>
  <c r="BN24" i="38"/>
  <c r="BN244" i="38"/>
  <c r="EO244" i="38" s="1"/>
  <c r="BN79" i="38"/>
  <c r="EO79" i="38" s="1"/>
  <c r="BN299" i="38"/>
  <c r="EO299" i="38" s="1"/>
  <c r="BF27" i="37"/>
  <c r="BE160" i="37"/>
  <c r="BE83" i="41" s="1"/>
  <c r="AZ93" i="35"/>
  <c r="AU94" i="35"/>
  <c r="BC28" i="37" l="1"/>
  <c r="AV94" i="35"/>
  <c r="AW94" i="35" s="1"/>
  <c r="AX94" i="35" s="1"/>
  <c r="BF160" i="37"/>
  <c r="BF83" i="41" s="1"/>
  <c r="BO24" i="38"/>
  <c r="BO244" i="38"/>
  <c r="EP244" i="38" s="1"/>
  <c r="BO79" i="38"/>
  <c r="EP79" i="38" s="1"/>
  <c r="BO299" i="38"/>
  <c r="EP299" i="38" s="1"/>
  <c r="BO134" i="38"/>
  <c r="EP134" i="38" s="1"/>
  <c r="BO354" i="38"/>
  <c r="EP354" i="38" s="1"/>
  <c r="BO189" i="38"/>
  <c r="EP189" i="38" s="1"/>
  <c r="AU95" i="35"/>
  <c r="AV95" i="35" s="1"/>
  <c r="AW95" i="35" s="1"/>
  <c r="AX95" i="35" s="1"/>
  <c r="AZ94" i="35"/>
  <c r="BD28" i="37" l="1"/>
  <c r="BL355" i="38"/>
  <c r="EM355" i="38" s="1"/>
  <c r="BL190" i="38"/>
  <c r="BL25" i="38"/>
  <c r="BL80" i="38"/>
  <c r="EM80" i="38" s="1"/>
  <c r="BL245" i="38"/>
  <c r="EM245" i="38" s="1"/>
  <c r="BL300" i="38"/>
  <c r="EM300" i="38" s="1"/>
  <c r="BL135" i="38"/>
  <c r="EM135" i="38" s="1"/>
  <c r="BC161" i="37"/>
  <c r="BC84" i="41" s="1"/>
  <c r="AZ95" i="35"/>
  <c r="AU96" i="35"/>
  <c r="AV96" i="35" s="1"/>
  <c r="AW96" i="35" s="1"/>
  <c r="AX96" i="35" s="1"/>
  <c r="BM355" i="38" l="1"/>
  <c r="EN355" i="38" s="1"/>
  <c r="BM135" i="38"/>
  <c r="BE28" i="37"/>
  <c r="BM190" i="38"/>
  <c r="EN190" i="38" s="1"/>
  <c r="BM300" i="38"/>
  <c r="EN300" i="38" s="1"/>
  <c r="BM80" i="38"/>
  <c r="EN80" i="38" s="1"/>
  <c r="BM245" i="38"/>
  <c r="EN245" i="38" s="1"/>
  <c r="BD161" i="37"/>
  <c r="BD84" i="41" s="1"/>
  <c r="BM25" i="38"/>
  <c r="AU97" i="35"/>
  <c r="AV97" i="35" s="1"/>
  <c r="AW97" i="35" s="1"/>
  <c r="AX97" i="35" s="1"/>
  <c r="AZ96" i="35"/>
  <c r="BH17" i="37" s="1"/>
  <c r="BQ14" i="38" l="1"/>
  <c r="BQ344" i="38"/>
  <c r="ER344" i="38" s="1"/>
  <c r="BQ289" i="38"/>
  <c r="ER289" i="38" s="1"/>
  <c r="BQ69" i="38"/>
  <c r="ER69" i="38" s="1"/>
  <c r="BQ234" i="38"/>
  <c r="BH150" i="37"/>
  <c r="BH73" i="41" s="1"/>
  <c r="BQ179" i="38"/>
  <c r="ER179" i="38" s="1"/>
  <c r="BQ124" i="38"/>
  <c r="ER124" i="38" s="1"/>
  <c r="BE161" i="37"/>
  <c r="BE84" i="41" s="1"/>
  <c r="BN355" i="38"/>
  <c r="EO355" i="38" s="1"/>
  <c r="BN300" i="38"/>
  <c r="EO300" i="38" s="1"/>
  <c r="BN80" i="38"/>
  <c r="EO80" i="38" s="1"/>
  <c r="BN25" i="38"/>
  <c r="BN190" i="38"/>
  <c r="EO190" i="38" s="1"/>
  <c r="BN245" i="38"/>
  <c r="EO245" i="38" s="1"/>
  <c r="BN135" i="38"/>
  <c r="EO135" i="38" s="1"/>
  <c r="BF28" i="37"/>
  <c r="AZ97" i="35"/>
  <c r="AU98" i="35"/>
  <c r="BC29" i="37" l="1"/>
  <c r="AV98" i="35"/>
  <c r="AW98" i="35" s="1"/>
  <c r="AX98" i="35" s="1"/>
  <c r="BO25" i="38"/>
  <c r="BO80" i="38"/>
  <c r="EP80" i="38" s="1"/>
  <c r="BO135" i="38"/>
  <c r="EP135" i="38" s="1"/>
  <c r="BO355" i="38"/>
  <c r="EP355" i="38" s="1"/>
  <c r="BF161" i="37"/>
  <c r="BF84" i="41" s="1"/>
  <c r="BO300" i="38"/>
  <c r="EP300" i="38" s="1"/>
  <c r="BO245" i="38"/>
  <c r="EP245" i="38" s="1"/>
  <c r="BO190" i="38"/>
  <c r="EP190" i="38" s="1"/>
  <c r="AZ98" i="35"/>
  <c r="AU99" i="35"/>
  <c r="AV99" i="35" s="1"/>
  <c r="AW99" i="35" s="1"/>
  <c r="AX99" i="35" s="1"/>
  <c r="BL356" i="38" l="1"/>
  <c r="EM356" i="38" s="1"/>
  <c r="BC162" i="37"/>
  <c r="BC85" i="41" s="1"/>
  <c r="BL136" i="38"/>
  <c r="EM136" i="38" s="1"/>
  <c r="BD29" i="37"/>
  <c r="BL301" i="38"/>
  <c r="EM301" i="38" s="1"/>
  <c r="BL81" i="38"/>
  <c r="EM81" i="38" s="1"/>
  <c r="BL26" i="38"/>
  <c r="BL246" i="38"/>
  <c r="EM246" i="38" s="1"/>
  <c r="BL191" i="38"/>
  <c r="AU100" i="35"/>
  <c r="AV100" i="35" s="1"/>
  <c r="AW100" i="35" s="1"/>
  <c r="AX100" i="35" s="1"/>
  <c r="AZ99" i="35"/>
  <c r="BM26" i="38" l="1"/>
  <c r="BE29" i="37"/>
  <c r="BM191" i="38"/>
  <c r="EN191" i="38" s="1"/>
  <c r="BM356" i="38"/>
  <c r="EN356" i="38" s="1"/>
  <c r="BD162" i="37"/>
  <c r="BD85" i="41" s="1"/>
  <c r="BM136" i="38"/>
  <c r="BM246" i="38"/>
  <c r="EN246" i="38" s="1"/>
  <c r="BM301" i="38"/>
  <c r="EN301" i="38" s="1"/>
  <c r="BM81" i="38"/>
  <c r="EN81" i="38" s="1"/>
  <c r="AZ100" i="35"/>
  <c r="BH18" i="37" s="1"/>
  <c r="AU101" i="35"/>
  <c r="AV101" i="35" s="1"/>
  <c r="AW101" i="35" s="1"/>
  <c r="AX101" i="35" s="1"/>
  <c r="BE162" i="37" l="1"/>
  <c r="BE85" i="41" s="1"/>
  <c r="BN81" i="38"/>
  <c r="EO81" i="38" s="1"/>
  <c r="BN191" i="38"/>
  <c r="EO191" i="38" s="1"/>
  <c r="BN301" i="38"/>
  <c r="EO301" i="38" s="1"/>
  <c r="BF29" i="37"/>
  <c r="BN246" i="38"/>
  <c r="EO246" i="38" s="1"/>
  <c r="BN26" i="38"/>
  <c r="BN356" i="38"/>
  <c r="EO356" i="38" s="1"/>
  <c r="BN136" i="38"/>
  <c r="EO136" i="38" s="1"/>
  <c r="BQ180" i="38"/>
  <c r="ER180" i="38" s="1"/>
  <c r="BQ15" i="38"/>
  <c r="BQ235" i="38"/>
  <c r="BQ125" i="38"/>
  <c r="ER125" i="38" s="1"/>
  <c r="BQ70" i="38"/>
  <c r="ER70" i="38" s="1"/>
  <c r="BH151" i="37"/>
  <c r="BH74" i="41" s="1"/>
  <c r="BQ345" i="38"/>
  <c r="ER345" i="38" s="1"/>
  <c r="BQ290" i="38"/>
  <c r="ER290" i="38" s="1"/>
  <c r="AU102" i="35"/>
  <c r="AZ101" i="35"/>
  <c r="BO246" i="38" l="1"/>
  <c r="EP246" i="38" s="1"/>
  <c r="BO191" i="38"/>
  <c r="EP191" i="38" s="1"/>
  <c r="BF162" i="37"/>
  <c r="BF85" i="41" s="1"/>
  <c r="BO356" i="38"/>
  <c r="EP356" i="38" s="1"/>
  <c r="BO136" i="38"/>
  <c r="EP136" i="38" s="1"/>
  <c r="BO81" i="38"/>
  <c r="EP81" i="38" s="1"/>
  <c r="BO301" i="38"/>
  <c r="EP301" i="38" s="1"/>
  <c r="BO26" i="38"/>
  <c r="AV102" i="35"/>
  <c r="AW102" i="35" s="1"/>
  <c r="AX102" i="35" s="1"/>
  <c r="BC30" i="37"/>
  <c r="AZ102" i="35"/>
  <c r="AU103" i="35"/>
  <c r="AV103" i="35" s="1"/>
  <c r="AW103" i="35" s="1"/>
  <c r="AX103" i="35" s="1"/>
  <c r="BD30" i="37" l="1"/>
  <c r="BL247" i="38"/>
  <c r="EM247" i="38" s="1"/>
  <c r="BC163" i="37"/>
  <c r="BC86" i="41" s="1"/>
  <c r="BL357" i="38"/>
  <c r="EM357" i="38" s="1"/>
  <c r="BL137" i="38"/>
  <c r="EM137" i="38" s="1"/>
  <c r="BL192" i="38"/>
  <c r="BL82" i="38"/>
  <c r="EM82" i="38" s="1"/>
  <c r="BL302" i="38"/>
  <c r="EM302" i="38" s="1"/>
  <c r="BL27" i="38"/>
  <c r="AU104" i="35"/>
  <c r="AV104" i="35" s="1"/>
  <c r="AW104" i="35" s="1"/>
  <c r="AX104" i="35" s="1"/>
  <c r="AZ103" i="35"/>
  <c r="BM247" i="38" l="1"/>
  <c r="EN247" i="38" s="1"/>
  <c r="BE30" i="37"/>
  <c r="BM302" i="38"/>
  <c r="EN302" i="38" s="1"/>
  <c r="BM192" i="38"/>
  <c r="EN192" i="38" s="1"/>
  <c r="BD163" i="37"/>
  <c r="BD86" i="41" s="1"/>
  <c r="BM137" i="38"/>
  <c r="BM27" i="38"/>
  <c r="BM357" i="38"/>
  <c r="EN357" i="38" s="1"/>
  <c r="BM82" i="38"/>
  <c r="EN82" i="38" s="1"/>
  <c r="AU105" i="35"/>
  <c r="AV105" i="35" s="1"/>
  <c r="AW105" i="35" s="1"/>
  <c r="AX105" i="35" s="1"/>
  <c r="AZ104" i="35"/>
  <c r="BH19" i="37" s="1"/>
  <c r="BN137" i="38" l="1"/>
  <c r="EO137" i="38" s="1"/>
  <c r="BN82" i="38"/>
  <c r="EO82" i="38" s="1"/>
  <c r="BF30" i="37"/>
  <c r="BE163" i="37"/>
  <c r="BE86" i="41" s="1"/>
  <c r="BN302" i="38"/>
  <c r="EO302" i="38" s="1"/>
  <c r="BN247" i="38"/>
  <c r="EO247" i="38" s="1"/>
  <c r="BN357" i="38"/>
  <c r="EO357" i="38" s="1"/>
  <c r="BN192" i="38"/>
  <c r="EO192" i="38" s="1"/>
  <c r="BN27" i="38"/>
  <c r="BQ16" i="38"/>
  <c r="BQ291" i="38"/>
  <c r="ER291" i="38" s="1"/>
  <c r="BQ71" i="38"/>
  <c r="ER71" i="38" s="1"/>
  <c r="BQ236" i="38"/>
  <c r="BQ126" i="38"/>
  <c r="ER126" i="38" s="1"/>
  <c r="BQ181" i="38"/>
  <c r="ER181" i="38" s="1"/>
  <c r="BQ346" i="38"/>
  <c r="ER346" i="38" s="1"/>
  <c r="BH152" i="37"/>
  <c r="BH75" i="41" s="1"/>
  <c r="AZ105" i="35"/>
  <c r="AU106" i="35"/>
  <c r="BC31" i="37" l="1"/>
  <c r="AV106" i="35"/>
  <c r="AW106" i="35" s="1"/>
  <c r="AX106" i="35" s="1"/>
  <c r="BO82" i="38"/>
  <c r="EP82" i="38" s="1"/>
  <c r="BF163" i="37"/>
  <c r="BF86" i="41" s="1"/>
  <c r="BO137" i="38"/>
  <c r="EP137" i="38" s="1"/>
  <c r="BO247" i="38"/>
  <c r="EP247" i="38" s="1"/>
  <c r="BO192" i="38"/>
  <c r="EP192" i="38" s="1"/>
  <c r="BO357" i="38"/>
  <c r="EP357" i="38" s="1"/>
  <c r="BO302" i="38"/>
  <c r="EP302" i="38" s="1"/>
  <c r="BO27" i="38"/>
  <c r="AU107" i="35"/>
  <c r="AV107" i="35" s="1"/>
  <c r="AW107" i="35" s="1"/>
  <c r="AX107" i="35" s="1"/>
  <c r="AZ106" i="35"/>
  <c r="BL28" i="38" l="1"/>
  <c r="BL138" i="38"/>
  <c r="EM138" i="38" s="1"/>
  <c r="BL193" i="38"/>
  <c r="BD31" i="37"/>
  <c r="BL83" i="38"/>
  <c r="EM83" i="38" s="1"/>
  <c r="BC164" i="37"/>
  <c r="BC87" i="41" s="1"/>
  <c r="BL303" i="38"/>
  <c r="EM303" i="38" s="1"/>
  <c r="BL248" i="38"/>
  <c r="EM248" i="38" s="1"/>
  <c r="BL358" i="38"/>
  <c r="EM358" i="38" s="1"/>
  <c r="AZ107" i="35"/>
  <c r="AU108" i="35"/>
  <c r="AV108" i="35" s="1"/>
  <c r="AW108" i="35" s="1"/>
  <c r="AX108" i="35" s="1"/>
  <c r="BM28" i="38" l="1"/>
  <c r="BM138" i="38"/>
  <c r="BM358" i="38"/>
  <c r="EN358" i="38" s="1"/>
  <c r="BM303" i="38"/>
  <c r="EN303" i="38" s="1"/>
  <c r="BM193" i="38"/>
  <c r="EN193" i="38" s="1"/>
  <c r="BD164" i="37"/>
  <c r="BD87" i="41" s="1"/>
  <c r="BM248" i="38"/>
  <c r="EN248" i="38" s="1"/>
  <c r="BE31" i="37"/>
  <c r="BM83" i="38"/>
  <c r="EN83" i="38" s="1"/>
  <c r="AU109" i="35"/>
  <c r="AV109" i="35" s="1"/>
  <c r="AW109" i="35" s="1"/>
  <c r="AX109" i="35" s="1"/>
  <c r="AZ108" i="35"/>
  <c r="BH20" i="37" s="1"/>
  <c r="BQ292" i="38" l="1"/>
  <c r="ER292" i="38" s="1"/>
  <c r="BQ127" i="38"/>
  <c r="ER127" i="38" s="1"/>
  <c r="BQ347" i="38"/>
  <c r="ER347" i="38" s="1"/>
  <c r="BQ72" i="38"/>
  <c r="ER72" i="38" s="1"/>
  <c r="BQ237" i="38"/>
  <c r="BQ182" i="38"/>
  <c r="ER182" i="38" s="1"/>
  <c r="BH153" i="37"/>
  <c r="BH76" i="41" s="1"/>
  <c r="BQ17" i="38"/>
  <c r="BN358" i="38"/>
  <c r="EO358" i="38" s="1"/>
  <c r="BN138" i="38"/>
  <c r="EO138" i="38" s="1"/>
  <c r="BN248" i="38"/>
  <c r="EO248" i="38" s="1"/>
  <c r="BN193" i="38"/>
  <c r="EO193" i="38" s="1"/>
  <c r="BN303" i="38"/>
  <c r="EO303" i="38" s="1"/>
  <c r="BF31" i="37"/>
  <c r="BN28" i="38"/>
  <c r="BN83" i="38"/>
  <c r="EO83" i="38" s="1"/>
  <c r="BE164" i="37"/>
  <c r="BE87" i="41" s="1"/>
  <c r="AZ109" i="35"/>
  <c r="AU110" i="35"/>
  <c r="AV110" i="35" l="1"/>
  <c r="AW110" i="35" s="1"/>
  <c r="AX110" i="35" s="1"/>
  <c r="BC32" i="37"/>
  <c r="BF164" i="37"/>
  <c r="BF87" i="41" s="1"/>
  <c r="BO28" i="38"/>
  <c r="BO193" i="38"/>
  <c r="EP193" i="38" s="1"/>
  <c r="BO83" i="38"/>
  <c r="EP83" i="38" s="1"/>
  <c r="BO303" i="38"/>
  <c r="EP303" i="38" s="1"/>
  <c r="BO358" i="38"/>
  <c r="EP358" i="38" s="1"/>
  <c r="BO248" i="38"/>
  <c r="EP248" i="38" s="1"/>
  <c r="BO138" i="38"/>
  <c r="EP138" i="38" s="1"/>
  <c r="AU111" i="35"/>
  <c r="AV111" i="35" s="1"/>
  <c r="AW111" i="35" s="1"/>
  <c r="AX111" i="35" s="1"/>
  <c r="AZ110" i="35"/>
  <c r="BL194" i="38" l="1"/>
  <c r="BL84" i="38"/>
  <c r="EM84" i="38" s="1"/>
  <c r="BL249" i="38"/>
  <c r="EM249" i="38" s="1"/>
  <c r="BL139" i="38"/>
  <c r="EM139" i="38" s="1"/>
  <c r="BL304" i="38"/>
  <c r="EM304" i="38" s="1"/>
  <c r="BC165" i="37"/>
  <c r="BC88" i="41" s="1"/>
  <c r="BL359" i="38"/>
  <c r="EM359" i="38" s="1"/>
  <c r="BL29" i="38"/>
  <c r="BD32" i="37"/>
  <c r="AZ111" i="35"/>
  <c r="AU112" i="35"/>
  <c r="AV112" i="35" s="1"/>
  <c r="AW112" i="35" s="1"/>
  <c r="AX112" i="35" s="1"/>
  <c r="BM29" i="38" l="1"/>
  <c r="BM359" i="38"/>
  <c r="EN359" i="38" s="1"/>
  <c r="BM139" i="38"/>
  <c r="BM249" i="38"/>
  <c r="EN249" i="38" s="1"/>
  <c r="BM304" i="38"/>
  <c r="EN304" i="38" s="1"/>
  <c r="BM84" i="38"/>
  <c r="EN84" i="38" s="1"/>
  <c r="BE32" i="37"/>
  <c r="BM194" i="38"/>
  <c r="EN194" i="38" s="1"/>
  <c r="BD165" i="37"/>
  <c r="BD88" i="41" s="1"/>
  <c r="AU113" i="35"/>
  <c r="AV113" i="35" s="1"/>
  <c r="AW113" i="35" s="1"/>
  <c r="AX113" i="35" s="1"/>
  <c r="AZ112" i="35"/>
  <c r="BH21" i="37" s="1"/>
  <c r="BQ128" i="38" l="1"/>
  <c r="ER128" i="38" s="1"/>
  <c r="BQ293" i="38"/>
  <c r="ER293" i="38" s="1"/>
  <c r="BQ183" i="38"/>
  <c r="ER183" i="38" s="1"/>
  <c r="BQ348" i="38"/>
  <c r="ER348" i="38" s="1"/>
  <c r="BQ73" i="38"/>
  <c r="ER73" i="38" s="1"/>
  <c r="BH154" i="37"/>
  <c r="BH77" i="41" s="1"/>
  <c r="BQ18" i="38"/>
  <c r="BQ238" i="38"/>
  <c r="BN29" i="38"/>
  <c r="BN139" i="38"/>
  <c r="EO139" i="38" s="1"/>
  <c r="BN84" i="38"/>
  <c r="EO84" i="38" s="1"/>
  <c r="BN249" i="38"/>
  <c r="EO249" i="38" s="1"/>
  <c r="BN194" i="38"/>
  <c r="EO194" i="38" s="1"/>
  <c r="BN359" i="38"/>
  <c r="EO359" i="38" s="1"/>
  <c r="BF32" i="37"/>
  <c r="BE165" i="37"/>
  <c r="BE88" i="41" s="1"/>
  <c r="BN304" i="38"/>
  <c r="EO304" i="38" s="1"/>
  <c r="AZ113" i="35"/>
  <c r="AU114" i="35"/>
  <c r="AV114" i="35" l="1"/>
  <c r="AW114" i="35" s="1"/>
  <c r="AX114" i="35" s="1"/>
  <c r="BC33" i="37"/>
  <c r="BF165" i="37"/>
  <c r="BF88" i="41" s="1"/>
  <c r="BO194" i="38"/>
  <c r="EP194" i="38" s="1"/>
  <c r="BO359" i="38"/>
  <c r="EP359" i="38" s="1"/>
  <c r="BO84" i="38"/>
  <c r="EP84" i="38" s="1"/>
  <c r="BO29" i="38"/>
  <c r="BO249" i="38"/>
  <c r="EP249" i="38" s="1"/>
  <c r="BO139" i="38"/>
  <c r="EP139" i="38" s="1"/>
  <c r="BO304" i="38"/>
  <c r="EP304" i="38" s="1"/>
  <c r="AU115" i="35"/>
  <c r="AV115" i="35" s="1"/>
  <c r="AW115" i="35" s="1"/>
  <c r="AX115" i="35" s="1"/>
  <c r="AZ114" i="35"/>
  <c r="BL30" i="38" l="1"/>
  <c r="BL360" i="38"/>
  <c r="EM360" i="38" s="1"/>
  <c r="BL305" i="38"/>
  <c r="EM305" i="38" s="1"/>
  <c r="BL140" i="38"/>
  <c r="EM140" i="38" s="1"/>
  <c r="BL250" i="38"/>
  <c r="EM250" i="38" s="1"/>
  <c r="BL85" i="38"/>
  <c r="EM85" i="38" s="1"/>
  <c r="BL195" i="38"/>
  <c r="BC166" i="37"/>
  <c r="BC89" i="41" s="1"/>
  <c r="BD33" i="37"/>
  <c r="AZ115" i="35"/>
  <c r="AU116" i="35"/>
  <c r="AV116" i="35" s="1"/>
  <c r="AW116" i="35" s="1"/>
  <c r="AX116" i="35" s="1"/>
  <c r="BM30" i="38" l="1"/>
  <c r="BM140" i="38"/>
  <c r="BM85" i="38"/>
  <c r="EN85" i="38" s="1"/>
  <c r="BM195" i="38"/>
  <c r="EN195" i="38" s="1"/>
  <c r="BM250" i="38"/>
  <c r="EN250" i="38" s="1"/>
  <c r="BM305" i="38"/>
  <c r="EN305" i="38" s="1"/>
  <c r="BE33" i="37"/>
  <c r="BM360" i="38"/>
  <c r="EN360" i="38" s="1"/>
  <c r="BD166" i="37"/>
  <c r="BD89" i="41" s="1"/>
  <c r="AU117" i="35"/>
  <c r="AV117" i="35" s="1"/>
  <c r="AW117" i="35" s="1"/>
  <c r="AX117" i="35" s="1"/>
  <c r="AZ116" i="35"/>
  <c r="BH22" i="37" s="1"/>
  <c r="BQ294" i="38" l="1"/>
  <c r="ER294" i="38" s="1"/>
  <c r="BQ184" i="38"/>
  <c r="ER184" i="38" s="1"/>
  <c r="BQ349" i="38"/>
  <c r="ER349" i="38" s="1"/>
  <c r="BQ74" i="38"/>
  <c r="ER74" i="38" s="1"/>
  <c r="BQ129" i="38"/>
  <c r="ER129" i="38" s="1"/>
  <c r="BH155" i="37"/>
  <c r="BH78" i="41" s="1"/>
  <c r="BQ239" i="38"/>
  <c r="BQ19" i="38"/>
  <c r="BN360" i="38"/>
  <c r="EO360" i="38" s="1"/>
  <c r="BN85" i="38"/>
  <c r="EO85" i="38" s="1"/>
  <c r="BF33" i="37"/>
  <c r="BE166" i="37"/>
  <c r="BE89" i="41" s="1"/>
  <c r="BN305" i="38"/>
  <c r="EO305" i="38" s="1"/>
  <c r="BN30" i="38"/>
  <c r="BN195" i="38"/>
  <c r="EO195" i="38" s="1"/>
  <c r="BN140" i="38"/>
  <c r="EO140" i="38" s="1"/>
  <c r="BN250" i="38"/>
  <c r="EO250" i="38" s="1"/>
  <c r="AU118" i="35"/>
  <c r="AZ117" i="35"/>
  <c r="BF166" i="37" l="1"/>
  <c r="BF89" i="41" s="1"/>
  <c r="BO140" i="38"/>
  <c r="EP140" i="38" s="1"/>
  <c r="BO360" i="38"/>
  <c r="EP360" i="38" s="1"/>
  <c r="BO85" i="38"/>
  <c r="EP85" i="38" s="1"/>
  <c r="BO30" i="38"/>
  <c r="BO250" i="38"/>
  <c r="EP250" i="38" s="1"/>
  <c r="BO195" i="38"/>
  <c r="EP195" i="38" s="1"/>
  <c r="BO305" i="38"/>
  <c r="EP305" i="38" s="1"/>
  <c r="AV118" i="35"/>
  <c r="AW118" i="35" s="1"/>
  <c r="AX118" i="35" s="1"/>
  <c r="BC34" i="37"/>
  <c r="AZ118" i="35"/>
  <c r="AU119" i="35"/>
  <c r="AV119" i="35" s="1"/>
  <c r="AW119" i="35" s="1"/>
  <c r="AX119" i="35" s="1"/>
  <c r="BL31" i="38" l="1"/>
  <c r="BL196" i="38"/>
  <c r="BL86" i="38"/>
  <c r="EM86" i="38" s="1"/>
  <c r="BL306" i="38"/>
  <c r="EM306" i="38" s="1"/>
  <c r="BL251" i="38"/>
  <c r="EM251" i="38" s="1"/>
  <c r="BD34" i="37"/>
  <c r="BL361" i="38"/>
  <c r="EM361" i="38" s="1"/>
  <c r="BC167" i="37"/>
  <c r="BC90" i="41" s="1"/>
  <c r="BL141" i="38"/>
  <c r="EM141" i="38" s="1"/>
  <c r="AU120" i="35"/>
  <c r="AV120" i="35" s="1"/>
  <c r="AW120" i="35" s="1"/>
  <c r="AX120" i="35" s="1"/>
  <c r="AZ119" i="35"/>
  <c r="BM141" i="38" l="1"/>
  <c r="BM31" i="38"/>
  <c r="BM361" i="38"/>
  <c r="EN361" i="38" s="1"/>
  <c r="BM306" i="38"/>
  <c r="EN306" i="38" s="1"/>
  <c r="BM196" i="38"/>
  <c r="EN196" i="38" s="1"/>
  <c r="BE34" i="37"/>
  <c r="BM86" i="38"/>
  <c r="EN86" i="38" s="1"/>
  <c r="BD167" i="37"/>
  <c r="BD90" i="41" s="1"/>
  <c r="BM251" i="38"/>
  <c r="EN251" i="38" s="1"/>
  <c r="AU121" i="35"/>
  <c r="AV121" i="35" s="1"/>
  <c r="AW121" i="35" s="1"/>
  <c r="AX121" i="35" s="1"/>
  <c r="AZ120" i="35"/>
  <c r="BH23" i="37" s="1"/>
  <c r="BQ295" i="38" l="1"/>
  <c r="ER295" i="38" s="1"/>
  <c r="BQ350" i="38"/>
  <c r="ER350" i="38" s="1"/>
  <c r="BQ20" i="38"/>
  <c r="BQ240" i="38"/>
  <c r="BQ75" i="38"/>
  <c r="ER75" i="38" s="1"/>
  <c r="BH156" i="37"/>
  <c r="BH79" i="41" s="1"/>
  <c r="BQ185" i="38"/>
  <c r="ER185" i="38" s="1"/>
  <c r="BQ130" i="38"/>
  <c r="ER130" i="38" s="1"/>
  <c r="BN361" i="38"/>
  <c r="EO361" i="38" s="1"/>
  <c r="BN251" i="38"/>
  <c r="EO251" i="38" s="1"/>
  <c r="BN86" i="38"/>
  <c r="EO86" i="38" s="1"/>
  <c r="BN141" i="38"/>
  <c r="EO141" i="38" s="1"/>
  <c r="BN31" i="38"/>
  <c r="BF34" i="37"/>
  <c r="BE167" i="37"/>
  <c r="BE90" i="41" s="1"/>
  <c r="BN196" i="38"/>
  <c r="EO196" i="38" s="1"/>
  <c r="BN306" i="38"/>
  <c r="EO306" i="38" s="1"/>
  <c r="AZ121" i="35"/>
  <c r="AU122" i="35"/>
  <c r="AV122" i="35" l="1"/>
  <c r="AW122" i="35" s="1"/>
  <c r="AX122" i="35" s="1"/>
  <c r="BC35" i="37"/>
  <c r="BF167" i="37"/>
  <c r="BF90" i="41" s="1"/>
  <c r="BO141" i="38"/>
  <c r="EP141" i="38" s="1"/>
  <c r="BO31" i="38"/>
  <c r="BO196" i="38"/>
  <c r="EP196" i="38" s="1"/>
  <c r="BO361" i="38"/>
  <c r="EP361" i="38" s="1"/>
  <c r="BO251" i="38"/>
  <c r="EP251" i="38" s="1"/>
  <c r="BO306" i="38"/>
  <c r="EP306" i="38" s="1"/>
  <c r="BO86" i="38"/>
  <c r="EP86" i="38" s="1"/>
  <c r="AU123" i="35"/>
  <c r="AV123" i="35" s="1"/>
  <c r="AW123" i="35" s="1"/>
  <c r="AX123" i="35" s="1"/>
  <c r="AZ122" i="35"/>
  <c r="BL32" i="38" l="1"/>
  <c r="BL197" i="38"/>
  <c r="BL252" i="38"/>
  <c r="EM252" i="38" s="1"/>
  <c r="BL142" i="38"/>
  <c r="EM142" i="38" s="1"/>
  <c r="BL87" i="38"/>
  <c r="EM87" i="38" s="1"/>
  <c r="BC168" i="37"/>
  <c r="BC91" i="41" s="1"/>
  <c r="BL362" i="38"/>
  <c r="EM362" i="38" s="1"/>
  <c r="BL307" i="38"/>
  <c r="EM307" i="38" s="1"/>
  <c r="BD35" i="37"/>
  <c r="AZ123" i="35"/>
  <c r="AU124" i="35"/>
  <c r="AV124" i="35" s="1"/>
  <c r="AW124" i="35" s="1"/>
  <c r="AX124" i="35" s="1"/>
  <c r="BM362" i="38" l="1"/>
  <c r="EN362" i="38" s="1"/>
  <c r="BM142" i="38"/>
  <c r="BM252" i="38"/>
  <c r="EN252" i="38" s="1"/>
  <c r="BM307" i="38"/>
  <c r="EN307" i="38" s="1"/>
  <c r="BM87" i="38"/>
  <c r="EN87" i="38" s="1"/>
  <c r="BE35" i="37"/>
  <c r="BM32" i="38"/>
  <c r="BD168" i="37"/>
  <c r="BD91" i="41" s="1"/>
  <c r="BM197" i="38"/>
  <c r="EN197" i="38" s="1"/>
  <c r="AU125" i="35"/>
  <c r="AV125" i="35" s="1"/>
  <c r="AW125" i="35" s="1"/>
  <c r="AX125" i="35" s="1"/>
  <c r="AZ124" i="35"/>
  <c r="BH24" i="37" s="1"/>
  <c r="BQ351" i="38" l="1"/>
  <c r="ER351" i="38" s="1"/>
  <c r="BQ186" i="38"/>
  <c r="ER186" i="38" s="1"/>
  <c r="BQ76" i="38"/>
  <c r="ER76" i="38" s="1"/>
  <c r="BQ296" i="38"/>
  <c r="ER296" i="38" s="1"/>
  <c r="BH157" i="37"/>
  <c r="BH80" i="41" s="1"/>
  <c r="BQ241" i="38"/>
  <c r="BQ21" i="38"/>
  <c r="BQ131" i="38"/>
  <c r="ER131" i="38" s="1"/>
  <c r="BN362" i="38"/>
  <c r="EO362" i="38" s="1"/>
  <c r="BN252" i="38"/>
  <c r="EO252" i="38" s="1"/>
  <c r="BE168" i="37"/>
  <c r="BE91" i="41" s="1"/>
  <c r="BN32" i="38"/>
  <c r="BF35" i="37"/>
  <c r="BN307" i="38"/>
  <c r="EO307" i="38" s="1"/>
  <c r="BN87" i="38"/>
  <c r="EO87" i="38" s="1"/>
  <c r="BN197" i="38"/>
  <c r="EO197" i="38" s="1"/>
  <c r="BN142" i="38"/>
  <c r="EO142" i="38" s="1"/>
  <c r="AZ125" i="35"/>
  <c r="AU126" i="35"/>
  <c r="BF168" i="37" l="1"/>
  <c r="BF91" i="41" s="1"/>
  <c r="BO32" i="38"/>
  <c r="BO87" i="38"/>
  <c r="EP87" i="38" s="1"/>
  <c r="BO252" i="38"/>
  <c r="EP252" i="38" s="1"/>
  <c r="BO362" i="38"/>
  <c r="EP362" i="38" s="1"/>
  <c r="BO197" i="38"/>
  <c r="EP197" i="38" s="1"/>
  <c r="BO142" i="38"/>
  <c r="EP142" i="38" s="1"/>
  <c r="BO307" i="38"/>
  <c r="EP307" i="38" s="1"/>
  <c r="BC36" i="37"/>
  <c r="AV126" i="35"/>
  <c r="AW126" i="35" s="1"/>
  <c r="AX126" i="35" s="1"/>
  <c r="AZ126" i="35"/>
  <c r="AU127" i="35"/>
  <c r="AV127" i="35" s="1"/>
  <c r="AW127" i="35" s="1"/>
  <c r="AX127" i="35" s="1"/>
  <c r="BL198" i="38" l="1"/>
  <c r="BL363" i="38"/>
  <c r="EM363" i="38" s="1"/>
  <c r="BL253" i="38"/>
  <c r="EM253" i="38" s="1"/>
  <c r="BL88" i="38"/>
  <c r="EM88" i="38" s="1"/>
  <c r="BC169" i="37"/>
  <c r="BC92" i="41" s="1"/>
  <c r="BL33" i="38"/>
  <c r="BL143" i="38"/>
  <c r="EM143" i="38" s="1"/>
  <c r="BD36" i="37"/>
  <c r="BL308" i="38"/>
  <c r="EM308" i="38" s="1"/>
  <c r="AU128" i="35"/>
  <c r="AV128" i="35" s="1"/>
  <c r="AW128" i="35" s="1"/>
  <c r="AX128" i="35" s="1"/>
  <c r="AZ127" i="35"/>
  <c r="BM363" i="38" l="1"/>
  <c r="EN363" i="38" s="1"/>
  <c r="BM143" i="38"/>
  <c r="BM88" i="38"/>
  <c r="EN88" i="38" s="1"/>
  <c r="BM253" i="38"/>
  <c r="EN253" i="38" s="1"/>
  <c r="BM308" i="38"/>
  <c r="EN308" i="38" s="1"/>
  <c r="BD169" i="37"/>
  <c r="BD92" i="41" s="1"/>
  <c r="BM33" i="38"/>
  <c r="BM198" i="38"/>
  <c r="EN198" i="38" s="1"/>
  <c r="BE36" i="37"/>
  <c r="AZ128" i="35"/>
  <c r="BH25" i="37" s="1"/>
  <c r="AU129" i="35"/>
  <c r="AV129" i="35" s="1"/>
  <c r="AW129" i="35" s="1"/>
  <c r="AX129" i="35" s="1"/>
  <c r="BQ297" i="38" l="1"/>
  <c r="ER297" i="38" s="1"/>
  <c r="BQ132" i="38"/>
  <c r="ER132" i="38" s="1"/>
  <c r="BQ77" i="38"/>
  <c r="ER77" i="38" s="1"/>
  <c r="BQ187" i="38"/>
  <c r="ER187" i="38" s="1"/>
  <c r="BQ352" i="38"/>
  <c r="ER352" i="38" s="1"/>
  <c r="BH158" i="37"/>
  <c r="BH81" i="41" s="1"/>
  <c r="BQ242" i="38"/>
  <c r="BQ22" i="38"/>
  <c r="BN33" i="38"/>
  <c r="BN253" i="38"/>
  <c r="EO253" i="38" s="1"/>
  <c r="BN88" i="38"/>
  <c r="EO88" i="38" s="1"/>
  <c r="BN308" i="38"/>
  <c r="EO308" i="38" s="1"/>
  <c r="BE169" i="37"/>
  <c r="BE92" i="41" s="1"/>
  <c r="BN363" i="38"/>
  <c r="EO363" i="38" s="1"/>
  <c r="BN143" i="38"/>
  <c r="EO143" i="38" s="1"/>
  <c r="BN198" i="38"/>
  <c r="EO198" i="38" s="1"/>
  <c r="BF36" i="37"/>
  <c r="AU130" i="35"/>
  <c r="AZ129" i="35"/>
  <c r="BF169" i="37" l="1"/>
  <c r="BF92" i="41" s="1"/>
  <c r="BO253" i="38"/>
  <c r="EP253" i="38" s="1"/>
  <c r="BO33" i="38"/>
  <c r="BO363" i="38"/>
  <c r="EP363" i="38" s="1"/>
  <c r="BO88" i="38"/>
  <c r="EP88" i="38" s="1"/>
  <c r="BO198" i="38"/>
  <c r="EP198" i="38" s="1"/>
  <c r="BO143" i="38"/>
  <c r="EP143" i="38" s="1"/>
  <c r="BO308" i="38"/>
  <c r="EP308" i="38" s="1"/>
  <c r="AV130" i="35"/>
  <c r="AW130" i="35" s="1"/>
  <c r="AX130" i="35" s="1"/>
  <c r="BC37" i="37"/>
  <c r="AZ130" i="35"/>
  <c r="AU131" i="35"/>
  <c r="AV131" i="35" s="1"/>
  <c r="AW131" i="35" s="1"/>
  <c r="AX131" i="35" s="1"/>
  <c r="BL34" i="38" l="1"/>
  <c r="BL364" i="38"/>
  <c r="EM364" i="38" s="1"/>
  <c r="BL89" i="38"/>
  <c r="EM89" i="38" s="1"/>
  <c r="BL254" i="38"/>
  <c r="EM254" i="38" s="1"/>
  <c r="BL144" i="38"/>
  <c r="EM144" i="38" s="1"/>
  <c r="BL309" i="38"/>
  <c r="EM309" i="38" s="1"/>
  <c r="BC170" i="37"/>
  <c r="BC93" i="41" s="1"/>
  <c r="BL199" i="38"/>
  <c r="BD37" i="37"/>
  <c r="AU132" i="35"/>
  <c r="AV132" i="35" s="1"/>
  <c r="AW132" i="35" s="1"/>
  <c r="AX132" i="35" s="1"/>
  <c r="AZ131" i="35"/>
  <c r="BM364" i="38" l="1"/>
  <c r="EN364" i="38" s="1"/>
  <c r="BM34" i="38"/>
  <c r="BM199" i="38"/>
  <c r="EN199" i="38" s="1"/>
  <c r="BM254" i="38"/>
  <c r="EN254" i="38" s="1"/>
  <c r="BM89" i="38"/>
  <c r="EN89" i="38" s="1"/>
  <c r="BD170" i="37"/>
  <c r="BD93" i="41" s="1"/>
  <c r="BM144" i="38"/>
  <c r="BE37" i="37"/>
  <c r="BM309" i="38"/>
  <c r="EN309" i="38" s="1"/>
  <c r="AZ132" i="35"/>
  <c r="BH26" i="37" s="1"/>
  <c r="AU133" i="35"/>
  <c r="AV133" i="35" s="1"/>
  <c r="AW133" i="35" s="1"/>
  <c r="AX133" i="35" s="1"/>
  <c r="BQ188" i="38" l="1"/>
  <c r="ER188" i="38" s="1"/>
  <c r="BQ353" i="38"/>
  <c r="ER353" i="38" s="1"/>
  <c r="BQ298" i="38"/>
  <c r="ER298" i="38" s="1"/>
  <c r="BQ78" i="38"/>
  <c r="ER78" i="38" s="1"/>
  <c r="BQ133" i="38"/>
  <c r="ER133" i="38" s="1"/>
  <c r="BQ243" i="38"/>
  <c r="BQ23" i="38"/>
  <c r="BH159" i="37"/>
  <c r="BH82" i="41" s="1"/>
  <c r="BN34" i="38"/>
  <c r="BN89" i="38"/>
  <c r="EO89" i="38" s="1"/>
  <c r="BF37" i="37"/>
  <c r="BE170" i="37"/>
  <c r="BE93" i="41" s="1"/>
  <c r="BN364" i="38"/>
  <c r="EO364" i="38" s="1"/>
  <c r="BN254" i="38"/>
  <c r="EO254" i="38" s="1"/>
  <c r="BN309" i="38"/>
  <c r="EO309" i="38" s="1"/>
  <c r="BN199" i="38"/>
  <c r="EO199" i="38" s="1"/>
  <c r="BN144" i="38"/>
  <c r="EO144" i="38" s="1"/>
  <c r="AU134" i="35"/>
  <c r="AZ133" i="35"/>
  <c r="BF170" i="37" l="1"/>
  <c r="BF93" i="41" s="1"/>
  <c r="BO144" i="38"/>
  <c r="EP144" i="38" s="1"/>
  <c r="BO199" i="38"/>
  <c r="EP199" i="38" s="1"/>
  <c r="BO89" i="38"/>
  <c r="EP89" i="38" s="1"/>
  <c r="BO364" i="38"/>
  <c r="EP364" i="38" s="1"/>
  <c r="BO34" i="38"/>
  <c r="BO309" i="38"/>
  <c r="EP309" i="38" s="1"/>
  <c r="BO254" i="38"/>
  <c r="EP254" i="38" s="1"/>
  <c r="BC38" i="37"/>
  <c r="AV134" i="35"/>
  <c r="AW134" i="35" s="1"/>
  <c r="AX134" i="35" s="1"/>
  <c r="AZ134" i="35"/>
  <c r="AU135" i="35"/>
  <c r="AV135" i="35" s="1"/>
  <c r="AW135" i="35" s="1"/>
  <c r="AX135" i="35" s="1"/>
  <c r="BL35" i="38" l="1"/>
  <c r="BL365" i="38"/>
  <c r="EM365" i="38" s="1"/>
  <c r="BL310" i="38"/>
  <c r="EM310" i="38" s="1"/>
  <c r="BL255" i="38"/>
  <c r="EM255" i="38" s="1"/>
  <c r="BD38" i="37"/>
  <c r="BC171" i="37"/>
  <c r="BC94" i="41" s="1"/>
  <c r="BL200" i="38"/>
  <c r="BL145" i="38"/>
  <c r="EM145" i="38" s="1"/>
  <c r="BL90" i="38"/>
  <c r="EM90" i="38" s="1"/>
  <c r="AU136" i="35"/>
  <c r="AV136" i="35" s="1"/>
  <c r="AW136" i="35" s="1"/>
  <c r="AX136" i="35" s="1"/>
  <c r="AZ135" i="35"/>
  <c r="BM365" i="38" l="1"/>
  <c r="EN365" i="38" s="1"/>
  <c r="BM145" i="38"/>
  <c r="BM90" i="38"/>
  <c r="EN90" i="38" s="1"/>
  <c r="BE38" i="37"/>
  <c r="BM35" i="38"/>
  <c r="BM310" i="38"/>
  <c r="EN310" i="38" s="1"/>
  <c r="BM200" i="38"/>
  <c r="EN200" i="38" s="1"/>
  <c r="BD171" i="37"/>
  <c r="BD94" i="41" s="1"/>
  <c r="BM255" i="38"/>
  <c r="EN255" i="38" s="1"/>
  <c r="AZ136" i="35"/>
  <c r="BH27" i="37" s="1"/>
  <c r="AU137" i="35"/>
  <c r="AV137" i="35" s="1"/>
  <c r="AW137" i="35" s="1"/>
  <c r="AX137" i="35" s="1"/>
  <c r="BN365" i="38" l="1"/>
  <c r="EO365" i="38" s="1"/>
  <c r="BN200" i="38"/>
  <c r="EO200" i="38" s="1"/>
  <c r="BN90" i="38"/>
  <c r="EO90" i="38" s="1"/>
  <c r="BN255" i="38"/>
  <c r="EO255" i="38" s="1"/>
  <c r="BN35" i="38"/>
  <c r="BF38" i="37"/>
  <c r="BE171" i="37"/>
  <c r="BE94" i="41" s="1"/>
  <c r="BN310" i="38"/>
  <c r="EO310" i="38" s="1"/>
  <c r="BN145" i="38"/>
  <c r="EO145" i="38" s="1"/>
  <c r="BQ79" i="38"/>
  <c r="ER79" i="38" s="1"/>
  <c r="BQ354" i="38"/>
  <c r="ER354" i="38" s="1"/>
  <c r="BQ244" i="38"/>
  <c r="BQ299" i="38"/>
  <c r="ER299" i="38" s="1"/>
  <c r="BQ189" i="38"/>
  <c r="ER189" i="38" s="1"/>
  <c r="BQ134" i="38"/>
  <c r="ER134" i="38" s="1"/>
  <c r="BQ24" i="38"/>
  <c r="BH160" i="37"/>
  <c r="BH83" i="41" s="1"/>
  <c r="AU138" i="35"/>
  <c r="AZ137" i="35"/>
  <c r="BF171" i="37" l="1"/>
  <c r="BF94" i="41" s="1"/>
  <c r="BO365" i="38"/>
  <c r="EP365" i="38" s="1"/>
  <c r="BO200" i="38"/>
  <c r="EP200" i="38" s="1"/>
  <c r="BO35" i="38"/>
  <c r="BO255" i="38"/>
  <c r="EP255" i="38" s="1"/>
  <c r="BO145" i="38"/>
  <c r="EP145" i="38" s="1"/>
  <c r="BO310" i="38"/>
  <c r="EP310" i="38" s="1"/>
  <c r="BO90" i="38"/>
  <c r="EP90" i="38" s="1"/>
  <c r="AV138" i="35"/>
  <c r="AW138" i="35" s="1"/>
  <c r="AX138" i="35" s="1"/>
  <c r="BC39" i="37"/>
  <c r="AZ138" i="35"/>
  <c r="AU139" i="35"/>
  <c r="AV139" i="35" s="1"/>
  <c r="AW139" i="35" s="1"/>
  <c r="AX139" i="35" s="1"/>
  <c r="BL201" i="38" l="1"/>
  <c r="BL366" i="38"/>
  <c r="EM366" i="38" s="1"/>
  <c r="BL311" i="38"/>
  <c r="EM311" i="38" s="1"/>
  <c r="BL91" i="38"/>
  <c r="EM91" i="38" s="1"/>
  <c r="BD39" i="37"/>
  <c r="BC172" i="37"/>
  <c r="BC95" i="41" s="1"/>
  <c r="BL36" i="38"/>
  <c r="BL256" i="38"/>
  <c r="EM256" i="38" s="1"/>
  <c r="BL146" i="38"/>
  <c r="EM146" i="38" s="1"/>
  <c r="AU140" i="35"/>
  <c r="AV140" i="35" s="1"/>
  <c r="AW140" i="35" s="1"/>
  <c r="AX140" i="35" s="1"/>
  <c r="AZ139" i="35"/>
  <c r="BM366" i="38" l="1"/>
  <c r="EN366" i="38" s="1"/>
  <c r="BM146" i="38"/>
  <c r="BM91" i="38"/>
  <c r="EN91" i="38" s="1"/>
  <c r="BM256" i="38"/>
  <c r="EN256" i="38" s="1"/>
  <c r="BM201" i="38"/>
  <c r="EN201" i="38" s="1"/>
  <c r="BD172" i="37"/>
  <c r="BD95" i="41" s="1"/>
  <c r="BM36" i="38"/>
  <c r="BE39" i="37"/>
  <c r="BM311" i="38"/>
  <c r="EN311" i="38" s="1"/>
  <c r="AZ140" i="35"/>
  <c r="BH28" i="37" s="1"/>
  <c r="AU141" i="35"/>
  <c r="AV141" i="35" s="1"/>
  <c r="AW141" i="35" s="1"/>
  <c r="AX141" i="35" s="1"/>
  <c r="BQ190" i="38" l="1"/>
  <c r="ER190" i="38" s="1"/>
  <c r="BQ300" i="38"/>
  <c r="ER300" i="38" s="1"/>
  <c r="BQ355" i="38"/>
  <c r="ER355" i="38" s="1"/>
  <c r="BQ135" i="38"/>
  <c r="ER135" i="38" s="1"/>
  <c r="BQ80" i="38"/>
  <c r="ER80" i="38" s="1"/>
  <c r="BH161" i="37"/>
  <c r="BH84" i="41" s="1"/>
  <c r="BQ25" i="38"/>
  <c r="BQ245" i="38"/>
  <c r="BN36" i="38"/>
  <c r="BN91" i="38"/>
  <c r="EO91" i="38" s="1"/>
  <c r="BN311" i="38"/>
  <c r="EO311" i="38" s="1"/>
  <c r="BE172" i="37"/>
  <c r="BE95" i="41" s="1"/>
  <c r="BN366" i="38"/>
  <c r="EO366" i="38" s="1"/>
  <c r="BN146" i="38"/>
  <c r="EO146" i="38" s="1"/>
  <c r="BN256" i="38"/>
  <c r="EO256" i="38" s="1"/>
  <c r="BN201" i="38"/>
  <c r="EO201" i="38" s="1"/>
  <c r="BF39" i="37"/>
  <c r="AU142" i="35"/>
  <c r="AZ141" i="35"/>
  <c r="BF172" i="37" l="1"/>
  <c r="BF95" i="41" s="1"/>
  <c r="BO201" i="38"/>
  <c r="EP201" i="38" s="1"/>
  <c r="BO146" i="38"/>
  <c r="EP146" i="38" s="1"/>
  <c r="BO366" i="38"/>
  <c r="EP366" i="38" s="1"/>
  <c r="BO256" i="38"/>
  <c r="EP256" i="38" s="1"/>
  <c r="BO36" i="38"/>
  <c r="BO311" i="38"/>
  <c r="EP311" i="38" s="1"/>
  <c r="BO91" i="38"/>
  <c r="EP91" i="38" s="1"/>
  <c r="AV142" i="35"/>
  <c r="AW142" i="35" s="1"/>
  <c r="AX142" i="35" s="1"/>
  <c r="BC40" i="37"/>
  <c r="AZ142" i="35"/>
  <c r="AU143" i="35"/>
  <c r="AV143" i="35" s="1"/>
  <c r="AW143" i="35" s="1"/>
  <c r="AX143" i="35" s="1"/>
  <c r="BL202" i="38" l="1"/>
  <c r="BL367" i="38"/>
  <c r="EM367" i="38" s="1"/>
  <c r="BL92" i="38"/>
  <c r="EM92" i="38" s="1"/>
  <c r="BL147" i="38"/>
  <c r="EM147" i="38" s="1"/>
  <c r="BC173" i="37"/>
  <c r="BC96" i="41" s="1"/>
  <c r="BL37" i="38"/>
  <c r="BL312" i="38"/>
  <c r="EM312" i="38" s="1"/>
  <c r="BD40" i="37"/>
  <c r="BL257" i="38"/>
  <c r="EM257" i="38" s="1"/>
  <c r="AU144" i="35"/>
  <c r="AV144" i="35" s="1"/>
  <c r="AW144" i="35" s="1"/>
  <c r="AX144" i="35" s="1"/>
  <c r="AZ143" i="35"/>
  <c r="BM147" i="38" l="1"/>
  <c r="BM367" i="38"/>
  <c r="EN367" i="38" s="1"/>
  <c r="BM202" i="38"/>
  <c r="EN202" i="38" s="1"/>
  <c r="BM92" i="38"/>
  <c r="EN92" i="38" s="1"/>
  <c r="BM312" i="38"/>
  <c r="EN312" i="38" s="1"/>
  <c r="BE40" i="37"/>
  <c r="BM37" i="38"/>
  <c r="BD173" i="37"/>
  <c r="BD96" i="41" s="1"/>
  <c r="BM257" i="38"/>
  <c r="EN257" i="38" s="1"/>
  <c r="AZ144" i="35"/>
  <c r="BH29" i="37" s="1"/>
  <c r="AU145" i="35"/>
  <c r="AV145" i="35" s="1"/>
  <c r="AW145" i="35" s="1"/>
  <c r="AX145" i="35" s="1"/>
  <c r="BQ191" i="38" l="1"/>
  <c r="ER191" i="38" s="1"/>
  <c r="BQ356" i="38"/>
  <c r="ER356" i="38" s="1"/>
  <c r="BQ301" i="38"/>
  <c r="ER301" i="38" s="1"/>
  <c r="BQ81" i="38"/>
  <c r="ER81" i="38" s="1"/>
  <c r="BQ26" i="38"/>
  <c r="BQ246" i="38"/>
  <c r="BQ136" i="38"/>
  <c r="ER136" i="38" s="1"/>
  <c r="BH162" i="37"/>
  <c r="BH85" i="41" s="1"/>
  <c r="BN37" i="38"/>
  <c r="BN257" i="38"/>
  <c r="EO257" i="38" s="1"/>
  <c r="BF40" i="37"/>
  <c r="BE173" i="37"/>
  <c r="BE96" i="41" s="1"/>
  <c r="BN202" i="38"/>
  <c r="EO202" i="38" s="1"/>
  <c r="BN367" i="38"/>
  <c r="EO367" i="38" s="1"/>
  <c r="BN92" i="38"/>
  <c r="EO92" i="38" s="1"/>
  <c r="BN147" i="38"/>
  <c r="EO147" i="38" s="1"/>
  <c r="BN312" i="38"/>
  <c r="EO312" i="38" s="1"/>
  <c r="AU146" i="35"/>
  <c r="AZ145" i="35"/>
  <c r="BF173" i="37" l="1"/>
  <c r="BF96" i="41" s="1"/>
  <c r="BO257" i="38"/>
  <c r="EP257" i="38" s="1"/>
  <c r="BO37" i="38"/>
  <c r="BO92" i="38"/>
  <c r="EP92" i="38" s="1"/>
  <c r="BO367" i="38"/>
  <c r="EP367" i="38" s="1"/>
  <c r="BO147" i="38"/>
  <c r="EP147" i="38" s="1"/>
  <c r="BO202" i="38"/>
  <c r="EP202" i="38" s="1"/>
  <c r="BO312" i="38"/>
  <c r="EP312" i="38" s="1"/>
  <c r="AV146" i="35"/>
  <c r="AW146" i="35" s="1"/>
  <c r="AX146" i="35" s="1"/>
  <c r="BC41" i="37"/>
  <c r="AZ146" i="35"/>
  <c r="AU147" i="35"/>
  <c r="AV147" i="35" s="1"/>
  <c r="AW147" i="35" s="1"/>
  <c r="AX147" i="35" s="1"/>
  <c r="BL38" i="38" l="1"/>
  <c r="BL203" i="38"/>
  <c r="BL258" i="38"/>
  <c r="EM258" i="38" s="1"/>
  <c r="BL313" i="38"/>
  <c r="EM313" i="38" s="1"/>
  <c r="BL148" i="38"/>
  <c r="EM148" i="38" s="1"/>
  <c r="BL368" i="38"/>
  <c r="EM368" i="38" s="1"/>
  <c r="BD41" i="37"/>
  <c r="BC174" i="37"/>
  <c r="BC97" i="41" s="1"/>
  <c r="BL93" i="38"/>
  <c r="EM93" i="38" s="1"/>
  <c r="AZ147" i="35"/>
  <c r="AU148" i="35"/>
  <c r="AV148" i="35" s="1"/>
  <c r="AW148" i="35" s="1"/>
  <c r="AX148" i="35" s="1"/>
  <c r="BM368" i="38" l="1"/>
  <c r="EN368" i="38" s="1"/>
  <c r="BM148" i="38"/>
  <c r="BM258" i="38"/>
  <c r="EN258" i="38" s="1"/>
  <c r="BM313" i="38"/>
  <c r="EN313" i="38" s="1"/>
  <c r="BM203" i="38"/>
  <c r="EN203" i="38" s="1"/>
  <c r="BM93" i="38"/>
  <c r="EN93" i="38" s="1"/>
  <c r="BM38" i="38"/>
  <c r="BD174" i="37"/>
  <c r="BD97" i="41" s="1"/>
  <c r="BE41" i="37"/>
  <c r="AU149" i="35"/>
  <c r="AV149" i="35" s="1"/>
  <c r="AW149" i="35" s="1"/>
  <c r="AX149" i="35" s="1"/>
  <c r="AZ148" i="35"/>
  <c r="BH30" i="37" s="1"/>
  <c r="BQ27" i="38" l="1"/>
  <c r="BQ192" i="38"/>
  <c r="ER192" i="38" s="1"/>
  <c r="BQ82" i="38"/>
  <c r="ER82" i="38" s="1"/>
  <c r="BQ357" i="38"/>
  <c r="ER357" i="38" s="1"/>
  <c r="BQ247" i="38"/>
  <c r="BQ302" i="38"/>
  <c r="ER302" i="38" s="1"/>
  <c r="BQ137" i="38"/>
  <c r="ER137" i="38" s="1"/>
  <c r="BH163" i="37"/>
  <c r="BH86" i="41" s="1"/>
  <c r="BN38" i="38"/>
  <c r="BN313" i="38"/>
  <c r="EO313" i="38" s="1"/>
  <c r="BF41" i="37"/>
  <c r="BN148" i="38"/>
  <c r="EO148" i="38" s="1"/>
  <c r="BN368" i="38"/>
  <c r="EO368" i="38" s="1"/>
  <c r="BN203" i="38"/>
  <c r="EO203" i="38" s="1"/>
  <c r="BN258" i="38"/>
  <c r="EO258" i="38" s="1"/>
  <c r="BE174" i="37"/>
  <c r="BE97" i="41" s="1"/>
  <c r="BN93" i="38"/>
  <c r="EO93" i="38" s="1"/>
  <c r="AZ149" i="35"/>
  <c r="AU150" i="35"/>
  <c r="BF174" i="37" l="1"/>
  <c r="BF97" i="41" s="1"/>
  <c r="BO258" i="38"/>
  <c r="EP258" i="38" s="1"/>
  <c r="BO38" i="38"/>
  <c r="BO148" i="38"/>
  <c r="EP148" i="38" s="1"/>
  <c r="BO368" i="38"/>
  <c r="EP368" i="38" s="1"/>
  <c r="BO313" i="38"/>
  <c r="EP313" i="38" s="1"/>
  <c r="BO203" i="38"/>
  <c r="EP203" i="38" s="1"/>
  <c r="BO93" i="38"/>
  <c r="EP93" i="38" s="1"/>
  <c r="AV150" i="35"/>
  <c r="AW150" i="35" s="1"/>
  <c r="AX150" i="35" s="1"/>
  <c r="BC42" i="37"/>
  <c r="AU151" i="35"/>
  <c r="AV151" i="35" s="1"/>
  <c r="AW151" i="35" s="1"/>
  <c r="AX151" i="35" s="1"/>
  <c r="AZ150" i="35"/>
  <c r="BL369" i="38" l="1"/>
  <c r="EM369" i="38" s="1"/>
  <c r="BL314" i="38"/>
  <c r="EM314" i="38" s="1"/>
  <c r="BL149" i="38"/>
  <c r="EM149" i="38" s="1"/>
  <c r="BL204" i="38"/>
  <c r="BD42" i="37"/>
  <c r="BL39" i="38"/>
  <c r="BL259" i="38"/>
  <c r="EM259" i="38" s="1"/>
  <c r="BL94" i="38"/>
  <c r="EM94" i="38" s="1"/>
  <c r="BC175" i="37"/>
  <c r="BC98" i="41" s="1"/>
  <c r="AZ151" i="35"/>
  <c r="AU152" i="35"/>
  <c r="AV152" i="35" s="1"/>
  <c r="AW152" i="35" s="1"/>
  <c r="AX152" i="35" s="1"/>
  <c r="BM369" i="38" l="1"/>
  <c r="EN369" i="38" s="1"/>
  <c r="BM149" i="38"/>
  <c r="BM39" i="38"/>
  <c r="BM94" i="38"/>
  <c r="EN94" i="38" s="1"/>
  <c r="BM259" i="38"/>
  <c r="EN259" i="38" s="1"/>
  <c r="BM204" i="38"/>
  <c r="EN204" i="38" s="1"/>
  <c r="BE42" i="37"/>
  <c r="BM314" i="38"/>
  <c r="EN314" i="38" s="1"/>
  <c r="BD175" i="37"/>
  <c r="BD98" i="41" s="1"/>
  <c r="AU153" i="35"/>
  <c r="AV153" i="35" s="1"/>
  <c r="AW153" i="35" s="1"/>
  <c r="AX153" i="35" s="1"/>
  <c r="AZ152" i="35"/>
  <c r="BH31" i="37" s="1"/>
  <c r="BH164" i="37" l="1"/>
  <c r="BH87" i="41" s="1"/>
  <c r="BQ193" i="38"/>
  <c r="ER193" i="38" s="1"/>
  <c r="BQ28" i="38"/>
  <c r="BQ248" i="38"/>
  <c r="BQ83" i="38"/>
  <c r="ER83" i="38" s="1"/>
  <c r="BQ358" i="38"/>
  <c r="ER358" i="38" s="1"/>
  <c r="BQ303" i="38"/>
  <c r="ER303" i="38" s="1"/>
  <c r="BQ138" i="38"/>
  <c r="ER138" i="38" s="1"/>
  <c r="BN149" i="38"/>
  <c r="EO149" i="38" s="1"/>
  <c r="BN314" i="38"/>
  <c r="EO314" i="38" s="1"/>
  <c r="BN94" i="38"/>
  <c r="EO94" i="38" s="1"/>
  <c r="BE175" i="37"/>
  <c r="BE98" i="41" s="1"/>
  <c r="BN204" i="38"/>
  <c r="EO204" i="38" s="1"/>
  <c r="BF42" i="37"/>
  <c r="BN369" i="38"/>
  <c r="EO369" i="38" s="1"/>
  <c r="BN259" i="38"/>
  <c r="EO259" i="38" s="1"/>
  <c r="BN39" i="38"/>
  <c r="AZ153" i="35"/>
  <c r="AU154" i="35"/>
  <c r="BF175" i="37" l="1"/>
  <c r="BF98" i="41" s="1"/>
  <c r="BO369" i="38"/>
  <c r="EP369" i="38" s="1"/>
  <c r="BO314" i="38"/>
  <c r="EP314" i="38" s="1"/>
  <c r="BO94" i="38"/>
  <c r="EP94" i="38" s="1"/>
  <c r="BO39" i="38"/>
  <c r="BO204" i="38"/>
  <c r="EP204" i="38" s="1"/>
  <c r="BO259" i="38"/>
  <c r="EP259" i="38" s="1"/>
  <c r="BO149" i="38"/>
  <c r="EP149" i="38" s="1"/>
  <c r="BC43" i="37"/>
  <c r="AV154" i="35"/>
  <c r="AW154" i="35" s="1"/>
  <c r="AX154" i="35" s="1"/>
  <c r="AU155" i="35"/>
  <c r="AV155" i="35" s="1"/>
  <c r="AW155" i="35" s="1"/>
  <c r="AX155" i="35" s="1"/>
  <c r="AZ154" i="35"/>
  <c r="BL40" i="38" l="1"/>
  <c r="BL370" i="38"/>
  <c r="EM370" i="38" s="1"/>
  <c r="BL315" i="38"/>
  <c r="EM315" i="38" s="1"/>
  <c r="BL95" i="38"/>
  <c r="EM95" i="38" s="1"/>
  <c r="BL260" i="38"/>
  <c r="EM260" i="38" s="1"/>
  <c r="BL205" i="38"/>
  <c r="BL150" i="38"/>
  <c r="EM150" i="38" s="1"/>
  <c r="BD43" i="37"/>
  <c r="BC176" i="37"/>
  <c r="BC99" i="41" s="1"/>
  <c r="AZ155" i="35"/>
  <c r="AU156" i="35"/>
  <c r="AV156" i="35" s="1"/>
  <c r="AW156" i="35" s="1"/>
  <c r="AX156" i="35" s="1"/>
  <c r="BM370" i="38" l="1"/>
  <c r="EN370" i="38" s="1"/>
  <c r="BM40" i="38"/>
  <c r="BM150" i="38"/>
  <c r="BM260" i="38"/>
  <c r="EN260" i="38" s="1"/>
  <c r="BM205" i="38"/>
  <c r="EN205" i="38" s="1"/>
  <c r="BM315" i="38"/>
  <c r="EN315" i="38" s="1"/>
  <c r="BE43" i="37"/>
  <c r="BM95" i="38"/>
  <c r="EN95" i="38" s="1"/>
  <c r="BD176" i="37"/>
  <c r="BD99" i="41" s="1"/>
  <c r="AU157" i="35"/>
  <c r="AV157" i="35" s="1"/>
  <c r="AW157" i="35" s="1"/>
  <c r="AX157" i="35" s="1"/>
  <c r="AZ156" i="35"/>
  <c r="BH32" i="37" s="1"/>
  <c r="BH165" i="37" l="1"/>
  <c r="BH88" i="41" s="1"/>
  <c r="BQ249" i="38"/>
  <c r="BQ84" i="38"/>
  <c r="ER84" i="38" s="1"/>
  <c r="BQ304" i="38"/>
  <c r="ER304" i="38" s="1"/>
  <c r="BQ359" i="38"/>
  <c r="ER359" i="38" s="1"/>
  <c r="BQ29" i="38"/>
  <c r="BQ194" i="38"/>
  <c r="ER194" i="38" s="1"/>
  <c r="BQ139" i="38"/>
  <c r="ER139" i="38" s="1"/>
  <c r="BN315" i="38"/>
  <c r="EO315" i="38" s="1"/>
  <c r="BN205" i="38"/>
  <c r="EO205" i="38" s="1"/>
  <c r="BN150" i="38"/>
  <c r="EO150" i="38" s="1"/>
  <c r="BN370" i="38"/>
  <c r="EO370" i="38" s="1"/>
  <c r="BF43" i="37"/>
  <c r="BN95" i="38"/>
  <c r="EO95" i="38" s="1"/>
  <c r="BE176" i="37"/>
  <c r="BE99" i="41" s="1"/>
  <c r="BN260" i="38"/>
  <c r="EO260" i="38" s="1"/>
  <c r="BN40" i="38"/>
  <c r="AZ157" i="35"/>
  <c r="AU158" i="35"/>
  <c r="AV158" i="35" l="1"/>
  <c r="AW158" i="35" s="1"/>
  <c r="AX158" i="35" s="1"/>
  <c r="BC44" i="37"/>
  <c r="BO370" i="38"/>
  <c r="EP370" i="38" s="1"/>
  <c r="BO150" i="38"/>
  <c r="EP150" i="38" s="1"/>
  <c r="BO95" i="38"/>
  <c r="EP95" i="38" s="1"/>
  <c r="BF176" i="37"/>
  <c r="BF99" i="41" s="1"/>
  <c r="BO260" i="38"/>
  <c r="EP260" i="38" s="1"/>
  <c r="BO315" i="38"/>
  <c r="EP315" i="38" s="1"/>
  <c r="BO40" i="38"/>
  <c r="BO205" i="38"/>
  <c r="EP205" i="38" s="1"/>
  <c r="AU159" i="35"/>
  <c r="AV159" i="35" s="1"/>
  <c r="AW159" i="35" s="1"/>
  <c r="AX159" i="35" s="1"/>
  <c r="AZ158" i="35"/>
  <c r="BL206" i="38" l="1"/>
  <c r="BL371" i="38"/>
  <c r="EM371" i="38" s="1"/>
  <c r="BL261" i="38"/>
  <c r="EM261" i="38" s="1"/>
  <c r="BL316" i="38"/>
  <c r="EM316" i="38" s="1"/>
  <c r="BL151" i="38"/>
  <c r="EM151" i="38" s="1"/>
  <c r="BL41" i="38"/>
  <c r="BL96" i="38"/>
  <c r="EM96" i="38" s="1"/>
  <c r="BC177" i="37"/>
  <c r="BC100" i="41" s="1"/>
  <c r="BD44" i="37"/>
  <c r="AZ159" i="35"/>
  <c r="AU160" i="35"/>
  <c r="AV160" i="35" s="1"/>
  <c r="AW160" i="35" s="1"/>
  <c r="AX160" i="35" s="1"/>
  <c r="BM41" i="38" l="1"/>
  <c r="BM151" i="38"/>
  <c r="BM206" i="38"/>
  <c r="EN206" i="38" s="1"/>
  <c r="BM261" i="38"/>
  <c r="EN261" i="38" s="1"/>
  <c r="BM316" i="38"/>
  <c r="EN316" i="38" s="1"/>
  <c r="BM96" i="38"/>
  <c r="EN96" i="38" s="1"/>
  <c r="BD177" i="37"/>
  <c r="BD100" i="41" s="1"/>
  <c r="BM371" i="38"/>
  <c r="EN371" i="38" s="1"/>
  <c r="BE44" i="37"/>
  <c r="AU161" i="35"/>
  <c r="AV161" i="35" s="1"/>
  <c r="AW161" i="35" s="1"/>
  <c r="AX161" i="35" s="1"/>
  <c r="AZ160" i="35"/>
  <c r="BH33" i="37" s="1"/>
  <c r="BH166" i="37" l="1"/>
  <c r="BH89" i="41" s="1"/>
  <c r="BQ250" i="38"/>
  <c r="BQ360" i="38"/>
  <c r="ER360" i="38" s="1"/>
  <c r="BQ195" i="38"/>
  <c r="ER195" i="38" s="1"/>
  <c r="BQ305" i="38"/>
  <c r="ER305" i="38" s="1"/>
  <c r="BQ140" i="38"/>
  <c r="ER140" i="38" s="1"/>
  <c r="BQ85" i="38"/>
  <c r="ER85" i="38" s="1"/>
  <c r="BQ30" i="38"/>
  <c r="BN151" i="38"/>
  <c r="EO151" i="38" s="1"/>
  <c r="BN261" i="38"/>
  <c r="EO261" i="38" s="1"/>
  <c r="BN316" i="38"/>
  <c r="EO316" i="38" s="1"/>
  <c r="BF44" i="37"/>
  <c r="BE177" i="37"/>
  <c r="BE100" i="41" s="1"/>
  <c r="BN41" i="38"/>
  <c r="BN96" i="38"/>
  <c r="EO96" i="38" s="1"/>
  <c r="BN371" i="38"/>
  <c r="EO371" i="38" s="1"/>
  <c r="BN206" i="38"/>
  <c r="EO206" i="38" s="1"/>
  <c r="AZ161" i="35"/>
  <c r="AU162" i="35"/>
  <c r="AV162" i="35" l="1"/>
  <c r="AW162" i="35" s="1"/>
  <c r="AX162" i="35" s="1"/>
  <c r="BC45" i="37"/>
  <c r="BO151" i="38"/>
  <c r="EP151" i="38" s="1"/>
  <c r="BO96" i="38"/>
  <c r="EP96" i="38" s="1"/>
  <c r="BF177" i="37"/>
  <c r="BF100" i="41" s="1"/>
  <c r="BO41" i="38"/>
  <c r="BO261" i="38"/>
  <c r="EP261" i="38" s="1"/>
  <c r="BO371" i="38"/>
  <c r="EP371" i="38" s="1"/>
  <c r="BO316" i="38"/>
  <c r="EP316" i="38" s="1"/>
  <c r="BO206" i="38"/>
  <c r="EP206" i="38" s="1"/>
  <c r="AU163" i="35"/>
  <c r="AV163" i="35" s="1"/>
  <c r="AW163" i="35" s="1"/>
  <c r="AX163" i="35" s="1"/>
  <c r="AZ162" i="35"/>
  <c r="BL207" i="38" l="1"/>
  <c r="BL372" i="38"/>
  <c r="EM372" i="38" s="1"/>
  <c r="BL97" i="38"/>
  <c r="EM97" i="38" s="1"/>
  <c r="BL262" i="38"/>
  <c r="EM262" i="38" s="1"/>
  <c r="BL152" i="38"/>
  <c r="EM152" i="38" s="1"/>
  <c r="BL317" i="38"/>
  <c r="EM317" i="38" s="1"/>
  <c r="BL42" i="38"/>
  <c r="BD45" i="37"/>
  <c r="BC178" i="37"/>
  <c r="BC101" i="41" s="1"/>
  <c r="AZ163" i="35"/>
  <c r="AU164" i="35"/>
  <c r="AV164" i="35" s="1"/>
  <c r="AW164" i="35" s="1"/>
  <c r="AX164" i="35" s="1"/>
  <c r="BM42" i="38" l="1"/>
  <c r="BM372" i="38"/>
  <c r="EN372" i="38" s="1"/>
  <c r="BD178" i="37"/>
  <c r="BD101" i="41" s="1"/>
  <c r="BM152" i="38"/>
  <c r="BM317" i="38"/>
  <c r="EN317" i="38" s="1"/>
  <c r="BM262" i="38"/>
  <c r="EN262" i="38" s="1"/>
  <c r="BM97" i="38"/>
  <c r="EN97" i="38" s="1"/>
  <c r="BE45" i="37"/>
  <c r="BM207" i="38"/>
  <c r="EN207" i="38" s="1"/>
  <c r="AU165" i="35"/>
  <c r="AV165" i="35" s="1"/>
  <c r="AW165" i="35" s="1"/>
  <c r="AX165" i="35" s="1"/>
  <c r="AZ164" i="35"/>
  <c r="BH34" i="37" s="1"/>
  <c r="BH167" i="37" l="1"/>
  <c r="BQ251" i="38"/>
  <c r="BQ31" i="38"/>
  <c r="BQ361" i="38"/>
  <c r="BQ196" i="38"/>
  <c r="ER196" i="38" s="1"/>
  <c r="BQ141" i="38"/>
  <c r="ER141" i="38" s="1"/>
  <c r="BQ306" i="38"/>
  <c r="ER306" i="38" s="1"/>
  <c r="BQ86" i="38"/>
  <c r="ER86" i="38" s="1"/>
  <c r="BN97" i="38"/>
  <c r="EO97" i="38" s="1"/>
  <c r="BN262" i="38"/>
  <c r="EO262" i="38" s="1"/>
  <c r="BN317" i="38"/>
  <c r="EO317" i="38" s="1"/>
  <c r="BN42" i="38"/>
  <c r="BF45" i="37"/>
  <c r="BN372" i="38"/>
  <c r="EO372" i="38" s="1"/>
  <c r="BN207" i="38"/>
  <c r="EO207" i="38" s="1"/>
  <c r="BE178" i="37"/>
  <c r="BE101" i="41" s="1"/>
  <c r="BN152" i="38"/>
  <c r="EO152" i="38" s="1"/>
  <c r="AZ165" i="35"/>
  <c r="AU166" i="35"/>
  <c r="ER361" i="38" l="1"/>
  <c r="BQ362" i="38"/>
  <c r="ER31" i="38"/>
  <c r="ER4" i="38"/>
  <c r="ER5" i="38"/>
  <c r="ER6" i="38"/>
  <c r="ER7" i="38"/>
  <c r="ER8" i="38"/>
  <c r="ER9" i="38"/>
  <c r="ER10" i="38"/>
  <c r="ER11" i="38"/>
  <c r="ER12" i="38"/>
  <c r="ER13" i="38"/>
  <c r="ER14" i="38"/>
  <c r="ER15" i="38"/>
  <c r="ER16" i="38"/>
  <c r="ER17" i="38"/>
  <c r="ER18" i="38"/>
  <c r="ER19" i="38"/>
  <c r="ER20" i="38"/>
  <c r="ER21" i="38"/>
  <c r="ER22" i="38"/>
  <c r="ER23" i="38"/>
  <c r="ER24" i="38"/>
  <c r="ER25" i="38"/>
  <c r="ER26" i="38"/>
  <c r="ER30" i="38"/>
  <c r="ER29" i="38"/>
  <c r="ER27" i="38"/>
  <c r="ER28" i="38"/>
  <c r="ER251" i="38"/>
  <c r="ER226" i="38"/>
  <c r="ER227" i="38"/>
  <c r="ER228" i="38"/>
  <c r="ER229" i="38"/>
  <c r="ER230" i="38"/>
  <c r="ER231" i="38"/>
  <c r="ER232" i="38"/>
  <c r="ER233" i="38"/>
  <c r="ER234" i="38"/>
  <c r="ER235" i="38"/>
  <c r="ER236" i="38"/>
  <c r="ER237" i="38"/>
  <c r="ER238" i="38"/>
  <c r="ER239" i="38"/>
  <c r="ER240" i="38"/>
  <c r="ER241" i="38"/>
  <c r="ER242" i="38"/>
  <c r="ER243" i="38"/>
  <c r="ER244" i="38"/>
  <c r="ER245" i="38"/>
  <c r="ER250" i="38"/>
  <c r="ER249" i="38"/>
  <c r="ER248" i="38"/>
  <c r="ER247" i="38"/>
  <c r="ER246" i="38"/>
  <c r="BC46" i="37"/>
  <c r="AV166" i="35"/>
  <c r="AW166" i="35" s="1"/>
  <c r="AX166" i="35" s="1"/>
  <c r="BF178" i="37"/>
  <c r="BF101" i="41" s="1"/>
  <c r="BO42" i="38"/>
  <c r="BO372" i="38"/>
  <c r="EP372" i="38" s="1"/>
  <c r="BO97" i="38"/>
  <c r="EP97" i="38" s="1"/>
  <c r="BO207" i="38"/>
  <c r="EP207" i="38" s="1"/>
  <c r="BO317" i="38"/>
  <c r="EP317" i="38" s="1"/>
  <c r="BO152" i="38"/>
  <c r="EP152" i="38" s="1"/>
  <c r="BO262" i="38"/>
  <c r="EP262" i="38" s="1"/>
  <c r="BH108" i="41"/>
  <c r="BH105" i="41"/>
  <c r="BH90" i="41"/>
  <c r="BH95" i="41"/>
  <c r="BH98" i="41"/>
  <c r="BH99" i="41"/>
  <c r="BH97" i="41"/>
  <c r="BH96" i="41"/>
  <c r="BH100" i="41"/>
  <c r="BH111" i="41"/>
  <c r="BH103" i="41"/>
  <c r="BH91" i="41"/>
  <c r="BH112" i="41"/>
  <c r="BH109" i="41"/>
  <c r="BH92" i="41"/>
  <c r="BH93" i="41"/>
  <c r="BH107" i="41"/>
  <c r="BH104" i="41"/>
  <c r="BH110" i="41"/>
  <c r="BH106" i="41"/>
  <c r="BH94" i="41"/>
  <c r="BH102" i="41"/>
  <c r="BH101" i="41"/>
  <c r="AZ166" i="35"/>
  <c r="BL98" i="38" l="1"/>
  <c r="EM98" i="38" s="1"/>
  <c r="BL318" i="38"/>
  <c r="EM318" i="38" s="1"/>
  <c r="BL43" i="38"/>
  <c r="BL208" i="38"/>
  <c r="BL373" i="38"/>
  <c r="BL263" i="38"/>
  <c r="EM263" i="38" s="1"/>
  <c r="BD46" i="37"/>
  <c r="BL153" i="38"/>
  <c r="EM153" i="38" s="1"/>
  <c r="BC179" i="37"/>
  <c r="ER362" i="38"/>
  <c r="BQ363" i="38"/>
  <c r="BM263" i="38" l="1"/>
  <c r="EN263" i="38" s="1"/>
  <c r="BM98" i="38"/>
  <c r="EN98" i="38" s="1"/>
  <c r="BE46" i="37"/>
  <c r="BD179" i="37"/>
  <c r="BM43" i="38"/>
  <c r="BM153" i="38"/>
  <c r="BM373" i="38"/>
  <c r="BM318" i="38"/>
  <c r="EN318" i="38" s="1"/>
  <c r="BM208" i="38"/>
  <c r="EN208" i="38" s="1"/>
  <c r="EM43" i="38"/>
  <c r="EM4" i="38"/>
  <c r="EM5" i="38"/>
  <c r="EM6" i="38"/>
  <c r="EM7" i="38"/>
  <c r="EM8" i="38"/>
  <c r="EM9" i="38"/>
  <c r="EM10" i="38"/>
  <c r="EM11" i="38"/>
  <c r="EM12" i="38"/>
  <c r="EM13" i="38"/>
  <c r="EM14" i="38"/>
  <c r="EM15" i="38"/>
  <c r="EM16" i="38"/>
  <c r="EM17" i="38"/>
  <c r="EM18" i="38"/>
  <c r="EM19" i="38"/>
  <c r="EM20" i="38"/>
  <c r="EM21" i="38"/>
  <c r="EM22" i="38"/>
  <c r="EM23" i="38"/>
  <c r="EM24" i="38"/>
  <c r="EM25" i="38"/>
  <c r="EM26" i="38"/>
  <c r="EM27" i="38"/>
  <c r="EM28" i="38"/>
  <c r="EM29" i="38"/>
  <c r="EM30" i="38"/>
  <c r="EM31" i="38"/>
  <c r="EM32" i="38"/>
  <c r="EM33" i="38"/>
  <c r="EM34" i="38"/>
  <c r="EM35" i="38"/>
  <c r="EM36" i="38"/>
  <c r="EM37" i="38"/>
  <c r="EM39" i="38"/>
  <c r="EM38" i="38"/>
  <c r="EM42" i="38"/>
  <c r="EM41" i="38"/>
  <c r="EM40" i="38"/>
  <c r="EM373" i="38"/>
  <c r="BL374" i="38"/>
  <c r="EM208" i="38"/>
  <c r="EM169" i="38"/>
  <c r="EM170" i="38"/>
  <c r="EM171" i="38"/>
  <c r="EM172" i="38"/>
  <c r="EM173" i="38"/>
  <c r="EM174" i="38"/>
  <c r="EM175" i="38"/>
  <c r="EM176" i="38"/>
  <c r="EM177" i="38"/>
  <c r="EM178" i="38"/>
  <c r="EM179" i="38"/>
  <c r="EM180" i="38"/>
  <c r="EM181" i="38"/>
  <c r="EM182" i="38"/>
  <c r="EM183" i="38"/>
  <c r="EM184" i="38"/>
  <c r="EM185" i="38"/>
  <c r="EM186" i="38"/>
  <c r="EM187" i="38"/>
  <c r="EM188" i="38"/>
  <c r="EM189" i="38"/>
  <c r="EM190" i="38"/>
  <c r="EM191" i="38"/>
  <c r="EM192" i="38"/>
  <c r="EM193" i="38"/>
  <c r="EM194" i="38"/>
  <c r="EM195" i="38"/>
  <c r="EM196" i="38"/>
  <c r="EM197" i="38"/>
  <c r="EM198" i="38"/>
  <c r="EM199" i="38"/>
  <c r="EM200" i="38"/>
  <c r="EM201" i="38"/>
  <c r="EM202" i="38"/>
  <c r="EM207" i="38"/>
  <c r="EM206" i="38"/>
  <c r="EM204" i="38"/>
  <c r="EM203" i="38"/>
  <c r="EM205" i="38"/>
  <c r="ER363" i="38"/>
  <c r="BQ364" i="38"/>
  <c r="BC103" i="41"/>
  <c r="BC109" i="41"/>
  <c r="BC105" i="41"/>
  <c r="BC107" i="41"/>
  <c r="BC106" i="41"/>
  <c r="BC104" i="41"/>
  <c r="BC108" i="41"/>
  <c r="BC111" i="41"/>
  <c r="BC110" i="41"/>
  <c r="BC112" i="41"/>
  <c r="BC102" i="41"/>
  <c r="EN373" i="38" l="1"/>
  <c r="BM374" i="38"/>
  <c r="EN153" i="38"/>
  <c r="EN114" i="38"/>
  <c r="EN115" i="38"/>
  <c r="EN116" i="38"/>
  <c r="EN117" i="38"/>
  <c r="EN118" i="38"/>
  <c r="EN119" i="38"/>
  <c r="EN120" i="38"/>
  <c r="EN121" i="38"/>
  <c r="EN122" i="38"/>
  <c r="EN123" i="38"/>
  <c r="EN124" i="38"/>
  <c r="EN125" i="38"/>
  <c r="EN126" i="38"/>
  <c r="EN127" i="38"/>
  <c r="EN128" i="38"/>
  <c r="EN129" i="38"/>
  <c r="EN130" i="38"/>
  <c r="EN131" i="38"/>
  <c r="EN132" i="38"/>
  <c r="EN133" i="38"/>
  <c r="EN134" i="38"/>
  <c r="EN135" i="38"/>
  <c r="EN136" i="38"/>
  <c r="EN137" i="38"/>
  <c r="EN138" i="38"/>
  <c r="EN139" i="38"/>
  <c r="EN140" i="38"/>
  <c r="EN141" i="38"/>
  <c r="EN142" i="38"/>
  <c r="EN143" i="38"/>
  <c r="EN144" i="38"/>
  <c r="EN145" i="38"/>
  <c r="EN146" i="38"/>
  <c r="EN147" i="38"/>
  <c r="EN152" i="38"/>
  <c r="EN149" i="38"/>
  <c r="EN148" i="38"/>
  <c r="EN151" i="38"/>
  <c r="EN150" i="38"/>
  <c r="EN43" i="38"/>
  <c r="EN4" i="38"/>
  <c r="EN5" i="38"/>
  <c r="EN6" i="38"/>
  <c r="EN7" i="38"/>
  <c r="EN8" i="38"/>
  <c r="EN9" i="38"/>
  <c r="EN10" i="38"/>
  <c r="EN11" i="38"/>
  <c r="EN12" i="38"/>
  <c r="EN13" i="38"/>
  <c r="EN14" i="38"/>
  <c r="EN15" i="38"/>
  <c r="EN16" i="38"/>
  <c r="EN17" i="38"/>
  <c r="EN18" i="38"/>
  <c r="EN19" i="38"/>
  <c r="EN20" i="38"/>
  <c r="EN21" i="38"/>
  <c r="EN22" i="38"/>
  <c r="EN23" i="38"/>
  <c r="EN24" i="38"/>
  <c r="EN25" i="38"/>
  <c r="EN26" i="38"/>
  <c r="EN27" i="38"/>
  <c r="EN28" i="38"/>
  <c r="EN29" i="38"/>
  <c r="EN30" i="38"/>
  <c r="EN31" i="38"/>
  <c r="EN32" i="38"/>
  <c r="EN33" i="38"/>
  <c r="EN34" i="38"/>
  <c r="EN35" i="38"/>
  <c r="EN36" i="38"/>
  <c r="EN37" i="38"/>
  <c r="EN38" i="38"/>
  <c r="EN40" i="38"/>
  <c r="EN39" i="38"/>
  <c r="EN42" i="38"/>
  <c r="EN41" i="38"/>
  <c r="BD109" i="41"/>
  <c r="BD102" i="41"/>
  <c r="BD104" i="41"/>
  <c r="BD110" i="41"/>
  <c r="BD103" i="41"/>
  <c r="BD107" i="41"/>
  <c r="BD108" i="41"/>
  <c r="BD105" i="41"/>
  <c r="BD112" i="41"/>
  <c r="BD106" i="41"/>
  <c r="BD111" i="41"/>
  <c r="ER364" i="38"/>
  <c r="BQ365" i="38"/>
  <c r="EM374" i="38"/>
  <c r="BL375" i="38"/>
  <c r="BN43" i="38"/>
  <c r="BN373" i="38"/>
  <c r="BN98" i="38"/>
  <c r="EO98" i="38" s="1"/>
  <c r="BN208" i="38"/>
  <c r="EO208" i="38" s="1"/>
  <c r="BN318" i="38"/>
  <c r="EO318" i="38" s="1"/>
  <c r="BN153" i="38"/>
  <c r="EO153" i="38" s="1"/>
  <c r="BN263" i="38"/>
  <c r="EO263" i="38" s="1"/>
  <c r="BF46" i="37"/>
  <c r="BE179" i="37"/>
  <c r="BE110" i="41" l="1"/>
  <c r="BE107" i="41"/>
  <c r="BE109" i="41"/>
  <c r="BE104" i="41"/>
  <c r="BE111" i="41"/>
  <c r="BE108" i="41"/>
  <c r="BE103" i="41"/>
  <c r="BE106" i="41"/>
  <c r="BE105" i="41"/>
  <c r="BE102" i="41"/>
  <c r="BE112" i="41"/>
  <c r="BF179" i="37"/>
  <c r="BO43" i="38"/>
  <c r="BO373" i="38"/>
  <c r="BO153" i="38"/>
  <c r="EP153" i="38" s="1"/>
  <c r="BO208" i="38"/>
  <c r="EP208" i="38" s="1"/>
  <c r="BO98" i="38"/>
  <c r="EP98" i="38" s="1"/>
  <c r="BO318" i="38"/>
  <c r="EP318" i="38" s="1"/>
  <c r="BO263" i="38"/>
  <c r="EP263" i="38" s="1"/>
  <c r="ER365" i="38"/>
  <c r="BQ366" i="38"/>
  <c r="EO373" i="38"/>
  <c r="BN374" i="38"/>
  <c r="EO43" i="38"/>
  <c r="EO4" i="38"/>
  <c r="EO5" i="38"/>
  <c r="EO6" i="38"/>
  <c r="EO7" i="38"/>
  <c r="EO8" i="38"/>
  <c r="EO9" i="38"/>
  <c r="EO10" i="38"/>
  <c r="EO11" i="38"/>
  <c r="EO12" i="38"/>
  <c r="EO13" i="38"/>
  <c r="EO14" i="38"/>
  <c r="EO15" i="38"/>
  <c r="EO16" i="38"/>
  <c r="EO17" i="38"/>
  <c r="EO18" i="38"/>
  <c r="EO19" i="38"/>
  <c r="EO20" i="38"/>
  <c r="EO21" i="38"/>
  <c r="EO22" i="38"/>
  <c r="EO23" i="38"/>
  <c r="EO24" i="38"/>
  <c r="EO25" i="38"/>
  <c r="EO26" i="38"/>
  <c r="EO27" i="38"/>
  <c r="EO28" i="38"/>
  <c r="EO29" i="38"/>
  <c r="EO30" i="38"/>
  <c r="EO31" i="38"/>
  <c r="EO32" i="38"/>
  <c r="EO33" i="38"/>
  <c r="EO34" i="38"/>
  <c r="EO35" i="38"/>
  <c r="EO36" i="38"/>
  <c r="EO37" i="38"/>
  <c r="EO38" i="38"/>
  <c r="EO42" i="38"/>
  <c r="EO41" i="38"/>
  <c r="EO40" i="38"/>
  <c r="EO39" i="38"/>
  <c r="EN374" i="38"/>
  <c r="BM375" i="38"/>
  <c r="EM375" i="38"/>
  <c r="BL376" i="38"/>
  <c r="EO374" i="38" l="1"/>
  <c r="BN375" i="38"/>
  <c r="BQ367" i="38"/>
  <c r="ER366" i="38"/>
  <c r="BF103" i="41"/>
  <c r="BF111" i="41"/>
  <c r="BF108" i="41"/>
  <c r="BF104" i="41"/>
  <c r="BF102" i="41"/>
  <c r="BF106" i="41"/>
  <c r="BF109" i="41"/>
  <c r="BF105" i="41"/>
  <c r="BF107" i="41"/>
  <c r="BF110" i="41"/>
  <c r="BF112" i="41"/>
  <c r="EM376" i="38"/>
  <c r="BL377" i="38"/>
  <c r="EN375" i="38"/>
  <c r="BM376" i="38"/>
  <c r="EP373" i="38"/>
  <c r="BO374" i="38"/>
  <c r="EP43" i="38"/>
  <c r="EP4" i="38"/>
  <c r="EP5" i="38"/>
  <c r="EP6" i="38"/>
  <c r="EP7" i="38"/>
  <c r="EP8" i="38"/>
  <c r="EP9" i="38"/>
  <c r="EP10" i="38"/>
  <c r="EP11" i="38"/>
  <c r="EP12" i="38"/>
  <c r="EP13" i="38"/>
  <c r="EP14" i="38"/>
  <c r="EP15" i="38"/>
  <c r="EP16" i="38"/>
  <c r="EP17" i="38"/>
  <c r="EP18" i="38"/>
  <c r="EP19" i="38"/>
  <c r="EP20" i="38"/>
  <c r="EP21" i="38"/>
  <c r="EP22" i="38"/>
  <c r="EP23" i="38"/>
  <c r="EP24" i="38"/>
  <c r="EP25" i="38"/>
  <c r="EP26" i="38"/>
  <c r="EP27" i="38"/>
  <c r="EP28" i="38"/>
  <c r="EP29" i="38"/>
  <c r="EP30" i="38"/>
  <c r="EP31" i="38"/>
  <c r="EP32" i="38"/>
  <c r="EP33" i="38"/>
  <c r="EP34" i="38"/>
  <c r="EP35" i="38"/>
  <c r="EP36" i="38"/>
  <c r="EP37" i="38"/>
  <c r="EP42" i="38"/>
  <c r="EP38" i="38"/>
  <c r="EP39" i="38"/>
  <c r="EP41" i="38"/>
  <c r="EP40" i="38"/>
  <c r="EP374" i="38" l="1"/>
  <c r="BO375" i="38"/>
  <c r="EN376" i="38"/>
  <c r="BM377" i="38"/>
  <c r="EM377" i="38"/>
  <c r="BL378" i="38"/>
  <c r="ER367" i="38"/>
  <c r="BQ368" i="38"/>
  <c r="EO375" i="38"/>
  <c r="BN376" i="38"/>
  <c r="EO376" i="38" l="1"/>
  <c r="BN377" i="38"/>
  <c r="ER368" i="38"/>
  <c r="BQ369" i="38"/>
  <c r="EM378" i="38"/>
  <c r="BL379" i="38"/>
  <c r="EN377" i="38"/>
  <c r="BM378" i="38"/>
  <c r="EP375" i="38"/>
  <c r="BO376" i="38"/>
  <c r="EP376" i="38" l="1"/>
  <c r="BO377" i="38"/>
  <c r="EN378" i="38"/>
  <c r="BM379" i="38"/>
  <c r="EM379" i="38"/>
  <c r="BL380" i="38"/>
  <c r="ER369" i="38"/>
  <c r="BQ370" i="38"/>
  <c r="EO377" i="38"/>
  <c r="BN378" i="38"/>
  <c r="EO378" i="38" l="1"/>
  <c r="BN379" i="38"/>
  <c r="ER370" i="38"/>
  <c r="BQ371" i="38"/>
  <c r="EM380" i="38"/>
  <c r="BL381" i="38"/>
  <c r="EN379" i="38"/>
  <c r="BM380" i="38"/>
  <c r="EP377" i="38"/>
  <c r="BO378" i="38"/>
  <c r="EP378" i="38" l="1"/>
  <c r="BO379" i="38"/>
  <c r="EN380" i="38"/>
  <c r="BM381" i="38"/>
  <c r="EM381" i="38"/>
  <c r="BL382" i="38"/>
  <c r="ER371" i="38"/>
  <c r="BQ372" i="38"/>
  <c r="EO379" i="38"/>
  <c r="BN380" i="38"/>
  <c r="EO380" i="38" l="1"/>
  <c r="BN381" i="38"/>
  <c r="ER372" i="38"/>
  <c r="BQ373" i="38"/>
  <c r="EM382" i="38"/>
  <c r="BL383" i="38"/>
  <c r="EM383" i="38" s="1"/>
  <c r="EN381" i="38"/>
  <c r="BM382" i="38"/>
  <c r="EP379" i="38"/>
  <c r="BO380" i="38"/>
  <c r="EP380" i="38" l="1"/>
  <c r="BO381" i="38"/>
  <c r="EN382" i="38"/>
  <c r="BM383" i="38"/>
  <c r="EN383" i="38" s="1"/>
  <c r="ER373" i="38"/>
  <c r="BQ374" i="38"/>
  <c r="EO381" i="38"/>
  <c r="BN382" i="38"/>
  <c r="EO382" i="38" l="1"/>
  <c r="BN383" i="38"/>
  <c r="EO383" i="38" s="1"/>
  <c r="ER374" i="38"/>
  <c r="BQ375" i="38"/>
  <c r="EP381" i="38"/>
  <c r="BO382" i="38"/>
  <c r="EP382" i="38" l="1"/>
  <c r="BO383" i="38"/>
  <c r="EP383" i="38" s="1"/>
  <c r="ER375" i="38"/>
  <c r="BQ376" i="38"/>
  <c r="ER376" i="38" l="1"/>
  <c r="BQ377" i="38"/>
  <c r="ER377" i="38" l="1"/>
  <c r="BQ378" i="38"/>
  <c r="ER378" i="38" l="1"/>
  <c r="BQ379" i="38"/>
  <c r="ER379" i="38" l="1"/>
  <c r="BQ380" i="38"/>
  <c r="ER380" i="38" l="1"/>
  <c r="BQ381" i="38"/>
  <c r="ER381" i="38" l="1"/>
  <c r="BQ382" i="38"/>
  <c r="ER382" i="38" l="1"/>
  <c r="BQ383" i="38"/>
  <c r="ER383" i="38" s="1"/>
  <c r="AY7" i="35" l="1"/>
  <c r="AY8" i="35" l="1"/>
  <c r="AY9" i="35" l="1"/>
  <c r="AY10" i="35" l="1"/>
  <c r="AT7" i="35" l="1"/>
  <c r="AY11" i="35"/>
  <c r="BG7" i="37" s="1"/>
  <c r="BP4" i="38" l="1"/>
  <c r="BG140" i="37"/>
  <c r="BP334" i="38"/>
  <c r="BP279" i="38"/>
  <c r="EQ279" i="38" s="1"/>
  <c r="BP59" i="38"/>
  <c r="BP169" i="38"/>
  <c r="EQ169" i="38" s="1"/>
  <c r="BP224" i="38"/>
  <c r="EQ224" i="38" s="1"/>
  <c r="BP114" i="38"/>
  <c r="EQ114" i="38" s="1"/>
  <c r="AT8" i="35"/>
  <c r="AP7" i="35"/>
  <c r="AQ7" i="35" s="1"/>
  <c r="AR7" i="35" s="1"/>
  <c r="AS7" i="35" s="1"/>
  <c r="AY12" i="35"/>
  <c r="EQ334" i="38" l="1"/>
  <c r="BG63" i="41"/>
  <c r="AP8" i="35"/>
  <c r="AQ8" i="35" s="1"/>
  <c r="AR8" i="35" s="1"/>
  <c r="AS8" i="35" s="1"/>
  <c r="AT9" i="35"/>
  <c r="AY13" i="35"/>
  <c r="S7" i="35" l="1"/>
  <c r="AP9" i="35"/>
  <c r="AQ9" i="35" s="1"/>
  <c r="AR9" i="35" s="1"/>
  <c r="AS9" i="35" s="1"/>
  <c r="AT10" i="35"/>
  <c r="AY14" i="35"/>
  <c r="S8" i="35" l="1"/>
  <c r="AT11" i="35"/>
  <c r="AP10" i="35"/>
  <c r="AQ10" i="35" s="1"/>
  <c r="AR10" i="35" s="1"/>
  <c r="AS10" i="35" s="1"/>
  <c r="AY15" i="35"/>
  <c r="BG8" i="37" s="1"/>
  <c r="S9" i="35" l="1"/>
  <c r="BP170" i="38"/>
  <c r="EQ170" i="38" s="1"/>
  <c r="BP335" i="38"/>
  <c r="BP225" i="38"/>
  <c r="EQ225" i="38" s="1"/>
  <c r="BG141" i="37"/>
  <c r="BP115" i="38"/>
  <c r="EQ115" i="38" s="1"/>
  <c r="BP280" i="38"/>
  <c r="EQ280" i="38" s="1"/>
  <c r="BP60" i="38"/>
  <c r="BP5" i="38"/>
  <c r="AT12" i="35"/>
  <c r="AP11" i="35"/>
  <c r="AQ11" i="35" s="1"/>
  <c r="AR11" i="35" s="1"/>
  <c r="AS11" i="35" s="1"/>
  <c r="AY16" i="35"/>
  <c r="S10" i="35" l="1"/>
  <c r="C65" i="35"/>
  <c r="D65" i="35"/>
  <c r="M65" i="35" s="1"/>
  <c r="D88" i="35"/>
  <c r="M88" i="35" s="1"/>
  <c r="C88" i="35"/>
  <c r="D27" i="37" s="1"/>
  <c r="D84" i="35"/>
  <c r="M84" i="35" s="1"/>
  <c r="C84" i="35"/>
  <c r="D26" i="37" s="1"/>
  <c r="D86" i="35"/>
  <c r="C86" i="35"/>
  <c r="D89" i="35"/>
  <c r="M89" i="35" s="1"/>
  <c r="C89" i="35"/>
  <c r="D75" i="35"/>
  <c r="M75" i="35" s="1"/>
  <c r="C75" i="35"/>
  <c r="D28" i="35"/>
  <c r="M28" i="35" s="1"/>
  <c r="C28" i="35"/>
  <c r="D12" i="37" s="1"/>
  <c r="C19" i="35"/>
  <c r="D19" i="35"/>
  <c r="M19" i="35" s="1"/>
  <c r="C51" i="35"/>
  <c r="D51" i="35"/>
  <c r="M51" i="35" s="1"/>
  <c r="C36" i="35"/>
  <c r="D14" i="37" s="1"/>
  <c r="D36" i="35"/>
  <c r="M36" i="35" s="1"/>
  <c r="C40" i="35"/>
  <c r="D15" i="37" s="1"/>
  <c r="D40" i="35"/>
  <c r="M40" i="35" s="1"/>
  <c r="C64" i="35"/>
  <c r="D21" i="37" s="1"/>
  <c r="D64" i="35"/>
  <c r="M64" i="35" s="1"/>
  <c r="D42" i="35"/>
  <c r="C42" i="35"/>
  <c r="D57" i="35"/>
  <c r="M57" i="35" s="1"/>
  <c r="C57" i="35"/>
  <c r="D87" i="35"/>
  <c r="M87" i="35" s="1"/>
  <c r="C87" i="35"/>
  <c r="C60" i="35"/>
  <c r="D20" i="37" s="1"/>
  <c r="D60" i="35"/>
  <c r="M60" i="35" s="1"/>
  <c r="C85" i="35"/>
  <c r="D85" i="35"/>
  <c r="M85" i="35" s="1"/>
  <c r="D53" i="35"/>
  <c r="M53" i="35" s="1"/>
  <c r="C53" i="35"/>
  <c r="C14" i="35"/>
  <c r="D14" i="35"/>
  <c r="D72" i="35"/>
  <c r="M72" i="35" s="1"/>
  <c r="C72" i="35"/>
  <c r="D23" i="37" s="1"/>
  <c r="D54" i="35"/>
  <c r="C54" i="35"/>
  <c r="D70" i="35"/>
  <c r="C70" i="35"/>
  <c r="D8" i="35"/>
  <c r="M8" i="35" s="1"/>
  <c r="C8" i="35"/>
  <c r="D7" i="37" s="1"/>
  <c r="D74" i="35"/>
  <c r="C74" i="35"/>
  <c r="D48" i="35"/>
  <c r="M48" i="35" s="1"/>
  <c r="C48" i="35"/>
  <c r="D17" i="37" s="1"/>
  <c r="D7" i="35"/>
  <c r="M7" i="35" s="1"/>
  <c r="C7" i="35"/>
  <c r="C81" i="35"/>
  <c r="D81" i="35"/>
  <c r="M81" i="35" s="1"/>
  <c r="C9" i="35"/>
  <c r="D9" i="35"/>
  <c r="M9" i="35" s="1"/>
  <c r="C37" i="35"/>
  <c r="D37" i="35"/>
  <c r="M37" i="35" s="1"/>
  <c r="C66" i="35"/>
  <c r="D66" i="35"/>
  <c r="D25" i="35"/>
  <c r="M25" i="35" s="1"/>
  <c r="C25" i="35"/>
  <c r="D15" i="35"/>
  <c r="M15" i="35" s="1"/>
  <c r="C15" i="35"/>
  <c r="D43" i="35"/>
  <c r="M43" i="35" s="1"/>
  <c r="C43" i="35"/>
  <c r="C79" i="35"/>
  <c r="D79" i="35"/>
  <c r="M79" i="35" s="1"/>
  <c r="D22" i="35"/>
  <c r="C22" i="35"/>
  <c r="D67" i="35"/>
  <c r="M67" i="35" s="1"/>
  <c r="C67" i="35"/>
  <c r="C83" i="35"/>
  <c r="D83" i="35"/>
  <c r="M83" i="35" s="1"/>
  <c r="C61" i="35"/>
  <c r="D61" i="35"/>
  <c r="M61" i="35" s="1"/>
  <c r="D46" i="35"/>
  <c r="C46" i="35"/>
  <c r="C34" i="35"/>
  <c r="D34" i="35"/>
  <c r="C76" i="35"/>
  <c r="D24" i="37" s="1"/>
  <c r="D76" i="35"/>
  <c r="M76" i="35" s="1"/>
  <c r="C45" i="35"/>
  <c r="D45" i="35"/>
  <c r="M45" i="35" s="1"/>
  <c r="D30" i="35"/>
  <c r="C30" i="35"/>
  <c r="C23" i="35"/>
  <c r="D23" i="35"/>
  <c r="M23" i="35" s="1"/>
  <c r="C82" i="35"/>
  <c r="D82" i="35"/>
  <c r="D55" i="35"/>
  <c r="M55" i="35" s="1"/>
  <c r="C55" i="35"/>
  <c r="D31" i="35"/>
  <c r="M31" i="35" s="1"/>
  <c r="C31" i="35"/>
  <c r="D52" i="35"/>
  <c r="M52" i="35" s="1"/>
  <c r="C52" i="35"/>
  <c r="D18" i="37" s="1"/>
  <c r="D11" i="35"/>
  <c r="M11" i="35" s="1"/>
  <c r="C11" i="35"/>
  <c r="C16" i="35"/>
  <c r="D9" i="37" s="1"/>
  <c r="D16" i="35"/>
  <c r="M16" i="35" s="1"/>
  <c r="C17" i="35"/>
  <c r="D17" i="35"/>
  <c r="M17" i="35" s="1"/>
  <c r="C29" i="35"/>
  <c r="D29" i="35"/>
  <c r="M29" i="35" s="1"/>
  <c r="C62" i="35"/>
  <c r="D62" i="35"/>
  <c r="D80" i="35"/>
  <c r="M80" i="35" s="1"/>
  <c r="C80" i="35"/>
  <c r="D25" i="37" s="1"/>
  <c r="C20" i="35"/>
  <c r="D10" i="37" s="1"/>
  <c r="D20" i="35"/>
  <c r="M20" i="35" s="1"/>
  <c r="D56" i="35"/>
  <c r="M56" i="35" s="1"/>
  <c r="C56" i="35"/>
  <c r="D19" i="37" s="1"/>
  <c r="D44" i="35"/>
  <c r="M44" i="35" s="1"/>
  <c r="C44" i="35"/>
  <c r="D16" i="37" s="1"/>
  <c r="C69" i="35"/>
  <c r="D69" i="35"/>
  <c r="M69" i="35" s="1"/>
  <c r="C39" i="35"/>
  <c r="D39" i="35"/>
  <c r="M39" i="35" s="1"/>
  <c r="D13" i="35"/>
  <c r="M13" i="35" s="1"/>
  <c r="C13" i="35"/>
  <c r="C73" i="35"/>
  <c r="D73" i="35"/>
  <c r="M73" i="35" s="1"/>
  <c r="D35" i="35"/>
  <c r="M35" i="35" s="1"/>
  <c r="C35" i="35"/>
  <c r="C32" i="35"/>
  <c r="D13" i="37" s="1"/>
  <c r="D32" i="35"/>
  <c r="M32" i="35" s="1"/>
  <c r="C68" i="35"/>
  <c r="D22" i="37" s="1"/>
  <c r="D68" i="35"/>
  <c r="M68" i="35" s="1"/>
  <c r="D49" i="35"/>
  <c r="M49" i="35" s="1"/>
  <c r="C49" i="35"/>
  <c r="D63" i="35"/>
  <c r="M63" i="35" s="1"/>
  <c r="C63" i="35"/>
  <c r="C77" i="35"/>
  <c r="D77" i="35"/>
  <c r="M77" i="35" s="1"/>
  <c r="C12" i="35"/>
  <c r="D8" i="37" s="1"/>
  <c r="D12" i="35"/>
  <c r="M12" i="35" s="1"/>
  <c r="D26" i="35"/>
  <c r="C26" i="35"/>
  <c r="D38" i="35"/>
  <c r="C38" i="35"/>
  <c r="D78" i="35"/>
  <c r="C78" i="35"/>
  <c r="D59" i="35"/>
  <c r="M59" i="35" s="1"/>
  <c r="C59" i="35"/>
  <c r="D10" i="35"/>
  <c r="C10" i="35"/>
  <c r="D58" i="35"/>
  <c r="C58" i="35"/>
  <c r="D71" i="35"/>
  <c r="M71" i="35" s="1"/>
  <c r="C71" i="35"/>
  <c r="D24" i="35"/>
  <c r="M24" i="35" s="1"/>
  <c r="C24" i="35"/>
  <c r="D11" i="37" s="1"/>
  <c r="D47" i="35"/>
  <c r="M47" i="35" s="1"/>
  <c r="C47" i="35"/>
  <c r="C41" i="35"/>
  <c r="D41" i="35"/>
  <c r="M41" i="35" s="1"/>
  <c r="C18" i="35"/>
  <c r="D18" i="35"/>
  <c r="D21" i="35"/>
  <c r="M21" i="35" s="1"/>
  <c r="C21" i="35"/>
  <c r="C27" i="35"/>
  <c r="D27" i="35"/>
  <c r="M27" i="35" s="1"/>
  <c r="D33" i="35"/>
  <c r="M33" i="35" s="1"/>
  <c r="C33" i="35"/>
  <c r="D90" i="35"/>
  <c r="C90" i="35"/>
  <c r="D50" i="35"/>
  <c r="C50" i="35"/>
  <c r="BG64" i="41"/>
  <c r="EQ335" i="38"/>
  <c r="AT13" i="35"/>
  <c r="AP12" i="35"/>
  <c r="AQ12" i="35" s="1"/>
  <c r="AR12" i="35" s="1"/>
  <c r="AS12" i="35" s="1"/>
  <c r="S11" i="35"/>
  <c r="AY17" i="35"/>
  <c r="D158" i="37" l="1"/>
  <c r="D151" i="37"/>
  <c r="H21" i="37"/>
  <c r="M66" i="35"/>
  <c r="Q21" i="37" s="1"/>
  <c r="H17" i="37"/>
  <c r="M50" i="35"/>
  <c r="Q17" i="37" s="1"/>
  <c r="H23" i="37"/>
  <c r="M74" i="35"/>
  <c r="Q23" i="37" s="1"/>
  <c r="D154" i="37"/>
  <c r="H27" i="37"/>
  <c r="M90" i="35"/>
  <c r="Q27" i="37" s="1"/>
  <c r="H24" i="37"/>
  <c r="M78" i="35"/>
  <c r="Q24" i="37" s="1"/>
  <c r="D157" i="37"/>
  <c r="H10" i="37"/>
  <c r="M22" i="35"/>
  <c r="Q10" i="37" s="1"/>
  <c r="D148" i="37"/>
  <c r="C91" i="35"/>
  <c r="D91" i="35"/>
  <c r="M91" i="35" s="1"/>
  <c r="D144" i="37"/>
  <c r="H13" i="37"/>
  <c r="M34" i="35"/>
  <c r="Q13" i="37" s="1"/>
  <c r="H14" i="37"/>
  <c r="M38" i="35"/>
  <c r="Q14" i="37" s="1"/>
  <c r="D155" i="37"/>
  <c r="H22" i="37"/>
  <c r="M70" i="35"/>
  <c r="Q22" i="37" s="1"/>
  <c r="D153" i="37"/>
  <c r="D147" i="37"/>
  <c r="H26" i="37"/>
  <c r="M86" i="35"/>
  <c r="Q26" i="37" s="1"/>
  <c r="D149" i="37"/>
  <c r="H25" i="37"/>
  <c r="M82" i="35"/>
  <c r="Q25" i="37" s="1"/>
  <c r="D159" i="37"/>
  <c r="M334" i="38"/>
  <c r="M224" i="38"/>
  <c r="CN224" i="38" s="1"/>
  <c r="M4" i="38"/>
  <c r="D140" i="37"/>
  <c r="M169" i="38"/>
  <c r="CN169" i="38" s="1"/>
  <c r="M279" i="38"/>
  <c r="M59" i="38"/>
  <c r="M114" i="38"/>
  <c r="CN114" i="38" s="1"/>
  <c r="H11" i="37"/>
  <c r="M26" i="35"/>
  <c r="Q11" i="37" s="1"/>
  <c r="D146" i="37"/>
  <c r="H16" i="37"/>
  <c r="M46" i="35"/>
  <c r="Q16" i="37" s="1"/>
  <c r="H18" i="37"/>
  <c r="M54" i="35"/>
  <c r="Q18" i="37" s="1"/>
  <c r="D152" i="37"/>
  <c r="D156" i="37"/>
  <c r="D160" i="37"/>
  <c r="H19" i="37"/>
  <c r="M58" i="35"/>
  <c r="Q19" i="37" s="1"/>
  <c r="D141" i="37"/>
  <c r="M225" i="38"/>
  <c r="CN225" i="38" s="1"/>
  <c r="M170" i="38"/>
  <c r="CN170" i="38" s="1"/>
  <c r="D142" i="37"/>
  <c r="H20" i="37"/>
  <c r="M62" i="35"/>
  <c r="Q20" i="37" s="1"/>
  <c r="H9" i="37"/>
  <c r="M18" i="35"/>
  <c r="Q9" i="37" s="1"/>
  <c r="D150" i="37"/>
  <c r="H8" i="37"/>
  <c r="M14" i="35"/>
  <c r="Q8" i="37" s="1"/>
  <c r="D145" i="37"/>
  <c r="H7" i="37"/>
  <c r="M10" i="35"/>
  <c r="Q7" i="37" s="1"/>
  <c r="D143" i="37"/>
  <c r="H12" i="37"/>
  <c r="M30" i="35"/>
  <c r="Q12" i="37" s="1"/>
  <c r="H15" i="37"/>
  <c r="M42" i="35"/>
  <c r="Q15" i="37" s="1"/>
  <c r="AT14" i="35"/>
  <c r="AP13" i="35"/>
  <c r="AQ13" i="35" s="1"/>
  <c r="AR13" i="35" s="1"/>
  <c r="AS13" i="35" s="1"/>
  <c r="AY18" i="35"/>
  <c r="M335" i="38" l="1"/>
  <c r="CN335" i="38" s="1"/>
  <c r="S12" i="35"/>
  <c r="M171" i="38"/>
  <c r="CN171" i="38" s="1"/>
  <c r="Q144" i="37"/>
  <c r="Q151" i="37"/>
  <c r="Q156" i="37"/>
  <c r="Z334" i="38"/>
  <c r="Z169" i="38"/>
  <c r="DA169" i="38" s="1"/>
  <c r="Z224" i="38"/>
  <c r="DA224" i="38" s="1"/>
  <c r="Z114" i="38"/>
  <c r="DA114" i="38" s="1"/>
  <c r="Z279" i="38"/>
  <c r="DA279" i="38" s="1"/>
  <c r="Q140" i="37"/>
  <c r="Z4" i="38"/>
  <c r="Z5" i="38" s="1"/>
  <c r="Z59" i="38"/>
  <c r="DA59" i="38" s="1"/>
  <c r="H151" i="37"/>
  <c r="Q114" i="38"/>
  <c r="CR114" i="38" s="1"/>
  <c r="H140" i="37"/>
  <c r="Q169" i="38"/>
  <c r="Q59" i="38"/>
  <c r="CR59" i="38" s="1"/>
  <c r="Q224" i="38"/>
  <c r="Q279" i="38"/>
  <c r="Q4" i="38"/>
  <c r="Q5" i="38" s="1"/>
  <c r="Q334" i="38"/>
  <c r="Q335" i="38" s="1"/>
  <c r="CR335" i="38" s="1"/>
  <c r="Q149" i="37"/>
  <c r="M60" i="38"/>
  <c r="CN59" i="38"/>
  <c r="H157" i="37"/>
  <c r="Q150" i="37"/>
  <c r="H149" i="37"/>
  <c r="M280" i="38"/>
  <c r="CN279" i="38"/>
  <c r="Q159" i="37"/>
  <c r="Q143" i="37"/>
  <c r="Q160" i="37"/>
  <c r="H150" i="37"/>
  <c r="Q157" i="37"/>
  <c r="Q148" i="37"/>
  <c r="M226" i="38"/>
  <c r="H159" i="37"/>
  <c r="H143" i="37"/>
  <c r="H160" i="37"/>
  <c r="H148" i="37"/>
  <c r="D78" i="41"/>
  <c r="D64" i="41"/>
  <c r="D74" i="41"/>
  <c r="D80" i="41"/>
  <c r="D68" i="41"/>
  <c r="D77" i="41"/>
  <c r="D69" i="41"/>
  <c r="D66" i="41"/>
  <c r="D65" i="41"/>
  <c r="D72" i="41"/>
  <c r="D81" i="41"/>
  <c r="D76" i="41"/>
  <c r="D67" i="41"/>
  <c r="D70" i="41"/>
  <c r="D71" i="41"/>
  <c r="D63" i="41"/>
  <c r="D82" i="41"/>
  <c r="D75" i="41"/>
  <c r="D73" i="41"/>
  <c r="D79" i="41"/>
  <c r="D83" i="41"/>
  <c r="Q158" i="37"/>
  <c r="Q147" i="37"/>
  <c r="Q145" i="37"/>
  <c r="M5" i="38"/>
  <c r="H158" i="37"/>
  <c r="H147" i="37"/>
  <c r="Q154" i="37"/>
  <c r="M172" i="38"/>
  <c r="Q152" i="37"/>
  <c r="H144" i="37"/>
  <c r="H156" i="37"/>
  <c r="H145" i="37"/>
  <c r="Q142" i="37"/>
  <c r="M115" i="38"/>
  <c r="Q155" i="37"/>
  <c r="Q146" i="37"/>
  <c r="H154" i="37"/>
  <c r="H142" i="37"/>
  <c r="CN334" i="38"/>
  <c r="H155" i="37"/>
  <c r="H146" i="37"/>
  <c r="H152" i="37"/>
  <c r="Q141" i="37"/>
  <c r="Z115" i="38"/>
  <c r="DA115" i="38" s="1"/>
  <c r="Z335" i="38"/>
  <c r="DA335" i="38" s="1"/>
  <c r="Z225" i="38"/>
  <c r="DA225" i="38" s="1"/>
  <c r="Z170" i="38"/>
  <c r="DA170" i="38" s="1"/>
  <c r="Z280" i="38"/>
  <c r="DA280" i="38" s="1"/>
  <c r="Q153" i="37"/>
  <c r="C92" i="35"/>
  <c r="D28" i="37" s="1"/>
  <c r="D92" i="35"/>
  <c r="M92" i="35" s="1"/>
  <c r="H141" i="37"/>
  <c r="Q115" i="38"/>
  <c r="CR115" i="38" s="1"/>
  <c r="Q60" i="38"/>
  <c r="H153" i="37"/>
  <c r="AT15" i="35"/>
  <c r="AP14" i="35"/>
  <c r="AQ14" i="35" s="1"/>
  <c r="AR14" i="35" s="1"/>
  <c r="AS14" i="35" s="1"/>
  <c r="AY19" i="35"/>
  <c r="BG9" i="37" s="1"/>
  <c r="D148" i="41"/>
  <c r="D146" i="41"/>
  <c r="D147" i="41"/>
  <c r="D145" i="41"/>
  <c r="D201" i="41"/>
  <c r="D202" i="41"/>
  <c r="D203" i="41"/>
  <c r="D204" i="41"/>
  <c r="D181" i="41"/>
  <c r="D183" i="41"/>
  <c r="D184" i="41"/>
  <c r="D182" i="41"/>
  <c r="D175" i="41"/>
  <c r="D173" i="41"/>
  <c r="D174" i="41"/>
  <c r="D176" i="41"/>
  <c r="D150" i="41"/>
  <c r="D151" i="41"/>
  <c r="D149" i="41"/>
  <c r="D152" i="41"/>
  <c r="D165" i="41"/>
  <c r="D166" i="41"/>
  <c r="D168" i="41"/>
  <c r="D167" i="41"/>
  <c r="D138" i="41"/>
  <c r="D140" i="41"/>
  <c r="D137" i="41"/>
  <c r="D139" i="41"/>
  <c r="D192" i="41"/>
  <c r="D189" i="41"/>
  <c r="D191" i="41"/>
  <c r="D190" i="41"/>
  <c r="D141" i="41"/>
  <c r="D142" i="41"/>
  <c r="D143" i="41"/>
  <c r="D144" i="41"/>
  <c r="D134" i="41"/>
  <c r="D135" i="41"/>
  <c r="D133" i="41"/>
  <c r="D136" i="41"/>
  <c r="D178" i="41"/>
  <c r="D180" i="41"/>
  <c r="D177" i="41"/>
  <c r="D179" i="41"/>
  <c r="D161" i="41"/>
  <c r="D164" i="41"/>
  <c r="D163" i="41"/>
  <c r="D162" i="41"/>
  <c r="D198" i="41"/>
  <c r="D199" i="41"/>
  <c r="D200" i="41"/>
  <c r="D197" i="41"/>
  <c r="D195" i="41"/>
  <c r="D196" i="41"/>
  <c r="D193" i="41"/>
  <c r="D194" i="41"/>
  <c r="D186" i="41"/>
  <c r="D188" i="41"/>
  <c r="D185" i="41"/>
  <c r="D187" i="41"/>
  <c r="D126" i="41"/>
  <c r="D124" i="41"/>
  <c r="D127" i="41"/>
  <c r="D128" i="41"/>
  <c r="D125" i="41"/>
  <c r="D131" i="41"/>
  <c r="D129" i="41"/>
  <c r="D130" i="41"/>
  <c r="D132" i="41"/>
  <c r="D154" i="41"/>
  <c r="D155" i="41"/>
  <c r="D153" i="41"/>
  <c r="D156" i="41"/>
  <c r="D169" i="41"/>
  <c r="D170" i="41"/>
  <c r="D172" i="41"/>
  <c r="D171" i="41"/>
  <c r="D159" i="41"/>
  <c r="D157" i="41"/>
  <c r="D158" i="41"/>
  <c r="D160" i="41"/>
  <c r="Z336" i="38" l="1"/>
  <c r="DA336" i="38" s="1"/>
  <c r="M336" i="38"/>
  <c r="Z116" i="38"/>
  <c r="DA116" i="38" s="1"/>
  <c r="Z60" i="38"/>
  <c r="DA60" i="38" s="1"/>
  <c r="S13" i="35"/>
  <c r="CR279" i="38"/>
  <c r="Q280" i="38"/>
  <c r="CR224" i="38"/>
  <c r="Q225" i="38"/>
  <c r="Q226" i="38" s="1"/>
  <c r="Q281" i="38"/>
  <c r="CR281" i="38" s="1"/>
  <c r="CN226" i="38"/>
  <c r="M227" i="38"/>
  <c r="CN227" i="38" s="1"/>
  <c r="CR60" i="38"/>
  <c r="Q61" i="38"/>
  <c r="BP6" i="38"/>
  <c r="BG142" i="37"/>
  <c r="BP226" i="38"/>
  <c r="EQ226" i="38" s="1"/>
  <c r="BP171" i="38"/>
  <c r="EQ171" i="38" s="1"/>
  <c r="BP281" i="38"/>
  <c r="EQ281" i="38" s="1"/>
  <c r="BP116" i="38"/>
  <c r="EQ116" i="38" s="1"/>
  <c r="BP336" i="38"/>
  <c r="BP61" i="38"/>
  <c r="Z6" i="38"/>
  <c r="Z226" i="38"/>
  <c r="Q170" i="38"/>
  <c r="CR169" i="38"/>
  <c r="Z171" i="38"/>
  <c r="H75" i="41"/>
  <c r="H72" i="41"/>
  <c r="H63" i="41"/>
  <c r="H74" i="41"/>
  <c r="H69" i="41"/>
  <c r="H81" i="41"/>
  <c r="H64" i="41"/>
  <c r="H83" i="41"/>
  <c r="H66" i="41"/>
  <c r="H78" i="41"/>
  <c r="H65" i="41"/>
  <c r="H73" i="41"/>
  <c r="H67" i="41"/>
  <c r="H76" i="41"/>
  <c r="H71" i="41"/>
  <c r="H70" i="41"/>
  <c r="H80" i="41"/>
  <c r="H68" i="41"/>
  <c r="H79" i="41"/>
  <c r="H82" i="41"/>
  <c r="H77" i="41"/>
  <c r="Q64" i="41"/>
  <c r="Q65" i="41"/>
  <c r="Q70" i="41"/>
  <c r="Q66" i="41"/>
  <c r="Q67" i="41"/>
  <c r="Q74" i="41"/>
  <c r="Q75" i="41"/>
  <c r="Q77" i="41"/>
  <c r="Q71" i="41"/>
  <c r="Q72" i="41"/>
  <c r="Q68" i="41"/>
  <c r="Q78" i="41"/>
  <c r="Q63" i="41"/>
  <c r="Q76" i="41"/>
  <c r="Q69" i="41"/>
  <c r="Q73" i="41"/>
  <c r="Q82" i="41"/>
  <c r="Q83" i="41"/>
  <c r="Q81" i="41"/>
  <c r="Q80" i="41"/>
  <c r="Q79" i="41"/>
  <c r="Z61" i="38"/>
  <c r="Z281" i="38"/>
  <c r="Z282" i="38" s="1"/>
  <c r="CN172" i="38"/>
  <c r="CN280" i="38"/>
  <c r="M281" i="38"/>
  <c r="M282" i="38" s="1"/>
  <c r="CN282" i="38" s="1"/>
  <c r="M173" i="38"/>
  <c r="Q6" i="38"/>
  <c r="Q116" i="38"/>
  <c r="M6" i="38"/>
  <c r="DA334" i="38"/>
  <c r="C93" i="35"/>
  <c r="D93" i="35"/>
  <c r="M93" i="35" s="1"/>
  <c r="D161" i="37"/>
  <c r="Q336" i="38"/>
  <c r="Z117" i="38"/>
  <c r="CR334" i="38"/>
  <c r="CN115" i="38"/>
  <c r="M116" i="38"/>
  <c r="Z337" i="38"/>
  <c r="CN60" i="38"/>
  <c r="M61" i="38"/>
  <c r="M62" i="38" s="1"/>
  <c r="CN62" i="38" s="1"/>
  <c r="AP15" i="35"/>
  <c r="AQ15" i="35" s="1"/>
  <c r="AR15" i="35" s="1"/>
  <c r="AS15" i="35" s="1"/>
  <c r="AT16" i="35"/>
  <c r="AY20" i="35"/>
  <c r="H131" i="41"/>
  <c r="H133" i="41"/>
  <c r="H132" i="41"/>
  <c r="H134" i="41"/>
  <c r="H192" i="41"/>
  <c r="H193" i="41"/>
  <c r="H194" i="41"/>
  <c r="H191" i="41"/>
  <c r="Q164" i="41"/>
  <c r="Q166" i="41"/>
  <c r="Q163" i="41"/>
  <c r="Q165" i="41"/>
  <c r="H204" i="41"/>
  <c r="H206" i="41"/>
  <c r="H205" i="41"/>
  <c r="H203" i="41"/>
  <c r="Q150" i="41"/>
  <c r="Q149" i="41"/>
  <c r="Q148" i="41"/>
  <c r="Q147" i="41"/>
  <c r="H139" i="41"/>
  <c r="H142" i="41"/>
  <c r="H141" i="41"/>
  <c r="H140" i="41"/>
  <c r="H185" i="41"/>
  <c r="H183" i="41"/>
  <c r="H186" i="41"/>
  <c r="H184" i="41"/>
  <c r="Q188" i="41"/>
  <c r="Q189" i="41"/>
  <c r="Q187" i="41"/>
  <c r="Q190" i="41"/>
  <c r="H190" i="41"/>
  <c r="H188" i="41"/>
  <c r="H187" i="41"/>
  <c r="H189" i="41"/>
  <c r="Q133" i="41"/>
  <c r="Q131" i="41"/>
  <c r="Q134" i="41"/>
  <c r="Q132" i="41"/>
  <c r="Q127" i="41"/>
  <c r="Q130" i="41"/>
  <c r="Q124" i="41"/>
  <c r="Q125" i="41"/>
  <c r="Q126" i="41"/>
  <c r="Q128" i="41"/>
  <c r="Q129" i="41"/>
  <c r="H135" i="41"/>
  <c r="H138" i="41"/>
  <c r="H137" i="41"/>
  <c r="H136" i="41"/>
  <c r="Q136" i="41"/>
  <c r="Q135" i="41"/>
  <c r="Q137" i="41"/>
  <c r="Q138" i="41"/>
  <c r="Q181" i="41"/>
  <c r="Q179" i="41"/>
  <c r="Q182" i="41"/>
  <c r="Q180" i="41"/>
  <c r="H168" i="41"/>
  <c r="H170" i="41"/>
  <c r="H169" i="41"/>
  <c r="H167" i="41"/>
  <c r="Q158" i="41"/>
  <c r="Q156" i="41"/>
  <c r="Q155" i="41"/>
  <c r="Q157" i="41"/>
  <c r="Q153" i="41"/>
  <c r="Q151" i="41"/>
  <c r="Q152" i="41"/>
  <c r="Q154" i="41"/>
  <c r="H202" i="41"/>
  <c r="H200" i="41"/>
  <c r="H201" i="41"/>
  <c r="H199" i="41"/>
  <c r="H178" i="41"/>
  <c r="H177" i="41"/>
  <c r="H175" i="41"/>
  <c r="H176" i="41"/>
  <c r="H145" i="41"/>
  <c r="H144" i="41"/>
  <c r="H146" i="41"/>
  <c r="H143" i="41"/>
  <c r="Q142" i="41"/>
  <c r="Q139" i="41"/>
  <c r="Q140" i="41"/>
  <c r="Q141" i="41"/>
  <c r="Q168" i="41"/>
  <c r="Q167" i="41"/>
  <c r="Q169" i="41"/>
  <c r="Q170" i="41"/>
  <c r="Q162" i="41"/>
  <c r="Q160" i="41"/>
  <c r="Q161" i="41"/>
  <c r="Q159" i="41"/>
  <c r="H165" i="41"/>
  <c r="H164" i="41"/>
  <c r="H166" i="41"/>
  <c r="H163" i="41"/>
  <c r="H179" i="41"/>
  <c r="H182" i="41"/>
  <c r="H181" i="41"/>
  <c r="H180" i="41"/>
  <c r="Q144" i="41"/>
  <c r="Q145" i="41"/>
  <c r="Q146" i="41"/>
  <c r="Q143" i="41"/>
  <c r="Q204" i="41"/>
  <c r="Q206" i="41"/>
  <c r="Q205" i="41"/>
  <c r="Q203" i="41"/>
  <c r="H125" i="41"/>
  <c r="H130" i="41"/>
  <c r="H127" i="41"/>
  <c r="H129" i="41"/>
  <c r="H126" i="41"/>
  <c r="H128" i="41"/>
  <c r="H124" i="41"/>
  <c r="H160" i="41"/>
  <c r="H162" i="41"/>
  <c r="H159" i="41"/>
  <c r="H161" i="41"/>
  <c r="Q172" i="41"/>
  <c r="Q171" i="41"/>
  <c r="Q173" i="41"/>
  <c r="Q174" i="41"/>
  <c r="H150" i="41"/>
  <c r="H148" i="41"/>
  <c r="H149" i="41"/>
  <c r="H147" i="41"/>
  <c r="Q191" i="41"/>
  <c r="Q193" i="41"/>
  <c r="Q194" i="41"/>
  <c r="Q192" i="41"/>
  <c r="H172" i="41"/>
  <c r="H171" i="41"/>
  <c r="H173" i="41"/>
  <c r="H174" i="41"/>
  <c r="H158" i="41"/>
  <c r="H157" i="41"/>
  <c r="H156" i="41"/>
  <c r="H155" i="41"/>
  <c r="Q178" i="41"/>
  <c r="Q175" i="41"/>
  <c r="Q177" i="41"/>
  <c r="Q176" i="41"/>
  <c r="Q200" i="41"/>
  <c r="Q201" i="41"/>
  <c r="Q202" i="41"/>
  <c r="Q199" i="41"/>
  <c r="H154" i="41"/>
  <c r="H152" i="41"/>
  <c r="H153" i="41"/>
  <c r="H151" i="41"/>
  <c r="H196" i="41"/>
  <c r="H197" i="41"/>
  <c r="H195" i="41"/>
  <c r="H198" i="41"/>
  <c r="Q186" i="41"/>
  <c r="Q183" i="41"/>
  <c r="Q185" i="41"/>
  <c r="Q184" i="41"/>
  <c r="Q196" i="41"/>
  <c r="Q197" i="41"/>
  <c r="Q195" i="41"/>
  <c r="Q198" i="41"/>
  <c r="Q8" i="38" l="1"/>
  <c r="Q10" i="38" s="1"/>
  <c r="Q7" i="38"/>
  <c r="CN336" i="38"/>
  <c r="M337" i="38"/>
  <c r="M63" i="38"/>
  <c r="CN63" i="38" s="1"/>
  <c r="S14" i="35"/>
  <c r="DA282" i="38"/>
  <c r="Q9" i="38"/>
  <c r="CN61" i="38"/>
  <c r="DA61" i="38"/>
  <c r="DA226" i="38"/>
  <c r="Z227" i="38"/>
  <c r="Z7" i="38"/>
  <c r="BG65" i="41"/>
  <c r="DA117" i="38"/>
  <c r="CR225" i="38"/>
  <c r="C94" i="35"/>
  <c r="D94" i="35"/>
  <c r="DA171" i="38"/>
  <c r="Z172" i="38"/>
  <c r="Z62" i="38"/>
  <c r="CR116" i="38"/>
  <c r="CR280" i="38"/>
  <c r="CR61" i="38"/>
  <c r="Z283" i="38"/>
  <c r="DA283" i="38" s="1"/>
  <c r="Q62" i="38"/>
  <c r="Q227" i="38"/>
  <c r="CR226" i="38"/>
  <c r="Q282" i="38"/>
  <c r="CR170" i="38"/>
  <c r="Q171" i="38"/>
  <c r="CR171" i="38" s="1"/>
  <c r="D84" i="41"/>
  <c r="Q337" i="38"/>
  <c r="Z118" i="38"/>
  <c r="M64" i="38"/>
  <c r="CN64" i="38" s="1"/>
  <c r="M117" i="38"/>
  <c r="CN116" i="38"/>
  <c r="Q117" i="38"/>
  <c r="CR117" i="38" s="1"/>
  <c r="CN173" i="38"/>
  <c r="M174" i="38"/>
  <c r="EQ336" i="38"/>
  <c r="Q228" i="38"/>
  <c r="CR228" i="38" s="1"/>
  <c r="CR336" i="38"/>
  <c r="M7" i="38"/>
  <c r="Z338" i="38"/>
  <c r="DA337" i="38"/>
  <c r="CN281" i="38"/>
  <c r="M283" i="38"/>
  <c r="M284" i="38" s="1"/>
  <c r="DA281" i="38"/>
  <c r="M228" i="38"/>
  <c r="AP16" i="35"/>
  <c r="AQ16" i="35" s="1"/>
  <c r="AR16" i="35" s="1"/>
  <c r="AS16" i="35" s="1"/>
  <c r="AT17" i="35"/>
  <c r="AY21" i="35"/>
  <c r="D205" i="41"/>
  <c r="D208" i="41"/>
  <c r="D207" i="41"/>
  <c r="D206" i="41"/>
  <c r="Z284" i="38" l="1"/>
  <c r="DA284" i="38" s="1"/>
  <c r="CN337" i="38"/>
  <c r="M338" i="38"/>
  <c r="Q172" i="38"/>
  <c r="CR172" i="38" s="1"/>
  <c r="Q229" i="38"/>
  <c r="CR229" i="38" s="1"/>
  <c r="S15" i="35"/>
  <c r="CN284" i="38"/>
  <c r="M285" i="38"/>
  <c r="Q338" i="38"/>
  <c r="Q339" i="38" s="1"/>
  <c r="CR339" i="38" s="1"/>
  <c r="CR337" i="38"/>
  <c r="Z285" i="38"/>
  <c r="DA285" i="38" s="1"/>
  <c r="Q118" i="38"/>
  <c r="Z339" i="38"/>
  <c r="DA338" i="38"/>
  <c r="CR282" i="38"/>
  <c r="Q283" i="38"/>
  <c r="Q11" i="38"/>
  <c r="DA62" i="38"/>
  <c r="Z63" i="38"/>
  <c r="Z8" i="38"/>
  <c r="CN174" i="38"/>
  <c r="M175" i="38"/>
  <c r="H28" i="37"/>
  <c r="M94" i="35"/>
  <c r="Q28" i="37" s="1"/>
  <c r="DA172" i="38"/>
  <c r="Z173" i="38"/>
  <c r="Q173" i="38"/>
  <c r="CR227" i="38"/>
  <c r="Z228" i="38"/>
  <c r="DA228" i="38" s="1"/>
  <c r="DA227" i="38"/>
  <c r="Z340" i="38"/>
  <c r="CN228" i="38"/>
  <c r="M229" i="38"/>
  <c r="M230" i="38" s="1"/>
  <c r="CN117" i="38"/>
  <c r="M118" i="38"/>
  <c r="M119" i="38" s="1"/>
  <c r="CN119" i="38" s="1"/>
  <c r="CR62" i="38"/>
  <c r="Q63" i="38"/>
  <c r="M8" i="38"/>
  <c r="CN283" i="38"/>
  <c r="C95" i="35"/>
  <c r="D95" i="35"/>
  <c r="M95" i="35" s="1"/>
  <c r="Z119" i="38"/>
  <c r="Z120" i="38" s="1"/>
  <c r="DA120" i="38" s="1"/>
  <c r="DA118" i="38"/>
  <c r="Q284" i="38"/>
  <c r="CR284" i="38" s="1"/>
  <c r="M65" i="38"/>
  <c r="AT18" i="35"/>
  <c r="AP17" i="35"/>
  <c r="AQ17" i="35" s="1"/>
  <c r="AR17" i="35" s="1"/>
  <c r="AS17" i="35" s="1"/>
  <c r="AY22" i="35"/>
  <c r="Q230" i="38" l="1"/>
  <c r="CR230" i="38" s="1"/>
  <c r="CN338" i="38"/>
  <c r="M340" i="38"/>
  <c r="CN340" i="38" s="1"/>
  <c r="M339" i="38"/>
  <c r="Q65" i="38"/>
  <c r="CR65" i="38" s="1"/>
  <c r="Q64" i="38"/>
  <c r="CR64" i="38" s="1"/>
  <c r="S16" i="35"/>
  <c r="CN230" i="38"/>
  <c r="M231" i="38"/>
  <c r="CN231" i="38" s="1"/>
  <c r="M176" i="38"/>
  <c r="CN175" i="38"/>
  <c r="Z9" i="38"/>
  <c r="Z229" i="38"/>
  <c r="Q161" i="37"/>
  <c r="DA119" i="38"/>
  <c r="CR63" i="38"/>
  <c r="H161" i="37"/>
  <c r="M66" i="38"/>
  <c r="Q340" i="38"/>
  <c r="CR173" i="38"/>
  <c r="Q12" i="38"/>
  <c r="Z121" i="38"/>
  <c r="M286" i="38"/>
  <c r="CN285" i="38"/>
  <c r="Q66" i="38"/>
  <c r="Q67" i="38" s="1"/>
  <c r="Z286" i="38"/>
  <c r="DA339" i="38"/>
  <c r="CN65" i="38"/>
  <c r="CN118" i="38"/>
  <c r="M120" i="38"/>
  <c r="CR283" i="38"/>
  <c r="Q285" i="38"/>
  <c r="M287" i="38"/>
  <c r="CN287" i="38" s="1"/>
  <c r="M9" i="38"/>
  <c r="C96" i="35"/>
  <c r="D29" i="37" s="1"/>
  <c r="D96" i="35"/>
  <c r="M96" i="35" s="1"/>
  <c r="DA173" i="38"/>
  <c r="Z174" i="38"/>
  <c r="CR118" i="38"/>
  <c r="Q119" i="38"/>
  <c r="CR338" i="38"/>
  <c r="Q231" i="38"/>
  <c r="CN229" i="38"/>
  <c r="Z341" i="38"/>
  <c r="DA340" i="38"/>
  <c r="DA63" i="38"/>
  <c r="Z64" i="38"/>
  <c r="Q174" i="38"/>
  <c r="AT19" i="35"/>
  <c r="AP18" i="35"/>
  <c r="AQ18" i="35" s="1"/>
  <c r="AR18" i="35" s="1"/>
  <c r="AS18" i="35" s="1"/>
  <c r="AY23" i="35"/>
  <c r="BG10" i="37" s="1"/>
  <c r="CN339" i="38" l="1"/>
  <c r="M341" i="38"/>
  <c r="M232" i="38"/>
  <c r="CN232" i="38" s="1"/>
  <c r="S17" i="35"/>
  <c r="CN66" i="38"/>
  <c r="Q84" i="41"/>
  <c r="CN176" i="38"/>
  <c r="M177" i="38"/>
  <c r="M67" i="38"/>
  <c r="D162" i="37"/>
  <c r="Q286" i="38"/>
  <c r="CR285" i="38"/>
  <c r="DA174" i="38"/>
  <c r="CR66" i="38"/>
  <c r="Z287" i="38"/>
  <c r="Q341" i="38"/>
  <c r="CR340" i="38"/>
  <c r="Z10" i="38"/>
  <c r="Z11" i="38" s="1"/>
  <c r="D97" i="35"/>
  <c r="M97" i="35" s="1"/>
  <c r="C97" i="35"/>
  <c r="Q68" i="38"/>
  <c r="CR68" i="38" s="1"/>
  <c r="CR67" i="38"/>
  <c r="CN120" i="38"/>
  <c r="M121" i="38"/>
  <c r="M122" i="38" s="1"/>
  <c r="DA64" i="38"/>
  <c r="Z65" i="38"/>
  <c r="CR119" i="38"/>
  <c r="Q120" i="38"/>
  <c r="Q121" i="38" s="1"/>
  <c r="BP227" i="38"/>
  <c r="EQ227" i="38" s="1"/>
  <c r="BP62" i="38"/>
  <c r="BP117" i="38"/>
  <c r="EQ117" i="38" s="1"/>
  <c r="BP337" i="38"/>
  <c r="BG143" i="37"/>
  <c r="BP172" i="38"/>
  <c r="EQ172" i="38" s="1"/>
  <c r="BP282" i="38"/>
  <c r="EQ282" i="38" s="1"/>
  <c r="BP7" i="38"/>
  <c r="CR231" i="38"/>
  <c r="Q232" i="38"/>
  <c r="Z66" i="38"/>
  <c r="CN286" i="38"/>
  <c r="M288" i="38"/>
  <c r="CN288" i="38" s="1"/>
  <c r="Q13" i="38"/>
  <c r="Q14" i="38" s="1"/>
  <c r="Z175" i="38"/>
  <c r="Z176" i="38" s="1"/>
  <c r="DA229" i="38"/>
  <c r="Z230" i="38"/>
  <c r="DA341" i="38"/>
  <c r="Z342" i="38"/>
  <c r="DA342" i="38" s="1"/>
  <c r="DA121" i="38"/>
  <c r="Z122" i="38"/>
  <c r="Z123" i="38" s="1"/>
  <c r="H84" i="41"/>
  <c r="M10" i="38"/>
  <c r="Q175" i="38"/>
  <c r="Q176" i="38" s="1"/>
  <c r="CR176" i="38" s="1"/>
  <c r="CR174" i="38"/>
  <c r="DA286" i="38"/>
  <c r="AT20" i="35"/>
  <c r="AP19" i="35"/>
  <c r="AQ19" i="35" s="1"/>
  <c r="AR19" i="35" s="1"/>
  <c r="AS19" i="35" s="1"/>
  <c r="AY24" i="35"/>
  <c r="Q207" i="41"/>
  <c r="Q209" i="41"/>
  <c r="Q210" i="41"/>
  <c r="Q208" i="41"/>
  <c r="H209" i="41"/>
  <c r="H208" i="41"/>
  <c r="H210" i="41"/>
  <c r="H207" i="41"/>
  <c r="Z343" i="38" l="1"/>
  <c r="DA343" i="38" s="1"/>
  <c r="M343" i="38"/>
  <c r="CN343" i="38" s="1"/>
  <c r="CN341" i="38"/>
  <c r="M342" i="38"/>
  <c r="S18" i="35"/>
  <c r="M233" i="38"/>
  <c r="CN233" i="38" s="1"/>
  <c r="Z12" i="38"/>
  <c r="Z13" i="38" s="1"/>
  <c r="Q122" i="38"/>
  <c r="CR121" i="38"/>
  <c r="Z177" i="38"/>
  <c r="DA176" i="38"/>
  <c r="M289" i="38"/>
  <c r="D85" i="41"/>
  <c r="CR341" i="38"/>
  <c r="Q342" i="38"/>
  <c r="DA123" i="38"/>
  <c r="Z124" i="38"/>
  <c r="DA122" i="38"/>
  <c r="C98" i="35"/>
  <c r="D98" i="35"/>
  <c r="CR175" i="38"/>
  <c r="Q177" i="38"/>
  <c r="CN67" i="38"/>
  <c r="M68" i="38"/>
  <c r="CR232" i="38"/>
  <c r="Q233" i="38"/>
  <c r="BG66" i="41"/>
  <c r="Z344" i="38"/>
  <c r="DA175" i="38"/>
  <c r="EQ337" i="38"/>
  <c r="Q15" i="38"/>
  <c r="Q16" i="38" s="1"/>
  <c r="CR286" i="38"/>
  <c r="Q287" i="38"/>
  <c r="CN122" i="38"/>
  <c r="M123" i="38"/>
  <c r="Q69" i="38"/>
  <c r="CN177" i="38"/>
  <c r="M178" i="38"/>
  <c r="Z231" i="38"/>
  <c r="Z232" i="38" s="1"/>
  <c r="DA232" i="38" s="1"/>
  <c r="DA230" i="38"/>
  <c r="Z67" i="38"/>
  <c r="Z68" i="38" s="1"/>
  <c r="DA66" i="38"/>
  <c r="DA65" i="38"/>
  <c r="M11" i="38"/>
  <c r="CN121" i="38"/>
  <c r="M234" i="38"/>
  <c r="CR120" i="38"/>
  <c r="DA287" i="38"/>
  <c r="Z288" i="38"/>
  <c r="AP20" i="35"/>
  <c r="AQ20" i="35" s="1"/>
  <c r="AR20" i="35" s="1"/>
  <c r="AS20" i="35" s="1"/>
  <c r="AT21" i="35"/>
  <c r="AY25" i="35"/>
  <c r="D212" i="41"/>
  <c r="D209" i="41"/>
  <c r="D211" i="41"/>
  <c r="D210" i="41"/>
  <c r="CN342" i="38" l="1"/>
  <c r="M344" i="38"/>
  <c r="S19" i="35"/>
  <c r="DA68" i="38"/>
  <c r="Z69" i="38"/>
  <c r="CN234" i="38"/>
  <c r="M235" i="38"/>
  <c r="C99" i="35"/>
  <c r="D99" i="35"/>
  <c r="M99" i="35" s="1"/>
  <c r="DA344" i="38"/>
  <c r="Z345" i="38"/>
  <c r="CR287" i="38"/>
  <c r="Q288" i="38"/>
  <c r="CN123" i="38"/>
  <c r="M124" i="38"/>
  <c r="CN289" i="38"/>
  <c r="M290" i="38"/>
  <c r="CR69" i="38"/>
  <c r="Q70" i="38"/>
  <c r="Z14" i="38"/>
  <c r="CR233" i="38"/>
  <c r="Q234" i="38"/>
  <c r="Z289" i="38"/>
  <c r="DA288" i="38"/>
  <c r="Q178" i="38"/>
  <c r="CR177" i="38"/>
  <c r="Q343" i="38"/>
  <c r="CR342" i="38"/>
  <c r="DA177" i="38"/>
  <c r="Z178" i="38"/>
  <c r="Z179" i="38" s="1"/>
  <c r="M12" i="38"/>
  <c r="CR122" i="38"/>
  <c r="Q123" i="38"/>
  <c r="Q17" i="38"/>
  <c r="DA231" i="38"/>
  <c r="Z233" i="38"/>
  <c r="CN68" i="38"/>
  <c r="M69" i="38"/>
  <c r="H29" i="37"/>
  <c r="M98" i="35"/>
  <c r="Q29" i="37" s="1"/>
  <c r="DA124" i="38"/>
  <c r="Z125" i="38"/>
  <c r="DA67" i="38"/>
  <c r="CN178" i="38"/>
  <c r="M179" i="38"/>
  <c r="AP21" i="35"/>
  <c r="AQ21" i="35" s="1"/>
  <c r="AR21" i="35" s="1"/>
  <c r="AS21" i="35" s="1"/>
  <c r="AT22" i="35"/>
  <c r="AY26" i="35"/>
  <c r="CN344" i="38" l="1"/>
  <c r="M345" i="38"/>
  <c r="S20" i="35"/>
  <c r="DA179" i="38"/>
  <c r="Z180" i="38"/>
  <c r="CR178" i="38"/>
  <c r="Q179" i="38"/>
  <c r="M13" i="38"/>
  <c r="CN235" i="38"/>
  <c r="M236" i="38"/>
  <c r="CR288" i="38"/>
  <c r="Q289" i="38"/>
  <c r="Q18" i="38"/>
  <c r="CR70" i="38"/>
  <c r="Q71" i="38"/>
  <c r="DA125" i="38"/>
  <c r="Z126" i="38"/>
  <c r="DA178" i="38"/>
  <c r="DA289" i="38"/>
  <c r="Z290" i="38"/>
  <c r="DA233" i="38"/>
  <c r="Z234" i="38"/>
  <c r="M180" i="38"/>
  <c r="CN179" i="38"/>
  <c r="Q162" i="37"/>
  <c r="CR123" i="38"/>
  <c r="Q124" i="38"/>
  <c r="CN290" i="38"/>
  <c r="M291" i="38"/>
  <c r="DA69" i="38"/>
  <c r="Z70" i="38"/>
  <c r="H162" i="37"/>
  <c r="CR343" i="38"/>
  <c r="Q344" i="38"/>
  <c r="CR344" i="38" s="1"/>
  <c r="Q345" i="38"/>
  <c r="CR234" i="38"/>
  <c r="Q235" i="38"/>
  <c r="CN69" i="38"/>
  <c r="M70" i="38"/>
  <c r="CN124" i="38"/>
  <c r="M125" i="38"/>
  <c r="DA345" i="38"/>
  <c r="Z346" i="38"/>
  <c r="Z15" i="38"/>
  <c r="C100" i="35"/>
  <c r="D30" i="37" s="1"/>
  <c r="D100" i="35"/>
  <c r="M100" i="35" s="1"/>
  <c r="AP22" i="35"/>
  <c r="AQ22" i="35" s="1"/>
  <c r="AR22" i="35" s="1"/>
  <c r="AS22" i="35" s="1"/>
  <c r="AT23" i="35"/>
  <c r="AY27" i="35"/>
  <c r="BG11" i="37" s="1"/>
  <c r="CN345" i="38" l="1"/>
  <c r="M346" i="38"/>
  <c r="CN346" i="38" s="1"/>
  <c r="S21" i="35"/>
  <c r="CN125" i="38"/>
  <c r="M126" i="38"/>
  <c r="CN180" i="38"/>
  <c r="M181" i="38"/>
  <c r="DA126" i="38"/>
  <c r="Z127" i="38"/>
  <c r="CN236" i="38"/>
  <c r="M237" i="38"/>
  <c r="CN70" i="38"/>
  <c r="M71" i="38"/>
  <c r="CR124" i="38"/>
  <c r="Q125" i="38"/>
  <c r="DA180" i="38"/>
  <c r="Z181" i="38"/>
  <c r="DA234" i="38"/>
  <c r="Z235" i="38"/>
  <c r="CR71" i="38"/>
  <c r="Q72" i="38"/>
  <c r="CR235" i="38"/>
  <c r="Q236" i="38"/>
  <c r="CN291" i="38"/>
  <c r="M292" i="38"/>
  <c r="D163" i="37"/>
  <c r="Z16" i="38"/>
  <c r="CR345" i="38"/>
  <c r="Q346" i="38"/>
  <c r="H85" i="41"/>
  <c r="Q19" i="38"/>
  <c r="BP8" i="38"/>
  <c r="BG144" i="37"/>
  <c r="BP63" i="38"/>
  <c r="BP118" i="38"/>
  <c r="EQ118" i="38" s="1"/>
  <c r="BP228" i="38"/>
  <c r="EQ228" i="38" s="1"/>
  <c r="BP283" i="38"/>
  <c r="EQ283" i="38" s="1"/>
  <c r="BP173" i="38"/>
  <c r="EQ173" i="38" s="1"/>
  <c r="BP338" i="38"/>
  <c r="D101" i="35"/>
  <c r="M101" i="35" s="1"/>
  <c r="C101" i="35"/>
  <c r="DA70" i="38"/>
  <c r="Z71" i="38"/>
  <c r="M14" i="38"/>
  <c r="DA346" i="38"/>
  <c r="Z347" i="38"/>
  <c r="DA290" i="38"/>
  <c r="Z291" i="38"/>
  <c r="CR289" i="38"/>
  <c r="Q290" i="38"/>
  <c r="CR179" i="38"/>
  <c r="Q180" i="38"/>
  <c r="Q85" i="41"/>
  <c r="AT24" i="35"/>
  <c r="AP23" i="35"/>
  <c r="AQ23" i="35" s="1"/>
  <c r="AR23" i="35" s="1"/>
  <c r="AS23" i="35" s="1"/>
  <c r="AY28" i="35"/>
  <c r="H212" i="41"/>
  <c r="H213" i="41"/>
  <c r="H211" i="41"/>
  <c r="H214" i="41"/>
  <c r="Q214" i="41"/>
  <c r="Q211" i="41"/>
  <c r="Q212" i="41"/>
  <c r="Q213" i="41"/>
  <c r="M347" i="38" l="1"/>
  <c r="S22" i="35"/>
  <c r="DA291" i="38"/>
  <c r="Z292" i="38"/>
  <c r="EQ338" i="38"/>
  <c r="C102" i="35"/>
  <c r="D102" i="35"/>
  <c r="M15" i="38"/>
  <c r="CR180" i="38"/>
  <c r="Q181" i="38"/>
  <c r="CR290" i="38"/>
  <c r="Q291" i="38"/>
  <c r="DA127" i="38"/>
  <c r="Z128" i="38"/>
  <c r="CR125" i="38"/>
  <c r="Q126" i="38"/>
  <c r="CN181" i="38"/>
  <c r="M182" i="38"/>
  <c r="BG67" i="41"/>
  <c r="Z17" i="38"/>
  <c r="CN126" i="38"/>
  <c r="M127" i="38"/>
  <c r="CR346" i="38"/>
  <c r="Q347" i="38"/>
  <c r="DA347" i="38"/>
  <c r="Z348" i="38"/>
  <c r="DA71" i="38"/>
  <c r="Z72" i="38"/>
  <c r="D86" i="41"/>
  <c r="CN292" i="38"/>
  <c r="M293" i="38"/>
  <c r="CR236" i="38"/>
  <c r="Q237" i="38"/>
  <c r="CN71" i="38"/>
  <c r="M72" i="38"/>
  <c r="DA181" i="38"/>
  <c r="Z182" i="38"/>
  <c r="CR72" i="38"/>
  <c r="Q73" i="38"/>
  <c r="Q20" i="38"/>
  <c r="DA235" i="38"/>
  <c r="Z236" i="38"/>
  <c r="CN237" i="38"/>
  <c r="M238" i="38"/>
  <c r="AT25" i="35"/>
  <c r="AP24" i="35"/>
  <c r="AQ24" i="35" s="1"/>
  <c r="AR24" i="35" s="1"/>
  <c r="AS24" i="35" s="1"/>
  <c r="S23" i="35"/>
  <c r="AY29" i="35"/>
  <c r="D214" i="41"/>
  <c r="D213" i="41"/>
  <c r="D216" i="41"/>
  <c r="D215" i="41"/>
  <c r="CN347" i="38" l="1"/>
  <c r="M348" i="38"/>
  <c r="DA128" i="38"/>
  <c r="Z129" i="38"/>
  <c r="CR73" i="38"/>
  <c r="Q74" i="38"/>
  <c r="Z18" i="38"/>
  <c r="CN182" i="38"/>
  <c r="M183" i="38"/>
  <c r="CR291" i="38"/>
  <c r="Q292" i="38"/>
  <c r="H30" i="37"/>
  <c r="M102" i="35"/>
  <c r="Q30" i="37" s="1"/>
  <c r="CN238" i="38"/>
  <c r="M239" i="38"/>
  <c r="DA348" i="38"/>
  <c r="Z349" i="38"/>
  <c r="CN293" i="38"/>
  <c r="M294" i="38"/>
  <c r="Q127" i="38"/>
  <c r="CR126" i="38"/>
  <c r="CR181" i="38"/>
  <c r="Q182" i="38"/>
  <c r="DA292" i="38"/>
  <c r="Z293" i="38"/>
  <c r="DA182" i="38"/>
  <c r="Z183" i="38"/>
  <c r="DA236" i="38"/>
  <c r="Z237" i="38"/>
  <c r="CR347" i="38"/>
  <c r="Q348" i="38"/>
  <c r="D103" i="35"/>
  <c r="M103" i="35" s="1"/>
  <c r="C103" i="35"/>
  <c r="CN72" i="38"/>
  <c r="M73" i="38"/>
  <c r="Q21" i="38"/>
  <c r="M128" i="38"/>
  <c r="CN127" i="38"/>
  <c r="CR237" i="38"/>
  <c r="Q238" i="38"/>
  <c r="DA72" i="38"/>
  <c r="Z73" i="38"/>
  <c r="M16" i="38"/>
  <c r="AT26" i="35"/>
  <c r="AP25" i="35"/>
  <c r="AQ25" i="35" s="1"/>
  <c r="AR25" i="35" s="1"/>
  <c r="AS25" i="35" s="1"/>
  <c r="AY30" i="35"/>
  <c r="CN348" i="38" l="1"/>
  <c r="M349" i="38"/>
  <c r="S24" i="35"/>
  <c r="CN73" i="38"/>
  <c r="M74" i="38"/>
  <c r="CN128" i="38"/>
  <c r="M129" i="38"/>
  <c r="DA293" i="38"/>
  <c r="Z294" i="38"/>
  <c r="CR74" i="38"/>
  <c r="Q75" i="38"/>
  <c r="Q163" i="37"/>
  <c r="CR348" i="38"/>
  <c r="Q349" i="38"/>
  <c r="CR182" i="38"/>
  <c r="Q183" i="38"/>
  <c r="H163" i="37"/>
  <c r="DA129" i="38"/>
  <c r="Z130" i="38"/>
  <c r="D104" i="35"/>
  <c r="M104" i="35" s="1"/>
  <c r="C104" i="35"/>
  <c r="D31" i="37" s="1"/>
  <c r="CR292" i="38"/>
  <c r="Q293" i="38"/>
  <c r="CN239" i="38"/>
  <c r="M240" i="38"/>
  <c r="M17" i="38"/>
  <c r="CR238" i="38"/>
  <c r="Q239" i="38"/>
  <c r="Q22" i="38"/>
  <c r="CR127" i="38"/>
  <c r="Q128" i="38"/>
  <c r="CN183" i="38"/>
  <c r="M184" i="38"/>
  <c r="DA237" i="38"/>
  <c r="Z238" i="38"/>
  <c r="CN294" i="38"/>
  <c r="M295" i="38"/>
  <c r="DA73" i="38"/>
  <c r="Z74" i="38"/>
  <c r="DA349" i="38"/>
  <c r="Z350" i="38"/>
  <c r="Z19" i="38"/>
  <c r="DA183" i="38"/>
  <c r="Z184" i="38"/>
  <c r="AP26" i="35"/>
  <c r="AT27" i="35"/>
  <c r="AY31" i="35"/>
  <c r="BG12" i="37" s="1"/>
  <c r="CN349" i="38" l="1"/>
  <c r="M350" i="38"/>
  <c r="S25" i="35"/>
  <c r="CR349" i="38"/>
  <c r="Q350" i="38"/>
  <c r="DA294" i="38"/>
  <c r="Z295" i="38"/>
  <c r="CR128" i="38"/>
  <c r="Q129" i="38"/>
  <c r="C105" i="35"/>
  <c r="D105" i="35"/>
  <c r="M105" i="35" s="1"/>
  <c r="CR293" i="38"/>
  <c r="Q294" i="38"/>
  <c r="CR75" i="38"/>
  <c r="Q76" i="38"/>
  <c r="CN129" i="38"/>
  <c r="M130" i="38"/>
  <c r="DA184" i="38"/>
  <c r="Z185" i="38"/>
  <c r="DA130" i="38"/>
  <c r="Z131" i="38"/>
  <c r="Q23" i="38"/>
  <c r="AX7" i="37"/>
  <c r="AQ26" i="35"/>
  <c r="AR26" i="35" s="1"/>
  <c r="AS26" i="35" s="1"/>
  <c r="CN295" i="38"/>
  <c r="M296" i="38"/>
  <c r="CN74" i="38"/>
  <c r="M75" i="38"/>
  <c r="CN240" i="38"/>
  <c r="M241" i="38"/>
  <c r="D164" i="37"/>
  <c r="DA350" i="38"/>
  <c r="Z351" i="38"/>
  <c r="Z20" i="38"/>
  <c r="CR239" i="38"/>
  <c r="Q240" i="38"/>
  <c r="DA238" i="38"/>
  <c r="Z239" i="38"/>
  <c r="BG145" i="37"/>
  <c r="BG68" i="41" s="1"/>
  <c r="BP64" i="38"/>
  <c r="BP9" i="38"/>
  <c r="BP339" i="38"/>
  <c r="EQ339" i="38" s="1"/>
  <c r="BP284" i="38"/>
  <c r="EQ284" i="38" s="1"/>
  <c r="BP229" i="38"/>
  <c r="EQ229" i="38" s="1"/>
  <c r="BP174" i="38"/>
  <c r="EQ174" i="38" s="1"/>
  <c r="BP119" i="38"/>
  <c r="EQ119" i="38" s="1"/>
  <c r="M18" i="38"/>
  <c r="H86" i="41"/>
  <c r="Q86" i="41"/>
  <c r="DA74" i="38"/>
  <c r="Z75" i="38"/>
  <c r="CR183" i="38"/>
  <c r="Q184" i="38"/>
  <c r="M185" i="38"/>
  <c r="CN184" i="38"/>
  <c r="AT28" i="35"/>
  <c r="AP27" i="35"/>
  <c r="AQ27" i="35" s="1"/>
  <c r="AR27" i="35" s="1"/>
  <c r="AS27" i="35" s="1"/>
  <c r="AY32" i="35"/>
  <c r="H218" i="41"/>
  <c r="H215" i="41"/>
  <c r="H217" i="41"/>
  <c r="H216" i="41"/>
  <c r="Q217" i="41"/>
  <c r="Q218" i="41"/>
  <c r="Q216" i="41"/>
  <c r="Q215" i="41"/>
  <c r="M351" i="38" l="1"/>
  <c r="CN350" i="38"/>
  <c r="M352" i="38"/>
  <c r="CN352" i="38" s="1"/>
  <c r="S26" i="35"/>
  <c r="CN130" i="38"/>
  <c r="M131" i="38"/>
  <c r="DA295" i="38"/>
  <c r="Z296" i="38"/>
  <c r="CR184" i="38"/>
  <c r="Q185" i="38"/>
  <c r="CN185" i="38"/>
  <c r="M186" i="38"/>
  <c r="BG334" i="38"/>
  <c r="BG114" i="38"/>
  <c r="EH114" i="38" s="1"/>
  <c r="BG224" i="38"/>
  <c r="EH224" i="38" s="1"/>
  <c r="AY7" i="37"/>
  <c r="BG279" i="38"/>
  <c r="EH279" i="38" s="1"/>
  <c r="BG169" i="38"/>
  <c r="BG4" i="38"/>
  <c r="AX140" i="37"/>
  <c r="BG59" i="38"/>
  <c r="EH59" i="38" s="1"/>
  <c r="Q24" i="38"/>
  <c r="CN75" i="38"/>
  <c r="M76" i="38"/>
  <c r="CR76" i="38"/>
  <c r="Q77" i="38"/>
  <c r="CR350" i="38"/>
  <c r="Q351" i="38"/>
  <c r="CR240" i="38"/>
  <c r="Q241" i="38"/>
  <c r="M19" i="38"/>
  <c r="DA131" i="38"/>
  <c r="Z132" i="38"/>
  <c r="Z21" i="38"/>
  <c r="D106" i="35"/>
  <c r="C106" i="35"/>
  <c r="DA351" i="38"/>
  <c r="Z352" i="38"/>
  <c r="CR294" i="38"/>
  <c r="Q295" i="38"/>
  <c r="DA75" i="38"/>
  <c r="Z76" i="38"/>
  <c r="CN296" i="38"/>
  <c r="M297" i="38"/>
  <c r="DA239" i="38"/>
  <c r="Z240" i="38"/>
  <c r="D87" i="41"/>
  <c r="DA185" i="38"/>
  <c r="Z186" i="38"/>
  <c r="CN241" i="38"/>
  <c r="M242" i="38"/>
  <c r="CR129" i="38"/>
  <c r="Q130" i="38"/>
  <c r="AP28" i="35"/>
  <c r="AQ28" i="35" s="1"/>
  <c r="AR28" i="35" s="1"/>
  <c r="AS28" i="35" s="1"/>
  <c r="AT29" i="35"/>
  <c r="AY33" i="35"/>
  <c r="D218" i="41"/>
  <c r="D217" i="41"/>
  <c r="D219" i="41"/>
  <c r="D220" i="41"/>
  <c r="S27" i="35" l="1"/>
  <c r="CN351" i="38"/>
  <c r="M354" i="38"/>
  <c r="CN354" i="38" s="1"/>
  <c r="M353" i="38"/>
  <c r="CR77" i="38"/>
  <c r="Q78" i="38"/>
  <c r="AX63" i="41"/>
  <c r="DA76" i="38"/>
  <c r="Z77" i="38"/>
  <c r="CR185" i="38"/>
  <c r="Q186" i="38"/>
  <c r="DA296" i="38"/>
  <c r="Z297" i="38"/>
  <c r="CR130" i="38"/>
  <c r="Q131" i="38"/>
  <c r="DA240" i="38"/>
  <c r="Z241" i="38"/>
  <c r="CR295" i="38"/>
  <c r="Q296" i="38"/>
  <c r="CN76" i="38"/>
  <c r="M77" i="38"/>
  <c r="BH334" i="38"/>
  <c r="AY140" i="37"/>
  <c r="AZ7" i="37"/>
  <c r="BH59" i="38"/>
  <c r="EI59" i="38" s="1"/>
  <c r="BH169" i="38"/>
  <c r="EI169" i="38" s="1"/>
  <c r="BH4" i="38"/>
  <c r="BH224" i="38"/>
  <c r="EI224" i="38" s="1"/>
  <c r="BH279" i="38"/>
  <c r="EI279" i="38" s="1"/>
  <c r="BH114" i="38"/>
  <c r="CN131" i="38"/>
  <c r="M132" i="38"/>
  <c r="CN297" i="38"/>
  <c r="M298" i="38"/>
  <c r="CN242" i="38"/>
  <c r="M243" i="38"/>
  <c r="H31" i="37"/>
  <c r="M106" i="35"/>
  <c r="Q31" i="37" s="1"/>
  <c r="M20" i="38"/>
  <c r="Z22" i="38"/>
  <c r="CR241" i="38"/>
  <c r="Q242" i="38"/>
  <c r="EH334" i="38"/>
  <c r="DA352" i="38"/>
  <c r="Z353" i="38"/>
  <c r="CN186" i="38"/>
  <c r="M187" i="38"/>
  <c r="DA132" i="38"/>
  <c r="Z133" i="38"/>
  <c r="Q25" i="38"/>
  <c r="CR351" i="38"/>
  <c r="Q352" i="38"/>
  <c r="C107" i="35"/>
  <c r="D107" i="35"/>
  <c r="M107" i="35" s="1"/>
  <c r="DA186" i="38"/>
  <c r="Z187" i="38"/>
  <c r="AP29" i="35"/>
  <c r="AQ29" i="35" s="1"/>
  <c r="AR29" i="35" s="1"/>
  <c r="AS29" i="35" s="1"/>
  <c r="S28" i="35"/>
  <c r="AT30" i="35"/>
  <c r="AY34" i="35"/>
  <c r="AX139" i="41"/>
  <c r="AX136" i="41"/>
  <c r="AX124" i="41"/>
  <c r="AX126" i="41"/>
  <c r="AX141" i="41"/>
  <c r="AX133" i="41"/>
  <c r="AX140" i="41"/>
  <c r="AX134" i="41"/>
  <c r="AX125" i="41"/>
  <c r="AX130" i="41"/>
  <c r="AX129" i="41"/>
  <c r="AX132" i="41"/>
  <c r="AX138" i="41"/>
  <c r="AX131" i="41"/>
  <c r="AX128" i="41"/>
  <c r="AX127" i="41"/>
  <c r="AX137" i="41"/>
  <c r="AX142" i="41"/>
  <c r="AX135" i="41"/>
  <c r="CN353" i="38" l="1"/>
  <c r="M355" i="38"/>
  <c r="CN355" i="38" s="1"/>
  <c r="M356" i="38"/>
  <c r="CN356" i="38" s="1"/>
  <c r="CR296" i="38"/>
  <c r="Q297" i="38"/>
  <c r="Q26" i="38"/>
  <c r="Z23" i="38"/>
  <c r="M21" i="38"/>
  <c r="DA241" i="38"/>
  <c r="Z242" i="38"/>
  <c r="CR78" i="38"/>
  <c r="Q79" i="38"/>
  <c r="H164" i="37"/>
  <c r="CR186" i="38"/>
  <c r="Q187" i="38"/>
  <c r="CN132" i="38"/>
  <c r="M133" i="38"/>
  <c r="Q164" i="37"/>
  <c r="DA133" i="38"/>
  <c r="Z134" i="38"/>
  <c r="CN243" i="38"/>
  <c r="M244" i="38"/>
  <c r="DA187" i="38"/>
  <c r="Z188" i="38"/>
  <c r="CR242" i="38"/>
  <c r="Q243" i="38"/>
  <c r="CN298" i="38"/>
  <c r="M299" i="38"/>
  <c r="BI279" i="38"/>
  <c r="EJ279" i="38" s="1"/>
  <c r="BI59" i="38"/>
  <c r="EJ59" i="38" s="1"/>
  <c r="AZ140" i="37"/>
  <c r="BI169" i="38"/>
  <c r="EJ169" i="38" s="1"/>
  <c r="BA7" i="37"/>
  <c r="BI224" i="38"/>
  <c r="EJ224" i="38" s="1"/>
  <c r="BI334" i="38"/>
  <c r="BI4" i="38"/>
  <c r="BI114" i="38"/>
  <c r="EJ114" i="38" s="1"/>
  <c r="DA353" i="38"/>
  <c r="Z354" i="38"/>
  <c r="CN187" i="38"/>
  <c r="M188" i="38"/>
  <c r="AY63" i="41"/>
  <c r="CR131" i="38"/>
  <c r="Q132" i="38"/>
  <c r="DA77" i="38"/>
  <c r="Z78" i="38"/>
  <c r="CR352" i="38"/>
  <c r="Q353" i="38"/>
  <c r="D108" i="35"/>
  <c r="M108" i="35" s="1"/>
  <c r="C108" i="35"/>
  <c r="D32" i="37" s="1"/>
  <c r="EI334" i="38"/>
  <c r="CN77" i="38"/>
  <c r="M78" i="38"/>
  <c r="DA297" i="38"/>
  <c r="Z298" i="38"/>
  <c r="AP30" i="35"/>
  <c r="AT31" i="35"/>
  <c r="S29" i="35"/>
  <c r="AY35" i="35"/>
  <c r="BG13" i="37" s="1"/>
  <c r="AY136" i="41"/>
  <c r="AY141" i="41"/>
  <c r="AY126" i="41"/>
  <c r="AY127" i="41"/>
  <c r="AY137" i="41"/>
  <c r="AY142" i="41"/>
  <c r="AY125" i="41"/>
  <c r="AY130" i="41"/>
  <c r="AY129" i="41"/>
  <c r="AY134" i="41"/>
  <c r="AY135" i="41"/>
  <c r="AY132" i="41"/>
  <c r="AY139" i="41"/>
  <c r="AY128" i="41"/>
  <c r="AY140" i="41"/>
  <c r="AY138" i="41"/>
  <c r="AY133" i="41"/>
  <c r="AY131" i="41"/>
  <c r="AY124" i="41"/>
  <c r="M357" i="38" l="1"/>
  <c r="DA242" i="38"/>
  <c r="Z243" i="38"/>
  <c r="D109" i="35"/>
  <c r="M109" i="35" s="1"/>
  <c r="C109" i="35"/>
  <c r="EJ334" i="38"/>
  <c r="CR187" i="38"/>
  <c r="Q188" i="38"/>
  <c r="AX8" i="37"/>
  <c r="AQ30" i="35"/>
  <c r="AR30" i="35" s="1"/>
  <c r="AS30" i="35" s="1"/>
  <c r="DA188" i="38"/>
  <c r="Z189" i="38"/>
  <c r="CN188" i="38"/>
  <c r="M189" i="38"/>
  <c r="BJ334" i="38"/>
  <c r="BJ114" i="38"/>
  <c r="EK114" i="38" s="1"/>
  <c r="BJ4" i="38"/>
  <c r="BA140" i="37"/>
  <c r="BJ224" i="38"/>
  <c r="EK224" i="38" s="1"/>
  <c r="BJ279" i="38"/>
  <c r="EK279" i="38" s="1"/>
  <c r="BJ169" i="38"/>
  <c r="EK169" i="38" s="1"/>
  <c r="BJ59" i="38"/>
  <c r="EK59" i="38" s="1"/>
  <c r="Q27" i="38"/>
  <c r="Z24" i="38"/>
  <c r="D165" i="37"/>
  <c r="D88" i="41" s="1"/>
  <c r="CN244" i="38"/>
  <c r="M245" i="38"/>
  <c r="CN133" i="38"/>
  <c r="M134" i="38"/>
  <c r="DA298" i="38"/>
  <c r="Z299" i="38"/>
  <c r="AZ63" i="41"/>
  <c r="CR297" i="38"/>
  <c r="Q298" i="38"/>
  <c r="CR353" i="38"/>
  <c r="Q354" i="38"/>
  <c r="DA134" i="38"/>
  <c r="Z135" i="38"/>
  <c r="DA78" i="38"/>
  <c r="Z79" i="38"/>
  <c r="DA354" i="38"/>
  <c r="Z355" i="38"/>
  <c r="CN299" i="38"/>
  <c r="M300" i="38"/>
  <c r="BP65" i="38"/>
  <c r="BP340" i="38"/>
  <c r="EQ340" i="38" s="1"/>
  <c r="BP230" i="38"/>
  <c r="EQ230" i="38" s="1"/>
  <c r="BP120" i="38"/>
  <c r="EQ120" i="38" s="1"/>
  <c r="BP10" i="38"/>
  <c r="BP285" i="38"/>
  <c r="EQ285" i="38" s="1"/>
  <c r="BP175" i="38"/>
  <c r="EQ175" i="38" s="1"/>
  <c r="BG146" i="37"/>
  <c r="BG69" i="41" s="1"/>
  <c r="H87" i="41"/>
  <c r="M22" i="38"/>
  <c r="CN78" i="38"/>
  <c r="M79" i="38"/>
  <c r="CR132" i="38"/>
  <c r="Q133" i="38"/>
  <c r="CR243" i="38"/>
  <c r="Q244" i="38"/>
  <c r="Q87" i="41"/>
  <c r="CR79" i="38"/>
  <c r="Q80" i="38"/>
  <c r="AP31" i="35"/>
  <c r="AQ31" i="35" s="1"/>
  <c r="AR31" i="35" s="1"/>
  <c r="AS31" i="35" s="1"/>
  <c r="AT32" i="35"/>
  <c r="AY36" i="35"/>
  <c r="D221" i="41"/>
  <c r="D224" i="41"/>
  <c r="D223" i="41"/>
  <c r="D222" i="41"/>
  <c r="Q221" i="41"/>
  <c r="Q219" i="41"/>
  <c r="Q222" i="41"/>
  <c r="Q220" i="41"/>
  <c r="H222" i="41"/>
  <c r="H221" i="41"/>
  <c r="H220" i="41"/>
  <c r="H219" i="41"/>
  <c r="AZ130" i="41"/>
  <c r="AZ142" i="41"/>
  <c r="AZ129" i="41"/>
  <c r="AZ128" i="41"/>
  <c r="AZ134" i="41"/>
  <c r="AZ140" i="41"/>
  <c r="AZ138" i="41"/>
  <c r="AZ131" i="41"/>
  <c r="AZ124" i="41"/>
  <c r="AZ125" i="41"/>
  <c r="AZ141" i="41"/>
  <c r="AZ132" i="41"/>
  <c r="AZ139" i="41"/>
  <c r="AZ127" i="41"/>
  <c r="AZ126" i="41"/>
  <c r="AZ136" i="41"/>
  <c r="AZ133" i="41"/>
  <c r="AZ135" i="41"/>
  <c r="AZ137" i="41"/>
  <c r="CN357" i="38" l="1"/>
  <c r="M358" i="38"/>
  <c r="S30" i="35"/>
  <c r="CN245" i="38"/>
  <c r="M246" i="38"/>
  <c r="Q28" i="38"/>
  <c r="DA355" i="38"/>
  <c r="Z356" i="38"/>
  <c r="CR298" i="38"/>
  <c r="Q299" i="38"/>
  <c r="CR244" i="38"/>
  <c r="Q245" i="38"/>
  <c r="DA189" i="38"/>
  <c r="Z190" i="38"/>
  <c r="DA79" i="38"/>
  <c r="Z80" i="38"/>
  <c r="CR133" i="38"/>
  <c r="Q134" i="38"/>
  <c r="C110" i="35"/>
  <c r="D110" i="35"/>
  <c r="AX141" i="37"/>
  <c r="BG115" i="38"/>
  <c r="EH115" i="38" s="1"/>
  <c r="BG170" i="38"/>
  <c r="BG335" i="38"/>
  <c r="BG60" i="38"/>
  <c r="EH60" i="38" s="1"/>
  <c r="BG225" i="38"/>
  <c r="EH225" i="38" s="1"/>
  <c r="AY8" i="37"/>
  <c r="BG5" i="38"/>
  <c r="BG280" i="38"/>
  <c r="EH280" i="38" s="1"/>
  <c r="DA243" i="38"/>
  <c r="Z244" i="38"/>
  <c r="CN79" i="38"/>
  <c r="M80" i="38"/>
  <c r="DA299" i="38"/>
  <c r="Z300" i="38"/>
  <c r="BA63" i="41"/>
  <c r="DA135" i="38"/>
  <c r="Z136" i="38"/>
  <c r="DA136" i="38" s="1"/>
  <c r="CN134" i="38"/>
  <c r="M135" i="38"/>
  <c r="CR80" i="38"/>
  <c r="Q81" i="38"/>
  <c r="M23" i="38"/>
  <c r="Z25" i="38"/>
  <c r="CN300" i="38"/>
  <c r="M301" i="38"/>
  <c r="CR354" i="38"/>
  <c r="Q355" i="38"/>
  <c r="EK334" i="38"/>
  <c r="CR188" i="38"/>
  <c r="Q189" i="38"/>
  <c r="CN189" i="38"/>
  <c r="M190" i="38"/>
  <c r="AT33" i="35"/>
  <c r="AP32" i="35"/>
  <c r="AQ32" i="35" s="1"/>
  <c r="AR32" i="35" s="1"/>
  <c r="AS32" i="35" s="1"/>
  <c r="AY37" i="35"/>
  <c r="BA137" i="41"/>
  <c r="BA128" i="41"/>
  <c r="BA133" i="41"/>
  <c r="BA127" i="41"/>
  <c r="BA125" i="41"/>
  <c r="BA139" i="41"/>
  <c r="BA124" i="41"/>
  <c r="BA136" i="41"/>
  <c r="BA141" i="41"/>
  <c r="BA126" i="41"/>
  <c r="BA131" i="41"/>
  <c r="BA129" i="41"/>
  <c r="BA142" i="41"/>
  <c r="BA130" i="41"/>
  <c r="BA140" i="41"/>
  <c r="BA132" i="41"/>
  <c r="BA134" i="41"/>
  <c r="BA138" i="41"/>
  <c r="BA135" i="41"/>
  <c r="CN358" i="38" l="1"/>
  <c r="M359" i="38"/>
  <c r="CN359" i="38" s="1"/>
  <c r="S31" i="35"/>
  <c r="M24" i="38"/>
  <c r="H32" i="37"/>
  <c r="M110" i="35"/>
  <c r="Q32" i="37" s="1"/>
  <c r="C111" i="35"/>
  <c r="D111" i="35"/>
  <c r="M111" i="35" s="1"/>
  <c r="DA244" i="38"/>
  <c r="Z245" i="38"/>
  <c r="CR81" i="38"/>
  <c r="Q82" i="38"/>
  <c r="CR82" i="38" s="1"/>
  <c r="CN246" i="38"/>
  <c r="M247" i="38"/>
  <c r="CR245" i="38"/>
  <c r="Q246" i="38"/>
  <c r="CN190" i="38"/>
  <c r="M191" i="38"/>
  <c r="CR355" i="38"/>
  <c r="Q356" i="38"/>
  <c r="BH60" i="38"/>
  <c r="EI60" i="38" s="1"/>
  <c r="BH170" i="38"/>
  <c r="EI170" i="38" s="1"/>
  <c r="BH5" i="38"/>
  <c r="AZ8" i="37"/>
  <c r="BH115" i="38"/>
  <c r="BH335" i="38"/>
  <c r="BH225" i="38"/>
  <c r="EI225" i="38" s="1"/>
  <c r="AY141" i="37"/>
  <c r="BH280" i="38"/>
  <c r="EI280" i="38" s="1"/>
  <c r="CN135" i="38"/>
  <c r="M136" i="38"/>
  <c r="CR299" i="38"/>
  <c r="Q300" i="38"/>
  <c r="Z137" i="38"/>
  <c r="CN301" i="38"/>
  <c r="M302" i="38"/>
  <c r="CR134" i="38"/>
  <c r="Q135" i="38"/>
  <c r="EH335" i="38"/>
  <c r="Z26" i="38"/>
  <c r="DA300" i="38"/>
  <c r="Z301" i="38"/>
  <c r="DA80" i="38"/>
  <c r="Z81" i="38"/>
  <c r="CR189" i="38"/>
  <c r="Q190" i="38"/>
  <c r="DA356" i="38"/>
  <c r="Z357" i="38"/>
  <c r="DA357" i="38" s="1"/>
  <c r="CN80" i="38"/>
  <c r="M81" i="38"/>
  <c r="AX64" i="41"/>
  <c r="DA190" i="38"/>
  <c r="Z191" i="38"/>
  <c r="AP33" i="35"/>
  <c r="AQ33" i="35" s="1"/>
  <c r="AR33" i="35" s="1"/>
  <c r="AS33" i="35" s="1"/>
  <c r="AT34" i="35"/>
  <c r="S32" i="35"/>
  <c r="AY38" i="35"/>
  <c r="AX144" i="41"/>
  <c r="AX145" i="41"/>
  <c r="AX146" i="41"/>
  <c r="AX143" i="41"/>
  <c r="DA137" i="38" l="1"/>
  <c r="Z138" i="38"/>
  <c r="DA138" i="38" s="1"/>
  <c r="M248" i="38"/>
  <c r="CN248" i="38" s="1"/>
  <c r="CN247" i="38"/>
  <c r="Z27" i="38"/>
  <c r="Q165" i="37"/>
  <c r="Q88" i="41" s="1"/>
  <c r="H165" i="37"/>
  <c r="H88" i="41" s="1"/>
  <c r="Q29" i="38"/>
  <c r="CN136" i="38"/>
  <c r="M137" i="38"/>
  <c r="CR356" i="38"/>
  <c r="Q357" i="38"/>
  <c r="CR300" i="38"/>
  <c r="Q301" i="38"/>
  <c r="DA191" i="38"/>
  <c r="Z192" i="38"/>
  <c r="CR190" i="38"/>
  <c r="Q191" i="38"/>
  <c r="CN191" i="38"/>
  <c r="M192" i="38"/>
  <c r="DA245" i="38"/>
  <c r="Z246" i="38"/>
  <c r="M25" i="38"/>
  <c r="DA81" i="38"/>
  <c r="Z82" i="38"/>
  <c r="Q136" i="38"/>
  <c r="CR135" i="38"/>
  <c r="AY64" i="41"/>
  <c r="Z358" i="38"/>
  <c r="DA358" i="38" s="1"/>
  <c r="CR246" i="38"/>
  <c r="Q247" i="38"/>
  <c r="CR247" i="38" s="1"/>
  <c r="BI335" i="38"/>
  <c r="BI280" i="38"/>
  <c r="EJ280" i="38" s="1"/>
  <c r="BA8" i="37"/>
  <c r="BI60" i="38"/>
  <c r="EJ60" i="38" s="1"/>
  <c r="BI170" i="38"/>
  <c r="EJ170" i="38" s="1"/>
  <c r="BI115" i="38"/>
  <c r="EJ115" i="38" s="1"/>
  <c r="BI5" i="38"/>
  <c r="AZ141" i="37"/>
  <c r="BI225" i="38"/>
  <c r="EJ225" i="38" s="1"/>
  <c r="C112" i="35"/>
  <c r="D33" i="37" s="1"/>
  <c r="D112" i="35"/>
  <c r="M112" i="35" s="1"/>
  <c r="CN81" i="38"/>
  <c r="M82" i="38"/>
  <c r="M303" i="38"/>
  <c r="CN302" i="38"/>
  <c r="EI335" i="38"/>
  <c r="DA301" i="38"/>
  <c r="Z302" i="38"/>
  <c r="Q83" i="38"/>
  <c r="CR83" i="38" s="1"/>
  <c r="AT35" i="35"/>
  <c r="AP34" i="35"/>
  <c r="AY39" i="35"/>
  <c r="BG14" i="37" s="1"/>
  <c r="AY144" i="41"/>
  <c r="AY146" i="41"/>
  <c r="AY145" i="41"/>
  <c r="AY143" i="41"/>
  <c r="Q225" i="41"/>
  <c r="Q226" i="41"/>
  <c r="Q224" i="41"/>
  <c r="Q223" i="41"/>
  <c r="H224" i="41"/>
  <c r="H223" i="41"/>
  <c r="H225" i="41"/>
  <c r="H226" i="41"/>
  <c r="M249" i="38" l="1"/>
  <c r="CN249" i="38" s="1"/>
  <c r="S33" i="35"/>
  <c r="Q248" i="38"/>
  <c r="BP341" i="38"/>
  <c r="EQ341" i="38" s="1"/>
  <c r="BP176" i="38"/>
  <c r="EQ176" i="38" s="1"/>
  <c r="BP11" i="38"/>
  <c r="BG147" i="37"/>
  <c r="BG70" i="41" s="1"/>
  <c r="BP286" i="38"/>
  <c r="EQ286" i="38" s="1"/>
  <c r="BP121" i="38"/>
  <c r="EQ121" i="38" s="1"/>
  <c r="BP66" i="38"/>
  <c r="BP231" i="38"/>
  <c r="EQ231" i="38" s="1"/>
  <c r="EJ335" i="38"/>
  <c r="Z83" i="38"/>
  <c r="DA83" i="38" s="1"/>
  <c r="DA82" i="38"/>
  <c r="Z84" i="38"/>
  <c r="DA84" i="38" s="1"/>
  <c r="Z193" i="38"/>
  <c r="DA193" i="38" s="1"/>
  <c r="DA192" i="38"/>
  <c r="AX9" i="37"/>
  <c r="AQ34" i="35"/>
  <c r="AR34" i="35" s="1"/>
  <c r="AS34" i="35" s="1"/>
  <c r="Q84" i="38"/>
  <c r="CR84" i="38" s="1"/>
  <c r="Z28" i="38"/>
  <c r="CR301" i="38"/>
  <c r="Q302" i="38"/>
  <c r="CR191" i="38"/>
  <c r="Q192" i="38"/>
  <c r="Z303" i="38"/>
  <c r="DA302" i="38"/>
  <c r="M26" i="38"/>
  <c r="CN303" i="38"/>
  <c r="M304" i="38"/>
  <c r="CN304" i="38" s="1"/>
  <c r="BJ5" i="38"/>
  <c r="BJ170" i="38"/>
  <c r="EK170" i="38" s="1"/>
  <c r="BJ115" i="38"/>
  <c r="EK115" i="38" s="1"/>
  <c r="BA141" i="37"/>
  <c r="BJ225" i="38"/>
  <c r="EK225" i="38" s="1"/>
  <c r="BJ60" i="38"/>
  <c r="EK60" i="38" s="1"/>
  <c r="BJ280" i="38"/>
  <c r="EK280" i="38" s="1"/>
  <c r="BJ335" i="38"/>
  <c r="D166" i="37"/>
  <c r="D89" i="41" s="1"/>
  <c r="M360" i="38"/>
  <c r="CN360" i="38" s="1"/>
  <c r="AZ64" i="41"/>
  <c r="CR357" i="38"/>
  <c r="Q358" i="38"/>
  <c r="CR358" i="38" s="1"/>
  <c r="M83" i="38"/>
  <c r="CN82" i="38"/>
  <c r="DA246" i="38"/>
  <c r="Z247" i="38"/>
  <c r="CR136" i="38"/>
  <c r="Q137" i="38"/>
  <c r="D113" i="35"/>
  <c r="M113" i="35" s="1"/>
  <c r="C113" i="35"/>
  <c r="Z139" i="38"/>
  <c r="DA139" i="38" s="1"/>
  <c r="M193" i="38"/>
  <c r="CN192" i="38"/>
  <c r="Z194" i="38"/>
  <c r="DA194" i="38" s="1"/>
  <c r="CN137" i="38"/>
  <c r="M138" i="38"/>
  <c r="CN138" i="38" s="1"/>
  <c r="Z359" i="38"/>
  <c r="DA359" i="38" s="1"/>
  <c r="AP35" i="35"/>
  <c r="AQ35" i="35" s="1"/>
  <c r="AR35" i="35" s="1"/>
  <c r="AS35" i="35" s="1"/>
  <c r="AT36" i="35"/>
  <c r="AY40" i="35"/>
  <c r="D225" i="41"/>
  <c r="D228" i="41"/>
  <c r="D227" i="41"/>
  <c r="D226" i="41"/>
  <c r="AZ145" i="41"/>
  <c r="AZ143" i="41"/>
  <c r="AZ146" i="41"/>
  <c r="AZ144" i="41"/>
  <c r="S34" i="35" l="1"/>
  <c r="M250" i="38"/>
  <c r="CN250" i="38" s="1"/>
  <c r="CR248" i="38"/>
  <c r="Q249" i="38"/>
  <c r="CR249" i="38" s="1"/>
  <c r="CN83" i="38"/>
  <c r="M84" i="38"/>
  <c r="CN84" i="38" s="1"/>
  <c r="AX142" i="37"/>
  <c r="BG6" i="38"/>
  <c r="BG226" i="38"/>
  <c r="EH226" i="38" s="1"/>
  <c r="AY9" i="37"/>
  <c r="BG171" i="38"/>
  <c r="BG61" i="38"/>
  <c r="EH61" i="38" s="1"/>
  <c r="BG281" i="38"/>
  <c r="EH281" i="38" s="1"/>
  <c r="BG116" i="38"/>
  <c r="EH116" i="38" s="1"/>
  <c r="BG336" i="38"/>
  <c r="EK335" i="38"/>
  <c r="M27" i="38"/>
  <c r="D114" i="35"/>
  <c r="C114" i="35"/>
  <c r="Q303" i="38"/>
  <c r="CR302" i="38"/>
  <c r="CN193" i="38"/>
  <c r="M194" i="38"/>
  <c r="DA303" i="38"/>
  <c r="Z304" i="38"/>
  <c r="DA304" i="38" s="1"/>
  <c r="CR137" i="38"/>
  <c r="Q138" i="38"/>
  <c r="CR138" i="38" s="1"/>
  <c r="BA64" i="41"/>
  <c r="CR192" i="38"/>
  <c r="Q193" i="38"/>
  <c r="CR193" i="38" s="1"/>
  <c r="M85" i="38"/>
  <c r="CN85" i="38" s="1"/>
  <c r="Z248" i="38"/>
  <c r="DA248" i="38" s="1"/>
  <c r="DA247" i="38"/>
  <c r="M305" i="38"/>
  <c r="CN305" i="38" s="1"/>
  <c r="Q194" i="38"/>
  <c r="CR194" i="38" s="1"/>
  <c r="M139" i="38"/>
  <c r="Z29" i="38"/>
  <c r="Q359" i="38"/>
  <c r="CR359" i="38" s="1"/>
  <c r="AP36" i="35"/>
  <c r="AQ36" i="35" s="1"/>
  <c r="AR36" i="35" s="1"/>
  <c r="AS36" i="35" s="1"/>
  <c r="AT37" i="35"/>
  <c r="AY41" i="35"/>
  <c r="BA144" i="41"/>
  <c r="BA145" i="41"/>
  <c r="BA143" i="41"/>
  <c r="BA146" i="41"/>
  <c r="S35" i="35" l="1"/>
  <c r="CN139" i="38"/>
  <c r="M140" i="38"/>
  <c r="CN140" i="38" s="1"/>
  <c r="AY142" i="37"/>
  <c r="BH171" i="38"/>
  <c r="EI171" i="38" s="1"/>
  <c r="BH116" i="38"/>
  <c r="BH61" i="38"/>
  <c r="EI61" i="38" s="1"/>
  <c r="BH6" i="38"/>
  <c r="BH226" i="38"/>
  <c r="EI226" i="38" s="1"/>
  <c r="AZ9" i="37"/>
  <c r="BH336" i="38"/>
  <c r="BH281" i="38"/>
  <c r="EI281" i="38" s="1"/>
  <c r="Q139" i="38"/>
  <c r="CR139" i="38" s="1"/>
  <c r="CN194" i="38"/>
  <c r="M195" i="38"/>
  <c r="CN195" i="38" s="1"/>
  <c r="M28" i="38"/>
  <c r="C115" i="35"/>
  <c r="D115" i="35"/>
  <c r="M115" i="35" s="1"/>
  <c r="AX65" i="41"/>
  <c r="CR303" i="38"/>
  <c r="Q304" i="38"/>
  <c r="CR304" i="38" s="1"/>
  <c r="Z249" i="38"/>
  <c r="DA249" i="38" s="1"/>
  <c r="H33" i="37"/>
  <c r="M114" i="35"/>
  <c r="Q33" i="37" s="1"/>
  <c r="EH336" i="38"/>
  <c r="AP37" i="35"/>
  <c r="AQ37" i="35" s="1"/>
  <c r="AR37" i="35" s="1"/>
  <c r="AS37" i="35" s="1"/>
  <c r="AT38" i="35"/>
  <c r="AY42" i="35"/>
  <c r="AX149" i="41"/>
  <c r="AX150" i="41"/>
  <c r="AX148" i="41"/>
  <c r="AX147" i="41"/>
  <c r="S36" i="35" l="1"/>
  <c r="M29" i="38"/>
  <c r="AY65" i="41"/>
  <c r="Q166" i="37"/>
  <c r="Q89" i="41" s="1"/>
  <c r="Z30" i="38"/>
  <c r="Z305" i="38"/>
  <c r="DA305" i="38" s="1"/>
  <c r="Z195" i="38"/>
  <c r="DA195" i="38" s="1"/>
  <c r="Z360" i="38"/>
  <c r="DA360" i="38" s="1"/>
  <c r="Z85" i="38"/>
  <c r="DA85" i="38" s="1"/>
  <c r="Z250" i="38"/>
  <c r="DA250" i="38" s="1"/>
  <c r="Z140" i="38"/>
  <c r="DA140" i="38" s="1"/>
  <c r="Q140" i="38"/>
  <c r="CR140" i="38" s="1"/>
  <c r="Q85" i="38"/>
  <c r="CR85" i="38" s="1"/>
  <c r="Q360" i="38"/>
  <c r="CR360" i="38" s="1"/>
  <c r="Q195" i="38"/>
  <c r="CR195" i="38" s="1"/>
  <c r="Q30" i="38"/>
  <c r="H166" i="37"/>
  <c r="H89" i="41" s="1"/>
  <c r="Q305" i="38"/>
  <c r="CR305" i="38" s="1"/>
  <c r="Q250" i="38"/>
  <c r="CR250" i="38" s="1"/>
  <c r="EI336" i="38"/>
  <c r="BA9" i="37"/>
  <c r="AZ142" i="37"/>
  <c r="BI171" i="38"/>
  <c r="EJ171" i="38" s="1"/>
  <c r="BI226" i="38"/>
  <c r="EJ226" i="38" s="1"/>
  <c r="BI336" i="38"/>
  <c r="BI116" i="38"/>
  <c r="EJ116" i="38" s="1"/>
  <c r="BI6" i="38"/>
  <c r="BI61" i="38"/>
  <c r="EJ61" i="38" s="1"/>
  <c r="BI281" i="38"/>
  <c r="EJ281" i="38" s="1"/>
  <c r="D116" i="35"/>
  <c r="M116" i="35" s="1"/>
  <c r="C116" i="35"/>
  <c r="D34" i="37" s="1"/>
  <c r="AP38" i="35"/>
  <c r="AT39" i="35"/>
  <c r="S37" i="35"/>
  <c r="AY43" i="35"/>
  <c r="BG15" i="37" s="1"/>
  <c r="AY150" i="41"/>
  <c r="AY148" i="41"/>
  <c r="AY149" i="41"/>
  <c r="AY147" i="41"/>
  <c r="Q230" i="41"/>
  <c r="Q228" i="41"/>
  <c r="Q229" i="41"/>
  <c r="Q227" i="41"/>
  <c r="H228" i="41"/>
  <c r="H227" i="41"/>
  <c r="H229" i="41"/>
  <c r="H230" i="41"/>
  <c r="EJ336" i="38" l="1"/>
  <c r="AZ65" i="41"/>
  <c r="BJ281" i="38"/>
  <c r="EK281" i="38" s="1"/>
  <c r="BJ6" i="38"/>
  <c r="BJ171" i="38"/>
  <c r="EK171" i="38" s="1"/>
  <c r="BJ61" i="38"/>
  <c r="EK61" i="38" s="1"/>
  <c r="BJ226" i="38"/>
  <c r="EK226" i="38" s="1"/>
  <c r="BA142" i="37"/>
  <c r="BJ116" i="38"/>
  <c r="EK116" i="38" s="1"/>
  <c r="BJ336" i="38"/>
  <c r="BP12" i="38"/>
  <c r="BP232" i="38"/>
  <c r="EQ232" i="38" s="1"/>
  <c r="BP122" i="38"/>
  <c r="EQ122" i="38" s="1"/>
  <c r="BP287" i="38"/>
  <c r="EQ287" i="38" s="1"/>
  <c r="BP67" i="38"/>
  <c r="BG148" i="37"/>
  <c r="BG71" i="41" s="1"/>
  <c r="BP177" i="38"/>
  <c r="EQ177" i="38" s="1"/>
  <c r="BP342" i="38"/>
  <c r="EQ342" i="38" s="1"/>
  <c r="AX10" i="37"/>
  <c r="AQ38" i="35"/>
  <c r="AR38" i="35" s="1"/>
  <c r="AS38" i="35" s="1"/>
  <c r="M251" i="38"/>
  <c r="CN251" i="38" s="1"/>
  <c r="D167" i="37"/>
  <c r="D90" i="41" s="1"/>
  <c r="M306" i="38"/>
  <c r="CN306" i="38" s="1"/>
  <c r="M86" i="38"/>
  <c r="CN86" i="38" s="1"/>
  <c r="M361" i="38"/>
  <c r="CN361" i="38" s="1"/>
  <c r="M196" i="38"/>
  <c r="CN196" i="38" s="1"/>
  <c r="M141" i="38"/>
  <c r="CN141" i="38" s="1"/>
  <c r="D117" i="35"/>
  <c r="M117" i="35" s="1"/>
  <c r="C117" i="35"/>
  <c r="M30" i="38"/>
  <c r="M31" i="38" s="1"/>
  <c r="AT40" i="35"/>
  <c r="AP39" i="35"/>
  <c r="AQ39" i="35" s="1"/>
  <c r="AR39" i="35" s="1"/>
  <c r="AS39" i="35" s="1"/>
  <c r="AY44" i="35"/>
  <c r="AZ148" i="41"/>
  <c r="AZ149" i="41"/>
  <c r="AZ147" i="41"/>
  <c r="AZ150" i="41"/>
  <c r="D230" i="41"/>
  <c r="D232" i="41"/>
  <c r="D231" i="41"/>
  <c r="D229" i="41"/>
  <c r="S38" i="35" l="1"/>
  <c r="C118" i="35"/>
  <c r="D118" i="35"/>
  <c r="EK336" i="38"/>
  <c r="BA65" i="41"/>
  <c r="AY10" i="37"/>
  <c r="BG62" i="38"/>
  <c r="EH62" i="38" s="1"/>
  <c r="BG172" i="38"/>
  <c r="AX143" i="37"/>
  <c r="BG7" i="38"/>
  <c r="BG337" i="38"/>
  <c r="BG117" i="38"/>
  <c r="EH117" i="38" s="1"/>
  <c r="BG282" i="38"/>
  <c r="EH282" i="38" s="1"/>
  <c r="BG227" i="38"/>
  <c r="EH227" i="38" s="1"/>
  <c r="AT41" i="35"/>
  <c r="AP40" i="35"/>
  <c r="AQ40" i="35" s="1"/>
  <c r="AR40" i="35" s="1"/>
  <c r="AS40" i="35" s="1"/>
  <c r="AY45" i="35"/>
  <c r="BA150" i="41"/>
  <c r="BA149" i="41"/>
  <c r="BA148" i="41"/>
  <c r="BA147" i="41"/>
  <c r="S39" i="35" l="1"/>
  <c r="EH337" i="38"/>
  <c r="AX66" i="41"/>
  <c r="D119" i="35"/>
  <c r="M119" i="35" s="1"/>
  <c r="C119" i="35"/>
  <c r="BH62" i="38"/>
  <c r="EI62" i="38" s="1"/>
  <c r="AY143" i="37"/>
  <c r="BH7" i="38"/>
  <c r="BH117" i="38"/>
  <c r="BH227" i="38"/>
  <c r="EI227" i="38" s="1"/>
  <c r="BH172" i="38"/>
  <c r="EI172" i="38" s="1"/>
  <c r="BH282" i="38"/>
  <c r="EI282" i="38" s="1"/>
  <c r="BH337" i="38"/>
  <c r="AZ10" i="37"/>
  <c r="H34" i="37"/>
  <c r="M118" i="35"/>
  <c r="Q34" i="37" s="1"/>
  <c r="AT42" i="35"/>
  <c r="AP41" i="35"/>
  <c r="AQ41" i="35" s="1"/>
  <c r="AR41" i="35" s="1"/>
  <c r="AS41" i="35" s="1"/>
  <c r="AY46" i="35"/>
  <c r="AX154" i="41"/>
  <c r="AX152" i="41"/>
  <c r="AX151" i="41"/>
  <c r="AX153" i="41"/>
  <c r="S40" i="35" l="1"/>
  <c r="BI62" i="38"/>
  <c r="EJ62" i="38" s="1"/>
  <c r="BI7" i="38"/>
  <c r="BI282" i="38"/>
  <c r="EJ282" i="38" s="1"/>
  <c r="AZ143" i="37"/>
  <c r="BI337" i="38"/>
  <c r="BI172" i="38"/>
  <c r="EJ172" i="38" s="1"/>
  <c r="BA10" i="37"/>
  <c r="BI117" i="38"/>
  <c r="EJ117" i="38" s="1"/>
  <c r="BI227" i="38"/>
  <c r="EJ227" i="38" s="1"/>
  <c r="EI337" i="38"/>
  <c r="D120" i="35"/>
  <c r="M120" i="35" s="1"/>
  <c r="C120" i="35"/>
  <c r="D35" i="37" s="1"/>
  <c r="AY66" i="41"/>
  <c r="Q167" i="37"/>
  <c r="Q90" i="41" s="1"/>
  <c r="Z86" i="38"/>
  <c r="DA86" i="38" s="1"/>
  <c r="Z251" i="38"/>
  <c r="DA251" i="38" s="1"/>
  <c r="Z361" i="38"/>
  <c r="DA361" i="38" s="1"/>
  <c r="Z141" i="38"/>
  <c r="DA141" i="38" s="1"/>
  <c r="Z31" i="38"/>
  <c r="Z306" i="38"/>
  <c r="DA306" i="38" s="1"/>
  <c r="Z196" i="38"/>
  <c r="DA196" i="38" s="1"/>
  <c r="Q251" i="38"/>
  <c r="CR251" i="38" s="1"/>
  <c r="Q141" i="38"/>
  <c r="CR141" i="38" s="1"/>
  <c r="Q31" i="38"/>
  <c r="Q306" i="38"/>
  <c r="CR306" i="38" s="1"/>
  <c r="H167" i="37"/>
  <c r="H90" i="41" s="1"/>
  <c r="Q196" i="38"/>
  <c r="CR196" i="38" s="1"/>
  <c r="Q86" i="38"/>
  <c r="CR86" i="38" s="1"/>
  <c r="Q361" i="38"/>
  <c r="CR361" i="38" s="1"/>
  <c r="AP42" i="35"/>
  <c r="AT43" i="35"/>
  <c r="AY47" i="35"/>
  <c r="BG16" i="37" s="1"/>
  <c r="AY153" i="41"/>
  <c r="AY151" i="41"/>
  <c r="AY152" i="41"/>
  <c r="AY154" i="41"/>
  <c r="Q232" i="41"/>
  <c r="Q233" i="41"/>
  <c r="Q231" i="41"/>
  <c r="Q234" i="41"/>
  <c r="H234" i="41"/>
  <c r="H233" i="41"/>
  <c r="H232" i="41"/>
  <c r="H231" i="41"/>
  <c r="S41" i="35" l="1"/>
  <c r="D121" i="35"/>
  <c r="M121" i="35" s="1"/>
  <c r="C121" i="35"/>
  <c r="BP178" i="38"/>
  <c r="EQ178" i="38" s="1"/>
  <c r="BP343" i="38"/>
  <c r="EQ343" i="38" s="1"/>
  <c r="BP13" i="38"/>
  <c r="BP123" i="38"/>
  <c r="EQ123" i="38" s="1"/>
  <c r="BP233" i="38"/>
  <c r="EQ233" i="38" s="1"/>
  <c r="BP288" i="38"/>
  <c r="EQ288" i="38" s="1"/>
  <c r="BP68" i="38"/>
  <c r="BG149" i="37"/>
  <c r="BG72" i="41" s="1"/>
  <c r="BJ282" i="38"/>
  <c r="EK282" i="38" s="1"/>
  <c r="BJ227" i="38"/>
  <c r="EK227" i="38" s="1"/>
  <c r="BJ62" i="38"/>
  <c r="EK62" i="38" s="1"/>
  <c r="BJ172" i="38"/>
  <c r="EK172" i="38" s="1"/>
  <c r="BA143" i="37"/>
  <c r="BJ117" i="38"/>
  <c r="EK117" i="38" s="1"/>
  <c r="BJ337" i="38"/>
  <c r="BJ7" i="38"/>
  <c r="EJ337" i="38"/>
  <c r="AX11" i="37"/>
  <c r="AQ42" i="35"/>
  <c r="AR42" i="35" s="1"/>
  <c r="AS42" i="35" s="1"/>
  <c r="AZ66" i="41"/>
  <c r="D168" i="37"/>
  <c r="D91" i="41" s="1"/>
  <c r="M32" i="38"/>
  <c r="M307" i="38"/>
  <c r="CN307" i="38" s="1"/>
  <c r="M197" i="38"/>
  <c r="CN197" i="38" s="1"/>
  <c r="M252" i="38"/>
  <c r="CN252" i="38" s="1"/>
  <c r="M142" i="38"/>
  <c r="CN142" i="38" s="1"/>
  <c r="M362" i="38"/>
  <c r="CN362" i="38" s="1"/>
  <c r="M87" i="38"/>
  <c r="CN87" i="38" s="1"/>
  <c r="AT44" i="35"/>
  <c r="AP43" i="35"/>
  <c r="AQ43" i="35" s="1"/>
  <c r="AR43" i="35" s="1"/>
  <c r="AS43" i="35" s="1"/>
  <c r="AY48" i="35"/>
  <c r="D234" i="41"/>
  <c r="D235" i="41"/>
  <c r="D236" i="41"/>
  <c r="D233" i="41"/>
  <c r="AZ154" i="41"/>
  <c r="AZ152" i="41"/>
  <c r="AZ153" i="41"/>
  <c r="AZ151" i="41"/>
  <c r="S42" i="35" l="1"/>
  <c r="C122" i="35"/>
  <c r="D122" i="35"/>
  <c r="BA66" i="41"/>
  <c r="EK337" i="38"/>
  <c r="BG8" i="38"/>
  <c r="AX144" i="37"/>
  <c r="AY11" i="37"/>
  <c r="BG283" i="38"/>
  <c r="EH283" i="38" s="1"/>
  <c r="BG338" i="38"/>
  <c r="BG228" i="38"/>
  <c r="EH228" i="38" s="1"/>
  <c r="BG63" i="38"/>
  <c r="EH63" i="38" s="1"/>
  <c r="BG118" i="38"/>
  <c r="EH118" i="38" s="1"/>
  <c r="BG173" i="38"/>
  <c r="AT45" i="35"/>
  <c r="AP44" i="35"/>
  <c r="AQ44" i="35" s="1"/>
  <c r="AR44" i="35" s="1"/>
  <c r="AS44" i="35" s="1"/>
  <c r="AY49" i="35"/>
  <c r="BA153" i="41"/>
  <c r="BA154" i="41"/>
  <c r="BA151" i="41"/>
  <c r="BA152" i="41"/>
  <c r="S43" i="35" l="1"/>
  <c r="AX67" i="41"/>
  <c r="BH173" i="38"/>
  <c r="EI173" i="38" s="1"/>
  <c r="AZ11" i="37"/>
  <c r="BH338" i="38"/>
  <c r="AY144" i="37"/>
  <c r="BH8" i="38"/>
  <c r="BH118" i="38"/>
  <c r="BH63" i="38"/>
  <c r="EI63" i="38" s="1"/>
  <c r="BH228" i="38"/>
  <c r="EI228" i="38" s="1"/>
  <c r="BH283" i="38"/>
  <c r="EI283" i="38" s="1"/>
  <c r="D123" i="35"/>
  <c r="M123" i="35" s="1"/>
  <c r="C123" i="35"/>
  <c r="H35" i="37"/>
  <c r="M122" i="35"/>
  <c r="Q35" i="37" s="1"/>
  <c r="EH338" i="38"/>
  <c r="AT46" i="35"/>
  <c r="AP45" i="35"/>
  <c r="AQ45" i="35" s="1"/>
  <c r="AR45" i="35" s="1"/>
  <c r="AS45" i="35" s="1"/>
  <c r="S44" i="35"/>
  <c r="AY50" i="35"/>
  <c r="AX158" i="41"/>
  <c r="AX157" i="41"/>
  <c r="AX155" i="41"/>
  <c r="AX156" i="41"/>
  <c r="Q168" i="37" l="1"/>
  <c r="Q91" i="41" s="1"/>
  <c r="Z32" i="38"/>
  <c r="Z362" i="38"/>
  <c r="DA362" i="38" s="1"/>
  <c r="Z307" i="38"/>
  <c r="DA307" i="38" s="1"/>
  <c r="Z197" i="38"/>
  <c r="DA197" i="38" s="1"/>
  <c r="Z252" i="38"/>
  <c r="DA252" i="38" s="1"/>
  <c r="Z87" i="38"/>
  <c r="DA87" i="38" s="1"/>
  <c r="Z142" i="38"/>
  <c r="DA142" i="38" s="1"/>
  <c r="Q32" i="38"/>
  <c r="Q252" i="38"/>
  <c r="CR252" i="38" s="1"/>
  <c r="Q142" i="38"/>
  <c r="CR142" i="38" s="1"/>
  <c r="Q87" i="38"/>
  <c r="CR87" i="38" s="1"/>
  <c r="Q362" i="38"/>
  <c r="CR362" i="38" s="1"/>
  <c r="Q197" i="38"/>
  <c r="CR197" i="38" s="1"/>
  <c r="H168" i="37"/>
  <c r="H91" i="41" s="1"/>
  <c r="Q307" i="38"/>
  <c r="CR307" i="38" s="1"/>
  <c r="AY67" i="41"/>
  <c r="EI338" i="38"/>
  <c r="D124" i="35"/>
  <c r="M124" i="35" s="1"/>
  <c r="C124" i="35"/>
  <c r="D36" i="37" s="1"/>
  <c r="BI63" i="38"/>
  <c r="EJ63" i="38" s="1"/>
  <c r="BI118" i="38"/>
  <c r="EJ118" i="38" s="1"/>
  <c r="BI283" i="38"/>
  <c r="EJ283" i="38" s="1"/>
  <c r="BI228" i="38"/>
  <c r="EJ228" i="38" s="1"/>
  <c r="BA11" i="37"/>
  <c r="AZ144" i="37"/>
  <c r="BI8" i="38"/>
  <c r="BI338" i="38"/>
  <c r="BI173" i="38"/>
  <c r="EJ173" i="38" s="1"/>
  <c r="AT47" i="35"/>
  <c r="AP46" i="35"/>
  <c r="AY51" i="35"/>
  <c r="BG17" i="37" s="1"/>
  <c r="Q237" i="41"/>
  <c r="Q236" i="41"/>
  <c r="Q238" i="41"/>
  <c r="Q235" i="41"/>
  <c r="H235" i="41"/>
  <c r="H236" i="41"/>
  <c r="H237" i="41"/>
  <c r="H238" i="41"/>
  <c r="AY156" i="41"/>
  <c r="AY158" i="41"/>
  <c r="AY155" i="41"/>
  <c r="AY157" i="41"/>
  <c r="S45" i="35" l="1"/>
  <c r="EJ338" i="38"/>
  <c r="AZ67" i="41"/>
  <c r="BJ338" i="38"/>
  <c r="BJ63" i="38"/>
  <c r="EK63" i="38" s="1"/>
  <c r="BJ8" i="38"/>
  <c r="BJ283" i="38"/>
  <c r="EK283" i="38" s="1"/>
  <c r="BA144" i="37"/>
  <c r="BJ228" i="38"/>
  <c r="EK228" i="38" s="1"/>
  <c r="BJ118" i="38"/>
  <c r="EK118" i="38" s="1"/>
  <c r="BJ173" i="38"/>
  <c r="EK173" i="38" s="1"/>
  <c r="C125" i="35"/>
  <c r="D125" i="35"/>
  <c r="M125" i="35" s="1"/>
  <c r="D169" i="37"/>
  <c r="D92" i="41" s="1"/>
  <c r="M33" i="38"/>
  <c r="M198" i="38"/>
  <c r="CN198" i="38" s="1"/>
  <c r="M363" i="38"/>
  <c r="CN363" i="38" s="1"/>
  <c r="M253" i="38"/>
  <c r="CN253" i="38" s="1"/>
  <c r="M143" i="38"/>
  <c r="CN143" i="38" s="1"/>
  <c r="M88" i="38"/>
  <c r="CN88" i="38" s="1"/>
  <c r="M308" i="38"/>
  <c r="CN308" i="38" s="1"/>
  <c r="AX12" i="37"/>
  <c r="AQ46" i="35"/>
  <c r="AR46" i="35" s="1"/>
  <c r="AS46" i="35" s="1"/>
  <c r="BP124" i="38"/>
  <c r="EQ124" i="38" s="1"/>
  <c r="BP179" i="38"/>
  <c r="EQ179" i="38" s="1"/>
  <c r="BP69" i="38"/>
  <c r="BP234" i="38"/>
  <c r="EQ234" i="38" s="1"/>
  <c r="BP289" i="38"/>
  <c r="EQ289" i="38" s="1"/>
  <c r="BG150" i="37"/>
  <c r="BG73" i="41" s="1"/>
  <c r="BP344" i="38"/>
  <c r="EQ344" i="38" s="1"/>
  <c r="BP14" i="38"/>
  <c r="AP47" i="35"/>
  <c r="AQ47" i="35" s="1"/>
  <c r="AR47" i="35" s="1"/>
  <c r="AS47" i="35" s="1"/>
  <c r="AT48" i="35"/>
  <c r="AY52" i="35"/>
  <c r="AZ155" i="41"/>
  <c r="AZ158" i="41"/>
  <c r="AZ156" i="41"/>
  <c r="AZ157" i="41"/>
  <c r="D238" i="41"/>
  <c r="D240" i="41"/>
  <c r="D237" i="41"/>
  <c r="D239" i="41"/>
  <c r="S46" i="35" l="1"/>
  <c r="BG339" i="38"/>
  <c r="EH339" i="38" s="1"/>
  <c r="BG9" i="38"/>
  <c r="BG284" i="38"/>
  <c r="EH284" i="38" s="1"/>
  <c r="AX145" i="37"/>
  <c r="AX68" i="41" s="1"/>
  <c r="BG64" i="38"/>
  <c r="EH64" i="38" s="1"/>
  <c r="BG174" i="38"/>
  <c r="AY12" i="37"/>
  <c r="BG119" i="38"/>
  <c r="EH119" i="38" s="1"/>
  <c r="BG229" i="38"/>
  <c r="EH229" i="38" s="1"/>
  <c r="EK338" i="38"/>
  <c r="BA67" i="41"/>
  <c r="C126" i="35"/>
  <c r="D126" i="35"/>
  <c r="AT49" i="35"/>
  <c r="S47" i="35"/>
  <c r="AP48" i="35"/>
  <c r="AQ48" i="35" s="1"/>
  <c r="AR48" i="35" s="1"/>
  <c r="AS48" i="35" s="1"/>
  <c r="AY53" i="35"/>
  <c r="AX161" i="41"/>
  <c r="AX162" i="41"/>
  <c r="AX160" i="41"/>
  <c r="AX159" i="41"/>
  <c r="BA156" i="41"/>
  <c r="BA155" i="41"/>
  <c r="BA158" i="41"/>
  <c r="BA157" i="41"/>
  <c r="H36" i="37" l="1"/>
  <c r="M126" i="35"/>
  <c r="Q36" i="37" s="1"/>
  <c r="AY145" i="37"/>
  <c r="AY68" i="41" s="1"/>
  <c r="AZ12" i="37"/>
  <c r="BH64" i="38"/>
  <c r="EI64" i="38" s="1"/>
  <c r="BH119" i="38"/>
  <c r="BH284" i="38"/>
  <c r="EI284" i="38" s="1"/>
  <c r="BH174" i="38"/>
  <c r="EI174" i="38" s="1"/>
  <c r="BH9" i="38"/>
  <c r="BH339" i="38"/>
  <c r="EI339" i="38" s="1"/>
  <c r="BH229" i="38"/>
  <c r="EI229" i="38" s="1"/>
  <c r="D127" i="35"/>
  <c r="M127" i="35" s="1"/>
  <c r="C127" i="35"/>
  <c r="AT50" i="35"/>
  <c r="AP49" i="35"/>
  <c r="AQ49" i="35" s="1"/>
  <c r="AR49" i="35" s="1"/>
  <c r="AS49" i="35" s="1"/>
  <c r="AY54" i="35"/>
  <c r="AY159" i="41"/>
  <c r="AY160" i="41"/>
  <c r="AY161" i="41"/>
  <c r="AY162" i="41"/>
  <c r="S48" i="35" l="1"/>
  <c r="BI9" i="38"/>
  <c r="BI174" i="38"/>
  <c r="EJ174" i="38" s="1"/>
  <c r="AZ145" i="37"/>
  <c r="AZ68" i="41" s="1"/>
  <c r="BI64" i="38"/>
  <c r="EJ64" i="38" s="1"/>
  <c r="BI229" i="38"/>
  <c r="EJ229" i="38" s="1"/>
  <c r="BI119" i="38"/>
  <c r="EJ119" i="38" s="1"/>
  <c r="BA12" i="37"/>
  <c r="BI284" i="38"/>
  <c r="EJ284" i="38" s="1"/>
  <c r="BI339" i="38"/>
  <c r="EJ339" i="38" s="1"/>
  <c r="D128" i="35"/>
  <c r="M128" i="35" s="1"/>
  <c r="C128" i="35"/>
  <c r="D37" i="37" s="1"/>
  <c r="Q169" i="37"/>
  <c r="Q92" i="41" s="1"/>
  <c r="Z363" i="38"/>
  <c r="DA363" i="38" s="1"/>
  <c r="Z253" i="38"/>
  <c r="DA253" i="38" s="1"/>
  <c r="Z33" i="38"/>
  <c r="Z308" i="38"/>
  <c r="DA308" i="38" s="1"/>
  <c r="Z198" i="38"/>
  <c r="DA198" i="38" s="1"/>
  <c r="Z88" i="38"/>
  <c r="DA88" i="38" s="1"/>
  <c r="Z143" i="38"/>
  <c r="DA143" i="38" s="1"/>
  <c r="Q33" i="38"/>
  <c r="Q143" i="38"/>
  <c r="CR143" i="38" s="1"/>
  <c r="H169" i="37"/>
  <c r="H92" i="41" s="1"/>
  <c r="Q198" i="38"/>
  <c r="CR198" i="38" s="1"/>
  <c r="Q363" i="38"/>
  <c r="CR363" i="38" s="1"/>
  <c r="Q88" i="38"/>
  <c r="CR88" i="38" s="1"/>
  <c r="Q308" i="38"/>
  <c r="CR308" i="38" s="1"/>
  <c r="Q253" i="38"/>
  <c r="CR253" i="38" s="1"/>
  <c r="AT51" i="35"/>
  <c r="AP50" i="35"/>
  <c r="AY55" i="35"/>
  <c r="BG18" i="37" s="1"/>
  <c r="Q240" i="41"/>
  <c r="Q242" i="41"/>
  <c r="Q241" i="41"/>
  <c r="Q239" i="41"/>
  <c r="AZ160" i="41"/>
  <c r="AZ159" i="41"/>
  <c r="AZ161" i="41"/>
  <c r="AZ162" i="41"/>
  <c r="H241" i="41"/>
  <c r="H239" i="41"/>
  <c r="H242" i="41"/>
  <c r="H240" i="41"/>
  <c r="S49" i="35" l="1"/>
  <c r="C129" i="35"/>
  <c r="D129" i="35"/>
  <c r="M129" i="35" s="1"/>
  <c r="BJ174" i="38"/>
  <c r="EK174" i="38" s="1"/>
  <c r="BJ284" i="38"/>
  <c r="EK284" i="38" s="1"/>
  <c r="BJ64" i="38"/>
  <c r="EK64" i="38" s="1"/>
  <c r="BJ9" i="38"/>
  <c r="BA145" i="37"/>
  <c r="BA68" i="41" s="1"/>
  <c r="BJ339" i="38"/>
  <c r="EK339" i="38" s="1"/>
  <c r="BJ229" i="38"/>
  <c r="EK229" i="38" s="1"/>
  <c r="BJ119" i="38"/>
  <c r="EK119" i="38" s="1"/>
  <c r="M199" i="38"/>
  <c r="CN199" i="38" s="1"/>
  <c r="M34" i="38"/>
  <c r="M309" i="38"/>
  <c r="CN309" i="38" s="1"/>
  <c r="M89" i="38"/>
  <c r="CN89" i="38" s="1"/>
  <c r="M144" i="38"/>
  <c r="CN144" i="38" s="1"/>
  <c r="M364" i="38"/>
  <c r="CN364" i="38" s="1"/>
  <c r="M254" i="38"/>
  <c r="CN254" i="38" s="1"/>
  <c r="D170" i="37"/>
  <c r="D93" i="41" s="1"/>
  <c r="BP235" i="38"/>
  <c r="EQ235" i="38" s="1"/>
  <c r="BG151" i="37"/>
  <c r="BG74" i="41" s="1"/>
  <c r="BP15" i="38"/>
  <c r="BP70" i="38"/>
  <c r="BP125" i="38"/>
  <c r="EQ125" i="38" s="1"/>
  <c r="BP290" i="38"/>
  <c r="EQ290" i="38" s="1"/>
  <c r="BP180" i="38"/>
  <c r="EQ180" i="38" s="1"/>
  <c r="BP345" i="38"/>
  <c r="EQ345" i="38" s="1"/>
  <c r="AX13" i="37"/>
  <c r="AQ50" i="35"/>
  <c r="AR50" i="35" s="1"/>
  <c r="AS50" i="35" s="1"/>
  <c r="AP51" i="35"/>
  <c r="AQ51" i="35" s="1"/>
  <c r="AR51" i="35" s="1"/>
  <c r="AS51" i="35" s="1"/>
  <c r="S50" i="35"/>
  <c r="AT52" i="35"/>
  <c r="AY56" i="35"/>
  <c r="D241" i="41"/>
  <c r="D242" i="41"/>
  <c r="D243" i="41"/>
  <c r="D244" i="41"/>
  <c r="BA159" i="41"/>
  <c r="BA162" i="41"/>
  <c r="BA160" i="41"/>
  <c r="BA161" i="41"/>
  <c r="D130" i="35" l="1"/>
  <c r="C130" i="35"/>
  <c r="BG10" i="38"/>
  <c r="BG120" i="38"/>
  <c r="EH120" i="38" s="1"/>
  <c r="AX146" i="37"/>
  <c r="AX69" i="41" s="1"/>
  <c r="AY13" i="37"/>
  <c r="BG340" i="38"/>
  <c r="EH340" i="38" s="1"/>
  <c r="BG230" i="38"/>
  <c r="EH230" i="38" s="1"/>
  <c r="BG175" i="38"/>
  <c r="BG65" i="38"/>
  <c r="EH65" i="38" s="1"/>
  <c r="BG285" i="38"/>
  <c r="EH285" i="38" s="1"/>
  <c r="AT53" i="35"/>
  <c r="AP52" i="35"/>
  <c r="AQ52" i="35" s="1"/>
  <c r="AR52" i="35" s="1"/>
  <c r="AS52" i="35" s="1"/>
  <c r="AY57" i="35"/>
  <c r="AX165" i="41"/>
  <c r="AX163" i="41"/>
  <c r="AX164" i="41"/>
  <c r="AX166" i="41"/>
  <c r="S51" i="35" l="1"/>
  <c r="D131" i="35"/>
  <c r="M131" i="35" s="1"/>
  <c r="C131" i="35"/>
  <c r="BH65" i="38"/>
  <c r="EI65" i="38" s="1"/>
  <c r="BH175" i="38"/>
  <c r="EI175" i="38" s="1"/>
  <c r="BH340" i="38"/>
  <c r="EI340" i="38" s="1"/>
  <c r="BH285" i="38"/>
  <c r="EI285" i="38" s="1"/>
  <c r="AZ13" i="37"/>
  <c r="BH10" i="38"/>
  <c r="AY146" i="37"/>
  <c r="AY69" i="41" s="1"/>
  <c r="BH230" i="38"/>
  <c r="EI230" i="38" s="1"/>
  <c r="BH120" i="38"/>
  <c r="H37" i="37"/>
  <c r="M130" i="35"/>
  <c r="Q37" i="37" s="1"/>
  <c r="AP53" i="35"/>
  <c r="AQ53" i="35" s="1"/>
  <c r="AR53" i="35" s="1"/>
  <c r="AS53" i="35" s="1"/>
  <c r="AT54" i="35"/>
  <c r="AY58" i="35"/>
  <c r="AY164" i="41"/>
  <c r="AY163" i="41"/>
  <c r="AY165" i="41"/>
  <c r="AY166" i="41"/>
  <c r="S52" i="35" l="1"/>
  <c r="Q170" i="37"/>
  <c r="Q93" i="41" s="1"/>
  <c r="Z34" i="38"/>
  <c r="Z199" i="38"/>
  <c r="DA199" i="38" s="1"/>
  <c r="Z144" i="38"/>
  <c r="DA144" i="38" s="1"/>
  <c r="Z89" i="38"/>
  <c r="DA89" i="38" s="1"/>
  <c r="Z254" i="38"/>
  <c r="DA254" i="38" s="1"/>
  <c r="Z309" i="38"/>
  <c r="DA309" i="38" s="1"/>
  <c r="Z364" i="38"/>
  <c r="DA364" i="38" s="1"/>
  <c r="Q34" i="38"/>
  <c r="Q364" i="38"/>
  <c r="CR364" i="38" s="1"/>
  <c r="Q144" i="38"/>
  <c r="CR144" i="38" s="1"/>
  <c r="Q254" i="38"/>
  <c r="CR254" i="38" s="1"/>
  <c r="Q309" i="38"/>
  <c r="CR309" i="38" s="1"/>
  <c r="Q199" i="38"/>
  <c r="CR199" i="38" s="1"/>
  <c r="Q89" i="38"/>
  <c r="CR89" i="38" s="1"/>
  <c r="H170" i="37"/>
  <c r="H93" i="41" s="1"/>
  <c r="BI120" i="38"/>
  <c r="EJ120" i="38" s="1"/>
  <c r="BA13" i="37"/>
  <c r="BI230" i="38"/>
  <c r="EJ230" i="38" s="1"/>
  <c r="BI10" i="38"/>
  <c r="BI285" i="38"/>
  <c r="EJ285" i="38" s="1"/>
  <c r="BI175" i="38"/>
  <c r="EJ175" i="38" s="1"/>
  <c r="AZ146" i="37"/>
  <c r="AZ69" i="41" s="1"/>
  <c r="BI340" i="38"/>
  <c r="EJ340" i="38" s="1"/>
  <c r="BI65" i="38"/>
  <c r="EJ65" i="38" s="1"/>
  <c r="C132" i="35"/>
  <c r="D38" i="37" s="1"/>
  <c r="D132" i="35"/>
  <c r="M132" i="35" s="1"/>
  <c r="AT55" i="35"/>
  <c r="S53" i="35"/>
  <c r="AP54" i="35"/>
  <c r="AY59" i="35"/>
  <c r="BG19" i="37" s="1"/>
  <c r="Q245" i="41"/>
  <c r="Q246" i="41"/>
  <c r="Q243" i="41"/>
  <c r="Q244" i="41"/>
  <c r="H246" i="41"/>
  <c r="H244" i="41"/>
  <c r="H243" i="41"/>
  <c r="H245" i="41"/>
  <c r="AZ166" i="41"/>
  <c r="AZ163" i="41"/>
  <c r="AZ164" i="41"/>
  <c r="AZ165" i="41"/>
  <c r="C133" i="35" l="1"/>
  <c r="D133" i="35"/>
  <c r="M133" i="35" s="1"/>
  <c r="AX14" i="37"/>
  <c r="AQ54" i="35"/>
  <c r="AR54" i="35" s="1"/>
  <c r="AS54" i="35" s="1"/>
  <c r="M255" i="38"/>
  <c r="CN255" i="38" s="1"/>
  <c r="D171" i="37"/>
  <c r="D94" i="41" s="1"/>
  <c r="M310" i="38"/>
  <c r="CN310" i="38" s="1"/>
  <c r="M200" i="38"/>
  <c r="CN200" i="38" s="1"/>
  <c r="M365" i="38"/>
  <c r="CN365" i="38" s="1"/>
  <c r="M35" i="38"/>
  <c r="M145" i="38"/>
  <c r="CN145" i="38" s="1"/>
  <c r="M90" i="38"/>
  <c r="CN90" i="38" s="1"/>
  <c r="BJ175" i="38"/>
  <c r="EK175" i="38" s="1"/>
  <c r="BJ340" i="38"/>
  <c r="EK340" i="38" s="1"/>
  <c r="BA146" i="37"/>
  <c r="BA69" i="41" s="1"/>
  <c r="BJ65" i="38"/>
  <c r="EK65" i="38" s="1"/>
  <c r="BJ230" i="38"/>
  <c r="EK230" i="38" s="1"/>
  <c r="BJ120" i="38"/>
  <c r="EK120" i="38" s="1"/>
  <c r="BJ10" i="38"/>
  <c r="BJ285" i="38"/>
  <c r="EK285" i="38" s="1"/>
  <c r="BP291" i="38"/>
  <c r="EQ291" i="38" s="1"/>
  <c r="BP126" i="38"/>
  <c r="EQ126" i="38" s="1"/>
  <c r="BG152" i="37"/>
  <c r="BG75" i="41" s="1"/>
  <c r="BP346" i="38"/>
  <c r="EQ346" i="38" s="1"/>
  <c r="BP16" i="38"/>
  <c r="BP71" i="38"/>
  <c r="BP236" i="38"/>
  <c r="EQ236" i="38" s="1"/>
  <c r="BP181" i="38"/>
  <c r="EQ181" i="38" s="1"/>
  <c r="AP55" i="35"/>
  <c r="AQ55" i="35" s="1"/>
  <c r="AR55" i="35" s="1"/>
  <c r="AS55" i="35" s="1"/>
  <c r="S54" i="35"/>
  <c r="AT56" i="35"/>
  <c r="BB7" i="37" s="1"/>
  <c r="AY60" i="35"/>
  <c r="BA163" i="41"/>
  <c r="BA165" i="41"/>
  <c r="BA166" i="41"/>
  <c r="BA164" i="41"/>
  <c r="D246" i="41"/>
  <c r="D248" i="41"/>
  <c r="D245" i="41"/>
  <c r="D247" i="41"/>
  <c r="BK59" i="38" l="1"/>
  <c r="EL59" i="38" s="1"/>
  <c r="BB140" i="37"/>
  <c r="BK279" i="38"/>
  <c r="EL279" i="38" s="1"/>
  <c r="BK169" i="38"/>
  <c r="EL169" i="38" s="1"/>
  <c r="BK114" i="38"/>
  <c r="EL114" i="38" s="1"/>
  <c r="BK224" i="38"/>
  <c r="BK4" i="38"/>
  <c r="BK334" i="38"/>
  <c r="BG66" i="38"/>
  <c r="EH66" i="38" s="1"/>
  <c r="BG286" i="38"/>
  <c r="EH286" i="38" s="1"/>
  <c r="BG176" i="38"/>
  <c r="BG341" i="38"/>
  <c r="EH341" i="38" s="1"/>
  <c r="AY14" i="37"/>
  <c r="AX147" i="37"/>
  <c r="AX70" i="41" s="1"/>
  <c r="BG231" i="38"/>
  <c r="EH231" i="38" s="1"/>
  <c r="BG11" i="38"/>
  <c r="BG121" i="38"/>
  <c r="EH121" i="38" s="1"/>
  <c r="D134" i="35"/>
  <c r="C134" i="35"/>
  <c r="AP56" i="35"/>
  <c r="AQ56" i="35" s="1"/>
  <c r="AR56" i="35" s="1"/>
  <c r="AS56" i="35" s="1"/>
  <c r="AT57" i="35"/>
  <c r="AY61" i="35"/>
  <c r="AX168" i="41"/>
  <c r="AX169" i="41"/>
  <c r="AX170" i="41"/>
  <c r="AX167" i="41"/>
  <c r="S55" i="35" l="1"/>
  <c r="D135" i="35"/>
  <c r="M135" i="35" s="1"/>
  <c r="C135" i="35"/>
  <c r="AY147" i="37"/>
  <c r="AY70" i="41" s="1"/>
  <c r="BH11" i="38"/>
  <c r="BH231" i="38"/>
  <c r="EI231" i="38" s="1"/>
  <c r="BH121" i="38"/>
  <c r="AZ14" i="37"/>
  <c r="BH341" i="38"/>
  <c r="EI341" i="38" s="1"/>
  <c r="BH286" i="38"/>
  <c r="EI286" i="38" s="1"/>
  <c r="BH176" i="38"/>
  <c r="EI176" i="38" s="1"/>
  <c r="BH66" i="38"/>
  <c r="EI66" i="38" s="1"/>
  <c r="EL334" i="38"/>
  <c r="H38" i="37"/>
  <c r="M134" i="35"/>
  <c r="Q38" i="37" s="1"/>
  <c r="BB63" i="41"/>
  <c r="AT58" i="35"/>
  <c r="AP57" i="35"/>
  <c r="AQ57" i="35" s="1"/>
  <c r="AR57" i="35" s="1"/>
  <c r="AS57" i="35" s="1"/>
  <c r="AY62" i="35"/>
  <c r="AY168" i="41"/>
  <c r="AY167" i="41"/>
  <c r="AY169" i="41"/>
  <c r="AY170" i="41"/>
  <c r="BB153" i="41"/>
  <c r="BB145" i="41"/>
  <c r="BB137" i="41"/>
  <c r="BB134" i="41"/>
  <c r="BB146" i="41"/>
  <c r="BB154" i="41"/>
  <c r="BB126" i="41"/>
  <c r="BB158" i="41"/>
  <c r="BB132" i="41"/>
  <c r="BB165" i="41"/>
  <c r="BB136" i="41"/>
  <c r="BB157" i="41"/>
  <c r="BB127" i="41"/>
  <c r="BB149" i="41"/>
  <c r="BB148" i="41"/>
  <c r="BB171" i="41"/>
  <c r="BB170" i="41"/>
  <c r="BB159" i="41"/>
  <c r="BB144" i="41"/>
  <c r="BB143" i="41"/>
  <c r="BB168" i="41"/>
  <c r="BB139" i="41"/>
  <c r="BB130" i="41"/>
  <c r="BB135" i="41"/>
  <c r="BB155" i="41"/>
  <c r="BB151" i="41"/>
  <c r="BB124" i="41"/>
  <c r="BB164" i="41"/>
  <c r="BB125" i="41"/>
  <c r="BB163" i="41"/>
  <c r="BB156" i="41"/>
  <c r="BB133" i="41"/>
  <c r="BB162" i="41"/>
  <c r="BB140" i="41"/>
  <c r="BB167" i="41"/>
  <c r="BB150" i="41"/>
  <c r="BB160" i="41"/>
  <c r="BB142" i="41"/>
  <c r="BB128" i="41"/>
  <c r="BB166" i="41"/>
  <c r="BB172" i="41"/>
  <c r="BB129" i="41"/>
  <c r="BB138" i="41"/>
  <c r="BB131" i="41"/>
  <c r="BB152" i="41"/>
  <c r="BB169" i="41"/>
  <c r="BB147" i="41"/>
  <c r="BB141" i="41"/>
  <c r="BB161" i="41"/>
  <c r="S56" i="35" l="1"/>
  <c r="W7" i="37" s="1"/>
  <c r="AF334" i="38" s="1"/>
  <c r="Q35" i="38"/>
  <c r="Q145" i="38"/>
  <c r="CR145" i="38" s="1"/>
  <c r="Q200" i="38"/>
  <c r="CR200" i="38" s="1"/>
  <c r="Q365" i="38"/>
  <c r="CR365" i="38" s="1"/>
  <c r="Q90" i="38"/>
  <c r="CR90" i="38" s="1"/>
  <c r="H171" i="37"/>
  <c r="H94" i="41" s="1"/>
  <c r="Q310" i="38"/>
  <c r="CR310" i="38" s="1"/>
  <c r="Q255" i="38"/>
  <c r="CR255" i="38" s="1"/>
  <c r="Q171" i="37"/>
  <c r="Q94" i="41" s="1"/>
  <c r="Z35" i="38"/>
  <c r="Z200" i="38"/>
  <c r="DA200" i="38" s="1"/>
  <c r="Z255" i="38"/>
  <c r="DA255" i="38" s="1"/>
  <c r="Z365" i="38"/>
  <c r="DA365" i="38" s="1"/>
  <c r="Z310" i="38"/>
  <c r="DA310" i="38" s="1"/>
  <c r="Z90" i="38"/>
  <c r="DA90" i="38" s="1"/>
  <c r="Z145" i="38"/>
  <c r="DA145" i="38" s="1"/>
  <c r="D136" i="35"/>
  <c r="M136" i="35" s="1"/>
  <c r="C136" i="35"/>
  <c r="D39" i="37" s="1"/>
  <c r="BI11" i="38"/>
  <c r="BI286" i="38"/>
  <c r="EJ286" i="38" s="1"/>
  <c r="BI231" i="38"/>
  <c r="EJ231" i="38" s="1"/>
  <c r="BI176" i="38"/>
  <c r="EJ176" i="38" s="1"/>
  <c r="BI66" i="38"/>
  <c r="EJ66" i="38" s="1"/>
  <c r="BA14" i="37"/>
  <c r="AZ147" i="37"/>
  <c r="AZ70" i="41" s="1"/>
  <c r="BI121" i="38"/>
  <c r="EJ121" i="38" s="1"/>
  <c r="BI341" i="38"/>
  <c r="EJ341" i="38" s="1"/>
  <c r="AP58" i="35"/>
  <c r="AT59" i="35"/>
  <c r="AY63" i="35"/>
  <c r="BG20" i="37" s="1"/>
  <c r="AZ168" i="41"/>
  <c r="AZ167" i="41"/>
  <c r="AZ170" i="41"/>
  <c r="AZ169" i="41"/>
  <c r="H249" i="41"/>
  <c r="H247" i="41"/>
  <c r="H250" i="41"/>
  <c r="H248" i="41"/>
  <c r="Q247" i="41"/>
  <c r="Q250" i="41"/>
  <c r="Q248" i="41"/>
  <c r="Q249" i="41"/>
  <c r="AF4" i="38" l="1"/>
  <c r="W140" i="37"/>
  <c r="W63" i="41" s="1"/>
  <c r="AF114" i="38"/>
  <c r="DG114" i="38" s="1"/>
  <c r="S57" i="35"/>
  <c r="AF224" i="38"/>
  <c r="AF279" i="38"/>
  <c r="DG279" i="38" s="1"/>
  <c r="AF169" i="38"/>
  <c r="DG169" i="38" s="1"/>
  <c r="AF59" i="38"/>
  <c r="DG59" i="38" s="1"/>
  <c r="AX15" i="37"/>
  <c r="AQ58" i="35"/>
  <c r="AR58" i="35" s="1"/>
  <c r="AS58" i="35" s="1"/>
  <c r="BJ121" i="38"/>
  <c r="EK121" i="38" s="1"/>
  <c r="BJ341" i="38"/>
  <c r="EK341" i="38" s="1"/>
  <c r="BJ286" i="38"/>
  <c r="EK286" i="38" s="1"/>
  <c r="BJ66" i="38"/>
  <c r="EK66" i="38" s="1"/>
  <c r="BJ11" i="38"/>
  <c r="BJ176" i="38"/>
  <c r="EK176" i="38" s="1"/>
  <c r="BJ231" i="38"/>
  <c r="EK231" i="38" s="1"/>
  <c r="BA147" i="37"/>
  <c r="BA70" i="41" s="1"/>
  <c r="BP127" i="38"/>
  <c r="EQ127" i="38" s="1"/>
  <c r="BP72" i="38"/>
  <c r="BP17" i="38"/>
  <c r="BP237" i="38"/>
  <c r="EQ237" i="38" s="1"/>
  <c r="BP347" i="38"/>
  <c r="EQ347" i="38" s="1"/>
  <c r="BP182" i="38"/>
  <c r="EQ182" i="38" s="1"/>
  <c r="BG153" i="37"/>
  <c r="BG76" i="41" s="1"/>
  <c r="BP292" i="38"/>
  <c r="EQ292" i="38" s="1"/>
  <c r="D137" i="35"/>
  <c r="M137" i="35" s="1"/>
  <c r="C137" i="35"/>
  <c r="D172" i="37"/>
  <c r="D95" i="41" s="1"/>
  <c r="M311" i="38"/>
  <c r="CN311" i="38" s="1"/>
  <c r="M201" i="38"/>
  <c r="CN201" i="38" s="1"/>
  <c r="M36" i="38"/>
  <c r="M366" i="38"/>
  <c r="CN366" i="38" s="1"/>
  <c r="M256" i="38"/>
  <c r="CN256" i="38" s="1"/>
  <c r="M146" i="38"/>
  <c r="CN146" i="38" s="1"/>
  <c r="M91" i="38"/>
  <c r="CN91" i="38" s="1"/>
  <c r="DG334" i="38"/>
  <c r="AT60" i="35"/>
  <c r="BB8" i="37" s="1"/>
  <c r="AP59" i="35"/>
  <c r="AQ59" i="35" s="1"/>
  <c r="AR59" i="35" s="1"/>
  <c r="AS59" i="35" s="1"/>
  <c r="AY64" i="35"/>
  <c r="BA167" i="41"/>
  <c r="BA170" i="41"/>
  <c r="BA168" i="41"/>
  <c r="BA169" i="41"/>
  <c r="D250" i="41"/>
  <c r="D251" i="41"/>
  <c r="D249" i="41"/>
  <c r="D252" i="41"/>
  <c r="W131" i="41"/>
  <c r="W170" i="41"/>
  <c r="W144" i="41"/>
  <c r="W158" i="41"/>
  <c r="W136" i="41"/>
  <c r="W156" i="41"/>
  <c r="W140" i="41"/>
  <c r="W167" i="41"/>
  <c r="W171" i="41"/>
  <c r="W128" i="41"/>
  <c r="W139" i="41"/>
  <c r="W130" i="41"/>
  <c r="W160" i="41"/>
  <c r="W125" i="41"/>
  <c r="W162" i="41"/>
  <c r="W137" i="41"/>
  <c r="W129" i="41"/>
  <c r="W147" i="41"/>
  <c r="W164" i="41"/>
  <c r="W149" i="41"/>
  <c r="W134" i="41"/>
  <c r="W165" i="41"/>
  <c r="W124" i="41"/>
  <c r="W169" i="41"/>
  <c r="W150" i="41"/>
  <c r="W141" i="41"/>
  <c r="W127" i="41"/>
  <c r="W161" i="41"/>
  <c r="W143" i="41"/>
  <c r="W148" i="41"/>
  <c r="W172" i="41"/>
  <c r="W145" i="41"/>
  <c r="W163" i="41"/>
  <c r="W152" i="41"/>
  <c r="W153" i="41"/>
  <c r="W166" i="41"/>
  <c r="W154" i="41"/>
  <c r="W135" i="41"/>
  <c r="W126" i="41"/>
  <c r="W133" i="41"/>
  <c r="W151" i="41"/>
  <c r="W142" i="41"/>
  <c r="W146" i="41"/>
  <c r="W132" i="41"/>
  <c r="W159" i="41"/>
  <c r="W155" i="41"/>
  <c r="W168" i="41"/>
  <c r="W138" i="41"/>
  <c r="W157" i="41"/>
  <c r="S58" i="35" l="1"/>
  <c r="C138" i="35"/>
  <c r="D138" i="35"/>
  <c r="BG122" i="38"/>
  <c r="EH122" i="38" s="1"/>
  <c r="BG232" i="38"/>
  <c r="EH232" i="38" s="1"/>
  <c r="AY15" i="37"/>
  <c r="AX148" i="37"/>
  <c r="AX71" i="41" s="1"/>
  <c r="BG177" i="38"/>
  <c r="BG287" i="38"/>
  <c r="EH287" i="38" s="1"/>
  <c r="BG12" i="38"/>
  <c r="BG67" i="38"/>
  <c r="EH67" i="38" s="1"/>
  <c r="BG342" i="38"/>
  <c r="EH342" i="38" s="1"/>
  <c r="BK335" i="38"/>
  <c r="BK115" i="38"/>
  <c r="EL115" i="38" s="1"/>
  <c r="BK170" i="38"/>
  <c r="EL170" i="38" s="1"/>
  <c r="BB141" i="37"/>
  <c r="BK60" i="38"/>
  <c r="EL60" i="38" s="1"/>
  <c r="BK225" i="38"/>
  <c r="BK5" i="38"/>
  <c r="BK280" i="38"/>
  <c r="EL280" i="38" s="1"/>
  <c r="AP60" i="35"/>
  <c r="AQ60" i="35" s="1"/>
  <c r="AR60" i="35" s="1"/>
  <c r="AS60" i="35" s="1"/>
  <c r="AT61" i="35"/>
  <c r="AY65" i="35"/>
  <c r="AX171" i="41"/>
  <c r="AX173" i="41"/>
  <c r="AX174" i="41"/>
  <c r="AX172" i="41"/>
  <c r="S59" i="35" l="1"/>
  <c r="EL335" i="38"/>
  <c r="BH67" i="38"/>
  <c r="EI67" i="38" s="1"/>
  <c r="BH287" i="38"/>
  <c r="EI287" i="38" s="1"/>
  <c r="BH232" i="38"/>
  <c r="EI232" i="38" s="1"/>
  <c r="AZ15" i="37"/>
  <c r="AY148" i="37"/>
  <c r="AY71" i="41" s="1"/>
  <c r="BH122" i="38"/>
  <c r="BH177" i="38"/>
  <c r="EI177" i="38" s="1"/>
  <c r="BH12" i="38"/>
  <c r="BH342" i="38"/>
  <c r="EI342" i="38" s="1"/>
  <c r="BB64" i="41"/>
  <c r="H39" i="37"/>
  <c r="M138" i="35"/>
  <c r="Q39" i="37" s="1"/>
  <c r="D139" i="35"/>
  <c r="M139" i="35" s="1"/>
  <c r="C139" i="35"/>
  <c r="AP61" i="35"/>
  <c r="AQ61" i="35" s="1"/>
  <c r="AR61" i="35" s="1"/>
  <c r="AS61" i="35" s="1"/>
  <c r="AT62" i="35"/>
  <c r="AY66" i="35"/>
  <c r="AY174" i="41"/>
  <c r="AY171" i="41"/>
  <c r="AY172" i="41"/>
  <c r="AY173" i="41"/>
  <c r="BB174" i="41"/>
  <c r="BB176" i="41"/>
  <c r="BB173" i="41"/>
  <c r="BB175" i="41"/>
  <c r="S60" i="35" l="1"/>
  <c r="W8" i="37" s="1"/>
  <c r="AF60" i="38" s="1"/>
  <c r="DG60" i="38" s="1"/>
  <c r="Z146" i="38"/>
  <c r="DA146" i="38" s="1"/>
  <c r="Z366" i="38"/>
  <c r="DA366" i="38" s="1"/>
  <c r="Z256" i="38"/>
  <c r="DA256" i="38" s="1"/>
  <c r="Z311" i="38"/>
  <c r="DA311" i="38" s="1"/>
  <c r="Q172" i="37"/>
  <c r="Q95" i="41" s="1"/>
  <c r="Z201" i="38"/>
  <c r="DA201" i="38" s="1"/>
  <c r="Z36" i="38"/>
  <c r="Z91" i="38"/>
  <c r="DA91" i="38" s="1"/>
  <c r="Q36" i="38"/>
  <c r="Q146" i="38"/>
  <c r="CR146" i="38" s="1"/>
  <c r="Q201" i="38"/>
  <c r="CR201" i="38" s="1"/>
  <c r="Q91" i="38"/>
  <c r="CR91" i="38" s="1"/>
  <c r="Q256" i="38"/>
  <c r="CR256" i="38" s="1"/>
  <c r="Q311" i="38"/>
  <c r="CR311" i="38" s="1"/>
  <c r="Q366" i="38"/>
  <c r="CR366" i="38" s="1"/>
  <c r="H172" i="37"/>
  <c r="H95" i="41" s="1"/>
  <c r="BI67" i="38"/>
  <c r="EJ67" i="38" s="1"/>
  <c r="BI177" i="38"/>
  <c r="EJ177" i="38" s="1"/>
  <c r="BI232" i="38"/>
  <c r="EJ232" i="38" s="1"/>
  <c r="BA15" i="37"/>
  <c r="BI12" i="38"/>
  <c r="BI342" i="38"/>
  <c r="EJ342" i="38" s="1"/>
  <c r="BI122" i="38"/>
  <c r="EJ122" i="38" s="1"/>
  <c r="BI287" i="38"/>
  <c r="EJ287" i="38" s="1"/>
  <c r="AZ148" i="37"/>
  <c r="AZ71" i="41" s="1"/>
  <c r="C140" i="35"/>
  <c r="D40" i="37" s="1"/>
  <c r="D140" i="35"/>
  <c r="M140" i="35" s="1"/>
  <c r="AT63" i="35"/>
  <c r="AP62" i="35"/>
  <c r="AY67" i="35"/>
  <c r="BG21" i="37" s="1"/>
  <c r="H251" i="41"/>
  <c r="H253" i="41"/>
  <c r="H254" i="41"/>
  <c r="H252" i="41"/>
  <c r="Q252" i="41"/>
  <c r="Q251" i="41"/>
  <c r="Q253" i="41"/>
  <c r="Q254" i="41"/>
  <c r="AZ172" i="41"/>
  <c r="AZ171" i="41"/>
  <c r="AZ174" i="41"/>
  <c r="AZ173" i="41"/>
  <c r="S61" i="35" l="1"/>
  <c r="W141" i="37"/>
  <c r="W64" i="41" s="1"/>
  <c r="AF170" i="38"/>
  <c r="DG170" i="38" s="1"/>
  <c r="AF225" i="38"/>
  <c r="AF115" i="38"/>
  <c r="DG115" i="38" s="1"/>
  <c r="AF280" i="38"/>
  <c r="DG280" i="38" s="1"/>
  <c r="AF335" i="38"/>
  <c r="DG335" i="38" s="1"/>
  <c r="AF5" i="38"/>
  <c r="D173" i="37"/>
  <c r="D96" i="41" s="1"/>
  <c r="M202" i="38"/>
  <c r="CN202" i="38" s="1"/>
  <c r="M37" i="38"/>
  <c r="M92" i="38"/>
  <c r="CN92" i="38" s="1"/>
  <c r="M147" i="38"/>
  <c r="CN147" i="38" s="1"/>
  <c r="M367" i="38"/>
  <c r="CN367" i="38" s="1"/>
  <c r="M312" i="38"/>
  <c r="CN312" i="38" s="1"/>
  <c r="M257" i="38"/>
  <c r="CN257" i="38" s="1"/>
  <c r="BP293" i="38"/>
  <c r="EQ293" i="38" s="1"/>
  <c r="BP73" i="38"/>
  <c r="BP18" i="38"/>
  <c r="BP238" i="38"/>
  <c r="EQ238" i="38" s="1"/>
  <c r="BG154" i="37"/>
  <c r="BG77" i="41" s="1"/>
  <c r="BP183" i="38"/>
  <c r="EQ183" i="38" s="1"/>
  <c r="BP128" i="38"/>
  <c r="EQ128" i="38" s="1"/>
  <c r="BP348" i="38"/>
  <c r="EQ348" i="38" s="1"/>
  <c r="D141" i="35"/>
  <c r="M141" i="35" s="1"/>
  <c r="C141" i="35"/>
  <c r="AX16" i="37"/>
  <c r="AQ62" i="35"/>
  <c r="AR62" i="35" s="1"/>
  <c r="AS62" i="35" s="1"/>
  <c r="BJ177" i="38"/>
  <c r="EK177" i="38" s="1"/>
  <c r="BJ287" i="38"/>
  <c r="EK287" i="38" s="1"/>
  <c r="BJ232" i="38"/>
  <c r="EK232" i="38" s="1"/>
  <c r="BJ12" i="38"/>
  <c r="BA148" i="37"/>
  <c r="BA71" i="41" s="1"/>
  <c r="BJ122" i="38"/>
  <c r="EK122" i="38" s="1"/>
  <c r="BJ342" i="38"/>
  <c r="EK342" i="38" s="1"/>
  <c r="BJ67" i="38"/>
  <c r="EK67" i="38" s="1"/>
  <c r="AT64" i="35"/>
  <c r="BB9" i="37" s="1"/>
  <c r="AP63" i="35"/>
  <c r="AQ63" i="35" s="1"/>
  <c r="AR63" i="35" s="1"/>
  <c r="AS63" i="35" s="1"/>
  <c r="AY68" i="35"/>
  <c r="BA173" i="41"/>
  <c r="BA171" i="41"/>
  <c r="BA172" i="41"/>
  <c r="BA174" i="41"/>
  <c r="D255" i="41"/>
  <c r="D254" i="41"/>
  <c r="D253" i="41"/>
  <c r="D256" i="41"/>
  <c r="W174" i="41"/>
  <c r="W173" i="41"/>
  <c r="W176" i="41"/>
  <c r="W175" i="41"/>
  <c r="S62" i="35" l="1"/>
  <c r="BK226" i="38"/>
  <c r="BK336" i="38"/>
  <c r="BK171" i="38"/>
  <c r="EL171" i="38" s="1"/>
  <c r="BK61" i="38"/>
  <c r="EL61" i="38" s="1"/>
  <c r="BK281" i="38"/>
  <c r="EL281" i="38" s="1"/>
  <c r="BK6" i="38"/>
  <c r="BB142" i="37"/>
  <c r="BK116" i="38"/>
  <c r="EL116" i="38" s="1"/>
  <c r="AY16" i="37"/>
  <c r="BG288" i="38"/>
  <c r="EH288" i="38" s="1"/>
  <c r="BG343" i="38"/>
  <c r="EH343" i="38" s="1"/>
  <c r="BG68" i="38"/>
  <c r="EH68" i="38" s="1"/>
  <c r="BG178" i="38"/>
  <c r="BG233" i="38"/>
  <c r="EH233" i="38" s="1"/>
  <c r="AX149" i="37"/>
  <c r="AX72" i="41" s="1"/>
  <c r="BG123" i="38"/>
  <c r="EH123" i="38" s="1"/>
  <c r="BG13" i="38"/>
  <c r="D142" i="35"/>
  <c r="C142" i="35"/>
  <c r="AP64" i="35"/>
  <c r="AQ64" i="35" s="1"/>
  <c r="AR64" i="35" s="1"/>
  <c r="AS64" i="35" s="1"/>
  <c r="AT65" i="35"/>
  <c r="S63" i="35"/>
  <c r="AY69" i="35"/>
  <c r="AX175" i="41"/>
  <c r="AX177" i="41"/>
  <c r="AX178" i="41"/>
  <c r="AX176" i="41"/>
  <c r="D143" i="35" l="1"/>
  <c r="M143" i="35" s="1"/>
  <c r="C143" i="35"/>
  <c r="BB65" i="41"/>
  <c r="BH178" i="38"/>
  <c r="EI178" i="38" s="1"/>
  <c r="BH13" i="38"/>
  <c r="BH288" i="38"/>
  <c r="EI288" i="38" s="1"/>
  <c r="AZ16" i="37"/>
  <c r="BH68" i="38"/>
  <c r="EI68" i="38" s="1"/>
  <c r="BH123" i="38"/>
  <c r="AY149" i="37"/>
  <c r="AY72" i="41" s="1"/>
  <c r="BH343" i="38"/>
  <c r="EI343" i="38" s="1"/>
  <c r="BH233" i="38"/>
  <c r="EI233" i="38" s="1"/>
  <c r="EL336" i="38"/>
  <c r="H40" i="37"/>
  <c r="M142" i="35"/>
  <c r="Q40" i="37" s="1"/>
  <c r="AT66" i="35"/>
  <c r="AP65" i="35"/>
  <c r="AQ65" i="35" s="1"/>
  <c r="AR65" i="35" s="1"/>
  <c r="AS65" i="35" s="1"/>
  <c r="AY70" i="35"/>
  <c r="BB180" i="41"/>
  <c r="BB177" i="41"/>
  <c r="BB178" i="41"/>
  <c r="BB179" i="41"/>
  <c r="AY178" i="41"/>
  <c r="AY177" i="41"/>
  <c r="AY176" i="41"/>
  <c r="AY175" i="41"/>
  <c r="S64" i="35" l="1"/>
  <c r="W9" i="37" s="1"/>
  <c r="AF61" i="38" s="1"/>
  <c r="DG61" i="38" s="1"/>
  <c r="BI343" i="38"/>
  <c r="EJ343" i="38" s="1"/>
  <c r="BI123" i="38"/>
  <c r="EJ123" i="38" s="1"/>
  <c r="BI233" i="38"/>
  <c r="EJ233" i="38" s="1"/>
  <c r="BI13" i="38"/>
  <c r="BI288" i="38"/>
  <c r="EJ288" i="38" s="1"/>
  <c r="BA16" i="37"/>
  <c r="BI68" i="38"/>
  <c r="EJ68" i="38" s="1"/>
  <c r="AZ149" i="37"/>
  <c r="AZ72" i="41" s="1"/>
  <c r="BI178" i="38"/>
  <c r="EJ178" i="38" s="1"/>
  <c r="Q173" i="37"/>
  <c r="Q96" i="41" s="1"/>
  <c r="Z37" i="38"/>
  <c r="Z367" i="38"/>
  <c r="DA367" i="38" s="1"/>
  <c r="Z92" i="38"/>
  <c r="DA92" i="38" s="1"/>
  <c r="Z257" i="38"/>
  <c r="DA257" i="38" s="1"/>
  <c r="Z147" i="38"/>
  <c r="DA147" i="38" s="1"/>
  <c r="Z312" i="38"/>
  <c r="DA312" i="38" s="1"/>
  <c r="Z202" i="38"/>
  <c r="DA202" i="38" s="1"/>
  <c r="Q257" i="38"/>
  <c r="CR257" i="38" s="1"/>
  <c r="H173" i="37"/>
  <c r="H96" i="41" s="1"/>
  <c r="Q37" i="38"/>
  <c r="Q147" i="38"/>
  <c r="CR147" i="38" s="1"/>
  <c r="Q312" i="38"/>
  <c r="CR312" i="38" s="1"/>
  <c r="Q367" i="38"/>
  <c r="CR367" i="38" s="1"/>
  <c r="Q202" i="38"/>
  <c r="CR202" i="38" s="1"/>
  <c r="Q92" i="38"/>
  <c r="CR92" i="38" s="1"/>
  <c r="C144" i="35"/>
  <c r="D41" i="37" s="1"/>
  <c r="D144" i="35"/>
  <c r="M144" i="35" s="1"/>
  <c r="AP66" i="35"/>
  <c r="AT67" i="35"/>
  <c r="AY71" i="35"/>
  <c r="BG22" i="37" s="1"/>
  <c r="H257" i="41"/>
  <c r="H258" i="41"/>
  <c r="H256" i="41"/>
  <c r="H255" i="41"/>
  <c r="AZ175" i="41"/>
  <c r="AZ176" i="41"/>
  <c r="AZ177" i="41"/>
  <c r="AZ178" i="41"/>
  <c r="Q255" i="41"/>
  <c r="Q256" i="41"/>
  <c r="Q258" i="41"/>
  <c r="Q257" i="41"/>
  <c r="AF336" i="38" l="1"/>
  <c r="W142" i="37"/>
  <c r="AF281" i="38"/>
  <c r="DG281" i="38" s="1"/>
  <c r="AF226" i="38"/>
  <c r="AF116" i="38"/>
  <c r="DG116" i="38" s="1"/>
  <c r="AF171" i="38"/>
  <c r="DG171" i="38" s="1"/>
  <c r="AF6" i="38"/>
  <c r="S65" i="35"/>
  <c r="D145" i="35"/>
  <c r="M145" i="35" s="1"/>
  <c r="C145" i="35"/>
  <c r="D174" i="37"/>
  <c r="D97" i="41" s="1"/>
  <c r="M38" i="38"/>
  <c r="M203" i="38"/>
  <c r="CN203" i="38" s="1"/>
  <c r="M313" i="38"/>
  <c r="CN313" i="38" s="1"/>
  <c r="M148" i="38"/>
  <c r="CN148" i="38" s="1"/>
  <c r="M258" i="38"/>
  <c r="CN258" i="38" s="1"/>
  <c r="M368" i="38"/>
  <c r="CN368" i="38" s="1"/>
  <c r="M93" i="38"/>
  <c r="CN93" i="38" s="1"/>
  <c r="AX17" i="37"/>
  <c r="AQ66" i="35"/>
  <c r="AR66" i="35" s="1"/>
  <c r="AS66" i="35" s="1"/>
  <c r="BJ68" i="38"/>
  <c r="EK68" i="38" s="1"/>
  <c r="BJ178" i="38"/>
  <c r="EK178" i="38" s="1"/>
  <c r="BJ233" i="38"/>
  <c r="EK233" i="38" s="1"/>
  <c r="BA149" i="37"/>
  <c r="BA72" i="41" s="1"/>
  <c r="BJ343" i="38"/>
  <c r="EK343" i="38" s="1"/>
  <c r="BJ288" i="38"/>
  <c r="EK288" i="38" s="1"/>
  <c r="BJ13" i="38"/>
  <c r="BJ123" i="38"/>
  <c r="EK123" i="38" s="1"/>
  <c r="BP349" i="38"/>
  <c r="EQ349" i="38" s="1"/>
  <c r="BP184" i="38"/>
  <c r="EQ184" i="38" s="1"/>
  <c r="BP294" i="38"/>
  <c r="EQ294" i="38" s="1"/>
  <c r="BP129" i="38"/>
  <c r="EQ129" i="38" s="1"/>
  <c r="BG155" i="37"/>
  <c r="BG78" i="41" s="1"/>
  <c r="BP239" i="38"/>
  <c r="EQ239" i="38" s="1"/>
  <c r="BP74" i="38"/>
  <c r="BP19" i="38"/>
  <c r="W65" i="41"/>
  <c r="DG336" i="38"/>
  <c r="S66" i="35"/>
  <c r="AT68" i="35"/>
  <c r="BB10" i="37" s="1"/>
  <c r="AP67" i="35"/>
  <c r="AQ67" i="35" s="1"/>
  <c r="AR67" i="35" s="1"/>
  <c r="AS67" i="35" s="1"/>
  <c r="AY72" i="35"/>
  <c r="BA176" i="41"/>
  <c r="BA175" i="41"/>
  <c r="BA178" i="41"/>
  <c r="BA177" i="41"/>
  <c r="D260" i="41"/>
  <c r="D257" i="41"/>
  <c r="D258" i="41"/>
  <c r="D259" i="41"/>
  <c r="W178" i="41"/>
  <c r="W177" i="41"/>
  <c r="W179" i="41"/>
  <c r="W180" i="41"/>
  <c r="D146" i="35" l="1"/>
  <c r="C146" i="35"/>
  <c r="BK7" i="38"/>
  <c r="BB143" i="37"/>
  <c r="BK282" i="38"/>
  <c r="EL282" i="38" s="1"/>
  <c r="BK62" i="38"/>
  <c r="EL62" i="38" s="1"/>
  <c r="BK172" i="38"/>
  <c r="EL172" i="38" s="1"/>
  <c r="BK117" i="38"/>
  <c r="EL117" i="38" s="1"/>
  <c r="BK227" i="38"/>
  <c r="BK337" i="38"/>
  <c r="AY17" i="37"/>
  <c r="BG234" i="38"/>
  <c r="EH234" i="38" s="1"/>
  <c r="BG14" i="38"/>
  <c r="BG179" i="38"/>
  <c r="BG344" i="38"/>
  <c r="EH344" i="38" s="1"/>
  <c r="BG124" i="38"/>
  <c r="EH124" i="38" s="1"/>
  <c r="BG289" i="38"/>
  <c r="EH289" i="38" s="1"/>
  <c r="AX150" i="37"/>
  <c r="AX73" i="41" s="1"/>
  <c r="BG69" i="38"/>
  <c r="EH69" i="38" s="1"/>
  <c r="AP68" i="35"/>
  <c r="AQ68" i="35" s="1"/>
  <c r="AR68" i="35" s="1"/>
  <c r="AS68" i="35" s="1"/>
  <c r="AT69" i="35"/>
  <c r="AY73" i="35"/>
  <c r="AX181" i="41"/>
  <c r="AX179" i="41"/>
  <c r="AX180" i="41"/>
  <c r="AX182" i="41"/>
  <c r="S67" i="35" l="1"/>
  <c r="D147" i="35"/>
  <c r="M147" i="35" s="1"/>
  <c r="C147" i="35"/>
  <c r="EL337" i="38"/>
  <c r="BH289" i="38"/>
  <c r="EI289" i="38" s="1"/>
  <c r="BH179" i="38"/>
  <c r="EI179" i="38" s="1"/>
  <c r="AY150" i="37"/>
  <c r="AY73" i="41" s="1"/>
  <c r="BH234" i="38"/>
  <c r="EI234" i="38" s="1"/>
  <c r="BH344" i="38"/>
  <c r="EI344" i="38" s="1"/>
  <c r="BH14" i="38"/>
  <c r="BH124" i="38"/>
  <c r="BH69" i="38"/>
  <c r="EI69" i="38" s="1"/>
  <c r="AZ17" i="37"/>
  <c r="BB66" i="41"/>
  <c r="H41" i="37"/>
  <c r="M146" i="35"/>
  <c r="Q41" i="37" s="1"/>
  <c r="AT70" i="35"/>
  <c r="AP69" i="35"/>
  <c r="AQ69" i="35" s="1"/>
  <c r="AR69" i="35" s="1"/>
  <c r="AS69" i="35" s="1"/>
  <c r="AY74" i="35"/>
  <c r="BB184" i="41"/>
  <c r="BB182" i="41"/>
  <c r="BB183" i="41"/>
  <c r="BB181" i="41"/>
  <c r="AY180" i="41"/>
  <c r="AY179" i="41"/>
  <c r="AY182" i="41"/>
  <c r="AY181" i="41"/>
  <c r="S68" i="35" l="1"/>
  <c r="W10" i="37" s="1"/>
  <c r="AF62" i="38" s="1"/>
  <c r="DG62" i="38" s="1"/>
  <c r="AZ150" i="37"/>
  <c r="AZ73" i="41" s="1"/>
  <c r="BI289" i="38"/>
  <c r="EJ289" i="38" s="1"/>
  <c r="BI69" i="38"/>
  <c r="EJ69" i="38" s="1"/>
  <c r="BI234" i="38"/>
  <c r="EJ234" i="38" s="1"/>
  <c r="BI124" i="38"/>
  <c r="EJ124" i="38" s="1"/>
  <c r="BI344" i="38"/>
  <c r="EJ344" i="38" s="1"/>
  <c r="BI14" i="38"/>
  <c r="BA17" i="37"/>
  <c r="BI179" i="38"/>
  <c r="EJ179" i="38" s="1"/>
  <c r="Q148" i="38"/>
  <c r="CR148" i="38" s="1"/>
  <c r="Q38" i="38"/>
  <c r="Q258" i="38"/>
  <c r="CR258" i="38" s="1"/>
  <c r="Q203" i="38"/>
  <c r="CR203" i="38" s="1"/>
  <c r="Q368" i="38"/>
  <c r="CR368" i="38" s="1"/>
  <c r="Q313" i="38"/>
  <c r="CR313" i="38" s="1"/>
  <c r="Q93" i="38"/>
  <c r="CR93" i="38" s="1"/>
  <c r="H174" i="37"/>
  <c r="H97" i="41" s="1"/>
  <c r="Z38" i="38"/>
  <c r="Z368" i="38"/>
  <c r="DA368" i="38" s="1"/>
  <c r="Z203" i="38"/>
  <c r="DA203" i="38" s="1"/>
  <c r="Z148" i="38"/>
  <c r="DA148" i="38" s="1"/>
  <c r="Q174" i="37"/>
  <c r="Q97" i="41" s="1"/>
  <c r="Z258" i="38"/>
  <c r="DA258" i="38" s="1"/>
  <c r="Z93" i="38"/>
  <c r="DA93" i="38" s="1"/>
  <c r="Z313" i="38"/>
  <c r="DA313" i="38" s="1"/>
  <c r="C148" i="35"/>
  <c r="D42" i="37" s="1"/>
  <c r="D148" i="35"/>
  <c r="M148" i="35" s="1"/>
  <c r="AP70" i="35"/>
  <c r="AT71" i="35"/>
  <c r="AY75" i="35"/>
  <c r="BG23" i="37" s="1"/>
  <c r="AZ180" i="41"/>
  <c r="AZ182" i="41"/>
  <c r="AZ179" i="41"/>
  <c r="AZ181" i="41"/>
  <c r="H262" i="41"/>
  <c r="H261" i="41"/>
  <c r="H259" i="41"/>
  <c r="H260" i="41"/>
  <c r="Q261" i="41"/>
  <c r="Q259" i="41"/>
  <c r="Q260" i="41"/>
  <c r="Q262" i="41"/>
  <c r="AF337" i="38" l="1"/>
  <c r="DG337" i="38" s="1"/>
  <c r="AF117" i="38"/>
  <c r="DG117" i="38" s="1"/>
  <c r="AF172" i="38"/>
  <c r="DG172" i="38" s="1"/>
  <c r="AF282" i="38"/>
  <c r="DG282" i="38" s="1"/>
  <c r="AF227" i="38"/>
  <c r="S69" i="35"/>
  <c r="AF7" i="38"/>
  <c r="W143" i="37"/>
  <c r="W66" i="41" s="1"/>
  <c r="BP240" i="38"/>
  <c r="EQ240" i="38" s="1"/>
  <c r="BP130" i="38"/>
  <c r="EQ130" i="38" s="1"/>
  <c r="BP75" i="38"/>
  <c r="BG156" i="37"/>
  <c r="BG79" i="41" s="1"/>
  <c r="BP185" i="38"/>
  <c r="EQ185" i="38" s="1"/>
  <c r="BP20" i="38"/>
  <c r="BP295" i="38"/>
  <c r="EQ295" i="38" s="1"/>
  <c r="BP350" i="38"/>
  <c r="EQ350" i="38" s="1"/>
  <c r="D175" i="37"/>
  <c r="D98" i="41" s="1"/>
  <c r="M369" i="38"/>
  <c r="CN369" i="38" s="1"/>
  <c r="M204" i="38"/>
  <c r="CN204" i="38" s="1"/>
  <c r="M94" i="38"/>
  <c r="CN94" i="38" s="1"/>
  <c r="M259" i="38"/>
  <c r="CN259" i="38" s="1"/>
  <c r="M39" i="38"/>
  <c r="M149" i="38"/>
  <c r="CN149" i="38" s="1"/>
  <c r="M314" i="38"/>
  <c r="CN314" i="38" s="1"/>
  <c r="AX18" i="37"/>
  <c r="AQ70" i="35"/>
  <c r="AR70" i="35" s="1"/>
  <c r="AS70" i="35" s="1"/>
  <c r="BJ179" i="38"/>
  <c r="EK179" i="38" s="1"/>
  <c r="BJ14" i="38"/>
  <c r="BJ124" i="38"/>
  <c r="EK124" i="38" s="1"/>
  <c r="BJ69" i="38"/>
  <c r="EK69" i="38" s="1"/>
  <c r="BJ344" i="38"/>
  <c r="EK344" i="38" s="1"/>
  <c r="BJ234" i="38"/>
  <c r="EK234" i="38" s="1"/>
  <c r="BA150" i="37"/>
  <c r="BA73" i="41" s="1"/>
  <c r="BJ289" i="38"/>
  <c r="EK289" i="38" s="1"/>
  <c r="C149" i="35"/>
  <c r="D149" i="35"/>
  <c r="M149" i="35" s="1"/>
  <c r="AT72" i="35"/>
  <c r="BB11" i="37" s="1"/>
  <c r="S70" i="35"/>
  <c r="AP71" i="35"/>
  <c r="AQ71" i="35" s="1"/>
  <c r="AR71" i="35" s="1"/>
  <c r="AS71" i="35" s="1"/>
  <c r="AY76" i="35"/>
  <c r="D263" i="41"/>
  <c r="D262" i="41"/>
  <c r="D264" i="41"/>
  <c r="D261" i="41"/>
  <c r="BA180" i="41"/>
  <c r="BA181" i="41"/>
  <c r="BA179" i="41"/>
  <c r="BA182" i="41"/>
  <c r="W181" i="41"/>
  <c r="W182" i="41"/>
  <c r="W184" i="41"/>
  <c r="W183" i="41"/>
  <c r="BK8" i="38" l="1"/>
  <c r="BK283" i="38"/>
  <c r="EL283" i="38" s="1"/>
  <c r="BK173" i="38"/>
  <c r="EL173" i="38" s="1"/>
  <c r="BK118" i="38"/>
  <c r="EL118" i="38" s="1"/>
  <c r="BK338" i="38"/>
  <c r="BK228" i="38"/>
  <c r="BK63" i="38"/>
  <c r="EL63" i="38" s="1"/>
  <c r="BB144" i="37"/>
  <c r="BG235" i="38"/>
  <c r="EH235" i="38" s="1"/>
  <c r="AX151" i="37"/>
  <c r="AX74" i="41" s="1"/>
  <c r="BG125" i="38"/>
  <c r="EH125" i="38" s="1"/>
  <c r="BG290" i="38"/>
  <c r="EH290" i="38" s="1"/>
  <c r="AY18" i="37"/>
  <c r="BG15" i="38"/>
  <c r="BG180" i="38"/>
  <c r="BG345" i="38"/>
  <c r="EH345" i="38" s="1"/>
  <c r="BG70" i="38"/>
  <c r="EH70" i="38" s="1"/>
  <c r="C150" i="35"/>
  <c r="D150" i="35"/>
  <c r="AP72" i="35"/>
  <c r="AQ72" i="35" s="1"/>
  <c r="AR72" i="35" s="1"/>
  <c r="AS72" i="35" s="1"/>
  <c r="AT73" i="35"/>
  <c r="AY77" i="35"/>
  <c r="AX183" i="41"/>
  <c r="AX184" i="41"/>
  <c r="AX186" i="41"/>
  <c r="AX185" i="41"/>
  <c r="S71" i="35" l="1"/>
  <c r="BB67" i="41"/>
  <c r="EL338" i="38"/>
  <c r="H42" i="37"/>
  <c r="M150" i="35"/>
  <c r="Q42" i="37" s="1"/>
  <c r="D151" i="35"/>
  <c r="M151" i="35" s="1"/>
  <c r="C151" i="35"/>
  <c r="BH125" i="38"/>
  <c r="BH180" i="38"/>
  <c r="EI180" i="38" s="1"/>
  <c r="BH235" i="38"/>
  <c r="EI235" i="38" s="1"/>
  <c r="BH290" i="38"/>
  <c r="EI290" i="38" s="1"/>
  <c r="BH70" i="38"/>
  <c r="EI70" i="38" s="1"/>
  <c r="AY151" i="37"/>
  <c r="AY74" i="41" s="1"/>
  <c r="AZ18" i="37"/>
  <c r="BH345" i="38"/>
  <c r="EI345" i="38" s="1"/>
  <c r="BH15" i="38"/>
  <c r="AT74" i="35"/>
  <c r="AP73" i="35"/>
  <c r="AQ73" i="35" s="1"/>
  <c r="AR73" i="35" s="1"/>
  <c r="AS73" i="35" s="1"/>
  <c r="AY78" i="35"/>
  <c r="BB186" i="41"/>
  <c r="BB188" i="41"/>
  <c r="BB187" i="41"/>
  <c r="BB185" i="41"/>
  <c r="AY185" i="41"/>
  <c r="AY186" i="41"/>
  <c r="AY184" i="41"/>
  <c r="AY183" i="41"/>
  <c r="S72" i="35" l="1"/>
  <c r="W11" i="37" s="1"/>
  <c r="AF338" i="38" s="1"/>
  <c r="AF63" i="38"/>
  <c r="DG63" i="38" s="1"/>
  <c r="AF173" i="38"/>
  <c r="DG173" i="38" s="1"/>
  <c r="Z39" i="38"/>
  <c r="Q175" i="37"/>
  <c r="Q98" i="41" s="1"/>
  <c r="Z259" i="38"/>
  <c r="DA259" i="38" s="1"/>
  <c r="Z204" i="38"/>
  <c r="DA204" i="38" s="1"/>
  <c r="Z94" i="38"/>
  <c r="DA94" i="38" s="1"/>
  <c r="Z369" i="38"/>
  <c r="DA369" i="38" s="1"/>
  <c r="Z314" i="38"/>
  <c r="DA314" i="38" s="1"/>
  <c r="Z149" i="38"/>
  <c r="DA149" i="38" s="1"/>
  <c r="Q369" i="38"/>
  <c r="CR369" i="38" s="1"/>
  <c r="Q314" i="38"/>
  <c r="CR314" i="38" s="1"/>
  <c r="Q149" i="38"/>
  <c r="CR149" i="38" s="1"/>
  <c r="Q94" i="38"/>
  <c r="CR94" i="38" s="1"/>
  <c r="Q259" i="38"/>
  <c r="CR259" i="38" s="1"/>
  <c r="Q39" i="38"/>
  <c r="H175" i="37"/>
  <c r="H98" i="41" s="1"/>
  <c r="Q204" i="38"/>
  <c r="CR204" i="38" s="1"/>
  <c r="D152" i="35"/>
  <c r="M152" i="35" s="1"/>
  <c r="C152" i="35"/>
  <c r="D43" i="37" s="1"/>
  <c r="BI290" i="38"/>
  <c r="EJ290" i="38" s="1"/>
  <c r="BA18" i="37"/>
  <c r="BI180" i="38"/>
  <c r="EJ180" i="38" s="1"/>
  <c r="AZ151" i="37"/>
  <c r="AZ74" i="41" s="1"/>
  <c r="BI235" i="38"/>
  <c r="EJ235" i="38" s="1"/>
  <c r="BI345" i="38"/>
  <c r="EJ345" i="38" s="1"/>
  <c r="BI70" i="38"/>
  <c r="EJ70" i="38" s="1"/>
  <c r="BI125" i="38"/>
  <c r="EJ125" i="38" s="1"/>
  <c r="BI15" i="38"/>
  <c r="AP74" i="35"/>
  <c r="AT75" i="35"/>
  <c r="AY79" i="35"/>
  <c r="BG24" i="37" s="1"/>
  <c r="Q263" i="41"/>
  <c r="Q265" i="41"/>
  <c r="Q266" i="41"/>
  <c r="Q264" i="41"/>
  <c r="H264" i="41"/>
  <c r="H263" i="41"/>
  <c r="H266" i="41"/>
  <c r="H265" i="41"/>
  <c r="AZ184" i="41"/>
  <c r="AZ186" i="41"/>
  <c r="AZ183" i="41"/>
  <c r="AZ185" i="41"/>
  <c r="AF8" i="38" l="1"/>
  <c r="AF228" i="38"/>
  <c r="AF283" i="38"/>
  <c r="DG283" i="38" s="1"/>
  <c r="W144" i="37"/>
  <c r="W67" i="41" s="1"/>
  <c r="AF118" i="38"/>
  <c r="DG118" i="38" s="1"/>
  <c r="S73" i="35"/>
  <c r="AX19" i="37"/>
  <c r="AQ74" i="35"/>
  <c r="AR74" i="35" s="1"/>
  <c r="AS74" i="35" s="1"/>
  <c r="BJ345" i="38"/>
  <c r="EK345" i="38" s="1"/>
  <c r="BJ180" i="38"/>
  <c r="EK180" i="38" s="1"/>
  <c r="BJ15" i="38"/>
  <c r="BJ235" i="38"/>
  <c r="EK235" i="38" s="1"/>
  <c r="BA151" i="37"/>
  <c r="BA74" i="41" s="1"/>
  <c r="BJ290" i="38"/>
  <c r="EK290" i="38" s="1"/>
  <c r="BJ70" i="38"/>
  <c r="EK70" i="38" s="1"/>
  <c r="BJ125" i="38"/>
  <c r="EK125" i="38" s="1"/>
  <c r="D153" i="35"/>
  <c r="M153" i="35" s="1"/>
  <c r="C153" i="35"/>
  <c r="M205" i="38"/>
  <c r="CN205" i="38" s="1"/>
  <c r="D176" i="37"/>
  <c r="D99" i="41" s="1"/>
  <c r="M40" i="38"/>
  <c r="M150" i="38"/>
  <c r="CN150" i="38" s="1"/>
  <c r="M95" i="38"/>
  <c r="CN95" i="38" s="1"/>
  <c r="M370" i="38"/>
  <c r="CN370" i="38" s="1"/>
  <c r="M315" i="38"/>
  <c r="CN315" i="38" s="1"/>
  <c r="M260" i="38"/>
  <c r="CN260" i="38" s="1"/>
  <c r="BP186" i="38"/>
  <c r="EQ186" i="38" s="1"/>
  <c r="BG157" i="37"/>
  <c r="BG80" i="41" s="1"/>
  <c r="BP241" i="38"/>
  <c r="EQ241" i="38" s="1"/>
  <c r="BP351" i="38"/>
  <c r="EQ351" i="38" s="1"/>
  <c r="BP296" i="38"/>
  <c r="EQ296" i="38" s="1"/>
  <c r="BP131" i="38"/>
  <c r="EQ131" i="38" s="1"/>
  <c r="BP21" i="38"/>
  <c r="BP76" i="38"/>
  <c r="DG338" i="38"/>
  <c r="AT76" i="35"/>
  <c r="BB12" i="37" s="1"/>
  <c r="AP75" i="35"/>
  <c r="AQ75" i="35" s="1"/>
  <c r="AR75" i="35" s="1"/>
  <c r="AS75" i="35" s="1"/>
  <c r="AY80" i="35"/>
  <c r="D267" i="41"/>
  <c r="D268" i="41"/>
  <c r="D265" i="41"/>
  <c r="D266" i="41"/>
  <c r="BA184" i="41"/>
  <c r="BA183" i="41"/>
  <c r="BA186" i="41"/>
  <c r="BA185" i="41"/>
  <c r="W185" i="41"/>
  <c r="W186" i="41"/>
  <c r="W188" i="41"/>
  <c r="W187" i="41"/>
  <c r="S74" i="35" l="1"/>
  <c r="BK119" i="38"/>
  <c r="EL119" i="38" s="1"/>
  <c r="BB145" i="37"/>
  <c r="BB68" i="41" s="1"/>
  <c r="BK229" i="38"/>
  <c r="BK339" i="38"/>
  <c r="EL339" i="38" s="1"/>
  <c r="BK284" i="38"/>
  <c r="EL284" i="38" s="1"/>
  <c r="BK9" i="38"/>
  <c r="BK174" i="38"/>
  <c r="EL174" i="38" s="1"/>
  <c r="BK64" i="38"/>
  <c r="EL64" i="38" s="1"/>
  <c r="C154" i="35"/>
  <c r="D154" i="35"/>
  <c r="BG16" i="38"/>
  <c r="AY19" i="37"/>
  <c r="BG236" i="38"/>
  <c r="EH236" i="38" s="1"/>
  <c r="BG291" i="38"/>
  <c r="EH291" i="38" s="1"/>
  <c r="BG126" i="38"/>
  <c r="EH126" i="38" s="1"/>
  <c r="BG181" i="38"/>
  <c r="AX152" i="37"/>
  <c r="AX75" i="41" s="1"/>
  <c r="BG71" i="38"/>
  <c r="EH71" i="38" s="1"/>
  <c r="BG346" i="38"/>
  <c r="EH346" i="38" s="1"/>
  <c r="AP76" i="35"/>
  <c r="AQ76" i="35" s="1"/>
  <c r="AR76" i="35" s="1"/>
  <c r="AS76" i="35" s="1"/>
  <c r="AT77" i="35"/>
  <c r="AY81" i="35"/>
  <c r="BB190" i="41"/>
  <c r="BB191" i="41"/>
  <c r="BB192" i="41"/>
  <c r="BB189" i="41"/>
  <c r="AX187" i="41"/>
  <c r="AX189" i="41"/>
  <c r="AX190" i="41"/>
  <c r="AX188" i="41"/>
  <c r="S75" i="35" l="1"/>
  <c r="H43" i="37"/>
  <c r="M154" i="35"/>
  <c r="Q43" i="37" s="1"/>
  <c r="BH126" i="38"/>
  <c r="BH71" i="38"/>
  <c r="EI71" i="38" s="1"/>
  <c r="BH291" i="38"/>
  <c r="EI291" i="38" s="1"/>
  <c r="BH346" i="38"/>
  <c r="EI346" i="38" s="1"/>
  <c r="BH181" i="38"/>
  <c r="EI181" i="38" s="1"/>
  <c r="BH236" i="38"/>
  <c r="EI236" i="38" s="1"/>
  <c r="AZ19" i="37"/>
  <c r="BH16" i="38"/>
  <c r="AY152" i="37"/>
  <c r="AY75" i="41" s="1"/>
  <c r="C155" i="35"/>
  <c r="D155" i="35"/>
  <c r="M155" i="35" s="1"/>
  <c r="AP77" i="35"/>
  <c r="AQ77" i="35" s="1"/>
  <c r="AR77" i="35" s="1"/>
  <c r="AS77" i="35" s="1"/>
  <c r="AT78" i="35"/>
  <c r="AY82" i="35"/>
  <c r="AY187" i="41"/>
  <c r="AY188" i="41"/>
  <c r="AY189" i="41"/>
  <c r="AY190" i="41"/>
  <c r="S76" i="35" l="1"/>
  <c r="W12" i="37" s="1"/>
  <c r="AF9" i="38" s="1"/>
  <c r="AF64" i="38"/>
  <c r="DG64" i="38" s="1"/>
  <c r="AF229" i="38"/>
  <c r="BI16" i="38"/>
  <c r="BA19" i="37"/>
  <c r="BI71" i="38"/>
  <c r="EJ71" i="38" s="1"/>
  <c r="AZ152" i="37"/>
  <c r="AZ75" i="41" s="1"/>
  <c r="BI291" i="38"/>
  <c r="EJ291" i="38" s="1"/>
  <c r="BI346" i="38"/>
  <c r="EJ346" i="38" s="1"/>
  <c r="BI126" i="38"/>
  <c r="EJ126" i="38" s="1"/>
  <c r="BI236" i="38"/>
  <c r="EJ236" i="38" s="1"/>
  <c r="BI181" i="38"/>
  <c r="EJ181" i="38" s="1"/>
  <c r="Q40" i="38"/>
  <c r="Q150" i="38"/>
  <c r="CR150" i="38" s="1"/>
  <c r="Q205" i="38"/>
  <c r="CR205" i="38" s="1"/>
  <c r="Q95" i="38"/>
  <c r="CR95" i="38" s="1"/>
  <c r="Q260" i="38"/>
  <c r="CR260" i="38" s="1"/>
  <c r="Q315" i="38"/>
  <c r="CR315" i="38" s="1"/>
  <c r="Q370" i="38"/>
  <c r="CR370" i="38" s="1"/>
  <c r="H176" i="37"/>
  <c r="H99" i="41" s="1"/>
  <c r="D156" i="35"/>
  <c r="M156" i="35" s="1"/>
  <c r="C156" i="35"/>
  <c r="D44" i="37" s="1"/>
  <c r="Q176" i="37"/>
  <c r="Q99" i="41" s="1"/>
  <c r="Z95" i="38"/>
  <c r="DA95" i="38" s="1"/>
  <c r="Z40" i="38"/>
  <c r="Z205" i="38"/>
  <c r="DA205" i="38" s="1"/>
  <c r="Z370" i="38"/>
  <c r="DA370" i="38" s="1"/>
  <c r="Z315" i="38"/>
  <c r="DA315" i="38" s="1"/>
  <c r="Z260" i="38"/>
  <c r="DA260" i="38" s="1"/>
  <c r="Z150" i="38"/>
  <c r="DA150" i="38" s="1"/>
  <c r="AP78" i="35"/>
  <c r="AT79" i="35"/>
  <c r="AY83" i="35"/>
  <c r="BG25" i="37" s="1"/>
  <c r="AZ190" i="41"/>
  <c r="AZ189" i="41"/>
  <c r="AZ188" i="41"/>
  <c r="AZ187" i="41"/>
  <c r="Q267" i="41"/>
  <c r="Q269" i="41"/>
  <c r="Q268" i="41"/>
  <c r="Q270" i="41"/>
  <c r="H270" i="41"/>
  <c r="H269" i="41"/>
  <c r="H268" i="41"/>
  <c r="H267" i="41"/>
  <c r="AF339" i="38" l="1"/>
  <c r="DG339" i="38" s="1"/>
  <c r="W145" i="37"/>
  <c r="W68" i="41" s="1"/>
  <c r="AF119" i="38"/>
  <c r="DG119" i="38" s="1"/>
  <c r="AF174" i="38"/>
  <c r="DG174" i="38" s="1"/>
  <c r="AF284" i="38"/>
  <c r="DG284" i="38" s="1"/>
  <c r="S77" i="35"/>
  <c r="BP352" i="38"/>
  <c r="EQ352" i="38" s="1"/>
  <c r="BP187" i="38"/>
  <c r="EQ187" i="38" s="1"/>
  <c r="BP297" i="38"/>
  <c r="EQ297" i="38" s="1"/>
  <c r="BG158" i="37"/>
  <c r="BG81" i="41" s="1"/>
  <c r="BP22" i="38"/>
  <c r="BP242" i="38"/>
  <c r="EQ242" i="38" s="1"/>
  <c r="BP132" i="38"/>
  <c r="EQ132" i="38" s="1"/>
  <c r="BP77" i="38"/>
  <c r="D177" i="37"/>
  <c r="D100" i="41" s="1"/>
  <c r="M316" i="38"/>
  <c r="CN316" i="38" s="1"/>
  <c r="M206" i="38"/>
  <c r="CN206" i="38" s="1"/>
  <c r="M96" i="38"/>
  <c r="CN96" i="38" s="1"/>
  <c r="M41" i="38"/>
  <c r="M151" i="38"/>
  <c r="CN151" i="38" s="1"/>
  <c r="M261" i="38"/>
  <c r="CN261" i="38" s="1"/>
  <c r="M371" i="38"/>
  <c r="CN371" i="38" s="1"/>
  <c r="AX20" i="37"/>
  <c r="AQ78" i="35"/>
  <c r="AR78" i="35" s="1"/>
  <c r="AS78" i="35" s="1"/>
  <c r="C157" i="35"/>
  <c r="D157" i="35"/>
  <c r="M157" i="35" s="1"/>
  <c r="BJ346" i="38"/>
  <c r="EK346" i="38" s="1"/>
  <c r="BJ126" i="38"/>
  <c r="EK126" i="38" s="1"/>
  <c r="BJ181" i="38"/>
  <c r="EK181" i="38" s="1"/>
  <c r="BA152" i="37"/>
  <c r="BA75" i="41" s="1"/>
  <c r="BJ291" i="38"/>
  <c r="EK291" i="38" s="1"/>
  <c r="BJ236" i="38"/>
  <c r="EK236" i="38" s="1"/>
  <c r="BJ71" i="38"/>
  <c r="EK71" i="38" s="1"/>
  <c r="BJ16" i="38"/>
  <c r="AP79" i="35"/>
  <c r="AQ79" i="35" s="1"/>
  <c r="AR79" i="35" s="1"/>
  <c r="AS79" i="35" s="1"/>
  <c r="AT80" i="35"/>
  <c r="BB13" i="37" s="1"/>
  <c r="AY84" i="35"/>
  <c r="W189" i="41"/>
  <c r="W191" i="41"/>
  <c r="W190" i="41"/>
  <c r="W192" i="41"/>
  <c r="D269" i="41"/>
  <c r="D271" i="41"/>
  <c r="D272" i="41"/>
  <c r="D270" i="41"/>
  <c r="BA190" i="41"/>
  <c r="BA189" i="41"/>
  <c r="BA188" i="41"/>
  <c r="BA187" i="41"/>
  <c r="S78" i="35" l="1"/>
  <c r="D158" i="35"/>
  <c r="C158" i="35"/>
  <c r="BG17" i="38"/>
  <c r="BG182" i="38"/>
  <c r="AY20" i="37"/>
  <c r="BG127" i="38"/>
  <c r="EH127" i="38" s="1"/>
  <c r="BG72" i="38"/>
  <c r="EH72" i="38" s="1"/>
  <c r="AX153" i="37"/>
  <c r="AX76" i="41" s="1"/>
  <c r="BG347" i="38"/>
  <c r="EH347" i="38" s="1"/>
  <c r="BG292" i="38"/>
  <c r="EH292" i="38" s="1"/>
  <c r="BG237" i="38"/>
  <c r="EH237" i="38" s="1"/>
  <c r="BB146" i="37"/>
  <c r="BB69" i="41" s="1"/>
  <c r="BK120" i="38"/>
  <c r="EL120" i="38" s="1"/>
  <c r="BK285" i="38"/>
  <c r="EL285" i="38" s="1"/>
  <c r="BK10" i="38"/>
  <c r="BK340" i="38"/>
  <c r="EL340" i="38" s="1"/>
  <c r="BK175" i="38"/>
  <c r="EL175" i="38" s="1"/>
  <c r="BK230" i="38"/>
  <c r="BK65" i="38"/>
  <c r="EL65" i="38" s="1"/>
  <c r="AT81" i="35"/>
  <c r="AP80" i="35"/>
  <c r="AQ80" i="35" s="1"/>
  <c r="AR80" i="35" s="1"/>
  <c r="AS80" i="35" s="1"/>
  <c r="AY85" i="35"/>
  <c r="BB194" i="41"/>
  <c r="BB195" i="41"/>
  <c r="BB196" i="41"/>
  <c r="BB193" i="41"/>
  <c r="AX192" i="41"/>
  <c r="AX193" i="41"/>
  <c r="AX194" i="41"/>
  <c r="AX191" i="41"/>
  <c r="S79" i="35" l="1"/>
  <c r="C159" i="35"/>
  <c r="D159" i="35"/>
  <c r="M159" i="35" s="1"/>
  <c r="H44" i="37"/>
  <c r="M158" i="35"/>
  <c r="Q44" i="37" s="1"/>
  <c r="BH17" i="38"/>
  <c r="BH237" i="38"/>
  <c r="EI237" i="38" s="1"/>
  <c r="BH72" i="38"/>
  <c r="EI72" i="38" s="1"/>
  <c r="AZ20" i="37"/>
  <c r="BH127" i="38"/>
  <c r="BH292" i="38"/>
  <c r="EI292" i="38" s="1"/>
  <c r="AY153" i="37"/>
  <c r="AY76" i="41" s="1"/>
  <c r="BH347" i="38"/>
  <c r="EI347" i="38" s="1"/>
  <c r="BH182" i="38"/>
  <c r="EI182" i="38" s="1"/>
  <c r="AT82" i="35"/>
  <c r="AP81" i="35"/>
  <c r="AQ81" i="35" s="1"/>
  <c r="AR81" i="35" s="1"/>
  <c r="AS81" i="35" s="1"/>
  <c r="AY86" i="35"/>
  <c r="AY191" i="41"/>
  <c r="AY193" i="41"/>
  <c r="AY192" i="41"/>
  <c r="AY194" i="41"/>
  <c r="S80" i="35" l="1"/>
  <c r="W13" i="37" s="1"/>
  <c r="AF340" i="38" s="1"/>
  <c r="DG340" i="38" s="1"/>
  <c r="C160" i="35"/>
  <c r="D45" i="37" s="1"/>
  <c r="D160" i="35"/>
  <c r="M160" i="35" s="1"/>
  <c r="Z316" i="38"/>
  <c r="DA316" i="38" s="1"/>
  <c r="Z151" i="38"/>
  <c r="DA151" i="38" s="1"/>
  <c r="Q177" i="37"/>
  <c r="Q100" i="41" s="1"/>
  <c r="Z206" i="38"/>
  <c r="DA206" i="38" s="1"/>
  <c r="Z41" i="38"/>
  <c r="Z96" i="38"/>
  <c r="DA96" i="38" s="1"/>
  <c r="Z261" i="38"/>
  <c r="DA261" i="38" s="1"/>
  <c r="Z371" i="38"/>
  <c r="DA371" i="38" s="1"/>
  <c r="Q151" i="38"/>
  <c r="CR151" i="38" s="1"/>
  <c r="Q41" i="38"/>
  <c r="Q371" i="38"/>
  <c r="CR371" i="38" s="1"/>
  <c r="Q206" i="38"/>
  <c r="CR206" i="38" s="1"/>
  <c r="Q96" i="38"/>
  <c r="CR96" i="38" s="1"/>
  <c r="Q261" i="38"/>
  <c r="CR261" i="38" s="1"/>
  <c r="Q316" i="38"/>
  <c r="CR316" i="38" s="1"/>
  <c r="H177" i="37"/>
  <c r="H100" i="41" s="1"/>
  <c r="BA20" i="37"/>
  <c r="BI182" i="38"/>
  <c r="EJ182" i="38" s="1"/>
  <c r="BI347" i="38"/>
  <c r="EJ347" i="38" s="1"/>
  <c r="BI127" i="38"/>
  <c r="EJ127" i="38" s="1"/>
  <c r="BI72" i="38"/>
  <c r="EJ72" i="38" s="1"/>
  <c r="BI237" i="38"/>
  <c r="EJ237" i="38" s="1"/>
  <c r="BI17" i="38"/>
  <c r="AZ153" i="37"/>
  <c r="AZ76" i="41" s="1"/>
  <c r="BI292" i="38"/>
  <c r="EJ292" i="38" s="1"/>
  <c r="AP82" i="35"/>
  <c r="AT83" i="35"/>
  <c r="AY87" i="35"/>
  <c r="BG26" i="37" s="1"/>
  <c r="AZ192" i="41"/>
  <c r="AZ191" i="41"/>
  <c r="AZ193" i="41"/>
  <c r="AZ194" i="41"/>
  <c r="Q274" i="41"/>
  <c r="Q271" i="41"/>
  <c r="Q273" i="41"/>
  <c r="Q272" i="41"/>
  <c r="H273" i="41"/>
  <c r="H271" i="41"/>
  <c r="H274" i="41"/>
  <c r="H272" i="41"/>
  <c r="S81" i="35" l="1"/>
  <c r="AF285" i="38"/>
  <c r="DG285" i="38" s="1"/>
  <c r="W146" i="37"/>
  <c r="W69" i="41" s="1"/>
  <c r="AF230" i="38"/>
  <c r="AF120" i="38"/>
  <c r="DG120" i="38" s="1"/>
  <c r="AF10" i="38"/>
  <c r="AF65" i="38"/>
  <c r="DG65" i="38" s="1"/>
  <c r="AF175" i="38"/>
  <c r="DG175" i="38" s="1"/>
  <c r="D161" i="35"/>
  <c r="M161" i="35" s="1"/>
  <c r="C161" i="35"/>
  <c r="AX21" i="37"/>
  <c r="AQ82" i="35"/>
  <c r="AR82" i="35" s="1"/>
  <c r="AS82" i="35" s="1"/>
  <c r="BP353" i="38"/>
  <c r="EQ353" i="38" s="1"/>
  <c r="BP188" i="38"/>
  <c r="EQ188" i="38" s="1"/>
  <c r="BP298" i="38"/>
  <c r="EQ298" i="38" s="1"/>
  <c r="BP133" i="38"/>
  <c r="EQ133" i="38" s="1"/>
  <c r="BP78" i="38"/>
  <c r="BP243" i="38"/>
  <c r="EQ243" i="38" s="1"/>
  <c r="BG159" i="37"/>
  <c r="BG82" i="41" s="1"/>
  <c r="BP23" i="38"/>
  <c r="BA153" i="37"/>
  <c r="BA76" i="41" s="1"/>
  <c r="BJ17" i="38"/>
  <c r="BJ182" i="38"/>
  <c r="EK182" i="38" s="1"/>
  <c r="BJ72" i="38"/>
  <c r="EK72" i="38" s="1"/>
  <c r="BJ347" i="38"/>
  <c r="EK347" i="38" s="1"/>
  <c r="BJ292" i="38"/>
  <c r="EK292" i="38" s="1"/>
  <c r="BJ127" i="38"/>
  <c r="EK127" i="38" s="1"/>
  <c r="BJ237" i="38"/>
  <c r="EK237" i="38" s="1"/>
  <c r="D178" i="37"/>
  <c r="D101" i="41" s="1"/>
  <c r="M42" i="38"/>
  <c r="M372" i="38"/>
  <c r="CN372" i="38" s="1"/>
  <c r="M207" i="38"/>
  <c r="CN207" i="38" s="1"/>
  <c r="M317" i="38"/>
  <c r="CN317" i="38" s="1"/>
  <c r="M152" i="38"/>
  <c r="CN152" i="38" s="1"/>
  <c r="M97" i="38"/>
  <c r="CN97" i="38" s="1"/>
  <c r="M262" i="38"/>
  <c r="CN262" i="38" s="1"/>
  <c r="AP83" i="35"/>
  <c r="AQ83" i="35" s="1"/>
  <c r="AR83" i="35" s="1"/>
  <c r="AS83" i="35" s="1"/>
  <c r="AT84" i="35"/>
  <c r="BB14" i="37" s="1"/>
  <c r="S82" i="35"/>
  <c r="AY88" i="35"/>
  <c r="D275" i="41"/>
  <c r="D273" i="41"/>
  <c r="D274" i="41"/>
  <c r="D276" i="41"/>
  <c r="BA192" i="41"/>
  <c r="BA191" i="41"/>
  <c r="BA194" i="41"/>
  <c r="BA193" i="41"/>
  <c r="W196" i="41"/>
  <c r="W194" i="41"/>
  <c r="W193" i="41"/>
  <c r="W195" i="41"/>
  <c r="BG293" i="38" l="1"/>
  <c r="EH293" i="38" s="1"/>
  <c r="BG128" i="38"/>
  <c r="EH128" i="38" s="1"/>
  <c r="BG238" i="38"/>
  <c r="EH238" i="38" s="1"/>
  <c r="BG18" i="38"/>
  <c r="BG348" i="38"/>
  <c r="EH348" i="38" s="1"/>
  <c r="AX154" i="37"/>
  <c r="AX77" i="41" s="1"/>
  <c r="BG183" i="38"/>
  <c r="BG73" i="38"/>
  <c r="EH73" i="38" s="1"/>
  <c r="AY21" i="37"/>
  <c r="D162" i="35"/>
  <c r="C162" i="35"/>
  <c r="BK11" i="38"/>
  <c r="BK176" i="38"/>
  <c r="EL176" i="38" s="1"/>
  <c r="BK66" i="38"/>
  <c r="EL66" i="38" s="1"/>
  <c r="BK286" i="38"/>
  <c r="EL286" i="38" s="1"/>
  <c r="BK121" i="38"/>
  <c r="EL121" i="38" s="1"/>
  <c r="BK231" i="38"/>
  <c r="BB147" i="37"/>
  <c r="BB70" i="41" s="1"/>
  <c r="BK341" i="38"/>
  <c r="EL341" i="38" s="1"/>
  <c r="AP84" i="35"/>
  <c r="AQ84" i="35" s="1"/>
  <c r="AR84" i="35" s="1"/>
  <c r="AS84" i="35" s="1"/>
  <c r="AT85" i="35"/>
  <c r="AY89" i="35"/>
  <c r="AX195" i="41"/>
  <c r="AX197" i="41"/>
  <c r="AX196" i="41"/>
  <c r="AX198" i="41"/>
  <c r="BB199" i="41"/>
  <c r="BB197" i="41"/>
  <c r="BB198" i="41"/>
  <c r="BB200" i="41"/>
  <c r="S83" i="35" l="1"/>
  <c r="H45" i="37"/>
  <c r="M162" i="35"/>
  <c r="Q45" i="37" s="1"/>
  <c r="BH183" i="38"/>
  <c r="EI183" i="38" s="1"/>
  <c r="BH73" i="38"/>
  <c r="EI73" i="38" s="1"/>
  <c r="BH128" i="38"/>
  <c r="BH348" i="38"/>
  <c r="EI348" i="38" s="1"/>
  <c r="BH18" i="38"/>
  <c r="BH238" i="38"/>
  <c r="EI238" i="38" s="1"/>
  <c r="BH293" i="38"/>
  <c r="EI293" i="38" s="1"/>
  <c r="AZ21" i="37"/>
  <c r="AY154" i="37"/>
  <c r="AY77" i="41" s="1"/>
  <c r="D163" i="35"/>
  <c r="M163" i="35" s="1"/>
  <c r="C163" i="35"/>
  <c r="AT86" i="35"/>
  <c r="AP85" i="35"/>
  <c r="AQ85" i="35" s="1"/>
  <c r="AR85" i="35" s="1"/>
  <c r="AS85" i="35" s="1"/>
  <c r="AY90" i="35"/>
  <c r="AY197" i="41"/>
  <c r="AY195" i="41"/>
  <c r="AY198" i="41"/>
  <c r="AY196" i="41"/>
  <c r="S84" i="35" l="1"/>
  <c r="W14" i="37" s="1"/>
  <c r="AF286" i="38" s="1"/>
  <c r="DG286" i="38" s="1"/>
  <c r="Q178" i="37"/>
  <c r="Q101" i="41" s="1"/>
  <c r="Z42" i="38"/>
  <c r="Z207" i="38"/>
  <c r="DA207" i="38" s="1"/>
  <c r="Z317" i="38"/>
  <c r="DA317" i="38" s="1"/>
  <c r="Z97" i="38"/>
  <c r="DA97" i="38" s="1"/>
  <c r="Z372" i="38"/>
  <c r="DA372" i="38" s="1"/>
  <c r="Z262" i="38"/>
  <c r="DA262" i="38" s="1"/>
  <c r="Z152" i="38"/>
  <c r="DA152" i="38" s="1"/>
  <c r="C164" i="35"/>
  <c r="D46" i="37" s="1"/>
  <c r="D164" i="35"/>
  <c r="M164" i="35" s="1"/>
  <c r="Q152" i="38"/>
  <c r="CR152" i="38" s="1"/>
  <c r="Q262" i="38"/>
  <c r="CR262" i="38" s="1"/>
  <c r="Q42" i="38"/>
  <c r="Q372" i="38"/>
  <c r="CR372" i="38" s="1"/>
  <c r="Q207" i="38"/>
  <c r="CR207" i="38" s="1"/>
  <c r="Q317" i="38"/>
  <c r="CR317" i="38" s="1"/>
  <c r="Q97" i="38"/>
  <c r="CR97" i="38" s="1"/>
  <c r="H178" i="37"/>
  <c r="H101" i="41" s="1"/>
  <c r="AZ154" i="37"/>
  <c r="AZ77" i="41" s="1"/>
  <c r="BI18" i="38"/>
  <c r="BI183" i="38"/>
  <c r="EJ183" i="38" s="1"/>
  <c r="BI293" i="38"/>
  <c r="EJ293" i="38" s="1"/>
  <c r="BA21" i="37"/>
  <c r="BI128" i="38"/>
  <c r="EJ128" i="38" s="1"/>
  <c r="BI73" i="38"/>
  <c r="EJ73" i="38" s="1"/>
  <c r="BI348" i="38"/>
  <c r="EJ348" i="38" s="1"/>
  <c r="BI238" i="38"/>
  <c r="EJ238" i="38" s="1"/>
  <c r="AP86" i="35"/>
  <c r="AT87" i="35"/>
  <c r="AY91" i="35"/>
  <c r="BG27" i="37" s="1"/>
  <c r="Q277" i="41"/>
  <c r="Q276" i="41"/>
  <c r="Q275" i="41"/>
  <c r="Q278" i="41"/>
  <c r="H275" i="41"/>
  <c r="H278" i="41"/>
  <c r="H277" i="41"/>
  <c r="H276" i="41"/>
  <c r="AZ196" i="41"/>
  <c r="AZ197" i="41"/>
  <c r="AZ195" i="41"/>
  <c r="AZ198" i="41"/>
  <c r="AF231" i="38" l="1"/>
  <c r="AF176" i="38"/>
  <c r="DG176" i="38" s="1"/>
  <c r="AF341" i="38"/>
  <c r="DG341" i="38" s="1"/>
  <c r="AF66" i="38"/>
  <c r="DG66" i="38" s="1"/>
  <c r="AF11" i="38"/>
  <c r="AF121" i="38"/>
  <c r="DG121" i="38" s="1"/>
  <c r="W147" i="37"/>
  <c r="W70" i="41" s="1"/>
  <c r="S85" i="35"/>
  <c r="BJ238" i="38"/>
  <c r="EK238" i="38" s="1"/>
  <c r="BJ293" i="38"/>
  <c r="EK293" i="38" s="1"/>
  <c r="BJ73" i="38"/>
  <c r="EK73" i="38" s="1"/>
  <c r="BJ348" i="38"/>
  <c r="EK348" i="38" s="1"/>
  <c r="BJ183" i="38"/>
  <c r="EK183" i="38" s="1"/>
  <c r="BJ18" i="38"/>
  <c r="BJ128" i="38"/>
  <c r="EK128" i="38" s="1"/>
  <c r="BA154" i="37"/>
  <c r="BA77" i="41" s="1"/>
  <c r="AX22" i="37"/>
  <c r="AQ86" i="35"/>
  <c r="AR86" i="35" s="1"/>
  <c r="AS86" i="35" s="1"/>
  <c r="C165" i="35"/>
  <c r="D165" i="35"/>
  <c r="M165" i="35" s="1"/>
  <c r="D179" i="37"/>
  <c r="M43" i="38"/>
  <c r="M208" i="38"/>
  <c r="CN208" i="38" s="1"/>
  <c r="M153" i="38"/>
  <c r="CN153" i="38" s="1"/>
  <c r="M98" i="38"/>
  <c r="CN98" i="38" s="1"/>
  <c r="M373" i="38"/>
  <c r="M318" i="38"/>
  <c r="CN318" i="38" s="1"/>
  <c r="M263" i="38"/>
  <c r="CN263" i="38" s="1"/>
  <c r="BP24" i="38"/>
  <c r="BP189" i="38"/>
  <c r="EQ189" i="38" s="1"/>
  <c r="BP354" i="38"/>
  <c r="EQ354" i="38" s="1"/>
  <c r="BP134" i="38"/>
  <c r="EQ134" i="38" s="1"/>
  <c r="BP299" i="38"/>
  <c r="EQ299" i="38" s="1"/>
  <c r="BG160" i="37"/>
  <c r="BG83" i="41" s="1"/>
  <c r="BP79" i="38"/>
  <c r="BP244" i="38"/>
  <c r="EQ244" i="38" s="1"/>
  <c r="AT88" i="35"/>
  <c r="BB15" i="37" s="1"/>
  <c r="AP87" i="35"/>
  <c r="AQ87" i="35" s="1"/>
  <c r="AR87" i="35" s="1"/>
  <c r="AS87" i="35" s="1"/>
  <c r="AY92" i="35"/>
  <c r="BA197" i="41"/>
  <c r="BA196" i="41"/>
  <c r="BA198" i="41"/>
  <c r="BA195" i="41"/>
  <c r="W197" i="41"/>
  <c r="W198" i="41"/>
  <c r="W199" i="41"/>
  <c r="W200" i="41"/>
  <c r="S86" i="35" l="1"/>
  <c r="D109" i="41"/>
  <c r="D108" i="41"/>
  <c r="D110" i="41"/>
  <c r="D104" i="41"/>
  <c r="D112" i="41"/>
  <c r="D103" i="41"/>
  <c r="D111" i="41"/>
  <c r="D105" i="41"/>
  <c r="D106" i="41"/>
  <c r="D107" i="41"/>
  <c r="D102" i="41"/>
  <c r="D166" i="35"/>
  <c r="C166" i="35"/>
  <c r="BG349" i="38"/>
  <c r="EH349" i="38" s="1"/>
  <c r="BG294" i="38"/>
  <c r="EH294" i="38" s="1"/>
  <c r="BG19" i="38"/>
  <c r="BG129" i="38"/>
  <c r="EH129" i="38" s="1"/>
  <c r="BG184" i="38"/>
  <c r="AX155" i="37"/>
  <c r="AX78" i="41" s="1"/>
  <c r="BG239" i="38"/>
  <c r="EH239" i="38" s="1"/>
  <c r="AY22" i="37"/>
  <c r="BG74" i="38"/>
  <c r="EH74" i="38" s="1"/>
  <c r="CN373" i="38"/>
  <c r="M374" i="38"/>
  <c r="CN43" i="38"/>
  <c r="CN4" i="38"/>
  <c r="CN5" i="38"/>
  <c r="CN6" i="38"/>
  <c r="CN8" i="38"/>
  <c r="CN7" i="38"/>
  <c r="CN9" i="38"/>
  <c r="CN10" i="38"/>
  <c r="CN12" i="38"/>
  <c r="CN11" i="38"/>
  <c r="CN13" i="38"/>
  <c r="CN14" i="38"/>
  <c r="CN15" i="38"/>
  <c r="CN17" i="38"/>
  <c r="CN18" i="38"/>
  <c r="CN16" i="38"/>
  <c r="CN19" i="38"/>
  <c r="CN21" i="38"/>
  <c r="CN20" i="38"/>
  <c r="CN22" i="38"/>
  <c r="CN23" i="38"/>
  <c r="CN24" i="38"/>
  <c r="CN28" i="38"/>
  <c r="CN26" i="38"/>
  <c r="CN25" i="38"/>
  <c r="CN27" i="38"/>
  <c r="CN31" i="38"/>
  <c r="CN29" i="38"/>
  <c r="CN30" i="38"/>
  <c r="CN32" i="38"/>
  <c r="CN33" i="38"/>
  <c r="CN34" i="38"/>
  <c r="CN35" i="38"/>
  <c r="CN36" i="38"/>
  <c r="CN37" i="38"/>
  <c r="CN41" i="38"/>
  <c r="CN40" i="38"/>
  <c r="CN39" i="38"/>
  <c r="CN38" i="38"/>
  <c r="CN42" i="38"/>
  <c r="BK177" i="38"/>
  <c r="EL177" i="38" s="1"/>
  <c r="BK67" i="38"/>
  <c r="EL67" i="38" s="1"/>
  <c r="BK122" i="38"/>
  <c r="EL122" i="38" s="1"/>
  <c r="BK12" i="38"/>
  <c r="BB148" i="37"/>
  <c r="BB71" i="41" s="1"/>
  <c r="BK232" i="38"/>
  <c r="BK287" i="38"/>
  <c r="EL287" i="38" s="1"/>
  <c r="BK342" i="38"/>
  <c r="EL342" i="38" s="1"/>
  <c r="AT89" i="35"/>
  <c r="AP88" i="35"/>
  <c r="AQ88" i="35" s="1"/>
  <c r="AR88" i="35" s="1"/>
  <c r="AS88" i="35" s="1"/>
  <c r="AY93" i="35"/>
  <c r="AX199" i="41"/>
  <c r="AX200" i="41"/>
  <c r="AX202" i="41"/>
  <c r="AX201" i="41"/>
  <c r="BB204" i="41"/>
  <c r="BB201" i="41"/>
  <c r="BB203" i="41"/>
  <c r="BB202" i="41"/>
  <c r="D277" i="41"/>
  <c r="D279" i="41"/>
  <c r="D278" i="41"/>
  <c r="D280" i="41"/>
  <c r="D283" i="41"/>
  <c r="D282" i="41"/>
  <c r="D281" i="41"/>
  <c r="S87" i="35" l="1"/>
  <c r="CN374" i="38"/>
  <c r="M375" i="38"/>
  <c r="BH239" i="38"/>
  <c r="EI239" i="38" s="1"/>
  <c r="AZ22" i="37"/>
  <c r="BH74" i="38"/>
  <c r="EI74" i="38" s="1"/>
  <c r="BH129" i="38"/>
  <c r="BH294" i="38"/>
  <c r="EI294" i="38" s="1"/>
  <c r="AY155" i="37"/>
  <c r="AY78" i="41" s="1"/>
  <c r="BH349" i="38"/>
  <c r="EI349" i="38" s="1"/>
  <c r="BH184" i="38"/>
  <c r="EI184" i="38" s="1"/>
  <c r="BH19" i="38"/>
  <c r="H46" i="37"/>
  <c r="M166" i="35"/>
  <c r="Q46" i="37" s="1"/>
  <c r="AP89" i="35"/>
  <c r="AQ89" i="35" s="1"/>
  <c r="AR89" i="35" s="1"/>
  <c r="AS89" i="35" s="1"/>
  <c r="AT90" i="35"/>
  <c r="AY94" i="35"/>
  <c r="AY200" i="41"/>
  <c r="AY202" i="41"/>
  <c r="AY201" i="41"/>
  <c r="AY199" i="41"/>
  <c r="S88" i="35" l="1"/>
  <c r="W15" i="37" s="1"/>
  <c r="AF12" i="38" s="1"/>
  <c r="Q153" i="38"/>
  <c r="CR153" i="38" s="1"/>
  <c r="Q43" i="38"/>
  <c r="H179" i="37"/>
  <c r="Q98" i="38"/>
  <c r="CR98" i="38" s="1"/>
  <c r="Q373" i="38"/>
  <c r="Q318" i="38"/>
  <c r="CR318" i="38" s="1"/>
  <c r="Q208" i="38"/>
  <c r="CR208" i="38" s="1"/>
  <c r="Q263" i="38"/>
  <c r="CR263" i="38" s="1"/>
  <c r="Q179" i="37"/>
  <c r="Z43" i="38"/>
  <c r="Z98" i="38"/>
  <c r="DA98" i="38" s="1"/>
  <c r="Z263" i="38"/>
  <c r="DA263" i="38" s="1"/>
  <c r="Z153" i="38"/>
  <c r="DA153" i="38" s="1"/>
  <c r="Z373" i="38"/>
  <c r="Z318" i="38"/>
  <c r="DA318" i="38" s="1"/>
  <c r="Z208" i="38"/>
  <c r="DA208" i="38" s="1"/>
  <c r="CN375" i="38"/>
  <c r="M376" i="38"/>
  <c r="BI74" i="38"/>
  <c r="EJ74" i="38" s="1"/>
  <c r="BI184" i="38"/>
  <c r="EJ184" i="38" s="1"/>
  <c r="BI129" i="38"/>
  <c r="EJ129" i="38" s="1"/>
  <c r="AZ155" i="37"/>
  <c r="AZ78" i="41" s="1"/>
  <c r="BI294" i="38"/>
  <c r="EJ294" i="38" s="1"/>
  <c r="BA22" i="37"/>
  <c r="BI19" i="38"/>
  <c r="BI239" i="38"/>
  <c r="EJ239" i="38" s="1"/>
  <c r="BI349" i="38"/>
  <c r="EJ349" i="38" s="1"/>
  <c r="AT91" i="35"/>
  <c r="AP90" i="35"/>
  <c r="AY95" i="35"/>
  <c r="BG28" i="37" s="1"/>
  <c r="AZ200" i="41"/>
  <c r="AZ199" i="41"/>
  <c r="AZ202" i="41"/>
  <c r="AZ201" i="41"/>
  <c r="AF232" i="38" l="1"/>
  <c r="AF287" i="38"/>
  <c r="DG287" i="38" s="1"/>
  <c r="S89" i="35"/>
  <c r="AF177" i="38"/>
  <c r="DG177" i="38" s="1"/>
  <c r="AF342" i="38"/>
  <c r="DG342" i="38" s="1"/>
  <c r="AF122" i="38"/>
  <c r="DG122" i="38" s="1"/>
  <c r="W148" i="37"/>
  <c r="W71" i="41" s="1"/>
  <c r="AF67" i="38"/>
  <c r="DG67" i="38" s="1"/>
  <c r="BG161" i="37"/>
  <c r="BG84" i="41" s="1"/>
  <c r="BP135" i="38"/>
  <c r="EQ135" i="38" s="1"/>
  <c r="BP190" i="38"/>
  <c r="EQ190" i="38" s="1"/>
  <c r="BP25" i="38"/>
  <c r="BP80" i="38"/>
  <c r="BP300" i="38"/>
  <c r="EQ300" i="38" s="1"/>
  <c r="BP355" i="38"/>
  <c r="EQ355" i="38" s="1"/>
  <c r="BP245" i="38"/>
  <c r="EQ245" i="38" s="1"/>
  <c r="AX23" i="37"/>
  <c r="AQ90" i="35"/>
  <c r="AR90" i="35" s="1"/>
  <c r="AS90" i="35" s="1"/>
  <c r="DA43" i="38"/>
  <c r="DA4" i="38"/>
  <c r="DA5" i="38"/>
  <c r="DA6" i="38"/>
  <c r="DA9" i="38"/>
  <c r="DA7" i="38"/>
  <c r="DA12" i="38"/>
  <c r="DA8" i="38"/>
  <c r="DA10" i="38"/>
  <c r="DA11" i="38"/>
  <c r="DA13" i="38"/>
  <c r="DA14" i="38"/>
  <c r="DA15" i="38"/>
  <c r="DA18" i="38"/>
  <c r="DA16" i="38"/>
  <c r="DA17" i="38"/>
  <c r="DA19" i="38"/>
  <c r="DA20" i="38"/>
  <c r="DA21" i="38"/>
  <c r="DA22" i="38"/>
  <c r="DA23" i="38"/>
  <c r="DA24" i="38"/>
  <c r="DA26" i="38"/>
  <c r="DA27" i="38"/>
  <c r="DA25" i="38"/>
  <c r="DA29" i="38"/>
  <c r="DA28" i="38"/>
  <c r="DA30" i="38"/>
  <c r="DA31" i="38"/>
  <c r="DA32" i="38"/>
  <c r="DA33" i="38"/>
  <c r="DA34" i="38"/>
  <c r="DA35" i="38"/>
  <c r="DA36" i="38"/>
  <c r="DA37" i="38"/>
  <c r="DA42" i="38"/>
  <c r="DA41" i="38"/>
  <c r="DA39" i="38"/>
  <c r="DA38" i="38"/>
  <c r="DA40" i="38"/>
  <c r="H105" i="41"/>
  <c r="H111" i="41"/>
  <c r="H109" i="41"/>
  <c r="H103" i="41"/>
  <c r="H108" i="41"/>
  <c r="H112" i="41"/>
  <c r="H110" i="41"/>
  <c r="H102" i="41"/>
  <c r="H106" i="41"/>
  <c r="H104" i="41"/>
  <c r="H107" i="41"/>
  <c r="CN376" i="38"/>
  <c r="M377" i="38"/>
  <c r="Q106" i="41"/>
  <c r="Q110" i="41"/>
  <c r="Q107" i="41"/>
  <c r="Q108" i="41"/>
  <c r="Q112" i="41"/>
  <c r="Q105" i="41"/>
  <c r="Q103" i="41"/>
  <c r="Q109" i="41"/>
  <c r="Q104" i="41"/>
  <c r="Q102" i="41"/>
  <c r="Q111" i="41"/>
  <c r="CR43" i="38"/>
  <c r="CR4" i="38"/>
  <c r="CR5" i="38"/>
  <c r="CR10" i="38"/>
  <c r="CR8" i="38"/>
  <c r="CR7" i="38"/>
  <c r="CR9" i="38"/>
  <c r="CR6" i="38"/>
  <c r="CR14" i="38"/>
  <c r="CR13" i="38"/>
  <c r="CR11" i="38"/>
  <c r="CR18" i="38"/>
  <c r="CR12" i="38"/>
  <c r="CR17" i="38"/>
  <c r="CR16" i="38"/>
  <c r="CR15" i="38"/>
  <c r="CR20" i="38"/>
  <c r="CR19" i="38"/>
  <c r="CR21" i="38"/>
  <c r="CR22" i="38"/>
  <c r="CR24" i="38"/>
  <c r="CR23" i="38"/>
  <c r="CR27" i="38"/>
  <c r="CR25" i="38"/>
  <c r="CR26" i="38"/>
  <c r="CR28" i="38"/>
  <c r="CR29" i="38"/>
  <c r="CR30" i="38"/>
  <c r="CR31" i="38"/>
  <c r="CR32" i="38"/>
  <c r="CR33" i="38"/>
  <c r="CR34" i="38"/>
  <c r="CR35" i="38"/>
  <c r="CR36" i="38"/>
  <c r="CR37" i="38"/>
  <c r="CR42" i="38"/>
  <c r="CR41" i="38"/>
  <c r="CR40" i="38"/>
  <c r="CR39" i="38"/>
  <c r="CR38" i="38"/>
  <c r="DA373" i="38"/>
  <c r="Z374" i="38"/>
  <c r="BA155" i="37"/>
  <c r="BA78" i="41" s="1"/>
  <c r="BJ184" i="38"/>
  <c r="EK184" i="38" s="1"/>
  <c r="BJ74" i="38"/>
  <c r="EK74" i="38" s="1"/>
  <c r="BJ294" i="38"/>
  <c r="EK294" i="38" s="1"/>
  <c r="BJ129" i="38"/>
  <c r="EK129" i="38" s="1"/>
  <c r="BJ19" i="38"/>
  <c r="BJ349" i="38"/>
  <c r="EK349" i="38" s="1"/>
  <c r="BJ239" i="38"/>
  <c r="EK239" i="38" s="1"/>
  <c r="CR373" i="38"/>
  <c r="Q374" i="38"/>
  <c r="AT92" i="35"/>
  <c r="BB16" i="37" s="1"/>
  <c r="AP91" i="35"/>
  <c r="AQ91" i="35" s="1"/>
  <c r="AR91" i="35" s="1"/>
  <c r="AS91" i="35" s="1"/>
  <c r="AY96" i="35"/>
  <c r="BA202" i="41"/>
  <c r="BA199" i="41"/>
  <c r="BA201" i="41"/>
  <c r="BA200" i="41"/>
  <c r="H280" i="41"/>
  <c r="H282" i="41"/>
  <c r="H281" i="41"/>
  <c r="H279" i="41"/>
  <c r="H283" i="41"/>
  <c r="Q280" i="41"/>
  <c r="Q282" i="41"/>
  <c r="Q279" i="41"/>
  <c r="Q281" i="41"/>
  <c r="Q283" i="41"/>
  <c r="W204" i="41"/>
  <c r="W201" i="41"/>
  <c r="W202" i="41"/>
  <c r="W203" i="41"/>
  <c r="S90" i="35" l="1"/>
  <c r="AX156" i="37"/>
  <c r="AX79" i="41" s="1"/>
  <c r="BG130" i="38"/>
  <c r="EH130" i="38" s="1"/>
  <c r="BG240" i="38"/>
  <c r="EH240" i="38" s="1"/>
  <c r="BG295" i="38"/>
  <c r="EH295" i="38" s="1"/>
  <c r="BG185" i="38"/>
  <c r="AY23" i="37"/>
  <c r="BG75" i="38"/>
  <c r="EH75" i="38" s="1"/>
  <c r="BG350" i="38"/>
  <c r="EH350" i="38" s="1"/>
  <c r="BG20" i="38"/>
  <c r="BK343" i="38"/>
  <c r="EL343" i="38" s="1"/>
  <c r="BK13" i="38"/>
  <c r="BB149" i="37"/>
  <c r="BB72" i="41" s="1"/>
  <c r="BK68" i="38"/>
  <c r="EL68" i="38" s="1"/>
  <c r="BK233" i="38"/>
  <c r="BK178" i="38"/>
  <c r="EL178" i="38" s="1"/>
  <c r="BK288" i="38"/>
  <c r="EL288" i="38" s="1"/>
  <c r="BK123" i="38"/>
  <c r="EL123" i="38" s="1"/>
  <c r="CR374" i="38"/>
  <c r="Q375" i="38"/>
  <c r="CN377" i="38"/>
  <c r="M378" i="38"/>
  <c r="DA374" i="38"/>
  <c r="Z375" i="38"/>
  <c r="S91" i="35"/>
  <c r="AT93" i="35"/>
  <c r="AP92" i="35"/>
  <c r="AQ92" i="35" s="1"/>
  <c r="AR92" i="35" s="1"/>
  <c r="AS92" i="35" s="1"/>
  <c r="AY97" i="35"/>
  <c r="BB206" i="41"/>
  <c r="BB205" i="41"/>
  <c r="BB208" i="41"/>
  <c r="BB207" i="41"/>
  <c r="AX204" i="41"/>
  <c r="AX206" i="41"/>
  <c r="AX203" i="41"/>
  <c r="AX205" i="41"/>
  <c r="DA375" i="38" l="1"/>
  <c r="Z376" i="38"/>
  <c r="CR375" i="38"/>
  <c r="Q376" i="38"/>
  <c r="BH130" i="38"/>
  <c r="BH350" i="38"/>
  <c r="EI350" i="38" s="1"/>
  <c r="BH20" i="38"/>
  <c r="BH240" i="38"/>
  <c r="EI240" i="38" s="1"/>
  <c r="AY156" i="37"/>
  <c r="AY79" i="41" s="1"/>
  <c r="BH185" i="38"/>
  <c r="EI185" i="38" s="1"/>
  <c r="AZ23" i="37"/>
  <c r="BH295" i="38"/>
  <c r="EI295" i="38" s="1"/>
  <c r="BH75" i="38"/>
  <c r="EI75" i="38" s="1"/>
  <c r="CN378" i="38"/>
  <c r="M379" i="38"/>
  <c r="AP93" i="35"/>
  <c r="AQ93" i="35" s="1"/>
  <c r="AR93" i="35" s="1"/>
  <c r="AS93" i="35" s="1"/>
  <c r="AT94" i="35"/>
  <c r="AY98" i="35"/>
  <c r="AY204" i="41"/>
  <c r="AY206" i="41"/>
  <c r="AY203" i="41"/>
  <c r="AY205" i="41"/>
  <c r="S92" i="35" l="1"/>
  <c r="W16" i="37" s="1"/>
  <c r="AF343" i="38" s="1"/>
  <c r="DG343" i="38" s="1"/>
  <c r="CN379" i="38"/>
  <c r="M380" i="38"/>
  <c r="BI20" i="38"/>
  <c r="BA23" i="37"/>
  <c r="BI240" i="38"/>
  <c r="EJ240" i="38" s="1"/>
  <c r="BI185" i="38"/>
  <c r="EJ185" i="38" s="1"/>
  <c r="BI130" i="38"/>
  <c r="EJ130" i="38" s="1"/>
  <c r="BI350" i="38"/>
  <c r="EJ350" i="38" s="1"/>
  <c r="BI295" i="38"/>
  <c r="EJ295" i="38" s="1"/>
  <c r="BI75" i="38"/>
  <c r="EJ75" i="38" s="1"/>
  <c r="AZ156" i="37"/>
  <c r="AZ79" i="41" s="1"/>
  <c r="CR376" i="38"/>
  <c r="Q377" i="38"/>
  <c r="DA376" i="38"/>
  <c r="Z377" i="38"/>
  <c r="AP94" i="35"/>
  <c r="AT95" i="35"/>
  <c r="AY99" i="35"/>
  <c r="BG29" i="37" s="1"/>
  <c r="AZ204" i="41"/>
  <c r="AZ203" i="41"/>
  <c r="AZ205" i="41"/>
  <c r="AZ206" i="41"/>
  <c r="AF123" i="38" l="1"/>
  <c r="DG123" i="38" s="1"/>
  <c r="W149" i="37"/>
  <c r="W72" i="41" s="1"/>
  <c r="AF178" i="38"/>
  <c r="DG178" i="38" s="1"/>
  <c r="AF288" i="38"/>
  <c r="DG288" i="38" s="1"/>
  <c r="AF68" i="38"/>
  <c r="DG68" i="38" s="1"/>
  <c r="AF233" i="38"/>
  <c r="AF13" i="38"/>
  <c r="S93" i="35"/>
  <c r="AX24" i="37"/>
  <c r="AQ94" i="35"/>
  <c r="AR94" i="35" s="1"/>
  <c r="AS94" i="35" s="1"/>
  <c r="DA377" i="38"/>
  <c r="Z378" i="38"/>
  <c r="CN380" i="38"/>
  <c r="M381" i="38"/>
  <c r="BJ295" i="38"/>
  <c r="EK295" i="38" s="1"/>
  <c r="BA156" i="37"/>
  <c r="BA79" i="41" s="1"/>
  <c r="BJ350" i="38"/>
  <c r="EK350" i="38" s="1"/>
  <c r="BJ130" i="38"/>
  <c r="EK130" i="38" s="1"/>
  <c r="BJ240" i="38"/>
  <c r="EK240" i="38" s="1"/>
  <c r="BJ20" i="38"/>
  <c r="BJ185" i="38"/>
  <c r="EK185" i="38" s="1"/>
  <c r="BJ75" i="38"/>
  <c r="EK75" i="38" s="1"/>
  <c r="CR377" i="38"/>
  <c r="Q378" i="38"/>
  <c r="BP191" i="38"/>
  <c r="EQ191" i="38" s="1"/>
  <c r="BP356" i="38"/>
  <c r="EQ356" i="38" s="1"/>
  <c r="BP136" i="38"/>
  <c r="EQ136" i="38" s="1"/>
  <c r="BP246" i="38"/>
  <c r="EQ246" i="38" s="1"/>
  <c r="BP26" i="38"/>
  <c r="BP81" i="38"/>
  <c r="BG162" i="37"/>
  <c r="BG85" i="41" s="1"/>
  <c r="BP301" i="38"/>
  <c r="EQ301" i="38" s="1"/>
  <c r="AP95" i="35"/>
  <c r="AQ95" i="35" s="1"/>
  <c r="AR95" i="35" s="1"/>
  <c r="AS95" i="35" s="1"/>
  <c r="AT96" i="35"/>
  <c r="BB17" i="37" s="1"/>
  <c r="AY100" i="35"/>
  <c r="W208" i="41"/>
  <c r="W207" i="41"/>
  <c r="W206" i="41"/>
  <c r="W205" i="41"/>
  <c r="BA206" i="41"/>
  <c r="BA205" i="41"/>
  <c r="BA204" i="41"/>
  <c r="BA203" i="41"/>
  <c r="S94" i="35" l="1"/>
  <c r="CN381" i="38"/>
  <c r="M382" i="38"/>
  <c r="CR378" i="38"/>
  <c r="Q379" i="38"/>
  <c r="DA378" i="38"/>
  <c r="Z379" i="38"/>
  <c r="AX157" i="37"/>
  <c r="AX80" i="41" s="1"/>
  <c r="BG351" i="38"/>
  <c r="EH351" i="38" s="1"/>
  <c r="BG76" i="38"/>
  <c r="EH76" i="38" s="1"/>
  <c r="BG21" i="38"/>
  <c r="BG241" i="38"/>
  <c r="EH241" i="38" s="1"/>
  <c r="BG186" i="38"/>
  <c r="BG296" i="38"/>
  <c r="EH296" i="38" s="1"/>
  <c r="BG131" i="38"/>
  <c r="EH131" i="38" s="1"/>
  <c r="AY24" i="37"/>
  <c r="BK234" i="38"/>
  <c r="BK69" i="38"/>
  <c r="EL69" i="38" s="1"/>
  <c r="BK179" i="38"/>
  <c r="EL179" i="38" s="1"/>
  <c r="BK124" i="38"/>
  <c r="EL124" i="38" s="1"/>
  <c r="BK289" i="38"/>
  <c r="EL289" i="38" s="1"/>
  <c r="BK14" i="38"/>
  <c r="BK344" i="38"/>
  <c r="EL344" i="38" s="1"/>
  <c r="BB150" i="37"/>
  <c r="BB73" i="41" s="1"/>
  <c r="AP96" i="35"/>
  <c r="AQ96" i="35" s="1"/>
  <c r="AR96" i="35" s="1"/>
  <c r="AS96" i="35" s="1"/>
  <c r="AT97" i="35"/>
  <c r="AY101" i="35"/>
  <c r="BB210" i="41"/>
  <c r="BB212" i="41"/>
  <c r="BB209" i="41"/>
  <c r="BB211" i="41"/>
  <c r="AX207" i="41"/>
  <c r="AX210" i="41"/>
  <c r="AX208" i="41"/>
  <c r="AX209" i="41"/>
  <c r="S95" i="35" l="1"/>
  <c r="AY157" i="37"/>
  <c r="AY80" i="41" s="1"/>
  <c r="BH351" i="38"/>
  <c r="EI351" i="38" s="1"/>
  <c r="BH21" i="38"/>
  <c r="BH241" i="38"/>
  <c r="EI241" i="38" s="1"/>
  <c r="BH131" i="38"/>
  <c r="BH76" i="38"/>
  <c r="EI76" i="38" s="1"/>
  <c r="BH186" i="38"/>
  <c r="EI186" i="38" s="1"/>
  <c r="AZ24" i="37"/>
  <c r="BH296" i="38"/>
  <c r="EI296" i="38" s="1"/>
  <c r="DA379" i="38"/>
  <c r="Z380" i="38"/>
  <c r="CR379" i="38"/>
  <c r="Q380" i="38"/>
  <c r="CN382" i="38"/>
  <c r="M383" i="38"/>
  <c r="CN383" i="38" s="1"/>
  <c r="AP97" i="35"/>
  <c r="AQ97" i="35" s="1"/>
  <c r="AR97" i="35" s="1"/>
  <c r="AS97" i="35" s="1"/>
  <c r="AT98" i="35"/>
  <c r="AY102" i="35"/>
  <c r="AY207" i="41"/>
  <c r="AY208" i="41"/>
  <c r="AY209" i="41"/>
  <c r="AY210" i="41"/>
  <c r="S96" i="35" l="1"/>
  <c r="W17" i="37" s="1"/>
  <c r="W150" i="37" s="1"/>
  <c r="W73" i="41" s="1"/>
  <c r="CR380" i="38"/>
  <c r="Q381" i="38"/>
  <c r="DA380" i="38"/>
  <c r="Z381" i="38"/>
  <c r="AZ157" i="37"/>
  <c r="AZ80" i="41" s="1"/>
  <c r="BI296" i="38"/>
  <c r="EJ296" i="38" s="1"/>
  <c r="BA24" i="37"/>
  <c r="BI131" i="38"/>
  <c r="EJ131" i="38" s="1"/>
  <c r="BI351" i="38"/>
  <c r="EJ351" i="38" s="1"/>
  <c r="BI76" i="38"/>
  <c r="EJ76" i="38" s="1"/>
  <c r="BI241" i="38"/>
  <c r="EJ241" i="38" s="1"/>
  <c r="BI21" i="38"/>
  <c r="BI186" i="38"/>
  <c r="EJ186" i="38" s="1"/>
  <c r="AT99" i="35"/>
  <c r="S97" i="35"/>
  <c r="AP98" i="35"/>
  <c r="AY103" i="35"/>
  <c r="BG30" i="37" s="1"/>
  <c r="AZ208" i="41"/>
  <c r="AZ207" i="41"/>
  <c r="AZ210" i="41"/>
  <c r="AZ209" i="41"/>
  <c r="W210" i="41"/>
  <c r="W212" i="41"/>
  <c r="W211" i="41"/>
  <c r="W209" i="41"/>
  <c r="AF124" i="38" l="1"/>
  <c r="DG124" i="38" s="1"/>
  <c r="AF179" i="38"/>
  <c r="DG179" i="38" s="1"/>
  <c r="AF234" i="38"/>
  <c r="AF69" i="38"/>
  <c r="DG69" i="38" s="1"/>
  <c r="AF14" i="38"/>
  <c r="AF289" i="38"/>
  <c r="DG289" i="38" s="1"/>
  <c r="AF344" i="38"/>
  <c r="DG344" i="38" s="1"/>
  <c r="CR381" i="38"/>
  <c r="Q382" i="38"/>
  <c r="DA381" i="38"/>
  <c r="Z382" i="38"/>
  <c r="BJ76" i="38"/>
  <c r="EK76" i="38" s="1"/>
  <c r="BJ186" i="38"/>
  <c r="EK186" i="38" s="1"/>
  <c r="BJ351" i="38"/>
  <c r="EK351" i="38" s="1"/>
  <c r="BJ21" i="38"/>
  <c r="BJ241" i="38"/>
  <c r="EK241" i="38" s="1"/>
  <c r="BJ296" i="38"/>
  <c r="EK296" i="38" s="1"/>
  <c r="BJ131" i="38"/>
  <c r="EK131" i="38" s="1"/>
  <c r="BA157" i="37"/>
  <c r="BA80" i="41" s="1"/>
  <c r="BP137" i="38"/>
  <c r="EQ137" i="38" s="1"/>
  <c r="BP357" i="38"/>
  <c r="EQ357" i="38" s="1"/>
  <c r="BP82" i="38"/>
  <c r="BP27" i="38"/>
  <c r="BP302" i="38"/>
  <c r="EQ302" i="38" s="1"/>
  <c r="BG163" i="37"/>
  <c r="BG86" i="41" s="1"/>
  <c r="BP247" i="38"/>
  <c r="EQ247" i="38" s="1"/>
  <c r="BP192" i="38"/>
  <c r="EQ192" i="38" s="1"/>
  <c r="AX25" i="37"/>
  <c r="AQ98" i="35"/>
  <c r="AR98" i="35" s="1"/>
  <c r="AS98" i="35" s="1"/>
  <c r="AP99" i="35"/>
  <c r="AQ99" i="35" s="1"/>
  <c r="AR99" i="35" s="1"/>
  <c r="AS99" i="35" s="1"/>
  <c r="AT100" i="35"/>
  <c r="BB18" i="37" s="1"/>
  <c r="AY104" i="35"/>
  <c r="BA207" i="41"/>
  <c r="BA208" i="41"/>
  <c r="BA210" i="41"/>
  <c r="BA209" i="41"/>
  <c r="S98" i="35" l="1"/>
  <c r="DA382" i="38"/>
  <c r="Z383" i="38"/>
  <c r="DA383" i="38" s="1"/>
  <c r="BK290" i="38"/>
  <c r="EL290" i="38" s="1"/>
  <c r="BK15" i="38"/>
  <c r="BK345" i="38"/>
  <c r="EL345" i="38" s="1"/>
  <c r="BK70" i="38"/>
  <c r="EL70" i="38" s="1"/>
  <c r="BK235" i="38"/>
  <c r="BK125" i="38"/>
  <c r="EL125" i="38" s="1"/>
  <c r="BB151" i="37"/>
  <c r="BB74" i="41" s="1"/>
  <c r="BK180" i="38"/>
  <c r="EL180" i="38" s="1"/>
  <c r="AX158" i="37"/>
  <c r="AX81" i="41" s="1"/>
  <c r="BG352" i="38"/>
  <c r="EH352" i="38" s="1"/>
  <c r="BG22" i="38"/>
  <c r="AY25" i="37"/>
  <c r="BG187" i="38"/>
  <c r="BG297" i="38"/>
  <c r="EH297" i="38" s="1"/>
  <c r="BG242" i="38"/>
  <c r="EH242" i="38" s="1"/>
  <c r="BG77" i="38"/>
  <c r="EH77" i="38" s="1"/>
  <c r="BG132" i="38"/>
  <c r="EH132" i="38" s="1"/>
  <c r="CR382" i="38"/>
  <c r="Q383" i="38"/>
  <c r="CR383" i="38" s="1"/>
  <c r="AT101" i="35"/>
  <c r="AP100" i="35"/>
  <c r="AQ100" i="35" s="1"/>
  <c r="AR100" i="35" s="1"/>
  <c r="AS100" i="35" s="1"/>
  <c r="AY105" i="35"/>
  <c r="BB213" i="41"/>
  <c r="BB216" i="41"/>
  <c r="BB215" i="41"/>
  <c r="BB214" i="41"/>
  <c r="AX211" i="41"/>
  <c r="AX213" i="41"/>
  <c r="AX214" i="41"/>
  <c r="AX212" i="41"/>
  <c r="S99" i="35" l="1"/>
  <c r="AY158" i="37"/>
  <c r="AY81" i="41" s="1"/>
  <c r="BH22" i="38"/>
  <c r="BH77" i="38"/>
  <c r="EI77" i="38" s="1"/>
  <c r="BH297" i="38"/>
  <c r="EI297" i="38" s="1"/>
  <c r="BH132" i="38"/>
  <c r="BH242" i="38"/>
  <c r="EI242" i="38" s="1"/>
  <c r="AZ25" i="37"/>
  <c r="BH187" i="38"/>
  <c r="EI187" i="38" s="1"/>
  <c r="BH352" i="38"/>
  <c r="EI352" i="38" s="1"/>
  <c r="AP101" i="35"/>
  <c r="AQ101" i="35" s="1"/>
  <c r="AR101" i="35" s="1"/>
  <c r="AS101" i="35" s="1"/>
  <c r="AT102" i="35"/>
  <c r="AY106" i="35"/>
  <c r="AY213" i="41"/>
  <c r="AY211" i="41"/>
  <c r="AY212" i="41"/>
  <c r="AY214" i="41"/>
  <c r="S100" i="35" l="1"/>
  <c r="W18" i="37" s="1"/>
  <c r="AF235" i="38" s="1"/>
  <c r="AF345" i="38"/>
  <c r="DG345" i="38" s="1"/>
  <c r="BI187" i="38"/>
  <c r="EJ187" i="38" s="1"/>
  <c r="BI352" i="38"/>
  <c r="EJ352" i="38" s="1"/>
  <c r="AZ158" i="37"/>
  <c r="AZ81" i="41" s="1"/>
  <c r="BI242" i="38"/>
  <c r="EJ242" i="38" s="1"/>
  <c r="BI297" i="38"/>
  <c r="EJ297" i="38" s="1"/>
  <c r="BI132" i="38"/>
  <c r="EJ132" i="38" s="1"/>
  <c r="BI77" i="38"/>
  <c r="EJ77" i="38" s="1"/>
  <c r="BA25" i="37"/>
  <c r="BI22" i="38"/>
  <c r="AT103" i="35"/>
  <c r="AP102" i="35"/>
  <c r="AY107" i="35"/>
  <c r="BG31" i="37" s="1"/>
  <c r="AZ213" i="41"/>
  <c r="AZ211" i="41"/>
  <c r="AZ214" i="41"/>
  <c r="AZ212" i="41"/>
  <c r="AF70" i="38" l="1"/>
  <c r="DG70" i="38" s="1"/>
  <c r="AF290" i="38"/>
  <c r="DG290" i="38" s="1"/>
  <c r="W151" i="37"/>
  <c r="W74" i="41" s="1"/>
  <c r="AF15" i="38"/>
  <c r="S101" i="35"/>
  <c r="AF180" i="38"/>
  <c r="DG180" i="38" s="1"/>
  <c r="AF125" i="38"/>
  <c r="DG125" i="38" s="1"/>
  <c r="BG164" i="37"/>
  <c r="BG87" i="41" s="1"/>
  <c r="BP303" i="38"/>
  <c r="EQ303" i="38" s="1"/>
  <c r="BP83" i="38"/>
  <c r="BP248" i="38"/>
  <c r="EQ248" i="38" s="1"/>
  <c r="BP138" i="38"/>
  <c r="EQ138" i="38" s="1"/>
  <c r="BP193" i="38"/>
  <c r="EQ193" i="38" s="1"/>
  <c r="BP358" i="38"/>
  <c r="EQ358" i="38" s="1"/>
  <c r="BP28" i="38"/>
  <c r="BJ187" i="38"/>
  <c r="EK187" i="38" s="1"/>
  <c r="BJ352" i="38"/>
  <c r="EK352" i="38" s="1"/>
  <c r="BJ22" i="38"/>
  <c r="BJ132" i="38"/>
  <c r="EK132" i="38" s="1"/>
  <c r="BJ77" i="38"/>
  <c r="EK77" i="38" s="1"/>
  <c r="BJ297" i="38"/>
  <c r="EK297" i="38" s="1"/>
  <c r="BJ242" i="38"/>
  <c r="EK242" i="38" s="1"/>
  <c r="BA158" i="37"/>
  <c r="BA81" i="41" s="1"/>
  <c r="AX26" i="37"/>
  <c r="AQ102" i="35"/>
  <c r="AR102" i="35" s="1"/>
  <c r="AS102" i="35" s="1"/>
  <c r="AT104" i="35"/>
  <c r="BB19" i="37" s="1"/>
  <c r="AP103" i="35"/>
  <c r="AQ103" i="35" s="1"/>
  <c r="AR103" i="35" s="1"/>
  <c r="AS103" i="35" s="1"/>
  <c r="AY108" i="35"/>
  <c r="BA212" i="41"/>
  <c r="BA214" i="41"/>
  <c r="BA213" i="41"/>
  <c r="BA211" i="41"/>
  <c r="W214" i="41"/>
  <c r="W216" i="41"/>
  <c r="W213" i="41"/>
  <c r="W215" i="41"/>
  <c r="S102" i="35" l="1"/>
  <c r="AY26" i="37"/>
  <c r="BG188" i="38"/>
  <c r="BG353" i="38"/>
  <c r="EH353" i="38" s="1"/>
  <c r="BG133" i="38"/>
  <c r="EH133" i="38" s="1"/>
  <c r="BG78" i="38"/>
  <c r="EH78" i="38" s="1"/>
  <c r="BG23" i="38"/>
  <c r="BG298" i="38"/>
  <c r="EH298" i="38" s="1"/>
  <c r="AX159" i="37"/>
  <c r="AX82" i="41" s="1"/>
  <c r="BG243" i="38"/>
  <c r="EH243" i="38" s="1"/>
  <c r="BK16" i="38"/>
  <c r="BK291" i="38"/>
  <c r="EL291" i="38" s="1"/>
  <c r="BB152" i="37"/>
  <c r="BB75" i="41" s="1"/>
  <c r="BK181" i="38"/>
  <c r="EL181" i="38" s="1"/>
  <c r="BK126" i="38"/>
  <c r="EL126" i="38" s="1"/>
  <c r="BK346" i="38"/>
  <c r="EL346" i="38" s="1"/>
  <c r="BK236" i="38"/>
  <c r="BK71" i="38"/>
  <c r="EL71" i="38" s="1"/>
  <c r="AP104" i="35"/>
  <c r="AQ104" i="35" s="1"/>
  <c r="AR104" i="35" s="1"/>
  <c r="AS104" i="35" s="1"/>
  <c r="AT105" i="35"/>
  <c r="AY109" i="35"/>
  <c r="BB218" i="41"/>
  <c r="BB219" i="41"/>
  <c r="BB217" i="41"/>
  <c r="BB220" i="41"/>
  <c r="AX218" i="41"/>
  <c r="AX215" i="41"/>
  <c r="AX217" i="41"/>
  <c r="AX216" i="41"/>
  <c r="S103" i="35" l="1"/>
  <c r="BH243" i="38"/>
  <c r="EI243" i="38" s="1"/>
  <c r="BH353" i="38"/>
  <c r="EI353" i="38" s="1"/>
  <c r="BH78" i="38"/>
  <c r="EI78" i="38" s="1"/>
  <c r="BH23" i="38"/>
  <c r="AY159" i="37"/>
  <c r="AY82" i="41" s="1"/>
  <c r="BH298" i="38"/>
  <c r="EI298" i="38" s="1"/>
  <c r="AZ26" i="37"/>
  <c r="BH188" i="38"/>
  <c r="EI188" i="38" s="1"/>
  <c r="BH133" i="38"/>
  <c r="AP105" i="35"/>
  <c r="AQ105" i="35" s="1"/>
  <c r="AR105" i="35" s="1"/>
  <c r="AS105" i="35" s="1"/>
  <c r="AT106" i="35"/>
  <c r="AY110" i="35"/>
  <c r="AY217" i="41"/>
  <c r="AY215" i="41"/>
  <c r="AY216" i="41"/>
  <c r="AY218" i="41"/>
  <c r="S104" i="35" l="1"/>
  <c r="W19" i="37" s="1"/>
  <c r="AF126" i="38" s="1"/>
  <c r="DG126" i="38" s="1"/>
  <c r="BI353" i="38"/>
  <c r="EJ353" i="38" s="1"/>
  <c r="BI188" i="38"/>
  <c r="EJ188" i="38" s="1"/>
  <c r="BI78" i="38"/>
  <c r="EJ78" i="38" s="1"/>
  <c r="BA26" i="37"/>
  <c r="BI133" i="38"/>
  <c r="EJ133" i="38" s="1"/>
  <c r="AZ159" i="37"/>
  <c r="AZ82" i="41" s="1"/>
  <c r="BI298" i="38"/>
  <c r="EJ298" i="38" s="1"/>
  <c r="BI23" i="38"/>
  <c r="BI243" i="38"/>
  <c r="EJ243" i="38" s="1"/>
  <c r="AT107" i="35"/>
  <c r="AP106" i="35"/>
  <c r="AY111" i="35"/>
  <c r="BG32" i="37" s="1"/>
  <c r="AZ217" i="41"/>
  <c r="AZ215" i="41"/>
  <c r="AZ218" i="41"/>
  <c r="AZ216" i="41"/>
  <c r="AF16" i="38" l="1"/>
  <c r="AF181" i="38"/>
  <c r="DG181" i="38" s="1"/>
  <c r="W152" i="37"/>
  <c r="W75" i="41" s="1"/>
  <c r="AF291" i="38"/>
  <c r="DG291" i="38" s="1"/>
  <c r="AF236" i="38"/>
  <c r="S105" i="35"/>
  <c r="AF346" i="38"/>
  <c r="DG346" i="38" s="1"/>
  <c r="AF71" i="38"/>
  <c r="DG71" i="38" s="1"/>
  <c r="BJ78" i="38"/>
  <c r="EK78" i="38" s="1"/>
  <c r="BJ298" i="38"/>
  <c r="EK298" i="38" s="1"/>
  <c r="BJ23" i="38"/>
  <c r="BJ243" i="38"/>
  <c r="EK243" i="38" s="1"/>
  <c r="BJ353" i="38"/>
  <c r="EK353" i="38" s="1"/>
  <c r="BJ133" i="38"/>
  <c r="EK133" i="38" s="1"/>
  <c r="BJ188" i="38"/>
  <c r="EK188" i="38" s="1"/>
  <c r="BA159" i="37"/>
  <c r="BA82" i="41" s="1"/>
  <c r="BG165" i="37"/>
  <c r="BG88" i="41" s="1"/>
  <c r="BP84" i="38"/>
  <c r="BP194" i="38"/>
  <c r="EQ194" i="38" s="1"/>
  <c r="BP29" i="38"/>
  <c r="BP359" i="38"/>
  <c r="EQ359" i="38" s="1"/>
  <c r="BP249" i="38"/>
  <c r="EQ249" i="38" s="1"/>
  <c r="BP304" i="38"/>
  <c r="EQ304" i="38" s="1"/>
  <c r="BP139" i="38"/>
  <c r="EQ139" i="38" s="1"/>
  <c r="AX27" i="37"/>
  <c r="AQ106" i="35"/>
  <c r="AR106" i="35" s="1"/>
  <c r="AS106" i="35" s="1"/>
  <c r="AP107" i="35"/>
  <c r="AQ107" i="35" s="1"/>
  <c r="AR107" i="35" s="1"/>
  <c r="AS107" i="35" s="1"/>
  <c r="AT108" i="35"/>
  <c r="BB20" i="37" s="1"/>
  <c r="AY112" i="35"/>
  <c r="BA216" i="41"/>
  <c r="BA215" i="41"/>
  <c r="BA218" i="41"/>
  <c r="BA217" i="41"/>
  <c r="W220" i="41"/>
  <c r="W219" i="41"/>
  <c r="W217" i="41"/>
  <c r="W218" i="41"/>
  <c r="S106" i="35" l="1"/>
  <c r="BB153" i="37"/>
  <c r="BB76" i="41" s="1"/>
  <c r="BK292" i="38"/>
  <c r="EL292" i="38" s="1"/>
  <c r="BK127" i="38"/>
  <c r="EL127" i="38" s="1"/>
  <c r="BK237" i="38"/>
  <c r="BK347" i="38"/>
  <c r="EL347" i="38" s="1"/>
  <c r="BK72" i="38"/>
  <c r="EL72" i="38" s="1"/>
  <c r="BK17" i="38"/>
  <c r="BK182" i="38"/>
  <c r="EL182" i="38" s="1"/>
  <c r="BG134" i="38"/>
  <c r="EH134" i="38" s="1"/>
  <c r="BG189" i="38"/>
  <c r="AX160" i="37"/>
  <c r="AX83" i="41" s="1"/>
  <c r="BG299" i="38"/>
  <c r="EH299" i="38" s="1"/>
  <c r="BG244" i="38"/>
  <c r="EH244" i="38" s="1"/>
  <c r="AY27" i="37"/>
  <c r="BG24" i="38"/>
  <c r="BG79" i="38"/>
  <c r="EH79" i="38" s="1"/>
  <c r="BG354" i="38"/>
  <c r="EH354" i="38" s="1"/>
  <c r="AT109" i="35"/>
  <c r="AP108" i="35"/>
  <c r="AQ108" i="35" s="1"/>
  <c r="AR108" i="35" s="1"/>
  <c r="AS108" i="35" s="1"/>
  <c r="AY113" i="35"/>
  <c r="BB222" i="41"/>
  <c r="BB221" i="41"/>
  <c r="BB224" i="41"/>
  <c r="BB223" i="41"/>
  <c r="AX219" i="41"/>
  <c r="AX221" i="41"/>
  <c r="AX220" i="41"/>
  <c r="AX222" i="41"/>
  <c r="S107" i="35" l="1"/>
  <c r="BH134" i="38"/>
  <c r="BH354" i="38"/>
  <c r="EI354" i="38" s="1"/>
  <c r="BH24" i="38"/>
  <c r="AY160" i="37"/>
  <c r="AY83" i="41" s="1"/>
  <c r="BH189" i="38"/>
  <c r="EI189" i="38" s="1"/>
  <c r="BH244" i="38"/>
  <c r="EI244" i="38" s="1"/>
  <c r="BH299" i="38"/>
  <c r="EI299" i="38" s="1"/>
  <c r="BH79" i="38"/>
  <c r="EI79" i="38" s="1"/>
  <c r="AZ27" i="37"/>
  <c r="AP109" i="35"/>
  <c r="AQ109" i="35" s="1"/>
  <c r="AR109" i="35" s="1"/>
  <c r="AS109" i="35" s="1"/>
  <c r="AT110" i="35"/>
  <c r="AY114" i="35"/>
  <c r="AY221" i="41"/>
  <c r="AY222" i="41"/>
  <c r="AY219" i="41"/>
  <c r="AY220" i="41"/>
  <c r="S108" i="35" l="1"/>
  <c r="W20" i="37" s="1"/>
  <c r="AF347" i="38" s="1"/>
  <c r="DG347" i="38" s="1"/>
  <c r="BI189" i="38"/>
  <c r="EJ189" i="38" s="1"/>
  <c r="BI134" i="38"/>
  <c r="EJ134" i="38" s="1"/>
  <c r="BI299" i="38"/>
  <c r="EJ299" i="38" s="1"/>
  <c r="BI354" i="38"/>
  <c r="EJ354" i="38" s="1"/>
  <c r="AZ160" i="37"/>
  <c r="AZ83" i="41" s="1"/>
  <c r="BI79" i="38"/>
  <c r="EJ79" i="38" s="1"/>
  <c r="BI24" i="38"/>
  <c r="BI244" i="38"/>
  <c r="EJ244" i="38" s="1"/>
  <c r="BA27" i="37"/>
  <c r="AP110" i="35"/>
  <c r="AT111" i="35"/>
  <c r="AY115" i="35"/>
  <c r="BG33" i="37" s="1"/>
  <c r="AZ221" i="41"/>
  <c r="AZ220" i="41"/>
  <c r="AZ222" i="41"/>
  <c r="AZ219" i="41"/>
  <c r="AF72" i="38" l="1"/>
  <c r="DG72" i="38" s="1"/>
  <c r="W153" i="37"/>
  <c r="W76" i="41" s="1"/>
  <c r="S109" i="35"/>
  <c r="AF237" i="38"/>
  <c r="AF17" i="38"/>
  <c r="AF182" i="38"/>
  <c r="DG182" i="38" s="1"/>
  <c r="AF292" i="38"/>
  <c r="DG292" i="38" s="1"/>
  <c r="AF127" i="38"/>
  <c r="DG127" i="38" s="1"/>
  <c r="AX28" i="37"/>
  <c r="AQ110" i="35"/>
  <c r="AR110" i="35" s="1"/>
  <c r="AS110" i="35" s="1"/>
  <c r="BJ189" i="38"/>
  <c r="EK189" i="38" s="1"/>
  <c r="BJ24" i="38"/>
  <c r="BJ134" i="38"/>
  <c r="EK134" i="38" s="1"/>
  <c r="BA160" i="37"/>
  <c r="BA83" i="41" s="1"/>
  <c r="BJ79" i="38"/>
  <c r="EK79" i="38" s="1"/>
  <c r="BJ244" i="38"/>
  <c r="EK244" i="38" s="1"/>
  <c r="BJ354" i="38"/>
  <c r="EK354" i="38" s="1"/>
  <c r="BJ299" i="38"/>
  <c r="EK299" i="38" s="1"/>
  <c r="BG166" i="37"/>
  <c r="BG89" i="41" s="1"/>
  <c r="BP30" i="38"/>
  <c r="BP360" i="38"/>
  <c r="EQ360" i="38" s="1"/>
  <c r="BP85" i="38"/>
  <c r="BP250" i="38"/>
  <c r="EQ250" i="38" s="1"/>
  <c r="BP195" i="38"/>
  <c r="EQ195" i="38" s="1"/>
  <c r="BP305" i="38"/>
  <c r="EQ305" i="38" s="1"/>
  <c r="BP140" i="38"/>
  <c r="EQ140" i="38" s="1"/>
  <c r="AP111" i="35"/>
  <c r="AQ111" i="35" s="1"/>
  <c r="AR111" i="35" s="1"/>
  <c r="AS111" i="35" s="1"/>
  <c r="AT112" i="35"/>
  <c r="BB21" i="37" s="1"/>
  <c r="AY116" i="35"/>
  <c r="BA220" i="41"/>
  <c r="BA221" i="41"/>
  <c r="BA222" i="41"/>
  <c r="BA219" i="41"/>
  <c r="W221" i="41"/>
  <c r="W224" i="41"/>
  <c r="W223" i="41"/>
  <c r="W222" i="41"/>
  <c r="S110" i="35" l="1"/>
  <c r="BB154" i="37"/>
  <c r="BB77" i="41" s="1"/>
  <c r="BK238" i="38"/>
  <c r="BK348" i="38"/>
  <c r="EL348" i="38" s="1"/>
  <c r="BK293" i="38"/>
  <c r="EL293" i="38" s="1"/>
  <c r="BK18" i="38"/>
  <c r="BK128" i="38"/>
  <c r="EL128" i="38" s="1"/>
  <c r="BK73" i="38"/>
  <c r="EL73" i="38" s="1"/>
  <c r="BK183" i="38"/>
  <c r="EL183" i="38" s="1"/>
  <c r="BG190" i="38"/>
  <c r="BG245" i="38"/>
  <c r="EH245" i="38" s="1"/>
  <c r="BG355" i="38"/>
  <c r="EH355" i="38" s="1"/>
  <c r="BG25" i="38"/>
  <c r="BG135" i="38"/>
  <c r="EH135" i="38" s="1"/>
  <c r="BG80" i="38"/>
  <c r="EH80" i="38" s="1"/>
  <c r="AY28" i="37"/>
  <c r="AX161" i="37"/>
  <c r="AX84" i="41" s="1"/>
  <c r="BG300" i="38"/>
  <c r="EH300" i="38" s="1"/>
  <c r="AP112" i="35"/>
  <c r="AQ112" i="35" s="1"/>
  <c r="AR112" i="35" s="1"/>
  <c r="AS112" i="35" s="1"/>
  <c r="AT113" i="35"/>
  <c r="AY117" i="35"/>
  <c r="BB226" i="41"/>
  <c r="BB227" i="41"/>
  <c r="BB225" i="41"/>
  <c r="BB228" i="41"/>
  <c r="AX226" i="41"/>
  <c r="AX225" i="41"/>
  <c r="AX223" i="41"/>
  <c r="AX224" i="41"/>
  <c r="S111" i="35" l="1"/>
  <c r="BH25" i="38"/>
  <c r="BH190" i="38"/>
  <c r="EI190" i="38" s="1"/>
  <c r="BH245" i="38"/>
  <c r="EI245" i="38" s="1"/>
  <c r="AZ28" i="37"/>
  <c r="BH300" i="38"/>
  <c r="EI300" i="38" s="1"/>
  <c r="BH80" i="38"/>
  <c r="EI80" i="38" s="1"/>
  <c r="BH355" i="38"/>
  <c r="EI355" i="38" s="1"/>
  <c r="AY161" i="37"/>
  <c r="AY84" i="41" s="1"/>
  <c r="BH135" i="38"/>
  <c r="AT114" i="35"/>
  <c r="AP113" i="35"/>
  <c r="AQ113" i="35" s="1"/>
  <c r="AR113" i="35" s="1"/>
  <c r="AS113" i="35" s="1"/>
  <c r="AY118" i="35"/>
  <c r="AY225" i="41"/>
  <c r="AY226" i="41"/>
  <c r="AY224" i="41"/>
  <c r="AY223" i="41"/>
  <c r="S112" i="35" l="1"/>
  <c r="W21" i="37" s="1"/>
  <c r="AF183" i="38" s="1"/>
  <c r="DG183" i="38" s="1"/>
  <c r="AF128" i="38"/>
  <c r="DG128" i="38" s="1"/>
  <c r="W154" i="37"/>
  <c r="W77" i="41" s="1"/>
  <c r="BI355" i="38"/>
  <c r="EJ355" i="38" s="1"/>
  <c r="BI135" i="38"/>
  <c r="EJ135" i="38" s="1"/>
  <c r="BI190" i="38"/>
  <c r="EJ190" i="38" s="1"/>
  <c r="BI25" i="38"/>
  <c r="BA28" i="37"/>
  <c r="AZ161" i="37"/>
  <c r="AZ84" i="41" s="1"/>
  <c r="BI80" i="38"/>
  <c r="EJ80" i="38" s="1"/>
  <c r="BI300" i="38"/>
  <c r="EJ300" i="38" s="1"/>
  <c r="BI245" i="38"/>
  <c r="EJ245" i="38" s="1"/>
  <c r="AT115" i="35"/>
  <c r="AP114" i="35"/>
  <c r="AY119" i="35"/>
  <c r="BG34" i="37" s="1"/>
  <c r="AZ224" i="41"/>
  <c r="AZ223" i="41"/>
  <c r="AZ226" i="41"/>
  <c r="AZ225" i="41"/>
  <c r="W228" i="41"/>
  <c r="W226" i="41"/>
  <c r="W227" i="41"/>
  <c r="W225" i="41"/>
  <c r="AF348" i="38" l="1"/>
  <c r="DG348" i="38" s="1"/>
  <c r="AF73" i="38"/>
  <c r="DG73" i="38" s="1"/>
  <c r="AF18" i="38"/>
  <c r="AF238" i="38"/>
  <c r="AF293" i="38"/>
  <c r="DG293" i="38" s="1"/>
  <c r="S113" i="35"/>
  <c r="BG167" i="37"/>
  <c r="BG90" i="41" s="1"/>
  <c r="BP141" i="38"/>
  <c r="EQ141" i="38" s="1"/>
  <c r="BP31" i="38"/>
  <c r="BP196" i="38"/>
  <c r="EQ196" i="38" s="1"/>
  <c r="BP251" i="38"/>
  <c r="EQ251" i="38" s="1"/>
  <c r="BP306" i="38"/>
  <c r="EQ306" i="38" s="1"/>
  <c r="BP86" i="38"/>
  <c r="BP361" i="38"/>
  <c r="EQ361" i="38" s="1"/>
  <c r="BJ25" i="38"/>
  <c r="BJ135" i="38"/>
  <c r="EK135" i="38" s="1"/>
  <c r="BJ245" i="38"/>
  <c r="EK245" i="38" s="1"/>
  <c r="BA161" i="37"/>
  <c r="BA84" i="41" s="1"/>
  <c r="BJ355" i="38"/>
  <c r="EK355" i="38" s="1"/>
  <c r="BJ80" i="38"/>
  <c r="EK80" i="38" s="1"/>
  <c r="BJ300" i="38"/>
  <c r="EK300" i="38" s="1"/>
  <c r="BJ190" i="38"/>
  <c r="EK190" i="38" s="1"/>
  <c r="AX29" i="37"/>
  <c r="AQ114" i="35"/>
  <c r="AR114" i="35" s="1"/>
  <c r="AS114" i="35" s="1"/>
  <c r="AT116" i="35"/>
  <c r="BB22" i="37" s="1"/>
  <c r="S114" i="35"/>
  <c r="AP115" i="35"/>
  <c r="AQ115" i="35" s="1"/>
  <c r="AR115" i="35" s="1"/>
  <c r="AS115" i="35" s="1"/>
  <c r="AY120" i="35"/>
  <c r="BA223" i="41"/>
  <c r="BA226" i="41"/>
  <c r="BA224" i="41"/>
  <c r="BA225" i="41"/>
  <c r="BG301" i="38" l="1"/>
  <c r="EH301" i="38" s="1"/>
  <c r="AY29" i="37"/>
  <c r="BG191" i="38"/>
  <c r="BG136" i="38"/>
  <c r="EH136" i="38" s="1"/>
  <c r="AX162" i="37"/>
  <c r="AX85" i="41" s="1"/>
  <c r="BG356" i="38"/>
  <c r="EH356" i="38" s="1"/>
  <c r="BG26" i="38"/>
  <c r="BG246" i="38"/>
  <c r="EH246" i="38" s="1"/>
  <c r="BG81" i="38"/>
  <c r="EH81" i="38" s="1"/>
  <c r="BK349" i="38"/>
  <c r="EL349" i="38" s="1"/>
  <c r="BK129" i="38"/>
  <c r="EL129" i="38" s="1"/>
  <c r="BK294" i="38"/>
  <c r="EL294" i="38" s="1"/>
  <c r="BK74" i="38"/>
  <c r="EL74" i="38" s="1"/>
  <c r="BK184" i="38"/>
  <c r="EL184" i="38" s="1"/>
  <c r="BB155" i="37"/>
  <c r="BB78" i="41" s="1"/>
  <c r="BK19" i="38"/>
  <c r="BK239" i="38"/>
  <c r="AT117" i="35"/>
  <c r="AP116" i="35"/>
  <c r="AQ116" i="35" s="1"/>
  <c r="AR116" i="35" s="1"/>
  <c r="AS116" i="35" s="1"/>
  <c r="AY121" i="35"/>
  <c r="BB230" i="41"/>
  <c r="BB232" i="41"/>
  <c r="BB229" i="41"/>
  <c r="BB231" i="41"/>
  <c r="AX229" i="41"/>
  <c r="AX228" i="41"/>
  <c r="AX230" i="41"/>
  <c r="AX227" i="41"/>
  <c r="S115" i="35" l="1"/>
  <c r="BH136" i="38"/>
  <c r="BH191" i="38"/>
  <c r="EI191" i="38" s="1"/>
  <c r="AY162" i="37"/>
  <c r="AY85" i="41" s="1"/>
  <c r="BH26" i="38"/>
  <c r="BH81" i="38"/>
  <c r="EI81" i="38" s="1"/>
  <c r="BH356" i="38"/>
  <c r="EI356" i="38" s="1"/>
  <c r="BH246" i="38"/>
  <c r="EI246" i="38" s="1"/>
  <c r="BH301" i="38"/>
  <c r="EI301" i="38" s="1"/>
  <c r="AZ29" i="37"/>
  <c r="AT118" i="35"/>
  <c r="AP117" i="35"/>
  <c r="AQ117" i="35" s="1"/>
  <c r="AR117" i="35" s="1"/>
  <c r="AS117" i="35" s="1"/>
  <c r="AY122" i="35"/>
  <c r="AY227" i="41"/>
  <c r="AY228" i="41"/>
  <c r="AY229" i="41"/>
  <c r="AY230" i="41"/>
  <c r="S116" i="35" l="1"/>
  <c r="W22" i="37" s="1"/>
  <c r="W155" i="37" s="1"/>
  <c r="W78" i="41" s="1"/>
  <c r="AF294" i="38"/>
  <c r="DG294" i="38" s="1"/>
  <c r="AF19" i="38"/>
  <c r="BI81" i="38"/>
  <c r="EJ81" i="38" s="1"/>
  <c r="BA29" i="37"/>
  <c r="BI191" i="38"/>
  <c r="EJ191" i="38" s="1"/>
  <c r="BI246" i="38"/>
  <c r="EJ246" i="38" s="1"/>
  <c r="BI356" i="38"/>
  <c r="EJ356" i="38" s="1"/>
  <c r="BI301" i="38"/>
  <c r="EJ301" i="38" s="1"/>
  <c r="BI136" i="38"/>
  <c r="EJ136" i="38" s="1"/>
  <c r="AZ162" i="37"/>
  <c r="AZ85" i="41" s="1"/>
  <c r="BI26" i="38"/>
  <c r="AT119" i="35"/>
  <c r="AP118" i="35"/>
  <c r="AY123" i="35"/>
  <c r="BG35" i="37" s="1"/>
  <c r="AZ229" i="41"/>
  <c r="AZ228" i="41"/>
  <c r="AZ227" i="41"/>
  <c r="AZ230" i="41"/>
  <c r="W230" i="41"/>
  <c r="W229" i="41"/>
  <c r="W232" i="41"/>
  <c r="W231" i="41"/>
  <c r="AF129" i="38" l="1"/>
  <c r="DG129" i="38" s="1"/>
  <c r="AF184" i="38"/>
  <c r="DG184" i="38" s="1"/>
  <c r="AF74" i="38"/>
  <c r="DG74" i="38" s="1"/>
  <c r="AF239" i="38"/>
  <c r="AF349" i="38"/>
  <c r="DG349" i="38" s="1"/>
  <c r="S117" i="35"/>
  <c r="BJ26" i="38"/>
  <c r="BA162" i="37"/>
  <c r="BA85" i="41" s="1"/>
  <c r="BJ301" i="38"/>
  <c r="EK301" i="38" s="1"/>
  <c r="BJ246" i="38"/>
  <c r="EK246" i="38" s="1"/>
  <c r="BJ356" i="38"/>
  <c r="EK356" i="38" s="1"/>
  <c r="BJ136" i="38"/>
  <c r="EK136" i="38" s="1"/>
  <c r="BJ81" i="38"/>
  <c r="EK81" i="38" s="1"/>
  <c r="BJ191" i="38"/>
  <c r="EK191" i="38" s="1"/>
  <c r="AQ118" i="35"/>
  <c r="AR118" i="35" s="1"/>
  <c r="AS118" i="35" s="1"/>
  <c r="AX30" i="37"/>
  <c r="BP307" i="38"/>
  <c r="EQ307" i="38" s="1"/>
  <c r="BP197" i="38"/>
  <c r="EQ197" i="38" s="1"/>
  <c r="BP142" i="38"/>
  <c r="EQ142" i="38" s="1"/>
  <c r="BP87" i="38"/>
  <c r="BP252" i="38"/>
  <c r="EQ252" i="38" s="1"/>
  <c r="BP32" i="38"/>
  <c r="BP362" i="38"/>
  <c r="EQ362" i="38" s="1"/>
  <c r="BG168" i="37"/>
  <c r="BG91" i="41" s="1"/>
  <c r="AP119" i="35"/>
  <c r="AQ119" i="35" s="1"/>
  <c r="AR119" i="35" s="1"/>
  <c r="AS119" i="35" s="1"/>
  <c r="AT120" i="35"/>
  <c r="BB23" i="37" s="1"/>
  <c r="AY124" i="35"/>
  <c r="BA228" i="41"/>
  <c r="BA227" i="41"/>
  <c r="BA230" i="41"/>
  <c r="BA229" i="41"/>
  <c r="S118" i="35" l="1"/>
  <c r="BG192" i="38"/>
  <c r="BG137" i="38"/>
  <c r="EH137" i="38" s="1"/>
  <c r="BG247" i="38"/>
  <c r="EH247" i="38" s="1"/>
  <c r="BG302" i="38"/>
  <c r="EH302" i="38" s="1"/>
  <c r="BG27" i="38"/>
  <c r="BG82" i="38"/>
  <c r="EH82" i="38" s="1"/>
  <c r="BG357" i="38"/>
  <c r="EH357" i="38" s="1"/>
  <c r="AX163" i="37"/>
  <c r="AX86" i="41" s="1"/>
  <c r="AY30" i="37"/>
  <c r="BK240" i="38"/>
  <c r="BK295" i="38"/>
  <c r="EL295" i="38" s="1"/>
  <c r="BK20" i="38"/>
  <c r="BB156" i="37"/>
  <c r="BB79" i="41" s="1"/>
  <c r="BK185" i="38"/>
  <c r="EL185" i="38" s="1"/>
  <c r="BK130" i="38"/>
  <c r="EL130" i="38" s="1"/>
  <c r="BK350" i="38"/>
  <c r="EL350" i="38" s="1"/>
  <c r="BK75" i="38"/>
  <c r="EL75" i="38" s="1"/>
  <c r="AT121" i="35"/>
  <c r="S119" i="35"/>
  <c r="AP120" i="35"/>
  <c r="AQ120" i="35" s="1"/>
  <c r="AR120" i="35" s="1"/>
  <c r="AS120" i="35" s="1"/>
  <c r="AY125" i="35"/>
  <c r="BB235" i="41"/>
  <c r="BB233" i="41"/>
  <c r="BB236" i="41"/>
  <c r="BB234" i="41"/>
  <c r="AX233" i="41"/>
  <c r="AX231" i="41"/>
  <c r="AX234" i="41"/>
  <c r="AX232" i="41"/>
  <c r="BH302" i="38" l="1"/>
  <c r="EI302" i="38" s="1"/>
  <c r="BH247" i="38"/>
  <c r="EI247" i="38" s="1"/>
  <c r="AZ30" i="37"/>
  <c r="BH357" i="38"/>
  <c r="EI357" i="38" s="1"/>
  <c r="BH82" i="38"/>
  <c r="EI82" i="38" s="1"/>
  <c r="AY163" i="37"/>
  <c r="AY86" i="41" s="1"/>
  <c r="BH192" i="38"/>
  <c r="EI192" i="38" s="1"/>
  <c r="BH137" i="38"/>
  <c r="BH27" i="38"/>
  <c r="AP121" i="35"/>
  <c r="AQ121" i="35" s="1"/>
  <c r="AR121" i="35" s="1"/>
  <c r="AS121" i="35" s="1"/>
  <c r="AT122" i="35"/>
  <c r="AY126" i="35"/>
  <c r="AY234" i="41"/>
  <c r="AY232" i="41"/>
  <c r="AY231" i="41"/>
  <c r="AY233" i="41"/>
  <c r="S120" i="35" l="1"/>
  <c r="W23" i="37" s="1"/>
  <c r="W156" i="37" s="1"/>
  <c r="W79" i="41" s="1"/>
  <c r="BA30" i="37"/>
  <c r="BI357" i="38"/>
  <c r="EJ357" i="38" s="1"/>
  <c r="AZ163" i="37"/>
  <c r="AZ86" i="41" s="1"/>
  <c r="BI27" i="38"/>
  <c r="BI82" i="38"/>
  <c r="EJ82" i="38" s="1"/>
  <c r="BI302" i="38"/>
  <c r="EJ302" i="38" s="1"/>
  <c r="BI137" i="38"/>
  <c r="EJ137" i="38" s="1"/>
  <c r="BI247" i="38"/>
  <c r="EJ247" i="38" s="1"/>
  <c r="BI192" i="38"/>
  <c r="EJ192" i="38" s="1"/>
  <c r="AT123" i="35"/>
  <c r="AP122" i="35"/>
  <c r="AY127" i="35"/>
  <c r="BG36" i="37" s="1"/>
  <c r="AZ234" i="41"/>
  <c r="AZ232" i="41"/>
  <c r="AZ233" i="41"/>
  <c r="AZ231" i="41"/>
  <c r="W234" i="41"/>
  <c r="W236" i="41"/>
  <c r="W235" i="41"/>
  <c r="W233" i="41"/>
  <c r="AF75" i="38" l="1"/>
  <c r="DG75" i="38" s="1"/>
  <c r="AF295" i="38"/>
  <c r="DG295" i="38" s="1"/>
  <c r="AF185" i="38"/>
  <c r="DG185" i="38" s="1"/>
  <c r="AF20" i="38"/>
  <c r="AF350" i="38"/>
  <c r="DG350" i="38" s="1"/>
  <c r="AF130" i="38"/>
  <c r="DG130" i="38" s="1"/>
  <c r="AF240" i="38"/>
  <c r="S121" i="35"/>
  <c r="BG169" i="37"/>
  <c r="BG92" i="41" s="1"/>
  <c r="BP308" i="38"/>
  <c r="EQ308" i="38" s="1"/>
  <c r="BP33" i="38"/>
  <c r="BP253" i="38"/>
  <c r="EQ253" i="38" s="1"/>
  <c r="BP363" i="38"/>
  <c r="EQ363" i="38" s="1"/>
  <c r="BP198" i="38"/>
  <c r="EQ198" i="38" s="1"/>
  <c r="BP88" i="38"/>
  <c r="BP143" i="38"/>
  <c r="EQ143" i="38" s="1"/>
  <c r="AQ122" i="35"/>
  <c r="AR122" i="35" s="1"/>
  <c r="AS122" i="35" s="1"/>
  <c r="AX31" i="37"/>
  <c r="BA163" i="37"/>
  <c r="BA86" i="41" s="1"/>
  <c r="BJ27" i="38"/>
  <c r="BJ247" i="38"/>
  <c r="EK247" i="38" s="1"/>
  <c r="BJ192" i="38"/>
  <c r="EK192" i="38" s="1"/>
  <c r="BJ357" i="38"/>
  <c r="EK357" i="38" s="1"/>
  <c r="BJ302" i="38"/>
  <c r="EK302" i="38" s="1"/>
  <c r="BJ82" i="38"/>
  <c r="EK82" i="38" s="1"/>
  <c r="BJ137" i="38"/>
  <c r="EK137" i="38" s="1"/>
  <c r="AP123" i="35"/>
  <c r="AQ123" i="35" s="1"/>
  <c r="AR123" i="35" s="1"/>
  <c r="AS123" i="35" s="1"/>
  <c r="AT124" i="35"/>
  <c r="BB24" i="37" s="1"/>
  <c r="AY128" i="35"/>
  <c r="BA232" i="41"/>
  <c r="BA234" i="41"/>
  <c r="BA231" i="41"/>
  <c r="BA233" i="41"/>
  <c r="S122" i="35" l="1"/>
  <c r="BG28" i="38"/>
  <c r="BG248" i="38"/>
  <c r="EH248" i="38" s="1"/>
  <c r="BG193" i="38"/>
  <c r="BG83" i="38"/>
  <c r="EH83" i="38" s="1"/>
  <c r="AX164" i="37"/>
  <c r="AX87" i="41" s="1"/>
  <c r="BG138" i="38"/>
  <c r="EH138" i="38" s="1"/>
  <c r="BG303" i="38"/>
  <c r="EH303" i="38" s="1"/>
  <c r="BG358" i="38"/>
  <c r="EH358" i="38" s="1"/>
  <c r="AY31" i="37"/>
  <c r="BK241" i="38"/>
  <c r="BB157" i="37"/>
  <c r="BB80" i="41" s="1"/>
  <c r="BK76" i="38"/>
  <c r="EL76" i="38" s="1"/>
  <c r="BK351" i="38"/>
  <c r="EL351" i="38" s="1"/>
  <c r="BK131" i="38"/>
  <c r="EL131" i="38" s="1"/>
  <c r="BK21" i="38"/>
  <c r="BK296" i="38"/>
  <c r="EL296" i="38" s="1"/>
  <c r="BK186" i="38"/>
  <c r="EL186" i="38" s="1"/>
  <c r="AT125" i="35"/>
  <c r="AP124" i="35"/>
  <c r="AQ124" i="35" s="1"/>
  <c r="AR124" i="35" s="1"/>
  <c r="AS124" i="35" s="1"/>
  <c r="AY129" i="35"/>
  <c r="AX238" i="41"/>
  <c r="AX235" i="41"/>
  <c r="AX237" i="41"/>
  <c r="AX236" i="41"/>
  <c r="BB240" i="41"/>
  <c r="BB238" i="41"/>
  <c r="BB237" i="41"/>
  <c r="BB239" i="41"/>
  <c r="S123" i="35" l="1"/>
  <c r="BH28" i="38"/>
  <c r="BH358" i="38"/>
  <c r="EI358" i="38" s="1"/>
  <c r="BH138" i="38"/>
  <c r="BH248" i="38"/>
  <c r="EI248" i="38" s="1"/>
  <c r="BH303" i="38"/>
  <c r="EI303" i="38" s="1"/>
  <c r="BH83" i="38"/>
  <c r="EI83" i="38" s="1"/>
  <c r="AY164" i="37"/>
  <c r="AY87" i="41" s="1"/>
  <c r="BH193" i="38"/>
  <c r="EI193" i="38" s="1"/>
  <c r="AZ31" i="37"/>
  <c r="AP125" i="35"/>
  <c r="AQ125" i="35" s="1"/>
  <c r="AR125" i="35" s="1"/>
  <c r="AS125" i="35" s="1"/>
  <c r="AT126" i="35"/>
  <c r="AY130" i="35"/>
  <c r="AY237" i="41"/>
  <c r="AY238" i="41"/>
  <c r="AY235" i="41"/>
  <c r="AY236" i="41"/>
  <c r="S124" i="35" l="1"/>
  <c r="W24" i="37" s="1"/>
  <c r="AF21" i="38" s="1"/>
  <c r="BI358" i="38"/>
  <c r="EJ358" i="38" s="1"/>
  <c r="BI248" i="38"/>
  <c r="EJ248" i="38" s="1"/>
  <c r="BI193" i="38"/>
  <c r="EJ193" i="38" s="1"/>
  <c r="BI83" i="38"/>
  <c r="EJ83" i="38" s="1"/>
  <c r="BI28" i="38"/>
  <c r="BI303" i="38"/>
  <c r="EJ303" i="38" s="1"/>
  <c r="BI138" i="38"/>
  <c r="EJ138" i="38" s="1"/>
  <c r="BA31" i="37"/>
  <c r="AZ164" i="37"/>
  <c r="AZ87" i="41" s="1"/>
  <c r="AT127" i="35"/>
  <c r="AP126" i="35"/>
  <c r="AY131" i="35"/>
  <c r="BG37" i="37" s="1"/>
  <c r="AZ237" i="41"/>
  <c r="AZ235" i="41"/>
  <c r="AZ236" i="41"/>
  <c r="AZ238" i="41"/>
  <c r="AF131" i="38" l="1"/>
  <c r="DG131" i="38" s="1"/>
  <c r="AF351" i="38"/>
  <c r="DG351" i="38" s="1"/>
  <c r="AF241" i="38"/>
  <c r="AF296" i="38"/>
  <c r="DG296" i="38" s="1"/>
  <c r="AF76" i="38"/>
  <c r="DG76" i="38" s="1"/>
  <c r="W157" i="37"/>
  <c r="W80" i="41" s="1"/>
  <c r="AF186" i="38"/>
  <c r="DG186" i="38" s="1"/>
  <c r="S125" i="35"/>
  <c r="BP364" i="38"/>
  <c r="EQ364" i="38" s="1"/>
  <c r="BP199" i="38"/>
  <c r="EQ199" i="38" s="1"/>
  <c r="BP89" i="38"/>
  <c r="BP254" i="38"/>
  <c r="EQ254" i="38" s="1"/>
  <c r="BP309" i="38"/>
  <c r="EQ309" i="38" s="1"/>
  <c r="BP144" i="38"/>
  <c r="EQ144" i="38" s="1"/>
  <c r="BP34" i="38"/>
  <c r="BG170" i="37"/>
  <c r="BG93" i="41" s="1"/>
  <c r="BJ248" i="38"/>
  <c r="EK248" i="38" s="1"/>
  <c r="BJ303" i="38"/>
  <c r="EK303" i="38" s="1"/>
  <c r="BA164" i="37"/>
  <c r="BA87" i="41" s="1"/>
  <c r="BJ83" i="38"/>
  <c r="EK83" i="38" s="1"/>
  <c r="BJ28" i="38"/>
  <c r="BJ358" i="38"/>
  <c r="EK358" i="38" s="1"/>
  <c r="BJ138" i="38"/>
  <c r="EK138" i="38" s="1"/>
  <c r="BJ193" i="38"/>
  <c r="EK193" i="38" s="1"/>
  <c r="AQ126" i="35"/>
  <c r="AR126" i="35" s="1"/>
  <c r="AS126" i="35" s="1"/>
  <c r="AX32" i="37"/>
  <c r="AP127" i="35"/>
  <c r="AQ127" i="35" s="1"/>
  <c r="AR127" i="35" s="1"/>
  <c r="AS127" i="35" s="1"/>
  <c r="AT128" i="35"/>
  <c r="BB25" i="37" s="1"/>
  <c r="AY132" i="35"/>
  <c r="BA236" i="41"/>
  <c r="BA238" i="41"/>
  <c r="BA235" i="41"/>
  <c r="BA237" i="41"/>
  <c r="W238" i="41"/>
  <c r="W239" i="41"/>
  <c r="W240" i="41"/>
  <c r="W237" i="41"/>
  <c r="S126" i="35" l="1"/>
  <c r="BG359" i="38"/>
  <c r="EH359" i="38" s="1"/>
  <c r="AY32" i="37"/>
  <c r="BG139" i="38"/>
  <c r="EH139" i="38" s="1"/>
  <c r="BG304" i="38"/>
  <c r="EH304" i="38" s="1"/>
  <c r="BG84" i="38"/>
  <c r="EH84" i="38" s="1"/>
  <c r="BG29" i="38"/>
  <c r="BG249" i="38"/>
  <c r="EH249" i="38" s="1"/>
  <c r="BG194" i="38"/>
  <c r="AX165" i="37"/>
  <c r="AX88" i="41" s="1"/>
  <c r="BK22" i="38"/>
  <c r="BK297" i="38"/>
  <c r="EL297" i="38" s="1"/>
  <c r="BK132" i="38"/>
  <c r="EL132" i="38" s="1"/>
  <c r="BK187" i="38"/>
  <c r="EL187" i="38" s="1"/>
  <c r="BK352" i="38"/>
  <c r="EL352" i="38" s="1"/>
  <c r="BK242" i="38"/>
  <c r="BB158" i="37"/>
  <c r="BB81" i="41" s="1"/>
  <c r="BK77" i="38"/>
  <c r="EL77" i="38" s="1"/>
  <c r="AT129" i="35"/>
  <c r="AP128" i="35"/>
  <c r="AQ128" i="35" s="1"/>
  <c r="AR128" i="35" s="1"/>
  <c r="AS128" i="35" s="1"/>
  <c r="AY133" i="35"/>
  <c r="BB242" i="41"/>
  <c r="BB241" i="41"/>
  <c r="BB244" i="41"/>
  <c r="BB243" i="41"/>
  <c r="AX242" i="41"/>
  <c r="AX239" i="41"/>
  <c r="AX240" i="41"/>
  <c r="AX241" i="41"/>
  <c r="S127" i="35" l="1"/>
  <c r="BH139" i="38"/>
  <c r="BH29" i="38"/>
  <c r="BH84" i="38"/>
  <c r="EI84" i="38" s="1"/>
  <c r="BH304" i="38"/>
  <c r="EI304" i="38" s="1"/>
  <c r="BH249" i="38"/>
  <c r="EI249" i="38" s="1"/>
  <c r="BH359" i="38"/>
  <c r="EI359" i="38" s="1"/>
  <c r="AZ32" i="37"/>
  <c r="BH194" i="38"/>
  <c r="EI194" i="38" s="1"/>
  <c r="AY165" i="37"/>
  <c r="AY88" i="41" s="1"/>
  <c r="AP129" i="35"/>
  <c r="AQ129" i="35" s="1"/>
  <c r="AR129" i="35" s="1"/>
  <c r="AS129" i="35" s="1"/>
  <c r="AT130" i="35"/>
  <c r="AY134" i="35"/>
  <c r="AY240" i="41"/>
  <c r="AY239" i="41"/>
  <c r="AY241" i="41"/>
  <c r="AY242" i="41"/>
  <c r="S128" i="35" l="1"/>
  <c r="W25" i="37" s="1"/>
  <c r="AF77" i="38" s="1"/>
  <c r="DG77" i="38" s="1"/>
  <c r="AF297" i="38"/>
  <c r="DG297" i="38" s="1"/>
  <c r="BI359" i="38"/>
  <c r="EJ359" i="38" s="1"/>
  <c r="BI84" i="38"/>
  <c r="EJ84" i="38" s="1"/>
  <c r="BI304" i="38"/>
  <c r="EJ304" i="38" s="1"/>
  <c r="BI139" i="38"/>
  <c r="EJ139" i="38" s="1"/>
  <c r="BA32" i="37"/>
  <c r="BI249" i="38"/>
  <c r="EJ249" i="38" s="1"/>
  <c r="AZ165" i="37"/>
  <c r="AZ88" i="41" s="1"/>
  <c r="BI194" i="38"/>
  <c r="EJ194" i="38" s="1"/>
  <c r="BI29" i="38"/>
  <c r="AT131" i="35"/>
  <c r="AP130" i="35"/>
  <c r="AY135" i="35"/>
  <c r="BG38" i="37" s="1"/>
  <c r="AZ242" i="41"/>
  <c r="AZ239" i="41"/>
  <c r="AZ240" i="41"/>
  <c r="AZ241" i="41"/>
  <c r="AF187" i="38" l="1"/>
  <c r="DG187" i="38" s="1"/>
  <c r="AF22" i="38"/>
  <c r="AF132" i="38"/>
  <c r="DG132" i="38" s="1"/>
  <c r="W158" i="37"/>
  <c r="W81" i="41" s="1"/>
  <c r="AF242" i="38"/>
  <c r="AF352" i="38"/>
  <c r="DG352" i="38" s="1"/>
  <c r="S129" i="35"/>
  <c r="BJ194" i="38"/>
  <c r="EK194" i="38" s="1"/>
  <c r="BJ29" i="38"/>
  <c r="BA165" i="37"/>
  <c r="BA88" i="41" s="1"/>
  <c r="BJ359" i="38"/>
  <c r="EK359" i="38" s="1"/>
  <c r="BJ249" i="38"/>
  <c r="EK249" i="38" s="1"/>
  <c r="BJ84" i="38"/>
  <c r="EK84" i="38" s="1"/>
  <c r="BJ139" i="38"/>
  <c r="EK139" i="38" s="1"/>
  <c r="BJ304" i="38"/>
  <c r="EK304" i="38" s="1"/>
  <c r="AQ130" i="35"/>
  <c r="AR130" i="35" s="1"/>
  <c r="AS130" i="35" s="1"/>
  <c r="AX33" i="37"/>
  <c r="BP200" i="38"/>
  <c r="EQ200" i="38" s="1"/>
  <c r="BP310" i="38"/>
  <c r="EQ310" i="38" s="1"/>
  <c r="BP35" i="38"/>
  <c r="BP145" i="38"/>
  <c r="EQ145" i="38" s="1"/>
  <c r="BG171" i="37"/>
  <c r="BG94" i="41" s="1"/>
  <c r="BP365" i="38"/>
  <c r="EQ365" i="38" s="1"/>
  <c r="BP90" i="38"/>
  <c r="BP255" i="38"/>
  <c r="EQ255" i="38" s="1"/>
  <c r="AP131" i="35"/>
  <c r="AQ131" i="35" s="1"/>
  <c r="AR131" i="35" s="1"/>
  <c r="AS131" i="35" s="1"/>
  <c r="AT132" i="35"/>
  <c r="BB26" i="37" s="1"/>
  <c r="AY136" i="35"/>
  <c r="BA241" i="41"/>
  <c r="BA242" i="41"/>
  <c r="BA240" i="41"/>
  <c r="BA239" i="41"/>
  <c r="W244" i="41"/>
  <c r="W242" i="41"/>
  <c r="W241" i="41"/>
  <c r="W243" i="41"/>
  <c r="S130" i="35" l="1"/>
  <c r="BG30" i="38"/>
  <c r="BG85" i="38"/>
  <c r="EH85" i="38" s="1"/>
  <c r="BG195" i="38"/>
  <c r="BG360" i="38"/>
  <c r="EH360" i="38" s="1"/>
  <c r="BG140" i="38"/>
  <c r="EH140" i="38" s="1"/>
  <c r="BG305" i="38"/>
  <c r="EH305" i="38" s="1"/>
  <c r="BG250" i="38"/>
  <c r="EH250" i="38" s="1"/>
  <c r="AY33" i="37"/>
  <c r="AX166" i="37"/>
  <c r="AX89" i="41" s="1"/>
  <c r="BK353" i="38"/>
  <c r="EL353" i="38" s="1"/>
  <c r="BK188" i="38"/>
  <c r="EL188" i="38" s="1"/>
  <c r="BK78" i="38"/>
  <c r="EL78" i="38" s="1"/>
  <c r="BB159" i="37"/>
  <c r="BB82" i="41" s="1"/>
  <c r="BK243" i="38"/>
  <c r="BK298" i="38"/>
  <c r="EL298" i="38" s="1"/>
  <c r="BK23" i="38"/>
  <c r="BK133" i="38"/>
  <c r="EL133" i="38" s="1"/>
  <c r="AT133" i="35"/>
  <c r="AP132" i="35"/>
  <c r="AQ132" i="35" s="1"/>
  <c r="AR132" i="35" s="1"/>
  <c r="AS132" i="35" s="1"/>
  <c r="AY137" i="35"/>
  <c r="BB245" i="41"/>
  <c r="BB246" i="41"/>
  <c r="BB247" i="41"/>
  <c r="BB248" i="41"/>
  <c r="AX243" i="41"/>
  <c r="AX246" i="41"/>
  <c r="AX244" i="41"/>
  <c r="AX245" i="41"/>
  <c r="S131" i="35" l="1"/>
  <c r="BH30" i="38"/>
  <c r="BH140" i="38"/>
  <c r="BH250" i="38"/>
  <c r="EI250" i="38" s="1"/>
  <c r="BH195" i="38"/>
  <c r="EI195" i="38" s="1"/>
  <c r="BH305" i="38"/>
  <c r="EI305" i="38" s="1"/>
  <c r="BH360" i="38"/>
  <c r="EI360" i="38" s="1"/>
  <c r="AY166" i="37"/>
  <c r="AY89" i="41" s="1"/>
  <c r="BH85" i="38"/>
  <c r="EI85" i="38" s="1"/>
  <c r="AZ33" i="37"/>
  <c r="AP133" i="35"/>
  <c r="AQ133" i="35" s="1"/>
  <c r="AR133" i="35" s="1"/>
  <c r="AS133" i="35" s="1"/>
  <c r="AT134" i="35"/>
  <c r="S132" i="35"/>
  <c r="W26" i="37" s="1"/>
  <c r="AY138" i="35"/>
  <c r="AY243" i="41"/>
  <c r="AY245" i="41"/>
  <c r="AY246" i="41"/>
  <c r="AY244" i="41"/>
  <c r="AF188" i="38" l="1"/>
  <c r="DG188" i="38" s="1"/>
  <c r="AF298" i="38"/>
  <c r="DG298" i="38" s="1"/>
  <c r="W159" i="37"/>
  <c r="W82" i="41" s="1"/>
  <c r="AF78" i="38"/>
  <c r="DG78" i="38" s="1"/>
  <c r="AF353" i="38"/>
  <c r="DG353" i="38" s="1"/>
  <c r="AF133" i="38"/>
  <c r="DG133" i="38" s="1"/>
  <c r="AF243" i="38"/>
  <c r="AF23" i="38"/>
  <c r="BI30" i="38"/>
  <c r="BI250" i="38"/>
  <c r="EJ250" i="38" s="1"/>
  <c r="BI140" i="38"/>
  <c r="EJ140" i="38" s="1"/>
  <c r="BI360" i="38"/>
  <c r="EJ360" i="38" s="1"/>
  <c r="BI85" i="38"/>
  <c r="EJ85" i="38" s="1"/>
  <c r="BA33" i="37"/>
  <c r="BI195" i="38"/>
  <c r="EJ195" i="38" s="1"/>
  <c r="AZ166" i="37"/>
  <c r="AZ89" i="41" s="1"/>
  <c r="BI305" i="38"/>
  <c r="EJ305" i="38" s="1"/>
  <c r="AT135" i="35"/>
  <c r="AP134" i="35"/>
  <c r="AY139" i="35"/>
  <c r="BG39" i="37" s="1"/>
  <c r="AZ244" i="41"/>
  <c r="AZ243" i="41"/>
  <c r="AZ246" i="41"/>
  <c r="AZ245" i="41"/>
  <c r="W245" i="41"/>
  <c r="W248" i="41"/>
  <c r="W246" i="41"/>
  <c r="W247" i="41"/>
  <c r="S133" i="35" l="1"/>
  <c r="BA166" i="37"/>
  <c r="BA89" i="41" s="1"/>
  <c r="BJ140" i="38"/>
  <c r="EK140" i="38" s="1"/>
  <c r="BJ30" i="38"/>
  <c r="BJ360" i="38"/>
  <c r="EK360" i="38" s="1"/>
  <c r="BJ305" i="38"/>
  <c r="EK305" i="38" s="1"/>
  <c r="BJ85" i="38"/>
  <c r="EK85" i="38" s="1"/>
  <c r="BJ250" i="38"/>
  <c r="EK250" i="38" s="1"/>
  <c r="BJ195" i="38"/>
  <c r="EK195" i="38" s="1"/>
  <c r="BP256" i="38"/>
  <c r="EQ256" i="38" s="1"/>
  <c r="BG172" i="37"/>
  <c r="BG95" i="41" s="1"/>
  <c r="BP36" i="38"/>
  <c r="BP146" i="38"/>
  <c r="EQ146" i="38" s="1"/>
  <c r="BP91" i="38"/>
  <c r="BP366" i="38"/>
  <c r="EQ366" i="38" s="1"/>
  <c r="BP201" i="38"/>
  <c r="EQ201" i="38" s="1"/>
  <c r="BP311" i="38"/>
  <c r="EQ311" i="38" s="1"/>
  <c r="AQ134" i="35"/>
  <c r="AR134" i="35" s="1"/>
  <c r="AS134" i="35" s="1"/>
  <c r="AX34" i="37"/>
  <c r="AP135" i="35"/>
  <c r="AQ135" i="35" s="1"/>
  <c r="AR135" i="35" s="1"/>
  <c r="AS135" i="35" s="1"/>
  <c r="AT136" i="35"/>
  <c r="BB27" i="37" s="1"/>
  <c r="AY140" i="35"/>
  <c r="BA243" i="41"/>
  <c r="BA245" i="41"/>
  <c r="BA246" i="41"/>
  <c r="BA244" i="41"/>
  <c r="S134" i="35" l="1"/>
  <c r="BK24" i="38"/>
  <c r="BK134" i="38"/>
  <c r="EL134" i="38" s="1"/>
  <c r="BK79" i="38"/>
  <c r="EL79" i="38" s="1"/>
  <c r="BK189" i="38"/>
  <c r="EL189" i="38" s="1"/>
  <c r="BB160" i="37"/>
  <c r="BB83" i="41" s="1"/>
  <c r="BK299" i="38"/>
  <c r="EL299" i="38" s="1"/>
  <c r="BK354" i="38"/>
  <c r="EL354" i="38" s="1"/>
  <c r="BK244" i="38"/>
  <c r="BG196" i="38"/>
  <c r="BG306" i="38"/>
  <c r="EH306" i="38" s="1"/>
  <c r="BG31" i="38"/>
  <c r="AY34" i="37"/>
  <c r="BG251" i="38"/>
  <c r="EH251" i="38" s="1"/>
  <c r="AX167" i="37"/>
  <c r="AX90" i="41" s="1"/>
  <c r="BG361" i="38"/>
  <c r="EH361" i="38" s="1"/>
  <c r="BG86" i="38"/>
  <c r="EH86" i="38" s="1"/>
  <c r="BG141" i="38"/>
  <c r="EH141" i="38" s="1"/>
  <c r="AT137" i="35"/>
  <c r="AP136" i="35"/>
  <c r="AQ136" i="35" s="1"/>
  <c r="AR136" i="35" s="1"/>
  <c r="AS136" i="35" s="1"/>
  <c r="AY141" i="35"/>
  <c r="AX247" i="41"/>
  <c r="AX250" i="41"/>
  <c r="AX249" i="41"/>
  <c r="AX248" i="41"/>
  <c r="BB251" i="41"/>
  <c r="BB249" i="41"/>
  <c r="BB250" i="41"/>
  <c r="BB252" i="41"/>
  <c r="S135" i="35" l="1"/>
  <c r="BH86" i="38"/>
  <c r="EI86" i="38" s="1"/>
  <c r="BH31" i="38"/>
  <c r="BH361" i="38"/>
  <c r="EI361" i="38" s="1"/>
  <c r="BH141" i="38"/>
  <c r="BH196" i="38"/>
  <c r="EI196" i="38" s="1"/>
  <c r="BH251" i="38"/>
  <c r="EI251" i="38" s="1"/>
  <c r="BH306" i="38"/>
  <c r="EI306" i="38" s="1"/>
  <c r="AZ34" i="37"/>
  <c r="AY167" i="37"/>
  <c r="AY90" i="41" s="1"/>
  <c r="AP137" i="35"/>
  <c r="AQ137" i="35" s="1"/>
  <c r="AR137" i="35" s="1"/>
  <c r="AS137" i="35" s="1"/>
  <c r="AT138" i="35"/>
  <c r="AY142" i="35"/>
  <c r="AY247" i="41"/>
  <c r="AY249" i="41"/>
  <c r="AY250" i="41"/>
  <c r="AY248" i="41"/>
  <c r="S136" i="35" l="1"/>
  <c r="W27" i="37" s="1"/>
  <c r="AF134" i="38" s="1"/>
  <c r="DG134" i="38" s="1"/>
  <c r="BI361" i="38"/>
  <c r="EJ361" i="38" s="1"/>
  <c r="BI196" i="38"/>
  <c r="EJ196" i="38" s="1"/>
  <c r="BI306" i="38"/>
  <c r="EJ306" i="38" s="1"/>
  <c r="BI251" i="38"/>
  <c r="EJ251" i="38" s="1"/>
  <c r="AZ167" i="37"/>
  <c r="AZ90" i="41" s="1"/>
  <c r="BI31" i="38"/>
  <c r="BI141" i="38"/>
  <c r="EJ141" i="38" s="1"/>
  <c r="BA34" i="37"/>
  <c r="BI86" i="38"/>
  <c r="EJ86" i="38" s="1"/>
  <c r="AT139" i="35"/>
  <c r="AP138" i="35"/>
  <c r="AY143" i="35"/>
  <c r="BG40" i="37" s="1"/>
  <c r="AZ247" i="41"/>
  <c r="AZ250" i="41"/>
  <c r="AZ249" i="41"/>
  <c r="AZ248" i="41"/>
  <c r="AF24" i="38" l="1"/>
  <c r="AF354" i="38"/>
  <c r="DG354" i="38" s="1"/>
  <c r="AF244" i="38"/>
  <c r="AF79" i="38"/>
  <c r="DG79" i="38" s="1"/>
  <c r="W160" i="37"/>
  <c r="W83" i="41" s="1"/>
  <c r="S137" i="35"/>
  <c r="AF189" i="38"/>
  <c r="DG189" i="38" s="1"/>
  <c r="AF299" i="38"/>
  <c r="DG299" i="38" s="1"/>
  <c r="BP367" i="38"/>
  <c r="EQ367" i="38" s="1"/>
  <c r="BP312" i="38"/>
  <c r="EQ312" i="38" s="1"/>
  <c r="BP92" i="38"/>
  <c r="BP257" i="38"/>
  <c r="EQ257" i="38" s="1"/>
  <c r="BP202" i="38"/>
  <c r="EQ202" i="38" s="1"/>
  <c r="BP147" i="38"/>
  <c r="EQ147" i="38" s="1"/>
  <c r="BG173" i="37"/>
  <c r="BG96" i="41" s="1"/>
  <c r="BP37" i="38"/>
  <c r="BA167" i="37"/>
  <c r="BA90" i="41" s="1"/>
  <c r="BJ196" i="38"/>
  <c r="EK196" i="38" s="1"/>
  <c r="BJ141" i="38"/>
  <c r="EK141" i="38" s="1"/>
  <c r="BJ361" i="38"/>
  <c r="EK361" i="38" s="1"/>
  <c r="BJ306" i="38"/>
  <c r="EK306" i="38" s="1"/>
  <c r="BJ86" i="38"/>
  <c r="EK86" i="38" s="1"/>
  <c r="BJ251" i="38"/>
  <c r="EK251" i="38" s="1"/>
  <c r="BJ31" i="38"/>
  <c r="AX35" i="37"/>
  <c r="AQ138" i="35"/>
  <c r="AR138" i="35" s="1"/>
  <c r="AS138" i="35" s="1"/>
  <c r="AP139" i="35"/>
  <c r="AQ139" i="35" s="1"/>
  <c r="AR139" i="35" s="1"/>
  <c r="AS139" i="35" s="1"/>
  <c r="AT140" i="35"/>
  <c r="BB28" i="37" s="1"/>
  <c r="AY144" i="35"/>
  <c r="BA249" i="41"/>
  <c r="BA247" i="41"/>
  <c r="BA250" i="41"/>
  <c r="BA248" i="41"/>
  <c r="W251" i="41"/>
  <c r="W249" i="41"/>
  <c r="W252" i="41"/>
  <c r="W250" i="41"/>
  <c r="S138" i="35" l="1"/>
  <c r="BG362" i="38"/>
  <c r="EH362" i="38" s="1"/>
  <c r="BG142" i="38"/>
  <c r="EH142" i="38" s="1"/>
  <c r="BG307" i="38"/>
  <c r="EH307" i="38" s="1"/>
  <c r="AY35" i="37"/>
  <c r="AX168" i="37"/>
  <c r="AX91" i="41" s="1"/>
  <c r="BG32" i="38"/>
  <c r="BG252" i="38"/>
  <c r="EH252" i="38" s="1"/>
  <c r="BG87" i="38"/>
  <c r="EH87" i="38" s="1"/>
  <c r="BG197" i="38"/>
  <c r="BK355" i="38"/>
  <c r="EL355" i="38" s="1"/>
  <c r="BK190" i="38"/>
  <c r="EL190" i="38" s="1"/>
  <c r="BK135" i="38"/>
  <c r="EL135" i="38" s="1"/>
  <c r="BK80" i="38"/>
  <c r="EL80" i="38" s="1"/>
  <c r="BB161" i="37"/>
  <c r="BB84" i="41" s="1"/>
  <c r="BK245" i="38"/>
  <c r="BK25" i="38"/>
  <c r="BK300" i="38"/>
  <c r="EL300" i="38" s="1"/>
  <c r="AT141" i="35"/>
  <c r="AP140" i="35"/>
  <c r="AQ140" i="35" s="1"/>
  <c r="AR140" i="35" s="1"/>
  <c r="AS140" i="35" s="1"/>
  <c r="AY145" i="35"/>
  <c r="BB253" i="41"/>
  <c r="BB256" i="41"/>
  <c r="BB254" i="41"/>
  <c r="BB255" i="41"/>
  <c r="AX254" i="41"/>
  <c r="AX252" i="41"/>
  <c r="AX253" i="41"/>
  <c r="AX251" i="41"/>
  <c r="S139" i="35" l="1"/>
  <c r="BH142" i="38"/>
  <c r="BH252" i="38"/>
  <c r="EI252" i="38" s="1"/>
  <c r="BH32" i="38"/>
  <c r="BH307" i="38"/>
  <c r="EI307" i="38" s="1"/>
  <c r="BH362" i="38"/>
  <c r="EI362" i="38" s="1"/>
  <c r="BH197" i="38"/>
  <c r="EI197" i="38" s="1"/>
  <c r="BH87" i="38"/>
  <c r="EI87" i="38" s="1"/>
  <c r="AZ35" i="37"/>
  <c r="AY168" i="37"/>
  <c r="AY91" i="41" s="1"/>
  <c r="AP141" i="35"/>
  <c r="AQ141" i="35" s="1"/>
  <c r="AR141" i="35" s="1"/>
  <c r="AS141" i="35" s="1"/>
  <c r="AT142" i="35"/>
  <c r="AY146" i="35"/>
  <c r="AY251" i="41"/>
  <c r="AY252" i="41"/>
  <c r="AY254" i="41"/>
  <c r="AY253" i="41"/>
  <c r="S140" i="35" l="1"/>
  <c r="W28" i="37" s="1"/>
  <c r="AF245" i="38" s="1"/>
  <c r="W161" i="37"/>
  <c r="W84" i="41" s="1"/>
  <c r="BA35" i="37"/>
  <c r="BI87" i="38"/>
  <c r="EJ87" i="38" s="1"/>
  <c r="BI32" i="38"/>
  <c r="AZ168" i="37"/>
  <c r="AZ91" i="41" s="1"/>
  <c r="BI197" i="38"/>
  <c r="EJ197" i="38" s="1"/>
  <c r="BI362" i="38"/>
  <c r="EJ362" i="38" s="1"/>
  <c r="BI252" i="38"/>
  <c r="EJ252" i="38" s="1"/>
  <c r="BI142" i="38"/>
  <c r="EJ142" i="38" s="1"/>
  <c r="BI307" i="38"/>
  <c r="EJ307" i="38" s="1"/>
  <c r="AT143" i="35"/>
  <c r="AP142" i="35"/>
  <c r="AY147" i="35"/>
  <c r="BG41" i="37" s="1"/>
  <c r="AZ254" i="41"/>
  <c r="AZ252" i="41"/>
  <c r="AZ253" i="41"/>
  <c r="AZ251" i="41"/>
  <c r="W254" i="41"/>
  <c r="W255" i="41"/>
  <c r="W256" i="41"/>
  <c r="W253" i="41"/>
  <c r="AF355" i="38" l="1"/>
  <c r="DG355" i="38" s="1"/>
  <c r="AF135" i="38"/>
  <c r="DG135" i="38" s="1"/>
  <c r="AF80" i="38"/>
  <c r="DG80" i="38" s="1"/>
  <c r="AF300" i="38"/>
  <c r="DG300" i="38" s="1"/>
  <c r="AF25" i="38"/>
  <c r="AF190" i="38"/>
  <c r="DG190" i="38" s="1"/>
  <c r="S141" i="35"/>
  <c r="BJ197" i="38"/>
  <c r="EK197" i="38" s="1"/>
  <c r="BJ32" i="38"/>
  <c r="BJ362" i="38"/>
  <c r="EK362" i="38" s="1"/>
  <c r="BJ252" i="38"/>
  <c r="EK252" i="38" s="1"/>
  <c r="BJ307" i="38"/>
  <c r="EK307" i="38" s="1"/>
  <c r="BJ142" i="38"/>
  <c r="EK142" i="38" s="1"/>
  <c r="BA168" i="37"/>
  <c r="BA91" i="41" s="1"/>
  <c r="BJ87" i="38"/>
  <c r="EK87" i="38" s="1"/>
  <c r="BP38" i="38"/>
  <c r="BP93" i="38"/>
  <c r="BP313" i="38"/>
  <c r="EQ313" i="38" s="1"/>
  <c r="BP258" i="38"/>
  <c r="EQ258" i="38" s="1"/>
  <c r="BG174" i="37"/>
  <c r="BG97" i="41" s="1"/>
  <c r="BP368" i="38"/>
  <c r="EQ368" i="38" s="1"/>
  <c r="BP203" i="38"/>
  <c r="EQ203" i="38" s="1"/>
  <c r="BP148" i="38"/>
  <c r="EQ148" i="38" s="1"/>
  <c r="AX36" i="37"/>
  <c r="AQ142" i="35"/>
  <c r="AR142" i="35" s="1"/>
  <c r="AS142" i="35" s="1"/>
  <c r="AP143" i="35"/>
  <c r="AQ143" i="35" s="1"/>
  <c r="AR143" i="35" s="1"/>
  <c r="AS143" i="35" s="1"/>
  <c r="AT144" i="35"/>
  <c r="BB29" i="37" s="1"/>
  <c r="AY148" i="35"/>
  <c r="BA252" i="41"/>
  <c r="BA251" i="41"/>
  <c r="BA254" i="41"/>
  <c r="BA253" i="41"/>
  <c r="S142" i="35" l="1"/>
  <c r="BK246" i="38"/>
  <c r="BK81" i="38"/>
  <c r="EL81" i="38" s="1"/>
  <c r="BK301" i="38"/>
  <c r="EL301" i="38" s="1"/>
  <c r="BK136" i="38"/>
  <c r="EL136" i="38" s="1"/>
  <c r="BK191" i="38"/>
  <c r="EL191" i="38" s="1"/>
  <c r="BK26" i="38"/>
  <c r="BB162" i="37"/>
  <c r="BB85" i="41" s="1"/>
  <c r="BK356" i="38"/>
  <c r="EL356" i="38" s="1"/>
  <c r="AX169" i="37"/>
  <c r="AX92" i="41" s="1"/>
  <c r="BG198" i="38"/>
  <c r="BG253" i="38"/>
  <c r="EH253" i="38" s="1"/>
  <c r="BG143" i="38"/>
  <c r="EH143" i="38" s="1"/>
  <c r="BG88" i="38"/>
  <c r="EH88" i="38" s="1"/>
  <c r="BG33" i="38"/>
  <c r="BG363" i="38"/>
  <c r="EH363" i="38" s="1"/>
  <c r="BG308" i="38"/>
  <c r="EH308" i="38" s="1"/>
  <c r="AY36" i="37"/>
  <c r="AT145" i="35"/>
  <c r="AP144" i="35"/>
  <c r="AQ144" i="35" s="1"/>
  <c r="AR144" i="35" s="1"/>
  <c r="AS144" i="35" s="1"/>
  <c r="AY149" i="35"/>
  <c r="BB258" i="41"/>
  <c r="BB257" i="41"/>
  <c r="BB260" i="41"/>
  <c r="BB259" i="41"/>
  <c r="AX257" i="41"/>
  <c r="AX258" i="41"/>
  <c r="AX256" i="41"/>
  <c r="AX255" i="41"/>
  <c r="S143" i="35" l="1"/>
  <c r="BH143" i="38"/>
  <c r="BH308" i="38"/>
  <c r="EI308" i="38" s="1"/>
  <c r="BH363" i="38"/>
  <c r="EI363" i="38" s="1"/>
  <c r="BH253" i="38"/>
  <c r="EI253" i="38" s="1"/>
  <c r="AY169" i="37"/>
  <c r="AY92" i="41" s="1"/>
  <c r="BH33" i="38"/>
  <c r="BH88" i="38"/>
  <c r="EI88" i="38" s="1"/>
  <c r="BH198" i="38"/>
  <c r="EI198" i="38" s="1"/>
  <c r="AZ36" i="37"/>
  <c r="AP145" i="35"/>
  <c r="AQ145" i="35" s="1"/>
  <c r="AR145" i="35" s="1"/>
  <c r="AS145" i="35" s="1"/>
  <c r="AT146" i="35"/>
  <c r="AY150" i="35"/>
  <c r="AY257" i="41"/>
  <c r="AY258" i="41"/>
  <c r="AY256" i="41"/>
  <c r="AY255" i="41"/>
  <c r="S144" i="35" l="1"/>
  <c r="W29" i="37" s="1"/>
  <c r="AF81" i="38" s="1"/>
  <c r="DG81" i="38" s="1"/>
  <c r="BI88" i="38"/>
  <c r="EJ88" i="38" s="1"/>
  <c r="BA36" i="37"/>
  <c r="BI308" i="38"/>
  <c r="EJ308" i="38" s="1"/>
  <c r="AZ169" i="37"/>
  <c r="AZ92" i="41" s="1"/>
  <c r="BI363" i="38"/>
  <c r="EJ363" i="38" s="1"/>
  <c r="BI198" i="38"/>
  <c r="EJ198" i="38" s="1"/>
  <c r="BI33" i="38"/>
  <c r="BI143" i="38"/>
  <c r="EJ143" i="38" s="1"/>
  <c r="BI253" i="38"/>
  <c r="EJ253" i="38" s="1"/>
  <c r="AT147" i="35"/>
  <c r="AP146" i="35"/>
  <c r="AY151" i="35"/>
  <c r="BG42" i="37" s="1"/>
  <c r="AZ257" i="41"/>
  <c r="AZ255" i="41"/>
  <c r="AZ256" i="41"/>
  <c r="AZ258" i="41"/>
  <c r="AF356" i="38" l="1"/>
  <c r="DG356" i="38" s="1"/>
  <c r="AF246" i="38"/>
  <c r="AF301" i="38"/>
  <c r="DG301" i="38" s="1"/>
  <c r="AF136" i="38"/>
  <c r="DG136" i="38" s="1"/>
  <c r="W162" i="37"/>
  <c r="W85" i="41" s="1"/>
  <c r="AF191" i="38"/>
  <c r="DG191" i="38" s="1"/>
  <c r="AF26" i="38"/>
  <c r="S145" i="35"/>
  <c r="AQ146" i="35"/>
  <c r="AR146" i="35" s="1"/>
  <c r="AS146" i="35" s="1"/>
  <c r="AX37" i="37"/>
  <c r="BJ33" i="38"/>
  <c r="BJ363" i="38"/>
  <c r="EK363" i="38" s="1"/>
  <c r="BJ143" i="38"/>
  <c r="EK143" i="38" s="1"/>
  <c r="BJ253" i="38"/>
  <c r="EK253" i="38" s="1"/>
  <c r="BA169" i="37"/>
  <c r="BA92" i="41" s="1"/>
  <c r="BJ198" i="38"/>
  <c r="EK198" i="38" s="1"/>
  <c r="BJ308" i="38"/>
  <c r="EK308" i="38" s="1"/>
  <c r="BJ88" i="38"/>
  <c r="EK88" i="38" s="1"/>
  <c r="BG175" i="37"/>
  <c r="BG98" i="41" s="1"/>
  <c r="BP39" i="38"/>
  <c r="BP204" i="38"/>
  <c r="EQ204" i="38" s="1"/>
  <c r="BP149" i="38"/>
  <c r="EQ149" i="38" s="1"/>
  <c r="BP369" i="38"/>
  <c r="EQ369" i="38" s="1"/>
  <c r="BP94" i="38"/>
  <c r="BP259" i="38"/>
  <c r="EQ259" i="38" s="1"/>
  <c r="BP314" i="38"/>
  <c r="EQ314" i="38" s="1"/>
  <c r="AP147" i="35"/>
  <c r="AQ147" i="35" s="1"/>
  <c r="AR147" i="35" s="1"/>
  <c r="AS147" i="35" s="1"/>
  <c r="AT148" i="35"/>
  <c r="BB30" i="37" s="1"/>
  <c r="AY152" i="35"/>
  <c r="BA255" i="41"/>
  <c r="BA257" i="41"/>
  <c r="BA258" i="41"/>
  <c r="BA256" i="41"/>
  <c r="W257" i="41"/>
  <c r="W260" i="41"/>
  <c r="W259" i="41"/>
  <c r="W258" i="41"/>
  <c r="S146" i="35" l="1"/>
  <c r="BG364" i="38"/>
  <c r="EH364" i="38" s="1"/>
  <c r="BG309" i="38"/>
  <c r="EH309" i="38" s="1"/>
  <c r="BG254" i="38"/>
  <c r="EH254" i="38" s="1"/>
  <c r="BG34" i="38"/>
  <c r="BG89" i="38"/>
  <c r="EH89" i="38" s="1"/>
  <c r="AY37" i="37"/>
  <c r="BG199" i="38"/>
  <c r="BG144" i="38"/>
  <c r="EH144" i="38" s="1"/>
  <c r="AX170" i="37"/>
  <c r="AX93" i="41" s="1"/>
  <c r="BK357" i="38"/>
  <c r="EL357" i="38" s="1"/>
  <c r="BK137" i="38"/>
  <c r="EL137" i="38" s="1"/>
  <c r="BB163" i="37"/>
  <c r="BB86" i="41" s="1"/>
  <c r="BK247" i="38"/>
  <c r="BK192" i="38"/>
  <c r="EL192" i="38" s="1"/>
  <c r="BK27" i="38"/>
  <c r="BK302" i="38"/>
  <c r="EL302" i="38" s="1"/>
  <c r="BK82" i="38"/>
  <c r="EL82" i="38" s="1"/>
  <c r="AP148" i="35"/>
  <c r="AQ148" i="35" s="1"/>
  <c r="AR148" i="35" s="1"/>
  <c r="AS148" i="35" s="1"/>
  <c r="AT149" i="35"/>
  <c r="AY153" i="35"/>
  <c r="BB264" i="41"/>
  <c r="BB261" i="41"/>
  <c r="BB262" i="41"/>
  <c r="BB263" i="41"/>
  <c r="AX260" i="41"/>
  <c r="AX261" i="41"/>
  <c r="AX262" i="41"/>
  <c r="AX259" i="41"/>
  <c r="S147" i="35" l="1"/>
  <c r="BH254" i="38"/>
  <c r="EI254" i="38" s="1"/>
  <c r="BH89" i="38"/>
  <c r="EI89" i="38" s="1"/>
  <c r="BH364" i="38"/>
  <c r="EI364" i="38" s="1"/>
  <c r="AZ37" i="37"/>
  <c r="BH34" i="38"/>
  <c r="AY170" i="37"/>
  <c r="AY93" i="41" s="1"/>
  <c r="BH144" i="38"/>
  <c r="BH309" i="38"/>
  <c r="EI309" i="38" s="1"/>
  <c r="BH199" i="38"/>
  <c r="EI199" i="38" s="1"/>
  <c r="AT150" i="35"/>
  <c r="AP149" i="35"/>
  <c r="AQ149" i="35" s="1"/>
  <c r="AR149" i="35" s="1"/>
  <c r="AS149" i="35" s="1"/>
  <c r="AY154" i="35"/>
  <c r="AY262" i="41"/>
  <c r="AY260" i="41"/>
  <c r="AY259" i="41"/>
  <c r="AY261" i="41"/>
  <c r="S148" i="35" l="1"/>
  <c r="W30" i="37" s="1"/>
  <c r="AF357" i="38" s="1"/>
  <c r="DG357" i="38" s="1"/>
  <c r="AF82" i="38"/>
  <c r="DG82" i="38" s="1"/>
  <c r="BI89" i="38"/>
  <c r="EJ89" i="38" s="1"/>
  <c r="BI254" i="38"/>
  <c r="EJ254" i="38" s="1"/>
  <c r="BI34" i="38"/>
  <c r="BI199" i="38"/>
  <c r="EJ199" i="38" s="1"/>
  <c r="BI309" i="38"/>
  <c r="EJ309" i="38" s="1"/>
  <c r="BA37" i="37"/>
  <c r="BI144" i="38"/>
  <c r="EJ144" i="38" s="1"/>
  <c r="AZ170" i="37"/>
  <c r="AZ93" i="41" s="1"/>
  <c r="BI364" i="38"/>
  <c r="EJ364" i="38" s="1"/>
  <c r="AP150" i="35"/>
  <c r="AT151" i="35"/>
  <c r="AY155" i="35"/>
  <c r="BG43" i="37" s="1"/>
  <c r="AZ261" i="41"/>
  <c r="AZ262" i="41"/>
  <c r="AZ259" i="41"/>
  <c r="AZ260" i="41"/>
  <c r="AF247" i="38" l="1"/>
  <c r="AF302" i="38"/>
  <c r="DG302" i="38" s="1"/>
  <c r="W163" i="37"/>
  <c r="W86" i="41" s="1"/>
  <c r="AF192" i="38"/>
  <c r="DG192" i="38" s="1"/>
  <c r="AF137" i="38"/>
  <c r="DG137" i="38" s="1"/>
  <c r="AF27" i="38"/>
  <c r="S149" i="35"/>
  <c r="BJ364" i="38"/>
  <c r="EK364" i="38" s="1"/>
  <c r="BJ309" i="38"/>
  <c r="EK309" i="38" s="1"/>
  <c r="BJ199" i="38"/>
  <c r="EK199" i="38" s="1"/>
  <c r="BJ144" i="38"/>
  <c r="EK144" i="38" s="1"/>
  <c r="BJ89" i="38"/>
  <c r="EK89" i="38" s="1"/>
  <c r="BA170" i="37"/>
  <c r="BA93" i="41" s="1"/>
  <c r="BJ34" i="38"/>
  <c r="BJ254" i="38"/>
  <c r="EK254" i="38" s="1"/>
  <c r="BP40" i="38"/>
  <c r="BP95" i="38"/>
  <c r="BG176" i="37"/>
  <c r="BG99" i="41" s="1"/>
  <c r="BP370" i="38"/>
  <c r="EQ370" i="38" s="1"/>
  <c r="BP150" i="38"/>
  <c r="EQ150" i="38" s="1"/>
  <c r="BP315" i="38"/>
  <c r="EQ315" i="38" s="1"/>
  <c r="BP205" i="38"/>
  <c r="EQ205" i="38" s="1"/>
  <c r="BP260" i="38"/>
  <c r="EQ260" i="38" s="1"/>
  <c r="AX38" i="37"/>
  <c r="AQ150" i="35"/>
  <c r="AR150" i="35" s="1"/>
  <c r="AS150" i="35" s="1"/>
  <c r="AT152" i="35"/>
  <c r="BB31" i="37" s="1"/>
  <c r="AP151" i="35"/>
  <c r="AQ151" i="35" s="1"/>
  <c r="AR151" i="35" s="1"/>
  <c r="AS151" i="35" s="1"/>
  <c r="AY156" i="35"/>
  <c r="BA259" i="41"/>
  <c r="BA261" i="41"/>
  <c r="BA262" i="41"/>
  <c r="BA260" i="41"/>
  <c r="W263" i="41"/>
  <c r="W261" i="41"/>
  <c r="W262" i="41"/>
  <c r="W264" i="41"/>
  <c r="S150" i="35" l="1"/>
  <c r="BG310" i="38"/>
  <c r="EH310" i="38" s="1"/>
  <c r="BG255" i="38"/>
  <c r="EH255" i="38" s="1"/>
  <c r="BG365" i="38"/>
  <c r="EH365" i="38" s="1"/>
  <c r="BG145" i="38"/>
  <c r="EH145" i="38" s="1"/>
  <c r="BG90" i="38"/>
  <c r="EH90" i="38" s="1"/>
  <c r="AX171" i="37"/>
  <c r="AX94" i="41" s="1"/>
  <c r="BG35" i="38"/>
  <c r="BG200" i="38"/>
  <c r="AY38" i="37"/>
  <c r="BK193" i="38"/>
  <c r="EL193" i="38" s="1"/>
  <c r="BK83" i="38"/>
  <c r="EL83" i="38" s="1"/>
  <c r="BK248" i="38"/>
  <c r="BB164" i="37"/>
  <c r="BB87" i="41" s="1"/>
  <c r="BK138" i="38"/>
  <c r="EL138" i="38" s="1"/>
  <c r="BK303" i="38"/>
  <c r="EL303" i="38" s="1"/>
  <c r="BK28" i="38"/>
  <c r="BK358" i="38"/>
  <c r="EL358" i="38" s="1"/>
  <c r="AP152" i="35"/>
  <c r="AQ152" i="35" s="1"/>
  <c r="AR152" i="35" s="1"/>
  <c r="AS152" i="35" s="1"/>
  <c r="AT153" i="35"/>
  <c r="AY157" i="35"/>
  <c r="BB266" i="41"/>
  <c r="BB265" i="41"/>
  <c r="BB267" i="41"/>
  <c r="BB268" i="41"/>
  <c r="AX264" i="41"/>
  <c r="AX263" i="41"/>
  <c r="AX266" i="41"/>
  <c r="AX265" i="41"/>
  <c r="S151" i="35" l="1"/>
  <c r="BH145" i="38"/>
  <c r="BH90" i="38"/>
  <c r="EI90" i="38" s="1"/>
  <c r="BH200" i="38"/>
  <c r="EI200" i="38" s="1"/>
  <c r="BH35" i="38"/>
  <c r="BH255" i="38"/>
  <c r="EI255" i="38" s="1"/>
  <c r="BH310" i="38"/>
  <c r="EI310" i="38" s="1"/>
  <c r="AZ38" i="37"/>
  <c r="BH365" i="38"/>
  <c r="EI365" i="38" s="1"/>
  <c r="AY171" i="37"/>
  <c r="AY94" i="41" s="1"/>
  <c r="AT154" i="35"/>
  <c r="AP153" i="35"/>
  <c r="AQ153" i="35" s="1"/>
  <c r="AR153" i="35" s="1"/>
  <c r="AS153" i="35" s="1"/>
  <c r="AY158" i="35"/>
  <c r="AY265" i="41"/>
  <c r="AY264" i="41"/>
  <c r="AY263" i="41"/>
  <c r="AY266" i="41"/>
  <c r="S152" i="35" l="1"/>
  <c r="W31" i="37" s="1"/>
  <c r="W164" i="37" s="1"/>
  <c r="W87" i="41" s="1"/>
  <c r="BI310" i="38"/>
  <c r="EJ310" i="38" s="1"/>
  <c r="BI35" i="38"/>
  <c r="BI200" i="38"/>
  <c r="EJ200" i="38" s="1"/>
  <c r="BI255" i="38"/>
  <c r="EJ255" i="38" s="1"/>
  <c r="BA38" i="37"/>
  <c r="AZ171" i="37"/>
  <c r="AZ94" i="41" s="1"/>
  <c r="BI365" i="38"/>
  <c r="EJ365" i="38" s="1"/>
  <c r="BI145" i="38"/>
  <c r="EJ145" i="38" s="1"/>
  <c r="BI90" i="38"/>
  <c r="EJ90" i="38" s="1"/>
  <c r="AP154" i="35"/>
  <c r="AT155" i="35"/>
  <c r="AY159" i="35"/>
  <c r="BG44" i="37" s="1"/>
  <c r="AZ266" i="41"/>
  <c r="AZ263" i="41"/>
  <c r="AZ265" i="41"/>
  <c r="AZ264" i="41"/>
  <c r="W267" i="41"/>
  <c r="W268" i="41"/>
  <c r="W265" i="41"/>
  <c r="W266" i="41"/>
  <c r="S153" i="35" l="1"/>
  <c r="AF358" i="38"/>
  <c r="DG358" i="38" s="1"/>
  <c r="AF248" i="38"/>
  <c r="AF83" i="38"/>
  <c r="DG83" i="38" s="1"/>
  <c r="AF193" i="38"/>
  <c r="DG193" i="38" s="1"/>
  <c r="AF28" i="38"/>
  <c r="AF138" i="38"/>
  <c r="DG138" i="38" s="1"/>
  <c r="AF303" i="38"/>
  <c r="DG303" i="38" s="1"/>
  <c r="BJ255" i="38"/>
  <c r="EK255" i="38" s="1"/>
  <c r="BJ90" i="38"/>
  <c r="EK90" i="38" s="1"/>
  <c r="BJ145" i="38"/>
  <c r="EK145" i="38" s="1"/>
  <c r="BA171" i="37"/>
  <c r="BA94" i="41" s="1"/>
  <c r="BJ310" i="38"/>
  <c r="EK310" i="38" s="1"/>
  <c r="BJ200" i="38"/>
  <c r="EK200" i="38" s="1"/>
  <c r="BJ35" i="38"/>
  <c r="BJ365" i="38"/>
  <c r="EK365" i="38" s="1"/>
  <c r="AQ154" i="35"/>
  <c r="AR154" i="35" s="1"/>
  <c r="AS154" i="35" s="1"/>
  <c r="AX39" i="37"/>
  <c r="BP316" i="38"/>
  <c r="EQ316" i="38" s="1"/>
  <c r="BP206" i="38"/>
  <c r="EQ206" i="38" s="1"/>
  <c r="BP151" i="38"/>
  <c r="EQ151" i="38" s="1"/>
  <c r="BP371" i="38"/>
  <c r="EQ371" i="38" s="1"/>
  <c r="BP261" i="38"/>
  <c r="EQ261" i="38" s="1"/>
  <c r="BP96" i="38"/>
  <c r="BG177" i="37"/>
  <c r="BG100" i="41" s="1"/>
  <c r="BP41" i="38"/>
  <c r="AT156" i="35"/>
  <c r="BB32" i="37" s="1"/>
  <c r="AP155" i="35"/>
  <c r="AQ155" i="35" s="1"/>
  <c r="AR155" i="35" s="1"/>
  <c r="AS155" i="35" s="1"/>
  <c r="AY160" i="35"/>
  <c r="BA263" i="41"/>
  <c r="BA264" i="41"/>
  <c r="BA265" i="41"/>
  <c r="BA266" i="41"/>
  <c r="S154" i="35" l="1"/>
  <c r="BK84" i="38"/>
  <c r="EL84" i="38" s="1"/>
  <c r="BK29" i="38"/>
  <c r="BB165" i="37"/>
  <c r="BB88" i="41" s="1"/>
  <c r="BK359" i="38"/>
  <c r="EL359" i="38" s="1"/>
  <c r="BK249" i="38"/>
  <c r="BK194" i="38"/>
  <c r="EL194" i="38" s="1"/>
  <c r="BK304" i="38"/>
  <c r="EL304" i="38" s="1"/>
  <c r="BK139" i="38"/>
  <c r="EL139" i="38" s="1"/>
  <c r="BG36" i="38"/>
  <c r="BG366" i="38"/>
  <c r="EH366" i="38" s="1"/>
  <c r="BG311" i="38"/>
  <c r="EH311" i="38" s="1"/>
  <c r="AY39" i="37"/>
  <c r="AX172" i="37"/>
  <c r="AX95" i="41" s="1"/>
  <c r="BG201" i="38"/>
  <c r="BG256" i="38"/>
  <c r="EH256" i="38" s="1"/>
  <c r="BG91" i="38"/>
  <c r="EH91" i="38" s="1"/>
  <c r="BG146" i="38"/>
  <c r="EH146" i="38" s="1"/>
  <c r="AT157" i="35"/>
  <c r="AP156" i="35"/>
  <c r="AQ156" i="35" s="1"/>
  <c r="AR156" i="35" s="1"/>
  <c r="AS156" i="35" s="1"/>
  <c r="AY161" i="35"/>
  <c r="AX268" i="41"/>
  <c r="AX269" i="41"/>
  <c r="AX267" i="41"/>
  <c r="AX270" i="41"/>
  <c r="BB272" i="41"/>
  <c r="BB269" i="41"/>
  <c r="BB270" i="41"/>
  <c r="BB271" i="41"/>
  <c r="S155" i="35" l="1"/>
  <c r="BH146" i="38"/>
  <c r="BH36" i="38"/>
  <c r="AZ39" i="37"/>
  <c r="BH366" i="38"/>
  <c r="EI366" i="38" s="1"/>
  <c r="BH91" i="38"/>
  <c r="EI91" i="38" s="1"/>
  <c r="BH201" i="38"/>
  <c r="EI201" i="38" s="1"/>
  <c r="BH311" i="38"/>
  <c r="EI311" i="38" s="1"/>
  <c r="BH256" i="38"/>
  <c r="EI256" i="38" s="1"/>
  <c r="AY172" i="37"/>
  <c r="AY95" i="41" s="1"/>
  <c r="AP157" i="35"/>
  <c r="AQ157" i="35" s="1"/>
  <c r="AR157" i="35" s="1"/>
  <c r="AS157" i="35" s="1"/>
  <c r="AT158" i="35"/>
  <c r="AY162" i="35"/>
  <c r="AY269" i="41"/>
  <c r="AY268" i="41"/>
  <c r="AY267" i="41"/>
  <c r="AY270" i="41"/>
  <c r="S156" i="35" l="1"/>
  <c r="W32" i="37" s="1"/>
  <c r="AF194" i="38" s="1"/>
  <c r="DG194" i="38" s="1"/>
  <c r="BI146" i="38"/>
  <c r="EJ146" i="38" s="1"/>
  <c r="BI201" i="38"/>
  <c r="EJ201" i="38" s="1"/>
  <c r="BI91" i="38"/>
  <c r="EJ91" i="38" s="1"/>
  <c r="BA39" i="37"/>
  <c r="AZ172" i="37"/>
  <c r="AZ95" i="41" s="1"/>
  <c r="BI36" i="38"/>
  <c r="BI366" i="38"/>
  <c r="EJ366" i="38" s="1"/>
  <c r="BI311" i="38"/>
  <c r="EJ311" i="38" s="1"/>
  <c r="BI256" i="38"/>
  <c r="EJ256" i="38" s="1"/>
  <c r="AT159" i="35"/>
  <c r="AP158" i="35"/>
  <c r="AY163" i="35"/>
  <c r="BG45" i="37" s="1"/>
  <c r="AZ269" i="41"/>
  <c r="AZ268" i="41"/>
  <c r="AZ267" i="41"/>
  <c r="AZ270" i="41"/>
  <c r="AF304" i="38" l="1"/>
  <c r="DG304" i="38" s="1"/>
  <c r="AF84" i="38"/>
  <c r="DG84" i="38" s="1"/>
  <c r="AF249" i="38"/>
  <c r="AF139" i="38"/>
  <c r="DG139" i="38" s="1"/>
  <c r="AF359" i="38"/>
  <c r="DG359" i="38" s="1"/>
  <c r="W165" i="37"/>
  <c r="W88" i="41" s="1"/>
  <c r="AF29" i="38"/>
  <c r="S157" i="35"/>
  <c r="AQ158" i="35"/>
  <c r="AR158" i="35" s="1"/>
  <c r="AS158" i="35" s="1"/>
  <c r="AX40" i="37"/>
  <c r="BG178" i="37"/>
  <c r="BP97" i="38"/>
  <c r="BP42" i="38"/>
  <c r="BP317" i="38"/>
  <c r="EQ317" i="38" s="1"/>
  <c r="BP262" i="38"/>
  <c r="EQ262" i="38" s="1"/>
  <c r="BP207" i="38"/>
  <c r="EQ207" i="38" s="1"/>
  <c r="BP372" i="38"/>
  <c r="BP152" i="38"/>
  <c r="EQ152" i="38" s="1"/>
  <c r="BA172" i="37"/>
  <c r="BA95" i="41" s="1"/>
  <c r="BJ36" i="38"/>
  <c r="BJ366" i="38"/>
  <c r="EK366" i="38" s="1"/>
  <c r="BJ256" i="38"/>
  <c r="EK256" i="38" s="1"/>
  <c r="BJ146" i="38"/>
  <c r="EK146" i="38" s="1"/>
  <c r="BJ311" i="38"/>
  <c r="EK311" i="38" s="1"/>
  <c r="BJ201" i="38"/>
  <c r="EK201" i="38" s="1"/>
  <c r="BJ91" i="38"/>
  <c r="EK91" i="38" s="1"/>
  <c r="AP159" i="35"/>
  <c r="AQ159" i="35" s="1"/>
  <c r="AR159" i="35" s="1"/>
  <c r="AS159" i="35" s="1"/>
  <c r="AT160" i="35"/>
  <c r="BB33" i="37" s="1"/>
  <c r="AY164" i="35"/>
  <c r="BA269" i="41"/>
  <c r="BA270" i="41"/>
  <c r="BA267" i="41"/>
  <c r="BA268" i="41"/>
  <c r="W272" i="41"/>
  <c r="W269" i="41"/>
  <c r="W271" i="41"/>
  <c r="W270" i="41"/>
  <c r="S158" i="35" l="1"/>
  <c r="BK250" i="38"/>
  <c r="BK140" i="38"/>
  <c r="EL140" i="38" s="1"/>
  <c r="BK85" i="38"/>
  <c r="EL85" i="38" s="1"/>
  <c r="BK30" i="38"/>
  <c r="BK360" i="38"/>
  <c r="EL360" i="38" s="1"/>
  <c r="BK305" i="38"/>
  <c r="EL305" i="38" s="1"/>
  <c r="BB166" i="37"/>
  <c r="BB89" i="41" s="1"/>
  <c r="BK195" i="38"/>
  <c r="EL195" i="38" s="1"/>
  <c r="EQ372" i="38"/>
  <c r="BP373" i="38"/>
  <c r="EQ42" i="38"/>
  <c r="EQ4" i="38"/>
  <c r="EQ5" i="38"/>
  <c r="EQ6" i="38"/>
  <c r="EQ7" i="38"/>
  <c r="EQ8" i="38"/>
  <c r="EQ9" i="38"/>
  <c r="EQ10" i="38"/>
  <c r="EQ11" i="38"/>
  <c r="EQ12" i="38"/>
  <c r="EQ13" i="38"/>
  <c r="EQ14" i="38"/>
  <c r="EQ15" i="38"/>
  <c r="EQ16" i="38"/>
  <c r="EQ17" i="38"/>
  <c r="EQ18" i="38"/>
  <c r="EQ19" i="38"/>
  <c r="EQ20" i="38"/>
  <c r="EQ21" i="38"/>
  <c r="EQ22" i="38"/>
  <c r="EQ23" i="38"/>
  <c r="EQ24" i="38"/>
  <c r="EQ25" i="38"/>
  <c r="EQ26" i="38"/>
  <c r="EQ27" i="38"/>
  <c r="EQ28" i="38"/>
  <c r="EQ29" i="38"/>
  <c r="EQ30" i="38"/>
  <c r="EQ31" i="38"/>
  <c r="EQ32" i="38"/>
  <c r="EQ33" i="38"/>
  <c r="EQ34" i="38"/>
  <c r="EQ35" i="38"/>
  <c r="EQ36" i="38"/>
  <c r="EQ37" i="38"/>
  <c r="EQ41" i="38"/>
  <c r="EQ40" i="38"/>
  <c r="EQ38" i="38"/>
  <c r="EQ39" i="38"/>
  <c r="EQ97" i="38"/>
  <c r="EQ59" i="38"/>
  <c r="EQ60" i="38"/>
  <c r="EQ61" i="38"/>
  <c r="EQ62" i="38"/>
  <c r="EQ63" i="38"/>
  <c r="EQ64" i="38"/>
  <c r="EQ65" i="38"/>
  <c r="EQ66" i="38"/>
  <c r="EQ67" i="38"/>
  <c r="EQ68" i="38"/>
  <c r="EQ69" i="38"/>
  <c r="EQ70" i="38"/>
  <c r="EQ71" i="38"/>
  <c r="EQ72" i="38"/>
  <c r="EQ73" i="38"/>
  <c r="EQ74" i="38"/>
  <c r="EQ75" i="38"/>
  <c r="EQ76" i="38"/>
  <c r="EQ77" i="38"/>
  <c r="EQ78" i="38"/>
  <c r="EQ79" i="38"/>
  <c r="EQ80" i="38"/>
  <c r="EQ81" i="38"/>
  <c r="EQ82" i="38"/>
  <c r="EQ83" i="38"/>
  <c r="EQ84" i="38"/>
  <c r="EQ85" i="38"/>
  <c r="EQ86" i="38"/>
  <c r="EQ87" i="38"/>
  <c r="EQ88" i="38"/>
  <c r="EQ89" i="38"/>
  <c r="EQ90" i="38"/>
  <c r="EQ91" i="38"/>
  <c r="EQ94" i="38"/>
  <c r="EQ92" i="38"/>
  <c r="EQ93" i="38"/>
  <c r="EQ96" i="38"/>
  <c r="EQ95" i="38"/>
  <c r="BG106" i="41"/>
  <c r="BG102" i="41"/>
  <c r="BG104" i="41"/>
  <c r="BG112" i="41"/>
  <c r="BG111" i="41"/>
  <c r="BG109" i="41"/>
  <c r="BG107" i="41"/>
  <c r="BG101" i="41"/>
  <c r="BG103" i="41"/>
  <c r="BG105" i="41"/>
  <c r="BG108" i="41"/>
  <c r="BG110" i="41"/>
  <c r="BG367" i="38"/>
  <c r="EH367" i="38" s="1"/>
  <c r="BG92" i="38"/>
  <c r="EH92" i="38" s="1"/>
  <c r="BG312" i="38"/>
  <c r="EH312" i="38" s="1"/>
  <c r="BG147" i="38"/>
  <c r="EH147" i="38" s="1"/>
  <c r="AY40" i="37"/>
  <c r="BG37" i="38"/>
  <c r="BG202" i="38"/>
  <c r="BG257" i="38"/>
  <c r="EH257" i="38" s="1"/>
  <c r="AX173" i="37"/>
  <c r="AX96" i="41" s="1"/>
  <c r="AT161" i="35"/>
  <c r="AP160" i="35"/>
  <c r="AQ160" i="35" s="1"/>
  <c r="AR160" i="35" s="1"/>
  <c r="AS160" i="35" s="1"/>
  <c r="AY165" i="35"/>
  <c r="AX274" i="41"/>
  <c r="AX271" i="41"/>
  <c r="AX272" i="41"/>
  <c r="AX273" i="41"/>
  <c r="BB276" i="41"/>
  <c r="BB274" i="41"/>
  <c r="BB273" i="41"/>
  <c r="BB275" i="41"/>
  <c r="S159" i="35" l="1"/>
  <c r="EQ373" i="38"/>
  <c r="BP374" i="38"/>
  <c r="AY173" i="37"/>
  <c r="AY96" i="41" s="1"/>
  <c r="BH147" i="38"/>
  <c r="BH367" i="38"/>
  <c r="EI367" i="38" s="1"/>
  <c r="BH92" i="38"/>
  <c r="EI92" i="38" s="1"/>
  <c r="BH257" i="38"/>
  <c r="EI257" i="38" s="1"/>
  <c r="AZ40" i="37"/>
  <c r="BH37" i="38"/>
  <c r="BH202" i="38"/>
  <c r="EI202" i="38" s="1"/>
  <c r="BH312" i="38"/>
  <c r="EI312" i="38" s="1"/>
  <c r="AP161" i="35"/>
  <c r="AQ161" i="35" s="1"/>
  <c r="AR161" i="35" s="1"/>
  <c r="AS161" i="35" s="1"/>
  <c r="AT162" i="35"/>
  <c r="AY166" i="35"/>
  <c r="AY273" i="41"/>
  <c r="AY271" i="41"/>
  <c r="AY272" i="41"/>
  <c r="AY274" i="41"/>
  <c r="S160" i="35" l="1"/>
  <c r="W33" i="37" s="1"/>
  <c r="AF360" i="38" s="1"/>
  <c r="DG360" i="38" s="1"/>
  <c r="AZ173" i="37"/>
  <c r="AZ96" i="41" s="1"/>
  <c r="BI147" i="38"/>
  <c r="EJ147" i="38" s="1"/>
  <c r="BI37" i="38"/>
  <c r="BI257" i="38"/>
  <c r="EJ257" i="38" s="1"/>
  <c r="BI92" i="38"/>
  <c r="EJ92" i="38" s="1"/>
  <c r="BI312" i="38"/>
  <c r="EJ312" i="38" s="1"/>
  <c r="BI202" i="38"/>
  <c r="EJ202" i="38" s="1"/>
  <c r="BI367" i="38"/>
  <c r="EJ367" i="38" s="1"/>
  <c r="BA40" i="37"/>
  <c r="EQ374" i="38"/>
  <c r="BP375" i="38"/>
  <c r="AT163" i="35"/>
  <c r="S161" i="35"/>
  <c r="AP162" i="35"/>
  <c r="AZ272" i="41"/>
  <c r="AZ274" i="41"/>
  <c r="AZ271" i="41"/>
  <c r="AZ273" i="41"/>
  <c r="AF85" i="38" l="1"/>
  <c r="DG85" i="38" s="1"/>
  <c r="AF30" i="38"/>
  <c r="AF140" i="38"/>
  <c r="DG140" i="38" s="1"/>
  <c r="AF250" i="38"/>
  <c r="AF305" i="38"/>
  <c r="DG305" i="38" s="1"/>
  <c r="AF195" i="38"/>
  <c r="DG195" i="38" s="1"/>
  <c r="W166" i="37"/>
  <c r="W89" i="41" s="1"/>
  <c r="BJ37" i="38"/>
  <c r="BJ367" i="38"/>
  <c r="EK367" i="38" s="1"/>
  <c r="BJ202" i="38"/>
  <c r="EK202" i="38" s="1"/>
  <c r="BJ257" i="38"/>
  <c r="EK257" i="38" s="1"/>
  <c r="BA173" i="37"/>
  <c r="BA96" i="41" s="1"/>
  <c r="BJ147" i="38"/>
  <c r="EK147" i="38" s="1"/>
  <c r="BJ312" i="38"/>
  <c r="EK312" i="38" s="1"/>
  <c r="BJ92" i="38"/>
  <c r="EK92" i="38" s="1"/>
  <c r="AX41" i="37"/>
  <c r="AQ162" i="35"/>
  <c r="AR162" i="35" s="1"/>
  <c r="AS162" i="35" s="1"/>
  <c r="EQ375" i="38"/>
  <c r="BP376" i="38"/>
  <c r="AP163" i="35"/>
  <c r="AQ163" i="35" s="1"/>
  <c r="AR163" i="35" s="1"/>
  <c r="AS163" i="35" s="1"/>
  <c r="AT164" i="35"/>
  <c r="BB34" i="37" s="1"/>
  <c r="BA274" i="41"/>
  <c r="BA272" i="41"/>
  <c r="BA273" i="41"/>
  <c r="BA271" i="41"/>
  <c r="W276" i="41"/>
  <c r="W273" i="41"/>
  <c r="W275" i="41"/>
  <c r="W274" i="41"/>
  <c r="S162" i="35" l="1"/>
  <c r="EQ376" i="38"/>
  <c r="BP377" i="38"/>
  <c r="BK361" i="38"/>
  <c r="BK251" i="38"/>
  <c r="BB167" i="37"/>
  <c r="BK86" i="38"/>
  <c r="EL86" i="38" s="1"/>
  <c r="BK31" i="38"/>
  <c r="BK306" i="38"/>
  <c r="EL306" i="38" s="1"/>
  <c r="BK141" i="38"/>
  <c r="EL141" i="38" s="1"/>
  <c r="BK196" i="38"/>
  <c r="EL196" i="38" s="1"/>
  <c r="BG148" i="38"/>
  <c r="EH148" i="38" s="1"/>
  <c r="BG93" i="38"/>
  <c r="EH93" i="38" s="1"/>
  <c r="AY41" i="37"/>
  <c r="AX174" i="37"/>
  <c r="AX97" i="41" s="1"/>
  <c r="BG313" i="38"/>
  <c r="EH313" i="38" s="1"/>
  <c r="BG38" i="38"/>
  <c r="BG258" i="38"/>
  <c r="EH258" i="38" s="1"/>
  <c r="BG203" i="38"/>
  <c r="BG368" i="38"/>
  <c r="EH368" i="38" s="1"/>
  <c r="AT165" i="35"/>
  <c r="AP164" i="35"/>
  <c r="AQ164" i="35" s="1"/>
  <c r="AR164" i="35" s="1"/>
  <c r="AS164" i="35" s="1"/>
  <c r="AX275" i="41"/>
  <c r="AX277" i="41"/>
  <c r="AX276" i="41"/>
  <c r="AX278" i="41"/>
  <c r="S163" i="35" l="1"/>
  <c r="BB101" i="41"/>
  <c r="BB95" i="41"/>
  <c r="BB102" i="41"/>
  <c r="BB106" i="41"/>
  <c r="BB99" i="41"/>
  <c r="BB111" i="41"/>
  <c r="BB93" i="41"/>
  <c r="BB94" i="41"/>
  <c r="BB103" i="41"/>
  <c r="BB98" i="41"/>
  <c r="BB100" i="41"/>
  <c r="BB104" i="41"/>
  <c r="BB92" i="41"/>
  <c r="BB90" i="41"/>
  <c r="BB112" i="41"/>
  <c r="BB107" i="41"/>
  <c r="BB105" i="41"/>
  <c r="BB97" i="41"/>
  <c r="BB108" i="41"/>
  <c r="BB109" i="41"/>
  <c r="BB110" i="41"/>
  <c r="BB91" i="41"/>
  <c r="BB96" i="41"/>
  <c r="EL251" i="38"/>
  <c r="EL224" i="38"/>
  <c r="EL225" i="38"/>
  <c r="EL226" i="38"/>
  <c r="EL227" i="38"/>
  <c r="EL228" i="38"/>
  <c r="EL229" i="38"/>
  <c r="EL230" i="38"/>
  <c r="EL231" i="38"/>
  <c r="EL232" i="38"/>
  <c r="EL233" i="38"/>
  <c r="EL234" i="38"/>
  <c r="EL235" i="38"/>
  <c r="EL236" i="38"/>
  <c r="EL237" i="38"/>
  <c r="EL238" i="38"/>
  <c r="EL239" i="38"/>
  <c r="EL240" i="38"/>
  <c r="EL241" i="38"/>
  <c r="EL242" i="38"/>
  <c r="EL243" i="38"/>
  <c r="EL244" i="38"/>
  <c r="EL245" i="38"/>
  <c r="EL250" i="38"/>
  <c r="EL249" i="38"/>
  <c r="EL247" i="38"/>
  <c r="EL246" i="38"/>
  <c r="EL248" i="38"/>
  <c r="EL31" i="38"/>
  <c r="EL4" i="38"/>
  <c r="EL5" i="38"/>
  <c r="EL6" i="38"/>
  <c r="EL7" i="38"/>
  <c r="EL8" i="38"/>
  <c r="EL9" i="38"/>
  <c r="EL10" i="38"/>
  <c r="EL11" i="38"/>
  <c r="EL12" i="38"/>
  <c r="EL13" i="38"/>
  <c r="EL14" i="38"/>
  <c r="EL15" i="38"/>
  <c r="EL16" i="38"/>
  <c r="EL17" i="38"/>
  <c r="EL18" i="38"/>
  <c r="EL19" i="38"/>
  <c r="EL20" i="38"/>
  <c r="EL21" i="38"/>
  <c r="EL22" i="38"/>
  <c r="EL23" i="38"/>
  <c r="EL24" i="38"/>
  <c r="EL25" i="38"/>
  <c r="EL30" i="38"/>
  <c r="EL29" i="38"/>
  <c r="EL27" i="38"/>
  <c r="EL28" i="38"/>
  <c r="EL26" i="38"/>
  <c r="EL361" i="38"/>
  <c r="BK362" i="38"/>
  <c r="EQ377" i="38"/>
  <c r="BP378" i="38"/>
  <c r="BH313" i="38"/>
  <c r="EI313" i="38" s="1"/>
  <c r="AY174" i="37"/>
  <c r="AY97" i="41" s="1"/>
  <c r="BH38" i="38"/>
  <c r="BH258" i="38"/>
  <c r="EI258" i="38" s="1"/>
  <c r="BH203" i="38"/>
  <c r="EI203" i="38" s="1"/>
  <c r="BH93" i="38"/>
  <c r="EI93" i="38" s="1"/>
  <c r="AZ41" i="37"/>
  <c r="BH368" i="38"/>
  <c r="EI368" i="38" s="1"/>
  <c r="BH148" i="38"/>
  <c r="AP165" i="35"/>
  <c r="AQ165" i="35" s="1"/>
  <c r="AR165" i="35" s="1"/>
  <c r="AS165" i="35" s="1"/>
  <c r="AT166" i="35"/>
  <c r="BB279" i="41"/>
  <c r="BB278" i="41"/>
  <c r="BB277" i="41"/>
  <c r="BB280" i="41"/>
  <c r="BB282" i="41"/>
  <c r="BB283" i="41"/>
  <c r="BB281" i="41"/>
  <c r="AY278" i="41"/>
  <c r="AY276" i="41"/>
  <c r="AY277" i="41"/>
  <c r="AY275" i="41"/>
  <c r="S164" i="35" l="1"/>
  <c r="W34" i="37" s="1"/>
  <c r="AF306" i="38" s="1"/>
  <c r="DG306" i="38" s="1"/>
  <c r="EQ378" i="38"/>
  <c r="BP379" i="38"/>
  <c r="EL362" i="38"/>
  <c r="BK363" i="38"/>
  <c r="BA41" i="37"/>
  <c r="AZ174" i="37"/>
  <c r="AZ97" i="41" s="1"/>
  <c r="BI148" i="38"/>
  <c r="EJ148" i="38" s="1"/>
  <c r="BI203" i="38"/>
  <c r="EJ203" i="38" s="1"/>
  <c r="BI38" i="38"/>
  <c r="BI368" i="38"/>
  <c r="EJ368" i="38" s="1"/>
  <c r="BI258" i="38"/>
  <c r="EJ258" i="38" s="1"/>
  <c r="BI93" i="38"/>
  <c r="EJ93" i="38" s="1"/>
  <c r="BI313" i="38"/>
  <c r="EJ313" i="38" s="1"/>
  <c r="AP166" i="35"/>
  <c r="AZ276" i="41"/>
  <c r="AZ278" i="41"/>
  <c r="AZ275" i="41"/>
  <c r="AZ277" i="41"/>
  <c r="AF251" i="38" l="1"/>
  <c r="DG235" i="38" s="1"/>
  <c r="S165" i="35"/>
  <c r="AF31" i="38"/>
  <c r="DG6" i="38" s="1"/>
  <c r="AF196" i="38"/>
  <c r="DG196" i="38" s="1"/>
  <c r="W167" i="37"/>
  <c r="W103" i="41" s="1"/>
  <c r="AF361" i="38"/>
  <c r="DG361" i="38" s="1"/>
  <c r="AF86" i="38"/>
  <c r="DG86" i="38" s="1"/>
  <c r="AF141" i="38"/>
  <c r="DG141" i="38" s="1"/>
  <c r="EL363" i="38"/>
  <c r="BK364" i="38"/>
  <c r="EQ379" i="38"/>
  <c r="BP380" i="38"/>
  <c r="W102" i="41"/>
  <c r="W101" i="41"/>
  <c r="AX42" i="37"/>
  <c r="AQ166" i="35"/>
  <c r="AR166" i="35" s="1"/>
  <c r="AS166" i="35" s="1"/>
  <c r="BJ93" i="38"/>
  <c r="EK93" i="38" s="1"/>
  <c r="BA174" i="37"/>
  <c r="BA97" i="41" s="1"/>
  <c r="BJ38" i="38"/>
  <c r="BJ368" i="38"/>
  <c r="EK368" i="38" s="1"/>
  <c r="BJ258" i="38"/>
  <c r="EK258" i="38" s="1"/>
  <c r="BJ203" i="38"/>
  <c r="EK203" i="38" s="1"/>
  <c r="BJ313" i="38"/>
  <c r="EK313" i="38" s="1"/>
  <c r="BJ148" i="38"/>
  <c r="EK148" i="38" s="1"/>
  <c r="BA278" i="41"/>
  <c r="BA276" i="41"/>
  <c r="BA275" i="41"/>
  <c r="BA277" i="41"/>
  <c r="DG26" i="38" l="1"/>
  <c r="DG7" i="38"/>
  <c r="W99" i="41"/>
  <c r="W96" i="41"/>
  <c r="DG24" i="38"/>
  <c r="W106" i="41"/>
  <c r="DG23" i="38"/>
  <c r="DG4" i="38"/>
  <c r="W98" i="41"/>
  <c r="W109" i="41"/>
  <c r="DG22" i="38"/>
  <c r="DG5" i="38"/>
  <c r="W97" i="41"/>
  <c r="AF362" i="38"/>
  <c r="W92" i="41"/>
  <c r="W90" i="41"/>
  <c r="DG20" i="38"/>
  <c r="DG12" i="38"/>
  <c r="DG225" i="38"/>
  <c r="W93" i="41"/>
  <c r="W100" i="41"/>
  <c r="DG19" i="38"/>
  <c r="W110" i="41"/>
  <c r="W104" i="41"/>
  <c r="DG10" i="38"/>
  <c r="W111" i="41"/>
  <c r="W95" i="41"/>
  <c r="W112" i="41"/>
  <c r="DG17" i="38"/>
  <c r="W91" i="41"/>
  <c r="W107" i="41"/>
  <c r="DG16" i="38"/>
  <c r="W108" i="41"/>
  <c r="W94" i="41"/>
  <c r="DG237" i="38"/>
  <c r="DG11" i="38"/>
  <c r="DG246" i="38"/>
  <c r="W105" i="41"/>
  <c r="DG28" i="38"/>
  <c r="DG8" i="38"/>
  <c r="DG234" i="38"/>
  <c r="DG233" i="38"/>
  <c r="DG244" i="38"/>
  <c r="DG232" i="38"/>
  <c r="DG29" i="38"/>
  <c r="DG15" i="38"/>
  <c r="DG31" i="38"/>
  <c r="DG243" i="38"/>
  <c r="DG231" i="38"/>
  <c r="DG30" i="38"/>
  <c r="DG14" i="38"/>
  <c r="DG250" i="38"/>
  <c r="DG245" i="38"/>
  <c r="DG242" i="38"/>
  <c r="DG230" i="38"/>
  <c r="DG25" i="38"/>
  <c r="DG13" i="38"/>
  <c r="DG241" i="38"/>
  <c r="DG229" i="38"/>
  <c r="DG228" i="38"/>
  <c r="DG227" i="38"/>
  <c r="DG240" i="38"/>
  <c r="DG239" i="38"/>
  <c r="DG247" i="38"/>
  <c r="DG238" i="38"/>
  <c r="DG226" i="38"/>
  <c r="DG21" i="38"/>
  <c r="DG9" i="38"/>
  <c r="DG236" i="38"/>
  <c r="DG251" i="38"/>
  <c r="DG248" i="38"/>
  <c r="DG249" i="38"/>
  <c r="DG27" i="38"/>
  <c r="DG18" i="38"/>
  <c r="S166" i="35"/>
  <c r="DG362" i="38"/>
  <c r="AF363" i="38"/>
  <c r="BG39" i="38"/>
  <c r="BG204" i="38"/>
  <c r="BG369" i="38"/>
  <c r="BG149" i="38"/>
  <c r="EH149" i="38" s="1"/>
  <c r="BG314" i="38"/>
  <c r="EH314" i="38" s="1"/>
  <c r="AY42" i="37"/>
  <c r="BG94" i="38"/>
  <c r="EH94" i="38" s="1"/>
  <c r="AX175" i="37"/>
  <c r="BG259" i="38"/>
  <c r="EH259" i="38" s="1"/>
  <c r="EQ380" i="38"/>
  <c r="BP381" i="38"/>
  <c r="EL364" i="38"/>
  <c r="BK365" i="38"/>
  <c r="W283" i="41"/>
  <c r="W282" i="41"/>
  <c r="W281" i="41"/>
  <c r="W279" i="41"/>
  <c r="W278" i="41"/>
  <c r="W277" i="41"/>
  <c r="W280" i="41"/>
  <c r="EH369" i="38" l="1"/>
  <c r="BG370" i="38"/>
  <c r="EH204" i="38"/>
  <c r="EH169" i="38"/>
  <c r="EH170" i="38"/>
  <c r="EH171" i="38"/>
  <c r="EH172" i="38"/>
  <c r="EH173" i="38"/>
  <c r="EH174" i="38"/>
  <c r="EH175" i="38"/>
  <c r="EH176" i="38"/>
  <c r="EH177" i="38"/>
  <c r="EH178" i="38"/>
  <c r="EH179" i="38"/>
  <c r="EH180" i="38"/>
  <c r="EH181" i="38"/>
  <c r="EH182" i="38"/>
  <c r="EH183" i="38"/>
  <c r="EH184" i="38"/>
  <c r="EH185" i="38"/>
  <c r="EH186" i="38"/>
  <c r="EH187" i="38"/>
  <c r="EH188" i="38"/>
  <c r="EH189" i="38"/>
  <c r="EH190" i="38"/>
  <c r="EH191" i="38"/>
  <c r="EH192" i="38"/>
  <c r="EH193" i="38"/>
  <c r="EH194" i="38"/>
  <c r="EH195" i="38"/>
  <c r="EH196" i="38"/>
  <c r="EH197" i="38"/>
  <c r="EH198" i="38"/>
  <c r="EH203" i="38"/>
  <c r="EH202" i="38"/>
  <c r="EH201" i="38"/>
  <c r="EH200" i="38"/>
  <c r="EH199" i="38"/>
  <c r="EL365" i="38"/>
  <c r="BK366" i="38"/>
  <c r="EH39" i="38"/>
  <c r="EH4" i="38"/>
  <c r="EH5" i="38"/>
  <c r="EH6" i="38"/>
  <c r="EH7" i="38"/>
  <c r="EH8" i="38"/>
  <c r="EH9" i="38"/>
  <c r="EH10" i="38"/>
  <c r="EH11" i="38"/>
  <c r="EH12" i="38"/>
  <c r="EH13" i="38"/>
  <c r="EH14" i="38"/>
  <c r="EH15" i="38"/>
  <c r="EH16" i="38"/>
  <c r="EH17" i="38"/>
  <c r="EH18" i="38"/>
  <c r="EH19" i="38"/>
  <c r="EH20" i="38"/>
  <c r="EH21" i="38"/>
  <c r="EH22" i="38"/>
  <c r="EH23" i="38"/>
  <c r="EH24" i="38"/>
  <c r="EH25" i="38"/>
  <c r="EH26" i="38"/>
  <c r="EH27" i="38"/>
  <c r="EH28" i="38"/>
  <c r="EH29" i="38"/>
  <c r="EH30" i="38"/>
  <c r="EH31" i="38"/>
  <c r="EH32" i="38"/>
  <c r="EH33" i="38"/>
  <c r="EH37" i="38"/>
  <c r="EH35" i="38"/>
  <c r="EH36" i="38"/>
  <c r="EH34" i="38"/>
  <c r="EH38" i="38"/>
  <c r="DG363" i="38"/>
  <c r="AF364" i="38"/>
  <c r="EQ381" i="38"/>
  <c r="BP382" i="38"/>
  <c r="AX106" i="41"/>
  <c r="AX104" i="41"/>
  <c r="AX107" i="41"/>
  <c r="AX99" i="41"/>
  <c r="AX103" i="41"/>
  <c r="AX109" i="41"/>
  <c r="AX101" i="41"/>
  <c r="AX111" i="41"/>
  <c r="AX112" i="41"/>
  <c r="AX98" i="41"/>
  <c r="AX102" i="41"/>
  <c r="AX105" i="41"/>
  <c r="AX100" i="41"/>
  <c r="AX110" i="41"/>
  <c r="AX108" i="41"/>
  <c r="AZ42" i="37"/>
  <c r="AY175" i="37"/>
  <c r="BH369" i="38"/>
  <c r="BH149" i="38"/>
  <c r="BH39" i="38"/>
  <c r="BH314" i="38"/>
  <c r="EI314" i="38" s="1"/>
  <c r="BH94" i="38"/>
  <c r="EI94" i="38" s="1"/>
  <c r="BH259" i="38"/>
  <c r="EI259" i="38" s="1"/>
  <c r="BH204" i="38"/>
  <c r="EI204" i="38" s="1"/>
  <c r="AX282" i="41"/>
  <c r="AX281" i="41"/>
  <c r="AX280" i="41"/>
  <c r="AX279" i="41"/>
  <c r="AX283" i="41"/>
  <c r="BI39" i="38" l="1"/>
  <c r="BI369" i="38"/>
  <c r="BI204" i="38"/>
  <c r="EJ204" i="38" s="1"/>
  <c r="BI94" i="38"/>
  <c r="EJ94" i="38" s="1"/>
  <c r="BA42" i="37"/>
  <c r="BI259" i="38"/>
  <c r="EJ259" i="38" s="1"/>
  <c r="AZ175" i="37"/>
  <c r="BI149" i="38"/>
  <c r="EJ149" i="38" s="1"/>
  <c r="BI314" i="38"/>
  <c r="EJ314" i="38" s="1"/>
  <c r="EQ382" i="38"/>
  <c r="BP383" i="38"/>
  <c r="EQ383" i="38" s="1"/>
  <c r="DG364" i="38"/>
  <c r="AF365" i="38"/>
  <c r="EI39" i="38"/>
  <c r="EI4" i="38"/>
  <c r="EI5" i="38"/>
  <c r="EI6" i="38"/>
  <c r="EI7" i="38"/>
  <c r="EI8" i="38"/>
  <c r="EI9" i="38"/>
  <c r="EI10" i="38"/>
  <c r="EI11" i="38"/>
  <c r="EI12" i="38"/>
  <c r="EI13" i="38"/>
  <c r="EI14" i="38"/>
  <c r="EI15" i="38"/>
  <c r="EI16" i="38"/>
  <c r="EI17" i="38"/>
  <c r="EI18" i="38"/>
  <c r="EI19" i="38"/>
  <c r="EI20" i="38"/>
  <c r="EI21" i="38"/>
  <c r="EI22" i="38"/>
  <c r="EI23" i="38"/>
  <c r="EI24" i="38"/>
  <c r="EI25" i="38"/>
  <c r="EI26" i="38"/>
  <c r="EI27" i="38"/>
  <c r="EI28" i="38"/>
  <c r="EI29" i="38"/>
  <c r="EI30" i="38"/>
  <c r="EI31" i="38"/>
  <c r="EI32" i="38"/>
  <c r="EI33" i="38"/>
  <c r="EI36" i="38"/>
  <c r="EI38" i="38"/>
  <c r="EI37" i="38"/>
  <c r="EI34" i="38"/>
  <c r="EI35" i="38"/>
  <c r="EL366" i="38"/>
  <c r="BK367" i="38"/>
  <c r="EI149" i="38"/>
  <c r="EI114" i="38"/>
  <c r="EI115" i="38"/>
  <c r="EI116" i="38"/>
  <c r="EI117" i="38"/>
  <c r="EI118" i="38"/>
  <c r="EI119" i="38"/>
  <c r="EI120" i="38"/>
  <c r="EI121" i="38"/>
  <c r="EI122" i="38"/>
  <c r="EI123" i="38"/>
  <c r="EI124" i="38"/>
  <c r="EI125" i="38"/>
  <c r="EI126" i="38"/>
  <c r="EI127" i="38"/>
  <c r="EI128" i="38"/>
  <c r="EI129" i="38"/>
  <c r="EI130" i="38"/>
  <c r="EI131" i="38"/>
  <c r="EI132" i="38"/>
  <c r="EI133" i="38"/>
  <c r="EI134" i="38"/>
  <c r="EI135" i="38"/>
  <c r="EI136" i="38"/>
  <c r="EI137" i="38"/>
  <c r="EI138" i="38"/>
  <c r="EI139" i="38"/>
  <c r="EI140" i="38"/>
  <c r="EI141" i="38"/>
  <c r="EI142" i="38"/>
  <c r="EI143" i="38"/>
  <c r="EI148" i="38"/>
  <c r="EI147" i="38"/>
  <c r="EI145" i="38"/>
  <c r="EI144" i="38"/>
  <c r="EI146" i="38"/>
  <c r="EI369" i="38"/>
  <c r="BH370" i="38"/>
  <c r="EH370" i="38"/>
  <c r="BG371" i="38"/>
  <c r="AY108" i="41"/>
  <c r="AY107" i="41"/>
  <c r="AY111" i="41"/>
  <c r="AY98" i="41"/>
  <c r="AY103" i="41"/>
  <c r="AY99" i="41"/>
  <c r="AY109" i="41"/>
  <c r="AY110" i="41"/>
  <c r="AY105" i="41"/>
  <c r="AY102" i="41"/>
  <c r="AY100" i="41"/>
  <c r="AY101" i="41"/>
  <c r="AY104" i="41"/>
  <c r="AY106" i="41"/>
  <c r="AY112" i="41"/>
  <c r="AY280" i="41"/>
  <c r="AY279" i="41"/>
  <c r="AY282" i="41"/>
  <c r="AY281" i="41"/>
  <c r="AY283" i="41"/>
  <c r="EH371" i="38" l="1"/>
  <c r="BG372" i="38"/>
  <c r="AZ99" i="41"/>
  <c r="AZ101" i="41"/>
  <c r="AZ104" i="41"/>
  <c r="AZ102" i="41"/>
  <c r="AZ112" i="41"/>
  <c r="AZ107" i="41"/>
  <c r="AZ106" i="41"/>
  <c r="AZ108" i="41"/>
  <c r="AZ100" i="41"/>
  <c r="AZ109" i="41"/>
  <c r="AZ103" i="41"/>
  <c r="AZ98" i="41"/>
  <c r="AZ105" i="41"/>
  <c r="AZ110" i="41"/>
  <c r="AZ111" i="41"/>
  <c r="EI370" i="38"/>
  <c r="BH371" i="38"/>
  <c r="BJ39" i="38"/>
  <c r="BJ149" i="38"/>
  <c r="EK149" i="38" s="1"/>
  <c r="BJ369" i="38"/>
  <c r="BJ314" i="38"/>
  <c r="EK314" i="38" s="1"/>
  <c r="BJ259" i="38"/>
  <c r="EK259" i="38" s="1"/>
  <c r="BJ94" i="38"/>
  <c r="EK94" i="38" s="1"/>
  <c r="BJ204" i="38"/>
  <c r="EK204" i="38" s="1"/>
  <c r="BA175" i="37"/>
  <c r="EL367" i="38"/>
  <c r="BK368" i="38"/>
  <c r="EJ369" i="38"/>
  <c r="BI370" i="38"/>
  <c r="DG365" i="38"/>
  <c r="AF366" i="38"/>
  <c r="EJ39" i="38"/>
  <c r="EJ4" i="38"/>
  <c r="EJ5" i="38"/>
  <c r="EJ6" i="38"/>
  <c r="EJ7" i="38"/>
  <c r="EJ8" i="38"/>
  <c r="EJ9" i="38"/>
  <c r="EJ10" i="38"/>
  <c r="EJ11" i="38"/>
  <c r="EJ12" i="38"/>
  <c r="EJ13" i="38"/>
  <c r="EJ14" i="38"/>
  <c r="EJ15" i="38"/>
  <c r="EJ16" i="38"/>
  <c r="EJ17" i="38"/>
  <c r="EJ18" i="38"/>
  <c r="EJ19" i="38"/>
  <c r="EJ20" i="38"/>
  <c r="EJ21" i="38"/>
  <c r="EJ22" i="38"/>
  <c r="EJ23" i="38"/>
  <c r="EJ24" i="38"/>
  <c r="EJ25" i="38"/>
  <c r="EJ26" i="38"/>
  <c r="EJ27" i="38"/>
  <c r="EJ28" i="38"/>
  <c r="EJ29" i="38"/>
  <c r="EJ30" i="38"/>
  <c r="EJ31" i="38"/>
  <c r="EJ32" i="38"/>
  <c r="EJ33" i="38"/>
  <c r="EJ38" i="38"/>
  <c r="EJ37" i="38"/>
  <c r="EJ36" i="38"/>
  <c r="EJ35" i="38"/>
  <c r="EJ34" i="38"/>
  <c r="AZ282" i="41"/>
  <c r="AZ281" i="41"/>
  <c r="AZ279" i="41"/>
  <c r="AZ280" i="41"/>
  <c r="AZ283" i="41"/>
  <c r="EK369" i="38" l="1"/>
  <c r="BJ370" i="38"/>
  <c r="DG366" i="38"/>
  <c r="AF367" i="38"/>
  <c r="EK39" i="38"/>
  <c r="EK4" i="38"/>
  <c r="EK5" i="38"/>
  <c r="EK6" i="38"/>
  <c r="EK7" i="38"/>
  <c r="EK8" i="38"/>
  <c r="EK9" i="38"/>
  <c r="EK10" i="38"/>
  <c r="EK11" i="38"/>
  <c r="EK12" i="38"/>
  <c r="EK13" i="38"/>
  <c r="EK14" i="38"/>
  <c r="EK15" i="38"/>
  <c r="EK16" i="38"/>
  <c r="EK17" i="38"/>
  <c r="EK18" i="38"/>
  <c r="EK19" i="38"/>
  <c r="EK20" i="38"/>
  <c r="EK21" i="38"/>
  <c r="EK22" i="38"/>
  <c r="EK23" i="38"/>
  <c r="EK24" i="38"/>
  <c r="EK25" i="38"/>
  <c r="EK26" i="38"/>
  <c r="EK27" i="38"/>
  <c r="EK28" i="38"/>
  <c r="EK29" i="38"/>
  <c r="EK30" i="38"/>
  <c r="EK31" i="38"/>
  <c r="EK32" i="38"/>
  <c r="EK33" i="38"/>
  <c r="EK38" i="38"/>
  <c r="EK37" i="38"/>
  <c r="EK36" i="38"/>
  <c r="EK35" i="38"/>
  <c r="EK34" i="38"/>
  <c r="EJ370" i="38"/>
  <c r="BI371" i="38"/>
  <c r="EI371" i="38"/>
  <c r="BH372" i="38"/>
  <c r="EL368" i="38"/>
  <c r="BK369" i="38"/>
  <c r="BA101" i="41"/>
  <c r="BA111" i="41"/>
  <c r="BA98" i="41"/>
  <c r="BA100" i="41"/>
  <c r="BA103" i="41"/>
  <c r="BA112" i="41"/>
  <c r="BA109" i="41"/>
  <c r="BA107" i="41"/>
  <c r="BA105" i="41"/>
  <c r="BA108" i="41"/>
  <c r="BA104" i="41"/>
  <c r="BA99" i="41"/>
  <c r="BA102" i="41"/>
  <c r="BA106" i="41"/>
  <c r="BA110" i="41"/>
  <c r="EH372" i="38"/>
  <c r="BG373" i="38"/>
  <c r="BA282" i="41"/>
  <c r="BA279" i="41"/>
  <c r="BA281" i="41"/>
  <c r="BA280" i="41"/>
  <c r="BA283" i="41"/>
  <c r="O81" i="35" l="1"/>
  <c r="P81" i="35" s="1"/>
  <c r="Q81" i="35" s="1"/>
  <c r="R81" i="35" s="1"/>
  <c r="O70" i="35"/>
  <c r="S22" i="37" s="1"/>
  <c r="O44" i="35"/>
  <c r="P44" i="35" s="1"/>
  <c r="Q44" i="35" s="1"/>
  <c r="R44" i="35" s="1"/>
  <c r="O98" i="35"/>
  <c r="O125" i="35"/>
  <c r="P125" i="35" s="1"/>
  <c r="Q125" i="35" s="1"/>
  <c r="R125" i="35" s="1"/>
  <c r="O85" i="35"/>
  <c r="P85" i="35" s="1"/>
  <c r="Q85" i="35" s="1"/>
  <c r="R85" i="35" s="1"/>
  <c r="O48" i="35"/>
  <c r="P48" i="35" s="1"/>
  <c r="Q48" i="35" s="1"/>
  <c r="R48" i="35" s="1"/>
  <c r="O39" i="35"/>
  <c r="P39" i="35" s="1"/>
  <c r="Q39" i="35" s="1"/>
  <c r="R39" i="35" s="1"/>
  <c r="O45" i="35"/>
  <c r="P45" i="35" s="1"/>
  <c r="Q45" i="35" s="1"/>
  <c r="R45" i="35" s="1"/>
  <c r="O159" i="35"/>
  <c r="P159" i="35" s="1"/>
  <c r="Q159" i="35" s="1"/>
  <c r="R159" i="35" s="1"/>
  <c r="O107" i="35"/>
  <c r="P107" i="35" s="1"/>
  <c r="Q107" i="35" s="1"/>
  <c r="R107" i="35" s="1"/>
  <c r="O150" i="35"/>
  <c r="P150" i="35" s="1"/>
  <c r="Q150" i="35" s="1"/>
  <c r="R150" i="35" s="1"/>
  <c r="O67" i="35"/>
  <c r="P67" i="35" s="1"/>
  <c r="Q67" i="35" s="1"/>
  <c r="R67" i="35" s="1"/>
  <c r="O155" i="35"/>
  <c r="P155" i="35" s="1"/>
  <c r="Q155" i="35" s="1"/>
  <c r="R155" i="35" s="1"/>
  <c r="O141" i="35"/>
  <c r="P141" i="35" s="1"/>
  <c r="Q141" i="35" s="1"/>
  <c r="R141" i="35" s="1"/>
  <c r="O47" i="35"/>
  <c r="P47" i="35" s="1"/>
  <c r="Q47" i="35" s="1"/>
  <c r="R47" i="35" s="1"/>
  <c r="O19" i="35"/>
  <c r="P19" i="35" s="1"/>
  <c r="Q19" i="35" s="1"/>
  <c r="R19" i="35" s="1"/>
  <c r="O77" i="35"/>
  <c r="P77" i="35" s="1"/>
  <c r="Q77" i="35" s="1"/>
  <c r="R77" i="35" s="1"/>
  <c r="O153" i="35"/>
  <c r="P153" i="35" s="1"/>
  <c r="Q153" i="35" s="1"/>
  <c r="R153" i="35" s="1"/>
  <c r="O23" i="35"/>
  <c r="P23" i="35" s="1"/>
  <c r="Q23" i="35" s="1"/>
  <c r="R23" i="35" s="1"/>
  <c r="O166" i="35"/>
  <c r="S46" i="37" s="1"/>
  <c r="O151" i="35"/>
  <c r="P151" i="35" s="1"/>
  <c r="Q151" i="35" s="1"/>
  <c r="R151" i="35" s="1"/>
  <c r="O20" i="35"/>
  <c r="P20" i="35" s="1"/>
  <c r="Q20" i="35" s="1"/>
  <c r="R20" i="35" s="1"/>
  <c r="O35" i="35"/>
  <c r="P35" i="35" s="1"/>
  <c r="Q35" i="35" s="1"/>
  <c r="R35" i="35" s="1"/>
  <c r="O103" i="35"/>
  <c r="P103" i="35" s="1"/>
  <c r="Q103" i="35" s="1"/>
  <c r="R103" i="35" s="1"/>
  <c r="O59" i="35"/>
  <c r="P59" i="35" s="1"/>
  <c r="Q59" i="35" s="1"/>
  <c r="R59" i="35" s="1"/>
  <c r="O82" i="35"/>
  <c r="P82" i="35" s="1"/>
  <c r="Q82" i="35" s="1"/>
  <c r="R82" i="35" s="1"/>
  <c r="O52" i="35"/>
  <c r="P52" i="35" s="1"/>
  <c r="Q52" i="35" s="1"/>
  <c r="R52" i="35" s="1"/>
  <c r="O66" i="35"/>
  <c r="S21" i="37" s="1"/>
  <c r="O16" i="35"/>
  <c r="P16" i="35" s="1"/>
  <c r="Q16" i="35" s="1"/>
  <c r="R16" i="35" s="1"/>
  <c r="O114" i="35"/>
  <c r="S33" i="37" s="1"/>
  <c r="O7" i="35"/>
  <c r="P7" i="35" s="1"/>
  <c r="Q7" i="35" s="1"/>
  <c r="R7" i="35" s="1"/>
  <c r="O43" i="35"/>
  <c r="P43" i="35" s="1"/>
  <c r="Q43" i="35" s="1"/>
  <c r="R43" i="35" s="1"/>
  <c r="O136" i="35"/>
  <c r="P136" i="35" s="1"/>
  <c r="Q136" i="35" s="1"/>
  <c r="R136" i="35" s="1"/>
  <c r="O163" i="35"/>
  <c r="P163" i="35" s="1"/>
  <c r="Q163" i="35" s="1"/>
  <c r="R163" i="35" s="1"/>
  <c r="O101" i="35"/>
  <c r="P101" i="35" s="1"/>
  <c r="Q101" i="35" s="1"/>
  <c r="R101" i="35" s="1"/>
  <c r="O140" i="35"/>
  <c r="P140" i="35" s="1"/>
  <c r="Q140" i="35" s="1"/>
  <c r="R140" i="35" s="1"/>
  <c r="O68" i="35"/>
  <c r="P68" i="35" s="1"/>
  <c r="Q68" i="35" s="1"/>
  <c r="R68" i="35" s="1"/>
  <c r="O30" i="35"/>
  <c r="P30" i="35" s="1"/>
  <c r="Q30" i="35" s="1"/>
  <c r="R30" i="35" s="1"/>
  <c r="P98" i="35"/>
  <c r="Q98" i="35" s="1"/>
  <c r="R98" i="35" s="1"/>
  <c r="S29" i="37"/>
  <c r="P114" i="35"/>
  <c r="Q114" i="35" s="1"/>
  <c r="R114" i="35" s="1"/>
  <c r="EL369" i="38"/>
  <c r="BK370" i="38"/>
  <c r="EK370" i="38"/>
  <c r="BJ371" i="38"/>
  <c r="EH373" i="38"/>
  <c r="BG374" i="38"/>
  <c r="EI372" i="38"/>
  <c r="BH373" i="38"/>
  <c r="DG367" i="38"/>
  <c r="AF368" i="38"/>
  <c r="EJ371" i="38"/>
  <c r="BI372" i="38"/>
  <c r="O36" i="35" l="1"/>
  <c r="P36" i="35" s="1"/>
  <c r="Q36" i="35" s="1"/>
  <c r="R36" i="35" s="1"/>
  <c r="P70" i="35"/>
  <c r="Q70" i="35" s="1"/>
  <c r="R70" i="35" s="1"/>
  <c r="P166" i="35"/>
  <c r="Q166" i="35" s="1"/>
  <c r="R166" i="35" s="1"/>
  <c r="S42" i="37"/>
  <c r="S12" i="37"/>
  <c r="S145" i="37" s="1"/>
  <c r="O147" i="35"/>
  <c r="P147" i="35" s="1"/>
  <c r="Q147" i="35" s="1"/>
  <c r="R147" i="35" s="1"/>
  <c r="O121" i="35"/>
  <c r="P121" i="35" s="1"/>
  <c r="Q121" i="35" s="1"/>
  <c r="R121" i="35" s="1"/>
  <c r="O12" i="35"/>
  <c r="P12" i="35" s="1"/>
  <c r="Q12" i="35" s="1"/>
  <c r="R12" i="35" s="1"/>
  <c r="O110" i="35"/>
  <c r="O104" i="35"/>
  <c r="P104" i="35" s="1"/>
  <c r="Q104" i="35" s="1"/>
  <c r="R104" i="35" s="1"/>
  <c r="O22" i="35"/>
  <c r="O24" i="35"/>
  <c r="P24" i="35" s="1"/>
  <c r="Q24" i="35" s="1"/>
  <c r="R24" i="35" s="1"/>
  <c r="O92" i="35"/>
  <c r="P92" i="35" s="1"/>
  <c r="Q92" i="35" s="1"/>
  <c r="R92" i="35" s="1"/>
  <c r="O62" i="35"/>
  <c r="S20" i="37" s="1"/>
  <c r="O157" i="35"/>
  <c r="P157" i="35" s="1"/>
  <c r="Q157" i="35" s="1"/>
  <c r="R157" i="35" s="1"/>
  <c r="O119" i="35"/>
  <c r="P119" i="35" s="1"/>
  <c r="Q119" i="35" s="1"/>
  <c r="R119" i="35" s="1"/>
  <c r="O71" i="35"/>
  <c r="P71" i="35" s="1"/>
  <c r="Q71" i="35" s="1"/>
  <c r="R71" i="35" s="1"/>
  <c r="O17" i="35"/>
  <c r="P17" i="35" s="1"/>
  <c r="Q17" i="35" s="1"/>
  <c r="R17" i="35" s="1"/>
  <c r="O96" i="35"/>
  <c r="P96" i="35" s="1"/>
  <c r="Q96" i="35" s="1"/>
  <c r="R96" i="35" s="1"/>
  <c r="O73" i="35"/>
  <c r="P73" i="35" s="1"/>
  <c r="Q73" i="35" s="1"/>
  <c r="R73" i="35" s="1"/>
  <c r="O65" i="35"/>
  <c r="P65" i="35" s="1"/>
  <c r="Q65" i="35" s="1"/>
  <c r="R65" i="35" s="1"/>
  <c r="O126" i="35"/>
  <c r="O164" i="35"/>
  <c r="P164" i="35" s="1"/>
  <c r="Q164" i="35" s="1"/>
  <c r="R164" i="35" s="1"/>
  <c r="O135" i="35"/>
  <c r="P135" i="35" s="1"/>
  <c r="Q135" i="35" s="1"/>
  <c r="R135" i="35" s="1"/>
  <c r="O80" i="35"/>
  <c r="P80" i="35" s="1"/>
  <c r="Q80" i="35" s="1"/>
  <c r="R80" i="35" s="1"/>
  <c r="O148" i="35"/>
  <c r="P148" i="35" s="1"/>
  <c r="Q148" i="35" s="1"/>
  <c r="R148" i="35" s="1"/>
  <c r="O58" i="35"/>
  <c r="O41" i="35"/>
  <c r="P41" i="35" s="1"/>
  <c r="Q41" i="35" s="1"/>
  <c r="R41" i="35" s="1"/>
  <c r="O8" i="35"/>
  <c r="P8" i="35" s="1"/>
  <c r="Q8" i="35" s="1"/>
  <c r="R8" i="35" s="1"/>
  <c r="O144" i="35"/>
  <c r="P144" i="35" s="1"/>
  <c r="Q144" i="35" s="1"/>
  <c r="R144" i="35" s="1"/>
  <c r="O161" i="35"/>
  <c r="P161" i="35" s="1"/>
  <c r="Q161" i="35" s="1"/>
  <c r="R161" i="35" s="1"/>
  <c r="O102" i="35"/>
  <c r="O33" i="35"/>
  <c r="P33" i="35" s="1"/>
  <c r="Q33" i="35" s="1"/>
  <c r="R33" i="35" s="1"/>
  <c r="O75" i="35"/>
  <c r="P75" i="35" s="1"/>
  <c r="Q75" i="35" s="1"/>
  <c r="R75" i="35" s="1"/>
  <c r="O160" i="35"/>
  <c r="P160" i="35" s="1"/>
  <c r="Q160" i="35" s="1"/>
  <c r="R160" i="35" s="1"/>
  <c r="O138" i="35"/>
  <c r="S39" i="37" s="1"/>
  <c r="O40" i="35"/>
  <c r="P40" i="35" s="1"/>
  <c r="Q40" i="35" s="1"/>
  <c r="R40" i="35" s="1"/>
  <c r="O84" i="35"/>
  <c r="P84" i="35" s="1"/>
  <c r="Q84" i="35" s="1"/>
  <c r="R84" i="35" s="1"/>
  <c r="O55" i="35"/>
  <c r="P55" i="35" s="1"/>
  <c r="Q55" i="35" s="1"/>
  <c r="R55" i="35" s="1"/>
  <c r="O38" i="35"/>
  <c r="P38" i="35" s="1"/>
  <c r="Q38" i="35" s="1"/>
  <c r="R38" i="35" s="1"/>
  <c r="O100" i="35"/>
  <c r="P100" i="35" s="1"/>
  <c r="Q100" i="35" s="1"/>
  <c r="R100" i="35" s="1"/>
  <c r="O15" i="35"/>
  <c r="P15" i="35" s="1"/>
  <c r="Q15" i="35" s="1"/>
  <c r="R15" i="35" s="1"/>
  <c r="O69" i="35"/>
  <c r="P69" i="35" s="1"/>
  <c r="Q69" i="35" s="1"/>
  <c r="R69" i="35" s="1"/>
  <c r="O74" i="35"/>
  <c r="O53" i="35"/>
  <c r="P53" i="35" s="1"/>
  <c r="Q53" i="35" s="1"/>
  <c r="R53" i="35" s="1"/>
  <c r="O106" i="35"/>
  <c r="O95" i="35"/>
  <c r="P95" i="35" s="1"/>
  <c r="Q95" i="35" s="1"/>
  <c r="R95" i="35" s="1"/>
  <c r="O83" i="35"/>
  <c r="P83" i="35" s="1"/>
  <c r="Q83" i="35" s="1"/>
  <c r="R83" i="35" s="1"/>
  <c r="O122" i="35"/>
  <c r="S35" i="37" s="1"/>
  <c r="O34" i="35"/>
  <c r="S13" i="37" s="1"/>
  <c r="O133" i="35"/>
  <c r="P133" i="35" s="1"/>
  <c r="Q133" i="35" s="1"/>
  <c r="R133" i="35" s="1"/>
  <c r="O63" i="35"/>
  <c r="P63" i="35" s="1"/>
  <c r="Q63" i="35" s="1"/>
  <c r="R63" i="35" s="1"/>
  <c r="O105" i="35"/>
  <c r="P105" i="35" s="1"/>
  <c r="Q105" i="35" s="1"/>
  <c r="R105" i="35" s="1"/>
  <c r="O28" i="35"/>
  <c r="P28" i="35" s="1"/>
  <c r="Q28" i="35" s="1"/>
  <c r="R28" i="35" s="1"/>
  <c r="O152" i="35"/>
  <c r="P152" i="35" s="1"/>
  <c r="Q152" i="35" s="1"/>
  <c r="R152" i="35" s="1"/>
  <c r="O13" i="35"/>
  <c r="P13" i="35" s="1"/>
  <c r="Q13" i="35" s="1"/>
  <c r="R13" i="35" s="1"/>
  <c r="O61" i="35"/>
  <c r="P61" i="35" s="1"/>
  <c r="Q61" i="35" s="1"/>
  <c r="R61" i="35" s="1"/>
  <c r="O94" i="35"/>
  <c r="O78" i="35"/>
  <c r="O108" i="35"/>
  <c r="P108" i="35" s="1"/>
  <c r="Q108" i="35" s="1"/>
  <c r="R108" i="35" s="1"/>
  <c r="O139" i="35"/>
  <c r="P139" i="35" s="1"/>
  <c r="Q139" i="35" s="1"/>
  <c r="R139" i="35" s="1"/>
  <c r="O72" i="35"/>
  <c r="P72" i="35" s="1"/>
  <c r="Q72" i="35" s="1"/>
  <c r="R72" i="35" s="1"/>
  <c r="O56" i="35"/>
  <c r="P56" i="35" s="1"/>
  <c r="Q56" i="35" s="1"/>
  <c r="R56" i="35" s="1"/>
  <c r="O25" i="35"/>
  <c r="P25" i="35" s="1"/>
  <c r="Q25" i="35" s="1"/>
  <c r="R25" i="35" s="1"/>
  <c r="O117" i="35"/>
  <c r="P117" i="35" s="1"/>
  <c r="Q117" i="35" s="1"/>
  <c r="R117" i="35" s="1"/>
  <c r="O111" i="35"/>
  <c r="P111" i="35" s="1"/>
  <c r="Q111" i="35" s="1"/>
  <c r="R111" i="35" s="1"/>
  <c r="O93" i="35"/>
  <c r="P93" i="35" s="1"/>
  <c r="Q93" i="35" s="1"/>
  <c r="R93" i="35" s="1"/>
  <c r="O142" i="35"/>
  <c r="O124" i="35"/>
  <c r="P124" i="35" s="1"/>
  <c r="Q124" i="35" s="1"/>
  <c r="R124" i="35" s="1"/>
  <c r="O91" i="35"/>
  <c r="P91" i="35" s="1"/>
  <c r="Q91" i="35" s="1"/>
  <c r="R91" i="35" s="1"/>
  <c r="O109" i="35"/>
  <c r="P109" i="35" s="1"/>
  <c r="Q109" i="35" s="1"/>
  <c r="R109" i="35" s="1"/>
  <c r="O158" i="35"/>
  <c r="S44" i="37" s="1"/>
  <c r="O162" i="35"/>
  <c r="S45" i="37" s="1"/>
  <c r="O97" i="35"/>
  <c r="P97" i="35" s="1"/>
  <c r="Q97" i="35" s="1"/>
  <c r="R97" i="35" s="1"/>
  <c r="O130" i="35"/>
  <c r="S37" i="37" s="1"/>
  <c r="O154" i="35"/>
  <c r="S43" i="37" s="1"/>
  <c r="O123" i="35"/>
  <c r="P123" i="35" s="1"/>
  <c r="Q123" i="35" s="1"/>
  <c r="R123" i="35" s="1"/>
  <c r="O29" i="35"/>
  <c r="P29" i="35" s="1"/>
  <c r="Q29" i="35" s="1"/>
  <c r="R29" i="35" s="1"/>
  <c r="O165" i="35"/>
  <c r="P165" i="35" s="1"/>
  <c r="Q165" i="35" s="1"/>
  <c r="R165" i="35" s="1"/>
  <c r="O50" i="35"/>
  <c r="O146" i="35"/>
  <c r="O31" i="35"/>
  <c r="P31" i="35" s="1"/>
  <c r="Q31" i="35" s="1"/>
  <c r="R31" i="35" s="1"/>
  <c r="O26" i="35"/>
  <c r="O51" i="35"/>
  <c r="P51" i="35" s="1"/>
  <c r="Q51" i="35" s="1"/>
  <c r="R51" i="35" s="1"/>
  <c r="O143" i="35"/>
  <c r="P143" i="35" s="1"/>
  <c r="Q143" i="35" s="1"/>
  <c r="R143" i="35" s="1"/>
  <c r="O137" i="35"/>
  <c r="P137" i="35" s="1"/>
  <c r="Q137" i="35" s="1"/>
  <c r="R137" i="35" s="1"/>
  <c r="O10" i="35"/>
  <c r="O89" i="35"/>
  <c r="P89" i="35" s="1"/>
  <c r="Q89" i="35" s="1"/>
  <c r="R89" i="35" s="1"/>
  <c r="O134" i="35"/>
  <c r="S38" i="37" s="1"/>
  <c r="O11" i="35"/>
  <c r="P11" i="35" s="1"/>
  <c r="Q11" i="35" s="1"/>
  <c r="R11" i="35" s="1"/>
  <c r="O37" i="35"/>
  <c r="P37" i="35" s="1"/>
  <c r="Q37" i="35" s="1"/>
  <c r="R37" i="35" s="1"/>
  <c r="O127" i="35"/>
  <c r="P127" i="35" s="1"/>
  <c r="Q127" i="35" s="1"/>
  <c r="R127" i="35" s="1"/>
  <c r="O32" i="35"/>
  <c r="P32" i="35" s="1"/>
  <c r="Q32" i="35" s="1"/>
  <c r="R32" i="35" s="1"/>
  <c r="O129" i="35"/>
  <c r="P129" i="35" s="1"/>
  <c r="Q129" i="35" s="1"/>
  <c r="R129" i="35" s="1"/>
  <c r="O145" i="35"/>
  <c r="P145" i="35" s="1"/>
  <c r="Q145" i="35" s="1"/>
  <c r="R145" i="35" s="1"/>
  <c r="O149" i="35"/>
  <c r="P149" i="35" s="1"/>
  <c r="Q149" i="35" s="1"/>
  <c r="R149" i="35" s="1"/>
  <c r="O87" i="35"/>
  <c r="P87" i="35" s="1"/>
  <c r="Q87" i="35" s="1"/>
  <c r="R87" i="35" s="1"/>
  <c r="O46" i="35"/>
  <c r="S16" i="37" s="1"/>
  <c r="O76" i="35"/>
  <c r="P76" i="35" s="1"/>
  <c r="Q76" i="35" s="1"/>
  <c r="R76" i="35" s="1"/>
  <c r="O116" i="35"/>
  <c r="P116" i="35" s="1"/>
  <c r="Q116" i="35" s="1"/>
  <c r="R116" i="35" s="1"/>
  <c r="O54" i="35"/>
  <c r="P54" i="35" s="1"/>
  <c r="Q54" i="35" s="1"/>
  <c r="R54" i="35" s="1"/>
  <c r="O112" i="35"/>
  <c r="P112" i="35" s="1"/>
  <c r="Q112" i="35" s="1"/>
  <c r="R112" i="35" s="1"/>
  <c r="O113" i="35"/>
  <c r="P113" i="35" s="1"/>
  <c r="Q113" i="35" s="1"/>
  <c r="R113" i="35" s="1"/>
  <c r="O132" i="35"/>
  <c r="P132" i="35" s="1"/>
  <c r="Q132" i="35" s="1"/>
  <c r="R132" i="35" s="1"/>
  <c r="P66" i="35"/>
  <c r="Q66" i="35" s="1"/>
  <c r="R66" i="35" s="1"/>
  <c r="O86" i="35"/>
  <c r="P86" i="35" s="1"/>
  <c r="Q86" i="35" s="1"/>
  <c r="R86" i="35" s="1"/>
  <c r="O99" i="35"/>
  <c r="P99" i="35" s="1"/>
  <c r="Q99" i="35" s="1"/>
  <c r="R99" i="35" s="1"/>
  <c r="O90" i="35"/>
  <c r="S27" i="37" s="1"/>
  <c r="O9" i="35"/>
  <c r="P9" i="35" s="1"/>
  <c r="Q9" i="35" s="1"/>
  <c r="R9" i="35" s="1"/>
  <c r="O42" i="35"/>
  <c r="P42" i="35" s="1"/>
  <c r="Q42" i="35" s="1"/>
  <c r="R42" i="35" s="1"/>
  <c r="O120" i="35"/>
  <c r="P120" i="35" s="1"/>
  <c r="Q120" i="35" s="1"/>
  <c r="R120" i="35" s="1"/>
  <c r="O128" i="35"/>
  <c r="P128" i="35" s="1"/>
  <c r="Q128" i="35" s="1"/>
  <c r="R128" i="35" s="1"/>
  <c r="O156" i="35"/>
  <c r="P156" i="35" s="1"/>
  <c r="Q156" i="35" s="1"/>
  <c r="R156" i="35" s="1"/>
  <c r="O60" i="35"/>
  <c r="P60" i="35" s="1"/>
  <c r="Q60" i="35" s="1"/>
  <c r="R60" i="35" s="1"/>
  <c r="O21" i="35"/>
  <c r="P21" i="35" s="1"/>
  <c r="Q21" i="35" s="1"/>
  <c r="R21" i="35" s="1"/>
  <c r="O64" i="35"/>
  <c r="P64" i="35" s="1"/>
  <c r="Q64" i="35" s="1"/>
  <c r="R64" i="35" s="1"/>
  <c r="O49" i="35"/>
  <c r="P49" i="35" s="1"/>
  <c r="Q49" i="35" s="1"/>
  <c r="R49" i="35" s="1"/>
  <c r="O118" i="35"/>
  <c r="S25" i="37"/>
  <c r="T25" i="37" s="1"/>
  <c r="O88" i="35"/>
  <c r="P88" i="35" s="1"/>
  <c r="Q88" i="35" s="1"/>
  <c r="R88" i="35" s="1"/>
  <c r="O27" i="35"/>
  <c r="P27" i="35" s="1"/>
  <c r="Q27" i="35" s="1"/>
  <c r="R27" i="35" s="1"/>
  <c r="O79" i="35"/>
  <c r="P79" i="35" s="1"/>
  <c r="Q79" i="35" s="1"/>
  <c r="R79" i="35" s="1"/>
  <c r="O18" i="35"/>
  <c r="S9" i="37" s="1"/>
  <c r="O14" i="35"/>
  <c r="S8" i="37" s="1"/>
  <c r="O115" i="35"/>
  <c r="P115" i="35" s="1"/>
  <c r="Q115" i="35" s="1"/>
  <c r="R115" i="35" s="1"/>
  <c r="O57" i="35"/>
  <c r="P57" i="35" s="1"/>
  <c r="Q57" i="35" s="1"/>
  <c r="R57" i="35" s="1"/>
  <c r="O131" i="35"/>
  <c r="P131" i="35" s="1"/>
  <c r="Q131" i="35" s="1"/>
  <c r="R131" i="35" s="1"/>
  <c r="P146" i="35"/>
  <c r="Q146" i="35" s="1"/>
  <c r="R146" i="35" s="1"/>
  <c r="S41" i="37"/>
  <c r="S11" i="37"/>
  <c r="P26" i="35"/>
  <c r="Q26" i="35" s="1"/>
  <c r="R26" i="35" s="1"/>
  <c r="S7" i="37"/>
  <c r="P10" i="35"/>
  <c r="Q10" i="35" s="1"/>
  <c r="R10" i="35" s="1"/>
  <c r="S17" i="37"/>
  <c r="P50" i="35"/>
  <c r="Q50" i="35" s="1"/>
  <c r="R50" i="35" s="1"/>
  <c r="S18" i="37"/>
  <c r="P130" i="35"/>
  <c r="Q130" i="35" s="1"/>
  <c r="R130" i="35" s="1"/>
  <c r="S26" i="37"/>
  <c r="S15" i="37"/>
  <c r="S34" i="37"/>
  <c r="P118" i="35"/>
  <c r="Q118" i="35" s="1"/>
  <c r="R118" i="35" s="1"/>
  <c r="S32" i="37"/>
  <c r="P110" i="35"/>
  <c r="Q110" i="35" s="1"/>
  <c r="R110" i="35" s="1"/>
  <c r="P22" i="35"/>
  <c r="Q22" i="35" s="1"/>
  <c r="R22" i="35" s="1"/>
  <c r="S10" i="37"/>
  <c r="S23" i="37"/>
  <c r="P74" i="35"/>
  <c r="Q74" i="35" s="1"/>
  <c r="R74" i="35" s="1"/>
  <c r="S31" i="37"/>
  <c r="P106" i="35"/>
  <c r="Q106" i="35" s="1"/>
  <c r="R106" i="35" s="1"/>
  <c r="S36" i="37"/>
  <c r="P126" i="35"/>
  <c r="Q126" i="35" s="1"/>
  <c r="R126" i="35" s="1"/>
  <c r="P122" i="35"/>
  <c r="Q122" i="35" s="1"/>
  <c r="R122" i="35" s="1"/>
  <c r="S28" i="37"/>
  <c r="P94" i="35"/>
  <c r="Q94" i="35" s="1"/>
  <c r="R94" i="35" s="1"/>
  <c r="S24" i="37"/>
  <c r="P78" i="35"/>
  <c r="Q78" i="35" s="1"/>
  <c r="R78" i="35" s="1"/>
  <c r="S40" i="37"/>
  <c r="P142" i="35"/>
  <c r="Q142" i="35" s="1"/>
  <c r="R142" i="35" s="1"/>
  <c r="S19" i="37"/>
  <c r="P58" i="35"/>
  <c r="Q58" i="35" s="1"/>
  <c r="R58" i="35" s="1"/>
  <c r="T29" i="37"/>
  <c r="S162" i="37"/>
  <c r="EK371" i="38"/>
  <c r="BJ372" i="38"/>
  <c r="EH374" i="38"/>
  <c r="BG375" i="38"/>
  <c r="T21" i="37"/>
  <c r="S154" i="37"/>
  <c r="EJ372" i="38"/>
  <c r="BI373" i="38"/>
  <c r="T22" i="37"/>
  <c r="S155" i="37"/>
  <c r="T12" i="37"/>
  <c r="DG368" i="38"/>
  <c r="AF369" i="38"/>
  <c r="S179" i="37"/>
  <c r="T46" i="37"/>
  <c r="S30" i="37"/>
  <c r="P102" i="35"/>
  <c r="Q102" i="35" s="1"/>
  <c r="R102" i="35" s="1"/>
  <c r="EL370" i="38"/>
  <c r="BK371" i="38"/>
  <c r="EI373" i="38"/>
  <c r="BH374" i="38"/>
  <c r="T33" i="37"/>
  <c r="S166" i="37"/>
  <c r="S175" i="37"/>
  <c r="T42" i="37"/>
  <c r="P14" i="35" l="1"/>
  <c r="Q14" i="35" s="1"/>
  <c r="R14" i="35" s="1"/>
  <c r="P138" i="35"/>
  <c r="Q138" i="35" s="1"/>
  <c r="R138" i="35" s="1"/>
  <c r="P162" i="35"/>
  <c r="Q162" i="35" s="1"/>
  <c r="R162" i="35" s="1"/>
  <c r="P34" i="35"/>
  <c r="Q34" i="35" s="1"/>
  <c r="R34" i="35" s="1"/>
  <c r="P62" i="35"/>
  <c r="Q62" i="35" s="1"/>
  <c r="R62" i="35" s="1"/>
  <c r="P158" i="35"/>
  <c r="Q158" i="35" s="1"/>
  <c r="R158" i="35" s="1"/>
  <c r="P134" i="35"/>
  <c r="Q134" i="35" s="1"/>
  <c r="R134" i="35" s="1"/>
  <c r="S14" i="37"/>
  <c r="S147" i="37" s="1"/>
  <c r="P18" i="35"/>
  <c r="Q18" i="35" s="1"/>
  <c r="R18" i="35" s="1"/>
  <c r="P154" i="35"/>
  <c r="Q154" i="35" s="1"/>
  <c r="R154" i="35" s="1"/>
  <c r="S158" i="37"/>
  <c r="P90" i="35"/>
  <c r="Q90" i="35" s="1"/>
  <c r="R90" i="35" s="1"/>
  <c r="P46" i="35"/>
  <c r="Q46" i="35" s="1"/>
  <c r="R46" i="35" s="1"/>
  <c r="T30" i="37"/>
  <c r="S163" i="37"/>
  <c r="EJ373" i="38"/>
  <c r="BI374" i="38"/>
  <c r="S143" i="37"/>
  <c r="T10" i="37"/>
  <c r="U12" i="37"/>
  <c r="T145" i="37"/>
  <c r="T44" i="37"/>
  <c r="S177" i="37"/>
  <c r="S168" i="37"/>
  <c r="T35" i="37"/>
  <c r="T27" i="37"/>
  <c r="S160" i="37"/>
  <c r="S149" i="37"/>
  <c r="T16" i="37"/>
  <c r="S159" i="37"/>
  <c r="T26" i="37"/>
  <c r="S152" i="37"/>
  <c r="T19" i="37"/>
  <c r="T36" i="37"/>
  <c r="S169" i="37"/>
  <c r="T32" i="37"/>
  <c r="S165" i="37"/>
  <c r="S150" i="37"/>
  <c r="T17" i="37"/>
  <c r="T14" i="37"/>
  <c r="T40" i="37"/>
  <c r="S173" i="37"/>
  <c r="S164" i="37"/>
  <c r="T31" i="37"/>
  <c r="T9" i="37"/>
  <c r="S142" i="37"/>
  <c r="S171" i="37"/>
  <c r="T38" i="37"/>
  <c r="U33" i="37"/>
  <c r="T166" i="37"/>
  <c r="EI374" i="38"/>
  <c r="BH375" i="38"/>
  <c r="T24" i="37"/>
  <c r="S157" i="37"/>
  <c r="T23" i="37"/>
  <c r="S156" i="37"/>
  <c r="T34" i="37"/>
  <c r="S167" i="37"/>
  <c r="T39" i="37"/>
  <c r="S172" i="37"/>
  <c r="T7" i="37"/>
  <c r="AB4" i="38"/>
  <c r="AB334" i="38"/>
  <c r="AB114" i="38"/>
  <c r="AB59" i="38"/>
  <c r="AB60" i="38" s="1"/>
  <c r="DC60" i="38" s="1"/>
  <c r="AB224" i="38"/>
  <c r="AB169" i="38"/>
  <c r="S140" i="37"/>
  <c r="AB279" i="38"/>
  <c r="T175" i="37"/>
  <c r="U42" i="37"/>
  <c r="T179" i="37"/>
  <c r="U46" i="37"/>
  <c r="U21" i="37"/>
  <c r="T154" i="37"/>
  <c r="EL371" i="38"/>
  <c r="BK372" i="38"/>
  <c r="EH375" i="38"/>
  <c r="BG376" i="38"/>
  <c r="T162" i="37"/>
  <c r="U29" i="37"/>
  <c r="T28" i="37"/>
  <c r="S161" i="37"/>
  <c r="T8" i="37"/>
  <c r="S141" i="37"/>
  <c r="AB170" i="38"/>
  <c r="DC170" i="38" s="1"/>
  <c r="AB115" i="38"/>
  <c r="T43" i="37"/>
  <c r="S176" i="37"/>
  <c r="T37" i="37"/>
  <c r="S170" i="37"/>
  <c r="S144" i="37"/>
  <c r="T11" i="37"/>
  <c r="DG369" i="38"/>
  <c r="AF370" i="38"/>
  <c r="S174" i="37"/>
  <c r="T41" i="37"/>
  <c r="U22" i="37"/>
  <c r="T155" i="37"/>
  <c r="U25" i="37"/>
  <c r="T158" i="37"/>
  <c r="EK372" i="38"/>
  <c r="BJ373" i="38"/>
  <c r="T45" i="37"/>
  <c r="S178" i="37"/>
  <c r="S146" i="37"/>
  <c r="T13" i="37"/>
  <c r="T20" i="37"/>
  <c r="S153" i="37"/>
  <c r="T15" i="37"/>
  <c r="S148" i="37"/>
  <c r="S151" i="37"/>
  <c r="T18" i="37"/>
  <c r="T151" i="37" l="1"/>
  <c r="U18" i="37"/>
  <c r="U13" i="37"/>
  <c r="T146" i="37"/>
  <c r="U175" i="37"/>
  <c r="V42" i="37"/>
  <c r="T156" i="37"/>
  <c r="U23" i="37"/>
  <c r="T142" i="37"/>
  <c r="U9" i="37"/>
  <c r="U40" i="37"/>
  <c r="T173" i="37"/>
  <c r="U35" i="37"/>
  <c r="T168" i="37"/>
  <c r="U11" i="37"/>
  <c r="T144" i="37"/>
  <c r="U8" i="37"/>
  <c r="T141" i="37"/>
  <c r="T150" i="37"/>
  <c r="U17" i="37"/>
  <c r="EJ374" i="38"/>
  <c r="BI375" i="38"/>
  <c r="T174" i="37"/>
  <c r="U41" i="37"/>
  <c r="AB280" i="38"/>
  <c r="AB281" i="38" s="1"/>
  <c r="DC279" i="38"/>
  <c r="U31" i="37"/>
  <c r="T164" i="37"/>
  <c r="U19" i="37"/>
  <c r="T152" i="37"/>
  <c r="V46" i="37"/>
  <c r="U179" i="37"/>
  <c r="S82" i="41"/>
  <c r="S74" i="41"/>
  <c r="S73" i="41"/>
  <c r="S71" i="41"/>
  <c r="S75" i="41"/>
  <c r="S63" i="41"/>
  <c r="S70" i="41"/>
  <c r="S83" i="41"/>
  <c r="S64" i="41"/>
  <c r="S77" i="41"/>
  <c r="S80" i="41"/>
  <c r="S79" i="41"/>
  <c r="S96" i="41"/>
  <c r="S109" i="41"/>
  <c r="S97" i="41"/>
  <c r="S76" i="41"/>
  <c r="S98" i="41"/>
  <c r="S95" i="41"/>
  <c r="S88" i="41"/>
  <c r="S66" i="41"/>
  <c r="S78" i="41"/>
  <c r="S72" i="41"/>
  <c r="S112" i="41"/>
  <c r="S81" i="41"/>
  <c r="S107" i="41"/>
  <c r="S85" i="41"/>
  <c r="S105" i="41"/>
  <c r="S106" i="41"/>
  <c r="S90" i="41"/>
  <c r="S65" i="41"/>
  <c r="S94" i="41"/>
  <c r="S104" i="41"/>
  <c r="S69" i="41"/>
  <c r="S103" i="41"/>
  <c r="S110" i="41"/>
  <c r="S89" i="41"/>
  <c r="S108" i="41"/>
  <c r="S67" i="41"/>
  <c r="S92" i="41"/>
  <c r="S101" i="41"/>
  <c r="S102" i="41"/>
  <c r="S99" i="41"/>
  <c r="S68" i="41"/>
  <c r="S93" i="41"/>
  <c r="S87" i="41"/>
  <c r="S91" i="41"/>
  <c r="S86" i="41"/>
  <c r="S111" i="41"/>
  <c r="S100" i="41"/>
  <c r="T167" i="37"/>
  <c r="U34" i="37"/>
  <c r="DG370" i="38"/>
  <c r="AF371" i="38"/>
  <c r="DC169" i="38"/>
  <c r="U38" i="37"/>
  <c r="T171" i="37"/>
  <c r="T160" i="37"/>
  <c r="U27" i="37"/>
  <c r="T153" i="37"/>
  <c r="U20" i="37"/>
  <c r="V29" i="37"/>
  <c r="U162" i="37"/>
  <c r="AB225" i="38"/>
  <c r="AB226" i="38" s="1"/>
  <c r="DC226" i="38" s="1"/>
  <c r="DC224" i="38"/>
  <c r="U14" i="37"/>
  <c r="T147" i="37"/>
  <c r="V12" i="37"/>
  <c r="U145" i="37"/>
  <c r="V22" i="37"/>
  <c r="U155" i="37"/>
  <c r="DC59" i="38"/>
  <c r="AB61" i="38"/>
  <c r="S84" i="41"/>
  <c r="U36" i="37"/>
  <c r="T169" i="37"/>
  <c r="T149" i="37"/>
  <c r="U16" i="37"/>
  <c r="U43" i="37"/>
  <c r="T176" i="37"/>
  <c r="EH376" i="38"/>
  <c r="BG377" i="38"/>
  <c r="U154" i="37"/>
  <c r="V21" i="37"/>
  <c r="U39" i="37"/>
  <c r="T172" i="37"/>
  <c r="DC334" i="38"/>
  <c r="V33" i="37"/>
  <c r="U166" i="37"/>
  <c r="AB171" i="38"/>
  <c r="U15" i="37"/>
  <c r="T148" i="37"/>
  <c r="V25" i="37"/>
  <c r="U158" i="37"/>
  <c r="AB116" i="38"/>
  <c r="EL372" i="38"/>
  <c r="BK373" i="38"/>
  <c r="AB5" i="38"/>
  <c r="U24" i="37"/>
  <c r="T157" i="37"/>
  <c r="T178" i="37"/>
  <c r="U45" i="37"/>
  <c r="AB335" i="38"/>
  <c r="T161" i="37"/>
  <c r="U28" i="37"/>
  <c r="AC59" i="38"/>
  <c r="AC4" i="38"/>
  <c r="AC279" i="38"/>
  <c r="AC334" i="38"/>
  <c r="AC224" i="38"/>
  <c r="AC169" i="38"/>
  <c r="T140" i="37"/>
  <c r="U7" i="37"/>
  <c r="AC114" i="38"/>
  <c r="EI375" i="38"/>
  <c r="BH376" i="38"/>
  <c r="T165" i="37"/>
  <c r="U32" i="37"/>
  <c r="U44" i="37"/>
  <c r="T177" i="37"/>
  <c r="EK373" i="38"/>
  <c r="BJ374" i="38"/>
  <c r="T170" i="37"/>
  <c r="U37" i="37"/>
  <c r="U26" i="37"/>
  <c r="T159" i="37"/>
  <c r="U10" i="37"/>
  <c r="T143" i="37"/>
  <c r="T163" i="37"/>
  <c r="U30" i="37"/>
  <c r="S159" i="41"/>
  <c r="S161" i="41"/>
  <c r="S160" i="41"/>
  <c r="S162" i="41"/>
  <c r="S180" i="41"/>
  <c r="S179" i="41"/>
  <c r="S182" i="41"/>
  <c r="S181" i="41"/>
  <c r="S279" i="41"/>
  <c r="S280" i="41"/>
  <c r="S282" i="41"/>
  <c r="S281" i="41"/>
  <c r="S175" i="41"/>
  <c r="S176" i="41"/>
  <c r="S178" i="41"/>
  <c r="S177" i="41"/>
  <c r="S269" i="41"/>
  <c r="S270" i="41"/>
  <c r="S267" i="41"/>
  <c r="S268" i="41"/>
  <c r="S283" i="41"/>
  <c r="S168" i="41"/>
  <c r="S169" i="41"/>
  <c r="S170" i="41"/>
  <c r="S167" i="41"/>
  <c r="S235" i="41"/>
  <c r="S236" i="41"/>
  <c r="S238" i="41"/>
  <c r="S237" i="41"/>
  <c r="S215" i="41"/>
  <c r="S216" i="41"/>
  <c r="S218" i="41"/>
  <c r="S217" i="41"/>
  <c r="S130" i="41"/>
  <c r="S129" i="41"/>
  <c r="S125" i="41"/>
  <c r="S127" i="41"/>
  <c r="S126" i="41"/>
  <c r="S124" i="41"/>
  <c r="S128" i="41"/>
  <c r="S257" i="41"/>
  <c r="S255" i="41"/>
  <c r="S256" i="41"/>
  <c r="S258" i="41"/>
  <c r="S135" i="41"/>
  <c r="S138" i="41"/>
  <c r="S136" i="41"/>
  <c r="S137" i="41"/>
  <c r="S271" i="41"/>
  <c r="S274" i="41"/>
  <c r="S272" i="41"/>
  <c r="S273" i="41"/>
  <c r="S155" i="41"/>
  <c r="S156" i="41"/>
  <c r="S157" i="41"/>
  <c r="S158" i="41"/>
  <c r="S230" i="41"/>
  <c r="S227" i="41"/>
  <c r="S228" i="41"/>
  <c r="S229" i="41"/>
  <c r="S252" i="41"/>
  <c r="S254" i="41"/>
  <c r="S253" i="41"/>
  <c r="S251" i="41"/>
  <c r="S147" i="41"/>
  <c r="S149" i="41"/>
  <c r="S148" i="41"/>
  <c r="S150" i="41"/>
  <c r="S183" i="41"/>
  <c r="S185" i="41"/>
  <c r="S186" i="41"/>
  <c r="S184" i="41"/>
  <c r="S210" i="41"/>
  <c r="S208" i="41"/>
  <c r="S209" i="41"/>
  <c r="S207" i="41"/>
  <c r="S139" i="41"/>
  <c r="S141" i="41"/>
  <c r="S142" i="41"/>
  <c r="S140" i="41"/>
  <c r="S248" i="41"/>
  <c r="S247" i="41"/>
  <c r="S249" i="41"/>
  <c r="S250" i="41"/>
  <c r="S165" i="41"/>
  <c r="S163" i="41"/>
  <c r="S164" i="41"/>
  <c r="S166" i="41"/>
  <c r="S239" i="41"/>
  <c r="S242" i="41"/>
  <c r="S240" i="41"/>
  <c r="S241" i="41"/>
  <c r="S243" i="41"/>
  <c r="S244" i="41"/>
  <c r="S246" i="41"/>
  <c r="S245" i="41"/>
  <c r="S132" i="41"/>
  <c r="S133" i="41"/>
  <c r="S134" i="41"/>
  <c r="S131" i="41"/>
  <c r="S190" i="41"/>
  <c r="S189" i="41"/>
  <c r="S188" i="41"/>
  <c r="S187" i="41"/>
  <c r="S154" i="41"/>
  <c r="S153" i="41"/>
  <c r="S152" i="41"/>
  <c r="S151" i="41"/>
  <c r="S226" i="41"/>
  <c r="S224" i="41"/>
  <c r="S223" i="41"/>
  <c r="S225" i="41"/>
  <c r="S196" i="41"/>
  <c r="S195" i="41"/>
  <c r="S197" i="41"/>
  <c r="S198" i="41"/>
  <c r="S221" i="41"/>
  <c r="S222" i="41"/>
  <c r="S219" i="41"/>
  <c r="S220" i="41"/>
  <c r="S194" i="41"/>
  <c r="S193" i="41"/>
  <c r="S192" i="41"/>
  <c r="S191" i="41"/>
  <c r="S199" i="41"/>
  <c r="S200" i="41"/>
  <c r="S201" i="41"/>
  <c r="S202" i="41"/>
  <c r="S234" i="41"/>
  <c r="S231" i="41"/>
  <c r="S233" i="41"/>
  <c r="S232" i="41"/>
  <c r="S172" i="41"/>
  <c r="S173" i="41"/>
  <c r="S171" i="41"/>
  <c r="S174" i="41"/>
  <c r="S263" i="41"/>
  <c r="S264" i="41"/>
  <c r="S266" i="41"/>
  <c r="S265" i="41"/>
  <c r="S206" i="41"/>
  <c r="S205" i="41"/>
  <c r="S203" i="41"/>
  <c r="S204" i="41"/>
  <c r="S259" i="41"/>
  <c r="S262" i="41"/>
  <c r="S261" i="41"/>
  <c r="S260" i="41"/>
  <c r="S277" i="41"/>
  <c r="S275" i="41"/>
  <c r="S276" i="41"/>
  <c r="S278" i="41"/>
  <c r="S212" i="41"/>
  <c r="S214" i="41"/>
  <c r="S211" i="41"/>
  <c r="S213" i="41"/>
  <c r="S145" i="41"/>
  <c r="S144" i="41"/>
  <c r="S143" i="41"/>
  <c r="S146" i="41"/>
  <c r="DC281" i="38" l="1"/>
  <c r="AB282" i="38"/>
  <c r="DC282" i="38" s="1"/>
  <c r="U171" i="37"/>
  <c r="V38" i="37"/>
  <c r="DD59" i="38"/>
  <c r="DC61" i="38"/>
  <c r="V24" i="37"/>
  <c r="U157" i="37"/>
  <c r="EL373" i="38"/>
  <c r="BK374" i="38"/>
  <c r="AB62" i="38"/>
  <c r="V162" i="37"/>
  <c r="DG371" i="38"/>
  <c r="AF372" i="38"/>
  <c r="EI376" i="38"/>
  <c r="BH377" i="38"/>
  <c r="V26" i="37"/>
  <c r="U159" i="37"/>
  <c r="V158" i="37"/>
  <c r="EH377" i="38"/>
  <c r="BG378" i="38"/>
  <c r="AB172" i="38"/>
  <c r="AB173" i="38" s="1"/>
  <c r="V35" i="37"/>
  <c r="U168" i="37"/>
  <c r="U151" i="37"/>
  <c r="V18" i="37"/>
  <c r="V43" i="37"/>
  <c r="U176" i="37"/>
  <c r="V10" i="37"/>
  <c r="U143" i="37"/>
  <c r="V145" i="37"/>
  <c r="V14" i="37"/>
  <c r="U147" i="37"/>
  <c r="V40" i="37"/>
  <c r="U173" i="37"/>
  <c r="DD114" i="38"/>
  <c r="AB117" i="38"/>
  <c r="DC225" i="38"/>
  <c r="AC5" i="38"/>
  <c r="AC6" i="38" s="1"/>
  <c r="V37" i="37"/>
  <c r="U170" i="37"/>
  <c r="U140" i="37"/>
  <c r="AD279" i="38"/>
  <c r="AD4" i="38"/>
  <c r="AD59" i="38"/>
  <c r="AD224" i="38"/>
  <c r="AD225" i="38" s="1"/>
  <c r="DE225" i="38" s="1"/>
  <c r="AD114" i="38"/>
  <c r="AD115" i="38" s="1"/>
  <c r="DE115" i="38" s="1"/>
  <c r="AD169" i="38"/>
  <c r="AD170" i="38" s="1"/>
  <c r="DE170" i="38" s="1"/>
  <c r="V7" i="37"/>
  <c r="AD334" i="38"/>
  <c r="AD335" i="38" s="1"/>
  <c r="DE335" i="38" s="1"/>
  <c r="AC115" i="38"/>
  <c r="AC116" i="38" s="1"/>
  <c r="DD116" i="38" s="1"/>
  <c r="V11" i="37"/>
  <c r="U144" i="37"/>
  <c r="V13" i="37"/>
  <c r="U146" i="37"/>
  <c r="U163" i="37"/>
  <c r="V30" i="37"/>
  <c r="AB6" i="38"/>
  <c r="V44" i="37"/>
  <c r="U177" i="37"/>
  <c r="V32" i="37"/>
  <c r="U165" i="37"/>
  <c r="T79" i="41"/>
  <c r="T63" i="41"/>
  <c r="T65" i="41"/>
  <c r="T82" i="41"/>
  <c r="T69" i="41"/>
  <c r="T78" i="41"/>
  <c r="T85" i="41"/>
  <c r="T71" i="41"/>
  <c r="T66" i="41"/>
  <c r="T64" i="41"/>
  <c r="T75" i="41"/>
  <c r="T81" i="41"/>
  <c r="T68" i="41"/>
  <c r="T73" i="41"/>
  <c r="T76" i="41"/>
  <c r="T70" i="41"/>
  <c r="T80" i="41"/>
  <c r="T83" i="41"/>
  <c r="T77" i="41"/>
  <c r="T74" i="41"/>
  <c r="T91" i="41"/>
  <c r="T87" i="41"/>
  <c r="T101" i="41"/>
  <c r="T98" i="41"/>
  <c r="T100" i="41"/>
  <c r="T108" i="41"/>
  <c r="T93" i="41"/>
  <c r="T110" i="41"/>
  <c r="T86" i="41"/>
  <c r="T90" i="41"/>
  <c r="T96" i="41"/>
  <c r="T72" i="41"/>
  <c r="T84" i="41"/>
  <c r="T112" i="41"/>
  <c r="T106" i="41"/>
  <c r="T104" i="41"/>
  <c r="T103" i="41"/>
  <c r="T107" i="41"/>
  <c r="T67" i="41"/>
  <c r="T94" i="41"/>
  <c r="T88" i="41"/>
  <c r="T99" i="41"/>
  <c r="T89" i="41"/>
  <c r="T111" i="41"/>
  <c r="T102" i="41"/>
  <c r="T105" i="41"/>
  <c r="T97" i="41"/>
  <c r="T109" i="41"/>
  <c r="T95" i="41"/>
  <c r="T92" i="41"/>
  <c r="U178" i="37"/>
  <c r="V45" i="37"/>
  <c r="V166" i="37"/>
  <c r="U167" i="37"/>
  <c r="V34" i="37"/>
  <c r="V179" i="37"/>
  <c r="V19" i="37"/>
  <c r="U152" i="37"/>
  <c r="AC60" i="38"/>
  <c r="DD60" i="38" s="1"/>
  <c r="EK374" i="38"/>
  <c r="BJ375" i="38"/>
  <c r="AC170" i="38"/>
  <c r="DD169" i="38"/>
  <c r="V155" i="37"/>
  <c r="V41" i="37"/>
  <c r="U174" i="37"/>
  <c r="AC335" i="38"/>
  <c r="V175" i="37"/>
  <c r="DD224" i="38"/>
  <c r="U161" i="37"/>
  <c r="V28" i="37"/>
  <c r="V39" i="37"/>
  <c r="U172" i="37"/>
  <c r="U150" i="37"/>
  <c r="V17" i="37"/>
  <c r="AC225" i="38"/>
  <c r="U156" i="37"/>
  <c r="V23" i="37"/>
  <c r="V154" i="37"/>
  <c r="DD334" i="38"/>
  <c r="AB227" i="38"/>
  <c r="DC171" i="38"/>
  <c r="V36" i="37"/>
  <c r="U169" i="37"/>
  <c r="U160" i="37"/>
  <c r="V27" i="37"/>
  <c r="EJ375" i="38"/>
  <c r="BI376" i="38"/>
  <c r="AC280" i="38"/>
  <c r="U142" i="37"/>
  <c r="V9" i="37"/>
  <c r="DD279" i="38"/>
  <c r="DC335" i="38"/>
  <c r="AB336" i="38"/>
  <c r="U149" i="37"/>
  <c r="V16" i="37"/>
  <c r="V20" i="37"/>
  <c r="U153" i="37"/>
  <c r="DC280" i="38"/>
  <c r="AB283" i="38"/>
  <c r="AC171" i="38"/>
  <c r="DD171" i="38" s="1"/>
  <c r="AB118" i="38"/>
  <c r="U148" i="37"/>
  <c r="V15" i="37"/>
  <c r="V31" i="37"/>
  <c r="U164" i="37"/>
  <c r="V8" i="37"/>
  <c r="U141" i="37"/>
  <c r="AD5" i="38"/>
  <c r="AD280" i="38"/>
  <c r="DE280" i="38" s="1"/>
  <c r="AD60" i="38"/>
  <c r="DE60" i="38" s="1"/>
  <c r="T192" i="41"/>
  <c r="T193" i="41"/>
  <c r="T191" i="41"/>
  <c r="T194" i="41"/>
  <c r="T149" i="41"/>
  <c r="T150" i="41"/>
  <c r="T147" i="41"/>
  <c r="T148" i="41"/>
  <c r="T277" i="41"/>
  <c r="T275" i="41"/>
  <c r="T278" i="41"/>
  <c r="T276" i="41"/>
  <c r="T258" i="41"/>
  <c r="T256" i="41"/>
  <c r="T255" i="41"/>
  <c r="T257" i="41"/>
  <c r="T181" i="41"/>
  <c r="T182" i="41"/>
  <c r="T180" i="41"/>
  <c r="T179" i="41"/>
  <c r="T143" i="41"/>
  <c r="T146" i="41"/>
  <c r="T145" i="41"/>
  <c r="T144" i="41"/>
  <c r="T271" i="41"/>
  <c r="T274" i="41"/>
  <c r="T272" i="41"/>
  <c r="T273" i="41"/>
  <c r="T186" i="41"/>
  <c r="T184" i="41"/>
  <c r="T185" i="41"/>
  <c r="T183" i="41"/>
  <c r="T128" i="41"/>
  <c r="T126" i="41"/>
  <c r="T127" i="41"/>
  <c r="T130" i="41"/>
  <c r="T129" i="41"/>
  <c r="T125" i="41"/>
  <c r="T124" i="41"/>
  <c r="T167" i="41"/>
  <c r="T169" i="41"/>
  <c r="T168" i="41"/>
  <c r="T170" i="41"/>
  <c r="T243" i="41"/>
  <c r="T245" i="41"/>
  <c r="T246" i="41"/>
  <c r="T244" i="41"/>
  <c r="T138" i="41"/>
  <c r="T136" i="41"/>
  <c r="T137" i="41"/>
  <c r="T135" i="41"/>
  <c r="T248" i="41"/>
  <c r="T249" i="41"/>
  <c r="T247" i="41"/>
  <c r="T250" i="41"/>
  <c r="T216" i="41"/>
  <c r="T215" i="41"/>
  <c r="T217" i="41"/>
  <c r="T218" i="41"/>
  <c r="T234" i="41"/>
  <c r="T233" i="41"/>
  <c r="T232" i="41"/>
  <c r="T231" i="41"/>
  <c r="T204" i="41"/>
  <c r="T203" i="41"/>
  <c r="T205" i="41"/>
  <c r="T206" i="41"/>
  <c r="T158" i="41"/>
  <c r="T156" i="41"/>
  <c r="T155" i="41"/>
  <c r="T157" i="41"/>
  <c r="T254" i="41"/>
  <c r="T251" i="41"/>
  <c r="T252" i="41"/>
  <c r="T253" i="41"/>
  <c r="T154" i="41"/>
  <c r="T153" i="41"/>
  <c r="T152" i="41"/>
  <c r="T151" i="41"/>
  <c r="T197" i="41"/>
  <c r="T195" i="41"/>
  <c r="T198" i="41"/>
  <c r="T196" i="41"/>
  <c r="T221" i="41"/>
  <c r="T220" i="41"/>
  <c r="T222" i="41"/>
  <c r="T219" i="41"/>
  <c r="T230" i="41"/>
  <c r="T229" i="41"/>
  <c r="T227" i="41"/>
  <c r="T228" i="41"/>
  <c r="T187" i="41"/>
  <c r="T190" i="41"/>
  <c r="T189" i="41"/>
  <c r="T188" i="41"/>
  <c r="T208" i="41"/>
  <c r="T209" i="41"/>
  <c r="T210" i="41"/>
  <c r="T207" i="41"/>
  <c r="T236" i="41"/>
  <c r="T235" i="41"/>
  <c r="T238" i="41"/>
  <c r="T237" i="41"/>
  <c r="T260" i="41"/>
  <c r="T259" i="41"/>
  <c r="T261" i="41"/>
  <c r="T262" i="41"/>
  <c r="T162" i="41"/>
  <c r="T161" i="41"/>
  <c r="T160" i="41"/>
  <c r="T159" i="41"/>
  <c r="T173" i="41"/>
  <c r="T172" i="41"/>
  <c r="T171" i="41"/>
  <c r="T174" i="41"/>
  <c r="T165" i="41"/>
  <c r="T164" i="41"/>
  <c r="T163" i="41"/>
  <c r="T166" i="41"/>
  <c r="T141" i="41"/>
  <c r="T142" i="41"/>
  <c r="T140" i="41"/>
  <c r="T139" i="41"/>
  <c r="T211" i="41"/>
  <c r="T213" i="41"/>
  <c r="T214" i="41"/>
  <c r="T212" i="41"/>
  <c r="T134" i="41"/>
  <c r="T131" i="41"/>
  <c r="T132" i="41"/>
  <c r="T133" i="41"/>
  <c r="T225" i="41"/>
  <c r="T223" i="41"/>
  <c r="T226" i="41"/>
  <c r="T224" i="41"/>
  <c r="T175" i="41"/>
  <c r="T178" i="41"/>
  <c r="T177" i="41"/>
  <c r="T176" i="41"/>
  <c r="T279" i="41"/>
  <c r="T282" i="41"/>
  <c r="T281" i="41"/>
  <c r="T280" i="41"/>
  <c r="T264" i="41"/>
  <c r="T265" i="41"/>
  <c r="T266" i="41"/>
  <c r="T263" i="41"/>
  <c r="T202" i="41"/>
  <c r="T200" i="41"/>
  <c r="T201" i="41"/>
  <c r="T199" i="41"/>
  <c r="T242" i="41"/>
  <c r="T241" i="41"/>
  <c r="T239" i="41"/>
  <c r="T240" i="41"/>
  <c r="T270" i="41"/>
  <c r="T269" i="41"/>
  <c r="T268" i="41"/>
  <c r="T267" i="41"/>
  <c r="T283" i="41"/>
  <c r="AC117" i="38" l="1"/>
  <c r="DD117" i="38" s="1"/>
  <c r="AD6" i="38"/>
  <c r="AD7" i="38" s="1"/>
  <c r="AD226" i="38"/>
  <c r="V169" i="37"/>
  <c r="V174" i="37"/>
  <c r="DD170" i="38"/>
  <c r="AC172" i="38"/>
  <c r="DD172" i="38" s="1"/>
  <c r="V144" i="37"/>
  <c r="AC7" i="38"/>
  <c r="DG372" i="38"/>
  <c r="AF373" i="38"/>
  <c r="AD116" i="38"/>
  <c r="V167" i="37"/>
  <c r="V146" i="37"/>
  <c r="DD115" i="38"/>
  <c r="V173" i="37"/>
  <c r="V143" i="37"/>
  <c r="AD61" i="38"/>
  <c r="DD225" i="38"/>
  <c r="AC336" i="38"/>
  <c r="AC337" i="38" s="1"/>
  <c r="DD337" i="38" s="1"/>
  <c r="DD335" i="38"/>
  <c r="EK375" i="38"/>
  <c r="BJ376" i="38"/>
  <c r="DE334" i="38"/>
  <c r="V141" i="37"/>
  <c r="V153" i="37"/>
  <c r="DC336" i="38"/>
  <c r="AD281" i="38"/>
  <c r="V140" i="37"/>
  <c r="AE334" i="38"/>
  <c r="AE279" i="38"/>
  <c r="AE59" i="38"/>
  <c r="AE169" i="38"/>
  <c r="AE170" i="38" s="1"/>
  <c r="AE114" i="38"/>
  <c r="AE224" i="38"/>
  <c r="AE225" i="38" s="1"/>
  <c r="AE4" i="38"/>
  <c r="V148" i="37"/>
  <c r="V142" i="37"/>
  <c r="AB337" i="38"/>
  <c r="DE169" i="38"/>
  <c r="AB63" i="38"/>
  <c r="DE114" i="38"/>
  <c r="V151" i="37"/>
  <c r="V168" i="37"/>
  <c r="AC173" i="38"/>
  <c r="DD173" i="38" s="1"/>
  <c r="DC227" i="38"/>
  <c r="V172" i="37"/>
  <c r="V163" i="37"/>
  <c r="DE224" i="38"/>
  <c r="DD280" i="38"/>
  <c r="AC226" i="38"/>
  <c r="DE59" i="38"/>
  <c r="V170" i="37"/>
  <c r="AB228" i="38"/>
  <c r="AB229" i="38" s="1"/>
  <c r="DC229" i="38" s="1"/>
  <c r="DC172" i="38"/>
  <c r="V171" i="37"/>
  <c r="EJ376" i="38"/>
  <c r="BI377" i="38"/>
  <c r="V150" i="37"/>
  <c r="V177" i="37"/>
  <c r="V147" i="37"/>
  <c r="EH378" i="38"/>
  <c r="BG379" i="38"/>
  <c r="V157" i="37"/>
  <c r="AC118" i="38"/>
  <c r="AC119" i="38" s="1"/>
  <c r="U89" i="41"/>
  <c r="AB174" i="38"/>
  <c r="DC173" i="38"/>
  <c r="V156" i="37"/>
  <c r="V152" i="37"/>
  <c r="AB7" i="38"/>
  <c r="DE279" i="38"/>
  <c r="DC62" i="38"/>
  <c r="V164" i="37"/>
  <c r="AB119" i="38"/>
  <c r="AB284" i="38"/>
  <c r="DC283" i="38"/>
  <c r="AD171" i="38"/>
  <c r="V160" i="37"/>
  <c r="V161" i="37"/>
  <c r="U73" i="41"/>
  <c r="U63" i="41"/>
  <c r="U67" i="41"/>
  <c r="U75" i="41"/>
  <c r="U68" i="41"/>
  <c r="U78" i="41"/>
  <c r="U71" i="41"/>
  <c r="U80" i="41"/>
  <c r="U84" i="41"/>
  <c r="U76" i="41"/>
  <c r="U66" i="41"/>
  <c r="U69" i="41"/>
  <c r="U85" i="41"/>
  <c r="U77" i="41"/>
  <c r="U79" i="41"/>
  <c r="U86" i="41"/>
  <c r="U82" i="41"/>
  <c r="U74" i="41"/>
  <c r="U64" i="41"/>
  <c r="U72" i="41"/>
  <c r="U83" i="41"/>
  <c r="U70" i="41"/>
  <c r="U81" i="41"/>
  <c r="U65" i="41"/>
  <c r="U92" i="41"/>
  <c r="U94" i="41"/>
  <c r="U87" i="41"/>
  <c r="U100" i="41"/>
  <c r="U106" i="41"/>
  <c r="U112" i="41"/>
  <c r="U95" i="41"/>
  <c r="U108" i="41"/>
  <c r="U90" i="41"/>
  <c r="U101" i="41"/>
  <c r="U98" i="41"/>
  <c r="U111" i="41"/>
  <c r="U104" i="41"/>
  <c r="U93" i="41"/>
  <c r="U91" i="41"/>
  <c r="U88" i="41"/>
  <c r="U99" i="41"/>
  <c r="U109" i="41"/>
  <c r="U105" i="41"/>
  <c r="U110" i="41"/>
  <c r="U107" i="41"/>
  <c r="U102" i="41"/>
  <c r="U103" i="41"/>
  <c r="U97" i="41"/>
  <c r="U96" i="41"/>
  <c r="AC61" i="38"/>
  <c r="AD282" i="38"/>
  <c r="V176" i="37"/>
  <c r="V159" i="37"/>
  <c r="EL374" i="38"/>
  <c r="BK375" i="38"/>
  <c r="V149" i="37"/>
  <c r="AD336" i="38"/>
  <c r="DE336" i="38" s="1"/>
  <c r="AC281" i="38"/>
  <c r="V178" i="37"/>
  <c r="V165" i="37"/>
  <c r="AD117" i="38"/>
  <c r="DE117" i="38" s="1"/>
  <c r="EI377" i="38"/>
  <c r="BH378" i="38"/>
  <c r="U167" i="41"/>
  <c r="U169" i="41"/>
  <c r="U168" i="41"/>
  <c r="U170" i="41"/>
  <c r="U215" i="41"/>
  <c r="U218" i="41"/>
  <c r="U217" i="41"/>
  <c r="U216" i="41"/>
  <c r="U245" i="41"/>
  <c r="U244" i="41"/>
  <c r="U243" i="41"/>
  <c r="U246" i="41"/>
  <c r="U259" i="41"/>
  <c r="U261" i="41"/>
  <c r="U262" i="41"/>
  <c r="U260" i="41"/>
  <c r="U128" i="41"/>
  <c r="U124" i="41"/>
  <c r="U127" i="41"/>
  <c r="U125" i="41"/>
  <c r="U126" i="41"/>
  <c r="U129" i="41"/>
  <c r="U130" i="41"/>
  <c r="U186" i="41"/>
  <c r="U184" i="41"/>
  <c r="U183" i="41"/>
  <c r="U185" i="41"/>
  <c r="U253" i="41"/>
  <c r="U252" i="41"/>
  <c r="U254" i="41"/>
  <c r="U251" i="41"/>
  <c r="U250" i="41"/>
  <c r="U248" i="41"/>
  <c r="U247" i="41"/>
  <c r="U249" i="41"/>
  <c r="U221" i="41"/>
  <c r="U219" i="41"/>
  <c r="U222" i="41"/>
  <c r="U220" i="41"/>
  <c r="U144" i="41"/>
  <c r="U146" i="41"/>
  <c r="U145" i="41"/>
  <c r="U143" i="41"/>
  <c r="U192" i="41"/>
  <c r="U193" i="41"/>
  <c r="U191" i="41"/>
  <c r="U194" i="41"/>
  <c r="U225" i="41"/>
  <c r="U223" i="41"/>
  <c r="U226" i="41"/>
  <c r="U224" i="41"/>
  <c r="U239" i="41"/>
  <c r="U242" i="41"/>
  <c r="U240" i="41"/>
  <c r="U241" i="41"/>
  <c r="U275" i="41"/>
  <c r="U277" i="41"/>
  <c r="U276" i="41"/>
  <c r="U278" i="41"/>
  <c r="U238" i="41"/>
  <c r="U235" i="41"/>
  <c r="U236" i="41"/>
  <c r="U237" i="41"/>
  <c r="U176" i="41"/>
  <c r="U178" i="41"/>
  <c r="U177" i="41"/>
  <c r="U175" i="41"/>
  <c r="U227" i="41"/>
  <c r="U228" i="41"/>
  <c r="U230" i="41"/>
  <c r="U229" i="41"/>
  <c r="U214" i="41"/>
  <c r="U212" i="41"/>
  <c r="U213" i="41"/>
  <c r="U211" i="41"/>
  <c r="U147" i="41"/>
  <c r="U150" i="41"/>
  <c r="U148" i="41"/>
  <c r="U149" i="41"/>
  <c r="U203" i="41"/>
  <c r="U205" i="41"/>
  <c r="U206" i="41"/>
  <c r="U204" i="41"/>
  <c r="U274" i="41"/>
  <c r="U273" i="41"/>
  <c r="U272" i="41"/>
  <c r="U271" i="41"/>
  <c r="U160" i="41"/>
  <c r="U162" i="41"/>
  <c r="U159" i="41"/>
  <c r="U161" i="41"/>
  <c r="U134" i="41"/>
  <c r="U133" i="41"/>
  <c r="U131" i="41"/>
  <c r="U132" i="41"/>
  <c r="U256" i="41"/>
  <c r="U258" i="41"/>
  <c r="U257" i="41"/>
  <c r="U255" i="41"/>
  <c r="U189" i="41"/>
  <c r="U188" i="41"/>
  <c r="U187" i="41"/>
  <c r="U190" i="41"/>
  <c r="U172" i="41"/>
  <c r="U173" i="41"/>
  <c r="U174" i="41"/>
  <c r="U171" i="41"/>
  <c r="U233" i="41"/>
  <c r="U234" i="41"/>
  <c r="U232" i="41"/>
  <c r="U231" i="41"/>
  <c r="U198" i="41"/>
  <c r="U196" i="41"/>
  <c r="U195" i="41"/>
  <c r="U197" i="41"/>
  <c r="U165" i="41"/>
  <c r="U164" i="41"/>
  <c r="U163" i="41"/>
  <c r="U166" i="41"/>
  <c r="U180" i="41"/>
  <c r="U179" i="41"/>
  <c r="U182" i="41"/>
  <c r="U181" i="41"/>
  <c r="U156" i="41"/>
  <c r="U157" i="41"/>
  <c r="U155" i="41"/>
  <c r="U158" i="41"/>
  <c r="U281" i="41"/>
  <c r="U280" i="41"/>
  <c r="U282" i="41"/>
  <c r="U279" i="41"/>
  <c r="U283" i="41"/>
  <c r="U139" i="41"/>
  <c r="U140" i="41"/>
  <c r="U141" i="41"/>
  <c r="U142" i="41"/>
  <c r="U199" i="41"/>
  <c r="U202" i="41"/>
  <c r="U200" i="41"/>
  <c r="U201" i="41"/>
  <c r="U269" i="41"/>
  <c r="U267" i="41"/>
  <c r="U270" i="41"/>
  <c r="U268" i="41"/>
  <c r="U154" i="41"/>
  <c r="U153" i="41"/>
  <c r="U151" i="41"/>
  <c r="U152" i="41"/>
  <c r="U135" i="41"/>
  <c r="U136" i="41"/>
  <c r="U137" i="41"/>
  <c r="U138" i="41"/>
  <c r="U264" i="41"/>
  <c r="U265" i="41"/>
  <c r="U266" i="41"/>
  <c r="U263" i="41"/>
  <c r="U209" i="41"/>
  <c r="U208" i="41"/>
  <c r="U207" i="41"/>
  <c r="U210" i="41"/>
  <c r="AE171" i="38" l="1"/>
  <c r="DF225" i="38"/>
  <c r="AE226" i="38"/>
  <c r="DF226" i="38" s="1"/>
  <c r="DD119" i="38"/>
  <c r="AD283" i="38"/>
  <c r="AD284" i="38" s="1"/>
  <c r="DE282" i="38"/>
  <c r="EJ377" i="38"/>
  <c r="BI378" i="38"/>
  <c r="AD172" i="38"/>
  <c r="AD173" i="38" s="1"/>
  <c r="DE173" i="38" s="1"/>
  <c r="EI378" i="38"/>
  <c r="BH379" i="38"/>
  <c r="EL375" i="38"/>
  <c r="BK376" i="38"/>
  <c r="AC174" i="38"/>
  <c r="AE5" i="38"/>
  <c r="DC284" i="38"/>
  <c r="AB285" i="38"/>
  <c r="AC227" i="38"/>
  <c r="DE116" i="38"/>
  <c r="AD337" i="38"/>
  <c r="AD338" i="38" s="1"/>
  <c r="AE280" i="38"/>
  <c r="AB8" i="38"/>
  <c r="DC337" i="38"/>
  <c r="DF224" i="38"/>
  <c r="AE335" i="38"/>
  <c r="AC282" i="38"/>
  <c r="DF114" i="38"/>
  <c r="EK376" i="38"/>
  <c r="BJ377" i="38"/>
  <c r="DD336" i="38"/>
  <c r="AD62" i="38"/>
  <c r="DE61" i="38"/>
  <c r="AC8" i="38"/>
  <c r="DE171" i="38"/>
  <c r="AD118" i="38"/>
  <c r="DC228" i="38"/>
  <c r="DD226" i="38"/>
  <c r="AB64" i="38"/>
  <c r="AB65" i="38" s="1"/>
  <c r="DC65" i="38" s="1"/>
  <c r="DC63" i="38"/>
  <c r="DD281" i="38"/>
  <c r="AC62" i="38"/>
  <c r="DD61" i="38"/>
  <c r="DF59" i="38"/>
  <c r="DE281" i="38"/>
  <c r="AB230" i="38"/>
  <c r="DF279" i="38"/>
  <c r="AB338" i="38"/>
  <c r="AC338" i="38"/>
  <c r="V89" i="41"/>
  <c r="DD118" i="38"/>
  <c r="AC120" i="38"/>
  <c r="DD120" i="38" s="1"/>
  <c r="AD8" i="38"/>
  <c r="AD9" i="38" s="1"/>
  <c r="DF334" i="38"/>
  <c r="AB120" i="38"/>
  <c r="AD227" i="38"/>
  <c r="DE226" i="38"/>
  <c r="DC174" i="38"/>
  <c r="AB175" i="38"/>
  <c r="EH379" i="38"/>
  <c r="BG380" i="38"/>
  <c r="V82" i="41"/>
  <c r="V80" i="41"/>
  <c r="V66" i="41"/>
  <c r="V77" i="41"/>
  <c r="V64" i="41"/>
  <c r="V74" i="41"/>
  <c r="V86" i="41"/>
  <c r="V70" i="41"/>
  <c r="V65" i="41"/>
  <c r="V68" i="41"/>
  <c r="V72" i="41"/>
  <c r="V71" i="41"/>
  <c r="V83" i="41"/>
  <c r="V73" i="41"/>
  <c r="V79" i="41"/>
  <c r="V84" i="41"/>
  <c r="V76" i="41"/>
  <c r="V75" i="41"/>
  <c r="V63" i="41"/>
  <c r="V78" i="41"/>
  <c r="V85" i="41"/>
  <c r="V81" i="41"/>
  <c r="V69" i="41"/>
  <c r="V67" i="41"/>
  <c r="V87" i="41"/>
  <c r="V111" i="41"/>
  <c r="V93" i="41"/>
  <c r="V98" i="41"/>
  <c r="V109" i="41"/>
  <c r="V105" i="41"/>
  <c r="V110" i="41"/>
  <c r="V88" i="41"/>
  <c r="V107" i="41"/>
  <c r="V91" i="41"/>
  <c r="V101" i="41"/>
  <c r="V106" i="41"/>
  <c r="V100" i="41"/>
  <c r="V99" i="41"/>
  <c r="V96" i="41"/>
  <c r="V112" i="41"/>
  <c r="V92" i="41"/>
  <c r="V97" i="41"/>
  <c r="V108" i="41"/>
  <c r="V103" i="41"/>
  <c r="V104" i="41"/>
  <c r="V90" i="41"/>
  <c r="V95" i="41"/>
  <c r="V94" i="41"/>
  <c r="V102" i="41"/>
  <c r="AE115" i="38"/>
  <c r="AE172" i="38"/>
  <c r="AE173" i="38" s="1"/>
  <c r="AE60" i="38"/>
  <c r="DG373" i="38"/>
  <c r="AF374" i="38"/>
  <c r="V197" i="41"/>
  <c r="V195" i="41"/>
  <c r="V198" i="41"/>
  <c r="V196" i="41"/>
  <c r="V168" i="41"/>
  <c r="V169" i="41"/>
  <c r="V170" i="41"/>
  <c r="V167" i="41"/>
  <c r="V273" i="41"/>
  <c r="V271" i="41"/>
  <c r="V274" i="41"/>
  <c r="V272" i="41"/>
  <c r="V140" i="41"/>
  <c r="V141" i="41"/>
  <c r="V142" i="41"/>
  <c r="V139" i="41"/>
  <c r="V191" i="41"/>
  <c r="V194" i="41"/>
  <c r="V192" i="41"/>
  <c r="V193" i="41"/>
  <c r="V249" i="41"/>
  <c r="V250" i="41"/>
  <c r="V248" i="41"/>
  <c r="V247" i="41"/>
  <c r="V259" i="41"/>
  <c r="V260" i="41"/>
  <c r="V262" i="41"/>
  <c r="V261" i="41"/>
  <c r="V183" i="41"/>
  <c r="V186" i="41"/>
  <c r="V185" i="41"/>
  <c r="V184" i="41"/>
  <c r="V270" i="41"/>
  <c r="V269" i="41"/>
  <c r="V267" i="41"/>
  <c r="V268" i="41"/>
  <c r="V212" i="41"/>
  <c r="V211" i="41"/>
  <c r="V213" i="41"/>
  <c r="V214" i="41"/>
  <c r="V132" i="41"/>
  <c r="V131" i="41"/>
  <c r="V133" i="41"/>
  <c r="V134" i="41"/>
  <c r="V180" i="41"/>
  <c r="V181" i="41"/>
  <c r="V182" i="41"/>
  <c r="V179" i="41"/>
  <c r="V244" i="41"/>
  <c r="V243" i="41"/>
  <c r="V245" i="41"/>
  <c r="V246" i="41"/>
  <c r="V174" i="41"/>
  <c r="V173" i="41"/>
  <c r="V172" i="41"/>
  <c r="V171" i="41"/>
  <c r="V176" i="41"/>
  <c r="V177" i="41"/>
  <c r="V175" i="41"/>
  <c r="V178" i="41"/>
  <c r="V266" i="41"/>
  <c r="V264" i="41"/>
  <c r="V263" i="41"/>
  <c r="V265" i="41"/>
  <c r="V129" i="41"/>
  <c r="V128" i="41"/>
  <c r="V130" i="41"/>
  <c r="V127" i="41"/>
  <c r="V126" i="41"/>
  <c r="V125" i="41"/>
  <c r="V124" i="41"/>
  <c r="V138" i="41"/>
  <c r="V137" i="41"/>
  <c r="V136" i="41"/>
  <c r="V135" i="41"/>
  <c r="V240" i="41"/>
  <c r="V241" i="41"/>
  <c r="V239" i="41"/>
  <c r="V242" i="41"/>
  <c r="V220" i="41"/>
  <c r="V219" i="41"/>
  <c r="V222" i="41"/>
  <c r="V221" i="41"/>
  <c r="V216" i="41"/>
  <c r="V215" i="41"/>
  <c r="V218" i="41"/>
  <c r="V217" i="41"/>
  <c r="V150" i="41"/>
  <c r="V148" i="41"/>
  <c r="V147" i="41"/>
  <c r="V149" i="41"/>
  <c r="V236" i="41"/>
  <c r="V235" i="41"/>
  <c r="V238" i="41"/>
  <c r="V237" i="41"/>
  <c r="V158" i="41"/>
  <c r="V157" i="41"/>
  <c r="V155" i="41"/>
  <c r="V156" i="41"/>
  <c r="V188" i="41"/>
  <c r="V189" i="41"/>
  <c r="V187" i="41"/>
  <c r="V190" i="41"/>
  <c r="V229" i="41"/>
  <c r="V230" i="41"/>
  <c r="V228" i="41"/>
  <c r="V227" i="41"/>
  <c r="V200" i="41"/>
  <c r="V199" i="41"/>
  <c r="V202" i="41"/>
  <c r="V201" i="41"/>
  <c r="V166" i="41"/>
  <c r="V164" i="41"/>
  <c r="V163" i="41"/>
  <c r="V165" i="41"/>
  <c r="V154" i="41"/>
  <c r="V151" i="41"/>
  <c r="V153" i="41"/>
  <c r="V152" i="41"/>
  <c r="V279" i="41"/>
  <c r="V282" i="41"/>
  <c r="V280" i="41"/>
  <c r="V281" i="41"/>
  <c r="V255" i="41"/>
  <c r="V256" i="41"/>
  <c r="V257" i="41"/>
  <c r="V258" i="41"/>
  <c r="V205" i="41"/>
  <c r="V206" i="41"/>
  <c r="V204" i="41"/>
  <c r="V203" i="41"/>
  <c r="V225" i="41"/>
  <c r="V224" i="41"/>
  <c r="V223" i="41"/>
  <c r="V226" i="41"/>
  <c r="V283" i="41"/>
  <c r="V162" i="41"/>
  <c r="V161" i="41"/>
  <c r="V160" i="41"/>
  <c r="V159" i="41"/>
  <c r="V146" i="41"/>
  <c r="V143" i="41"/>
  <c r="V145" i="41"/>
  <c r="V144" i="41"/>
  <c r="V254" i="41"/>
  <c r="V251" i="41"/>
  <c r="V252" i="41"/>
  <c r="V253" i="41"/>
  <c r="V233" i="41"/>
  <c r="V231" i="41"/>
  <c r="V232" i="41"/>
  <c r="V234" i="41"/>
  <c r="V210" i="41"/>
  <c r="V209" i="41"/>
  <c r="V208" i="41"/>
  <c r="V207" i="41"/>
  <c r="V275" i="41"/>
  <c r="V276" i="41"/>
  <c r="V278" i="41"/>
  <c r="V277" i="41"/>
  <c r="DE284" i="38" l="1"/>
  <c r="AD285" i="38"/>
  <c r="DE285" i="38" s="1"/>
  <c r="AB66" i="38"/>
  <c r="DC66" i="38" s="1"/>
  <c r="DE338" i="38"/>
  <c r="AD339" i="38"/>
  <c r="DE339" i="38" s="1"/>
  <c r="AE227" i="38"/>
  <c r="DF227" i="38" s="1"/>
  <c r="AE281" i="38"/>
  <c r="DF280" i="38"/>
  <c r="AD10" i="38"/>
  <c r="AD11" i="38" s="1"/>
  <c r="AD12" i="38" s="1"/>
  <c r="EH380" i="38"/>
  <c r="BG381" i="38"/>
  <c r="AB176" i="38"/>
  <c r="DC175" i="38"/>
  <c r="AB9" i="38"/>
  <c r="DD227" i="38"/>
  <c r="AC63" i="38"/>
  <c r="AC64" i="38" s="1"/>
  <c r="DD62" i="38"/>
  <c r="AB286" i="38"/>
  <c r="AB287" i="38" s="1"/>
  <c r="DC285" i="38"/>
  <c r="DD174" i="38"/>
  <c r="AC175" i="38"/>
  <c r="DE283" i="38"/>
  <c r="AE116" i="38"/>
  <c r="AE117" i="38" s="1"/>
  <c r="DF115" i="38"/>
  <c r="DE337" i="38"/>
  <c r="DC64" i="38"/>
  <c r="AD174" i="38"/>
  <c r="AD286" i="38"/>
  <c r="AB231" i="38"/>
  <c r="DC231" i="38" s="1"/>
  <c r="DC230" i="38"/>
  <c r="AC339" i="38"/>
  <c r="DD338" i="38"/>
  <c r="DG374" i="38"/>
  <c r="AF375" i="38"/>
  <c r="AC283" i="38"/>
  <c r="DD282" i="38"/>
  <c r="AE6" i="38"/>
  <c r="AC121" i="38"/>
  <c r="EL376" i="38"/>
  <c r="BK377" i="38"/>
  <c r="AE61" i="38"/>
  <c r="DF61" i="38" s="1"/>
  <c r="DF60" i="38"/>
  <c r="DE227" i="38"/>
  <c r="AD228" i="38"/>
  <c r="DE228" i="38" s="1"/>
  <c r="AE174" i="38"/>
  <c r="AD119" i="38"/>
  <c r="DE118" i="38"/>
  <c r="DE62" i="38"/>
  <c r="AD63" i="38"/>
  <c r="AE336" i="38"/>
  <c r="AE337" i="38" s="1"/>
  <c r="DF337" i="38" s="1"/>
  <c r="DF335" i="38"/>
  <c r="DE172" i="38"/>
  <c r="AB121" i="38"/>
  <c r="AB339" i="38"/>
  <c r="DC338" i="38"/>
  <c r="AC228" i="38"/>
  <c r="EI379" i="38"/>
  <c r="BH380" i="38"/>
  <c r="AC9" i="38"/>
  <c r="EK377" i="38"/>
  <c r="BJ378" i="38"/>
  <c r="AD340" i="38"/>
  <c r="EJ378" i="38"/>
  <c r="BI379" i="38"/>
  <c r="AE282" i="38"/>
  <c r="DF282" i="38" s="1"/>
  <c r="AB67" i="38" l="1"/>
  <c r="DC67" i="38" s="1"/>
  <c r="AE228" i="38"/>
  <c r="AE229" i="38" s="1"/>
  <c r="DF229" i="38" s="1"/>
  <c r="AD229" i="38"/>
  <c r="DE229" i="38" s="1"/>
  <c r="DF117" i="38"/>
  <c r="AE118" i="38"/>
  <c r="DF118" i="38" s="1"/>
  <c r="DE340" i="38"/>
  <c r="AE175" i="38"/>
  <c r="AC65" i="38"/>
  <c r="AC66" i="38" s="1"/>
  <c r="DD66" i="38" s="1"/>
  <c r="DD64" i="38"/>
  <c r="AC340" i="38"/>
  <c r="DD339" i="38"/>
  <c r="DC286" i="38"/>
  <c r="DF281" i="38"/>
  <c r="EJ379" i="38"/>
  <c r="BI380" i="38"/>
  <c r="AC10" i="38"/>
  <c r="AC11" i="38" s="1"/>
  <c r="AB122" i="38"/>
  <c r="AB10" i="38"/>
  <c r="DC176" i="38"/>
  <c r="AB177" i="38"/>
  <c r="DC177" i="38" s="1"/>
  <c r="AE283" i="38"/>
  <c r="EH381" i="38"/>
  <c r="BG382" i="38"/>
  <c r="DF116" i="38"/>
  <c r="DF336" i="38"/>
  <c r="AE338" i="38"/>
  <c r="DF338" i="38" s="1"/>
  <c r="DD283" i="38"/>
  <c r="AC284" i="38"/>
  <c r="DE286" i="38"/>
  <c r="AB232" i="38"/>
  <c r="AE62" i="38"/>
  <c r="EI380" i="38"/>
  <c r="BH381" i="38"/>
  <c r="DC339" i="38"/>
  <c r="AD120" i="38"/>
  <c r="AD121" i="38" s="1"/>
  <c r="AD13" i="38"/>
  <c r="DG375" i="38"/>
  <c r="AF376" i="38"/>
  <c r="AC176" i="38"/>
  <c r="AC177" i="38" s="1"/>
  <c r="DD175" i="38"/>
  <c r="AD287" i="38"/>
  <c r="EK378" i="38"/>
  <c r="BJ379" i="38"/>
  <c r="DD228" i="38"/>
  <c r="AC229" i="38"/>
  <c r="AC230" i="38" s="1"/>
  <c r="DE119" i="38"/>
  <c r="EL377" i="38"/>
  <c r="BK378" i="38"/>
  <c r="AD341" i="38"/>
  <c r="DE341" i="38" s="1"/>
  <c r="AB340" i="38"/>
  <c r="AD64" i="38"/>
  <c r="DE63" i="38"/>
  <c r="AE7" i="38"/>
  <c r="AB288" i="38"/>
  <c r="DC287" i="38"/>
  <c r="DD121" i="38"/>
  <c r="AC122" i="38"/>
  <c r="DD122" i="38" s="1"/>
  <c r="AC341" i="38"/>
  <c r="DD341" i="38" s="1"/>
  <c r="AE63" i="38"/>
  <c r="DF63" i="38" s="1"/>
  <c r="DD63" i="38"/>
  <c r="AD175" i="38"/>
  <c r="DE174" i="38"/>
  <c r="AD176" i="38"/>
  <c r="DE176" i="38" s="1"/>
  <c r="AE230" i="38" l="1"/>
  <c r="DF230" i="38" s="1"/>
  <c r="AB68" i="38"/>
  <c r="DC68" i="38" s="1"/>
  <c r="DF228" i="38"/>
  <c r="AB69" i="38"/>
  <c r="DC69" i="38" s="1"/>
  <c r="AE64" i="38"/>
  <c r="DF64" i="38" s="1"/>
  <c r="AD230" i="38"/>
  <c r="DE230" i="38" s="1"/>
  <c r="DE121" i="38"/>
  <c r="AD122" i="38"/>
  <c r="DD230" i="38"/>
  <c r="DD177" i="38"/>
  <c r="AC178" i="38"/>
  <c r="DD178" i="38" s="1"/>
  <c r="EL378" i="38"/>
  <c r="BK379" i="38"/>
  <c r="DC232" i="38"/>
  <c r="AB233" i="38"/>
  <c r="AD288" i="38"/>
  <c r="AD65" i="38"/>
  <c r="DE64" i="38"/>
  <c r="DD176" i="38"/>
  <c r="EI381" i="38"/>
  <c r="BH382" i="38"/>
  <c r="AE176" i="38"/>
  <c r="AC67" i="38"/>
  <c r="AD14" i="38"/>
  <c r="AB178" i="38"/>
  <c r="AE231" i="38"/>
  <c r="AE232" i="38" s="1"/>
  <c r="DE120" i="38"/>
  <c r="DD284" i="38"/>
  <c r="AC285" i="38"/>
  <c r="AE284" i="38"/>
  <c r="DF283" i="38"/>
  <c r="AC342" i="38"/>
  <c r="AE8" i="38"/>
  <c r="DD340" i="38"/>
  <c r="DC288" i="38"/>
  <c r="AB289" i="38"/>
  <c r="DC340" i="38"/>
  <c r="AB341" i="38"/>
  <c r="DC341" i="38" s="1"/>
  <c r="EK379" i="38"/>
  <c r="BJ380" i="38"/>
  <c r="DF62" i="38"/>
  <c r="AB123" i="38"/>
  <c r="AE119" i="38"/>
  <c r="DG376" i="38"/>
  <c r="AF377" i="38"/>
  <c r="AC12" i="38"/>
  <c r="EH382" i="38"/>
  <c r="BG383" i="38"/>
  <c r="EH383" i="38" s="1"/>
  <c r="DD65" i="38"/>
  <c r="AD342" i="38"/>
  <c r="DE175" i="38"/>
  <c r="AD177" i="38"/>
  <c r="AC123" i="38"/>
  <c r="DD229" i="38"/>
  <c r="DE287" i="38"/>
  <c r="AE339" i="38"/>
  <c r="EJ380" i="38"/>
  <c r="BI381" i="38"/>
  <c r="AB11" i="38"/>
  <c r="AC231" i="38"/>
  <c r="AB70" i="38" l="1"/>
  <c r="DC70" i="38" s="1"/>
  <c r="AE65" i="38"/>
  <c r="AD289" i="38"/>
  <c r="DE289" i="38" s="1"/>
  <c r="AC179" i="38"/>
  <c r="DD179" i="38" s="1"/>
  <c r="AB342" i="38"/>
  <c r="DC342" i="38" s="1"/>
  <c r="AB71" i="38"/>
  <c r="AD231" i="38"/>
  <c r="DE231" i="38" s="1"/>
  <c r="DF232" i="38"/>
  <c r="AC124" i="38"/>
  <c r="DD123" i="38"/>
  <c r="DD285" i="38"/>
  <c r="AE233" i="38"/>
  <c r="EL379" i="38"/>
  <c r="BK380" i="38"/>
  <c r="AB12" i="38"/>
  <c r="DF339" i="38"/>
  <c r="AE340" i="38"/>
  <c r="AE342" i="38" s="1"/>
  <c r="DF342" i="38" s="1"/>
  <c r="AE341" i="38"/>
  <c r="DF341" i="38" s="1"/>
  <c r="AC13" i="38"/>
  <c r="DF119" i="38"/>
  <c r="AB124" i="38"/>
  <c r="DF231" i="38"/>
  <c r="DC178" i="38"/>
  <c r="AB179" i="38"/>
  <c r="EI382" i="38"/>
  <c r="BH383" i="38"/>
  <c r="EI383" i="38" s="1"/>
  <c r="EJ381" i="38"/>
  <c r="BI382" i="38"/>
  <c r="AE120" i="38"/>
  <c r="AE121" i="38" s="1"/>
  <c r="DF121" i="38" s="1"/>
  <c r="DD67" i="38"/>
  <c r="AC68" i="38"/>
  <c r="DC289" i="38"/>
  <c r="AB290" i="38"/>
  <c r="AE177" i="38"/>
  <c r="AD232" i="38"/>
  <c r="DD231" i="38"/>
  <c r="AC232" i="38"/>
  <c r="AE66" i="38"/>
  <c r="DE122" i="38"/>
  <c r="AD123" i="38"/>
  <c r="AD343" i="38"/>
  <c r="DE342" i="38"/>
  <c r="DG377" i="38"/>
  <c r="AF378" i="38"/>
  <c r="DD342" i="38"/>
  <c r="AC343" i="38"/>
  <c r="AD15" i="38"/>
  <c r="DC233" i="38"/>
  <c r="AB234" i="38"/>
  <c r="EK380" i="38"/>
  <c r="BJ381" i="38"/>
  <c r="AC180" i="38"/>
  <c r="DE177" i="38"/>
  <c r="AD178" i="38"/>
  <c r="AE9" i="38"/>
  <c r="DF284" i="38"/>
  <c r="AE285" i="38"/>
  <c r="AE286" i="38" s="1"/>
  <c r="DE65" i="38"/>
  <c r="AD66" i="38"/>
  <c r="AD67" i="38" s="1"/>
  <c r="DE67" i="38" s="1"/>
  <c r="DE288" i="38"/>
  <c r="AC286" i="38"/>
  <c r="DF65" i="38"/>
  <c r="AD291" i="38" l="1"/>
  <c r="AD290" i="38"/>
  <c r="DE290" i="38" s="1"/>
  <c r="AB343" i="38"/>
  <c r="DC343" i="38" s="1"/>
  <c r="AE343" i="38"/>
  <c r="DF343" i="38" s="1"/>
  <c r="DC71" i="38"/>
  <c r="AB72" i="38"/>
  <c r="DF286" i="38"/>
  <c r="AE287" i="38"/>
  <c r="DF287" i="38" s="1"/>
  <c r="DD343" i="38"/>
  <c r="AC344" i="38"/>
  <c r="DD232" i="38"/>
  <c r="AC233" i="38"/>
  <c r="DE66" i="38"/>
  <c r="DE123" i="38"/>
  <c r="AD124" i="38"/>
  <c r="DE232" i="38"/>
  <c r="AD233" i="38"/>
  <c r="AB180" i="38"/>
  <c r="DC179" i="38"/>
  <c r="EK381" i="38"/>
  <c r="BJ382" i="38"/>
  <c r="AE178" i="38"/>
  <c r="DE291" i="38"/>
  <c r="AD292" i="38"/>
  <c r="DF340" i="38"/>
  <c r="DF233" i="38"/>
  <c r="AE234" i="38"/>
  <c r="DE178" i="38"/>
  <c r="AD179" i="38"/>
  <c r="DE179" i="38" s="1"/>
  <c r="EJ382" i="38"/>
  <c r="BI383" i="38"/>
  <c r="EJ383" i="38" s="1"/>
  <c r="DG378" i="38"/>
  <c r="AF379" i="38"/>
  <c r="DD68" i="38"/>
  <c r="AC69" i="38"/>
  <c r="AB125" i="38"/>
  <c r="AB13" i="38"/>
  <c r="DD286" i="38"/>
  <c r="AC287" i="38"/>
  <c r="DC234" i="38"/>
  <c r="AB235" i="38"/>
  <c r="DD124" i="38"/>
  <c r="AC125" i="38"/>
  <c r="AE10" i="38"/>
  <c r="AE11" i="38" s="1"/>
  <c r="AE12" i="38" s="1"/>
  <c r="DF285" i="38"/>
  <c r="DD180" i="38"/>
  <c r="AC181" i="38"/>
  <c r="AD16" i="38"/>
  <c r="DC290" i="38"/>
  <c r="AB291" i="38"/>
  <c r="DF120" i="38"/>
  <c r="AD68" i="38"/>
  <c r="DF66" i="38"/>
  <c r="AE67" i="38"/>
  <c r="AE122" i="38"/>
  <c r="EL380" i="38"/>
  <c r="BK381" i="38"/>
  <c r="AB344" i="38"/>
  <c r="DE343" i="38"/>
  <c r="AD344" i="38"/>
  <c r="AC14" i="38"/>
  <c r="AE288" i="38" l="1"/>
  <c r="AE344" i="38"/>
  <c r="DF344" i="38" s="1"/>
  <c r="AE345" i="38"/>
  <c r="AD180" i="38"/>
  <c r="AD181" i="38" s="1"/>
  <c r="DC72" i="38"/>
  <c r="AB73" i="38"/>
  <c r="AE13" i="38"/>
  <c r="AE14" i="38" s="1"/>
  <c r="DC344" i="38"/>
  <c r="AB345" i="38"/>
  <c r="DC291" i="38"/>
  <c r="AB292" i="38"/>
  <c r="AC288" i="38"/>
  <c r="DD287" i="38"/>
  <c r="DC180" i="38"/>
  <c r="AB181" i="38"/>
  <c r="DD233" i="38"/>
  <c r="AC234" i="38"/>
  <c r="AC15" i="38"/>
  <c r="EL381" i="38"/>
  <c r="BK382" i="38"/>
  <c r="AD69" i="38"/>
  <c r="DE68" i="38"/>
  <c r="DF234" i="38"/>
  <c r="AE235" i="38"/>
  <c r="DD125" i="38"/>
  <c r="AC126" i="38"/>
  <c r="AB14" i="38"/>
  <c r="AD17" i="38"/>
  <c r="DF345" i="38"/>
  <c r="AE346" i="38"/>
  <c r="AE179" i="38"/>
  <c r="AD234" i="38"/>
  <c r="DE233" i="38"/>
  <c r="DF122" i="38"/>
  <c r="AE123" i="38"/>
  <c r="AB126" i="38"/>
  <c r="EK382" i="38"/>
  <c r="BJ383" i="38"/>
  <c r="EK383" i="38" s="1"/>
  <c r="DE124" i="38"/>
  <c r="AD125" i="38"/>
  <c r="DD344" i="38"/>
  <c r="AC345" i="38"/>
  <c r="DE344" i="38"/>
  <c r="AD345" i="38"/>
  <c r="DF67" i="38"/>
  <c r="AE68" i="38"/>
  <c r="DC235" i="38"/>
  <c r="AB236" i="38"/>
  <c r="DD69" i="38"/>
  <c r="AC70" i="38"/>
  <c r="DE292" i="38"/>
  <c r="AD293" i="38"/>
  <c r="DD181" i="38"/>
  <c r="AC182" i="38"/>
  <c r="DG379" i="38"/>
  <c r="AF380" i="38"/>
  <c r="DF288" i="38" l="1"/>
  <c r="AE289" i="38"/>
  <c r="DE180" i="38"/>
  <c r="DC73" i="38"/>
  <c r="AB74" i="38"/>
  <c r="DD345" i="38"/>
  <c r="AC346" i="38"/>
  <c r="DD126" i="38"/>
  <c r="AC127" i="38"/>
  <c r="DC292" i="38"/>
  <c r="AB293" i="38"/>
  <c r="AC16" i="38"/>
  <c r="DE125" i="38"/>
  <c r="AD126" i="38"/>
  <c r="DC345" i="38"/>
  <c r="AB346" i="38"/>
  <c r="DF235" i="38"/>
  <c r="AE236" i="38"/>
  <c r="DD234" i="38"/>
  <c r="AC235" i="38"/>
  <c r="DE293" i="38"/>
  <c r="AD294" i="38"/>
  <c r="DF123" i="38"/>
  <c r="AE124" i="38"/>
  <c r="AD18" i="38"/>
  <c r="AB15" i="38"/>
  <c r="DG380" i="38"/>
  <c r="AF381" i="38"/>
  <c r="DF68" i="38"/>
  <c r="AE69" i="38"/>
  <c r="DD70" i="38"/>
  <c r="AC71" i="38"/>
  <c r="AE180" i="38"/>
  <c r="DE345" i="38"/>
  <c r="AD346" i="38"/>
  <c r="DE234" i="38"/>
  <c r="AD235" i="38"/>
  <c r="AB182" i="38"/>
  <c r="DC181" i="38"/>
  <c r="DD182" i="38"/>
  <c r="AC183" i="38"/>
  <c r="DC236" i="38"/>
  <c r="AB237" i="38"/>
  <c r="AB127" i="38"/>
  <c r="DE69" i="38"/>
  <c r="AD70" i="38"/>
  <c r="DE181" i="38"/>
  <c r="AD182" i="38"/>
  <c r="EL382" i="38"/>
  <c r="BK383" i="38"/>
  <c r="EL383" i="38" s="1"/>
  <c r="AE15" i="38"/>
  <c r="DF346" i="38"/>
  <c r="AE347" i="38"/>
  <c r="DD288" i="38"/>
  <c r="AC289" i="38"/>
  <c r="DF289" i="38" l="1"/>
  <c r="AE290" i="38"/>
  <c r="AB75" i="38"/>
  <c r="DC74" i="38"/>
  <c r="DD235" i="38"/>
  <c r="AC236" i="38"/>
  <c r="DC182" i="38"/>
  <c r="AB183" i="38"/>
  <c r="AE181" i="38"/>
  <c r="DF347" i="38"/>
  <c r="AE348" i="38"/>
  <c r="DF236" i="38"/>
  <c r="AE237" i="38"/>
  <c r="DC293" i="38"/>
  <c r="AB294" i="38"/>
  <c r="AD236" i="38"/>
  <c r="DE235" i="38"/>
  <c r="AB16" i="38"/>
  <c r="DG381" i="38"/>
  <c r="AF382" i="38"/>
  <c r="AE16" i="38"/>
  <c r="AB128" i="38"/>
  <c r="DD71" i="38"/>
  <c r="AC72" i="38"/>
  <c r="DC346" i="38"/>
  <c r="AB347" i="38"/>
  <c r="DD127" i="38"/>
  <c r="AC128" i="38"/>
  <c r="DE346" i="38"/>
  <c r="AD347" i="38"/>
  <c r="DE70" i="38"/>
  <c r="AD71" i="38"/>
  <c r="DC237" i="38"/>
  <c r="AB238" i="38"/>
  <c r="AD19" i="38"/>
  <c r="DD346" i="38"/>
  <c r="AC347" i="38"/>
  <c r="AC17" i="38"/>
  <c r="DD289" i="38"/>
  <c r="AC290" i="38"/>
  <c r="DD183" i="38"/>
  <c r="AC184" i="38"/>
  <c r="DF124" i="38"/>
  <c r="AE125" i="38"/>
  <c r="DE126" i="38"/>
  <c r="AD127" i="38"/>
  <c r="DE182" i="38"/>
  <c r="AD183" i="38"/>
  <c r="DF69" i="38"/>
  <c r="AE70" i="38"/>
  <c r="DE294" i="38"/>
  <c r="AD295" i="38"/>
  <c r="DF290" i="38" l="1"/>
  <c r="AE291" i="38"/>
  <c r="DC75" i="38"/>
  <c r="AB76" i="38"/>
  <c r="DG382" i="38"/>
  <c r="AF383" i="38"/>
  <c r="DG383" i="38" s="1"/>
  <c r="AB17" i="38"/>
  <c r="AE182" i="38"/>
  <c r="DD184" i="38"/>
  <c r="AC185" i="38"/>
  <c r="AC18" i="38"/>
  <c r="DE347" i="38"/>
  <c r="AD348" i="38"/>
  <c r="DF348" i="38"/>
  <c r="AE349" i="38"/>
  <c r="DC183" i="38"/>
  <c r="AB184" i="38"/>
  <c r="AC291" i="38"/>
  <c r="DD290" i="38"/>
  <c r="DD347" i="38"/>
  <c r="AC348" i="38"/>
  <c r="AB129" i="38"/>
  <c r="DF125" i="38"/>
  <c r="AE126" i="38"/>
  <c r="DE236" i="38"/>
  <c r="AD237" i="38"/>
  <c r="DE71" i="38"/>
  <c r="AD72" i="38"/>
  <c r="DE183" i="38"/>
  <c r="AD184" i="38"/>
  <c r="AD20" i="38"/>
  <c r="DD128" i="38"/>
  <c r="AC129" i="38"/>
  <c r="DD236" i="38"/>
  <c r="AC237" i="38"/>
  <c r="DC294" i="38"/>
  <c r="AB295" i="38"/>
  <c r="DC347" i="38"/>
  <c r="AB348" i="38"/>
  <c r="DE295" i="38"/>
  <c r="AD296" i="38"/>
  <c r="DE127" i="38"/>
  <c r="AD128" i="38"/>
  <c r="AE17" i="38"/>
  <c r="DF237" i="38"/>
  <c r="AE238" i="38"/>
  <c r="DF70" i="38"/>
  <c r="AE71" i="38"/>
  <c r="DC238" i="38"/>
  <c r="AB239" i="38"/>
  <c r="DD72" i="38"/>
  <c r="AC73" i="38"/>
  <c r="AE292" i="38" l="1"/>
  <c r="DF291" i="38"/>
  <c r="DC76" i="38"/>
  <c r="AB77" i="38"/>
  <c r="AB130" i="38"/>
  <c r="AD21" i="38"/>
  <c r="DE348" i="38"/>
  <c r="AD349" i="38"/>
  <c r="DD348" i="38"/>
  <c r="AC349" i="38"/>
  <c r="DF238" i="38"/>
  <c r="AE239" i="38"/>
  <c r="AE18" i="38"/>
  <c r="DC295" i="38"/>
  <c r="AB296" i="38"/>
  <c r="DE184" i="38"/>
  <c r="AD185" i="38"/>
  <c r="AC19" i="38"/>
  <c r="AB18" i="38"/>
  <c r="DE128" i="38"/>
  <c r="AD129" i="38"/>
  <c r="DE72" i="38"/>
  <c r="AD73" i="38"/>
  <c r="DD291" i="38"/>
  <c r="AC292" i="38"/>
  <c r="DD185" i="38"/>
  <c r="AC186" i="38"/>
  <c r="DD73" i="38"/>
  <c r="AC74" i="38"/>
  <c r="DC184" i="38"/>
  <c r="AB185" i="38"/>
  <c r="DD129" i="38"/>
  <c r="AC130" i="38"/>
  <c r="DE296" i="38"/>
  <c r="AD297" i="38"/>
  <c r="DE237" i="38"/>
  <c r="AD238" i="38"/>
  <c r="DC239" i="38"/>
  <c r="AB240" i="38"/>
  <c r="DD237" i="38"/>
  <c r="AC238" i="38"/>
  <c r="DF349" i="38"/>
  <c r="AE350" i="38"/>
  <c r="AE183" i="38"/>
  <c r="DF71" i="38"/>
  <c r="AE72" i="38"/>
  <c r="DC348" i="38"/>
  <c r="AB349" i="38"/>
  <c r="DF126" i="38"/>
  <c r="AE127" i="38"/>
  <c r="DF292" i="38" l="1"/>
  <c r="AE293" i="38"/>
  <c r="DC77" i="38"/>
  <c r="AB78" i="38"/>
  <c r="AD22" i="38"/>
  <c r="DF127" i="38"/>
  <c r="AE128" i="38"/>
  <c r="DF350" i="38"/>
  <c r="AE351" i="38"/>
  <c r="DE297" i="38"/>
  <c r="AD298" i="38"/>
  <c r="DE73" i="38"/>
  <c r="AD74" i="38"/>
  <c r="DF239" i="38"/>
  <c r="AE240" i="38"/>
  <c r="DD349" i="38"/>
  <c r="AC350" i="38"/>
  <c r="DC349" i="38"/>
  <c r="AB350" i="38"/>
  <c r="DD130" i="38"/>
  <c r="AC131" i="38"/>
  <c r="DE129" i="38"/>
  <c r="AD130" i="38"/>
  <c r="AC20" i="38"/>
  <c r="AE184" i="38"/>
  <c r="DF72" i="38"/>
  <c r="AE73" i="38"/>
  <c r="DD238" i="38"/>
  <c r="AC239" i="38"/>
  <c r="DC185" i="38"/>
  <c r="AB186" i="38"/>
  <c r="DE185" i="38"/>
  <c r="AD186" i="38"/>
  <c r="DC240" i="38"/>
  <c r="AB241" i="38"/>
  <c r="DD74" i="38"/>
  <c r="AC75" i="38"/>
  <c r="AB131" i="38"/>
  <c r="DE238" i="38"/>
  <c r="AD239" i="38"/>
  <c r="DC296" i="38"/>
  <c r="AB297" i="38"/>
  <c r="DE349" i="38"/>
  <c r="AD350" i="38"/>
  <c r="DD186" i="38"/>
  <c r="AC187" i="38"/>
  <c r="DD292" i="38"/>
  <c r="AC293" i="38"/>
  <c r="AB19" i="38"/>
  <c r="AE19" i="38"/>
  <c r="DF293" i="38" l="1"/>
  <c r="AE294" i="38"/>
  <c r="DC78" i="38"/>
  <c r="AB79" i="38"/>
  <c r="DC350" i="38"/>
  <c r="AB351" i="38"/>
  <c r="DF351" i="38"/>
  <c r="AE352" i="38"/>
  <c r="AB132" i="38"/>
  <c r="AE20" i="38"/>
  <c r="DD350" i="38"/>
  <c r="AC351" i="38"/>
  <c r="DF128" i="38"/>
  <c r="AE129" i="38"/>
  <c r="AC21" i="38"/>
  <c r="DD187" i="38"/>
  <c r="AC188" i="38"/>
  <c r="DD75" i="38"/>
  <c r="AC76" i="38"/>
  <c r="DC186" i="38"/>
  <c r="AB187" i="38"/>
  <c r="DF240" i="38"/>
  <c r="AE241" i="38"/>
  <c r="DE130" i="38"/>
  <c r="AD131" i="38"/>
  <c r="DE350" i="38"/>
  <c r="AD351" i="38"/>
  <c r="DC241" i="38"/>
  <c r="AB242" i="38"/>
  <c r="DD239" i="38"/>
  <c r="AC240" i="38"/>
  <c r="AD23" i="38"/>
  <c r="AB20" i="38"/>
  <c r="DC297" i="38"/>
  <c r="AB298" i="38"/>
  <c r="DF73" i="38"/>
  <c r="AE74" i="38"/>
  <c r="DE74" i="38"/>
  <c r="AD75" i="38"/>
  <c r="DD131" i="38"/>
  <c r="AC132" i="38"/>
  <c r="DD293" i="38"/>
  <c r="AC294" i="38"/>
  <c r="DE298" i="38"/>
  <c r="AD299" i="38"/>
  <c r="DE239" i="38"/>
  <c r="AD240" i="38"/>
  <c r="DE186" i="38"/>
  <c r="AD187" i="38"/>
  <c r="AE185" i="38"/>
  <c r="DF294" i="38" l="1"/>
  <c r="AE295" i="38"/>
  <c r="DC79" i="38"/>
  <c r="AB80" i="38"/>
  <c r="DF241" i="38"/>
  <c r="AE242" i="38"/>
  <c r="DE187" i="38"/>
  <c r="AD188" i="38"/>
  <c r="AD24" i="38"/>
  <c r="DE75" i="38"/>
  <c r="AD76" i="38"/>
  <c r="DC187" i="38"/>
  <c r="AB188" i="38"/>
  <c r="DE240" i="38"/>
  <c r="AD241" i="38"/>
  <c r="DD240" i="38"/>
  <c r="AC241" i="38"/>
  <c r="DF129" i="38"/>
  <c r="AE130" i="38"/>
  <c r="AB133" i="38"/>
  <c r="DF74" i="38"/>
  <c r="AE75" i="38"/>
  <c r="DD76" i="38"/>
  <c r="AC77" i="38"/>
  <c r="DC242" i="38"/>
  <c r="AB243" i="38"/>
  <c r="DD351" i="38"/>
  <c r="AC352" i="38"/>
  <c r="DF352" i="38"/>
  <c r="AE353" i="38"/>
  <c r="AC22" i="38"/>
  <c r="DC298" i="38"/>
  <c r="AB299" i="38"/>
  <c r="DD188" i="38"/>
  <c r="AC189" i="38"/>
  <c r="DE351" i="38"/>
  <c r="AD352" i="38"/>
  <c r="DC351" i="38"/>
  <c r="AB352" i="38"/>
  <c r="AE186" i="38"/>
  <c r="DE299" i="38"/>
  <c r="AD300" i="38"/>
  <c r="DD294" i="38"/>
  <c r="AC295" i="38"/>
  <c r="AE21" i="38"/>
  <c r="DE131" i="38"/>
  <c r="AD132" i="38"/>
  <c r="AB21" i="38"/>
  <c r="DD132" i="38"/>
  <c r="AC133" i="38"/>
  <c r="DF295" i="38" l="1"/>
  <c r="AE296" i="38"/>
  <c r="DF296" i="38" s="1"/>
  <c r="DC80" i="38"/>
  <c r="AB81" i="38"/>
  <c r="AC23" i="38"/>
  <c r="AB22" i="38"/>
  <c r="DC188" i="38"/>
  <c r="AB189" i="38"/>
  <c r="DD133" i="38"/>
  <c r="AC134" i="38"/>
  <c r="DE300" i="38"/>
  <c r="AD301" i="38"/>
  <c r="DF353" i="38"/>
  <c r="AE354" i="38"/>
  <c r="DD295" i="38"/>
  <c r="AC296" i="38"/>
  <c r="DE352" i="38"/>
  <c r="AD353" i="38"/>
  <c r="DE76" i="38"/>
  <c r="AD77" i="38"/>
  <c r="DF242" i="38"/>
  <c r="AE243" i="38"/>
  <c r="DE188" i="38"/>
  <c r="AD189" i="38"/>
  <c r="DD352" i="38"/>
  <c r="AC353" i="38"/>
  <c r="DF75" i="38"/>
  <c r="AE76" i="38"/>
  <c r="DE132" i="38"/>
  <c r="AD133" i="38"/>
  <c r="AB134" i="38"/>
  <c r="DE241" i="38"/>
  <c r="AD242" i="38"/>
  <c r="DD189" i="38"/>
  <c r="AC190" i="38"/>
  <c r="DC243" i="38"/>
  <c r="AB244" i="38"/>
  <c r="AE22" i="38"/>
  <c r="DF130" i="38"/>
  <c r="AE131" i="38"/>
  <c r="DC299" i="38"/>
  <c r="AB300" i="38"/>
  <c r="AE187" i="38"/>
  <c r="DD77" i="38"/>
  <c r="AC78" i="38"/>
  <c r="DD241" i="38"/>
  <c r="AC242" i="38"/>
  <c r="AD25" i="38"/>
  <c r="DC352" i="38"/>
  <c r="AB353" i="38"/>
  <c r="AE297" i="38" l="1"/>
  <c r="DC81" i="38"/>
  <c r="AB82" i="38"/>
  <c r="DE353" i="38"/>
  <c r="AD354" i="38"/>
  <c r="DF76" i="38"/>
  <c r="AE77" i="38"/>
  <c r="DD296" i="38"/>
  <c r="AC297" i="38"/>
  <c r="DD190" i="38"/>
  <c r="AC191" i="38"/>
  <c r="DE242" i="38"/>
  <c r="AD243" i="38"/>
  <c r="DD353" i="38"/>
  <c r="AC354" i="38"/>
  <c r="DC189" i="38"/>
  <c r="AB190" i="38"/>
  <c r="DC300" i="38"/>
  <c r="AB301" i="38"/>
  <c r="AD26" i="38"/>
  <c r="DF354" i="38"/>
  <c r="AE355" i="38"/>
  <c r="AB23" i="38"/>
  <c r="DC353" i="38"/>
  <c r="AB354" i="38"/>
  <c r="DF131" i="38"/>
  <c r="AE132" i="38"/>
  <c r="DE189" i="38"/>
  <c r="AD190" i="38"/>
  <c r="DD242" i="38"/>
  <c r="AC243" i="38"/>
  <c r="DE301" i="38"/>
  <c r="AD302" i="38"/>
  <c r="AC24" i="38"/>
  <c r="DF243" i="38"/>
  <c r="AE244" i="38"/>
  <c r="DD78" i="38"/>
  <c r="AC79" i="38"/>
  <c r="AE23" i="38"/>
  <c r="AB135" i="38"/>
  <c r="DD134" i="38"/>
  <c r="AC135" i="38"/>
  <c r="DE77" i="38"/>
  <c r="AD78" i="38"/>
  <c r="AE188" i="38"/>
  <c r="DC244" i="38"/>
  <c r="AB245" i="38"/>
  <c r="DE133" i="38"/>
  <c r="AD134" i="38"/>
  <c r="N19" i="35"/>
  <c r="N31" i="35"/>
  <c r="N43" i="35"/>
  <c r="N34" i="35"/>
  <c r="R13" i="37" s="1"/>
  <c r="N8" i="35"/>
  <c r="N32" i="35"/>
  <c r="N44" i="35"/>
  <c r="N25" i="35"/>
  <c r="N37" i="35"/>
  <c r="N35" i="35"/>
  <c r="N21" i="35"/>
  <c r="N14" i="35"/>
  <c r="R8" i="37" s="1"/>
  <c r="N50" i="35"/>
  <c r="R17" i="37" s="1"/>
  <c r="N7" i="35"/>
  <c r="N16" i="35"/>
  <c r="N33" i="35"/>
  <c r="N47" i="35"/>
  <c r="DF297" i="38" l="1"/>
  <c r="AE298" i="38"/>
  <c r="AB83" i="38"/>
  <c r="DC82" i="38"/>
  <c r="AB136" i="38"/>
  <c r="R146" i="37"/>
  <c r="DE302" i="38"/>
  <c r="AD303" i="38"/>
  <c r="AB24" i="38"/>
  <c r="DD297" i="38"/>
  <c r="AC298" i="38"/>
  <c r="DC301" i="38"/>
  <c r="AB302" i="38"/>
  <c r="AE189" i="38"/>
  <c r="DD243" i="38"/>
  <c r="AC244" i="38"/>
  <c r="DF355" i="38"/>
  <c r="AE356" i="38"/>
  <c r="DC354" i="38"/>
  <c r="AB355" i="38"/>
  <c r="R150" i="37"/>
  <c r="AE24" i="38"/>
  <c r="DC190" i="38"/>
  <c r="AB191" i="38"/>
  <c r="DF77" i="38"/>
  <c r="AE78" i="38"/>
  <c r="R141" i="37"/>
  <c r="DE78" i="38"/>
  <c r="AD79" i="38"/>
  <c r="AC25" i="38"/>
  <c r="DD79" i="38"/>
  <c r="AC80" i="38"/>
  <c r="DE190" i="38"/>
  <c r="AD191" i="38"/>
  <c r="DD354" i="38"/>
  <c r="AC355" i="38"/>
  <c r="DE354" i="38"/>
  <c r="AD355" i="38"/>
  <c r="DD135" i="38"/>
  <c r="AC136" i="38"/>
  <c r="DC245" i="38"/>
  <c r="AB246" i="38"/>
  <c r="DF132" i="38"/>
  <c r="AE133" i="38"/>
  <c r="DE243" i="38"/>
  <c r="AD244" i="38"/>
  <c r="DE134" i="38"/>
  <c r="AD135" i="38"/>
  <c r="DF244" i="38"/>
  <c r="AE245" i="38"/>
  <c r="AD27" i="38"/>
  <c r="DD191" i="38"/>
  <c r="AC192" i="38"/>
  <c r="N26" i="35"/>
  <c r="R11" i="37" s="1"/>
  <c r="N23" i="35"/>
  <c r="N18" i="35"/>
  <c r="R9" i="37" s="1"/>
  <c r="N41" i="35"/>
  <c r="N49" i="35"/>
  <c r="N39" i="35"/>
  <c r="N29" i="35"/>
  <c r="N27" i="35"/>
  <c r="N17" i="35"/>
  <c r="N38" i="35"/>
  <c r="R14" i="37" s="1"/>
  <c r="N15" i="35"/>
  <c r="N48" i="35"/>
  <c r="N45" i="35"/>
  <c r="N28" i="35"/>
  <c r="N13" i="35"/>
  <c r="N46" i="35"/>
  <c r="R16" i="37" s="1"/>
  <c r="N36" i="35"/>
  <c r="N9" i="35"/>
  <c r="N24" i="35"/>
  <c r="N40" i="35"/>
  <c r="N42" i="35"/>
  <c r="R15" i="37" s="1"/>
  <c r="N22" i="35"/>
  <c r="R10" i="37" s="1"/>
  <c r="N12" i="35"/>
  <c r="N11" i="35"/>
  <c r="N30" i="35"/>
  <c r="R12" i="37" s="1"/>
  <c r="N20" i="35"/>
  <c r="N10" i="35"/>
  <c r="R7" i="37" s="1"/>
  <c r="N56" i="35"/>
  <c r="N59" i="35"/>
  <c r="N52" i="35"/>
  <c r="N57" i="35"/>
  <c r="DF298" i="38" l="1"/>
  <c r="AE299" i="38"/>
  <c r="DF299" i="38" s="1"/>
  <c r="DC83" i="38"/>
  <c r="AB84" i="38"/>
  <c r="R145" i="37"/>
  <c r="DE135" i="38"/>
  <c r="AD136" i="38"/>
  <c r="DD136" i="38"/>
  <c r="AC137" i="38"/>
  <c r="R149" i="37"/>
  <c r="R147" i="37"/>
  <c r="AE190" i="38"/>
  <c r="DE355" i="38"/>
  <c r="AD356" i="38"/>
  <c r="AB25" i="38"/>
  <c r="R148" i="37"/>
  <c r="DE244" i="38"/>
  <c r="AD245" i="38"/>
  <c r="DF78" i="38"/>
  <c r="AE79" i="38"/>
  <c r="AB303" i="38"/>
  <c r="DC302" i="38"/>
  <c r="DD355" i="38"/>
  <c r="AC356" i="38"/>
  <c r="DE303" i="38"/>
  <c r="AD304" i="38"/>
  <c r="AC193" i="38"/>
  <c r="DD192" i="38"/>
  <c r="DE79" i="38"/>
  <c r="AD80" i="38"/>
  <c r="DC191" i="38"/>
  <c r="AB192" i="38"/>
  <c r="DC355" i="38"/>
  <c r="AB356" i="38"/>
  <c r="DF133" i="38"/>
  <c r="AE134" i="38"/>
  <c r="DE191" i="38"/>
  <c r="AD192" i="38"/>
  <c r="AB137" i="38"/>
  <c r="AD28" i="38"/>
  <c r="DF356" i="38"/>
  <c r="AE357" i="38"/>
  <c r="DD80" i="38"/>
  <c r="AC81" i="38"/>
  <c r="AE25" i="38"/>
  <c r="R143" i="37"/>
  <c r="R142" i="37"/>
  <c r="DC246" i="38"/>
  <c r="AB247" i="38"/>
  <c r="DD244" i="38"/>
  <c r="AC245" i="38"/>
  <c r="DD298" i="38"/>
  <c r="AC299" i="38"/>
  <c r="AA279" i="38"/>
  <c r="AA224" i="38"/>
  <c r="AA59" i="38"/>
  <c r="AA169" i="38"/>
  <c r="AA114" i="38"/>
  <c r="R140" i="37"/>
  <c r="AA4" i="38"/>
  <c r="AA334" i="38"/>
  <c r="DF245" i="38"/>
  <c r="AE246" i="38"/>
  <c r="R144" i="37"/>
  <c r="AC26" i="38"/>
  <c r="N55" i="35"/>
  <c r="N54" i="35"/>
  <c r="R18" i="37" s="1"/>
  <c r="N58" i="35"/>
  <c r="R19" i="37" s="1"/>
  <c r="N60" i="35"/>
  <c r="N51" i="35"/>
  <c r="N53" i="35"/>
  <c r="N68" i="35"/>
  <c r="N146" i="35"/>
  <c r="R41" i="37" s="1"/>
  <c r="N61" i="35"/>
  <c r="N71" i="35"/>
  <c r="N116" i="35"/>
  <c r="N141" i="35"/>
  <c r="N110" i="35"/>
  <c r="R32" i="37" s="1"/>
  <c r="N105" i="35"/>
  <c r="N121" i="35"/>
  <c r="N62" i="35"/>
  <c r="R20" i="37" s="1"/>
  <c r="N113" i="35"/>
  <c r="N134" i="35"/>
  <c r="R38" i="37" s="1"/>
  <c r="N74" i="35"/>
  <c r="R23" i="37" s="1"/>
  <c r="N162" i="35"/>
  <c r="R45" i="37" s="1"/>
  <c r="N151" i="35"/>
  <c r="N92" i="35"/>
  <c r="N104" i="35"/>
  <c r="N94" i="35"/>
  <c r="R28" i="37" s="1"/>
  <c r="N97" i="35"/>
  <c r="N145" i="35"/>
  <c r="N89" i="35"/>
  <c r="N139" i="35"/>
  <c r="N72" i="35"/>
  <c r="AE301" i="38" l="1"/>
  <c r="DF301" i="38" s="1"/>
  <c r="AE300" i="38"/>
  <c r="DF300" i="38" s="1"/>
  <c r="DC84" i="38"/>
  <c r="AB85" i="38"/>
  <c r="AC27" i="38"/>
  <c r="DB114" i="38"/>
  <c r="AA115" i="38"/>
  <c r="R63" i="41"/>
  <c r="R64" i="41"/>
  <c r="R67" i="41"/>
  <c r="R71" i="41"/>
  <c r="R70" i="41"/>
  <c r="R65" i="41"/>
  <c r="R66" i="41"/>
  <c r="R68" i="41"/>
  <c r="R69" i="41"/>
  <c r="R73" i="41"/>
  <c r="R72" i="41"/>
  <c r="R165" i="37"/>
  <c r="DB169" i="38"/>
  <c r="AA170" i="38"/>
  <c r="AA171" i="38" s="1"/>
  <c r="DC356" i="38"/>
  <c r="AB357" i="38"/>
  <c r="DD356" i="38"/>
  <c r="AC357" i="38"/>
  <c r="AE302" i="38"/>
  <c r="R161" i="37"/>
  <c r="AA60" i="38"/>
  <c r="AA61" i="38" s="1"/>
  <c r="AB248" i="38"/>
  <c r="DC247" i="38"/>
  <c r="DB224" i="38"/>
  <c r="AA225" i="38"/>
  <c r="AA226" i="38" s="1"/>
  <c r="AE26" i="38"/>
  <c r="AD29" i="38"/>
  <c r="AB193" i="38"/>
  <c r="DC192" i="38"/>
  <c r="DB279" i="38"/>
  <c r="AA280" i="38"/>
  <c r="DD81" i="38"/>
  <c r="AC82" i="38"/>
  <c r="AB138" i="38"/>
  <c r="DE80" i="38"/>
  <c r="AD81" i="38"/>
  <c r="DC303" i="38"/>
  <c r="AB304" i="38"/>
  <c r="R178" i="37"/>
  <c r="R174" i="37"/>
  <c r="DD299" i="38"/>
  <c r="AC300" i="38"/>
  <c r="DF79" i="38"/>
  <c r="AE80" i="38"/>
  <c r="AB26" i="38"/>
  <c r="AC138" i="38"/>
  <c r="DD137" i="38"/>
  <c r="R156" i="37"/>
  <c r="DF246" i="38"/>
  <c r="AE247" i="38"/>
  <c r="DE192" i="38"/>
  <c r="AD193" i="38"/>
  <c r="AE191" i="38"/>
  <c r="R171" i="37"/>
  <c r="DD245" i="38"/>
  <c r="AC246" i="38"/>
  <c r="DD193" i="38"/>
  <c r="AC194" i="38"/>
  <c r="DE356" i="38"/>
  <c r="AD357" i="38"/>
  <c r="DE136" i="38"/>
  <c r="AD137" i="38"/>
  <c r="R152" i="37"/>
  <c r="DB334" i="38"/>
  <c r="AA335" i="38"/>
  <c r="DF134" i="38"/>
  <c r="AE135" i="38"/>
  <c r="DE245" i="38"/>
  <c r="AD246" i="38"/>
  <c r="R153" i="37"/>
  <c r="R151" i="37"/>
  <c r="AA5" i="38"/>
  <c r="AE358" i="38"/>
  <c r="DF357" i="38"/>
  <c r="DE304" i="38"/>
  <c r="AD305" i="38"/>
  <c r="N135" i="35"/>
  <c r="N79" i="35"/>
  <c r="N102" i="35"/>
  <c r="R30" i="37" s="1"/>
  <c r="N131" i="35"/>
  <c r="N122" i="35"/>
  <c r="R35" i="37" s="1"/>
  <c r="N106" i="35"/>
  <c r="R31" i="37" s="1"/>
  <c r="N114" i="35"/>
  <c r="R33" i="37" s="1"/>
  <c r="N155" i="35"/>
  <c r="N66" i="35"/>
  <c r="R21" i="37" s="1"/>
  <c r="N160" i="35"/>
  <c r="N88" i="35"/>
  <c r="N133" i="35"/>
  <c r="N84" i="35"/>
  <c r="N83" i="35"/>
  <c r="N64" i="35"/>
  <c r="N132" i="35"/>
  <c r="N98" i="35"/>
  <c r="R29" i="37" s="1"/>
  <c r="N143" i="35"/>
  <c r="N69" i="35"/>
  <c r="N80" i="35"/>
  <c r="N125" i="35"/>
  <c r="N65" i="35"/>
  <c r="N90" i="35"/>
  <c r="R27" i="37" s="1"/>
  <c r="N109" i="35"/>
  <c r="N107" i="35"/>
  <c r="N91" i="35"/>
  <c r="N124" i="35"/>
  <c r="N76" i="35"/>
  <c r="N101" i="35"/>
  <c r="N149" i="35"/>
  <c r="N93" i="35"/>
  <c r="N119" i="35"/>
  <c r="N100" i="35"/>
  <c r="N86" i="35"/>
  <c r="R26" i="37" s="1"/>
  <c r="N158" i="35"/>
  <c r="R44" i="37" s="1"/>
  <c r="N140" i="35"/>
  <c r="N67" i="35"/>
  <c r="N112" i="35"/>
  <c r="N148" i="35"/>
  <c r="N120" i="35"/>
  <c r="N123" i="35"/>
  <c r="N73" i="35"/>
  <c r="N163" i="35"/>
  <c r="N87" i="35"/>
  <c r="N150" i="35"/>
  <c r="R42" i="37" s="1"/>
  <c r="N95" i="35"/>
  <c r="N96" i="35"/>
  <c r="N137" i="35"/>
  <c r="N147" i="35"/>
  <c r="N164" i="35"/>
  <c r="N153" i="35"/>
  <c r="N129" i="35"/>
  <c r="N108" i="35"/>
  <c r="N63" i="35"/>
  <c r="N117" i="35"/>
  <c r="N82" i="35"/>
  <c r="R25" i="37" s="1"/>
  <c r="N136" i="35"/>
  <c r="N144" i="35"/>
  <c r="N154" i="35"/>
  <c r="R43" i="37" s="1"/>
  <c r="N128" i="35"/>
  <c r="N127" i="35"/>
  <c r="N85" i="35"/>
  <c r="N157" i="35"/>
  <c r="N159" i="35"/>
  <c r="N142" i="35"/>
  <c r="R40" i="37" s="1"/>
  <c r="N111" i="35"/>
  <c r="N78" i="35"/>
  <c r="R24" i="37" s="1"/>
  <c r="N115" i="35"/>
  <c r="N75" i="35"/>
  <c r="N126" i="35"/>
  <c r="R36" i="37" s="1"/>
  <c r="N70" i="35"/>
  <c r="R22" i="37" s="1"/>
  <c r="N138" i="35"/>
  <c r="R39" i="37" s="1"/>
  <c r="N77" i="35"/>
  <c r="N166" i="35"/>
  <c r="R46" i="37" s="1"/>
  <c r="N103" i="35"/>
  <c r="N99" i="35"/>
  <c r="N118" i="35"/>
  <c r="R34" i="37" s="1"/>
  <c r="N156" i="35"/>
  <c r="N165" i="35"/>
  <c r="N161" i="35"/>
  <c r="N152" i="35"/>
  <c r="N130" i="35"/>
  <c r="R37" i="37" s="1"/>
  <c r="N81" i="35"/>
  <c r="R152" i="41"/>
  <c r="R154" i="41"/>
  <c r="R151" i="41"/>
  <c r="R153" i="41"/>
  <c r="R164" i="41"/>
  <c r="R165" i="41"/>
  <c r="R166" i="41"/>
  <c r="R163" i="41"/>
  <c r="R125" i="41"/>
  <c r="R130" i="41"/>
  <c r="R127" i="41"/>
  <c r="R129" i="41"/>
  <c r="R124" i="41"/>
  <c r="R126" i="41"/>
  <c r="R128" i="41"/>
  <c r="R133" i="41"/>
  <c r="R132" i="41"/>
  <c r="R134" i="41"/>
  <c r="R131" i="41"/>
  <c r="R145" i="41"/>
  <c r="R146" i="41"/>
  <c r="R144" i="41"/>
  <c r="R143" i="41"/>
  <c r="R160" i="41"/>
  <c r="R159" i="41"/>
  <c r="R162" i="41"/>
  <c r="R161" i="41"/>
  <c r="R155" i="41"/>
  <c r="R156" i="41"/>
  <c r="R157" i="41"/>
  <c r="R158" i="41"/>
  <c r="R135" i="41"/>
  <c r="R138" i="41"/>
  <c r="R137" i="41"/>
  <c r="R136" i="41"/>
  <c r="R140" i="41"/>
  <c r="R142" i="41"/>
  <c r="R141" i="41"/>
  <c r="R139" i="41"/>
  <c r="R150" i="41"/>
  <c r="R148" i="41"/>
  <c r="R147" i="41"/>
  <c r="R149" i="41"/>
  <c r="DB171" i="38" l="1"/>
  <c r="AA172" i="38"/>
  <c r="DB172" i="38" s="1"/>
  <c r="DC85" i="38"/>
  <c r="AB86" i="38"/>
  <c r="C149" i="41"/>
  <c r="C147" i="41"/>
  <c r="C148" i="41"/>
  <c r="C150" i="41"/>
  <c r="C139" i="41"/>
  <c r="C141" i="41"/>
  <c r="C142" i="41"/>
  <c r="C140" i="41"/>
  <c r="C136" i="41"/>
  <c r="C137" i="41"/>
  <c r="C138" i="41"/>
  <c r="C135" i="41"/>
  <c r="C158" i="41"/>
  <c r="C157" i="41"/>
  <c r="C156" i="41"/>
  <c r="C155" i="41"/>
  <c r="C161" i="41"/>
  <c r="C162" i="41"/>
  <c r="C159" i="41"/>
  <c r="C160" i="41"/>
  <c r="C143" i="41"/>
  <c r="C144" i="41"/>
  <c r="C146" i="41"/>
  <c r="C145" i="41"/>
  <c r="C131" i="41"/>
  <c r="C134" i="41"/>
  <c r="C132" i="41"/>
  <c r="C133" i="41"/>
  <c r="C128" i="41"/>
  <c r="C126" i="41"/>
  <c r="C124" i="41"/>
  <c r="C129" i="41"/>
  <c r="C127" i="41"/>
  <c r="C130" i="41"/>
  <c r="C125" i="41"/>
  <c r="C163" i="41"/>
  <c r="C166" i="41"/>
  <c r="C165" i="41"/>
  <c r="C164" i="41"/>
  <c r="C153" i="41"/>
  <c r="C151" i="41"/>
  <c r="C154" i="41"/>
  <c r="C152" i="41"/>
  <c r="DB226" i="38"/>
  <c r="AA227" i="38"/>
  <c r="DB227" i="38" s="1"/>
  <c r="R173" i="37"/>
  <c r="DF358" i="38"/>
  <c r="AE359" i="38"/>
  <c r="DF135" i="38"/>
  <c r="AE136" i="38"/>
  <c r="AD138" i="38"/>
  <c r="DE137" i="38"/>
  <c r="R179" i="37"/>
  <c r="R157" i="37"/>
  <c r="R158" i="37"/>
  <c r="R177" i="37"/>
  <c r="AC358" i="38"/>
  <c r="DD357" i="38"/>
  <c r="AC28" i="38"/>
  <c r="R162" i="37"/>
  <c r="DE193" i="38"/>
  <c r="AD194" i="38"/>
  <c r="AB139" i="38"/>
  <c r="R170" i="37"/>
  <c r="R172" i="37"/>
  <c r="AD358" i="38"/>
  <c r="DE357" i="38"/>
  <c r="AC83" i="38"/>
  <c r="DD82" i="38"/>
  <c r="DB225" i="38"/>
  <c r="AB358" i="38"/>
  <c r="DC357" i="38"/>
  <c r="R75" i="41"/>
  <c r="R176" i="37"/>
  <c r="R166" i="37"/>
  <c r="AA336" i="38"/>
  <c r="DB335" i="38"/>
  <c r="R164" i="37"/>
  <c r="DD138" i="38"/>
  <c r="AC139" i="38"/>
  <c r="R76" i="41"/>
  <c r="R168" i="37"/>
  <c r="DD194" i="38"/>
  <c r="AC195" i="38"/>
  <c r="DF247" i="38"/>
  <c r="AE248" i="38"/>
  <c r="AB27" i="38"/>
  <c r="DC304" i="38"/>
  <c r="AB305" i="38"/>
  <c r="DC193" i="38"/>
  <c r="AB194" i="38"/>
  <c r="DC248" i="38"/>
  <c r="AB249" i="38"/>
  <c r="DB170" i="38"/>
  <c r="R169" i="37"/>
  <c r="R175" i="37"/>
  <c r="R159" i="37"/>
  <c r="R163" i="37"/>
  <c r="DF80" i="38"/>
  <c r="AE81" i="38"/>
  <c r="DE81" i="38"/>
  <c r="AD82" i="38"/>
  <c r="AD30" i="38"/>
  <c r="DE305" i="38"/>
  <c r="AD306" i="38"/>
  <c r="AE192" i="38"/>
  <c r="AA6" i="38"/>
  <c r="AA116" i="38"/>
  <c r="DB115" i="38"/>
  <c r="R160" i="37"/>
  <c r="DE246" i="38"/>
  <c r="AD247" i="38"/>
  <c r="DD300" i="38"/>
  <c r="AC301" i="38"/>
  <c r="AA281" i="38"/>
  <c r="AA282" i="38" s="1"/>
  <c r="DB282" i="38" s="1"/>
  <c r="DB280" i="38"/>
  <c r="AE27" i="38"/>
  <c r="AA62" i="38"/>
  <c r="R74" i="41"/>
  <c r="R155" i="37"/>
  <c r="R88" i="41" s="1"/>
  <c r="R167" i="37"/>
  <c r="R154" i="37"/>
  <c r="DD246" i="38"/>
  <c r="AC247" i="38"/>
  <c r="AE303" i="38"/>
  <c r="DF302" i="38"/>
  <c r="R177" i="41"/>
  <c r="R175" i="41"/>
  <c r="R176" i="41"/>
  <c r="R178" i="41"/>
  <c r="R169" i="41"/>
  <c r="R167" i="41"/>
  <c r="R170" i="41"/>
  <c r="R168" i="41"/>
  <c r="R174" i="41"/>
  <c r="R173" i="41"/>
  <c r="R172" i="41"/>
  <c r="R171" i="41"/>
  <c r="AA173" i="38" l="1"/>
  <c r="AA174" i="38" s="1"/>
  <c r="DB174" i="38" s="1"/>
  <c r="AA283" i="38"/>
  <c r="DB283" i="38" s="1"/>
  <c r="DC86" i="38"/>
  <c r="AB87" i="38"/>
  <c r="R106" i="41"/>
  <c r="C171" i="41"/>
  <c r="C172" i="41"/>
  <c r="C173" i="41"/>
  <c r="C174" i="41"/>
  <c r="C168" i="41"/>
  <c r="C170" i="41"/>
  <c r="C167" i="41"/>
  <c r="C169" i="41"/>
  <c r="C178" i="41"/>
  <c r="C176" i="41"/>
  <c r="C175" i="41"/>
  <c r="C177" i="41"/>
  <c r="R97" i="41"/>
  <c r="R86" i="41"/>
  <c r="AA228" i="38"/>
  <c r="DB228" i="38" s="1"/>
  <c r="R111" i="41"/>
  <c r="R84" i="41"/>
  <c r="R92" i="41"/>
  <c r="DB281" i="38"/>
  <c r="AE193" i="38"/>
  <c r="R78" i="41"/>
  <c r="R104" i="41"/>
  <c r="DD301" i="38"/>
  <c r="AC302" i="38"/>
  <c r="AD31" i="38"/>
  <c r="DC194" i="38"/>
  <c r="AB195" i="38"/>
  <c r="DD195" i="38"/>
  <c r="AC196" i="38"/>
  <c r="R112" i="41"/>
  <c r="R105" i="41"/>
  <c r="R93" i="41"/>
  <c r="R99" i="41"/>
  <c r="AA117" i="38"/>
  <c r="DE306" i="38"/>
  <c r="AD307" i="38"/>
  <c r="R94" i="41"/>
  <c r="R98" i="41"/>
  <c r="R107" i="41"/>
  <c r="DF303" i="38"/>
  <c r="AE304" i="38"/>
  <c r="AA63" i="38"/>
  <c r="AD248" i="38"/>
  <c r="DE247" i="38"/>
  <c r="R90" i="41"/>
  <c r="DD83" i="38"/>
  <c r="AC84" i="38"/>
  <c r="R95" i="41"/>
  <c r="DE138" i="38"/>
  <c r="AD139" i="38"/>
  <c r="DB116" i="38"/>
  <c r="DE82" i="38"/>
  <c r="AD83" i="38"/>
  <c r="DC305" i="38"/>
  <c r="AB306" i="38"/>
  <c r="AA7" i="38"/>
  <c r="AA8" i="38" s="1"/>
  <c r="AA9" i="38" s="1"/>
  <c r="DB173" i="38"/>
  <c r="DD358" i="38"/>
  <c r="AC359" i="38"/>
  <c r="DF136" i="38"/>
  <c r="AE137" i="38"/>
  <c r="R87" i="41"/>
  <c r="R80" i="41"/>
  <c r="R85" i="41"/>
  <c r="AE28" i="38"/>
  <c r="R100" i="41"/>
  <c r="R108" i="41"/>
  <c r="R83" i="41"/>
  <c r="R110" i="41"/>
  <c r="DD139" i="38"/>
  <c r="AC140" i="38"/>
  <c r="AA338" i="38"/>
  <c r="DB338" i="38" s="1"/>
  <c r="R79" i="41"/>
  <c r="DE358" i="38"/>
  <c r="AD359" i="38"/>
  <c r="AB140" i="38"/>
  <c r="DF359" i="38"/>
  <c r="AE360" i="38"/>
  <c r="R102" i="41"/>
  <c r="R109" i="41"/>
  <c r="DF81" i="38"/>
  <c r="AE82" i="38"/>
  <c r="R91" i="41"/>
  <c r="R81" i="41"/>
  <c r="AA337" i="38"/>
  <c r="R82" i="41"/>
  <c r="R96" i="41"/>
  <c r="AA175" i="38"/>
  <c r="DB175" i="38" s="1"/>
  <c r="AB28" i="38"/>
  <c r="DE194" i="38"/>
  <c r="AD195" i="38"/>
  <c r="R103" i="41"/>
  <c r="AC248" i="38"/>
  <c r="DD247" i="38"/>
  <c r="AA284" i="38"/>
  <c r="DB336" i="38"/>
  <c r="DC358" i="38"/>
  <c r="AB359" i="38"/>
  <c r="R101" i="41"/>
  <c r="R89" i="41"/>
  <c r="DF248" i="38"/>
  <c r="AE249" i="38"/>
  <c r="R77" i="41"/>
  <c r="DC249" i="38"/>
  <c r="AB250" i="38"/>
  <c r="AC29" i="38"/>
  <c r="R265" i="41"/>
  <c r="R266" i="41"/>
  <c r="R264" i="41"/>
  <c r="R263" i="41"/>
  <c r="R220" i="41"/>
  <c r="R222" i="41"/>
  <c r="R219" i="41"/>
  <c r="R221" i="41"/>
  <c r="R242" i="41"/>
  <c r="R241" i="41"/>
  <c r="R239" i="41"/>
  <c r="R240" i="41"/>
  <c r="R180" i="41"/>
  <c r="R181" i="41"/>
  <c r="R182" i="41"/>
  <c r="R179" i="41"/>
  <c r="R184" i="41"/>
  <c r="R183" i="41"/>
  <c r="R185" i="41"/>
  <c r="R186" i="41"/>
  <c r="R254" i="41"/>
  <c r="R253" i="41"/>
  <c r="R252" i="41"/>
  <c r="R251" i="41"/>
  <c r="R256" i="41"/>
  <c r="R255" i="41"/>
  <c r="R257" i="41"/>
  <c r="R258" i="41"/>
  <c r="R200" i="41"/>
  <c r="R201" i="41"/>
  <c r="R199" i="41"/>
  <c r="R202" i="41"/>
  <c r="R267" i="41"/>
  <c r="R270" i="41"/>
  <c r="R268" i="41"/>
  <c r="R269" i="41"/>
  <c r="R192" i="41"/>
  <c r="R194" i="41"/>
  <c r="R191" i="41"/>
  <c r="R193" i="41"/>
  <c r="R225" i="41"/>
  <c r="R224" i="41"/>
  <c r="R226" i="41"/>
  <c r="R223" i="41"/>
  <c r="R206" i="41"/>
  <c r="R203" i="41"/>
  <c r="R205" i="41"/>
  <c r="R204" i="41"/>
  <c r="R195" i="41"/>
  <c r="R196" i="41"/>
  <c r="R198" i="41"/>
  <c r="R197" i="41"/>
  <c r="R214" i="41"/>
  <c r="R212" i="41"/>
  <c r="R213" i="41"/>
  <c r="R211" i="41"/>
  <c r="R218" i="41"/>
  <c r="R216" i="41"/>
  <c r="R215" i="41"/>
  <c r="R217" i="41"/>
  <c r="R261" i="41"/>
  <c r="R259" i="41"/>
  <c r="R262" i="41"/>
  <c r="R260" i="41"/>
  <c r="R245" i="41"/>
  <c r="R243" i="41"/>
  <c r="R244" i="41"/>
  <c r="R246" i="41"/>
  <c r="R282" i="41"/>
  <c r="R281" i="41"/>
  <c r="R280" i="41"/>
  <c r="R279" i="41"/>
  <c r="R275" i="41"/>
  <c r="R278" i="41"/>
  <c r="R276" i="41"/>
  <c r="R277" i="41"/>
  <c r="R228" i="41"/>
  <c r="R229" i="41"/>
  <c r="R227" i="41"/>
  <c r="R230" i="41"/>
  <c r="R232" i="41"/>
  <c r="R231" i="41"/>
  <c r="R234" i="41"/>
  <c r="R233" i="41"/>
  <c r="R250" i="41"/>
  <c r="R247" i="41"/>
  <c r="R249" i="41"/>
  <c r="R248" i="41"/>
  <c r="R283" i="41"/>
  <c r="R187" i="41"/>
  <c r="R190" i="41"/>
  <c r="R189" i="41"/>
  <c r="R188" i="41"/>
  <c r="R273" i="41"/>
  <c r="R274" i="41"/>
  <c r="R272" i="41"/>
  <c r="R271" i="41"/>
  <c r="R210" i="41"/>
  <c r="R209" i="41"/>
  <c r="R207" i="41"/>
  <c r="R208" i="41"/>
  <c r="R238" i="41"/>
  <c r="R236" i="41"/>
  <c r="R235" i="41"/>
  <c r="R237" i="41"/>
  <c r="AA339" i="38" l="1"/>
  <c r="DB339" i="38" s="1"/>
  <c r="DC87" i="38"/>
  <c r="AB88" i="38"/>
  <c r="DC88" i="38" s="1"/>
  <c r="AA64" i="38"/>
  <c r="AA65" i="38" s="1"/>
  <c r="AA66" i="38" s="1"/>
  <c r="C237" i="41"/>
  <c r="C235" i="41"/>
  <c r="C236" i="41"/>
  <c r="C238" i="41"/>
  <c r="C208" i="41"/>
  <c r="C207" i="41"/>
  <c r="C209" i="41"/>
  <c r="C210" i="41"/>
  <c r="C271" i="41"/>
  <c r="C272" i="41"/>
  <c r="C274" i="41"/>
  <c r="C273" i="41"/>
  <c r="C188" i="41"/>
  <c r="C189" i="41"/>
  <c r="C190" i="41"/>
  <c r="C187" i="41"/>
  <c r="C283" i="41"/>
  <c r="C248" i="41"/>
  <c r="C249" i="41"/>
  <c r="C247" i="41"/>
  <c r="C250" i="41"/>
  <c r="C233" i="41"/>
  <c r="C234" i="41"/>
  <c r="C231" i="41"/>
  <c r="C232" i="41"/>
  <c r="C230" i="41"/>
  <c r="C227" i="41"/>
  <c r="C229" i="41"/>
  <c r="C228" i="41"/>
  <c r="C277" i="41"/>
  <c r="C276" i="41"/>
  <c r="C278" i="41"/>
  <c r="C275" i="41"/>
  <c r="C279" i="41"/>
  <c r="C280" i="41"/>
  <c r="C281" i="41"/>
  <c r="C282" i="41"/>
  <c r="C246" i="41"/>
  <c r="C244" i="41"/>
  <c r="C243" i="41"/>
  <c r="C245" i="41"/>
  <c r="C260" i="41"/>
  <c r="C262" i="41"/>
  <c r="C259" i="41"/>
  <c r="C261" i="41"/>
  <c r="C217" i="41"/>
  <c r="C215" i="41"/>
  <c r="C216" i="41"/>
  <c r="C218" i="41"/>
  <c r="C211" i="41"/>
  <c r="C213" i="41"/>
  <c r="C212" i="41"/>
  <c r="C214" i="41"/>
  <c r="C197" i="41"/>
  <c r="C198" i="41"/>
  <c r="C196" i="41"/>
  <c r="C195" i="41"/>
  <c r="C204" i="41"/>
  <c r="C205" i="41"/>
  <c r="C203" i="41"/>
  <c r="C206" i="41"/>
  <c r="C223" i="41"/>
  <c r="C226" i="41"/>
  <c r="C224" i="41"/>
  <c r="C225" i="41"/>
  <c r="C193" i="41"/>
  <c r="C191" i="41"/>
  <c r="C194" i="41"/>
  <c r="C192" i="41"/>
  <c r="C269" i="41"/>
  <c r="C268" i="41"/>
  <c r="C270" i="41"/>
  <c r="C267" i="41"/>
  <c r="C202" i="41"/>
  <c r="C199" i="41"/>
  <c r="C201" i="41"/>
  <c r="C200" i="41"/>
  <c r="C258" i="41"/>
  <c r="C257" i="41"/>
  <c r="C255" i="41"/>
  <c r="C256" i="41"/>
  <c r="C251" i="41"/>
  <c r="C252" i="41"/>
  <c r="C253" i="41"/>
  <c r="C254" i="41"/>
  <c r="C186" i="41"/>
  <c r="C185" i="41"/>
  <c r="C183" i="41"/>
  <c r="C184" i="41"/>
  <c r="C179" i="41"/>
  <c r="C182" i="41"/>
  <c r="C181" i="41"/>
  <c r="C180" i="41"/>
  <c r="C240" i="41"/>
  <c r="C239" i="41"/>
  <c r="C241" i="41"/>
  <c r="C242" i="41"/>
  <c r="C221" i="41"/>
  <c r="C219" i="41"/>
  <c r="C222" i="41"/>
  <c r="C220" i="41"/>
  <c r="C263" i="41"/>
  <c r="C264" i="41"/>
  <c r="C266" i="41"/>
  <c r="C265" i="41"/>
  <c r="AA229" i="38"/>
  <c r="AA230" i="38" s="1"/>
  <c r="DD359" i="38"/>
  <c r="AC360" i="38"/>
  <c r="DE83" i="38"/>
  <c r="AD84" i="38"/>
  <c r="DD84" i="38"/>
  <c r="AC85" i="38"/>
  <c r="AA118" i="38"/>
  <c r="DB117" i="38"/>
  <c r="AD32" i="38"/>
  <c r="DB337" i="38"/>
  <c r="DE359" i="38"/>
  <c r="AD360" i="38"/>
  <c r="AC30" i="38"/>
  <c r="DF360" i="38"/>
  <c r="AE361" i="38"/>
  <c r="DD302" i="38"/>
  <c r="AC303" i="38"/>
  <c r="DC250" i="38"/>
  <c r="AB251" i="38"/>
  <c r="DE195" i="38"/>
  <c r="AD196" i="38"/>
  <c r="AE194" i="38"/>
  <c r="DC359" i="38"/>
  <c r="AB360" i="38"/>
  <c r="DB284" i="38"/>
  <c r="AA176" i="38"/>
  <c r="DF82" i="38"/>
  <c r="AE83" i="38"/>
  <c r="DD140" i="38"/>
  <c r="AC141" i="38"/>
  <c r="DE139" i="38"/>
  <c r="AD140" i="38"/>
  <c r="DD196" i="38"/>
  <c r="AC197" i="38"/>
  <c r="AA10" i="38"/>
  <c r="AE29" i="38"/>
  <c r="DF137" i="38"/>
  <c r="AE138" i="38"/>
  <c r="DD248" i="38"/>
  <c r="AC249" i="38"/>
  <c r="DF304" i="38"/>
  <c r="AE305" i="38"/>
  <c r="DC195" i="38"/>
  <c r="AB196" i="38"/>
  <c r="DF249" i="38"/>
  <c r="AE250" i="38"/>
  <c r="AA340" i="38"/>
  <c r="AA285" i="38"/>
  <c r="AB141" i="38"/>
  <c r="DC306" i="38"/>
  <c r="AB307" i="38"/>
  <c r="DE248" i="38"/>
  <c r="AD249" i="38"/>
  <c r="DE307" i="38"/>
  <c r="AD308" i="38"/>
  <c r="AB29" i="38"/>
  <c r="DB229" i="38" l="1"/>
  <c r="AB89" i="38"/>
  <c r="AB142" i="38"/>
  <c r="DE249" i="38"/>
  <c r="AD250" i="38"/>
  <c r="DD85" i="38"/>
  <c r="AC86" i="38"/>
  <c r="AE30" i="38"/>
  <c r="AA11" i="38"/>
  <c r="DD249" i="38"/>
  <c r="AC250" i="38"/>
  <c r="DE140" i="38"/>
  <c r="AD141" i="38"/>
  <c r="AA67" i="38"/>
  <c r="DE84" i="38"/>
  <c r="AD85" i="38"/>
  <c r="DC307" i="38"/>
  <c r="AB308" i="38"/>
  <c r="AA231" i="38"/>
  <c r="DB230" i="38"/>
  <c r="AE195" i="38"/>
  <c r="DC251" i="38"/>
  <c r="AB252" i="38"/>
  <c r="DF361" i="38"/>
  <c r="AE362" i="38"/>
  <c r="DD360" i="38"/>
  <c r="AC361" i="38"/>
  <c r="DB285" i="38"/>
  <c r="AA341" i="38"/>
  <c r="DC196" i="38"/>
  <c r="AB197" i="38"/>
  <c r="DE360" i="38"/>
  <c r="AD361" i="38"/>
  <c r="AD33" i="38"/>
  <c r="DD141" i="38"/>
  <c r="AC142" i="38"/>
  <c r="DD303" i="38"/>
  <c r="AC304" i="38"/>
  <c r="DB340" i="38"/>
  <c r="AB30" i="38"/>
  <c r="DF250" i="38"/>
  <c r="AE251" i="38"/>
  <c r="DF305" i="38"/>
  <c r="AE306" i="38"/>
  <c r="AE139" i="38"/>
  <c r="DF138" i="38"/>
  <c r="DB176" i="38"/>
  <c r="AC31" i="38"/>
  <c r="AA177" i="38"/>
  <c r="DE308" i="38"/>
  <c r="AD309" i="38"/>
  <c r="DF83" i="38"/>
  <c r="AE84" i="38"/>
  <c r="DC360" i="38"/>
  <c r="AB361" i="38"/>
  <c r="DB118" i="38"/>
  <c r="AA119" i="38"/>
  <c r="AA286" i="38"/>
  <c r="DD197" i="38"/>
  <c r="AC198" i="38"/>
  <c r="DE196" i="38"/>
  <c r="AD197" i="38"/>
  <c r="AB90" i="38" l="1"/>
  <c r="DC89" i="38"/>
  <c r="AA287" i="38"/>
  <c r="DB286" i="38"/>
  <c r="AA342" i="38"/>
  <c r="DE141" i="38"/>
  <c r="AD142" i="38"/>
  <c r="DF139" i="38"/>
  <c r="AE140" i="38"/>
  <c r="AE196" i="38"/>
  <c r="DC308" i="38"/>
  <c r="AB309" i="38"/>
  <c r="AB143" i="38"/>
  <c r="AA120" i="38"/>
  <c r="AA121" i="38" s="1"/>
  <c r="DB121" i="38" s="1"/>
  <c r="DB119" i="38"/>
  <c r="DB177" i="38"/>
  <c r="DD304" i="38"/>
  <c r="AC305" i="38"/>
  <c r="DC197" i="38"/>
  <c r="AB198" i="38"/>
  <c r="DF362" i="38"/>
  <c r="AE363" i="38"/>
  <c r="DD250" i="38"/>
  <c r="AC251" i="38"/>
  <c r="AE31" i="38"/>
  <c r="AB31" i="38"/>
  <c r="DC361" i="38"/>
  <c r="AB362" i="38"/>
  <c r="DF306" i="38"/>
  <c r="AE307" i="38"/>
  <c r="DE197" i="38"/>
  <c r="AD198" i="38"/>
  <c r="DC252" i="38"/>
  <c r="AB253" i="38"/>
  <c r="AA68" i="38"/>
  <c r="AA69" i="38" s="1"/>
  <c r="AA178" i="38"/>
  <c r="DF251" i="38"/>
  <c r="AE252" i="38"/>
  <c r="AD34" i="38"/>
  <c r="DB341" i="38"/>
  <c r="DE85" i="38"/>
  <c r="AD86" i="38"/>
  <c r="DF84" i="38"/>
  <c r="AE85" i="38"/>
  <c r="AC32" i="38"/>
  <c r="DD142" i="38"/>
  <c r="AC143" i="38"/>
  <c r="DE361" i="38"/>
  <c r="AD362" i="38"/>
  <c r="DB231" i="38"/>
  <c r="AA232" i="38"/>
  <c r="AA12" i="38"/>
  <c r="AA13" i="38"/>
  <c r="DD198" i="38"/>
  <c r="AC199" i="38"/>
  <c r="DE309" i="38"/>
  <c r="AD310" i="38"/>
  <c r="DD361" i="38"/>
  <c r="AC362" i="38"/>
  <c r="DD86" i="38"/>
  <c r="AC87" i="38"/>
  <c r="DE250" i="38"/>
  <c r="AD251" i="38"/>
  <c r="DC90" i="38" l="1"/>
  <c r="AB91" i="38"/>
  <c r="DE310" i="38"/>
  <c r="AD311" i="38"/>
  <c r="DB120" i="38"/>
  <c r="AA122" i="38"/>
  <c r="DE251" i="38"/>
  <c r="AD252" i="38"/>
  <c r="AC33" i="38"/>
  <c r="DF140" i="38"/>
  <c r="AE141" i="38"/>
  <c r="DD251" i="38"/>
  <c r="AC252" i="38"/>
  <c r="AA70" i="38"/>
  <c r="AB144" i="38"/>
  <c r="DD87" i="38"/>
  <c r="AC88" i="38"/>
  <c r="DB232" i="38"/>
  <c r="AA233" i="38"/>
  <c r="DF85" i="38"/>
  <c r="AE86" i="38"/>
  <c r="DF363" i="38"/>
  <c r="AE364" i="38"/>
  <c r="DD199" i="38"/>
  <c r="AC200" i="38"/>
  <c r="DC253" i="38"/>
  <c r="AB254" i="38"/>
  <c r="DE142" i="38"/>
  <c r="AD143" i="38"/>
  <c r="DB287" i="38"/>
  <c r="AA288" i="38"/>
  <c r="AD35" i="38"/>
  <c r="AB32" i="38"/>
  <c r="DC309" i="38"/>
  <c r="AB310" i="38"/>
  <c r="AA14" i="38"/>
  <c r="DD362" i="38"/>
  <c r="AC363" i="38"/>
  <c r="DC198" i="38"/>
  <c r="AB199" i="38"/>
  <c r="AA343" i="38"/>
  <c r="DB342" i="38"/>
  <c r="DE362" i="38"/>
  <c r="AD363" i="38"/>
  <c r="DD143" i="38"/>
  <c r="AC144" i="38"/>
  <c r="DF307" i="38"/>
  <c r="AE308" i="38"/>
  <c r="DD305" i="38"/>
  <c r="AC306" i="38"/>
  <c r="DF252" i="38"/>
  <c r="AE253" i="38"/>
  <c r="DE86" i="38"/>
  <c r="AD87" i="38"/>
  <c r="AE32" i="38"/>
  <c r="AE197" i="38"/>
  <c r="DB178" i="38"/>
  <c r="AA179" i="38"/>
  <c r="DE198" i="38"/>
  <c r="AD199" i="38"/>
  <c r="DC362" i="38"/>
  <c r="AB363" i="38"/>
  <c r="AB92" i="38" l="1"/>
  <c r="DC91" i="38"/>
  <c r="DF253" i="38"/>
  <c r="AE254" i="38"/>
  <c r="DC254" i="38"/>
  <c r="AB255" i="38"/>
  <c r="AC34" i="38"/>
  <c r="DE87" i="38"/>
  <c r="AD88" i="38"/>
  <c r="DE143" i="38"/>
  <c r="AD144" i="38"/>
  <c r="DD144" i="38"/>
  <c r="AC145" i="38"/>
  <c r="DD363" i="38"/>
  <c r="AC364" i="38"/>
  <c r="AD36" i="38"/>
  <c r="AB145" i="38"/>
  <c r="DD252" i="38"/>
  <c r="AC253" i="38"/>
  <c r="DE311" i="38"/>
  <c r="AD312" i="38"/>
  <c r="DE363" i="38"/>
  <c r="AD364" i="38"/>
  <c r="DB233" i="38"/>
  <c r="AA234" i="38"/>
  <c r="AA71" i="38"/>
  <c r="DB122" i="38"/>
  <c r="AA123" i="38"/>
  <c r="DC363" i="38"/>
  <c r="AB364" i="38"/>
  <c r="DB343" i="38"/>
  <c r="AA344" i="38"/>
  <c r="DF141" i="38"/>
  <c r="AE142" i="38"/>
  <c r="DF86" i="38"/>
  <c r="AE87" i="38"/>
  <c r="DE252" i="38"/>
  <c r="AD253" i="38"/>
  <c r="DE199" i="38"/>
  <c r="AD200" i="38"/>
  <c r="DC199" i="38"/>
  <c r="AB200" i="38"/>
  <c r="AA15" i="38"/>
  <c r="DD88" i="38"/>
  <c r="AC89" i="38"/>
  <c r="AE33" i="38"/>
  <c r="DF308" i="38"/>
  <c r="AE309" i="38"/>
  <c r="AE198" i="38"/>
  <c r="DD306" i="38"/>
  <c r="AC307" i="38"/>
  <c r="DC310" i="38"/>
  <c r="AB311" i="38"/>
  <c r="DB288" i="38"/>
  <c r="AA289" i="38"/>
  <c r="DF364" i="38"/>
  <c r="AE365" i="38"/>
  <c r="AB33" i="38"/>
  <c r="DB179" i="38"/>
  <c r="AA180" i="38"/>
  <c r="DD200" i="38"/>
  <c r="AC201" i="38"/>
  <c r="DC92" i="38" l="1"/>
  <c r="AB93" i="38"/>
  <c r="DC93" i="38" s="1"/>
  <c r="DE200" i="38"/>
  <c r="AD201" i="38"/>
  <c r="DD253" i="38"/>
  <c r="AC254" i="38"/>
  <c r="DD145" i="38"/>
  <c r="AC146" i="38"/>
  <c r="AE34" i="38"/>
  <c r="DE144" i="38"/>
  <c r="AD145" i="38"/>
  <c r="DF309" i="38"/>
  <c r="AE310" i="38"/>
  <c r="AB34" i="38"/>
  <c r="AA72" i="38"/>
  <c r="DF254" i="38"/>
  <c r="AE255" i="38"/>
  <c r="DB289" i="38"/>
  <c r="AA290" i="38"/>
  <c r="DD89" i="38"/>
  <c r="AC90" i="38"/>
  <c r="DE364" i="38"/>
  <c r="AD365" i="38"/>
  <c r="AB146" i="38"/>
  <c r="DC255" i="38"/>
  <c r="AB256" i="38"/>
  <c r="DF365" i="38"/>
  <c r="AE366" i="38"/>
  <c r="DE253" i="38"/>
  <c r="AD254" i="38"/>
  <c r="DB344" i="38"/>
  <c r="AA345" i="38"/>
  <c r="DB234" i="38"/>
  <c r="AA235" i="38"/>
  <c r="DC311" i="38"/>
  <c r="AB312" i="38"/>
  <c r="AD37" i="38"/>
  <c r="DB180" i="38"/>
  <c r="AA181" i="38"/>
  <c r="DF87" i="38"/>
  <c r="AE88" i="38"/>
  <c r="DC364" i="38"/>
  <c r="AB365" i="38"/>
  <c r="DE88" i="38"/>
  <c r="AD89" i="38"/>
  <c r="DD307" i="38"/>
  <c r="AC308" i="38"/>
  <c r="DD364" i="38"/>
  <c r="AC365" i="38"/>
  <c r="DD201" i="38"/>
  <c r="AC202" i="38"/>
  <c r="AA16" i="38"/>
  <c r="AE199" i="38"/>
  <c r="DF142" i="38"/>
  <c r="AE143" i="38"/>
  <c r="AC35" i="38"/>
  <c r="DC200" i="38"/>
  <c r="AB201" i="38"/>
  <c r="DB123" i="38"/>
  <c r="AA124" i="38"/>
  <c r="DB124" i="38" s="1"/>
  <c r="DE312" i="38"/>
  <c r="AD313" i="38"/>
  <c r="AB94" i="38" l="1"/>
  <c r="DC94" i="38" s="1"/>
  <c r="DE313" i="38"/>
  <c r="AD314" i="38"/>
  <c r="DC365" i="38"/>
  <c r="AB366" i="38"/>
  <c r="DE365" i="38"/>
  <c r="AD366" i="38"/>
  <c r="DD254" i="38"/>
  <c r="AC255" i="38"/>
  <c r="DD202" i="38"/>
  <c r="AC203" i="38"/>
  <c r="DF88" i="38"/>
  <c r="AE89" i="38"/>
  <c r="DB235" i="38"/>
  <c r="AA236" i="38"/>
  <c r="AB35" i="38"/>
  <c r="AA17" i="38"/>
  <c r="DC201" i="38"/>
  <c r="AB202" i="38"/>
  <c r="DF143" i="38"/>
  <c r="AE144" i="38"/>
  <c r="DD365" i="38"/>
  <c r="AC366" i="38"/>
  <c r="DB181" i="38"/>
  <c r="AA182" i="38"/>
  <c r="DE254" i="38"/>
  <c r="AD255" i="38"/>
  <c r="DD90" i="38"/>
  <c r="AC91" i="38"/>
  <c r="DF310" i="38"/>
  <c r="AE311" i="38"/>
  <c r="DE201" i="38"/>
  <c r="AD202" i="38"/>
  <c r="DD308" i="38"/>
  <c r="AC309" i="38"/>
  <c r="AA346" i="38"/>
  <c r="DB345" i="38"/>
  <c r="DF366" i="38"/>
  <c r="AE367" i="38"/>
  <c r="DB290" i="38"/>
  <c r="AA291" i="38"/>
  <c r="DE145" i="38"/>
  <c r="AD146" i="38"/>
  <c r="AA125" i="38"/>
  <c r="AC36" i="38"/>
  <c r="AE200" i="38"/>
  <c r="DE89" i="38"/>
  <c r="AD90" i="38"/>
  <c r="AD38" i="38"/>
  <c r="DC256" i="38"/>
  <c r="AB257" i="38"/>
  <c r="AE35" i="38"/>
  <c r="DF255" i="38"/>
  <c r="AE256" i="38"/>
  <c r="DC312" i="38"/>
  <c r="AB313" i="38"/>
  <c r="AB147" i="38"/>
  <c r="AA73" i="38"/>
  <c r="DD146" i="38"/>
  <c r="AC147" i="38"/>
  <c r="AB95" i="38" l="1"/>
  <c r="DD91" i="38"/>
  <c r="AC92" i="38"/>
  <c r="AB36" i="38"/>
  <c r="DF367" i="38"/>
  <c r="AE368" i="38"/>
  <c r="DC202" i="38"/>
  <c r="AB203" i="38"/>
  <c r="DC366" i="38"/>
  <c r="AB367" i="38"/>
  <c r="AE201" i="38"/>
  <c r="DE255" i="38"/>
  <c r="AD256" i="38"/>
  <c r="AB148" i="38"/>
  <c r="DB236" i="38"/>
  <c r="AA237" i="38"/>
  <c r="DE314" i="38"/>
  <c r="AD315" i="38"/>
  <c r="AE36" i="38"/>
  <c r="DB346" i="38"/>
  <c r="AA347" i="38"/>
  <c r="DB182" i="38"/>
  <c r="AA183" i="38"/>
  <c r="DB291" i="38"/>
  <c r="AA292" i="38"/>
  <c r="DC313" i="38"/>
  <c r="AB314" i="38"/>
  <c r="DD309" i="38"/>
  <c r="AC310" i="38"/>
  <c r="DF89" i="38"/>
  <c r="AE90" i="38"/>
  <c r="DF256" i="38"/>
  <c r="AE257" i="38"/>
  <c r="DD147" i="38"/>
  <c r="AC148" i="38"/>
  <c r="DC257" i="38"/>
  <c r="AB258" i="38"/>
  <c r="AC37" i="38"/>
  <c r="DD366" i="38"/>
  <c r="AC367" i="38"/>
  <c r="DE90" i="38"/>
  <c r="AD91" i="38"/>
  <c r="DD203" i="38"/>
  <c r="AC204" i="38"/>
  <c r="DE366" i="38"/>
  <c r="AD367" i="38"/>
  <c r="AA74" i="38"/>
  <c r="DB125" i="38"/>
  <c r="AA126" i="38"/>
  <c r="DE202" i="38"/>
  <c r="AD203" i="38"/>
  <c r="DF144" i="38"/>
  <c r="AE145" i="38"/>
  <c r="DE146" i="38"/>
  <c r="AD147" i="38"/>
  <c r="AA18" i="38"/>
  <c r="DD255" i="38"/>
  <c r="AC256" i="38"/>
  <c r="AD39" i="38"/>
  <c r="DF311" i="38"/>
  <c r="AE312" i="38"/>
  <c r="DC95" i="38" l="1"/>
  <c r="AB96" i="38"/>
  <c r="DC203" i="38"/>
  <c r="AB204" i="38"/>
  <c r="DF145" i="38"/>
  <c r="AE146" i="38"/>
  <c r="DF312" i="38"/>
  <c r="AE313" i="38"/>
  <c r="DD204" i="38"/>
  <c r="AC205" i="38"/>
  <c r="DD310" i="38"/>
  <c r="AC311" i="38"/>
  <c r="DE256" i="38"/>
  <c r="AD257" i="38"/>
  <c r="DF368" i="38"/>
  <c r="AE369" i="38"/>
  <c r="DE203" i="38"/>
  <c r="AD204" i="38"/>
  <c r="AC38" i="38"/>
  <c r="AE37" i="38"/>
  <c r="AB37" i="38"/>
  <c r="DE367" i="38"/>
  <c r="AD368" i="38"/>
  <c r="AD40" i="38"/>
  <c r="DB126" i="38"/>
  <c r="AA127" i="38"/>
  <c r="DC258" i="38"/>
  <c r="AB259" i="38"/>
  <c r="DC314" i="38"/>
  <c r="AB315" i="38"/>
  <c r="AE202" i="38"/>
  <c r="DD256" i="38"/>
  <c r="AC257" i="38"/>
  <c r="DE315" i="38"/>
  <c r="AD316" i="38"/>
  <c r="DD92" i="38"/>
  <c r="AC93" i="38"/>
  <c r="DE91" i="38"/>
  <c r="AD92" i="38"/>
  <c r="DD148" i="38"/>
  <c r="AC149" i="38"/>
  <c r="DB292" i="38"/>
  <c r="AA293" i="38"/>
  <c r="AB149" i="38"/>
  <c r="AA19" i="38"/>
  <c r="DB237" i="38"/>
  <c r="AA238" i="38"/>
  <c r="DF257" i="38"/>
  <c r="AE258" i="38"/>
  <c r="DB183" i="38"/>
  <c r="AA184" i="38"/>
  <c r="DC367" i="38"/>
  <c r="AB368" i="38"/>
  <c r="DE147" i="38"/>
  <c r="AD148" i="38"/>
  <c r="AA75" i="38"/>
  <c r="DD367" i="38"/>
  <c r="AC368" i="38"/>
  <c r="DF90" i="38"/>
  <c r="AE91" i="38"/>
  <c r="AA348" i="38"/>
  <c r="DB347" i="38"/>
  <c r="DC96" i="38" l="1"/>
  <c r="AB97" i="38"/>
  <c r="DF258" i="38"/>
  <c r="AE259" i="38"/>
  <c r="DB293" i="38"/>
  <c r="AA294" i="38"/>
  <c r="DE204" i="38"/>
  <c r="AD205" i="38"/>
  <c r="DB238" i="38"/>
  <c r="AA239" i="38"/>
  <c r="AE203" i="38"/>
  <c r="AD41" i="38"/>
  <c r="DF146" i="38"/>
  <c r="AE147" i="38"/>
  <c r="DD149" i="38"/>
  <c r="AC150" i="38"/>
  <c r="DF369" i="38"/>
  <c r="AE370" i="38"/>
  <c r="DE368" i="38"/>
  <c r="AD369" i="38"/>
  <c r="DC204" i="38"/>
  <c r="AB205" i="38"/>
  <c r="AA20" i="38"/>
  <c r="DE92" i="38"/>
  <c r="AD93" i="38"/>
  <c r="DC315" i="38"/>
  <c r="AB316" i="38"/>
  <c r="DE257" i="38"/>
  <c r="AD258" i="38"/>
  <c r="DE148" i="38"/>
  <c r="AD149" i="38"/>
  <c r="AB38" i="38"/>
  <c r="DD368" i="38"/>
  <c r="AC369" i="38"/>
  <c r="DD93" i="38"/>
  <c r="AC94" i="38"/>
  <c r="DC259" i="38"/>
  <c r="AB260" i="38"/>
  <c r="DD311" i="38"/>
  <c r="AC312" i="38"/>
  <c r="AA76" i="38"/>
  <c r="DB348" i="38"/>
  <c r="AA349" i="38"/>
  <c r="DC368" i="38"/>
  <c r="AB369" i="38"/>
  <c r="AE38" i="38"/>
  <c r="DF91" i="38"/>
  <c r="AE92" i="38"/>
  <c r="DE316" i="38"/>
  <c r="AD317" i="38"/>
  <c r="DD205" i="38"/>
  <c r="AC206" i="38"/>
  <c r="AB150" i="38"/>
  <c r="DB127" i="38"/>
  <c r="AA128" i="38"/>
  <c r="DB184" i="38"/>
  <c r="AA185" i="38"/>
  <c r="DD257" i="38"/>
  <c r="AC258" i="38"/>
  <c r="AC39" i="38"/>
  <c r="AC40" i="38" s="1"/>
  <c r="DF313" i="38"/>
  <c r="AE314" i="38"/>
  <c r="DC97" i="38" l="1"/>
  <c r="AB98" i="38"/>
  <c r="DC98" i="38" s="1"/>
  <c r="AD42" i="38"/>
  <c r="DF92" i="38"/>
  <c r="AE93" i="38"/>
  <c r="DD369" i="38"/>
  <c r="AC370" i="38"/>
  <c r="DE258" i="38"/>
  <c r="AD259" i="38"/>
  <c r="DC205" i="38"/>
  <c r="AB206" i="38"/>
  <c r="DB294" i="38"/>
  <c r="AA295" i="38"/>
  <c r="DE369" i="38"/>
  <c r="AD370" i="38"/>
  <c r="DB185" i="38"/>
  <c r="AA186" i="38"/>
  <c r="AA77" i="38"/>
  <c r="DC316" i="38"/>
  <c r="AB317" i="38"/>
  <c r="AC41" i="38"/>
  <c r="DF370" i="38"/>
  <c r="AE371" i="38"/>
  <c r="DF259" i="38"/>
  <c r="AE260" i="38"/>
  <c r="DD258" i="38"/>
  <c r="AC259" i="38"/>
  <c r="DF314" i="38"/>
  <c r="AE315" i="38"/>
  <c r="DB128" i="38"/>
  <c r="AA129" i="38"/>
  <c r="DD312" i="38"/>
  <c r="AC313" i="38"/>
  <c r="DE93" i="38"/>
  <c r="AD94" i="38"/>
  <c r="AE204" i="38"/>
  <c r="DE317" i="38"/>
  <c r="AD318" i="38"/>
  <c r="DE318" i="38" s="1"/>
  <c r="AE39" i="38"/>
  <c r="AE40" i="38" s="1"/>
  <c r="AB39" i="38"/>
  <c r="AB151" i="38"/>
  <c r="AB152" i="38" s="1"/>
  <c r="DC260" i="38"/>
  <c r="AB261" i="38"/>
  <c r="DB239" i="38"/>
  <c r="AA240" i="38"/>
  <c r="DD94" i="38"/>
  <c r="AC95" i="38"/>
  <c r="DC369" i="38"/>
  <c r="AB370" i="38"/>
  <c r="DD150" i="38"/>
  <c r="AC151" i="38"/>
  <c r="DD206" i="38"/>
  <c r="AC207" i="38"/>
  <c r="DE149" i="38"/>
  <c r="AD150" i="38"/>
  <c r="DB349" i="38"/>
  <c r="AA350" i="38"/>
  <c r="AA21" i="38"/>
  <c r="DF147" i="38"/>
  <c r="AE148" i="38"/>
  <c r="DE205" i="38"/>
  <c r="AD206" i="38"/>
  <c r="DD95" i="38" l="1"/>
  <c r="AC96" i="38"/>
  <c r="DB295" i="38"/>
  <c r="AA296" i="38"/>
  <c r="DF315" i="38"/>
  <c r="AE316" i="38"/>
  <c r="DC317" i="38"/>
  <c r="AB318" i="38"/>
  <c r="DC318" i="38" s="1"/>
  <c r="DE150" i="38"/>
  <c r="AD151" i="38"/>
  <c r="DC206" i="38"/>
  <c r="AB207" i="38"/>
  <c r="AD43" i="38"/>
  <c r="DD259" i="38"/>
  <c r="AC260" i="38"/>
  <c r="DB240" i="38"/>
  <c r="AA241" i="38"/>
  <c r="DD207" i="38"/>
  <c r="AC208" i="38"/>
  <c r="DD208" i="38" s="1"/>
  <c r="AE205" i="38"/>
  <c r="DE206" i="38"/>
  <c r="AD207" i="38"/>
  <c r="DF260" i="38"/>
  <c r="AE261" i="38"/>
  <c r="AA78" i="38"/>
  <c r="DE259" i="38"/>
  <c r="AD260" i="38"/>
  <c r="DC261" i="38"/>
  <c r="AB262" i="38"/>
  <c r="AB40" i="38"/>
  <c r="DB186" i="38"/>
  <c r="AA187" i="38"/>
  <c r="DF148" i="38"/>
  <c r="AE149" i="38"/>
  <c r="DE94" i="38"/>
  <c r="AD95" i="38"/>
  <c r="DF371" i="38"/>
  <c r="AE372" i="38"/>
  <c r="DD370" i="38"/>
  <c r="AC371" i="38"/>
  <c r="DD151" i="38"/>
  <c r="AC152" i="38"/>
  <c r="AB153" i="38"/>
  <c r="DC152" i="38" s="1"/>
  <c r="DC370" i="38"/>
  <c r="AB371" i="38"/>
  <c r="AC42" i="38"/>
  <c r="AA22" i="38"/>
  <c r="DD313" i="38"/>
  <c r="AC314" i="38"/>
  <c r="DE370" i="38"/>
  <c r="AD371" i="38"/>
  <c r="DF93" i="38"/>
  <c r="AE94" i="38"/>
  <c r="DB350" i="38"/>
  <c r="AA351" i="38"/>
  <c r="AE41" i="38"/>
  <c r="DB129" i="38"/>
  <c r="AA130" i="38"/>
  <c r="DB187" i="38" l="1"/>
  <c r="AA188" i="38"/>
  <c r="DF261" i="38"/>
  <c r="AE262" i="38"/>
  <c r="DD260" i="38"/>
  <c r="AC261" i="38"/>
  <c r="DD314" i="38"/>
  <c r="AC315" i="38"/>
  <c r="DE371" i="38"/>
  <c r="AD372" i="38"/>
  <c r="AE42" i="38"/>
  <c r="DE207" i="38"/>
  <c r="AD208" i="38"/>
  <c r="DE208" i="38" s="1"/>
  <c r="DB296" i="38"/>
  <c r="AA297" i="38"/>
  <c r="DF316" i="38"/>
  <c r="AE317" i="38"/>
  <c r="DD152" i="38"/>
  <c r="AC153" i="38"/>
  <c r="DD153" i="38" s="1"/>
  <c r="DE38" i="38"/>
  <c r="DE43" i="38"/>
  <c r="DE5" i="38"/>
  <c r="DE6" i="38"/>
  <c r="DE7" i="38"/>
  <c r="DE4" i="38"/>
  <c r="DE12" i="38"/>
  <c r="DE9" i="38"/>
  <c r="DE10" i="38"/>
  <c r="DE8" i="38"/>
  <c r="DE11" i="38"/>
  <c r="DE13" i="38"/>
  <c r="DE14" i="38"/>
  <c r="DE16" i="38"/>
  <c r="DE15" i="38"/>
  <c r="DE17" i="38"/>
  <c r="DE19" i="38"/>
  <c r="DE18" i="38"/>
  <c r="DE20" i="38"/>
  <c r="DE21" i="38"/>
  <c r="DE22" i="38"/>
  <c r="DE23" i="38"/>
  <c r="DE27" i="38"/>
  <c r="DE24" i="38"/>
  <c r="DE25" i="38"/>
  <c r="DE28" i="38"/>
  <c r="DE26" i="38"/>
  <c r="DE30" i="38"/>
  <c r="DE29" i="38"/>
  <c r="DE31" i="38"/>
  <c r="DE32" i="38"/>
  <c r="DE33" i="38"/>
  <c r="DE34" i="38"/>
  <c r="DE36" i="38"/>
  <c r="DE39" i="38"/>
  <c r="DE41" i="38"/>
  <c r="DE37" i="38"/>
  <c r="AA23" i="38"/>
  <c r="AB41" i="38"/>
  <c r="DE42" i="38"/>
  <c r="DC151" i="38"/>
  <c r="DC153" i="38"/>
  <c r="DC115" i="38"/>
  <c r="DC114" i="38"/>
  <c r="DC116" i="38"/>
  <c r="DC117" i="38"/>
  <c r="DC118" i="38"/>
  <c r="DC120" i="38"/>
  <c r="DC119" i="38"/>
  <c r="DC122" i="38"/>
  <c r="DC125" i="38"/>
  <c r="DC123" i="38"/>
  <c r="DC121" i="38"/>
  <c r="DC124" i="38"/>
  <c r="DC127" i="38"/>
  <c r="DC126" i="38"/>
  <c r="DC129" i="38"/>
  <c r="DC128" i="38"/>
  <c r="DC133" i="38"/>
  <c r="DC132" i="38"/>
  <c r="DC130" i="38"/>
  <c r="DC131" i="38"/>
  <c r="DC134" i="38"/>
  <c r="DC135" i="38"/>
  <c r="DC137" i="38"/>
  <c r="DC138" i="38"/>
  <c r="DC139" i="38"/>
  <c r="DC136" i="38"/>
  <c r="DC141" i="38"/>
  <c r="DC140" i="38"/>
  <c r="DC142" i="38"/>
  <c r="DC143" i="38"/>
  <c r="DC150" i="38"/>
  <c r="DC145" i="38"/>
  <c r="DC144" i="38"/>
  <c r="DC147" i="38"/>
  <c r="DC146" i="38"/>
  <c r="DB351" i="38"/>
  <c r="AA352" i="38"/>
  <c r="DC262" i="38"/>
  <c r="AB263" i="38"/>
  <c r="DC263" i="38" s="1"/>
  <c r="DD96" i="38"/>
  <c r="AC97" i="38"/>
  <c r="DB130" i="38"/>
  <c r="AA131" i="38"/>
  <c r="DD371" i="38"/>
  <c r="AC372" i="38"/>
  <c r="DC207" i="38"/>
  <c r="AB208" i="38"/>
  <c r="DC208" i="38" s="1"/>
  <c r="DE40" i="38"/>
  <c r="DF94" i="38"/>
  <c r="AE95" i="38"/>
  <c r="DF372" i="38"/>
  <c r="AE373" i="38"/>
  <c r="AE206" i="38"/>
  <c r="AE207" i="38" s="1"/>
  <c r="AC43" i="38"/>
  <c r="DD35" i="38" s="1"/>
  <c r="DE260" i="38"/>
  <c r="AD261" i="38"/>
  <c r="DE151" i="38"/>
  <c r="AD152" i="38"/>
  <c r="DC371" i="38"/>
  <c r="AB372" i="38"/>
  <c r="DE95" i="38"/>
  <c r="AD96" i="38"/>
  <c r="DE35" i="38"/>
  <c r="DC148" i="38"/>
  <c r="DC149" i="38"/>
  <c r="DF149" i="38"/>
  <c r="AE150" i="38"/>
  <c r="AA79" i="38"/>
  <c r="DB241" i="38"/>
  <c r="AA242" i="38"/>
  <c r="DD41" i="38" l="1"/>
  <c r="DD36" i="38"/>
  <c r="DD40" i="38"/>
  <c r="DD42" i="38"/>
  <c r="DD315" i="38"/>
  <c r="AC316" i="38"/>
  <c r="DE152" i="38"/>
  <c r="AD153" i="38"/>
  <c r="DE153" i="38" s="1"/>
  <c r="DD372" i="38"/>
  <c r="AC373" i="38"/>
  <c r="DF317" i="38"/>
  <c r="AE318" i="38"/>
  <c r="DF318" i="38" s="1"/>
  <c r="DF150" i="38"/>
  <c r="AE151" i="38"/>
  <c r="DD261" i="38"/>
  <c r="AC262" i="38"/>
  <c r="DB131" i="38"/>
  <c r="AA132" i="38"/>
  <c r="DB297" i="38"/>
  <c r="AA298" i="38"/>
  <c r="AE208" i="38"/>
  <c r="DF202" i="38" s="1"/>
  <c r="DF262" i="38"/>
  <c r="AE263" i="38"/>
  <c r="DF263" i="38" s="1"/>
  <c r="DE261" i="38"/>
  <c r="AD262" i="38"/>
  <c r="DD97" i="38"/>
  <c r="AC98" i="38"/>
  <c r="DD98" i="38" s="1"/>
  <c r="AB42" i="38"/>
  <c r="AA80" i="38"/>
  <c r="DF373" i="38"/>
  <c r="AE374" i="38"/>
  <c r="DB188" i="38"/>
  <c r="AA189" i="38"/>
  <c r="AA24" i="38"/>
  <c r="DF95" i="38"/>
  <c r="AE96" i="38"/>
  <c r="AE43" i="38"/>
  <c r="DF35" i="38" s="1"/>
  <c r="DC372" i="38"/>
  <c r="AB373" i="38"/>
  <c r="DE96" i="38"/>
  <c r="AD97" i="38"/>
  <c r="DD39" i="38"/>
  <c r="DD43" i="38"/>
  <c r="DD6" i="38"/>
  <c r="DD5" i="38"/>
  <c r="DD7" i="38"/>
  <c r="DD8" i="38"/>
  <c r="DD4" i="38"/>
  <c r="DD11" i="38"/>
  <c r="DD9" i="38"/>
  <c r="DD10" i="38"/>
  <c r="DD12" i="38"/>
  <c r="DD13" i="38"/>
  <c r="DD15" i="38"/>
  <c r="DD14" i="38"/>
  <c r="DD16" i="38"/>
  <c r="DD17" i="38"/>
  <c r="DD20" i="38"/>
  <c r="DD19" i="38"/>
  <c r="DD18" i="38"/>
  <c r="DD21" i="38"/>
  <c r="DD23" i="38"/>
  <c r="DD22" i="38"/>
  <c r="DD26" i="38"/>
  <c r="DD24" i="38"/>
  <c r="DD25" i="38"/>
  <c r="DD27" i="38"/>
  <c r="DD30" i="38"/>
  <c r="DD28" i="38"/>
  <c r="DD29" i="38"/>
  <c r="DD31" i="38"/>
  <c r="DD32" i="38"/>
  <c r="DD34" i="38"/>
  <c r="DD33" i="38"/>
  <c r="DD37" i="38"/>
  <c r="DD38" i="38"/>
  <c r="DB242" i="38"/>
  <c r="AA243" i="38"/>
  <c r="DB352" i="38"/>
  <c r="AA353" i="38"/>
  <c r="DE372" i="38"/>
  <c r="AD373" i="38"/>
  <c r="DB243" i="38" l="1"/>
  <c r="AA244" i="38"/>
  <c r="AA25" i="38"/>
  <c r="AB43" i="38"/>
  <c r="DC40" i="38" s="1"/>
  <c r="DD373" i="38"/>
  <c r="AC374" i="38"/>
  <c r="DF200" i="38"/>
  <c r="DC373" i="38"/>
  <c r="AB374" i="38"/>
  <c r="DB189" i="38"/>
  <c r="AA190" i="38"/>
  <c r="DF201" i="38"/>
  <c r="DF203" i="38"/>
  <c r="DF205" i="38"/>
  <c r="DF204" i="38"/>
  <c r="DF374" i="38"/>
  <c r="AE375" i="38"/>
  <c r="DE262" i="38"/>
  <c r="AD263" i="38"/>
  <c r="DE263" i="38" s="1"/>
  <c r="DD262" i="38"/>
  <c r="AC263" i="38"/>
  <c r="DD263" i="38" s="1"/>
  <c r="DF39" i="38"/>
  <c r="DF43" i="38"/>
  <c r="DF4" i="38"/>
  <c r="DF5" i="38"/>
  <c r="DF6" i="38"/>
  <c r="DF11" i="38"/>
  <c r="DF7" i="38"/>
  <c r="DF8" i="38"/>
  <c r="DF9" i="38"/>
  <c r="DF13" i="38"/>
  <c r="DF14" i="38"/>
  <c r="DF10" i="38"/>
  <c r="DF12" i="38"/>
  <c r="DF16" i="38"/>
  <c r="DF15" i="38"/>
  <c r="DF18" i="38"/>
  <c r="DF19" i="38"/>
  <c r="DF17" i="38"/>
  <c r="DF20" i="38"/>
  <c r="DF21" i="38"/>
  <c r="DF22" i="38"/>
  <c r="DF24" i="38"/>
  <c r="DF23" i="38"/>
  <c r="DF27" i="38"/>
  <c r="DF25" i="38"/>
  <c r="DF26" i="38"/>
  <c r="DF29" i="38"/>
  <c r="DF28" i="38"/>
  <c r="DF32" i="38"/>
  <c r="DF30" i="38"/>
  <c r="DF31" i="38"/>
  <c r="DF34" i="38"/>
  <c r="DF33" i="38"/>
  <c r="DF41" i="38"/>
  <c r="DF40" i="38"/>
  <c r="DF36" i="38"/>
  <c r="DF37" i="38"/>
  <c r="DD316" i="38"/>
  <c r="AC317" i="38"/>
  <c r="DE97" i="38"/>
  <c r="AD98" i="38"/>
  <c r="DE98" i="38" s="1"/>
  <c r="DF42" i="38"/>
  <c r="DE373" i="38"/>
  <c r="AD374" i="38"/>
  <c r="DF96" i="38"/>
  <c r="AE97" i="38"/>
  <c r="DB132" i="38"/>
  <c r="AA133" i="38"/>
  <c r="DF206" i="38"/>
  <c r="DF208" i="38"/>
  <c r="DF171" i="38"/>
  <c r="DF170" i="38"/>
  <c r="DF173" i="38"/>
  <c r="DF169" i="38"/>
  <c r="DF174" i="38"/>
  <c r="DF172" i="38"/>
  <c r="DF175" i="38"/>
  <c r="DF176" i="38"/>
  <c r="DF177" i="38"/>
  <c r="DF178" i="38"/>
  <c r="DF179" i="38"/>
  <c r="DF184" i="38"/>
  <c r="DF181" i="38"/>
  <c r="DF183" i="38"/>
  <c r="DF180" i="38"/>
  <c r="DF182" i="38"/>
  <c r="DF186" i="38"/>
  <c r="DF185" i="38"/>
  <c r="DF187" i="38"/>
  <c r="DF189" i="38"/>
  <c r="DF188" i="38"/>
  <c r="DF192" i="38"/>
  <c r="DF190" i="38"/>
  <c r="DF193" i="38"/>
  <c r="DF191" i="38"/>
  <c r="DF194" i="38"/>
  <c r="DF195" i="38"/>
  <c r="DF196" i="38"/>
  <c r="DF198" i="38"/>
  <c r="DF199" i="38"/>
  <c r="DF197" i="38"/>
  <c r="DF151" i="38"/>
  <c r="AE152" i="38"/>
  <c r="DF38" i="38"/>
  <c r="DB298" i="38"/>
  <c r="AA299" i="38"/>
  <c r="DB353" i="38"/>
  <c r="AA354" i="38"/>
  <c r="AA81" i="38"/>
  <c r="DF207" i="38"/>
  <c r="DC38" i="38" l="1"/>
  <c r="DC37" i="38"/>
  <c r="DF152" i="38"/>
  <c r="AE153" i="38"/>
  <c r="DF153" i="38" s="1"/>
  <c r="DC39" i="38"/>
  <c r="DC43" i="38"/>
  <c r="DC4" i="38"/>
  <c r="DC5" i="38"/>
  <c r="DC8" i="38"/>
  <c r="DC6" i="38"/>
  <c r="DC9" i="38"/>
  <c r="DC7" i="38"/>
  <c r="DC10" i="38"/>
  <c r="DC13" i="38"/>
  <c r="DC12" i="38"/>
  <c r="DC14" i="38"/>
  <c r="DC11" i="38"/>
  <c r="DC15" i="38"/>
  <c r="DC16" i="38"/>
  <c r="DC18" i="38"/>
  <c r="DC17" i="38"/>
  <c r="DC19" i="38"/>
  <c r="DC20" i="38"/>
  <c r="DC21" i="38"/>
  <c r="DC23" i="38"/>
  <c r="DC22" i="38"/>
  <c r="DC24" i="38"/>
  <c r="DC25" i="38"/>
  <c r="DC28" i="38"/>
  <c r="DC26" i="38"/>
  <c r="DC29" i="38"/>
  <c r="DC30" i="38"/>
  <c r="DC31" i="38"/>
  <c r="DC27" i="38"/>
  <c r="DC32" i="38"/>
  <c r="DC35" i="38"/>
  <c r="DC36" i="38"/>
  <c r="DC33" i="38"/>
  <c r="DC34" i="38"/>
  <c r="DC41" i="38"/>
  <c r="DB354" i="38"/>
  <c r="AA355" i="38"/>
  <c r="DC42" i="38"/>
  <c r="DB299" i="38"/>
  <c r="AA300" i="38"/>
  <c r="DD317" i="38"/>
  <c r="AC318" i="38"/>
  <c r="DD318" i="38" s="1"/>
  <c r="AA26" i="38"/>
  <c r="DB133" i="38"/>
  <c r="AA134" i="38"/>
  <c r="DB190" i="38"/>
  <c r="AA191" i="38"/>
  <c r="DB244" i="38"/>
  <c r="AA245" i="38"/>
  <c r="DF97" i="38"/>
  <c r="AE98" i="38"/>
  <c r="DF98" i="38" s="1"/>
  <c r="DC374" i="38"/>
  <c r="AB375" i="38"/>
  <c r="DE374" i="38"/>
  <c r="AD375" i="38"/>
  <c r="AA82" i="38"/>
  <c r="DF375" i="38"/>
  <c r="AE376" i="38"/>
  <c r="DD374" i="38"/>
  <c r="AC375" i="38"/>
  <c r="DB245" i="38" l="1"/>
  <c r="AA246" i="38"/>
  <c r="AA83" i="38"/>
  <c r="DB191" i="38"/>
  <c r="AA192" i="38"/>
  <c r="DC375" i="38"/>
  <c r="AB376" i="38"/>
  <c r="DB355" i="38"/>
  <c r="AA356" i="38"/>
  <c r="DB300" i="38"/>
  <c r="AA301" i="38"/>
  <c r="DB134" i="38"/>
  <c r="AA135" i="38"/>
  <c r="DD375" i="38"/>
  <c r="AC376" i="38"/>
  <c r="DF376" i="38"/>
  <c r="AE377" i="38"/>
  <c r="DE375" i="38"/>
  <c r="AD376" i="38"/>
  <c r="AA27" i="38"/>
  <c r="DF377" i="38" l="1"/>
  <c r="AE378" i="38"/>
  <c r="DC376" i="38"/>
  <c r="AB377" i="38"/>
  <c r="AA193" i="38"/>
  <c r="DB192" i="38"/>
  <c r="AA357" i="38"/>
  <c r="DB356" i="38"/>
  <c r="DB135" i="38"/>
  <c r="AA136" i="38"/>
  <c r="DD376" i="38"/>
  <c r="AC377" i="38"/>
  <c r="AA28" i="38"/>
  <c r="AA84" i="38"/>
  <c r="DB301" i="38"/>
  <c r="AA302" i="38"/>
  <c r="DB246" i="38"/>
  <c r="AA247" i="38"/>
  <c r="DE376" i="38"/>
  <c r="AD377" i="38"/>
  <c r="AA85" i="38" l="1"/>
  <c r="DE377" i="38"/>
  <c r="AD378" i="38"/>
  <c r="DB357" i="38"/>
  <c r="AA358" i="38"/>
  <c r="AA248" i="38"/>
  <c r="DB247" i="38"/>
  <c r="DB193" i="38"/>
  <c r="AA194" i="38"/>
  <c r="AA29" i="38"/>
  <c r="DC377" i="38"/>
  <c r="AB378" i="38"/>
  <c r="AA303" i="38"/>
  <c r="DB302" i="38"/>
  <c r="DD377" i="38"/>
  <c r="AC378" i="38"/>
  <c r="DF378" i="38"/>
  <c r="AE379" i="38"/>
  <c r="DB136" i="38"/>
  <c r="AA137" i="38"/>
  <c r="DD378" i="38" l="1"/>
  <c r="AC379" i="38"/>
  <c r="DB248" i="38"/>
  <c r="AA249" i="38"/>
  <c r="DB303" i="38"/>
  <c r="AA304" i="38"/>
  <c r="DB358" i="38"/>
  <c r="AA359" i="38"/>
  <c r="AA138" i="38"/>
  <c r="DB137" i="38"/>
  <c r="DC378" i="38"/>
  <c r="AB379" i="38"/>
  <c r="DE378" i="38"/>
  <c r="AD379" i="38"/>
  <c r="AA86" i="38"/>
  <c r="DF379" i="38"/>
  <c r="AE380" i="38"/>
  <c r="AA30" i="38"/>
  <c r="DB194" i="38"/>
  <c r="AA195" i="38"/>
  <c r="DB359" i="38" l="1"/>
  <c r="AA360" i="38"/>
  <c r="DB304" i="38"/>
  <c r="AA305" i="38"/>
  <c r="DB195" i="38"/>
  <c r="AA196" i="38"/>
  <c r="AA87" i="38"/>
  <c r="DE379" i="38"/>
  <c r="AD380" i="38"/>
  <c r="DB249" i="38"/>
  <c r="AA250" i="38"/>
  <c r="DC379" i="38"/>
  <c r="AB380" i="38"/>
  <c r="DD379" i="38"/>
  <c r="AC380" i="38"/>
  <c r="AA31" i="38"/>
  <c r="DF380" i="38"/>
  <c r="AE381" i="38"/>
  <c r="DB138" i="38"/>
  <c r="AA139" i="38"/>
  <c r="AA32" i="38" l="1"/>
  <c r="AA88" i="38"/>
  <c r="DD380" i="38"/>
  <c r="AC381" i="38"/>
  <c r="DB196" i="38"/>
  <c r="AA197" i="38"/>
  <c r="DC380" i="38"/>
  <c r="AB381" i="38"/>
  <c r="DB139" i="38"/>
  <c r="AA140" i="38"/>
  <c r="DB305" i="38"/>
  <c r="AA306" i="38"/>
  <c r="DF381" i="38"/>
  <c r="AE382" i="38"/>
  <c r="DB250" i="38"/>
  <c r="AA251" i="38"/>
  <c r="DB360" i="38"/>
  <c r="AA361" i="38"/>
  <c r="DE380" i="38"/>
  <c r="AD381" i="38"/>
  <c r="DB306" i="38" l="1"/>
  <c r="AA307" i="38"/>
  <c r="DE381" i="38"/>
  <c r="AD382" i="38"/>
  <c r="DB140" i="38"/>
  <c r="AA141" i="38"/>
  <c r="AA89" i="38"/>
  <c r="DC381" i="38"/>
  <c r="AB382" i="38"/>
  <c r="DB361" i="38"/>
  <c r="AA362" i="38"/>
  <c r="AA33" i="38"/>
  <c r="DB197" i="38"/>
  <c r="AA198" i="38"/>
  <c r="DB251" i="38"/>
  <c r="AA252" i="38"/>
  <c r="DF382" i="38"/>
  <c r="AE383" i="38"/>
  <c r="DF383" i="38" s="1"/>
  <c r="DD381" i="38"/>
  <c r="AC382" i="38"/>
  <c r="DC382" i="38" l="1"/>
  <c r="AB383" i="38"/>
  <c r="DC383" i="38" s="1"/>
  <c r="AA90" i="38"/>
  <c r="DB252" i="38"/>
  <c r="AA253" i="38"/>
  <c r="DB141" i="38"/>
  <c r="AA142" i="38"/>
  <c r="DB198" i="38"/>
  <c r="AA199" i="38"/>
  <c r="DE382" i="38"/>
  <c r="AD383" i="38"/>
  <c r="DE383" i="38" s="1"/>
  <c r="AA34" i="38"/>
  <c r="DB307" i="38"/>
  <c r="AA308" i="38"/>
  <c r="DD382" i="38"/>
  <c r="AC383" i="38"/>
  <c r="DD383" i="38" s="1"/>
  <c r="DB362" i="38"/>
  <c r="AA363" i="38"/>
  <c r="DB253" i="38" l="1"/>
  <c r="AA254" i="38"/>
  <c r="AA35" i="38"/>
  <c r="DB363" i="38"/>
  <c r="AA364" i="38"/>
  <c r="AA91" i="38"/>
  <c r="DB199" i="38"/>
  <c r="AA200" i="38"/>
  <c r="DB142" i="38"/>
  <c r="AA143" i="38"/>
  <c r="DB308" i="38"/>
  <c r="AA309" i="38"/>
  <c r="DB309" i="38" l="1"/>
  <c r="AA310" i="38"/>
  <c r="DB364" i="38"/>
  <c r="AA365" i="38"/>
  <c r="AA92" i="38"/>
  <c r="AA36" i="38"/>
  <c r="DB143" i="38"/>
  <c r="AA144" i="38"/>
  <c r="DB200" i="38"/>
  <c r="AA201" i="38"/>
  <c r="DB254" i="38"/>
  <c r="AA255" i="38"/>
  <c r="DB255" i="38" l="1"/>
  <c r="AA256" i="38"/>
  <c r="DB201" i="38"/>
  <c r="AA202" i="38"/>
  <c r="AA93" i="38"/>
  <c r="AA37" i="38"/>
  <c r="DB365" i="38"/>
  <c r="AA366" i="38"/>
  <c r="DB144" i="38"/>
  <c r="AA145" i="38"/>
  <c r="DB310" i="38"/>
  <c r="AA311" i="38"/>
  <c r="AA38" i="38" l="1"/>
  <c r="AA94" i="38"/>
  <c r="DB311" i="38"/>
  <c r="AA312" i="38"/>
  <c r="DB202" i="38"/>
  <c r="AA203" i="38"/>
  <c r="DB145" i="38"/>
  <c r="AA146" i="38"/>
  <c r="DB256" i="38"/>
  <c r="AA257" i="38"/>
  <c r="DB366" i="38"/>
  <c r="AA367" i="38"/>
  <c r="DB312" i="38" l="1"/>
  <c r="AA313" i="38"/>
  <c r="DB367" i="38"/>
  <c r="AA368" i="38"/>
  <c r="DB257" i="38"/>
  <c r="AA258" i="38"/>
  <c r="AA95" i="38"/>
  <c r="DB146" i="38"/>
  <c r="AA147" i="38"/>
  <c r="AA39" i="38"/>
  <c r="DB203" i="38"/>
  <c r="AA204" i="38"/>
  <c r="DB147" i="38" l="1"/>
  <c r="AA148" i="38"/>
  <c r="AA96" i="38"/>
  <c r="DB204" i="38"/>
  <c r="AA205" i="38"/>
  <c r="DB258" i="38"/>
  <c r="AA259" i="38"/>
  <c r="DB368" i="38"/>
  <c r="AA369" i="38"/>
  <c r="AA40" i="38"/>
  <c r="DB313" i="38"/>
  <c r="AA314" i="38"/>
  <c r="DB259" i="38" l="1"/>
  <c r="AA260" i="38"/>
  <c r="DB314" i="38"/>
  <c r="AA315" i="38"/>
  <c r="DB205" i="38"/>
  <c r="AA206" i="38"/>
  <c r="AA41" i="38"/>
  <c r="AA42" i="38" s="1"/>
  <c r="DB369" i="38"/>
  <c r="AA370" i="38"/>
  <c r="AA97" i="38"/>
  <c r="DB148" i="38"/>
  <c r="AA149" i="38"/>
  <c r="DB149" i="38" l="1"/>
  <c r="AA150" i="38"/>
  <c r="AA43" i="38"/>
  <c r="DB37" i="38" s="1"/>
  <c r="DB206" i="38"/>
  <c r="AA207" i="38"/>
  <c r="DB315" i="38"/>
  <c r="AA316" i="38"/>
  <c r="AA98" i="38"/>
  <c r="DB91" i="38" s="1"/>
  <c r="DB260" i="38"/>
  <c r="AA261" i="38"/>
  <c r="DB370" i="38"/>
  <c r="AA371" i="38"/>
  <c r="DB40" i="38" l="1"/>
  <c r="DB39" i="38"/>
  <c r="DB207" i="38"/>
  <c r="AA208" i="38"/>
  <c r="DB208" i="38" s="1"/>
  <c r="DB371" i="38"/>
  <c r="AA372" i="38"/>
  <c r="DB96" i="38"/>
  <c r="DB261" i="38"/>
  <c r="AA262" i="38"/>
  <c r="DB41" i="38"/>
  <c r="DB43" i="38"/>
  <c r="DB5" i="38"/>
  <c r="DB8" i="38"/>
  <c r="DB4" i="38"/>
  <c r="DB6" i="38"/>
  <c r="DB9" i="38"/>
  <c r="DB11" i="38"/>
  <c r="DB7" i="38"/>
  <c r="DB15" i="38"/>
  <c r="DB10" i="38"/>
  <c r="DB14" i="38"/>
  <c r="DB12" i="38"/>
  <c r="DB13" i="38"/>
  <c r="DB17" i="38"/>
  <c r="DB16" i="38"/>
  <c r="DB19" i="38"/>
  <c r="DB18" i="38"/>
  <c r="DB20" i="38"/>
  <c r="DB22" i="38"/>
  <c r="DB21" i="38"/>
  <c r="DB23" i="38"/>
  <c r="DB24" i="38"/>
  <c r="DB26" i="38"/>
  <c r="DB25" i="38"/>
  <c r="DB27" i="38"/>
  <c r="DB29" i="38"/>
  <c r="DB28" i="38"/>
  <c r="DB30" i="38"/>
  <c r="DB31" i="38"/>
  <c r="DB32" i="38"/>
  <c r="DB35" i="38"/>
  <c r="DB33" i="38"/>
  <c r="DB34" i="38"/>
  <c r="DB42" i="38"/>
  <c r="DB98" i="38"/>
  <c r="DB61" i="38"/>
  <c r="DB59" i="38"/>
  <c r="DB65" i="38"/>
  <c r="DB60" i="38"/>
  <c r="DB62" i="38"/>
  <c r="DB64" i="38"/>
  <c r="DB63" i="38"/>
  <c r="DB68" i="38"/>
  <c r="DB70" i="38"/>
  <c r="DB69" i="38"/>
  <c r="DB67" i="38"/>
  <c r="DB71" i="38"/>
  <c r="DB66" i="38"/>
  <c r="DB73" i="38"/>
  <c r="DB72" i="38"/>
  <c r="DB76" i="38"/>
  <c r="DB78" i="38"/>
  <c r="DB74" i="38"/>
  <c r="DB75" i="38"/>
  <c r="DB80" i="38"/>
  <c r="DB82" i="38"/>
  <c r="DB77" i="38"/>
  <c r="DB83" i="38"/>
  <c r="DB79" i="38"/>
  <c r="DB81" i="38"/>
  <c r="DB84" i="38"/>
  <c r="DB85" i="38"/>
  <c r="DB86" i="38"/>
  <c r="DB87" i="38"/>
  <c r="DB89" i="38"/>
  <c r="DB88" i="38"/>
  <c r="DB90" i="38"/>
  <c r="DB92" i="38"/>
  <c r="DB150" i="38"/>
  <c r="AA151" i="38"/>
  <c r="DB97" i="38"/>
  <c r="DB316" i="38"/>
  <c r="AA317" i="38"/>
  <c r="DB38" i="38"/>
  <c r="DB36" i="38"/>
  <c r="DB94" i="38"/>
  <c r="DB95" i="38"/>
  <c r="DB93" i="38"/>
  <c r="DB317" i="38" l="1"/>
  <c r="AA318" i="38"/>
  <c r="DB318" i="38" s="1"/>
  <c r="DB262" i="38"/>
  <c r="AA263" i="38"/>
  <c r="DB263" i="38" s="1"/>
  <c r="DB151" i="38"/>
  <c r="AA152" i="38"/>
  <c r="DB372" i="38"/>
  <c r="AA373" i="38"/>
  <c r="DB373" i="38" l="1"/>
  <c r="AA374" i="38"/>
  <c r="DB152" i="38"/>
  <c r="AA153" i="38"/>
  <c r="DB153" i="38" s="1"/>
  <c r="DB374" i="38" l="1"/>
  <c r="AA375" i="38"/>
  <c r="DB375" i="38" l="1"/>
  <c r="AA376" i="38"/>
  <c r="DB376" i="38" l="1"/>
  <c r="AA377" i="38"/>
  <c r="DB377" i="38" l="1"/>
  <c r="AA378" i="38"/>
  <c r="DB378" i="38" l="1"/>
  <c r="AA379" i="38"/>
  <c r="DB379" i="38" l="1"/>
  <c r="AA380" i="38"/>
  <c r="DB380" i="38" l="1"/>
  <c r="AA381" i="38"/>
  <c r="DB381" i="38" l="1"/>
  <c r="AA382" i="38"/>
  <c r="DB382" i="38" l="1"/>
  <c r="AA383" i="38"/>
  <c r="DB383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6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普通抽卡+钻石抽卡</t>
        </r>
      </text>
    </comment>
    <comment ref="BM6" authorId="0" shapeId="0" xr:uid="{00000000-0006-0000-0100-000002000000}">
      <text>
        <r>
          <rPr>
            <b/>
            <sz val="9"/>
            <color indexed="81"/>
            <rFont val="宋体"/>
            <family val="3"/>
            <charset val="134"/>
          </rPr>
          <t>按每天5次领取量</t>
        </r>
      </text>
    </comment>
    <comment ref="BN6" authorId="0" shapeId="0" xr:uid="{00000000-0006-0000-0100-000003000000}">
      <text>
        <r>
          <rPr>
            <b/>
            <sz val="9"/>
            <color indexed="81"/>
            <rFont val="宋体"/>
            <family val="3"/>
            <charset val="134"/>
          </rPr>
          <t>每天15次</t>
        </r>
      </text>
    </comment>
    <comment ref="DF6" authorId="0" shapeId="0" xr:uid="{00000000-0006-0000-0100-000004000000}">
      <text>
        <r>
          <rPr>
            <b/>
            <sz val="9"/>
            <color indexed="81"/>
            <rFont val="宋体"/>
            <family val="3"/>
            <charset val="134"/>
          </rPr>
          <t>按一个科技提升来看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泠月</author>
  </authors>
  <commentList>
    <comment ref="Z6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Z62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Z118" authorId="0" shapeId="0" xr:uid="{00000000-0006-0000-0200-000003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Z139" authorId="0" shapeId="0" xr:uid="{00000000-0006-0000-0200-000004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泠月</author>
  </authors>
  <commentList>
    <comment ref="Z6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Z62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Z123" authorId="0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泠月</author>
  </authors>
  <commentList>
    <comment ref="AI3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DJ3" authorId="0" shapeId="0" xr:uid="{00000000-0006-0000-0400-000002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AI58" authorId="0" shapeId="0" xr:uid="{00000000-0006-0000-0400-000003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DJ58" authorId="0" shapeId="0" xr:uid="{00000000-0006-0000-0400-000004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AI113" authorId="0" shapeId="0" xr:uid="{00000000-0006-0000-0400-000005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DJ113" authorId="0" shapeId="0" xr:uid="{00000000-0006-0000-0400-000006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AI168" authorId="0" shapeId="0" xr:uid="{00000000-0006-0000-0400-000007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DJ168" authorId="0" shapeId="0" xr:uid="{00000000-0006-0000-0400-000008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AI223" authorId="0" shapeId="0" xr:uid="{00000000-0006-0000-0400-000009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DJ223" authorId="0" shapeId="0" xr:uid="{00000000-0006-0000-0400-00000A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AI278" authorId="0" shapeId="0" xr:uid="{00000000-0006-0000-0400-00000B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DJ278" authorId="0" shapeId="0" xr:uid="{00000000-0006-0000-0400-00000C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AI333" authorId="0" shapeId="0" xr:uid="{00000000-0006-0000-0400-00000D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  <comment ref="DJ333" authorId="0" shapeId="0" xr:uid="{00000000-0006-0000-0400-00000E000000}">
      <text>
        <r>
          <rPr>
            <b/>
            <sz val="9"/>
            <color indexed="81"/>
            <rFont val="宋体"/>
            <family val="3"/>
            <charset val="134"/>
          </rPr>
          <t>泠月:</t>
        </r>
        <r>
          <rPr>
            <sz val="9"/>
            <color indexed="81"/>
            <rFont val="宋体"/>
            <family val="3"/>
            <charset val="134"/>
          </rPr>
          <t xml:space="preserve">
配置内容为突破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uff需求文档" type="100" refreshedVersion="0">
    <extLst>
      <ext xmlns:x15="http://schemas.microsoft.com/office/spreadsheetml/2010/11/main" uri="{DE250136-89BD-433C-8126-D09CA5730AF9}">
        <x15:connection id="bf1fb2fb-0aa5-44e0-aa97-88b2a5f7561e"/>
      </ext>
    </extLst>
  </connection>
  <connection id="2" xr16:uid="{00000000-0015-0000-FFFF-FFFF01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<sst xmlns="http://schemas.openxmlformats.org/spreadsheetml/2006/main" count="3357" uniqueCount="517">
  <si>
    <t>,</t>
    <phoneticPr fontId="3" type="noConversion"/>
  </si>
  <si>
    <t>圣人</t>
    <phoneticPr fontId="3" type="noConversion"/>
  </si>
  <si>
    <t>门客</t>
    <phoneticPr fontId="3" type="noConversion"/>
  </si>
  <si>
    <t>兵法</t>
    <phoneticPr fontId="3" type="noConversion"/>
  </si>
  <si>
    <t>装备</t>
    <phoneticPr fontId="3" type="noConversion"/>
  </si>
  <si>
    <t>武将</t>
    <phoneticPr fontId="3" type="noConversion"/>
  </si>
  <si>
    <t>非r</t>
    <phoneticPr fontId="3" type="noConversion"/>
  </si>
  <si>
    <t>小r</t>
    <phoneticPr fontId="3" type="noConversion"/>
  </si>
  <si>
    <t>中r</t>
    <phoneticPr fontId="3" type="noConversion"/>
  </si>
  <si>
    <t>大r</t>
    <phoneticPr fontId="3" type="noConversion"/>
  </si>
  <si>
    <t>超r</t>
    <phoneticPr fontId="3" type="noConversion"/>
  </si>
  <si>
    <t>钻石</t>
    <phoneticPr fontId="3" type="noConversion"/>
  </si>
  <si>
    <t>国家币</t>
    <phoneticPr fontId="3" type="noConversion"/>
  </si>
  <si>
    <t>抽卡</t>
    <phoneticPr fontId="3" type="noConversion"/>
  </si>
  <si>
    <t>次数</t>
    <phoneticPr fontId="3" type="noConversion"/>
  </si>
  <si>
    <t>大类</t>
    <phoneticPr fontId="3" type="noConversion"/>
  </si>
  <si>
    <t>行为</t>
    <phoneticPr fontId="3" type="noConversion"/>
  </si>
  <si>
    <t>累计消耗</t>
    <phoneticPr fontId="3" type="noConversion"/>
  </si>
  <si>
    <t>黄金</t>
    <phoneticPr fontId="3" type="noConversion"/>
  </si>
  <si>
    <t>刀币</t>
    <phoneticPr fontId="3" type="noConversion"/>
  </si>
  <si>
    <t>木材</t>
    <phoneticPr fontId="3" type="noConversion"/>
  </si>
  <si>
    <t>石料</t>
    <phoneticPr fontId="3" type="noConversion"/>
  </si>
  <si>
    <t>铜矿</t>
    <phoneticPr fontId="3" type="noConversion"/>
  </si>
  <si>
    <t>粮草</t>
    <phoneticPr fontId="3" type="noConversion"/>
  </si>
  <si>
    <t>铁</t>
    <phoneticPr fontId="3" type="noConversion"/>
  </si>
  <si>
    <t>击败</t>
    <phoneticPr fontId="3" type="noConversion"/>
  </si>
  <si>
    <t>蛮族</t>
    <phoneticPr fontId="3" type="noConversion"/>
  </si>
  <si>
    <t>乱军</t>
    <phoneticPr fontId="3" type="noConversion"/>
  </si>
  <si>
    <t>盗贼</t>
    <phoneticPr fontId="3" type="noConversion"/>
  </si>
  <si>
    <t>精英蛮族</t>
    <phoneticPr fontId="3" type="noConversion"/>
  </si>
  <si>
    <t>精英乱军</t>
    <phoneticPr fontId="3" type="noConversion"/>
  </si>
  <si>
    <t>精英盗贼</t>
    <phoneticPr fontId="3" type="noConversion"/>
  </si>
  <si>
    <t>他国玩家</t>
    <phoneticPr fontId="3" type="noConversion"/>
  </si>
  <si>
    <t>排名</t>
    <phoneticPr fontId="3" type="noConversion"/>
  </si>
  <si>
    <t>计数类型</t>
    <phoneticPr fontId="3" type="noConversion"/>
  </si>
  <si>
    <t>校场</t>
    <phoneticPr fontId="3" type="noConversion"/>
  </si>
  <si>
    <t>占领城池</t>
    <phoneticPr fontId="3" type="noConversion"/>
  </si>
  <si>
    <t>获得</t>
    <phoneticPr fontId="3" type="noConversion"/>
  </si>
  <si>
    <t>个数等级</t>
    <phoneticPr fontId="3" type="noConversion"/>
  </si>
  <si>
    <t>登陆</t>
    <phoneticPr fontId="3" type="noConversion"/>
  </si>
  <si>
    <t>天数</t>
    <phoneticPr fontId="3" type="noConversion"/>
  </si>
  <si>
    <t>招募</t>
    <phoneticPr fontId="3" type="noConversion"/>
  </si>
  <si>
    <t>步兵</t>
    <phoneticPr fontId="3" type="noConversion"/>
  </si>
  <si>
    <t>骑兵</t>
    <phoneticPr fontId="3" type="noConversion"/>
  </si>
  <si>
    <t>弓兵</t>
    <phoneticPr fontId="3" type="noConversion"/>
  </si>
  <si>
    <t>军团成就</t>
    <phoneticPr fontId="3" type="noConversion"/>
  </si>
  <si>
    <t>国家成就</t>
    <phoneticPr fontId="3" type="noConversion"/>
  </si>
  <si>
    <t>帮助</t>
    <phoneticPr fontId="3" type="noConversion"/>
  </si>
  <si>
    <t>攻占</t>
    <phoneticPr fontId="3" type="noConversion"/>
  </si>
  <si>
    <t>消耗</t>
    <phoneticPr fontId="3" type="noConversion"/>
  </si>
  <si>
    <t>军团币</t>
    <phoneticPr fontId="3" type="noConversion"/>
  </si>
  <si>
    <t>支援</t>
    <phoneticPr fontId="3" type="noConversion"/>
  </si>
  <si>
    <t>国建</t>
    <phoneticPr fontId="3" type="noConversion"/>
  </si>
  <si>
    <t>变法任务</t>
    <phoneticPr fontId="3" type="noConversion"/>
  </si>
  <si>
    <t>升级</t>
    <phoneticPr fontId="3" type="noConversion"/>
  </si>
  <si>
    <t>好感</t>
    <phoneticPr fontId="3" type="noConversion"/>
  </si>
  <si>
    <t>完成任务</t>
    <phoneticPr fontId="3" type="noConversion"/>
  </si>
  <si>
    <t>日常</t>
    <phoneticPr fontId="3" type="noConversion"/>
  </si>
  <si>
    <t>玩家</t>
    <phoneticPr fontId="3" type="noConversion"/>
  </si>
  <si>
    <t>等级</t>
    <phoneticPr fontId="3" type="noConversion"/>
  </si>
  <si>
    <t>爵位</t>
    <phoneticPr fontId="3" type="noConversion"/>
  </si>
  <si>
    <t>大殿</t>
    <phoneticPr fontId="3" type="noConversion"/>
  </si>
  <si>
    <t>升级/次</t>
    <phoneticPr fontId="3" type="noConversion"/>
  </si>
  <si>
    <t>采集农田</t>
    <phoneticPr fontId="3" type="noConversion"/>
  </si>
  <si>
    <t>采集木材</t>
    <phoneticPr fontId="3" type="noConversion"/>
  </si>
  <si>
    <t>采集石料</t>
    <phoneticPr fontId="3" type="noConversion"/>
  </si>
  <si>
    <t>采集铜矿</t>
    <phoneticPr fontId="3" type="noConversion"/>
  </si>
  <si>
    <t>采集铁</t>
    <phoneticPr fontId="3" type="noConversion"/>
  </si>
  <si>
    <t>其他</t>
    <phoneticPr fontId="3" type="noConversion"/>
  </si>
  <si>
    <t>非r预估完成等级</t>
    <phoneticPr fontId="3" type="noConversion"/>
  </si>
  <si>
    <t>来源经济表</t>
    <phoneticPr fontId="3" type="noConversion"/>
  </si>
  <si>
    <t>来源武将表</t>
    <phoneticPr fontId="3" type="noConversion"/>
  </si>
  <si>
    <t>来源装备</t>
    <phoneticPr fontId="3" type="noConversion"/>
  </si>
  <si>
    <t>升星/次</t>
    <phoneticPr fontId="3" type="noConversion"/>
  </si>
  <si>
    <t>器械</t>
    <phoneticPr fontId="3" type="noConversion"/>
  </si>
  <si>
    <t>各个等级对应预估完成成就</t>
    <phoneticPr fontId="3" type="noConversion"/>
  </si>
  <si>
    <t>个人成就1</t>
    <phoneticPr fontId="3" type="noConversion"/>
  </si>
  <si>
    <t>个人成就3</t>
  </si>
  <si>
    <t>其他成就2</t>
  </si>
  <si>
    <t>城内资源产量达到</t>
  </si>
  <si>
    <t>建筑升级</t>
  </si>
  <si>
    <t>建筑合值</t>
  </si>
  <si>
    <t>士兵合值</t>
  </si>
  <si>
    <t>累计治疗</t>
  </si>
  <si>
    <t>城墙合值</t>
  </si>
  <si>
    <t>武将收集</t>
  </si>
  <si>
    <t>兵法收集</t>
  </si>
  <si>
    <t>地图</t>
  </si>
  <si>
    <t>副本</t>
  </si>
  <si>
    <t>分享</t>
  </si>
  <si>
    <t>农田</t>
  </si>
  <si>
    <t>木材</t>
  </si>
  <si>
    <t>石料</t>
  </si>
  <si>
    <t>铜矿</t>
  </si>
  <si>
    <t>民居</t>
  </si>
  <si>
    <t>铁矿</t>
  </si>
  <si>
    <t>次数</t>
  </si>
  <si>
    <t>等级</t>
  </si>
  <si>
    <t>科技</t>
  </si>
  <si>
    <t>个数</t>
  </si>
  <si>
    <t>蓝</t>
  </si>
  <si>
    <t>紫</t>
  </si>
  <si>
    <t>橙</t>
  </si>
  <si>
    <t>红</t>
  </si>
  <si>
    <t>领奖次数</t>
  </si>
  <si>
    <t>攻城次数</t>
  </si>
  <si>
    <t>累计通关</t>
  </si>
  <si>
    <t>发现宝箱</t>
  </si>
  <si>
    <t>累积抽卡次数</t>
    <phoneticPr fontId="3" type="noConversion"/>
  </si>
  <si>
    <t>累积停留天数(标准）</t>
    <phoneticPr fontId="3" type="noConversion"/>
  </si>
  <si>
    <t>大殿等级</t>
  </si>
  <si>
    <t>调整系数</t>
    <phoneticPr fontId="3" type="noConversion"/>
  </si>
  <si>
    <t>大殿等级累积停留时间(天）</t>
  </si>
  <si>
    <t>大殿等级阶段停留时间（天）</t>
  </si>
  <si>
    <t>天数对应大殿等级</t>
    <phoneticPr fontId="3" type="noConversion"/>
  </si>
  <si>
    <t>累积天数</t>
    <phoneticPr fontId="3" type="noConversion"/>
  </si>
  <si>
    <t>调整值</t>
    <phoneticPr fontId="3" type="noConversion"/>
  </si>
  <si>
    <t>非r累积时长大殿等级标准</t>
  </si>
  <si>
    <t>预估养成队伍数量</t>
    <phoneticPr fontId="3" type="noConversion"/>
  </si>
  <si>
    <t>大殿等级</t>
    <phoneticPr fontId="3" type="noConversion"/>
  </si>
  <si>
    <t>最小大殿等级</t>
    <phoneticPr fontId="3" type="noConversion"/>
  </si>
  <si>
    <t>对应大殿等级</t>
    <phoneticPr fontId="3" type="noConversion"/>
  </si>
  <si>
    <t>装备等级之和</t>
    <phoneticPr fontId="3" type="noConversion"/>
  </si>
  <si>
    <t>装备等级和</t>
    <phoneticPr fontId="3" type="noConversion"/>
  </si>
  <si>
    <t>竞技场排名</t>
    <phoneticPr fontId="3" type="noConversion"/>
  </si>
  <si>
    <t>累积获得（除开安全资源，购买的不算？？）</t>
    <phoneticPr fontId="3" type="noConversion"/>
  </si>
  <si>
    <t>兵法等级之和</t>
    <phoneticPr fontId="3" type="noConversion"/>
  </si>
  <si>
    <t>兵法等级和</t>
    <phoneticPr fontId="3" type="noConversion"/>
  </si>
  <si>
    <t>总计</t>
    <phoneticPr fontId="3" type="noConversion"/>
  </si>
  <si>
    <t>去掉</t>
    <phoneticPr fontId="3" type="noConversion"/>
  </si>
  <si>
    <t>门客数</t>
    <phoneticPr fontId="3" type="noConversion"/>
  </si>
  <si>
    <t>招募数量</t>
    <phoneticPr fontId="3" type="noConversion"/>
  </si>
  <si>
    <t>军团帮助次数</t>
    <phoneticPr fontId="3" type="noConversion"/>
  </si>
  <si>
    <t>军团拥有城池数</t>
    <phoneticPr fontId="3" type="noConversion"/>
  </si>
  <si>
    <t>军团</t>
    <phoneticPr fontId="3" type="noConversion"/>
  </si>
  <si>
    <t>拥有城池</t>
    <phoneticPr fontId="3" type="noConversion"/>
  </si>
  <si>
    <t>获得军团币</t>
    <phoneticPr fontId="3" type="noConversion"/>
  </si>
  <si>
    <t>日常任务次数</t>
    <phoneticPr fontId="3" type="noConversion"/>
  </si>
  <si>
    <t>城内每小时资源产量达到</t>
    <phoneticPr fontId="3" type="noConversion"/>
  </si>
  <si>
    <t>建筑等级之和</t>
    <phoneticPr fontId="3" type="noConversion"/>
  </si>
  <si>
    <t>士兵科技等级之和</t>
    <phoneticPr fontId="3" type="noConversion"/>
  </si>
  <si>
    <t>士兵训练</t>
    <phoneticPr fontId="3" type="noConversion"/>
  </si>
  <si>
    <t>治疗士兵数</t>
    <phoneticPr fontId="3" type="noConversion"/>
  </si>
  <si>
    <t>城墙科技等级和</t>
    <phoneticPr fontId="3" type="noConversion"/>
  </si>
  <si>
    <t>城墙科技数和</t>
    <phoneticPr fontId="3" type="noConversion"/>
  </si>
  <si>
    <t>注意并不是检测包裹而是在产出时计数</t>
    <phoneticPr fontId="3" type="noConversion"/>
  </si>
  <si>
    <t>武将收集</t>
    <phoneticPr fontId="3" type="noConversion"/>
  </si>
  <si>
    <t>这里应该是激活</t>
    <phoneticPr fontId="3" type="noConversion"/>
  </si>
  <si>
    <t>蓝</t>
    <phoneticPr fontId="3" type="noConversion"/>
  </si>
  <si>
    <t>紫</t>
    <phoneticPr fontId="3" type="noConversion"/>
  </si>
  <si>
    <t>橙</t>
    <phoneticPr fontId="3" type="noConversion"/>
  </si>
  <si>
    <t>红</t>
    <phoneticPr fontId="3" type="noConversion"/>
  </si>
  <si>
    <t>兵法收集（激活）数</t>
    <phoneticPr fontId="3" type="noConversion"/>
  </si>
  <si>
    <t>繁荣度挂机奖励领取次数</t>
  </si>
  <si>
    <t>繁荣度挂机奖励领取次数</t>
    <phoneticPr fontId="3" type="noConversion"/>
  </si>
  <si>
    <t>累积攻打国家城池x次</t>
    <phoneticPr fontId="3" type="noConversion"/>
  </si>
  <si>
    <t>累计副本通关x次</t>
    <phoneticPr fontId="3" type="noConversion"/>
  </si>
  <si>
    <t>发现副本宝箱x次</t>
    <phoneticPr fontId="3" type="noConversion"/>
  </si>
  <si>
    <t>国建支援次数</t>
    <phoneticPr fontId="3" type="noConversion"/>
  </si>
  <si>
    <t>累积获得国家币</t>
    <phoneticPr fontId="3" type="noConversion"/>
  </si>
  <si>
    <t>累积消耗国家币</t>
    <phoneticPr fontId="3" type="noConversion"/>
  </si>
  <si>
    <t>变法次数</t>
    <phoneticPr fontId="3" type="noConversion"/>
  </si>
  <si>
    <t>累积成就点</t>
    <phoneticPr fontId="3" type="noConversion"/>
  </si>
  <si>
    <t>阶段成就点</t>
    <phoneticPr fontId="3" type="noConversion"/>
  </si>
  <si>
    <t>每日平均完成成就次数</t>
    <phoneticPr fontId="3" type="noConversion"/>
  </si>
  <si>
    <t>具体条件值</t>
    <phoneticPr fontId="3" type="noConversion"/>
  </si>
  <si>
    <t>钻石</t>
  </si>
  <si>
    <t>木</t>
  </si>
  <si>
    <t>石</t>
  </si>
  <si>
    <t>铜</t>
  </si>
  <si>
    <t>粮</t>
  </si>
  <si>
    <t>铁</t>
  </si>
  <si>
    <t>装备经验</t>
  </si>
  <si>
    <t>奖励内容&amp;权重</t>
    <phoneticPr fontId="3" type="noConversion"/>
  </si>
  <si>
    <t>银币</t>
  </si>
  <si>
    <t>银币</t>
    <phoneticPr fontId="3" type="noConversion"/>
  </si>
  <si>
    <t>成就序号</t>
    <phoneticPr fontId="3" type="noConversion"/>
  </si>
  <si>
    <t>预估奖励总值</t>
    <phoneticPr fontId="3" type="noConversion"/>
  </si>
  <si>
    <t>木or石or铜</t>
    <phoneticPr fontId="3" type="noConversion"/>
  </si>
  <si>
    <t>粮</t>
    <phoneticPr fontId="3" type="noConversion"/>
  </si>
  <si>
    <t>装备经验</t>
    <phoneticPr fontId="3" type="noConversion"/>
  </si>
  <si>
    <t>阶段奖励预期</t>
    <phoneticPr fontId="3" type="noConversion"/>
  </si>
  <si>
    <t>阶段奖励实际</t>
    <phoneticPr fontId="3" type="noConversion"/>
  </si>
  <si>
    <t>推荐任务</t>
    <phoneticPr fontId="3" type="noConversion"/>
  </si>
  <si>
    <t>类别</t>
    <phoneticPr fontId="3" type="noConversion"/>
  </si>
  <si>
    <t>主城1级</t>
    <phoneticPr fontId="3" type="noConversion"/>
  </si>
  <si>
    <t>城建</t>
    <phoneticPr fontId="3" type="noConversion"/>
  </si>
  <si>
    <t>养成</t>
    <phoneticPr fontId="3" type="noConversion"/>
  </si>
  <si>
    <t>地图</t>
    <phoneticPr fontId="3" type="noConversion"/>
  </si>
  <si>
    <t>解锁子任务1</t>
    <phoneticPr fontId="3" type="noConversion"/>
  </si>
  <si>
    <t>解锁子任务2</t>
  </si>
  <si>
    <t>大殿x级</t>
    <phoneticPr fontId="3" type="noConversion"/>
  </si>
  <si>
    <t>医馆x级</t>
    <phoneticPr fontId="3" type="noConversion"/>
  </si>
  <si>
    <t>百家学馆x级</t>
    <phoneticPr fontId="3" type="noConversion"/>
  </si>
  <si>
    <t>木材厂x级</t>
    <phoneticPr fontId="3" type="noConversion"/>
  </si>
  <si>
    <t>铜矿场x级</t>
    <phoneticPr fontId="3" type="noConversion"/>
  </si>
  <si>
    <t>石料场x级</t>
    <phoneticPr fontId="3" type="noConversion"/>
  </si>
  <si>
    <t>农田x级</t>
    <phoneticPr fontId="3" type="noConversion"/>
  </si>
  <si>
    <t>铁矿场x级</t>
    <phoneticPr fontId="3" type="noConversion"/>
  </si>
  <si>
    <t>民居x级</t>
    <phoneticPr fontId="3" type="noConversion"/>
  </si>
  <si>
    <t>仓库x级</t>
    <phoneticPr fontId="3" type="noConversion"/>
  </si>
  <si>
    <t>步兵营x级</t>
    <phoneticPr fontId="3" type="noConversion"/>
  </si>
  <si>
    <t>骑兵营x级</t>
    <phoneticPr fontId="3" type="noConversion"/>
  </si>
  <si>
    <t>弓兵营x级</t>
    <phoneticPr fontId="3" type="noConversion"/>
  </si>
  <si>
    <t>器械营x级</t>
    <phoneticPr fontId="3" type="noConversion"/>
  </si>
  <si>
    <t>城墙x级</t>
    <phoneticPr fontId="3" type="noConversion"/>
  </si>
  <si>
    <t>门客庭院x级</t>
    <phoneticPr fontId="3" type="noConversion"/>
  </si>
  <si>
    <t>武将x级</t>
    <phoneticPr fontId="3" type="noConversion"/>
  </si>
  <si>
    <t>x个武将y级</t>
    <phoneticPr fontId="3" type="noConversion"/>
  </si>
  <si>
    <t>x个武将y星</t>
    <phoneticPr fontId="3" type="noConversion"/>
  </si>
  <si>
    <t>x个武将第y次觉醒</t>
    <phoneticPr fontId="3" type="noConversion"/>
  </si>
  <si>
    <t>单个武将第x次觉醒</t>
    <phoneticPr fontId="3" type="noConversion"/>
  </si>
  <si>
    <t>激活一个x品质兵法</t>
    <phoneticPr fontId="3" type="noConversion"/>
  </si>
  <si>
    <t>激活x个该品质兵法</t>
    <phoneticPr fontId="3" type="noConversion"/>
  </si>
  <si>
    <t>任意兵法达到x星</t>
    <phoneticPr fontId="3" type="noConversion"/>
  </si>
  <si>
    <t>x个兵法达到y星</t>
    <phoneticPr fontId="3" type="noConversion"/>
  </si>
  <si>
    <t>x个武将达到y星</t>
    <phoneticPr fontId="3" type="noConversion"/>
  </si>
  <si>
    <t>探索地图</t>
    <phoneticPr fontId="3" type="noConversion"/>
  </si>
  <si>
    <t>建造靶场</t>
    <phoneticPr fontId="3" type="noConversion"/>
  </si>
  <si>
    <t>训练弓兵</t>
    <phoneticPr fontId="3" type="noConversion"/>
  </si>
  <si>
    <t>击败等级2野蛮</t>
    <phoneticPr fontId="3" type="noConversion"/>
  </si>
  <si>
    <t>治疗单位</t>
    <phoneticPr fontId="3" type="noConversion"/>
  </si>
  <si>
    <t>建造木材</t>
    <phoneticPr fontId="3" type="noConversion"/>
  </si>
  <si>
    <t>市政厅3级</t>
    <phoneticPr fontId="3" type="noConversion"/>
  </si>
  <si>
    <t>建造联盟中心</t>
    <phoneticPr fontId="3" type="noConversion"/>
  </si>
  <si>
    <t>设置头像</t>
    <phoneticPr fontId="3" type="noConversion"/>
  </si>
  <si>
    <t>击败等级3野蛮</t>
    <phoneticPr fontId="3" type="noConversion"/>
  </si>
  <si>
    <t>拥有2个农场</t>
    <phoneticPr fontId="3" type="noConversion"/>
  </si>
  <si>
    <t>农场2级</t>
    <phoneticPr fontId="3" type="noConversion"/>
  </si>
  <si>
    <t>战力达到1500</t>
    <phoneticPr fontId="3" type="noConversion"/>
  </si>
  <si>
    <t>市政厅4级</t>
    <phoneticPr fontId="3" type="noConversion"/>
  </si>
  <si>
    <t>建造采石场</t>
    <phoneticPr fontId="3" type="noConversion"/>
  </si>
  <si>
    <t>建造学院</t>
    <phoneticPr fontId="3" type="noConversion"/>
  </si>
  <si>
    <t>一项科技研究</t>
    <phoneticPr fontId="3" type="noConversion"/>
  </si>
  <si>
    <t>治疗50单位</t>
    <phoneticPr fontId="3" type="noConversion"/>
  </si>
  <si>
    <t>击败4级野蛮</t>
    <phoneticPr fontId="3" type="noConversion"/>
  </si>
  <si>
    <t>医院2级</t>
    <phoneticPr fontId="3" type="noConversion"/>
  </si>
  <si>
    <t>清理5颗树木</t>
    <phoneticPr fontId="3" type="noConversion"/>
  </si>
  <si>
    <t>建造马厩</t>
    <phoneticPr fontId="3" type="noConversion"/>
  </si>
  <si>
    <t>训练20骑兵</t>
    <phoneticPr fontId="3" type="noConversion"/>
  </si>
  <si>
    <t>探索100迷雾</t>
    <phoneticPr fontId="3" type="noConversion"/>
  </si>
  <si>
    <t>探索50迷雾</t>
    <phoneticPr fontId="3" type="noConversion"/>
  </si>
  <si>
    <t>兵营2级</t>
    <phoneticPr fontId="3" type="noConversion"/>
  </si>
  <si>
    <t>开启1个白银宝箱</t>
    <phoneticPr fontId="3" type="noConversion"/>
  </si>
  <si>
    <t>统帅天赋点</t>
    <phoneticPr fontId="3" type="noConversion"/>
  </si>
  <si>
    <t>新建医院</t>
    <phoneticPr fontId="3" type="noConversion"/>
  </si>
  <si>
    <t>市政厅5级</t>
    <phoneticPr fontId="3" type="noConversion"/>
  </si>
  <si>
    <t>建造器械</t>
    <phoneticPr fontId="3" type="noConversion"/>
  </si>
  <si>
    <t>训练20器械</t>
    <phoneticPr fontId="3" type="noConversion"/>
  </si>
  <si>
    <t>统帅升至5级</t>
    <phoneticPr fontId="3" type="noConversion"/>
  </si>
  <si>
    <t>加入联盟</t>
    <phoneticPr fontId="3" type="noConversion"/>
  </si>
  <si>
    <t>探索200迷雾</t>
    <phoneticPr fontId="3" type="noConversion"/>
  </si>
  <si>
    <t>拥有1200步兵</t>
    <phoneticPr fontId="3" type="noConversion"/>
  </si>
  <si>
    <t>远征任务</t>
    <phoneticPr fontId="3" type="noConversion"/>
  </si>
  <si>
    <t>击败5级野蛮</t>
    <phoneticPr fontId="3" type="noConversion"/>
  </si>
  <si>
    <t>开启3个黄金宝箱</t>
    <phoneticPr fontId="3" type="noConversion"/>
  </si>
  <si>
    <t>建造2个木材厂</t>
    <phoneticPr fontId="3" type="noConversion"/>
  </si>
  <si>
    <t>建造商店</t>
    <phoneticPr fontId="3" type="noConversion"/>
  </si>
  <si>
    <t>学院2级</t>
    <phoneticPr fontId="3" type="noConversion"/>
  </si>
  <si>
    <t>完成指定科研</t>
    <phoneticPr fontId="3" type="noConversion"/>
  </si>
  <si>
    <t>战力达到2500</t>
    <phoneticPr fontId="3" type="noConversion"/>
  </si>
  <si>
    <t>市政厅6级</t>
    <phoneticPr fontId="3" type="noConversion"/>
  </si>
  <si>
    <t>建造驿站</t>
    <phoneticPr fontId="3" type="noConversion"/>
  </si>
  <si>
    <t>拥有3个农场</t>
    <phoneticPr fontId="3" type="noConversion"/>
  </si>
  <si>
    <t>统帅升至8级</t>
    <phoneticPr fontId="3" type="noConversion"/>
  </si>
  <si>
    <t>警戒塔3</t>
    <phoneticPr fontId="3" type="noConversion"/>
  </si>
  <si>
    <t>部分建筑x级</t>
    <phoneticPr fontId="3" type="noConversion"/>
  </si>
  <si>
    <t>并行1</t>
    <phoneticPr fontId="3" type="noConversion"/>
  </si>
  <si>
    <t>大殿2级</t>
    <phoneticPr fontId="3" type="noConversion"/>
  </si>
  <si>
    <t>大殿3级</t>
    <phoneticPr fontId="3" type="noConversion"/>
  </si>
  <si>
    <t>建设农田</t>
    <phoneticPr fontId="3" type="noConversion"/>
  </si>
  <si>
    <t>通关1-1</t>
    <phoneticPr fontId="3" type="noConversion"/>
  </si>
  <si>
    <t>建设石料厂</t>
    <phoneticPr fontId="3" type="noConversion"/>
  </si>
  <si>
    <t>建设铜矿场</t>
    <phoneticPr fontId="3" type="noConversion"/>
  </si>
  <si>
    <t>建设木材场</t>
    <phoneticPr fontId="3" type="noConversion"/>
  </si>
  <si>
    <t>万国觉醒</t>
    <phoneticPr fontId="3" type="noConversion"/>
  </si>
  <si>
    <t>指定建筑x级</t>
    <phoneticPr fontId="3" type="noConversion"/>
  </si>
  <si>
    <t>x个武将x级</t>
    <phoneticPr fontId="3" type="noConversion"/>
  </si>
  <si>
    <t>x个武将x星</t>
    <phoneticPr fontId="3" type="noConversion"/>
  </si>
  <si>
    <t>x个武将第1or2次觉醒</t>
    <phoneticPr fontId="3" type="noConversion"/>
  </si>
  <si>
    <t>x个兵法达到x星及以上</t>
    <phoneticPr fontId="3" type="noConversion"/>
  </si>
  <si>
    <t>任意兵法升到x星及以上</t>
    <phoneticPr fontId="3" type="noConversion"/>
  </si>
  <si>
    <t>激活x个任意品质兵法</t>
    <phoneticPr fontId="3" type="noConversion"/>
  </si>
  <si>
    <t>激活x个指定品质兵法</t>
    <phoneticPr fontId="3" type="noConversion"/>
  </si>
  <si>
    <t>打败x级指定类型野怪x次</t>
    <phoneticPr fontId="3" type="noConversion"/>
  </si>
  <si>
    <t>占领x个村庄</t>
    <phoneticPr fontId="3" type="noConversion"/>
  </si>
  <si>
    <t>国家</t>
    <phoneticPr fontId="3" type="noConversion"/>
  </si>
  <si>
    <t>当前国家拥有x个城池</t>
    <phoneticPr fontId="3" type="noConversion"/>
  </si>
  <si>
    <t>当前军团拥有x个据点</t>
    <phoneticPr fontId="3" type="noConversion"/>
  </si>
  <si>
    <t>招募x个指定类型的任意阶位/指定阶位及以上的兵种</t>
    <phoneticPr fontId="3" type="noConversion"/>
  </si>
  <si>
    <t>招募x个任意类型的任意阶位/指定阶位及以上兵种</t>
    <phoneticPr fontId="3" type="noConversion"/>
  </si>
  <si>
    <t>治疗x个任意类型的任意阶位/指定阶位及以上兵种</t>
    <phoneticPr fontId="3" type="noConversion"/>
  </si>
  <si>
    <t>治疗x个指定类型的任意阶位/指定阶位及以上兵种</t>
    <phoneticPr fontId="3" type="noConversion"/>
  </si>
  <si>
    <t>使用招募加速累积x分钟</t>
    <phoneticPr fontId="3" type="noConversion"/>
  </si>
  <si>
    <t>使用训练加速累积x分钟</t>
    <phoneticPr fontId="3" type="noConversion"/>
  </si>
  <si>
    <t>使用城建加速累积x分钟</t>
    <phoneticPr fontId="3" type="noConversion"/>
  </si>
  <si>
    <t>任意点将x次</t>
    <phoneticPr fontId="3" type="noConversion"/>
  </si>
  <si>
    <t>消耗行军令x个</t>
    <phoneticPr fontId="3" type="noConversion"/>
  </si>
  <si>
    <t>累积采集x点指定资源</t>
    <phoneticPr fontId="3" type="noConversion"/>
  </si>
  <si>
    <t>王国纪元推荐任务整理</t>
    <phoneticPr fontId="3" type="noConversion"/>
  </si>
  <si>
    <t>任务类型</t>
    <phoneticPr fontId="3" type="noConversion"/>
  </si>
  <si>
    <t>任务描述</t>
    <phoneticPr fontId="3" type="noConversion"/>
  </si>
  <si>
    <t>备注</t>
    <phoneticPr fontId="3" type="noConversion"/>
  </si>
  <si>
    <t>领地目标-建设</t>
    <phoneticPr fontId="3" type="noConversion"/>
  </si>
  <si>
    <t>建筑</t>
    <phoneticPr fontId="3" type="noConversion"/>
  </si>
  <si>
    <t>建造军营LV1</t>
    <phoneticPr fontId="3" type="noConversion"/>
  </si>
  <si>
    <t>升级城堡LV2</t>
    <phoneticPr fontId="3" type="noConversion"/>
  </si>
  <si>
    <t>领地目标-军事</t>
    <phoneticPr fontId="3" type="noConversion"/>
  </si>
  <si>
    <t>士兵</t>
    <phoneticPr fontId="3" type="noConversion"/>
  </si>
  <si>
    <t>训练弩炮*20</t>
    <phoneticPr fontId="3" type="noConversion"/>
  </si>
  <si>
    <t>领地目标-挑战</t>
    <phoneticPr fontId="3" type="noConversion"/>
  </si>
  <si>
    <t>副本</t>
    <phoneticPr fontId="3" type="noConversion"/>
  </si>
  <si>
    <t>通关军团战 战役一 征服欢庆之地</t>
    <phoneticPr fontId="3" type="noConversion"/>
  </si>
  <si>
    <t>建造伐木场LV1</t>
    <phoneticPr fontId="3" type="noConversion"/>
  </si>
  <si>
    <t>建造采石场LV1</t>
    <phoneticPr fontId="3" type="noConversion"/>
  </si>
  <si>
    <t>建造矿坑LV1</t>
    <phoneticPr fontId="3" type="noConversion"/>
  </si>
  <si>
    <t>建造农场LV1</t>
    <phoneticPr fontId="3" type="noConversion"/>
  </si>
  <si>
    <t>通关军团战 战役二 征服凿切山脉</t>
    <phoneticPr fontId="3" type="noConversion"/>
  </si>
  <si>
    <t>完成英雄冒险1-3</t>
    <phoneticPr fontId="3" type="noConversion"/>
  </si>
  <si>
    <t>打3关，1-1打到1-3</t>
    <phoneticPr fontId="3" type="noConversion"/>
  </si>
  <si>
    <t>建造学院LV1</t>
    <phoneticPr fontId="3" type="noConversion"/>
  </si>
  <si>
    <t>升级学院LV2</t>
    <phoneticPr fontId="3" type="noConversion"/>
  </si>
  <si>
    <t>领地目标-研发</t>
    <phoneticPr fontId="3" type="noConversion"/>
  </si>
  <si>
    <t>科技</t>
    <phoneticPr fontId="3" type="noConversion"/>
  </si>
  <si>
    <t>研发训练速度Ⅰ LV1</t>
    <phoneticPr fontId="3" type="noConversion"/>
  </si>
  <si>
    <t>界面上展示的是升级学院LV2，但是新手引导先引导的该任务，可以和升级学院lv2同时完成</t>
    <phoneticPr fontId="3" type="noConversion"/>
  </si>
  <si>
    <t>研发建筑工程LV1</t>
    <phoneticPr fontId="3" type="noConversion"/>
  </si>
  <si>
    <t>解锁魔物猎杀Ⅰ</t>
    <phoneticPr fontId="3" type="noConversion"/>
  </si>
  <si>
    <t>升级伐木场LV2</t>
    <phoneticPr fontId="3" type="noConversion"/>
  </si>
  <si>
    <t>升级采石场LV2</t>
    <phoneticPr fontId="3" type="noConversion"/>
  </si>
  <si>
    <t>升级矿坑LV2</t>
    <phoneticPr fontId="3" type="noConversion"/>
  </si>
  <si>
    <t>升级农场LV2</t>
    <phoneticPr fontId="3" type="noConversion"/>
  </si>
  <si>
    <t>升级军营LV2</t>
    <phoneticPr fontId="3" type="noConversion"/>
  </si>
  <si>
    <t>升级医疗所LV2</t>
    <phoneticPr fontId="3" type="noConversion"/>
  </si>
  <si>
    <t>升级地窖LV2</t>
    <phoneticPr fontId="3" type="noConversion"/>
  </si>
  <si>
    <t>升级瞭望塔LV2</t>
    <phoneticPr fontId="3" type="noConversion"/>
  </si>
  <si>
    <t>升级城墙LV2</t>
    <phoneticPr fontId="3" type="noConversion"/>
  </si>
  <si>
    <t>升级城堡LV3</t>
    <phoneticPr fontId="3" type="noConversion"/>
  </si>
  <si>
    <t>通关军团战 战役三 发兵守望营地</t>
    <phoneticPr fontId="3" type="noConversion"/>
  </si>
  <si>
    <t>建造庄园LV1</t>
    <phoneticPr fontId="3" type="noConversion"/>
  </si>
  <si>
    <t>升级庄园LV2</t>
    <phoneticPr fontId="3" type="noConversion"/>
  </si>
  <si>
    <t>建造2个庄园</t>
    <phoneticPr fontId="3" type="noConversion"/>
  </si>
  <si>
    <t>建造2个军营</t>
    <phoneticPr fontId="3" type="noConversion"/>
  </si>
  <si>
    <t>建造2个医疗所</t>
    <phoneticPr fontId="3" type="noConversion"/>
  </si>
  <si>
    <t>升级军营到LV3</t>
    <phoneticPr fontId="3" type="noConversion"/>
  </si>
  <si>
    <t>训练战士*80</t>
    <phoneticPr fontId="3" type="noConversion"/>
  </si>
  <si>
    <t>升级学院LV3</t>
    <phoneticPr fontId="3" type="noConversion"/>
  </si>
  <si>
    <t>研发建筑工程LV2</t>
    <phoneticPr fontId="3" type="noConversion"/>
  </si>
  <si>
    <t>时间36分钟，可以秒CD，不秒的话主界面推荐任务完成一堆后才完成</t>
    <phoneticPr fontId="3" type="noConversion"/>
  </si>
  <si>
    <t>升级伐木场到LV3</t>
    <phoneticPr fontId="3" type="noConversion"/>
  </si>
  <si>
    <t>升级采石场到LV3</t>
    <phoneticPr fontId="3" type="noConversion"/>
  </si>
  <si>
    <t>升级矿坑LV3</t>
    <phoneticPr fontId="3" type="noConversion"/>
  </si>
  <si>
    <t>升级农产LV3</t>
    <phoneticPr fontId="3" type="noConversion"/>
  </si>
  <si>
    <t>升级庄园LV3</t>
    <phoneticPr fontId="3" type="noConversion"/>
  </si>
  <si>
    <t>升级医疗所LV3</t>
    <phoneticPr fontId="3" type="noConversion"/>
  </si>
  <si>
    <t>升级地窖LV3</t>
    <phoneticPr fontId="3" type="noConversion"/>
  </si>
  <si>
    <t>升级瞭望塔LV3</t>
    <phoneticPr fontId="3" type="noConversion"/>
  </si>
  <si>
    <t>建造锻造厂LV1</t>
    <phoneticPr fontId="3" type="noConversion"/>
  </si>
  <si>
    <t>升级锻造厂LV2</t>
    <phoneticPr fontId="3" type="noConversion"/>
  </si>
  <si>
    <t>升级锻造厂LV3</t>
    <phoneticPr fontId="3" type="noConversion"/>
  </si>
  <si>
    <t>升级城墙LV3</t>
    <phoneticPr fontId="3" type="noConversion"/>
  </si>
  <si>
    <t>升级城堡LV4</t>
    <phoneticPr fontId="3" type="noConversion"/>
  </si>
  <si>
    <t>前往王国地图</t>
    <phoneticPr fontId="3" type="noConversion"/>
  </si>
  <si>
    <t>完成英雄冒险1-6</t>
    <phoneticPr fontId="3" type="noConversion"/>
  </si>
  <si>
    <t>打3关，1-4打到1-6</t>
    <phoneticPr fontId="3" type="noConversion"/>
  </si>
  <si>
    <t>升级伐木场LV4</t>
    <phoneticPr fontId="3" type="noConversion"/>
  </si>
  <si>
    <t>升级采石场LV4</t>
    <phoneticPr fontId="3" type="noConversion"/>
  </si>
  <si>
    <t>升级矿坑LV4</t>
    <phoneticPr fontId="3" type="noConversion"/>
  </si>
  <si>
    <t>升级农场LV4</t>
    <phoneticPr fontId="3" type="noConversion"/>
  </si>
  <si>
    <t>升级庄园LV4</t>
    <phoneticPr fontId="3" type="noConversion"/>
  </si>
  <si>
    <t>升级军营LV4</t>
    <phoneticPr fontId="3" type="noConversion"/>
  </si>
  <si>
    <t>训练短弓手*100</t>
    <phoneticPr fontId="3" type="noConversion"/>
  </si>
  <si>
    <t>20+分钟，可以秒CD，不秒的话主界面推荐任务完成一堆后才完成</t>
    <phoneticPr fontId="3" type="noConversion"/>
  </si>
  <si>
    <t>升级医疗所LV4</t>
    <phoneticPr fontId="3" type="noConversion"/>
  </si>
  <si>
    <t>升级地窖LV4</t>
    <phoneticPr fontId="3" type="noConversion"/>
  </si>
  <si>
    <t>升级瞭望塔LV4</t>
    <phoneticPr fontId="3" type="noConversion"/>
  </si>
  <si>
    <t>升级学院LV4</t>
    <phoneticPr fontId="3" type="noConversion"/>
  </si>
  <si>
    <t>升级锻造厂LV4</t>
    <phoneticPr fontId="3" type="noConversion"/>
  </si>
  <si>
    <t>升级城墙LV4</t>
    <phoneticPr fontId="3" type="noConversion"/>
  </si>
  <si>
    <t>升级城堡LV5</t>
    <phoneticPr fontId="3" type="noConversion"/>
  </si>
  <si>
    <t>研发陷阱工程ⅠLV1</t>
    <phoneticPr fontId="3" type="noConversion"/>
  </si>
  <si>
    <t>城堡升级过程中，可以继续这个推荐任务</t>
    <phoneticPr fontId="3" type="noConversion"/>
  </si>
  <si>
    <t>研发谍报术</t>
    <phoneticPr fontId="3" type="noConversion"/>
  </si>
  <si>
    <t>升级伐木场LV5</t>
    <phoneticPr fontId="3" type="noConversion"/>
  </si>
  <si>
    <t>到当前阶段，任务列表中开始有一定因为其他行为已完成的可领奖任务：完成领地目标20，完成领地目标50，拥有3个英雄，拥有1名军阶2英雄，拥有4个英雄，将统御LV10</t>
    <phoneticPr fontId="3" type="noConversion"/>
  </si>
  <si>
    <t>升级采石场LV5</t>
    <phoneticPr fontId="3" type="noConversion"/>
  </si>
  <si>
    <t>升级矿坑LV5</t>
    <phoneticPr fontId="3" type="noConversion"/>
  </si>
  <si>
    <t>首充玩家升到V7后，到当前阶段建筑升级时间开始需要帮助功能才能达到免费</t>
    <phoneticPr fontId="3" type="noConversion"/>
  </si>
  <si>
    <t>升级农场LV5</t>
    <phoneticPr fontId="3" type="noConversion"/>
  </si>
  <si>
    <t>升级庄园LV5</t>
    <phoneticPr fontId="3" type="noConversion"/>
  </si>
  <si>
    <t>升级军营LV5</t>
    <phoneticPr fontId="3" type="noConversion"/>
  </si>
  <si>
    <t>训练枪骑兵*100</t>
    <phoneticPr fontId="3" type="noConversion"/>
  </si>
  <si>
    <t>升级医疗所LV5</t>
    <phoneticPr fontId="3" type="noConversion"/>
  </si>
  <si>
    <t>升级地窖LV5</t>
    <phoneticPr fontId="3" type="noConversion"/>
  </si>
  <si>
    <t>升级瞭望塔LV5</t>
    <phoneticPr fontId="3" type="noConversion"/>
  </si>
  <si>
    <t>升级学院LV5</t>
    <phoneticPr fontId="3" type="noConversion"/>
  </si>
  <si>
    <t>研发急行LV1</t>
    <phoneticPr fontId="3" type="noConversion"/>
  </si>
  <si>
    <t>升级锻造厂LV5</t>
    <phoneticPr fontId="3" type="noConversion"/>
  </si>
  <si>
    <t>升级城墙LV5</t>
    <phoneticPr fontId="3" type="noConversion"/>
  </si>
  <si>
    <t>派2名英雄驻守城墙</t>
    <phoneticPr fontId="3" type="noConversion"/>
  </si>
  <si>
    <t>升级城堡LV6</t>
    <phoneticPr fontId="3" type="noConversion"/>
  </si>
  <si>
    <t>训练弩炮*160</t>
    <phoneticPr fontId="3" type="noConversion"/>
  </si>
  <si>
    <t>升级伐木场LV6</t>
    <phoneticPr fontId="3" type="noConversion"/>
  </si>
  <si>
    <t>升级采石场LV6</t>
    <phoneticPr fontId="3" type="noConversion"/>
  </si>
  <si>
    <t>升级矿坑LV6</t>
    <phoneticPr fontId="3" type="noConversion"/>
  </si>
  <si>
    <t>升级农场LV6</t>
    <phoneticPr fontId="3" type="noConversion"/>
  </si>
  <si>
    <t>升级庄园LV6</t>
    <phoneticPr fontId="3" type="noConversion"/>
  </si>
  <si>
    <t>升级军营LV6</t>
    <phoneticPr fontId="3" type="noConversion"/>
  </si>
  <si>
    <t>训练枪骑兵*200</t>
    <phoneticPr fontId="3" type="noConversion"/>
  </si>
  <si>
    <t>升级医疗所LV6</t>
    <phoneticPr fontId="3" type="noConversion"/>
  </si>
  <si>
    <t>升级地窖LV6</t>
    <phoneticPr fontId="3" type="noConversion"/>
  </si>
  <si>
    <t>升级瞭望塔LV6</t>
    <phoneticPr fontId="3" type="noConversion"/>
  </si>
  <si>
    <t>升级学院LV6</t>
    <phoneticPr fontId="3" type="noConversion"/>
  </si>
  <si>
    <t>研发建筑工程LV3</t>
    <phoneticPr fontId="3" type="noConversion"/>
  </si>
  <si>
    <t>升级锻造厂LV6</t>
    <phoneticPr fontId="3" type="noConversion"/>
  </si>
  <si>
    <t>建造市集LV1</t>
    <phoneticPr fontId="3" type="noConversion"/>
  </si>
  <si>
    <t>升级市集LV2</t>
    <phoneticPr fontId="3" type="noConversion"/>
  </si>
  <si>
    <t>升级市集LV3</t>
  </si>
  <si>
    <t>升级城墙LV6</t>
    <phoneticPr fontId="3" type="noConversion"/>
  </si>
  <si>
    <t>升级城堡LV7</t>
    <phoneticPr fontId="3" type="noConversion"/>
  </si>
  <si>
    <t>升级伐木场LV7</t>
    <phoneticPr fontId="3" type="noConversion"/>
  </si>
  <si>
    <t>升级采石场LV7</t>
    <phoneticPr fontId="3" type="noConversion"/>
  </si>
  <si>
    <t>升级矿坑LV7</t>
    <phoneticPr fontId="3" type="noConversion"/>
  </si>
  <si>
    <t>升级农场LV7</t>
    <phoneticPr fontId="3" type="noConversion"/>
  </si>
  <si>
    <t>升级庄园LV7</t>
    <phoneticPr fontId="3" type="noConversion"/>
  </si>
  <si>
    <t>升级军营LV7</t>
    <phoneticPr fontId="3" type="noConversion"/>
  </si>
  <si>
    <t>训练战士*240</t>
    <phoneticPr fontId="3" type="noConversion"/>
  </si>
  <si>
    <t>升级医疗所LV7</t>
    <phoneticPr fontId="3" type="noConversion"/>
  </si>
  <si>
    <t>升级地窖LV7</t>
    <phoneticPr fontId="3" type="noConversion"/>
  </si>
  <si>
    <t>升级瞭望塔LV7</t>
    <phoneticPr fontId="3" type="noConversion"/>
  </si>
  <si>
    <t>升级学院LV7</t>
    <phoneticPr fontId="3" type="noConversion"/>
  </si>
  <si>
    <t>升级锻造厂LV7</t>
    <phoneticPr fontId="3" type="noConversion"/>
  </si>
  <si>
    <t>升级市集LV4</t>
    <phoneticPr fontId="3" type="noConversion"/>
  </si>
  <si>
    <t>升级市集LV5</t>
  </si>
  <si>
    <t>升级市集LV6</t>
  </si>
  <si>
    <t>建造使馆LV1</t>
    <phoneticPr fontId="3" type="noConversion"/>
  </si>
  <si>
    <t>建造战争大厅LV1</t>
    <phoneticPr fontId="3" type="noConversion"/>
  </si>
  <si>
    <t>升级城墙到LV7</t>
    <phoneticPr fontId="3" type="noConversion"/>
  </si>
  <si>
    <t>通关军团战 战役四 平定丰饶平原</t>
    <phoneticPr fontId="3" type="noConversion"/>
  </si>
  <si>
    <t>探索地图</t>
  </si>
  <si>
    <t>建造靶场</t>
  </si>
  <si>
    <t>训练弓兵</t>
  </si>
  <si>
    <t>击败等级2野蛮</t>
  </si>
  <si>
    <t>治疗单位</t>
  </si>
  <si>
    <t>建造木材</t>
  </si>
  <si>
    <t>市政厅3级</t>
  </si>
  <si>
    <t>建造联盟中心</t>
  </si>
  <si>
    <t>设置头像</t>
  </si>
  <si>
    <t>拥有2个农场</t>
  </si>
  <si>
    <t>探索50迷雾</t>
  </si>
  <si>
    <t>战力达到1500</t>
  </si>
  <si>
    <t>市政厅4级</t>
  </si>
  <si>
    <t>建造采石场</t>
  </si>
  <si>
    <t>建造学院</t>
  </si>
  <si>
    <t>一项科技研究</t>
  </si>
  <si>
    <t>治疗50单位</t>
  </si>
  <si>
    <t>击败4级野蛮</t>
  </si>
  <si>
    <t>医院2级</t>
  </si>
  <si>
    <t>清理5颗树木</t>
  </si>
  <si>
    <t>建造马厩</t>
  </si>
  <si>
    <t>训练20骑兵</t>
  </si>
  <si>
    <t>探索100迷雾</t>
  </si>
  <si>
    <t>兵营2级</t>
  </si>
  <si>
    <t>开启1个白银宝箱</t>
  </si>
  <si>
    <t>统帅天赋点</t>
  </si>
  <si>
    <t>新建医院</t>
  </si>
  <si>
    <t>市政厅5级</t>
  </si>
  <si>
    <t>建造器械</t>
  </si>
  <si>
    <t>训练20器械</t>
  </si>
  <si>
    <t>统帅升至5级</t>
  </si>
  <si>
    <t>加入联盟</t>
  </si>
  <si>
    <t>探索200迷雾</t>
  </si>
  <si>
    <t>拥有1200步兵</t>
  </si>
  <si>
    <t>远征任务</t>
  </si>
  <si>
    <t>击败5级野蛮</t>
  </si>
  <si>
    <t>开启3个黄金宝箱</t>
  </si>
  <si>
    <t>建造2个木材厂</t>
  </si>
  <si>
    <t>建造商店</t>
  </si>
  <si>
    <t>学院2级</t>
  </si>
  <si>
    <t>完成指定科研</t>
  </si>
  <si>
    <t>战力达到2500</t>
  </si>
  <si>
    <t>市政厅6级</t>
  </si>
  <si>
    <t>建造驿站</t>
  </si>
  <si>
    <t>拥有3个农场</t>
  </si>
  <si>
    <t>统帅升至8级</t>
  </si>
  <si>
    <t>万国觉醒推荐任务整理</t>
    <phoneticPr fontId="3" type="noConversion"/>
  </si>
  <si>
    <t>任务</t>
    <phoneticPr fontId="3" type="noConversion"/>
  </si>
  <si>
    <t>奖励累计积分</t>
    <phoneticPr fontId="3" type="noConversion"/>
  </si>
  <si>
    <t>累计积分</t>
    <phoneticPr fontId="3" type="noConversion"/>
  </si>
  <si>
    <t>奖励阶段积分</t>
    <phoneticPr fontId="3" type="noConversion"/>
  </si>
  <si>
    <t>？？？</t>
    <phoneticPr fontId="3" type="noConversion"/>
  </si>
  <si>
    <t/>
  </si>
  <si>
    <t>等级之和</t>
    <phoneticPr fontId="3" type="noConversion"/>
  </si>
  <si>
    <t>城建时间</t>
    <phoneticPr fontId="3" type="noConversion"/>
  </si>
  <si>
    <t>训练时间</t>
    <phoneticPr fontId="3" type="noConversion"/>
  </si>
  <si>
    <t>招募时间</t>
    <phoneticPr fontId="3" type="noConversion"/>
  </si>
  <si>
    <t>治疗时间</t>
    <phoneticPr fontId="3" type="noConversion"/>
  </si>
  <si>
    <t>时间</t>
    <phoneticPr fontId="3" type="noConversion"/>
  </si>
  <si>
    <t>时间(/s)</t>
    <phoneticPr fontId="3" type="noConversion"/>
  </si>
  <si>
    <t>定义等级</t>
  </si>
  <si>
    <t>定义等级累积停留天数（天）</t>
  </si>
  <si>
    <t>定义等级阶段停留天数（天）</t>
  </si>
  <si>
    <t>天数对应定义等级</t>
  </si>
  <si>
    <t>大殿等级对应定义等级</t>
  </si>
  <si>
    <t>定义等级对应大殿等级</t>
  </si>
  <si>
    <t>非r累积时长定义等级标准</t>
  </si>
  <si>
    <t>定义等级</t>
    <phoneticPr fontId="3" type="noConversion"/>
  </si>
  <si>
    <t>非r预估完成定义等级</t>
    <phoneticPr fontId="3" type="noConversion"/>
  </si>
  <si>
    <t>累积训练次数</t>
    <phoneticPr fontId="3" type="noConversion"/>
  </si>
  <si>
    <t>累积消耗（除开上下阵消耗)</t>
    <phoneticPr fontId="3" type="noConversion"/>
  </si>
  <si>
    <t>研究时间</t>
    <phoneticPr fontId="3" type="noConversion"/>
  </si>
  <si>
    <t>圣人科技</t>
    <phoneticPr fontId="3" type="noConversion"/>
  </si>
  <si>
    <t>天数</t>
    <phoneticPr fontId="3" type="noConversion"/>
  </si>
  <si>
    <t>累计分享x天</t>
    <phoneticPr fontId="3" type="noConversion"/>
  </si>
  <si>
    <t>采集数量</t>
    <phoneticPr fontId="3" type="noConversion"/>
  </si>
  <si>
    <t>数量</t>
    <phoneticPr fontId="3" type="noConversion"/>
  </si>
  <si>
    <t>由于设计中兵法种类数不会随着实际投放扩增，故为了奖励引用，这里值做手动处理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</si>
</sst>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rgb="FFFF0000"/>
      <name val="宋体"/>
      <family val="2"/>
      <scheme val="minor"/>
    </font>
    <font>
      <sz val="9"/>
      <color theme="0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20">
    <xf numFmtId="0" fontId="0" fillId="0" borderId="0" xfId="0"/>
    <xf numFmtId="0" fontId="4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left" vertical="top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/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externalLink" Target="externalLinks/externalLink3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2307;&#20154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2269;&#23478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7861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38376;&#23458;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&#29237;&#2030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/>
      <sheetData sheetId="1">
        <row r="3">
          <cell r="G3">
            <v>7.1773462536293131E-2</v>
          </cell>
          <cell r="I3">
            <v>1</v>
          </cell>
          <cell r="J3">
            <v>7.4349177498517554E-3</v>
          </cell>
          <cell r="K3">
            <v>0.1</v>
          </cell>
          <cell r="N3" t="str">
            <v>对应玩家等级</v>
          </cell>
        </row>
        <row r="4">
          <cell r="G4">
            <v>0.1486983549970351</v>
          </cell>
          <cell r="I4">
            <v>2</v>
          </cell>
          <cell r="J4">
            <v>2.3963093307967063E-2</v>
          </cell>
          <cell r="K4">
            <v>0.15</v>
          </cell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C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AZ4">
            <v>1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I4">
            <v>1</v>
          </cell>
          <cell r="BJ4">
            <v>0.3</v>
          </cell>
          <cell r="BK4">
            <v>0.30599999999999999</v>
          </cell>
          <cell r="BL4">
            <v>0.318</v>
          </cell>
          <cell r="BM4">
            <v>0.34199999999999997</v>
          </cell>
          <cell r="BN4">
            <v>0.42</v>
          </cell>
          <cell r="BP4">
            <v>1</v>
          </cell>
          <cell r="BQ4">
            <v>0.10358867312681475</v>
          </cell>
          <cell r="BR4">
            <v>9.9484920169810143E-2</v>
          </cell>
          <cell r="BS4">
            <v>9.5370882117675193E-2</v>
          </cell>
          <cell r="BT4">
            <v>9.1267553415695812E-2</v>
          </cell>
          <cell r="BU4">
            <v>8.7269311817030126E-2</v>
          </cell>
          <cell r="BW4">
            <v>1</v>
          </cell>
          <cell r="BX4">
            <v>3.4919352669146524</v>
          </cell>
          <cell r="BY4">
            <v>3.5640303448543476</v>
          </cell>
          <cell r="BZ4">
            <v>3.6425338741664604</v>
          </cell>
          <cell r="CA4">
            <v>3.7278827947172908</v>
          </cell>
          <cell r="CB4">
            <v>3.8187662869079366</v>
          </cell>
          <cell r="CC4">
            <v>3.8187662869079366</v>
          </cell>
          <cell r="CE4">
            <v>3</v>
          </cell>
          <cell r="CF4">
            <v>7</v>
          </cell>
        </row>
        <row r="5">
          <cell r="G5">
            <v>0.23114441334491631</v>
          </cell>
          <cell r="I5">
            <v>3</v>
          </cell>
          <cell r="J5">
            <v>5.1571656651039799E-2</v>
          </cell>
          <cell r="K5">
            <v>0.2</v>
          </cell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C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AZ5">
            <v>2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I5">
            <v>2</v>
          </cell>
          <cell r="BJ5">
            <v>0.47499999999999998</v>
          </cell>
          <cell r="BK5">
            <v>0.48449999999999999</v>
          </cell>
          <cell r="BL5">
            <v>0.50349999999999995</v>
          </cell>
          <cell r="BM5">
            <v>0.54149999999999998</v>
          </cell>
          <cell r="BN5">
            <v>0.66499999999999992</v>
          </cell>
          <cell r="BP5">
            <v>2</v>
          </cell>
          <cell r="BQ5">
            <v>0.33387121731586833</v>
          </cell>
          <cell r="BR5">
            <v>0.3206446264738233</v>
          </cell>
          <cell r="BS5">
            <v>0.30738488628129679</v>
          </cell>
          <cell r="BT5">
            <v>0.29415966283336437</v>
          </cell>
          <cell r="BU5">
            <v>0.2812731401144638</v>
          </cell>
          <cell r="BW5">
            <v>2</v>
          </cell>
          <cell r="BX5">
            <v>4.977308377450588</v>
          </cell>
          <cell r="BY5">
            <v>5.0895603019048199</v>
          </cell>
          <cell r="BZ5">
            <v>5.2088085130582007</v>
          </cell>
          <cell r="CA5">
            <v>5.348253402094703</v>
          </cell>
          <cell r="CB5">
            <v>5.5020994005782997</v>
          </cell>
          <cell r="CC5">
            <v>5.5020994005782997</v>
          </cell>
          <cell r="CE5">
            <v>8</v>
          </cell>
          <cell r="CF5">
            <v>12</v>
          </cell>
        </row>
        <row r="6">
          <cell r="G6">
            <v>0.3195079107728942</v>
          </cell>
          <cell r="I6">
            <v>4</v>
          </cell>
          <cell r="J6">
            <v>9.2637640824031031E-2</v>
          </cell>
          <cell r="K6">
            <v>0.25</v>
          </cell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C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AZ6">
            <v>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I6">
            <v>3</v>
          </cell>
          <cell r="BJ6">
            <v>0.65</v>
          </cell>
          <cell r="BK6">
            <v>0.66300000000000003</v>
          </cell>
          <cell r="BL6">
            <v>0.68900000000000006</v>
          </cell>
          <cell r="BM6">
            <v>0.74099999999999999</v>
          </cell>
          <cell r="BN6">
            <v>0.90999999999999992</v>
          </cell>
          <cell r="BP6">
            <v>3</v>
          </cell>
          <cell r="BQ6">
            <v>0.71853377040242361</v>
          </cell>
          <cell r="BR6">
            <v>0.69006844696511282</v>
          </cell>
          <cell r="BS6">
            <v>0.66153178186505168</v>
          </cell>
          <cell r="BT6">
            <v>0.63306940123561561</v>
          </cell>
          <cell r="BU6">
            <v>0.60533594810650693</v>
          </cell>
          <cell r="BW6">
            <v>3</v>
          </cell>
          <cell r="BX6">
            <v>6.1165253069520942</v>
          </cell>
          <cell r="BY6">
            <v>6.2666264078379221</v>
          </cell>
          <cell r="BZ6">
            <v>6.4370802003692873</v>
          </cell>
          <cell r="CA6">
            <v>6.6323388358436492</v>
          </cell>
          <cell r="CB6">
            <v>6.8403179035964721</v>
          </cell>
          <cell r="CC6">
            <v>6.8403179035964721</v>
          </cell>
          <cell r="CE6">
            <v>13</v>
          </cell>
          <cell r="CF6">
            <v>15</v>
          </cell>
        </row>
        <row r="7">
          <cell r="G7">
            <v>0.41421356237309515</v>
          </cell>
          <cell r="I7">
            <v>5</v>
          </cell>
          <cell r="J7">
            <v>0.15</v>
          </cell>
          <cell r="K7">
            <v>0.3</v>
          </cell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C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AZ7">
            <v>4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I7">
            <v>4</v>
          </cell>
          <cell r="BJ7">
            <v>0.82499999999999996</v>
          </cell>
          <cell r="BK7">
            <v>0.84149999999999991</v>
          </cell>
          <cell r="BL7">
            <v>0.87449999999999994</v>
          </cell>
          <cell r="BM7">
            <v>0.94049999999999989</v>
          </cell>
          <cell r="BN7">
            <v>1.1549999999999998</v>
          </cell>
          <cell r="BP7">
            <v>4</v>
          </cell>
          <cell r="BQ7">
            <v>1.2712279162221225</v>
          </cell>
          <cell r="BR7">
            <v>1.2194461831474863</v>
          </cell>
          <cell r="BS7">
            <v>1.1691695709192234</v>
          </cell>
          <cell r="BT7">
            <v>1.1200180669001034</v>
          </cell>
          <cell r="BU7">
            <v>1.0742533268514161</v>
          </cell>
          <cell r="BW7">
            <v>4</v>
          </cell>
          <cell r="BX7">
            <v>7.0702756195404151</v>
          </cell>
          <cell r="BY7">
            <v>7.2477985806027867</v>
          </cell>
          <cell r="BZ7">
            <v>7.4530595043311552</v>
          </cell>
          <cell r="CA7">
            <v>7.6839780435255705</v>
          </cell>
          <cell r="CB7">
            <v>7.9454083416525796</v>
          </cell>
          <cell r="CC7">
            <v>7.9454083416525796</v>
          </cell>
          <cell r="CE7">
            <v>18</v>
          </cell>
          <cell r="CF7">
            <v>18</v>
          </cell>
        </row>
        <row r="8">
          <cell r="B8">
            <v>10</v>
          </cell>
          <cell r="C8">
            <v>1</v>
          </cell>
          <cell r="D8">
            <v>1</v>
          </cell>
          <cell r="G8">
            <v>0.51571656651039799</v>
          </cell>
          <cell r="I8">
            <v>6</v>
          </cell>
          <cell r="J8">
            <v>0.22055744069899194</v>
          </cell>
          <cell r="K8">
            <v>0.34</v>
          </cell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C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AZ8">
            <v>5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I8">
            <v>5</v>
          </cell>
          <cell r="BJ8">
            <v>1</v>
          </cell>
          <cell r="BK8">
            <v>1.02</v>
          </cell>
          <cell r="BL8">
            <v>1.06</v>
          </cell>
          <cell r="BM8">
            <v>1.1399999999999999</v>
          </cell>
          <cell r="BN8">
            <v>1.4</v>
          </cell>
          <cell r="BP8">
            <v>5</v>
          </cell>
          <cell r="BQ8">
            <v>2.0157878378790723</v>
          </cell>
          <cell r="BR8">
            <v>1.9225452774961409</v>
          </cell>
          <cell r="BS8">
            <v>1.830216243198636</v>
          </cell>
          <cell r="BT8">
            <v>1.7360956328017618</v>
          </cell>
          <cell r="BU8">
            <v>1.6465506273391022</v>
          </cell>
          <cell r="BW8">
            <v>5</v>
          </cell>
          <cell r="BX8">
            <v>7.8924592775257718</v>
          </cell>
          <cell r="BY8">
            <v>8.0964284787133458</v>
          </cell>
          <cell r="BZ8">
            <v>8.3140998912475936</v>
          </cell>
          <cell r="CA8">
            <v>8.5599968276049641</v>
          </cell>
          <cell r="CB8">
            <v>8.8384248761652557</v>
          </cell>
          <cell r="CC8">
            <v>8.8384248761652557</v>
          </cell>
          <cell r="CE8">
            <v>23</v>
          </cell>
          <cell r="CF8">
            <v>21</v>
          </cell>
        </row>
        <row r="9">
          <cell r="B9">
            <v>20</v>
          </cell>
          <cell r="C9">
            <v>3</v>
          </cell>
          <cell r="D9">
            <v>2</v>
          </cell>
          <cell r="G9">
            <v>0.62450479271247095</v>
          </cell>
          <cell r="I9">
            <v>7</v>
          </cell>
          <cell r="J9">
            <v>0.31141300609369982</v>
          </cell>
          <cell r="K9">
            <v>0.38</v>
          </cell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C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AZ9">
            <v>6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I9">
            <v>6</v>
          </cell>
          <cell r="BJ9">
            <v>1.0333333333333334</v>
          </cell>
          <cell r="BK9">
            <v>1.054</v>
          </cell>
          <cell r="BL9">
            <v>1.0953333333333335</v>
          </cell>
          <cell r="BM9">
            <v>1.1779999999999999</v>
          </cell>
          <cell r="BN9">
            <v>1.4466666666666668</v>
          </cell>
          <cell r="BP9">
            <v>6</v>
          </cell>
          <cell r="BQ9">
            <v>2.871589098883871</v>
          </cell>
          <cell r="BR9">
            <v>2.7261617729946108</v>
          </cell>
          <cell r="BS9">
            <v>2.5843312604883417</v>
          </cell>
          <cell r="BT9">
            <v>2.4445753343885266</v>
          </cell>
          <cell r="BU9">
            <v>2.3151343284372583</v>
          </cell>
          <cell r="BW9">
            <v>6</v>
          </cell>
          <cell r="BX9">
            <v>8.6175479890862157</v>
          </cell>
          <cell r="BY9">
            <v>8.849843797743457</v>
          </cell>
          <cell r="BZ9">
            <v>9.1007395721182949</v>
          </cell>
          <cell r="CA9">
            <v>9.3635025505897787</v>
          </cell>
          <cell r="CB9">
            <v>9.6752186318997833</v>
          </cell>
          <cell r="CC9">
            <v>9.6752186318997833</v>
          </cell>
          <cell r="CE9">
            <v>28</v>
          </cell>
          <cell r="CF9">
            <v>24</v>
          </cell>
        </row>
        <row r="10">
          <cell r="B10">
            <v>30</v>
          </cell>
          <cell r="C10">
            <v>7</v>
          </cell>
          <cell r="D10">
            <v>4</v>
          </cell>
          <cell r="G10">
            <v>0.74110112659224825</v>
          </cell>
          <cell r="I10">
            <v>8</v>
          </cell>
          <cell r="J10">
            <v>0.42660095793436714</v>
          </cell>
          <cell r="K10">
            <v>0.42</v>
          </cell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C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AZ10">
            <v>7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I10">
            <v>7</v>
          </cell>
          <cell r="BJ10">
            <v>1.0666666666666669</v>
          </cell>
          <cell r="BK10">
            <v>1.0880000000000003</v>
          </cell>
          <cell r="BL10">
            <v>1.1306666666666669</v>
          </cell>
          <cell r="BM10">
            <v>1.2160000000000002</v>
          </cell>
          <cell r="BN10">
            <v>1.4933333333333336</v>
          </cell>
          <cell r="BP10">
            <v>7</v>
          </cell>
          <cell r="BQ10">
            <v>3.9083908523902386</v>
          </cell>
          <cell r="BR10">
            <v>3.7000938700170019</v>
          </cell>
          <cell r="BS10">
            <v>3.4949550680198662</v>
          </cell>
          <cell r="BT10">
            <v>3.2977452115900578</v>
          </cell>
          <cell r="BU10">
            <v>3.1175616442680676</v>
          </cell>
          <cell r="BW10">
            <v>7</v>
          </cell>
          <cell r="BX10">
            <v>9.2992754060675331</v>
          </cell>
          <cell r="BY10">
            <v>9.5403165281128111</v>
          </cell>
          <cell r="BZ10">
            <v>9.8205867658616608</v>
          </cell>
          <cell r="CA10">
            <v>10.128686248037246</v>
          </cell>
          <cell r="CB10">
            <v>10.460138723751793</v>
          </cell>
          <cell r="CC10">
            <v>10.460138723751793</v>
          </cell>
          <cell r="CE10">
            <v>33</v>
          </cell>
          <cell r="CF10">
            <v>26</v>
          </cell>
        </row>
        <row r="11">
          <cell r="B11">
            <v>40</v>
          </cell>
          <cell r="C11">
            <v>15</v>
          </cell>
          <cell r="D11">
            <v>8</v>
          </cell>
          <cell r="G11">
            <v>0.86606598307361482</v>
          </cell>
          <cell r="I11">
            <v>9</v>
          </cell>
          <cell r="J11">
            <v>0.57090651823243421</v>
          </cell>
          <cell r="K11">
            <v>0.46</v>
          </cell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C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AZ11">
            <v>8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I11">
            <v>8</v>
          </cell>
          <cell r="BJ11">
            <v>1.1000000000000003</v>
          </cell>
          <cell r="BK11">
            <v>1.1220000000000003</v>
          </cell>
          <cell r="BL11">
            <v>1.1660000000000004</v>
          </cell>
          <cell r="BM11">
            <v>1.2540000000000002</v>
          </cell>
          <cell r="BN11">
            <v>1.5400000000000003</v>
          </cell>
          <cell r="BP11">
            <v>8</v>
          </cell>
          <cell r="BQ11">
            <v>5.1220396939633002</v>
          </cell>
          <cell r="BR11">
            <v>4.8616228494416447</v>
          </cell>
          <cell r="BS11">
            <v>4.5815795834661612</v>
          </cell>
          <cell r="BT11">
            <v>4.3105632736922681</v>
          </cell>
          <cell r="BU11">
            <v>4.0494061619177515</v>
          </cell>
          <cell r="BW11">
            <v>8</v>
          </cell>
          <cell r="BX11">
            <v>9.9503115729287064</v>
          </cell>
          <cell r="BY11">
            <v>10.209179596854964</v>
          </cell>
          <cell r="BZ11">
            <v>10.501003645853389</v>
          </cell>
          <cell r="CA11">
            <v>10.838817158161019</v>
          </cell>
          <cell r="CB11">
            <v>11.201197012273351</v>
          </cell>
          <cell r="CC11">
            <v>11.201197012273351</v>
          </cell>
          <cell r="CE11">
            <v>38</v>
          </cell>
          <cell r="CF11">
            <v>28</v>
          </cell>
        </row>
        <row r="12">
          <cell r="B12">
            <v>50</v>
          </cell>
          <cell r="C12">
            <v>31</v>
          </cell>
          <cell r="D12">
            <v>16</v>
          </cell>
          <cell r="G12">
            <v>1</v>
          </cell>
          <cell r="I12">
            <v>10</v>
          </cell>
          <cell r="J12">
            <v>0.75</v>
          </cell>
          <cell r="K12">
            <v>0.5</v>
          </cell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C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AZ12">
            <v>9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I12">
            <v>9</v>
          </cell>
          <cell r="BJ12">
            <v>1.1333333333333337</v>
          </cell>
          <cell r="BK12">
            <v>1.1560000000000004</v>
          </cell>
          <cell r="BL12">
            <v>1.2013333333333338</v>
          </cell>
          <cell r="BM12">
            <v>1.2920000000000003</v>
          </cell>
          <cell r="BN12">
            <v>1.5866666666666671</v>
          </cell>
          <cell r="BP12">
            <v>9</v>
          </cell>
          <cell r="BQ12">
            <v>6.5073154848533106</v>
          </cell>
          <cell r="BR12">
            <v>6.182955000821134</v>
          </cell>
          <cell r="BS12">
            <v>5.8458242478885518</v>
          </cell>
          <cell r="BT12">
            <v>5.4937555014634736</v>
          </cell>
          <cell r="BU12">
            <v>5.1616447031846953</v>
          </cell>
          <cell r="BW12">
            <v>9</v>
          </cell>
          <cell r="BX12">
            <v>10.62858551654854</v>
          </cell>
          <cell r="BY12">
            <v>10.92759887154785</v>
          </cell>
          <cell r="BZ12">
            <v>11.242219885173299</v>
          </cell>
          <cell r="CA12">
            <v>11.610247668732617</v>
          </cell>
          <cell r="CB12">
            <v>12.017497952687538</v>
          </cell>
          <cell r="CC12">
            <v>12.017497952687538</v>
          </cell>
          <cell r="CE12">
            <v>43</v>
          </cell>
          <cell r="CF12">
            <v>30</v>
          </cell>
        </row>
        <row r="13">
          <cell r="B13">
            <v>60</v>
          </cell>
          <cell r="C13">
            <v>63</v>
          </cell>
          <cell r="D13">
            <v>32</v>
          </cell>
          <cell r="G13">
            <v>1.1435469250725863</v>
          </cell>
          <cell r="I13">
            <v>11</v>
          </cell>
          <cell r="J13">
            <v>0.93464628919691628</v>
          </cell>
          <cell r="K13">
            <v>0.52</v>
          </cell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C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AZ13">
            <v>10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I13">
            <v>10</v>
          </cell>
          <cell r="BJ13">
            <v>1.1666666666666672</v>
          </cell>
          <cell r="BK13">
            <v>1.1900000000000006</v>
          </cell>
          <cell r="BL13">
            <v>1.2366666666666672</v>
          </cell>
          <cell r="BM13">
            <v>1.3300000000000005</v>
          </cell>
          <cell r="BN13">
            <v>1.633333333333334</v>
          </cell>
          <cell r="BP13">
            <v>10</v>
          </cell>
          <cell r="BQ13">
            <v>8.071211008105136</v>
          </cell>
          <cell r="BR13">
            <v>7.6806609280366285</v>
          </cell>
          <cell r="BS13">
            <v>7.2577959560771719</v>
          </cell>
          <cell r="BT13">
            <v>6.8275081581253696</v>
          </cell>
          <cell r="BU13">
            <v>6.4063898414553373</v>
          </cell>
          <cell r="BW13">
            <v>10</v>
          </cell>
          <cell r="BX13">
            <v>11.296493250964016</v>
          </cell>
          <cell r="BY13">
            <v>11.607260419981094</v>
          </cell>
          <cell r="BZ13">
            <v>11.973224677412396</v>
          </cell>
          <cell r="CA13">
            <v>12.359692277800681</v>
          </cell>
          <cell r="CB13">
            <v>12.803444306803474</v>
          </cell>
          <cell r="CC13">
            <v>12.803444306803474</v>
          </cell>
          <cell r="CE13">
            <v>48</v>
          </cell>
          <cell r="CF13">
            <v>33</v>
          </cell>
        </row>
        <row r="14">
          <cell r="B14">
            <v>70</v>
          </cell>
          <cell r="C14">
            <v>127</v>
          </cell>
          <cell r="D14">
            <v>64</v>
          </cell>
          <cell r="G14">
            <v>1.2973967099940702</v>
          </cell>
          <cell r="I14">
            <v>12</v>
          </cell>
          <cell r="J14">
            <v>1.1550685436347259</v>
          </cell>
          <cell r="K14">
            <v>0.54</v>
          </cell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C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AZ14">
            <v>11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I14">
            <v>11</v>
          </cell>
          <cell r="BJ14">
            <v>1.2000000000000006</v>
          </cell>
          <cell r="BK14">
            <v>1.2240000000000006</v>
          </cell>
          <cell r="BL14">
            <v>1.2720000000000007</v>
          </cell>
          <cell r="BM14">
            <v>1.3680000000000005</v>
          </cell>
          <cell r="BN14">
            <v>1.6800000000000008</v>
          </cell>
          <cell r="BP14">
            <v>11</v>
          </cell>
          <cell r="BQ14">
            <v>9.5120454660969038</v>
          </cell>
          <cell r="BR14">
            <v>9.0908055284315381</v>
          </cell>
          <cell r="BS14">
            <v>8.6331257373661145</v>
          </cell>
          <cell r="BT14">
            <v>8.1811718053632738</v>
          </cell>
          <cell r="BU14">
            <v>7.6920934414083888</v>
          </cell>
          <cell r="BW14">
            <v>11</v>
          </cell>
          <cell r="BX14">
            <v>11.947729331634296</v>
          </cell>
          <cell r="BY14">
            <v>12.268098330256127</v>
          </cell>
          <cell r="BZ14">
            <v>12.644330976574002</v>
          </cell>
          <cell r="CA14">
            <v>13.069974059992543</v>
          </cell>
          <cell r="CB14">
            <v>13.547253897167892</v>
          </cell>
          <cell r="CC14">
            <v>13.547253897167892</v>
          </cell>
          <cell r="CE14">
            <v>53</v>
          </cell>
          <cell r="CF14">
            <v>35</v>
          </cell>
        </row>
        <row r="15">
          <cell r="B15">
            <v>80</v>
          </cell>
          <cell r="C15">
            <v>255</v>
          </cell>
          <cell r="D15">
            <v>128</v>
          </cell>
          <cell r="G15">
            <v>1.4622888266898326</v>
          </cell>
          <cell r="I15">
            <v>13</v>
          </cell>
          <cell r="J15">
            <v>1.417602554491646</v>
          </cell>
          <cell r="K15">
            <v>0.56000000000000005</v>
          </cell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C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AZ15">
            <v>12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I15">
            <v>12</v>
          </cell>
          <cell r="BJ15">
            <v>1.2333333333333341</v>
          </cell>
          <cell r="BK15">
            <v>1.2580000000000007</v>
          </cell>
          <cell r="BL15">
            <v>1.3073333333333341</v>
          </cell>
          <cell r="BM15">
            <v>1.4060000000000008</v>
          </cell>
          <cell r="BN15">
            <v>1.7266666666666677</v>
          </cell>
          <cell r="BP15">
            <v>12</v>
          </cell>
          <cell r="BQ15">
            <v>11.074888753130331</v>
          </cell>
          <cell r="BR15">
            <v>10.551555449265667</v>
          </cell>
          <cell r="BS15">
            <v>10.033713322824047</v>
          </cell>
          <cell r="BT15">
            <v>9.4763743598650301</v>
          </cell>
          <cell r="BU15">
            <v>8.9745731744178503</v>
          </cell>
          <cell r="BW15">
            <v>12</v>
          </cell>
          <cell r="BX15">
            <v>12.542132297048981</v>
          </cell>
          <cell r="BY15">
            <v>12.897943579612605</v>
          </cell>
          <cell r="BZ15">
            <v>13.295232951964469</v>
          </cell>
          <cell r="CA15">
            <v>13.76223932139796</v>
          </cell>
          <cell r="CB15">
            <v>14.265591764569512</v>
          </cell>
          <cell r="CC15">
            <v>14.265591764569512</v>
          </cell>
          <cell r="CE15">
            <v>58</v>
          </cell>
          <cell r="CF15">
            <v>37</v>
          </cell>
        </row>
        <row r="16">
          <cell r="B16">
            <v>90</v>
          </cell>
          <cell r="C16">
            <v>511</v>
          </cell>
          <cell r="D16">
            <v>256</v>
          </cell>
          <cell r="G16">
            <v>1.6390158215457884</v>
          </cell>
          <cell r="I16">
            <v>14</v>
          </cell>
          <cell r="J16">
            <v>1.7296773068470075</v>
          </cell>
          <cell r="K16">
            <v>0.57999999999999996</v>
          </cell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C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AZ16">
            <v>13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I16">
            <v>13</v>
          </cell>
          <cell r="BJ16">
            <v>1.2666666666666675</v>
          </cell>
          <cell r="BK16">
            <v>1.2920000000000009</v>
          </cell>
          <cell r="BL16">
            <v>1.3426666666666676</v>
          </cell>
          <cell r="BM16">
            <v>1.4440000000000008</v>
          </cell>
          <cell r="BN16">
            <v>1.7733333333333343</v>
          </cell>
          <cell r="BP16">
            <v>13</v>
          </cell>
          <cell r="BQ16">
            <v>12.728996915718925</v>
          </cell>
          <cell r="BR16">
            <v>12.142721275836225</v>
          </cell>
          <cell r="BS16">
            <v>11.503343391504416</v>
          </cell>
          <cell r="BT16">
            <v>10.885031205321049</v>
          </cell>
          <cell r="BU16">
            <v>10.232039772979649</v>
          </cell>
          <cell r="BW16">
            <v>13</v>
          </cell>
          <cell r="BX16">
            <v>13.143190924164548</v>
          </cell>
          <cell r="BY16">
            <v>13.515704114816591</v>
          </cell>
          <cell r="BZ16">
            <v>13.955379012797932</v>
          </cell>
          <cell r="CA16">
            <v>14.429987921274376</v>
          </cell>
          <cell r="CB16">
            <v>14.981817088938907</v>
          </cell>
          <cell r="CC16">
            <v>14.981817088938907</v>
          </cell>
          <cell r="CE16">
            <v>63</v>
          </cell>
          <cell r="CF16">
            <v>39</v>
          </cell>
        </row>
        <row r="17">
          <cell r="B17">
            <v>100</v>
          </cell>
          <cell r="C17">
            <v>1023</v>
          </cell>
          <cell r="D17">
            <v>512</v>
          </cell>
          <cell r="G17">
            <v>1.8284271247461898</v>
          </cell>
          <cell r="I17">
            <v>15</v>
          </cell>
          <cell r="J17">
            <v>2.1</v>
          </cell>
          <cell r="K17">
            <v>0.6</v>
          </cell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C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AZ17">
            <v>14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I17">
            <v>14</v>
          </cell>
          <cell r="BJ17">
            <v>1.3000000000000009</v>
          </cell>
          <cell r="BK17">
            <v>1.326000000000001</v>
          </cell>
          <cell r="BL17">
            <v>1.378000000000001</v>
          </cell>
          <cell r="BM17">
            <v>1.4820000000000009</v>
          </cell>
          <cell r="BN17">
            <v>1.8200000000000012</v>
          </cell>
          <cell r="BP17">
            <v>14</v>
          </cell>
          <cell r="BQ17">
            <v>14.478648759442287</v>
          </cell>
          <cell r="BR17">
            <v>13.801686811891411</v>
          </cell>
          <cell r="BS17">
            <v>13.066802237788149</v>
          </cell>
          <cell r="BT17">
            <v>12.317859861087916</v>
          </cell>
          <cell r="BU17">
            <v>11.589582338965862</v>
          </cell>
          <cell r="BW17">
            <v>14</v>
          </cell>
          <cell r="BX17">
            <v>13.709487920387797</v>
          </cell>
          <cell r="BY17">
            <v>14.100956885571147</v>
          </cell>
          <cell r="BZ17">
            <v>14.525291242595772</v>
          </cell>
          <cell r="CA17">
            <v>15.034528001908788</v>
          </cell>
          <cell r="CB17">
            <v>15.548154022600523</v>
          </cell>
          <cell r="CC17">
            <v>15.548154022600523</v>
          </cell>
          <cell r="CE17">
            <v>68</v>
          </cell>
          <cell r="CF17">
            <v>42</v>
          </cell>
        </row>
        <row r="18">
          <cell r="G18">
            <v>2.031433133020796</v>
          </cell>
          <cell r="I18">
            <v>16</v>
          </cell>
          <cell r="J18">
            <v>2.5387719203926467</v>
          </cell>
          <cell r="K18">
            <v>0.62</v>
          </cell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C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AZ18">
            <v>15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I18">
            <v>15</v>
          </cell>
          <cell r="BJ18">
            <v>1.3333333333333344</v>
          </cell>
          <cell r="BK18">
            <v>1.360000000000001</v>
          </cell>
          <cell r="BL18">
            <v>1.4133333333333344</v>
          </cell>
          <cell r="BM18">
            <v>1.5200000000000011</v>
          </cell>
          <cell r="BN18">
            <v>1.866666666666668</v>
          </cell>
          <cell r="BP18">
            <v>15</v>
          </cell>
          <cell r="BQ18">
            <v>16.315139190025224</v>
          </cell>
          <cell r="BR18">
            <v>15.561358773741674</v>
          </cell>
          <cell r="BS18">
            <v>14.762349831349963</v>
          </cell>
          <cell r="BT18">
            <v>13.933035582501875</v>
          </cell>
          <cell r="BU18">
            <v>13.02723395474071</v>
          </cell>
          <cell r="BW18">
            <v>15</v>
          </cell>
          <cell r="BX18">
            <v>14.266658834916136</v>
          </cell>
          <cell r="BY18">
            <v>14.660415593263824</v>
          </cell>
          <cell r="BZ18">
            <v>15.124897159472612</v>
          </cell>
          <cell r="CA18">
            <v>15.620787661421978</v>
          </cell>
          <cell r="CB18">
            <v>16.186655799493046</v>
          </cell>
          <cell r="CC18">
            <v>16.186655799493046</v>
          </cell>
          <cell r="CE18">
            <v>73</v>
          </cell>
          <cell r="CF18">
            <v>44</v>
          </cell>
        </row>
        <row r="19">
          <cell r="G19">
            <v>2.2490095854249419</v>
          </cell>
          <cell r="I19">
            <v>17</v>
          </cell>
          <cell r="J19">
            <v>3.0579402515786085</v>
          </cell>
          <cell r="K19">
            <v>0.64</v>
          </cell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C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AZ19">
            <v>16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I19">
            <v>16</v>
          </cell>
          <cell r="BJ19">
            <v>1.3666666666666678</v>
          </cell>
          <cell r="BK19">
            <v>1.3940000000000012</v>
          </cell>
          <cell r="BL19">
            <v>1.4486666666666679</v>
          </cell>
          <cell r="BM19">
            <v>1.5580000000000012</v>
          </cell>
          <cell r="BN19">
            <v>1.9133333333333349</v>
          </cell>
          <cell r="BP19">
            <v>16</v>
          </cell>
          <cell r="BQ19">
            <v>18.226342304552581</v>
          </cell>
          <cell r="BR19">
            <v>17.420973982667814</v>
          </cell>
          <cell r="BS19">
            <v>16.55360159735687</v>
          </cell>
          <cell r="BT19">
            <v>15.589627930182091</v>
          </cell>
          <cell r="BU19">
            <v>14.671687356650759</v>
          </cell>
          <cell r="BW19">
            <v>16</v>
          </cell>
          <cell r="BX19">
            <v>14.814845624513547</v>
          </cell>
          <cell r="BY19">
            <v>15.223953663630512</v>
          </cell>
          <cell r="BZ19">
            <v>15.68326996451129</v>
          </cell>
          <cell r="CA19">
            <v>16.223055450854915</v>
          </cell>
          <cell r="CB19">
            <v>16.836396297114952</v>
          </cell>
          <cell r="CC19">
            <v>16.836396297114952</v>
          </cell>
          <cell r="CE19">
            <v>78</v>
          </cell>
          <cell r="CF19">
            <v>46</v>
          </cell>
        </row>
        <row r="20">
          <cell r="G20">
            <v>2.4822022531844965</v>
          </cell>
          <cell r="I20">
            <v>18</v>
          </cell>
          <cell r="J20">
            <v>3.671491735587451</v>
          </cell>
          <cell r="K20">
            <v>0.66</v>
          </cell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C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AZ20">
            <v>17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I20">
            <v>17</v>
          </cell>
          <cell r="BJ20">
            <v>1.4000000000000012</v>
          </cell>
          <cell r="BK20">
            <v>1.4280000000000013</v>
          </cell>
          <cell r="BL20">
            <v>1.4840000000000013</v>
          </cell>
          <cell r="BM20">
            <v>1.5960000000000012</v>
          </cell>
          <cell r="BN20">
            <v>1.9600000000000015</v>
          </cell>
          <cell r="BP20">
            <v>17</v>
          </cell>
          <cell r="BQ20">
            <v>20.20181641490861</v>
          </cell>
          <cell r="BR20">
            <v>19.316761289213389</v>
          </cell>
          <cell r="BS20">
            <v>18.361080760620879</v>
          </cell>
          <cell r="BT20">
            <v>17.369785176246889</v>
          </cell>
          <cell r="BU20">
            <v>16.290326765372022</v>
          </cell>
          <cell r="BW20">
            <v>17</v>
          </cell>
          <cell r="BX20">
            <v>15.339606019664149</v>
          </cell>
          <cell r="BY20">
            <v>15.750302066190816</v>
          </cell>
          <cell r="BZ20">
            <v>16.215846584296784</v>
          </cell>
          <cell r="CA20">
            <v>16.764198848718195</v>
          </cell>
          <cell r="CB20">
            <v>17.338393226762065</v>
          </cell>
          <cell r="CC20">
            <v>17.338393226762065</v>
          </cell>
          <cell r="CE20">
            <v>83</v>
          </cell>
          <cell r="CF20">
            <v>49</v>
          </cell>
        </row>
        <row r="21">
          <cell r="G21">
            <v>2.7321319661472296</v>
          </cell>
          <cell r="I21">
            <v>19</v>
          </cell>
          <cell r="J21">
            <v>4.3957950643309154</v>
          </cell>
          <cell r="K21">
            <v>0.68</v>
          </cell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C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AZ21">
            <v>18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I21">
            <v>18</v>
          </cell>
          <cell r="BJ21">
            <v>1.4333333333333347</v>
          </cell>
          <cell r="BK21">
            <v>1.4620000000000013</v>
          </cell>
          <cell r="BL21">
            <v>1.5193333333333348</v>
          </cell>
          <cell r="BM21">
            <v>1.6340000000000015</v>
          </cell>
          <cell r="BN21">
            <v>2.0066666666666686</v>
          </cell>
          <cell r="BP21">
            <v>18</v>
          </cell>
          <cell r="BQ21">
            <v>22.23257120211764</v>
          </cell>
          <cell r="BR21">
            <v>21.313236761787984</v>
          </cell>
          <cell r="BS21">
            <v>20.31364557414641</v>
          </cell>
          <cell r="BT21">
            <v>19.206606162403641</v>
          </cell>
          <cell r="BU21">
            <v>18.113419670820548</v>
          </cell>
          <cell r="BW21">
            <v>18</v>
          </cell>
          <cell r="BX21">
            <v>15.871072726902106</v>
          </cell>
          <cell r="BY21">
            <v>16.290260811148702</v>
          </cell>
          <cell r="BZ21">
            <v>16.78909022643807</v>
          </cell>
          <cell r="CA21">
            <v>17.340049562343136</v>
          </cell>
          <cell r="CB21">
            <v>17.928688718553115</v>
          </cell>
          <cell r="CC21">
            <v>17.928688718553115</v>
          </cell>
          <cell r="CE21">
            <v>88</v>
          </cell>
          <cell r="CF21">
            <v>51</v>
          </cell>
        </row>
        <row r="22">
          <cell r="G22">
            <v>3</v>
          </cell>
          <cell r="I22">
            <v>20</v>
          </cell>
          <cell r="J22">
            <v>5.25</v>
          </cell>
          <cell r="K22">
            <v>0.7</v>
          </cell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C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AZ22">
            <v>19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I22">
            <v>19</v>
          </cell>
          <cell r="BJ22">
            <v>1.4666666666666681</v>
          </cell>
          <cell r="BK22">
            <v>1.4960000000000016</v>
          </cell>
          <cell r="BL22">
            <v>1.5546666666666682</v>
          </cell>
          <cell r="BM22">
            <v>1.6720000000000015</v>
          </cell>
          <cell r="BN22">
            <v>2.0533333333333355</v>
          </cell>
          <cell r="BP22">
            <v>19</v>
          </cell>
          <cell r="BQ22">
            <v>24.310866931512376</v>
          </cell>
          <cell r="BR22">
            <v>23.346355732194773</v>
          </cell>
          <cell r="BS22">
            <v>22.270075478919804</v>
          </cell>
          <cell r="BT22">
            <v>21.127034033068878</v>
          </cell>
          <cell r="BU22">
            <v>19.990401674856564</v>
          </cell>
          <cell r="BW22">
            <v>19</v>
          </cell>
          <cell r="BX22">
            <v>16.372441911687645</v>
          </cell>
          <cell r="BY22">
            <v>16.824360525554045</v>
          </cell>
          <cell r="BZ22">
            <v>17.315787914321945</v>
          </cell>
          <cell r="CA22">
            <v>17.881687348051518</v>
          </cell>
          <cell r="CB22">
            <v>18.472191841608893</v>
          </cell>
          <cell r="CC22">
            <v>18.472191841608893</v>
          </cell>
          <cell r="CE22">
            <v>93</v>
          </cell>
          <cell r="CF22">
            <v>53</v>
          </cell>
        </row>
        <row r="23">
          <cell r="G23">
            <v>3.2870938501451725</v>
          </cell>
          <cell r="I23">
            <v>21</v>
          </cell>
          <cell r="J23">
            <v>6.2565025247829205</v>
          </cell>
          <cell r="K23">
            <v>0.72</v>
          </cell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C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AZ23">
            <v>20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I23">
            <v>20</v>
          </cell>
          <cell r="BJ23">
            <v>1.5000000000000016</v>
          </cell>
          <cell r="BK23">
            <v>1.5300000000000016</v>
          </cell>
          <cell r="BL23">
            <v>1.5900000000000016</v>
          </cell>
          <cell r="BM23">
            <v>1.7100000000000015</v>
          </cell>
          <cell r="BN23">
            <v>2.1000000000000019</v>
          </cell>
          <cell r="BP23">
            <v>20</v>
          </cell>
          <cell r="BQ23">
            <v>26.430041330048915</v>
          </cell>
          <cell r="BR23">
            <v>25.411137335118717</v>
          </cell>
          <cell r="BS23">
            <v>24.291601023356559</v>
          </cell>
          <cell r="BT23">
            <v>23.104674507319633</v>
          </cell>
          <cell r="BU23">
            <v>21.807019312177008</v>
          </cell>
          <cell r="BW23">
            <v>20</v>
          </cell>
          <cell r="BX23">
            <v>16.888397947066121</v>
          </cell>
          <cell r="BY23">
            <v>17.320567635394323</v>
          </cell>
          <cell r="BZ23">
            <v>17.821544339079665</v>
          </cell>
          <cell r="CA23">
            <v>18.384863983569073</v>
          </cell>
          <cell r="CB23">
            <v>19.004337291338853</v>
          </cell>
          <cell r="CC23">
            <v>19.004337291338853</v>
          </cell>
          <cell r="CE23">
            <v>98</v>
          </cell>
          <cell r="CF23">
            <v>55</v>
          </cell>
        </row>
        <row r="24">
          <cell r="B24">
            <v>5</v>
          </cell>
          <cell r="C24">
            <v>0.5</v>
          </cell>
          <cell r="D24">
            <v>0.5</v>
          </cell>
          <cell r="G24">
            <v>3.5947934199881395</v>
          </cell>
          <cell r="I24">
            <v>22</v>
          </cell>
          <cell r="J24">
            <v>7.4414868317755332</v>
          </cell>
          <cell r="K24">
            <v>0.74</v>
          </cell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C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AZ24">
            <v>21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I24">
            <v>21</v>
          </cell>
          <cell r="BJ24">
            <v>1.533333333333335</v>
          </cell>
          <cell r="BK24">
            <v>1.5640000000000016</v>
          </cell>
          <cell r="BL24">
            <v>1.6253333333333351</v>
          </cell>
          <cell r="BM24">
            <v>1.7480000000000018</v>
          </cell>
          <cell r="BN24">
            <v>2.1466666666666687</v>
          </cell>
          <cell r="BP24">
            <v>21</v>
          </cell>
          <cell r="BQ24">
            <v>28.584360328652647</v>
          </cell>
          <cell r="BR24">
            <v>27.538147336025965</v>
          </cell>
          <cell r="BS24">
            <v>26.374084715154964</v>
          </cell>
          <cell r="BT24">
            <v>25.113701488415835</v>
          </cell>
          <cell r="BU24">
            <v>23.834029842136172</v>
          </cell>
          <cell r="BW24">
            <v>21</v>
          </cell>
          <cell r="BX24">
            <v>17.373487155583607</v>
          </cell>
          <cell r="BY24">
            <v>17.826194772754434</v>
          </cell>
          <cell r="BZ24">
            <v>18.330803528855718</v>
          </cell>
          <cell r="CA24">
            <v>18.92494047784373</v>
          </cell>
          <cell r="CB24">
            <v>19.541473862851607</v>
          </cell>
          <cell r="CC24">
            <v>19.541473862851607</v>
          </cell>
          <cell r="CE24">
            <v>103</v>
          </cell>
          <cell r="CF24">
            <v>58</v>
          </cell>
        </row>
        <row r="25">
          <cell r="B25">
            <v>10</v>
          </cell>
          <cell r="C25">
            <v>1.5</v>
          </cell>
          <cell r="D25">
            <v>1</v>
          </cell>
          <cell r="G25">
            <v>3.9245776533796644</v>
          </cell>
          <cell r="I25">
            <v>23</v>
          </cell>
          <cell r="J25">
            <v>8.8355567243832152</v>
          </cell>
          <cell r="K25">
            <v>0.76</v>
          </cell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C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AZ25">
            <v>22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I25">
            <v>22</v>
          </cell>
          <cell r="BJ25">
            <v>1.5666666666666684</v>
          </cell>
          <cell r="BK25">
            <v>1.5980000000000019</v>
          </cell>
          <cell r="BL25">
            <v>1.6606666666666685</v>
          </cell>
          <cell r="BM25">
            <v>1.7860000000000018</v>
          </cell>
          <cell r="BN25">
            <v>2.1933333333333356</v>
          </cell>
          <cell r="BP25">
            <v>22</v>
          </cell>
          <cell r="BQ25">
            <v>30.768889392009427</v>
          </cell>
          <cell r="BR25">
            <v>29.682299134892848</v>
          </cell>
          <cell r="BS25">
            <v>28.504605619902428</v>
          </cell>
          <cell r="BT25">
            <v>27.228985792746204</v>
          </cell>
          <cell r="BU25">
            <v>25.905106178844033</v>
          </cell>
          <cell r="BW25">
            <v>22</v>
          </cell>
          <cell r="BX25">
            <v>17.874992861074709</v>
          </cell>
          <cell r="BY25">
            <v>18.322795653110926</v>
          </cell>
          <cell r="BZ25">
            <v>18.856122636792893</v>
          </cell>
          <cell r="CA25">
            <v>19.437362382301988</v>
          </cell>
          <cell r="CB25">
            <v>20.093055324260185</v>
          </cell>
          <cell r="CC25">
            <v>20.093055324260185</v>
          </cell>
          <cell r="CE25">
            <v>108</v>
          </cell>
          <cell r="CF25">
            <v>60</v>
          </cell>
        </row>
        <row r="26">
          <cell r="B26">
            <v>15</v>
          </cell>
          <cell r="C26">
            <v>3.5</v>
          </cell>
          <cell r="D26">
            <v>2</v>
          </cell>
          <cell r="G26">
            <v>4.2780316430915768</v>
          </cell>
          <cell r="I26">
            <v>24</v>
          </cell>
          <cell r="J26">
            <v>10.47447102993563</v>
          </cell>
          <cell r="K26">
            <v>0.78</v>
          </cell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C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AZ26">
            <v>23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I26">
            <v>23</v>
          </cell>
          <cell r="BJ26">
            <v>1.6000000000000019</v>
          </cell>
          <cell r="BK26">
            <v>1.6320000000000019</v>
          </cell>
          <cell r="BL26">
            <v>1.6960000000000022</v>
          </cell>
          <cell r="BM26">
            <v>1.8240000000000021</v>
          </cell>
          <cell r="BN26">
            <v>2.2400000000000024</v>
          </cell>
          <cell r="BP26">
            <v>23</v>
          </cell>
          <cell r="BQ26">
            <v>32.979382606869549</v>
          </cell>
          <cell r="BR26">
            <v>31.845462834406923</v>
          </cell>
          <cell r="BS26">
            <v>30.615521552489891</v>
          </cell>
          <cell r="BT26">
            <v>29.279653557700659</v>
          </cell>
          <cell r="BU26">
            <v>27.953695907743711</v>
          </cell>
          <cell r="BW26">
            <v>23</v>
          </cell>
          <cell r="BX26">
            <v>18.349419791058079</v>
          </cell>
          <cell r="BY26">
            <v>18.812694466249869</v>
          </cell>
          <cell r="BZ26">
            <v>19.32971877176227</v>
          </cell>
          <cell r="CA26">
            <v>19.940393983271228</v>
          </cell>
          <cell r="CB26">
            <v>20.55086831448148</v>
          </cell>
          <cell r="CC26">
            <v>20.55086831448148</v>
          </cell>
          <cell r="CE26">
            <v>113</v>
          </cell>
          <cell r="CF26">
            <v>62</v>
          </cell>
        </row>
        <row r="27">
          <cell r="B27">
            <v>20</v>
          </cell>
          <cell r="C27">
            <v>7.5</v>
          </cell>
          <cell r="D27">
            <v>4</v>
          </cell>
          <cell r="G27">
            <v>4.6568542494923806</v>
          </cell>
          <cell r="I27">
            <v>25</v>
          </cell>
          <cell r="J27">
            <v>12.4</v>
          </cell>
          <cell r="K27">
            <v>0.8</v>
          </cell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C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AZ27">
            <v>24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I27">
            <v>24</v>
          </cell>
          <cell r="BJ27">
            <v>1.6333333333333353</v>
          </cell>
          <cell r="BK27">
            <v>1.6660000000000021</v>
          </cell>
          <cell r="BL27">
            <v>1.7313333333333356</v>
          </cell>
          <cell r="BM27">
            <v>1.8620000000000021</v>
          </cell>
          <cell r="BN27">
            <v>2.2866666666666693</v>
          </cell>
          <cell r="BP27">
            <v>24</v>
          </cell>
          <cell r="BQ27">
            <v>35.197977552877902</v>
          </cell>
          <cell r="BR27">
            <v>34.072116335246974</v>
          </cell>
          <cell r="BS27">
            <v>32.816661243819851</v>
          </cell>
          <cell r="BT27">
            <v>31.412793977181359</v>
          </cell>
          <cell r="BU27">
            <v>29.964600225621755</v>
          </cell>
          <cell r="BW27">
            <v>24</v>
          </cell>
          <cell r="BX27">
            <v>18.837411459307198</v>
          </cell>
          <cell r="BY27">
            <v>19.299728534552713</v>
          </cell>
          <cell r="BZ27">
            <v>19.843744575465458</v>
          </cell>
          <cell r="CA27">
            <v>20.432690473143754</v>
          </cell>
          <cell r="CB27">
            <v>21.075914438033141</v>
          </cell>
          <cell r="CC27">
            <v>21.075914438033141</v>
          </cell>
          <cell r="CE27">
            <v>118</v>
          </cell>
          <cell r="CF27">
            <v>65</v>
          </cell>
        </row>
        <row r="28">
          <cell r="B28">
            <v>25</v>
          </cell>
          <cell r="C28">
            <v>15.5</v>
          </cell>
          <cell r="D28">
            <v>8</v>
          </cell>
          <cell r="G28">
            <v>5.062866266041592</v>
          </cell>
          <cell r="I28">
            <v>26</v>
          </cell>
          <cell r="J28">
            <v>14.6609224175611</v>
          </cell>
          <cell r="K28">
            <v>0.82</v>
          </cell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C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AZ28">
            <v>25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I28">
            <v>25</v>
          </cell>
          <cell r="BJ28">
            <v>1.6666666666666687</v>
          </cell>
          <cell r="BK28">
            <v>1.7000000000000022</v>
          </cell>
          <cell r="BL28">
            <v>1.766666666666669</v>
          </cell>
          <cell r="BM28">
            <v>1.9000000000000021</v>
          </cell>
          <cell r="BN28">
            <v>2.3333333333333361</v>
          </cell>
          <cell r="BP28">
            <v>25</v>
          </cell>
          <cell r="BQ28">
            <v>37.433077144085807</v>
          </cell>
          <cell r="BR28">
            <v>36.256047084538473</v>
          </cell>
          <cell r="BS28">
            <v>34.973799799710449</v>
          </cell>
          <cell r="BT28">
            <v>33.570278782515963</v>
          </cell>
          <cell r="BU28">
            <v>32.075561469230017</v>
          </cell>
          <cell r="BW28">
            <v>25</v>
          </cell>
          <cell r="BX28">
            <v>19.305616573096692</v>
          </cell>
          <cell r="BY28">
            <v>19.786727569248686</v>
          </cell>
          <cell r="BZ28">
            <v>20.32215968530463</v>
          </cell>
          <cell r="CA28">
            <v>20.939833289691578</v>
          </cell>
          <cell r="CB28">
            <v>21.544273429748305</v>
          </cell>
          <cell r="CC28">
            <v>21.544273429748305</v>
          </cell>
          <cell r="CE28">
            <v>123</v>
          </cell>
          <cell r="CF28">
            <v>67</v>
          </cell>
        </row>
        <row r="29">
          <cell r="B29">
            <v>30</v>
          </cell>
          <cell r="C29">
            <v>31.5</v>
          </cell>
          <cell r="D29">
            <v>16</v>
          </cell>
          <cell r="G29">
            <v>5.4980191708498847</v>
          </cell>
          <cell r="I29">
            <v>27</v>
          </cell>
          <cell r="J29">
            <v>17.314186320787698</v>
          </cell>
          <cell r="K29">
            <v>0.84</v>
          </cell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C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AZ29">
            <v>26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I29">
            <v>26</v>
          </cell>
          <cell r="BJ29">
            <v>1.7000000000000022</v>
          </cell>
          <cell r="BK29">
            <v>1.7340000000000022</v>
          </cell>
          <cell r="BL29">
            <v>1.8020000000000025</v>
          </cell>
          <cell r="BM29">
            <v>1.9380000000000024</v>
          </cell>
          <cell r="BN29">
            <v>2.380000000000003</v>
          </cell>
          <cell r="BP29">
            <v>26</v>
          </cell>
          <cell r="BQ29">
            <v>39.683540456879165</v>
          </cell>
          <cell r="BR29">
            <v>38.510750823022413</v>
          </cell>
          <cell r="BS29">
            <v>37.198506294230036</v>
          </cell>
          <cell r="BT29">
            <v>35.753927091474367</v>
          </cell>
          <cell r="BU29">
            <v>34.222396456091865</v>
          </cell>
          <cell r="BW29">
            <v>26</v>
          </cell>
          <cell r="BX29">
            <v>19.780926419241737</v>
          </cell>
          <cell r="BY29">
            <v>20.259244188823619</v>
          </cell>
          <cell r="BZ29">
            <v>20.806693001307259</v>
          </cell>
          <cell r="CA29">
            <v>21.398356957135043</v>
          </cell>
          <cell r="CB29">
            <v>22.040613536331495</v>
          </cell>
          <cell r="CC29">
            <v>22.040613536331495</v>
          </cell>
          <cell r="CE29">
            <v>128</v>
          </cell>
          <cell r="CF29">
            <v>69</v>
          </cell>
        </row>
        <row r="30">
          <cell r="B30">
            <v>35</v>
          </cell>
          <cell r="C30">
            <v>63.5</v>
          </cell>
          <cell r="D30">
            <v>32</v>
          </cell>
          <cell r="G30">
            <v>5.9644045063689921</v>
          </cell>
          <cell r="I30">
            <v>28</v>
          </cell>
          <cell r="J30">
            <v>20.42625995518307</v>
          </cell>
          <cell r="K30">
            <v>0.86</v>
          </cell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C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AZ30">
            <v>27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I30">
            <v>27</v>
          </cell>
          <cell r="BJ30">
            <v>1.7333333333333356</v>
          </cell>
          <cell r="BK30">
            <v>1.7680000000000025</v>
          </cell>
          <cell r="BL30">
            <v>1.8373333333333359</v>
          </cell>
          <cell r="BM30">
            <v>1.9760000000000024</v>
          </cell>
          <cell r="BN30">
            <v>2.4266666666666699</v>
          </cell>
          <cell r="BP30">
            <v>27</v>
          </cell>
          <cell r="BQ30">
            <v>41.947199016886806</v>
          </cell>
          <cell r="BR30">
            <v>40.787439392565133</v>
          </cell>
          <cell r="BS30">
            <v>39.486304880774611</v>
          </cell>
          <cell r="BT30">
            <v>38.056251761612167</v>
          </cell>
          <cell r="BU30">
            <v>36.474789469426575</v>
          </cell>
          <cell r="BW30">
            <v>27</v>
          </cell>
          <cell r="BX30">
            <v>20.246416839245761</v>
          </cell>
          <cell r="BY30">
            <v>20.730530825071739</v>
          </cell>
          <cell r="BZ30">
            <v>21.274723266233853</v>
          </cell>
          <cell r="CA30">
            <v>21.881755925323187</v>
          </cell>
          <cell r="CB30">
            <v>22.50487323022379</v>
          </cell>
          <cell r="CC30">
            <v>22.50487323022379</v>
          </cell>
          <cell r="CE30">
            <v>133</v>
          </cell>
          <cell r="CF30">
            <v>72</v>
          </cell>
        </row>
        <row r="31">
          <cell r="B31">
            <v>40</v>
          </cell>
          <cell r="C31">
            <v>127.5</v>
          </cell>
          <cell r="D31">
            <v>64</v>
          </cell>
          <cell r="G31">
            <v>6.4642639322944575</v>
          </cell>
          <cell r="I31">
            <v>29</v>
          </cell>
          <cell r="J31">
            <v>24.074703862418847</v>
          </cell>
          <cell r="K31">
            <v>0.88</v>
          </cell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C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AZ31">
            <v>28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I31">
            <v>28</v>
          </cell>
          <cell r="BJ31">
            <v>1.766666666666669</v>
          </cell>
          <cell r="BK31">
            <v>1.8020000000000025</v>
          </cell>
          <cell r="BL31">
            <v>1.8726666666666694</v>
          </cell>
          <cell r="BM31">
            <v>2.0140000000000025</v>
          </cell>
          <cell r="BN31">
            <v>2.4733333333333367</v>
          </cell>
          <cell r="BP31">
            <v>28</v>
          </cell>
          <cell r="BQ31">
            <v>44.207309026381338</v>
          </cell>
          <cell r="BR31">
            <v>43.001962251090099</v>
          </cell>
          <cell r="BS31">
            <v>41.684581461949612</v>
          </cell>
          <cell r="BT31">
            <v>40.269613788949812</v>
          </cell>
          <cell r="BU31">
            <v>38.716188571600512</v>
          </cell>
          <cell r="BW31">
            <v>28</v>
          </cell>
          <cell r="BX31">
            <v>20.709789085251497</v>
          </cell>
          <cell r="BY31">
            <v>21.196432625118295</v>
          </cell>
          <cell r="BZ31">
            <v>21.73332002826092</v>
          </cell>
          <cell r="CA31">
            <v>22.338424098785335</v>
          </cell>
          <cell r="CB31">
            <v>23.020448156730307</v>
          </cell>
          <cell r="CC31">
            <v>23.020448156730307</v>
          </cell>
          <cell r="CE31">
            <v>138</v>
          </cell>
          <cell r="CF31">
            <v>74</v>
          </cell>
        </row>
        <row r="32">
          <cell r="B32">
            <v>45</v>
          </cell>
          <cell r="C32">
            <v>255.5</v>
          </cell>
          <cell r="D32">
            <v>128</v>
          </cell>
          <cell r="G32">
            <v>7</v>
          </cell>
          <cell r="I32">
            <v>30</v>
          </cell>
          <cell r="J32">
            <v>28.35</v>
          </cell>
          <cell r="K32">
            <v>0.9</v>
          </cell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C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AZ32">
            <v>29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I32">
            <v>29</v>
          </cell>
          <cell r="BJ32">
            <v>1.8000000000000025</v>
          </cell>
          <cell r="BK32">
            <v>1.8360000000000025</v>
          </cell>
          <cell r="BL32">
            <v>1.9080000000000028</v>
          </cell>
          <cell r="BM32">
            <v>2.0520000000000027</v>
          </cell>
          <cell r="BN32">
            <v>2.5200000000000031</v>
          </cell>
          <cell r="BP32">
            <v>29</v>
          </cell>
          <cell r="BQ32">
            <v>46.472959498348729</v>
          </cell>
          <cell r="BR32">
            <v>45.255017621525596</v>
          </cell>
          <cell r="BS32">
            <v>43.924726999026539</v>
          </cell>
          <cell r="BT32">
            <v>42.440671676816109</v>
          </cell>
          <cell r="BU32">
            <v>40.873232138623273</v>
          </cell>
          <cell r="BW32">
            <v>29</v>
          </cell>
          <cell r="BX32">
            <v>21.175328404170024</v>
          </cell>
          <cell r="BY32">
            <v>21.66151840648989</v>
          </cell>
          <cell r="BZ32">
            <v>22.222544796364009</v>
          </cell>
          <cell r="CA32">
            <v>22.854718731192797</v>
          </cell>
          <cell r="CB32">
            <v>23.517361184365331</v>
          </cell>
          <cell r="CC32">
            <v>23.517361184365331</v>
          </cell>
          <cell r="CE32">
            <v>143</v>
          </cell>
          <cell r="CF32">
            <v>76</v>
          </cell>
        </row>
        <row r="33">
          <cell r="B33">
            <v>50</v>
          </cell>
          <cell r="C33">
            <v>511.5</v>
          </cell>
          <cell r="D33">
            <v>256</v>
          </cell>
          <cell r="G33">
            <v>7.5741877002903433</v>
          </cell>
          <cell r="I33">
            <v>31</v>
          </cell>
          <cell r="J33">
            <v>33.357679571112705</v>
          </cell>
          <cell r="K33">
            <v>0.92</v>
          </cell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C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AZ33">
            <v>30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I33">
            <v>30</v>
          </cell>
          <cell r="BJ33">
            <v>1.8333333333333359</v>
          </cell>
          <cell r="BK33">
            <v>1.8700000000000028</v>
          </cell>
          <cell r="BL33">
            <v>1.9433333333333362</v>
          </cell>
          <cell r="BM33">
            <v>2.090000000000003</v>
          </cell>
          <cell r="BN33">
            <v>2.56666666666667</v>
          </cell>
          <cell r="BP33">
            <v>30</v>
          </cell>
          <cell r="BQ33">
            <v>48.746400836475651</v>
          </cell>
          <cell r="BR33">
            <v>47.534861085979394</v>
          </cell>
          <cell r="BS33">
            <v>46.203853617695223</v>
          </cell>
          <cell r="BT33">
            <v>44.710696649522191</v>
          </cell>
          <cell r="BU33">
            <v>43.073827164214144</v>
          </cell>
          <cell r="BW33">
            <v>30</v>
          </cell>
          <cell r="BX33">
            <v>21.627432338833255</v>
          </cell>
          <cell r="BY33">
            <v>22.133969730796721</v>
          </cell>
          <cell r="BZ33">
            <v>22.690075277664143</v>
          </cell>
          <cell r="CA33">
            <v>23.318316384114386</v>
          </cell>
          <cell r="CB33">
            <v>24.015075841763835</v>
          </cell>
          <cell r="CC33">
            <v>24.015075841763835</v>
          </cell>
          <cell r="CE33">
            <v>148</v>
          </cell>
          <cell r="CF33">
            <v>79</v>
          </cell>
        </row>
        <row r="34">
          <cell r="B34">
            <v>55</v>
          </cell>
          <cell r="C34">
            <v>1023.5</v>
          </cell>
          <cell r="D34">
            <v>512</v>
          </cell>
          <cell r="G34">
            <v>8.189586839976279</v>
          </cell>
          <cell r="I34">
            <v>32</v>
          </cell>
          <cell r="J34">
            <v>39.220797956048642</v>
          </cell>
          <cell r="K34">
            <v>0.94</v>
          </cell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C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AZ34">
            <v>31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I34">
            <v>31</v>
          </cell>
          <cell r="BJ34">
            <v>1.8666666666666694</v>
          </cell>
          <cell r="BK34">
            <v>1.9040000000000028</v>
          </cell>
          <cell r="BL34">
            <v>1.9786666666666697</v>
          </cell>
          <cell r="BM34">
            <v>2.1280000000000028</v>
          </cell>
          <cell r="BN34">
            <v>2.6133333333333368</v>
          </cell>
          <cell r="BP34">
            <v>31</v>
          </cell>
          <cell r="BQ34">
            <v>51.024751728602688</v>
          </cell>
          <cell r="BR34">
            <v>49.81327866937707</v>
          </cell>
          <cell r="BS34">
            <v>48.49295716189016</v>
          </cell>
          <cell r="BT34">
            <v>47.007818211309306</v>
          </cell>
          <cell r="BU34">
            <v>45.378719658137989</v>
          </cell>
          <cell r="BW34">
            <v>31</v>
          </cell>
          <cell r="BX34">
            <v>22.095189537639744</v>
          </cell>
          <cell r="BY34">
            <v>22.590285126353667</v>
          </cell>
          <cell r="BZ34">
            <v>23.164669534623123</v>
          </cell>
          <cell r="CA34">
            <v>23.790108012583765</v>
          </cell>
          <cell r="CB34">
            <v>24.476288482572343</v>
          </cell>
          <cell r="CC34">
            <v>24.476288482572343</v>
          </cell>
          <cell r="CE34">
            <v>153</v>
          </cell>
          <cell r="CF34">
            <v>80</v>
          </cell>
        </row>
        <row r="35">
          <cell r="B35">
            <v>60</v>
          </cell>
          <cell r="C35">
            <v>2047.5</v>
          </cell>
          <cell r="D35">
            <v>1024</v>
          </cell>
          <cell r="G35">
            <v>8.8491553067593287</v>
          </cell>
          <cell r="I35">
            <v>33</v>
          </cell>
          <cell r="J35">
            <v>46.082812923199413</v>
          </cell>
          <cell r="K35">
            <v>0.96</v>
          </cell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C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AZ35">
            <v>32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I35">
            <v>32</v>
          </cell>
          <cell r="BJ35">
            <v>1.9000000000000028</v>
          </cell>
          <cell r="BK35">
            <v>1.9380000000000028</v>
          </cell>
          <cell r="BL35">
            <v>2.0140000000000029</v>
          </cell>
          <cell r="BM35">
            <v>2.166000000000003</v>
          </cell>
          <cell r="BN35">
            <v>2.6600000000000037</v>
          </cell>
          <cell r="BP35">
            <v>32</v>
          </cell>
          <cell r="BQ35">
            <v>53.291472423922521</v>
          </cell>
          <cell r="BR35">
            <v>52.125901161769718</v>
          </cell>
          <cell r="BS35">
            <v>50.840747976078326</v>
          </cell>
          <cell r="BT35">
            <v>49.375604977850649</v>
          </cell>
          <cell r="BU35">
            <v>47.775197036238126</v>
          </cell>
          <cell r="BW35">
            <v>32</v>
          </cell>
          <cell r="BX35">
            <v>22.536630202092223</v>
          </cell>
          <cell r="BY35">
            <v>23.063701323157773</v>
          </cell>
          <cell r="BZ35">
            <v>23.615240622314541</v>
          </cell>
          <cell r="CA35">
            <v>24.25413190852499</v>
          </cell>
          <cell r="CB35">
            <v>24.96122010782668</v>
          </cell>
          <cell r="CC35">
            <v>24.96122010782668</v>
          </cell>
          <cell r="CE35">
            <v>158</v>
          </cell>
          <cell r="CF35">
            <v>80</v>
          </cell>
        </row>
        <row r="36">
          <cell r="G36">
            <v>9.5560632861831518</v>
          </cell>
          <cell r="I36">
            <v>34</v>
          </cell>
          <cell r="J36">
            <v>54.110931329932889</v>
          </cell>
          <cell r="K36">
            <v>0.98</v>
          </cell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C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AZ36">
            <v>33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I36">
            <v>33</v>
          </cell>
          <cell r="BJ36">
            <v>1.9333333333333362</v>
          </cell>
          <cell r="BK36">
            <v>1.9720000000000031</v>
          </cell>
          <cell r="BL36">
            <v>2.0493333333333363</v>
          </cell>
          <cell r="BM36">
            <v>2.2040000000000033</v>
          </cell>
          <cell r="BN36">
            <v>2.7066666666666706</v>
          </cell>
          <cell r="BP36">
            <v>33</v>
          </cell>
          <cell r="BQ36">
            <v>55.562784736889313</v>
          </cell>
          <cell r="BR36">
            <v>54.355378546520704</v>
          </cell>
          <cell r="BS36">
            <v>53.035165520933894</v>
          </cell>
          <cell r="BT36">
            <v>51.629711452863589</v>
          </cell>
          <cell r="BU36">
            <v>50.042836137195067</v>
          </cell>
          <cell r="BW36">
            <v>33</v>
          </cell>
          <cell r="BX36">
            <v>23.008297311415273</v>
          </cell>
          <cell r="BY36">
            <v>23.490868763053822</v>
          </cell>
          <cell r="BZ36">
            <v>24.073520379044336</v>
          </cell>
          <cell r="CA36">
            <v>24.709259009726921</v>
          </cell>
          <cell r="CB36">
            <v>25.404062586103631</v>
          </cell>
          <cell r="CC36">
            <v>25.404062586103631</v>
          </cell>
        </row>
        <row r="37">
          <cell r="G37">
            <v>10.313708498984759</v>
          </cell>
          <cell r="I37">
            <v>35</v>
          </cell>
          <cell r="J37">
            <v>63.5</v>
          </cell>
          <cell r="K37">
            <v>1</v>
          </cell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C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AZ37">
            <v>34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I37">
            <v>34</v>
          </cell>
          <cell r="BJ37">
            <v>1.9666666666666697</v>
          </cell>
          <cell r="BK37">
            <v>2.0060000000000029</v>
          </cell>
          <cell r="BL37">
            <v>2.0846666666666698</v>
          </cell>
          <cell r="BM37">
            <v>2.2420000000000031</v>
          </cell>
          <cell r="BN37">
            <v>2.7533333333333374</v>
          </cell>
          <cell r="BP37">
            <v>34</v>
          </cell>
          <cell r="BQ37">
            <v>57.838035023028112</v>
          </cell>
          <cell r="BR37">
            <v>56.663402979853082</v>
          </cell>
          <cell r="BS37">
            <v>55.366968636624627</v>
          </cell>
          <cell r="BT37">
            <v>53.918275980301416</v>
          </cell>
          <cell r="BU37">
            <v>52.327997946582151</v>
          </cell>
          <cell r="BW37">
            <v>34</v>
          </cell>
          <cell r="BX37">
            <v>23.439624304552691</v>
          </cell>
          <cell r="BY37">
            <v>23.962932129146886</v>
          </cell>
          <cell r="BZ37">
            <v>24.525526780322963</v>
          </cell>
          <cell r="CA37">
            <v>25.186582215718527</v>
          </cell>
          <cell r="CB37">
            <v>25.887144728338249</v>
          </cell>
          <cell r="CC37">
            <v>25.887144728338249</v>
          </cell>
        </row>
        <row r="38">
          <cell r="G38">
            <v>11.125732532083184</v>
          </cell>
          <cell r="I38">
            <v>36</v>
          </cell>
          <cell r="J38">
            <v>73.746861667008318</v>
          </cell>
          <cell r="K38">
            <v>1.01</v>
          </cell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C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AZ38">
            <v>35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I38">
            <v>35</v>
          </cell>
          <cell r="BJ38">
            <v>2.0000000000000031</v>
          </cell>
          <cell r="BK38">
            <v>2.0400000000000031</v>
          </cell>
          <cell r="BL38">
            <v>2.1200000000000032</v>
          </cell>
          <cell r="BM38">
            <v>2.2800000000000034</v>
          </cell>
          <cell r="BN38">
            <v>2.8000000000000043</v>
          </cell>
          <cell r="BP38">
            <v>35</v>
          </cell>
          <cell r="BQ38">
            <v>60.108849423225884</v>
          </cell>
          <cell r="BR38">
            <v>58.959670032750353</v>
          </cell>
          <cell r="BS38">
            <v>57.686819122040689</v>
          </cell>
          <cell r="BT38">
            <v>56.279027610646125</v>
          </cell>
          <cell r="BU38">
            <v>54.706384157580409</v>
          </cell>
          <cell r="BW38">
            <v>35</v>
          </cell>
          <cell r="BX38">
            <v>23.901909129472951</v>
          </cell>
          <cell r="BY38">
            <v>24.40594174135834</v>
          </cell>
          <cell r="BZ38">
            <v>25.010872039771339</v>
          </cell>
          <cell r="CA38">
            <v>25.641910798382057</v>
          </cell>
          <cell r="CB38">
            <v>26.336246235371831</v>
          </cell>
          <cell r="CC38">
            <v>26.336246235371831</v>
          </cell>
        </row>
        <row r="39">
          <cell r="G39">
            <v>11.996038341699768</v>
          </cell>
          <cell r="I39">
            <v>37</v>
          </cell>
          <cell r="J39">
            <v>85.62747641525452</v>
          </cell>
          <cell r="K39">
            <v>1.02</v>
          </cell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C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AZ39">
            <v>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I39">
            <v>36</v>
          </cell>
          <cell r="BJ39">
            <v>2.0333333333333363</v>
          </cell>
          <cell r="BK39">
            <v>2.074000000000003</v>
          </cell>
          <cell r="BL39">
            <v>2.1553333333333367</v>
          </cell>
          <cell r="BM39">
            <v>2.3180000000000032</v>
          </cell>
          <cell r="BN39">
            <v>2.8466666666666707</v>
          </cell>
          <cell r="BP39">
            <v>36</v>
          </cell>
          <cell r="BQ39">
            <v>62.233138599165841</v>
          </cell>
          <cell r="BR39">
            <v>61.094363540297287</v>
          </cell>
          <cell r="BS39">
            <v>59.843011412474425</v>
          </cell>
          <cell r="BT39">
            <v>58.455174432146173</v>
          </cell>
          <cell r="BU39">
            <v>56.931905949406854</v>
          </cell>
          <cell r="BW39">
            <v>36</v>
          </cell>
          <cell r="BX39">
            <v>24.338224722802163</v>
          </cell>
          <cell r="BY39">
            <v>24.874135482075868</v>
          </cell>
          <cell r="BZ39">
            <v>25.442715250695745</v>
          </cell>
          <cell r="CA39">
            <v>26.0995934757591</v>
          </cell>
          <cell r="CB39">
            <v>26.766316250847538</v>
          </cell>
          <cell r="CC39">
            <v>26.766316250847538</v>
          </cell>
        </row>
        <row r="40">
          <cell r="G40">
            <v>12.928809012737984</v>
          </cell>
          <cell r="I40">
            <v>38</v>
          </cell>
          <cell r="J40">
            <v>99.401036064365428</v>
          </cell>
          <cell r="K40">
            <v>1.03</v>
          </cell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C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AZ40">
            <v>37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I40">
            <v>37</v>
          </cell>
          <cell r="BJ40">
            <v>2.0666666666666695</v>
          </cell>
          <cell r="BK40">
            <v>2.1080000000000028</v>
          </cell>
          <cell r="BL40">
            <v>2.1906666666666696</v>
          </cell>
          <cell r="BM40">
            <v>2.356000000000003</v>
          </cell>
          <cell r="BN40">
            <v>2.8933333333333371</v>
          </cell>
          <cell r="BP40">
            <v>37</v>
          </cell>
          <cell r="BQ40">
            <v>64.359497111737156</v>
          </cell>
          <cell r="BR40">
            <v>63.209317326948991</v>
          </cell>
          <cell r="BS40">
            <v>61.962579408406434</v>
          </cell>
          <cell r="BT40">
            <v>60.595449466932955</v>
          </cell>
          <cell r="BU40">
            <v>59.095772172790291</v>
          </cell>
          <cell r="BW40">
            <v>37</v>
          </cell>
          <cell r="BX40">
            <v>24.790207436719726</v>
          </cell>
          <cell r="BY40">
            <v>25.311453581089211</v>
          </cell>
          <cell r="BZ40">
            <v>25.904599594946017</v>
          </cell>
          <cell r="CA40">
            <v>26.520408035249631</v>
          </cell>
          <cell r="CB40">
            <v>27.220389775920598</v>
          </cell>
          <cell r="CC40">
            <v>27.220389775920598</v>
          </cell>
        </row>
        <row r="41">
          <cell r="G41">
            <v>13.928527864588917</v>
          </cell>
          <cell r="I41">
            <v>39</v>
          </cell>
          <cell r="J41">
            <v>115.36769098598003</v>
          </cell>
          <cell r="K41">
            <v>1.04</v>
          </cell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C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AZ41">
            <v>38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I41">
            <v>38</v>
          </cell>
          <cell r="BJ41">
            <v>2.1000000000000028</v>
          </cell>
          <cell r="BK41">
            <v>2.142000000000003</v>
          </cell>
          <cell r="BL41">
            <v>2.2260000000000031</v>
          </cell>
          <cell r="BM41">
            <v>2.3940000000000028</v>
          </cell>
          <cell r="BN41">
            <v>2.9400000000000035</v>
          </cell>
          <cell r="BP41">
            <v>38</v>
          </cell>
          <cell r="BQ41">
            <v>66.487641207576758</v>
          </cell>
          <cell r="BR41">
            <v>65.328126673719694</v>
          </cell>
          <cell r="BS41">
            <v>64.062055525287363</v>
          </cell>
          <cell r="BT41">
            <v>62.675920173751969</v>
          </cell>
          <cell r="BU41">
            <v>61.182714958690575</v>
          </cell>
          <cell r="BW41">
            <v>38</v>
          </cell>
          <cell r="BX41">
            <v>25.233890826430223</v>
          </cell>
          <cell r="BY41">
            <v>25.758552007948477</v>
          </cell>
          <cell r="BZ41">
            <v>26.328232260907932</v>
          </cell>
          <cell r="CA41">
            <v>26.972253230365787</v>
          </cell>
          <cell r="CB41">
            <v>27.655588848776532</v>
          </cell>
          <cell r="CC41">
            <v>27.655588848776532</v>
          </cell>
        </row>
        <row r="42">
          <cell r="G42">
            <v>15</v>
          </cell>
          <cell r="I42">
            <v>40</v>
          </cell>
          <cell r="J42">
            <v>133.875</v>
          </cell>
          <cell r="K42">
            <v>1.05</v>
          </cell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C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AZ42">
            <v>39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I42">
            <v>39</v>
          </cell>
          <cell r="BJ42">
            <v>2.133333333333336</v>
          </cell>
          <cell r="BK42">
            <v>2.1760000000000028</v>
          </cell>
          <cell r="BL42">
            <v>2.2613333333333361</v>
          </cell>
          <cell r="BM42">
            <v>2.4320000000000026</v>
          </cell>
          <cell r="BN42">
            <v>2.9866666666666704</v>
          </cell>
          <cell r="BP42">
            <v>39</v>
          </cell>
          <cell r="BQ42">
            <v>68.617325920549462</v>
          </cell>
          <cell r="BR42">
            <v>67.444013295864096</v>
          </cell>
          <cell r="BS42">
            <v>66.152018816255293</v>
          </cell>
          <cell r="BT42">
            <v>64.756218484668864</v>
          </cell>
          <cell r="BU42">
            <v>63.227467500622204</v>
          </cell>
          <cell r="BW42">
            <v>39</v>
          </cell>
          <cell r="BX42">
            <v>25.676063828071452</v>
          </cell>
          <cell r="BY42">
            <v>26.19708330565534</v>
          </cell>
          <cell r="BZ42">
            <v>26.766006813599326</v>
          </cell>
          <cell r="CA42">
            <v>27.396883495694844</v>
          </cell>
          <cell r="CB42">
            <v>28.116418470149469</v>
          </cell>
          <cell r="CC42">
            <v>28.116418470149469</v>
          </cell>
        </row>
        <row r="43">
          <cell r="G43">
            <v>16.148375400580683</v>
          </cell>
          <cell r="I43">
            <v>41</v>
          </cell>
          <cell r="J43">
            <v>155.32539280599755</v>
          </cell>
          <cell r="K43">
            <v>1.06</v>
          </cell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C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AZ43">
            <v>40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I43">
            <v>40</v>
          </cell>
          <cell r="BJ43">
            <v>2.1666666666666692</v>
          </cell>
          <cell r="BK43">
            <v>2.2100000000000026</v>
          </cell>
          <cell r="BL43">
            <v>2.2966666666666695</v>
          </cell>
          <cell r="BM43">
            <v>2.4700000000000029</v>
          </cell>
          <cell r="BN43">
            <v>3.0333333333333368</v>
          </cell>
          <cell r="BP43">
            <v>40</v>
          </cell>
          <cell r="BQ43">
            <v>70.748339784677938</v>
          </cell>
          <cell r="BR43">
            <v>69.615263433680354</v>
          </cell>
          <cell r="BS43">
            <v>68.367495331711169</v>
          </cell>
          <cell r="BT43">
            <v>66.978083215330415</v>
          </cell>
          <cell r="BU43">
            <v>65.42062527862636</v>
          </cell>
          <cell r="BW43">
            <v>40</v>
          </cell>
          <cell r="BX43">
            <v>26.127796402772656</v>
          </cell>
          <cell r="BY43">
            <v>26.626710211681832</v>
          </cell>
          <cell r="BZ43">
            <v>27.210732057225155</v>
          </cell>
          <cell r="CA43">
            <v>27.863833570485102</v>
          </cell>
          <cell r="CB43">
            <v>28.568390277483555</v>
          </cell>
          <cell r="CC43">
            <v>28.568390277483555</v>
          </cell>
        </row>
        <row r="44">
          <cell r="G44">
            <v>17.379173679952558</v>
          </cell>
          <cell r="I44">
            <v>42</v>
          </cell>
          <cell r="J44">
            <v>180.18480345945557</v>
          </cell>
          <cell r="K44">
            <v>1.07</v>
          </cell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C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AZ44">
            <v>41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I44">
            <v>41</v>
          </cell>
          <cell r="BJ44">
            <v>2.2000000000000024</v>
          </cell>
          <cell r="BK44">
            <v>2.2440000000000024</v>
          </cell>
          <cell r="BL44">
            <v>2.3320000000000025</v>
          </cell>
          <cell r="BM44">
            <v>2.5080000000000027</v>
          </cell>
          <cell r="BN44">
            <v>3.0800000000000032</v>
          </cell>
          <cell r="BP44">
            <v>41</v>
          </cell>
          <cell r="BQ44">
            <v>72.880500265925534</v>
          </cell>
          <cell r="BR44">
            <v>71.728439272842749</v>
          </cell>
          <cell r="BS44">
            <v>70.476853761910021</v>
          </cell>
          <cell r="BT44">
            <v>69.13548950479607</v>
          </cell>
          <cell r="BU44">
            <v>67.614538970700607</v>
          </cell>
          <cell r="BW44">
            <v>41</v>
          </cell>
          <cell r="BX44">
            <v>26.560612527540403</v>
          </cell>
          <cell r="BY44">
            <v>27.085909727083454</v>
          </cell>
          <cell r="BZ44">
            <v>27.660585260415356</v>
          </cell>
          <cell r="CA44">
            <v>28.314646355865854</v>
          </cell>
          <cell r="CB44">
            <v>29.053470241147885</v>
          </cell>
          <cell r="CC44">
            <v>29.053470241147885</v>
          </cell>
        </row>
        <row r="45">
          <cell r="G45">
            <v>18.698310613518661</v>
          </cell>
          <cell r="I45">
            <v>43</v>
          </cell>
          <cell r="J45">
            <v>208.99265815439742</v>
          </cell>
          <cell r="K45">
            <v>1.08</v>
          </cell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C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AZ45">
            <v>42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I45">
            <v>42</v>
          </cell>
          <cell r="BJ45">
            <v>2.2333333333333356</v>
          </cell>
          <cell r="BK45">
            <v>2.2780000000000022</v>
          </cell>
          <cell r="BL45">
            <v>2.367333333333336</v>
          </cell>
          <cell r="BM45">
            <v>2.5460000000000025</v>
          </cell>
          <cell r="BN45">
            <v>3.1266666666666696</v>
          </cell>
          <cell r="BP45">
            <v>42</v>
          </cell>
          <cell r="BQ45">
            <v>75.012735728019962</v>
          </cell>
          <cell r="BR45">
            <v>73.895779769437553</v>
          </cell>
          <cell r="BS45">
            <v>72.65984060067882</v>
          </cell>
          <cell r="BT45">
            <v>71.293724037797247</v>
          </cell>
          <cell r="BU45">
            <v>69.810299559768239</v>
          </cell>
          <cell r="BW45">
            <v>42</v>
          </cell>
          <cell r="BX45">
            <v>27.020882333389096</v>
          </cell>
          <cell r="BY45">
            <v>27.534650375663031</v>
          </cell>
          <cell r="BZ45">
            <v>28.133393592464987</v>
          </cell>
          <cell r="CA45">
            <v>28.789161632421735</v>
          </cell>
          <cell r="CB45">
            <v>29.507063914299049</v>
          </cell>
          <cell r="CC45">
            <v>29.507063914299049</v>
          </cell>
        </row>
        <row r="46">
          <cell r="G46">
            <v>20.112126572366307</v>
          </cell>
          <cell r="I46">
            <v>44</v>
          </cell>
          <cell r="J46">
            <v>242.37342918215046</v>
          </cell>
          <cell r="K46">
            <v>1.0900000000000001</v>
          </cell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C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AZ46">
            <v>43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I46">
            <v>43</v>
          </cell>
          <cell r="BJ46">
            <v>2.2666666666666688</v>
          </cell>
          <cell r="BK46">
            <v>2.3120000000000021</v>
          </cell>
          <cell r="BL46">
            <v>2.4026666666666689</v>
          </cell>
          <cell r="BM46">
            <v>2.5840000000000023</v>
          </cell>
          <cell r="BN46">
            <v>3.173333333333336</v>
          </cell>
          <cell r="BP46">
            <v>43</v>
          </cell>
          <cell r="BQ46">
            <v>77.137764615612369</v>
          </cell>
          <cell r="BR46">
            <v>76.018081402346411</v>
          </cell>
          <cell r="BS46">
            <v>74.771148405180824</v>
          </cell>
          <cell r="BT46">
            <v>73.446658299619131</v>
          </cell>
          <cell r="BU46">
            <v>71.964465094771541</v>
          </cell>
          <cell r="BW46">
            <v>43</v>
          </cell>
          <cell r="BX46">
            <v>27.444759493295177</v>
          </cell>
          <cell r="BY46">
            <v>27.999026312380973</v>
          </cell>
          <cell r="BZ46">
            <v>28.572743465906495</v>
          </cell>
          <cell r="CA46">
            <v>29.228371965502063</v>
          </cell>
          <cell r="CB46">
            <v>29.964225263024609</v>
          </cell>
          <cell r="CC46">
            <v>29.964225263024609</v>
          </cell>
        </row>
        <row r="47">
          <cell r="G47">
            <v>21.627416997969519</v>
          </cell>
          <cell r="I47">
            <v>45</v>
          </cell>
          <cell r="J47">
            <v>281.05</v>
          </cell>
          <cell r="K47">
            <v>1.1000000000000001</v>
          </cell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C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AZ47">
            <v>44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I47">
            <v>44</v>
          </cell>
          <cell r="BJ47">
            <v>2.300000000000002</v>
          </cell>
          <cell r="BK47">
            <v>2.3460000000000023</v>
          </cell>
          <cell r="BL47">
            <v>2.4380000000000024</v>
          </cell>
          <cell r="BM47">
            <v>2.6220000000000021</v>
          </cell>
          <cell r="BN47">
            <v>3.2200000000000029</v>
          </cell>
          <cell r="BP47">
            <v>44</v>
          </cell>
          <cell r="BQ47">
            <v>79.263479982320931</v>
          </cell>
          <cell r="BR47">
            <v>78.132225077256265</v>
          </cell>
          <cell r="BS47">
            <v>76.889385936298638</v>
          </cell>
          <cell r="BT47">
            <v>75.547388626818275</v>
          </cell>
          <cell r="BU47">
            <v>74.085064391446963</v>
          </cell>
          <cell r="BW47">
            <v>44</v>
          </cell>
          <cell r="BX47">
            <v>27.899059784657766</v>
          </cell>
          <cell r="BY47">
            <v>28.42242948848067</v>
          </cell>
          <cell r="BZ47">
            <v>29.029679451959648</v>
          </cell>
          <cell r="CA47">
            <v>29.665539289707144</v>
          </cell>
          <cell r="CB47">
            <v>30.383161594939057</v>
          </cell>
          <cell r="CC47">
            <v>30.383161594939057</v>
          </cell>
        </row>
        <row r="48">
          <cell r="G48">
            <v>23.251465064166357</v>
          </cell>
          <cell r="I48">
            <v>46</v>
          </cell>
          <cell r="J48">
            <v>325.85912455595718</v>
          </cell>
          <cell r="K48">
            <v>1.1100000000000001</v>
          </cell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C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AZ48">
            <v>45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I48">
            <v>45</v>
          </cell>
          <cell r="BJ48">
            <v>2.3333333333333353</v>
          </cell>
          <cell r="BK48">
            <v>2.3800000000000021</v>
          </cell>
          <cell r="BL48">
            <v>2.4733333333333354</v>
          </cell>
          <cell r="BM48">
            <v>2.6600000000000019</v>
          </cell>
          <cell r="BN48">
            <v>3.2666666666666693</v>
          </cell>
          <cell r="BP48">
            <v>45</v>
          </cell>
          <cell r="BQ48">
            <v>81.389787349771211</v>
          </cell>
          <cell r="BR48">
            <v>80.245839937472738</v>
          </cell>
          <cell r="BS48">
            <v>78.990840028799411</v>
          </cell>
          <cell r="BT48">
            <v>77.645290038760592</v>
          </cell>
          <cell r="BU48">
            <v>76.140895902703022</v>
          </cell>
          <cell r="BW48">
            <v>45</v>
          </cell>
          <cell r="BX48">
            <v>28.329224478524736</v>
          </cell>
          <cell r="BY48">
            <v>28.87680933825774</v>
          </cell>
          <cell r="BZ48">
            <v>29.451960522840583</v>
          </cell>
          <cell r="CA48">
            <v>30.116236887917406</v>
          </cell>
          <cell r="CB48">
            <v>30.827767428124027</v>
          </cell>
          <cell r="CC48">
            <v>30.827767428124027</v>
          </cell>
        </row>
        <row r="49">
          <cell r="G49">
            <v>24.992076683399535</v>
          </cell>
          <cell r="I49">
            <v>47</v>
          </cell>
          <cell r="J49">
            <v>377.76930817680426</v>
          </cell>
          <cell r="K49">
            <v>1.1200000000000001</v>
          </cell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C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AZ49">
            <v>46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I49">
            <v>46</v>
          </cell>
          <cell r="BJ49">
            <v>2.3666666666666685</v>
          </cell>
          <cell r="BK49">
            <v>2.4140000000000019</v>
          </cell>
          <cell r="BL49">
            <v>2.5086666666666688</v>
          </cell>
          <cell r="BM49">
            <v>2.6980000000000017</v>
          </cell>
          <cell r="BN49">
            <v>3.3133333333333357</v>
          </cell>
          <cell r="BP49">
            <v>46</v>
          </cell>
          <cell r="BQ49">
            <v>83.516605196495291</v>
          </cell>
          <cell r="BR49">
            <v>82.409830559291493</v>
          </cell>
          <cell r="BS49">
            <v>81.207352055772077</v>
          </cell>
          <cell r="BT49">
            <v>79.853954326796469</v>
          </cell>
          <cell r="BU49">
            <v>78.340013067243973</v>
          </cell>
          <cell r="BW49">
            <v>46</v>
          </cell>
          <cell r="BX49">
            <v>28.77435892693326</v>
          </cell>
          <cell r="BY49">
            <v>29.307110785373723</v>
          </cell>
          <cell r="BZ49">
            <v>29.901500340512762</v>
          </cell>
          <cell r="CA49">
            <v>30.541959062513101</v>
          </cell>
          <cell r="CB49">
            <v>31.241319778905254</v>
          </cell>
          <cell r="CC49">
            <v>31.241319778905254</v>
          </cell>
        </row>
        <row r="50">
          <cell r="G50">
            <v>26.857618025475972</v>
          </cell>
          <cell r="I50">
            <v>48</v>
          </cell>
          <cell r="J50">
            <v>437.90148836012787</v>
          </cell>
          <cell r="K50">
            <v>1.1299999999999999</v>
          </cell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C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AZ50">
            <v>47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I50">
            <v>47</v>
          </cell>
          <cell r="BJ50">
            <v>2.4000000000000017</v>
          </cell>
          <cell r="BK50">
            <v>2.4480000000000017</v>
          </cell>
          <cell r="BL50">
            <v>2.5440000000000018</v>
          </cell>
          <cell r="BM50">
            <v>2.7360000000000015</v>
          </cell>
          <cell r="BN50">
            <v>3.3600000000000021</v>
          </cell>
          <cell r="BP50">
            <v>47</v>
          </cell>
          <cell r="BQ50">
            <v>85.643863186592412</v>
          </cell>
          <cell r="BR50">
            <v>84.53544812855209</v>
          </cell>
          <cell r="BS50">
            <v>83.32493049129468</v>
          </cell>
          <cell r="BT50">
            <v>82.027450452783569</v>
          </cell>
          <cell r="BU50">
            <v>80.54663523468885</v>
          </cell>
          <cell r="BW50">
            <v>47</v>
          </cell>
          <cell r="BX50">
            <v>29.214575269515649</v>
          </cell>
          <cell r="BY50">
            <v>29.749456349782722</v>
          </cell>
          <cell r="BZ50">
            <v>30.328427037480733</v>
          </cell>
          <cell r="CA50">
            <v>30.996355742175876</v>
          </cell>
          <cell r="CB50">
            <v>31.657589077576048</v>
          </cell>
          <cell r="CC50">
            <v>31.657589077576048</v>
          </cell>
        </row>
        <row r="51">
          <cell r="G51">
            <v>28.857055729177837</v>
          </cell>
          <cell r="I51">
            <v>49</v>
          </cell>
          <cell r="J51">
            <v>507.55295278468168</v>
          </cell>
          <cell r="K51">
            <v>1.1399999999999999</v>
          </cell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C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AZ51">
            <v>48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I51">
            <v>48</v>
          </cell>
          <cell r="BJ51">
            <v>2.4333333333333349</v>
          </cell>
          <cell r="BK51">
            <v>2.4820000000000015</v>
          </cell>
          <cell r="BL51">
            <v>2.5793333333333353</v>
          </cell>
          <cell r="BM51">
            <v>2.7740000000000014</v>
          </cell>
          <cell r="BN51">
            <v>3.4066666666666685</v>
          </cell>
          <cell r="BP51">
            <v>48</v>
          </cell>
          <cell r="BQ51">
            <v>87.771500639866005</v>
          </cell>
          <cell r="BR51">
            <v>86.672065508292405</v>
          </cell>
          <cell r="BS51">
            <v>85.481735065071589</v>
          </cell>
          <cell r="BT51">
            <v>84.173317183629351</v>
          </cell>
          <cell r="BU51">
            <v>82.729418319864251</v>
          </cell>
          <cell r="BW51">
            <v>48</v>
          </cell>
          <cell r="BX51">
            <v>29.65092898211061</v>
          </cell>
          <cell r="BY51">
            <v>30.186017902912305</v>
          </cell>
          <cell r="BZ51">
            <v>30.771956904722533</v>
          </cell>
          <cell r="CA51">
            <v>31.395003378607552</v>
          </cell>
          <cell r="CB51">
            <v>32.084842711724434</v>
          </cell>
          <cell r="CC51">
            <v>32.084842711724434</v>
          </cell>
        </row>
        <row r="52">
          <cell r="G52">
            <v>31</v>
          </cell>
          <cell r="I52">
            <v>50</v>
          </cell>
          <cell r="J52">
            <v>588.22499999999991</v>
          </cell>
          <cell r="K52">
            <v>1.1499999999999999</v>
          </cell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C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AZ52">
            <v>49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I52">
            <v>49</v>
          </cell>
          <cell r="BJ52">
            <v>2.4666666666666681</v>
          </cell>
          <cell r="BK52">
            <v>2.5160000000000013</v>
          </cell>
          <cell r="BL52">
            <v>2.6146666666666682</v>
          </cell>
          <cell r="BM52">
            <v>2.8120000000000016</v>
          </cell>
          <cell r="BN52">
            <v>3.4533333333333354</v>
          </cell>
          <cell r="BP52">
            <v>49</v>
          </cell>
          <cell r="BQ52">
            <v>89.899465210602642</v>
          </cell>
          <cell r="BR52">
            <v>88.787413007435532</v>
          </cell>
          <cell r="BS52">
            <v>87.591558541772201</v>
          </cell>
          <cell r="BT52">
            <v>86.275030259152317</v>
          </cell>
          <cell r="BU52">
            <v>84.851224267970963</v>
          </cell>
          <cell r="BW52">
            <v>49</v>
          </cell>
          <cell r="BX52">
            <v>30.101255625879666</v>
          </cell>
          <cell r="BY52">
            <v>30.620606377192669</v>
          </cell>
          <cell r="BZ52">
            <v>31.200336585588083</v>
          </cell>
          <cell r="CA52">
            <v>31.820892668144523</v>
          </cell>
          <cell r="CB52">
            <v>32.512459036550872</v>
          </cell>
          <cell r="CC52">
            <v>32.512459036550872</v>
          </cell>
        </row>
        <row r="53">
          <cell r="G53">
            <v>33.296750801161366</v>
          </cell>
          <cell r="I53">
            <v>51</v>
          </cell>
          <cell r="J53">
            <v>681.65492699983838</v>
          </cell>
          <cell r="K53">
            <v>1.1599999999999999</v>
          </cell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C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AZ53">
            <v>50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I53">
            <v>50</v>
          </cell>
          <cell r="BJ53">
            <v>2.5000000000000013</v>
          </cell>
          <cell r="BK53">
            <v>2.5500000000000016</v>
          </cell>
          <cell r="BL53">
            <v>2.6500000000000017</v>
          </cell>
          <cell r="BM53">
            <v>2.8500000000000014</v>
          </cell>
          <cell r="BN53">
            <v>3.5000000000000018</v>
          </cell>
          <cell r="BP53">
            <v>50</v>
          </cell>
          <cell r="BQ53">
            <v>92.02585597384136</v>
          </cell>
          <cell r="BR53">
            <v>91.035286198044062</v>
          </cell>
          <cell r="BS53">
            <v>89.96076590451608</v>
          </cell>
          <cell r="BT53">
            <v>88.648964439402022</v>
          </cell>
          <cell r="BU53">
            <v>87.254811090446921</v>
          </cell>
          <cell r="BW53">
            <v>50</v>
          </cell>
          <cell r="BX53">
            <v>30.529187213831889</v>
          </cell>
          <cell r="BY53">
            <v>31.07439649010124</v>
          </cell>
          <cell r="BZ53">
            <v>31.622732396398735</v>
          </cell>
          <cell r="CA53">
            <v>32.254400792232055</v>
          </cell>
          <cell r="CB53">
            <v>32.979479362275733</v>
          </cell>
          <cell r="CC53">
            <v>32.979479362275733</v>
          </cell>
        </row>
        <row r="54">
          <cell r="G54">
            <v>35.758347359905123</v>
          </cell>
          <cell r="I54">
            <v>52</v>
          </cell>
          <cell r="J54">
            <v>789.85301886939453</v>
          </cell>
          <cell r="K54">
            <v>1.17</v>
          </cell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C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AZ54">
            <v>51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I54">
            <v>51</v>
          </cell>
          <cell r="BJ54">
            <v>2.5333333333333345</v>
          </cell>
          <cell r="BK54">
            <v>2.5840000000000014</v>
          </cell>
          <cell r="BL54">
            <v>2.6853333333333347</v>
          </cell>
          <cell r="BM54">
            <v>2.8880000000000012</v>
          </cell>
          <cell r="BN54">
            <v>3.5466666666666682</v>
          </cell>
          <cell r="BP54">
            <v>51</v>
          </cell>
          <cell r="BQ54">
            <v>94.145740969946885</v>
          </cell>
          <cell r="BR54">
            <v>93.186643564124125</v>
          </cell>
          <cell r="BS54">
            <v>92.135531632926771</v>
          </cell>
          <cell r="BT54">
            <v>91.002520783186228</v>
          </cell>
          <cell r="BU54">
            <v>89.726519272163628</v>
          </cell>
          <cell r="BW54">
            <v>51</v>
          </cell>
          <cell r="BX54">
            <v>30.987832933580094</v>
          </cell>
          <cell r="BY54">
            <v>31.478003617690753</v>
          </cell>
          <cell r="BZ54">
            <v>32.061058431778378</v>
          </cell>
          <cell r="CA54">
            <v>32.691861136941853</v>
          </cell>
          <cell r="CB54">
            <v>33.39192659810282</v>
          </cell>
          <cell r="CC54">
            <v>33.39192659810282</v>
          </cell>
        </row>
        <row r="55">
          <cell r="G55">
            <v>38.396621227037308</v>
          </cell>
          <cell r="I55">
            <v>53</v>
          </cell>
          <cell r="J55">
            <v>915.14532082292135</v>
          </cell>
          <cell r="K55">
            <v>1.18</v>
          </cell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C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AZ55">
            <v>52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I55">
            <v>52</v>
          </cell>
          <cell r="BJ55">
            <v>2.5666666666666678</v>
          </cell>
          <cell r="BK55">
            <v>2.6180000000000012</v>
          </cell>
          <cell r="BL55">
            <v>2.7206666666666681</v>
          </cell>
          <cell r="BM55">
            <v>2.926000000000001</v>
          </cell>
          <cell r="BN55">
            <v>3.5933333333333346</v>
          </cell>
          <cell r="BP55">
            <v>52</v>
          </cell>
          <cell r="BQ55">
            <v>96.265821375882837</v>
          </cell>
          <cell r="BR55">
            <v>95.315438871667226</v>
          </cell>
          <cell r="BS55">
            <v>94.300443122072934</v>
          </cell>
          <cell r="BT55">
            <v>93.174329697845749</v>
          </cell>
          <cell r="BU55">
            <v>91.974673441976023</v>
          </cell>
          <cell r="BW55">
            <v>52</v>
          </cell>
          <cell r="BX55">
            <v>31.409452382022582</v>
          </cell>
          <cell r="BY55">
            <v>31.937003907261929</v>
          </cell>
          <cell r="BZ55">
            <v>32.503757225034654</v>
          </cell>
          <cell r="CA55">
            <v>33.154875618998368</v>
          </cell>
          <cell r="CB55">
            <v>33.843039941845369</v>
          </cell>
          <cell r="CC55">
            <v>33.843039941845369</v>
          </cell>
        </row>
        <row r="56">
          <cell r="G56">
            <v>41.224253144732614</v>
          </cell>
          <cell r="I56">
            <v>54</v>
          </cell>
          <cell r="J56">
            <v>1060.2230944101252</v>
          </cell>
          <cell r="K56">
            <v>1.19</v>
          </cell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C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AZ56">
            <v>53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I56">
            <v>53</v>
          </cell>
          <cell r="BJ56">
            <v>2.600000000000001</v>
          </cell>
          <cell r="BK56">
            <v>2.652000000000001</v>
          </cell>
          <cell r="BL56">
            <v>2.7560000000000011</v>
          </cell>
          <cell r="BM56">
            <v>2.9640000000000009</v>
          </cell>
          <cell r="BN56">
            <v>3.640000000000001</v>
          </cell>
          <cell r="BP56">
            <v>53</v>
          </cell>
          <cell r="BQ56">
            <v>98.386070168033314</v>
          </cell>
          <cell r="BR56">
            <v>97.473346353680213</v>
          </cell>
          <cell r="BS56">
            <v>96.498222091301031</v>
          </cell>
          <cell r="BT56">
            <v>95.419904977377769</v>
          </cell>
          <cell r="BU56">
            <v>94.251605705850125</v>
          </cell>
          <cell r="BW56">
            <v>53</v>
          </cell>
          <cell r="BX56">
            <v>31.859430310817384</v>
          </cell>
          <cell r="BY56">
            <v>32.373698557428163</v>
          </cell>
          <cell r="BZ56">
            <v>32.983145201793022</v>
          </cell>
          <cell r="CA56">
            <v>33.587424938353614</v>
          </cell>
          <cell r="CB56">
            <v>34.274966559784382</v>
          </cell>
          <cell r="CC56">
            <v>34.274966559784382</v>
          </cell>
        </row>
        <row r="57">
          <cell r="G57">
            <v>44.254833995939045</v>
          </cell>
          <cell r="I57">
            <v>55</v>
          </cell>
          <cell r="J57">
            <v>1228.2</v>
          </cell>
          <cell r="K57">
            <v>1.2</v>
          </cell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C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AZ57">
            <v>54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I57">
            <v>54</v>
          </cell>
          <cell r="BJ57">
            <v>2.6333333333333342</v>
          </cell>
          <cell r="BK57">
            <v>2.6860000000000008</v>
          </cell>
          <cell r="BL57">
            <v>2.7913333333333346</v>
          </cell>
          <cell r="BM57">
            <v>3.0020000000000007</v>
          </cell>
          <cell r="BN57">
            <v>3.6866666666666674</v>
          </cell>
          <cell r="BP57">
            <v>54</v>
          </cell>
          <cell r="BQ57">
            <v>100.5064640446531</v>
          </cell>
          <cell r="BR57">
            <v>99.547593176948951</v>
          </cell>
          <cell r="BS57">
            <v>98.518817095059006</v>
          </cell>
          <cell r="BT57">
            <v>97.466029144524825</v>
          </cell>
          <cell r="BU57">
            <v>96.341491972544063</v>
          </cell>
          <cell r="BW57">
            <v>54</v>
          </cell>
          <cell r="BX57">
            <v>32.291963103880526</v>
          </cell>
          <cell r="BY57">
            <v>32.832647261636957</v>
          </cell>
          <cell r="BZ57">
            <v>33.39527305342645</v>
          </cell>
          <cell r="CA57">
            <v>34.031395739895665</v>
          </cell>
          <cell r="CB57">
            <v>34.686702458597871</v>
          </cell>
          <cell r="CC57">
            <v>34.686702458597871</v>
          </cell>
        </row>
        <row r="58">
          <cell r="G58">
            <v>47.502930128332721</v>
          </cell>
          <cell r="I58">
            <v>56</v>
          </cell>
          <cell r="J58">
            <v>1422.6782097755249</v>
          </cell>
          <cell r="K58">
            <v>1.21</v>
          </cell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C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AZ58">
            <v>55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I58">
            <v>55</v>
          </cell>
          <cell r="BJ58">
            <v>2.6666666666666674</v>
          </cell>
          <cell r="BK58">
            <v>2.7200000000000006</v>
          </cell>
          <cell r="BL58">
            <v>2.8266666666666675</v>
          </cell>
          <cell r="BM58">
            <v>3.0400000000000005</v>
          </cell>
          <cell r="BN58">
            <v>3.7333333333333343</v>
          </cell>
          <cell r="BP58">
            <v>55</v>
          </cell>
          <cell r="BQ58">
            <v>102.62698291511826</v>
          </cell>
          <cell r="BR58">
            <v>101.66440447183813</v>
          </cell>
          <cell r="BS58">
            <v>100.60725280488786</v>
          </cell>
          <cell r="BT58">
            <v>99.483765111599226</v>
          </cell>
          <cell r="BU58">
            <v>98.310763326884512</v>
          </cell>
          <cell r="BW58">
            <v>55</v>
          </cell>
          <cell r="BX58">
            <v>32.733609014843147</v>
          </cell>
          <cell r="BY58">
            <v>33.259468274083204</v>
          </cell>
          <cell r="BZ58">
            <v>33.828861415776679</v>
          </cell>
          <cell r="CA58">
            <v>34.436170958710932</v>
          </cell>
          <cell r="CB58">
            <v>35.119323824093144</v>
          </cell>
          <cell r="CC58">
            <v>35.119323824093144</v>
          </cell>
        </row>
        <row r="59">
          <cell r="G59">
            <v>50.984153366799077</v>
          </cell>
          <cell r="I59">
            <v>57</v>
          </cell>
          <cell r="J59">
            <v>1647.8248427703616</v>
          </cell>
          <cell r="K59">
            <v>1.22</v>
          </cell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C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AZ59">
            <v>56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I59">
            <v>56</v>
          </cell>
          <cell r="BJ59">
            <v>2.7000000000000006</v>
          </cell>
          <cell r="BK59">
            <v>2.7540000000000009</v>
          </cell>
          <cell r="BL59">
            <v>2.862000000000001</v>
          </cell>
          <cell r="BM59">
            <v>3.0780000000000003</v>
          </cell>
          <cell r="BN59">
            <v>3.7800000000000007</v>
          </cell>
          <cell r="BP59">
            <v>56</v>
          </cell>
          <cell r="BQ59">
            <v>104.74760945904168</v>
          </cell>
          <cell r="BR59">
            <v>103.84584403707146</v>
          </cell>
          <cell r="BS59">
            <v>102.87304999582264</v>
          </cell>
          <cell r="BT59">
            <v>101.77643478877198</v>
          </cell>
          <cell r="BU59">
            <v>100.55760200291321</v>
          </cell>
          <cell r="BW59">
            <v>56</v>
          </cell>
          <cell r="BX59">
            <v>33.176892907302189</v>
          </cell>
          <cell r="BY59">
            <v>33.68650047037341</v>
          </cell>
          <cell r="BZ59">
            <v>34.252426803545553</v>
          </cell>
          <cell r="CA59">
            <v>34.869671993596455</v>
          </cell>
          <cell r="CB59">
            <v>35.555098518625485</v>
          </cell>
          <cell r="CC59">
            <v>35.555098518625485</v>
          </cell>
        </row>
        <row r="60">
          <cell r="G60">
            <v>54.715236050951923</v>
          </cell>
          <cell r="I60">
            <v>58</v>
          </cell>
          <cell r="J60">
            <v>1908.4603298511749</v>
          </cell>
          <cell r="K60">
            <v>1.23</v>
          </cell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C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AZ60">
            <v>57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I60">
            <v>57</v>
          </cell>
          <cell r="BJ60">
            <v>2.7333333333333338</v>
          </cell>
          <cell r="BK60">
            <v>2.7880000000000007</v>
          </cell>
          <cell r="BL60">
            <v>2.897333333333334</v>
          </cell>
          <cell r="BM60">
            <v>3.1160000000000001</v>
          </cell>
          <cell r="BN60">
            <v>3.8266666666666671</v>
          </cell>
          <cell r="BP60">
            <v>57</v>
          </cell>
          <cell r="BQ60">
            <v>106.86832874572353</v>
          </cell>
          <cell r="BR60">
            <v>105.93060744042049</v>
          </cell>
          <cell r="BS60">
            <v>104.93404980561661</v>
          </cell>
          <cell r="BT60">
            <v>103.88342588534262</v>
          </cell>
          <cell r="BU60">
            <v>102.75450529975728</v>
          </cell>
          <cell r="BW60">
            <v>57</v>
          </cell>
          <cell r="BX60">
            <v>33.610521693288518</v>
          </cell>
          <cell r="BY60">
            <v>34.136006917064577</v>
          </cell>
          <cell r="BZ60">
            <v>34.683321882159184</v>
          </cell>
          <cell r="CA60">
            <v>35.308560867691789</v>
          </cell>
          <cell r="CB60">
            <v>36.028038378653754</v>
          </cell>
          <cell r="CC60">
            <v>36.028038378653754</v>
          </cell>
        </row>
        <row r="61">
          <cell r="G61">
            <v>58.714111458355703</v>
          </cell>
          <cell r="I61">
            <v>59</v>
          </cell>
          <cell r="J61">
            <v>2210.1605665017755</v>
          </cell>
          <cell r="K61">
            <v>1.24</v>
          </cell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C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AZ61">
            <v>58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I61">
            <v>58</v>
          </cell>
          <cell r="BJ61">
            <v>2.7666666666666671</v>
          </cell>
          <cell r="BK61">
            <v>2.8220000000000005</v>
          </cell>
          <cell r="BL61">
            <v>2.9326666666666674</v>
          </cell>
          <cell r="BM61">
            <v>3.1540000000000004</v>
          </cell>
          <cell r="BN61">
            <v>3.8733333333333335</v>
          </cell>
          <cell r="BP61">
            <v>58</v>
          </cell>
          <cell r="BQ61">
            <v>108.98912790570419</v>
          </cell>
          <cell r="BR61">
            <v>108.0472575629672</v>
          </cell>
          <cell r="BS61">
            <v>107.02811391615536</v>
          </cell>
          <cell r="BT61">
            <v>105.96785431358371</v>
          </cell>
          <cell r="BU61">
            <v>104.81855388022134</v>
          </cell>
          <cell r="BW61">
            <v>58</v>
          </cell>
          <cell r="BX61">
            <v>34.064362584006396</v>
          </cell>
          <cell r="BY61">
            <v>34.555333392643561</v>
          </cell>
          <cell r="BZ61">
            <v>35.132313012164516</v>
          </cell>
          <cell r="CA61">
            <v>35.773967769083114</v>
          </cell>
          <cell r="CB61">
            <v>36.465928362136154</v>
          </cell>
          <cell r="CC61">
            <v>36.465928362136154</v>
          </cell>
        </row>
        <row r="62">
          <cell r="G62">
            <v>63</v>
          </cell>
          <cell r="I62">
            <v>60</v>
          </cell>
          <cell r="J62">
            <v>2559.375</v>
          </cell>
          <cell r="K62">
            <v>1.25</v>
          </cell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C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AZ62">
            <v>59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I62">
            <v>59</v>
          </cell>
          <cell r="BJ62">
            <v>2.8000000000000003</v>
          </cell>
          <cell r="BK62">
            <v>2.8560000000000003</v>
          </cell>
          <cell r="BL62">
            <v>2.9680000000000004</v>
          </cell>
          <cell r="BM62">
            <v>3.1920000000000002</v>
          </cell>
          <cell r="BN62">
            <v>3.92</v>
          </cell>
          <cell r="BP62">
            <v>59</v>
          </cell>
          <cell r="BQ62">
            <v>111.10262975447033</v>
          </cell>
          <cell r="BR62">
            <v>110.21451237720193</v>
          </cell>
          <cell r="BS62">
            <v>109.27257347098015</v>
          </cell>
          <cell r="BT62">
            <v>108.22052505368504</v>
          </cell>
          <cell r="BU62">
            <v>107.06999677482624</v>
          </cell>
          <cell r="BW62">
            <v>59</v>
          </cell>
          <cell r="BX62">
            <v>34.490270152469755</v>
          </cell>
          <cell r="BY62">
            <v>35.017122693980703</v>
          </cell>
          <cell r="BZ62">
            <v>35.590118732830298</v>
          </cell>
          <cell r="CA62">
            <v>36.233346855347108</v>
          </cell>
          <cell r="CB62">
            <v>36.948702736645387</v>
          </cell>
          <cell r="CC62">
            <v>36.948702736645387</v>
          </cell>
        </row>
        <row r="63">
          <cell r="G63">
            <v>67.593501602322732</v>
          </cell>
          <cell r="I63">
            <v>61</v>
          </cell>
          <cell r="J63">
            <v>2963.5631311027469</v>
          </cell>
          <cell r="K63">
            <v>1.26</v>
          </cell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C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AZ63">
            <v>60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I63">
            <v>60</v>
          </cell>
          <cell r="BJ63">
            <v>2.8333333333333335</v>
          </cell>
          <cell r="BK63">
            <v>2.89</v>
          </cell>
          <cell r="BL63">
            <v>3.0033333333333339</v>
          </cell>
          <cell r="BM63">
            <v>3.23</v>
          </cell>
          <cell r="BN63">
            <v>3.9666666666666668</v>
          </cell>
          <cell r="BP63">
            <v>60</v>
          </cell>
          <cell r="BQ63">
            <v>113.21545878873063</v>
          </cell>
          <cell r="BR63">
            <v>112.29436348352795</v>
          </cell>
          <cell r="BS63">
            <v>111.32275250484524</v>
          </cell>
          <cell r="BT63">
            <v>110.31228664456765</v>
          </cell>
          <cell r="BU63">
            <v>109.23106258673216</v>
          </cell>
          <cell r="BW63">
            <v>60</v>
          </cell>
          <cell r="BX63">
            <v>34.946746581842135</v>
          </cell>
          <cell r="BY63">
            <v>35.462275685369235</v>
          </cell>
          <cell r="BZ63">
            <v>36.065833153381824</v>
          </cell>
          <cell r="CA63">
            <v>36.696861105963713</v>
          </cell>
          <cell r="CB63">
            <v>37.417758642742506</v>
          </cell>
          <cell r="CC63">
            <v>37.417758642742506</v>
          </cell>
        </row>
        <row r="64">
          <cell r="G64">
            <v>72.516694719810218</v>
          </cell>
          <cell r="I64">
            <v>62</v>
          </cell>
          <cell r="J64">
            <v>3431.3522956038646</v>
          </cell>
          <cell r="K64">
            <v>1.27</v>
          </cell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C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AZ64">
            <v>61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I64">
            <v>61</v>
          </cell>
          <cell r="BJ64">
            <v>2.8666666666666667</v>
          </cell>
          <cell r="BK64">
            <v>2.9239999999999999</v>
          </cell>
          <cell r="BL64">
            <v>3.0386666666666668</v>
          </cell>
          <cell r="BM64">
            <v>3.2679999999999998</v>
          </cell>
          <cell r="BN64">
            <v>4.0133333333333328</v>
          </cell>
          <cell r="BP64">
            <v>61</v>
          </cell>
          <cell r="BQ64">
            <v>115.32833539528137</v>
          </cell>
          <cell r="BR64">
            <v>114.41548284970322</v>
          </cell>
          <cell r="BS64">
            <v>113.42489943525096</v>
          </cell>
          <cell r="BT64">
            <v>112.37441833838224</v>
          </cell>
          <cell r="BU64">
            <v>111.23033277718757</v>
          </cell>
          <cell r="BW64">
            <v>61</v>
          </cell>
          <cell r="BX64">
            <v>35.39948832484999</v>
          </cell>
          <cell r="BY64">
            <v>35.951121278937144</v>
          </cell>
          <cell r="BZ64">
            <v>36.523226353203405</v>
          </cell>
          <cell r="CA64">
            <v>37.177648787597903</v>
          </cell>
          <cell r="CB64">
            <v>37.899048700813722</v>
          </cell>
          <cell r="CC64">
            <v>37.899048700813722</v>
          </cell>
        </row>
        <row r="65">
          <cell r="G65">
            <v>77.793242454074615</v>
          </cell>
          <cell r="I65">
            <v>63</v>
          </cell>
          <cell r="J65">
            <v>3972.7200361130153</v>
          </cell>
          <cell r="K65">
            <v>1.28</v>
          </cell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C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AZ65">
            <v>62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I65">
            <v>62</v>
          </cell>
          <cell r="BJ65">
            <v>2.9</v>
          </cell>
          <cell r="BK65">
            <v>2.9579999999999997</v>
          </cell>
          <cell r="BL65">
            <v>3.0739999999999998</v>
          </cell>
          <cell r="BM65">
            <v>3.3059999999999996</v>
          </cell>
          <cell r="BN65">
            <v>4.0599999999999996</v>
          </cell>
          <cell r="BP65">
            <v>62</v>
          </cell>
          <cell r="BQ65">
            <v>117.44125295293078</v>
          </cell>
          <cell r="BR65">
            <v>116.57963946040095</v>
          </cell>
          <cell r="BS65">
            <v>115.65680652952507</v>
          </cell>
          <cell r="BT65">
            <v>114.63180287101657</v>
          </cell>
          <cell r="BU65">
            <v>113.49535914307893</v>
          </cell>
          <cell r="BW65">
            <v>62</v>
          </cell>
          <cell r="BX65">
            <v>35.879946954767739</v>
          </cell>
          <cell r="BY65">
            <v>36.404595889192997</v>
          </cell>
          <cell r="BZ65">
            <v>37.015987444264518</v>
          </cell>
          <cell r="CA65">
            <v>37.65260406528229</v>
          </cell>
          <cell r="CB65">
            <v>38.389532424015663</v>
          </cell>
          <cell r="CC65">
            <v>38.389532424015663</v>
          </cell>
        </row>
        <row r="66">
          <cell r="G66">
            <v>83.4485062894652</v>
          </cell>
          <cell r="I66">
            <v>64</v>
          </cell>
          <cell r="J66">
            <v>4599.2048883665893</v>
          </cell>
          <cell r="K66">
            <v>1.29</v>
          </cell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C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AZ66">
            <v>63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I66">
            <v>63</v>
          </cell>
          <cell r="BJ66">
            <v>2.9333333333333331</v>
          </cell>
          <cell r="BK66">
            <v>2.992</v>
          </cell>
          <cell r="BL66">
            <v>3.1093333333333333</v>
          </cell>
          <cell r="BM66">
            <v>3.3439999999999994</v>
          </cell>
          <cell r="BN66">
            <v>4.1066666666666665</v>
          </cell>
          <cell r="BP66">
            <v>63</v>
          </cell>
          <cell r="BQ66">
            <v>119.55420575752977</v>
          </cell>
          <cell r="BR66">
            <v>118.67207694028556</v>
          </cell>
          <cell r="BS66">
            <v>117.74392658031307</v>
          </cell>
          <cell r="BT66">
            <v>116.73986097374477</v>
          </cell>
          <cell r="BU66">
            <v>115.69166766550026</v>
          </cell>
          <cell r="BW66">
            <v>63</v>
          </cell>
          <cell r="BX66">
            <v>36.340586819184892</v>
          </cell>
          <cell r="BY66">
            <v>36.891430076047094</v>
          </cell>
          <cell r="BZ66">
            <v>37.472329150700546</v>
          </cell>
          <cell r="CA66">
            <v>38.143685709059689</v>
          </cell>
          <cell r="CB66">
            <v>38.883046871454752</v>
          </cell>
          <cell r="CC66">
            <v>38.883046871454752</v>
          </cell>
        </row>
        <row r="67">
          <cell r="G67">
            <v>89.509667991878061</v>
          </cell>
          <cell r="I67">
            <v>65</v>
          </cell>
          <cell r="J67">
            <v>5324.1500000000005</v>
          </cell>
          <cell r="K67">
            <v>1.3</v>
          </cell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C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AZ67">
            <v>64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I67">
            <v>64</v>
          </cell>
          <cell r="BJ67">
            <v>2.9666666666666663</v>
          </cell>
          <cell r="BK67">
            <v>3.0259999999999998</v>
          </cell>
          <cell r="BL67">
            <v>3.1446666666666663</v>
          </cell>
          <cell r="BM67">
            <v>3.3819999999999992</v>
          </cell>
          <cell r="BN67">
            <v>4.1533333333333324</v>
          </cell>
          <cell r="BP67">
            <v>64</v>
          </cell>
          <cell r="BQ67">
            <v>121.66718889550316</v>
          </cell>
          <cell r="BR67">
            <v>120.7875236036714</v>
          </cell>
          <cell r="BS67">
            <v>119.82684914766305</v>
          </cell>
          <cell r="BT67">
            <v>118.79995504630043</v>
          </cell>
          <cell r="BU67">
            <v>117.74461571824348</v>
          </cell>
          <cell r="BW67">
            <v>64</v>
          </cell>
          <cell r="BX67">
            <v>36.816594496836878</v>
          </cell>
          <cell r="BY67">
            <v>37.353752318195028</v>
          </cell>
          <cell r="BZ67">
            <v>37.96668081559784</v>
          </cell>
          <cell r="CA67">
            <v>38.619769456836295</v>
          </cell>
          <cell r="CB67">
            <v>39.342673018124934</v>
          </cell>
          <cell r="CC67">
            <v>39.342673018124934</v>
          </cell>
        </row>
        <row r="68">
          <cell r="G68">
            <v>96.005860256665443</v>
          </cell>
          <cell r="I68">
            <v>66</v>
          </cell>
          <cell r="J68">
            <v>6162.9846853088866</v>
          </cell>
          <cell r="K68">
            <v>1.31</v>
          </cell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C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AZ68">
            <v>65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I68">
            <v>65</v>
          </cell>
          <cell r="BJ68">
            <v>2.9999999999999996</v>
          </cell>
          <cell r="BK68">
            <v>3.0599999999999996</v>
          </cell>
          <cell r="BL68">
            <v>3.1799999999999997</v>
          </cell>
          <cell r="BM68">
            <v>3.419999999999999</v>
          </cell>
          <cell r="BN68">
            <v>4.1999999999999993</v>
          </cell>
          <cell r="BP68">
            <v>65</v>
          </cell>
          <cell r="BQ68">
            <v>123.78019813475611</v>
          </cell>
          <cell r="BR68">
            <v>122.9593175740527</v>
          </cell>
          <cell r="BS68">
            <v>122.06191360197926</v>
          </cell>
          <cell r="BT68">
            <v>121.07457994008632</v>
          </cell>
          <cell r="BU68">
            <v>119.97769435378868</v>
          </cell>
          <cell r="BW68">
            <v>65</v>
          </cell>
          <cell r="BX68">
            <v>37.281858261446175</v>
          </cell>
          <cell r="BY68">
            <v>37.830182618345603</v>
          </cell>
          <cell r="BZ68">
            <v>38.434433483033168</v>
          </cell>
          <cell r="CA68">
            <v>39.10574775257124</v>
          </cell>
          <cell r="CB68">
            <v>39.788896264020153</v>
          </cell>
          <cell r="CC68">
            <v>39.788896264020153</v>
          </cell>
        </row>
        <row r="69">
          <cell r="G69">
            <v>102.96830673359811</v>
          </cell>
          <cell r="I69">
            <v>67</v>
          </cell>
          <cell r="J69">
            <v>7133.5498113340191</v>
          </cell>
          <cell r="K69">
            <v>1.32</v>
          </cell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C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AZ69">
            <v>66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I69">
            <v>66</v>
          </cell>
          <cell r="BJ69">
            <v>3.0333333333333328</v>
          </cell>
          <cell r="BK69">
            <v>3.0939999999999994</v>
          </cell>
          <cell r="BL69">
            <v>3.2153333333333327</v>
          </cell>
          <cell r="BM69">
            <v>3.4579999999999989</v>
          </cell>
          <cell r="BN69">
            <v>4.2466666666666653</v>
          </cell>
          <cell r="BP69">
            <v>66</v>
          </cell>
          <cell r="BQ69">
            <v>125.89322983057725</v>
          </cell>
          <cell r="BR69">
            <v>125.03185914929909</v>
          </cell>
          <cell r="BS69">
            <v>124.10226265695883</v>
          </cell>
          <cell r="BT69">
            <v>123.12871348959303</v>
          </cell>
          <cell r="BU69">
            <v>122.1238637307534</v>
          </cell>
          <cell r="BW69">
            <v>66</v>
          </cell>
          <cell r="BX69">
            <v>37.753500482504599</v>
          </cell>
          <cell r="BY69">
            <v>38.299957868613873</v>
          </cell>
          <cell r="BZ69">
            <v>38.923795989405541</v>
          </cell>
          <cell r="CA69">
            <v>39.54248642883109</v>
          </cell>
          <cell r="CB69">
            <v>40.250881200683118</v>
          </cell>
          <cell r="CC69">
            <v>40.250881200683118</v>
          </cell>
        </row>
        <row r="70">
          <cell r="G70">
            <v>110.43047210190386</v>
          </cell>
          <cell r="I70">
            <v>68</v>
          </cell>
          <cell r="J70">
            <v>8256.4738250473602</v>
          </cell>
          <cell r="K70">
            <v>1.33</v>
          </cell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C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AZ70">
            <v>67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I70">
            <v>67</v>
          </cell>
          <cell r="BJ70">
            <v>3.066666666666666</v>
          </cell>
          <cell r="BK70">
            <v>3.1279999999999992</v>
          </cell>
          <cell r="BL70">
            <v>3.2506666666666661</v>
          </cell>
          <cell r="BM70">
            <v>3.4959999999999991</v>
          </cell>
          <cell r="BN70">
            <v>4.2933333333333321</v>
          </cell>
          <cell r="BP70">
            <v>67</v>
          </cell>
          <cell r="BQ70">
            <v>128.00586023511804</v>
          </cell>
          <cell r="BR70">
            <v>127.12936680757035</v>
          </cell>
          <cell r="BS70">
            <v>126.18159029724737</v>
          </cell>
          <cell r="BT70">
            <v>125.18032220631689</v>
          </cell>
          <cell r="BU70">
            <v>124.11769622524557</v>
          </cell>
          <cell r="BW70">
            <v>67</v>
          </cell>
          <cell r="BX70">
            <v>38.223420039247138</v>
          </cell>
          <cell r="BY70">
            <v>38.778836653495254</v>
          </cell>
          <cell r="BZ70">
            <v>39.366722334610458</v>
          </cell>
          <cell r="CA70">
            <v>40.008845309680844</v>
          </cell>
          <cell r="CB70">
            <v>40.704888716037352</v>
          </cell>
          <cell r="CC70">
            <v>40.704888716037352</v>
          </cell>
        </row>
        <row r="71">
          <cell r="G71">
            <v>118.42822291671132</v>
          </cell>
          <cell r="I71">
            <v>69</v>
          </cell>
          <cell r="J71">
            <v>9555.6072874592737</v>
          </cell>
          <cell r="K71">
            <v>1.34</v>
          </cell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C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AZ71">
            <v>68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I71">
            <v>68</v>
          </cell>
          <cell r="BJ71">
            <v>3.0999999999999992</v>
          </cell>
          <cell r="BK71">
            <v>3.161999999999999</v>
          </cell>
          <cell r="BL71">
            <v>3.2859999999999991</v>
          </cell>
          <cell r="BM71">
            <v>3.5339999999999989</v>
          </cell>
          <cell r="BN71">
            <v>4.339999999999999</v>
          </cell>
          <cell r="BP71">
            <v>68</v>
          </cell>
          <cell r="BQ71">
            <v>130.11135606394996</v>
          </cell>
          <cell r="BR71">
            <v>129.29765367850328</v>
          </cell>
          <cell r="BS71">
            <v>128.44764591344693</v>
          </cell>
          <cell r="BT71">
            <v>127.49837573969337</v>
          </cell>
          <cell r="BU71">
            <v>126.41339848725436</v>
          </cell>
          <cell r="BW71">
            <v>68</v>
          </cell>
          <cell r="BX71">
            <v>38.690779383138512</v>
          </cell>
          <cell r="BY71">
            <v>39.238919857187803</v>
          </cell>
          <cell r="BZ71">
            <v>39.813229873395798</v>
          </cell>
          <cell r="CA71">
            <v>40.450201830884396</v>
          </cell>
          <cell r="CB71">
            <v>41.159720729358739</v>
          </cell>
          <cell r="CC71">
            <v>41.159720729358739</v>
          </cell>
        </row>
        <row r="72">
          <cell r="G72">
            <v>127</v>
          </cell>
          <cell r="I72">
            <v>70</v>
          </cell>
          <cell r="J72">
            <v>11058.525000000001</v>
          </cell>
          <cell r="K72">
            <v>1.35</v>
          </cell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C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AZ72">
            <v>69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I72">
            <v>69</v>
          </cell>
          <cell r="BJ72">
            <v>3.1333333333333324</v>
          </cell>
          <cell r="BK72">
            <v>3.1959999999999993</v>
          </cell>
          <cell r="BL72">
            <v>3.3213333333333326</v>
          </cell>
          <cell r="BM72">
            <v>3.5719999999999987</v>
          </cell>
          <cell r="BN72">
            <v>4.3866666666666649</v>
          </cell>
          <cell r="BP72">
            <v>69</v>
          </cell>
          <cell r="BQ72">
            <v>132.21686522535077</v>
          </cell>
          <cell r="BR72">
            <v>131.37187315551134</v>
          </cell>
          <cell r="BS72">
            <v>130.48725187713302</v>
          </cell>
          <cell r="BT72">
            <v>129.54747180455769</v>
          </cell>
          <cell r="BU72">
            <v>128.59118453891446</v>
          </cell>
          <cell r="BW72">
            <v>69</v>
          </cell>
          <cell r="BX72">
            <v>39.165368824198744</v>
          </cell>
          <cell r="BY72">
            <v>39.690086613900846</v>
          </cell>
          <cell r="BZ72">
            <v>40.27734947532835</v>
          </cell>
          <cell r="CA72">
            <v>40.930671141986089</v>
          </cell>
          <cell r="CB72">
            <v>41.602363103332472</v>
          </cell>
          <cell r="CC72">
            <v>41.602363103332472</v>
          </cell>
        </row>
        <row r="73">
          <cell r="G73">
            <v>136.18700320464549</v>
          </cell>
          <cell r="I73">
            <v>71</v>
          </cell>
          <cell r="J73">
            <v>12797.106216824561</v>
          </cell>
          <cell r="K73">
            <v>1.36</v>
          </cell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C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AZ73">
            <v>70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I73">
            <v>70</v>
          </cell>
          <cell r="BJ73">
            <v>3.1666666666666656</v>
          </cell>
          <cell r="BK73">
            <v>3.2299999999999991</v>
          </cell>
          <cell r="BL73">
            <v>3.3566666666666656</v>
          </cell>
          <cell r="BM73">
            <v>3.6099999999999985</v>
          </cell>
          <cell r="BN73">
            <v>4.4333333333333318</v>
          </cell>
          <cell r="BP73">
            <v>70</v>
          </cell>
          <cell r="BQ73">
            <v>134.32238585092639</v>
          </cell>
          <cell r="BR73">
            <v>133.48248819741508</v>
          </cell>
          <cell r="BS73">
            <v>132.56274561356128</v>
          </cell>
          <cell r="BT73">
            <v>131.59358658343956</v>
          </cell>
          <cell r="BU73">
            <v>130.58134521056871</v>
          </cell>
          <cell r="BW73">
            <v>70</v>
          </cell>
          <cell r="BX73">
            <v>39.628525141348646</v>
          </cell>
          <cell r="BY73">
            <v>40.167205562734367</v>
          </cell>
          <cell r="BZ73">
            <v>40.760009392249536</v>
          </cell>
          <cell r="CA73">
            <v>41.381700810460785</v>
          </cell>
          <cell r="CB73">
            <v>42.080332137364977</v>
          </cell>
          <cell r="CC73">
            <v>42.080332137364977</v>
          </cell>
        </row>
        <row r="74">
          <cell r="G74">
            <v>146.03338943962044</v>
          </cell>
          <cell r="I74">
            <v>72</v>
          </cell>
          <cell r="J74">
            <v>14808.205062920617</v>
          </cell>
          <cell r="K74">
            <v>1.37</v>
          </cell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C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AZ74">
            <v>71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I74">
            <v>71</v>
          </cell>
          <cell r="BJ74">
            <v>3.1999999999999988</v>
          </cell>
          <cell r="BK74">
            <v>3.2639999999999989</v>
          </cell>
          <cell r="BL74">
            <v>3.391999999999999</v>
          </cell>
          <cell r="BM74">
            <v>3.6479999999999984</v>
          </cell>
          <cell r="BN74">
            <v>4.4799999999999978</v>
          </cell>
          <cell r="BP74">
            <v>71</v>
          </cell>
          <cell r="BQ74">
            <v>136.42791633259191</v>
          </cell>
          <cell r="BR74">
            <v>135.63319863782641</v>
          </cell>
          <cell r="BS74">
            <v>134.80108272964694</v>
          </cell>
          <cell r="BT74">
            <v>133.86419343399126</v>
          </cell>
          <cell r="BU74">
            <v>132.8447370461962</v>
          </cell>
          <cell r="BW74">
            <v>71</v>
          </cell>
          <cell r="BX74">
            <v>40.107783723382404</v>
          </cell>
          <cell r="BY74">
            <v>40.637125609793571</v>
          </cell>
          <cell r="BZ74">
            <v>41.227183381803457</v>
          </cell>
          <cell r="CA74">
            <v>41.85307774965591</v>
          </cell>
          <cell r="CB74">
            <v>42.536236620449564</v>
          </cell>
          <cell r="CC74">
            <v>42.536236620449564</v>
          </cell>
        </row>
        <row r="75">
          <cell r="G75">
            <v>156.58648490814926</v>
          </cell>
          <cell r="I75">
            <v>73</v>
          </cell>
          <cell r="J75">
            <v>17134.425155737379</v>
          </cell>
          <cell r="K75">
            <v>1.38</v>
          </cell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C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AZ75">
            <v>72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I75">
            <v>72</v>
          </cell>
          <cell r="BJ75">
            <v>3.2333333333333321</v>
          </cell>
          <cell r="BK75">
            <v>3.2979999999999987</v>
          </cell>
          <cell r="BL75">
            <v>3.427333333333332</v>
          </cell>
          <cell r="BM75">
            <v>3.6859999999999982</v>
          </cell>
          <cell r="BN75">
            <v>4.5266666666666646</v>
          </cell>
          <cell r="BP75">
            <v>72</v>
          </cell>
          <cell r="BQ75">
            <v>138.53345528648683</v>
          </cell>
          <cell r="BR75">
            <v>137.71256657102566</v>
          </cell>
          <cell r="BS75">
            <v>136.83334701443286</v>
          </cell>
          <cell r="BT75">
            <v>135.93682085019839</v>
          </cell>
          <cell r="BU75">
            <v>134.98066485175448</v>
          </cell>
          <cell r="BW75">
            <v>72</v>
          </cell>
          <cell r="BX75">
            <v>40.566814302636963</v>
          </cell>
          <cell r="BY75">
            <v>41.116727813554483</v>
          </cell>
          <cell r="BZ75">
            <v>41.67870926132386</v>
          </cell>
          <cell r="CA75">
            <v>42.304861384799864</v>
          </cell>
          <cell r="CB75">
            <v>43.014746184152813</v>
          </cell>
          <cell r="CC75">
            <v>43.014746184152813</v>
          </cell>
        </row>
        <row r="76">
          <cell r="G76">
            <v>167.89701257893043</v>
          </cell>
          <cell r="I76">
            <v>74</v>
          </cell>
          <cell r="J76">
            <v>19825.014596370729</v>
          </cell>
          <cell r="K76">
            <v>1.39</v>
          </cell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C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AZ76">
            <v>73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I76">
            <v>73</v>
          </cell>
          <cell r="BJ76">
            <v>3.2666666666666653</v>
          </cell>
          <cell r="BK76">
            <v>3.3319999999999985</v>
          </cell>
          <cell r="BL76">
            <v>3.4626666666666654</v>
          </cell>
          <cell r="BM76">
            <v>3.723999999999998</v>
          </cell>
          <cell r="BN76">
            <v>4.5733333333333315</v>
          </cell>
          <cell r="BP76">
            <v>73</v>
          </cell>
          <cell r="BQ76">
            <v>140.63900152187057</v>
          </cell>
          <cell r="BR76">
            <v>139.81183580038677</v>
          </cell>
          <cell r="BS76">
            <v>138.91106706435997</v>
          </cell>
          <cell r="BT76">
            <v>137.96184741964817</v>
          </cell>
          <cell r="BU76">
            <v>136.97357153375029</v>
          </cell>
          <cell r="BW76">
            <v>73</v>
          </cell>
          <cell r="BX76">
            <v>41.050728962151652</v>
          </cell>
          <cell r="BY76">
            <v>41.560938373564056</v>
          </cell>
          <cell r="BZ76">
            <v>42.142929396202454</v>
          </cell>
          <cell r="CA76">
            <v>42.770735222023518</v>
          </cell>
          <cell r="CB76">
            <v>43.461216869621744</v>
          </cell>
          <cell r="CC76">
            <v>43.461216869621744</v>
          </cell>
        </row>
        <row r="77">
          <cell r="G77">
            <v>180.01933598375612</v>
          </cell>
          <cell r="I77">
            <v>75</v>
          </cell>
          <cell r="J77">
            <v>22936.899999999998</v>
          </cell>
          <cell r="K77">
            <v>1.4</v>
          </cell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C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AZ77">
            <v>74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I77">
            <v>74</v>
          </cell>
          <cell r="BJ77">
            <v>3.2999999999999985</v>
          </cell>
          <cell r="BK77">
            <v>3.3659999999999983</v>
          </cell>
          <cell r="BL77">
            <v>3.4979999999999984</v>
          </cell>
          <cell r="BM77">
            <v>3.7619999999999978</v>
          </cell>
          <cell r="BN77">
            <v>4.6199999999999974</v>
          </cell>
          <cell r="BP77">
            <v>74</v>
          </cell>
          <cell r="BQ77">
            <v>142.74455401431342</v>
          </cell>
          <cell r="BR77">
            <v>141.9694247060344</v>
          </cell>
          <cell r="BS77">
            <v>141.15167362886518</v>
          </cell>
          <cell r="BT77">
            <v>140.22839744989304</v>
          </cell>
          <cell r="BU77">
            <v>139.23420852905392</v>
          </cell>
          <cell r="BW77">
            <v>74</v>
          </cell>
          <cell r="BX77">
            <v>41.505708681037625</v>
          </cell>
          <cell r="BY77">
            <v>42.044081480508389</v>
          </cell>
          <cell r="BZ77">
            <v>42.612813526599879</v>
          </cell>
          <cell r="CA77">
            <v>43.245114997782593</v>
          </cell>
          <cell r="CB77">
            <v>43.954310083598529</v>
          </cell>
          <cell r="CC77">
            <v>43.954310083598529</v>
          </cell>
        </row>
        <row r="78">
          <cell r="G78">
            <v>193.01172051333091</v>
          </cell>
          <cell r="I78">
            <v>76</v>
          </cell>
          <cell r="J78">
            <v>26535.88112606269</v>
          </cell>
          <cell r="K78">
            <v>1.41</v>
          </cell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C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AZ78">
            <v>75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I78">
            <v>75</v>
          </cell>
          <cell r="BJ78">
            <v>3.3333333333333317</v>
          </cell>
          <cell r="BK78">
            <v>3.3999999999999986</v>
          </cell>
          <cell r="BL78">
            <v>3.5333333333333319</v>
          </cell>
          <cell r="BM78">
            <v>3.7999999999999976</v>
          </cell>
          <cell r="BN78">
            <v>4.6666666666666643</v>
          </cell>
          <cell r="BP78">
            <v>75</v>
          </cell>
          <cell r="BQ78">
            <v>144.85011188259233</v>
          </cell>
          <cell r="BR78">
            <v>144.04990087966226</v>
          </cell>
          <cell r="BS78">
            <v>143.18803754021661</v>
          </cell>
          <cell r="BT78">
            <v>142.29258914544991</v>
          </cell>
          <cell r="BU78">
            <v>141.35995921444913</v>
          </cell>
          <cell r="BW78">
            <v>75</v>
          </cell>
          <cell r="BX78">
            <v>41.993343869731824</v>
          </cell>
          <cell r="BY78">
            <v>42.503546986076806</v>
          </cell>
          <cell r="BZ78">
            <v>43.099163240208767</v>
          </cell>
          <cell r="CA78">
            <v>43.720246163774526</v>
          </cell>
          <cell r="CB78">
            <v>44.424142211876969</v>
          </cell>
          <cell r="CC78">
            <v>44.424142211876969</v>
          </cell>
        </row>
        <row r="79">
          <cell r="G79">
            <v>206.93661346719625</v>
          </cell>
          <cell r="I79">
            <v>77</v>
          </cell>
          <cell r="J79">
            <v>30698.011006346387</v>
          </cell>
          <cell r="K79">
            <v>1.42</v>
          </cell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C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AZ79">
            <v>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I79">
            <v>76</v>
          </cell>
          <cell r="BJ79">
            <v>3.3666666666666649</v>
          </cell>
          <cell r="BK79">
            <v>3.4339999999999984</v>
          </cell>
          <cell r="BL79">
            <v>3.5686666666666649</v>
          </cell>
          <cell r="BM79">
            <v>3.8379999999999979</v>
          </cell>
          <cell r="BN79">
            <v>4.7133333333333303</v>
          </cell>
          <cell r="BP79">
            <v>76</v>
          </cell>
          <cell r="BQ79">
            <v>146.95567436878142</v>
          </cell>
          <cell r="BR79">
            <v>146.13957627702209</v>
          </cell>
          <cell r="BS79">
            <v>145.25916834745183</v>
          </cell>
          <cell r="BT79">
            <v>144.33854661332464</v>
          </cell>
          <cell r="BU79">
            <v>143.37042732905374</v>
          </cell>
          <cell r="BW79">
            <v>76</v>
          </cell>
          <cell r="BX79">
            <v>42.445257628160959</v>
          </cell>
          <cell r="BY79">
            <v>42.990467569098698</v>
          </cell>
          <cell r="BZ79">
            <v>43.55528950171113</v>
          </cell>
          <cell r="CA79">
            <v>44.199643027024372</v>
          </cell>
          <cell r="CB79">
            <v>44.929489637728736</v>
          </cell>
          <cell r="CC79">
            <v>44.929489637728736</v>
          </cell>
        </row>
        <row r="80">
          <cell r="G80">
            <v>221.86094420380775</v>
          </cell>
          <cell r="I80">
            <v>78</v>
          </cell>
          <cell r="J80">
            <v>35511.190322760085</v>
          </cell>
          <cell r="K80">
            <v>1.43</v>
          </cell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C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AZ80">
            <v>77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I80">
            <v>77</v>
          </cell>
          <cell r="BJ80">
            <v>3.3999999999999981</v>
          </cell>
          <cell r="BK80">
            <v>3.4679999999999982</v>
          </cell>
          <cell r="BL80">
            <v>3.6039999999999983</v>
          </cell>
          <cell r="BM80">
            <v>3.8759999999999977</v>
          </cell>
          <cell r="BN80">
            <v>4.7599999999999971</v>
          </cell>
          <cell r="BP80">
            <v>77</v>
          </cell>
          <cell r="BQ80">
            <v>149.05713970651243</v>
          </cell>
          <cell r="BR80">
            <v>148.29166185642868</v>
          </cell>
          <cell r="BS80">
            <v>147.48857715707413</v>
          </cell>
          <cell r="BT80">
            <v>146.6076732280585</v>
          </cell>
          <cell r="BU80">
            <v>145.60595084347872</v>
          </cell>
          <cell r="BW80">
            <v>77</v>
          </cell>
          <cell r="BX80">
            <v>42.928629024654093</v>
          </cell>
          <cell r="BY80">
            <v>43.44674694915556</v>
          </cell>
          <cell r="BZ80">
            <v>44.047735983456604</v>
          </cell>
          <cell r="CA80">
            <v>44.676858376824399</v>
          </cell>
          <cell r="CB80">
            <v>45.371092241532111</v>
          </cell>
          <cell r="CC80">
            <v>45.371092241532111</v>
          </cell>
        </row>
        <row r="81">
          <cell r="G81">
            <v>237.85644583342264</v>
          </cell>
          <cell r="I81">
            <v>79</v>
          </cell>
          <cell r="J81">
            <v>41077.009235645834</v>
          </cell>
          <cell r="K81">
            <v>1.44</v>
          </cell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C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AZ81">
            <v>78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I81">
            <v>78</v>
          </cell>
          <cell r="BJ81">
            <v>3.4333333333333313</v>
          </cell>
          <cell r="BK81">
            <v>3.501999999999998</v>
          </cell>
          <cell r="BL81">
            <v>3.6393333333333313</v>
          </cell>
          <cell r="BM81">
            <v>3.9139999999999975</v>
          </cell>
          <cell r="BN81">
            <v>4.806666666666664</v>
          </cell>
          <cell r="BP81">
            <v>78</v>
          </cell>
          <cell r="BQ81">
            <v>151.15563986695878</v>
          </cell>
          <cell r="BR81">
            <v>150.37063478829833</v>
          </cell>
          <cell r="BS81">
            <v>149.5548598561108</v>
          </cell>
          <cell r="BT81">
            <v>148.68253753736437</v>
          </cell>
          <cell r="BU81">
            <v>147.79749266627076</v>
          </cell>
          <cell r="BW81">
            <v>78</v>
          </cell>
          <cell r="BX81">
            <v>43.385499964596733</v>
          </cell>
          <cell r="BY81">
            <v>43.930502277742427</v>
          </cell>
          <cell r="BZ81">
            <v>44.508869383463988</v>
          </cell>
          <cell r="CA81">
            <v>45.153317888009887</v>
          </cell>
          <cell r="CB81">
            <v>45.830400612131918</v>
          </cell>
          <cell r="CC81">
            <v>45.830400612131918</v>
          </cell>
        </row>
        <row r="82">
          <cell r="G82">
            <v>255</v>
          </cell>
          <cell r="I82">
            <v>80</v>
          </cell>
          <cell r="J82">
            <v>47512.875</v>
          </cell>
          <cell r="K82">
            <v>1.45</v>
          </cell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C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AZ82">
            <v>79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I82">
            <v>79</v>
          </cell>
          <cell r="BJ82">
            <v>3.4666666666666646</v>
          </cell>
          <cell r="BK82">
            <v>3.5359999999999978</v>
          </cell>
          <cell r="BL82">
            <v>3.6746666666666647</v>
          </cell>
          <cell r="BM82">
            <v>3.9519999999999973</v>
          </cell>
          <cell r="BN82">
            <v>4.8533333333333299</v>
          </cell>
          <cell r="BP82">
            <v>79</v>
          </cell>
          <cell r="BQ82">
            <v>153.254142755516</v>
          </cell>
          <cell r="BR82">
            <v>152.40038991009104</v>
          </cell>
          <cell r="BS82">
            <v>151.5587006020196</v>
          </cell>
          <cell r="BT82">
            <v>150.68378053173291</v>
          </cell>
          <cell r="BU82">
            <v>149.77076991543498</v>
          </cell>
          <cell r="BW82">
            <v>79</v>
          </cell>
          <cell r="BX82">
            <v>43.864683073228825</v>
          </cell>
          <cell r="BY82">
            <v>44.393651798323852</v>
          </cell>
          <cell r="BZ82">
            <v>45.003918944161271</v>
          </cell>
          <cell r="CA82">
            <v>45.596669566151888</v>
          </cell>
          <cell r="CB82">
            <v>46.284169788056381</v>
          </cell>
          <cell r="CC82">
            <v>46.284169788056381</v>
          </cell>
        </row>
        <row r="83">
          <cell r="G83">
            <v>273.37400640929098</v>
          </cell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C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AZ83">
            <v>80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I83">
            <v>80</v>
          </cell>
          <cell r="BJ83">
            <v>3.4999999999999978</v>
          </cell>
          <cell r="BK83">
            <v>3.5699999999999976</v>
          </cell>
          <cell r="BL83">
            <v>3.7099999999999977</v>
          </cell>
          <cell r="BM83">
            <v>3.9899999999999971</v>
          </cell>
          <cell r="BN83">
            <v>4.8999999999999968</v>
          </cell>
          <cell r="BP83">
            <v>80</v>
          </cell>
          <cell r="BQ83">
            <v>155.35264798579232</v>
          </cell>
          <cell r="BR83">
            <v>154.1239058932187</v>
          </cell>
          <cell r="BS83">
            <v>153.08080757959127</v>
          </cell>
          <cell r="BT83">
            <v>152.06771099669967</v>
          </cell>
          <cell r="BU83">
            <v>151.04171534413976</v>
          </cell>
          <cell r="BW83">
            <v>80</v>
          </cell>
          <cell r="BX83">
            <v>44.326465623783335</v>
          </cell>
          <cell r="BY83">
            <v>44.878640998911052</v>
          </cell>
          <cell r="BZ83">
            <v>45.435402391663246</v>
          </cell>
          <cell r="CA83">
            <v>46.059542756901394</v>
          </cell>
          <cell r="CB83">
            <v>46.732532092773639</v>
          </cell>
          <cell r="CC83">
            <v>46.732532092773639</v>
          </cell>
        </row>
        <row r="84">
          <cell r="G84">
            <v>293.06677887924064</v>
          </cell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C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AZ84">
            <v>81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I84">
            <v>81</v>
          </cell>
          <cell r="BJ84">
            <v>3.4999999999999978</v>
          </cell>
          <cell r="BK84">
            <v>3.5699999999999976</v>
          </cell>
          <cell r="BL84">
            <v>3.7099999999999977</v>
          </cell>
          <cell r="BM84">
            <v>3.9899999999999971</v>
          </cell>
          <cell r="BN84">
            <v>4.8999999999999968</v>
          </cell>
          <cell r="BW84">
            <v>81</v>
          </cell>
          <cell r="BX84">
            <v>44.801533759886318</v>
          </cell>
          <cell r="BY84">
            <v>45.321339851414862</v>
          </cell>
          <cell r="BZ84">
            <v>45.894311889804285</v>
          </cell>
          <cell r="CA84">
            <v>46.501665826971653</v>
          </cell>
          <cell r="CB84">
            <v>47.191499408717924</v>
          </cell>
          <cell r="CC84">
            <v>47.191499408717924</v>
          </cell>
        </row>
        <row r="85">
          <cell r="G85">
            <v>314.1729698162988</v>
          </cell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C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AZ85">
            <v>82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I85">
            <v>82</v>
          </cell>
          <cell r="BJ85">
            <v>3.4999999999999978</v>
          </cell>
          <cell r="BK85">
            <v>3.5699999999999976</v>
          </cell>
          <cell r="BL85">
            <v>3.7099999999999977</v>
          </cell>
          <cell r="BM85">
            <v>3.9899999999999971</v>
          </cell>
          <cell r="BN85">
            <v>4.8999999999999968</v>
          </cell>
          <cell r="BW85">
            <v>82</v>
          </cell>
          <cell r="BX85">
            <v>45.268177050953859</v>
          </cell>
          <cell r="BY85">
            <v>45.789768933125814</v>
          </cell>
          <cell r="BZ85">
            <v>46.348748235109454</v>
          </cell>
          <cell r="CA85">
            <v>46.985765853689557</v>
          </cell>
          <cell r="CB85">
            <v>47.638352338376762</v>
          </cell>
          <cell r="CC85">
            <v>47.638352338376762</v>
          </cell>
        </row>
        <row r="86">
          <cell r="G86">
            <v>336.79402515786086</v>
          </cell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C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AZ86">
            <v>83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I86">
            <v>83</v>
          </cell>
          <cell r="BJ86">
            <v>3.4999999999999978</v>
          </cell>
          <cell r="BK86">
            <v>3.5699999999999976</v>
          </cell>
          <cell r="BL86">
            <v>3.7099999999999977</v>
          </cell>
          <cell r="BM86">
            <v>3.9899999999999971</v>
          </cell>
          <cell r="BN86">
            <v>4.8999999999999968</v>
          </cell>
          <cell r="BW86">
            <v>83</v>
          </cell>
          <cell r="BX86">
            <v>45.739201449359612</v>
          </cell>
          <cell r="BY86">
            <v>46.261326328729815</v>
          </cell>
          <cell r="BZ86">
            <v>46.836037098586509</v>
          </cell>
          <cell r="CA86">
            <v>47.435350717115057</v>
          </cell>
          <cell r="CB86">
            <v>48.115820139041681</v>
          </cell>
          <cell r="CC86">
            <v>48.115820139041681</v>
          </cell>
        </row>
        <row r="87">
          <cell r="G87">
            <v>361.0386719675123</v>
          </cell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C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AZ87">
            <v>84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I87">
            <v>84</v>
          </cell>
          <cell r="BJ87">
            <v>3.4999999999999978</v>
          </cell>
          <cell r="BK87">
            <v>3.5699999999999976</v>
          </cell>
          <cell r="BL87">
            <v>3.7099999999999977</v>
          </cell>
          <cell r="BM87">
            <v>3.9899999999999971</v>
          </cell>
          <cell r="BN87">
            <v>4.8999999999999968</v>
          </cell>
          <cell r="BW87">
            <v>84</v>
          </cell>
          <cell r="BX87">
            <v>46.210650393413601</v>
          </cell>
          <cell r="BY87">
            <v>46.736179569673936</v>
          </cell>
          <cell r="BZ87">
            <v>47.294068993376605</v>
          </cell>
          <cell r="CA87">
            <v>47.909233956913006</v>
          </cell>
          <cell r="CB87">
            <v>48.579255981153665</v>
          </cell>
          <cell r="CC87">
            <v>48.579255981153665</v>
          </cell>
        </row>
        <row r="88">
          <cell r="G88">
            <v>387.02344102666189</v>
          </cell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C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AZ88">
            <v>85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I88">
            <v>85</v>
          </cell>
          <cell r="BJ88">
            <v>3.4999999999999978</v>
          </cell>
          <cell r="BK88">
            <v>3.5699999999999976</v>
          </cell>
          <cell r="BL88">
            <v>3.7099999999999977</v>
          </cell>
          <cell r="BM88">
            <v>3.9899999999999971</v>
          </cell>
          <cell r="BN88">
            <v>4.8999999999999968</v>
          </cell>
          <cell r="BW88">
            <v>85</v>
          </cell>
          <cell r="BX88">
            <v>46.67770030767965</v>
          </cell>
          <cell r="BY88">
            <v>47.197592678461184</v>
          </cell>
          <cell r="BZ88">
            <v>47.755472167192657</v>
          </cell>
          <cell r="CA88">
            <v>48.373763930639598</v>
          </cell>
          <cell r="CB88">
            <v>49.063491154445543</v>
          </cell>
          <cell r="CC88">
            <v>49.063491154445543</v>
          </cell>
        </row>
        <row r="89">
          <cell r="G89">
            <v>414.87322693439216</v>
          </cell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C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AZ89">
            <v>86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I89">
            <v>86</v>
          </cell>
          <cell r="BJ89">
            <v>3.4999999999999978</v>
          </cell>
          <cell r="BK89">
            <v>3.5699999999999976</v>
          </cell>
          <cell r="BL89">
            <v>3.7099999999999977</v>
          </cell>
          <cell r="BM89">
            <v>3.9899999999999971</v>
          </cell>
          <cell r="BN89">
            <v>4.8999999999999968</v>
          </cell>
          <cell r="BW89">
            <v>86</v>
          </cell>
          <cell r="BX89">
            <v>47.153896513009251</v>
          </cell>
          <cell r="BY89">
            <v>47.660748183577851</v>
          </cell>
          <cell r="BZ89">
            <v>48.227116435634038</v>
          </cell>
          <cell r="CA89">
            <v>48.869826703325636</v>
          </cell>
          <cell r="CB89">
            <v>49.460909841064307</v>
          </cell>
          <cell r="CC89">
            <v>49.460909841064307</v>
          </cell>
        </row>
        <row r="90">
          <cell r="G90">
            <v>444.72188840761549</v>
          </cell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C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AZ90">
            <v>87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I90">
            <v>87</v>
          </cell>
          <cell r="BJ90">
            <v>3.4999999999999978</v>
          </cell>
          <cell r="BK90">
            <v>3.5699999999999976</v>
          </cell>
          <cell r="BL90">
            <v>3.7099999999999977</v>
          </cell>
          <cell r="BM90">
            <v>3.9899999999999971</v>
          </cell>
          <cell r="BN90">
            <v>4.8999999999999968</v>
          </cell>
          <cell r="BW90">
            <v>87</v>
          </cell>
          <cell r="BX90">
            <v>47.617039306482319</v>
          </cell>
          <cell r="BY90">
            <v>48.142913866891206</v>
          </cell>
          <cell r="BZ90">
            <v>48.709766300257584</v>
          </cell>
          <cell r="CA90">
            <v>49.296256903639559</v>
          </cell>
          <cell r="CB90">
            <v>49.882526243554615</v>
          </cell>
          <cell r="CC90">
            <v>49.882526243554615</v>
          </cell>
        </row>
        <row r="91">
          <cell r="G91">
            <v>476.71289166684534</v>
          </cell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C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AZ91">
            <v>88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I91">
            <v>88</v>
          </cell>
          <cell r="BJ91">
            <v>3.4999999999999978</v>
          </cell>
          <cell r="BK91">
            <v>3.5699999999999976</v>
          </cell>
          <cell r="BL91">
            <v>3.7099999999999977</v>
          </cell>
          <cell r="BM91">
            <v>3.9899999999999971</v>
          </cell>
          <cell r="BN91">
            <v>4.8999999999999968</v>
          </cell>
          <cell r="BW91">
            <v>88</v>
          </cell>
          <cell r="BX91">
            <v>48.097921847068633</v>
          </cell>
          <cell r="BY91">
            <v>48.618296173791954</v>
          </cell>
          <cell r="BZ91">
            <v>49.173016331799893</v>
          </cell>
          <cell r="CA91">
            <v>49.712343474857072</v>
          </cell>
          <cell r="CB91">
            <v>50.296637451558702</v>
          </cell>
          <cell r="CC91">
            <v>50.296637451558702</v>
          </cell>
        </row>
        <row r="92">
          <cell r="G92">
            <v>511</v>
          </cell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C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AZ92">
            <v>89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I92">
            <v>89</v>
          </cell>
          <cell r="BJ92">
            <v>3.4999999999999978</v>
          </cell>
          <cell r="BK92">
            <v>3.5699999999999976</v>
          </cell>
          <cell r="BL92">
            <v>3.7099999999999977</v>
          </cell>
          <cell r="BM92">
            <v>3.9899999999999971</v>
          </cell>
          <cell r="BN92">
            <v>4.8999999999999968</v>
          </cell>
          <cell r="BW92">
            <v>89</v>
          </cell>
          <cell r="BX92">
            <v>48.557223076748912</v>
          </cell>
          <cell r="BY92">
            <v>49.088974957750068</v>
          </cell>
          <cell r="BZ92">
            <v>49.579936789633926</v>
          </cell>
          <cell r="CA92">
            <v>50.13435118838489</v>
          </cell>
          <cell r="CB92">
            <v>50.6943349274338</v>
          </cell>
          <cell r="CC92">
            <v>50.6943349274338</v>
          </cell>
        </row>
        <row r="93">
          <cell r="G93">
            <v>547.74801281858208</v>
          </cell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353.76530000000002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21.162715484042053</v>
          </cell>
          <cell r="Z93">
            <v>14.575831310743297</v>
          </cell>
          <cell r="AA93">
            <v>7.861667683284395</v>
          </cell>
          <cell r="AC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AZ93">
            <v>90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I93">
            <v>90</v>
          </cell>
          <cell r="BJ93">
            <v>3.4999999999999978</v>
          </cell>
          <cell r="BK93">
            <v>3.5699999999999976</v>
          </cell>
          <cell r="BL93">
            <v>3.7099999999999977</v>
          </cell>
          <cell r="BM93">
            <v>3.9899999999999971</v>
          </cell>
          <cell r="BN93">
            <v>4.8999999999999968</v>
          </cell>
          <cell r="BW93">
            <v>90</v>
          </cell>
          <cell r="BX93">
            <v>49.042729140195462</v>
          </cell>
          <cell r="BY93">
            <v>49.497214321439728</v>
          </cell>
          <cell r="BZ93">
            <v>50.014811456861523</v>
          </cell>
          <cell r="CA93">
            <v>50.524371596694976</v>
          </cell>
          <cell r="CB93">
            <v>51.099355476740961</v>
          </cell>
          <cell r="CC93">
            <v>51.099355476740961</v>
          </cell>
        </row>
        <row r="94">
          <cell r="G94">
            <v>587.1335577584814</v>
          </cell>
          <cell r="N94">
            <v>101</v>
          </cell>
          <cell r="O94">
            <v>91</v>
          </cell>
          <cell r="P94">
            <v>547.74801281858208</v>
          </cell>
          <cell r="Q94">
            <v>469.42004698552483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31.288646985524792</v>
          </cell>
          <cell r="Y94">
            <v>24.67380205635834</v>
          </cell>
          <cell r="Z94">
            <v>17.727385979808247</v>
          </cell>
          <cell r="AA94">
            <v>9.4109634610171611</v>
          </cell>
          <cell r="AC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AZ94">
            <v>91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I94">
            <v>91</v>
          </cell>
          <cell r="BJ94">
            <v>3.4999999999999978</v>
          </cell>
          <cell r="BK94">
            <v>3.5699999999999976</v>
          </cell>
          <cell r="BL94">
            <v>3.7099999999999977</v>
          </cell>
          <cell r="BM94">
            <v>3.9899999999999971</v>
          </cell>
          <cell r="BN94">
            <v>4.8999999999999968</v>
          </cell>
          <cell r="BW94">
            <v>91</v>
          </cell>
          <cell r="BX94">
            <v>49.498252634231747</v>
          </cell>
          <cell r="BY94">
            <v>49.982026720305932</v>
          </cell>
          <cell r="BZ94">
            <v>50.454959541611018</v>
          </cell>
          <cell r="CA94">
            <v>50.998721372753316</v>
          </cell>
          <cell r="CB94">
            <v>51.534250551986972</v>
          </cell>
          <cell r="CC94">
            <v>51.534250551986972</v>
          </cell>
        </row>
        <row r="95">
          <cell r="G95">
            <v>629.34593963259704</v>
          </cell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158.23249381591074</v>
          </cell>
          <cell r="V95">
            <v>92</v>
          </cell>
          <cell r="W95">
            <v>39.385544939899319</v>
          </cell>
          <cell r="X95">
            <v>32.872711676855999</v>
          </cell>
          <cell r="Y95">
            <v>26.683052796993763</v>
          </cell>
          <cell r="Z95">
            <v>18.956338803053598</v>
          </cell>
          <cell r="AA95">
            <v>10.340530354893559</v>
          </cell>
          <cell r="AC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AZ95">
            <v>92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I95">
            <v>92</v>
          </cell>
          <cell r="BJ95">
            <v>3.4999999999999978</v>
          </cell>
          <cell r="BK95">
            <v>3.5699999999999976</v>
          </cell>
          <cell r="BL95">
            <v>3.7099999999999977</v>
          </cell>
          <cell r="BM95">
            <v>3.9899999999999971</v>
          </cell>
          <cell r="BN95">
            <v>4.8999999999999968</v>
          </cell>
          <cell r="BW95">
            <v>92</v>
          </cell>
          <cell r="BX95">
            <v>49.986470626701646</v>
          </cell>
          <cell r="BY95">
            <v>50.424285339835969</v>
          </cell>
          <cell r="BZ95">
            <v>50.930950009437595</v>
          </cell>
          <cell r="CA95">
            <v>51.436896660010483</v>
          </cell>
          <cell r="CB95">
            <v>52.010451162519502</v>
          </cell>
          <cell r="CC95">
            <v>52.010451162519502</v>
          </cell>
        </row>
        <row r="96">
          <cell r="G96">
            <v>674.58805031572183</v>
          </cell>
          <cell r="N96">
            <v>103</v>
          </cell>
          <cell r="O96">
            <v>93</v>
          </cell>
          <cell r="P96">
            <v>629.34593963259704</v>
          </cell>
          <cell r="Q96">
            <v>538.1537129798337</v>
          </cell>
          <cell r="R96">
            <v>433.68228700082267</v>
          </cell>
          <cell r="S96">
            <v>312.34438983965794</v>
          </cell>
          <cell r="T96">
            <v>168.664711821536</v>
          </cell>
          <cell r="V96">
            <v>93</v>
          </cell>
          <cell r="W96">
            <v>42.212381874115636</v>
          </cell>
          <cell r="X96">
            <v>35.860954317452865</v>
          </cell>
          <cell r="Y96">
            <v>28.56013214747054</v>
          </cell>
          <cell r="Z96">
            <v>20.773865056796069</v>
          </cell>
          <cell r="AA96">
            <v>10.432218005625259</v>
          </cell>
          <cell r="AC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AZ96">
            <v>93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I96">
            <v>93</v>
          </cell>
          <cell r="BJ96">
            <v>3.4999999999999978</v>
          </cell>
          <cell r="BK96">
            <v>3.5699999999999976</v>
          </cell>
          <cell r="BL96">
            <v>3.7099999999999977</v>
          </cell>
          <cell r="BM96">
            <v>3.9899999999999971</v>
          </cell>
          <cell r="BN96">
            <v>4.8999999999999968</v>
          </cell>
          <cell r="BW96">
            <v>93</v>
          </cell>
          <cell r="BX96">
            <v>50.440125995524625</v>
          </cell>
          <cell r="BY96">
            <v>50.904069434036252</v>
          </cell>
          <cell r="BZ96">
            <v>51.380310631705122</v>
          </cell>
          <cell r="CA96">
            <v>51.916892764790248</v>
          </cell>
          <cell r="CB96">
            <v>52.426766364769314</v>
          </cell>
          <cell r="CC96">
            <v>52.426766364769314</v>
          </cell>
        </row>
        <row r="97">
          <cell r="G97">
            <v>723.0773439350246</v>
          </cell>
          <cell r="N97">
            <v>104</v>
          </cell>
          <cell r="O97">
            <v>94</v>
          </cell>
          <cell r="P97">
            <v>674.58805031572183</v>
          </cell>
          <cell r="Q97">
            <v>576.57040660484745</v>
          </cell>
          <cell r="R97">
            <v>464.31895503231135</v>
          </cell>
          <cell r="S97">
            <v>332.97666163584029</v>
          </cell>
          <cell r="T97">
            <v>179.77771540913989</v>
          </cell>
          <cell r="V97">
            <v>94</v>
          </cell>
          <cell r="W97">
            <v>45.242110683124793</v>
          </cell>
          <cell r="X97">
            <v>38.41669362501375</v>
          </cell>
          <cell r="Y97">
            <v>30.636668031488682</v>
          </cell>
          <cell r="Z97">
            <v>20.632271796182351</v>
          </cell>
          <cell r="AA97">
            <v>11.113003587603885</v>
          </cell>
          <cell r="AC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AZ97">
            <v>94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I97">
            <v>94</v>
          </cell>
          <cell r="BJ97">
            <v>3.4999999999999978</v>
          </cell>
          <cell r="BK97">
            <v>3.5699999999999976</v>
          </cell>
          <cell r="BL97">
            <v>3.7099999999999977</v>
          </cell>
          <cell r="BM97">
            <v>3.9899999999999971</v>
          </cell>
          <cell r="BN97">
            <v>4.8999999999999968</v>
          </cell>
          <cell r="BW97">
            <v>94</v>
          </cell>
          <cell r="BX97">
            <v>50.924361744560407</v>
          </cell>
          <cell r="BY97">
            <v>51.360986784344675</v>
          </cell>
          <cell r="BZ97">
            <v>51.852233125933331</v>
          </cell>
          <cell r="CA97">
            <v>52.339914221034931</v>
          </cell>
          <cell r="CB97">
            <v>52.870249460471626</v>
          </cell>
          <cell r="CC97">
            <v>52.870249460471626</v>
          </cell>
        </row>
        <row r="98">
          <cell r="G98">
            <v>775.04688205332377</v>
          </cell>
          <cell r="N98">
            <v>105</v>
          </cell>
          <cell r="O98">
            <v>95</v>
          </cell>
          <cell r="P98">
            <v>723.0773439350246</v>
          </cell>
          <cell r="Q98">
            <v>618.44805226762651</v>
          </cell>
          <cell r="R98">
            <v>496.24798114260739</v>
          </cell>
          <cell r="S98">
            <v>355.68174548163859</v>
          </cell>
          <cell r="T98">
            <v>192.70011215868408</v>
          </cell>
          <cell r="V98">
            <v>95</v>
          </cell>
          <cell r="W98">
            <v>48.489293619302771</v>
          </cell>
          <cell r="X98">
            <v>41.877645662779059</v>
          </cell>
          <cell r="Y98">
            <v>31.929026110296036</v>
          </cell>
          <cell r="Z98">
            <v>22.705083845798299</v>
          </cell>
          <cell r="AA98">
            <v>12.922396749544191</v>
          </cell>
          <cell r="AC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AZ98">
            <v>95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I98">
            <v>95</v>
          </cell>
          <cell r="BJ98">
            <v>3.4999999999999978</v>
          </cell>
          <cell r="BK98">
            <v>3.5699999999999976</v>
          </cell>
          <cell r="BL98">
            <v>3.7099999999999977</v>
          </cell>
          <cell r="BM98">
            <v>3.9899999999999971</v>
          </cell>
          <cell r="BN98">
            <v>4.8999999999999968</v>
          </cell>
          <cell r="BW98">
            <v>95</v>
          </cell>
          <cell r="BX98">
            <v>51.382838700936844</v>
          </cell>
          <cell r="BY98">
            <v>51.844794365180604</v>
          </cell>
          <cell r="BZ98">
            <v>52.29712080567748</v>
          </cell>
          <cell r="CA98">
            <v>52.792956496812977</v>
          </cell>
          <cell r="CB98">
            <v>53.333305638588627</v>
          </cell>
          <cell r="CC98">
            <v>53.333305638588627</v>
          </cell>
        </row>
        <row r="99">
          <cell r="G99">
            <v>830.74645386878444</v>
          </cell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529.6670391952415</v>
          </cell>
          <cell r="S99">
            <v>380.3930097117713</v>
          </cell>
          <cell r="T99">
            <v>206.5499940672108</v>
          </cell>
          <cell r="V99">
            <v>96</v>
          </cell>
          <cell r="W99">
            <v>51.96953811829917</v>
          </cell>
          <cell r="X99">
            <v>42.589433435653291</v>
          </cell>
          <cell r="Y99">
            <v>33.419058052634114</v>
          </cell>
          <cell r="Z99">
            <v>24.711264230132713</v>
          </cell>
          <cell r="AA99">
            <v>13.849881908526726</v>
          </cell>
          <cell r="AC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AZ99">
            <v>96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I99">
            <v>96</v>
          </cell>
          <cell r="BJ99">
            <v>3.4999999999999978</v>
          </cell>
          <cell r="BK99">
            <v>3.5699999999999976</v>
          </cell>
          <cell r="BL99">
            <v>3.7099999999999977</v>
          </cell>
          <cell r="BM99">
            <v>3.9899999999999971</v>
          </cell>
          <cell r="BN99">
            <v>4.8999999999999968</v>
          </cell>
          <cell r="BW99">
            <v>96</v>
          </cell>
          <cell r="BX99">
            <v>51.863157135581275</v>
          </cell>
          <cell r="BY99">
            <v>52.290870529884771</v>
          </cell>
          <cell r="BZ99">
            <v>52.741668708615549</v>
          </cell>
          <cell r="CA99">
            <v>53.247020632936348</v>
          </cell>
          <cell r="CB99">
            <v>53.810631750165662</v>
          </cell>
          <cell r="CC99">
            <v>53.810631750165662</v>
          </cell>
        </row>
        <row r="100">
          <cell r="G100">
            <v>890.4437768152311</v>
          </cell>
          <cell r="N100">
            <v>107</v>
          </cell>
          <cell r="O100">
            <v>97</v>
          </cell>
          <cell r="P100">
            <v>830.74645386878444</v>
          </cell>
          <cell r="Q100">
            <v>707.38060546926999</v>
          </cell>
          <cell r="R100">
            <v>568.64594767318295</v>
          </cell>
          <cell r="S100">
            <v>409.14262853037633</v>
          </cell>
          <cell r="T100">
            <v>222.64004963683425</v>
          </cell>
          <cell r="V100">
            <v>97</v>
          </cell>
          <cell r="W100">
            <v>55.699571815460672</v>
          </cell>
          <cell r="X100">
            <v>46.343119765990195</v>
          </cell>
          <cell r="Y100">
            <v>38.978908477941445</v>
          </cell>
          <cell r="Z100">
            <v>28.749618818605029</v>
          </cell>
          <cell r="AA100">
            <v>16.090055569623445</v>
          </cell>
          <cell r="AC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AZ100">
            <v>97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I100">
            <v>97</v>
          </cell>
          <cell r="BJ100">
            <v>3.4999999999999978</v>
          </cell>
          <cell r="BK100">
            <v>3.5699999999999976</v>
          </cell>
          <cell r="BL100">
            <v>3.7099999999999977</v>
          </cell>
          <cell r="BM100">
            <v>3.9899999999999971</v>
          </cell>
          <cell r="BN100">
            <v>4.8999999999999968</v>
          </cell>
          <cell r="BW100">
            <v>97</v>
          </cell>
          <cell r="BX100">
            <v>52.326384257945534</v>
          </cell>
          <cell r="BY100">
            <v>52.753220561006195</v>
          </cell>
          <cell r="BZ100">
            <v>53.224692759566345</v>
          </cell>
          <cell r="CA100">
            <v>53.742437989222907</v>
          </cell>
          <cell r="CB100">
            <v>54.315383555781132</v>
          </cell>
          <cell r="CC100">
            <v>54.315383555781132</v>
          </cell>
        </row>
        <row r="101">
          <cell r="G101">
            <v>954.42578333369079</v>
          </cell>
          <cell r="N101">
            <v>108</v>
          </cell>
          <cell r="O101">
            <v>98</v>
          </cell>
          <cell r="P101">
            <v>890.4437768152311</v>
          </cell>
          <cell r="Q101">
            <v>759.6375860010736</v>
          </cell>
          <cell r="R101">
            <v>612.26914093815287</v>
          </cell>
          <cell r="S101">
            <v>441.21489141194701</v>
          </cell>
          <cell r="T101">
            <v>240.41981974011242</v>
          </cell>
          <cell r="V101">
            <v>98</v>
          </cell>
          <cell r="W101">
            <v>59.697322946446661</v>
          </cell>
          <cell r="X101">
            <v>52.256980531803606</v>
          </cell>
          <cell r="Y101">
            <v>43.623193264969927</v>
          </cell>
          <cell r="Z101">
            <v>32.07226288157068</v>
          </cell>
          <cell r="AA101">
            <v>17.779770103278167</v>
          </cell>
          <cell r="AC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AZ101">
            <v>98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I101">
            <v>98</v>
          </cell>
          <cell r="BJ101">
            <v>3.4999999999999978</v>
          </cell>
          <cell r="BK101">
            <v>3.5699999999999976</v>
          </cell>
          <cell r="BL101">
            <v>3.7099999999999977</v>
          </cell>
          <cell r="BM101">
            <v>3.9899999999999971</v>
          </cell>
          <cell r="BN101">
            <v>4.8999999999999968</v>
          </cell>
          <cell r="BW101">
            <v>98</v>
          </cell>
          <cell r="BX101">
            <v>52.802848669690398</v>
          </cell>
          <cell r="BY101">
            <v>53.237125652178158</v>
          </cell>
          <cell r="BZ101">
            <v>53.72583997399186</v>
          </cell>
          <cell r="CA101">
            <v>54.254881074094051</v>
          </cell>
          <cell r="CB101">
            <v>54.844616132153519</v>
          </cell>
          <cell r="CC101">
            <v>54.844616132153519</v>
          </cell>
        </row>
        <row r="102">
          <cell r="G102">
            <v>1023</v>
          </cell>
          <cell r="N102">
            <v>109</v>
          </cell>
          <cell r="O102">
            <v>99</v>
          </cell>
          <cell r="P102">
            <v>954.42578333369079</v>
          </cell>
          <cell r="Q102">
            <v>815.74771701530551</v>
          </cell>
          <cell r="R102">
            <v>658.26746276524648</v>
          </cell>
          <cell r="S102">
            <v>475.39948267851139</v>
          </cell>
          <cell r="T102">
            <v>257.2177486084297</v>
          </cell>
          <cell r="V102">
            <v>99</v>
          </cell>
          <cell r="W102">
            <v>63.982006518459684</v>
          </cell>
          <cell r="X102">
            <v>56.110131014231911</v>
          </cell>
          <cell r="Y102">
            <v>45.998321827093605</v>
          </cell>
          <cell r="Z102">
            <v>34.184591266564382</v>
          </cell>
          <cell r="AA102">
            <v>16.797928868317285</v>
          </cell>
          <cell r="AC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AZ102">
            <v>99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I102">
            <v>99</v>
          </cell>
          <cell r="BJ102">
            <v>3.4999999999999978</v>
          </cell>
          <cell r="BK102">
            <v>3.5699999999999976</v>
          </cell>
          <cell r="BL102">
            <v>3.7099999999999977</v>
          </cell>
          <cell r="BM102">
            <v>3.9899999999999971</v>
          </cell>
          <cell r="BN102">
            <v>4.8999999999999968</v>
          </cell>
          <cell r="BW102">
            <v>99</v>
          </cell>
          <cell r="BX102">
            <v>53.27075451697057</v>
          </cell>
          <cell r="BY102">
            <v>53.72057437098298</v>
          </cell>
          <cell r="BZ102">
            <v>54.219609614800383</v>
          </cell>
          <cell r="CA102">
            <v>54.763650287732681</v>
          </cell>
          <cell r="CB102">
            <v>55.297661846584077</v>
          </cell>
          <cell r="CC102">
            <v>55.297661846584077</v>
          </cell>
        </row>
        <row r="103">
          <cell r="G103">
            <v>1096.4960256371633</v>
          </cell>
          <cell r="N103">
            <v>110</v>
          </cell>
          <cell r="O103">
            <v>100</v>
          </cell>
          <cell r="P103">
            <v>1023</v>
          </cell>
          <cell r="Q103">
            <v>874.97189999999989</v>
          </cell>
          <cell r="R103">
            <v>706.6884</v>
          </cell>
          <cell r="S103">
            <v>508.22640000000001</v>
          </cell>
          <cell r="T103">
            <v>274.16400000000004</v>
          </cell>
          <cell r="V103">
            <v>100</v>
          </cell>
          <cell r="W103">
            <v>68.574216666309212</v>
          </cell>
          <cell r="X103">
            <v>59.22418298469438</v>
          </cell>
          <cell r="Y103">
            <v>48.420937234753524</v>
          </cell>
          <cell r="Z103">
            <v>32.826917321488622</v>
          </cell>
          <cell r="AA103">
            <v>16.946251391570343</v>
          </cell>
          <cell r="AC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AZ103">
            <v>100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I103">
            <v>100</v>
          </cell>
          <cell r="BJ103">
            <v>3.4999999999999978</v>
          </cell>
          <cell r="BK103">
            <v>3.5699999999999976</v>
          </cell>
          <cell r="BL103">
            <v>3.7099999999999977</v>
          </cell>
          <cell r="BM103">
            <v>3.9899999999999971</v>
          </cell>
          <cell r="BN103">
            <v>4.8999999999999968</v>
          </cell>
          <cell r="BW103">
            <v>100</v>
          </cell>
          <cell r="BX103">
            <v>53.743426622219623</v>
          </cell>
          <cell r="BY103">
            <v>54.199383245406644</v>
          </cell>
          <cell r="BZ103">
            <v>54.700042099102475</v>
          </cell>
          <cell r="CA103">
            <v>55.217844456964613</v>
          </cell>
          <cell r="CB103">
            <v>55.733346939817153</v>
          </cell>
          <cell r="CC103">
            <v>55.733346939817153</v>
          </cell>
        </row>
        <row r="104">
          <cell r="G104">
            <v>1175.2671155169628</v>
          </cell>
          <cell r="N104">
            <v>111</v>
          </cell>
          <cell r="O104">
            <v>101</v>
          </cell>
          <cell r="P104">
            <v>1096.4960256371633</v>
          </cell>
          <cell r="Q104">
            <v>939.58744436848519</v>
          </cell>
          <cell r="R104">
            <v>756.47260808707892</v>
          </cell>
          <cell r="S104">
            <v>541.34008785706749</v>
          </cell>
          <cell r="T104">
            <v>292.76443884512258</v>
          </cell>
          <cell r="V104">
            <v>101</v>
          </cell>
          <cell r="W104">
            <v>73.496025637163257</v>
          </cell>
          <cell r="X104">
            <v>64.615544368485303</v>
          </cell>
          <cell r="Y104">
            <v>49.784208087078923</v>
          </cell>
          <cell r="Z104">
            <v>33.113687857067475</v>
          </cell>
          <cell r="AA104">
            <v>18.60043884512254</v>
          </cell>
          <cell r="AC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AZ104">
            <v>101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  <cell r="BI104">
            <v>101</v>
          </cell>
          <cell r="BJ104">
            <v>3.4999999999999978</v>
          </cell>
          <cell r="BK104">
            <v>3.5699999999999976</v>
          </cell>
          <cell r="BL104">
            <v>3.7099999999999977</v>
          </cell>
          <cell r="BM104">
            <v>3.9899999999999971</v>
          </cell>
          <cell r="BN104">
            <v>4.8999999999999968</v>
          </cell>
          <cell r="BW104">
            <v>101</v>
          </cell>
          <cell r="BX104">
            <v>54.215939989486415</v>
          </cell>
          <cell r="BY104">
            <v>54.6802197638374</v>
          </cell>
          <cell r="BZ104">
            <v>55.167564685949884</v>
          </cell>
          <cell r="CA104">
            <v>55.64351795395033</v>
          </cell>
          <cell r="CB104">
            <v>56.182743059058012</v>
          </cell>
          <cell r="CC104">
            <v>56.182743059058012</v>
          </cell>
        </row>
        <row r="105">
          <cell r="G105">
            <v>1259.6918792651943</v>
          </cell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577.05615371882868</v>
          </cell>
          <cell r="T105">
            <v>312.62105272751211</v>
          </cell>
          <cell r="V105">
            <v>102</v>
          </cell>
          <cell r="W105">
            <v>78.771089879799547</v>
          </cell>
          <cell r="X105">
            <v>64.678305840759549</v>
          </cell>
          <cell r="Y105">
            <v>49.760633157557663</v>
          </cell>
          <cell r="Z105">
            <v>35.716065861761194</v>
          </cell>
          <cell r="AA105">
            <v>19.856613882389524</v>
          </cell>
          <cell r="AC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AZ105">
            <v>102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  <cell r="BI105">
            <v>102</v>
          </cell>
          <cell r="BJ105">
            <v>3.4999999999999978</v>
          </cell>
          <cell r="BK105">
            <v>3.5699999999999976</v>
          </cell>
          <cell r="BL105">
            <v>3.7099999999999977</v>
          </cell>
          <cell r="BM105">
            <v>3.9899999999999971</v>
          </cell>
          <cell r="BN105">
            <v>4.8999999999999968</v>
          </cell>
          <cell r="BW105">
            <v>102</v>
          </cell>
          <cell r="BX105">
            <v>54.684879988131968</v>
          </cell>
          <cell r="BY105">
            <v>55.13951273920545</v>
          </cell>
          <cell r="BZ105">
            <v>55.594010346323124</v>
          </cell>
          <cell r="CA105">
            <v>56.088662993783274</v>
          </cell>
          <cell r="CB105">
            <v>56.623713763755269</v>
          </cell>
          <cell r="CC105">
            <v>56.623713763755269</v>
          </cell>
        </row>
        <row r="106">
          <cell r="G106">
            <v>1350.1761006314437</v>
          </cell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860.49552272605433</v>
          </cell>
          <cell r="S106">
            <v>618.00483596750428</v>
          </cell>
          <cell r="T106">
            <v>335.07803988454168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54.262281481417745</v>
          </cell>
          <cell r="Z106">
            <v>40.948682248675595</v>
          </cell>
          <cell r="AA106">
            <v>22.456987157029573</v>
          </cell>
          <cell r="AC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AZ106">
            <v>103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  <cell r="BI106">
            <v>103</v>
          </cell>
          <cell r="BJ106">
            <v>3.4999999999999978</v>
          </cell>
          <cell r="BK106">
            <v>3.5699999999999976</v>
          </cell>
          <cell r="BL106">
            <v>3.7099999999999977</v>
          </cell>
          <cell r="BM106">
            <v>3.9899999999999971</v>
          </cell>
          <cell r="BN106">
            <v>4.8999999999999968</v>
          </cell>
          <cell r="BW106">
            <v>103</v>
          </cell>
          <cell r="BX106">
            <v>55.161930117011792</v>
          </cell>
          <cell r="BY106">
            <v>55.583763667062648</v>
          </cell>
          <cell r="BZ106">
            <v>56.050993410894854</v>
          </cell>
          <cell r="CA106">
            <v>56.543352030256841</v>
          </cell>
          <cell r="CB106">
            <v>57.105762100783302</v>
          </cell>
          <cell r="CC106">
            <v>57.105762100783302</v>
          </cell>
        </row>
        <row r="107">
          <cell r="G107">
            <v>1447.1546878700494</v>
          </cell>
          <cell r="N107">
            <v>114</v>
          </cell>
          <cell r="O107">
            <v>104</v>
          </cell>
          <cell r="P107">
            <v>1350.1761006314437</v>
          </cell>
          <cell r="Q107">
            <v>1149.9449849078005</v>
          </cell>
          <cell r="R107">
            <v>925.14066415266529</v>
          </cell>
          <cell r="S107">
            <v>664.55667673079665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76.561534585928484</v>
          </cell>
          <cell r="Y107">
            <v>64.645141426610962</v>
          </cell>
          <cell r="Z107">
            <v>46.551840763292375</v>
          </cell>
          <cell r="AA107">
            <v>25.418978984053808</v>
          </cell>
          <cell r="AC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AZ107">
            <v>104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  <cell r="BI107">
            <v>104</v>
          </cell>
          <cell r="BJ107">
            <v>3.4999999999999978</v>
          </cell>
          <cell r="BK107">
            <v>3.5699999999999976</v>
          </cell>
          <cell r="BL107">
            <v>3.7099999999999977</v>
          </cell>
          <cell r="BM107">
            <v>3.9899999999999971</v>
          </cell>
          <cell r="BN107">
            <v>4.8999999999999968</v>
          </cell>
          <cell r="BW107">
            <v>104</v>
          </cell>
          <cell r="BX107">
            <v>55.627196747503149</v>
          </cell>
          <cell r="BY107">
            <v>56.065526280197865</v>
          </cell>
          <cell r="BZ107">
            <v>56.529534444107448</v>
          </cell>
          <cell r="CA107">
            <v>57.052052961814915</v>
          </cell>
          <cell r="CB107">
            <v>57.593396752318156</v>
          </cell>
          <cell r="CC107">
            <v>57.593396752318156</v>
          </cell>
        </row>
        <row r="108">
          <cell r="G108">
            <v>1551.0937641066464</v>
          </cell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714.74970033901741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84.912110251712647</v>
          </cell>
          <cell r="Y108">
            <v>68.041598132549666</v>
          </cell>
          <cell r="Z108">
            <v>50.193023608220756</v>
          </cell>
          <cell r="AA108">
            <v>25.893282792707737</v>
          </cell>
          <cell r="AC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AZ108">
            <v>105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  <cell r="BI108">
            <v>105</v>
          </cell>
          <cell r="BJ108">
            <v>3.4999999999999978</v>
          </cell>
          <cell r="BK108">
            <v>3.5699999999999976</v>
          </cell>
          <cell r="BL108">
            <v>3.7099999999999977</v>
          </cell>
          <cell r="BM108">
            <v>3.9899999999999971</v>
          </cell>
          <cell r="BN108">
            <v>4.8999999999999968</v>
          </cell>
          <cell r="BW108">
            <v>105</v>
          </cell>
          <cell r="BX108">
            <v>56.108713498260869</v>
          </cell>
          <cell r="BY108">
            <v>56.536952996213088</v>
          </cell>
          <cell r="BZ108">
            <v>57.028694970852825</v>
          </cell>
          <cell r="CA108">
            <v>57.533501441551849</v>
          </cell>
          <cell r="CB108">
            <v>58.077862645108048</v>
          </cell>
          <cell r="CC108">
            <v>58.077862645108048</v>
          </cell>
        </row>
        <row r="109">
          <cell r="G109">
            <v>1662.4929077375689</v>
          </cell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764.999444457398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50.24974411838059</v>
          </cell>
          <cell r="AA109">
            <v>26.200639591064714</v>
          </cell>
          <cell r="AC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AZ109">
            <v>106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  <cell r="BI109">
            <v>106</v>
          </cell>
          <cell r="BJ109">
            <v>3.4999999999999978</v>
          </cell>
          <cell r="BK109">
            <v>3.5699999999999976</v>
          </cell>
          <cell r="BL109">
            <v>3.7099999999999977</v>
          </cell>
          <cell r="BM109">
            <v>3.9899999999999971</v>
          </cell>
          <cell r="BN109">
            <v>4.8999999999999968</v>
          </cell>
          <cell r="BW109">
            <v>106</v>
          </cell>
          <cell r="BX109">
            <v>56.570364089495698</v>
          </cell>
          <cell r="BY109">
            <v>57.029826574193862</v>
          </cell>
          <cell r="BZ109">
            <v>57.485837231091942</v>
          </cell>
          <cell r="CA109">
            <v>58.013385078305383</v>
          </cell>
          <cell r="CB109">
            <v>58.512079069363097</v>
          </cell>
          <cell r="CC109">
            <v>58.512079069363097</v>
          </cell>
        </row>
        <row r="110">
          <cell r="G110">
            <v>1781.8875536304624</v>
          </cell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1142.9638740695787</v>
          </cell>
          <cell r="S110">
            <v>817.11526415301512</v>
          </cell>
          <cell r="T110">
            <v>439.89562338736073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78.293114386776551</v>
          </cell>
          <cell r="Z110">
            <v>52.11581969561712</v>
          </cell>
          <cell r="AA110">
            <v>27.304682134992788</v>
          </cell>
          <cell r="AC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AZ110">
            <v>107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  <cell r="BI110">
            <v>107</v>
          </cell>
          <cell r="BJ110">
            <v>3.4999999999999978</v>
          </cell>
          <cell r="BK110">
            <v>3.5699999999999976</v>
          </cell>
          <cell r="BL110">
            <v>3.7099999999999977</v>
          </cell>
          <cell r="BM110">
            <v>3.9899999999999971</v>
          </cell>
          <cell r="BN110">
            <v>4.8999999999999968</v>
          </cell>
          <cell r="BW110">
            <v>107</v>
          </cell>
          <cell r="BX110">
            <v>57.056278080669266</v>
          </cell>
          <cell r="BY110">
            <v>57.482847825450328</v>
          </cell>
          <cell r="BZ110">
            <v>57.98649247738809</v>
          </cell>
          <cell r="CA110">
            <v>58.445236079436448</v>
          </cell>
          <cell r="CB110">
            <v>58.964592505184726</v>
          </cell>
          <cell r="CC110">
            <v>58.964592505184726</v>
          </cell>
        </row>
        <row r="111">
          <cell r="G111">
            <v>1909.8515666673818</v>
          </cell>
          <cell r="N111">
            <v>118</v>
          </cell>
          <cell r="O111">
            <v>108</v>
          </cell>
          <cell r="P111">
            <v>1781.8875536304624</v>
          </cell>
          <cell r="Q111">
            <v>1521.9101595557779</v>
          </cell>
          <cell r="R111">
            <v>1218.0983316617842</v>
          </cell>
          <cell r="S111">
            <v>870.98663621457001</v>
          </cell>
          <cell r="T111">
            <v>470.41831415844212</v>
          </cell>
          <cell r="V111">
            <v>108</v>
          </cell>
          <cell r="W111">
            <v>119.39464589289355</v>
          </cell>
          <cell r="X111">
            <v>102.97246280176273</v>
          </cell>
          <cell r="Y111">
            <v>75.134457592205536</v>
          </cell>
          <cell r="Z111">
            <v>53.871372061554894</v>
          </cell>
          <cell r="AA111">
            <v>30.522690771081386</v>
          </cell>
          <cell r="AC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AZ111">
            <v>108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  <cell r="BI111">
            <v>108</v>
          </cell>
          <cell r="BJ111">
            <v>3.4999999999999978</v>
          </cell>
          <cell r="BK111">
            <v>3.5699999999999976</v>
          </cell>
          <cell r="BL111">
            <v>3.7099999999999977</v>
          </cell>
          <cell r="BM111">
            <v>3.9899999999999971</v>
          </cell>
          <cell r="BN111">
            <v>4.8999999999999968</v>
          </cell>
          <cell r="BW111">
            <v>108</v>
          </cell>
          <cell r="BX111">
            <v>57.514368600997656</v>
          </cell>
          <cell r="BY111">
            <v>57.976700676970481</v>
          </cell>
          <cell r="BZ111">
            <v>58.403392312856369</v>
          </cell>
          <cell r="CA111">
            <v>58.891634238248166</v>
          </cell>
          <cell r="CB111">
            <v>59.406429375981553</v>
          </cell>
          <cell r="CC111">
            <v>59.406429375981553</v>
          </cell>
        </row>
        <row r="112">
          <cell r="G112">
            <v>2047</v>
          </cell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1300.0359614304869</v>
          </cell>
          <cell r="S112">
            <v>930.28869812368168</v>
          </cell>
          <cell r="T112">
            <v>503.05490266018842</v>
          </cell>
          <cell r="V112">
            <v>109</v>
          </cell>
          <cell r="W112">
            <v>127.96401303691937</v>
          </cell>
          <cell r="X112">
            <v>102.8005682081639</v>
          </cell>
          <cell r="Y112">
            <v>81.937629768702664</v>
          </cell>
          <cell r="Z112">
            <v>59.302061909111671</v>
          </cell>
          <cell r="AA112">
            <v>32.636588501746303</v>
          </cell>
          <cell r="AC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AZ112">
            <v>109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  <cell r="BI112">
            <v>109</v>
          </cell>
          <cell r="BJ112">
            <v>3.4999999999999978</v>
          </cell>
          <cell r="BK112">
            <v>3.5699999999999976</v>
          </cell>
          <cell r="BL112">
            <v>3.7099999999999977</v>
          </cell>
          <cell r="BM112">
            <v>3.9899999999999971</v>
          </cell>
          <cell r="BN112">
            <v>4.8999999999999968</v>
          </cell>
          <cell r="BW112">
            <v>109</v>
          </cell>
          <cell r="BX112">
            <v>58.004611321594084</v>
          </cell>
          <cell r="BY112">
            <v>58.405793781313918</v>
          </cell>
          <cell r="BZ112">
            <v>58.856036029007392</v>
          </cell>
          <cell r="CA112">
            <v>59.330917532960491</v>
          </cell>
          <cell r="CB112">
            <v>59.873715166188049</v>
          </cell>
          <cell r="CC112">
            <v>59.873715166188049</v>
          </cell>
        </row>
        <row r="113">
          <cell r="G113">
            <v>2193.9920512743265</v>
          </cell>
          <cell r="N113">
            <v>120</v>
          </cell>
          <cell r="O113">
            <v>110</v>
          </cell>
          <cell r="P113">
            <v>2047</v>
          </cell>
          <cell r="Q113">
            <v>1740.5640999999998</v>
          </cell>
          <cell r="R113">
            <v>1395.6445999999999</v>
          </cell>
          <cell r="S113">
            <v>999.75480000000005</v>
          </cell>
          <cell r="T113">
            <v>541.22680000000003</v>
          </cell>
          <cell r="V113">
            <v>110</v>
          </cell>
          <cell r="W113">
            <v>137.1484333326182</v>
          </cell>
          <cell r="X113">
            <v>115.85337223605802</v>
          </cell>
          <cell r="Y113">
            <v>95.608638569513005</v>
          </cell>
          <cell r="Z113">
            <v>69.466101876318362</v>
          </cell>
          <cell r="AA113">
            <v>38.171897339811608</v>
          </cell>
          <cell r="AC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AZ113">
            <v>110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  <cell r="BI113">
            <v>110</v>
          </cell>
          <cell r="BJ113">
            <v>3.4999999999999978</v>
          </cell>
          <cell r="BK113">
            <v>3.5699999999999976</v>
          </cell>
          <cell r="BL113">
            <v>3.7099999999999977</v>
          </cell>
          <cell r="BM113">
            <v>3.9899999999999971</v>
          </cell>
          <cell r="BN113">
            <v>4.8999999999999968</v>
          </cell>
          <cell r="BW113">
            <v>110</v>
          </cell>
          <cell r="BX113">
            <v>58.459196425189646</v>
          </cell>
          <cell r="BY113">
            <v>58.885795775686852</v>
          </cell>
          <cell r="BZ113">
            <v>59.331927193473653</v>
          </cell>
          <cell r="CA113">
            <v>59.828220158602626</v>
          </cell>
          <cell r="CB113">
            <v>60.363095768298777</v>
          </cell>
          <cell r="CC113">
            <v>60.363095768298777</v>
          </cell>
        </row>
        <row r="114">
          <cell r="G114">
            <v>2351.5342310339256</v>
          </cell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583.60188563897088</v>
          </cell>
          <cell r="V114">
            <v>111</v>
          </cell>
          <cell r="W114">
            <v>146.99205127432651</v>
          </cell>
          <cell r="X114">
            <v>128.49772848059888</v>
          </cell>
          <cell r="Y114">
            <v>104.82656386651183</v>
          </cell>
          <cell r="Z114">
            <v>76.83709956031214</v>
          </cell>
          <cell r="AA114">
            <v>42.375085638970859</v>
          </cell>
          <cell r="AC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AZ114">
            <v>111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  <cell r="BI114">
            <v>111</v>
          </cell>
          <cell r="BJ114">
            <v>3.4999999999999978</v>
          </cell>
          <cell r="BK114">
            <v>3.5699999999999976</v>
          </cell>
          <cell r="BL114">
            <v>3.7099999999999977</v>
          </cell>
          <cell r="BM114">
            <v>3.9899999999999971</v>
          </cell>
          <cell r="BN114">
            <v>4.8999999999999968</v>
          </cell>
          <cell r="BW114">
            <v>111</v>
          </cell>
          <cell r="BX114">
            <v>58.946408675687671</v>
          </cell>
          <cell r="BY114">
            <v>59.361287240722291</v>
          </cell>
          <cell r="BZ114">
            <v>59.832224211633438</v>
          </cell>
          <cell r="CA114">
            <v>60.326839752914957</v>
          </cell>
          <cell r="CB114">
            <v>60.887295792720067</v>
          </cell>
          <cell r="CC114">
            <v>60.887295792720067</v>
          </cell>
        </row>
        <row r="115">
          <cell r="G115">
            <v>2520.3837585303886</v>
          </cell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39.554685585019456</v>
          </cell>
          <cell r="AC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AZ115">
            <v>112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  <cell r="BI115">
            <v>112</v>
          </cell>
          <cell r="BJ115">
            <v>3.4999999999999978</v>
          </cell>
          <cell r="BK115">
            <v>3.5699999999999976</v>
          </cell>
          <cell r="BL115">
            <v>3.7099999999999977</v>
          </cell>
          <cell r="BM115">
            <v>3.9899999999999971</v>
          </cell>
          <cell r="BN115">
            <v>4.8999999999999968</v>
          </cell>
          <cell r="BW115">
            <v>112</v>
          </cell>
          <cell r="BX115">
            <v>59.404833394530556</v>
          </cell>
          <cell r="BY115">
            <v>59.846737906797472</v>
          </cell>
          <cell r="BZ115">
            <v>60.304169527518312</v>
          </cell>
          <cell r="CA115">
            <v>60.81372235837329</v>
          </cell>
          <cell r="CB115">
            <v>61.325402417517608</v>
          </cell>
          <cell r="CC115">
            <v>61.325402417517608</v>
          </cell>
        </row>
        <row r="116">
          <cell r="G116">
            <v>2701.3522012628878</v>
          </cell>
          <cell r="N116">
            <v>123</v>
          </cell>
          <cell r="O116">
            <v>113</v>
          </cell>
          <cell r="P116">
            <v>2520.3837585303886</v>
          </cell>
          <cell r="Q116">
            <v>2150.1393844022746</v>
          </cell>
          <cell r="R116">
            <v>1727.7230664725814</v>
          </cell>
          <cell r="S116">
            <v>1235.7441568074496</v>
          </cell>
          <cell r="T116">
            <v>664.12112037275745</v>
          </cell>
          <cell r="V116">
            <v>113</v>
          </cell>
          <cell r="W116">
            <v>168.849527496463</v>
          </cell>
          <cell r="X116">
            <v>145.45645244585285</v>
          </cell>
          <cell r="Y116">
            <v>118.33303875296269</v>
          </cell>
          <cell r="Z116">
            <v>80.435389100481871</v>
          </cell>
          <cell r="AA116">
            <v>40.964549148767105</v>
          </cell>
          <cell r="AC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AZ116">
            <v>113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  <cell r="BI116">
            <v>113</v>
          </cell>
          <cell r="BJ116">
            <v>3.4999999999999978</v>
          </cell>
          <cell r="BK116">
            <v>3.5699999999999976</v>
          </cell>
          <cell r="BL116">
            <v>3.7099999999999977</v>
          </cell>
          <cell r="BM116">
            <v>3.9899999999999971</v>
          </cell>
          <cell r="BN116">
            <v>4.8999999999999968</v>
          </cell>
          <cell r="BW116">
            <v>113</v>
          </cell>
          <cell r="BX116">
            <v>59.888345847910635</v>
          </cell>
          <cell r="BY116">
            <v>60.317424537313364</v>
          </cell>
          <cell r="BZ116">
            <v>60.792114907598766</v>
          </cell>
          <cell r="CA116">
            <v>61.268918714801863</v>
          </cell>
          <cell r="CB116">
            <v>61.763255111182012</v>
          </cell>
          <cell r="CC116">
            <v>61.763255111182012</v>
          </cell>
        </row>
        <row r="117">
          <cell r="G117">
            <v>2895.3093757400989</v>
          </cell>
          <cell r="N117">
            <v>124</v>
          </cell>
          <cell r="O117">
            <v>114</v>
          </cell>
          <cell r="P117">
            <v>2701.3522012628878</v>
          </cell>
          <cell r="Q117">
            <v>2306.1443742181273</v>
          </cell>
          <cell r="R117">
            <v>1846.3742295631837</v>
          </cell>
          <cell r="S117">
            <v>1317.1793333357841</v>
          </cell>
          <cell r="T117">
            <v>708.83481761138182</v>
          </cell>
          <cell r="V117">
            <v>114</v>
          </cell>
          <cell r="W117">
            <v>180.96844273249917</v>
          </cell>
          <cell r="X117">
            <v>156.0049898158527</v>
          </cell>
          <cell r="Y117">
            <v>118.65116309060227</v>
          </cell>
          <cell r="Z117">
            <v>81.435176528334523</v>
          </cell>
          <cell r="AA117">
            <v>44.713697238624377</v>
          </cell>
          <cell r="AC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AZ117">
            <v>114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  <cell r="BI117">
            <v>114</v>
          </cell>
          <cell r="BJ117">
            <v>3.4999999999999978</v>
          </cell>
          <cell r="BK117">
            <v>3.5699999999999976</v>
          </cell>
          <cell r="BL117">
            <v>3.7099999999999977</v>
          </cell>
          <cell r="BM117">
            <v>3.9899999999999971</v>
          </cell>
          <cell r="BN117">
            <v>4.8999999999999968</v>
          </cell>
          <cell r="BW117">
            <v>114</v>
          </cell>
          <cell r="BX117">
            <v>60.351265141991014</v>
          </cell>
          <cell r="BY117">
            <v>60.799888573894002</v>
          </cell>
          <cell r="BZ117">
            <v>61.243116472404502</v>
          </cell>
          <cell r="CA117">
            <v>61.704131748301592</v>
          </cell>
          <cell r="CB117">
            <v>62.208401395227092</v>
          </cell>
          <cell r="CC117">
            <v>62.208401395227092</v>
          </cell>
        </row>
        <row r="118">
          <cell r="G118">
            <v>3103.1875282132928</v>
          </cell>
          <cell r="N118">
            <v>125</v>
          </cell>
          <cell r="O118">
            <v>115</v>
          </cell>
          <cell r="P118">
            <v>2895.3093757400989</v>
          </cell>
          <cell r="Q118">
            <v>2461.8815621918061</v>
          </cell>
          <cell r="R118">
            <v>1967.6522517529711</v>
          </cell>
          <cell r="S118">
            <v>1404.8041091090961</v>
          </cell>
          <cell r="T118">
            <v>756.54433988088772</v>
          </cell>
          <cell r="V118">
            <v>115</v>
          </cell>
          <cell r="W118">
            <v>193.95717447721108</v>
          </cell>
          <cell r="X118">
            <v>155.73718797367883</v>
          </cell>
          <cell r="Y118">
            <v>121.27802218978741</v>
          </cell>
          <cell r="Z118">
            <v>87.624775773311967</v>
          </cell>
          <cell r="AA118">
            <v>47.709522269505896</v>
          </cell>
          <cell r="AC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AZ118">
            <v>115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  <cell r="BI118">
            <v>115</v>
          </cell>
          <cell r="BJ118">
            <v>3.4999999999999978</v>
          </cell>
          <cell r="BK118">
            <v>3.5699999999999976</v>
          </cell>
          <cell r="BL118">
            <v>3.7099999999999977</v>
          </cell>
          <cell r="BM118">
            <v>3.9899999999999971</v>
          </cell>
          <cell r="BN118">
            <v>4.8999999999999968</v>
          </cell>
          <cell r="BW118">
            <v>115</v>
          </cell>
          <cell r="BX118">
            <v>60.831133697131506</v>
          </cell>
          <cell r="BY118">
            <v>61.243248091815815</v>
          </cell>
          <cell r="BZ118">
            <v>61.675212921663949</v>
          </cell>
          <cell r="CA118">
            <v>62.148989256532012</v>
          </cell>
          <cell r="CB118">
            <v>62.649040157934259</v>
          </cell>
          <cell r="CC118">
            <v>62.649040157934259</v>
          </cell>
        </row>
        <row r="119">
          <cell r="G119">
            <v>3325.985815475135</v>
          </cell>
          <cell r="N119">
            <v>126</v>
          </cell>
          <cell r="O119">
            <v>116</v>
          </cell>
          <cell r="P119">
            <v>3103.1875282132928</v>
          </cell>
          <cell r="Q119">
            <v>2634.2958927002642</v>
          </cell>
          <cell r="R119">
            <v>2106.4436941511831</v>
          </cell>
          <cell r="S119">
            <v>1506.5975449475536</v>
          </cell>
          <cell r="T119">
            <v>811.48353862777606</v>
          </cell>
          <cell r="V119">
            <v>116</v>
          </cell>
          <cell r="W119">
            <v>207.87815247319395</v>
          </cell>
          <cell r="X119">
            <v>172.41433050845808</v>
          </cell>
          <cell r="Y119">
            <v>138.79144239821198</v>
          </cell>
          <cell r="Z119">
            <v>101.79343583845753</v>
          </cell>
          <cell r="AA119">
            <v>54.939198746888337</v>
          </cell>
          <cell r="AC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AZ119">
            <v>116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  <cell r="BI119">
            <v>116</v>
          </cell>
          <cell r="BJ119">
            <v>3.4999999999999978</v>
          </cell>
          <cell r="BK119">
            <v>3.5699999999999976</v>
          </cell>
          <cell r="BL119">
            <v>3.7099999999999977</v>
          </cell>
          <cell r="BM119">
            <v>3.9899999999999971</v>
          </cell>
          <cell r="BN119">
            <v>4.8999999999999968</v>
          </cell>
          <cell r="BW119">
            <v>116</v>
          </cell>
          <cell r="BX119">
            <v>61.298477193800437</v>
          </cell>
          <cell r="BY119">
            <v>61.703964007212051</v>
          </cell>
          <cell r="BZ119">
            <v>62.146641901073465</v>
          </cell>
          <cell r="CA119">
            <v>62.619064531717058</v>
          </cell>
          <cell r="CB119">
            <v>63.135195059738784</v>
          </cell>
          <cell r="CC119">
            <v>63.135195059738784</v>
          </cell>
        </row>
        <row r="120">
          <cell r="G120">
            <v>3564.7751072609281</v>
          </cell>
          <cell r="N120">
            <v>127</v>
          </cell>
          <cell r="O120">
            <v>117</v>
          </cell>
          <cell r="P120">
            <v>3325.985815475135</v>
          </cell>
          <cell r="Q120">
            <v>2825.4249502461275</v>
          </cell>
          <cell r="R120">
            <v>2260.0073616153541</v>
          </cell>
          <cell r="S120">
            <v>1618.0920992286531</v>
          </cell>
          <cell r="T120">
            <v>872.40607939912786</v>
          </cell>
          <cell r="V120">
            <v>117</v>
          </cell>
          <cell r="W120">
            <v>222.79828726184223</v>
          </cell>
          <cell r="X120">
            <v>191.12905754586336</v>
          </cell>
          <cell r="Y120">
            <v>153.56366746417098</v>
          </cell>
          <cell r="Z120">
            <v>111.49455428109945</v>
          </cell>
          <cell r="AA120">
            <v>60.922540771351805</v>
          </cell>
          <cell r="AC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AZ120">
            <v>117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  <cell r="BI120">
            <v>117</v>
          </cell>
          <cell r="BJ120">
            <v>3.4999999999999978</v>
          </cell>
          <cell r="BK120">
            <v>3.5699999999999976</v>
          </cell>
          <cell r="BL120">
            <v>3.7099999999999977</v>
          </cell>
          <cell r="BM120">
            <v>3.9899999999999971</v>
          </cell>
          <cell r="BN120">
            <v>4.8999999999999968</v>
          </cell>
          <cell r="BW120">
            <v>117</v>
          </cell>
          <cell r="BX120">
            <v>61.774756475513705</v>
          </cell>
          <cell r="BY120">
            <v>62.185509561595495</v>
          </cell>
          <cell r="BZ120">
            <v>62.619406394822036</v>
          </cell>
          <cell r="CA120">
            <v>63.115741365011118</v>
          </cell>
          <cell r="CB120">
            <v>63.621420229846272</v>
          </cell>
          <cell r="CC120">
            <v>63.621420229846272</v>
          </cell>
        </row>
        <row r="121">
          <cell r="G121">
            <v>3820.7031333347636</v>
          </cell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1738.8972973218808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204.99036843638714</v>
          </cell>
          <cell r="Y121">
            <v>166.17857638643363</v>
          </cell>
          <cell r="Z121">
            <v>120.80519809322777</v>
          </cell>
          <cell r="AA121">
            <v>63.703863767591884</v>
          </cell>
          <cell r="AC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AZ121">
            <v>118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  <cell r="BI121">
            <v>118</v>
          </cell>
          <cell r="BJ121">
            <v>3.4999999999999978</v>
          </cell>
          <cell r="BK121">
            <v>3.5699999999999976</v>
          </cell>
          <cell r="BL121">
            <v>3.7099999999999977</v>
          </cell>
          <cell r="BM121">
            <v>3.9899999999999971</v>
          </cell>
          <cell r="BN121">
            <v>4.8999999999999968</v>
          </cell>
          <cell r="BW121">
            <v>118</v>
          </cell>
          <cell r="BX121">
            <v>62.246455046493132</v>
          </cell>
          <cell r="BY121">
            <v>62.6588254638406</v>
          </cell>
          <cell r="BZ121">
            <v>63.11320815441082</v>
          </cell>
          <cell r="CA121">
            <v>63.597816859967899</v>
          </cell>
          <cell r="CB121">
            <v>64.112208257096498</v>
          </cell>
          <cell r="CC121">
            <v>64.112208257096498</v>
          </cell>
        </row>
        <row r="122">
          <cell r="G122">
            <v>4095</v>
          </cell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1864.8851993806979</v>
          </cell>
          <cell r="T122">
            <v>998.73179905370728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125.9879020588171</v>
          </cell>
          <cell r="AA122">
            <v>62.621855886987532</v>
          </cell>
          <cell r="AC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AZ122">
            <v>119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  <cell r="BI122">
            <v>119</v>
          </cell>
          <cell r="BJ122">
            <v>3.4999999999999978</v>
          </cell>
          <cell r="BK122">
            <v>3.5699999999999976</v>
          </cell>
          <cell r="BL122">
            <v>3.7099999999999977</v>
          </cell>
          <cell r="BM122">
            <v>3.9899999999999971</v>
          </cell>
          <cell r="BN122">
            <v>4.8999999999999968</v>
          </cell>
          <cell r="BW122">
            <v>119</v>
          </cell>
          <cell r="BX122">
            <v>62.719198446077925</v>
          </cell>
          <cell r="BY122">
            <v>63.143850498495951</v>
          </cell>
          <cell r="BZ122">
            <v>63.587780384292174</v>
          </cell>
          <cell r="CA122">
            <v>64.086914318165668</v>
          </cell>
          <cell r="CB122">
            <v>64.544115824180381</v>
          </cell>
          <cell r="CC122">
            <v>64.544115824180381</v>
          </cell>
        </row>
        <row r="123">
          <cell r="G123">
            <v>4388.9841025486576</v>
          </cell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1987.713</v>
          </cell>
          <cell r="T123">
            <v>1066.3380000000002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122.82780061930202</v>
          </cell>
          <cell r="AA123">
            <v>67.606200946292915</v>
          </cell>
          <cell r="AC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AZ123">
            <v>120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  <cell r="BI123">
            <v>120</v>
          </cell>
          <cell r="BJ123">
            <v>3.4999999999999978</v>
          </cell>
          <cell r="BK123">
            <v>3.5699999999999976</v>
          </cell>
          <cell r="BL123">
            <v>3.7099999999999977</v>
          </cell>
          <cell r="BM123">
            <v>3.9899999999999971</v>
          </cell>
          <cell r="BN123">
            <v>4.8999999999999968</v>
          </cell>
          <cell r="BW123">
            <v>120</v>
          </cell>
          <cell r="BX123">
            <v>63.195184230627639</v>
          </cell>
          <cell r="BY123">
            <v>63.614335426471264</v>
          </cell>
          <cell r="BZ123">
            <v>64.074598905166155</v>
          </cell>
          <cell r="CA123">
            <v>64.510490526378703</v>
          </cell>
          <cell r="CB123">
            <v>65.008988660259348</v>
          </cell>
          <cell r="CC123">
            <v>65.008988660259348</v>
          </cell>
        </row>
        <row r="124">
          <cell r="G124">
            <v>4704.0684620678521</v>
          </cell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2975.2923231177347</v>
          </cell>
          <cell r="S124">
            <v>2118.5626263002373</v>
          </cell>
          <cell r="T124">
            <v>1139.8191714318864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183.32132311773466</v>
          </cell>
          <cell r="Z124">
            <v>130.84962630023733</v>
          </cell>
          <cell r="AA124">
            <v>73.481171431886196</v>
          </cell>
          <cell r="AC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AZ124">
            <v>121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  <cell r="BI124">
            <v>121</v>
          </cell>
          <cell r="BJ124">
            <v>3.4999999999999978</v>
          </cell>
          <cell r="BK124">
            <v>3.5699999999999976</v>
          </cell>
          <cell r="BL124">
            <v>3.7099999999999977</v>
          </cell>
          <cell r="BM124">
            <v>3.9899999999999971</v>
          </cell>
          <cell r="BN124">
            <v>4.8999999999999968</v>
          </cell>
          <cell r="BW124">
            <v>121</v>
          </cell>
          <cell r="BX124">
            <v>63.664443944555515</v>
          </cell>
          <cell r="BY124">
            <v>64.08992124447893</v>
          </cell>
          <cell r="BZ124">
            <v>64.496059142122775</v>
          </cell>
          <cell r="CA124">
            <v>64.961730296812547</v>
          </cell>
          <cell r="CB124">
            <v>65.446984207646778</v>
          </cell>
          <cell r="CC124">
            <v>65.446984207646778</v>
          </cell>
        </row>
        <row r="125">
          <cell r="G125">
            <v>5041.7675170607781</v>
          </cell>
          <cell r="N125">
            <v>132</v>
          </cell>
          <cell r="O125">
            <v>122</v>
          </cell>
          <cell r="P125">
            <v>4704.0684620678521</v>
          </cell>
          <cell r="Q125">
            <v>3986.6980216025049</v>
          </cell>
          <cell r="R125">
            <v>3179.9502803578685</v>
          </cell>
          <cell r="S125">
            <v>2267.3609987167047</v>
          </cell>
          <cell r="T125">
            <v>1221.1761727528144</v>
          </cell>
          <cell r="V125">
            <v>122</v>
          </cell>
          <cell r="W125">
            <v>315.08435951919455</v>
          </cell>
          <cell r="X125">
            <v>255.18373761563635</v>
          </cell>
          <cell r="Y125">
            <v>204.65795724013378</v>
          </cell>
          <cell r="Z125">
            <v>148.79837241646737</v>
          </cell>
          <cell r="AA125">
            <v>81.357001320928021</v>
          </cell>
          <cell r="AC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AZ125">
            <v>122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  <cell r="BI125">
            <v>122</v>
          </cell>
          <cell r="BJ125">
            <v>3.4999999999999978</v>
          </cell>
          <cell r="BK125">
            <v>3.5699999999999976</v>
          </cell>
          <cell r="BL125">
            <v>3.7099999999999977</v>
          </cell>
          <cell r="BM125">
            <v>3.9899999999999971</v>
          </cell>
          <cell r="BN125">
            <v>4.8999999999999968</v>
          </cell>
          <cell r="BW125">
            <v>122</v>
          </cell>
          <cell r="BX125">
            <v>64.144650363204718</v>
          </cell>
          <cell r="BY125">
            <v>64.529926517844856</v>
          </cell>
          <cell r="BZ125">
            <v>64.966572826437002</v>
          </cell>
          <cell r="CA125">
            <v>65.410393731710073</v>
          </cell>
          <cell r="CB125">
            <v>65.931924820772295</v>
          </cell>
          <cell r="CC125">
            <v>65.931924820772295</v>
          </cell>
        </row>
        <row r="126">
          <cell r="G126">
            <v>5403.704402525771</v>
          </cell>
          <cell r="N126">
            <v>133</v>
          </cell>
          <cell r="O126">
            <v>123</v>
          </cell>
          <cell r="P126">
            <v>5041.7675170607781</v>
          </cell>
          <cell r="Q126">
            <v>4270.8812637021847</v>
          </cell>
          <cell r="R126">
            <v>3414.7891393052651</v>
          </cell>
          <cell r="S126">
            <v>2441.7280085125349</v>
          </cell>
          <cell r="T126">
            <v>1313.3804381943328</v>
          </cell>
          <cell r="V126">
            <v>123</v>
          </cell>
          <cell r="W126">
            <v>337.69905499292599</v>
          </cell>
          <cell r="X126">
            <v>284.18324209967977</v>
          </cell>
          <cell r="Y126">
            <v>234.8388589473966</v>
          </cell>
          <cell r="Z126">
            <v>174.3670097958302</v>
          </cell>
          <cell r="AA126">
            <v>92.204265441518373</v>
          </cell>
          <cell r="AC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AZ126">
            <v>123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  <cell r="BI126">
            <v>123</v>
          </cell>
          <cell r="BJ126">
            <v>3.4999999999999978</v>
          </cell>
          <cell r="BK126">
            <v>3.5699999999999976</v>
          </cell>
          <cell r="BL126">
            <v>3.7099999999999977</v>
          </cell>
          <cell r="BM126">
            <v>3.9899999999999971</v>
          </cell>
          <cell r="BN126">
            <v>4.8999999999999968</v>
          </cell>
          <cell r="BW126">
            <v>123</v>
          </cell>
          <cell r="BX126">
            <v>64.610477430073331</v>
          </cell>
          <cell r="BY126">
            <v>65.01722816173536</v>
          </cell>
          <cell r="BZ126">
            <v>65.437708691123376</v>
          </cell>
          <cell r="CA126">
            <v>65.930064093611065</v>
          </cell>
          <cell r="CB126">
            <v>66.416167338833802</v>
          </cell>
          <cell r="CC126">
            <v>66.416167338833802</v>
          </cell>
        </row>
        <row r="127">
          <cell r="G127">
            <v>5791.6187514801986</v>
          </cell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3670.1960301955037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320.64636712396259</v>
          </cell>
          <cell r="Y127">
            <v>255.40689089023863</v>
          </cell>
          <cell r="Z127">
            <v>182.31084935397939</v>
          </cell>
          <cell r="AA127">
            <v>102.39011526741933</v>
          </cell>
          <cell r="AC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AZ127">
            <v>124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  <cell r="BI127">
            <v>124</v>
          </cell>
          <cell r="BJ127">
            <v>3.4999999999999978</v>
          </cell>
          <cell r="BK127">
            <v>3.5699999999999976</v>
          </cell>
          <cell r="BL127">
            <v>3.7099999999999977</v>
          </cell>
          <cell r="BM127">
            <v>3.9899999999999971</v>
          </cell>
          <cell r="BN127">
            <v>4.8999999999999968</v>
          </cell>
          <cell r="BW127">
            <v>124</v>
          </cell>
          <cell r="BX127">
            <v>65.094839190509248</v>
          </cell>
          <cell r="BY127">
            <v>65.495043356939604</v>
          </cell>
          <cell r="BZ127">
            <v>65.945172389202313</v>
          </cell>
          <cell r="CA127">
            <v>66.409155912065103</v>
          </cell>
          <cell r="CB127">
            <v>66.943644127984214</v>
          </cell>
          <cell r="CC127">
            <v>66.943644127984214</v>
          </cell>
        </row>
        <row r="128">
          <cell r="G128">
            <v>6207.3750564265865</v>
          </cell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2819.9391700957085</v>
          </cell>
          <cell r="T128">
            <v>1508.7166847605918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269.84220643647541</v>
          </cell>
          <cell r="Z128">
            <v>195.90031222919424</v>
          </cell>
          <cell r="AA128">
            <v>92.946131298839646</v>
          </cell>
          <cell r="AC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AZ128">
            <v>125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  <cell r="BI128">
            <v>125</v>
          </cell>
          <cell r="BJ128">
            <v>3.4999999999999978</v>
          </cell>
          <cell r="BK128">
            <v>3.5699999999999976</v>
          </cell>
          <cell r="BL128">
            <v>3.7099999999999977</v>
          </cell>
          <cell r="BM128">
            <v>3.9899999999999971</v>
          </cell>
          <cell r="BN128">
            <v>4.8999999999999968</v>
          </cell>
          <cell r="BW128">
            <v>125</v>
          </cell>
          <cell r="BX128">
            <v>65.557283526381681</v>
          </cell>
          <cell r="BY128">
            <v>65.98276486592421</v>
          </cell>
          <cell r="BZ128">
            <v>66.4159903320772</v>
          </cell>
          <cell r="CA128">
            <v>66.913759639770348</v>
          </cell>
          <cell r="CB128">
            <v>67.365148137773829</v>
          </cell>
          <cell r="CC128">
            <v>67.365148137773829</v>
          </cell>
        </row>
        <row r="129">
          <cell r="G129">
            <v>6652.971630950271</v>
          </cell>
          <cell r="N129">
            <v>136</v>
          </cell>
          <cell r="O129">
            <v>126</v>
          </cell>
          <cell r="P129">
            <v>6207.3750564265865</v>
          </cell>
          <cell r="Q129">
            <v>5281.855435513382</v>
          </cell>
          <cell r="R129">
            <v>4229.7053634490758</v>
          </cell>
          <cell r="S129">
            <v>3005.6110023217534</v>
          </cell>
          <cell r="T129">
            <v>1607.710139614486</v>
          </cell>
          <cell r="V129">
            <v>126</v>
          </cell>
          <cell r="W129">
            <v>415.7563049463879</v>
          </cell>
          <cell r="X129">
            <v>363.033629881249</v>
          </cell>
          <cell r="Y129">
            <v>289.66712681709669</v>
          </cell>
          <cell r="Z129">
            <v>185.6718322260449</v>
          </cell>
          <cell r="AA129">
            <v>98.993454853894264</v>
          </cell>
          <cell r="AC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AZ129">
            <v>126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  <cell r="BI129">
            <v>126</v>
          </cell>
          <cell r="BJ129">
            <v>3.4999999999999978</v>
          </cell>
          <cell r="BK129">
            <v>3.5699999999999976</v>
          </cell>
          <cell r="BL129">
            <v>3.7099999999999977</v>
          </cell>
          <cell r="BM129">
            <v>3.9899999999999971</v>
          </cell>
          <cell r="BN129">
            <v>4.8999999999999968</v>
          </cell>
          <cell r="BW129">
            <v>126</v>
          </cell>
          <cell r="BX129">
            <v>66.045736622847244</v>
          </cell>
          <cell r="BY129">
            <v>66.452658556651528</v>
          </cell>
          <cell r="BZ129">
            <v>66.913410372989176</v>
          </cell>
          <cell r="CA129">
            <v>67.338827640894579</v>
          </cell>
          <cell r="CB129">
            <v>67.805932436822431</v>
          </cell>
          <cell r="CC129">
            <v>67.805932436822431</v>
          </cell>
        </row>
        <row r="130">
          <cell r="G130">
            <v>7130.5502145218443</v>
          </cell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4507.3882799688081</v>
          </cell>
          <cell r="S130">
            <v>3196.752868671605</v>
          </cell>
          <cell r="T130">
            <v>1713.1401949696949</v>
          </cell>
          <cell r="V130">
            <v>127</v>
          </cell>
          <cell r="W130">
            <v>445.59657452368447</v>
          </cell>
          <cell r="X130">
            <v>376.49693660982393</v>
          </cell>
          <cell r="Y130">
            <v>277.68291651973232</v>
          </cell>
          <cell r="Z130">
            <v>191.14186634985163</v>
          </cell>
          <cell r="AA130">
            <v>105.43005535520888</v>
          </cell>
          <cell r="AC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AZ130">
            <v>127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  <cell r="BI130">
            <v>127</v>
          </cell>
          <cell r="BJ130">
            <v>3.4999999999999978</v>
          </cell>
          <cell r="BK130">
            <v>3.5699999999999976</v>
          </cell>
          <cell r="BL130">
            <v>3.7099999999999977</v>
          </cell>
          <cell r="BM130">
            <v>3.9899999999999971</v>
          </cell>
          <cell r="BN130">
            <v>4.8999999999999968</v>
          </cell>
          <cell r="BW130">
            <v>127</v>
          </cell>
          <cell r="BX130">
            <v>66.504847055084383</v>
          </cell>
          <cell r="BY130">
            <v>66.937552520119667</v>
          </cell>
          <cell r="BZ130">
            <v>67.337301530636509</v>
          </cell>
          <cell r="CA130">
            <v>67.764372611025223</v>
          </cell>
          <cell r="CB130">
            <v>68.238025698473677</v>
          </cell>
          <cell r="CC130">
            <v>68.238025698473677</v>
          </cell>
        </row>
        <row r="131">
          <cell r="G131">
            <v>7642.4062666695281</v>
          </cell>
          <cell r="N131">
            <v>138</v>
          </cell>
          <cell r="O131">
            <v>128</v>
          </cell>
          <cell r="P131">
            <v>7130.5502145218443</v>
          </cell>
          <cell r="Q131">
            <v>6033.1585365069323</v>
          </cell>
          <cell r="R131">
            <v>4796.0080742873924</v>
          </cell>
          <cell r="S131">
            <v>3409.1160575628937</v>
          </cell>
          <cell r="T131">
            <v>1828.9861300248531</v>
          </cell>
          <cell r="V131">
            <v>128</v>
          </cell>
          <cell r="W131">
            <v>477.57858357157329</v>
          </cell>
          <cell r="X131">
            <v>374.80616438372635</v>
          </cell>
          <cell r="Y131">
            <v>288.61979431858435</v>
          </cell>
          <cell r="Z131">
            <v>212.3631888912887</v>
          </cell>
          <cell r="AA131">
            <v>115.84593505515818</v>
          </cell>
          <cell r="AC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AZ131">
            <v>128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  <cell r="BI131">
            <v>128</v>
          </cell>
          <cell r="BJ131">
            <v>3.4999999999999978</v>
          </cell>
          <cell r="BK131">
            <v>3.5699999999999976</v>
          </cell>
          <cell r="BL131">
            <v>3.7099999999999977</v>
          </cell>
          <cell r="BM131">
            <v>3.9899999999999971</v>
          </cell>
          <cell r="BN131">
            <v>4.8999999999999968</v>
          </cell>
          <cell r="BW131">
            <v>128</v>
          </cell>
          <cell r="BX131">
            <v>66.996909432729709</v>
          </cell>
          <cell r="BY131">
            <v>67.363246626056906</v>
          </cell>
          <cell r="BZ131">
            <v>67.765676901237285</v>
          </cell>
          <cell r="CA131">
            <v>68.20499535002773</v>
          </cell>
          <cell r="CB131">
            <v>68.68388418186646</v>
          </cell>
          <cell r="CC131">
            <v>68.68388418186646</v>
          </cell>
        </row>
        <row r="132">
          <cell r="G132">
            <v>8191</v>
          </cell>
          <cell r="N132">
            <v>139</v>
          </cell>
          <cell r="O132">
            <v>129</v>
          </cell>
          <cell r="P132">
            <v>7642.4062666695281</v>
          </cell>
          <cell r="Q132">
            <v>6463.18297972242</v>
          </cell>
          <cell r="R132">
            <v>5148.6891018552606</v>
          </cell>
          <cell r="S132">
            <v>3666.0622861213728</v>
          </cell>
          <cell r="T132">
            <v>1967.9196136674036</v>
          </cell>
          <cell r="V132">
            <v>129</v>
          </cell>
          <cell r="W132">
            <v>511.85605214768384</v>
          </cell>
          <cell r="X132">
            <v>430.02444321548774</v>
          </cell>
          <cell r="Y132">
            <v>352.68102756786811</v>
          </cell>
          <cell r="Z132">
            <v>256.94622855847911</v>
          </cell>
          <cell r="AA132">
            <v>138.93348364255053</v>
          </cell>
          <cell r="AC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AZ132">
            <v>129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  <cell r="BI132">
            <v>129</v>
          </cell>
          <cell r="BJ132">
            <v>3.4999999999999978</v>
          </cell>
          <cell r="BK132">
            <v>3.5699999999999976</v>
          </cell>
          <cell r="BL132">
            <v>3.7099999999999977</v>
          </cell>
          <cell r="BM132">
            <v>3.9899999999999971</v>
          </cell>
          <cell r="BN132">
            <v>4.8999999999999968</v>
          </cell>
          <cell r="BW132">
            <v>129</v>
          </cell>
          <cell r="BX132">
            <v>67.453153062113969</v>
          </cell>
          <cell r="BY132">
            <v>67.841934896549773</v>
          </cell>
          <cell r="BZ132">
            <v>68.249916338419894</v>
          </cell>
          <cell r="CA132">
            <v>68.699452301512622</v>
          </cell>
          <cell r="CB132">
            <v>69.188959633989313</v>
          </cell>
          <cell r="CC132">
            <v>69.188959633989313</v>
          </cell>
        </row>
        <row r="133">
          <cell r="G133">
            <v>8778.9682050973151</v>
          </cell>
          <cell r="N133">
            <v>140</v>
          </cell>
          <cell r="O133">
            <v>130</v>
          </cell>
          <cell r="P133">
            <v>8191</v>
          </cell>
          <cell r="Q133">
            <v>6940.2343000000001</v>
          </cell>
          <cell r="R133">
            <v>5535.4777999999997</v>
          </cell>
          <cell r="S133">
            <v>3951.3384000000001</v>
          </cell>
          <cell r="T133">
            <v>2123.1071999999999</v>
          </cell>
          <cell r="V133">
            <v>130</v>
          </cell>
          <cell r="W133">
            <v>548.59373333047188</v>
          </cell>
          <cell r="X133">
            <v>477.05132027758009</v>
          </cell>
          <cell r="Y133">
            <v>386.7886981447391</v>
          </cell>
          <cell r="Z133">
            <v>285.27611387862726</v>
          </cell>
          <cell r="AA133">
            <v>155.18758633259631</v>
          </cell>
          <cell r="AC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AZ133">
            <v>130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  <cell r="BI133">
            <v>130</v>
          </cell>
          <cell r="BJ133">
            <v>3.4999999999999978</v>
          </cell>
          <cell r="BK133">
            <v>3.5699999999999976</v>
          </cell>
          <cell r="BL133">
            <v>3.7099999999999977</v>
          </cell>
          <cell r="BM133">
            <v>3.9899999999999971</v>
          </cell>
          <cell r="BN133">
            <v>4.8999999999999968</v>
          </cell>
          <cell r="BW133">
            <v>130</v>
          </cell>
          <cell r="BX133">
            <v>67.941693450092984</v>
          </cell>
          <cell r="BY133">
            <v>68.322383390213872</v>
          </cell>
          <cell r="BZ133">
            <v>68.746130044627108</v>
          </cell>
          <cell r="CA133">
            <v>69.214741439167099</v>
          </cell>
          <cell r="CB133">
            <v>69.705247335696697</v>
          </cell>
          <cell r="CC133">
            <v>69.705247335696697</v>
          </cell>
        </row>
        <row r="134">
          <cell r="G134">
            <v>9409.1369241357042</v>
          </cell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5941.6056812098623</v>
          </cell>
          <cell r="S134">
            <v>4246.3869208055712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503.45284110201374</v>
          </cell>
          <cell r="Y134">
            <v>406.12788120986261</v>
          </cell>
          <cell r="Z134">
            <v>295.04852080557112</v>
          </cell>
          <cell r="AA134">
            <v>152.40135876122395</v>
          </cell>
          <cell r="AC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AZ134">
            <v>131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  <cell r="BI134">
            <v>131</v>
          </cell>
          <cell r="BJ134">
            <v>3.4999999999999978</v>
          </cell>
          <cell r="BK134">
            <v>3.5699999999999976</v>
          </cell>
          <cell r="BL134">
            <v>3.7099999999999977</v>
          </cell>
          <cell r="BM134">
            <v>3.9899999999999971</v>
          </cell>
          <cell r="BN134">
            <v>4.8999999999999968</v>
          </cell>
          <cell r="BW134">
            <v>131</v>
          </cell>
          <cell r="BX134">
            <v>68.402186838509962</v>
          </cell>
          <cell r="BY134">
            <v>68.806795553848815</v>
          </cell>
          <cell r="BZ134">
            <v>69.2309300402773</v>
          </cell>
          <cell r="CA134">
            <v>69.705534312162769</v>
          </cell>
          <cell r="CB134">
            <v>70.183493178644127</v>
          </cell>
          <cell r="CC134">
            <v>70.183493178644127</v>
          </cell>
        </row>
        <row r="135">
          <cell r="G135">
            <v>10084.535034121556</v>
          </cell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6387.8630577957292</v>
          </cell>
          <cell r="S135">
            <v>4544.6131343575453</v>
          </cell>
          <cell r="T135">
            <v>2427.557326427012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446.25737658586695</v>
          </cell>
          <cell r="Z135">
            <v>298.22621355197407</v>
          </cell>
          <cell r="AA135">
            <v>152.04876766578809</v>
          </cell>
          <cell r="AC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AZ135">
            <v>132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  <cell r="BI135">
            <v>132</v>
          </cell>
          <cell r="BJ135">
            <v>3.4999999999999978</v>
          </cell>
          <cell r="BK135">
            <v>3.5699999999999976</v>
          </cell>
          <cell r="BL135">
            <v>3.7099999999999977</v>
          </cell>
          <cell r="BM135">
            <v>3.9899999999999971</v>
          </cell>
          <cell r="BN135">
            <v>4.8999999999999968</v>
          </cell>
          <cell r="BW135">
            <v>132</v>
          </cell>
          <cell r="BX135">
            <v>68.887255337837544</v>
          </cell>
          <cell r="BY135">
            <v>69.282090336127212</v>
          </cell>
          <cell r="BZ135">
            <v>69.72580896019663</v>
          </cell>
          <cell r="CA135">
            <v>70.174284544754997</v>
          </cell>
          <cell r="CB135">
            <v>70.620771478312804</v>
          </cell>
          <cell r="CC135">
            <v>70.620771478312804</v>
          </cell>
        </row>
        <row r="136">
          <cell r="G136">
            <v>10808.408805051544</v>
          </cell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4843.6021768885839</v>
          </cell>
          <cell r="T136">
            <v>2583.6578757419425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439.367160304565</v>
          </cell>
          <cell r="Z136">
            <v>298.98904253103865</v>
          </cell>
          <cell r="AA136">
            <v>156.1005493149305</v>
          </cell>
          <cell r="AC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AZ136">
            <v>133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  <cell r="BI136">
            <v>133</v>
          </cell>
          <cell r="BJ136">
            <v>3.4999999999999978</v>
          </cell>
          <cell r="BK136">
            <v>3.5699999999999976</v>
          </cell>
          <cell r="BL136">
            <v>3.7099999999999977</v>
          </cell>
          <cell r="BM136">
            <v>3.9899999999999971</v>
          </cell>
          <cell r="BN136">
            <v>4.8999999999999968</v>
          </cell>
          <cell r="BW136">
            <v>133</v>
          </cell>
          <cell r="BX136">
            <v>69.351933936401693</v>
          </cell>
          <cell r="BY136">
            <v>69.763758437872809</v>
          </cell>
          <cell r="BZ136">
            <v>70.18416857784301</v>
          </cell>
          <cell r="CA136">
            <v>70.604217066223754</v>
          </cell>
          <cell r="CB136">
            <v>71.060257188312946</v>
          </cell>
          <cell r="CC136">
            <v>71.060257188312946</v>
          </cell>
        </row>
        <row r="137">
          <cell r="G137">
            <v>11584.237502960397</v>
          </cell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7268.654921397163</v>
          </cell>
          <cell r="S137">
            <v>5162.0960452926174</v>
          </cell>
          <cell r="T137">
            <v>2762.6292905711744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441.42470329686876</v>
          </cell>
          <cell r="Z137">
            <v>318.49386840403349</v>
          </cell>
          <cell r="AA137">
            <v>178.97141482923189</v>
          </cell>
          <cell r="AC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AZ137">
            <v>134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  <cell r="BI137">
            <v>134</v>
          </cell>
          <cell r="BJ137">
            <v>3.4999999999999978</v>
          </cell>
          <cell r="BK137">
            <v>3.5699999999999976</v>
          </cell>
          <cell r="BL137">
            <v>3.7099999999999977</v>
          </cell>
          <cell r="BM137">
            <v>3.9899999999999971</v>
          </cell>
          <cell r="BN137">
            <v>4.8999999999999968</v>
          </cell>
          <cell r="BW137">
            <v>134</v>
          </cell>
          <cell r="BX137">
            <v>69.833579581329417</v>
          </cell>
          <cell r="BY137">
            <v>70.219043358665743</v>
          </cell>
          <cell r="BZ137">
            <v>70.607334221017197</v>
          </cell>
          <cell r="CA137">
            <v>71.053768563696849</v>
          </cell>
          <cell r="CB137">
            <v>71.5052164581585</v>
          </cell>
          <cell r="CC137">
            <v>71.5052164581585</v>
          </cell>
        </row>
        <row r="138">
          <cell r="G138">
            <v>12415.750112853173</v>
          </cell>
          <cell r="N138">
            <v>145</v>
          </cell>
          <cell r="O138">
            <v>135</v>
          </cell>
          <cell r="P138">
            <v>11584.237502960397</v>
          </cell>
          <cell r="Q138">
            <v>9780.5717237494646</v>
          </cell>
          <cell r="R138">
            <v>7779.9739069882025</v>
          </cell>
          <cell r="S138">
            <v>5532.6318314138862</v>
          </cell>
          <cell r="T138">
            <v>2965.5648007578616</v>
          </cell>
          <cell r="V138">
            <v>135</v>
          </cell>
          <cell r="W138">
            <v>775.82869790885343</v>
          </cell>
          <cell r="X138">
            <v>629.09198851232213</v>
          </cell>
          <cell r="Y138">
            <v>511.31898559103956</v>
          </cell>
          <cell r="Z138">
            <v>370.53578612126876</v>
          </cell>
          <cell r="AA138">
            <v>202.93551018668722</v>
          </cell>
          <cell r="AC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AZ138">
            <v>135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  <cell r="BI138">
            <v>135</v>
          </cell>
          <cell r="BJ138">
            <v>3.4999999999999978</v>
          </cell>
          <cell r="BK138">
            <v>3.5699999999999976</v>
          </cell>
          <cell r="BL138">
            <v>3.7099999999999977</v>
          </cell>
          <cell r="BM138">
            <v>3.9899999999999971</v>
          </cell>
          <cell r="BN138">
            <v>4.8999999999999968</v>
          </cell>
          <cell r="BW138">
            <v>135</v>
          </cell>
          <cell r="BX138">
            <v>70.302380180961919</v>
          </cell>
          <cell r="BY138">
            <v>70.671346062750317</v>
          </cell>
          <cell r="BZ138">
            <v>71.084290715902995</v>
          </cell>
          <cell r="CA138">
            <v>71.514382156659423</v>
          </cell>
          <cell r="CB138">
            <v>72.008433828307673</v>
          </cell>
          <cell r="CC138">
            <v>72.008433828307673</v>
          </cell>
        </row>
        <row r="139">
          <cell r="G139">
            <v>13306.943261900544</v>
          </cell>
          <cell r="N139">
            <v>146</v>
          </cell>
          <cell r="O139">
            <v>136</v>
          </cell>
          <cell r="P139">
            <v>12415.750112853173</v>
          </cell>
          <cell r="Q139">
            <v>10502.4830204625</v>
          </cell>
          <cell r="R139">
            <v>8371.9403010968945</v>
          </cell>
          <cell r="S139">
            <v>5949.627454079241</v>
          </cell>
          <cell r="T139">
            <v>3194.5725040371212</v>
          </cell>
          <cell r="V139">
            <v>136</v>
          </cell>
          <cell r="W139">
            <v>831.5126098927758</v>
          </cell>
          <cell r="X139">
            <v>721.91129671303497</v>
          </cell>
          <cell r="Y139">
            <v>591.96639410869193</v>
          </cell>
          <cell r="Z139">
            <v>416.99562266535486</v>
          </cell>
          <cell r="AA139">
            <v>229.00770327925966</v>
          </cell>
          <cell r="AC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AZ139">
            <v>136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  <cell r="BI139">
            <v>136</v>
          </cell>
          <cell r="BJ139">
            <v>3.4999999999999978</v>
          </cell>
          <cell r="BK139">
            <v>3.5699999999999976</v>
          </cell>
          <cell r="BL139">
            <v>3.7099999999999977</v>
          </cell>
          <cell r="BM139">
            <v>3.9899999999999971</v>
          </cell>
          <cell r="BN139">
            <v>4.8999999999999968</v>
          </cell>
          <cell r="BW139">
            <v>136</v>
          </cell>
          <cell r="BX139">
            <v>70.780650969721208</v>
          </cell>
          <cell r="BY139">
            <v>71.164585425224672</v>
          </cell>
          <cell r="BZ139">
            <v>71.574873592405069</v>
          </cell>
          <cell r="CA139">
            <v>72.028313560045703</v>
          </cell>
          <cell r="CB139">
            <v>72.50066520397678</v>
          </cell>
          <cell r="CC139">
            <v>72.50066520397678</v>
          </cell>
        </row>
        <row r="140">
          <cell r="G140">
            <v>14262.10042904369</v>
          </cell>
          <cell r="N140">
            <v>147</v>
          </cell>
          <cell r="O140">
            <v>137</v>
          </cell>
          <cell r="P140">
            <v>13306.943261900544</v>
          </cell>
          <cell r="Q140">
            <v>11264.327471198811</v>
          </cell>
          <cell r="R140">
            <v>8987.5094790876265</v>
          </cell>
          <cell r="S140">
            <v>6407.293180605112</v>
          </cell>
          <cell r="T140">
            <v>3433.1913615703402</v>
          </cell>
          <cell r="V140">
            <v>137</v>
          </cell>
          <cell r="W140">
            <v>891.19314904737075</v>
          </cell>
          <cell r="X140">
            <v>761.84445073631105</v>
          </cell>
          <cell r="Y140">
            <v>615.56917799073199</v>
          </cell>
          <cell r="Z140">
            <v>457.66572652587092</v>
          </cell>
          <cell r="AA140">
            <v>238.61885753321894</v>
          </cell>
          <cell r="AC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AZ140">
            <v>137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  <cell r="BI140">
            <v>137</v>
          </cell>
          <cell r="BJ140">
            <v>3.4999999999999978</v>
          </cell>
          <cell r="BK140">
            <v>3.5699999999999976</v>
          </cell>
          <cell r="BL140">
            <v>3.7099999999999977</v>
          </cell>
          <cell r="BM140">
            <v>3.9899999999999971</v>
          </cell>
          <cell r="BN140">
            <v>4.8999999999999968</v>
          </cell>
          <cell r="BW140">
            <v>137</v>
          </cell>
          <cell r="BX140">
            <v>71.253511678983699</v>
          </cell>
          <cell r="BY140">
            <v>71.638110416434827</v>
          </cell>
          <cell r="BZ140">
            <v>72.073500096896851</v>
          </cell>
          <cell r="CA140">
            <v>72.52016913289016</v>
          </cell>
          <cell r="CB140">
            <v>73.011719235806893</v>
          </cell>
          <cell r="CC140">
            <v>73.011719235806893</v>
          </cell>
        </row>
        <row r="141">
          <cell r="G141">
            <v>15285.812533339058</v>
          </cell>
          <cell r="N141">
            <v>148</v>
          </cell>
          <cell r="O141">
            <v>138</v>
          </cell>
          <cell r="P141">
            <v>14262.10042904369</v>
          </cell>
          <cell r="Q141">
            <v>12081.42527344291</v>
          </cell>
          <cell r="R141">
            <v>9648.3109402480568</v>
          </cell>
          <cell r="S141">
            <v>6871.4799867132497</v>
          </cell>
          <cell r="T141">
            <v>3665.3598102642286</v>
          </cell>
          <cell r="V141">
            <v>138</v>
          </cell>
          <cell r="W141">
            <v>955.15716714314658</v>
          </cell>
          <cell r="X141">
            <v>817.09780224409951</v>
          </cell>
          <cell r="Y141">
            <v>660.80146116043034</v>
          </cell>
          <cell r="Z141">
            <v>464.18680610813772</v>
          </cell>
          <cell r="AA141">
            <v>232.16844869388842</v>
          </cell>
          <cell r="AC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AZ141">
            <v>138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  <cell r="BI141">
            <v>138</v>
          </cell>
          <cell r="BJ141">
            <v>3.4999999999999978</v>
          </cell>
          <cell r="BK141">
            <v>3.5699999999999976</v>
          </cell>
          <cell r="BL141">
            <v>3.7099999999999977</v>
          </cell>
          <cell r="BM141">
            <v>3.9899999999999971</v>
          </cell>
          <cell r="BN141">
            <v>4.8999999999999968</v>
          </cell>
          <cell r="BW141">
            <v>138</v>
          </cell>
          <cell r="BX141">
            <v>71.728454603344318</v>
          </cell>
          <cell r="BY141">
            <v>72.126203246971158</v>
          </cell>
          <cell r="BZ141">
            <v>72.546944450679874</v>
          </cell>
          <cell r="CA141">
            <v>73.016455431801333</v>
          </cell>
          <cell r="CB141">
            <v>73.443164563711022</v>
          </cell>
          <cell r="CC141">
            <v>73.443164563711022</v>
          </cell>
        </row>
        <row r="142">
          <cell r="G142">
            <v>16383</v>
          </cell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7323.4327847227432</v>
          </cell>
          <cell r="T142">
            <v>3902.4679397614618</v>
          </cell>
          <cell r="V142">
            <v>139</v>
          </cell>
          <cell r="W142">
            <v>1023.7121042953677</v>
          </cell>
          <cell r="X142">
            <v>876.3580110686089</v>
          </cell>
          <cell r="Y142">
            <v>694.06981980915043</v>
          </cell>
          <cell r="Z142">
            <v>451.95279800949356</v>
          </cell>
          <cell r="AA142">
            <v>237.10812949723322</v>
          </cell>
          <cell r="AC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AZ142">
            <v>139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  <cell r="BI142">
            <v>139</v>
          </cell>
          <cell r="BJ142">
            <v>3.4999999999999978</v>
          </cell>
          <cell r="BK142">
            <v>3.5699999999999976</v>
          </cell>
          <cell r="BL142">
            <v>3.7099999999999977</v>
          </cell>
          <cell r="BM142">
            <v>3.9899999999999971</v>
          </cell>
          <cell r="BN142">
            <v>4.8999999999999968</v>
          </cell>
          <cell r="BW142">
            <v>139</v>
          </cell>
          <cell r="BX142">
            <v>72.205314824634726</v>
          </cell>
          <cell r="BY142">
            <v>72.597116346388717</v>
          </cell>
          <cell r="BZ142">
            <v>73.038235529163615</v>
          </cell>
          <cell r="CA142">
            <v>73.436393895083853</v>
          </cell>
          <cell r="CB142">
            <v>73.883789442996616</v>
          </cell>
          <cell r="CC142">
            <v>73.883789442996616</v>
          </cell>
        </row>
        <row r="143">
          <cell r="G143">
            <v>17558.936410194601</v>
          </cell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11020.8441</v>
          </cell>
          <cell r="S143">
            <v>7804.8612000000003</v>
          </cell>
          <cell r="T143">
            <v>4169.4735000000001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678.46333994279303</v>
          </cell>
          <cell r="Z143">
            <v>481.42841527725705</v>
          </cell>
          <cell r="AA143">
            <v>267.00556023853824</v>
          </cell>
          <cell r="AC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AZ143">
            <v>140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  <cell r="BI143">
            <v>140</v>
          </cell>
          <cell r="BJ143">
            <v>3.4999999999999978</v>
          </cell>
          <cell r="BK143">
            <v>3.5699999999999976</v>
          </cell>
          <cell r="BL143">
            <v>3.7099999999999977</v>
          </cell>
          <cell r="BM143">
            <v>3.9899999999999971</v>
          </cell>
          <cell r="BN143">
            <v>4.8999999999999968</v>
          </cell>
          <cell r="BW143">
            <v>140</v>
          </cell>
          <cell r="BX143">
            <v>72.676975898343528</v>
          </cell>
          <cell r="BY143">
            <v>73.080733134525161</v>
          </cell>
          <cell r="BZ143">
            <v>73.458504863518769</v>
          </cell>
          <cell r="CA143">
            <v>73.883720053440385</v>
          </cell>
          <cell r="CB143">
            <v>74.328531668433854</v>
          </cell>
          <cell r="CC143">
            <v>74.328531668433854</v>
          </cell>
        </row>
        <row r="144">
          <cell r="G144">
            <v>18819.273848271412</v>
          </cell>
          <cell r="N144">
            <v>151</v>
          </cell>
          <cell r="O144">
            <v>141</v>
          </cell>
          <cell r="P144">
            <v>17558.936410194601</v>
          </cell>
          <cell r="Q144">
            <v>14817.986436563224</v>
          </cell>
          <cell r="R144">
            <v>11760.975607548344</v>
          </cell>
          <cell r="S144">
            <v>8352.7860503295724</v>
          </cell>
          <cell r="T144">
            <v>4465.2375291124872</v>
          </cell>
          <cell r="V144">
            <v>141</v>
          </cell>
          <cell r="W144">
            <v>1175.9364101946012</v>
          </cell>
          <cell r="X144">
            <v>936.67053656322241</v>
          </cell>
          <cell r="Y144">
            <v>740.13150754834351</v>
          </cell>
          <cell r="Z144">
            <v>547.92485032957211</v>
          </cell>
          <cell r="AA144">
            <v>295.76402911248715</v>
          </cell>
          <cell r="AC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AZ144">
            <v>141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  <cell r="BI144">
            <v>141</v>
          </cell>
          <cell r="BJ144">
            <v>3.4999999999999978</v>
          </cell>
          <cell r="BK144">
            <v>3.5699999999999976</v>
          </cell>
          <cell r="BL144">
            <v>3.7099999999999977</v>
          </cell>
          <cell r="BM144">
            <v>3.9899999999999971</v>
          </cell>
          <cell r="BN144">
            <v>4.8999999999999968</v>
          </cell>
          <cell r="BW144">
            <v>141</v>
          </cell>
          <cell r="BX144">
            <v>73.157776302859972</v>
          </cell>
          <cell r="BY144">
            <v>73.515893606435881</v>
          </cell>
          <cell r="BZ144">
            <v>73.91697410968149</v>
          </cell>
          <cell r="CA144">
            <v>74.339649566857616</v>
          </cell>
          <cell r="CB144">
            <v>74.803748443395335</v>
          </cell>
          <cell r="CC144">
            <v>74.803748443395335</v>
          </cell>
        </row>
        <row r="145">
          <cell r="G145">
            <v>20170.070068243116</v>
          </cell>
          <cell r="N145">
            <v>152</v>
          </cell>
          <cell r="O145">
            <v>142</v>
          </cell>
          <cell r="P145">
            <v>18819.273848271412</v>
          </cell>
          <cell r="Q145">
            <v>15892.876764865208</v>
          </cell>
          <cell r="R145">
            <v>12644.670098653563</v>
          </cell>
          <cell r="S145">
            <v>8976.7936256254634</v>
          </cell>
          <cell r="T145">
            <v>4804.5606134636919</v>
          </cell>
          <cell r="V145">
            <v>142</v>
          </cell>
          <cell r="W145">
            <v>1260.3374380768109</v>
          </cell>
          <cell r="X145">
            <v>1074.8903283019845</v>
          </cell>
          <cell r="Y145">
            <v>883.69449110521964</v>
          </cell>
          <cell r="Z145">
            <v>624.007575295891</v>
          </cell>
          <cell r="AA145">
            <v>339.32308435120467</v>
          </cell>
          <cell r="AC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AZ145">
            <v>142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  <cell r="BI145">
            <v>142</v>
          </cell>
          <cell r="BJ145">
            <v>3.4999999999999978</v>
          </cell>
          <cell r="BK145">
            <v>3.5699999999999976</v>
          </cell>
          <cell r="BL145">
            <v>3.7099999999999977</v>
          </cell>
          <cell r="BM145">
            <v>3.9899999999999971</v>
          </cell>
          <cell r="BN145">
            <v>4.8999999999999968</v>
          </cell>
          <cell r="BW145">
            <v>142</v>
          </cell>
          <cell r="BX145">
            <v>73.626200589019419</v>
          </cell>
          <cell r="BY145">
            <v>74.013201437193956</v>
          </cell>
          <cell r="BZ145">
            <v>74.401504363430192</v>
          </cell>
          <cell r="CA145">
            <v>74.840959459702745</v>
          </cell>
          <cell r="CB145">
            <v>75.301725135331964</v>
          </cell>
          <cell r="CC145">
            <v>75.301725135331964</v>
          </cell>
        </row>
        <row r="146">
          <cell r="G146">
            <v>21617.817610103088</v>
          </cell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13574.457155927617</v>
          </cell>
          <cell r="S146">
            <v>9653.3955346611565</v>
          </cell>
          <cell r="T146">
            <v>5173.6229725043595</v>
          </cell>
          <cell r="V146">
            <v>143</v>
          </cell>
          <cell r="W146">
            <v>1350.796219971704</v>
          </cell>
          <cell r="X146">
            <v>1173.0195198752899</v>
          </cell>
          <cell r="Y146">
            <v>929.78705727405395</v>
          </cell>
          <cell r="Z146">
            <v>676.6019090356931</v>
          </cell>
          <cell r="AA146">
            <v>369.06235904066762</v>
          </cell>
          <cell r="AC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AZ146">
            <v>143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  <cell r="BI146">
            <v>143</v>
          </cell>
          <cell r="BJ146">
            <v>3.4999999999999978</v>
          </cell>
          <cell r="BK146">
            <v>3.5699999999999976</v>
          </cell>
          <cell r="BL146">
            <v>3.7099999999999977</v>
          </cell>
          <cell r="BM146">
            <v>3.9899999999999971</v>
          </cell>
          <cell r="BN146">
            <v>4.8999999999999968</v>
          </cell>
          <cell r="BW146">
            <v>143</v>
          </cell>
          <cell r="BX146">
            <v>74.110883090832957</v>
          </cell>
          <cell r="BY146">
            <v>74.48438665440473</v>
          </cell>
          <cell r="BZ146">
            <v>74.899480636479794</v>
          </cell>
          <cell r="CA146">
            <v>75.332479886595564</v>
          </cell>
          <cell r="CB146">
            <v>75.814456858718941</v>
          </cell>
          <cell r="CC146">
            <v>75.814456858718941</v>
          </cell>
        </row>
        <row r="147">
          <cell r="G147">
            <v>23169.475005920798</v>
          </cell>
          <cell r="N147">
            <v>154</v>
          </cell>
          <cell r="O147">
            <v>144</v>
          </cell>
          <cell r="P147">
            <v>21617.817610103088</v>
          </cell>
          <cell r="Q147">
            <v>18282.188352864181</v>
          </cell>
          <cell r="R147">
            <v>14572.570850970493</v>
          </cell>
          <cell r="S147">
            <v>10367.905325805441</v>
          </cell>
          <cell r="T147">
            <v>5534.1613081863907</v>
          </cell>
          <cell r="V147">
            <v>144</v>
          </cell>
          <cell r="W147">
            <v>1447.7475418599715</v>
          </cell>
          <cell r="X147">
            <v>1216.2920681236828</v>
          </cell>
          <cell r="Y147">
            <v>998.11369504287541</v>
          </cell>
          <cell r="Z147">
            <v>714.50979114428446</v>
          </cell>
          <cell r="AA147">
            <v>360.53833568203117</v>
          </cell>
          <cell r="AC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AZ147">
            <v>144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  <cell r="BI147">
            <v>144</v>
          </cell>
          <cell r="BJ147">
            <v>3.4999999999999978</v>
          </cell>
          <cell r="BK147">
            <v>3.5699999999999976</v>
          </cell>
          <cell r="BL147">
            <v>3.7099999999999977</v>
          </cell>
          <cell r="BM147">
            <v>3.9899999999999971</v>
          </cell>
          <cell r="BN147">
            <v>4.8999999999999968</v>
          </cell>
          <cell r="BW147">
            <v>144</v>
          </cell>
          <cell r="BX147">
            <v>74.576114728274206</v>
          </cell>
          <cell r="BY147">
            <v>74.972953837303393</v>
          </cell>
          <cell r="BZ147">
            <v>75.37530568725947</v>
          </cell>
          <cell r="CA147">
            <v>75.828807712525261</v>
          </cell>
          <cell r="CB147">
            <v>76.272679000298737</v>
          </cell>
          <cell r="CC147">
            <v>76.272679000298737</v>
          </cell>
        </row>
        <row r="148">
          <cell r="G148">
            <v>24832.50022570635</v>
          </cell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11095.86158033547</v>
          </cell>
          <cell r="T148">
            <v>5908.2161265098039</v>
          </cell>
          <cell r="V148">
            <v>145</v>
          </cell>
          <cell r="W148">
            <v>1551.6573958177105</v>
          </cell>
          <cell r="X148">
            <v>1349.307819652513</v>
          </cell>
          <cell r="Y148">
            <v>1078.409515529007</v>
          </cell>
          <cell r="Z148">
            <v>727.95625453002867</v>
          </cell>
          <cell r="AA148">
            <v>374.0548183234132</v>
          </cell>
          <cell r="AC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AZ148">
            <v>145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  <cell r="BI148">
            <v>145</v>
          </cell>
          <cell r="BJ148">
            <v>3.4999999999999978</v>
          </cell>
          <cell r="BK148">
            <v>3.5699999999999976</v>
          </cell>
          <cell r="BL148">
            <v>3.7099999999999977</v>
          </cell>
          <cell r="BM148">
            <v>3.9899999999999971</v>
          </cell>
          <cell r="BN148">
            <v>4.8999999999999968</v>
          </cell>
          <cell r="BW148">
            <v>145</v>
          </cell>
          <cell r="BX148">
            <v>75.064622457794115</v>
          </cell>
          <cell r="BY148">
            <v>75.445256632228848</v>
          </cell>
          <cell r="BZ148">
            <v>75.874710693729909</v>
          </cell>
          <cell r="CA148">
            <v>76.289220389416087</v>
          </cell>
          <cell r="CB148">
            <v>76.722034052979026</v>
          </cell>
          <cell r="CC148">
            <v>76.722034052979026</v>
          </cell>
        </row>
        <row r="149">
          <cell r="G149">
            <v>26614.886523801088</v>
          </cell>
          <cell r="N149">
            <v>156</v>
          </cell>
          <cell r="O149">
            <v>146</v>
          </cell>
          <cell r="P149">
            <v>24832.50022570635</v>
          </cell>
          <cell r="Q149">
            <v>21030.644441150707</v>
          </cell>
          <cell r="R149">
            <v>16694.889901742379</v>
          </cell>
          <cell r="S149">
            <v>11807.853857323369</v>
          </cell>
          <cell r="T149">
            <v>6290.0723071714192</v>
          </cell>
          <cell r="V149">
            <v>146</v>
          </cell>
          <cell r="W149">
            <v>1663.0252197855516</v>
          </cell>
          <cell r="X149">
            <v>1399.1482686340132</v>
          </cell>
          <cell r="Y149">
            <v>1043.9095352428794</v>
          </cell>
          <cell r="Z149">
            <v>711.99227698789946</v>
          </cell>
          <cell r="AA149">
            <v>381.85618066161533</v>
          </cell>
          <cell r="AC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AZ149">
            <v>146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  <cell r="BI149">
            <v>146</v>
          </cell>
          <cell r="BJ149">
            <v>3.4999999999999978</v>
          </cell>
          <cell r="BK149">
            <v>3.5699999999999976</v>
          </cell>
          <cell r="BL149">
            <v>3.7099999999999977</v>
          </cell>
          <cell r="BM149">
            <v>3.9899999999999971</v>
          </cell>
          <cell r="BN149">
            <v>4.8999999999999968</v>
          </cell>
          <cell r="BW149">
            <v>146</v>
          </cell>
          <cell r="BX149">
            <v>75.526704686495577</v>
          </cell>
          <cell r="BY149">
            <v>75.931209537935217</v>
          </cell>
          <cell r="BZ149">
            <v>76.309681680753656</v>
          </cell>
          <cell r="CA149">
            <v>76.716881405210344</v>
          </cell>
          <cell r="CB149">
            <v>77.156310513291089</v>
          </cell>
          <cell r="CC149">
            <v>77.156310513291089</v>
          </cell>
        </row>
        <row r="150">
          <cell r="G150">
            <v>28525.200858087381</v>
          </cell>
          <cell r="N150">
            <v>157</v>
          </cell>
          <cell r="O150">
            <v>147</v>
          </cell>
          <cell r="P150">
            <v>26614.886523801088</v>
          </cell>
          <cell r="Q150">
            <v>22449.65678282622</v>
          </cell>
          <cell r="R150">
            <v>17789.390152508648</v>
          </cell>
          <cell r="S150">
            <v>12583.518348453154</v>
          </cell>
          <cell r="T150">
            <v>6706.951403997874</v>
          </cell>
          <cell r="V150">
            <v>147</v>
          </cell>
          <cell r="W150">
            <v>1782.3862980947379</v>
          </cell>
          <cell r="X150">
            <v>1419.0123416755123</v>
          </cell>
          <cell r="Y150">
            <v>1094.5002507662684</v>
          </cell>
          <cell r="Z150">
            <v>775.66449112978444</v>
          </cell>
          <cell r="AA150">
            <v>416.87909682645477</v>
          </cell>
          <cell r="AC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AZ150">
            <v>147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  <cell r="BI150">
            <v>147</v>
          </cell>
          <cell r="BJ150">
            <v>3.4999999999999978</v>
          </cell>
          <cell r="BK150">
            <v>3.5699999999999976</v>
          </cell>
          <cell r="BL150">
            <v>3.7099999999999977</v>
          </cell>
          <cell r="BM150">
            <v>3.9899999999999971</v>
          </cell>
          <cell r="BN150">
            <v>4.8999999999999968</v>
          </cell>
          <cell r="BW150">
            <v>147</v>
          </cell>
          <cell r="BX150">
            <v>76.018981963564528</v>
          </cell>
          <cell r="BY150">
            <v>76.366684821562089</v>
          </cell>
          <cell r="BZ150">
            <v>76.747958989986998</v>
          </cell>
          <cell r="CA150">
            <v>77.158062855084594</v>
          </cell>
          <cell r="CB150">
            <v>77.589370523547544</v>
          </cell>
          <cell r="CC150">
            <v>77.589370523547544</v>
          </cell>
        </row>
        <row r="151">
          <cell r="G151">
            <v>30572.62506667812</v>
          </cell>
          <cell r="N151">
            <v>158</v>
          </cell>
          <cell r="O151">
            <v>148</v>
          </cell>
          <cell r="P151">
            <v>28525.200858087381</v>
          </cell>
          <cell r="Q151">
            <v>24049.59684345347</v>
          </cell>
          <cell r="R151">
            <v>19077.65433388884</v>
          </cell>
          <cell r="S151">
            <v>13515.240166561802</v>
          </cell>
          <cell r="T151">
            <v>7202.6132166670641</v>
          </cell>
          <cell r="V151">
            <v>148</v>
          </cell>
          <cell r="W151">
            <v>1910.3143342862932</v>
          </cell>
          <cell r="X151">
            <v>1599.9400606272502</v>
          </cell>
          <cell r="Y151">
            <v>1288.2641813801929</v>
          </cell>
          <cell r="Z151">
            <v>931.72181810864822</v>
          </cell>
          <cell r="AA151">
            <v>495.66181266919011</v>
          </cell>
          <cell r="AC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91.01044787213759</v>
          </cell>
          <cell r="AZ151">
            <v>148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  <cell r="BI151">
            <v>148</v>
          </cell>
          <cell r="BJ151">
            <v>3.4999999999999978</v>
          </cell>
          <cell r="BK151">
            <v>3.5699999999999976</v>
          </cell>
          <cell r="BL151">
            <v>3.7099999999999977</v>
          </cell>
          <cell r="BM151">
            <v>3.9899999999999971</v>
          </cell>
          <cell r="BN151">
            <v>4.8999999999999968</v>
          </cell>
          <cell r="BW151">
            <v>148</v>
          </cell>
          <cell r="BX151">
            <v>76.477957149162563</v>
          </cell>
          <cell r="BY151">
            <v>76.847190027624464</v>
          </cell>
          <cell r="BZ151">
            <v>77.228140170550134</v>
          </cell>
          <cell r="CA151">
            <v>77.642005877387618</v>
          </cell>
          <cell r="CB151">
            <v>78.090171054507962</v>
          </cell>
          <cell r="CC151">
            <v>78.090171054507962</v>
          </cell>
        </row>
        <row r="152">
          <cell r="G152">
            <v>32767</v>
          </cell>
          <cell r="N152">
            <v>159</v>
          </cell>
          <cell r="O152">
            <v>149</v>
          </cell>
          <cell r="P152">
            <v>30572.62506667812</v>
          </cell>
          <cell r="Q152">
            <v>25794.12376875633</v>
          </cell>
          <cell r="R152">
            <v>20471.429744647667</v>
          </cell>
          <cell r="S152">
            <v>14525.054169178775</v>
          </cell>
          <cell r="T152">
            <v>7744.0459293895683</v>
          </cell>
          <cell r="V152">
            <v>149</v>
          </cell>
          <cell r="W152">
            <v>2047.424208590739</v>
          </cell>
          <cell r="X152">
            <v>1744.52692530286</v>
          </cell>
          <cell r="Y152">
            <v>1393.7754107588262</v>
          </cell>
          <cell r="Z152">
            <v>1009.8140026169731</v>
          </cell>
          <cell r="AA152">
            <v>541.43271272250422</v>
          </cell>
          <cell r="AC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91.10715471073091</v>
          </cell>
          <cell r="AZ152">
            <v>149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  <cell r="BI152">
            <v>149</v>
          </cell>
          <cell r="BJ152">
            <v>3.4999999999999978</v>
          </cell>
          <cell r="BK152">
            <v>3.5699999999999976</v>
          </cell>
          <cell r="BL152">
            <v>3.7099999999999977</v>
          </cell>
          <cell r="BM152">
            <v>3.9899999999999971</v>
          </cell>
          <cell r="BN152">
            <v>4.8999999999999968</v>
          </cell>
          <cell r="BW152">
            <v>149</v>
          </cell>
          <cell r="BX152">
            <v>76.969874573049196</v>
          </cell>
          <cell r="BY152">
            <v>77.320919625689314</v>
          </cell>
          <cell r="BZ152">
            <v>77.71076482781352</v>
          </cell>
          <cell r="CA152">
            <v>78.143994102706316</v>
          </cell>
          <cell r="CB152">
            <v>78.576561935344017</v>
          </cell>
          <cell r="CC152">
            <v>78.576561935344017</v>
          </cell>
        </row>
        <row r="153">
          <cell r="G153">
            <v>35118.87282038921</v>
          </cell>
          <cell r="N153">
            <v>160</v>
          </cell>
          <cell r="O153">
            <v>150</v>
          </cell>
          <cell r="P153">
            <v>32767</v>
          </cell>
          <cell r="Q153">
            <v>27665.178100000001</v>
          </cell>
          <cell r="R153">
            <v>21976.8269</v>
          </cell>
          <cell r="S153">
            <v>15577.4318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1871.0543312436712</v>
          </cell>
          <cell r="Y153">
            <v>1505.3971553523334</v>
          </cell>
          <cell r="Z153">
            <v>1052.3776308212255</v>
          </cell>
          <cell r="AA153">
            <v>611.53907061043265</v>
          </cell>
          <cell r="AC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91.20386154932423</v>
          </cell>
          <cell r="AZ153">
            <v>150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  <cell r="BI153">
            <v>150</v>
          </cell>
          <cell r="BJ153">
            <v>3.4999999999999978</v>
          </cell>
          <cell r="BK153">
            <v>3.5699999999999976</v>
          </cell>
          <cell r="BL153">
            <v>3.7099999999999977</v>
          </cell>
          <cell r="BM153">
            <v>3.9899999999999971</v>
          </cell>
          <cell r="BN153">
            <v>4.8999999999999968</v>
          </cell>
          <cell r="BW153">
            <v>150</v>
          </cell>
          <cell r="BX153">
            <v>77.429859113413457</v>
          </cell>
          <cell r="BY153">
            <v>77.806839172895636</v>
          </cell>
          <cell r="BZ153">
            <v>78.200663106014389</v>
          </cell>
          <cell r="CA153">
            <v>78.616690774702249</v>
          </cell>
          <cell r="CB153">
            <v>79.108907766261424</v>
          </cell>
          <cell r="CC153">
            <v>79.108907766261424</v>
          </cell>
        </row>
        <row r="154">
          <cell r="G154">
            <v>37639.547696542824</v>
          </cell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16825.451968248472</v>
          </cell>
          <cell r="T154">
            <v>9211.6803407880889</v>
          </cell>
          <cell r="V154">
            <v>151</v>
          </cell>
          <cell r="W154">
            <v>2351.8728203892097</v>
          </cell>
          <cell r="X154">
            <v>2006.7575459468426</v>
          </cell>
          <cell r="Y154">
            <v>1616.0318607374684</v>
          </cell>
          <cell r="Z154">
            <v>1248.0201682484712</v>
          </cell>
          <cell r="AA154">
            <v>856.09534078808792</v>
          </cell>
          <cell r="AC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91.300568387917551</v>
          </cell>
          <cell r="AZ154">
            <v>151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  <cell r="BI154">
            <v>151</v>
          </cell>
          <cell r="BJ154">
            <v>3.4999999999999978</v>
          </cell>
          <cell r="BK154">
            <v>3.5699999999999976</v>
          </cell>
          <cell r="BL154">
            <v>3.7099999999999977</v>
          </cell>
          <cell r="BM154">
            <v>3.9899999999999971</v>
          </cell>
          <cell r="BN154">
            <v>4.8999999999999968</v>
          </cell>
          <cell r="BW154">
            <v>151</v>
          </cell>
          <cell r="BX154">
            <v>77.918490985566862</v>
          </cell>
          <cell r="BY154">
            <v>78.283647251084375</v>
          </cell>
          <cell r="BZ154">
            <v>78.684578676520431</v>
          </cell>
          <cell r="CA154">
            <v>79.153300382745684</v>
          </cell>
          <cell r="CB154">
            <v>79.77400502911118</v>
          </cell>
          <cell r="CC154">
            <v>79.77400502911118</v>
          </cell>
        </row>
        <row r="155">
          <cell r="G155">
            <v>40341.140136486232</v>
          </cell>
          <cell r="N155">
            <v>162</v>
          </cell>
          <cell r="O155">
            <v>152</v>
          </cell>
          <cell r="P155">
            <v>37639.547696542824</v>
          </cell>
          <cell r="Q155">
            <v>31786.598029730416</v>
          </cell>
          <cell r="R155">
            <v>25478.209835789836</v>
          </cell>
          <cell r="S155">
            <v>18481.017919002526</v>
          </cell>
          <cell r="T155">
            <v>16185.005509513414</v>
          </cell>
          <cell r="V155">
            <v>152</v>
          </cell>
          <cell r="W155">
            <v>2520.6748761536146</v>
          </cell>
          <cell r="X155">
            <v>2114.6623837835723</v>
          </cell>
          <cell r="Y155">
            <v>1885.3510750523674</v>
          </cell>
          <cell r="Z155">
            <v>1655.5659507540549</v>
          </cell>
          <cell r="AA155">
            <v>6973.3251687253251</v>
          </cell>
          <cell r="AC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91.397275226510871</v>
          </cell>
          <cell r="AZ155">
            <v>152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  <cell r="BI155">
            <v>152</v>
          </cell>
          <cell r="BJ155">
            <v>3.4999999999999978</v>
          </cell>
          <cell r="BK155">
            <v>3.5699999999999976</v>
          </cell>
          <cell r="BL155">
            <v>3.7099999999999977</v>
          </cell>
          <cell r="BM155">
            <v>3.9899999999999971</v>
          </cell>
          <cell r="BN155">
            <v>4.8999999999999968</v>
          </cell>
          <cell r="BW155">
            <v>152</v>
          </cell>
          <cell r="BX155">
            <v>78.382397883778651</v>
          </cell>
          <cell r="BY155">
            <v>78.758568915102174</v>
          </cell>
          <cell r="BZ155">
            <v>79.215460339723705</v>
          </cell>
          <cell r="CA155">
            <v>79.796401874981427</v>
          </cell>
          <cell r="CB155">
            <v>80</v>
          </cell>
          <cell r="CC155">
            <v>80</v>
          </cell>
        </row>
        <row r="156">
          <cell r="G156">
            <v>43236.635220206183</v>
          </cell>
          <cell r="N156">
            <v>163</v>
          </cell>
          <cell r="O156">
            <v>153</v>
          </cell>
          <cell r="P156">
            <v>40341.140136486232</v>
          </cell>
          <cell r="Q156">
            <v>34471.50424662749</v>
          </cell>
          <cell r="R156">
            <v>27916.06897444847</v>
          </cell>
          <cell r="S156">
            <v>26221.741088716051</v>
          </cell>
          <cell r="T156">
            <v>26423.446789398484</v>
          </cell>
          <cell r="V156">
            <v>153</v>
          </cell>
          <cell r="W156">
            <v>2701.592439943408</v>
          </cell>
          <cell r="X156">
            <v>2684.906216897074</v>
          </cell>
          <cell r="Y156">
            <v>2437.859138658634</v>
          </cell>
          <cell r="Z156">
            <v>7740.7231697135248</v>
          </cell>
          <cell r="AA156">
            <v>10238.44127988507</v>
          </cell>
          <cell r="AC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91.493982065104177</v>
          </cell>
          <cell r="AZ156">
            <v>153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  <cell r="BI156">
            <v>153</v>
          </cell>
          <cell r="BJ156">
            <v>3.4999999999999978</v>
          </cell>
          <cell r="BK156">
            <v>3.5699999999999976</v>
          </cell>
          <cell r="BL156">
            <v>3.7099999999999977</v>
          </cell>
          <cell r="BM156">
            <v>3.9899999999999971</v>
          </cell>
          <cell r="BN156">
            <v>4.8999999999999968</v>
          </cell>
          <cell r="BW156">
            <v>153</v>
          </cell>
          <cell r="BX156">
            <v>78.867787811519349</v>
          </cell>
          <cell r="BY156">
            <v>79.312680709374689</v>
          </cell>
          <cell r="BZ156">
            <v>79.846781550140335</v>
          </cell>
          <cell r="CA156">
            <v>80</v>
          </cell>
          <cell r="CB156">
            <v>80</v>
          </cell>
          <cell r="CC156">
            <v>80</v>
          </cell>
        </row>
        <row r="157">
          <cell r="G157">
            <v>46339.950011841604</v>
          </cell>
          <cell r="N157">
            <v>164</v>
          </cell>
          <cell r="O157">
            <v>154</v>
          </cell>
          <cell r="P157">
            <v>43236.635220206183</v>
          </cell>
          <cell r="Q157">
            <v>37140.269654157113</v>
          </cell>
          <cell r="R157">
            <v>35237.857704468035</v>
          </cell>
          <cell r="S157">
            <v>35367.567610128652</v>
          </cell>
          <cell r="T157">
            <v>35454.040880569068</v>
          </cell>
          <cell r="V157">
            <v>154</v>
          </cell>
          <cell r="W157">
            <v>2895.4950837199503</v>
          </cell>
          <cell r="X157">
            <v>2668.7654075296232</v>
          </cell>
          <cell r="Y157">
            <v>7321.7887300195653</v>
          </cell>
          <cell r="Z157">
            <v>9145.8265214126004</v>
          </cell>
          <cell r="AA157">
            <v>9030.5940911705839</v>
          </cell>
          <cell r="AC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91.590688903697497</v>
          </cell>
          <cell r="AZ157">
            <v>154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  <cell r="BI157">
            <v>154</v>
          </cell>
          <cell r="BJ157">
            <v>3.4999999999999978</v>
          </cell>
          <cell r="BK157">
            <v>3.5699999999999976</v>
          </cell>
          <cell r="BL157">
            <v>3.7099999999999977</v>
          </cell>
          <cell r="BM157">
            <v>3.9899999999999971</v>
          </cell>
          <cell r="BN157">
            <v>4.8999999999999968</v>
          </cell>
          <cell r="BW157">
            <v>154</v>
          </cell>
          <cell r="BX157">
            <v>79.335561067249373</v>
          </cell>
          <cell r="BY157">
            <v>79.831019170982856</v>
          </cell>
          <cell r="BZ157">
            <v>80</v>
          </cell>
          <cell r="CA157">
            <v>80</v>
          </cell>
          <cell r="CB157">
            <v>80</v>
          </cell>
          <cell r="CC157">
            <v>80</v>
          </cell>
        </row>
        <row r="158">
          <cell r="G158">
            <v>49666.000451412707</v>
          </cell>
          <cell r="N158">
            <v>165</v>
          </cell>
          <cell r="O158">
            <v>155</v>
          </cell>
          <cell r="P158">
            <v>46339.950011841604</v>
          </cell>
          <cell r="Q158">
            <v>44161.972361285043</v>
          </cell>
          <cell r="R158">
            <v>44486.352011367941</v>
          </cell>
          <cell r="S158">
            <v>44486.352011367941</v>
          </cell>
          <cell r="T158">
            <v>44625.371861403466</v>
          </cell>
          <cell r="V158">
            <v>155</v>
          </cell>
          <cell r="W158">
            <v>3103.314791635421</v>
          </cell>
          <cell r="X158">
            <v>7021.7027071279299</v>
          </cell>
          <cell r="Y158">
            <v>9248.4943068999055</v>
          </cell>
          <cell r="Z158">
            <v>9118.7844012392889</v>
          </cell>
          <cell r="AA158">
            <v>9171.3309808343984</v>
          </cell>
          <cell r="AC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91.687395742290818</v>
          </cell>
          <cell r="AZ158">
            <v>155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  <cell r="BI158">
            <v>155</v>
          </cell>
          <cell r="BJ158">
            <v>3.4999999999999978</v>
          </cell>
          <cell r="BK158">
            <v>3.5699999999999976</v>
          </cell>
          <cell r="BL158">
            <v>3.7099999999999977</v>
          </cell>
          <cell r="BM158">
            <v>3.9899999999999971</v>
          </cell>
          <cell r="BN158">
            <v>4.8999999999999968</v>
          </cell>
          <cell r="BW158">
            <v>155</v>
          </cell>
          <cell r="BX158">
            <v>79.8177517942256</v>
          </cell>
          <cell r="BY158">
            <v>80</v>
          </cell>
          <cell r="BZ158">
            <v>80</v>
          </cell>
          <cell r="CA158">
            <v>80</v>
          </cell>
          <cell r="CB158">
            <v>80</v>
          </cell>
          <cell r="CC158">
            <v>80</v>
          </cell>
        </row>
        <row r="159">
          <cell r="G159">
            <v>53230.773047602182</v>
          </cell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5504.0280901276637</v>
          </cell>
          <cell r="Y159">
            <v>5676.3084445588902</v>
          </cell>
          <cell r="Z159">
            <v>5676.3084445588902</v>
          </cell>
          <cell r="AA159">
            <v>5686.2865958776019</v>
          </cell>
          <cell r="AC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91.784102580884138</v>
          </cell>
          <cell r="AZ159">
            <v>156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  <cell r="BI159">
            <v>156</v>
          </cell>
          <cell r="BJ159">
            <v>3.4999999999999978</v>
          </cell>
          <cell r="BK159">
            <v>3.5699999999999976</v>
          </cell>
          <cell r="BL159">
            <v>3.7099999999999977</v>
          </cell>
          <cell r="BM159">
            <v>3.9899999999999971</v>
          </cell>
          <cell r="BN159">
            <v>4.8999999999999968</v>
          </cell>
          <cell r="BW159">
            <v>156</v>
          </cell>
          <cell r="BX159">
            <v>80</v>
          </cell>
          <cell r="BY159">
            <v>80</v>
          </cell>
          <cell r="BZ159">
            <v>80</v>
          </cell>
          <cell r="CA159">
            <v>80</v>
          </cell>
          <cell r="CB159">
            <v>80</v>
          </cell>
          <cell r="CC159">
            <v>80</v>
          </cell>
        </row>
        <row r="160">
          <cell r="G160">
            <v>57051.401716174769</v>
          </cell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C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91.880809419477458</v>
          </cell>
          <cell r="AZ160">
            <v>157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  <cell r="BI160">
            <v>157</v>
          </cell>
          <cell r="BJ160">
            <v>3.4999999999999978</v>
          </cell>
          <cell r="BK160">
            <v>3.5699999999999976</v>
          </cell>
          <cell r="BL160">
            <v>3.7099999999999977</v>
          </cell>
          <cell r="BM160">
            <v>3.9899999999999971</v>
          </cell>
          <cell r="BN160">
            <v>4.8999999999999968</v>
          </cell>
          <cell r="BW160">
            <v>157</v>
          </cell>
          <cell r="BX160">
            <v>80</v>
          </cell>
          <cell r="BY160">
            <v>80</v>
          </cell>
          <cell r="BZ160">
            <v>80</v>
          </cell>
          <cell r="CA160">
            <v>80</v>
          </cell>
          <cell r="CB160">
            <v>80</v>
          </cell>
          <cell r="CC160">
            <v>80</v>
          </cell>
        </row>
        <row r="161">
          <cell r="G161">
            <v>61146.25013335624</v>
          </cell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C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91.977516258070779</v>
          </cell>
          <cell r="AZ161">
            <v>158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  <cell r="BI161">
            <v>158</v>
          </cell>
          <cell r="BJ161">
            <v>3.4999999999999978</v>
          </cell>
          <cell r="BK161">
            <v>3.5699999999999976</v>
          </cell>
          <cell r="BL161">
            <v>3.7099999999999977</v>
          </cell>
          <cell r="BM161">
            <v>3.9899999999999971</v>
          </cell>
          <cell r="BN161">
            <v>4.8999999999999968</v>
          </cell>
          <cell r="BW161">
            <v>158</v>
          </cell>
          <cell r="BX161">
            <v>80</v>
          </cell>
          <cell r="BY161">
            <v>80</v>
          </cell>
          <cell r="BZ161">
            <v>80</v>
          </cell>
          <cell r="CA161">
            <v>80</v>
          </cell>
          <cell r="CB161">
            <v>80</v>
          </cell>
          <cell r="CC161">
            <v>80</v>
          </cell>
        </row>
        <row r="162">
          <cell r="G162">
            <v>65535</v>
          </cell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C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92.073570757788559</v>
          </cell>
          <cell r="AZ162">
            <v>159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  <cell r="BI162">
            <v>159</v>
          </cell>
          <cell r="BJ162">
            <v>3.4999999999999978</v>
          </cell>
          <cell r="BK162">
            <v>3.5699999999999976</v>
          </cell>
          <cell r="BL162">
            <v>3.7099999999999977</v>
          </cell>
          <cell r="BM162">
            <v>3.9899999999999971</v>
          </cell>
          <cell r="BN162">
            <v>4.8999999999999968</v>
          </cell>
          <cell r="BW162">
            <v>159</v>
          </cell>
          <cell r="BX162">
            <v>80</v>
          </cell>
          <cell r="BY162">
            <v>80</v>
          </cell>
          <cell r="BZ162">
            <v>80</v>
          </cell>
          <cell r="CA162">
            <v>80</v>
          </cell>
          <cell r="CB162">
            <v>80</v>
          </cell>
          <cell r="CC162">
            <v>80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C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92.169427650297976</v>
          </cell>
          <cell r="AZ163">
            <v>160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  <cell r="BI163">
            <v>160</v>
          </cell>
          <cell r="BJ163">
            <v>3.4999999999999978</v>
          </cell>
          <cell r="BK163">
            <v>3.5699999999999976</v>
          </cell>
          <cell r="BL163">
            <v>3.7099999999999977</v>
          </cell>
          <cell r="BM163">
            <v>3.9899999999999971</v>
          </cell>
          <cell r="BN163">
            <v>4.8999999999999968</v>
          </cell>
          <cell r="BW163">
            <v>160</v>
          </cell>
          <cell r="BX163">
            <v>80</v>
          </cell>
          <cell r="BY163">
            <v>80</v>
          </cell>
          <cell r="BZ163">
            <v>80</v>
          </cell>
          <cell r="CA163">
            <v>80</v>
          </cell>
          <cell r="CB163">
            <v>80</v>
          </cell>
          <cell r="CC163">
            <v>80</v>
          </cell>
        </row>
        <row r="164">
          <cell r="AC164">
            <v>161</v>
          </cell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92.265284542807379</v>
          </cell>
          <cell r="AZ164">
            <v>161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C165">
            <v>162</v>
          </cell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92.361141435316796</v>
          </cell>
          <cell r="AZ165">
            <v>162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C166">
            <v>163</v>
          </cell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92.456998327826213</v>
          </cell>
          <cell r="AZ166">
            <v>163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C167">
            <v>164</v>
          </cell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92.55285522033563</v>
          </cell>
          <cell r="AZ167">
            <v>164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C168">
            <v>165</v>
          </cell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92.648712112845047</v>
          </cell>
          <cell r="AZ168">
            <v>165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C169">
            <v>166</v>
          </cell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92.744569005354464</v>
          </cell>
          <cell r="AZ169">
            <v>166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C170">
            <v>167</v>
          </cell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92.840425897863867</v>
          </cell>
          <cell r="AZ170">
            <v>167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C171">
            <v>168</v>
          </cell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92.936282790373284</v>
          </cell>
          <cell r="AZ171">
            <v>168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C172">
            <v>169</v>
          </cell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93.030170797284541</v>
          </cell>
          <cell r="AZ172">
            <v>169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C173">
            <v>170</v>
          </cell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93.1201554708354</v>
          </cell>
          <cell r="AZ173">
            <v>170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C174">
            <v>171</v>
          </cell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93.210140144386244</v>
          </cell>
          <cell r="AZ174">
            <v>171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C175">
            <v>172</v>
          </cell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93.300124817937103</v>
          </cell>
          <cell r="AZ175">
            <v>172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C176">
            <v>173</v>
          </cell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93.390109491487962</v>
          </cell>
          <cell r="AZ176">
            <v>173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C177">
            <v>174</v>
          </cell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93.480094165038807</v>
          </cell>
          <cell r="AZ177">
            <v>174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C178">
            <v>175</v>
          </cell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93.570078838589666</v>
          </cell>
          <cell r="AZ178">
            <v>175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C179">
            <v>176</v>
          </cell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93.660063512140525</v>
          </cell>
          <cell r="AZ179">
            <v>176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C180">
            <v>177</v>
          </cell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93.750048185691369</v>
          </cell>
          <cell r="AZ180">
            <v>177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C181">
            <v>178</v>
          </cell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93.840032859242228</v>
          </cell>
          <cell r="AZ181">
            <v>178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C182">
            <v>179</v>
          </cell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93.930017532793073</v>
          </cell>
          <cell r="AZ182">
            <v>179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C183">
            <v>180</v>
          </cell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94.01720149869783</v>
          </cell>
          <cell r="AZ183">
            <v>180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C184">
            <v>181</v>
          </cell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94.094586524044246</v>
          </cell>
          <cell r="AZ184">
            <v>181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C185">
            <v>182</v>
          </cell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94.171971549390676</v>
          </cell>
          <cell r="AZ185">
            <v>182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C186">
            <v>183</v>
          </cell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94.249356574737092</v>
          </cell>
          <cell r="AZ186">
            <v>183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C187">
            <v>184</v>
          </cell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94.326741600083523</v>
          </cell>
          <cell r="AZ187">
            <v>184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C188">
            <v>185</v>
          </cell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94.404126625429939</v>
          </cell>
          <cell r="AZ188">
            <v>185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C189">
            <v>186</v>
          </cell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94.481511650776355</v>
          </cell>
          <cell r="AZ189">
            <v>186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C190">
            <v>187</v>
          </cell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94.558896676122785</v>
          </cell>
          <cell r="AZ190">
            <v>187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C191">
            <v>188</v>
          </cell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94.636281701469201</v>
          </cell>
          <cell r="AZ191">
            <v>188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C192">
            <v>189</v>
          </cell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94.713666726815632</v>
          </cell>
          <cell r="AZ192">
            <v>189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C193">
            <v>190</v>
          </cell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94.791051752162048</v>
          </cell>
          <cell r="AZ193">
            <v>190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C194">
            <v>191</v>
          </cell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94.868436777508478</v>
          </cell>
          <cell r="AZ194">
            <v>191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C195">
            <v>192</v>
          </cell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94.945821802854894</v>
          </cell>
          <cell r="AZ195">
            <v>192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C196">
            <v>193</v>
          </cell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95.021652736340755</v>
          </cell>
          <cell r="AZ196">
            <v>193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C197">
            <v>194</v>
          </cell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95.093855518039874</v>
          </cell>
          <cell r="AZ197">
            <v>194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C198">
            <v>195</v>
          </cell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95.166058299739007</v>
          </cell>
          <cell r="AZ198">
            <v>195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C199">
            <v>196</v>
          </cell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95.238261081438125</v>
          </cell>
          <cell r="AZ199">
            <v>196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C200">
            <v>197</v>
          </cell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95.310463863137244</v>
          </cell>
          <cell r="AZ200">
            <v>197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C201">
            <v>198</v>
          </cell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95.382666644836377</v>
          </cell>
          <cell r="AZ201">
            <v>198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C202">
            <v>199</v>
          </cell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95.454869426535495</v>
          </cell>
          <cell r="AZ202">
            <v>199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C203">
            <v>200</v>
          </cell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95.527072208234628</v>
          </cell>
          <cell r="AZ203">
            <v>200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C204">
            <v>201</v>
          </cell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95.599274989933747</v>
          </cell>
          <cell r="AZ204">
            <v>201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C205">
            <v>202</v>
          </cell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95.671477771632865</v>
          </cell>
          <cell r="AZ205">
            <v>202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C206">
            <v>203</v>
          </cell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95.743680553331998</v>
          </cell>
          <cell r="AZ206">
            <v>203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C207">
            <v>204</v>
          </cell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95.815883335031117</v>
          </cell>
          <cell r="AZ207">
            <v>204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C208">
            <v>205</v>
          </cell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95.888086116730236</v>
          </cell>
          <cell r="AZ208">
            <v>205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C209">
            <v>206</v>
          </cell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95.960288898429368</v>
          </cell>
          <cell r="AZ209">
            <v>206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C210">
            <v>207</v>
          </cell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96.027967953922968</v>
          </cell>
          <cell r="AZ210">
            <v>207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C211">
            <v>208</v>
          </cell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96.09011814325406</v>
          </cell>
          <cell r="AZ211">
            <v>208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C212">
            <v>209</v>
          </cell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96.152268332585166</v>
          </cell>
          <cell r="AZ212">
            <v>209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C213">
            <v>210</v>
          </cell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96.214418521916258</v>
          </cell>
          <cell r="AZ213">
            <v>210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C214">
            <v>211</v>
          </cell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96.276568711247364</v>
          </cell>
          <cell r="AZ214">
            <v>211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C215">
            <v>212</v>
          </cell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96.338718900578456</v>
          </cell>
          <cell r="AZ215">
            <v>212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C216">
            <v>213</v>
          </cell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96.400869089909563</v>
          </cell>
          <cell r="AZ216">
            <v>213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C217">
            <v>214</v>
          </cell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96.463019279240655</v>
          </cell>
          <cell r="AZ217">
            <v>214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C218">
            <v>215</v>
          </cell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96.525169468571761</v>
          </cell>
          <cell r="AZ218">
            <v>215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C219">
            <v>216</v>
          </cell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96.587319657902853</v>
          </cell>
          <cell r="AZ219">
            <v>216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C220">
            <v>217</v>
          </cell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96.649469847233959</v>
          </cell>
          <cell r="AZ220">
            <v>217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C221">
            <v>218</v>
          </cell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96.711620036565051</v>
          </cell>
          <cell r="AZ221">
            <v>218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C222">
            <v>219</v>
          </cell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96.773770225896158</v>
          </cell>
          <cell r="AZ222">
            <v>219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C223">
            <v>220</v>
          </cell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96.83592041522725</v>
          </cell>
          <cell r="AZ223">
            <v>220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C224">
            <v>221</v>
          </cell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96.898070604558356</v>
          </cell>
          <cell r="AZ224">
            <v>221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C225">
            <v>222</v>
          </cell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96.960220793889448</v>
          </cell>
          <cell r="AZ225">
            <v>222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C226">
            <v>223</v>
          </cell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97.020244939111976</v>
          </cell>
          <cell r="AZ226">
            <v>223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C227">
            <v>224</v>
          </cell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97.076488635975949</v>
          </cell>
          <cell r="AZ227">
            <v>224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C228">
            <v>225</v>
          </cell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97.132732332839936</v>
          </cell>
          <cell r="AZ228">
            <v>225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C229">
            <v>226</v>
          </cell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97.188976029703909</v>
          </cell>
          <cell r="AZ229">
            <v>226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C230">
            <v>227</v>
          </cell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97.245219726567882</v>
          </cell>
          <cell r="AZ230">
            <v>227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C231">
            <v>228</v>
          </cell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97.301463423431869</v>
          </cell>
          <cell r="AZ231">
            <v>228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C232">
            <v>229</v>
          </cell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97.357707120295842</v>
          </cell>
          <cell r="AZ232">
            <v>229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C233">
            <v>230</v>
          </cell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97.413950817159815</v>
          </cell>
          <cell r="AZ233">
            <v>230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C234">
            <v>231</v>
          </cell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97.470194514023802</v>
          </cell>
          <cell r="AZ234">
            <v>231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C235">
            <v>232</v>
          </cell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97.526438210887775</v>
          </cell>
          <cell r="AZ235">
            <v>232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C236">
            <v>233</v>
          </cell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97.582681907751748</v>
          </cell>
          <cell r="AZ236">
            <v>233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C237">
            <v>234</v>
          </cell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97.638925604615736</v>
          </cell>
          <cell r="AZ237">
            <v>234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C238">
            <v>235</v>
          </cell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97.695169301479709</v>
          </cell>
          <cell r="AZ238">
            <v>235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C239">
            <v>236</v>
          </cell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97.751412998343696</v>
          </cell>
          <cell r="AZ239">
            <v>236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C240">
            <v>237</v>
          </cell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97.807656695207669</v>
          </cell>
          <cell r="AZ240">
            <v>237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C241">
            <v>238</v>
          </cell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97.863900392071642</v>
          </cell>
          <cell r="AZ241">
            <v>238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C242">
            <v>239</v>
          </cell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97.920144088935629</v>
          </cell>
          <cell r="AZ242">
            <v>239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C243">
            <v>240</v>
          </cell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97.976387785799602</v>
          </cell>
          <cell r="AZ243">
            <v>240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C244">
            <v>241</v>
          </cell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98.03453879727887</v>
          </cell>
          <cell r="AZ244">
            <v>241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C245">
            <v>242</v>
          </cell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98.09406994590077</v>
          </cell>
          <cell r="AZ245">
            <v>242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C246">
            <v>243</v>
          </cell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98.153601094522671</v>
          </cell>
          <cell r="AZ246">
            <v>243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C247">
            <v>244</v>
          </cell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98.213132243144585</v>
          </cell>
          <cell r="AZ247">
            <v>244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C248">
            <v>245</v>
          </cell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98.272663391766486</v>
          </cell>
          <cell r="AZ248">
            <v>245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C249">
            <v>246</v>
          </cell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98.3321945403884</v>
          </cell>
          <cell r="AZ249">
            <v>246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C250">
            <v>247</v>
          </cell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98.3917256890103</v>
          </cell>
          <cell r="AZ250">
            <v>247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C251">
            <v>248</v>
          </cell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98.451256837632201</v>
          </cell>
          <cell r="AZ251">
            <v>248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C252">
            <v>249</v>
          </cell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98.510787986254115</v>
          </cell>
          <cell r="AZ252">
            <v>249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C253">
            <v>250</v>
          </cell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98.570319134876016</v>
          </cell>
          <cell r="AZ253">
            <v>250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C254">
            <v>251</v>
          </cell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98.629850283497916</v>
          </cell>
          <cell r="AZ254">
            <v>251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C255">
            <v>252</v>
          </cell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98.689381432119831</v>
          </cell>
          <cell r="AZ255">
            <v>252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C256">
            <v>253</v>
          </cell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98.748912580741731</v>
          </cell>
          <cell r="AZ256">
            <v>253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C257">
            <v>254</v>
          </cell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98.808443729363646</v>
          </cell>
          <cell r="AZ257">
            <v>254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C258">
            <v>255</v>
          </cell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98.867974877985546</v>
          </cell>
          <cell r="AZ258">
            <v>255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C259">
            <v>256</v>
          </cell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98.927506026607446</v>
          </cell>
          <cell r="AZ259">
            <v>256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C260">
            <v>257</v>
          </cell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98.987037175229361</v>
          </cell>
          <cell r="AZ260">
            <v>257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C261">
            <v>258</v>
          </cell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99.046160733338311</v>
          </cell>
          <cell r="AZ261">
            <v>258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C262">
            <v>259</v>
          </cell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99.105170833973162</v>
          </cell>
          <cell r="AZ262">
            <v>259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C263">
            <v>260</v>
          </cell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99.164180934608012</v>
          </cell>
          <cell r="AZ263">
            <v>260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C264">
            <v>261</v>
          </cell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99.223191035242863</v>
          </cell>
          <cell r="AZ264">
            <v>261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C265">
            <v>262</v>
          </cell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99.282201135877699</v>
          </cell>
          <cell r="AZ265">
            <v>262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C266">
            <v>263</v>
          </cell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99.341211236512549</v>
          </cell>
          <cell r="AZ266">
            <v>263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C267">
            <v>264</v>
          </cell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99.4002213371474</v>
          </cell>
          <cell r="AZ267">
            <v>264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C268">
            <v>265</v>
          </cell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99.45923143778225</v>
          </cell>
          <cell r="AZ268">
            <v>265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C269">
            <v>266</v>
          </cell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99.518241538417101</v>
          </cell>
          <cell r="AZ269">
            <v>266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C270">
            <v>267</v>
          </cell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99.577251639051951</v>
          </cell>
          <cell r="AZ270">
            <v>267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C271">
            <v>268</v>
          </cell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99.636261739686788</v>
          </cell>
          <cell r="AZ271">
            <v>268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C272">
            <v>269</v>
          </cell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99.695271840321638</v>
          </cell>
          <cell r="AZ272">
            <v>269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C273">
            <v>270</v>
          </cell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99.754281940956488</v>
          </cell>
          <cell r="AZ273">
            <v>270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C274">
            <v>271</v>
          </cell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99.813292041591339</v>
          </cell>
          <cell r="AZ274">
            <v>271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C275">
            <v>272</v>
          </cell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99.872302142226189</v>
          </cell>
          <cell r="AZ275">
            <v>272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C276">
            <v>273</v>
          </cell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99.93131224286104</v>
          </cell>
          <cell r="AZ276">
            <v>273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C277">
            <v>274</v>
          </cell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99.990322343495876</v>
          </cell>
          <cell r="AZ277">
            <v>274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C278">
            <v>275</v>
          </cell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100.04494517613057</v>
          </cell>
          <cell r="AZ278">
            <v>275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C279">
            <v>276</v>
          </cell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100.09870734853557</v>
          </cell>
          <cell r="AZ279">
            <v>276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C280">
            <v>277</v>
          </cell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100.15246952094056</v>
          </cell>
          <cell r="AZ280">
            <v>277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C281">
            <v>278</v>
          </cell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100.20623169334554</v>
          </cell>
          <cell r="AZ281">
            <v>278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C282">
            <v>279</v>
          </cell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100.25999386575054</v>
          </cell>
          <cell r="AZ282">
            <v>279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C283">
            <v>280</v>
          </cell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100.31375603815553</v>
          </cell>
          <cell r="AZ283">
            <v>280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C284">
            <v>281</v>
          </cell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100.36751821056053</v>
          </cell>
          <cell r="AZ284">
            <v>281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C285">
            <v>282</v>
          </cell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100.42128038296552</v>
          </cell>
          <cell r="AZ285">
            <v>282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C286">
            <v>283</v>
          </cell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100.47504255537051</v>
          </cell>
          <cell r="AZ286">
            <v>283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C287">
            <v>284</v>
          </cell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100.52880472777551</v>
          </cell>
          <cell r="AZ287">
            <v>284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C288">
            <v>285</v>
          </cell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100.5825669001805</v>
          </cell>
          <cell r="AZ288">
            <v>285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C289">
            <v>286</v>
          </cell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100.6363290725855</v>
          </cell>
          <cell r="AZ289">
            <v>286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C290">
            <v>287</v>
          </cell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100.69009124499048</v>
          </cell>
          <cell r="AZ290">
            <v>287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C291">
            <v>288</v>
          </cell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100.74385341739547</v>
          </cell>
          <cell r="AZ291">
            <v>288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C292">
            <v>289</v>
          </cell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100.79761558980047</v>
          </cell>
          <cell r="AZ292">
            <v>289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C293">
            <v>290</v>
          </cell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100.85137776220546</v>
          </cell>
          <cell r="AZ293">
            <v>290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C294">
            <v>291</v>
          </cell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100.90513993461046</v>
          </cell>
          <cell r="AZ294">
            <v>291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C295">
            <v>292</v>
          </cell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92.020673823381642</v>
          </cell>
          <cell r="AH295">
            <v>100.95890210701545</v>
          </cell>
          <cell r="AZ295">
            <v>292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C296">
            <v>293</v>
          </cell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92.068811230516317</v>
          </cell>
          <cell r="AH296">
            <v>101.01186310799378</v>
          </cell>
          <cell r="AZ296">
            <v>293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C297">
            <v>294</v>
          </cell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92.116948637651006</v>
          </cell>
          <cell r="AH297">
            <v>101.06222416179293</v>
          </cell>
          <cell r="AZ297">
            <v>294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C298">
            <v>295</v>
          </cell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92.165086044785696</v>
          </cell>
          <cell r="AH298">
            <v>101.11258521559208</v>
          </cell>
          <cell r="AZ298">
            <v>295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C299">
            <v>296</v>
          </cell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92.213223451920371</v>
          </cell>
          <cell r="AH299">
            <v>101.16294626939123</v>
          </cell>
          <cell r="AZ299">
            <v>296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C300">
            <v>297</v>
          </cell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92.26136085905506</v>
          </cell>
          <cell r="AH300">
            <v>101.21330732319038</v>
          </cell>
          <cell r="AZ300">
            <v>297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C301">
            <v>298</v>
          </cell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92.309498266189749</v>
          </cell>
          <cell r="AH301">
            <v>101.26366837698953</v>
          </cell>
          <cell r="AZ301">
            <v>298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C302">
            <v>299</v>
          </cell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92.357635673324438</v>
          </cell>
          <cell r="AH302">
            <v>101.31402943078868</v>
          </cell>
          <cell r="AZ302">
            <v>299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C303">
            <v>300</v>
          </cell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92.405773080459113</v>
          </cell>
          <cell r="AH303">
            <v>101.36439048458783</v>
          </cell>
          <cell r="AZ303">
            <v>300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C304">
            <v>301</v>
          </cell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92.453910487593802</v>
          </cell>
          <cell r="AH304">
            <v>101.41475153838698</v>
          </cell>
          <cell r="AZ304">
            <v>301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C305">
            <v>302</v>
          </cell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92.502047894728491</v>
          </cell>
          <cell r="AH305">
            <v>101.46511259218613</v>
          </cell>
          <cell r="AZ305">
            <v>302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C306">
            <v>303</v>
          </cell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92.550185301863166</v>
          </cell>
          <cell r="AH306">
            <v>101.51547364598528</v>
          </cell>
          <cell r="AZ306">
            <v>303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C307">
            <v>304</v>
          </cell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92.598322708997856</v>
          </cell>
          <cell r="AH307">
            <v>101.56583469978445</v>
          </cell>
          <cell r="AZ307">
            <v>304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C308">
            <v>305</v>
          </cell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92.646460116132545</v>
          </cell>
          <cell r="AH308">
            <v>101.6161957535836</v>
          </cell>
          <cell r="AZ308">
            <v>305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C309">
            <v>306</v>
          </cell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92.69459752326722</v>
          </cell>
          <cell r="AH309">
            <v>101.66655680738275</v>
          </cell>
          <cell r="AZ309">
            <v>306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C310">
            <v>307</v>
          </cell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92.742734930401909</v>
          </cell>
          <cell r="AH310">
            <v>101.7169178611819</v>
          </cell>
          <cell r="AZ310">
            <v>307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C311">
            <v>308</v>
          </cell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92.790872337536598</v>
          </cell>
          <cell r="AH311">
            <v>101.76727891498105</v>
          </cell>
          <cell r="AZ311">
            <v>308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C312">
            <v>309</v>
          </cell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92.839009744671287</v>
          </cell>
          <cell r="AH312">
            <v>101.8176399687802</v>
          </cell>
          <cell r="AZ312">
            <v>309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C313">
            <v>310</v>
          </cell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92.887147151805962</v>
          </cell>
          <cell r="AH313">
            <v>101.86800102257935</v>
          </cell>
          <cell r="AZ313">
            <v>310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C314">
            <v>311</v>
          </cell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92.935284558940651</v>
          </cell>
          <cell r="AH314">
            <v>101.9183620763785</v>
          </cell>
          <cell r="AZ314">
            <v>311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C315">
            <v>312</v>
          </cell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92.98342196607534</v>
          </cell>
          <cell r="AH315">
            <v>101.96872313017765</v>
          </cell>
          <cell r="AZ315">
            <v>312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C316">
            <v>313</v>
          </cell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93.031775955978986</v>
          </cell>
          <cell r="AH316">
            <v>102.01687435940708</v>
          </cell>
          <cell r="AZ316">
            <v>313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C317">
            <v>314</v>
          </cell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93.080243716091815</v>
          </cell>
          <cell r="AH317">
            <v>102.0614039302265</v>
          </cell>
          <cell r="AZ317">
            <v>314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C318">
            <v>315</v>
          </cell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93.128711476204643</v>
          </cell>
          <cell r="AH318">
            <v>102.10593350104594</v>
          </cell>
          <cell r="AZ318">
            <v>315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C319">
            <v>316</v>
          </cell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93.177179236317471</v>
          </cell>
          <cell r="AH319">
            <v>102.15046307186537</v>
          </cell>
          <cell r="AZ319">
            <v>316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C320">
            <v>317</v>
          </cell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93.225646996430299</v>
          </cell>
          <cell r="AH320">
            <v>102.19499264268481</v>
          </cell>
          <cell r="AZ320">
            <v>317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C321">
            <v>318</v>
          </cell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93.274114756543128</v>
          </cell>
          <cell r="AH321">
            <v>102.23952221350423</v>
          </cell>
          <cell r="AZ321">
            <v>318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C322">
            <v>319</v>
          </cell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93.322582516655956</v>
          </cell>
          <cell r="AH322">
            <v>102.28405178432367</v>
          </cell>
          <cell r="AZ322">
            <v>319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C323">
            <v>320</v>
          </cell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93.37105027676877</v>
          </cell>
          <cell r="AH323">
            <v>102.3285813551431</v>
          </cell>
          <cell r="AZ323">
            <v>320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C324">
            <v>321</v>
          </cell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93.419518036881598</v>
          </cell>
          <cell r="AH324">
            <v>102.37311092596252</v>
          </cell>
          <cell r="AZ324">
            <v>321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C325">
            <v>322</v>
          </cell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93.467985796994427</v>
          </cell>
          <cell r="AH325">
            <v>102.41764049678196</v>
          </cell>
          <cell r="AZ325">
            <v>322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C326">
            <v>323</v>
          </cell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93.516453557107255</v>
          </cell>
          <cell r="AH326">
            <v>102.46217006760139</v>
          </cell>
          <cell r="AZ326">
            <v>323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C327">
            <v>324</v>
          </cell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93.564921317220083</v>
          </cell>
          <cell r="AH327">
            <v>102.50669963842083</v>
          </cell>
          <cell r="AZ327">
            <v>324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C328">
            <v>325</v>
          </cell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93.613389077332911</v>
          </cell>
          <cell r="AH328">
            <v>102.55122920924025</v>
          </cell>
          <cell r="AZ328">
            <v>325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C329">
            <v>326</v>
          </cell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93.66185683744574</v>
          </cell>
          <cell r="AH329">
            <v>102.59575878005968</v>
          </cell>
          <cell r="AZ329">
            <v>326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C330">
            <v>327</v>
          </cell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93.710324597558554</v>
          </cell>
          <cell r="AH330">
            <v>102.64028835087912</v>
          </cell>
          <cell r="AZ330">
            <v>327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C331">
            <v>328</v>
          </cell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93.758792357671382</v>
          </cell>
          <cell r="AH331">
            <v>102.68481792169854</v>
          </cell>
          <cell r="AZ331">
            <v>328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C332">
            <v>329</v>
          </cell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93.80726011778421</v>
          </cell>
          <cell r="AH332">
            <v>102.72934749251797</v>
          </cell>
          <cell r="AZ332">
            <v>329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C333">
            <v>330</v>
          </cell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93.855727877897039</v>
          </cell>
          <cell r="AH333">
            <v>102.77387706333741</v>
          </cell>
          <cell r="AZ333">
            <v>330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C334">
            <v>331</v>
          </cell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93.904195638009867</v>
          </cell>
          <cell r="AH334">
            <v>102.81840663415684</v>
          </cell>
          <cell r="AZ334">
            <v>331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C335">
            <v>332</v>
          </cell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93.952663398122695</v>
          </cell>
          <cell r="AH335">
            <v>102.86293620497626</v>
          </cell>
          <cell r="AZ335">
            <v>332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C336">
            <v>333</v>
          </cell>
          <cell r="AD336">
            <v>83.832279038242305</v>
          </cell>
          <cell r="AE336">
            <v>85.955062395728859</v>
          </cell>
          <cell r="AF336">
            <v>89.018779040163423</v>
          </cell>
          <cell r="AG336">
            <v>94.001027891564647</v>
          </cell>
          <cell r="AH336">
            <v>102.9074657757957</v>
          </cell>
          <cell r="AZ336">
            <v>333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C337">
            <v>334</v>
          </cell>
          <cell r="AD337">
            <v>83.876485640670907</v>
          </cell>
          <cell r="AE337">
            <v>85.999944812310858</v>
          </cell>
          <cell r="AF337">
            <v>89.066031955355442</v>
          </cell>
          <cell r="AG337">
            <v>94.045070891220206</v>
          </cell>
          <cell r="AH337">
            <v>102.95199534661513</v>
          </cell>
          <cell r="AZ337">
            <v>334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C338">
            <v>335</v>
          </cell>
          <cell r="AD338">
            <v>83.920692243099523</v>
          </cell>
          <cell r="AE338">
            <v>86.041129946887025</v>
          </cell>
          <cell r="AF338">
            <v>89.113284870547446</v>
          </cell>
          <cell r="AG338">
            <v>94.089113890875765</v>
          </cell>
          <cell r="AH338">
            <v>102.99652491743456</v>
          </cell>
          <cell r="AZ338">
            <v>335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C339">
            <v>336</v>
          </cell>
          <cell r="AD339">
            <v>83.964898845528126</v>
          </cell>
          <cell r="AE339">
            <v>86.082310529666103</v>
          </cell>
          <cell r="AF339">
            <v>89.16053778573945</v>
          </cell>
          <cell r="AG339">
            <v>94.133156890531339</v>
          </cell>
          <cell r="AH339">
            <v>103.03627054084417</v>
          </cell>
          <cell r="AZ339">
            <v>336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C340">
            <v>337</v>
          </cell>
          <cell r="AD340">
            <v>84.008495683346354</v>
          </cell>
          <cell r="AE340">
            <v>86.12349111244518</v>
          </cell>
          <cell r="AF340">
            <v>89.207790700931454</v>
          </cell>
          <cell r="AG340">
            <v>94.177199890186898</v>
          </cell>
          <cell r="AH340">
            <v>103.07561122406466</v>
          </cell>
          <cell r="AZ340">
            <v>337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C341">
            <v>338</v>
          </cell>
          <cell r="AD341">
            <v>84.049741901856009</v>
          </cell>
          <cell r="AE341">
            <v>86.164671695224243</v>
          </cell>
          <cell r="AF341">
            <v>89.255043616123459</v>
          </cell>
          <cell r="AG341">
            <v>94.221242889842458</v>
          </cell>
          <cell r="AH341">
            <v>103.11495190728516</v>
          </cell>
          <cell r="AZ341">
            <v>338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C342">
            <v>339</v>
          </cell>
          <cell r="AD342">
            <v>84.090988120365651</v>
          </cell>
          <cell r="AE342">
            <v>86.20585227800332</v>
          </cell>
          <cell r="AF342">
            <v>89.302296531315463</v>
          </cell>
          <cell r="AG342">
            <v>94.265285889498017</v>
          </cell>
          <cell r="AH342">
            <v>103.15429259050565</v>
          </cell>
          <cell r="AZ342">
            <v>339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C343">
            <v>340</v>
          </cell>
          <cell r="AD343">
            <v>84.132234338875293</v>
          </cell>
          <cell r="AE343">
            <v>86.247032860782397</v>
          </cell>
          <cell r="AF343">
            <v>89.349549446507467</v>
          </cell>
          <cell r="AG343">
            <v>94.309328889153576</v>
          </cell>
          <cell r="AH343">
            <v>103.19363327372614</v>
          </cell>
          <cell r="AZ343">
            <v>340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C344">
            <v>341</v>
          </cell>
          <cell r="AD344">
            <v>84.173480557384934</v>
          </cell>
          <cell r="AE344">
            <v>86.288213443561474</v>
          </cell>
          <cell r="AF344">
            <v>89.396802361699486</v>
          </cell>
          <cell r="AG344">
            <v>94.35337188880915</v>
          </cell>
          <cell r="AH344">
            <v>103.23297395694664</v>
          </cell>
          <cell r="AZ344">
            <v>341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C345">
            <v>342</v>
          </cell>
          <cell r="AD345">
            <v>84.214726775894576</v>
          </cell>
          <cell r="AE345">
            <v>86.329394026340537</v>
          </cell>
          <cell r="AF345">
            <v>89.44405527689149</v>
          </cell>
          <cell r="AG345">
            <v>94.397414888464709</v>
          </cell>
          <cell r="AH345">
            <v>103.27231464016712</v>
          </cell>
          <cell r="AZ345">
            <v>342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C346">
            <v>343</v>
          </cell>
          <cell r="AD346">
            <v>84.255972994404218</v>
          </cell>
          <cell r="AE346">
            <v>86.370574609119615</v>
          </cell>
          <cell r="AF346">
            <v>89.491308192083494</v>
          </cell>
          <cell r="AG346">
            <v>94.441457888120269</v>
          </cell>
          <cell r="AH346">
            <v>103.31165532338761</v>
          </cell>
          <cell r="AZ346">
            <v>343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C347">
            <v>344</v>
          </cell>
          <cell r="AD347">
            <v>84.297219212913859</v>
          </cell>
          <cell r="AE347">
            <v>86.411755191898692</v>
          </cell>
          <cell r="AF347">
            <v>89.538561107275498</v>
          </cell>
          <cell r="AG347">
            <v>94.485500887775828</v>
          </cell>
          <cell r="AH347">
            <v>103.35099600660811</v>
          </cell>
          <cell r="AZ347">
            <v>344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C348">
            <v>345</v>
          </cell>
          <cell r="AD348">
            <v>84.338465431423501</v>
          </cell>
          <cell r="AE348">
            <v>86.452935774677769</v>
          </cell>
          <cell r="AF348">
            <v>89.585814022467503</v>
          </cell>
          <cell r="AG348">
            <v>94.529543887431387</v>
          </cell>
          <cell r="AH348">
            <v>103.3903366898286</v>
          </cell>
          <cell r="AZ348">
            <v>345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C349">
            <v>346</v>
          </cell>
          <cell r="AD349">
            <v>84.379711649933142</v>
          </cell>
          <cell r="AE349">
            <v>86.494116357456846</v>
          </cell>
          <cell r="AF349">
            <v>89.633066937659507</v>
          </cell>
          <cell r="AG349">
            <v>94.573586887086947</v>
          </cell>
          <cell r="AH349">
            <v>103.42967737304909</v>
          </cell>
          <cell r="AZ349">
            <v>346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C350">
            <v>347</v>
          </cell>
          <cell r="AD350">
            <v>84.420957868442784</v>
          </cell>
          <cell r="AE350">
            <v>86.535296940235909</v>
          </cell>
          <cell r="AF350">
            <v>89.680319852851511</v>
          </cell>
          <cell r="AG350">
            <v>94.61762988674252</v>
          </cell>
          <cell r="AH350">
            <v>103.46901805626959</v>
          </cell>
          <cell r="AZ350">
            <v>347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C351">
            <v>348</v>
          </cell>
          <cell r="AD351">
            <v>84.462204086952426</v>
          </cell>
          <cell r="AE351">
            <v>86.576477523014987</v>
          </cell>
          <cell r="AF351">
            <v>89.72757276804353</v>
          </cell>
          <cell r="AG351">
            <v>94.66167288639808</v>
          </cell>
          <cell r="AH351">
            <v>103.50835873949008</v>
          </cell>
          <cell r="AZ351">
            <v>348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C352">
            <v>349</v>
          </cell>
          <cell r="AD352">
            <v>84.503450305462081</v>
          </cell>
          <cell r="AE352">
            <v>86.617658105794064</v>
          </cell>
          <cell r="AF352">
            <v>89.774825683235534</v>
          </cell>
          <cell r="AG352">
            <v>94.705715886053639</v>
          </cell>
          <cell r="AH352">
            <v>103.54769942271056</v>
          </cell>
          <cell r="AZ352">
            <v>349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C353">
            <v>350</v>
          </cell>
          <cell r="AD353">
            <v>84.544696523971723</v>
          </cell>
          <cell r="AE353">
            <v>86.658838688573141</v>
          </cell>
          <cell r="AF353">
            <v>89.822078598427538</v>
          </cell>
          <cell r="AG353">
            <v>94.749758885709198</v>
          </cell>
          <cell r="AH353">
            <v>103.58704010593105</v>
          </cell>
          <cell r="AZ353">
            <v>350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C354">
            <v>351</v>
          </cell>
          <cell r="AD354">
            <v>84.585942742481365</v>
          </cell>
          <cell r="AE354">
            <v>86.700019271352204</v>
          </cell>
          <cell r="AF354">
            <v>89.869331513619542</v>
          </cell>
          <cell r="AG354">
            <v>94.793801885364758</v>
          </cell>
          <cell r="AH354">
            <v>103.62638078915155</v>
          </cell>
          <cell r="AZ354">
            <v>351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C355">
            <v>352</v>
          </cell>
          <cell r="AD355">
            <v>84.627188960991006</v>
          </cell>
          <cell r="AE355">
            <v>86.741199854131281</v>
          </cell>
          <cell r="AF355">
            <v>89.916584428811547</v>
          </cell>
          <cell r="AG355">
            <v>94.837844885020331</v>
          </cell>
          <cell r="AH355">
            <v>103.66572147237204</v>
          </cell>
          <cell r="AZ355">
            <v>352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C356">
            <v>353</v>
          </cell>
          <cell r="AD356">
            <v>84.668435179500648</v>
          </cell>
          <cell r="AE356">
            <v>86.782380436910358</v>
          </cell>
          <cell r="AF356">
            <v>89.963837344003551</v>
          </cell>
          <cell r="AG356">
            <v>94.881887884675891</v>
          </cell>
          <cell r="AH356">
            <v>103.70506215559253</v>
          </cell>
          <cell r="AZ356">
            <v>353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C357">
            <v>354</v>
          </cell>
          <cell r="AD357">
            <v>84.709681398010289</v>
          </cell>
          <cell r="AE357">
            <v>86.823561019689436</v>
          </cell>
          <cell r="AF357">
            <v>90.009512113271555</v>
          </cell>
          <cell r="AG357">
            <v>94.92593088433145</v>
          </cell>
          <cell r="AH357">
            <v>103.74440283881303</v>
          </cell>
          <cell r="AZ357">
            <v>354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C358">
            <v>355</v>
          </cell>
          <cell r="AD358">
            <v>84.750927616519931</v>
          </cell>
          <cell r="AE358">
            <v>86.864741602468499</v>
          </cell>
          <cell r="AF358">
            <v>90.050040929937737</v>
          </cell>
          <cell r="AG358">
            <v>94.969973883987009</v>
          </cell>
          <cell r="AH358">
            <v>103.78374352203352</v>
          </cell>
          <cell r="AZ358">
            <v>355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C359">
            <v>356</v>
          </cell>
          <cell r="AD359">
            <v>84.792173835029573</v>
          </cell>
          <cell r="AE359">
            <v>86.905922185247576</v>
          </cell>
          <cell r="AF359">
            <v>90.090569746603933</v>
          </cell>
          <cell r="AG359">
            <v>95.012878924987305</v>
          </cell>
          <cell r="AH359">
            <v>103.82308420525401</v>
          </cell>
          <cell r="AZ359">
            <v>356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C360">
            <v>357</v>
          </cell>
          <cell r="AD360">
            <v>84.833420053539214</v>
          </cell>
          <cell r="AE360">
            <v>86.947102768026653</v>
          </cell>
          <cell r="AF360">
            <v>90.131098563270129</v>
          </cell>
          <cell r="AG360">
            <v>95.053346300136027</v>
          </cell>
          <cell r="AH360">
            <v>103.86242488847451</v>
          </cell>
          <cell r="AZ360">
            <v>357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C361">
            <v>358</v>
          </cell>
          <cell r="AD361">
            <v>84.874666272048856</v>
          </cell>
          <cell r="AE361">
            <v>86.98828335080573</v>
          </cell>
          <cell r="AF361">
            <v>90.171627379936311</v>
          </cell>
          <cell r="AG361">
            <v>95.09381367528475</v>
          </cell>
          <cell r="AH361">
            <v>103.90176557169499</v>
          </cell>
          <cell r="AZ361">
            <v>358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C362">
            <v>359</v>
          </cell>
          <cell r="AD362">
            <v>84.915912490558497</v>
          </cell>
          <cell r="AE362">
            <v>87.027010646912942</v>
          </cell>
          <cell r="AF362">
            <v>90.212156196602507</v>
          </cell>
          <cell r="AG362">
            <v>95.134281050433472</v>
          </cell>
          <cell r="AH362">
            <v>103.94110625491548</v>
          </cell>
          <cell r="AZ362">
            <v>359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C363">
            <v>360</v>
          </cell>
          <cell r="AD363">
            <v>84.957158709068153</v>
          </cell>
          <cell r="AE363">
            <v>87.064762367263285</v>
          </cell>
          <cell r="AF363">
            <v>90.252685013268689</v>
          </cell>
          <cell r="AG363">
            <v>95.174748425582194</v>
          </cell>
          <cell r="AH363">
            <v>103.98044693813598</v>
          </cell>
          <cell r="AZ363">
            <v>360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>
        <row r="7">
          <cell r="AL7">
            <v>24</v>
          </cell>
        </row>
        <row r="8">
          <cell r="AL8">
            <v>8</v>
          </cell>
        </row>
      </sheetData>
      <sheetData sheetId="8"/>
      <sheetData sheetId="9">
        <row r="5">
          <cell r="BS5">
            <v>2999.5173294175515</v>
          </cell>
          <cell r="BX5">
            <v>0</v>
          </cell>
        </row>
        <row r="6">
          <cell r="BS6">
            <v>13214.792803717764</v>
          </cell>
          <cell r="BX6">
            <v>0</v>
          </cell>
        </row>
        <row r="7">
          <cell r="BS7">
            <v>35770.62984638624</v>
          </cell>
          <cell r="BX7">
            <v>0</v>
          </cell>
        </row>
        <row r="8">
          <cell r="BS8">
            <v>76842.466818916175</v>
          </cell>
          <cell r="BX8">
            <v>0</v>
          </cell>
        </row>
        <row r="9">
          <cell r="BS9">
            <v>143818.72481413165</v>
          </cell>
          <cell r="BX9">
            <v>0</v>
          </cell>
        </row>
        <row r="10">
          <cell r="BS10">
            <v>220313.80785051658</v>
          </cell>
          <cell r="BX10">
            <v>0</v>
          </cell>
        </row>
        <row r="11">
          <cell r="BS11">
            <v>307556.80136823491</v>
          </cell>
          <cell r="BX11">
            <v>0</v>
          </cell>
        </row>
        <row r="12">
          <cell r="BS12">
            <v>406928.4442365024</v>
          </cell>
          <cell r="BX12">
            <v>0</v>
          </cell>
        </row>
        <row r="13">
          <cell r="BS13">
            <v>519980.00482860627</v>
          </cell>
          <cell r="BX13">
            <v>0</v>
          </cell>
        </row>
        <row r="14">
          <cell r="BS14">
            <v>648454.63471405313</v>
          </cell>
          <cell r="BX14">
            <v>0</v>
          </cell>
        </row>
        <row r="15">
          <cell r="BS15">
            <v>793303.46987948474</v>
          </cell>
          <cell r="BX15">
            <v>0</v>
          </cell>
        </row>
        <row r="16">
          <cell r="BS16">
            <v>956461.14971914701</v>
          </cell>
          <cell r="BX16">
            <v>0</v>
          </cell>
        </row>
        <row r="17">
          <cell r="BS17">
            <v>1140083.1377316033</v>
          </cell>
          <cell r="BX17">
            <v>0</v>
          </cell>
        </row>
        <row r="18">
          <cell r="BS18">
            <v>1346571.1667364109</v>
          </cell>
          <cell r="BX18">
            <v>0</v>
          </cell>
        </row>
        <row r="19">
          <cell r="BS19">
            <v>1578601.7703917162</v>
          </cell>
          <cell r="BX19">
            <v>0</v>
          </cell>
        </row>
        <row r="20">
          <cell r="BS20">
            <v>1839072.9306691384</v>
          </cell>
          <cell r="BX20">
            <v>0</v>
          </cell>
        </row>
        <row r="21">
          <cell r="BS21">
            <v>2138870.539485388</v>
          </cell>
          <cell r="BX21">
            <v>0</v>
          </cell>
        </row>
        <row r="22">
          <cell r="BS22">
            <v>2484416.2195717287</v>
          </cell>
          <cell r="BX22">
            <v>0</v>
          </cell>
        </row>
        <row r="23">
          <cell r="BS23">
            <v>2957545.2243474568</v>
          </cell>
          <cell r="BX23">
            <v>0</v>
          </cell>
        </row>
        <row r="24">
          <cell r="BS24">
            <v>3500130.4693367411</v>
          </cell>
          <cell r="BX24">
            <v>0</v>
          </cell>
        </row>
        <row r="25">
          <cell r="BS25">
            <v>4115296.3650489571</v>
          </cell>
          <cell r="BX25">
            <v>0</v>
          </cell>
        </row>
        <row r="26">
          <cell r="BS26">
            <v>4802144.8435848067</v>
          </cell>
          <cell r="BX26">
            <v>0</v>
          </cell>
        </row>
        <row r="27">
          <cell r="BS27">
            <v>5643250.413042767</v>
          </cell>
          <cell r="BX27">
            <v>0</v>
          </cell>
        </row>
        <row r="28">
          <cell r="BS28">
            <v>6587834.4951300863</v>
          </cell>
          <cell r="BX28">
            <v>0</v>
          </cell>
        </row>
        <row r="29">
          <cell r="BS29">
            <v>7647935.1154441377</v>
          </cell>
          <cell r="BX29">
            <v>0</v>
          </cell>
        </row>
        <row r="30">
          <cell r="BS30">
            <v>8836928.6443225127</v>
          </cell>
          <cell r="BX30">
            <v>0</v>
          </cell>
        </row>
        <row r="31">
          <cell r="BS31">
            <v>10169745.209994735</v>
          </cell>
          <cell r="BX31">
            <v>0</v>
          </cell>
        </row>
        <row r="32">
          <cell r="BS32">
            <v>11663015.705793131</v>
          </cell>
          <cell r="BX32">
            <v>0</v>
          </cell>
        </row>
        <row r="33">
          <cell r="BS33">
            <v>13332488.801948987</v>
          </cell>
          <cell r="BX33">
            <v>0</v>
          </cell>
        </row>
        <row r="34">
          <cell r="BS34">
            <v>15197111.010872804</v>
          </cell>
          <cell r="BX34">
            <v>0</v>
          </cell>
        </row>
        <row r="35">
          <cell r="BS35">
            <v>17298475.405775581</v>
          </cell>
          <cell r="BX35">
            <v>0</v>
          </cell>
        </row>
        <row r="36">
          <cell r="BS36">
            <v>19664477.700595394</v>
          </cell>
          <cell r="BX36">
            <v>0</v>
          </cell>
        </row>
        <row r="37">
          <cell r="BS37">
            <v>22326024.472186953</v>
          </cell>
          <cell r="BX37">
            <v>0</v>
          </cell>
        </row>
        <row r="38">
          <cell r="BS38">
            <v>25317774.957108792</v>
          </cell>
          <cell r="BX38">
            <v>0</v>
          </cell>
        </row>
        <row r="39">
          <cell r="BS39">
            <v>28677119.735254623</v>
          </cell>
          <cell r="BX39">
            <v>0</v>
          </cell>
        </row>
        <row r="40">
          <cell r="BS40">
            <v>32445082.826386936</v>
          </cell>
          <cell r="BX40">
            <v>0</v>
          </cell>
        </row>
        <row r="41">
          <cell r="BS41">
            <v>36668498.969800785</v>
          </cell>
          <cell r="BX41">
            <v>0</v>
          </cell>
        </row>
        <row r="42">
          <cell r="BS42">
            <v>41399611.905780211</v>
          </cell>
          <cell r="BX42">
            <v>0</v>
          </cell>
        </row>
        <row r="43">
          <cell r="BS43">
            <v>46696553.912872776</v>
          </cell>
          <cell r="BX43">
            <v>0</v>
          </cell>
        </row>
        <row r="44">
          <cell r="BS44">
            <v>52623495.028780162</v>
          </cell>
          <cell r="BX44">
            <v>0</v>
          </cell>
        </row>
        <row r="45">
          <cell r="BS45">
            <v>59248410.373924389</v>
          </cell>
          <cell r="BX45">
            <v>0</v>
          </cell>
        </row>
        <row r="46">
          <cell r="BS46">
            <v>66641418.927865155</v>
          </cell>
          <cell r="BX46">
            <v>0</v>
          </cell>
        </row>
        <row r="47">
          <cell r="BS47">
            <v>74888103.907784298</v>
          </cell>
          <cell r="BX47">
            <v>0</v>
          </cell>
        </row>
        <row r="48">
          <cell r="BS48">
            <v>84082707.354523122</v>
          </cell>
          <cell r="BX48">
            <v>0</v>
          </cell>
        </row>
        <row r="49">
          <cell r="BS49">
            <v>94815587.522519693</v>
          </cell>
          <cell r="BX49">
            <v>0</v>
          </cell>
        </row>
        <row r="50">
          <cell r="BS50">
            <v>106767702.69483826</v>
          </cell>
          <cell r="BX50">
            <v>0</v>
          </cell>
        </row>
        <row r="51">
          <cell r="BS51">
            <v>120073382.72442056</v>
          </cell>
          <cell r="BX51">
            <v>0</v>
          </cell>
        </row>
        <row r="52">
          <cell r="BS52">
            <v>134881076.36627409</v>
          </cell>
          <cell r="BX52">
            <v>0</v>
          </cell>
        </row>
        <row r="53">
          <cell r="BS53">
            <v>151347628.02140996</v>
          </cell>
          <cell r="BX53">
            <v>0</v>
          </cell>
        </row>
        <row r="54">
          <cell r="BS54">
            <v>169197695.79755819</v>
          </cell>
          <cell r="BX54">
            <v>275721.5860775144</v>
          </cell>
        </row>
        <row r="55">
          <cell r="BS55">
            <v>188529053.64002451</v>
          </cell>
          <cell r="BX55">
            <v>887602.05843971111</v>
          </cell>
        </row>
        <row r="56">
          <cell r="BS56">
            <v>209442579.2960861</v>
          </cell>
          <cell r="BX56">
            <v>1905820.9947161414</v>
          </cell>
        </row>
        <row r="57">
          <cell r="BS57">
            <v>232047187.59021482</v>
          </cell>
          <cell r="BX57">
            <v>3411491.0859890692</v>
          </cell>
        </row>
        <row r="58">
          <cell r="BS58">
            <v>256455437.46517015</v>
          </cell>
          <cell r="BX58">
            <v>7053035.0027815588</v>
          </cell>
        </row>
        <row r="59">
          <cell r="BS59">
            <v>282782375.35151577</v>
          </cell>
          <cell r="BX59">
            <v>11878928.100526277</v>
          </cell>
        </row>
        <row r="60">
          <cell r="BS60">
            <v>311152817.43487602</v>
          </cell>
          <cell r="BX60">
            <v>18094207.600537762</v>
          </cell>
        </row>
        <row r="61">
          <cell r="BS61">
            <v>341697340.05580634</v>
          </cell>
          <cell r="BX61">
            <v>25932678.01359934</v>
          </cell>
        </row>
        <row r="62">
          <cell r="BS62">
            <v>379092364.46069175</v>
          </cell>
          <cell r="BX62">
            <v>35746807.621610902</v>
          </cell>
        </row>
        <row r="63">
          <cell r="BS63">
            <v>420544664.77844894</v>
          </cell>
          <cell r="BX63">
            <v>46573278.553278968</v>
          </cell>
        </row>
        <row r="64">
          <cell r="BS64">
            <v>466473844.26264334</v>
          </cell>
          <cell r="BX64">
            <v>58512750.117044553</v>
          </cell>
        </row>
        <row r="65">
          <cell r="BS65">
            <v>517358401.56020117</v>
          </cell>
          <cell r="BX65">
            <v>71675784.181582183</v>
          </cell>
        </row>
        <row r="66">
          <cell r="BS66">
            <v>573743953.54197085</v>
          </cell>
          <cell r="BX66">
            <v>86196056.802969649</v>
          </cell>
        </row>
        <row r="67">
          <cell r="BS67">
            <v>636263160.3936913</v>
          </cell>
          <cell r="BX67">
            <v>102247401.35850789</v>
          </cell>
        </row>
        <row r="68">
          <cell r="BS68">
            <v>705592974.125301</v>
          </cell>
          <cell r="BX68">
            <v>119990541.91984746</v>
          </cell>
        </row>
        <row r="69">
          <cell r="BS69">
            <v>782476125.84238589</v>
          </cell>
          <cell r="BX69">
            <v>139608939.14001861</v>
          </cell>
        </row>
        <row r="70">
          <cell r="BS70">
            <v>867487268.90408361</v>
          </cell>
          <cell r="BX70">
            <v>161263760.43260902</v>
          </cell>
        </row>
        <row r="71">
          <cell r="BS71">
            <v>961447281.46676016</v>
          </cell>
          <cell r="BX71">
            <v>185168183.64777887</v>
          </cell>
        </row>
        <row r="72">
          <cell r="BS72">
            <v>1065308825.1598375</v>
          </cell>
          <cell r="BX72">
            <v>211556718.22458807</v>
          </cell>
        </row>
        <row r="73">
          <cell r="BS73">
            <v>1180128970.6744709</v>
          </cell>
          <cell r="BX73">
            <v>240688654.38376975</v>
          </cell>
        </row>
        <row r="74">
          <cell r="BS74">
            <v>1307066902.2504084</v>
          </cell>
          <cell r="BX74">
            <v>272846182.25557762</v>
          </cell>
        </row>
        <row r="75">
          <cell r="BS75">
            <v>1447451068.4009843</v>
          </cell>
          <cell r="BX75">
            <v>308336168.08428144</v>
          </cell>
        </row>
        <row r="76">
          <cell r="BS76">
            <v>1602486544.8963747</v>
          </cell>
          <cell r="BX76">
            <v>347576246.67821872</v>
          </cell>
        </row>
        <row r="77">
          <cell r="BS77">
            <v>1773684081.0113015</v>
          </cell>
          <cell r="BX77">
            <v>390958707.02638763</v>
          </cell>
        </row>
        <row r="78">
          <cell r="BS78">
            <v>1962674205.3382785</v>
          </cell>
          <cell r="BX78">
            <v>438805639.17249542</v>
          </cell>
        </row>
        <row r="79">
          <cell r="BS79">
            <v>2171285553.4115868</v>
          </cell>
          <cell r="BX79">
            <v>491581275.2533564</v>
          </cell>
        </row>
        <row r="80">
          <cell r="BS80">
            <v>2402086275.4147229</v>
          </cell>
          <cell r="BX80">
            <v>549916615.05846667</v>
          </cell>
        </row>
        <row r="81">
          <cell r="BS81">
            <v>2657508862.23034</v>
          </cell>
          <cell r="BX81">
            <v>614415101.57124794</v>
          </cell>
        </row>
        <row r="82">
          <cell r="BS82">
            <v>2940204969.495142</v>
          </cell>
          <cell r="BX82">
            <v>685770579.90612972</v>
          </cell>
        </row>
        <row r="83">
          <cell r="BS83">
            <v>3252616533.2883158</v>
          </cell>
          <cell r="BX83">
            <v>764797790.9360559</v>
          </cell>
        </row>
        <row r="84">
          <cell r="BS84">
            <v>3596793530.1633434</v>
          </cell>
          <cell r="BX84">
            <v>852672862.03497899</v>
          </cell>
        </row>
        <row r="85">
          <cell r="BS85">
            <v>3975309790.195219</v>
          </cell>
          <cell r="BX85">
            <v>950561433.18616676</v>
          </cell>
        </row>
        <row r="86">
          <cell r="BS86">
            <v>4391247021.2659874</v>
          </cell>
          <cell r="BX86">
            <v>1059775250.2222351</v>
          </cell>
        </row>
        <row r="87">
          <cell r="BS87">
            <v>4847319653.0670662</v>
          </cell>
          <cell r="BX87">
            <v>1181849511.5228419</v>
          </cell>
        </row>
        <row r="88">
          <cell r="BS88">
            <v>5383516172.2059355</v>
          </cell>
          <cell r="BX88">
            <v>1330701770.6948681</v>
          </cell>
        </row>
        <row r="89">
          <cell r="BS89">
            <v>5968695747.4113293</v>
          </cell>
          <cell r="BX89">
            <v>1493824827.7354157</v>
          </cell>
        </row>
        <row r="90">
          <cell r="BS90">
            <v>6606717680.7979918</v>
          </cell>
          <cell r="BX90">
            <v>1671990520.816534</v>
          </cell>
        </row>
        <row r="91">
          <cell r="BS91">
            <v>7302148118.8407726</v>
          </cell>
          <cell r="BX91">
            <v>1866515819.0941074</v>
          </cell>
        </row>
        <row r="92">
          <cell r="BS92">
            <v>8059893879.1121836</v>
          </cell>
          <cell r="BX92">
            <v>2078814573.0633554</v>
          </cell>
        </row>
        <row r="93">
          <cell r="BS93">
            <v>8885343243.0808086</v>
          </cell>
          <cell r="BX93">
            <v>2310444336.8676944</v>
          </cell>
        </row>
        <row r="94">
          <cell r="BS94">
            <v>9784385572.0939999</v>
          </cell>
          <cell r="BX94">
            <v>2563111521.9401045</v>
          </cell>
        </row>
        <row r="95">
          <cell r="BS95">
            <v>10939888222.020103</v>
          </cell>
          <cell r="BX95">
            <v>2887804086.0808802</v>
          </cell>
        </row>
        <row r="96">
          <cell r="BS96">
            <v>12383684819.125145</v>
          </cell>
          <cell r="BX96">
            <v>3293438850.2061234</v>
          </cell>
        </row>
        <row r="97">
          <cell r="BS97">
            <v>14150976833.015347</v>
          </cell>
          <cell r="BX97">
            <v>3789882822.098177</v>
          </cell>
        </row>
        <row r="98">
          <cell r="BS98">
            <v>16280347400.395885</v>
          </cell>
          <cell r="BX98">
            <v>4387938073.5488453</v>
          </cell>
        </row>
        <row r="99">
          <cell r="BS99">
            <v>18815843166.525055</v>
          </cell>
          <cell r="BX99">
            <v>5100039270.4068565</v>
          </cell>
        </row>
        <row r="100">
          <cell r="BS100">
            <v>21805067950.68647</v>
          </cell>
          <cell r="BX100">
            <v>5939571552.3828812</v>
          </cell>
        </row>
        <row r="101">
          <cell r="BS101">
            <v>25300091729.471863</v>
          </cell>
          <cell r="BX101">
            <v>6921158920.4895306</v>
          </cell>
        </row>
        <row r="102">
          <cell r="BS102">
            <v>29358121611.260418</v>
          </cell>
          <cell r="BX102">
            <v>8060868153.8119049</v>
          </cell>
        </row>
        <row r="103">
          <cell r="BS103">
            <v>34041971020.854492</v>
          </cell>
          <cell r="BX103">
            <v>9376340581.3468952</v>
          </cell>
        </row>
        <row r="104">
          <cell r="BS104">
            <v>39420569770.55365</v>
          </cell>
          <cell r="BX104">
            <v>10886935336.914965</v>
          </cell>
        </row>
        <row r="105">
          <cell r="BS105">
            <v>45185209176.112015</v>
          </cell>
          <cell r="BX105">
            <v>12505950708.5793</v>
          </cell>
        </row>
        <row r="106">
          <cell r="BS106">
            <v>51363596712.080536</v>
          </cell>
          <cell r="BX106">
            <v>14241168419.367489</v>
          </cell>
        </row>
        <row r="107">
          <cell r="BS107">
            <v>57985428514.39669</v>
          </cell>
          <cell r="BX107">
            <v>16100928713.513271</v>
          </cell>
        </row>
        <row r="108">
          <cell r="BS108">
            <v>65082532113.497917</v>
          </cell>
          <cell r="BX108">
            <v>18094170443.457382</v>
          </cell>
        </row>
        <row r="109">
          <cell r="BS109">
            <v>73090580587.636093</v>
          </cell>
          <cell r="BX109">
            <v>20369270427.047199</v>
          </cell>
        </row>
        <row r="110">
          <cell r="BS110">
            <v>81673394428.921524</v>
          </cell>
          <cell r="BX110">
            <v>22807662214.075485</v>
          </cell>
        </row>
        <row r="111">
          <cell r="BS111">
            <v>90872226537.900528</v>
          </cell>
          <cell r="BX111">
            <v>25421065822.678879</v>
          </cell>
        </row>
        <row r="112">
          <cell r="BS112">
            <v>100731290678.63113</v>
          </cell>
          <cell r="BX112">
            <v>28222042457.276627</v>
          </cell>
        </row>
        <row r="113">
          <cell r="BS113">
            <v>111297973990.10924</v>
          </cell>
          <cell r="BX113">
            <v>31224054883.422668</v>
          </cell>
        </row>
        <row r="114">
          <cell r="BS114">
            <v>122623064750.37657</v>
          </cell>
          <cell r="BX114">
            <v>34441532135.970184</v>
          </cell>
        </row>
        <row r="115">
          <cell r="BS115">
            <v>134760996488.04594</v>
          </cell>
          <cell r="BX115">
            <v>37889938871.564758</v>
          </cell>
        </row>
        <row r="116">
          <cell r="BS116">
            <v>147770109614.55716</v>
          </cell>
          <cell r="BX116">
            <v>41585849698.806473</v>
          </cell>
        </row>
        <row r="117">
          <cell r="BS117">
            <v>161712931834.68463</v>
          </cell>
          <cell r="BX117">
            <v>45547028843.344749</v>
          </cell>
        </row>
        <row r="118">
          <cell r="BS118">
            <v>176656478683.07843</v>
          </cell>
          <cell r="BX118">
            <v>49792515530.813049</v>
          </cell>
        </row>
        <row r="119">
          <cell r="BS119">
            <v>192672575631.35474</v>
          </cell>
          <cell r="BX119">
            <v>54342715497.992676</v>
          </cell>
        </row>
        <row r="120">
          <cell r="BS120">
            <v>209838203313.9256</v>
          </cell>
          <cell r="BX120">
            <v>59219499072.049248</v>
          </cell>
        </row>
        <row r="121">
          <cell r="BS121">
            <v>228235867531.88336</v>
          </cell>
          <cell r="BX121">
            <v>64446306289.255974</v>
          </cell>
        </row>
        <row r="122">
          <cell r="BS122">
            <v>247953995813.34509</v>
          </cell>
          <cell r="BX122">
            <v>70048259558.451614</v>
          </cell>
        </row>
        <row r="123">
          <cell r="BS123">
            <v>269087362436.30106</v>
          </cell>
          <cell r="BX123">
            <v>76052284410.743622</v>
          </cell>
        </row>
        <row r="124">
          <cell r="BS124">
            <v>291737543956.83575</v>
          </cell>
          <cell r="BX124">
            <v>82487238915.838654</v>
          </cell>
        </row>
        <row r="125">
          <cell r="BS125">
            <v>316013407432.17487</v>
          </cell>
          <cell r="BX125">
            <v>89384052387.027908</v>
          </cell>
        </row>
        <row r="126">
          <cell r="BS126">
            <v>342031633685.19702</v>
          </cell>
          <cell r="BX126">
            <v>96775874041.511246</v>
          </cell>
        </row>
        <row r="127">
          <cell r="BS127">
            <v>369917278125.45197</v>
          </cell>
          <cell r="BX127">
            <v>104698232330.5878</v>
          </cell>
        </row>
        <row r="128">
          <cell r="BS128">
            <v>399804371822.23914</v>
          </cell>
          <cell r="BX128">
            <v>113189205705.52426</v>
          </cell>
        </row>
        <row r="129">
          <cell r="BS129">
            <v>431836565718.79218</v>
          </cell>
          <cell r="BX129">
            <v>122289605639.88364</v>
          </cell>
        </row>
        <row r="130">
          <cell r="BS130">
            <v>466167821083.9339</v>
          </cell>
          <cell r="BX130">
            <v>132043172787.99678</v>
          </cell>
        </row>
        <row r="131">
          <cell r="BS131">
            <v>502963149519.84943</v>
          </cell>
          <cell r="BX131">
            <v>142496787222.41022</v>
          </cell>
        </row>
        <row r="132">
          <cell r="BS132">
            <v>542399406082.77179</v>
          </cell>
          <cell r="BX132">
            <v>153700693760.80118</v>
          </cell>
        </row>
        <row r="133">
          <cell r="BS133">
            <v>584666139328.68469</v>
          </cell>
          <cell r="BX133">
            <v>165708743465.3855</v>
          </cell>
        </row>
        <row r="134">
          <cell r="BS134">
            <v>629966502369.75391</v>
          </cell>
          <cell r="BX134">
            <v>178578652475.57553</v>
          </cell>
        </row>
        <row r="135">
          <cell r="BS135">
            <v>680952841026.6427</v>
          </cell>
          <cell r="BX135">
            <v>193214603846.78235</v>
          </cell>
        </row>
        <row r="136">
          <cell r="BS136">
            <v>735598645750.98364</v>
          </cell>
          <cell r="BX136">
            <v>208901028125.41324</v>
          </cell>
        </row>
        <row r="137">
          <cell r="BS137">
            <v>794166569093.47412</v>
          </cell>
          <cell r="BX137">
            <v>225713321389.33527</v>
          </cell>
        </row>
        <row r="138">
          <cell r="BS138">
            <v>856938115087.81384</v>
          </cell>
          <cell r="BX138">
            <v>243732291153.98416</v>
          </cell>
        </row>
        <row r="139">
          <cell r="BS139">
            <v>924214992286.92493</v>
          </cell>
          <cell r="BX139">
            <v>263044544769.9791</v>
          </cell>
        </row>
        <row r="140">
          <cell r="BS140">
            <v>996320563911.24353</v>
          </cell>
          <cell r="BX140">
            <v>283742905697.37256</v>
          </cell>
        </row>
        <row r="141">
          <cell r="BS141">
            <v>1073601402079.1982</v>
          </cell>
          <cell r="BX141">
            <v>305926859657.35095</v>
          </cell>
        </row>
        <row r="142">
          <cell r="BS142">
            <v>1156428953590.176</v>
          </cell>
          <cell r="BX142">
            <v>329703032805.78333</v>
          </cell>
        </row>
        <row r="143">
          <cell r="BS143">
            <v>1245201325266.4998</v>
          </cell>
          <cell r="BX143">
            <v>355185704226.9411</v>
          </cell>
        </row>
        <row r="144">
          <cell r="BS144">
            <v>1340345197435.5903</v>
          </cell>
          <cell r="BX144">
            <v>382497355210.66956</v>
          </cell>
        </row>
        <row r="145">
          <cell r="BS145">
            <v>1442317874749.3652</v>
          </cell>
          <cell r="BX145">
            <v>411769257953.08246</v>
          </cell>
        </row>
        <row r="146">
          <cell r="BS146">
            <v>1551609484198.0498</v>
          </cell>
          <cell r="BX146">
            <v>443142106510.34503</v>
          </cell>
        </row>
        <row r="147">
          <cell r="BS147">
            <v>1668745330883.0308</v>
          </cell>
          <cell r="BX147">
            <v>476766693038.18909</v>
          </cell>
        </row>
        <row r="148">
          <cell r="BS148">
            <v>1794288422871.7097</v>
          </cell>
          <cell r="BX148">
            <v>512804632567.48676</v>
          </cell>
        </row>
        <row r="149">
          <cell r="BS149">
            <v>1928842177269.9321</v>
          </cell>
          <cell r="BX149">
            <v>551429139799.47668</v>
          </cell>
        </row>
        <row r="150">
          <cell r="BS150">
            <v>2073053320518.5693</v>
          </cell>
          <cell r="BX150">
            <v>592825861654.26355</v>
          </cell>
        </row>
        <row r="151">
          <cell r="BS151">
            <v>2227614996854.4785</v>
          </cell>
          <cell r="BX151">
            <v>637193769574.22034</v>
          </cell>
        </row>
        <row r="152">
          <cell r="BS152">
            <v>2393270099876.4341</v>
          </cell>
          <cell r="BX152">
            <v>684746115871.08508</v>
          </cell>
        </row>
        <row r="153">
          <cell r="BS153">
            <v>2570814843229.082</v>
          </cell>
          <cell r="BX153">
            <v>735711458713.40076</v>
          </cell>
        </row>
        <row r="154">
          <cell r="BS154">
            <v>2765645733654.2153</v>
          </cell>
          <cell r="BX154">
            <v>791907608038.63904</v>
          </cell>
        </row>
        <row r="155">
          <cell r="BS155">
            <v>2974460311694.187</v>
          </cell>
          <cell r="BX155">
            <v>852137149582.15552</v>
          </cell>
        </row>
        <row r="156">
          <cell r="BS156">
            <v>3198262235028.1489</v>
          </cell>
          <cell r="BX156">
            <v>916689573869.22559</v>
          </cell>
        </row>
        <row r="157">
          <cell r="BS157">
            <v>3438127197322.0718</v>
          </cell>
          <cell r="BX157">
            <v>985875149162.49072</v>
          </cell>
        </row>
        <row r="158">
          <cell r="BS158">
            <v>3695208098500.9609</v>
          </cell>
          <cell r="BX158">
            <v>1060026412752.1172</v>
          </cell>
        </row>
        <row r="159">
          <cell r="BS159">
            <v>3970740586109.4165</v>
          </cell>
          <cell r="BX159">
            <v>1139499769281.0144</v>
          </cell>
        </row>
        <row r="160">
          <cell r="BS160">
            <v>4266048994394.7612</v>
          </cell>
          <cell r="BX160">
            <v>1224677203787.3696</v>
          </cell>
        </row>
        <row r="161">
          <cell r="BS161">
            <v>4582552709658.8262</v>
          </cell>
          <cell r="BX161">
            <v>1315968117698.2041</v>
          </cell>
        </row>
        <row r="162">
          <cell r="BS162">
            <v>4921772992473.0029</v>
          </cell>
          <cell r="BX162">
            <v>1413811296598.5244</v>
          </cell>
        </row>
        <row r="163">
          <cell r="BS163">
            <v>5285340289547.2939</v>
          </cell>
          <cell r="BX163">
            <v>1518677019234.0789</v>
          </cell>
        </row>
        <row r="164">
          <cell r="BS164">
            <v>5675002070397.5605</v>
          </cell>
          <cell r="BX164">
            <v>1631069317884.5554</v>
          </cell>
        </row>
      </sheetData>
      <sheetData sheetId="10">
        <row r="4">
          <cell r="EQ4">
            <v>1907.0045220506599</v>
          </cell>
          <cell r="FY4">
            <v>1282.2865007752878</v>
          </cell>
          <cell r="HF4">
            <v>0</v>
          </cell>
        </row>
        <row r="5">
          <cell r="EQ5">
            <v>5211.348232766908</v>
          </cell>
          <cell r="FY5">
            <v>2786.8719811784676</v>
          </cell>
          <cell r="HF5">
            <v>0</v>
          </cell>
        </row>
        <row r="6">
          <cell r="CL6">
            <v>33.427417402231875</v>
          </cell>
          <cell r="EQ6">
            <v>10067.208168051759</v>
          </cell>
          <cell r="FY6">
            <v>5594.1759507137713</v>
          </cell>
          <cell r="HF6">
            <v>0</v>
          </cell>
        </row>
        <row r="7">
          <cell r="CL7">
            <v>45.818467019604704</v>
          </cell>
          <cell r="EQ7">
            <v>16594.532968843028</v>
          </cell>
          <cell r="FY7">
            <v>9758.7292871882364</v>
          </cell>
          <cell r="HF7">
            <v>0</v>
          </cell>
        </row>
        <row r="8">
          <cell r="CL8">
            <v>57.281778376473035</v>
          </cell>
          <cell r="EQ8">
            <v>28050.128586403334</v>
          </cell>
          <cell r="FY8">
            <v>14531.894127838365</v>
          </cell>
          <cell r="HF8">
            <v>0</v>
          </cell>
        </row>
        <row r="9">
          <cell r="CL9">
            <v>67.632480575863738</v>
          </cell>
          <cell r="EQ9">
            <v>45974.296926228795</v>
          </cell>
          <cell r="FY9">
            <v>19968.461727232137</v>
          </cell>
          <cell r="HF9">
            <v>0</v>
          </cell>
        </row>
        <row r="10">
          <cell r="CL10">
            <v>75.032133497731948</v>
          </cell>
          <cell r="EQ10">
            <v>67755.008721422957</v>
          </cell>
          <cell r="FY10">
            <v>26132.456624336275</v>
          </cell>
          <cell r="HF10">
            <v>0</v>
          </cell>
        </row>
        <row r="11">
          <cell r="CL11">
            <v>82.17547989086215</v>
          </cell>
          <cell r="EQ11">
            <v>93006.976327769604</v>
          </cell>
          <cell r="FY11">
            <v>33058.278856795048</v>
          </cell>
          <cell r="HF11">
            <v>0</v>
          </cell>
        </row>
        <row r="12">
          <cell r="CL12">
            <v>89.292029466742875</v>
          </cell>
          <cell r="EQ12">
            <v>123815.18943510056</v>
          </cell>
          <cell r="FY12">
            <v>41107.947640385748</v>
          </cell>
          <cell r="HF12">
            <v>0</v>
          </cell>
        </row>
        <row r="13">
          <cell r="CL13">
            <v>96.453427302215772</v>
          </cell>
          <cell r="EQ13">
            <v>159250.30803059111</v>
          </cell>
          <cell r="FY13">
            <v>50139.781975552156</v>
          </cell>
          <cell r="HF13">
            <v>0</v>
          </cell>
        </row>
        <row r="14">
          <cell r="CL14">
            <v>105.17161171513102</v>
          </cell>
          <cell r="EQ14">
            <v>199599.62610539421</v>
          </cell>
          <cell r="FY14">
            <v>60216.776115647706</v>
          </cell>
          <cell r="HF14">
            <v>0</v>
          </cell>
        </row>
        <row r="15">
          <cell r="S15">
            <v>2</v>
          </cell>
          <cell r="CL15">
            <v>113.55791901156819</v>
          </cell>
          <cell r="EQ15">
            <v>247435.8917834913</v>
          </cell>
          <cell r="FY15">
            <v>71785.603115476333</v>
          </cell>
          <cell r="HF15">
            <v>0</v>
          </cell>
        </row>
        <row r="16">
          <cell r="S16">
            <v>4</v>
          </cell>
          <cell r="CL16">
            <v>121.37275197961155</v>
          </cell>
          <cell r="EQ16">
            <v>300545.24759343301</v>
          </cell>
          <cell r="FY16">
            <v>85498.730367271768</v>
          </cell>
          <cell r="HF16">
            <v>0</v>
          </cell>
        </row>
        <row r="17">
          <cell r="S17">
            <v>6</v>
          </cell>
          <cell r="CL17">
            <v>127.96345526753879</v>
          </cell>
          <cell r="EQ17">
            <v>361622.09701565129</v>
          </cell>
          <cell r="FY17">
            <v>103792.09505880147</v>
          </cell>
          <cell r="HF17">
            <v>0</v>
          </cell>
        </row>
        <row r="18">
          <cell r="S18">
            <v>8</v>
          </cell>
          <cell r="CL18">
            <v>135.14786386246823</v>
          </cell>
          <cell r="EQ18">
            <v>431177.99584962492</v>
          </cell>
          <cell r="FY18">
            <v>126507.87214169087</v>
          </cell>
          <cell r="HF18">
            <v>0</v>
          </cell>
        </row>
        <row r="19">
          <cell r="S19">
            <v>10</v>
          </cell>
          <cell r="CL19">
            <v>143.64231880581696</v>
          </cell>
          <cell r="EQ19">
            <v>509755.93748449325</v>
          </cell>
          <cell r="FY19">
            <v>153913.6832587627</v>
          </cell>
          <cell r="HF19">
            <v>0</v>
          </cell>
        </row>
        <row r="20">
          <cell r="S20">
            <v>12</v>
          </cell>
          <cell r="CL20">
            <v>150.93324718407749</v>
          </cell>
          <cell r="EQ20">
            <v>616117.70654030051</v>
          </cell>
          <cell r="FY20">
            <v>184895.80785591179</v>
          </cell>
          <cell r="HF20">
            <v>0</v>
          </cell>
        </row>
        <row r="21">
          <cell r="S21">
            <v>14</v>
          </cell>
          <cell r="CL21">
            <v>156.963301869649</v>
          </cell>
          <cell r="EQ21">
            <v>741034.35480573878</v>
          </cell>
          <cell r="FY21">
            <v>218895.29881525485</v>
          </cell>
          <cell r="HF21">
            <v>0</v>
          </cell>
        </row>
        <row r="22">
          <cell r="S22">
            <v>16</v>
          </cell>
          <cell r="CL22">
            <v>164.43369631462639</v>
          </cell>
          <cell r="EQ22">
            <v>907661.06703387969</v>
          </cell>
          <cell r="FY22">
            <v>257423.33945937082</v>
          </cell>
          <cell r="HF22">
            <v>0</v>
          </cell>
        </row>
        <row r="23">
          <cell r="S23">
            <v>18</v>
          </cell>
          <cell r="CL23">
            <v>172.9371636304337</v>
          </cell>
          <cell r="EQ23">
            <v>1096514.4597328953</v>
          </cell>
          <cell r="FY23">
            <v>299371.47356071463</v>
          </cell>
          <cell r="HF23">
            <v>0</v>
          </cell>
        </row>
        <row r="24">
          <cell r="S24">
            <v>19</v>
          </cell>
          <cell r="CL24">
            <v>178.72441911687642</v>
          </cell>
          <cell r="EQ24">
            <v>1313177.7013972744</v>
          </cell>
          <cell r="FY24">
            <v>347426.69391728006</v>
          </cell>
          <cell r="HF24">
            <v>0</v>
          </cell>
        </row>
        <row r="25">
          <cell r="S25">
            <v>20</v>
          </cell>
          <cell r="CL25">
            <v>183.88397947066122</v>
          </cell>
          <cell r="EQ25">
            <v>1549254.6577670337</v>
          </cell>
          <cell r="FY25">
            <v>399770.08314240689</v>
          </cell>
          <cell r="HF25">
            <v>0</v>
          </cell>
        </row>
        <row r="26">
          <cell r="S26">
            <v>21</v>
          </cell>
          <cell r="CL26">
            <v>189.8553330225869</v>
          </cell>
          <cell r="EQ26">
            <v>1818019.643494498</v>
          </cell>
          <cell r="FY26">
            <v>459283.96151228732</v>
          </cell>
          <cell r="HF26">
            <v>0</v>
          </cell>
        </row>
        <row r="27">
          <cell r="S27">
            <v>22</v>
          </cell>
          <cell r="CL27">
            <v>196.37490719397124</v>
          </cell>
          <cell r="EQ27">
            <v>2111188.5207211468</v>
          </cell>
          <cell r="FY27">
            <v>524178.11402339442</v>
          </cell>
          <cell r="HF27">
            <v>0</v>
          </cell>
        </row>
        <row r="28">
          <cell r="S28">
            <v>23</v>
          </cell>
          <cell r="CL28">
            <v>201.14477811952273</v>
          </cell>
          <cell r="EQ28">
            <v>2445247.995340426</v>
          </cell>
          <cell r="FY28">
            <v>597257.3762684837</v>
          </cell>
          <cell r="HF28">
            <v>0</v>
          </cell>
        </row>
        <row r="29">
          <cell r="S29">
            <v>24</v>
          </cell>
          <cell r="CL29">
            <v>205.53670313376477</v>
          </cell>
          <cell r="EQ29">
            <v>2812880.5079892734</v>
          </cell>
          <cell r="FY29">
            <v>677287.21687453194</v>
          </cell>
          <cell r="HF29">
            <v>0</v>
          </cell>
        </row>
        <row r="30">
          <cell r="S30">
            <v>25</v>
          </cell>
          <cell r="CL30">
            <v>211.58424859645038</v>
          </cell>
          <cell r="EQ30">
            <v>3225756.6726099066</v>
          </cell>
          <cell r="FY30">
            <v>766406.35882352735</v>
          </cell>
          <cell r="HF30">
            <v>0</v>
          </cell>
        </row>
        <row r="31">
          <cell r="S31">
            <v>26</v>
          </cell>
          <cell r="CL31">
            <v>218.71389628862605</v>
          </cell>
          <cell r="EQ31">
            <v>3683515.7449632525</v>
          </cell>
          <cell r="FY31">
            <v>864627.1104838514</v>
          </cell>
          <cell r="HF31">
            <v>0</v>
          </cell>
        </row>
        <row r="32">
          <cell r="S32">
            <v>27</v>
          </cell>
          <cell r="CL32">
            <v>224.21775155321185</v>
          </cell>
          <cell r="EQ32">
            <v>4189926.2862827177</v>
          </cell>
          <cell r="FY32">
            <v>973263.24038544134</v>
          </cell>
          <cell r="HF32">
            <v>0</v>
          </cell>
        </row>
        <row r="33">
          <cell r="S33">
            <v>28</v>
          </cell>
          <cell r="CL33">
            <v>228.38810176726349</v>
          </cell>
          <cell r="EQ33">
            <v>4756486.464379766</v>
          </cell>
          <cell r="FY33">
            <v>1094768.1805410583</v>
          </cell>
          <cell r="HF33">
            <v>0</v>
          </cell>
        </row>
        <row r="34">
          <cell r="S34">
            <v>29</v>
          </cell>
          <cell r="CL34">
            <v>233.62992606255037</v>
          </cell>
          <cell r="EQ34">
            <v>5373800.140628933</v>
          </cell>
          <cell r="FY34">
            <v>1227143.7050368481</v>
          </cell>
          <cell r="HF34">
            <v>0</v>
          </cell>
        </row>
        <row r="35">
          <cell r="S35">
            <v>30</v>
          </cell>
          <cell r="CL35">
            <v>240.41148508249884</v>
          </cell>
          <cell r="EQ35">
            <v>6071396.91260444</v>
          </cell>
          <cell r="FY35">
            <v>1376685.6959805305</v>
          </cell>
          <cell r="HF35">
            <v>0</v>
          </cell>
        </row>
        <row r="36">
          <cell r="S36">
            <v>31</v>
          </cell>
          <cell r="CL36">
            <v>246.95189537639743</v>
          </cell>
          <cell r="EQ36">
            <v>6820096.5477739889</v>
          </cell>
          <cell r="FY36">
            <v>1537768.5892019528</v>
          </cell>
          <cell r="HF36">
            <v>0</v>
          </cell>
        </row>
        <row r="37">
          <cell r="S37">
            <v>32</v>
          </cell>
          <cell r="CL37">
            <v>251.36630202092223</v>
          </cell>
          <cell r="EQ37">
            <v>7675172.4396850448</v>
          </cell>
          <cell r="FY37">
            <v>1751537.5621797168</v>
          </cell>
          <cell r="HF37">
            <v>0</v>
          </cell>
        </row>
        <row r="38">
          <cell r="S38">
            <v>33</v>
          </cell>
          <cell r="CL38">
            <v>256.11616235981381</v>
          </cell>
          <cell r="EQ38">
            <v>8591620.0890898705</v>
          </cell>
          <cell r="FY38">
            <v>1980649.4745309227</v>
          </cell>
          <cell r="HF38">
            <v>0</v>
          </cell>
        </row>
        <row r="39">
          <cell r="S39">
            <v>34</v>
          </cell>
          <cell r="CL39">
            <v>262.15474026373766</v>
          </cell>
          <cell r="EQ39">
            <v>9632364.1130626947</v>
          </cell>
          <cell r="FY39">
            <v>2268407.2874790481</v>
          </cell>
          <cell r="HF39">
            <v>0</v>
          </cell>
        </row>
        <row r="40">
          <cell r="S40">
            <v>35</v>
          </cell>
          <cell r="CL40">
            <v>268.62672781262131</v>
          </cell>
          <cell r="EQ40">
            <v>10763288.219203822</v>
          </cell>
          <cell r="FY40">
            <v>2587983.5807702574</v>
          </cell>
          <cell r="HF40">
            <v>0</v>
          </cell>
        </row>
        <row r="41">
          <cell r="S41">
            <v>36</v>
          </cell>
          <cell r="CL41">
            <v>273.38224722802164</v>
          </cell>
          <cell r="EQ41">
            <v>12145346.111474549</v>
          </cell>
          <cell r="FY41">
            <v>2943822.958296488</v>
          </cell>
          <cell r="HF41">
            <v>0</v>
          </cell>
        </row>
        <row r="42">
          <cell r="S42">
            <v>37</v>
          </cell>
          <cell r="CL42">
            <v>277.90207436719726</v>
          </cell>
          <cell r="EQ42">
            <v>13765754.408561058</v>
          </cell>
          <cell r="FY42">
            <v>3336112.6357627939</v>
          </cell>
          <cell r="HF42">
            <v>0</v>
          </cell>
        </row>
        <row r="43">
          <cell r="S43">
            <v>38</v>
          </cell>
          <cell r="CL43">
            <v>282.57279909073247</v>
          </cell>
          <cell r="EQ43">
            <v>15621603.319217741</v>
          </cell>
          <cell r="FY43">
            <v>3765103.0567755634</v>
          </cell>
          <cell r="HF43">
            <v>0</v>
          </cell>
        </row>
        <row r="44">
          <cell r="S44">
            <v>39</v>
          </cell>
          <cell r="CL44">
            <v>287.43670210878594</v>
          </cell>
          <cell r="EQ44">
            <v>17886456.845252577</v>
          </cell>
          <cell r="FY44">
            <v>4244664.6240580566</v>
          </cell>
          <cell r="HF44">
            <v>0</v>
          </cell>
        </row>
        <row r="45">
          <cell r="S45">
            <v>40</v>
          </cell>
          <cell r="CL45">
            <v>292.15016762495389</v>
          </cell>
          <cell r="EQ45">
            <v>20321652.75651532</v>
          </cell>
          <cell r="FY45">
            <v>4760283.6669747056</v>
          </cell>
          <cell r="HF45">
            <v>9732.5069085294308</v>
          </cell>
        </row>
        <row r="46">
          <cell r="S46">
            <v>41</v>
          </cell>
          <cell r="CL46">
            <v>296.04551274786365</v>
          </cell>
          <cell r="EQ46">
            <v>23081329.433917481</v>
          </cell>
          <cell r="FY46">
            <v>5344397.5011577765</v>
          </cell>
          <cell r="HF46">
            <v>207286.45407938902</v>
          </cell>
        </row>
        <row r="47">
          <cell r="S47">
            <v>42</v>
          </cell>
          <cell r="CL47">
            <v>300.37588200100373</v>
          </cell>
          <cell r="EQ47">
            <v>26039077.661937438</v>
          </cell>
          <cell r="FY47">
            <v>5970435.2077355143</v>
          </cell>
          <cell r="HF47">
            <v>419019.53207641252</v>
          </cell>
        </row>
        <row r="48">
          <cell r="S48">
            <v>43</v>
          </cell>
          <cell r="CL48">
            <v>308.00567087931319</v>
          </cell>
          <cell r="EQ48">
            <v>29353021.944575138</v>
          </cell>
          <cell r="FY48">
            <v>6671674.9656708352</v>
          </cell>
          <cell r="HF48">
            <v>663246.08763087436</v>
          </cell>
        </row>
        <row r="49">
          <cell r="S49">
            <v>44</v>
          </cell>
          <cell r="CL49">
            <v>316.18307612383978</v>
          </cell>
          <cell r="EQ49">
            <v>32945156.419311952</v>
          </cell>
          <cell r="FY49">
            <v>7431729.4606509553</v>
          </cell>
          <cell r="HF49">
            <v>929849.81817774731</v>
          </cell>
        </row>
        <row r="50">
          <cell r="S50">
            <v>45</v>
          </cell>
          <cell r="CL50">
            <v>321.95069374229683</v>
          </cell>
          <cell r="EQ50">
            <v>36921928.441969037</v>
          </cell>
          <cell r="FY50">
            <v>8272756.0356963268</v>
          </cell>
          <cell r="HF50">
            <v>1239366.9251108854</v>
          </cell>
        </row>
        <row r="51">
          <cell r="S51">
            <v>46</v>
          </cell>
          <cell r="CL51">
            <v>327.29230712319912</v>
          </cell>
          <cell r="EQ51">
            <v>41306099.839156024</v>
          </cell>
          <cell r="FY51">
            <v>9199556.9744399004</v>
          </cell>
          <cell r="HF51">
            <v>1593969.0234127743</v>
          </cell>
        </row>
        <row r="52">
          <cell r="S52">
            <v>47</v>
          </cell>
          <cell r="CL52">
            <v>334.29150539031298</v>
          </cell>
          <cell r="EQ52">
            <v>46075033.781873249</v>
          </cell>
          <cell r="FY52">
            <v>10207480.830639308</v>
          </cell>
          <cell r="HF52">
            <v>2028054.0006336151</v>
          </cell>
        </row>
        <row r="53">
          <cell r="S53">
            <v>48</v>
          </cell>
          <cell r="CL53">
            <v>343.01857964221222</v>
          </cell>
          <cell r="EQ53">
            <v>51407364.86984545</v>
          </cell>
          <cell r="FY53">
            <v>11333812.339383436</v>
          </cell>
          <cell r="HF53">
            <v>2663736.9891303014</v>
          </cell>
        </row>
        <row r="54">
          <cell r="S54">
            <v>49</v>
          </cell>
          <cell r="CL54">
            <v>351.92385689171368</v>
          </cell>
          <cell r="EQ54">
            <v>57122415.823391303</v>
          </cell>
          <cell r="FY54">
            <v>12540984.560473852</v>
          </cell>
          <cell r="HF54">
            <v>3345045.146786809</v>
          </cell>
        </row>
        <row r="55">
          <cell r="S55">
            <v>50</v>
          </cell>
          <cell r="CL55">
            <v>360.05455706280588</v>
          </cell>
          <cell r="EQ55">
            <v>63579524.087567225</v>
          </cell>
          <cell r="FY55">
            <v>13903938.944066791</v>
          </cell>
          <cell r="HF55">
            <v>4483174.6206441652</v>
          </cell>
        </row>
        <row r="56">
          <cell r="S56">
            <v>51</v>
          </cell>
          <cell r="CL56">
            <v>368.76882573802175</v>
          </cell>
          <cell r="EQ56">
            <v>70509108.696021944</v>
          </cell>
          <cell r="FY56">
            <v>15366597.976004874</v>
          </cell>
          <cell r="HF56">
            <v>5714087.6760933567</v>
          </cell>
        </row>
        <row r="57">
          <cell r="S57">
            <v>52</v>
          </cell>
          <cell r="CL57">
            <v>377.59850002247424</v>
          </cell>
          <cell r="EQ57">
            <v>78213011.231047392</v>
          </cell>
          <cell r="FY57">
            <v>16991936.62060925</v>
          </cell>
          <cell r="HF57">
            <v>8279657.0273898039</v>
          </cell>
        </row>
        <row r="58">
          <cell r="S58">
            <v>53</v>
          </cell>
          <cell r="CL58">
            <v>387.04803652716504</v>
          </cell>
          <cell r="EQ58">
            <v>86591961.168462932</v>
          </cell>
          <cell r="FY58">
            <v>18759371.373032842</v>
          </cell>
          <cell r="HF58">
            <v>11578868.565247171</v>
          </cell>
        </row>
        <row r="59">
          <cell r="S59">
            <v>54</v>
          </cell>
          <cell r="CL59">
            <v>394.67140966208842</v>
          </cell>
          <cell r="EQ59">
            <v>95768614.357742593</v>
          </cell>
          <cell r="FY59">
            <v>20699672.834891152</v>
          </cell>
          <cell r="HF59">
            <v>15188494.814730335</v>
          </cell>
        </row>
        <row r="60">
          <cell r="S60">
            <v>55</v>
          </cell>
          <cell r="CL60">
            <v>401.73774423749035</v>
          </cell>
          <cell r="EQ60">
            <v>105874744.66793996</v>
          </cell>
          <cell r="FY60">
            <v>22842713.860491041</v>
          </cell>
          <cell r="HF60">
            <v>19158760.293736443</v>
          </cell>
        </row>
        <row r="61">
          <cell r="S61">
            <v>56</v>
          </cell>
          <cell r="CL61">
            <v>408.29960779492848</v>
          </cell>
          <cell r="EQ61">
            <v>116800904.57259454</v>
          </cell>
          <cell r="FY61">
            <v>25159147.833816551</v>
          </cell>
          <cell r="HF61">
            <v>23455755.015675917</v>
          </cell>
        </row>
        <row r="62">
          <cell r="S62">
            <v>57</v>
          </cell>
          <cell r="CL62">
            <v>413.93678201275077</v>
          </cell>
          <cell r="EQ62">
            <v>129036311.64313278</v>
          </cell>
          <cell r="FY62">
            <v>27750419.097814199</v>
          </cell>
          <cell r="HF62">
            <v>28292794.708471529</v>
          </cell>
        </row>
        <row r="63">
          <cell r="S63">
            <v>58</v>
          </cell>
          <cell r="CL63">
            <v>419.90107617608959</v>
          </cell>
          <cell r="EQ63">
            <v>142149896.24466434</v>
          </cell>
          <cell r="FY63">
            <v>30527674.872799702</v>
          </cell>
          <cell r="HF63">
            <v>33477005.48844447</v>
          </cell>
        </row>
        <row r="64">
          <cell r="S64">
            <v>59</v>
          </cell>
          <cell r="CL64">
            <v>425.86378213457658</v>
          </cell>
          <cell r="EQ64">
            <v>156846025.30234954</v>
          </cell>
          <cell r="FY64">
            <v>33636893.363020092</v>
          </cell>
          <cell r="HF64">
            <v>39316247.857366592</v>
          </cell>
        </row>
        <row r="65">
          <cell r="S65">
            <v>60</v>
          </cell>
          <cell r="CL65">
            <v>432.25445214578986</v>
          </cell>
          <cell r="EQ65">
            <v>172680904.87434641</v>
          </cell>
          <cell r="FY65">
            <v>36986633.960158572</v>
          </cell>
          <cell r="HF65">
            <v>45611633.360560194</v>
          </cell>
        </row>
        <row r="66">
          <cell r="S66">
            <v>61</v>
          </cell>
          <cell r="CL66">
            <v>439.39181319759984</v>
          </cell>
          <cell r="EQ66">
            <v>190286263.15274191</v>
          </cell>
          <cell r="FY66">
            <v>40707899.776053019</v>
          </cell>
          <cell r="HF66">
            <v>52638546.319320783</v>
          </cell>
        </row>
        <row r="67">
          <cell r="S67">
            <v>62</v>
          </cell>
          <cell r="CL67">
            <v>447.07915127628377</v>
          </cell>
          <cell r="EQ67">
            <v>209361784.76428914</v>
          </cell>
          <cell r="FY67">
            <v>44738971.837919429</v>
          </cell>
          <cell r="HF67">
            <v>60260937.127213627</v>
          </cell>
        </row>
        <row r="68">
          <cell r="S68">
            <v>63</v>
          </cell>
          <cell r="CL68">
            <v>452.40586819184892</v>
          </cell>
          <cell r="EQ68">
            <v>232127538.36894736</v>
          </cell>
          <cell r="FY68">
            <v>49199126.796157762</v>
          </cell>
          <cell r="HF68">
            <v>70073977.942073122</v>
          </cell>
        </row>
        <row r="69">
          <cell r="S69">
            <v>64</v>
          </cell>
          <cell r="CL69">
            <v>457.16594496836876</v>
          </cell>
          <cell r="EQ69">
            <v>257923554.06565124</v>
          </cell>
          <cell r="FY69">
            <v>54063475.564030558</v>
          </cell>
          <cell r="HF69">
            <v>81580033.681464523</v>
          </cell>
        </row>
        <row r="70">
          <cell r="S70">
            <v>65</v>
          </cell>
          <cell r="CL70">
            <v>463.79159044458493</v>
          </cell>
          <cell r="EQ70">
            <v>287843590.31200683</v>
          </cell>
          <cell r="FY70">
            <v>59405377.230050117</v>
          </cell>
          <cell r="HF70">
            <v>95545443.466262713</v>
          </cell>
        </row>
        <row r="71">
          <cell r="S71">
            <v>66</v>
          </cell>
          <cell r="CL71">
            <v>471.80950820257817</v>
          </cell>
          <cell r="EQ71">
            <v>322229248.32915974</v>
          </cell>
          <cell r="FY71">
            <v>65261684.611096464</v>
          </cell>
          <cell r="HF71">
            <v>112179505.53206041</v>
          </cell>
        </row>
        <row r="72">
          <cell r="S72">
            <v>67</v>
          </cell>
          <cell r="CL72">
            <v>478.23420039247139</v>
          </cell>
          <cell r="EQ72">
            <v>359752773.31279099</v>
          </cell>
          <cell r="FY72">
            <v>71648498.600063682</v>
          </cell>
          <cell r="HF72">
            <v>130324767.77894224</v>
          </cell>
        </row>
        <row r="73">
          <cell r="S73">
            <v>68</v>
          </cell>
          <cell r="CL73">
            <v>482.90779383138511</v>
          </cell>
          <cell r="EQ73">
            <v>401127712.68057543</v>
          </cell>
          <cell r="FY73">
            <v>78684213.230027035</v>
          </cell>
          <cell r="HF73">
            <v>150321009.35883808</v>
          </cell>
        </row>
        <row r="74">
          <cell r="S74">
            <v>69</v>
          </cell>
          <cell r="CL74">
            <v>487.9844258903849</v>
          </cell>
          <cell r="EQ74">
            <v>445978325.97044748</v>
          </cell>
          <cell r="FY74">
            <v>86308137.575767294</v>
          </cell>
          <cell r="HF74">
            <v>171992158.92689273</v>
          </cell>
        </row>
        <row r="75">
          <cell r="S75">
            <v>70</v>
          </cell>
          <cell r="CL75">
            <v>493.54230169618376</v>
          </cell>
          <cell r="EQ75">
            <v>495660827.77943468</v>
          </cell>
          <cell r="FY75">
            <v>94744521.30189383</v>
          </cell>
          <cell r="HF75">
            <v>195982682.06068447</v>
          </cell>
        </row>
        <row r="76">
          <cell r="S76">
            <v>71</v>
          </cell>
          <cell r="CL76">
            <v>499.50897212735362</v>
          </cell>
          <cell r="EQ76">
            <v>549185242.61003768</v>
          </cell>
          <cell r="FY76">
            <v>103836352.74657454</v>
          </cell>
          <cell r="HF76">
            <v>221825838.13699669</v>
          </cell>
        </row>
        <row r="77">
          <cell r="S77">
            <v>72</v>
          </cell>
          <cell r="CL77">
            <v>505.93540023691747</v>
          </cell>
          <cell r="EQ77">
            <v>608731099.00673902</v>
          </cell>
          <cell r="FY77">
            <v>113975109.75066277</v>
          </cell>
          <cell r="HF77">
            <v>250556388.10520819</v>
          </cell>
        </row>
        <row r="78">
          <cell r="S78">
            <v>73</v>
          </cell>
          <cell r="CL78">
            <v>512.86239235657808</v>
          </cell>
          <cell r="EQ78">
            <v>672550767.6967206</v>
          </cell>
          <cell r="FY78">
            <v>124841560.45074853</v>
          </cell>
          <cell r="HF78">
            <v>281349029.12521023</v>
          </cell>
        </row>
        <row r="79">
          <cell r="S79">
            <v>74</v>
          </cell>
          <cell r="CL79">
            <v>520.59704757763961</v>
          </cell>
          <cell r="EQ79">
            <v>743758550.59125352</v>
          </cell>
          <cell r="FY79">
            <v>136995879.85839283</v>
          </cell>
          <cell r="HF79">
            <v>315681659.37200069</v>
          </cell>
        </row>
        <row r="80">
          <cell r="S80">
            <v>75</v>
          </cell>
          <cell r="CL80">
            <v>528.8868457854411</v>
          </cell>
          <cell r="EQ80">
            <v>820115979.60163307</v>
          </cell>
          <cell r="FY80">
            <v>150029579.66321078</v>
          </cell>
          <cell r="HF80">
            <v>352496848.35914809</v>
          </cell>
        </row>
        <row r="81">
          <cell r="S81">
            <v>76</v>
          </cell>
          <cell r="CL81">
            <v>533.45257628160959</v>
          </cell>
          <cell r="EQ81">
            <v>904770456.13295197</v>
          </cell>
          <cell r="FY81">
            <v>164508337.36023578</v>
          </cell>
          <cell r="HF81">
            <v>393288574.83143383</v>
          </cell>
        </row>
        <row r="82">
          <cell r="S82">
            <v>77</v>
          </cell>
          <cell r="CL82">
            <v>538.28629024654094</v>
          </cell>
          <cell r="EQ82">
            <v>995983204.62566793</v>
          </cell>
          <cell r="FY82">
            <v>180113548.7500881</v>
          </cell>
          <cell r="HF82">
            <v>437236535.46883333</v>
          </cell>
        </row>
        <row r="83">
          <cell r="S83">
            <v>78</v>
          </cell>
          <cell r="CL83">
            <v>545.16799943354772</v>
          </cell>
          <cell r="EQ83">
            <v>1096797227.9174128</v>
          </cell>
          <cell r="FY83">
            <v>197338812.39938781</v>
          </cell>
          <cell r="HF83">
            <v>485647916.27498263</v>
          </cell>
        </row>
        <row r="84">
          <cell r="S84">
            <v>79</v>
          </cell>
          <cell r="CL84">
            <v>552.8349291716612</v>
          </cell>
          <cell r="EQ84">
            <v>1206018201.6962893</v>
          </cell>
          <cell r="FY84">
            <v>215992103.70610002</v>
          </cell>
          <cell r="HF84">
            <v>538035883.34915304</v>
          </cell>
        </row>
        <row r="85">
          <cell r="S85">
            <v>80</v>
          </cell>
          <cell r="CL85">
            <v>558.26465623783338</v>
          </cell>
          <cell r="EQ85">
            <v>1325985442.0913262</v>
          </cell>
          <cell r="FY85">
            <v>236503331.16517609</v>
          </cell>
          <cell r="HF85">
            <v>601347839.1121217</v>
          </cell>
        </row>
        <row r="86">
          <cell r="CL86">
            <v>563.0153375988632</v>
          </cell>
          <cell r="EQ86">
            <v>1456553404.713793</v>
          </cell>
          <cell r="FY86">
            <v>258842123.65295845</v>
          </cell>
          <cell r="HF86">
            <v>674108477.50089848</v>
          </cell>
        </row>
        <row r="87">
          <cell r="CL87">
            <v>568.48630166240014</v>
          </cell>
          <cell r="EQ87">
            <v>1599138053.2635903</v>
          </cell>
          <cell r="FY87">
            <v>283256636.33246994</v>
          </cell>
          <cell r="HF87">
            <v>758988259.35081863</v>
          </cell>
        </row>
        <row r="88">
          <cell r="CL88">
            <v>574.60961884167489</v>
          </cell>
          <cell r="EQ88">
            <v>1754986522.0995193</v>
          </cell>
          <cell r="FY88">
            <v>309964539.25798196</v>
          </cell>
          <cell r="HF88">
            <v>857859868.61232185</v>
          </cell>
        </row>
        <row r="89">
          <cell r="CL89">
            <v>580.94910550779036</v>
          </cell>
          <cell r="EQ89">
            <v>1924259534.99382</v>
          </cell>
          <cell r="FY89">
            <v>338989139.39265501</v>
          </cell>
          <cell r="HF89">
            <v>965107126.94222295</v>
          </cell>
        </row>
        <row r="90">
          <cell r="CL90">
            <v>587.48780430751503</v>
          </cell>
          <cell r="EQ90">
            <v>2110019834.9812534</v>
          </cell>
          <cell r="FY90">
            <v>370871574.29982466</v>
          </cell>
          <cell r="HF90">
            <v>1082530736.2607043</v>
          </cell>
        </row>
        <row r="91">
          <cell r="CL91">
            <v>594.46234420814801</v>
          </cell>
          <cell r="EQ91">
            <v>2310762786.0800591</v>
          </cell>
          <cell r="FY91">
            <v>405336963.23642218</v>
          </cell>
          <cell r="HF91">
            <v>1209325096.7060499</v>
          </cell>
        </row>
        <row r="92">
          <cell r="CL92">
            <v>601.8726289037171</v>
          </cell>
          <cell r="EQ92">
            <v>2531884600.6078558</v>
          </cell>
          <cell r="FY92">
            <v>443342275.10838723</v>
          </cell>
          <cell r="HF92">
            <v>1348631839.8585618</v>
          </cell>
        </row>
        <row r="93">
          <cell r="CL93">
            <v>608.97921847068631</v>
          </cell>
          <cell r="EQ93">
            <v>2769790423.0367913</v>
          </cell>
          <cell r="FY93">
            <v>484236681.61785185</v>
          </cell>
          <cell r="HF93">
            <v>1498413630.1288295</v>
          </cell>
        </row>
        <row r="94">
          <cell r="CL94">
            <v>613.57223076748915</v>
          </cell>
          <cell r="EQ94">
            <v>3033529441.1152425</v>
          </cell>
          <cell r="FY94">
            <v>529613127.846237</v>
          </cell>
          <cell r="HF94">
            <v>1663515102.1201551</v>
          </cell>
        </row>
        <row r="95">
          <cell r="CL95">
            <v>618.51274968234554</v>
          </cell>
          <cell r="EQ95">
            <v>3316197921.7271023</v>
          </cell>
          <cell r="FY95">
            <v>578246398.73802471</v>
          </cell>
          <cell r="HF95">
            <v>1840466478.4261346</v>
          </cell>
        </row>
        <row r="96">
          <cell r="CL96">
            <v>623.97903161078102</v>
          </cell>
          <cell r="EQ96">
            <v>3628155049.2091379</v>
          </cell>
          <cell r="FY96">
            <v>632294707.85098815</v>
          </cell>
          <cell r="HF96">
            <v>2035802826.4049716</v>
          </cell>
        </row>
        <row r="97">
          <cell r="CL97">
            <v>629.83764752041975</v>
          </cell>
          <cell r="EQ97">
            <v>3962758461.0838199</v>
          </cell>
          <cell r="FY97">
            <v>690276996.90248084</v>
          </cell>
          <cell r="HF97">
            <v>2245320850.6629496</v>
          </cell>
        </row>
        <row r="98">
          <cell r="CL98">
            <v>636.60188993286943</v>
          </cell>
          <cell r="EQ98">
            <v>4331398429.5101643</v>
          </cell>
          <cell r="FY98">
            <v>754359444.71754599</v>
          </cell>
          <cell r="HF98">
            <v>2475602943.9028058</v>
          </cell>
        </row>
        <row r="99">
          <cell r="CL99">
            <v>643.86542616840609</v>
          </cell>
          <cell r="EQ99">
            <v>4728329288.968585</v>
          </cell>
          <cell r="FY99">
            <v>823395779.15389466</v>
          </cell>
          <cell r="HF99">
            <v>2723460222.6596475</v>
          </cell>
        </row>
        <row r="100">
          <cell r="CL100">
            <v>648.8283870093685</v>
          </cell>
          <cell r="EQ100">
            <v>5163642190.3928909</v>
          </cell>
          <cell r="FY100">
            <v>899300903.11152411</v>
          </cell>
          <cell r="HF100">
            <v>2994760184.9820032</v>
          </cell>
        </row>
        <row r="101">
          <cell r="CL101">
            <v>653.63157135581275</v>
          </cell>
          <cell r="EQ101">
            <v>5634037992.0675468</v>
          </cell>
          <cell r="FY101">
            <v>981396661.62747753</v>
          </cell>
          <cell r="HF101">
            <v>3287725991.2881494</v>
          </cell>
        </row>
        <row r="102">
          <cell r="CL102">
            <v>658.59022683740091</v>
          </cell>
          <cell r="EQ102">
            <v>6147698458.681529</v>
          </cell>
          <cell r="FY102">
            <v>1071223042.6371673</v>
          </cell>
          <cell r="HF102">
            <v>3607149099.0551095</v>
          </cell>
        </row>
        <row r="103">
          <cell r="CL103">
            <v>663.83133536659432</v>
          </cell>
          <cell r="EQ103">
            <v>6704630816.758626</v>
          </cell>
          <cell r="FY103">
            <v>1168735578.736659</v>
          </cell>
          <cell r="HF103">
            <v>3953158138.541306</v>
          </cell>
        </row>
        <row r="104">
          <cell r="CL104">
            <v>670.06131775455856</v>
          </cell>
          <cell r="EQ104">
            <v>7310311286.0958557</v>
          </cell>
          <cell r="FY104">
            <v>1274944500.3741305</v>
          </cell>
          <cell r="HF104">
            <v>4329015814.873105</v>
          </cell>
        </row>
        <row r="105">
          <cell r="CL105">
            <v>677.15139933329442</v>
          </cell>
          <cell r="EQ105">
            <v>7969114871.7273569</v>
          </cell>
          <cell r="FY105">
            <v>1390643477.1895802</v>
          </cell>
          <cell r="HF105">
            <v>4737365144.8099861</v>
          </cell>
        </row>
        <row r="106">
          <cell r="CL106">
            <v>683.37533988435052</v>
          </cell>
          <cell r="EQ106">
            <v>8682821587.2628021</v>
          </cell>
          <cell r="FY106">
            <v>1516120390.1325939</v>
          </cell>
          <cell r="HF106">
            <v>5179376557.470438</v>
          </cell>
        </row>
        <row r="107">
          <cell r="CL107">
            <v>688.53367986945159</v>
          </cell>
          <cell r="EQ107">
            <v>9461478125.1767788</v>
          </cell>
          <cell r="FY107">
            <v>1653258276.0352812</v>
          </cell>
          <cell r="HF107">
            <v>5660955299.7947454</v>
          </cell>
        </row>
        <row r="108">
          <cell r="CL108">
            <v>693.78123128712969</v>
          </cell>
          <cell r="EQ108">
            <v>10301942888.523994</v>
          </cell>
          <cell r="FY108">
            <v>1801384522.0289359</v>
          </cell>
          <cell r="HF108">
            <v>6180482244.2713289</v>
          </cell>
        </row>
        <row r="109">
          <cell r="CL109">
            <v>698.89916422253464</v>
          </cell>
          <cell r="EQ109">
            <v>11221529314.056612</v>
          </cell>
          <cell r="FY109">
            <v>1963778934.7409949</v>
          </cell>
          <cell r="HF109">
            <v>6748039491.2797422</v>
          </cell>
        </row>
        <row r="110">
          <cell r="CL110">
            <v>704.63070247391306</v>
          </cell>
          <cell r="EQ110">
            <v>12210666139.727957</v>
          </cell>
          <cell r="FY110">
            <v>2138515422.1904137</v>
          </cell>
          <cell r="HF110">
            <v>7358360000.3945885</v>
          </cell>
        </row>
        <row r="111">
          <cell r="CL111">
            <v>711.55546134243548</v>
          </cell>
          <cell r="EQ111">
            <v>13295877506.749317</v>
          </cell>
          <cell r="FY111">
            <v>2330645286.361258</v>
          </cell>
          <cell r="HF111">
            <v>8026817192.2480497</v>
          </cell>
        </row>
        <row r="112">
          <cell r="CL112">
            <v>718.56278080669267</v>
          </cell>
          <cell r="EQ112">
            <v>14459314819.176104</v>
          </cell>
          <cell r="FY112">
            <v>2536630086.0232673</v>
          </cell>
          <cell r="HF112">
            <v>8743444195.8955841</v>
          </cell>
        </row>
        <row r="113">
          <cell r="CL113">
            <v>723.14368600997659</v>
          </cell>
          <cell r="EQ113">
            <v>15739074280.289431</v>
          </cell>
          <cell r="FY113">
            <v>2763747891.6220827</v>
          </cell>
          <cell r="HF113">
            <v>9530259271.9874802</v>
          </cell>
        </row>
        <row r="114">
          <cell r="CL114">
            <v>728.05072453753496</v>
          </cell>
          <cell r="EQ114">
            <v>17110686509.140425</v>
          </cell>
          <cell r="FY114">
            <v>3007166728.5323672</v>
          </cell>
          <cell r="HF114">
            <v>10373546790.46624</v>
          </cell>
        </row>
        <row r="115">
          <cell r="CL115">
            <v>733.05116067708605</v>
          </cell>
          <cell r="EQ115">
            <v>18614945213.836815</v>
          </cell>
          <cell r="FY115">
            <v>3274672865.7143679</v>
          </cell>
          <cell r="HF115">
            <v>11296903469.444794</v>
          </cell>
        </row>
        <row r="116">
          <cell r="CL116">
            <v>738.4104954325644</v>
          </cell>
          <cell r="EQ116">
            <v>20231362002.503754</v>
          </cell>
          <cell r="FY116">
            <v>3562189841.135345</v>
          </cell>
          <cell r="HF116">
            <v>12288928213.392014</v>
          </cell>
        </row>
        <row r="117">
          <cell r="CL117">
            <v>745.47733431248889</v>
          </cell>
          <cell r="EQ117">
            <v>21998141745.524616</v>
          </cell>
          <cell r="FY117">
            <v>3876987438.4393482</v>
          </cell>
          <cell r="HF117">
            <v>13371780936.436575</v>
          </cell>
        </row>
        <row r="118">
          <cell r="CL118">
            <v>753.21353356657016</v>
          </cell>
          <cell r="EQ118">
            <v>23901839171.30542</v>
          </cell>
          <cell r="FY118">
            <v>4216334910.9046764</v>
          </cell>
          <cell r="HF118">
            <v>14538130767.724813</v>
          </cell>
        </row>
        <row r="119">
          <cell r="CL119">
            <v>758.51265141991007</v>
          </cell>
          <cell r="EQ119">
            <v>25975949487.104904</v>
          </cell>
          <cell r="FY119">
            <v>4586572948.2565508</v>
          </cell>
          <cell r="HF119">
            <v>15807495241.589779</v>
          </cell>
        </row>
        <row r="120">
          <cell r="CL120">
            <v>763.31133697131509</v>
          </cell>
          <cell r="EQ120">
            <v>28216622950.16576</v>
          </cell>
          <cell r="FY120">
            <v>4986807791.4937239</v>
          </cell>
          <cell r="HF120">
            <v>17178079009.372709</v>
          </cell>
        </row>
        <row r="121">
          <cell r="CL121">
            <v>768.28324913180484</v>
          </cell>
          <cell r="EQ121">
            <v>30650394952.679886</v>
          </cell>
          <cell r="FY121">
            <v>5422013062.8432732</v>
          </cell>
          <cell r="HF121">
            <v>18665478689.34901</v>
          </cell>
        </row>
        <row r="122">
          <cell r="CL122">
            <v>773.52232123065073</v>
          </cell>
          <cell r="EQ122">
            <v>33286166981.851189</v>
          </cell>
          <cell r="FY122">
            <v>5893739600.5025663</v>
          </cell>
          <cell r="HF122">
            <v>20275245499.111347</v>
          </cell>
        </row>
        <row r="123">
          <cell r="CL123">
            <v>779.696825697397</v>
          </cell>
          <cell r="EQ123">
            <v>36140699464.875999</v>
          </cell>
          <cell r="FY123">
            <v>6405046287.4498405</v>
          </cell>
          <cell r="HF123">
            <v>22017454828.894089</v>
          </cell>
        </row>
        <row r="124">
          <cell r="CL124">
            <v>786.78797669116886</v>
          </cell>
          <cell r="EQ124">
            <v>39239527093.020889</v>
          </cell>
          <cell r="FY124">
            <v>6960676241.2668037</v>
          </cell>
          <cell r="HF124">
            <v>23907231677.533268</v>
          </cell>
        </row>
        <row r="125">
          <cell r="CL125">
            <v>792.95184230627638</v>
          </cell>
          <cell r="EQ125">
            <v>42586136905.59063</v>
          </cell>
          <cell r="FY125">
            <v>7561093296.0073004</v>
          </cell>
          <cell r="HF125">
            <v>25947140694.448635</v>
          </cell>
        </row>
        <row r="126">
          <cell r="CL126">
            <v>797.64443944555512</v>
          </cell>
          <cell r="EQ126">
            <v>46227451259.843948</v>
          </cell>
          <cell r="FY126">
            <v>8215148825.7175999</v>
          </cell>
          <cell r="HF126">
            <v>28164607769.154186</v>
          </cell>
        </row>
        <row r="127">
          <cell r="CL127">
            <v>802.73580435845668</v>
          </cell>
          <cell r="EQ127">
            <v>50149361154.544075</v>
          </cell>
          <cell r="FY127">
            <v>8919871331.5244045</v>
          </cell>
          <cell r="HF127">
            <v>30552227734.476677</v>
          </cell>
        </row>
        <row r="128">
          <cell r="CL128">
            <v>808.32572916087997</v>
          </cell>
          <cell r="EQ128">
            <v>54425977202.601013</v>
          </cell>
          <cell r="FY128">
            <v>9689338234.1104069</v>
          </cell>
          <cell r="HF128">
            <v>33153053795.050491</v>
          </cell>
        </row>
        <row r="129">
          <cell r="CL129">
            <v>814.42258785763863</v>
          </cell>
          <cell r="EQ129">
            <v>59020279710.945953</v>
          </cell>
          <cell r="FY129">
            <v>10516109909.970369</v>
          </cell>
          <cell r="HF129">
            <v>35946686672.349556</v>
          </cell>
        </row>
        <row r="130">
          <cell r="CL130">
            <v>821.35925289572515</v>
          </cell>
          <cell r="EQ130">
            <v>64040620253.611519</v>
          </cell>
          <cell r="FY130">
            <v>11420849194.883259</v>
          </cell>
          <cell r="HF130">
            <v>38995850560.226181</v>
          </cell>
        </row>
        <row r="131">
          <cell r="CL131">
            <v>828.45736622847244</v>
          </cell>
          <cell r="EQ131">
            <v>69421288020.135666</v>
          </cell>
          <cell r="FY131">
            <v>12390524750.966982</v>
          </cell>
          <cell r="HF131">
            <v>42263863498.17643</v>
          </cell>
        </row>
        <row r="132">
          <cell r="CL132">
            <v>833.04847055084372</v>
          </cell>
          <cell r="EQ132">
            <v>75311247496.695435</v>
          </cell>
          <cell r="FY132">
            <v>13453611761.357342</v>
          </cell>
          <cell r="HF132">
            <v>45836777356.682358</v>
          </cell>
        </row>
        <row r="133">
          <cell r="CL133">
            <v>837.96909432729717</v>
          </cell>
          <cell r="EQ133">
            <v>81624727504.854507</v>
          </cell>
          <cell r="FY133">
            <v>14593150664.231398</v>
          </cell>
          <cell r="HF133">
            <v>49666576040.310379</v>
          </cell>
        </row>
        <row r="134">
          <cell r="CL134">
            <v>842.98468368325371</v>
          </cell>
          <cell r="EQ134">
            <v>88517749674.274536</v>
          </cell>
          <cell r="FY134">
            <v>15838930956.845879</v>
          </cell>
          <cell r="HF134">
            <v>53843482259.377449</v>
          </cell>
        </row>
        <row r="135">
          <cell r="CL135">
            <v>848.35862795102287</v>
          </cell>
          <cell r="EQ135">
            <v>95922484190.463226</v>
          </cell>
          <cell r="FY135">
            <v>17177409316.083416</v>
          </cell>
          <cell r="HF135">
            <v>58329880230.950592</v>
          </cell>
        </row>
        <row r="136">
          <cell r="CL136">
            <v>855.03280257764948</v>
          </cell>
          <cell r="EQ136">
            <v>103986640342.51352</v>
          </cell>
          <cell r="FY136">
            <v>18636708720.23716</v>
          </cell>
          <cell r="HF136">
            <v>63211401490.958069</v>
          </cell>
        </row>
        <row r="137">
          <cell r="CL137">
            <v>862.30883006756324</v>
          </cell>
          <cell r="EQ137">
            <v>112667566243.11263</v>
          </cell>
          <cell r="FY137">
            <v>20208093902.171974</v>
          </cell>
          <cell r="HF137">
            <v>68464987770.859543</v>
          </cell>
        </row>
        <row r="138">
          <cell r="CL138">
            <v>867.87127330041858</v>
          </cell>
          <cell r="EQ138">
            <v>122098732622.3351</v>
          </cell>
          <cell r="FY138">
            <v>21916866184.73106</v>
          </cell>
          <cell r="HF138">
            <v>74168316625.212097</v>
          </cell>
        </row>
        <row r="139">
          <cell r="CL139">
            <v>873.16937539462367</v>
          </cell>
          <cell r="EQ139">
            <v>132271657454.78969</v>
          </cell>
          <cell r="FY139">
            <v>23760828548.429279</v>
          </cell>
          <cell r="HF139">
            <v>80318050845.961487</v>
          </cell>
        </row>
        <row r="140">
          <cell r="CL140">
            <v>878.32618199058106</v>
          </cell>
          <cell r="EQ140">
            <v>143298068104.53577</v>
          </cell>
          <cell r="FY140">
            <v>25760998849.466286</v>
          </cell>
          <cell r="HF140">
            <v>86979652658.523285</v>
          </cell>
        </row>
        <row r="141">
          <cell r="CL141">
            <v>883.5871606669333</v>
          </cell>
          <cell r="EQ141">
            <v>155214761746.96042</v>
          </cell>
          <cell r="FY141">
            <v>27923856738.745228</v>
          </cell>
          <cell r="HF141">
            <v>94175883168.353119</v>
          </cell>
        </row>
        <row r="142">
          <cell r="CL142">
            <v>889.80267518475546</v>
          </cell>
          <cell r="EQ142">
            <v>168102300553.32974</v>
          </cell>
          <cell r="FY142">
            <v>30264302457.32724</v>
          </cell>
          <cell r="HF142">
            <v>101954636515.79341</v>
          </cell>
        </row>
        <row r="143">
          <cell r="CL143">
            <v>896.92681905016491</v>
          </cell>
          <cell r="EQ143">
            <v>182056418529.32092</v>
          </cell>
          <cell r="FY143">
            <v>32800122130.27401</v>
          </cell>
          <cell r="HF143">
            <v>110372609860.00549</v>
          </cell>
        </row>
        <row r="144">
          <cell r="CL144">
            <v>903.05314824634718</v>
          </cell>
          <cell r="EQ144">
            <v>197114769631.76697</v>
          </cell>
          <cell r="FY144">
            <v>35537813488.224373</v>
          </cell>
          <cell r="HF144">
            <v>119453454734.4859</v>
          </cell>
        </row>
        <row r="145">
          <cell r="CL145">
            <v>907.76975898343528</v>
          </cell>
          <cell r="EQ145">
            <v>213448742829.24243</v>
          </cell>
          <cell r="FY145">
            <v>38509689167.209488</v>
          </cell>
          <cell r="HF145">
            <v>129297395914.83112</v>
          </cell>
        </row>
        <row r="146">
          <cell r="CL146">
            <v>912.73553933145979</v>
          </cell>
          <cell r="EQ146">
            <v>231038537659.83109</v>
          </cell>
          <cell r="FY146">
            <v>41711015249.986389</v>
          </cell>
          <cell r="HF146">
            <v>139895571307.12497</v>
          </cell>
        </row>
        <row r="147">
          <cell r="CL147">
            <v>917.88820647921364</v>
          </cell>
          <cell r="EQ147">
            <v>250151584887.66309</v>
          </cell>
          <cell r="FY147">
            <v>45192558538.651253</v>
          </cell>
          <cell r="HF147">
            <v>151403426967.86151</v>
          </cell>
        </row>
        <row r="148">
          <cell r="CL148">
            <v>923.77412945332742</v>
          </cell>
          <cell r="EQ148">
            <v>270692706240.0892</v>
          </cell>
          <cell r="FY148">
            <v>48934868754.390778</v>
          </cell>
          <cell r="HF148">
            <v>163769392444.55582</v>
          </cell>
        </row>
        <row r="149">
          <cell r="CL149">
            <v>931.21783565238741</v>
          </cell>
          <cell r="EQ149">
            <v>293050151210.85095</v>
          </cell>
          <cell r="FY149">
            <v>53011941383.217033</v>
          </cell>
          <cell r="HF149">
            <v>177218343917.97037</v>
          </cell>
        </row>
        <row r="150">
          <cell r="CL150">
            <v>938.6462245779411</v>
          </cell>
          <cell r="EQ150">
            <v>317031380406.44983</v>
          </cell>
          <cell r="FY150">
            <v>57385337084.24025</v>
          </cell>
          <cell r="HF150">
            <v>191643494912.29782</v>
          </cell>
        </row>
        <row r="151">
          <cell r="CL151">
            <v>943.26704686495577</v>
          </cell>
          <cell r="EQ151">
            <v>343175483910.05176</v>
          </cell>
          <cell r="FY151">
            <v>62158066417.021126</v>
          </cell>
          <cell r="HF151">
            <v>207356365199.81616</v>
          </cell>
        </row>
        <row r="152">
          <cell r="CL152">
            <v>948.20880159920989</v>
          </cell>
          <cell r="EQ152">
            <v>371196040247.01459</v>
          </cell>
          <cell r="FY152">
            <v>67273351059.764229</v>
          </cell>
          <cell r="HF152">
            <v>224197002594.25342</v>
          </cell>
        </row>
        <row r="153">
          <cell r="CL153">
            <v>953.25752864078811</v>
          </cell>
          <cell r="EQ153">
            <v>401728258751.81848</v>
          </cell>
          <cell r="FY153">
            <v>72852606078.078598</v>
          </cell>
          <cell r="HF153">
            <v>242532367884.28989</v>
          </cell>
        </row>
        <row r="154">
          <cell r="CL154">
            <v>958.66862030354105</v>
          </cell>
          <cell r="EQ154">
            <v>434484390794.89691</v>
          </cell>
          <cell r="FY154">
            <v>78838592780.533218</v>
          </cell>
          <cell r="HF154">
            <v>262202303255.07144</v>
          </cell>
        </row>
        <row r="155">
          <cell r="CL155">
            <v>965.44788670120192</v>
          </cell>
          <cell r="EQ155">
            <v>470106436069.86957</v>
          </cell>
          <cell r="FY155">
            <v>85353821600.41243</v>
          </cell>
          <cell r="HF155">
            <v>283578242118.63147</v>
          </cell>
        </row>
        <row r="156">
          <cell r="CL156">
            <v>972.77736478350289</v>
          </cell>
          <cell r="EQ156">
            <v>508386920306.89166</v>
          </cell>
          <cell r="FY156">
            <v>92356349204.745743</v>
          </cell>
          <cell r="HF156">
            <v>306546532660.84473</v>
          </cell>
        </row>
        <row r="157">
          <cell r="CL157">
            <v>977.82397883778663</v>
          </cell>
          <cell r="EQ157">
            <v>549937384163.35474</v>
          </cell>
          <cell r="FY157">
            <v>99962542957.825272</v>
          </cell>
          <cell r="HF157">
            <v>331461883639.9173</v>
          </cell>
        </row>
        <row r="158">
          <cell r="CL158">
            <v>982.67787811519349</v>
          </cell>
          <cell r="EQ158">
            <v>594660867349.30444</v>
          </cell>
          <cell r="FY158">
            <v>108151570029.99281</v>
          </cell>
          <cell r="HF158">
            <v>358274523439.64734</v>
          </cell>
        </row>
        <row r="159">
          <cell r="CL159">
            <v>988.02673280699241</v>
          </cell>
          <cell r="EQ159">
            <v>611564499274.64893</v>
          </cell>
          <cell r="FY159">
            <v>111246684488.74519</v>
          </cell>
          <cell r="HF159">
            <v>368408595337.33588</v>
          </cell>
        </row>
        <row r="160">
          <cell r="CL160">
            <v>993.81302153070726</v>
          </cell>
          <cell r="EQ160">
            <v>611564499274.64893</v>
          </cell>
          <cell r="FY160">
            <v>111246684488.74519</v>
          </cell>
          <cell r="HF160">
            <v>368408595337.33588</v>
          </cell>
        </row>
        <row r="161">
          <cell r="CL161">
            <v>996</v>
          </cell>
          <cell r="EQ161">
            <v>611564499274.64893</v>
          </cell>
          <cell r="FY161">
            <v>111246684488.74519</v>
          </cell>
          <cell r="HF161">
            <v>368408595337.33588</v>
          </cell>
        </row>
        <row r="162">
          <cell r="CL162">
            <v>996</v>
          </cell>
          <cell r="EQ162">
            <v>611564499274.64893</v>
          </cell>
          <cell r="FY162">
            <v>111246684488.74519</v>
          </cell>
          <cell r="HF162">
            <v>368408595337.33588</v>
          </cell>
        </row>
        <row r="163">
          <cell r="CL163">
            <v>996</v>
          </cell>
          <cell r="EQ163">
            <v>611564499274.64893</v>
          </cell>
          <cell r="FY163">
            <v>111246684488.74519</v>
          </cell>
          <cell r="HF163">
            <v>368408595337.33588</v>
          </cell>
        </row>
        <row r="164">
          <cell r="CL164">
            <v>996</v>
          </cell>
        </row>
        <row r="165">
          <cell r="CL165">
            <v>996</v>
          </cell>
        </row>
      </sheetData>
      <sheetData sheetId="11"/>
      <sheetData sheetId="12">
        <row r="6">
          <cell r="C6">
            <v>25761.134157773351</v>
          </cell>
          <cell r="Z6">
            <v>6807.6464827760346</v>
          </cell>
        </row>
        <row r="7">
          <cell r="C7">
            <v>53223.931317269773</v>
          </cell>
          <cell r="Z7">
            <v>19125.35254167912</v>
          </cell>
        </row>
        <row r="8">
          <cell r="C8">
            <v>82585.662662022456</v>
          </cell>
          <cell r="Z8">
            <v>37617.280566846974</v>
          </cell>
        </row>
        <row r="9">
          <cell r="C9">
            <v>119333.63983938275</v>
          </cell>
          <cell r="Z9">
            <v>62544.478118641237</v>
          </cell>
        </row>
        <row r="10">
          <cell r="C10">
            <v>158836.53106757504</v>
          </cell>
          <cell r="Z10">
            <v>95837.075954918706</v>
          </cell>
        </row>
        <row r="11">
          <cell r="C11">
            <v>198244.70813194817</v>
          </cell>
          <cell r="Z11">
            <v>117922.73545472077</v>
          </cell>
        </row>
        <row r="12">
          <cell r="C12">
            <v>239682.6204349873</v>
          </cell>
          <cell r="Z12">
            <v>141844.99364638113</v>
          </cell>
        </row>
        <row r="13">
          <cell r="C13">
            <v>282966.02611341287</v>
          </cell>
          <cell r="Z13">
            <v>167693.66890208246</v>
          </cell>
        </row>
        <row r="14">
          <cell r="C14">
            <v>333097.68792193575</v>
          </cell>
          <cell r="Z14">
            <v>197640.71057817896</v>
          </cell>
        </row>
        <row r="15">
          <cell r="C15">
            <v>387714.78747669887</v>
          </cell>
          <cell r="Z15">
            <v>232146.68981548501</v>
          </cell>
        </row>
        <row r="16">
          <cell r="C16">
            <v>449864.64095531858</v>
          </cell>
          <cell r="Z16">
            <v>310937.4804776042</v>
          </cell>
        </row>
        <row r="17">
          <cell r="C17">
            <v>512363.89141117258</v>
          </cell>
          <cell r="Z17">
            <v>395984.7627920236</v>
          </cell>
        </row>
        <row r="18">
          <cell r="C18">
            <v>579526.94286059542</v>
          </cell>
          <cell r="Z18">
            <v>482135.57689357077</v>
          </cell>
        </row>
        <row r="19">
          <cell r="C19">
            <v>653718.58339328342</v>
          </cell>
          <cell r="Z19">
            <v>566617.83271228673</v>
          </cell>
        </row>
        <row r="20">
          <cell r="C20">
            <v>740685.67555598181</v>
          </cell>
          <cell r="Z20">
            <v>663461.66068562143</v>
          </cell>
        </row>
        <row r="21">
          <cell r="C21">
            <v>837785.86266068683</v>
          </cell>
          <cell r="Z21">
            <v>773387.59248697292</v>
          </cell>
        </row>
        <row r="22">
          <cell r="C22">
            <v>941899.09621276928</v>
          </cell>
          <cell r="Z22">
            <v>881064.59042143088</v>
          </cell>
        </row>
        <row r="23">
          <cell r="C23">
            <v>1054244.0894041995</v>
          </cell>
          <cell r="Z23">
            <v>989385.39431627467</v>
          </cell>
        </row>
        <row r="24">
          <cell r="C24">
            <v>1175770.9782716264</v>
          </cell>
          <cell r="Z24">
            <v>1121632.6536971966</v>
          </cell>
        </row>
        <row r="25">
          <cell r="C25">
            <v>1305306.5084078177</v>
          </cell>
          <cell r="Z25">
            <v>1265613.2676407811</v>
          </cell>
        </row>
        <row r="26">
          <cell r="C26">
            <v>1466868.0192811571</v>
          </cell>
          <cell r="Z26">
            <v>1506017.5465697097</v>
          </cell>
        </row>
        <row r="27">
          <cell r="C27">
            <v>1643845.4826881001</v>
          </cell>
          <cell r="Z27">
            <v>1758397.1325835455</v>
          </cell>
        </row>
        <row r="28">
          <cell r="C28">
            <v>1840202.5963033298</v>
          </cell>
          <cell r="Z28">
            <v>2012663.88746092</v>
          </cell>
        </row>
        <row r="29">
          <cell r="C29">
            <v>2047588.2878620038</v>
          </cell>
          <cell r="Z29">
            <v>2273511.9045746583</v>
          </cell>
        </row>
        <row r="30">
          <cell r="C30">
            <v>2272377.9884716365</v>
          </cell>
          <cell r="Z30">
            <v>2536471.0690653767</v>
          </cell>
        </row>
        <row r="31">
          <cell r="C31">
            <v>2518531.3387964908</v>
          </cell>
          <cell r="Z31">
            <v>2805378.5214511212</v>
          </cell>
        </row>
        <row r="32">
          <cell r="C32">
            <v>2800569.8196134814</v>
          </cell>
          <cell r="Z32">
            <v>3071457.9791082512</v>
          </cell>
        </row>
        <row r="33">
          <cell r="C33">
            <v>3112499.2726991875</v>
          </cell>
          <cell r="Z33">
            <v>3336927.4026538748</v>
          </cell>
        </row>
        <row r="34">
          <cell r="C34">
            <v>3435546.7411624053</v>
          </cell>
          <cell r="Z34">
            <v>3777731.2626837688</v>
          </cell>
        </row>
        <row r="35">
          <cell r="C35">
            <v>3777089.3844310851</v>
          </cell>
          <cell r="Z35">
            <v>4278620.8426001547</v>
          </cell>
        </row>
        <row r="36">
          <cell r="C36">
            <v>4164485.4918632866</v>
          </cell>
          <cell r="Z36">
            <v>5030563.9893053025</v>
          </cell>
        </row>
        <row r="37">
          <cell r="C37">
            <v>4583627.239322897</v>
          </cell>
          <cell r="Z37">
            <v>5769875.1995205292</v>
          </cell>
        </row>
        <row r="38">
          <cell r="C38">
            <v>5031070.4407289326</v>
          </cell>
          <cell r="Z38">
            <v>6525686.4580132924</v>
          </cell>
        </row>
        <row r="39">
          <cell r="C39">
            <v>5581377.9027089318</v>
          </cell>
          <cell r="Z39">
            <v>7363661.5843502684</v>
          </cell>
        </row>
        <row r="40">
          <cell r="C40">
            <v>6189554.8252587682</v>
          </cell>
          <cell r="Z40">
            <v>8342822.9206286799</v>
          </cell>
        </row>
        <row r="41">
          <cell r="C41">
            <v>6901907.7853350164</v>
          </cell>
          <cell r="Z41">
            <v>9552713.843970526</v>
          </cell>
        </row>
        <row r="42">
          <cell r="C42">
            <v>7704736.7182602743</v>
          </cell>
          <cell r="Z42">
            <v>10801187.012003683</v>
          </cell>
        </row>
        <row r="43">
          <cell r="C43">
            <v>8572440.8136441242</v>
          </cell>
          <cell r="Z43">
            <v>12041692.828798058</v>
          </cell>
        </row>
        <row r="44">
          <cell r="C44">
            <v>9512487.8691642042</v>
          </cell>
          <cell r="Z44">
            <v>13280748.673045933</v>
          </cell>
        </row>
        <row r="45">
          <cell r="C45">
            <v>10495148.636863351</v>
          </cell>
          <cell r="Z45">
            <v>14620995.117427699</v>
          </cell>
        </row>
        <row r="46">
          <cell r="C46">
            <v>11605876.104839025</v>
          </cell>
          <cell r="Z46">
            <v>16201954.65937259</v>
          </cell>
        </row>
        <row r="47">
          <cell r="C47">
            <v>12793847.784830028</v>
          </cell>
          <cell r="Z47">
            <v>17829036.385533467</v>
          </cell>
        </row>
        <row r="48">
          <cell r="C48">
            <v>14138399.882049106</v>
          </cell>
          <cell r="Z48">
            <v>19394978.466510758</v>
          </cell>
        </row>
        <row r="49">
          <cell r="C49">
            <v>15614073.143497093</v>
          </cell>
          <cell r="Z49">
            <v>21012452.222192664</v>
          </cell>
        </row>
        <row r="50">
          <cell r="C50">
            <v>17470366.550399601</v>
          </cell>
          <cell r="Z50">
            <v>22910318.946605407</v>
          </cell>
        </row>
        <row r="51">
          <cell r="C51">
            <v>19512730.758714013</v>
          </cell>
          <cell r="Z51">
            <v>24944608.429736391</v>
          </cell>
        </row>
        <row r="52">
          <cell r="C52">
            <v>21776793.143437505</v>
          </cell>
          <cell r="Z52">
            <v>27171906.372221403</v>
          </cell>
        </row>
        <row r="53">
          <cell r="C53">
            <v>24285825.858270131</v>
          </cell>
          <cell r="Z53">
            <v>29601914.276895747</v>
          </cell>
        </row>
        <row r="54">
          <cell r="C54">
            <v>26988187.099674892</v>
          </cell>
          <cell r="Z54">
            <v>32294861.548144132</v>
          </cell>
        </row>
        <row r="55">
          <cell r="C55">
            <v>29931298.796395253</v>
          </cell>
          <cell r="Z55">
            <v>36137658.181660853</v>
          </cell>
        </row>
        <row r="56">
          <cell r="C56">
            <v>33172122.825028893</v>
          </cell>
          <cell r="Z56">
            <v>42703803.70953501</v>
          </cell>
        </row>
        <row r="57">
          <cell r="C57">
            <v>36715195.244956002</v>
          </cell>
          <cell r="Z57">
            <v>49918749.493214026</v>
          </cell>
        </row>
        <row r="58">
          <cell r="C58">
            <v>40514823.388052762</v>
          </cell>
          <cell r="Z58">
            <v>57380442.263122857</v>
          </cell>
        </row>
        <row r="59">
          <cell r="C59">
            <v>44662234.026163295</v>
          </cell>
          <cell r="Z59">
            <v>65419570.28244973</v>
          </cell>
        </row>
        <row r="60">
          <cell r="C60">
            <v>49279734.294014789</v>
          </cell>
          <cell r="Z60">
            <v>73975586.378982261</v>
          </cell>
        </row>
        <row r="61">
          <cell r="C61">
            <v>54419040.651967391</v>
          </cell>
          <cell r="Z61">
            <v>82919293.597663999</v>
          </cell>
        </row>
        <row r="62">
          <cell r="C62">
            <v>60148171.74776458</v>
          </cell>
          <cell r="Z62">
            <v>92306560.60750258</v>
          </cell>
        </row>
        <row r="63">
          <cell r="C63">
            <v>66481173.919506811</v>
          </cell>
          <cell r="Z63">
            <v>102071534.30053315</v>
          </cell>
        </row>
        <row r="64">
          <cell r="C64">
            <v>73557685.614846185</v>
          </cell>
          <cell r="Z64">
            <v>112260552.59386909</v>
          </cell>
        </row>
        <row r="65">
          <cell r="C65">
            <v>81353932.476930082</v>
          </cell>
          <cell r="Z65">
            <v>123148689.16542634</v>
          </cell>
        </row>
        <row r="66">
          <cell r="C66">
            <v>90009082.354565457</v>
          </cell>
          <cell r="Z66">
            <v>137204806.57369047</v>
          </cell>
        </row>
        <row r="67">
          <cell r="C67">
            <v>99309358.78452228</v>
          </cell>
          <cell r="Z67">
            <v>151821769.72802639</v>
          </cell>
        </row>
        <row r="68">
          <cell r="C68">
            <v>109413470.2588537</v>
          </cell>
          <cell r="Z68">
            <v>166832901.20154101</v>
          </cell>
        </row>
        <row r="69">
          <cell r="C69">
            <v>120302388.49187554</v>
          </cell>
          <cell r="Z69">
            <v>182377375.05224073</v>
          </cell>
        </row>
        <row r="70">
          <cell r="C70">
            <v>132128721.02189264</v>
          </cell>
          <cell r="Z70">
            <v>198317137.64329618</v>
          </cell>
        </row>
        <row r="71">
          <cell r="C71">
            <v>144933714.01093769</v>
          </cell>
          <cell r="Z71">
            <v>215441020.77412891</v>
          </cell>
        </row>
        <row r="72">
          <cell r="C72">
            <v>159180626.09864548</v>
          </cell>
          <cell r="Z72">
            <v>233254627.97186822</v>
          </cell>
        </row>
        <row r="73">
          <cell r="C73">
            <v>174992101.2153194</v>
          </cell>
          <cell r="Z73">
            <v>251747824.74137631</v>
          </cell>
        </row>
        <row r="74">
          <cell r="C74">
            <v>192508645.93419373</v>
          </cell>
          <cell r="Z74">
            <v>270906312.25723195</v>
          </cell>
        </row>
        <row r="75">
          <cell r="C75">
            <v>211948227.43936518</v>
          </cell>
          <cell r="Z75">
            <v>291329556.33516955</v>
          </cell>
        </row>
        <row r="76">
          <cell r="C76">
            <v>234701364.42936745</v>
          </cell>
          <cell r="Z76">
            <v>321464326.97074199</v>
          </cell>
        </row>
        <row r="77">
          <cell r="C77">
            <v>259930733.01900166</v>
          </cell>
          <cell r="Z77">
            <v>352751063.24113011</v>
          </cell>
        </row>
        <row r="78">
          <cell r="C78">
            <v>287051025.80836695</v>
          </cell>
          <cell r="Z78">
            <v>384766799.1779002</v>
          </cell>
        </row>
        <row r="79">
          <cell r="C79">
            <v>316551231.08039421</v>
          </cell>
          <cell r="Z79">
            <v>417644988.9350422</v>
          </cell>
        </row>
        <row r="80">
          <cell r="C80">
            <v>348207503.86157519</v>
          </cell>
          <cell r="Z80">
            <v>451723749.78074282</v>
          </cell>
        </row>
        <row r="81">
          <cell r="C81">
            <v>383462328.44923794</v>
          </cell>
          <cell r="Z81">
            <v>504155962.95152843</v>
          </cell>
        </row>
        <row r="82">
          <cell r="C82">
            <v>421218336.14553183</v>
          </cell>
          <cell r="Z82">
            <v>558063675.0076077</v>
          </cell>
        </row>
        <row r="83">
          <cell r="C83">
            <v>462296361.02809858</v>
          </cell>
          <cell r="Z83">
            <v>614109524.57757831</v>
          </cell>
        </row>
        <row r="84">
          <cell r="C84">
            <v>507287184.6486367</v>
          </cell>
          <cell r="Z84">
            <v>671027934.80372989</v>
          </cell>
        </row>
        <row r="85">
          <cell r="C85">
            <v>556935293.06918323</v>
          </cell>
          <cell r="Z85">
            <v>729944905.50774181</v>
          </cell>
        </row>
        <row r="86">
          <cell r="C86">
            <v>611966602.26391816</v>
          </cell>
          <cell r="Z86">
            <v>806824459.7667892</v>
          </cell>
        </row>
        <row r="87">
          <cell r="C87">
            <v>672447103.99504364</v>
          </cell>
          <cell r="Z87">
            <v>885637739.23361588</v>
          </cell>
        </row>
        <row r="88">
          <cell r="C88">
            <v>739176539.60006154</v>
          </cell>
          <cell r="Z88">
            <v>966589092.27852166</v>
          </cell>
        </row>
        <row r="89">
          <cell r="C89">
            <v>812421806.87605381</v>
          </cell>
          <cell r="Z89">
            <v>1047588837.4242496</v>
          </cell>
        </row>
        <row r="90">
          <cell r="C90">
            <v>891451788.40898299</v>
          </cell>
          <cell r="Z90">
            <v>1128375430.3085518</v>
          </cell>
        </row>
        <row r="91">
          <cell r="C91">
            <v>976689136.03301454</v>
          </cell>
          <cell r="Z91">
            <v>1209836339.849494</v>
          </cell>
        </row>
        <row r="92">
          <cell r="C92">
            <v>1068807272.5371805</v>
          </cell>
          <cell r="Z92">
            <v>1290346528.1973643</v>
          </cell>
        </row>
        <row r="93">
          <cell r="C93">
            <v>1168102356.6942387</v>
          </cell>
          <cell r="Z93">
            <v>1372124489.6716793</v>
          </cell>
        </row>
        <row r="94">
          <cell r="C94">
            <v>1275581665.9136271</v>
          </cell>
          <cell r="Z94">
            <v>1452348596.7607596</v>
          </cell>
        </row>
        <row r="95">
          <cell r="C95">
            <v>1392641319.441051</v>
          </cell>
          <cell r="Z95">
            <v>1544735810.0980201</v>
          </cell>
        </row>
        <row r="96">
          <cell r="C96">
            <v>1531622534.3337188</v>
          </cell>
          <cell r="Z96">
            <v>1771694549.6535113</v>
          </cell>
        </row>
        <row r="97">
          <cell r="C97">
            <v>1681005524.3524275</v>
          </cell>
          <cell r="Z97">
            <v>2008968022.8958802</v>
          </cell>
        </row>
        <row r="98">
          <cell r="C98">
            <v>1846233512.3528008</v>
          </cell>
          <cell r="Z98">
            <v>2235440676.2485886</v>
          </cell>
        </row>
        <row r="99">
          <cell r="C99">
            <v>2023797560.4078224</v>
          </cell>
          <cell r="Z99">
            <v>2471392155.7480431</v>
          </cell>
        </row>
        <row r="100">
          <cell r="C100">
            <v>2213972749.0176449</v>
          </cell>
          <cell r="Z100">
            <v>2699270127.2898426</v>
          </cell>
        </row>
        <row r="101">
          <cell r="C101">
            <v>2418550226.3557434</v>
          </cell>
          <cell r="Z101">
            <v>2933973560.7903881</v>
          </cell>
        </row>
        <row r="102">
          <cell r="C102">
            <v>2649766877.2268696</v>
          </cell>
          <cell r="Z102">
            <v>3250888822.9291358</v>
          </cell>
        </row>
        <row r="103">
          <cell r="C103">
            <v>2902740144.1831126</v>
          </cell>
          <cell r="Z103">
            <v>3634378456.4635639</v>
          </cell>
        </row>
        <row r="104">
          <cell r="C104">
            <v>3173447486.9425373</v>
          </cell>
          <cell r="Z104">
            <v>4013053897.4866066</v>
          </cell>
        </row>
        <row r="105">
          <cell r="C105">
            <v>3463531564.6184402</v>
          </cell>
          <cell r="Z105">
            <v>4394410358.6171427</v>
          </cell>
        </row>
        <row r="106">
          <cell r="C106">
            <v>3777262942.110395</v>
          </cell>
          <cell r="Z106">
            <v>4948657459.3336735</v>
          </cell>
        </row>
        <row r="107">
          <cell r="C107">
            <v>4113376942.0093279</v>
          </cell>
          <cell r="Z107">
            <v>5598743260.3447227</v>
          </cell>
        </row>
        <row r="108">
          <cell r="C108">
            <v>4479838673.0711794</v>
          </cell>
          <cell r="Z108">
            <v>6293873538.8654995</v>
          </cell>
        </row>
        <row r="109">
          <cell r="C109">
            <v>4883077978.670042</v>
          </cell>
          <cell r="Z109">
            <v>7058209727.912652</v>
          </cell>
        </row>
        <row r="110">
          <cell r="C110">
            <v>5315675672.0939312</v>
          </cell>
          <cell r="Z110">
            <v>7835188585.0984039</v>
          </cell>
        </row>
        <row r="111">
          <cell r="C111">
            <v>5778045179.9425478</v>
          </cell>
          <cell r="Z111">
            <v>8595963003.0985146</v>
          </cell>
        </row>
        <row r="112">
          <cell r="C112">
            <v>6274753250.6873045</v>
          </cell>
          <cell r="Z112">
            <v>9376451433.5488548</v>
          </cell>
        </row>
        <row r="113">
          <cell r="C113">
            <v>6807240024.2129364</v>
          </cell>
          <cell r="Z113">
            <v>10133933488.310598</v>
          </cell>
        </row>
        <row r="114">
          <cell r="C114">
            <v>7380058098.2549314</v>
          </cell>
          <cell r="Z114">
            <v>10918320529.193714</v>
          </cell>
        </row>
        <row r="115">
          <cell r="C115">
            <v>8010046370.8855028</v>
          </cell>
          <cell r="Z115">
            <v>11786229201.763996</v>
          </cell>
        </row>
        <row r="116">
          <cell r="C116">
            <v>8687335052.5485439</v>
          </cell>
          <cell r="Z116">
            <v>12871972217.91815</v>
          </cell>
        </row>
        <row r="117">
          <cell r="C117">
            <v>9412492648.7161465</v>
          </cell>
          <cell r="Z117">
            <v>13927128481.688713</v>
          </cell>
        </row>
        <row r="118">
          <cell r="C118">
            <v>10191778123.663578</v>
          </cell>
          <cell r="Z118">
            <v>15008940463.405052</v>
          </cell>
        </row>
        <row r="119">
          <cell r="C119">
            <v>11028672408.747629</v>
          </cell>
          <cell r="Z119">
            <v>16068872213.365452</v>
          </cell>
        </row>
        <row r="120">
          <cell r="C120">
            <v>11928002329.579533</v>
          </cell>
          <cell r="Z120">
            <v>17146812553.202225</v>
          </cell>
        </row>
        <row r="121">
          <cell r="C121">
            <v>12905025027.500601</v>
          </cell>
          <cell r="Z121">
            <v>18286064316.863075</v>
          </cell>
        </row>
        <row r="122">
          <cell r="C122">
            <v>13960935670.67412</v>
          </cell>
          <cell r="Z122">
            <v>19479260874.11174</v>
          </cell>
        </row>
        <row r="123">
          <cell r="C123">
            <v>15114056539.083536</v>
          </cell>
          <cell r="Z123">
            <v>20666445248.522232</v>
          </cell>
        </row>
        <row r="124">
          <cell r="C124">
            <v>16351792494.638157</v>
          </cell>
          <cell r="Z124">
            <v>21855000960.47728</v>
          </cell>
        </row>
        <row r="125">
          <cell r="C125">
            <v>17682532886.736443</v>
          </cell>
          <cell r="Z125">
            <v>23047812302.698776</v>
          </cell>
        </row>
        <row r="126">
          <cell r="C126">
            <v>19111805319.870499</v>
          </cell>
          <cell r="Z126">
            <v>24654723677.229111</v>
          </cell>
        </row>
        <row r="127">
          <cell r="C127">
            <v>20671485073.041267</v>
          </cell>
          <cell r="Z127">
            <v>26410895134.683189</v>
          </cell>
        </row>
        <row r="128">
          <cell r="C128">
            <v>22397648039.382198</v>
          </cell>
          <cell r="Z128">
            <v>28448636725.967533</v>
          </cell>
        </row>
        <row r="129">
          <cell r="C129">
            <v>24251389113.284946</v>
          </cell>
          <cell r="Z129">
            <v>30528081377.77832</v>
          </cell>
        </row>
        <row r="130">
          <cell r="C130">
            <v>26236720264.284565</v>
          </cell>
          <cell r="Z130">
            <v>32558211824.321274</v>
          </cell>
        </row>
        <row r="131">
          <cell r="C131">
            <v>28372105543.028656</v>
          </cell>
          <cell r="Z131">
            <v>34411168401.406296</v>
          </cell>
        </row>
        <row r="132">
          <cell r="C132">
            <v>30662527363.859497</v>
          </cell>
          <cell r="Z132">
            <v>36193254873.93985</v>
          </cell>
        </row>
        <row r="133">
          <cell r="C133">
            <v>33126514384.507828</v>
          </cell>
          <cell r="Z133">
            <v>38049483223.641853</v>
          </cell>
        </row>
        <row r="134">
          <cell r="C134">
            <v>35907199449.325134</v>
          </cell>
          <cell r="Z134">
            <v>40618137248.455872</v>
          </cell>
        </row>
        <row r="135">
          <cell r="C135">
            <v>38897087098.192398</v>
          </cell>
          <cell r="Z135">
            <v>43321386800.371948</v>
          </cell>
        </row>
        <row r="136">
          <cell r="C136">
            <v>42092454203.665993</v>
          </cell>
          <cell r="Z136">
            <v>47054656354.039871</v>
          </cell>
        </row>
        <row r="137">
          <cell r="C137">
            <v>45527344717.120705</v>
          </cell>
          <cell r="Z137">
            <v>50886226351.350189</v>
          </cell>
        </row>
        <row r="138">
          <cell r="C138">
            <v>49206803920.865074</v>
          </cell>
          <cell r="Z138">
            <v>54636236745.606766</v>
          </cell>
        </row>
        <row r="139">
          <cell r="C139">
            <v>53158247735.046196</v>
          </cell>
          <cell r="Z139">
            <v>58454115325.31768</v>
          </cell>
        </row>
        <row r="140">
          <cell r="C140">
            <v>57546307561.851929</v>
          </cell>
          <cell r="Z140">
            <v>63089956744.113159</v>
          </cell>
        </row>
        <row r="141">
          <cell r="C141">
            <v>62334431813.532402</v>
          </cell>
          <cell r="Z141">
            <v>68269364416.833313</v>
          </cell>
        </row>
        <row r="142">
          <cell r="C142">
            <v>67460070985.1521</v>
          </cell>
          <cell r="Z142">
            <v>73411577793.012909</v>
          </cell>
        </row>
        <row r="143">
          <cell r="C143">
            <v>72957398833.865585</v>
          </cell>
          <cell r="Z143">
            <v>78568106397.992218</v>
          </cell>
        </row>
        <row r="144">
          <cell r="C144">
            <v>78850677064.85675</v>
          </cell>
          <cell r="Z144">
            <v>83737816419.363708</v>
          </cell>
        </row>
        <row r="145">
          <cell r="C145">
            <v>85166093142.24675</v>
          </cell>
          <cell r="Z145">
            <v>88871782301.111725</v>
          </cell>
        </row>
        <row r="146">
          <cell r="C146">
            <v>92012182699.100739</v>
          </cell>
          <cell r="Z146">
            <v>97088717839.312286</v>
          </cell>
        </row>
        <row r="147">
          <cell r="C147">
            <v>99480592310.551346</v>
          </cell>
          <cell r="Z147">
            <v>105997187522.05705</v>
          </cell>
        </row>
        <row r="148">
          <cell r="C148">
            <v>107624680505.95346</v>
          </cell>
          <cell r="Z148">
            <v>115058077976.55899</v>
          </cell>
        </row>
        <row r="149">
          <cell r="C149">
            <v>116332254199.26016</v>
          </cell>
          <cell r="Z149">
            <v>123936616577.57072</v>
          </cell>
        </row>
        <row r="150">
          <cell r="C150">
            <v>125682372529.55327</v>
          </cell>
          <cell r="Z150">
            <v>133033368541.81982</v>
          </cell>
        </row>
        <row r="151">
          <cell r="C151">
            <v>135682547080.29272</v>
          </cell>
          <cell r="Z151">
            <v>141882381435.89606</v>
          </cell>
        </row>
        <row r="152">
          <cell r="C152">
            <v>146442793531.19321</v>
          </cell>
          <cell r="Z152">
            <v>151061927817.32883</v>
          </cell>
        </row>
        <row r="153">
          <cell r="C153">
            <v>158187813677.21777</v>
          </cell>
          <cell r="Z153">
            <v>161029250146.30536</v>
          </cell>
        </row>
        <row r="154">
          <cell r="C154">
            <v>170809632080.16837</v>
          </cell>
          <cell r="Z154">
            <v>171387761554.95914</v>
          </cell>
        </row>
        <row r="155">
          <cell r="C155">
            <v>184320503778.39771</v>
          </cell>
          <cell r="Z155">
            <v>181367069971.78488</v>
          </cell>
        </row>
        <row r="156">
          <cell r="C156">
            <v>198835977444.06201</v>
          </cell>
          <cell r="Z156">
            <v>187390757453.60641</v>
          </cell>
        </row>
        <row r="157">
          <cell r="C157">
            <v>214393440591.08289</v>
          </cell>
          <cell r="Z157">
            <v>193120835869.87155</v>
          </cell>
        </row>
        <row r="158">
          <cell r="C158">
            <v>231104047270.65247</v>
          </cell>
          <cell r="Z158">
            <v>199106025261.7923</v>
          </cell>
        </row>
        <row r="159">
          <cell r="C159">
            <v>248247071972.99689</v>
          </cell>
          <cell r="Z159">
            <v>200897229000</v>
          </cell>
        </row>
        <row r="160">
          <cell r="C160">
            <v>266374347371.05109</v>
          </cell>
          <cell r="Z160">
            <v>201118413000</v>
          </cell>
        </row>
        <row r="161">
          <cell r="C161">
            <v>280189483749.66931</v>
          </cell>
          <cell r="Z161">
            <v>201339597000</v>
          </cell>
        </row>
        <row r="162">
          <cell r="C162">
            <v>291535340467.46985</v>
          </cell>
          <cell r="Z162">
            <v>201560781000</v>
          </cell>
        </row>
        <row r="163">
          <cell r="C163">
            <v>303575069426.85138</v>
          </cell>
          <cell r="Z163">
            <v>201781965000</v>
          </cell>
        </row>
        <row r="164">
          <cell r="C164">
            <v>316546935049.63361</v>
          </cell>
          <cell r="Z164">
            <v>202003149000</v>
          </cell>
        </row>
        <row r="165">
          <cell r="C165">
            <v>330522747326.19305</v>
          </cell>
          <cell r="Z165">
            <v>202224333000</v>
          </cell>
        </row>
      </sheetData>
      <sheetData sheetId="13">
        <row r="6">
          <cell r="C6">
            <v>0</v>
          </cell>
          <cell r="J6">
            <v>0</v>
          </cell>
          <cell r="M6">
            <v>0</v>
          </cell>
          <cell r="N6">
            <v>0</v>
          </cell>
          <cell r="T6">
            <v>0</v>
          </cell>
        </row>
        <row r="7">
          <cell r="C7">
            <v>0</v>
          </cell>
          <cell r="J7">
            <v>0</v>
          </cell>
          <cell r="M7">
            <v>0</v>
          </cell>
          <cell r="N7">
            <v>0</v>
          </cell>
          <cell r="T7">
            <v>0</v>
          </cell>
        </row>
        <row r="8">
          <cell r="C8">
            <v>0</v>
          </cell>
          <cell r="J8">
            <v>0</v>
          </cell>
          <cell r="M8">
            <v>0</v>
          </cell>
          <cell r="N8">
            <v>0</v>
          </cell>
          <cell r="T8">
            <v>0</v>
          </cell>
        </row>
        <row r="9">
          <cell r="C9">
            <v>0</v>
          </cell>
          <cell r="J9">
            <v>0</v>
          </cell>
          <cell r="M9">
            <v>0</v>
          </cell>
          <cell r="N9">
            <v>0</v>
          </cell>
          <cell r="T9">
            <v>0</v>
          </cell>
        </row>
        <row r="10">
          <cell r="C10">
            <v>0</v>
          </cell>
          <cell r="J10">
            <v>0</v>
          </cell>
          <cell r="M10">
            <v>0</v>
          </cell>
          <cell r="N10">
            <v>0</v>
          </cell>
          <cell r="T10">
            <v>0</v>
          </cell>
        </row>
        <row r="11">
          <cell r="C11">
            <v>0</v>
          </cell>
          <cell r="J11">
            <v>0</v>
          </cell>
          <cell r="M11">
            <v>0</v>
          </cell>
          <cell r="N11">
            <v>0</v>
          </cell>
          <cell r="T11">
            <v>0</v>
          </cell>
        </row>
        <row r="12">
          <cell r="C12">
            <v>0</v>
          </cell>
          <cell r="J12">
            <v>0</v>
          </cell>
          <cell r="M12">
            <v>0</v>
          </cell>
          <cell r="N12">
            <v>0</v>
          </cell>
          <cell r="T12">
            <v>0</v>
          </cell>
        </row>
        <row r="13">
          <cell r="C13">
            <v>0</v>
          </cell>
          <cell r="J13">
            <v>0</v>
          </cell>
          <cell r="M13">
            <v>0</v>
          </cell>
          <cell r="N13">
            <v>0</v>
          </cell>
          <cell r="T13">
            <v>0</v>
          </cell>
        </row>
        <row r="14">
          <cell r="C14">
            <v>0</v>
          </cell>
          <cell r="J14">
            <v>0</v>
          </cell>
          <cell r="M14">
            <v>0</v>
          </cell>
          <cell r="N14">
            <v>0</v>
          </cell>
          <cell r="T14">
            <v>0</v>
          </cell>
        </row>
        <row r="15">
          <cell r="C15">
            <v>0</v>
          </cell>
          <cell r="J15">
            <v>0</v>
          </cell>
          <cell r="M15">
            <v>0</v>
          </cell>
          <cell r="N15">
            <v>0</v>
          </cell>
          <cell r="T15">
            <v>0</v>
          </cell>
        </row>
        <row r="16">
          <cell r="C16">
            <v>0</v>
          </cell>
          <cell r="J16">
            <v>0</v>
          </cell>
          <cell r="M16">
            <v>0</v>
          </cell>
          <cell r="N16">
            <v>0</v>
          </cell>
          <cell r="T16">
            <v>0</v>
          </cell>
        </row>
        <row r="17">
          <cell r="C17">
            <v>0</v>
          </cell>
          <cell r="J17">
            <v>0</v>
          </cell>
          <cell r="M17">
            <v>0</v>
          </cell>
          <cell r="N17">
            <v>0</v>
          </cell>
          <cell r="T17">
            <v>0</v>
          </cell>
        </row>
        <row r="18">
          <cell r="C18">
            <v>0</v>
          </cell>
          <cell r="J18">
            <v>0</v>
          </cell>
          <cell r="M18">
            <v>0</v>
          </cell>
          <cell r="N18">
            <v>0</v>
          </cell>
          <cell r="T18">
            <v>0</v>
          </cell>
        </row>
        <row r="19">
          <cell r="C19">
            <v>0</v>
          </cell>
          <cell r="J19">
            <v>0</v>
          </cell>
          <cell r="M19">
            <v>0</v>
          </cell>
          <cell r="N19">
            <v>0</v>
          </cell>
          <cell r="T19">
            <v>0</v>
          </cell>
        </row>
        <row r="20">
          <cell r="C20">
            <v>0</v>
          </cell>
          <cell r="J20">
            <v>0</v>
          </cell>
          <cell r="M20">
            <v>0</v>
          </cell>
          <cell r="N20">
            <v>0</v>
          </cell>
          <cell r="T20">
            <v>0</v>
          </cell>
        </row>
        <row r="21">
          <cell r="C21">
            <v>0</v>
          </cell>
          <cell r="J21">
            <v>0</v>
          </cell>
          <cell r="M21">
            <v>0</v>
          </cell>
          <cell r="N21">
            <v>0</v>
          </cell>
          <cell r="T21">
            <v>0</v>
          </cell>
        </row>
        <row r="22">
          <cell r="C22">
            <v>0</v>
          </cell>
          <cell r="J22">
            <v>0</v>
          </cell>
          <cell r="M22">
            <v>0</v>
          </cell>
          <cell r="N22">
            <v>0</v>
          </cell>
          <cell r="T22">
            <v>0</v>
          </cell>
        </row>
        <row r="23">
          <cell r="C23">
            <v>0</v>
          </cell>
          <cell r="J23">
            <v>0</v>
          </cell>
          <cell r="M23">
            <v>0</v>
          </cell>
          <cell r="N23">
            <v>0</v>
          </cell>
          <cell r="T23">
            <v>0</v>
          </cell>
        </row>
        <row r="24">
          <cell r="C24">
            <v>0</v>
          </cell>
          <cell r="J24">
            <v>0</v>
          </cell>
          <cell r="M24">
            <v>0</v>
          </cell>
          <cell r="N24">
            <v>0</v>
          </cell>
          <cell r="T24">
            <v>0</v>
          </cell>
        </row>
        <row r="25">
          <cell r="C25">
            <v>0</v>
          </cell>
          <cell r="J25">
            <v>0</v>
          </cell>
          <cell r="M25">
            <v>0</v>
          </cell>
          <cell r="N25">
            <v>0</v>
          </cell>
          <cell r="T25">
            <v>0</v>
          </cell>
        </row>
        <row r="26">
          <cell r="C26">
            <v>0</v>
          </cell>
          <cell r="J26">
            <v>0</v>
          </cell>
          <cell r="M26">
            <v>0</v>
          </cell>
          <cell r="N26">
            <v>0</v>
          </cell>
          <cell r="T26">
            <v>0</v>
          </cell>
        </row>
        <row r="27">
          <cell r="C27">
            <v>0</v>
          </cell>
          <cell r="J27">
            <v>0</v>
          </cell>
          <cell r="M27">
            <v>0</v>
          </cell>
          <cell r="N27">
            <v>0</v>
          </cell>
          <cell r="T27">
            <v>0</v>
          </cell>
        </row>
        <row r="28">
          <cell r="C28">
            <v>0</v>
          </cell>
          <cell r="J28">
            <v>0</v>
          </cell>
          <cell r="M28">
            <v>0</v>
          </cell>
          <cell r="N28">
            <v>0</v>
          </cell>
          <cell r="T28">
            <v>0</v>
          </cell>
        </row>
        <row r="29">
          <cell r="C29">
            <v>0</v>
          </cell>
          <cell r="J29">
            <v>0</v>
          </cell>
          <cell r="M29">
            <v>0</v>
          </cell>
          <cell r="N29">
            <v>0</v>
          </cell>
          <cell r="T29">
            <v>0</v>
          </cell>
        </row>
        <row r="30">
          <cell r="C30">
            <v>0</v>
          </cell>
          <cell r="J30">
            <v>0</v>
          </cell>
          <cell r="M30">
            <v>0</v>
          </cell>
          <cell r="N30">
            <v>0</v>
          </cell>
          <cell r="T30">
            <v>0</v>
          </cell>
        </row>
        <row r="31">
          <cell r="C31">
            <v>0</v>
          </cell>
          <cell r="J31">
            <v>0</v>
          </cell>
          <cell r="M31">
            <v>0</v>
          </cell>
          <cell r="N31">
            <v>0</v>
          </cell>
          <cell r="T31">
            <v>0</v>
          </cell>
        </row>
        <row r="32">
          <cell r="C32">
            <v>0</v>
          </cell>
          <cell r="J32">
            <v>0</v>
          </cell>
          <cell r="M32">
            <v>0</v>
          </cell>
          <cell r="N32">
            <v>0</v>
          </cell>
          <cell r="T32">
            <v>0</v>
          </cell>
        </row>
        <row r="33">
          <cell r="C33">
            <v>0</v>
          </cell>
          <cell r="J33">
            <v>0</v>
          </cell>
          <cell r="M33">
            <v>0</v>
          </cell>
          <cell r="N33">
            <v>0</v>
          </cell>
          <cell r="T33">
            <v>0</v>
          </cell>
        </row>
        <row r="34">
          <cell r="C34">
            <v>0</v>
          </cell>
          <cell r="J34">
            <v>0</v>
          </cell>
          <cell r="M34">
            <v>0</v>
          </cell>
          <cell r="N34">
            <v>0</v>
          </cell>
          <cell r="T34">
            <v>0</v>
          </cell>
        </row>
        <row r="35">
          <cell r="C35">
            <v>0</v>
          </cell>
          <cell r="J35">
            <v>0</v>
          </cell>
          <cell r="M35">
            <v>0</v>
          </cell>
          <cell r="N35">
            <v>0</v>
          </cell>
          <cell r="T35">
            <v>0</v>
          </cell>
        </row>
        <row r="36">
          <cell r="C36">
            <v>0</v>
          </cell>
          <cell r="J36">
            <v>0</v>
          </cell>
          <cell r="M36">
            <v>0</v>
          </cell>
          <cell r="N36">
            <v>0</v>
          </cell>
          <cell r="T36">
            <v>0</v>
          </cell>
        </row>
        <row r="37">
          <cell r="C37">
            <v>0</v>
          </cell>
          <cell r="J37">
            <v>0</v>
          </cell>
          <cell r="M37">
            <v>0</v>
          </cell>
          <cell r="N37">
            <v>0</v>
          </cell>
          <cell r="T37">
            <v>0</v>
          </cell>
        </row>
        <row r="38">
          <cell r="C38">
            <v>0</v>
          </cell>
          <cell r="J38">
            <v>0</v>
          </cell>
          <cell r="M38">
            <v>0</v>
          </cell>
          <cell r="N38">
            <v>0</v>
          </cell>
          <cell r="T38">
            <v>0</v>
          </cell>
        </row>
        <row r="39">
          <cell r="C39">
            <v>0</v>
          </cell>
          <cell r="J39">
            <v>0</v>
          </cell>
          <cell r="M39">
            <v>0</v>
          </cell>
          <cell r="N39">
            <v>0</v>
          </cell>
          <cell r="T39">
            <v>0</v>
          </cell>
        </row>
        <row r="40">
          <cell r="C40">
            <v>0</v>
          </cell>
          <cell r="J40">
            <v>0</v>
          </cell>
          <cell r="M40">
            <v>0</v>
          </cell>
          <cell r="N40">
            <v>0</v>
          </cell>
          <cell r="T40">
            <v>0</v>
          </cell>
        </row>
        <row r="41">
          <cell r="C41">
            <v>0</v>
          </cell>
          <cell r="J41">
            <v>0</v>
          </cell>
          <cell r="M41">
            <v>0</v>
          </cell>
          <cell r="N41">
            <v>0</v>
          </cell>
          <cell r="T41">
            <v>0</v>
          </cell>
        </row>
        <row r="42">
          <cell r="C42">
            <v>0</v>
          </cell>
          <cell r="J42">
            <v>0</v>
          </cell>
          <cell r="M42">
            <v>0</v>
          </cell>
          <cell r="N42">
            <v>0</v>
          </cell>
          <cell r="T42">
            <v>0</v>
          </cell>
        </row>
        <row r="43">
          <cell r="C43">
            <v>0</v>
          </cell>
          <cell r="J43">
            <v>0</v>
          </cell>
          <cell r="M43">
            <v>0</v>
          </cell>
          <cell r="N43">
            <v>0</v>
          </cell>
          <cell r="T43">
            <v>7016.724792906698</v>
          </cell>
        </row>
        <row r="44">
          <cell r="C44">
            <v>0</v>
          </cell>
          <cell r="J44">
            <v>0</v>
          </cell>
          <cell r="M44">
            <v>0</v>
          </cell>
          <cell r="N44">
            <v>0</v>
          </cell>
          <cell r="T44">
            <v>20281.914842143531</v>
          </cell>
        </row>
        <row r="45">
          <cell r="C45">
            <v>0</v>
          </cell>
          <cell r="J45">
            <v>0</v>
          </cell>
          <cell r="M45">
            <v>0</v>
          </cell>
          <cell r="N45">
            <v>0</v>
          </cell>
          <cell r="T45">
            <v>42012.861860629826</v>
          </cell>
        </row>
        <row r="46">
          <cell r="C46">
            <v>82000</v>
          </cell>
          <cell r="J46">
            <v>0</v>
          </cell>
          <cell r="M46">
            <v>0</v>
          </cell>
          <cell r="N46">
            <v>0</v>
          </cell>
          <cell r="T46">
            <v>82697.577588798042</v>
          </cell>
        </row>
        <row r="47">
          <cell r="C47">
            <v>182631.84756918822</v>
          </cell>
          <cell r="J47">
            <v>5.7711420659644554E-2</v>
          </cell>
          <cell r="M47">
            <v>0</v>
          </cell>
          <cell r="N47">
            <v>0</v>
          </cell>
          <cell r="T47">
            <v>128160.80492777738</v>
          </cell>
        </row>
        <row r="48">
          <cell r="C48">
            <v>652156.89648129814</v>
          </cell>
          <cell r="J48">
            <v>0.34549042845528682</v>
          </cell>
          <cell r="M48">
            <v>0</v>
          </cell>
          <cell r="N48">
            <v>0</v>
          </cell>
          <cell r="T48">
            <v>212618.32903906383</v>
          </cell>
        </row>
        <row r="49">
          <cell r="C49">
            <v>1151599.1604649755</v>
          </cell>
          <cell r="J49">
            <v>0.39636479180218281</v>
          </cell>
          <cell r="M49">
            <v>0</v>
          </cell>
          <cell r="N49">
            <v>0</v>
          </cell>
          <cell r="T49">
            <v>303137.66209305951</v>
          </cell>
        </row>
        <row r="50">
          <cell r="C50">
            <v>1689524.4063240914</v>
          </cell>
          <cell r="J50">
            <v>0.42863377087436294</v>
          </cell>
          <cell r="M50">
            <v>0</v>
          </cell>
          <cell r="N50">
            <v>0</v>
          </cell>
          <cell r="T50">
            <v>441935.42450816731</v>
          </cell>
        </row>
        <row r="51">
          <cell r="C51">
            <v>2264050.5612432356</v>
          </cell>
          <cell r="J51">
            <v>0.44953313602590517</v>
          </cell>
          <cell r="M51">
            <v>0</v>
          </cell>
          <cell r="N51">
            <v>0</v>
          </cell>
          <cell r="T51">
            <v>602406.39315944025</v>
          </cell>
        </row>
        <row r="52">
          <cell r="C52">
            <v>2893096.3218378252</v>
          </cell>
          <cell r="J52">
            <v>0.470165531525993</v>
          </cell>
          <cell r="M52">
            <v>0</v>
          </cell>
          <cell r="N52">
            <v>0</v>
          </cell>
          <cell r="T52">
            <v>1177112.1884338553</v>
          </cell>
        </row>
        <row r="53">
          <cell r="C53">
            <v>3580742.893054015</v>
          </cell>
          <cell r="J53">
            <v>0.49000848884567111</v>
          </cell>
          <cell r="M53">
            <v>0</v>
          </cell>
          <cell r="N53">
            <v>0</v>
          </cell>
          <cell r="T53">
            <v>2180398.462117821</v>
          </cell>
        </row>
        <row r="54">
          <cell r="C54">
            <v>4371371.4573938875</v>
          </cell>
          <cell r="J54">
            <v>0.51242098747725884</v>
          </cell>
          <cell r="M54">
            <v>0</v>
          </cell>
          <cell r="N54">
            <v>0</v>
          </cell>
          <cell r="T54">
            <v>3988063.342481568</v>
          </cell>
        </row>
        <row r="55">
          <cell r="C55">
            <v>5669840.4235788053</v>
          </cell>
          <cell r="J55">
            <v>0.52116831785941442</v>
          </cell>
          <cell r="M55">
            <v>4.862951432123002E-2</v>
          </cell>
          <cell r="N55">
            <v>0</v>
          </cell>
          <cell r="T55">
            <v>8235712.2844953267</v>
          </cell>
        </row>
        <row r="56">
          <cell r="C56">
            <v>9577966.2702579759</v>
          </cell>
          <cell r="J56">
            <v>0.38901740532363199</v>
          </cell>
          <cell r="M56">
            <v>9.2671244958957677E-2</v>
          </cell>
          <cell r="N56">
            <v>0</v>
          </cell>
          <cell r="T56">
            <v>12788229.698716003</v>
          </cell>
        </row>
        <row r="57">
          <cell r="C57">
            <v>14417486.592518412</v>
          </cell>
          <cell r="J57">
            <v>0.34836903704747901</v>
          </cell>
          <cell r="M57">
            <v>0.13218815793490099</v>
          </cell>
          <cell r="N57">
            <v>0</v>
          </cell>
          <cell r="T57">
            <v>21462562.623547263</v>
          </cell>
        </row>
        <row r="58">
          <cell r="C58">
            <v>19881717.862847798</v>
          </cell>
          <cell r="J58">
            <v>0.32365619009106472</v>
          </cell>
          <cell r="M58">
            <v>0.17158935206318321</v>
          </cell>
          <cell r="N58">
            <v>0</v>
          </cell>
          <cell r="T58">
            <v>30862714.050552826</v>
          </cell>
        </row>
        <row r="59">
          <cell r="C59">
            <v>30584052.266603772</v>
          </cell>
          <cell r="J59">
            <v>0.35774633840388104</v>
          </cell>
          <cell r="M59">
            <v>0.23061152725281972</v>
          </cell>
          <cell r="N59">
            <v>0</v>
          </cell>
          <cell r="T59">
            <v>42980467.746179</v>
          </cell>
        </row>
        <row r="60">
          <cell r="C60">
            <v>43801515.200530015</v>
          </cell>
          <cell r="J60">
            <v>0.38263390343443549</v>
          </cell>
          <cell r="M60">
            <v>0.27119902236584131</v>
          </cell>
          <cell r="N60">
            <v>0</v>
          </cell>
          <cell r="T60">
            <v>56868685.885265008</v>
          </cell>
        </row>
        <row r="61">
          <cell r="C61">
            <v>58996316.81409923</v>
          </cell>
          <cell r="J61">
            <v>0.39246398999207072</v>
          </cell>
          <cell r="M61">
            <v>0.30670063111827212</v>
          </cell>
          <cell r="N61">
            <v>0</v>
          </cell>
          <cell r="T61">
            <v>73173249.863974467</v>
          </cell>
        </row>
        <row r="62">
          <cell r="C62">
            <v>76494646.455554157</v>
          </cell>
          <cell r="J62">
            <v>0.39506379012932308</v>
          </cell>
          <cell r="M62">
            <v>0.3390129795379479</v>
          </cell>
          <cell r="N62">
            <v>0</v>
          </cell>
          <cell r="T62">
            <v>92606432.315148383</v>
          </cell>
        </row>
        <row r="63">
          <cell r="C63">
            <v>97890979.730683178</v>
          </cell>
          <cell r="J63">
            <v>0.40027870915648534</v>
          </cell>
          <cell r="M63">
            <v>0.36516957660406724</v>
          </cell>
          <cell r="N63">
            <v>0</v>
          </cell>
          <cell r="T63">
            <v>114713385.02231847</v>
          </cell>
        </row>
        <row r="64">
          <cell r="C64">
            <v>121473694.85257746</v>
          </cell>
          <cell r="J64">
            <v>0.40599709322542593</v>
          </cell>
          <cell r="M64">
            <v>0.38340217287208633</v>
          </cell>
          <cell r="N64">
            <v>0</v>
          </cell>
          <cell r="T64">
            <v>145499687.70112386</v>
          </cell>
        </row>
        <row r="65">
          <cell r="C65">
            <v>146984086.89678332</v>
          </cell>
          <cell r="J65">
            <v>0.40975662612909769</v>
          </cell>
          <cell r="M65">
            <v>0.39808901325579538</v>
          </cell>
          <cell r="N65">
            <v>0</v>
          </cell>
          <cell r="T65">
            <v>178495629.92187685</v>
          </cell>
        </row>
        <row r="66">
          <cell r="C66">
            <v>178489257.71463993</v>
          </cell>
          <cell r="J66">
            <v>0.40659945230848238</v>
          </cell>
          <cell r="M66">
            <v>0.40156917620316396</v>
          </cell>
          <cell r="N66">
            <v>0</v>
          </cell>
          <cell r="T66">
            <v>222382319.14895332</v>
          </cell>
        </row>
        <row r="67">
          <cell r="C67">
            <v>212425812.43866685</v>
          </cell>
          <cell r="J67">
            <v>0.40466372275861406</v>
          </cell>
          <cell r="M67">
            <v>0.40577016424431384</v>
          </cell>
          <cell r="N67">
            <v>0</v>
          </cell>
          <cell r="T67">
            <v>270534603.72725469</v>
          </cell>
        </row>
        <row r="68">
          <cell r="C68">
            <v>249581850.11071178</v>
          </cell>
          <cell r="J68">
            <v>0.40478604267928964</v>
          </cell>
          <cell r="M68">
            <v>0.4096748273688654</v>
          </cell>
          <cell r="N68">
            <v>0</v>
          </cell>
          <cell r="T68">
            <v>326854366.4458884</v>
          </cell>
        </row>
        <row r="69">
          <cell r="C69">
            <v>289881113.40595293</v>
          </cell>
          <cell r="J69">
            <v>0.40538772137729728</v>
          </cell>
          <cell r="M69">
            <v>0.4139301816183219</v>
          </cell>
          <cell r="N69">
            <v>0</v>
          </cell>
          <cell r="T69">
            <v>388751548.80168641</v>
          </cell>
        </row>
        <row r="70">
          <cell r="C70">
            <v>337015775.14997452</v>
          </cell>
          <cell r="J70">
            <v>0.41226775903044571</v>
          </cell>
          <cell r="M70">
            <v>0.41425045779501446</v>
          </cell>
          <cell r="N70">
            <v>0</v>
          </cell>
          <cell r="T70">
            <v>458579404.00862575</v>
          </cell>
        </row>
        <row r="71">
          <cell r="C71">
            <v>390080036.90906268</v>
          </cell>
          <cell r="J71">
            <v>0.42101885104944792</v>
          </cell>
          <cell r="M71">
            <v>0.4134119800398901</v>
          </cell>
          <cell r="N71">
            <v>0</v>
          </cell>
          <cell r="T71">
            <v>535517338.33488941</v>
          </cell>
        </row>
        <row r="72">
          <cell r="C72">
            <v>451063371.79134101</v>
          </cell>
          <cell r="J72">
            <v>0.43261768180767624</v>
          </cell>
          <cell r="M72">
            <v>0.41051478623149312</v>
          </cell>
          <cell r="N72">
            <v>0</v>
          </cell>
          <cell r="T72">
            <v>619707702.7556622</v>
          </cell>
        </row>
        <row r="73">
          <cell r="C73">
            <v>520741709.92444384</v>
          </cell>
          <cell r="J73">
            <v>0.44594787601581959</v>
          </cell>
          <cell r="M73">
            <v>0.40626036707388685</v>
          </cell>
          <cell r="N73">
            <v>0</v>
          </cell>
          <cell r="T73">
            <v>711705753.84297514</v>
          </cell>
        </row>
        <row r="74">
          <cell r="C74">
            <v>596894103.77461588</v>
          </cell>
          <cell r="J74">
            <v>0.45736769746658057</v>
          </cell>
          <cell r="M74">
            <v>0.40323510127125084</v>
          </cell>
          <cell r="N74">
            <v>0</v>
          </cell>
          <cell r="T74">
            <v>811478220.65702093</v>
          </cell>
        </row>
        <row r="75">
          <cell r="C75">
            <v>680639505.93396235</v>
          </cell>
          <cell r="J75">
            <v>0.46766228062868326</v>
          </cell>
          <cell r="M75">
            <v>0.40086738997199783</v>
          </cell>
          <cell r="N75">
            <v>0</v>
          </cell>
          <cell r="T75">
            <v>920437017.94640768</v>
          </cell>
        </row>
        <row r="76">
          <cell r="C76">
            <v>784300182.41786468</v>
          </cell>
          <cell r="J76">
            <v>0.46901262382768089</v>
          </cell>
          <cell r="M76">
            <v>0.39313540274048292</v>
          </cell>
          <cell r="N76">
            <v>0</v>
          </cell>
          <cell r="T76">
            <v>1037000134.7869573</v>
          </cell>
        </row>
        <row r="77">
          <cell r="C77">
            <v>897868181.98323607</v>
          </cell>
          <cell r="J77">
            <v>0.47134597039810061</v>
          </cell>
          <cell r="M77">
            <v>0.38711277852666826</v>
          </cell>
          <cell r="N77">
            <v>0</v>
          </cell>
          <cell r="T77">
            <v>1161240892.3374178</v>
          </cell>
        </row>
        <row r="78">
          <cell r="C78">
            <v>1020756635.3844792</v>
          </cell>
          <cell r="J78">
            <v>0.47359182367221853</v>
          </cell>
          <cell r="M78">
            <v>0.38300873437783606</v>
          </cell>
          <cell r="N78">
            <v>0</v>
          </cell>
          <cell r="T78">
            <v>1294131768.4882298</v>
          </cell>
        </row>
        <row r="79">
          <cell r="C79">
            <v>1155767447.7445264</v>
          </cell>
          <cell r="J79">
            <v>0.4766659418718428</v>
          </cell>
          <cell r="M79">
            <v>0.37966603059189991</v>
          </cell>
          <cell r="N79">
            <v>0</v>
          </cell>
          <cell r="T79">
            <v>1434451608.6101322</v>
          </cell>
        </row>
        <row r="80">
          <cell r="C80">
            <v>1301539276.3449152</v>
          </cell>
          <cell r="J80">
            <v>0.47933407062044686</v>
          </cell>
          <cell r="M80">
            <v>0.37769223271836527</v>
          </cell>
          <cell r="N80">
            <v>0</v>
          </cell>
          <cell r="T80">
            <v>1584842689.5201228</v>
          </cell>
        </row>
        <row r="81">
          <cell r="C81">
            <v>1464959429.1150916</v>
          </cell>
          <cell r="J81">
            <v>0.48205500986562511</v>
          </cell>
          <cell r="M81">
            <v>0.37538009867661909</v>
          </cell>
          <cell r="N81">
            <v>0</v>
          </cell>
          <cell r="T81">
            <v>1739689662.4220865</v>
          </cell>
        </row>
        <row r="82">
          <cell r="C82">
            <v>1642206200.6957729</v>
          </cell>
          <cell r="J82">
            <v>0.48445954391607909</v>
          </cell>
          <cell r="M82">
            <v>0.37414004484390051</v>
          </cell>
          <cell r="N82">
            <v>0</v>
          </cell>
          <cell r="T82">
            <v>1905562907.4712739</v>
          </cell>
        </row>
        <row r="83">
          <cell r="C83">
            <v>1837948465.4829664</v>
          </cell>
          <cell r="J83">
            <v>0.48747995639066005</v>
          </cell>
          <cell r="M83">
            <v>0.37311741476164106</v>
          </cell>
          <cell r="N83">
            <v>0</v>
          </cell>
          <cell r="T83">
            <v>2077545437.2048326</v>
          </cell>
        </row>
        <row r="84">
          <cell r="C84">
            <v>2051265651.1927679</v>
          </cell>
          <cell r="J84">
            <v>0.4902179877094977</v>
          </cell>
          <cell r="M84">
            <v>0.37284190396857769</v>
          </cell>
          <cell r="N84">
            <v>0</v>
          </cell>
          <cell r="T84">
            <v>2260879217.4265919</v>
          </cell>
        </row>
        <row r="85">
          <cell r="C85">
            <v>2286902759.9359331</v>
          </cell>
          <cell r="J85">
            <v>0.49325982088708914</v>
          </cell>
          <cell r="M85">
            <v>0.37285051073132047</v>
          </cell>
          <cell r="N85">
            <v>0</v>
          </cell>
          <cell r="T85">
            <v>2460714260.2169504</v>
          </cell>
        </row>
        <row r="86">
          <cell r="C86">
            <v>2570610589.1083498</v>
          </cell>
          <cell r="J86">
            <v>0.49110634715215856</v>
          </cell>
          <cell r="M86">
            <v>0.36978040828653147</v>
          </cell>
          <cell r="N86">
            <v>0</v>
          </cell>
          <cell r="T86">
            <v>2676173812.2562828</v>
          </cell>
        </row>
        <row r="87">
          <cell r="C87">
            <v>2895775176.7036915</v>
          </cell>
          <cell r="J87">
            <v>0.49280896369922272</v>
          </cell>
          <cell r="M87">
            <v>0.36597290381796654</v>
          </cell>
          <cell r="N87">
            <v>0</v>
          </cell>
          <cell r="T87">
            <v>2900550820.5476146</v>
          </cell>
        </row>
        <row r="88">
          <cell r="C88">
            <v>3261170182.5658164</v>
          </cell>
          <cell r="J88">
            <v>0.49640267328422616</v>
          </cell>
          <cell r="M88">
            <v>0.36240044075007116</v>
          </cell>
          <cell r="N88">
            <v>0</v>
          </cell>
          <cell r="T88">
            <v>3136550058.9784422</v>
          </cell>
        </row>
        <row r="89">
          <cell r="C89">
            <v>3711903072.8556566</v>
          </cell>
          <cell r="J89">
            <v>0.50353482540370786</v>
          </cell>
          <cell r="M89">
            <v>0.35849582938358548</v>
          </cell>
          <cell r="N89">
            <v>0</v>
          </cell>
          <cell r="T89">
            <v>3386980910.7690077</v>
          </cell>
        </row>
        <row r="90">
          <cell r="C90">
            <v>4218395222.9654965</v>
          </cell>
          <cell r="J90">
            <v>0.51222266765969326</v>
          </cell>
          <cell r="M90">
            <v>0.35412159097915663</v>
          </cell>
          <cell r="N90">
            <v>0</v>
          </cell>
          <cell r="T90">
            <v>3652514666.7263412</v>
          </cell>
        </row>
        <row r="91">
          <cell r="C91">
            <v>4764570745.9690695</v>
          </cell>
          <cell r="J91">
            <v>0.51983049266581882</v>
          </cell>
          <cell r="M91">
            <v>0.35092154361042377</v>
          </cell>
          <cell r="N91">
            <v>0</v>
          </cell>
          <cell r="T91">
            <v>3933636414.7553272</v>
          </cell>
        </row>
        <row r="92">
          <cell r="C92">
            <v>5356546220.0112343</v>
          </cell>
          <cell r="J92">
            <v>0.52689886219626614</v>
          </cell>
          <cell r="M92">
            <v>0.3484550944638713</v>
          </cell>
          <cell r="N92">
            <v>0</v>
          </cell>
          <cell r="T92">
            <v>4228210978.2591758</v>
          </cell>
        </row>
        <row r="93">
          <cell r="C93">
            <v>6000217935.128191</v>
          </cell>
          <cell r="J93">
            <v>0.53249212185641348</v>
          </cell>
          <cell r="M93">
            <v>0.34645651133652411</v>
          </cell>
          <cell r="N93">
            <v>0</v>
          </cell>
          <cell r="T93">
            <v>4590976051.9689922</v>
          </cell>
        </row>
        <row r="94">
          <cell r="C94">
            <v>6721908186.7967091</v>
          </cell>
          <cell r="J94">
            <v>0.53617089757056891</v>
          </cell>
          <cell r="M94">
            <v>0.34371852049480683</v>
          </cell>
          <cell r="N94">
            <v>0</v>
          </cell>
          <cell r="T94">
            <v>5150030846.9159679</v>
          </cell>
        </row>
        <row r="95">
          <cell r="C95">
            <v>7497254415.5591164</v>
          </cell>
          <cell r="J95">
            <v>0.53932198008442234</v>
          </cell>
          <cell r="M95">
            <v>0.34187335521399104</v>
          </cell>
          <cell r="N95">
            <v>0</v>
          </cell>
          <cell r="T95">
            <v>5740988049.5337381</v>
          </cell>
        </row>
        <row r="96">
          <cell r="C96">
            <v>8398756180.3983936</v>
          </cell>
          <cell r="J96">
            <v>0.53903950313112625</v>
          </cell>
          <cell r="M96">
            <v>0.34383711397892941</v>
          </cell>
          <cell r="N96">
            <v>0</v>
          </cell>
          <cell r="T96">
            <v>6295511419.1922941</v>
          </cell>
        </row>
        <row r="97">
          <cell r="C97">
            <v>9418269556.2990036</v>
          </cell>
          <cell r="J97">
            <v>0.53569248605838571</v>
          </cell>
          <cell r="M97">
            <v>0.34968619559242164</v>
          </cell>
          <cell r="N97">
            <v>0</v>
          </cell>
          <cell r="T97">
            <v>6889834851.14853</v>
          </cell>
        </row>
        <row r="98">
          <cell r="C98">
            <v>10591612654.35075</v>
          </cell>
          <cell r="J98">
            <v>0.53028963700522513</v>
          </cell>
          <cell r="M98">
            <v>0.35781924299708928</v>
          </cell>
          <cell r="N98">
            <v>0</v>
          </cell>
          <cell r="T98">
            <v>7442084092.0260487</v>
          </cell>
        </row>
        <row r="99">
          <cell r="C99">
            <v>11910920509.707531</v>
          </cell>
          <cell r="J99">
            <v>0.52295025557210628</v>
          </cell>
          <cell r="M99">
            <v>0.36839621840920084</v>
          </cell>
          <cell r="N99">
            <v>0</v>
          </cell>
          <cell r="T99">
            <v>8031559811.2368431</v>
          </cell>
        </row>
        <row r="100">
          <cell r="C100">
            <v>13410043950.580006</v>
          </cell>
          <cell r="J100">
            <v>0.51465767316677558</v>
          </cell>
          <cell r="M100">
            <v>0.38031488108480599</v>
          </cell>
          <cell r="N100">
            <v>0</v>
          </cell>
          <cell r="T100">
            <v>9093715101.7798576</v>
          </cell>
        </row>
        <row r="101">
          <cell r="C101">
            <v>15092619472.501724</v>
          </cell>
          <cell r="J101">
            <v>0.50525957842097091</v>
          </cell>
          <cell r="M101">
            <v>0.39354146330957279</v>
          </cell>
          <cell r="N101">
            <v>0</v>
          </cell>
          <cell r="T101">
            <v>10310798286.967541</v>
          </cell>
        </row>
        <row r="102">
          <cell r="C102">
            <v>16983841623.877897</v>
          </cell>
          <cell r="J102">
            <v>0.4956644355541398</v>
          </cell>
          <cell r="M102">
            <v>0.40751433472854254</v>
          </cell>
          <cell r="N102">
            <v>0</v>
          </cell>
          <cell r="T102">
            <v>11484573642.83075</v>
          </cell>
        </row>
        <row r="103">
          <cell r="C103">
            <v>19098550044.557972</v>
          </cell>
          <cell r="J103">
            <v>0.4855959308488218</v>
          </cell>
          <cell r="M103">
            <v>0.42206702262765783</v>
          </cell>
          <cell r="N103">
            <v>0</v>
          </cell>
          <cell r="T103">
            <v>12691891084.861263</v>
          </cell>
        </row>
        <row r="104">
          <cell r="C104">
            <v>21465577295.987774</v>
          </cell>
          <cell r="J104">
            <v>0.47552247361435313</v>
          </cell>
          <cell r="M104">
            <v>0.43680821866828939</v>
          </cell>
          <cell r="N104">
            <v>0</v>
          </cell>
          <cell r="T104">
            <v>13877521903.710169</v>
          </cell>
        </row>
        <row r="105">
          <cell r="C105">
            <v>24106037409.145061</v>
          </cell>
          <cell r="J105">
            <v>0.46536975577344786</v>
          </cell>
          <cell r="M105">
            <v>0.45162691620086876</v>
          </cell>
          <cell r="N105">
            <v>0</v>
          </cell>
          <cell r="T105">
            <v>15075229986.331976</v>
          </cell>
        </row>
        <row r="106">
          <cell r="C106">
            <v>26959393035.937897</v>
          </cell>
          <cell r="J106">
            <v>0.45684556261959697</v>
          </cell>
          <cell r="M106">
            <v>0.4638810188311136</v>
          </cell>
          <cell r="N106">
            <v>0</v>
          </cell>
          <cell r="T106">
            <v>16409345343.346464</v>
          </cell>
        </row>
        <row r="107">
          <cell r="C107">
            <v>30036168433.977615</v>
          </cell>
          <cell r="J107">
            <v>0.44976645273591886</v>
          </cell>
          <cell r="M107">
            <v>0.47413399118036464</v>
          </cell>
          <cell r="N107">
            <v>0</v>
          </cell>
          <cell r="T107">
            <v>17894695110.896931</v>
          </cell>
        </row>
        <row r="108">
          <cell r="C108">
            <v>33337292011.999802</v>
          </cell>
          <cell r="J108">
            <v>0.44396484475145698</v>
          </cell>
          <cell r="M108">
            <v>0.4829705036545176</v>
          </cell>
          <cell r="N108">
            <v>0</v>
          </cell>
          <cell r="T108">
            <v>19405733410.227753</v>
          </cell>
        </row>
        <row r="109">
          <cell r="C109">
            <v>36885366724.108673</v>
          </cell>
          <cell r="J109">
            <v>0.43940203851608289</v>
          </cell>
          <cell r="M109">
            <v>0.49055145849019949</v>
          </cell>
          <cell r="N109">
            <v>0</v>
          </cell>
          <cell r="T109">
            <v>20879447922.628906</v>
          </cell>
        </row>
        <row r="110">
          <cell r="C110">
            <v>40939754401.819405</v>
          </cell>
          <cell r="J110">
            <v>0.43566330975623396</v>
          </cell>
          <cell r="M110">
            <v>0.49754256528080121</v>
          </cell>
          <cell r="N110">
            <v>0</v>
          </cell>
          <cell r="T110">
            <v>22404634078.374687</v>
          </cell>
        </row>
        <row r="111">
          <cell r="C111">
            <v>45304400637.677162</v>
          </cell>
          <cell r="J111">
            <v>0.43295887205970635</v>
          </cell>
          <cell r="M111">
            <v>0.5034314965665303</v>
          </cell>
          <cell r="N111">
            <v>0</v>
          </cell>
          <cell r="T111">
            <v>23866894922.748695</v>
          </cell>
        </row>
        <row r="112">
          <cell r="C112">
            <v>49985607669.142242</v>
          </cell>
          <cell r="J112">
            <v>0.43068348715235039</v>
          </cell>
          <cell r="M112">
            <v>0.50856770594732892</v>
          </cell>
          <cell r="N112">
            <v>0</v>
          </cell>
          <cell r="T112">
            <v>25504658524.085587</v>
          </cell>
        </row>
        <row r="113">
          <cell r="C113">
            <v>55053963681.89122</v>
          </cell>
          <cell r="J113">
            <v>0.4290923988717722</v>
          </cell>
          <cell r="M113">
            <v>0.51262507855650807</v>
          </cell>
          <cell r="N113">
            <v>0</v>
          </cell>
          <cell r="T113">
            <v>27758625819.824905</v>
          </cell>
        </row>
        <row r="114">
          <cell r="C114">
            <v>60481931012.277496</v>
          </cell>
          <cell r="J114">
            <v>0.42772255195733005</v>
          </cell>
          <cell r="M114">
            <v>0.51625426570928035</v>
          </cell>
          <cell r="N114">
            <v>0</v>
          </cell>
          <cell r="T114">
            <v>30170793306.736618</v>
          </cell>
        </row>
        <row r="115">
          <cell r="C115">
            <v>66336949981.69339</v>
          </cell>
          <cell r="J115">
            <v>0.42714862674601317</v>
          </cell>
          <cell r="M115">
            <v>0.51919076993251589</v>
          </cell>
          <cell r="N115">
            <v>0</v>
          </cell>
          <cell r="T115">
            <v>32407512712.980045</v>
          </cell>
        </row>
        <row r="116">
          <cell r="C116">
            <v>72607610434.157547</v>
          </cell>
          <cell r="J116">
            <v>0.42666325882252149</v>
          </cell>
          <cell r="M116">
            <v>0.52184528102497374</v>
          </cell>
          <cell r="N116">
            <v>0</v>
          </cell>
          <cell r="T116">
            <v>34804769215.731659</v>
          </cell>
        </row>
        <row r="117">
          <cell r="C117">
            <v>79369955269.562576</v>
          </cell>
          <cell r="J117">
            <v>0.42677656609942938</v>
          </cell>
          <cell r="M117">
            <v>0.52394951663471767</v>
          </cell>
          <cell r="N117">
            <v>0</v>
          </cell>
          <cell r="T117">
            <v>37060380886.301979</v>
          </cell>
        </row>
        <row r="118">
          <cell r="C118">
            <v>86618727840.142975</v>
          </cell>
          <cell r="J118">
            <v>0.42695977428206011</v>
          </cell>
          <cell r="M118">
            <v>0.52583350020336161</v>
          </cell>
          <cell r="N118">
            <v>0</v>
          </cell>
          <cell r="T118">
            <v>39439433079.349182</v>
          </cell>
        </row>
        <row r="119">
          <cell r="C119">
            <v>94498520023.073212</v>
          </cell>
          <cell r="J119">
            <v>0.4272753257938075</v>
          </cell>
          <cell r="M119">
            <v>0.52691317830856477</v>
          </cell>
          <cell r="N119">
            <v>0</v>
          </cell>
          <cell r="T119">
            <v>42731834485.970566</v>
          </cell>
        </row>
        <row r="120">
          <cell r="C120">
            <v>102973229080.19931</v>
          </cell>
          <cell r="J120">
            <v>0.42761384935112356</v>
          </cell>
          <cell r="M120">
            <v>0.5277363445179386</v>
          </cell>
          <cell r="N120">
            <v>0</v>
          </cell>
          <cell r="T120">
            <v>46479119856.338188</v>
          </cell>
        </row>
        <row r="121">
          <cell r="C121">
            <v>112092077747.73233</v>
          </cell>
          <cell r="J121">
            <v>0.42832258499180376</v>
          </cell>
          <cell r="M121">
            <v>0.52831119078125288</v>
          </cell>
          <cell r="N121">
            <v>0</v>
          </cell>
          <cell r="T121">
            <v>50128597258.52227</v>
          </cell>
        </row>
        <row r="122">
          <cell r="C122">
            <v>121882029501.34727</v>
          </cell>
          <cell r="J122">
            <v>0.42916603508636048</v>
          </cell>
          <cell r="M122">
            <v>0.52875970766915714</v>
          </cell>
          <cell r="N122">
            <v>0</v>
          </cell>
          <cell r="T122">
            <v>53847854053.856155</v>
          </cell>
        </row>
        <row r="123">
          <cell r="C123">
            <v>132451508645.61369</v>
          </cell>
          <cell r="J123">
            <v>0.43011848784815737</v>
          </cell>
          <cell r="M123">
            <v>0.52885965795884016</v>
          </cell>
          <cell r="N123">
            <v>0</v>
          </cell>
          <cell r="T123">
            <v>57531340157.122498</v>
          </cell>
        </row>
        <row r="124">
          <cell r="C124">
            <v>143807150441.29398</v>
          </cell>
          <cell r="J124">
            <v>0.43124152200379173</v>
          </cell>
          <cell r="M124">
            <v>0.52884911617653008</v>
          </cell>
          <cell r="N124">
            <v>0</v>
          </cell>
          <cell r="T124">
            <v>61222985309.164841</v>
          </cell>
        </row>
        <row r="125">
          <cell r="C125">
            <v>156058695576.81473</v>
          </cell>
          <cell r="J125">
            <v>0.43237913532896571</v>
          </cell>
          <cell r="M125">
            <v>0.52856547730938219</v>
          </cell>
          <cell r="N125">
            <v>0</v>
          </cell>
          <cell r="T125">
            <v>65728954143.128143</v>
          </cell>
        </row>
        <row r="126">
          <cell r="C126">
            <v>169298855373.7269</v>
          </cell>
          <cell r="J126">
            <v>0.43355272325947691</v>
          </cell>
          <cell r="M126">
            <v>0.52796607626030778</v>
          </cell>
          <cell r="N126">
            <v>0</v>
          </cell>
          <cell r="T126">
            <v>71290309609.852219</v>
          </cell>
        </row>
        <row r="127">
          <cell r="C127">
            <v>183512910765.40863</v>
          </cell>
          <cell r="J127">
            <v>0.43481420864934789</v>
          </cell>
          <cell r="M127">
            <v>0.52735185572432797</v>
          </cell>
          <cell r="N127">
            <v>0</v>
          </cell>
          <cell r="T127">
            <v>76981398173.916061</v>
          </cell>
        </row>
        <row r="128">
          <cell r="C128">
            <v>198803148446.63443</v>
          </cell>
          <cell r="J128">
            <v>0.43633420346213447</v>
          </cell>
          <cell r="M128">
            <v>0.52664272748523588</v>
          </cell>
          <cell r="N128">
            <v>0</v>
          </cell>
          <cell r="T128">
            <v>82502072180.199829</v>
          </cell>
        </row>
        <row r="129">
          <cell r="C129">
            <v>215209397846.48413</v>
          </cell>
          <cell r="J129">
            <v>0.43784586773725154</v>
          </cell>
          <cell r="M129">
            <v>0.52594917711849087</v>
          </cell>
          <cell r="N129">
            <v>0</v>
          </cell>
          <cell r="T129">
            <v>88242407104.169861</v>
          </cell>
        </row>
        <row r="130">
          <cell r="C130">
            <v>232876740362.83014</v>
          </cell>
          <cell r="J130">
            <v>0.43963500355676144</v>
          </cell>
          <cell r="M130">
            <v>0.52512589041461222</v>
          </cell>
          <cell r="N130">
            <v>0</v>
          </cell>
          <cell r="T130">
            <v>93722991222.147293</v>
          </cell>
        </row>
        <row r="131">
          <cell r="C131">
            <v>251860243569.1044</v>
          </cell>
          <cell r="J131">
            <v>0.44126589390327192</v>
          </cell>
          <cell r="M131">
            <v>0.52427159966502335</v>
          </cell>
          <cell r="N131">
            <v>0</v>
          </cell>
          <cell r="T131">
            <v>99945488574.44014</v>
          </cell>
        </row>
        <row r="132">
          <cell r="C132">
            <v>272674262670.33499</v>
          </cell>
          <cell r="J132">
            <v>0.44263385374699465</v>
          </cell>
          <cell r="M132">
            <v>0.52258979570319697</v>
          </cell>
          <cell r="N132">
            <v>0</v>
          </cell>
          <cell r="T132">
            <v>109739846235.16302</v>
          </cell>
        </row>
        <row r="133">
          <cell r="C133">
            <v>294977582490.1557</v>
          </cell>
          <cell r="J133">
            <v>0.44389258122030639</v>
          </cell>
          <cell r="M133">
            <v>0.52105889696187557</v>
          </cell>
          <cell r="N133">
            <v>0</v>
          </cell>
          <cell r="T133">
            <v>120237178858.51512</v>
          </cell>
        </row>
        <row r="134">
          <cell r="C134">
            <v>318983103641.00055</v>
          </cell>
          <cell r="J134">
            <v>0.44559590647719804</v>
          </cell>
          <cell r="M134">
            <v>0.51949066133572508</v>
          </cell>
          <cell r="N134">
            <v>0</v>
          </cell>
          <cell r="T134">
            <v>129970378047.3056</v>
          </cell>
        </row>
        <row r="135">
          <cell r="C135">
            <v>344707660410.01752</v>
          </cell>
          <cell r="J135">
            <v>0.44716722715542268</v>
          </cell>
          <cell r="M135">
            <v>0.51805826497491403</v>
          </cell>
          <cell r="N135">
            <v>0</v>
          </cell>
          <cell r="T135">
            <v>140392574877.5083</v>
          </cell>
        </row>
        <row r="136">
          <cell r="C136">
            <v>374130801908.02924</v>
          </cell>
          <cell r="J136">
            <v>0.44937239002921697</v>
          </cell>
          <cell r="M136">
            <v>0.51643597068567304</v>
          </cell>
          <cell r="N136">
            <v>0</v>
          </cell>
          <cell r="T136">
            <v>150216435608.742</v>
          </cell>
        </row>
        <row r="137">
          <cell r="C137">
            <v>405679982382.11871</v>
          </cell>
          <cell r="J137">
            <v>0.45144488281907541</v>
          </cell>
          <cell r="M137">
            <v>0.51494043876349038</v>
          </cell>
          <cell r="N137">
            <v>0</v>
          </cell>
          <cell r="T137">
            <v>160564565467.63959</v>
          </cell>
        </row>
        <row r="138">
          <cell r="C138">
            <v>439926614144.64246</v>
          </cell>
          <cell r="J138">
            <v>0.45344589303068716</v>
          </cell>
          <cell r="M138">
            <v>0.51307039431609269</v>
          </cell>
          <cell r="N138">
            <v>0</v>
          </cell>
          <cell r="T138">
            <v>175542722458.57715</v>
          </cell>
        </row>
        <row r="139">
          <cell r="C139">
            <v>476756544285.10999</v>
          </cell>
          <cell r="J139">
            <v>0.45530399366488067</v>
          </cell>
          <cell r="M139">
            <v>0.51123009023286181</v>
          </cell>
          <cell r="N139">
            <v>0</v>
          </cell>
          <cell r="T139">
            <v>192749646173.26605</v>
          </cell>
        </row>
        <row r="140">
          <cell r="C140">
            <v>516354304458.51373</v>
          </cell>
          <cell r="J140">
            <v>0.45736212566647622</v>
          </cell>
          <cell r="M140">
            <v>0.5094264587293923</v>
          </cell>
          <cell r="N140">
            <v>0</v>
          </cell>
          <cell r="T140">
            <v>209497677096.47125</v>
          </cell>
        </row>
        <row r="141">
          <cell r="C141">
            <v>558855324407.526</v>
          </cell>
          <cell r="J141">
            <v>0.45941581834350714</v>
          </cell>
          <cell r="M141">
            <v>0.50772157534364437</v>
          </cell>
          <cell r="N141">
            <v>0</v>
          </cell>
          <cell r="T141">
            <v>226584033142.27356</v>
          </cell>
        </row>
        <row r="142">
          <cell r="C142">
            <v>604542362965.22449</v>
          </cell>
          <cell r="J142">
            <v>0.46158305941406041</v>
          </cell>
          <cell r="M142">
            <v>0.50604701737824942</v>
          </cell>
          <cell r="N142">
            <v>0</v>
          </cell>
          <cell r="T142">
            <v>243477112603.57373</v>
          </cell>
        </row>
        <row r="143">
          <cell r="C143">
            <v>653616294176.63354</v>
          </cell>
          <cell r="J143">
            <v>0.46378235812339952</v>
          </cell>
          <cell r="M143">
            <v>0.50442902929938926</v>
          </cell>
          <cell r="N143">
            <v>0</v>
          </cell>
          <cell r="T143">
            <v>260444579774.4454</v>
          </cell>
        </row>
        <row r="144">
          <cell r="C144">
            <v>706461222538.62219</v>
          </cell>
          <cell r="J144">
            <v>0.46594896989250534</v>
          </cell>
          <cell r="M144">
            <v>0.50276744553735664</v>
          </cell>
          <cell r="N144">
            <v>0</v>
          </cell>
          <cell r="T144">
            <v>281593874978.61414</v>
          </cell>
        </row>
        <row r="145">
          <cell r="C145">
            <v>763404939841.93274</v>
          </cell>
          <cell r="J145">
            <v>0.46810520225152824</v>
          </cell>
          <cell r="M145">
            <v>0.50104123676468193</v>
          </cell>
          <cell r="N145">
            <v>0</v>
          </cell>
          <cell r="T145">
            <v>307893481139.0415</v>
          </cell>
        </row>
        <row r="146">
          <cell r="C146">
            <v>824554770827.2146</v>
          </cell>
          <cell r="J146">
            <v>0.47025586096695043</v>
          </cell>
          <cell r="M146">
            <v>0.49938375535682722</v>
          </cell>
          <cell r="N146">
            <v>0</v>
          </cell>
          <cell r="T146">
            <v>334702692213.27069</v>
          </cell>
        </row>
        <row r="147">
          <cell r="C147">
            <v>890323542727.67834</v>
          </cell>
          <cell r="J147">
            <v>0.47252939885621653</v>
          </cell>
          <cell r="M147">
            <v>0.49773153830425904</v>
          </cell>
          <cell r="N147">
            <v>0</v>
          </cell>
          <cell r="T147">
            <v>360821816577.51379</v>
          </cell>
        </row>
        <row r="148">
          <cell r="C148">
            <v>961154585580.21875</v>
          </cell>
          <cell r="J148">
            <v>0.47461789109708524</v>
          </cell>
          <cell r="M148">
            <v>0.49603539346418457</v>
          </cell>
          <cell r="N148">
            <v>0</v>
          </cell>
          <cell r="T148">
            <v>387847491624.88171</v>
          </cell>
        </row>
        <row r="149">
          <cell r="C149">
            <v>1037377280163.0718</v>
          </cell>
          <cell r="J149">
            <v>0.4768789684384302</v>
          </cell>
          <cell r="M149">
            <v>0.49432799654805992</v>
          </cell>
          <cell r="N149">
            <v>0</v>
          </cell>
          <cell r="T149">
            <v>413788595354.01758</v>
          </cell>
        </row>
        <row r="150">
          <cell r="C150">
            <v>1119587787457.5728</v>
          </cell>
          <cell r="J150">
            <v>0.4788352982766112</v>
          </cell>
          <cell r="M150">
            <v>0.49252871992440639</v>
          </cell>
          <cell r="N150">
            <v>0</v>
          </cell>
          <cell r="T150">
            <v>443657896141.14966</v>
          </cell>
        </row>
        <row r="151">
          <cell r="C151">
            <v>1210865132589.248</v>
          </cell>
          <cell r="J151">
            <v>0.47991980991536154</v>
          </cell>
          <cell r="M151">
            <v>0.48958867977856213</v>
          </cell>
          <cell r="N151">
            <v>0</v>
          </cell>
          <cell r="T151">
            <v>488231558193.43274</v>
          </cell>
        </row>
        <row r="152">
          <cell r="C152">
            <v>1308694903579.9907</v>
          </cell>
          <cell r="J152">
            <v>0.48094172058923362</v>
          </cell>
          <cell r="M152">
            <v>0.48689252768628472</v>
          </cell>
          <cell r="N152">
            <v>0</v>
          </cell>
          <cell r="T152">
            <v>535717913697.19763</v>
          </cell>
        </row>
        <row r="153">
          <cell r="C153">
            <v>1413674029534.7781</v>
          </cell>
          <cell r="J153">
            <v>0.48243398784595198</v>
          </cell>
          <cell r="M153">
            <v>0.4843734139308099</v>
          </cell>
          <cell r="N153">
            <v>0</v>
          </cell>
          <cell r="T153">
            <v>579991862233.8501</v>
          </cell>
        </row>
        <row r="154">
          <cell r="C154">
            <v>1526183277351.772</v>
          </cell>
          <cell r="J154">
            <v>0.48380689414087569</v>
          </cell>
          <cell r="M154">
            <v>0.48205970385811381</v>
          </cell>
          <cell r="N154">
            <v>0</v>
          </cell>
          <cell r="T154">
            <v>627443505357.13184</v>
          </cell>
        </row>
        <row r="155">
          <cell r="C155">
            <v>1650548133470.2834</v>
          </cell>
          <cell r="J155">
            <v>0.48572219469267153</v>
          </cell>
          <cell r="M155">
            <v>0.4797846194122497</v>
          </cell>
          <cell r="N155">
            <v>0</v>
          </cell>
          <cell r="T155">
            <v>671814818898.20776</v>
          </cell>
        </row>
        <row r="156">
          <cell r="C156">
            <v>1783853323398.7139</v>
          </cell>
          <cell r="J156">
            <v>0.48751054304353053</v>
          </cell>
          <cell r="M156">
            <v>0.47769462791851525</v>
          </cell>
          <cell r="N156">
            <v>0</v>
          </cell>
          <cell r="T156">
            <v>718949529095.88379</v>
          </cell>
        </row>
        <row r="157">
          <cell r="C157">
            <v>1923147973953.5557</v>
          </cell>
          <cell r="J157">
            <v>0.49059107621257231</v>
          </cell>
          <cell r="M157">
            <v>0.47666096747860742</v>
          </cell>
          <cell r="N157">
            <v>0</v>
          </cell>
          <cell r="T157">
            <v>758006944188.03198</v>
          </cell>
        </row>
        <row r="158">
          <cell r="C158">
            <v>2071729670776.3213</v>
          </cell>
          <cell r="J158">
            <v>0.49369911598640009</v>
          </cell>
          <cell r="M158">
            <v>0.47587055544416773</v>
          </cell>
          <cell r="N158">
            <v>0</v>
          </cell>
          <cell r="T158">
            <v>797603560127.8363</v>
          </cell>
        </row>
        <row r="159">
          <cell r="C159">
            <v>2232002142518.3633</v>
          </cell>
          <cell r="J159">
            <v>0.49680421641197631</v>
          </cell>
          <cell r="M159">
            <v>0.47492177205353919</v>
          </cell>
          <cell r="N159">
            <v>0</v>
          </cell>
          <cell r="T159">
            <v>835763062201.28711</v>
          </cell>
        </row>
        <row r="160">
          <cell r="C160">
            <v>2404149900383.9043</v>
          </cell>
          <cell r="J160">
            <v>0.49975179562045074</v>
          </cell>
          <cell r="M160">
            <v>0.47397201359992341</v>
          </cell>
          <cell r="N160">
            <v>0</v>
          </cell>
          <cell r="T160">
            <v>875098697192.07556</v>
          </cell>
        </row>
        <row r="161">
          <cell r="C161">
            <v>2524394246674.7529</v>
          </cell>
          <cell r="J161">
            <v>0.48981297183220129</v>
          </cell>
          <cell r="M161">
            <v>0.48513706026725828</v>
          </cell>
          <cell r="N161">
            <v>0</v>
          </cell>
          <cell r="T161">
            <v>889965944733.35999</v>
          </cell>
        </row>
        <row r="162">
          <cell r="C162">
            <v>2615749160585.5879</v>
          </cell>
          <cell r="J162">
            <v>0.47270627729574066</v>
          </cell>
          <cell r="M162">
            <v>0.50309415655268652</v>
          </cell>
          <cell r="N162">
            <v>0</v>
          </cell>
          <cell r="T162">
            <v>889965944733.35999</v>
          </cell>
        </row>
        <row r="163">
          <cell r="C163">
            <v>2713656339485.9082</v>
          </cell>
          <cell r="J163">
            <v>0.45565130339021426</v>
          </cell>
          <cell r="M163">
            <v>0.52099865263940004</v>
          </cell>
          <cell r="N163">
            <v>0</v>
          </cell>
          <cell r="T163">
            <v>889965944733.35999</v>
          </cell>
        </row>
        <row r="164">
          <cell r="C164">
            <v>2818586062121.4624</v>
          </cell>
          <cell r="J164">
            <v>0.43868841354775268</v>
          </cell>
          <cell r="M164">
            <v>0.53880810653374822</v>
          </cell>
          <cell r="N164">
            <v>0</v>
          </cell>
          <cell r="T164">
            <v>889965944733.35999</v>
          </cell>
        </row>
        <row r="165">
          <cell r="C165">
            <v>2931042360771.939</v>
          </cell>
          <cell r="J165">
            <v>0.42185710605500221</v>
          </cell>
          <cell r="M165">
            <v>0.55648097745506009</v>
          </cell>
          <cell r="N165">
            <v>0</v>
          </cell>
          <cell r="T165">
            <v>889965944733.35999</v>
          </cell>
        </row>
      </sheetData>
      <sheetData sheetId="14">
        <row r="6">
          <cell r="C6">
            <v>563347.17133977113</v>
          </cell>
          <cell r="I6">
            <v>3.4029391557504458E-3</v>
          </cell>
          <cell r="J6">
            <v>5.3244561826484346E-3</v>
          </cell>
          <cell r="M6">
            <v>0</v>
          </cell>
          <cell r="N6">
            <v>2.0319535780233249E-2</v>
          </cell>
          <cell r="BF6">
            <v>45387.591267742922</v>
          </cell>
        </row>
        <row r="7">
          <cell r="C7">
            <v>1025033.4464289144</v>
          </cell>
          <cell r="I7">
            <v>5.128995412460707E-3</v>
          </cell>
          <cell r="J7">
            <v>1.2892060107654452E-2</v>
          </cell>
          <cell r="M7">
            <v>0</v>
          </cell>
          <cell r="N7">
            <v>1.9506393193988395E-2</v>
          </cell>
          <cell r="BF7">
            <v>86020.989699992468</v>
          </cell>
        </row>
        <row r="8">
          <cell r="C8">
            <v>1446745.3844395208</v>
          </cell>
          <cell r="I8">
            <v>7.0472074922794904E-3</v>
          </cell>
          <cell r="J8">
            <v>2.4724896468388619E-2</v>
          </cell>
          <cell r="M8">
            <v>0</v>
          </cell>
          <cell r="N8">
            <v>2.0593685752966231E-2</v>
          </cell>
          <cell r="BF8">
            <v>242707.24037345513</v>
          </cell>
        </row>
        <row r="9">
          <cell r="C9">
            <v>1931310.9515800297</v>
          </cell>
          <cell r="I9">
            <v>8.7379467271993701E-3</v>
          </cell>
          <cell r="J9">
            <v>3.9787723854644116E-2</v>
          </cell>
          <cell r="M9">
            <v>0</v>
          </cell>
          <cell r="N9">
            <v>2.2402030878065665E-2</v>
          </cell>
          <cell r="BF9">
            <v>325023.82127791655</v>
          </cell>
        </row>
        <row r="10">
          <cell r="C10">
            <v>2423418.2080761706</v>
          </cell>
          <cell r="I10">
            <v>1.1834136670511291E-2</v>
          </cell>
          <cell r="J10">
            <v>5.9345400779299284E-2</v>
          </cell>
          <cell r="M10">
            <v>0</v>
          </cell>
          <cell r="N10">
            <v>2.4192934940196271E-2</v>
          </cell>
          <cell r="BF10">
            <v>618501.60131037491</v>
          </cell>
        </row>
        <row r="11">
          <cell r="C11">
            <v>3003643.180101119</v>
          </cell>
          <cell r="I11">
            <v>1.574112579754916E-2</v>
          </cell>
          <cell r="J11">
            <v>7.3348861579190516E-2</v>
          </cell>
          <cell r="M11">
            <v>0</v>
          </cell>
          <cell r="N11">
            <v>2.6157825179272284E-2</v>
          </cell>
          <cell r="BF11">
            <v>768064.53315147816</v>
          </cell>
        </row>
        <row r="12">
          <cell r="C12">
            <v>3605624.0470209084</v>
          </cell>
          <cell r="I12">
            <v>1.9430302061872216E-2</v>
          </cell>
          <cell r="J12">
            <v>8.5299187424254339E-2</v>
          </cell>
          <cell r="M12">
            <v>0</v>
          </cell>
          <cell r="N12">
            <v>2.8126750219488763E-2</v>
          </cell>
          <cell r="BF12">
            <v>924912.98810661526</v>
          </cell>
        </row>
        <row r="13">
          <cell r="C13">
            <v>4233426.6061820835</v>
          </cell>
          <cell r="I13">
            <v>2.2837749143028215E-2</v>
          </cell>
          <cell r="J13">
            <v>9.6122711479694437E-2</v>
          </cell>
          <cell r="M13">
            <v>0</v>
          </cell>
          <cell r="N13">
            <v>3.0125186052651368E-2</v>
          </cell>
          <cell r="BF13">
            <v>1272417.6405713453</v>
          </cell>
        </row>
        <row r="14">
          <cell r="C14">
            <v>4903151.5525895488</v>
          </cell>
          <cell r="I14">
            <v>2.6400513168983539E-2</v>
          </cell>
          <cell r="J14">
            <v>0.10605015962722673</v>
          </cell>
          <cell r="M14">
            <v>0</v>
          </cell>
          <cell r="N14">
            <v>3.2568256251524069E-2</v>
          </cell>
          <cell r="BF14">
            <v>1480960.2472910609</v>
          </cell>
        </row>
        <row r="15">
          <cell r="C15">
            <v>5609385.8855510773</v>
          </cell>
          <cell r="I15">
            <v>2.9856733802517136E-2</v>
          </cell>
          <cell r="J15">
            <v>0.11560171611376807</v>
          </cell>
          <cell r="M15">
            <v>0</v>
          </cell>
          <cell r="N15">
            <v>3.5008077214030653E-2</v>
          </cell>
          <cell r="BF15">
            <v>1942004.2616146405</v>
          </cell>
        </row>
        <row r="16">
          <cell r="C16">
            <v>6330364.4749878226</v>
          </cell>
          <cell r="I16">
            <v>3.3330631377854428E-2</v>
          </cell>
          <cell r="J16">
            <v>0.12531718718786897</v>
          </cell>
          <cell r="M16">
            <v>0</v>
          </cell>
          <cell r="N16">
            <v>3.7618640368756243E-2</v>
          </cell>
          <cell r="BF16">
            <v>2198417.182211481</v>
          </cell>
        </row>
        <row r="17">
          <cell r="C17">
            <v>7113362.8314117407</v>
          </cell>
          <cell r="I17">
            <v>3.9221299235145841E-2</v>
          </cell>
          <cell r="J17">
            <v>0.13445977273864501</v>
          </cell>
          <cell r="M17">
            <v>0</v>
          </cell>
          <cell r="N17">
            <v>4.1099976408471801E-2</v>
          </cell>
          <cell r="BF17">
            <v>2779109.986694674</v>
          </cell>
        </row>
        <row r="18">
          <cell r="C18">
            <v>7951195.4529497139</v>
          </cell>
          <cell r="I18">
            <v>4.4615914935039372E-2</v>
          </cell>
          <cell r="J18">
            <v>0.14338512296395106</v>
          </cell>
          <cell r="M18">
            <v>0</v>
          </cell>
          <cell r="N18">
            <v>4.4640886905665138E-2</v>
          </cell>
          <cell r="BF18">
            <v>3109504.1278845216</v>
          </cell>
        </row>
        <row r="19">
          <cell r="C19">
            <v>8921806.7637066469</v>
          </cell>
          <cell r="I19">
            <v>4.9563567572655655E-2</v>
          </cell>
          <cell r="J19">
            <v>0.15093032189558042</v>
          </cell>
          <cell r="M19">
            <v>0</v>
          </cell>
          <cell r="N19">
            <v>4.7851023090596141E-2</v>
          </cell>
          <cell r="BF19">
            <v>3863366.6255445252</v>
          </cell>
        </row>
        <row r="20">
          <cell r="C20">
            <v>9995022.9055166133</v>
          </cell>
          <cell r="I20">
            <v>5.5641307938236892E-2</v>
          </cell>
          <cell r="J20">
            <v>0.1579387846645583</v>
          </cell>
          <cell r="M20">
            <v>0</v>
          </cell>
          <cell r="N20">
            <v>5.2670131152643684E-2</v>
          </cell>
          <cell r="BF20">
            <v>4307721.8834017739</v>
          </cell>
        </row>
        <row r="21">
          <cell r="C21">
            <v>11156752.01291566</v>
          </cell>
          <cell r="I21">
            <v>6.1425159794348143E-2</v>
          </cell>
          <cell r="J21">
            <v>0.16483945583267676</v>
          </cell>
          <cell r="M21">
            <v>0</v>
          </cell>
          <cell r="N21">
            <v>5.7640550218813487E-2</v>
          </cell>
          <cell r="BF21">
            <v>5271665.2757322779</v>
          </cell>
        </row>
        <row r="22">
          <cell r="C22">
            <v>12473944.32918901</v>
          </cell>
          <cell r="I22">
            <v>6.9009451415176518E-2</v>
          </cell>
          <cell r="J22">
            <v>0.17146705829690406</v>
          </cell>
          <cell r="M22">
            <v>0</v>
          </cell>
          <cell r="N22">
            <v>6.2445371612489746E-2</v>
          </cell>
          <cell r="BF22">
            <v>5871252.2188055133</v>
          </cell>
        </row>
        <row r="23">
          <cell r="C23">
            <v>13932351.952302897</v>
          </cell>
          <cell r="I23">
            <v>7.6642698003191567E-2</v>
          </cell>
          <cell r="J23">
            <v>0.17831994397479142</v>
          </cell>
          <cell r="M23">
            <v>0</v>
          </cell>
          <cell r="N23">
            <v>6.7876352076084417E-2</v>
          </cell>
          <cell r="BF23">
            <v>7129351.7870132243</v>
          </cell>
        </row>
        <row r="24">
          <cell r="C24">
            <v>15627001.549869006</v>
          </cell>
          <cell r="I24">
            <v>8.6072428087253086E-2</v>
          </cell>
          <cell r="J24">
            <v>0.18925865047810458</v>
          </cell>
          <cell r="M24">
            <v>0</v>
          </cell>
          <cell r="N24">
            <v>7.2922039702254013E-2</v>
          </cell>
          <cell r="BF24">
            <v>7937627.3635422355</v>
          </cell>
        </row>
        <row r="25">
          <cell r="C25">
            <v>17491587.222381812</v>
          </cell>
          <cell r="I25">
            <v>9.49326744626732E-2</v>
          </cell>
          <cell r="J25">
            <v>0.20010365124887344</v>
          </cell>
          <cell r="M25">
            <v>0</v>
          </cell>
          <cell r="N25">
            <v>7.7968284687777223E-2</v>
          </cell>
          <cell r="BF25">
            <v>8836478.4942642618</v>
          </cell>
        </row>
        <row r="26">
          <cell r="C26">
            <v>19697193.004082426</v>
          </cell>
          <cell r="I26">
            <v>0.10274918020792048</v>
          </cell>
          <cell r="J26">
            <v>0.20892806219627455</v>
          </cell>
          <cell r="M26">
            <v>0</v>
          </cell>
          <cell r="N26">
            <v>8.2658258469404694E-2</v>
          </cell>
          <cell r="BF26">
            <v>10162443.42439382</v>
          </cell>
        </row>
        <row r="27">
          <cell r="C27">
            <v>22101261.391112357</v>
          </cell>
          <cell r="I27">
            <v>0.10956161618220578</v>
          </cell>
          <cell r="J27">
            <v>0.21727922033970001</v>
          </cell>
          <cell r="M27">
            <v>0</v>
          </cell>
          <cell r="N27">
            <v>8.7452317686562753E-2</v>
          </cell>
          <cell r="BF27">
            <v>11390310.889836526</v>
          </cell>
        </row>
        <row r="28">
          <cell r="C28">
            <v>24787485.859941654</v>
          </cell>
          <cell r="I28">
            <v>0.1160324301265776</v>
          </cell>
          <cell r="J28">
            <v>0.2276653003426484</v>
          </cell>
          <cell r="M28">
            <v>0</v>
          </cell>
          <cell r="N28">
            <v>9.2080107131176758E-2</v>
          </cell>
          <cell r="BF28">
            <v>12756256.541105025</v>
          </cell>
        </row>
        <row r="29">
          <cell r="C29">
            <v>27771561.786889344</v>
          </cell>
          <cell r="I29">
            <v>0.12150549413382292</v>
          </cell>
          <cell r="J29">
            <v>0.2372151247986396</v>
          </cell>
          <cell r="M29">
            <v>0</v>
          </cell>
          <cell r="N29">
            <v>9.743030011572025E-2</v>
          </cell>
          <cell r="BF29">
            <v>14283749.312839821</v>
          </cell>
        </row>
        <row r="30">
          <cell r="C30">
            <v>31219016.281805228</v>
          </cell>
          <cell r="I30">
            <v>0.12636357522180475</v>
          </cell>
          <cell r="J30">
            <v>0.24497681305549127</v>
          </cell>
          <cell r="M30">
            <v>0</v>
          </cell>
          <cell r="N30">
            <v>0.10239334755898166</v>
          </cell>
          <cell r="BF30">
            <v>16479227.632331226</v>
          </cell>
        </row>
        <row r="31">
          <cell r="C31">
            <v>35081509.383460194</v>
          </cell>
          <cell r="I31">
            <v>0.13044419880021751</v>
          </cell>
          <cell r="J31">
            <v>0.25189704775042665</v>
          </cell>
          <cell r="M31">
            <v>0</v>
          </cell>
          <cell r="N31">
            <v>0.10725585755895051</v>
          </cell>
          <cell r="BF31">
            <v>18580971.219545063</v>
          </cell>
        </row>
        <row r="32">
          <cell r="C32">
            <v>39405379.773967035</v>
          </cell>
          <cell r="I32">
            <v>0.13422470196714339</v>
          </cell>
          <cell r="J32">
            <v>0.25808012175823075</v>
          </cell>
          <cell r="M32">
            <v>0</v>
          </cell>
          <cell r="N32">
            <v>0.11228064918459894</v>
          </cell>
          <cell r="BF32">
            <v>20928800.842291016</v>
          </cell>
        </row>
        <row r="33">
          <cell r="C33">
            <v>44157598.277178846</v>
          </cell>
          <cell r="I33">
            <v>0.13779225805060816</v>
          </cell>
          <cell r="J33">
            <v>0.26412251030012907</v>
          </cell>
          <cell r="M33">
            <v>0</v>
          </cell>
          <cell r="N33">
            <v>0.11742900469547288</v>
          </cell>
          <cell r="BF33">
            <v>23549193.94349264</v>
          </cell>
        </row>
        <row r="34">
          <cell r="C34">
            <v>49424539.469898671</v>
          </cell>
          <cell r="I34">
            <v>0.14098916468687037</v>
          </cell>
          <cell r="J34">
            <v>0.26975443666134619</v>
          </cell>
          <cell r="M34">
            <v>0</v>
          </cell>
          <cell r="N34">
            <v>0.12254225826962421</v>
          </cell>
          <cell r="BF34">
            <v>26486892.847656075</v>
          </cell>
        </row>
        <row r="35">
          <cell r="C35">
            <v>55436610.954537854</v>
          </cell>
          <cell r="I35">
            <v>0.14361262814418493</v>
          </cell>
          <cell r="J35">
            <v>0.27413492183596083</v>
          </cell>
          <cell r="M35">
            <v>0</v>
          </cell>
          <cell r="N35">
            <v>0.1267547466362807</v>
          </cell>
          <cell r="BF35">
            <v>29815406.968129911</v>
          </cell>
        </row>
        <row r="36">
          <cell r="C36">
            <v>62320997.456584461</v>
          </cell>
          <cell r="I36">
            <v>0.14518952271011354</v>
          </cell>
          <cell r="J36">
            <v>0.27757057992896306</v>
          </cell>
          <cell r="M36">
            <v>0</v>
          </cell>
          <cell r="N36">
            <v>0.13027813628233789</v>
          </cell>
          <cell r="BF36">
            <v>36075364.337629609</v>
          </cell>
        </row>
        <row r="37">
          <cell r="C37">
            <v>69916845.701598674</v>
          </cell>
          <cell r="I37">
            <v>0.14707135677381244</v>
          </cell>
          <cell r="J37">
            <v>0.28125521829921107</v>
          </cell>
          <cell r="M37">
            <v>0</v>
          </cell>
          <cell r="N37">
            <v>0.13367283164824431</v>
          </cell>
          <cell r="BF37">
            <v>40671220.297632806</v>
          </cell>
        </row>
        <row r="38">
          <cell r="C38">
            <v>78232850.819478869</v>
          </cell>
          <cell r="I38">
            <v>0.14846205979190902</v>
          </cell>
          <cell r="J38">
            <v>0.28537915004150777</v>
          </cell>
          <cell r="M38">
            <v>0</v>
          </cell>
          <cell r="N38">
            <v>0.1370469479994289</v>
          </cell>
          <cell r="BF38">
            <v>45735146.29604581</v>
          </cell>
        </row>
        <row r="39">
          <cell r="C39">
            <v>87500674.78031823</v>
          </cell>
          <cell r="I39">
            <v>0.15021256148109077</v>
          </cell>
          <cell r="J39">
            <v>0.28934376815575813</v>
          </cell>
          <cell r="M39">
            <v>0</v>
          </cell>
          <cell r="N39">
            <v>0.14056761718883867</v>
          </cell>
          <cell r="BF39">
            <v>51399152.844025619</v>
          </cell>
        </row>
        <row r="40">
          <cell r="C40">
            <v>97681716.909664363</v>
          </cell>
          <cell r="I40">
            <v>0.15141547289150034</v>
          </cell>
          <cell r="J40">
            <v>0.29357714670161972</v>
          </cell>
          <cell r="M40">
            <v>0</v>
          </cell>
          <cell r="N40">
            <v>0.14419057283930939</v>
          </cell>
          <cell r="BF40">
            <v>57654588.773138262</v>
          </cell>
        </row>
        <row r="41">
          <cell r="C41">
            <v>108977768.38182645</v>
          </cell>
          <cell r="I41">
            <v>0.15296161787193241</v>
          </cell>
          <cell r="J41">
            <v>0.29772203366019379</v>
          </cell>
          <cell r="M41">
            <v>0</v>
          </cell>
          <cell r="N41">
            <v>0.14772306688919606</v>
          </cell>
          <cell r="BF41">
            <v>64635770.204857618</v>
          </cell>
        </row>
        <row r="42">
          <cell r="C42">
            <v>121470928.40608238</v>
          </cell>
          <cell r="I42">
            <v>0.15412177174874828</v>
          </cell>
          <cell r="J42">
            <v>0.3018705747206975</v>
          </cell>
          <cell r="M42">
            <v>0</v>
          </cell>
          <cell r="N42">
            <v>0.15118822035757987</v>
          </cell>
          <cell r="BF42">
            <v>72370588.552543655</v>
          </cell>
        </row>
        <row r="43">
          <cell r="C43">
            <v>135572314.33663863</v>
          </cell>
          <cell r="I43">
            <v>0.15668678376985318</v>
          </cell>
          <cell r="J43">
            <v>0.30536922017117107</v>
          </cell>
          <cell r="M43">
            <v>0</v>
          </cell>
          <cell r="N43">
            <v>0.15407967800785902</v>
          </cell>
          <cell r="BF43">
            <v>81134925.772247627</v>
          </cell>
        </row>
        <row r="44">
          <cell r="C44">
            <v>152232966.31837496</v>
          </cell>
          <cell r="I44">
            <v>0.15906814348547685</v>
          </cell>
          <cell r="J44">
            <v>0.30674403213830281</v>
          </cell>
          <cell r="M44">
            <v>0</v>
          </cell>
          <cell r="N44">
            <v>0.15570831769853777</v>
          </cell>
          <cell r="BF44">
            <v>91001054.938539982</v>
          </cell>
        </row>
        <row r="45">
          <cell r="C45">
            <v>170674001.41118374</v>
          </cell>
          <cell r="I45">
            <v>0.16195324902160749</v>
          </cell>
          <cell r="J45">
            <v>0.30832754018581243</v>
          </cell>
          <cell r="M45">
            <v>0</v>
          </cell>
          <cell r="N45">
            <v>0.15725328312711961</v>
          </cell>
          <cell r="BF45">
            <v>102045709.42089899</v>
          </cell>
        </row>
        <row r="46">
          <cell r="C46">
            <v>192065666.55548418</v>
          </cell>
          <cell r="I46">
            <v>0.1658170951075767</v>
          </cell>
          <cell r="J46">
            <v>0.30847996644318848</v>
          </cell>
          <cell r="M46">
            <v>0</v>
          </cell>
          <cell r="N46">
            <v>0.15789395842818971</v>
          </cell>
          <cell r="BF46">
            <v>115119504.12639824</v>
          </cell>
        </row>
        <row r="47">
          <cell r="C47">
            <v>215441889.95363989</v>
          </cell>
          <cell r="I47">
            <v>0.16895709002370865</v>
          </cell>
          <cell r="J47">
            <v>0.30932433308213858</v>
          </cell>
          <cell r="M47">
            <v>0</v>
          </cell>
          <cell r="N47">
            <v>0.15874107351850483</v>
          </cell>
          <cell r="BF47">
            <v>129683561.55758855</v>
          </cell>
        </row>
        <row r="48">
          <cell r="C48">
            <v>241680401.99678013</v>
          </cell>
          <cell r="I48">
            <v>0.17211324444224568</v>
          </cell>
          <cell r="J48">
            <v>0.30986419787890795</v>
          </cell>
          <cell r="M48">
            <v>0</v>
          </cell>
          <cell r="N48">
            <v>0.15925407909778422</v>
          </cell>
          <cell r="BF48">
            <v>145917128.83852297</v>
          </cell>
        </row>
        <row r="49">
          <cell r="C49">
            <v>270391300.16019684</v>
          </cell>
          <cell r="I49">
            <v>0.17458862627803018</v>
          </cell>
          <cell r="J49">
            <v>0.31096676300127712</v>
          </cell>
          <cell r="M49">
            <v>0</v>
          </cell>
          <cell r="N49">
            <v>0.15990280663975023</v>
          </cell>
          <cell r="BF49">
            <v>163819851.67810699</v>
          </cell>
        </row>
        <row r="50">
          <cell r="C50">
            <v>302974287.96838194</v>
          </cell>
          <cell r="I50">
            <v>0.17806901896339408</v>
          </cell>
          <cell r="J50">
            <v>0.31294928740756556</v>
          </cell>
          <cell r="M50">
            <v>0</v>
          </cell>
          <cell r="N50">
            <v>0.16003573595818413</v>
          </cell>
          <cell r="BF50">
            <v>183748475.62121814</v>
          </cell>
        </row>
        <row r="51">
          <cell r="C51">
            <v>338643278.2014398</v>
          </cell>
          <cell r="I51">
            <v>0.18099890123807277</v>
          </cell>
          <cell r="J51">
            <v>0.31528073807308282</v>
          </cell>
          <cell r="M51">
            <v>0</v>
          </cell>
          <cell r="N51">
            <v>0.1603094720255567</v>
          </cell>
          <cell r="BF51">
            <v>205790037.699873</v>
          </cell>
        </row>
        <row r="52">
          <cell r="C52">
            <v>377845194.07206994</v>
          </cell>
          <cell r="I52">
            <v>0.18382861077980533</v>
          </cell>
          <cell r="J52">
            <v>0.31778459699428607</v>
          </cell>
          <cell r="M52">
            <v>0</v>
          </cell>
          <cell r="N52">
            <v>0.16062567892628971</v>
          </cell>
          <cell r="BF52">
            <v>230272480.79144886</v>
          </cell>
        </row>
        <row r="53">
          <cell r="C53">
            <v>420935862.41780186</v>
          </cell>
          <cell r="I53">
            <v>0.18649173845668565</v>
          </cell>
          <cell r="J53">
            <v>0.32043142057684132</v>
          </cell>
          <cell r="M53">
            <v>0</v>
          </cell>
          <cell r="N53">
            <v>0.16096372648842749</v>
          </cell>
          <cell r="BF53">
            <v>257456918.25969905</v>
          </cell>
        </row>
        <row r="54">
          <cell r="C54">
            <v>469759261.76665789</v>
          </cell>
          <cell r="I54">
            <v>0.19123419889435073</v>
          </cell>
          <cell r="J54">
            <v>0.32218125397299441</v>
          </cell>
          <cell r="M54">
            <v>0</v>
          </cell>
          <cell r="N54">
            <v>0.1610925290817167</v>
          </cell>
          <cell r="BF54">
            <v>287757703.85987711</v>
          </cell>
        </row>
        <row r="55">
          <cell r="C55">
            <v>523257149.11369616</v>
          </cell>
          <cell r="I55">
            <v>0.19599693319039055</v>
          </cell>
          <cell r="J55">
            <v>0.32335477132830154</v>
          </cell>
          <cell r="M55">
            <v>0</v>
          </cell>
          <cell r="N55">
            <v>0.16149948195033695</v>
          </cell>
          <cell r="BF55">
            <v>321258683.21790576</v>
          </cell>
        </row>
        <row r="56">
          <cell r="C56">
            <v>583262082.60572171</v>
          </cell>
          <cell r="I56">
            <v>0.19931048538202289</v>
          </cell>
          <cell r="J56">
            <v>0.3232321442837009</v>
          </cell>
          <cell r="M56">
            <v>0</v>
          </cell>
          <cell r="N56">
            <v>0.16174386165389373</v>
          </cell>
          <cell r="BF56">
            <v>359094546.63591033</v>
          </cell>
        </row>
        <row r="57">
          <cell r="C57">
            <v>649022676.94167447</v>
          </cell>
          <cell r="I57">
            <v>0.20305830909817693</v>
          </cell>
          <cell r="J57">
            <v>0.3227045629330268</v>
          </cell>
          <cell r="M57">
            <v>0</v>
          </cell>
          <cell r="N57">
            <v>0.16220298444403741</v>
          </cell>
          <cell r="BF57">
            <v>400730846.53710729</v>
          </cell>
        </row>
        <row r="58">
          <cell r="C58">
            <v>720341269.19343078</v>
          </cell>
          <cell r="I58">
            <v>0.20621291798184282</v>
          </cell>
          <cell r="J58">
            <v>0.32213507335216135</v>
          </cell>
          <cell r="M58">
            <v>0</v>
          </cell>
          <cell r="N58">
            <v>0.16300140196706592</v>
          </cell>
          <cell r="BF58">
            <v>446039811.38144296</v>
          </cell>
        </row>
        <row r="59">
          <cell r="C59">
            <v>798329322.94382262</v>
          </cell>
          <cell r="I59">
            <v>0.2095156816712718</v>
          </cell>
          <cell r="J59">
            <v>0.3212401575323528</v>
          </cell>
          <cell r="M59">
            <v>0</v>
          </cell>
          <cell r="N59">
            <v>0.16395032109135257</v>
          </cell>
          <cell r="BF59">
            <v>495763117.40878624</v>
          </cell>
        </row>
        <row r="60">
          <cell r="C60">
            <v>883298394.67866015</v>
          </cell>
          <cell r="I60">
            <v>0.21252886151582895</v>
          </cell>
          <cell r="J60">
            <v>0.32014365366801179</v>
          </cell>
          <cell r="M60">
            <v>0</v>
          </cell>
          <cell r="N60">
            <v>0.16514936523100771</v>
          </cell>
          <cell r="BF60">
            <v>550081695.47741854</v>
          </cell>
        </row>
        <row r="61">
          <cell r="C61">
            <v>975941328.32225859</v>
          </cell>
          <cell r="I61">
            <v>0.21544648122012303</v>
          </cell>
          <cell r="J61">
            <v>0.31882328210219263</v>
          </cell>
          <cell r="M61">
            <v>0</v>
          </cell>
          <cell r="N61">
            <v>0.16653118309338855</v>
          </cell>
          <cell r="BF61">
            <v>609595757.41032636</v>
          </cell>
        </row>
        <row r="62">
          <cell r="C62">
            <v>1077055737.2818968</v>
          </cell>
          <cell r="I62">
            <v>0.21840277339639586</v>
          </cell>
          <cell r="J62">
            <v>0.31725130671336299</v>
          </cell>
          <cell r="M62">
            <v>0</v>
          </cell>
          <cell r="N62">
            <v>0.16804439593515774</v>
          </cell>
          <cell r="BF62">
            <v>674987103.94989276</v>
          </cell>
        </row>
        <row r="63">
          <cell r="C63">
            <v>1191575155.7608488</v>
          </cell>
          <cell r="I63">
            <v>0.22021324707653969</v>
          </cell>
          <cell r="J63">
            <v>0.31814389770373513</v>
          </cell>
          <cell r="M63">
            <v>0</v>
          </cell>
          <cell r="N63">
            <v>0.16906838159659326</v>
          </cell>
          <cell r="BF63">
            <v>747803440.3884095</v>
          </cell>
        </row>
        <row r="64">
          <cell r="C64">
            <v>1318327212.3568661</v>
          </cell>
          <cell r="I64">
            <v>0.22226498738577005</v>
          </cell>
          <cell r="J64">
            <v>0.31899869837823625</v>
          </cell>
          <cell r="M64">
            <v>0</v>
          </cell>
          <cell r="N64">
            <v>0.16999574625564887</v>
          </cell>
          <cell r="BF64">
            <v>829142764.59230602</v>
          </cell>
        </row>
        <row r="65">
          <cell r="C65">
            <v>1457807362.8297622</v>
          </cell>
          <cell r="I65">
            <v>0.22365023538737172</v>
          </cell>
          <cell r="J65">
            <v>0.31998318581487134</v>
          </cell>
          <cell r="M65">
            <v>0</v>
          </cell>
          <cell r="N65">
            <v>0.1709137273720166</v>
          </cell>
          <cell r="BF65">
            <v>919063687.66778183</v>
          </cell>
        </row>
        <row r="66">
          <cell r="C66">
            <v>1616724923.9617829</v>
          </cell>
          <cell r="I66">
            <v>0.22470716980694516</v>
          </cell>
          <cell r="J66">
            <v>0.32000397463559532</v>
          </cell>
          <cell r="M66">
            <v>0</v>
          </cell>
          <cell r="N66">
            <v>0.17128923153950365</v>
          </cell>
          <cell r="BF66">
            <v>1022554993.6024911</v>
          </cell>
        </row>
        <row r="67">
          <cell r="C67">
            <v>1790319153.7148421</v>
          </cell>
          <cell r="I67">
            <v>0.22550200929118247</v>
          </cell>
          <cell r="J67">
            <v>0.32047020909734147</v>
          </cell>
          <cell r="M67">
            <v>0</v>
          </cell>
          <cell r="N67">
            <v>0.17184976094338436</v>
          </cell>
          <cell r="BF67">
            <v>1135917977.3287802</v>
          </cell>
        </row>
        <row r="68">
          <cell r="C68">
            <v>1981392047.3710828</v>
          </cell>
          <cell r="I68">
            <v>0.22663741401374815</v>
          </cell>
          <cell r="J68">
            <v>0.32111926624409703</v>
          </cell>
          <cell r="M68">
            <v>0</v>
          </cell>
          <cell r="N68">
            <v>0.17243339179028833</v>
          </cell>
          <cell r="BF68">
            <v>1261587824.3265905</v>
          </cell>
        </row>
        <row r="69">
          <cell r="C69">
            <v>2190676224.4223924</v>
          </cell>
          <cell r="I69">
            <v>0.22761473405621496</v>
          </cell>
          <cell r="J69">
            <v>0.3220891185375156</v>
          </cell>
          <cell r="M69">
            <v>0</v>
          </cell>
          <cell r="N69">
            <v>0.17310340930009582</v>
          </cell>
          <cell r="BF69">
            <v>1399117810.1711049</v>
          </cell>
        </row>
        <row r="70">
          <cell r="C70">
            <v>2425395221.9644918</v>
          </cell>
          <cell r="I70">
            <v>0.23021303311757668</v>
          </cell>
          <cell r="J70">
            <v>0.32261798768144906</v>
          </cell>
          <cell r="M70">
            <v>0</v>
          </cell>
          <cell r="N70">
            <v>0.17344345222296512</v>
          </cell>
          <cell r="BF70">
            <v>1553320598.5501513</v>
          </cell>
        </row>
        <row r="71">
          <cell r="C71">
            <v>2685021227.91254</v>
          </cell>
          <cell r="I71">
            <v>0.23332939798527197</v>
          </cell>
          <cell r="J71">
            <v>0.32308395177140126</v>
          </cell>
          <cell r="M71">
            <v>0</v>
          </cell>
          <cell r="N71">
            <v>0.17370113409906399</v>
          </cell>
          <cell r="BF71">
            <v>1723791690.8961737</v>
          </cell>
        </row>
        <row r="72">
          <cell r="C72">
            <v>2975342919.5113068</v>
          </cell>
          <cell r="I72">
            <v>0.23731486116771758</v>
          </cell>
          <cell r="J72">
            <v>0.32313830959178169</v>
          </cell>
          <cell r="M72">
            <v>0</v>
          </cell>
          <cell r="N72">
            <v>0.17379735000414426</v>
          </cell>
          <cell r="BF72">
            <v>1913725347.185147</v>
          </cell>
        </row>
        <row r="73">
          <cell r="C73">
            <v>3298188420.0931706</v>
          </cell>
          <cell r="I73">
            <v>0.24203582198399104</v>
          </cell>
          <cell r="J73">
            <v>0.32299817035005646</v>
          </cell>
          <cell r="M73">
            <v>0</v>
          </cell>
          <cell r="N73">
            <v>0.17381453568088759</v>
          </cell>
          <cell r="BF73">
            <v>2124855996.6586311</v>
          </cell>
        </row>
        <row r="74">
          <cell r="C74">
            <v>3652164660.7666631</v>
          </cell>
          <cell r="I74">
            <v>0.24635038126158096</v>
          </cell>
          <cell r="J74">
            <v>0.32313137010277571</v>
          </cell>
          <cell r="M74">
            <v>0</v>
          </cell>
          <cell r="N74">
            <v>0.17398234748398916</v>
          </cell>
          <cell r="BF74">
            <v>2355542022.8591375</v>
          </cell>
        </row>
        <row r="75">
          <cell r="C75">
            <v>4041525067.5772691</v>
          </cell>
          <cell r="I75">
            <v>0.25052964114017806</v>
          </cell>
          <cell r="J75">
            <v>0.32340932702266822</v>
          </cell>
          <cell r="M75">
            <v>0</v>
          </cell>
          <cell r="N75">
            <v>0.17421459300073136</v>
          </cell>
          <cell r="BF75">
            <v>2608512619.2235403</v>
          </cell>
        </row>
        <row r="76">
          <cell r="C76">
            <v>4479746656.3564386</v>
          </cell>
          <cell r="I76">
            <v>0.25355932967397915</v>
          </cell>
          <cell r="J76">
            <v>0.32311002818589202</v>
          </cell>
          <cell r="M76">
            <v>0</v>
          </cell>
          <cell r="N76">
            <v>0.17410225472233673</v>
          </cell>
          <cell r="BF76">
            <v>2892314292.4663196</v>
          </cell>
        </row>
        <row r="77">
          <cell r="C77">
            <v>4961251748.2293873</v>
          </cell>
          <cell r="I77">
            <v>0.25669518035937461</v>
          </cell>
          <cell r="J77">
            <v>0.3230004495273362</v>
          </cell>
          <cell r="M77">
            <v>0</v>
          </cell>
          <cell r="N77">
            <v>0.17407118535703203</v>
          </cell>
          <cell r="BF77">
            <v>3203337094.3120017</v>
          </cell>
        </row>
        <row r="78">
          <cell r="C78">
            <v>5486909289.3170834</v>
          </cell>
          <cell r="I78">
            <v>0.25933251320189954</v>
          </cell>
          <cell r="J78">
            <v>0.32325740913279422</v>
          </cell>
          <cell r="M78">
            <v>0</v>
          </cell>
          <cell r="N78">
            <v>0.17425355324913891</v>
          </cell>
          <cell r="BF78">
            <v>3541428825.1145449</v>
          </cell>
        </row>
        <row r="79">
          <cell r="C79">
            <v>6065630675.8845024</v>
          </cell>
          <cell r="I79">
            <v>0.26218208504453949</v>
          </cell>
          <cell r="J79">
            <v>0.32357298197224604</v>
          </cell>
          <cell r="M79">
            <v>0</v>
          </cell>
          <cell r="N79">
            <v>0.17446893326056581</v>
          </cell>
          <cell r="BF79">
            <v>3912859737.0998912</v>
          </cell>
        </row>
        <row r="80">
          <cell r="C80">
            <v>6696008141.0539036</v>
          </cell>
          <cell r="I80">
            <v>0.26447888380425416</v>
          </cell>
          <cell r="J80">
            <v>0.32426566809248863</v>
          </cell>
          <cell r="M80">
            <v>0</v>
          </cell>
          <cell r="N80">
            <v>0.17487615096619086</v>
          </cell>
          <cell r="BF80">
            <v>4315732310.2962246</v>
          </cell>
        </row>
        <row r="81">
          <cell r="C81">
            <v>7392433704.7211123</v>
          </cell>
          <cell r="I81">
            <v>0.26712425612940227</v>
          </cell>
          <cell r="J81">
            <v>0.32493849405516506</v>
          </cell>
          <cell r="M81">
            <v>0</v>
          </cell>
          <cell r="N81">
            <v>0.17520988103175739</v>
          </cell>
          <cell r="BF81">
            <v>4758861347.8428154</v>
          </cell>
        </row>
        <row r="82">
          <cell r="C82">
            <v>8153517649.895215</v>
          </cell>
          <cell r="I82">
            <v>0.26929277795621037</v>
          </cell>
          <cell r="J82">
            <v>0.32593402950007633</v>
          </cell>
          <cell r="M82">
            <v>0</v>
          </cell>
          <cell r="N82">
            <v>0.1756429224218066</v>
          </cell>
          <cell r="BF82">
            <v>5239881933.2427788</v>
          </cell>
        </row>
        <row r="83">
          <cell r="C83">
            <v>8993192825.211462</v>
          </cell>
          <cell r="I83">
            <v>0.27172361338357048</v>
          </cell>
          <cell r="J83">
            <v>0.32693672054407519</v>
          </cell>
          <cell r="M83">
            <v>0</v>
          </cell>
          <cell r="N83">
            <v>0.1759981956517028</v>
          </cell>
          <cell r="BF83">
            <v>5767893993.2376785</v>
          </cell>
        </row>
        <row r="84">
          <cell r="C84">
            <v>9912310291.7520771</v>
          </cell>
          <cell r="I84">
            <v>0.27376801248319343</v>
          </cell>
          <cell r="J84">
            <v>0.32813909548360098</v>
          </cell>
          <cell r="M84">
            <v>0</v>
          </cell>
          <cell r="N84">
            <v>0.1764709415936303</v>
          </cell>
          <cell r="BF84">
            <v>6342423132.2184134</v>
          </cell>
        </row>
        <row r="85">
          <cell r="C85">
            <v>10951332827.333387</v>
          </cell>
          <cell r="I85">
            <v>0.27779010892795808</v>
          </cell>
          <cell r="J85">
            <v>0.32843431816683727</v>
          </cell>
          <cell r="M85">
            <v>0</v>
          </cell>
          <cell r="N85">
            <v>0.17650077102150233</v>
          </cell>
          <cell r="BF85">
            <v>6972654923.9289865</v>
          </cell>
        </row>
        <row r="86">
          <cell r="C86">
            <v>12115755120.017498</v>
          </cell>
          <cell r="I86">
            <v>0.28064437573450113</v>
          </cell>
          <cell r="J86">
            <v>0.32811077401418109</v>
          </cell>
          <cell r="M86">
            <v>0</v>
          </cell>
          <cell r="N86">
            <v>0.17625438359276896</v>
          </cell>
          <cell r="BF86">
            <v>7675713525.7995358</v>
          </cell>
        </row>
        <row r="87">
          <cell r="C87">
            <v>13390077535.184246</v>
          </cell>
          <cell r="I87">
            <v>0.28347652628841152</v>
          </cell>
          <cell r="J87">
            <v>0.32794784120759496</v>
          </cell>
          <cell r="M87">
            <v>0</v>
          </cell>
          <cell r="N87">
            <v>0.17614567687687033</v>
          </cell>
          <cell r="BF87">
            <v>8439966088.3210125</v>
          </cell>
        </row>
        <row r="88">
          <cell r="C88">
            <v>14807421870.336447</v>
          </cell>
          <cell r="I88">
            <v>0.28558994890782868</v>
          </cell>
          <cell r="J88">
            <v>0.3273574357179389</v>
          </cell>
          <cell r="M88">
            <v>0</v>
          </cell>
          <cell r="N88">
            <v>0.17587687163051757</v>
          </cell>
          <cell r="BF88">
            <v>9268500522.0264702</v>
          </cell>
        </row>
        <row r="89">
          <cell r="C89">
            <v>16405985633.463594</v>
          </cell>
          <cell r="I89">
            <v>0.28677131757188673</v>
          </cell>
          <cell r="J89">
            <v>0.32814341621908272</v>
          </cell>
          <cell r="M89">
            <v>0</v>
          </cell>
          <cell r="N89">
            <v>0.17521510743468699</v>
          </cell>
          <cell r="BF89">
            <v>10167683752.322897</v>
          </cell>
        </row>
        <row r="90">
          <cell r="C90">
            <v>18141387687.981865</v>
          </cell>
          <cell r="I90">
            <v>0.28801251465502359</v>
          </cell>
          <cell r="J90">
            <v>0.32900987785876018</v>
          </cell>
          <cell r="M90">
            <v>0</v>
          </cell>
          <cell r="N90">
            <v>0.17460748443490162</v>
          </cell>
          <cell r="BF90">
            <v>11141165723.481728</v>
          </cell>
        </row>
        <row r="91">
          <cell r="C91">
            <v>20021194930.536098</v>
          </cell>
          <cell r="I91">
            <v>0.28916007601111826</v>
          </cell>
          <cell r="J91">
            <v>0.32998618232928251</v>
          </cell>
          <cell r="M91">
            <v>0</v>
          </cell>
          <cell r="N91">
            <v>0.17408499058807936</v>
          </cell>
          <cell r="BF91">
            <v>12193207650.413446</v>
          </cell>
        </row>
        <row r="92">
          <cell r="C92">
            <v>22063616099.466232</v>
          </cell>
          <cell r="I92">
            <v>0.29043470507051872</v>
          </cell>
          <cell r="J92">
            <v>0.33095880955875712</v>
          </cell>
          <cell r="M92">
            <v>0</v>
          </cell>
          <cell r="N92">
            <v>0.17358525574782588</v>
          </cell>
          <cell r="BF92">
            <v>13334232678.550392</v>
          </cell>
        </row>
        <row r="93">
          <cell r="C93">
            <v>24277841422.603191</v>
          </cell>
          <cell r="I93">
            <v>0.2914562225624448</v>
          </cell>
          <cell r="J93">
            <v>0.33198560526094589</v>
          </cell>
          <cell r="M93">
            <v>0</v>
          </cell>
          <cell r="N93">
            <v>0.17313786944942053</v>
          </cell>
          <cell r="BF93">
            <v>14564732816.184969</v>
          </cell>
        </row>
        <row r="94">
          <cell r="C94">
            <v>26685800800.756153</v>
          </cell>
          <cell r="I94">
            <v>0.29269781085362589</v>
          </cell>
          <cell r="J94">
            <v>0.33296146176842628</v>
          </cell>
          <cell r="M94">
            <v>0</v>
          </cell>
          <cell r="N94">
            <v>0.17268580533861133</v>
          </cell>
          <cell r="BF94">
            <v>15897407830.361553</v>
          </cell>
        </row>
        <row r="95">
          <cell r="C95">
            <v>29286162560.905838</v>
          </cell>
          <cell r="I95">
            <v>0.29368529707128971</v>
          </cell>
          <cell r="J95">
            <v>0.33409585676326187</v>
          </cell>
          <cell r="M95">
            <v>0</v>
          </cell>
          <cell r="N95">
            <v>0.1723349976963689</v>
          </cell>
          <cell r="BF95">
            <v>17327590195.549404</v>
          </cell>
        </row>
        <row r="96">
          <cell r="C96">
            <v>32369944160.36087</v>
          </cell>
          <cell r="I96">
            <v>0.29274136102197101</v>
          </cell>
          <cell r="J96">
            <v>0.33796438349797087</v>
          </cell>
          <cell r="M96">
            <v>0</v>
          </cell>
          <cell r="N96">
            <v>0.1706062220757254</v>
          </cell>
          <cell r="BF96">
            <v>18928637643.921085</v>
          </cell>
        </row>
        <row r="97">
          <cell r="C97">
            <v>35878216744.430222</v>
          </cell>
          <cell r="I97">
            <v>0.29023485525573262</v>
          </cell>
          <cell r="J97">
            <v>0.34515887195111511</v>
          </cell>
          <cell r="M97">
            <v>0</v>
          </cell>
          <cell r="N97">
            <v>0.16828367718849316</v>
          </cell>
          <cell r="BF97">
            <v>20641376707.799076</v>
          </cell>
        </row>
        <row r="98">
          <cell r="C98">
            <v>39885576437.959579</v>
          </cell>
          <cell r="I98">
            <v>0.28698202809691148</v>
          </cell>
          <cell r="J98">
            <v>0.3547893272904461</v>
          </cell>
          <cell r="M98">
            <v>0</v>
          </cell>
          <cell r="N98">
            <v>0.1653704733582812</v>
          </cell>
          <cell r="BF98">
            <v>21854726801.490402</v>
          </cell>
        </row>
        <row r="99">
          <cell r="C99">
            <v>44413326486.014709</v>
          </cell>
          <cell r="I99">
            <v>0.28265885808494107</v>
          </cell>
          <cell r="J99">
            <v>0.36656446811121873</v>
          </cell>
          <cell r="M99">
            <v>0</v>
          </cell>
          <cell r="N99">
            <v>0.16212620860672139</v>
          </cell>
          <cell r="BF99">
            <v>27663257646.759106</v>
          </cell>
        </row>
        <row r="100">
          <cell r="C100">
            <v>49550338909.085716</v>
          </cell>
          <cell r="I100">
            <v>0.27797335661431871</v>
          </cell>
          <cell r="J100">
            <v>0.3797318763257726</v>
          </cell>
          <cell r="M100">
            <v>0</v>
          </cell>
          <cell r="N100">
            <v>0.15853613681648451</v>
          </cell>
          <cell r="BF100">
            <v>30096074980.603088</v>
          </cell>
        </row>
        <row r="101">
          <cell r="C101">
            <v>55332459706.32972</v>
          </cell>
          <cell r="I101">
            <v>0.27266353972214646</v>
          </cell>
          <cell r="J101">
            <v>0.3940737148938292</v>
          </cell>
          <cell r="M101">
            <v>0</v>
          </cell>
          <cell r="N101">
            <v>0.15478917802761763</v>
          </cell>
          <cell r="BF101">
            <v>32707104930.739296</v>
          </cell>
        </row>
        <row r="102">
          <cell r="C102">
            <v>61852615177.530205</v>
          </cell>
          <cell r="I102">
            <v>0.26720977397284978</v>
          </cell>
          <cell r="J102">
            <v>0.40903835119752335</v>
          </cell>
          <cell r="M102">
            <v>0</v>
          </cell>
          <cell r="N102">
            <v>0.15089157192911021</v>
          </cell>
          <cell r="BF102">
            <v>35528544434.176834</v>
          </cell>
        </row>
        <row r="103">
          <cell r="C103">
            <v>69165280890.583405</v>
          </cell>
          <cell r="I103">
            <v>0.26146346413720944</v>
          </cell>
          <cell r="J103">
            <v>0.42446327453948673</v>
          </cell>
          <cell r="M103">
            <v>0</v>
          </cell>
          <cell r="N103">
            <v>0.1469642973278566</v>
          </cell>
          <cell r="BF103">
            <v>38561634558.422073</v>
          </cell>
        </row>
        <row r="104">
          <cell r="C104">
            <v>77478456461.608795</v>
          </cell>
          <cell r="I104">
            <v>0.25675963055196899</v>
          </cell>
          <cell r="J104">
            <v>0.43937337649108388</v>
          </cell>
          <cell r="M104">
            <v>0</v>
          </cell>
          <cell r="N104">
            <v>0.14281914317773528</v>
          </cell>
          <cell r="BF104">
            <v>41909149757.328598</v>
          </cell>
        </row>
        <row r="105">
          <cell r="C105">
            <v>86751401370.949112</v>
          </cell>
          <cell r="I105">
            <v>0.25192552366657645</v>
          </cell>
          <cell r="J105">
            <v>0.4544084492882281</v>
          </cell>
          <cell r="M105">
            <v>0</v>
          </cell>
          <cell r="N105">
            <v>0.13879162720781726</v>
          </cell>
          <cell r="BF105">
            <v>45502107948.018013</v>
          </cell>
        </row>
        <row r="106">
          <cell r="C106">
            <v>96278689890.235825</v>
          </cell>
          <cell r="I106">
            <v>0.24915314759788554</v>
          </cell>
          <cell r="J106">
            <v>0.46931682626369542</v>
          </cell>
          <cell r="M106">
            <v>0</v>
          </cell>
          <cell r="N106">
            <v>0.13601919001794052</v>
          </cell>
          <cell r="BF106">
            <v>48784494418.219841</v>
          </cell>
        </row>
        <row r="107">
          <cell r="C107">
            <v>106526129833.14618</v>
          </cell>
          <cell r="I107">
            <v>0.24696746417005791</v>
          </cell>
          <cell r="J107">
            <v>0.48216899264558166</v>
          </cell>
          <cell r="M107">
            <v>0</v>
          </cell>
          <cell r="N107">
            <v>0.13365802833835319</v>
          </cell>
          <cell r="BF107">
            <v>52691334277.201584</v>
          </cell>
        </row>
        <row r="108">
          <cell r="C108">
            <v>117539077483.53296</v>
          </cell>
          <cell r="I108">
            <v>0.2452138533084362</v>
          </cell>
          <cell r="J108">
            <v>0.4933289400924587</v>
          </cell>
          <cell r="M108">
            <v>0</v>
          </cell>
          <cell r="N108">
            <v>0.13165307707754328</v>
          </cell>
          <cell r="BF108">
            <v>56896663771.780968</v>
          </cell>
        </row>
        <row r="109">
          <cell r="C109">
            <v>129394801554.18257</v>
          </cell>
          <cell r="I109">
            <v>0.24394094058377858</v>
          </cell>
          <cell r="J109">
            <v>0.50297640501612706</v>
          </cell>
          <cell r="M109">
            <v>0</v>
          </cell>
          <cell r="N109">
            <v>0.1299301253260976</v>
          </cell>
          <cell r="BF109">
            <v>61437839230.170174</v>
          </cell>
        </row>
        <row r="110">
          <cell r="C110">
            <v>142528851049.74316</v>
          </cell>
          <cell r="I110">
            <v>0.242230688514979</v>
          </cell>
          <cell r="J110">
            <v>0.51281252917787978</v>
          </cell>
          <cell r="M110">
            <v>0</v>
          </cell>
          <cell r="N110">
            <v>0.12811435687579045</v>
          </cell>
          <cell r="BF110">
            <v>66395277208.831474</v>
          </cell>
        </row>
        <row r="111">
          <cell r="C111">
            <v>156677682258.01404</v>
          </cell>
          <cell r="I111">
            <v>0.24102798176169105</v>
          </cell>
          <cell r="J111">
            <v>0.52128288631703923</v>
          </cell>
          <cell r="M111">
            <v>0</v>
          </cell>
          <cell r="N111">
            <v>0.12654246402700889</v>
          </cell>
          <cell r="BF111">
            <v>71758246240.906509</v>
          </cell>
        </row>
        <row r="112">
          <cell r="C112">
            <v>171861571684.43338</v>
          </cell>
          <cell r="I112">
            <v>0.24000426643252668</v>
          </cell>
          <cell r="J112">
            <v>0.52875244679338296</v>
          </cell>
          <cell r="M112">
            <v>0</v>
          </cell>
          <cell r="N112">
            <v>0.1252230196499638</v>
          </cell>
          <cell r="BF112">
            <v>77516509338.890396</v>
          </cell>
        </row>
        <row r="113">
          <cell r="C113">
            <v>188231673442.87482</v>
          </cell>
          <cell r="I113">
            <v>0.23943736652777017</v>
          </cell>
          <cell r="J113">
            <v>0.53514527516115085</v>
          </cell>
          <cell r="M113">
            <v>0</v>
          </cell>
          <cell r="N113">
            <v>0.12407194175270175</v>
          </cell>
          <cell r="BF113">
            <v>83753382670.379288</v>
          </cell>
        </row>
        <row r="114">
          <cell r="C114">
            <v>205787320720.96432</v>
          </cell>
          <cell r="I114">
            <v>0.23892336359863178</v>
          </cell>
          <cell r="J114">
            <v>0.54083980295862266</v>
          </cell>
          <cell r="M114">
            <v>0</v>
          </cell>
          <cell r="N114">
            <v>0.12312361455010784</v>
          </cell>
          <cell r="BF114">
            <v>90442089714.368973</v>
          </cell>
        </row>
        <row r="115">
          <cell r="C115">
            <v>224729168722.44989</v>
          </cell>
          <cell r="I115">
            <v>0.23884214085565175</v>
          </cell>
          <cell r="J115">
            <v>0.54564819265549502</v>
          </cell>
          <cell r="M115">
            <v>0</v>
          </cell>
          <cell r="N115">
            <v>0.12228990390301744</v>
          </cell>
          <cell r="BF115">
            <v>97697449941.801636</v>
          </cell>
        </row>
        <row r="116">
          <cell r="C116">
            <v>244912489898.34689</v>
          </cell>
          <cell r="I116">
            <v>0.23888411814463273</v>
          </cell>
          <cell r="J116">
            <v>0.55024142110506369</v>
          </cell>
          <cell r="M116">
            <v>0</v>
          </cell>
          <cell r="N116">
            <v>0.12168334954446312</v>
          </cell>
          <cell r="BF116">
            <v>105440466904.34746</v>
          </cell>
        </row>
        <row r="117">
          <cell r="C117">
            <v>266678393511.38342</v>
          </cell>
          <cell r="I117">
            <v>0.23925373682458814</v>
          </cell>
          <cell r="J117">
            <v>0.55411354354153719</v>
          </cell>
          <cell r="M117">
            <v>0</v>
          </cell>
          <cell r="N117">
            <v>0.12115836473769775</v>
          </cell>
          <cell r="BF117">
            <v>113829141386.93831</v>
          </cell>
        </row>
        <row r="118">
          <cell r="C118">
            <v>290036495901.86725</v>
          </cell>
          <cell r="I118">
            <v>0.2396144254528107</v>
          </cell>
          <cell r="J118">
            <v>0.55756063157444702</v>
          </cell>
          <cell r="M118">
            <v>0</v>
          </cell>
          <cell r="N118">
            <v>0.12075346052187831</v>
          </cell>
          <cell r="BF118">
            <v>122835072165.06277</v>
          </cell>
        </row>
        <row r="119">
          <cell r="C119">
            <v>315208907772.68231</v>
          </cell>
          <cell r="I119">
            <v>0.24022050396583708</v>
          </cell>
          <cell r="J119">
            <v>0.56044253295810065</v>
          </cell>
          <cell r="M119">
            <v>0</v>
          </cell>
          <cell r="N119">
            <v>0.12041511730177035</v>
          </cell>
          <cell r="BF119">
            <v>132578562491.87828</v>
          </cell>
        </row>
        <row r="120">
          <cell r="C120">
            <v>342242409432.29132</v>
          </cell>
          <cell r="I120">
            <v>0.24083686836484475</v>
          </cell>
          <cell r="J120">
            <v>0.56297107056649787</v>
          </cell>
          <cell r="M120">
            <v>0</v>
          </cell>
          <cell r="N120">
            <v>0.12016922667148043</v>
          </cell>
          <cell r="BF120">
            <v>143053119439.89474</v>
          </cell>
        </row>
        <row r="121">
          <cell r="C121">
            <v>371355854691.9176</v>
          </cell>
          <cell r="I121">
            <v>0.24162738193593952</v>
          </cell>
          <cell r="J121">
            <v>0.5650596339406323</v>
          </cell>
          <cell r="M121">
            <v>0</v>
          </cell>
          <cell r="N121">
            <v>0.11997990928418252</v>
          </cell>
          <cell r="BF121">
            <v>154372030427.0419</v>
          </cell>
        </row>
        <row r="122">
          <cell r="C122">
            <v>402644057408.31476</v>
          </cell>
          <cell r="I122">
            <v>0.24245121793303881</v>
          </cell>
          <cell r="J122">
            <v>0.5668427568531903</v>
          </cell>
          <cell r="M122">
            <v>0</v>
          </cell>
          <cell r="N122">
            <v>0.11986071195650995</v>
          </cell>
          <cell r="BF122">
            <v>166557134620.93018</v>
          </cell>
        </row>
        <row r="123">
          <cell r="C123">
            <v>436316705558.50769</v>
          </cell>
          <cell r="I123">
            <v>0.24338615890822149</v>
          </cell>
          <cell r="J123">
            <v>0.5682890264216478</v>
          </cell>
          <cell r="M123">
            <v>0</v>
          </cell>
          <cell r="N123">
            <v>0.11979164810838699</v>
          </cell>
          <cell r="BF123">
            <v>179708195728.34216</v>
          </cell>
        </row>
        <row r="124">
          <cell r="C124">
            <v>472529925872.91699</v>
          </cell>
          <cell r="I124">
            <v>0.2443798858009274</v>
          </cell>
          <cell r="J124">
            <v>0.56946099644209602</v>
          </cell>
          <cell r="M124">
            <v>0</v>
          </cell>
          <cell r="N124">
            <v>0.11977418568707479</v>
          </cell>
          <cell r="BF124">
            <v>193888404392.69641</v>
          </cell>
        </row>
        <row r="125">
          <cell r="C125">
            <v>511476647350.4151</v>
          </cell>
          <cell r="I125">
            <v>0.24542794075797217</v>
          </cell>
          <cell r="J125">
            <v>0.5703829206438138</v>
          </cell>
          <cell r="M125">
            <v>0</v>
          </cell>
          <cell r="N125">
            <v>0.1198029895237317</v>
          </cell>
          <cell r="BF125">
            <v>209174849528.17511</v>
          </cell>
        </row>
        <row r="126">
          <cell r="C126">
            <v>553390474991.05981</v>
          </cell>
          <cell r="I126">
            <v>0.24656176968737736</v>
          </cell>
          <cell r="J126">
            <v>0.57104959646672659</v>
          </cell>
          <cell r="M126">
            <v>0</v>
          </cell>
          <cell r="N126">
            <v>0.11986767972345097</v>
          </cell>
          <cell r="BF126">
            <v>225723138927.62054</v>
          </cell>
        </row>
        <row r="127">
          <cell r="C127">
            <v>598437931233.66492</v>
          </cell>
          <cell r="I127">
            <v>0.24769805986249976</v>
          </cell>
          <cell r="J127">
            <v>0.57154069926701889</v>
          </cell>
          <cell r="M127">
            <v>0</v>
          </cell>
          <cell r="N127">
            <v>0.11997667788688104</v>
          </cell>
          <cell r="BF127">
            <v>243537821395.0968</v>
          </cell>
        </row>
        <row r="128">
          <cell r="C128">
            <v>646949715514.82788</v>
          </cell>
          <cell r="I128">
            <v>0.24894803890715178</v>
          </cell>
          <cell r="J128">
            <v>0.57178675444826532</v>
          </cell>
          <cell r="M128">
            <v>0</v>
          </cell>
          <cell r="N128">
            <v>0.12010794526439625</v>
          </cell>
          <cell r="BF128">
            <v>262785259379.21063</v>
          </cell>
        </row>
        <row r="129">
          <cell r="C129">
            <v>699889165397.29199</v>
          </cell>
          <cell r="I129">
            <v>0.2510475412532287</v>
          </cell>
          <cell r="J129">
            <v>0.57123954990114789</v>
          </cell>
          <cell r="M129">
            <v>0</v>
          </cell>
          <cell r="N129">
            <v>0.12013944247902394</v>
          </cell>
          <cell r="BF129">
            <v>284045869408.0791</v>
          </cell>
        </row>
        <row r="130">
          <cell r="C130">
            <v>756947996120.79675</v>
          </cell>
          <cell r="I130">
            <v>0.25322597730646884</v>
          </cell>
          <cell r="J130">
            <v>0.57049700630937139</v>
          </cell>
          <cell r="M130">
            <v>0</v>
          </cell>
          <cell r="N130">
            <v>0.12019039722627994</v>
          </cell>
          <cell r="BF130">
            <v>307055158921.37231</v>
          </cell>
        </row>
        <row r="131">
          <cell r="C131">
            <v>818192569441.99121</v>
          </cell>
          <cell r="I131">
            <v>0.25524421225240612</v>
          </cell>
          <cell r="J131">
            <v>0.56975318341238568</v>
          </cell>
          <cell r="M131">
            <v>0</v>
          </cell>
          <cell r="N131">
            <v>0.12029606226212324</v>
          </cell>
          <cell r="BF131">
            <v>331768653622.26862</v>
          </cell>
        </row>
        <row r="132">
          <cell r="C132">
            <v>884246970874.24426</v>
          </cell>
          <cell r="I132">
            <v>0.25738309225664452</v>
          </cell>
          <cell r="J132">
            <v>0.56880392705510296</v>
          </cell>
          <cell r="M132">
            <v>0</v>
          </cell>
          <cell r="N132">
            <v>0.12040830836745246</v>
          </cell>
          <cell r="BF132">
            <v>358539293833.19006</v>
          </cell>
        </row>
        <row r="133">
          <cell r="C133">
            <v>955101451327.33521</v>
          </cell>
          <cell r="I133">
            <v>0.25933095067664452</v>
          </cell>
          <cell r="J133">
            <v>0.56789716456715866</v>
          </cell>
          <cell r="M133">
            <v>0</v>
          </cell>
          <cell r="N133">
            <v>0.12057499377038433</v>
          </cell>
          <cell r="BF133">
            <v>387262625785.64294</v>
          </cell>
        </row>
        <row r="134">
          <cell r="C134">
            <v>1031565052472.8206</v>
          </cell>
          <cell r="I134">
            <v>0.26143455752566397</v>
          </cell>
          <cell r="J134">
            <v>0.56677583049866775</v>
          </cell>
          <cell r="M134">
            <v>0</v>
          </cell>
          <cell r="N134">
            <v>0.12073745962153708</v>
          </cell>
          <cell r="BF134">
            <v>418408964401.26862</v>
          </cell>
        </row>
        <row r="135">
          <cell r="C135">
            <v>1113588836874.5088</v>
          </cell>
          <cell r="I135">
            <v>0.26335394720555494</v>
          </cell>
          <cell r="J135">
            <v>0.56570834899698741</v>
          </cell>
          <cell r="M135">
            <v>0</v>
          </cell>
          <cell r="N135">
            <v>0.12094901560302572</v>
          </cell>
          <cell r="BF135">
            <v>451831572508.90363</v>
          </cell>
        </row>
        <row r="136">
          <cell r="C136">
            <v>1204481173335.0017</v>
          </cell>
          <cell r="I136">
            <v>0.26485586788350651</v>
          </cell>
          <cell r="J136">
            <v>0.56534950989827526</v>
          </cell>
          <cell r="M136">
            <v>0</v>
          </cell>
          <cell r="N136">
            <v>0.1209132168061207</v>
          </cell>
          <cell r="BF136">
            <v>488541751902.82849</v>
          </cell>
        </row>
        <row r="137">
          <cell r="C137">
            <v>1302041376640.2761</v>
          </cell>
          <cell r="I137">
            <v>0.26625196612910756</v>
          </cell>
          <cell r="J137">
            <v>0.56495796443050561</v>
          </cell>
          <cell r="M137">
            <v>0</v>
          </cell>
          <cell r="N137">
            <v>0.12093581216272696</v>
          </cell>
          <cell r="BF137">
            <v>527977775935.99036</v>
          </cell>
        </row>
        <row r="138">
          <cell r="C138">
            <v>1407168881728.1025</v>
          </cell>
          <cell r="I138">
            <v>0.26776546478919172</v>
          </cell>
          <cell r="J138">
            <v>0.56437189551703393</v>
          </cell>
          <cell r="M138">
            <v>0</v>
          </cell>
          <cell r="N138">
            <v>0.12097620917171051</v>
          </cell>
          <cell r="BF138">
            <v>570631033094.17737</v>
          </cell>
        </row>
        <row r="139">
          <cell r="C139">
            <v>1520077706778.1272</v>
          </cell>
          <cell r="I139">
            <v>0.26920667049393343</v>
          </cell>
          <cell r="J139">
            <v>0.56374625538330703</v>
          </cell>
          <cell r="M139">
            <v>0</v>
          </cell>
          <cell r="N139">
            <v>0.121062213823369</v>
          </cell>
          <cell r="BF139">
            <v>616498745900.85229</v>
          </cell>
        </row>
        <row r="140">
          <cell r="C140">
            <v>1641666845842.6062</v>
          </cell>
          <cell r="I140">
            <v>0.27072550415929664</v>
          </cell>
          <cell r="J140">
            <v>0.56297353791813953</v>
          </cell>
          <cell r="M140">
            <v>0</v>
          </cell>
          <cell r="N140">
            <v>0.1211658970563444</v>
          </cell>
          <cell r="BF140">
            <v>666053728158.74927</v>
          </cell>
        </row>
        <row r="141">
          <cell r="C141">
            <v>1772334474754.97</v>
          </cell>
          <cell r="I141">
            <v>0.27220461719165517</v>
          </cell>
          <cell r="J141">
            <v>0.56215154537858181</v>
          </cell>
          <cell r="M141">
            <v>0</v>
          </cell>
          <cell r="N141">
            <v>0.12130386317598715</v>
          </cell>
          <cell r="BF141">
            <v>719401109828.47656</v>
          </cell>
        </row>
        <row r="142">
          <cell r="C142">
            <v>1912959100274.425</v>
          </cell>
          <cell r="I142">
            <v>0.27372357072715608</v>
          </cell>
          <cell r="J142">
            <v>0.56122548669502859</v>
          </cell>
          <cell r="M142">
            <v>0</v>
          </cell>
          <cell r="N142">
            <v>0.12146030403347588</v>
          </cell>
          <cell r="BF142">
            <v>776972257744.83105</v>
          </cell>
        </row>
        <row r="143">
          <cell r="C143">
            <v>2064173118755.427</v>
          </cell>
          <cell r="I143">
            <v>0.27523448699429059</v>
          </cell>
          <cell r="J143">
            <v>0.56023835553455592</v>
          </cell>
          <cell r="M143">
            <v>0</v>
          </cell>
          <cell r="N143">
            <v>0.12164084771359857</v>
          </cell>
          <cell r="BF143">
            <v>839028452047.52124</v>
          </cell>
        </row>
        <row r="144">
          <cell r="C144">
            <v>2226808552300.374</v>
          </cell>
          <cell r="I144">
            <v>0.27674917678980937</v>
          </cell>
          <cell r="J144">
            <v>0.55918652008955216</v>
          </cell>
          <cell r="M144">
            <v>0</v>
          </cell>
          <cell r="N144">
            <v>0.12184138993327046</v>
          </cell>
          <cell r="BF144">
            <v>905927009581.96106</v>
          </cell>
        </row>
        <row r="145">
          <cell r="C145">
            <v>2401792896212.7607</v>
          </cell>
          <cell r="I145">
            <v>0.27828668423780217</v>
          </cell>
          <cell r="J145">
            <v>0.55806027220294396</v>
          </cell>
          <cell r="M145">
            <v>0</v>
          </cell>
          <cell r="N145">
            <v>0.122056761146697</v>
          </cell>
          <cell r="BF145">
            <v>978092395242.81653</v>
          </cell>
        </row>
        <row r="146">
          <cell r="C146">
            <v>2589878413060.4941</v>
          </cell>
          <cell r="I146">
            <v>0.27979340981525308</v>
          </cell>
          <cell r="J146">
            <v>0.55690563212384891</v>
          </cell>
          <cell r="M146">
            <v>0</v>
          </cell>
          <cell r="N146">
            <v>0.12229423852548583</v>
          </cell>
          <cell r="BF146">
            <v>1055857076932.1255</v>
          </cell>
        </row>
        <row r="147">
          <cell r="C147">
            <v>2792361500659.958</v>
          </cell>
          <cell r="I147">
            <v>0.28135303227908787</v>
          </cell>
          <cell r="J147">
            <v>0.55566211030747137</v>
          </cell>
          <cell r="M147">
            <v>0</v>
          </cell>
          <cell r="N147">
            <v>0.12253799556489904</v>
          </cell>
          <cell r="BF147">
            <v>1139823266394.0605</v>
          </cell>
        </row>
        <row r="148">
          <cell r="C148">
            <v>3009872520164.3774</v>
          </cell>
          <cell r="I148">
            <v>0.28284866195559977</v>
          </cell>
          <cell r="J148">
            <v>0.55442392317396083</v>
          </cell>
          <cell r="M148">
            <v>0</v>
          </cell>
          <cell r="N148">
            <v>0.12280644044016729</v>
          </cell>
          <cell r="BF148">
            <v>1230148441745.666</v>
          </cell>
        </row>
        <row r="149">
          <cell r="C149">
            <v>3244165998413.0005</v>
          </cell>
          <cell r="I149">
            <v>0.28442653760382508</v>
          </cell>
          <cell r="J149">
            <v>0.55308156973146561</v>
          </cell>
          <cell r="M149">
            <v>0</v>
          </cell>
          <cell r="N149">
            <v>0.12307319996786853</v>
          </cell>
          <cell r="BF149">
            <v>1327793081262.7671</v>
          </cell>
        </row>
        <row r="150">
          <cell r="C150">
            <v>3495697484979.3354</v>
          </cell>
          <cell r="I150">
            <v>0.28590841875980777</v>
          </cell>
          <cell r="J150">
            <v>0.55177605772752791</v>
          </cell>
          <cell r="M150">
            <v>0</v>
          </cell>
          <cell r="N150">
            <v>0.12336761791831773</v>
          </cell>
          <cell r="BF150">
            <v>1432724265798.6143</v>
          </cell>
        </row>
        <row r="151">
          <cell r="C151">
            <v>3766787240042.0981</v>
          </cell>
          <cell r="I151">
            <v>0.2875012039443961</v>
          </cell>
          <cell r="J151">
            <v>0.55035052112351335</v>
          </cell>
          <cell r="M151">
            <v>0</v>
          </cell>
          <cell r="N151">
            <v>0.12365286057051583</v>
          </cell>
          <cell r="BF151">
            <v>1546236724592.9778</v>
          </cell>
        </row>
        <row r="152">
          <cell r="C152">
            <v>4057650052487.9517</v>
          </cell>
          <cell r="I152">
            <v>0.28896709135847659</v>
          </cell>
          <cell r="J152">
            <v>0.54899140340814123</v>
          </cell>
          <cell r="M152">
            <v>0</v>
          </cell>
          <cell r="N152">
            <v>0.12396905414324799</v>
          </cell>
          <cell r="BF152">
            <v>1668101994942.7039</v>
          </cell>
        </row>
        <row r="153">
          <cell r="C153">
            <v>4371301390564.3354</v>
          </cell>
          <cell r="I153">
            <v>0.29057188340542478</v>
          </cell>
          <cell r="J153">
            <v>0.54749601687095351</v>
          </cell>
          <cell r="M153">
            <v>0</v>
          </cell>
          <cell r="N153">
            <v>0.12426897153318432</v>
          </cell>
          <cell r="BF153">
            <v>1800054191780.0332</v>
          </cell>
        </row>
        <row r="154">
          <cell r="C154">
            <v>4707746875342.4834</v>
          </cell>
          <cell r="I154">
            <v>0.29203691991158115</v>
          </cell>
          <cell r="J154">
            <v>0.54608179056824457</v>
          </cell>
          <cell r="M154">
            <v>0</v>
          </cell>
          <cell r="N154">
            <v>0.12460040226805029</v>
          </cell>
          <cell r="BF154">
            <v>1941659809100.9292</v>
          </cell>
        </row>
        <row r="155">
          <cell r="C155">
            <v>5078307614286.8867</v>
          </cell>
          <cell r="I155">
            <v>0.2938237567027786</v>
          </cell>
          <cell r="J155">
            <v>0.54459988321179653</v>
          </cell>
          <cell r="M155">
            <v>0</v>
          </cell>
          <cell r="N155">
            <v>0.12472303878869788</v>
          </cell>
          <cell r="BF155">
            <v>2098023364502.4268</v>
          </cell>
        </row>
        <row r="156">
          <cell r="C156">
            <v>5475915249097.1006</v>
          </cell>
          <cell r="I156">
            <v>0.29546882686104237</v>
          </cell>
          <cell r="J156">
            <v>0.5431896178788802</v>
          </cell>
          <cell r="M156">
            <v>0</v>
          </cell>
          <cell r="N156">
            <v>0.12488683721057385</v>
          </cell>
          <cell r="BF156">
            <v>2265966031318.4624</v>
          </cell>
        </row>
        <row r="157">
          <cell r="C157">
            <v>5904388014447.168</v>
          </cell>
          <cell r="I157">
            <v>0.29720382164454567</v>
          </cell>
          <cell r="J157">
            <v>0.54167548392864295</v>
          </cell>
          <cell r="M157">
            <v>0</v>
          </cell>
          <cell r="N157">
            <v>0.12504929289118591</v>
          </cell>
          <cell r="BF157">
            <v>2447590236657.1538</v>
          </cell>
        </row>
        <row r="158">
          <cell r="C158">
            <v>6364379803542.4902</v>
          </cell>
          <cell r="I158">
            <v>0.29882938114355134</v>
          </cell>
          <cell r="J158">
            <v>0.54021401981829698</v>
          </cell>
          <cell r="M158">
            <v>0</v>
          </cell>
          <cell r="N158">
            <v>0.12524439713007196</v>
          </cell>
          <cell r="BF158">
            <v>2642770704810.063</v>
          </cell>
        </row>
        <row r="159">
          <cell r="C159">
            <v>6859796611102.3857</v>
          </cell>
          <cell r="I159">
            <v>0.30051656516948166</v>
          </cell>
          <cell r="J159">
            <v>0.53867604361919008</v>
          </cell>
          <cell r="M159">
            <v>0</v>
          </cell>
          <cell r="N159">
            <v>0.12544039000762486</v>
          </cell>
          <cell r="BF159">
            <v>2853647372106.3716</v>
          </cell>
        </row>
        <row r="160">
          <cell r="C160">
            <v>7391936540269.9873</v>
          </cell>
          <cell r="I160">
            <v>0.30212525536412577</v>
          </cell>
          <cell r="J160">
            <v>0.53717189865977755</v>
          </cell>
          <cell r="M160">
            <v>0</v>
          </cell>
          <cell r="N160">
            <v>0.1256611576375315</v>
          </cell>
          <cell r="BF160">
            <v>3080464754393.7632</v>
          </cell>
        </row>
        <row r="161">
          <cell r="C161">
            <v>7843530333736.0898</v>
          </cell>
          <cell r="I161">
            <v>0.29300927387181541</v>
          </cell>
          <cell r="J161">
            <v>0.5438939881504512</v>
          </cell>
          <cell r="M161">
            <v>0</v>
          </cell>
          <cell r="N161">
            <v>0.12783070681279671</v>
          </cell>
          <cell r="BF161">
            <v>3239285345775.1138</v>
          </cell>
        </row>
        <row r="162">
          <cell r="C162">
            <v>8258437072043.8447</v>
          </cell>
          <cell r="I162">
            <v>0.27828838648652338</v>
          </cell>
          <cell r="J162">
            <v>0.55489345861476791</v>
          </cell>
          <cell r="M162">
            <v>0</v>
          </cell>
          <cell r="N162">
            <v>0.13104294113140924</v>
          </cell>
          <cell r="BF162">
            <v>3360440965160.252</v>
          </cell>
        </row>
        <row r="163">
          <cell r="C163">
            <v>8703657496607.1035</v>
          </cell>
          <cell r="I163">
            <v>0.26405302926677371</v>
          </cell>
          <cell r="J163">
            <v>0.56548330335742525</v>
          </cell>
          <cell r="M163">
            <v>0</v>
          </cell>
          <cell r="N163">
            <v>0.13419985959353206</v>
          </cell>
          <cell r="BF163">
            <v>3490631767917.3867</v>
          </cell>
        </row>
        <row r="164">
          <cell r="C164">
            <v>9181406310297.0859</v>
          </cell>
          <cell r="I164">
            <v>0.25031319277331987</v>
          </cell>
          <cell r="J164">
            <v>0.57565694305671944</v>
          </cell>
          <cell r="M164">
            <v>0</v>
          </cell>
          <cell r="N164">
            <v>0.13729825513691554</v>
          </cell>
          <cell r="BF164">
            <v>3630532555078.1167</v>
          </cell>
        </row>
        <row r="165">
          <cell r="C165">
            <v>9694059970941.6309</v>
          </cell>
          <cell r="I165">
            <v>0.23707581081286955</v>
          </cell>
          <cell r="J165">
            <v>0.58541024992713353</v>
          </cell>
          <cell r="M165">
            <v>0</v>
          </cell>
          <cell r="N165">
            <v>0.14033541187754875</v>
          </cell>
          <cell r="BF165">
            <v>3780868449173.1655</v>
          </cell>
        </row>
      </sheetData>
      <sheetData sheetId="15"/>
      <sheetData sheetId="16"/>
      <sheetData sheetId="17">
        <row r="40">
          <cell r="B40">
            <v>7.5</v>
          </cell>
          <cell r="K40">
            <v>40</v>
          </cell>
        </row>
        <row r="41">
          <cell r="B41">
            <v>9.5</v>
          </cell>
          <cell r="K41">
            <v>60</v>
          </cell>
        </row>
        <row r="42">
          <cell r="B42">
            <v>11.5</v>
          </cell>
          <cell r="K42">
            <v>140</v>
          </cell>
        </row>
        <row r="43">
          <cell r="B43">
            <v>14</v>
          </cell>
          <cell r="K43">
            <v>180</v>
          </cell>
        </row>
        <row r="44">
          <cell r="B44">
            <v>16.5</v>
          </cell>
          <cell r="K44">
            <v>188</v>
          </cell>
        </row>
        <row r="45">
          <cell r="B45">
            <v>18.5</v>
          </cell>
          <cell r="K45">
            <v>208</v>
          </cell>
        </row>
        <row r="46">
          <cell r="B46">
            <v>21</v>
          </cell>
          <cell r="K46">
            <v>248</v>
          </cell>
        </row>
        <row r="47">
          <cell r="B47">
            <v>23.5</v>
          </cell>
          <cell r="K47">
            <v>268</v>
          </cell>
        </row>
        <row r="48">
          <cell r="B48">
            <v>26</v>
          </cell>
          <cell r="K48">
            <v>348</v>
          </cell>
        </row>
        <row r="49">
          <cell r="B49">
            <v>28.5</v>
          </cell>
          <cell r="K49">
            <v>356</v>
          </cell>
        </row>
        <row r="50">
          <cell r="B50">
            <v>30.5</v>
          </cell>
          <cell r="K50">
            <v>376</v>
          </cell>
        </row>
        <row r="51">
          <cell r="B51">
            <v>32.5</v>
          </cell>
          <cell r="K51">
            <v>456</v>
          </cell>
        </row>
        <row r="52">
          <cell r="B52">
            <v>34.5</v>
          </cell>
          <cell r="K52">
            <v>476</v>
          </cell>
        </row>
        <row r="53">
          <cell r="B53">
            <v>36.5</v>
          </cell>
          <cell r="K53">
            <v>516</v>
          </cell>
        </row>
        <row r="54">
          <cell r="B54">
            <v>38.5</v>
          </cell>
          <cell r="K54">
            <v>524</v>
          </cell>
        </row>
        <row r="55">
          <cell r="B55">
            <v>40.5</v>
          </cell>
          <cell r="K55">
            <v>544</v>
          </cell>
        </row>
        <row r="56">
          <cell r="B56">
            <v>42.5</v>
          </cell>
          <cell r="K56">
            <v>584</v>
          </cell>
        </row>
        <row r="57">
          <cell r="B57">
            <v>44.5</v>
          </cell>
          <cell r="K57">
            <v>604</v>
          </cell>
        </row>
        <row r="58">
          <cell r="B58">
            <v>46.5</v>
          </cell>
          <cell r="K58">
            <v>684</v>
          </cell>
        </row>
        <row r="59">
          <cell r="B59">
            <v>49</v>
          </cell>
          <cell r="K59">
            <v>692</v>
          </cell>
        </row>
        <row r="60">
          <cell r="B60">
            <v>52</v>
          </cell>
          <cell r="K60">
            <v>712</v>
          </cell>
        </row>
        <row r="61">
          <cell r="B61">
            <v>55</v>
          </cell>
          <cell r="K61">
            <v>792</v>
          </cell>
        </row>
        <row r="62">
          <cell r="B62">
            <v>58</v>
          </cell>
          <cell r="K62">
            <v>812</v>
          </cell>
        </row>
        <row r="63">
          <cell r="B63">
            <v>61</v>
          </cell>
          <cell r="K63">
            <v>852</v>
          </cell>
        </row>
        <row r="64">
          <cell r="B64">
            <v>64</v>
          </cell>
          <cell r="K64">
            <v>860</v>
          </cell>
        </row>
        <row r="65">
          <cell r="B65">
            <v>67</v>
          </cell>
          <cell r="K65">
            <v>880</v>
          </cell>
        </row>
        <row r="66">
          <cell r="B66">
            <v>70</v>
          </cell>
          <cell r="K66">
            <v>920</v>
          </cell>
        </row>
        <row r="67">
          <cell r="B67">
            <v>73</v>
          </cell>
          <cell r="K67">
            <v>940</v>
          </cell>
        </row>
        <row r="68">
          <cell r="B68">
            <v>76</v>
          </cell>
          <cell r="K68">
            <v>1020</v>
          </cell>
        </row>
        <row r="69">
          <cell r="B69">
            <v>79</v>
          </cell>
          <cell r="K69">
            <v>1028</v>
          </cell>
        </row>
      </sheetData>
      <sheetData sheetId="18"/>
      <sheetData sheetId="19"/>
      <sheetData sheetId="20"/>
      <sheetData sheetId="21"/>
      <sheetData sheetId="22">
        <row r="6">
          <cell r="H6">
            <v>10.031625582702475</v>
          </cell>
          <cell r="S6">
            <v>0</v>
          </cell>
          <cell r="AD6">
            <v>0</v>
          </cell>
        </row>
        <row r="7">
          <cell r="H7">
            <v>46.043611585781839</v>
          </cell>
          <cell r="S7">
            <v>0</v>
          </cell>
          <cell r="AD7">
            <v>0</v>
          </cell>
        </row>
        <row r="8">
          <cell r="H8">
            <v>128.30674459120419</v>
          </cell>
          <cell r="S8">
            <v>0</v>
          </cell>
          <cell r="AD8">
            <v>0</v>
          </cell>
        </row>
        <row r="9">
          <cell r="H9">
            <v>281.15923971999308</v>
          </cell>
          <cell r="S9">
            <v>0</v>
          </cell>
          <cell r="AD9">
            <v>0</v>
          </cell>
        </row>
        <row r="10">
          <cell r="H10">
            <v>628.93369777564089</v>
          </cell>
          <cell r="S10">
            <v>0</v>
          </cell>
          <cell r="AD10">
            <v>0</v>
          </cell>
        </row>
        <row r="11">
          <cell r="H11">
            <v>1306.4282226935238</v>
          </cell>
          <cell r="S11">
            <v>0</v>
          </cell>
          <cell r="AD11">
            <v>0</v>
          </cell>
        </row>
        <row r="12">
          <cell r="H12">
            <v>2303.3556337434393</v>
          </cell>
          <cell r="S12">
            <v>0</v>
          </cell>
          <cell r="AD12">
            <v>0</v>
          </cell>
        </row>
        <row r="13">
          <cell r="H13">
            <v>3674.9585196381272</v>
          </cell>
          <cell r="S13">
            <v>0</v>
          </cell>
          <cell r="AD13">
            <v>0</v>
          </cell>
        </row>
        <row r="14">
          <cell r="H14">
            <v>5630.5276985619066</v>
          </cell>
          <cell r="S14">
            <v>0</v>
          </cell>
          <cell r="AD14">
            <v>0</v>
          </cell>
        </row>
        <row r="15">
          <cell r="H15">
            <v>8227.6331499042444</v>
          </cell>
          <cell r="S15">
            <v>0</v>
          </cell>
          <cell r="AD15">
            <v>0</v>
          </cell>
        </row>
        <row r="16">
          <cell r="H16">
            <v>11395.418697889854</v>
          </cell>
          <cell r="S16">
            <v>0</v>
          </cell>
          <cell r="AD16">
            <v>0</v>
          </cell>
        </row>
        <row r="17">
          <cell r="H17">
            <v>31559.440395472851</v>
          </cell>
          <cell r="S17">
            <v>0</v>
          </cell>
          <cell r="AD17">
            <v>0</v>
          </cell>
        </row>
        <row r="18">
          <cell r="H18">
            <v>54204.612367243288</v>
          </cell>
          <cell r="S18">
            <v>0</v>
          </cell>
          <cell r="AD18">
            <v>0</v>
          </cell>
        </row>
        <row r="19">
          <cell r="H19">
            <v>80574.475387499362</v>
          </cell>
          <cell r="S19">
            <v>0</v>
          </cell>
          <cell r="AD19">
            <v>0</v>
          </cell>
        </row>
        <row r="20">
          <cell r="H20">
            <v>124958.1514859562</v>
          </cell>
          <cell r="S20">
            <v>0</v>
          </cell>
          <cell r="AD20">
            <v>0</v>
          </cell>
        </row>
        <row r="21">
          <cell r="H21">
            <v>175549.33769476652</v>
          </cell>
          <cell r="S21">
            <v>0</v>
          </cell>
          <cell r="AD21">
            <v>0</v>
          </cell>
        </row>
        <row r="22">
          <cell r="H22">
            <v>244702.34860048519</v>
          </cell>
          <cell r="S22">
            <v>0</v>
          </cell>
          <cell r="AD22">
            <v>0</v>
          </cell>
        </row>
        <row r="23">
          <cell r="H23">
            <v>326778.68834878854</v>
          </cell>
          <cell r="S23">
            <v>0</v>
          </cell>
          <cell r="AD23">
            <v>0</v>
          </cell>
        </row>
        <row r="24">
          <cell r="H24">
            <v>437392.90008661296</v>
          </cell>
          <cell r="S24">
            <v>0</v>
          </cell>
          <cell r="AD24">
            <v>0</v>
          </cell>
        </row>
        <row r="25">
          <cell r="H25">
            <v>564008.69588493125</v>
          </cell>
          <cell r="S25">
            <v>0</v>
          </cell>
          <cell r="AD25">
            <v>0</v>
          </cell>
        </row>
        <row r="26">
          <cell r="H26">
            <v>710692.73216938158</v>
          </cell>
          <cell r="S26">
            <v>0</v>
          </cell>
          <cell r="AD26">
            <v>0</v>
          </cell>
        </row>
        <row r="27">
          <cell r="H27">
            <v>872195.25990862167</v>
          </cell>
          <cell r="S27">
            <v>0</v>
          </cell>
          <cell r="AD27">
            <v>0</v>
          </cell>
        </row>
        <row r="28">
          <cell r="H28">
            <v>1058132.5775627121</v>
          </cell>
          <cell r="S28">
            <v>0</v>
          </cell>
          <cell r="AD28">
            <v>0</v>
          </cell>
        </row>
        <row r="29">
          <cell r="H29">
            <v>1263208.8170628368</v>
          </cell>
          <cell r="S29">
            <v>0</v>
          </cell>
          <cell r="AD29">
            <v>0</v>
          </cell>
        </row>
        <row r="30">
          <cell r="H30">
            <v>1499698.5169362165</v>
          </cell>
          <cell r="S30">
            <v>0</v>
          </cell>
          <cell r="AD30">
            <v>0</v>
          </cell>
        </row>
        <row r="31">
          <cell r="H31">
            <v>1763298.8762385044</v>
          </cell>
          <cell r="S31">
            <v>0</v>
          </cell>
          <cell r="AD31">
            <v>0</v>
          </cell>
        </row>
        <row r="32">
          <cell r="H32">
            <v>2063418.6834529189</v>
          </cell>
          <cell r="S32">
            <v>0</v>
          </cell>
          <cell r="AD32">
            <v>0</v>
          </cell>
        </row>
        <row r="33">
          <cell r="H33">
            <v>2401059.431740866</v>
          </cell>
          <cell r="S33">
            <v>0</v>
          </cell>
          <cell r="AD33">
            <v>0</v>
          </cell>
        </row>
        <row r="34">
          <cell r="H34">
            <v>2778398.2486115512</v>
          </cell>
          <cell r="S34">
            <v>0</v>
          </cell>
          <cell r="AD34">
            <v>0</v>
          </cell>
        </row>
        <row r="35">
          <cell r="H35">
            <v>3204910.9302081275</v>
          </cell>
          <cell r="S35">
            <v>0</v>
          </cell>
          <cell r="AD35">
            <v>0</v>
          </cell>
        </row>
        <row r="36">
          <cell r="H36">
            <v>3674555.7349107657</v>
          </cell>
          <cell r="S36">
            <v>0</v>
          </cell>
          <cell r="AD36">
            <v>0</v>
          </cell>
        </row>
        <row r="37">
          <cell r="H37">
            <v>4211368.4460749738</v>
          </cell>
          <cell r="S37">
            <v>0</v>
          </cell>
          <cell r="AD37">
            <v>0</v>
          </cell>
        </row>
        <row r="38">
          <cell r="H38">
            <v>4794513.6282789819</v>
          </cell>
          <cell r="S38">
            <v>0</v>
          </cell>
          <cell r="AD38">
            <v>0</v>
          </cell>
        </row>
        <row r="39">
          <cell r="H39">
            <v>5468528.0503904372</v>
          </cell>
          <cell r="S39">
            <v>0</v>
          </cell>
          <cell r="AD39">
            <v>0</v>
          </cell>
        </row>
        <row r="40">
          <cell r="H40">
            <v>6198903.2696406245</v>
          </cell>
          <cell r="S40">
            <v>0</v>
          </cell>
          <cell r="AD40">
            <v>0</v>
          </cell>
        </row>
        <row r="41">
          <cell r="H41">
            <v>7037051.650694198</v>
          </cell>
          <cell r="S41">
            <v>0</v>
          </cell>
          <cell r="AD41">
            <v>0</v>
          </cell>
        </row>
        <row r="42">
          <cell r="H42">
            <v>7958026.4827069473</v>
          </cell>
          <cell r="S42">
            <v>0</v>
          </cell>
          <cell r="AD42">
            <v>0</v>
          </cell>
        </row>
        <row r="43">
          <cell r="H43">
            <v>9097043.7901689112</v>
          </cell>
          <cell r="S43">
            <v>0</v>
          </cell>
          <cell r="AD43">
            <v>0</v>
          </cell>
        </row>
        <row r="44">
          <cell r="H44">
            <v>10449660.920989977</v>
          </cell>
          <cell r="S44">
            <v>0</v>
          </cell>
          <cell r="AD44">
            <v>0</v>
          </cell>
        </row>
        <row r="45">
          <cell r="H45">
            <v>12019605.732841887</v>
          </cell>
          <cell r="S45">
            <v>0</v>
          </cell>
          <cell r="AD45">
            <v>0</v>
          </cell>
        </row>
        <row r="46">
          <cell r="H46">
            <v>13961314.052878257</v>
          </cell>
          <cell r="S46">
            <v>0</v>
          </cell>
          <cell r="AD46">
            <v>0</v>
          </cell>
        </row>
        <row r="47">
          <cell r="H47">
            <v>16078782.039259752</v>
          </cell>
          <cell r="S47">
            <v>807.43647238407402</v>
          </cell>
          <cell r="AD47">
            <v>0</v>
          </cell>
        </row>
        <row r="48">
          <cell r="H48">
            <v>18515068.671854541</v>
          </cell>
          <cell r="S48">
            <v>18027.511506004819</v>
          </cell>
          <cell r="AD48">
            <v>0</v>
          </cell>
        </row>
        <row r="49">
          <cell r="H49">
            <v>21168167.990561854</v>
          </cell>
          <cell r="S49">
            <v>37433.82940085599</v>
          </cell>
          <cell r="AD49">
            <v>0</v>
          </cell>
        </row>
        <row r="50">
          <cell r="H50">
            <v>24597312.285087492</v>
          </cell>
          <cell r="S50">
            <v>60941.12963609022</v>
          </cell>
          <cell r="AD50">
            <v>0</v>
          </cell>
        </row>
        <row r="51">
          <cell r="H51">
            <v>28348904.846807655</v>
          </cell>
          <cell r="S51">
            <v>87915.930739135059</v>
          </cell>
          <cell r="AD51">
            <v>0</v>
          </cell>
        </row>
        <row r="52">
          <cell r="H52">
            <v>32536828.674125515</v>
          </cell>
          <cell r="S52">
            <v>120867.24480189115</v>
          </cell>
          <cell r="AD52">
            <v>0</v>
          </cell>
        </row>
        <row r="53">
          <cell r="H53">
            <v>37194960.921904102</v>
          </cell>
          <cell r="S53">
            <v>160625.39055749998</v>
          </cell>
          <cell r="AD53">
            <v>0</v>
          </cell>
        </row>
        <row r="54">
          <cell r="H54">
            <v>43759002.315275162</v>
          </cell>
          <cell r="S54">
            <v>211928.47819406501</v>
          </cell>
          <cell r="AD54">
            <v>0</v>
          </cell>
        </row>
        <row r="55">
          <cell r="H55">
            <v>51149431.626385882</v>
          </cell>
          <cell r="S55">
            <v>291204.20695757412</v>
          </cell>
          <cell r="AD55">
            <v>0</v>
          </cell>
        </row>
        <row r="56">
          <cell r="H56">
            <v>59127832.965684623</v>
          </cell>
          <cell r="S56">
            <v>380950.43994621374</v>
          </cell>
          <cell r="AD56">
            <v>0</v>
          </cell>
        </row>
        <row r="57">
          <cell r="H57">
            <v>68209923.258581534</v>
          </cell>
          <cell r="S57">
            <v>539431.30023641337</v>
          </cell>
          <cell r="AD57">
            <v>0</v>
          </cell>
        </row>
        <row r="58">
          <cell r="H58">
            <v>78034566.367099538</v>
          </cell>
          <cell r="S58">
            <v>720753.37986142759</v>
          </cell>
          <cell r="AD58">
            <v>0</v>
          </cell>
        </row>
        <row r="59">
          <cell r="H59">
            <v>89049501.06369248</v>
          </cell>
          <cell r="S59">
            <v>2661675.684540615</v>
          </cell>
          <cell r="AD59">
            <v>0</v>
          </cell>
        </row>
        <row r="60">
          <cell r="H60">
            <v>101134441.03135206</v>
          </cell>
          <cell r="S60">
            <v>5181076.1722743884</v>
          </cell>
          <cell r="AD60">
            <v>0</v>
          </cell>
        </row>
        <row r="61">
          <cell r="H61">
            <v>114494510.7065808</v>
          </cell>
          <cell r="S61">
            <v>7965435.07696734</v>
          </cell>
          <cell r="AD61">
            <v>0</v>
          </cell>
        </row>
        <row r="62">
          <cell r="H62">
            <v>129357215.45692623</v>
          </cell>
          <cell r="S62">
            <v>11061504.659597371</v>
          </cell>
          <cell r="AD62">
            <v>0</v>
          </cell>
        </row>
        <row r="63">
          <cell r="H63">
            <v>145599729.61323553</v>
          </cell>
          <cell r="S63">
            <v>15727919.988985613</v>
          </cell>
          <cell r="AD63">
            <v>0</v>
          </cell>
        </row>
        <row r="64">
          <cell r="H64">
            <v>163981669.58168349</v>
          </cell>
          <cell r="S64">
            <v>21025172.305027306</v>
          </cell>
          <cell r="AD64">
            <v>0</v>
          </cell>
        </row>
        <row r="65">
          <cell r="H65">
            <v>183889063.60165554</v>
          </cell>
          <cell r="S65">
            <v>26750698.053047583</v>
          </cell>
          <cell r="AD65">
            <v>0</v>
          </cell>
        </row>
        <row r="66">
          <cell r="H66">
            <v>206443656.7174513</v>
          </cell>
          <cell r="S66">
            <v>33257386.572353568</v>
          </cell>
          <cell r="AD66">
            <v>0</v>
          </cell>
        </row>
        <row r="67">
          <cell r="H67">
            <v>231039661.56083989</v>
          </cell>
          <cell r="S67">
            <v>40349386.71089384</v>
          </cell>
          <cell r="AD67">
            <v>0</v>
          </cell>
        </row>
        <row r="68">
          <cell r="H68">
            <v>258771306.61084628</v>
          </cell>
          <cell r="S68">
            <v>48388703.111569859</v>
          </cell>
          <cell r="AD68">
            <v>0</v>
          </cell>
        </row>
        <row r="69">
          <cell r="H69">
            <v>289268401.46088678</v>
          </cell>
          <cell r="S69">
            <v>57253306.906739533</v>
          </cell>
          <cell r="AD69">
            <v>0</v>
          </cell>
        </row>
        <row r="70">
          <cell r="H70">
            <v>326230052.18837649</v>
          </cell>
          <cell r="S70">
            <v>68866760.436915427</v>
          </cell>
          <cell r="AD70">
            <v>0</v>
          </cell>
        </row>
        <row r="71">
          <cell r="H71">
            <v>368570832.62085736</v>
          </cell>
          <cell r="S71">
            <v>82651015.275315285</v>
          </cell>
          <cell r="AD71">
            <v>0</v>
          </cell>
        </row>
        <row r="72">
          <cell r="H72">
            <v>418249501.55817044</v>
          </cell>
          <cell r="S72">
            <v>99592546.786461234</v>
          </cell>
          <cell r="AD72">
            <v>0</v>
          </cell>
        </row>
        <row r="73">
          <cell r="H73">
            <v>476050496.9861716</v>
          </cell>
          <cell r="S73">
            <v>120044153.96159136</v>
          </cell>
          <cell r="AD73">
            <v>0</v>
          </cell>
        </row>
        <row r="74">
          <cell r="H74">
            <v>539959383.29714894</v>
          </cell>
          <cell r="S74">
            <v>142675314.09583202</v>
          </cell>
          <cell r="AD74">
            <v>0</v>
          </cell>
        </row>
        <row r="75">
          <cell r="H75">
            <v>611394112.15859175</v>
          </cell>
          <cell r="S75">
            <v>167988414.27221897</v>
          </cell>
          <cell r="AD75">
            <v>0</v>
          </cell>
        </row>
        <row r="76">
          <cell r="H76">
            <v>689903233.3245405</v>
          </cell>
          <cell r="S76">
            <v>195854527.49743876</v>
          </cell>
          <cell r="AD76">
            <v>0</v>
          </cell>
        </row>
        <row r="77">
          <cell r="H77">
            <v>777868584.5405705</v>
          </cell>
          <cell r="S77">
            <v>227223867.46578231</v>
          </cell>
          <cell r="AD77">
            <v>0</v>
          </cell>
        </row>
        <row r="78">
          <cell r="H78">
            <v>873748733.09941018</v>
          </cell>
          <cell r="S78">
            <v>261596158.3402566</v>
          </cell>
          <cell r="AD78">
            <v>0</v>
          </cell>
        </row>
        <row r="79">
          <cell r="H79">
            <v>981568598.706779</v>
          </cell>
          <cell r="S79">
            <v>300358590.95875239</v>
          </cell>
          <cell r="AD79">
            <v>0</v>
          </cell>
        </row>
        <row r="80">
          <cell r="H80">
            <v>1098401991.3934147</v>
          </cell>
          <cell r="S80">
            <v>342523090.27758873</v>
          </cell>
          <cell r="AD80">
            <v>0</v>
          </cell>
        </row>
        <row r="81">
          <cell r="H81">
            <v>1230939803.768295</v>
          </cell>
          <cell r="S81">
            <v>390509372.68281525</v>
          </cell>
          <cell r="AD81">
            <v>0</v>
          </cell>
        </row>
        <row r="82">
          <cell r="H82">
            <v>1375567438.4536414</v>
          </cell>
          <cell r="S82">
            <v>443085618.646083</v>
          </cell>
          <cell r="AD82">
            <v>0</v>
          </cell>
        </row>
        <row r="83">
          <cell r="H83">
            <v>1538892394.1887069</v>
          </cell>
          <cell r="S83">
            <v>502674462.97048318</v>
          </cell>
          <cell r="AD83">
            <v>0</v>
          </cell>
        </row>
        <row r="84">
          <cell r="H84">
            <v>1717690283.0640013</v>
          </cell>
          <cell r="S84">
            <v>568330784.3164978</v>
          </cell>
          <cell r="AD84">
            <v>0</v>
          </cell>
        </row>
        <row r="85">
          <cell r="H85">
            <v>1945374711.0938518</v>
          </cell>
          <cell r="S85">
            <v>642389329.47720551</v>
          </cell>
          <cell r="AD85">
            <v>0</v>
          </cell>
        </row>
        <row r="86">
          <cell r="H86">
            <v>2194200330.5131073</v>
          </cell>
          <cell r="S86">
            <v>724407293.01850712</v>
          </cell>
          <cell r="AD86">
            <v>0</v>
          </cell>
        </row>
        <row r="87">
          <cell r="H87">
            <v>2469787224.3151989</v>
          </cell>
          <cell r="S87">
            <v>825716124.82515788</v>
          </cell>
          <cell r="AD87">
            <v>0</v>
          </cell>
        </row>
        <row r="88">
          <cell r="H88">
            <v>2772297450.6922579</v>
          </cell>
          <cell r="S88">
            <v>944745119.15958047</v>
          </cell>
          <cell r="AD88">
            <v>0</v>
          </cell>
        </row>
        <row r="89">
          <cell r="H89">
            <v>3105628062.9102092</v>
          </cell>
          <cell r="S89">
            <v>1110084206.355041</v>
          </cell>
          <cell r="AD89">
            <v>0</v>
          </cell>
        </row>
        <row r="90">
          <cell r="H90">
            <v>3469960165.2478218</v>
          </cell>
          <cell r="S90">
            <v>1302897785.7379713</v>
          </cell>
          <cell r="AD90">
            <v>0</v>
          </cell>
        </row>
        <row r="91">
          <cell r="H91">
            <v>3865070712.953414</v>
          </cell>
          <cell r="S91">
            <v>1511662031.2760262</v>
          </cell>
          <cell r="AD91">
            <v>0</v>
          </cell>
        </row>
        <row r="92">
          <cell r="H92">
            <v>4298019999.6563702</v>
          </cell>
          <cell r="S92">
            <v>1739827372.3649254</v>
          </cell>
          <cell r="AD92">
            <v>0</v>
          </cell>
        </row>
        <row r="93">
          <cell r="H93">
            <v>4765165166.9219179</v>
          </cell>
          <cell r="S93">
            <v>1985743683.1712687</v>
          </cell>
          <cell r="AD93">
            <v>0</v>
          </cell>
        </row>
        <row r="94">
          <cell r="H94">
            <v>5278990874.6494064</v>
          </cell>
          <cell r="S94">
            <v>2255459706.0431848</v>
          </cell>
          <cell r="AD94">
            <v>0</v>
          </cell>
        </row>
        <row r="95">
          <cell r="H95">
            <v>5831124928.740922</v>
          </cell>
          <cell r="S95">
            <v>2545020466.4671917</v>
          </cell>
          <cell r="AD95">
            <v>0</v>
          </cell>
        </row>
        <row r="96">
          <cell r="H96">
            <v>6442492068.5940018</v>
          </cell>
          <cell r="S96">
            <v>2863746256.2812715</v>
          </cell>
          <cell r="AD96">
            <v>0</v>
          </cell>
        </row>
        <row r="97">
          <cell r="H97">
            <v>7096911121.9264059</v>
          </cell>
          <cell r="S97">
            <v>3204829754.5556884</v>
          </cell>
          <cell r="AD97">
            <v>0</v>
          </cell>
        </row>
        <row r="98">
          <cell r="H98">
            <v>7818288568.7708874</v>
          </cell>
          <cell r="S98">
            <v>3580819603.370636</v>
          </cell>
          <cell r="AD98">
            <v>0</v>
          </cell>
        </row>
        <row r="99">
          <cell r="H99">
            <v>8591061687.2067661</v>
          </cell>
          <cell r="S99">
            <v>3983498073.9876461</v>
          </cell>
          <cell r="AD99">
            <v>0</v>
          </cell>
        </row>
        <row r="100">
          <cell r="H100">
            <v>9442275598.4254723</v>
          </cell>
          <cell r="S100">
            <v>4425979072.7668953</v>
          </cell>
          <cell r="AD100">
            <v>0</v>
          </cell>
        </row>
        <row r="101">
          <cell r="H101">
            <v>10358815036.092316</v>
          </cell>
          <cell r="S101">
            <v>4902230329.2847099</v>
          </cell>
          <cell r="AD101">
            <v>0</v>
          </cell>
        </row>
        <row r="102">
          <cell r="H102">
            <v>11363981130.824614</v>
          </cell>
          <cell r="S102">
            <v>5423526087.0583401</v>
          </cell>
          <cell r="AD102">
            <v>0</v>
          </cell>
        </row>
        <row r="103">
          <cell r="H103">
            <v>12450155947.607523</v>
          </cell>
          <cell r="S103">
            <v>5986452195.4617853</v>
          </cell>
          <cell r="AD103">
            <v>0</v>
          </cell>
        </row>
        <row r="104">
          <cell r="H104">
            <v>13745641398.137959</v>
          </cell>
          <cell r="S104">
            <v>6600215314.2930937</v>
          </cell>
          <cell r="AD104">
            <v>0</v>
          </cell>
        </row>
        <row r="105">
          <cell r="H105">
            <v>15150261402.427084</v>
          </cell>
          <cell r="S105">
            <v>7265062603.2181301</v>
          </cell>
          <cell r="AD105">
            <v>0</v>
          </cell>
        </row>
        <row r="106">
          <cell r="H106">
            <v>16677827346.657118</v>
          </cell>
          <cell r="S106">
            <v>7987263264.5127878</v>
          </cell>
          <cell r="AD106">
            <v>0</v>
          </cell>
        </row>
        <row r="107">
          <cell r="H107">
            <v>18339373281.01511</v>
          </cell>
          <cell r="S107">
            <v>8771895785.5187054</v>
          </cell>
          <cell r="AD107">
            <v>0</v>
          </cell>
        </row>
        <row r="108">
          <cell r="H108">
            <v>20139388516.793167</v>
          </cell>
          <cell r="S108">
            <v>9621209115.0710411</v>
          </cell>
          <cell r="AD108">
            <v>0</v>
          </cell>
        </row>
        <row r="109">
          <cell r="H109">
            <v>22103211472.601891</v>
          </cell>
          <cell r="S109">
            <v>10546550030.191895</v>
          </cell>
          <cell r="AD109">
            <v>0</v>
          </cell>
        </row>
        <row r="110">
          <cell r="H110">
            <v>24222918834.504181</v>
          </cell>
          <cell r="S110">
            <v>11655466659.032661</v>
          </cell>
          <cell r="AD110">
            <v>0</v>
          </cell>
        </row>
        <row r="111">
          <cell r="H111">
            <v>26542176227.692024</v>
          </cell>
          <cell r="S111">
            <v>12866902708.150002</v>
          </cell>
          <cell r="AD111">
            <v>0</v>
          </cell>
        </row>
        <row r="112">
          <cell r="H112">
            <v>29036844300.335571</v>
          </cell>
          <cell r="S112">
            <v>14169615817.980864</v>
          </cell>
          <cell r="AD112">
            <v>0</v>
          </cell>
        </row>
        <row r="113">
          <cell r="H113">
            <v>31773818679.527847</v>
          </cell>
          <cell r="S113">
            <v>15596420151.414078</v>
          </cell>
          <cell r="AD113">
            <v>0</v>
          </cell>
        </row>
        <row r="114">
          <cell r="H114">
            <v>34708084033.427109</v>
          </cell>
          <cell r="S114">
            <v>17126041683.982929</v>
          </cell>
          <cell r="AD114">
            <v>0</v>
          </cell>
        </row>
        <row r="115">
          <cell r="H115">
            <v>37935721490.091476</v>
          </cell>
          <cell r="S115">
            <v>18805477815.211815</v>
          </cell>
          <cell r="AD115">
            <v>0</v>
          </cell>
        </row>
        <row r="116">
          <cell r="H116">
            <v>41395017662.832443</v>
          </cell>
          <cell r="S116">
            <v>20605452892.687534</v>
          </cell>
          <cell r="AD116">
            <v>0</v>
          </cell>
        </row>
        <row r="117">
          <cell r="H117">
            <v>45188856964.139671</v>
          </cell>
          <cell r="S117">
            <v>22576333491.964432</v>
          </cell>
          <cell r="AD117">
            <v>0</v>
          </cell>
        </row>
        <row r="118">
          <cell r="H118">
            <v>49265566323.36866</v>
          </cell>
          <cell r="S118">
            <v>24693784273.834629</v>
          </cell>
          <cell r="AD118">
            <v>0</v>
          </cell>
        </row>
        <row r="119">
          <cell r="H119">
            <v>53721500934.150185</v>
          </cell>
          <cell r="S119">
            <v>27005104993.454674</v>
          </cell>
          <cell r="AD119">
            <v>0</v>
          </cell>
        </row>
        <row r="120">
          <cell r="H120">
            <v>58522750938.006615</v>
          </cell>
          <cell r="S120">
            <v>29494648099.374268</v>
          </cell>
          <cell r="AD120">
            <v>0</v>
          </cell>
        </row>
        <row r="121">
          <cell r="H121">
            <v>63753793448.686333</v>
          </cell>
          <cell r="S121">
            <v>32204073256.421181</v>
          </cell>
          <cell r="AD121">
            <v>0</v>
          </cell>
        </row>
        <row r="122">
          <cell r="H122">
            <v>69404919161.98056</v>
          </cell>
          <cell r="S122">
            <v>35129548339.999313</v>
          </cell>
          <cell r="AD122">
            <v>0</v>
          </cell>
        </row>
        <row r="123">
          <cell r="H123">
            <v>75543052080.694748</v>
          </cell>
          <cell r="S123">
            <v>38304363922.509491</v>
          </cell>
          <cell r="AD123">
            <v>0</v>
          </cell>
        </row>
        <row r="124">
          <cell r="H124">
            <v>82190642340.49295</v>
          </cell>
          <cell r="S124">
            <v>41740368932.22052</v>
          </cell>
          <cell r="AD124">
            <v>0</v>
          </cell>
        </row>
        <row r="125">
          <cell r="H125">
            <v>89389960840.127899</v>
          </cell>
          <cell r="S125">
            <v>45459069025.175346</v>
          </cell>
          <cell r="AD125">
            <v>0</v>
          </cell>
        </row>
        <row r="126">
          <cell r="H126">
            <v>97205407748.913162</v>
          </cell>
          <cell r="S126">
            <v>49492748114.458351</v>
          </cell>
          <cell r="AD126">
            <v>0</v>
          </cell>
        </row>
        <row r="127">
          <cell r="H127">
            <v>105645777609.11621</v>
          </cell>
          <cell r="S127">
            <v>53846880376.950912</v>
          </cell>
          <cell r="AD127">
            <v>0</v>
          </cell>
        </row>
        <row r="128">
          <cell r="H128">
            <v>114829411689.1122</v>
          </cell>
          <cell r="S128">
            <v>58580005654.072533</v>
          </cell>
          <cell r="AD128">
            <v>0</v>
          </cell>
        </row>
        <row r="129">
          <cell r="H129">
            <v>125556092968.2204</v>
          </cell>
          <cell r="S129">
            <v>63676317810.82856</v>
          </cell>
          <cell r="AD129">
            <v>0</v>
          </cell>
        </row>
        <row r="130">
          <cell r="H130">
            <v>137252918885.26091</v>
          </cell>
          <cell r="S130">
            <v>69227712782.649353</v>
          </cell>
          <cell r="AD130">
            <v>0</v>
          </cell>
        </row>
        <row r="131">
          <cell r="H131">
            <v>149818638147.04718</v>
          </cell>
          <cell r="S131">
            <v>75190648844.867081</v>
          </cell>
          <cell r="AD131">
            <v>0</v>
          </cell>
        </row>
        <row r="132">
          <cell r="H132">
            <v>163549599428.57254</v>
          </cell>
          <cell r="S132">
            <v>81699009143.164474</v>
          </cell>
          <cell r="AD132">
            <v>0</v>
          </cell>
        </row>
        <row r="133">
          <cell r="H133">
            <v>178266079345.22513</v>
          </cell>
          <cell r="S133">
            <v>88674496995.504623</v>
          </cell>
          <cell r="AD133">
            <v>0</v>
          </cell>
        </row>
        <row r="134">
          <cell r="H134">
            <v>194375505555.47476</v>
          </cell>
          <cell r="S134">
            <v>96300787861.139282</v>
          </cell>
          <cell r="AD134">
            <v>0</v>
          </cell>
        </row>
        <row r="135">
          <cell r="H135">
            <v>211643288250.09018</v>
          </cell>
          <cell r="S135">
            <v>104475392644.47023</v>
          </cell>
          <cell r="AD135">
            <v>0</v>
          </cell>
        </row>
        <row r="136">
          <cell r="H136">
            <v>230496156838.71161</v>
          </cell>
          <cell r="S136">
            <v>114280570377.58118</v>
          </cell>
          <cell r="AD136">
            <v>0</v>
          </cell>
        </row>
        <row r="137">
          <cell r="H137">
            <v>250748592321.46017</v>
          </cell>
          <cell r="S137">
            <v>124812271877.58958</v>
          </cell>
          <cell r="AD137">
            <v>0</v>
          </cell>
        </row>
        <row r="138">
          <cell r="H138">
            <v>272804589310.29898</v>
          </cell>
          <cell r="S138">
            <v>136271514927.82587</v>
          </cell>
          <cell r="AD138">
            <v>0</v>
          </cell>
        </row>
        <row r="139">
          <cell r="H139">
            <v>296547492090.68066</v>
          </cell>
          <cell r="S139">
            <v>148604170848.01855</v>
          </cell>
          <cell r="AD139">
            <v>0</v>
          </cell>
        </row>
        <row r="140">
          <cell r="H140">
            <v>322342351880.00677</v>
          </cell>
          <cell r="S140">
            <v>161992585658.96857</v>
          </cell>
          <cell r="AD140">
            <v>0</v>
          </cell>
        </row>
        <row r="141">
          <cell r="H141">
            <v>350165969781.46014</v>
          </cell>
          <cell r="S141">
            <v>176428925352.34824</v>
          </cell>
          <cell r="AD141">
            <v>0</v>
          </cell>
        </row>
        <row r="142">
          <cell r="H142">
            <v>380323927477.58771</v>
          </cell>
          <cell r="S142">
            <v>192066860784.37036</v>
          </cell>
          <cell r="AD142">
            <v>0</v>
          </cell>
        </row>
        <row r="143">
          <cell r="H143">
            <v>412916867661.09442</v>
          </cell>
          <cell r="S143">
            <v>208959823052.76361</v>
          </cell>
          <cell r="AD143">
            <v>0</v>
          </cell>
        </row>
        <row r="144">
          <cell r="H144">
            <v>448165133164.30591</v>
          </cell>
          <cell r="S144">
            <v>227220242395.07758</v>
          </cell>
          <cell r="AD144">
            <v>0</v>
          </cell>
        </row>
        <row r="145">
          <cell r="H145">
            <v>486330562783.63599</v>
          </cell>
          <cell r="S145">
            <v>246981213904.51822</v>
          </cell>
          <cell r="AD145">
            <v>0</v>
          </cell>
        </row>
        <row r="146">
          <cell r="H146">
            <v>527516142565.34509</v>
          </cell>
          <cell r="S146">
            <v>268298258935.2724</v>
          </cell>
          <cell r="AD146">
            <v>0</v>
          </cell>
        </row>
        <row r="147">
          <cell r="H147">
            <v>572190632600.82104</v>
          </cell>
          <cell r="S147">
            <v>291406652517.81573</v>
          </cell>
          <cell r="AD147">
            <v>0</v>
          </cell>
        </row>
        <row r="148">
          <cell r="H148">
            <v>620299877325.59216</v>
          </cell>
          <cell r="S148">
            <v>316285591119.25134</v>
          </cell>
          <cell r="AD148">
            <v>0</v>
          </cell>
        </row>
        <row r="149">
          <cell r="H149">
            <v>672575317453.00293</v>
          </cell>
          <cell r="S149">
            <v>343299980277.76855</v>
          </cell>
          <cell r="AD149">
            <v>0</v>
          </cell>
        </row>
        <row r="150">
          <cell r="H150">
            <v>728756634152.9895</v>
          </cell>
          <cell r="S150">
            <v>372328759709.54224</v>
          </cell>
          <cell r="AD150">
            <v>0</v>
          </cell>
        </row>
        <row r="151">
          <cell r="H151">
            <v>789905715303.64124</v>
          </cell>
          <cell r="S151">
            <v>403899820347.40057</v>
          </cell>
          <cell r="AD151">
            <v>0</v>
          </cell>
        </row>
        <row r="152">
          <cell r="H152">
            <v>855495953011.56348</v>
          </cell>
          <cell r="S152">
            <v>437762483741.82416</v>
          </cell>
          <cell r="AD152">
            <v>0</v>
          </cell>
        </row>
        <row r="153">
          <cell r="H153">
            <v>927001794078.97961</v>
          </cell>
          <cell r="S153">
            <v>474648034382.90295</v>
          </cell>
          <cell r="AD153">
            <v>0</v>
          </cell>
        </row>
        <row r="154">
          <cell r="H154">
            <v>1003639856951.3745</v>
          </cell>
          <cell r="S154">
            <v>514180988711.04999</v>
          </cell>
          <cell r="AD154">
            <v>0</v>
          </cell>
        </row>
        <row r="155">
          <cell r="H155">
            <v>1090399162170.2795</v>
          </cell>
          <cell r="S155">
            <v>559175493950.7887</v>
          </cell>
          <cell r="AD155">
            <v>0</v>
          </cell>
        </row>
        <row r="156">
          <cell r="H156">
            <v>1183477863846.3159</v>
          </cell>
          <cell r="S156">
            <v>607444999145.04224</v>
          </cell>
          <cell r="AD156">
            <v>0</v>
          </cell>
        </row>
        <row r="157">
          <cell r="H157">
            <v>1284700246296.0796</v>
          </cell>
          <cell r="S157">
            <v>659900992139.27136</v>
          </cell>
          <cell r="AD157">
            <v>0</v>
          </cell>
        </row>
        <row r="158">
          <cell r="H158">
            <v>1393476757748.2275</v>
          </cell>
          <cell r="S158">
            <v>716264574364.22083</v>
          </cell>
          <cell r="AD158">
            <v>0</v>
          </cell>
        </row>
        <row r="159">
          <cell r="H159">
            <v>1511545131166.385</v>
          </cell>
          <cell r="S159">
            <v>777406191803.77051</v>
          </cell>
          <cell r="AD159">
            <v>0</v>
          </cell>
        </row>
        <row r="160">
          <cell r="H160">
            <v>1638629847515.1782</v>
          </cell>
          <cell r="S160">
            <v>843203706217.93677</v>
          </cell>
          <cell r="AD160">
            <v>0</v>
          </cell>
        </row>
        <row r="161">
          <cell r="H161">
            <v>1686662628404.9209</v>
          </cell>
          <cell r="S161">
            <v>868072452702.53589</v>
          </cell>
          <cell r="AD161">
            <v>0</v>
          </cell>
        </row>
        <row r="162">
          <cell r="H162">
            <v>1686662628404.9209</v>
          </cell>
          <cell r="S162">
            <v>868072452702.53589</v>
          </cell>
          <cell r="AD162">
            <v>0</v>
          </cell>
        </row>
        <row r="163">
          <cell r="H163">
            <v>1686662628404.9209</v>
          </cell>
          <cell r="S163">
            <v>868072452702.53589</v>
          </cell>
          <cell r="AD163">
            <v>0</v>
          </cell>
        </row>
        <row r="164">
          <cell r="H164">
            <v>1686662628404.9209</v>
          </cell>
          <cell r="S164">
            <v>868072452702.53589</v>
          </cell>
          <cell r="AD164">
            <v>0</v>
          </cell>
        </row>
        <row r="165">
          <cell r="H165">
            <v>1686662628404.9209</v>
          </cell>
          <cell r="S165">
            <v>868072452702.53589</v>
          </cell>
          <cell r="AD165">
            <v>0</v>
          </cell>
        </row>
      </sheetData>
      <sheetData sheetId="23"/>
      <sheetData sheetId="24">
        <row r="4">
          <cell r="L4">
            <v>1040.8294985581833</v>
          </cell>
        </row>
        <row r="5">
          <cell r="L5">
            <v>2156.3629341378019</v>
          </cell>
        </row>
        <row r="6">
          <cell r="L6">
            <v>3351.9620669639753</v>
          </cell>
        </row>
        <row r="7">
          <cell r="L7">
            <v>4633.3734893584715</v>
          </cell>
        </row>
        <row r="8">
          <cell r="L8">
            <v>6006.7562464717812</v>
          </cell>
        </row>
        <row r="9">
          <cell r="L9">
            <v>7478.7114394507489</v>
          </cell>
        </row>
        <row r="10">
          <cell r="L10">
            <v>9056.3139533280973</v>
          </cell>
        </row>
        <row r="11">
          <cell r="L11">
            <v>10747.146462132385</v>
          </cell>
        </row>
        <row r="12">
          <cell r="L12">
            <v>12559.335874662482</v>
          </cell>
        </row>
        <row r="13">
          <cell r="L13">
            <v>14501.592396101476</v>
          </cell>
        </row>
        <row r="14">
          <cell r="L14">
            <v>15725.808821776103</v>
          </cell>
        </row>
        <row r="15">
          <cell r="L15">
            <v>17037.891499215206</v>
          </cell>
        </row>
        <row r="16">
          <cell r="L16">
            <v>18444.146893548001</v>
          </cell>
        </row>
        <row r="17">
          <cell r="L17">
            <v>19951.334106742397</v>
          </cell>
        </row>
        <row r="18">
          <cell r="L18">
            <v>21566.697364918182</v>
          </cell>
        </row>
        <row r="19">
          <cell r="L19">
            <v>23298.000837387157</v>
          </cell>
        </row>
        <row r="20">
          <cell r="L20">
            <v>25153.565954776335</v>
          </cell>
        </row>
        <row r="21">
          <cell r="L21">
            <v>27142.3114056021</v>
          </cell>
        </row>
        <row r="22">
          <cell r="L22">
            <v>29273.796003536929</v>
          </cell>
        </row>
        <row r="23">
          <cell r="L23">
            <v>31558.264631408318</v>
          </cell>
        </row>
        <row r="24">
          <cell r="L24">
            <v>34006.697482757576</v>
          </cell>
        </row>
        <row r="25">
          <cell r="L25">
            <v>36630.862837635774</v>
          </cell>
        </row>
        <row r="26">
          <cell r="L26">
            <v>39443.373626301356</v>
          </cell>
        </row>
        <row r="27">
          <cell r="L27">
            <v>42457.748052690164</v>
          </cell>
        </row>
        <row r="28">
          <cell r="L28">
            <v>45688.47456904174</v>
          </cell>
        </row>
        <row r="29">
          <cell r="L29">
            <v>49151.081513979683</v>
          </cell>
        </row>
        <row r="30">
          <cell r="L30">
            <v>52862.211748758047</v>
          </cell>
        </row>
        <row r="31">
          <cell r="L31">
            <v>56839.702650409563</v>
          </cell>
        </row>
        <row r="32">
          <cell r="L32">
            <v>61102.671846279212</v>
          </cell>
        </row>
        <row r="33">
          <cell r="L33">
            <v>65671.609102022005</v>
          </cell>
        </row>
        <row r="34">
          <cell r="L34">
            <v>68937.204140567366</v>
          </cell>
        </row>
        <row r="35">
          <cell r="L35">
            <v>72437.182242270501</v>
          </cell>
        </row>
        <row r="36">
          <cell r="L36">
            <v>76188.365891134046</v>
          </cell>
        </row>
        <row r="37">
          <cell r="L37">
            <v>80208.784979086064</v>
          </cell>
        </row>
        <row r="38">
          <cell r="L38">
            <v>84517.763465827418</v>
          </cell>
        </row>
        <row r="39">
          <cell r="L39">
            <v>89136.012258556584</v>
          </cell>
        </row>
        <row r="40">
          <cell r="L40">
            <v>94085.728757993988</v>
          </cell>
        </row>
        <row r="41">
          <cell r="L41">
            <v>99390.703549169004</v>
          </cell>
        </row>
        <row r="42">
          <cell r="L42">
            <v>105076.43474977443</v>
          </cell>
        </row>
        <row r="43">
          <cell r="L43">
            <v>111169.08679467735</v>
          </cell>
        </row>
        <row r="44">
          <cell r="L44">
            <v>117698.9404257561</v>
          </cell>
        </row>
        <row r="45">
          <cell r="L45">
            <v>124697.46426179264</v>
          </cell>
        </row>
        <row r="46">
          <cell r="L46">
            <v>132198.29638618429</v>
          </cell>
        </row>
        <row r="47">
          <cell r="L47">
            <v>140237.48920404696</v>
          </cell>
        </row>
        <row r="48">
          <cell r="L48">
            <v>148853.68272644453</v>
          </cell>
        </row>
        <row r="49">
          <cell r="L49">
            <v>158088.29029182732</v>
          </cell>
        </row>
        <row r="50">
          <cell r="L50">
            <v>167985.69761734159</v>
          </cell>
        </row>
        <row r="51">
          <cell r="L51">
            <v>178593.47613674004</v>
          </cell>
        </row>
        <row r="52">
          <cell r="L52">
            <v>189962.61165029381</v>
          </cell>
        </row>
        <row r="53">
          <cell r="L53">
            <v>202383.96146083379</v>
          </cell>
        </row>
        <row r="54">
          <cell r="L54">
            <v>215986.18899579954</v>
          </cell>
        </row>
        <row r="55">
          <cell r="L55">
            <v>230564.69549915651</v>
          </cell>
        </row>
        <row r="56">
          <cell r="L56">
            <v>246189.55189286708</v>
          </cell>
        </row>
        <row r="57">
          <cell r="L57">
            <v>262935.85833158676</v>
          </cell>
        </row>
        <row r="58">
          <cell r="L58">
            <v>280884.10516810708</v>
          </cell>
        </row>
        <row r="59">
          <cell r="L59">
            <v>300120.55982654041</v>
          </cell>
        </row>
        <row r="60">
          <cell r="L60">
            <v>320737.68144273222</v>
          </cell>
        </row>
        <row r="61">
          <cell r="L61">
            <v>342834.56526484963</v>
          </cell>
        </row>
        <row r="62">
          <cell r="L62">
            <v>366517.41895014304</v>
          </cell>
        </row>
        <row r="63">
          <cell r="L63">
            <v>391900.07304716995</v>
          </cell>
        </row>
        <row r="64">
          <cell r="L64">
            <v>419104.52811710152</v>
          </cell>
        </row>
        <row r="65">
          <cell r="L65">
            <v>448261.54112381523</v>
          </cell>
        </row>
        <row r="66">
          <cell r="L66">
            <v>479511.25391123653</v>
          </cell>
        </row>
        <row r="67">
          <cell r="L67">
            <v>513003.86678867572</v>
          </cell>
        </row>
        <row r="68">
          <cell r="L68">
            <v>548900.36046171642</v>
          </cell>
        </row>
        <row r="69">
          <cell r="L69">
            <v>577803.58310127468</v>
          </cell>
        </row>
        <row r="70">
          <cell r="L70">
            <v>607943.92330489017</v>
          </cell>
        </row>
        <row r="71">
          <cell r="L71">
            <v>640247.54008694098</v>
          </cell>
        </row>
        <row r="72">
          <cell r="L72">
            <v>674869.69929788506</v>
          </cell>
        </row>
        <row r="73">
          <cell r="L73">
            <v>711976.8107558816</v>
          </cell>
        </row>
        <row r="74">
          <cell r="L74">
            <v>751747.22808793839</v>
          </cell>
        </row>
        <row r="75">
          <cell r="L75">
            <v>794372.10597843048</v>
          </cell>
        </row>
        <row r="76">
          <cell r="L76">
            <v>840056.31894530985</v>
          </cell>
        </row>
        <row r="77">
          <cell r="L77">
            <v>889019.44606006751</v>
          </cell>
        </row>
        <row r="78">
          <cell r="L78">
            <v>941513.97481558973</v>
          </cell>
        </row>
        <row r="79">
          <cell r="L79">
            <v>1009280.3724296836</v>
          </cell>
        </row>
        <row r="80">
          <cell r="L80">
            <v>1081910.5990441521</v>
          </cell>
        </row>
        <row r="81">
          <cell r="L81">
            <v>1159753.7485075367</v>
          </cell>
        </row>
        <row r="82">
          <cell r="L82">
            <v>1243183.9703426384</v>
          </cell>
        </row>
        <row r="83">
          <cell r="L83">
            <v>1332602.2680790171</v>
          </cell>
        </row>
        <row r="84">
          <cell r="L84">
            <v>1428438.426658036</v>
          </cell>
        </row>
        <row r="85">
          <cell r="L85">
            <v>1531153.0781744474</v>
          </cell>
        </row>
        <row r="86">
          <cell r="L86">
            <v>1641239.9158834047</v>
          </cell>
        </row>
        <row r="87">
          <cell r="L87">
            <v>1759228.0671144</v>
          </cell>
        </row>
        <row r="88">
          <cell r="L88">
            <v>1877216.2183453953</v>
          </cell>
        </row>
        <row r="89">
          <cell r="L89">
            <v>1995204.3695763906</v>
          </cell>
        </row>
        <row r="90">
          <cell r="L90">
            <v>2113192.5208073859</v>
          </cell>
        </row>
        <row r="91">
          <cell r="L91">
            <v>2231180.672038381</v>
          </cell>
        </row>
        <row r="92">
          <cell r="L92">
            <v>2349168.8232693761</v>
          </cell>
        </row>
        <row r="93">
          <cell r="L93">
            <v>2467156.9745003711</v>
          </cell>
        </row>
        <row r="94">
          <cell r="L94">
            <v>2585145.1257313662</v>
          </cell>
        </row>
        <row r="95">
          <cell r="L95">
            <v>2703133.2769623613</v>
          </cell>
        </row>
        <row r="96">
          <cell r="L96">
            <v>2821121.4281933564</v>
          </cell>
        </row>
        <row r="97">
          <cell r="L97">
            <v>2939109.5794243515</v>
          </cell>
        </row>
        <row r="98">
          <cell r="L98">
            <v>3057097.7306553465</v>
          </cell>
        </row>
        <row r="99">
          <cell r="L99">
            <v>3175085.8818863416</v>
          </cell>
        </row>
        <row r="100">
          <cell r="L100">
            <v>3293074.0331173367</v>
          </cell>
        </row>
        <row r="101">
          <cell r="L101">
            <v>3411062.1843483318</v>
          </cell>
        </row>
        <row r="102">
          <cell r="L102">
            <v>3529050.3355793268</v>
          </cell>
        </row>
        <row r="103">
          <cell r="L103">
            <v>3647038.4868103219</v>
          </cell>
        </row>
        <row r="104">
          <cell r="L104">
            <v>3765026.638041317</v>
          </cell>
        </row>
        <row r="105">
          <cell r="L105">
            <v>3883014.7892723121</v>
          </cell>
        </row>
        <row r="106">
          <cell r="L106">
            <v>4001002.9405033072</v>
          </cell>
        </row>
        <row r="107">
          <cell r="L107">
            <v>4118991.0917343022</v>
          </cell>
        </row>
        <row r="108">
          <cell r="L108">
            <v>4236979.2429652978</v>
          </cell>
        </row>
        <row r="109">
          <cell r="L109">
            <v>4354967.3941962933</v>
          </cell>
        </row>
        <row r="110">
          <cell r="L110">
            <v>4472955.5454272889</v>
          </cell>
        </row>
        <row r="111">
          <cell r="L111">
            <v>4590943.6966582844</v>
          </cell>
        </row>
        <row r="112">
          <cell r="L112">
            <v>4708931.8478892799</v>
          </cell>
        </row>
        <row r="113">
          <cell r="L113">
            <v>4826919.9991202755</v>
          </cell>
        </row>
        <row r="114">
          <cell r="L114">
            <v>4944908.150351271</v>
          </cell>
        </row>
        <row r="115">
          <cell r="L115">
            <v>5062896.3015822666</v>
          </cell>
        </row>
        <row r="116">
          <cell r="L116">
            <v>5180884.4528132621</v>
          </cell>
        </row>
        <row r="117">
          <cell r="L117">
            <v>5298872.6040442577</v>
          </cell>
        </row>
        <row r="118">
          <cell r="L118">
            <v>5416860.7552752532</v>
          </cell>
        </row>
        <row r="119">
          <cell r="L119">
            <v>5534848.9065062487</v>
          </cell>
        </row>
        <row r="120">
          <cell r="L120">
            <v>5652837.0577372443</v>
          </cell>
        </row>
        <row r="121">
          <cell r="L121">
            <v>5770825.2089682398</v>
          </cell>
        </row>
        <row r="122">
          <cell r="L122">
            <v>5888813.3601992354</v>
          </cell>
        </row>
        <row r="123">
          <cell r="L123">
            <v>6006801.5114302309</v>
          </cell>
        </row>
        <row r="124">
          <cell r="L124">
            <v>6124789.6626612265</v>
          </cell>
        </row>
        <row r="125">
          <cell r="L125">
            <v>6242777.813892222</v>
          </cell>
        </row>
        <row r="126">
          <cell r="L126">
            <v>6360765.9651232176</v>
          </cell>
        </row>
        <row r="127">
          <cell r="L127">
            <v>6478754.1163542131</v>
          </cell>
        </row>
        <row r="128">
          <cell r="L128">
            <v>6596742.2675852086</v>
          </cell>
        </row>
        <row r="129">
          <cell r="L129">
            <v>6714730.4188162042</v>
          </cell>
        </row>
        <row r="130">
          <cell r="L130">
            <v>6832718.5700471997</v>
          </cell>
        </row>
        <row r="131">
          <cell r="L131">
            <v>6950706.7212781953</v>
          </cell>
        </row>
        <row r="132">
          <cell r="L132">
            <v>7068694.8725091908</v>
          </cell>
        </row>
        <row r="133">
          <cell r="L133">
            <v>7186683.0237401864</v>
          </cell>
        </row>
        <row r="134">
          <cell r="L134">
            <v>7304671.1749711819</v>
          </cell>
        </row>
        <row r="135">
          <cell r="L135">
            <v>7422659.3262021774</v>
          </cell>
        </row>
        <row r="136">
          <cell r="L136">
            <v>7540647.477433173</v>
          </cell>
        </row>
        <row r="137">
          <cell r="L137">
            <v>7658635.6286641685</v>
          </cell>
        </row>
        <row r="138">
          <cell r="L138">
            <v>7776623.7798951641</v>
          </cell>
        </row>
        <row r="139">
          <cell r="L139">
            <v>7894611.9311261596</v>
          </cell>
        </row>
        <row r="140">
          <cell r="L140">
            <v>8012600.0823571552</v>
          </cell>
        </row>
        <row r="141">
          <cell r="L141">
            <v>8130588.2335881507</v>
          </cell>
        </row>
        <row r="142">
          <cell r="L142">
            <v>8248576.3848191462</v>
          </cell>
        </row>
        <row r="143">
          <cell r="L143">
            <v>8366564.5360501418</v>
          </cell>
        </row>
        <row r="144">
          <cell r="L144">
            <v>8484552.6872811373</v>
          </cell>
        </row>
        <row r="145">
          <cell r="L145">
            <v>8602540.8385121338</v>
          </cell>
        </row>
        <row r="146">
          <cell r="L146">
            <v>8720528.9897431303</v>
          </cell>
        </row>
        <row r="147">
          <cell r="L147">
            <v>8838517.1409741268</v>
          </cell>
        </row>
        <row r="148">
          <cell r="L148">
            <v>8956505.2922051232</v>
          </cell>
        </row>
        <row r="149">
          <cell r="L149">
            <v>9074493.4434361197</v>
          </cell>
        </row>
        <row r="150">
          <cell r="L150">
            <v>9192481.5946671162</v>
          </cell>
        </row>
        <row r="151">
          <cell r="L151">
            <v>9310469.7458981127</v>
          </cell>
        </row>
        <row r="152">
          <cell r="L152">
            <v>9428457.8971291091</v>
          </cell>
        </row>
        <row r="153">
          <cell r="L153">
            <v>9546446.0483601056</v>
          </cell>
        </row>
        <row r="154">
          <cell r="L154">
            <v>9664434.1995911021</v>
          </cell>
        </row>
        <row r="155">
          <cell r="L155">
            <v>9782422.3508220986</v>
          </cell>
        </row>
        <row r="156">
          <cell r="L156">
            <v>9900410.502053095</v>
          </cell>
        </row>
        <row r="157">
          <cell r="L157">
            <v>10018398.653284092</v>
          </cell>
        </row>
        <row r="158">
          <cell r="L158">
            <v>10136386.804515088</v>
          </cell>
        </row>
        <row r="159">
          <cell r="L159">
            <v>10254374.955746084</v>
          </cell>
        </row>
        <row r="160">
          <cell r="L160">
            <v>10372363.106977081</v>
          </cell>
        </row>
        <row r="161">
          <cell r="L161">
            <v>10490351.258208077</v>
          </cell>
        </row>
        <row r="162">
          <cell r="L162">
            <v>10608339.409439074</v>
          </cell>
        </row>
        <row r="163">
          <cell r="L163">
            <v>10726327.56067007</v>
          </cell>
        </row>
      </sheetData>
      <sheetData sheetId="25"/>
      <sheetData sheetId="26"/>
      <sheetData sheetId="27">
        <row r="43">
          <cell r="AO43">
            <v>1.5</v>
          </cell>
          <cell r="AW43">
            <v>1</v>
          </cell>
        </row>
        <row r="44">
          <cell r="AO44">
            <v>3</v>
          </cell>
          <cell r="AW44">
            <v>3.321800168499446</v>
          </cell>
        </row>
        <row r="45">
          <cell r="AO45">
            <v>5.8249999999999993</v>
          </cell>
          <cell r="AW45">
            <v>8.5584439279443707</v>
          </cell>
        </row>
        <row r="46">
          <cell r="AO46">
            <v>10.65</v>
          </cell>
          <cell r="AW46">
            <v>12.467604080507309</v>
          </cell>
        </row>
        <row r="47">
          <cell r="AO47">
            <v>19.125</v>
          </cell>
          <cell r="AW47">
            <v>14.111851668998051</v>
          </cell>
        </row>
        <row r="48">
          <cell r="AO48">
            <v>33.5</v>
          </cell>
          <cell r="AW48">
            <v>19.881681253653468</v>
          </cell>
        </row>
        <row r="49">
          <cell r="AO49">
            <v>56.625</v>
          </cell>
          <cell r="AW49">
            <v>32.845336481700116</v>
          </cell>
        </row>
        <row r="50">
          <cell r="AO50">
            <v>73.125</v>
          </cell>
          <cell r="AW50">
            <v>41.360794088066818</v>
          </cell>
        </row>
      </sheetData>
      <sheetData sheetId="28"/>
      <sheetData sheetId="29"/>
      <sheetData sheetId="30">
        <row r="9">
          <cell r="AA9">
            <v>0</v>
          </cell>
          <cell r="AB9">
            <v>5001</v>
          </cell>
        </row>
        <row r="10">
          <cell r="AA10">
            <v>1</v>
          </cell>
          <cell r="AB10">
            <v>3501</v>
          </cell>
        </row>
        <row r="11">
          <cell r="AA11">
            <v>2</v>
          </cell>
          <cell r="AB11">
            <v>2501</v>
          </cell>
        </row>
        <row r="12">
          <cell r="AA12">
            <v>3</v>
          </cell>
          <cell r="AB12">
            <v>1801</v>
          </cell>
        </row>
        <row r="13">
          <cell r="AA13">
            <v>4</v>
          </cell>
          <cell r="AB13">
            <v>1201</v>
          </cell>
        </row>
        <row r="14">
          <cell r="AA14">
            <v>5</v>
          </cell>
          <cell r="AB14">
            <v>801</v>
          </cell>
        </row>
        <row r="15">
          <cell r="AA15">
            <v>6</v>
          </cell>
          <cell r="AB15">
            <v>601</v>
          </cell>
        </row>
        <row r="16">
          <cell r="AA16">
            <v>7</v>
          </cell>
          <cell r="AB16">
            <v>501</v>
          </cell>
        </row>
        <row r="17">
          <cell r="AA17">
            <v>8</v>
          </cell>
          <cell r="AB17">
            <v>451</v>
          </cell>
        </row>
        <row r="18">
          <cell r="AA18">
            <v>9</v>
          </cell>
          <cell r="AB18">
            <v>401</v>
          </cell>
        </row>
        <row r="19">
          <cell r="AA19">
            <v>10</v>
          </cell>
          <cell r="AB19">
            <v>351</v>
          </cell>
        </row>
        <row r="20">
          <cell r="AA20">
            <v>11</v>
          </cell>
          <cell r="AB20">
            <v>301</v>
          </cell>
        </row>
        <row r="21">
          <cell r="AA21">
            <v>12</v>
          </cell>
          <cell r="AB21">
            <v>251</v>
          </cell>
        </row>
        <row r="22">
          <cell r="AA22">
            <v>13</v>
          </cell>
          <cell r="AB22">
            <v>201</v>
          </cell>
        </row>
        <row r="23">
          <cell r="AA23">
            <v>14</v>
          </cell>
          <cell r="AB23">
            <v>151</v>
          </cell>
        </row>
        <row r="24">
          <cell r="AA24">
            <v>15</v>
          </cell>
          <cell r="AB24">
            <v>150</v>
          </cell>
        </row>
        <row r="25">
          <cell r="AA25">
            <v>16</v>
          </cell>
          <cell r="AB25">
            <v>150</v>
          </cell>
        </row>
        <row r="26">
          <cell r="AA26">
            <v>17</v>
          </cell>
          <cell r="AB26">
            <v>150</v>
          </cell>
        </row>
        <row r="27">
          <cell r="AA27">
            <v>18</v>
          </cell>
          <cell r="AB27">
            <v>150</v>
          </cell>
        </row>
        <row r="28">
          <cell r="AA28">
            <v>19</v>
          </cell>
          <cell r="AB28">
            <v>150</v>
          </cell>
        </row>
        <row r="29">
          <cell r="AA29">
            <v>20</v>
          </cell>
          <cell r="AB29">
            <v>150</v>
          </cell>
        </row>
        <row r="30">
          <cell r="AA30">
            <v>21</v>
          </cell>
          <cell r="AB30">
            <v>150</v>
          </cell>
        </row>
        <row r="31">
          <cell r="AA31">
            <v>22</v>
          </cell>
          <cell r="AB31">
            <v>150</v>
          </cell>
        </row>
        <row r="32">
          <cell r="AA32">
            <v>23</v>
          </cell>
          <cell r="AB32">
            <v>150</v>
          </cell>
        </row>
        <row r="33">
          <cell r="AA33">
            <v>24</v>
          </cell>
          <cell r="AB33">
            <v>150</v>
          </cell>
        </row>
        <row r="34">
          <cell r="AA34">
            <v>25</v>
          </cell>
          <cell r="AB34">
            <v>150</v>
          </cell>
        </row>
        <row r="35">
          <cell r="AA35">
            <v>26</v>
          </cell>
          <cell r="AB35">
            <v>150</v>
          </cell>
        </row>
        <row r="36">
          <cell r="AA36">
            <v>27</v>
          </cell>
          <cell r="AB36">
            <v>150</v>
          </cell>
        </row>
        <row r="37">
          <cell r="AA37">
            <v>28</v>
          </cell>
          <cell r="AB37">
            <v>150</v>
          </cell>
        </row>
        <row r="38">
          <cell r="AA38">
            <v>29</v>
          </cell>
          <cell r="AB38">
            <v>150</v>
          </cell>
        </row>
        <row r="39">
          <cell r="AA39">
            <v>30</v>
          </cell>
          <cell r="AB39">
            <v>150</v>
          </cell>
        </row>
        <row r="40">
          <cell r="AA40">
            <v>31</v>
          </cell>
          <cell r="AB40">
            <v>150</v>
          </cell>
        </row>
        <row r="41">
          <cell r="AA41">
            <v>32</v>
          </cell>
          <cell r="AB41">
            <v>150</v>
          </cell>
        </row>
        <row r="42">
          <cell r="AA42">
            <v>33</v>
          </cell>
          <cell r="AB42">
            <v>150</v>
          </cell>
        </row>
        <row r="43">
          <cell r="AA43">
            <v>34</v>
          </cell>
          <cell r="AB43">
            <v>150</v>
          </cell>
        </row>
        <row r="44">
          <cell r="AA44">
            <v>35</v>
          </cell>
          <cell r="AB44">
            <v>150</v>
          </cell>
        </row>
        <row r="45">
          <cell r="AA45">
            <v>36</v>
          </cell>
          <cell r="AB45">
            <v>150</v>
          </cell>
        </row>
        <row r="46">
          <cell r="AA46">
            <v>37</v>
          </cell>
          <cell r="AB46">
            <v>150</v>
          </cell>
        </row>
        <row r="47">
          <cell r="AA47">
            <v>38</v>
          </cell>
          <cell r="AB47">
            <v>150</v>
          </cell>
        </row>
        <row r="48">
          <cell r="AA48">
            <v>39</v>
          </cell>
          <cell r="AB48">
            <v>150</v>
          </cell>
        </row>
        <row r="49">
          <cell r="AA49">
            <v>40</v>
          </cell>
          <cell r="AB49">
            <v>150</v>
          </cell>
        </row>
        <row r="50">
          <cell r="AA50">
            <v>41</v>
          </cell>
          <cell r="AB50">
            <v>150</v>
          </cell>
        </row>
        <row r="51">
          <cell r="AA51">
            <v>42</v>
          </cell>
          <cell r="AB51">
            <v>150</v>
          </cell>
        </row>
        <row r="52">
          <cell r="AA52">
            <v>43</v>
          </cell>
          <cell r="AB52">
            <v>150</v>
          </cell>
        </row>
        <row r="53">
          <cell r="AA53">
            <v>44</v>
          </cell>
          <cell r="AB53">
            <v>150</v>
          </cell>
        </row>
        <row r="54">
          <cell r="AA54">
            <v>45</v>
          </cell>
          <cell r="AB54">
            <v>150</v>
          </cell>
        </row>
        <row r="55">
          <cell r="AA55">
            <v>46</v>
          </cell>
          <cell r="AB55">
            <v>150</v>
          </cell>
        </row>
        <row r="56">
          <cell r="AA56">
            <v>47</v>
          </cell>
          <cell r="AB56">
            <v>150</v>
          </cell>
        </row>
        <row r="57">
          <cell r="AA57">
            <v>48</v>
          </cell>
          <cell r="AB57">
            <v>150</v>
          </cell>
        </row>
        <row r="58">
          <cell r="AA58">
            <v>49</v>
          </cell>
          <cell r="AB58">
            <v>150</v>
          </cell>
        </row>
        <row r="59">
          <cell r="AA59">
            <v>50</v>
          </cell>
          <cell r="AB59">
            <v>150</v>
          </cell>
        </row>
        <row r="60">
          <cell r="AA60">
            <v>51</v>
          </cell>
          <cell r="AB60">
            <v>150</v>
          </cell>
        </row>
        <row r="61">
          <cell r="AA61">
            <v>52</v>
          </cell>
          <cell r="AB61">
            <v>150</v>
          </cell>
        </row>
        <row r="62">
          <cell r="AA62">
            <v>53</v>
          </cell>
          <cell r="AB62">
            <v>150</v>
          </cell>
        </row>
        <row r="63">
          <cell r="AA63">
            <v>54</v>
          </cell>
          <cell r="AB63">
            <v>150</v>
          </cell>
        </row>
        <row r="64">
          <cell r="AA64">
            <v>55</v>
          </cell>
          <cell r="AB64">
            <v>150</v>
          </cell>
        </row>
        <row r="65">
          <cell r="AA65">
            <v>56</v>
          </cell>
          <cell r="AB65">
            <v>150</v>
          </cell>
        </row>
        <row r="66">
          <cell r="AA66">
            <v>57</v>
          </cell>
          <cell r="AB66">
            <v>150</v>
          </cell>
        </row>
        <row r="67">
          <cell r="AA67">
            <v>58</v>
          </cell>
          <cell r="AB67">
            <v>150</v>
          </cell>
        </row>
        <row r="68">
          <cell r="AA68">
            <v>59</v>
          </cell>
          <cell r="AB68">
            <v>150</v>
          </cell>
        </row>
        <row r="69">
          <cell r="AA69">
            <v>60</v>
          </cell>
          <cell r="AB69">
            <v>150</v>
          </cell>
        </row>
        <row r="70">
          <cell r="AA70">
            <v>61</v>
          </cell>
          <cell r="AB70">
            <v>150</v>
          </cell>
        </row>
        <row r="71">
          <cell r="AA71">
            <v>62</v>
          </cell>
          <cell r="AB71">
            <v>150</v>
          </cell>
        </row>
        <row r="72">
          <cell r="AA72">
            <v>63</v>
          </cell>
          <cell r="AB72">
            <v>150</v>
          </cell>
        </row>
        <row r="73">
          <cell r="AA73">
            <v>64</v>
          </cell>
          <cell r="AB73">
            <v>150</v>
          </cell>
        </row>
        <row r="74">
          <cell r="AA74">
            <v>65</v>
          </cell>
          <cell r="AB74">
            <v>150</v>
          </cell>
        </row>
        <row r="75">
          <cell r="AA75">
            <v>66</v>
          </cell>
          <cell r="AB75">
            <v>150</v>
          </cell>
        </row>
        <row r="76">
          <cell r="AA76">
            <v>67</v>
          </cell>
          <cell r="AB76">
            <v>150</v>
          </cell>
        </row>
        <row r="77">
          <cell r="AA77">
            <v>68</v>
          </cell>
          <cell r="AB77">
            <v>150</v>
          </cell>
        </row>
        <row r="78">
          <cell r="AA78">
            <v>69</v>
          </cell>
          <cell r="AB78">
            <v>150</v>
          </cell>
        </row>
        <row r="79">
          <cell r="AA79">
            <v>70</v>
          </cell>
          <cell r="AB79">
            <v>150</v>
          </cell>
        </row>
        <row r="80">
          <cell r="AA80">
            <v>71</v>
          </cell>
          <cell r="AB80">
            <v>150</v>
          </cell>
        </row>
        <row r="81">
          <cell r="AA81">
            <v>72</v>
          </cell>
          <cell r="AB81">
            <v>150</v>
          </cell>
        </row>
        <row r="82">
          <cell r="AA82">
            <v>73</v>
          </cell>
          <cell r="AB82">
            <v>150</v>
          </cell>
        </row>
        <row r="83">
          <cell r="AA83">
            <v>74</v>
          </cell>
          <cell r="AB83">
            <v>150</v>
          </cell>
        </row>
        <row r="84">
          <cell r="AA84">
            <v>75</v>
          </cell>
          <cell r="AB84">
            <v>150</v>
          </cell>
        </row>
        <row r="85">
          <cell r="AA85">
            <v>76</v>
          </cell>
          <cell r="AB85">
            <v>150</v>
          </cell>
        </row>
        <row r="86">
          <cell r="AA86">
            <v>77</v>
          </cell>
          <cell r="AB86">
            <v>150</v>
          </cell>
        </row>
        <row r="87">
          <cell r="AA87">
            <v>78</v>
          </cell>
          <cell r="AB87">
            <v>150</v>
          </cell>
        </row>
        <row r="88">
          <cell r="AA88">
            <v>79</v>
          </cell>
          <cell r="AB88">
            <v>150</v>
          </cell>
        </row>
        <row r="89">
          <cell r="AA89">
            <v>80</v>
          </cell>
          <cell r="AB89">
            <v>150</v>
          </cell>
        </row>
        <row r="90">
          <cell r="AA90">
            <v>81</v>
          </cell>
          <cell r="AB90">
            <v>150</v>
          </cell>
        </row>
        <row r="91">
          <cell r="AA91">
            <v>82</v>
          </cell>
          <cell r="AB91">
            <v>150</v>
          </cell>
        </row>
        <row r="92">
          <cell r="AA92">
            <v>83</v>
          </cell>
          <cell r="AB92">
            <v>150</v>
          </cell>
        </row>
        <row r="93">
          <cell r="AA93">
            <v>84</v>
          </cell>
          <cell r="AB93">
            <v>150</v>
          </cell>
        </row>
        <row r="94">
          <cell r="AA94">
            <v>85</v>
          </cell>
          <cell r="AB94">
            <v>150</v>
          </cell>
        </row>
        <row r="95">
          <cell r="AA95">
            <v>86</v>
          </cell>
          <cell r="AB95">
            <v>150</v>
          </cell>
        </row>
        <row r="96">
          <cell r="AA96">
            <v>87</v>
          </cell>
          <cell r="AB96">
            <v>150</v>
          </cell>
        </row>
        <row r="97">
          <cell r="AA97">
            <v>88</v>
          </cell>
          <cell r="AB97">
            <v>150</v>
          </cell>
        </row>
        <row r="98">
          <cell r="AA98">
            <v>89</v>
          </cell>
          <cell r="AB98">
            <v>150</v>
          </cell>
        </row>
        <row r="99">
          <cell r="AA99">
            <v>90</v>
          </cell>
          <cell r="AB99">
            <v>150</v>
          </cell>
        </row>
        <row r="100">
          <cell r="AA100">
            <v>91</v>
          </cell>
          <cell r="AB100">
            <v>150</v>
          </cell>
        </row>
        <row r="101">
          <cell r="AA101">
            <v>92</v>
          </cell>
          <cell r="AB101">
            <v>150</v>
          </cell>
        </row>
        <row r="102">
          <cell r="AA102">
            <v>93</v>
          </cell>
          <cell r="AB102">
            <v>150</v>
          </cell>
        </row>
        <row r="103">
          <cell r="AA103">
            <v>94</v>
          </cell>
          <cell r="AB103">
            <v>150</v>
          </cell>
        </row>
        <row r="104">
          <cell r="AA104">
            <v>95</v>
          </cell>
          <cell r="AB104">
            <v>150</v>
          </cell>
        </row>
        <row r="105">
          <cell r="AA105">
            <v>96</v>
          </cell>
          <cell r="AB105">
            <v>150</v>
          </cell>
        </row>
        <row r="106">
          <cell r="AA106">
            <v>97</v>
          </cell>
          <cell r="AB106">
            <v>150</v>
          </cell>
        </row>
        <row r="107">
          <cell r="AA107">
            <v>98</v>
          </cell>
          <cell r="AB107">
            <v>150</v>
          </cell>
        </row>
        <row r="108">
          <cell r="AA108">
            <v>99</v>
          </cell>
          <cell r="AB108">
            <v>150</v>
          </cell>
        </row>
        <row r="109">
          <cell r="AA109">
            <v>100</v>
          </cell>
          <cell r="AB109">
            <v>150</v>
          </cell>
        </row>
        <row r="110">
          <cell r="AA110">
            <v>101</v>
          </cell>
          <cell r="AB110">
            <v>150</v>
          </cell>
        </row>
        <row r="111">
          <cell r="AA111">
            <v>102</v>
          </cell>
          <cell r="AB111">
            <v>150</v>
          </cell>
        </row>
        <row r="112">
          <cell r="AA112">
            <v>103</v>
          </cell>
          <cell r="AB112">
            <v>150</v>
          </cell>
        </row>
        <row r="113">
          <cell r="AA113">
            <v>104</v>
          </cell>
          <cell r="AB113">
            <v>150</v>
          </cell>
        </row>
        <row r="114">
          <cell r="AA114">
            <v>105</v>
          </cell>
          <cell r="AB114">
            <v>150</v>
          </cell>
        </row>
        <row r="115">
          <cell r="AA115">
            <v>106</v>
          </cell>
          <cell r="AB115">
            <v>150</v>
          </cell>
        </row>
        <row r="116">
          <cell r="AA116">
            <v>107</v>
          </cell>
          <cell r="AB116">
            <v>150</v>
          </cell>
        </row>
        <row r="117">
          <cell r="AA117">
            <v>108</v>
          </cell>
          <cell r="AB117">
            <v>150</v>
          </cell>
        </row>
        <row r="118">
          <cell r="AA118">
            <v>109</v>
          </cell>
          <cell r="AB118">
            <v>150</v>
          </cell>
        </row>
        <row r="119">
          <cell r="AA119">
            <v>110</v>
          </cell>
          <cell r="AB119">
            <v>150</v>
          </cell>
        </row>
        <row r="120">
          <cell r="AA120">
            <v>111</v>
          </cell>
          <cell r="AB120">
            <v>150</v>
          </cell>
        </row>
        <row r="121">
          <cell r="AA121">
            <v>112</v>
          </cell>
          <cell r="AB121">
            <v>150</v>
          </cell>
        </row>
        <row r="122">
          <cell r="AA122">
            <v>113</v>
          </cell>
          <cell r="AB122">
            <v>150</v>
          </cell>
        </row>
        <row r="123">
          <cell r="AA123">
            <v>114</v>
          </cell>
          <cell r="AB123">
            <v>150</v>
          </cell>
        </row>
        <row r="124">
          <cell r="AA124">
            <v>115</v>
          </cell>
          <cell r="AB124">
            <v>150</v>
          </cell>
        </row>
        <row r="125">
          <cell r="AA125">
            <v>116</v>
          </cell>
          <cell r="AB125">
            <v>150</v>
          </cell>
        </row>
        <row r="126">
          <cell r="AA126">
            <v>117</v>
          </cell>
          <cell r="AB126">
            <v>150</v>
          </cell>
        </row>
        <row r="127">
          <cell r="AA127">
            <v>118</v>
          </cell>
          <cell r="AB127">
            <v>150</v>
          </cell>
        </row>
        <row r="128">
          <cell r="AA128">
            <v>119</v>
          </cell>
          <cell r="AB128">
            <v>150</v>
          </cell>
        </row>
        <row r="129">
          <cell r="AA129">
            <v>120</v>
          </cell>
          <cell r="AB129">
            <v>150</v>
          </cell>
        </row>
        <row r="130">
          <cell r="AA130">
            <v>121</v>
          </cell>
          <cell r="AB130">
            <v>150</v>
          </cell>
        </row>
        <row r="131">
          <cell r="AA131">
            <v>122</v>
          </cell>
          <cell r="AB131">
            <v>150</v>
          </cell>
        </row>
        <row r="132">
          <cell r="AA132">
            <v>123</v>
          </cell>
          <cell r="AB132">
            <v>150</v>
          </cell>
        </row>
        <row r="133">
          <cell r="AA133">
            <v>124</v>
          </cell>
          <cell r="AB133">
            <v>150</v>
          </cell>
        </row>
        <row r="134">
          <cell r="AA134">
            <v>125</v>
          </cell>
          <cell r="AB134">
            <v>150</v>
          </cell>
        </row>
        <row r="135">
          <cell r="AA135">
            <v>126</v>
          </cell>
          <cell r="AB135">
            <v>150</v>
          </cell>
        </row>
        <row r="136">
          <cell r="AA136">
            <v>127</v>
          </cell>
          <cell r="AB136">
            <v>150</v>
          </cell>
        </row>
        <row r="137">
          <cell r="AA137">
            <v>128</v>
          </cell>
          <cell r="AB137">
            <v>150</v>
          </cell>
        </row>
        <row r="138">
          <cell r="AA138">
            <v>129</v>
          </cell>
          <cell r="AB138">
            <v>150</v>
          </cell>
        </row>
        <row r="139">
          <cell r="AA139">
            <v>130</v>
          </cell>
          <cell r="AB139">
            <v>150</v>
          </cell>
        </row>
        <row r="140">
          <cell r="AA140">
            <v>131</v>
          </cell>
          <cell r="AB140">
            <v>150</v>
          </cell>
        </row>
        <row r="141">
          <cell r="AA141">
            <v>132</v>
          </cell>
          <cell r="AB141">
            <v>150</v>
          </cell>
        </row>
        <row r="142">
          <cell r="AA142">
            <v>133</v>
          </cell>
          <cell r="AB142">
            <v>150</v>
          </cell>
        </row>
        <row r="143">
          <cell r="AA143">
            <v>134</v>
          </cell>
          <cell r="AB143">
            <v>150</v>
          </cell>
        </row>
        <row r="144">
          <cell r="AA144">
            <v>135</v>
          </cell>
          <cell r="AB144">
            <v>150</v>
          </cell>
        </row>
        <row r="145">
          <cell r="AA145">
            <v>136</v>
          </cell>
          <cell r="AB145">
            <v>150</v>
          </cell>
        </row>
        <row r="146">
          <cell r="AA146">
            <v>137</v>
          </cell>
          <cell r="AB146">
            <v>150</v>
          </cell>
        </row>
        <row r="147">
          <cell r="AA147">
            <v>138</v>
          </cell>
          <cell r="AB147">
            <v>150</v>
          </cell>
        </row>
        <row r="148">
          <cell r="AA148">
            <v>139</v>
          </cell>
          <cell r="AB148">
            <v>150</v>
          </cell>
        </row>
        <row r="149">
          <cell r="AA149">
            <v>140</v>
          </cell>
          <cell r="AB149">
            <v>150</v>
          </cell>
        </row>
        <row r="150">
          <cell r="AA150">
            <v>141</v>
          </cell>
          <cell r="AB150">
            <v>150</v>
          </cell>
        </row>
        <row r="151">
          <cell r="AA151">
            <v>142</v>
          </cell>
          <cell r="AB151">
            <v>150</v>
          </cell>
        </row>
        <row r="152">
          <cell r="AA152">
            <v>143</v>
          </cell>
          <cell r="AB152">
            <v>150</v>
          </cell>
        </row>
        <row r="153">
          <cell r="AA153">
            <v>144</v>
          </cell>
          <cell r="AB153">
            <v>150</v>
          </cell>
        </row>
        <row r="154">
          <cell r="AA154">
            <v>145</v>
          </cell>
          <cell r="AB154">
            <v>150</v>
          </cell>
        </row>
        <row r="155">
          <cell r="AA155">
            <v>146</v>
          </cell>
          <cell r="AB155">
            <v>150</v>
          </cell>
        </row>
        <row r="156">
          <cell r="AA156">
            <v>147</v>
          </cell>
          <cell r="AB156">
            <v>150</v>
          </cell>
        </row>
        <row r="157">
          <cell r="AA157">
            <v>148</v>
          </cell>
          <cell r="AB157">
            <v>150</v>
          </cell>
        </row>
        <row r="158">
          <cell r="AA158">
            <v>149</v>
          </cell>
          <cell r="AB158">
            <v>150</v>
          </cell>
        </row>
        <row r="159">
          <cell r="AA159">
            <v>150</v>
          </cell>
          <cell r="AB159">
            <v>150</v>
          </cell>
        </row>
        <row r="160">
          <cell r="AA160">
            <v>151</v>
          </cell>
          <cell r="AB160">
            <v>150</v>
          </cell>
        </row>
        <row r="161">
          <cell r="AA161">
            <v>152</v>
          </cell>
          <cell r="AB161">
            <v>150</v>
          </cell>
        </row>
        <row r="162">
          <cell r="AA162">
            <v>153</v>
          </cell>
          <cell r="AB162">
            <v>150</v>
          </cell>
        </row>
        <row r="163">
          <cell r="AA163">
            <v>154</v>
          </cell>
          <cell r="AB163">
            <v>150</v>
          </cell>
        </row>
        <row r="164">
          <cell r="AA164">
            <v>155</v>
          </cell>
          <cell r="AB164">
            <v>150</v>
          </cell>
        </row>
        <row r="165">
          <cell r="AA165">
            <v>156</v>
          </cell>
          <cell r="AB165">
            <v>150</v>
          </cell>
        </row>
        <row r="166">
          <cell r="AA166">
            <v>157</v>
          </cell>
          <cell r="AB166">
            <v>150</v>
          </cell>
        </row>
        <row r="167">
          <cell r="AA167">
            <v>158</v>
          </cell>
          <cell r="AB167">
            <v>150</v>
          </cell>
        </row>
        <row r="168">
          <cell r="AA168">
            <v>159</v>
          </cell>
          <cell r="AB168">
            <v>150</v>
          </cell>
        </row>
        <row r="169">
          <cell r="AA169">
            <v>160</v>
          </cell>
          <cell r="AB169">
            <v>150</v>
          </cell>
        </row>
        <row r="170">
          <cell r="AA170">
            <v>161</v>
          </cell>
          <cell r="AB170">
            <v>150</v>
          </cell>
        </row>
        <row r="171">
          <cell r="AA171">
            <v>162</v>
          </cell>
          <cell r="AB171">
            <v>150</v>
          </cell>
        </row>
        <row r="172">
          <cell r="AA172">
            <v>163</v>
          </cell>
          <cell r="AB172">
            <v>150</v>
          </cell>
        </row>
        <row r="173">
          <cell r="AA173">
            <v>164</v>
          </cell>
          <cell r="AB173">
            <v>150</v>
          </cell>
        </row>
        <row r="174">
          <cell r="AA174">
            <v>165</v>
          </cell>
          <cell r="AB174">
            <v>150</v>
          </cell>
        </row>
        <row r="175">
          <cell r="AA175">
            <v>166</v>
          </cell>
          <cell r="AB175">
            <v>150</v>
          </cell>
        </row>
        <row r="176">
          <cell r="AA176">
            <v>167</v>
          </cell>
          <cell r="AB176">
            <v>150</v>
          </cell>
        </row>
        <row r="177">
          <cell r="AA177">
            <v>168</v>
          </cell>
          <cell r="AB177">
            <v>150</v>
          </cell>
        </row>
        <row r="178">
          <cell r="AA178">
            <v>169</v>
          </cell>
          <cell r="AB178">
            <v>150</v>
          </cell>
        </row>
        <row r="179">
          <cell r="AA179">
            <v>170</v>
          </cell>
          <cell r="AB179">
            <v>150</v>
          </cell>
        </row>
        <row r="180">
          <cell r="AA180">
            <v>171</v>
          </cell>
          <cell r="AB180">
            <v>150</v>
          </cell>
        </row>
        <row r="181">
          <cell r="AA181">
            <v>172</v>
          </cell>
          <cell r="AB181">
            <v>150</v>
          </cell>
        </row>
        <row r="182">
          <cell r="AA182">
            <v>173</v>
          </cell>
          <cell r="AB182">
            <v>150</v>
          </cell>
        </row>
        <row r="183">
          <cell r="AA183">
            <v>174</v>
          </cell>
          <cell r="AB183">
            <v>150</v>
          </cell>
        </row>
        <row r="184">
          <cell r="AA184">
            <v>175</v>
          </cell>
          <cell r="AB184">
            <v>150</v>
          </cell>
        </row>
        <row r="185">
          <cell r="AA185">
            <v>176</v>
          </cell>
          <cell r="AB185">
            <v>150</v>
          </cell>
        </row>
        <row r="186">
          <cell r="AA186">
            <v>177</v>
          </cell>
          <cell r="AB186">
            <v>150</v>
          </cell>
        </row>
        <row r="187">
          <cell r="AA187">
            <v>178</v>
          </cell>
          <cell r="AB187">
            <v>150</v>
          </cell>
        </row>
        <row r="188">
          <cell r="AA188">
            <v>179</v>
          </cell>
          <cell r="AB188">
            <v>150</v>
          </cell>
        </row>
        <row r="189">
          <cell r="AA189">
            <v>180</v>
          </cell>
          <cell r="AB189">
            <v>150</v>
          </cell>
        </row>
        <row r="190">
          <cell r="AA190">
            <v>181</v>
          </cell>
          <cell r="AB190">
            <v>150</v>
          </cell>
        </row>
        <row r="191">
          <cell r="AA191">
            <v>182</v>
          </cell>
          <cell r="AB191">
            <v>150</v>
          </cell>
        </row>
        <row r="192">
          <cell r="AA192">
            <v>183</v>
          </cell>
          <cell r="AB192">
            <v>150</v>
          </cell>
        </row>
        <row r="193">
          <cell r="AA193">
            <v>184</v>
          </cell>
          <cell r="AB193">
            <v>150</v>
          </cell>
        </row>
        <row r="194">
          <cell r="AA194">
            <v>185</v>
          </cell>
          <cell r="AB194">
            <v>150</v>
          </cell>
        </row>
        <row r="195">
          <cell r="AA195">
            <v>186</v>
          </cell>
          <cell r="AB195">
            <v>150</v>
          </cell>
        </row>
        <row r="196">
          <cell r="AA196">
            <v>187</v>
          </cell>
          <cell r="AB196">
            <v>150</v>
          </cell>
        </row>
        <row r="197">
          <cell r="AA197">
            <v>188</v>
          </cell>
          <cell r="AB197">
            <v>150</v>
          </cell>
        </row>
        <row r="198">
          <cell r="AA198">
            <v>189</v>
          </cell>
          <cell r="AB198">
            <v>150</v>
          </cell>
        </row>
        <row r="199">
          <cell r="AA199">
            <v>190</v>
          </cell>
          <cell r="AB199">
            <v>150</v>
          </cell>
        </row>
        <row r="200">
          <cell r="AA200">
            <v>191</v>
          </cell>
          <cell r="AB200">
            <v>150</v>
          </cell>
        </row>
        <row r="201">
          <cell r="AA201">
            <v>192</v>
          </cell>
          <cell r="AB201">
            <v>150</v>
          </cell>
        </row>
        <row r="202">
          <cell r="AA202">
            <v>193</v>
          </cell>
          <cell r="AB202">
            <v>150</v>
          </cell>
        </row>
        <row r="203">
          <cell r="AA203">
            <v>194</v>
          </cell>
          <cell r="AB203">
            <v>150</v>
          </cell>
        </row>
        <row r="204">
          <cell r="AA204">
            <v>195</v>
          </cell>
          <cell r="AB204">
            <v>150</v>
          </cell>
        </row>
        <row r="205">
          <cell r="AA205">
            <v>196</v>
          </cell>
          <cell r="AB205">
            <v>150</v>
          </cell>
        </row>
        <row r="206">
          <cell r="AA206">
            <v>197</v>
          </cell>
          <cell r="AB206">
            <v>150</v>
          </cell>
        </row>
        <row r="207">
          <cell r="AA207">
            <v>198</v>
          </cell>
          <cell r="AB207">
            <v>150</v>
          </cell>
        </row>
        <row r="208">
          <cell r="AA208">
            <v>199</v>
          </cell>
          <cell r="AB208">
            <v>150</v>
          </cell>
        </row>
        <row r="209">
          <cell r="AA209">
            <v>200</v>
          </cell>
          <cell r="AB209">
            <v>150</v>
          </cell>
        </row>
        <row r="210">
          <cell r="AA210">
            <v>201</v>
          </cell>
          <cell r="AB210">
            <v>150</v>
          </cell>
        </row>
        <row r="211">
          <cell r="AA211">
            <v>202</v>
          </cell>
          <cell r="AB211">
            <v>150</v>
          </cell>
        </row>
        <row r="212">
          <cell r="AA212">
            <v>203</v>
          </cell>
          <cell r="AB212">
            <v>150</v>
          </cell>
        </row>
        <row r="213">
          <cell r="AA213">
            <v>204</v>
          </cell>
          <cell r="AB213">
            <v>150</v>
          </cell>
        </row>
        <row r="214">
          <cell r="AA214">
            <v>205</v>
          </cell>
          <cell r="AB214">
            <v>150</v>
          </cell>
        </row>
        <row r="215">
          <cell r="AA215">
            <v>206</v>
          </cell>
          <cell r="AB215">
            <v>150</v>
          </cell>
        </row>
        <row r="216">
          <cell r="AA216">
            <v>207</v>
          </cell>
          <cell r="AB216">
            <v>150</v>
          </cell>
        </row>
        <row r="217">
          <cell r="AA217">
            <v>208</v>
          </cell>
          <cell r="AB217">
            <v>150</v>
          </cell>
        </row>
        <row r="218">
          <cell r="AA218">
            <v>209</v>
          </cell>
          <cell r="AB218">
            <v>150</v>
          </cell>
        </row>
        <row r="219">
          <cell r="AA219">
            <v>210</v>
          </cell>
          <cell r="AB219">
            <v>150</v>
          </cell>
        </row>
        <row r="220">
          <cell r="AA220">
            <v>211</v>
          </cell>
          <cell r="AB220">
            <v>150</v>
          </cell>
        </row>
        <row r="221">
          <cell r="AA221">
            <v>212</v>
          </cell>
          <cell r="AB221">
            <v>150</v>
          </cell>
        </row>
        <row r="222">
          <cell r="AA222">
            <v>213</v>
          </cell>
          <cell r="AB222">
            <v>150</v>
          </cell>
        </row>
        <row r="223">
          <cell r="AA223">
            <v>214</v>
          </cell>
          <cell r="AB223">
            <v>150</v>
          </cell>
        </row>
        <row r="224">
          <cell r="AA224">
            <v>215</v>
          </cell>
          <cell r="AB224">
            <v>150</v>
          </cell>
        </row>
        <row r="225">
          <cell r="AA225">
            <v>216</v>
          </cell>
          <cell r="AB225">
            <v>150</v>
          </cell>
        </row>
        <row r="226">
          <cell r="AA226">
            <v>217</v>
          </cell>
          <cell r="AB226">
            <v>150</v>
          </cell>
        </row>
        <row r="227">
          <cell r="AA227">
            <v>218</v>
          </cell>
          <cell r="AB227">
            <v>150</v>
          </cell>
        </row>
        <row r="228">
          <cell r="AA228">
            <v>219</v>
          </cell>
          <cell r="AB228">
            <v>150</v>
          </cell>
        </row>
        <row r="229">
          <cell r="AA229">
            <v>220</v>
          </cell>
          <cell r="AB229">
            <v>150</v>
          </cell>
        </row>
        <row r="230">
          <cell r="AA230">
            <v>221</v>
          </cell>
          <cell r="AB230">
            <v>150</v>
          </cell>
        </row>
        <row r="231">
          <cell r="AA231">
            <v>222</v>
          </cell>
          <cell r="AB231">
            <v>150</v>
          </cell>
        </row>
        <row r="232">
          <cell r="AA232">
            <v>223</v>
          </cell>
          <cell r="AB232">
            <v>150</v>
          </cell>
        </row>
        <row r="233">
          <cell r="AA233">
            <v>224</v>
          </cell>
          <cell r="AB233">
            <v>150</v>
          </cell>
        </row>
        <row r="234">
          <cell r="AA234">
            <v>225</v>
          </cell>
          <cell r="AB234">
            <v>150</v>
          </cell>
        </row>
        <row r="235">
          <cell r="AA235">
            <v>226</v>
          </cell>
          <cell r="AB235">
            <v>150</v>
          </cell>
        </row>
        <row r="236">
          <cell r="AA236">
            <v>227</v>
          </cell>
          <cell r="AB236">
            <v>150</v>
          </cell>
        </row>
        <row r="237">
          <cell r="AA237">
            <v>228</v>
          </cell>
          <cell r="AB237">
            <v>150</v>
          </cell>
        </row>
        <row r="238">
          <cell r="AA238">
            <v>229</v>
          </cell>
          <cell r="AB238">
            <v>150</v>
          </cell>
        </row>
        <row r="239">
          <cell r="AA239">
            <v>230</v>
          </cell>
          <cell r="AB239">
            <v>150</v>
          </cell>
        </row>
        <row r="240">
          <cell r="AA240">
            <v>231</v>
          </cell>
          <cell r="AB240">
            <v>150</v>
          </cell>
        </row>
        <row r="241">
          <cell r="AA241">
            <v>232</v>
          </cell>
          <cell r="AB241">
            <v>150</v>
          </cell>
        </row>
        <row r="242">
          <cell r="AA242">
            <v>233</v>
          </cell>
          <cell r="AB242">
            <v>150</v>
          </cell>
        </row>
        <row r="243">
          <cell r="AA243">
            <v>234</v>
          </cell>
          <cell r="AB243">
            <v>150</v>
          </cell>
        </row>
        <row r="244">
          <cell r="AA244">
            <v>235</v>
          </cell>
          <cell r="AB244">
            <v>150</v>
          </cell>
        </row>
        <row r="245">
          <cell r="AA245">
            <v>236</v>
          </cell>
          <cell r="AB245">
            <v>150</v>
          </cell>
        </row>
        <row r="246">
          <cell r="AA246">
            <v>237</v>
          </cell>
          <cell r="AB246">
            <v>150</v>
          </cell>
        </row>
        <row r="247">
          <cell r="AA247">
            <v>238</v>
          </cell>
          <cell r="AB247">
            <v>150</v>
          </cell>
        </row>
        <row r="248">
          <cell r="AA248">
            <v>239</v>
          </cell>
          <cell r="AB248">
            <v>150</v>
          </cell>
        </row>
        <row r="249">
          <cell r="AA249">
            <v>240</v>
          </cell>
          <cell r="AB249">
            <v>150</v>
          </cell>
        </row>
        <row r="250">
          <cell r="AA250">
            <v>241</v>
          </cell>
          <cell r="AB250">
            <v>150</v>
          </cell>
        </row>
        <row r="251">
          <cell r="AA251">
            <v>242</v>
          </cell>
          <cell r="AB251">
            <v>150</v>
          </cell>
        </row>
        <row r="252">
          <cell r="AA252">
            <v>243</v>
          </cell>
          <cell r="AB252">
            <v>150</v>
          </cell>
        </row>
        <row r="253">
          <cell r="AA253">
            <v>244</v>
          </cell>
          <cell r="AB253">
            <v>150</v>
          </cell>
        </row>
        <row r="254">
          <cell r="AA254">
            <v>245</v>
          </cell>
          <cell r="AB254">
            <v>150</v>
          </cell>
        </row>
        <row r="255">
          <cell r="AA255">
            <v>246</v>
          </cell>
          <cell r="AB255">
            <v>150</v>
          </cell>
        </row>
        <row r="256">
          <cell r="AA256">
            <v>247</v>
          </cell>
          <cell r="AB256">
            <v>150</v>
          </cell>
        </row>
        <row r="257">
          <cell r="AA257">
            <v>248</v>
          </cell>
          <cell r="AB257">
            <v>150</v>
          </cell>
        </row>
        <row r="258">
          <cell r="AA258">
            <v>249</v>
          </cell>
          <cell r="AB258">
            <v>150</v>
          </cell>
        </row>
        <row r="259">
          <cell r="AA259">
            <v>250</v>
          </cell>
          <cell r="AB259">
            <v>150</v>
          </cell>
        </row>
        <row r="260">
          <cell r="AA260">
            <v>251</v>
          </cell>
          <cell r="AB260">
            <v>150</v>
          </cell>
        </row>
        <row r="261">
          <cell r="AA261">
            <v>252</v>
          </cell>
          <cell r="AB261">
            <v>150</v>
          </cell>
        </row>
        <row r="262">
          <cell r="AA262">
            <v>253</v>
          </cell>
          <cell r="AB262">
            <v>150</v>
          </cell>
        </row>
        <row r="263">
          <cell r="AA263">
            <v>254</v>
          </cell>
          <cell r="AB263">
            <v>150</v>
          </cell>
        </row>
        <row r="264">
          <cell r="AA264">
            <v>255</v>
          </cell>
          <cell r="AB264">
            <v>150</v>
          </cell>
        </row>
        <row r="265">
          <cell r="AA265">
            <v>256</v>
          </cell>
          <cell r="AB265">
            <v>150</v>
          </cell>
        </row>
        <row r="266">
          <cell r="AA266">
            <v>257</v>
          </cell>
          <cell r="AB266">
            <v>150</v>
          </cell>
        </row>
        <row r="267">
          <cell r="AA267">
            <v>258</v>
          </cell>
          <cell r="AB267">
            <v>150</v>
          </cell>
        </row>
        <row r="268">
          <cell r="AA268">
            <v>259</v>
          </cell>
          <cell r="AB268">
            <v>150</v>
          </cell>
        </row>
        <row r="269">
          <cell r="AA269">
            <v>260</v>
          </cell>
          <cell r="AB269">
            <v>150</v>
          </cell>
        </row>
        <row r="270">
          <cell r="AA270">
            <v>261</v>
          </cell>
          <cell r="AB270">
            <v>150</v>
          </cell>
        </row>
        <row r="271">
          <cell r="AA271">
            <v>262</v>
          </cell>
          <cell r="AB271">
            <v>150</v>
          </cell>
        </row>
        <row r="272">
          <cell r="AA272">
            <v>263</v>
          </cell>
          <cell r="AB272">
            <v>150</v>
          </cell>
        </row>
        <row r="273">
          <cell r="AA273">
            <v>264</v>
          </cell>
          <cell r="AB273">
            <v>150</v>
          </cell>
        </row>
        <row r="274">
          <cell r="AA274">
            <v>265</v>
          </cell>
          <cell r="AB274">
            <v>150</v>
          </cell>
        </row>
        <row r="275">
          <cell r="AA275">
            <v>266</v>
          </cell>
          <cell r="AB275">
            <v>150</v>
          </cell>
        </row>
        <row r="276">
          <cell r="AA276">
            <v>267</v>
          </cell>
          <cell r="AB276">
            <v>150</v>
          </cell>
        </row>
        <row r="277">
          <cell r="AA277">
            <v>268</v>
          </cell>
          <cell r="AB277">
            <v>150</v>
          </cell>
        </row>
        <row r="278">
          <cell r="AA278">
            <v>269</v>
          </cell>
          <cell r="AB278">
            <v>150</v>
          </cell>
        </row>
        <row r="279">
          <cell r="AA279">
            <v>270</v>
          </cell>
          <cell r="AB279">
            <v>150</v>
          </cell>
        </row>
        <row r="280">
          <cell r="AA280">
            <v>271</v>
          </cell>
          <cell r="AB280">
            <v>150</v>
          </cell>
        </row>
        <row r="281">
          <cell r="AA281">
            <v>272</v>
          </cell>
          <cell r="AB281">
            <v>150</v>
          </cell>
        </row>
        <row r="282">
          <cell r="AA282">
            <v>273</v>
          </cell>
          <cell r="AB282">
            <v>150</v>
          </cell>
        </row>
        <row r="283">
          <cell r="AA283">
            <v>274</v>
          </cell>
          <cell r="AB283">
            <v>150</v>
          </cell>
        </row>
        <row r="284">
          <cell r="AA284">
            <v>275</v>
          </cell>
          <cell r="AB284">
            <v>150</v>
          </cell>
        </row>
        <row r="285">
          <cell r="AA285">
            <v>276</v>
          </cell>
          <cell r="AB285">
            <v>150</v>
          </cell>
        </row>
        <row r="286">
          <cell r="AA286">
            <v>277</v>
          </cell>
          <cell r="AB286">
            <v>150</v>
          </cell>
        </row>
        <row r="287">
          <cell r="AA287">
            <v>278</v>
          </cell>
          <cell r="AB287">
            <v>150</v>
          </cell>
        </row>
        <row r="288">
          <cell r="AA288">
            <v>279</v>
          </cell>
          <cell r="AB288">
            <v>150</v>
          </cell>
        </row>
        <row r="289">
          <cell r="AA289">
            <v>280</v>
          </cell>
          <cell r="AB289">
            <v>150</v>
          </cell>
        </row>
        <row r="290">
          <cell r="AA290">
            <v>281</v>
          </cell>
          <cell r="AB290">
            <v>150</v>
          </cell>
        </row>
        <row r="291">
          <cell r="AA291">
            <v>282</v>
          </cell>
          <cell r="AB291">
            <v>150</v>
          </cell>
        </row>
        <row r="292">
          <cell r="AA292">
            <v>283</v>
          </cell>
          <cell r="AB292">
            <v>150</v>
          </cell>
        </row>
        <row r="293">
          <cell r="AA293">
            <v>284</v>
          </cell>
          <cell r="AB293">
            <v>150</v>
          </cell>
        </row>
        <row r="294">
          <cell r="AA294">
            <v>285</v>
          </cell>
          <cell r="AB294">
            <v>150</v>
          </cell>
        </row>
        <row r="295">
          <cell r="AA295">
            <v>286</v>
          </cell>
          <cell r="AB295">
            <v>150</v>
          </cell>
        </row>
        <row r="296">
          <cell r="AA296">
            <v>287</v>
          </cell>
          <cell r="AB296">
            <v>150</v>
          </cell>
        </row>
        <row r="297">
          <cell r="AA297">
            <v>288</v>
          </cell>
          <cell r="AB297">
            <v>150</v>
          </cell>
        </row>
        <row r="298">
          <cell r="AA298">
            <v>289</v>
          </cell>
          <cell r="AB298">
            <v>150</v>
          </cell>
        </row>
        <row r="299">
          <cell r="AA299">
            <v>290</v>
          </cell>
          <cell r="AB299">
            <v>150</v>
          </cell>
        </row>
        <row r="300">
          <cell r="AA300">
            <v>291</v>
          </cell>
          <cell r="AB300">
            <v>150</v>
          </cell>
        </row>
        <row r="301">
          <cell r="AA301">
            <v>292</v>
          </cell>
          <cell r="AB301">
            <v>150</v>
          </cell>
        </row>
        <row r="302">
          <cell r="AA302">
            <v>293</v>
          </cell>
          <cell r="AB302">
            <v>150</v>
          </cell>
        </row>
        <row r="303">
          <cell r="AA303">
            <v>294</v>
          </cell>
          <cell r="AB303">
            <v>150</v>
          </cell>
        </row>
        <row r="304">
          <cell r="AA304">
            <v>295</v>
          </cell>
          <cell r="AB304">
            <v>150</v>
          </cell>
        </row>
        <row r="305">
          <cell r="AA305">
            <v>296</v>
          </cell>
          <cell r="AB305">
            <v>150</v>
          </cell>
        </row>
        <row r="306">
          <cell r="AA306">
            <v>297</v>
          </cell>
          <cell r="AB306">
            <v>150</v>
          </cell>
        </row>
        <row r="307">
          <cell r="AA307">
            <v>298</v>
          </cell>
          <cell r="AB307">
            <v>150</v>
          </cell>
        </row>
        <row r="308">
          <cell r="AA308">
            <v>299</v>
          </cell>
          <cell r="AB308">
            <v>150</v>
          </cell>
        </row>
        <row r="309">
          <cell r="AA309">
            <v>300</v>
          </cell>
          <cell r="AB309">
            <v>150</v>
          </cell>
        </row>
      </sheetData>
      <sheetData sheetId="31"/>
      <sheetData sheetId="32"/>
      <sheetData sheetId="33">
        <row r="5">
          <cell r="S5">
            <v>40</v>
          </cell>
          <cell r="AC5">
            <v>10000</v>
          </cell>
          <cell r="AM5">
            <v>100000</v>
          </cell>
          <cell r="AR5">
            <v>0</v>
          </cell>
          <cell r="BA5">
            <v>25</v>
          </cell>
          <cell r="BJ5">
            <v>3000</v>
          </cell>
        </row>
        <row r="6">
          <cell r="S6">
            <v>55</v>
          </cell>
          <cell r="AC6">
            <v>20000</v>
          </cell>
          <cell r="AM6">
            <v>175000</v>
          </cell>
          <cell r="AR6">
            <v>0</v>
          </cell>
          <cell r="BA6">
            <v>47.5</v>
          </cell>
          <cell r="BJ6">
            <v>4050</v>
          </cell>
        </row>
        <row r="7">
          <cell r="S7">
            <v>70</v>
          </cell>
          <cell r="AC7">
            <v>30000</v>
          </cell>
          <cell r="AM7">
            <v>250000</v>
          </cell>
          <cell r="AR7">
            <v>0</v>
          </cell>
          <cell r="BA7">
            <v>70</v>
          </cell>
          <cell r="BJ7">
            <v>5100</v>
          </cell>
        </row>
        <row r="8">
          <cell r="S8">
            <v>85</v>
          </cell>
          <cell r="AC8">
            <v>40000</v>
          </cell>
          <cell r="AM8">
            <v>325000</v>
          </cell>
          <cell r="AR8">
            <v>0</v>
          </cell>
          <cell r="BA8">
            <v>92.5</v>
          </cell>
          <cell r="BJ8">
            <v>6150</v>
          </cell>
        </row>
        <row r="9">
          <cell r="S9">
            <v>100</v>
          </cell>
          <cell r="AC9">
            <v>50000</v>
          </cell>
          <cell r="AM9">
            <v>400000</v>
          </cell>
          <cell r="AR9">
            <v>0</v>
          </cell>
          <cell r="BA9">
            <v>115</v>
          </cell>
          <cell r="BJ9">
            <v>7200</v>
          </cell>
        </row>
        <row r="10">
          <cell r="S10">
            <v>116</v>
          </cell>
          <cell r="AC10">
            <v>60000</v>
          </cell>
          <cell r="AM10">
            <v>520000</v>
          </cell>
          <cell r="AR10">
            <v>0</v>
          </cell>
          <cell r="BA10">
            <v>147</v>
          </cell>
          <cell r="BJ10">
            <v>8376</v>
          </cell>
        </row>
        <row r="11">
          <cell r="S11">
            <v>132</v>
          </cell>
          <cell r="AC11">
            <v>70000</v>
          </cell>
          <cell r="AM11">
            <v>640000</v>
          </cell>
          <cell r="AR11">
            <v>0</v>
          </cell>
          <cell r="BA11">
            <v>179</v>
          </cell>
          <cell r="BJ11">
            <v>9552</v>
          </cell>
        </row>
        <row r="12">
          <cell r="S12">
            <v>148</v>
          </cell>
          <cell r="AC12">
            <v>80000</v>
          </cell>
          <cell r="AM12">
            <v>760000</v>
          </cell>
          <cell r="AR12">
            <v>0</v>
          </cell>
          <cell r="BA12">
            <v>211</v>
          </cell>
          <cell r="BJ12">
            <v>10728</v>
          </cell>
        </row>
        <row r="13">
          <cell r="S13">
            <v>164</v>
          </cell>
          <cell r="AC13">
            <v>90000</v>
          </cell>
          <cell r="AM13">
            <v>880000</v>
          </cell>
          <cell r="AR13">
            <v>0</v>
          </cell>
          <cell r="BA13">
            <v>243</v>
          </cell>
          <cell r="BJ13">
            <v>11904</v>
          </cell>
        </row>
        <row r="14">
          <cell r="S14">
            <v>180</v>
          </cell>
          <cell r="AC14">
            <v>100000</v>
          </cell>
          <cell r="AM14">
            <v>1000000</v>
          </cell>
          <cell r="AR14">
            <v>0</v>
          </cell>
          <cell r="BA14">
            <v>275</v>
          </cell>
          <cell r="BJ14">
            <v>13080</v>
          </cell>
        </row>
        <row r="15">
          <cell r="S15">
            <v>190.8</v>
          </cell>
          <cell r="AC15">
            <v>110000</v>
          </cell>
          <cell r="AM15">
            <v>1140000</v>
          </cell>
          <cell r="AR15">
            <v>0</v>
          </cell>
          <cell r="BA15">
            <v>327.5</v>
          </cell>
          <cell r="BJ15">
            <v>13903.2</v>
          </cell>
        </row>
        <row r="16">
          <cell r="S16">
            <v>201.6</v>
          </cell>
          <cell r="AC16">
            <v>120000</v>
          </cell>
          <cell r="AM16">
            <v>1280000</v>
          </cell>
          <cell r="AR16">
            <v>0</v>
          </cell>
          <cell r="BA16">
            <v>380</v>
          </cell>
          <cell r="BJ16">
            <v>14726.4</v>
          </cell>
        </row>
        <row r="17">
          <cell r="S17">
            <v>212.4</v>
          </cell>
          <cell r="AC17">
            <v>130000</v>
          </cell>
          <cell r="AM17">
            <v>1420000</v>
          </cell>
          <cell r="AR17">
            <v>0</v>
          </cell>
          <cell r="BA17">
            <v>432.5</v>
          </cell>
          <cell r="BJ17">
            <v>15549.6</v>
          </cell>
        </row>
        <row r="18">
          <cell r="S18">
            <v>223.2</v>
          </cell>
          <cell r="AC18">
            <v>140000</v>
          </cell>
          <cell r="AM18">
            <v>1560000</v>
          </cell>
          <cell r="AR18">
            <v>0</v>
          </cell>
          <cell r="BA18">
            <v>485</v>
          </cell>
          <cell r="BJ18">
            <v>16372.8</v>
          </cell>
        </row>
        <row r="19">
          <cell r="S19">
            <v>234</v>
          </cell>
          <cell r="AC19">
            <v>150000</v>
          </cell>
          <cell r="AM19">
            <v>1700000</v>
          </cell>
          <cell r="AR19">
            <v>0</v>
          </cell>
          <cell r="BA19">
            <v>537.5</v>
          </cell>
          <cell r="BJ19">
            <v>17196</v>
          </cell>
        </row>
        <row r="20">
          <cell r="S20">
            <v>244.8</v>
          </cell>
          <cell r="AC20">
            <v>160000</v>
          </cell>
          <cell r="AM20">
            <v>1840000</v>
          </cell>
          <cell r="AR20">
            <v>0</v>
          </cell>
          <cell r="BA20">
            <v>590</v>
          </cell>
          <cell r="BJ20">
            <v>18019.2</v>
          </cell>
        </row>
        <row r="21">
          <cell r="S21">
            <v>255.60000000000002</v>
          </cell>
          <cell r="AC21">
            <v>170000</v>
          </cell>
          <cell r="AM21">
            <v>1980000</v>
          </cell>
          <cell r="AR21">
            <v>0</v>
          </cell>
          <cell r="BA21">
            <v>642.5</v>
          </cell>
          <cell r="BJ21">
            <v>18842.400000000001</v>
          </cell>
        </row>
        <row r="22">
          <cell r="S22">
            <v>266.39999999999998</v>
          </cell>
          <cell r="AC22">
            <v>180000</v>
          </cell>
          <cell r="AM22">
            <v>2120000</v>
          </cell>
          <cell r="AR22">
            <v>0</v>
          </cell>
          <cell r="BA22">
            <v>695</v>
          </cell>
          <cell r="BJ22">
            <v>19665.599999999999</v>
          </cell>
        </row>
        <row r="23">
          <cell r="S23">
            <v>277.2</v>
          </cell>
          <cell r="AC23">
            <v>190000</v>
          </cell>
          <cell r="AM23">
            <v>2260000</v>
          </cell>
          <cell r="AR23">
            <v>0</v>
          </cell>
          <cell r="BA23">
            <v>747.5</v>
          </cell>
          <cell r="BJ23">
            <v>20488.8</v>
          </cell>
        </row>
        <row r="24">
          <cell r="S24">
            <v>288</v>
          </cell>
          <cell r="AC24">
            <v>200000</v>
          </cell>
          <cell r="AM24">
            <v>2400000</v>
          </cell>
          <cell r="AR24">
            <v>0</v>
          </cell>
          <cell r="BA24">
            <v>800</v>
          </cell>
          <cell r="BJ24">
            <v>21312</v>
          </cell>
        </row>
        <row r="25">
          <cell r="S25">
            <v>309.60000000000002</v>
          </cell>
          <cell r="AC25">
            <v>220000</v>
          </cell>
          <cell r="AM25">
            <v>2640000</v>
          </cell>
          <cell r="AR25">
            <v>0</v>
          </cell>
          <cell r="BA25">
            <v>890</v>
          </cell>
          <cell r="BJ25">
            <v>22464.5</v>
          </cell>
        </row>
        <row r="26">
          <cell r="S26">
            <v>331.2</v>
          </cell>
          <cell r="AC26">
            <v>240000</v>
          </cell>
          <cell r="AM26">
            <v>2880000</v>
          </cell>
          <cell r="AR26">
            <v>0</v>
          </cell>
          <cell r="BA26">
            <v>980</v>
          </cell>
          <cell r="BJ26">
            <v>23617</v>
          </cell>
        </row>
        <row r="27">
          <cell r="S27">
            <v>352.8</v>
          </cell>
          <cell r="AC27">
            <v>260000</v>
          </cell>
          <cell r="AM27">
            <v>3120000</v>
          </cell>
          <cell r="AR27">
            <v>0</v>
          </cell>
          <cell r="BA27">
            <v>1070</v>
          </cell>
          <cell r="BJ27">
            <v>24769.5</v>
          </cell>
        </row>
        <row r="28">
          <cell r="S28">
            <v>374.4</v>
          </cell>
          <cell r="AC28">
            <v>280000</v>
          </cell>
          <cell r="AM28">
            <v>3360000</v>
          </cell>
          <cell r="AR28">
            <v>0</v>
          </cell>
          <cell r="BA28">
            <v>1160</v>
          </cell>
          <cell r="BJ28">
            <v>25922</v>
          </cell>
        </row>
        <row r="29">
          <cell r="S29">
            <v>396</v>
          </cell>
          <cell r="AC29">
            <v>300000</v>
          </cell>
          <cell r="AM29">
            <v>3600000</v>
          </cell>
          <cell r="AR29">
            <v>0</v>
          </cell>
          <cell r="BA29">
            <v>1250</v>
          </cell>
          <cell r="BJ29">
            <v>27074.5</v>
          </cell>
        </row>
        <row r="30">
          <cell r="S30">
            <v>417.6</v>
          </cell>
          <cell r="AC30">
            <v>320000</v>
          </cell>
          <cell r="AM30">
            <v>3840000</v>
          </cell>
          <cell r="AR30">
            <v>0</v>
          </cell>
          <cell r="BA30">
            <v>1340</v>
          </cell>
          <cell r="BJ30">
            <v>28227</v>
          </cell>
        </row>
        <row r="31">
          <cell r="S31">
            <v>439.20000000000005</v>
          </cell>
          <cell r="AC31">
            <v>340000</v>
          </cell>
          <cell r="AM31">
            <v>4080000</v>
          </cell>
          <cell r="AR31">
            <v>0</v>
          </cell>
          <cell r="BA31">
            <v>1430</v>
          </cell>
          <cell r="BJ31">
            <v>29379.5</v>
          </cell>
        </row>
        <row r="32">
          <cell r="S32">
            <v>460.8</v>
          </cell>
          <cell r="AC32">
            <v>360000</v>
          </cell>
          <cell r="AM32">
            <v>4320000</v>
          </cell>
          <cell r="AR32">
            <v>0</v>
          </cell>
          <cell r="BA32">
            <v>1520</v>
          </cell>
          <cell r="BJ32">
            <v>30532</v>
          </cell>
        </row>
        <row r="33">
          <cell r="S33">
            <v>482.4</v>
          </cell>
          <cell r="AC33">
            <v>380000</v>
          </cell>
          <cell r="AM33">
            <v>4560000</v>
          </cell>
          <cell r="AR33">
            <v>0</v>
          </cell>
          <cell r="BA33">
            <v>1610</v>
          </cell>
          <cell r="BJ33">
            <v>31684.5</v>
          </cell>
        </row>
        <row r="34">
          <cell r="S34">
            <v>504</v>
          </cell>
          <cell r="AC34">
            <v>400000</v>
          </cell>
          <cell r="AM34">
            <v>4800000</v>
          </cell>
          <cell r="AR34">
            <v>0</v>
          </cell>
          <cell r="BA34">
            <v>1700</v>
          </cell>
          <cell r="BJ34">
            <v>32837</v>
          </cell>
        </row>
        <row r="35">
          <cell r="S35">
            <v>547.20000000000005</v>
          </cell>
          <cell r="AC35">
            <v>440000</v>
          </cell>
          <cell r="AM35">
            <v>5300000</v>
          </cell>
          <cell r="AR35">
            <v>0</v>
          </cell>
          <cell r="BA35">
            <v>1825</v>
          </cell>
          <cell r="BJ35">
            <v>34450.5</v>
          </cell>
        </row>
        <row r="36">
          <cell r="S36">
            <v>590.4</v>
          </cell>
          <cell r="AC36">
            <v>480000</v>
          </cell>
          <cell r="AM36">
            <v>5800000</v>
          </cell>
          <cell r="AR36">
            <v>0</v>
          </cell>
          <cell r="BA36">
            <v>1950</v>
          </cell>
          <cell r="BJ36">
            <v>36064</v>
          </cell>
        </row>
        <row r="37">
          <cell r="S37">
            <v>633.6</v>
          </cell>
          <cell r="AC37">
            <v>520000</v>
          </cell>
          <cell r="AM37">
            <v>6300000</v>
          </cell>
          <cell r="AR37">
            <v>0</v>
          </cell>
          <cell r="BA37">
            <v>2075</v>
          </cell>
          <cell r="BJ37">
            <v>37677.5</v>
          </cell>
        </row>
        <row r="38">
          <cell r="S38">
            <v>676.8</v>
          </cell>
          <cell r="AC38">
            <v>560000</v>
          </cell>
          <cell r="AM38">
            <v>6800000</v>
          </cell>
          <cell r="AR38">
            <v>0</v>
          </cell>
          <cell r="BA38">
            <v>2200</v>
          </cell>
          <cell r="BJ38">
            <v>39291</v>
          </cell>
        </row>
        <row r="39">
          <cell r="S39">
            <v>720</v>
          </cell>
          <cell r="AC39">
            <v>600000</v>
          </cell>
          <cell r="AM39">
            <v>7300000</v>
          </cell>
          <cell r="AR39">
            <v>0</v>
          </cell>
          <cell r="BA39">
            <v>2325</v>
          </cell>
          <cell r="BJ39">
            <v>40904.5</v>
          </cell>
        </row>
        <row r="40">
          <cell r="S40">
            <v>763.2</v>
          </cell>
          <cell r="AC40">
            <v>640000</v>
          </cell>
          <cell r="AM40">
            <v>7800000</v>
          </cell>
          <cell r="AR40">
            <v>0</v>
          </cell>
          <cell r="BA40">
            <v>2450</v>
          </cell>
          <cell r="BJ40">
            <v>42518</v>
          </cell>
        </row>
        <row r="41">
          <cell r="S41">
            <v>806.40000000000009</v>
          </cell>
          <cell r="AC41">
            <v>680000</v>
          </cell>
          <cell r="AM41">
            <v>8300000</v>
          </cell>
          <cell r="AR41">
            <v>0</v>
          </cell>
          <cell r="BA41">
            <v>2575</v>
          </cell>
          <cell r="BJ41">
            <v>44131.5</v>
          </cell>
        </row>
        <row r="42">
          <cell r="S42">
            <v>849.6</v>
          </cell>
          <cell r="AC42">
            <v>720000</v>
          </cell>
          <cell r="AM42">
            <v>8800000</v>
          </cell>
          <cell r="AR42">
            <v>0</v>
          </cell>
          <cell r="BA42">
            <v>2700</v>
          </cell>
          <cell r="BJ42">
            <v>45745</v>
          </cell>
        </row>
        <row r="43">
          <cell r="S43">
            <v>892.8</v>
          </cell>
          <cell r="AC43">
            <v>760000</v>
          </cell>
          <cell r="AM43">
            <v>9300000</v>
          </cell>
          <cell r="AR43">
            <v>0</v>
          </cell>
          <cell r="BA43">
            <v>2825</v>
          </cell>
          <cell r="BJ43">
            <v>47358.5</v>
          </cell>
        </row>
        <row r="44">
          <cell r="S44">
            <v>936</v>
          </cell>
          <cell r="AC44">
            <v>800000</v>
          </cell>
          <cell r="AM44">
            <v>9800000</v>
          </cell>
          <cell r="AR44">
            <v>0</v>
          </cell>
          <cell r="BA44">
            <v>2950</v>
          </cell>
          <cell r="BJ44">
            <v>48972</v>
          </cell>
        </row>
        <row r="45">
          <cell r="S45">
            <v>1022.4</v>
          </cell>
          <cell r="AC45">
            <v>880000</v>
          </cell>
          <cell r="AM45">
            <v>11050000</v>
          </cell>
          <cell r="AR45">
            <v>82000</v>
          </cell>
          <cell r="BA45">
            <v>3150</v>
          </cell>
          <cell r="BJ45">
            <v>51230.9</v>
          </cell>
        </row>
        <row r="46">
          <cell r="S46">
            <v>1108.8</v>
          </cell>
          <cell r="AC46">
            <v>960000</v>
          </cell>
          <cell r="AM46">
            <v>12300000</v>
          </cell>
          <cell r="AR46">
            <v>164000</v>
          </cell>
          <cell r="BA46">
            <v>3350</v>
          </cell>
          <cell r="BJ46">
            <v>53489.8</v>
          </cell>
        </row>
        <row r="47">
          <cell r="S47">
            <v>1195.2</v>
          </cell>
          <cell r="AC47">
            <v>1040000</v>
          </cell>
          <cell r="AM47">
            <v>13550000</v>
          </cell>
          <cell r="AR47">
            <v>246000</v>
          </cell>
          <cell r="BA47">
            <v>3550</v>
          </cell>
          <cell r="BJ47">
            <v>55748.7</v>
          </cell>
        </row>
        <row r="48">
          <cell r="S48">
            <v>1281.5999999999999</v>
          </cell>
          <cell r="AC48">
            <v>1120000</v>
          </cell>
          <cell r="AM48">
            <v>14800000</v>
          </cell>
          <cell r="AR48">
            <v>328000</v>
          </cell>
          <cell r="BA48">
            <v>3750</v>
          </cell>
          <cell r="BJ48">
            <v>58007.6</v>
          </cell>
        </row>
        <row r="49">
          <cell r="S49">
            <v>1368</v>
          </cell>
          <cell r="AC49">
            <v>1200000</v>
          </cell>
          <cell r="AM49">
            <v>16050000</v>
          </cell>
          <cell r="AR49">
            <v>410000</v>
          </cell>
          <cell r="BA49">
            <v>3950</v>
          </cell>
          <cell r="BJ49">
            <v>60266.5</v>
          </cell>
        </row>
        <row r="50">
          <cell r="S50">
            <v>1454.4</v>
          </cell>
          <cell r="AC50">
            <v>1280000</v>
          </cell>
          <cell r="AM50">
            <v>17300000</v>
          </cell>
          <cell r="AR50">
            <v>492000</v>
          </cell>
          <cell r="BA50">
            <v>4150</v>
          </cell>
          <cell r="BJ50">
            <v>62525.4</v>
          </cell>
        </row>
        <row r="51">
          <cell r="S51">
            <v>1540.8000000000002</v>
          </cell>
          <cell r="AC51">
            <v>1360000</v>
          </cell>
          <cell r="AM51">
            <v>18550000</v>
          </cell>
          <cell r="AR51">
            <v>574000</v>
          </cell>
          <cell r="BA51">
            <v>4350</v>
          </cell>
          <cell r="BJ51">
            <v>64784.3</v>
          </cell>
        </row>
        <row r="52">
          <cell r="S52">
            <v>1627.2</v>
          </cell>
          <cell r="AC52">
            <v>1440000</v>
          </cell>
          <cell r="AM52">
            <v>19800000</v>
          </cell>
          <cell r="AR52">
            <v>656000</v>
          </cell>
          <cell r="BA52">
            <v>4550</v>
          </cell>
          <cell r="BJ52">
            <v>67043.199999999997</v>
          </cell>
        </row>
        <row r="53">
          <cell r="S53">
            <v>1713.6</v>
          </cell>
          <cell r="AC53">
            <v>1520000</v>
          </cell>
          <cell r="AM53">
            <v>21050000</v>
          </cell>
          <cell r="AR53">
            <v>738000</v>
          </cell>
          <cell r="BA53">
            <v>4750</v>
          </cell>
          <cell r="BJ53">
            <v>69302.100000000006</v>
          </cell>
        </row>
        <row r="54">
          <cell r="S54">
            <v>1800</v>
          </cell>
          <cell r="AC54">
            <v>1600000</v>
          </cell>
          <cell r="AM54">
            <v>22300000</v>
          </cell>
          <cell r="AR54">
            <v>820000</v>
          </cell>
          <cell r="BA54">
            <v>4950</v>
          </cell>
          <cell r="BJ54">
            <v>71561</v>
          </cell>
        </row>
        <row r="55">
          <cell r="S55">
            <v>1972.8</v>
          </cell>
          <cell r="AC55">
            <v>1760000</v>
          </cell>
          <cell r="AM55">
            <v>25425000</v>
          </cell>
          <cell r="AR55">
            <v>3100000</v>
          </cell>
          <cell r="BA55">
            <v>5550</v>
          </cell>
          <cell r="BJ55">
            <v>74723.5</v>
          </cell>
        </row>
        <row r="56">
          <cell r="S56">
            <v>2145.6</v>
          </cell>
          <cell r="AC56">
            <v>1920000</v>
          </cell>
          <cell r="AM56">
            <v>28550000</v>
          </cell>
          <cell r="AR56">
            <v>5380000</v>
          </cell>
          <cell r="BA56">
            <v>6150</v>
          </cell>
          <cell r="BJ56">
            <v>77886</v>
          </cell>
        </row>
        <row r="57">
          <cell r="S57">
            <v>2318.4</v>
          </cell>
          <cell r="AC57">
            <v>2080000</v>
          </cell>
          <cell r="AM57">
            <v>31675000</v>
          </cell>
          <cell r="AR57">
            <v>7660000</v>
          </cell>
          <cell r="BA57">
            <v>6750</v>
          </cell>
          <cell r="BJ57">
            <v>81048.5</v>
          </cell>
        </row>
        <row r="58">
          <cell r="S58">
            <v>2491.1999999999998</v>
          </cell>
          <cell r="AC58">
            <v>2240000</v>
          </cell>
          <cell r="AM58">
            <v>34800000</v>
          </cell>
          <cell r="AR58">
            <v>9940000</v>
          </cell>
          <cell r="BA58">
            <v>7350</v>
          </cell>
          <cell r="BJ58">
            <v>84211</v>
          </cell>
        </row>
        <row r="59">
          <cell r="S59">
            <v>2664</v>
          </cell>
          <cell r="AC59">
            <v>2400000</v>
          </cell>
          <cell r="AM59">
            <v>37925000</v>
          </cell>
          <cell r="AR59">
            <v>12220000</v>
          </cell>
          <cell r="BA59">
            <v>7950</v>
          </cell>
          <cell r="BJ59">
            <v>87373.5</v>
          </cell>
        </row>
        <row r="60">
          <cell r="S60">
            <v>2836.8</v>
          </cell>
          <cell r="AC60">
            <v>2560000</v>
          </cell>
          <cell r="AM60">
            <v>41050000</v>
          </cell>
          <cell r="AR60">
            <v>14500000</v>
          </cell>
          <cell r="BA60">
            <v>8550</v>
          </cell>
          <cell r="BJ60">
            <v>90536</v>
          </cell>
        </row>
        <row r="61">
          <cell r="S61">
            <v>3009.6000000000004</v>
          </cell>
          <cell r="AC61">
            <v>2720000</v>
          </cell>
          <cell r="AM61">
            <v>44175000</v>
          </cell>
          <cell r="AR61">
            <v>16780000</v>
          </cell>
          <cell r="BA61">
            <v>9150</v>
          </cell>
          <cell r="BJ61">
            <v>93698.5</v>
          </cell>
        </row>
        <row r="62">
          <cell r="S62">
            <v>3182.4</v>
          </cell>
          <cell r="AC62">
            <v>2880000</v>
          </cell>
          <cell r="AM62">
            <v>47300000</v>
          </cell>
          <cell r="AR62">
            <v>19060000</v>
          </cell>
          <cell r="BA62">
            <v>9750</v>
          </cell>
          <cell r="BJ62">
            <v>96861</v>
          </cell>
        </row>
        <row r="63">
          <cell r="S63">
            <v>3355.2</v>
          </cell>
          <cell r="AC63">
            <v>3040000</v>
          </cell>
          <cell r="AM63">
            <v>50425000</v>
          </cell>
          <cell r="AR63">
            <v>21340000</v>
          </cell>
          <cell r="BA63">
            <v>10350</v>
          </cell>
          <cell r="BJ63">
            <v>100023.5</v>
          </cell>
        </row>
        <row r="64">
          <cell r="S64">
            <v>3528</v>
          </cell>
          <cell r="AC64">
            <v>3200000</v>
          </cell>
          <cell r="AM64">
            <v>53550000</v>
          </cell>
          <cell r="AR64">
            <v>23620000</v>
          </cell>
          <cell r="BA64">
            <v>10950</v>
          </cell>
          <cell r="BJ64">
            <v>103186</v>
          </cell>
        </row>
        <row r="65">
          <cell r="S65">
            <v>3873.6</v>
          </cell>
          <cell r="AC65">
            <v>3520000</v>
          </cell>
          <cell r="AM65">
            <v>61362500</v>
          </cell>
          <cell r="AR65">
            <v>29220000.000000004</v>
          </cell>
          <cell r="BA65">
            <v>12150</v>
          </cell>
          <cell r="BJ65">
            <v>107613.5</v>
          </cell>
        </row>
        <row r="66">
          <cell r="S66">
            <v>4219.2</v>
          </cell>
          <cell r="AC66">
            <v>3840000</v>
          </cell>
          <cell r="AM66">
            <v>69175000</v>
          </cell>
          <cell r="AR66">
            <v>34820000.000000007</v>
          </cell>
          <cell r="BA66">
            <v>13350</v>
          </cell>
          <cell r="BJ66">
            <v>112041</v>
          </cell>
        </row>
        <row r="67">
          <cell r="S67">
            <v>4564.8</v>
          </cell>
          <cell r="AC67">
            <v>4160000</v>
          </cell>
          <cell r="AM67">
            <v>76987500</v>
          </cell>
          <cell r="AR67">
            <v>40420000.000000015</v>
          </cell>
          <cell r="BA67">
            <v>14550</v>
          </cell>
          <cell r="BJ67">
            <v>116468.5</v>
          </cell>
        </row>
        <row r="68">
          <cell r="S68">
            <v>4910.3999999999996</v>
          </cell>
          <cell r="AC68">
            <v>4480000</v>
          </cell>
          <cell r="AM68">
            <v>84800000</v>
          </cell>
          <cell r="AR68">
            <v>46020000.000000015</v>
          </cell>
          <cell r="BA68">
            <v>15750</v>
          </cell>
          <cell r="BJ68">
            <v>120896</v>
          </cell>
        </row>
        <row r="69">
          <cell r="S69">
            <v>5256</v>
          </cell>
          <cell r="AC69">
            <v>4800000</v>
          </cell>
          <cell r="AM69">
            <v>92612500</v>
          </cell>
          <cell r="AR69">
            <v>51620000.000000022</v>
          </cell>
          <cell r="BA69">
            <v>16950</v>
          </cell>
          <cell r="BJ69">
            <v>125323.5</v>
          </cell>
        </row>
        <row r="70">
          <cell r="S70">
            <v>5601.6</v>
          </cell>
          <cell r="AC70">
            <v>5120000</v>
          </cell>
          <cell r="AM70">
            <v>100425000</v>
          </cell>
          <cell r="AR70">
            <v>57220000.00000003</v>
          </cell>
          <cell r="BA70">
            <v>18150</v>
          </cell>
          <cell r="BJ70">
            <v>129751</v>
          </cell>
        </row>
        <row r="71">
          <cell r="S71">
            <v>5947.2000000000007</v>
          </cell>
          <cell r="AC71">
            <v>5440000</v>
          </cell>
          <cell r="AM71">
            <v>108237500</v>
          </cell>
          <cell r="AR71">
            <v>62820000.00000003</v>
          </cell>
          <cell r="BA71">
            <v>19350</v>
          </cell>
          <cell r="BJ71">
            <v>134178.5</v>
          </cell>
        </row>
        <row r="72">
          <cell r="S72">
            <v>6292.8</v>
          </cell>
          <cell r="AC72">
            <v>5760000</v>
          </cell>
          <cell r="AM72">
            <v>116050000</v>
          </cell>
          <cell r="AR72">
            <v>68420000.00000003</v>
          </cell>
          <cell r="BA72">
            <v>20550</v>
          </cell>
          <cell r="BJ72">
            <v>138606</v>
          </cell>
        </row>
        <row r="73">
          <cell r="S73">
            <v>6638.4</v>
          </cell>
          <cell r="AC73">
            <v>6080000</v>
          </cell>
          <cell r="AM73">
            <v>123862500</v>
          </cell>
          <cell r="AR73">
            <v>74020000.000000045</v>
          </cell>
          <cell r="BA73">
            <v>21750</v>
          </cell>
          <cell r="BJ73">
            <v>143033.5</v>
          </cell>
        </row>
        <row r="74">
          <cell r="S74">
            <v>6984</v>
          </cell>
          <cell r="AC74">
            <v>6400000</v>
          </cell>
          <cell r="AM74">
            <v>131675000</v>
          </cell>
          <cell r="AR74">
            <v>79620000.000000045</v>
          </cell>
          <cell r="BA74">
            <v>22950</v>
          </cell>
          <cell r="BJ74">
            <v>147461</v>
          </cell>
        </row>
        <row r="75">
          <cell r="S75">
            <v>7675.2</v>
          </cell>
          <cell r="AC75">
            <v>7040000</v>
          </cell>
          <cell r="AM75">
            <v>151206250</v>
          </cell>
          <cell r="AR75">
            <v>94220000.00000006</v>
          </cell>
          <cell r="BA75">
            <v>24950</v>
          </cell>
          <cell r="BJ75">
            <v>153659.5</v>
          </cell>
        </row>
        <row r="76">
          <cell r="S76">
            <v>8366.4</v>
          </cell>
          <cell r="AC76">
            <v>7680000</v>
          </cell>
          <cell r="AM76">
            <v>170737500</v>
          </cell>
          <cell r="AR76">
            <v>108820000.00000009</v>
          </cell>
          <cell r="BA76">
            <v>26950</v>
          </cell>
          <cell r="BJ76">
            <v>159858</v>
          </cell>
        </row>
        <row r="77">
          <cell r="S77">
            <v>9057.6</v>
          </cell>
          <cell r="AC77">
            <v>8320000</v>
          </cell>
          <cell r="AM77">
            <v>190268750</v>
          </cell>
          <cell r="AR77">
            <v>123420000.0000001</v>
          </cell>
          <cell r="BA77">
            <v>28950</v>
          </cell>
          <cell r="BJ77">
            <v>166056.5</v>
          </cell>
        </row>
        <row r="78">
          <cell r="S78">
            <v>9748.7999999999993</v>
          </cell>
          <cell r="AC78">
            <v>8960000</v>
          </cell>
          <cell r="AM78">
            <v>209800000</v>
          </cell>
          <cell r="AR78">
            <v>138020000.00000012</v>
          </cell>
          <cell r="BA78">
            <v>30950</v>
          </cell>
          <cell r="BJ78">
            <v>172255</v>
          </cell>
        </row>
        <row r="79">
          <cell r="S79">
            <v>10440</v>
          </cell>
          <cell r="AC79">
            <v>9600000</v>
          </cell>
          <cell r="AM79">
            <v>229331250</v>
          </cell>
          <cell r="AR79">
            <v>152620000.00000012</v>
          </cell>
          <cell r="BA79">
            <v>32950</v>
          </cell>
          <cell r="BJ79">
            <v>178453.5</v>
          </cell>
        </row>
        <row r="80">
          <cell r="S80">
            <v>11131.2</v>
          </cell>
          <cell r="AC80">
            <v>10240000</v>
          </cell>
          <cell r="AM80">
            <v>248862500</v>
          </cell>
          <cell r="AR80">
            <v>167220000.00000018</v>
          </cell>
          <cell r="BA80">
            <v>34950</v>
          </cell>
          <cell r="BJ80">
            <v>184652</v>
          </cell>
        </row>
        <row r="81">
          <cell r="S81">
            <v>11822.400000000001</v>
          </cell>
          <cell r="AC81">
            <v>10880000</v>
          </cell>
          <cell r="AM81">
            <v>268393750</v>
          </cell>
          <cell r="AR81">
            <v>181820000.00000018</v>
          </cell>
          <cell r="BA81">
            <v>36950</v>
          </cell>
          <cell r="BJ81">
            <v>190850.5</v>
          </cell>
        </row>
        <row r="82">
          <cell r="S82">
            <v>12513.6</v>
          </cell>
          <cell r="AC82">
            <v>11520000</v>
          </cell>
          <cell r="AM82">
            <v>287925000</v>
          </cell>
          <cell r="AR82">
            <v>196420000.00000018</v>
          </cell>
          <cell r="BA82">
            <v>38950</v>
          </cell>
          <cell r="BJ82">
            <v>197049</v>
          </cell>
        </row>
        <row r="83">
          <cell r="S83">
            <v>13204.8</v>
          </cell>
          <cell r="AC83">
            <v>12160000</v>
          </cell>
          <cell r="AM83">
            <v>307456250</v>
          </cell>
          <cell r="AR83">
            <v>211020000.00000021</v>
          </cell>
          <cell r="BA83">
            <v>40950</v>
          </cell>
          <cell r="BJ83">
            <v>203247.5</v>
          </cell>
        </row>
        <row r="84">
          <cell r="S84">
            <v>13896</v>
          </cell>
          <cell r="AC84">
            <v>12800000</v>
          </cell>
          <cell r="AM84">
            <v>326987500</v>
          </cell>
          <cell r="AR84">
            <v>225620000.00000024</v>
          </cell>
          <cell r="BA84">
            <v>42950</v>
          </cell>
          <cell r="BJ84">
            <v>209446</v>
          </cell>
        </row>
        <row r="85">
          <cell r="S85">
            <v>15278.4</v>
          </cell>
          <cell r="AC85">
            <v>14080000</v>
          </cell>
          <cell r="AM85">
            <v>375815625</v>
          </cell>
          <cell r="AR85">
            <v>265620000.00000027</v>
          </cell>
          <cell r="BA85">
            <v>45950</v>
          </cell>
          <cell r="BJ85">
            <v>218123.9</v>
          </cell>
        </row>
        <row r="86">
          <cell r="S86">
            <v>16660.8</v>
          </cell>
          <cell r="AC86">
            <v>15360000</v>
          </cell>
          <cell r="AM86">
            <v>424643750</v>
          </cell>
          <cell r="AR86">
            <v>305620000.0000003</v>
          </cell>
          <cell r="BA86">
            <v>48950</v>
          </cell>
          <cell r="BJ86">
            <v>226801.8</v>
          </cell>
        </row>
        <row r="87">
          <cell r="S87">
            <v>18043.2</v>
          </cell>
          <cell r="AC87">
            <v>16640000</v>
          </cell>
          <cell r="AM87">
            <v>473471875</v>
          </cell>
          <cell r="AR87">
            <v>345620000.0000003</v>
          </cell>
          <cell r="BA87">
            <v>51950</v>
          </cell>
          <cell r="BJ87">
            <v>235479.7</v>
          </cell>
        </row>
        <row r="88">
          <cell r="S88">
            <v>19425.599999999999</v>
          </cell>
          <cell r="AC88">
            <v>17920000</v>
          </cell>
          <cell r="AM88">
            <v>522300000</v>
          </cell>
          <cell r="AR88">
            <v>385620000.00000036</v>
          </cell>
          <cell r="BA88">
            <v>54950</v>
          </cell>
          <cell r="BJ88">
            <v>244157.6</v>
          </cell>
        </row>
        <row r="89">
          <cell r="S89">
            <v>20808</v>
          </cell>
          <cell r="AC89">
            <v>19200000</v>
          </cell>
          <cell r="AM89">
            <v>571128125</v>
          </cell>
          <cell r="AR89">
            <v>425620000.00000036</v>
          </cell>
          <cell r="BA89">
            <v>57950</v>
          </cell>
          <cell r="BJ89">
            <v>252835.5</v>
          </cell>
        </row>
        <row r="90">
          <cell r="S90">
            <v>22190.400000000001</v>
          </cell>
          <cell r="AC90">
            <v>20480000</v>
          </cell>
          <cell r="AM90">
            <v>619956250</v>
          </cell>
          <cell r="AR90">
            <v>465620000.00000036</v>
          </cell>
          <cell r="BA90">
            <v>60950</v>
          </cell>
          <cell r="BJ90">
            <v>261513.4</v>
          </cell>
        </row>
        <row r="91">
          <cell r="S91">
            <v>23572.800000000003</v>
          </cell>
          <cell r="AC91">
            <v>21760000</v>
          </cell>
          <cell r="AM91">
            <v>668784375</v>
          </cell>
          <cell r="AR91">
            <v>505620000.00000042</v>
          </cell>
          <cell r="BA91">
            <v>63950</v>
          </cell>
          <cell r="BJ91">
            <v>270191.3</v>
          </cell>
        </row>
        <row r="92">
          <cell r="S92">
            <v>24955.200000000001</v>
          </cell>
          <cell r="AC92">
            <v>23040000</v>
          </cell>
          <cell r="AM92">
            <v>717612500</v>
          </cell>
          <cell r="AR92">
            <v>545620000.00000048</v>
          </cell>
          <cell r="BA92">
            <v>66950</v>
          </cell>
          <cell r="BJ92">
            <v>278869.2</v>
          </cell>
        </row>
        <row r="93">
          <cell r="S93">
            <v>26337.599999999999</v>
          </cell>
          <cell r="AC93">
            <v>24320000</v>
          </cell>
          <cell r="AM93">
            <v>766440625</v>
          </cell>
          <cell r="AR93">
            <v>585620000.00000048</v>
          </cell>
          <cell r="BA93">
            <v>69950</v>
          </cell>
          <cell r="BJ93">
            <v>287547.09999999998</v>
          </cell>
        </row>
        <row r="94">
          <cell r="S94">
            <v>27720</v>
          </cell>
          <cell r="AC94">
            <v>25600000</v>
          </cell>
          <cell r="AM94">
            <v>815268750</v>
          </cell>
          <cell r="AR94">
            <v>625620000.00000048</v>
          </cell>
          <cell r="BA94">
            <v>72950</v>
          </cell>
          <cell r="BJ94">
            <v>296225</v>
          </cell>
        </row>
        <row r="95">
          <cell r="S95">
            <v>30484.799999999999</v>
          </cell>
          <cell r="AC95">
            <v>28160000</v>
          </cell>
          <cell r="AM95">
            <v>937339062.5</v>
          </cell>
          <cell r="AR95">
            <v>677620000.00000048</v>
          </cell>
          <cell r="BA95">
            <v>77450</v>
          </cell>
          <cell r="BJ95">
            <v>308374.09999999998</v>
          </cell>
        </row>
        <row r="96">
          <cell r="S96">
            <v>33249.599999999999</v>
          </cell>
          <cell r="AC96">
            <v>30720000</v>
          </cell>
          <cell r="AM96">
            <v>1059409375</v>
          </cell>
          <cell r="AR96">
            <v>729620000.0000006</v>
          </cell>
          <cell r="BA96">
            <v>81950</v>
          </cell>
          <cell r="BJ96">
            <v>320523.2</v>
          </cell>
        </row>
        <row r="97">
          <cell r="S97">
            <v>36014.400000000001</v>
          </cell>
          <cell r="AC97">
            <v>33280000</v>
          </cell>
          <cell r="AM97">
            <v>1181479687.5</v>
          </cell>
          <cell r="AR97">
            <v>781620000.0000006</v>
          </cell>
          <cell r="BA97">
            <v>86450</v>
          </cell>
          <cell r="BJ97">
            <v>332672.3</v>
          </cell>
        </row>
        <row r="98">
          <cell r="S98">
            <v>38779.199999999997</v>
          </cell>
          <cell r="AC98">
            <v>35840000</v>
          </cell>
          <cell r="AM98">
            <v>1303550000</v>
          </cell>
          <cell r="AR98">
            <v>833620000.00000072</v>
          </cell>
          <cell r="BA98">
            <v>90950</v>
          </cell>
          <cell r="BJ98">
            <v>344821.4</v>
          </cell>
        </row>
        <row r="99">
          <cell r="S99">
            <v>41544</v>
          </cell>
          <cell r="AC99">
            <v>38400000</v>
          </cell>
          <cell r="AM99">
            <v>1425620312.5</v>
          </cell>
          <cell r="AR99">
            <v>885620000.00000072</v>
          </cell>
          <cell r="BA99">
            <v>95450</v>
          </cell>
          <cell r="BJ99">
            <v>356970.5</v>
          </cell>
        </row>
        <row r="100">
          <cell r="S100">
            <v>44308.800000000003</v>
          </cell>
          <cell r="AC100">
            <v>40960000</v>
          </cell>
          <cell r="AM100">
            <v>1547690625</v>
          </cell>
          <cell r="AR100">
            <v>937620000.00000072</v>
          </cell>
          <cell r="BA100">
            <v>99950</v>
          </cell>
          <cell r="BJ100">
            <v>369119.6</v>
          </cell>
        </row>
        <row r="101">
          <cell r="S101">
            <v>47073.600000000006</v>
          </cell>
          <cell r="AC101">
            <v>43520000</v>
          </cell>
          <cell r="AM101">
            <v>1669760937.5</v>
          </cell>
          <cell r="AR101">
            <v>989620000.00000072</v>
          </cell>
          <cell r="BA101">
            <v>104450</v>
          </cell>
          <cell r="BJ101">
            <v>381268.7</v>
          </cell>
        </row>
        <row r="102">
          <cell r="S102">
            <v>49838.400000000001</v>
          </cell>
          <cell r="AC102">
            <v>46080000</v>
          </cell>
          <cell r="AM102">
            <v>1791831250</v>
          </cell>
          <cell r="AR102">
            <v>1041620000.0000008</v>
          </cell>
          <cell r="BA102">
            <v>108950</v>
          </cell>
          <cell r="BJ102">
            <v>393417.8</v>
          </cell>
        </row>
        <row r="103">
          <cell r="S103">
            <v>52603.199999999997</v>
          </cell>
          <cell r="AC103">
            <v>48640000</v>
          </cell>
          <cell r="AM103">
            <v>1913901562.5</v>
          </cell>
          <cell r="AR103">
            <v>1093620000.000001</v>
          </cell>
          <cell r="BA103">
            <v>113450</v>
          </cell>
          <cell r="BJ103">
            <v>405566.9</v>
          </cell>
        </row>
        <row r="104">
          <cell r="S104">
            <v>55368</v>
          </cell>
          <cell r="AC104">
            <v>51200000</v>
          </cell>
          <cell r="AM104">
            <v>2035971875</v>
          </cell>
          <cell r="AR104">
            <v>1145620000.000001</v>
          </cell>
          <cell r="BA104">
            <v>117950</v>
          </cell>
          <cell r="BJ104">
            <v>417716</v>
          </cell>
        </row>
        <row r="105">
          <cell r="S105">
            <v>60897.599999999999</v>
          </cell>
          <cell r="AC105">
            <v>56320000</v>
          </cell>
          <cell r="AM105">
            <v>2158042187.5</v>
          </cell>
          <cell r="AR105">
            <v>1209620000.000001</v>
          </cell>
          <cell r="BA105">
            <v>123950</v>
          </cell>
          <cell r="BJ105">
            <v>434724.7</v>
          </cell>
        </row>
        <row r="106">
          <cell r="S106">
            <v>66427.199999999997</v>
          </cell>
          <cell r="AC106">
            <v>61440000</v>
          </cell>
          <cell r="AM106">
            <v>2280112500</v>
          </cell>
          <cell r="AR106">
            <v>1273620000.000001</v>
          </cell>
          <cell r="BA106">
            <v>129950</v>
          </cell>
          <cell r="BJ106">
            <v>451733.4</v>
          </cell>
        </row>
        <row r="107">
          <cell r="S107">
            <v>71956.800000000003</v>
          </cell>
          <cell r="AC107">
            <v>66560000</v>
          </cell>
          <cell r="AM107">
            <v>2402182812.5</v>
          </cell>
          <cell r="AR107">
            <v>1337620000.000001</v>
          </cell>
          <cell r="BA107">
            <v>135950</v>
          </cell>
          <cell r="BJ107">
            <v>468742.1</v>
          </cell>
        </row>
        <row r="108">
          <cell r="S108">
            <v>77486.399999999994</v>
          </cell>
          <cell r="AC108">
            <v>71680000</v>
          </cell>
          <cell r="AM108">
            <v>2524253125</v>
          </cell>
          <cell r="AR108">
            <v>1401620000.000001</v>
          </cell>
          <cell r="BA108">
            <v>141950</v>
          </cell>
          <cell r="BJ108">
            <v>485750.8</v>
          </cell>
        </row>
        <row r="109">
          <cell r="S109">
            <v>83016</v>
          </cell>
          <cell r="AC109">
            <v>76800000</v>
          </cell>
          <cell r="AM109">
            <v>2646323437.5</v>
          </cell>
          <cell r="AR109">
            <v>1465620000.000001</v>
          </cell>
          <cell r="BA109">
            <v>147950</v>
          </cell>
          <cell r="BJ109">
            <v>502759.5</v>
          </cell>
        </row>
        <row r="110">
          <cell r="S110">
            <v>88545.600000000006</v>
          </cell>
          <cell r="AC110">
            <v>81920000</v>
          </cell>
          <cell r="AM110">
            <v>2768393750</v>
          </cell>
          <cell r="AR110">
            <v>1529620000.000001</v>
          </cell>
          <cell r="BA110">
            <v>153950</v>
          </cell>
          <cell r="BJ110">
            <v>519768.2</v>
          </cell>
        </row>
        <row r="111">
          <cell r="S111">
            <v>94075.200000000012</v>
          </cell>
          <cell r="AC111">
            <v>87040000</v>
          </cell>
          <cell r="AM111">
            <v>2890464062.5</v>
          </cell>
          <cell r="AR111">
            <v>1593620000.000001</v>
          </cell>
          <cell r="BA111">
            <v>159950</v>
          </cell>
          <cell r="BJ111">
            <v>536776.9</v>
          </cell>
        </row>
        <row r="112">
          <cell r="S112">
            <v>99604.800000000003</v>
          </cell>
          <cell r="AC112">
            <v>92160000</v>
          </cell>
          <cell r="AM112">
            <v>3012534375</v>
          </cell>
          <cell r="AR112">
            <v>1657620000.000001</v>
          </cell>
          <cell r="BA112">
            <v>165950</v>
          </cell>
          <cell r="BJ112">
            <v>553785.59999999998</v>
          </cell>
        </row>
        <row r="113">
          <cell r="S113">
            <v>105134.39999999999</v>
          </cell>
          <cell r="AC113">
            <v>97280000</v>
          </cell>
          <cell r="AM113">
            <v>3134604687.5</v>
          </cell>
          <cell r="AR113">
            <v>1721620000.000001</v>
          </cell>
          <cell r="BA113">
            <v>171950</v>
          </cell>
          <cell r="BJ113">
            <v>570794.30000000005</v>
          </cell>
        </row>
        <row r="114">
          <cell r="S114">
            <v>110664</v>
          </cell>
          <cell r="AC114">
            <v>102400000</v>
          </cell>
          <cell r="AM114">
            <v>3256675000</v>
          </cell>
          <cell r="AR114">
            <v>1785620000.000001</v>
          </cell>
          <cell r="BA114">
            <v>177950</v>
          </cell>
          <cell r="BJ114">
            <v>587803</v>
          </cell>
        </row>
        <row r="115">
          <cell r="S115">
            <v>116193.60000000001</v>
          </cell>
          <cell r="AC115">
            <v>107520000</v>
          </cell>
          <cell r="AM115">
            <v>3378745312.5</v>
          </cell>
          <cell r="AR115">
            <v>1849620000.000001</v>
          </cell>
          <cell r="BA115">
            <v>185450</v>
          </cell>
          <cell r="BJ115">
            <v>611615.19999999995</v>
          </cell>
        </row>
        <row r="116">
          <cell r="S116">
            <v>121723.2</v>
          </cell>
          <cell r="AC116">
            <v>112640000</v>
          </cell>
          <cell r="AM116">
            <v>3500815625</v>
          </cell>
          <cell r="AR116">
            <v>1913620000.000001</v>
          </cell>
          <cell r="BA116">
            <v>192950</v>
          </cell>
          <cell r="BJ116">
            <v>635427.4</v>
          </cell>
        </row>
        <row r="117">
          <cell r="S117">
            <v>127252.8</v>
          </cell>
          <cell r="AC117">
            <v>117760000</v>
          </cell>
          <cell r="AM117">
            <v>3622885937.5</v>
          </cell>
          <cell r="AR117">
            <v>1977620000.000001</v>
          </cell>
          <cell r="BA117">
            <v>200450</v>
          </cell>
          <cell r="BJ117">
            <v>659239.6</v>
          </cell>
        </row>
        <row r="118">
          <cell r="S118">
            <v>132782.39999999999</v>
          </cell>
          <cell r="AC118">
            <v>122880000</v>
          </cell>
          <cell r="AM118">
            <v>3744956250</v>
          </cell>
          <cell r="AR118">
            <v>2041620000.000001</v>
          </cell>
          <cell r="BA118">
            <v>207950</v>
          </cell>
          <cell r="BJ118">
            <v>683051.8</v>
          </cell>
        </row>
        <row r="119">
          <cell r="S119">
            <v>138312</v>
          </cell>
          <cell r="AC119">
            <v>128000000</v>
          </cell>
          <cell r="AM119">
            <v>3867026562.5</v>
          </cell>
          <cell r="AR119">
            <v>2105620000.000001</v>
          </cell>
          <cell r="BA119">
            <v>215450</v>
          </cell>
          <cell r="BJ119">
            <v>706864</v>
          </cell>
        </row>
        <row r="120">
          <cell r="S120">
            <v>143841.60000000001</v>
          </cell>
          <cell r="AC120">
            <v>133120000</v>
          </cell>
          <cell r="AM120">
            <v>3989096875</v>
          </cell>
          <cell r="AR120">
            <v>2169620000.000001</v>
          </cell>
          <cell r="BA120">
            <v>222950</v>
          </cell>
          <cell r="BJ120">
            <v>730676.2</v>
          </cell>
        </row>
        <row r="121">
          <cell r="S121">
            <v>149371.20000000001</v>
          </cell>
          <cell r="AC121">
            <v>138240000</v>
          </cell>
          <cell r="AM121">
            <v>4111167187.5</v>
          </cell>
          <cell r="AR121">
            <v>2233620000.000001</v>
          </cell>
          <cell r="BA121">
            <v>230450</v>
          </cell>
          <cell r="BJ121">
            <v>754488.4</v>
          </cell>
        </row>
        <row r="122">
          <cell r="S122">
            <v>154900.79999999999</v>
          </cell>
          <cell r="AC122">
            <v>143360000</v>
          </cell>
          <cell r="AM122">
            <v>4233237500</v>
          </cell>
          <cell r="AR122">
            <v>2297620000.000001</v>
          </cell>
          <cell r="BA122">
            <v>237950</v>
          </cell>
          <cell r="BJ122">
            <v>778300.6</v>
          </cell>
        </row>
        <row r="123">
          <cell r="S123">
            <v>160430.39999999999</v>
          </cell>
          <cell r="AC123">
            <v>148480000</v>
          </cell>
          <cell r="AM123">
            <v>4355307812.5</v>
          </cell>
          <cell r="AR123">
            <v>2361620000.000001</v>
          </cell>
          <cell r="BA123">
            <v>245450</v>
          </cell>
          <cell r="BJ123">
            <v>802112.8</v>
          </cell>
        </row>
        <row r="124">
          <cell r="S124">
            <v>165960</v>
          </cell>
          <cell r="AC124">
            <v>153600000</v>
          </cell>
          <cell r="AM124">
            <v>4477378125</v>
          </cell>
          <cell r="AR124">
            <v>2425620000.000001</v>
          </cell>
          <cell r="BA124">
            <v>252950</v>
          </cell>
          <cell r="BJ124">
            <v>825925</v>
          </cell>
        </row>
        <row r="125">
          <cell r="S125">
            <v>171489.6</v>
          </cell>
          <cell r="AC125">
            <v>158720000</v>
          </cell>
          <cell r="AM125">
            <v>4599448437.5</v>
          </cell>
          <cell r="AR125">
            <v>2489620000.000001</v>
          </cell>
          <cell r="BA125">
            <v>261950</v>
          </cell>
          <cell r="BJ125">
            <v>859262.1</v>
          </cell>
        </row>
        <row r="126">
          <cell r="S126">
            <v>177019.2</v>
          </cell>
          <cell r="AC126">
            <v>163840000</v>
          </cell>
          <cell r="AM126">
            <v>4721518750</v>
          </cell>
          <cell r="AR126">
            <v>2553620000.000001</v>
          </cell>
          <cell r="BA126">
            <v>270950</v>
          </cell>
          <cell r="BJ126">
            <v>892599.2</v>
          </cell>
        </row>
        <row r="127">
          <cell r="S127">
            <v>182548.8</v>
          </cell>
          <cell r="AC127">
            <v>168960000</v>
          </cell>
          <cell r="AM127">
            <v>4843589062.5</v>
          </cell>
          <cell r="AR127">
            <v>2617620000.000001</v>
          </cell>
          <cell r="BA127">
            <v>279950</v>
          </cell>
          <cell r="BJ127">
            <v>925936.3</v>
          </cell>
        </row>
        <row r="128">
          <cell r="S128">
            <v>188078.4</v>
          </cell>
          <cell r="AC128">
            <v>174080000</v>
          </cell>
          <cell r="AM128">
            <v>4965659375</v>
          </cell>
          <cell r="AR128">
            <v>2681620000.000001</v>
          </cell>
          <cell r="BA128">
            <v>288950</v>
          </cell>
          <cell r="BJ128">
            <v>959273.4</v>
          </cell>
        </row>
        <row r="129">
          <cell r="S129">
            <v>193608</v>
          </cell>
          <cell r="AC129">
            <v>179200000</v>
          </cell>
          <cell r="AM129">
            <v>5087729687.5</v>
          </cell>
          <cell r="AR129">
            <v>2745620000.000001</v>
          </cell>
          <cell r="BA129">
            <v>297950</v>
          </cell>
          <cell r="BJ129">
            <v>992610.5</v>
          </cell>
        </row>
        <row r="130">
          <cell r="S130">
            <v>199137.6</v>
          </cell>
          <cell r="AC130">
            <v>184320000</v>
          </cell>
          <cell r="AM130">
            <v>5209800000</v>
          </cell>
          <cell r="AR130">
            <v>2809620000.000001</v>
          </cell>
          <cell r="BA130">
            <v>306950</v>
          </cell>
          <cell r="BJ130">
            <v>1025947.6</v>
          </cell>
        </row>
        <row r="131">
          <cell r="S131">
            <v>204667.2</v>
          </cell>
          <cell r="AC131">
            <v>189440000</v>
          </cell>
          <cell r="AM131">
            <v>5331870312.5</v>
          </cell>
          <cell r="AR131">
            <v>2873620000.000001</v>
          </cell>
          <cell r="BA131">
            <v>315950</v>
          </cell>
          <cell r="BJ131">
            <v>1059284.7</v>
          </cell>
        </row>
        <row r="132">
          <cell r="S132">
            <v>210196.8</v>
          </cell>
          <cell r="AC132">
            <v>194560000</v>
          </cell>
          <cell r="AM132">
            <v>5453940625</v>
          </cell>
          <cell r="AR132">
            <v>2937620000.000001</v>
          </cell>
          <cell r="BA132">
            <v>324950</v>
          </cell>
          <cell r="BJ132">
            <v>1092621.8</v>
          </cell>
        </row>
        <row r="133">
          <cell r="S133">
            <v>215726.4</v>
          </cell>
          <cell r="AC133">
            <v>199680000</v>
          </cell>
          <cell r="AM133">
            <v>5576010937.5</v>
          </cell>
          <cell r="AR133">
            <v>3001620000.000001</v>
          </cell>
          <cell r="BA133">
            <v>333950</v>
          </cell>
          <cell r="BJ133">
            <v>1125958.8999999999</v>
          </cell>
        </row>
        <row r="134">
          <cell r="S134">
            <v>221256</v>
          </cell>
          <cell r="AC134">
            <v>204800000</v>
          </cell>
          <cell r="AM134">
            <v>5698081250</v>
          </cell>
          <cell r="AR134">
            <v>3065620000.000001</v>
          </cell>
          <cell r="BA134">
            <v>342950</v>
          </cell>
          <cell r="BJ134">
            <v>1159296</v>
          </cell>
        </row>
        <row r="135">
          <cell r="S135">
            <v>226785.6</v>
          </cell>
          <cell r="AC135">
            <v>209920000</v>
          </cell>
          <cell r="AM135">
            <v>5820151562.5</v>
          </cell>
          <cell r="AR135">
            <v>3129620000.000001</v>
          </cell>
          <cell r="BA135">
            <v>353450</v>
          </cell>
          <cell r="BJ135">
            <v>1205967.8999999999</v>
          </cell>
        </row>
        <row r="136">
          <cell r="S136">
            <v>232315.2</v>
          </cell>
          <cell r="AC136">
            <v>215040000</v>
          </cell>
          <cell r="AM136">
            <v>5942221875</v>
          </cell>
          <cell r="AR136">
            <v>3193620000.000001</v>
          </cell>
          <cell r="BA136">
            <v>363950</v>
          </cell>
          <cell r="BJ136">
            <v>1252639.8</v>
          </cell>
        </row>
        <row r="137">
          <cell r="S137">
            <v>237844.8</v>
          </cell>
          <cell r="AC137">
            <v>220160000</v>
          </cell>
          <cell r="AM137">
            <v>6064292187.5</v>
          </cell>
          <cell r="AR137">
            <v>3257620000.000001</v>
          </cell>
          <cell r="BA137">
            <v>374450</v>
          </cell>
          <cell r="BJ137">
            <v>1299311.7</v>
          </cell>
        </row>
        <row r="138">
          <cell r="S138">
            <v>243374.4</v>
          </cell>
          <cell r="AC138">
            <v>225280000</v>
          </cell>
          <cell r="AM138">
            <v>6186362500</v>
          </cell>
          <cell r="AR138">
            <v>3321620000.000001</v>
          </cell>
          <cell r="BA138">
            <v>384950</v>
          </cell>
          <cell r="BJ138">
            <v>1345983.6</v>
          </cell>
        </row>
        <row r="139">
          <cell r="S139">
            <v>248904</v>
          </cell>
          <cell r="AC139">
            <v>230400000</v>
          </cell>
          <cell r="AM139">
            <v>6308432812.5</v>
          </cell>
          <cell r="AR139">
            <v>3385620000.000001</v>
          </cell>
          <cell r="BA139">
            <v>395450</v>
          </cell>
          <cell r="BJ139">
            <v>1392655.5</v>
          </cell>
        </row>
        <row r="140">
          <cell r="S140">
            <v>254433.6</v>
          </cell>
          <cell r="AC140">
            <v>235520000</v>
          </cell>
          <cell r="AM140">
            <v>6430503125</v>
          </cell>
          <cell r="AR140">
            <v>3449620000.000001</v>
          </cell>
          <cell r="BA140">
            <v>405950</v>
          </cell>
          <cell r="BJ140">
            <v>1439327.4</v>
          </cell>
        </row>
        <row r="141">
          <cell r="S141">
            <v>259963.2</v>
          </cell>
          <cell r="AC141">
            <v>240640000</v>
          </cell>
          <cell r="AM141">
            <v>6552573437.5</v>
          </cell>
          <cell r="AR141">
            <v>3513620000.000001</v>
          </cell>
          <cell r="BA141">
            <v>416450</v>
          </cell>
          <cell r="BJ141">
            <v>1485999.3</v>
          </cell>
        </row>
        <row r="142">
          <cell r="S142">
            <v>265492.8</v>
          </cell>
          <cell r="AC142">
            <v>245760000</v>
          </cell>
          <cell r="AM142">
            <v>6674643750</v>
          </cell>
          <cell r="AR142">
            <v>3577620000.000001</v>
          </cell>
          <cell r="BA142">
            <v>426950</v>
          </cell>
          <cell r="BJ142">
            <v>1532671.2</v>
          </cell>
        </row>
        <row r="143">
          <cell r="S143">
            <v>271022.40000000002</v>
          </cell>
          <cell r="AC143">
            <v>250880000</v>
          </cell>
          <cell r="AM143">
            <v>6796714062.5</v>
          </cell>
          <cell r="AR143">
            <v>3641620000.000001</v>
          </cell>
          <cell r="BA143">
            <v>437450</v>
          </cell>
          <cell r="BJ143">
            <v>1579343.1</v>
          </cell>
        </row>
        <row r="144">
          <cell r="S144">
            <v>276552</v>
          </cell>
          <cell r="AC144">
            <v>256000000</v>
          </cell>
          <cell r="AM144">
            <v>6918784375</v>
          </cell>
          <cell r="AR144">
            <v>3705620000.000001</v>
          </cell>
          <cell r="BA144">
            <v>447950</v>
          </cell>
          <cell r="BJ144">
            <v>1626015</v>
          </cell>
        </row>
        <row r="145">
          <cell r="S145">
            <v>282081.59999999998</v>
          </cell>
          <cell r="AC145">
            <v>261120000</v>
          </cell>
          <cell r="AM145">
            <v>7040854687.5</v>
          </cell>
          <cell r="AR145">
            <v>3769620000.000001</v>
          </cell>
          <cell r="BA145">
            <v>459950</v>
          </cell>
          <cell r="BJ145">
            <v>1691355.7</v>
          </cell>
        </row>
        <row r="146">
          <cell r="S146">
            <v>287611.2</v>
          </cell>
          <cell r="AC146">
            <v>266240000</v>
          </cell>
          <cell r="AM146">
            <v>7162925000</v>
          </cell>
          <cell r="AR146">
            <v>3833620000.000001</v>
          </cell>
          <cell r="BA146">
            <v>471950</v>
          </cell>
          <cell r="BJ146">
            <v>1756696.4</v>
          </cell>
        </row>
        <row r="147">
          <cell r="S147">
            <v>293140.8</v>
          </cell>
          <cell r="AC147">
            <v>271360000</v>
          </cell>
          <cell r="AM147">
            <v>7284995312.5</v>
          </cell>
          <cell r="AR147">
            <v>3897620000.000001</v>
          </cell>
          <cell r="BA147">
            <v>483950</v>
          </cell>
          <cell r="BJ147">
            <v>1822037.1</v>
          </cell>
        </row>
        <row r="148">
          <cell r="S148">
            <v>298670.40000000002</v>
          </cell>
          <cell r="AC148">
            <v>276480000</v>
          </cell>
          <cell r="AM148">
            <v>7407065625</v>
          </cell>
          <cell r="AR148">
            <v>3961620000.000001</v>
          </cell>
          <cell r="BA148">
            <v>495950</v>
          </cell>
          <cell r="BJ148">
            <v>1887377.8</v>
          </cell>
        </row>
        <row r="149">
          <cell r="S149">
            <v>304200</v>
          </cell>
          <cell r="AC149">
            <v>281600000</v>
          </cell>
          <cell r="AM149">
            <v>7529135937.5</v>
          </cell>
          <cell r="AR149">
            <v>4025620000.000001</v>
          </cell>
          <cell r="BA149">
            <v>507950</v>
          </cell>
          <cell r="BJ149">
            <v>1952718.5</v>
          </cell>
        </row>
        <row r="150">
          <cell r="S150">
            <v>309729.59999999998</v>
          </cell>
          <cell r="AC150">
            <v>286720000</v>
          </cell>
          <cell r="AM150">
            <v>7651206250</v>
          </cell>
          <cell r="AR150">
            <v>4089620000.000001</v>
          </cell>
          <cell r="BA150">
            <v>519950</v>
          </cell>
          <cell r="BJ150">
            <v>2018059.2</v>
          </cell>
        </row>
        <row r="151">
          <cell r="S151">
            <v>315259.2</v>
          </cell>
          <cell r="AC151">
            <v>291840000</v>
          </cell>
          <cell r="AM151">
            <v>7773276562.5</v>
          </cell>
          <cell r="AR151">
            <v>4153620000.000001</v>
          </cell>
          <cell r="BA151">
            <v>531950</v>
          </cell>
          <cell r="BJ151">
            <v>2083399.9</v>
          </cell>
        </row>
        <row r="152">
          <cell r="S152">
            <v>320788.8</v>
          </cell>
          <cell r="AC152">
            <v>296960000</v>
          </cell>
          <cell r="AM152">
            <v>7895346875</v>
          </cell>
          <cell r="AR152">
            <v>4217620000.000001</v>
          </cell>
          <cell r="BA152">
            <v>543950</v>
          </cell>
          <cell r="BJ152">
            <v>2148740.6</v>
          </cell>
        </row>
        <row r="153">
          <cell r="S153">
            <v>326318.40000000002</v>
          </cell>
          <cell r="AC153">
            <v>302080000</v>
          </cell>
          <cell r="AM153">
            <v>8017417187.5</v>
          </cell>
          <cell r="AR153">
            <v>4281620000.000001</v>
          </cell>
          <cell r="BA153">
            <v>555950</v>
          </cell>
          <cell r="BJ153">
            <v>2214081.2999999998</v>
          </cell>
        </row>
        <row r="154">
          <cell r="S154">
            <v>331848</v>
          </cell>
          <cell r="AC154">
            <v>307200000</v>
          </cell>
          <cell r="AM154">
            <v>8139487500</v>
          </cell>
          <cell r="AR154">
            <v>4345620000.000001</v>
          </cell>
          <cell r="BA154">
            <v>567950</v>
          </cell>
          <cell r="BJ154">
            <v>2279422</v>
          </cell>
        </row>
        <row r="155">
          <cell r="S155">
            <v>337377.6</v>
          </cell>
          <cell r="AC155">
            <v>312320000</v>
          </cell>
          <cell r="AM155">
            <v>8261557812.5</v>
          </cell>
          <cell r="AR155">
            <v>4409620000.000001</v>
          </cell>
          <cell r="BA155">
            <v>581450</v>
          </cell>
          <cell r="BJ155">
            <v>2370899</v>
          </cell>
        </row>
        <row r="156">
          <cell r="S156">
            <v>342907.2</v>
          </cell>
          <cell r="AC156">
            <v>317440000</v>
          </cell>
          <cell r="AM156">
            <v>8383628125</v>
          </cell>
          <cell r="AR156">
            <v>4473620000.000001</v>
          </cell>
          <cell r="BA156">
            <v>594950</v>
          </cell>
          <cell r="BJ156">
            <v>2462376</v>
          </cell>
        </row>
        <row r="157">
          <cell r="S157">
            <v>348436.8</v>
          </cell>
          <cell r="AC157">
            <v>322560000</v>
          </cell>
          <cell r="AM157">
            <v>8505698437.5</v>
          </cell>
          <cell r="AR157">
            <v>4537620000.000001</v>
          </cell>
          <cell r="BA157">
            <v>608450</v>
          </cell>
          <cell r="BJ157">
            <v>2553853</v>
          </cell>
        </row>
        <row r="158">
          <cell r="S158">
            <v>353966.4</v>
          </cell>
          <cell r="AC158">
            <v>327680000</v>
          </cell>
          <cell r="AM158">
            <v>8627768750</v>
          </cell>
          <cell r="AR158">
            <v>4601620000.000001</v>
          </cell>
          <cell r="BA158">
            <v>621950</v>
          </cell>
          <cell r="BJ158">
            <v>2645330</v>
          </cell>
        </row>
        <row r="159">
          <cell r="S159">
            <v>359496</v>
          </cell>
          <cell r="AC159">
            <v>332800000</v>
          </cell>
          <cell r="AM159">
            <v>8749839062.5</v>
          </cell>
          <cell r="AR159">
            <v>4665620000.000001</v>
          </cell>
          <cell r="BA159">
            <v>635450</v>
          </cell>
          <cell r="BJ159">
            <v>2736807</v>
          </cell>
        </row>
        <row r="160">
          <cell r="S160">
            <v>365025.6</v>
          </cell>
          <cell r="AC160">
            <v>337920000</v>
          </cell>
          <cell r="AM160">
            <v>8871909375</v>
          </cell>
          <cell r="AR160">
            <v>4729620000.000001</v>
          </cell>
          <cell r="BA160">
            <v>648950</v>
          </cell>
          <cell r="BJ160">
            <v>2828284</v>
          </cell>
        </row>
        <row r="161">
          <cell r="S161">
            <v>370555.2</v>
          </cell>
          <cell r="AC161">
            <v>343040000</v>
          </cell>
          <cell r="AM161">
            <v>8993979687.5</v>
          </cell>
          <cell r="AR161">
            <v>4793620000.000001</v>
          </cell>
          <cell r="BA161">
            <v>662450</v>
          </cell>
          <cell r="BJ161">
            <v>2919761</v>
          </cell>
        </row>
        <row r="162">
          <cell r="S162">
            <v>376084.8</v>
          </cell>
          <cell r="AC162">
            <v>348160000</v>
          </cell>
          <cell r="AM162">
            <v>9116050000</v>
          </cell>
          <cell r="AR162">
            <v>4857620000.000001</v>
          </cell>
          <cell r="BA162">
            <v>675950</v>
          </cell>
          <cell r="BJ162">
            <v>3011238</v>
          </cell>
        </row>
        <row r="163">
          <cell r="S163">
            <v>381614.4</v>
          </cell>
          <cell r="AC163">
            <v>353280000</v>
          </cell>
          <cell r="AM163">
            <v>9238120312.5</v>
          </cell>
          <cell r="AR163">
            <v>4921620000.000001</v>
          </cell>
          <cell r="BA163">
            <v>689450</v>
          </cell>
          <cell r="BJ163">
            <v>3102715</v>
          </cell>
        </row>
        <row r="164">
          <cell r="S164">
            <v>387144</v>
          </cell>
          <cell r="AC164">
            <v>358400000</v>
          </cell>
          <cell r="AM164">
            <v>9360190625</v>
          </cell>
          <cell r="AR164">
            <v>4985620000.000001</v>
          </cell>
          <cell r="BA164">
            <v>702950</v>
          </cell>
          <cell r="BJ164">
            <v>3194192</v>
          </cell>
        </row>
      </sheetData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祈愿验证"/>
      <sheetName val="武将战力价值情况"/>
      <sheetName val="各r阵容卡情况"/>
      <sheetName val="抽奖券产出"/>
      <sheetName val="武将产出"/>
      <sheetName val="消耗-武将觉醒"/>
      <sheetName val="消耗-武将升星"/>
      <sheetName val="升级经验"/>
      <sheetName val="非r"/>
      <sheetName val="小r"/>
      <sheetName val="中r"/>
      <sheetName val="大r"/>
      <sheetName val="超r"/>
      <sheetName val="非r分类武将战斗属性"/>
      <sheetName val="中r分类武将战斗属性"/>
      <sheetName val="超r分类武将战斗属性"/>
      <sheetName val="Sheet1"/>
      <sheetName val="武将资质"/>
      <sheetName val="武将三维评级"/>
      <sheetName val="羁绊传记"/>
      <sheetName val="武将特性解锁"/>
      <sheetName val="羁绊简述"/>
      <sheetName val="羁绊设计"/>
      <sheetName val="羁绊解锁统计"/>
      <sheetName val="分列处理"/>
      <sheetName val="各武将羁绊具体加成"/>
      <sheetName val="武将"/>
      <sheetName val="武将怪物"/>
      <sheetName val="导表"/>
      <sheetName val="羁绊相关资料"/>
      <sheetName val="武将素材"/>
      <sheetName val="语言包"/>
      <sheetName val="语言包C"/>
    </sheetNames>
    <sheetDataSet>
      <sheetData sheetId="0"/>
      <sheetData sheetId="1"/>
      <sheetData sheetId="2">
        <row r="17">
          <cell r="D17">
            <v>10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AM5">
            <v>0</v>
          </cell>
        </row>
      </sheetData>
      <sheetData sheetId="12">
        <row r="4">
          <cell r="N4">
            <v>9960</v>
          </cell>
        </row>
      </sheetData>
      <sheetData sheetId="13">
        <row r="4">
          <cell r="Q4">
            <v>13236.241253367247</v>
          </cell>
        </row>
      </sheetData>
      <sheetData sheetId="14"/>
      <sheetData sheetId="15"/>
      <sheetData sheetId="16"/>
      <sheetData sheetId="17"/>
      <sheetData sheetId="18"/>
      <sheetData sheetId="19">
        <row r="1">
          <cell r="B1">
            <v>2300</v>
          </cell>
        </row>
        <row r="3">
          <cell r="BF3">
            <v>8.3000000000000007</v>
          </cell>
          <cell r="BG3">
            <v>1.5</v>
          </cell>
          <cell r="BH3">
            <v>0.2</v>
          </cell>
        </row>
        <row r="7">
          <cell r="J7">
            <v>10</v>
          </cell>
          <cell r="BJ7">
            <v>40.053758567333063</v>
          </cell>
          <cell r="BK7">
            <v>14.362281951324785</v>
          </cell>
          <cell r="BL7">
            <v>3.8175167988100962</v>
          </cell>
          <cell r="BM7">
            <v>0</v>
          </cell>
        </row>
        <row r="8">
          <cell r="J8">
            <v>20</v>
          </cell>
          <cell r="BJ8">
            <v>88.142758205046903</v>
          </cell>
          <cell r="BK8">
            <v>30.117319779259503</v>
          </cell>
          <cell r="BL8">
            <v>7.804871187916735</v>
          </cell>
          <cell r="BM8">
            <v>0</v>
          </cell>
        </row>
        <row r="9">
          <cell r="J9">
            <v>28.071211008105138</v>
          </cell>
          <cell r="BJ9">
            <v>156.44237258317159</v>
          </cell>
          <cell r="BK9">
            <v>52.196910413436584</v>
          </cell>
          <cell r="BL9">
            <v>13.34913105377904</v>
          </cell>
          <cell r="BM9">
            <v>0</v>
          </cell>
        </row>
        <row r="10">
          <cell r="J10">
            <v>34.585942742481357</v>
          </cell>
          <cell r="BJ10">
            <v>228.14013417080321</v>
          </cell>
          <cell r="BK10">
            <v>73.79094042361649</v>
          </cell>
          <cell r="BL10">
            <v>18.534951994142137</v>
          </cell>
          <cell r="BM10">
            <v>0</v>
          </cell>
        </row>
        <row r="11">
          <cell r="J11">
            <v>40</v>
          </cell>
          <cell r="BJ11">
            <v>309.69270323536728</v>
          </cell>
          <cell r="BK11">
            <v>97.514765867490524</v>
          </cell>
          <cell r="BL11">
            <v>24.097902900231713</v>
          </cell>
          <cell r="BM11">
            <v>0</v>
          </cell>
        </row>
        <row r="12">
          <cell r="J12">
            <v>43.920692243099523</v>
          </cell>
          <cell r="BJ12">
            <v>390.33497261516209</v>
          </cell>
          <cell r="BK12">
            <v>120.86986232512893</v>
          </cell>
          <cell r="BL12">
            <v>29.557148778942512</v>
          </cell>
          <cell r="BM12">
            <v>0</v>
          </cell>
        </row>
        <row r="13">
          <cell r="J13">
            <v>49.533352307096472</v>
          </cell>
          <cell r="BJ13">
            <v>546.00320494102266</v>
          </cell>
          <cell r="BK13">
            <v>166.06180512475936</v>
          </cell>
          <cell r="BL13">
            <v>39.652363442093424</v>
          </cell>
          <cell r="BM13">
            <v>0.24304513953702508</v>
          </cell>
        </row>
        <row r="14">
          <cell r="J14">
            <v>53.567039423670657</v>
          </cell>
          <cell r="BJ14">
            <v>700.31562877280271</v>
          </cell>
          <cell r="BK14">
            <v>211.47222040483615</v>
          </cell>
          <cell r="BL14">
            <v>49.407019338513003</v>
          </cell>
          <cell r="BM14">
            <v>0.73265282554626143</v>
          </cell>
        </row>
        <row r="15">
          <cell r="J15">
            <v>59.300028460644697</v>
          </cell>
          <cell r="BJ15">
            <v>990.66758150720591</v>
          </cell>
          <cell r="BK15">
            <v>299.05923180137597</v>
          </cell>
          <cell r="BL15">
            <v>65.824218670891895</v>
          </cell>
          <cell r="BM15">
            <v>3.0505300342569877</v>
          </cell>
        </row>
        <row r="16">
          <cell r="J16">
            <v>65.075479910097457</v>
          </cell>
          <cell r="BJ16">
            <v>1389.2086337931673</v>
          </cell>
          <cell r="BK16">
            <v>424.89223303703079</v>
          </cell>
          <cell r="BL16">
            <v>83.949168856240121</v>
          </cell>
          <cell r="BM16">
            <v>9.5575866337272046</v>
          </cell>
        </row>
        <row r="17">
          <cell r="J17">
            <v>69.18336653741882</v>
          </cell>
          <cell r="BJ17">
            <v>1738.1473582702815</v>
          </cell>
          <cell r="BK17">
            <v>523.9131651868222</v>
          </cell>
          <cell r="BL17">
            <v>98.05230867870884</v>
          </cell>
          <cell r="BM17">
            <v>13.906271671785415</v>
          </cell>
        </row>
        <row r="18">
          <cell r="J18">
            <v>72.375871759353331</v>
          </cell>
          <cell r="BJ18">
            <v>2083.8599279756609</v>
          </cell>
          <cell r="BK18">
            <v>621.19022989243285</v>
          </cell>
          <cell r="BL18">
            <v>111.89386838455043</v>
          </cell>
          <cell r="BM18">
            <v>18.114575380587066</v>
          </cell>
        </row>
        <row r="19">
          <cell r="J19">
            <v>74.998404927577795</v>
          </cell>
          <cell r="BJ19">
            <v>2424.5073485376829</v>
          </cell>
          <cell r="BK19">
            <v>715.72937614217403</v>
          </cell>
          <cell r="BL19">
            <v>125.32474032201162</v>
          </cell>
          <cell r="BM19">
            <v>22.102476653691241</v>
          </cell>
        </row>
        <row r="20">
          <cell r="J20">
            <v>77.875308029777003</v>
          </cell>
          <cell r="BJ20">
            <v>2910.629854160873</v>
          </cell>
          <cell r="BK20">
            <v>859.03883864119564</v>
          </cell>
          <cell r="BL20">
            <v>145.82115969686487</v>
          </cell>
          <cell r="BM20">
            <v>28.808888384862481</v>
          </cell>
        </row>
        <row r="21">
          <cell r="J21">
            <v>80.272123558064706</v>
          </cell>
          <cell r="BJ21">
            <v>3387.7301150834551</v>
          </cell>
          <cell r="BK21">
            <v>997.47141211286191</v>
          </cell>
          <cell r="BL21">
            <v>165.58604571761481</v>
          </cell>
          <cell r="BM21">
            <v>35.122710549331615</v>
          </cell>
        </row>
        <row r="22">
          <cell r="J22">
            <v>82.328492296001457</v>
          </cell>
          <cell r="BJ22">
            <v>3865.6356237786931</v>
          </cell>
          <cell r="BK22">
            <v>1136.3392546508285</v>
          </cell>
          <cell r="BL22">
            <v>185.41622209830979</v>
          </cell>
          <cell r="BM22">
            <v>41.471571873637913</v>
          </cell>
        </row>
        <row r="23">
          <cell r="J23">
            <v>84.132234338875293</v>
          </cell>
          <cell r="BJ23">
            <v>4335.5540551354352</v>
          </cell>
          <cell r="BK23">
            <v>1270.889758086905</v>
          </cell>
          <cell r="BL23">
            <v>204.59879761372127</v>
          </cell>
          <cell r="BM23">
            <v>47.47288740024208</v>
          </cell>
        </row>
        <row r="24">
          <cell r="J24">
            <v>86.465948248806328</v>
          </cell>
          <cell r="BJ24">
            <v>5010.3547209414819</v>
          </cell>
          <cell r="BK24">
            <v>1456.457685549633</v>
          </cell>
          <cell r="BL24">
            <v>230.93398673313047</v>
          </cell>
          <cell r="BM24">
            <v>55.166105560991674</v>
          </cell>
        </row>
        <row r="25">
          <cell r="J25">
            <v>90.244911202258237</v>
          </cell>
          <cell r="BJ25">
            <v>6265.8644935774537</v>
          </cell>
          <cell r="BK25">
            <v>1776.733238325834</v>
          </cell>
          <cell r="BL25">
            <v>275.97531964956062</v>
          </cell>
          <cell r="BM25">
            <v>66.458287559475863</v>
          </cell>
        </row>
        <row r="26">
          <cell r="J26">
            <v>93.235489905456092</v>
          </cell>
          <cell r="BJ26">
            <v>7454.5128750747917</v>
          </cell>
          <cell r="BK26">
            <v>2060.867498594665</v>
          </cell>
          <cell r="BL26">
            <v>315.59545868988528</v>
          </cell>
          <cell r="BM26">
            <v>74.841095511116777</v>
          </cell>
        </row>
        <row r="27">
          <cell r="J27">
            <v>96.807063977001675</v>
          </cell>
          <cell r="BJ27">
            <v>9152.5809640778534</v>
          </cell>
          <cell r="BK27">
            <v>2441.174573731455</v>
          </cell>
          <cell r="BL27">
            <v>368.1415199604038</v>
          </cell>
          <cell r="BM27">
            <v>83.720815059628393</v>
          </cell>
        </row>
        <row r="28">
          <cell r="J28">
            <v>100.50342858241972</v>
          </cell>
          <cell r="BJ28">
            <v>11336.777751208298</v>
          </cell>
          <cell r="BK28">
            <v>2905.0647289371009</v>
          </cell>
          <cell r="BL28">
            <v>431.72504324125066</v>
          </cell>
          <cell r="BM28">
            <v>92.083972553682869</v>
          </cell>
        </row>
        <row r="29">
          <cell r="J29">
            <v>104.10129967499306</v>
          </cell>
          <cell r="BJ29">
            <v>14066.996033064663</v>
          </cell>
          <cell r="BK29">
            <v>3484.9124488594598</v>
          </cell>
          <cell r="BL29">
            <v>511.20220122960444</v>
          </cell>
          <cell r="BM29">
            <v>102.53671400743274</v>
          </cell>
        </row>
        <row r="30">
          <cell r="J30">
            <v>107.48165553683219</v>
          </cell>
          <cell r="BJ30">
            <v>17274.287806246564</v>
          </cell>
          <cell r="BK30">
            <v>4143.4485424712975</v>
          </cell>
          <cell r="BL30">
            <v>600.98261527138015</v>
          </cell>
          <cell r="BM30">
            <v>112.07886954318566</v>
          </cell>
        </row>
        <row r="31">
          <cell r="J31">
            <v>111.03813549320469</v>
          </cell>
          <cell r="BJ31">
            <v>21480.180053389326</v>
          </cell>
          <cell r="BK31">
            <v>4983.3902976836016</v>
          </cell>
          <cell r="BL31">
            <v>714.97387855322563</v>
          </cell>
          <cell r="BM31">
            <v>121.73418083777614</v>
          </cell>
        </row>
        <row r="32">
          <cell r="J32">
            <v>114.50860608277577</v>
          </cell>
          <cell r="BJ32">
            <v>26669.958860923252</v>
          </cell>
          <cell r="BK32">
            <v>5996.7842477019394</v>
          </cell>
          <cell r="BL32">
            <v>851.98297105597635</v>
          </cell>
          <cell r="BM32">
            <v>130.86239381425236</v>
          </cell>
        </row>
        <row r="33">
          <cell r="J33">
            <v>118.05948896247369</v>
          </cell>
          <cell r="BJ33">
            <v>33354.822287579213</v>
          </cell>
          <cell r="BK33">
            <v>7280.7644783267824</v>
          </cell>
          <cell r="BL33">
            <v>1025.0800056497028</v>
          </cell>
          <cell r="BM33">
            <v>140.03780237955218</v>
          </cell>
        </row>
        <row r="34">
          <cell r="J34">
            <v>121.47928719052189</v>
          </cell>
          <cell r="BJ34">
            <v>41517.173607801786</v>
          </cell>
          <cell r="BK34">
            <v>8825.8192460146638</v>
          </cell>
          <cell r="BL34">
            <v>1232.8382208028852</v>
          </cell>
          <cell r="BM34">
            <v>148.49471117842666</v>
          </cell>
        </row>
        <row r="35">
          <cell r="J35">
            <v>125.02015904129435</v>
          </cell>
          <cell r="BJ35">
            <v>52167.899894872389</v>
          </cell>
          <cell r="BK35">
            <v>10819.995617404174</v>
          </cell>
          <cell r="BL35">
            <v>1500.4646765113118</v>
          </cell>
          <cell r="BM35">
            <v>156.88090907528232</v>
          </cell>
        </row>
        <row r="36">
          <cell r="J36">
            <v>128.56549059889721</v>
          </cell>
          <cell r="BJ36">
            <v>65806.186774892602</v>
          </cell>
          <cell r="BK36">
            <v>13353.934471469152</v>
          </cell>
          <cell r="BL36">
            <v>1840.0555046210584</v>
          </cell>
          <cell r="BM36">
            <v>165.24798682751296</v>
          </cell>
        </row>
        <row r="37">
          <cell r="J37">
            <v>132.07530828871487</v>
          </cell>
          <cell r="BJ37">
            <v>82920.217714649087</v>
          </cell>
          <cell r="BK37">
            <v>16512.329574040232</v>
          </cell>
          <cell r="BL37">
            <v>2262.8147700067202</v>
          </cell>
          <cell r="BM37">
            <v>173.16879258448472</v>
          </cell>
        </row>
        <row r="38">
          <cell r="J38">
            <v>135.54811255008914</v>
          </cell>
          <cell r="BJ38">
            <v>104505.41404351204</v>
          </cell>
          <cell r="BK38">
            <v>20474.86813018236</v>
          </cell>
          <cell r="BL38">
            <v>2792.6955534280396</v>
          </cell>
          <cell r="BM38">
            <v>180.61814635392614</v>
          </cell>
        </row>
        <row r="39">
          <cell r="J39">
            <v>139.0493876099641</v>
          </cell>
          <cell r="BJ39">
            <v>132065.97486191339</v>
          </cell>
          <cell r="BK39">
            <v>25517.063167156062</v>
          </cell>
          <cell r="BL39">
            <v>3466.5248089740949</v>
          </cell>
          <cell r="BM39">
            <v>188.03984683030927</v>
          </cell>
        </row>
        <row r="40">
          <cell r="J40">
            <v>142.53355653582128</v>
          </cell>
          <cell r="BJ40">
            <v>167090.35980561291</v>
          </cell>
          <cell r="BK40">
            <v>31905.919893480135</v>
          </cell>
          <cell r="BL40">
            <v>4319.8533179227061</v>
          </cell>
          <cell r="BM40">
            <v>195.19281329939719</v>
          </cell>
        </row>
        <row r="41">
          <cell r="J41">
            <v>146.02664953963369</v>
          </cell>
          <cell r="BJ41">
            <v>211568.71600119895</v>
          </cell>
          <cell r="BK41">
            <v>40000.436755959054</v>
          </cell>
          <cell r="BL41">
            <v>5400.5308472945435</v>
          </cell>
          <cell r="BM41">
            <v>201.9964207289498</v>
          </cell>
        </row>
        <row r="42">
          <cell r="J42">
            <v>149.52287096243165</v>
          </cell>
          <cell r="BJ42">
            <v>268491.90028598782</v>
          </cell>
          <cell r="BK42">
            <v>50342.157990980071</v>
          </cell>
          <cell r="BL42">
            <v>6780.7890325476965</v>
          </cell>
          <cell r="BM42">
            <v>208.57498014814209</v>
          </cell>
        </row>
        <row r="43">
          <cell r="J43">
            <v>153.02723536432757</v>
          </cell>
          <cell r="BJ43">
            <v>340852.68850368756</v>
          </cell>
          <cell r="BK43">
            <v>63473.665135682633</v>
          </cell>
          <cell r="BL43">
            <v>8533.0151042530815</v>
          </cell>
          <cell r="BM43">
            <v>215.13630529669825</v>
          </cell>
        </row>
        <row r="44">
          <cell r="J44">
            <v>156.52008914974525</v>
          </cell>
          <cell r="BJ44">
            <v>433123.94322802295</v>
          </cell>
          <cell r="BK44">
            <v>80200.019040728774</v>
          </cell>
          <cell r="BL44">
            <v>10764.468190010002</v>
          </cell>
          <cell r="BM44">
            <v>221.28279465291283</v>
          </cell>
        </row>
        <row r="45">
          <cell r="J45">
            <v>159.99202506384199</v>
          </cell>
          <cell r="BJ45">
            <v>549290.20678028662</v>
          </cell>
          <cell r="BK45">
            <v>101241.51285276323</v>
          </cell>
          <cell r="BL45">
            <v>13571.192261815169</v>
          </cell>
          <cell r="BM45">
            <v>227.03804652168594</v>
          </cell>
        </row>
      </sheetData>
      <sheetData sheetId="20"/>
      <sheetData sheetId="21"/>
      <sheetData sheetId="22">
        <row r="11">
          <cell r="BR11">
            <v>2.4000000000000004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总纲"/>
      <sheetName val="基础状态预期"/>
      <sheetName val="圣人事件"/>
      <sheetName val="传记奖励"/>
      <sheetName val="产出汇总"/>
      <sheetName val="圣人杂项"/>
      <sheetName val="天赋内容设计（备份）"/>
      <sheetName val="圣人研究设计"/>
      <sheetName val="功能-圣人研究"/>
      <sheetName val="圣人天赋"/>
      <sheetName val="圣人主推（去掉）"/>
      <sheetName val="圣人评分"/>
      <sheetName val="圣人加成属性战力计算"/>
      <sheetName val="圣人好感度（废弃）"/>
    </sheetNames>
    <sheetDataSet>
      <sheetData sheetId="0"/>
      <sheetData sheetId="1"/>
      <sheetData sheetId="2">
        <row r="11">
          <cell r="C11">
            <v>11.901942834424627</v>
          </cell>
          <cell r="I11">
            <v>2.25</v>
          </cell>
        </row>
        <row r="12">
          <cell r="C12">
            <v>15.396893974733755</v>
          </cell>
          <cell r="I12">
            <v>3.56</v>
          </cell>
        </row>
        <row r="13">
          <cell r="C13">
            <v>19.214079359730597</v>
          </cell>
          <cell r="I13">
            <v>5.72</v>
          </cell>
        </row>
        <row r="14">
          <cell r="C14">
            <v>23.27171906681501</v>
          </cell>
          <cell r="I14">
            <v>6.96</v>
          </cell>
        </row>
        <row r="15">
          <cell r="C15">
            <v>27.507200829350779</v>
          </cell>
          <cell r="I15">
            <v>9.0299999999999994</v>
          </cell>
        </row>
        <row r="16">
          <cell r="C16">
            <v>31.874135999439488</v>
          </cell>
          <cell r="I16">
            <v>10.199999999999999</v>
          </cell>
        </row>
        <row r="17">
          <cell r="C17">
            <v>36.315527348481851</v>
          </cell>
          <cell r="I17">
            <v>12.180000000000001</v>
          </cell>
        </row>
        <row r="18">
          <cell r="C18">
            <v>40.815369736882985</v>
          </cell>
          <cell r="I18">
            <v>13.280000000000001</v>
          </cell>
        </row>
        <row r="19">
          <cell r="C19">
            <v>45.340134262365034</v>
          </cell>
          <cell r="I19">
            <v>20.5</v>
          </cell>
        </row>
        <row r="20">
          <cell r="C20">
            <v>49.885576282539169</v>
          </cell>
          <cell r="I20">
            <v>24.3</v>
          </cell>
        </row>
        <row r="21">
          <cell r="C21">
            <v>54.42712858040592</v>
          </cell>
          <cell r="I21">
            <v>28</v>
          </cell>
        </row>
        <row r="22">
          <cell r="C22">
            <v>58.973442223126995</v>
          </cell>
          <cell r="I22">
            <v>31.6</v>
          </cell>
        </row>
        <row r="23">
          <cell r="C23">
            <v>63.296317855451498</v>
          </cell>
          <cell r="I23">
            <v>35.1</v>
          </cell>
        </row>
        <row r="24">
          <cell r="C24">
            <v>67.55248356406311</v>
          </cell>
          <cell r="I24">
            <v>38.5</v>
          </cell>
        </row>
        <row r="25">
          <cell r="C25">
            <v>71.814420025301729</v>
          </cell>
          <cell r="I25">
            <v>41.8</v>
          </cell>
        </row>
        <row r="26">
          <cell r="C26">
            <v>76.075250171816165</v>
          </cell>
          <cell r="I26">
            <v>45</v>
          </cell>
        </row>
        <row r="27">
          <cell r="C27">
            <v>80.326633666046064</v>
          </cell>
          <cell r="I27">
            <v>48.1</v>
          </cell>
        </row>
        <row r="28">
          <cell r="C28">
            <v>84.580234191543852</v>
          </cell>
          <cell r="I28">
            <v>51.1</v>
          </cell>
        </row>
        <row r="29">
          <cell r="C29">
            <v>88.835482925234317</v>
          </cell>
          <cell r="I29">
            <v>54</v>
          </cell>
        </row>
        <row r="30">
          <cell r="C30">
            <v>94.145740969946885</v>
          </cell>
          <cell r="I30">
            <v>56.8</v>
          </cell>
        </row>
        <row r="31">
          <cell r="C31">
            <v>100.5064640446531</v>
          </cell>
          <cell r="I31">
            <v>58.8</v>
          </cell>
        </row>
        <row r="32">
          <cell r="C32">
            <v>106.86832874572353</v>
          </cell>
          <cell r="I32">
            <v>59.839999999999996</v>
          </cell>
        </row>
        <row r="33">
          <cell r="C33">
            <v>113.21545878873063</v>
          </cell>
          <cell r="I33">
            <v>60.719999999999992</v>
          </cell>
        </row>
        <row r="34">
          <cell r="C34">
            <v>119.55420575752977</v>
          </cell>
          <cell r="I34">
            <v>61.44</v>
          </cell>
        </row>
        <row r="35">
          <cell r="C35">
            <v>125.89322983057725</v>
          </cell>
          <cell r="I35">
            <v>62</v>
          </cell>
        </row>
        <row r="36">
          <cell r="C36">
            <v>132.21686522535077</v>
          </cell>
          <cell r="I36">
            <v>62.4</v>
          </cell>
        </row>
        <row r="37">
          <cell r="C37">
            <v>138.53345528648683</v>
          </cell>
          <cell r="I37">
            <v>62.639999999999993</v>
          </cell>
        </row>
        <row r="38">
          <cell r="C38">
            <v>144.85011188259233</v>
          </cell>
          <cell r="I38">
            <v>62.719999999999992</v>
          </cell>
        </row>
        <row r="39">
          <cell r="C39">
            <v>151.15563986695878</v>
          </cell>
          <cell r="I39">
            <v>62.639999999999993</v>
          </cell>
        </row>
        <row r="40">
          <cell r="C40">
            <v>155.35264798579232</v>
          </cell>
          <cell r="I40">
            <v>62.400000000000006</v>
          </cell>
        </row>
      </sheetData>
      <sheetData sheetId="3"/>
      <sheetData sheetId="4"/>
      <sheetData sheetId="5">
        <row r="5">
          <cell r="D5">
            <v>9.0294360719185391</v>
          </cell>
        </row>
      </sheetData>
      <sheetData sheetId="6"/>
      <sheetData sheetId="7"/>
      <sheetData sheetId="8"/>
      <sheetData sheetId="9">
        <row r="7">
          <cell r="AM7">
            <v>0</v>
          </cell>
        </row>
      </sheetData>
      <sheetData sheetId="10">
        <row r="6">
          <cell r="AU6">
            <v>0</v>
          </cell>
        </row>
      </sheetData>
      <sheetData sheetId="11"/>
      <sheetData sheetId="12">
        <row r="5">
          <cell r="N5">
            <v>1745.9676334573262</v>
          </cell>
        </row>
      </sheetData>
      <sheetData sheetId="13"/>
      <sheetData sheetId="14">
        <row r="4">
          <cell r="V4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不同付费层特产兵分布"/>
      <sheetName val="不同付费层特殊兵种分布"/>
      <sheetName val="Sheet1"/>
      <sheetName val="Sheet2"/>
      <sheetName val="士兵"/>
      <sheetName val="士兵战斗属性均值"/>
      <sheetName val="非r不同兵种属性值"/>
      <sheetName val="中r不同兵种属性值"/>
      <sheetName val="超r不同兵种属性值"/>
      <sheetName val="士兵训练-银币消耗"/>
    </sheetNames>
    <sheetDataSet>
      <sheetData sheetId="0"/>
      <sheetData sheetId="1"/>
      <sheetData sheetId="2">
        <row r="4">
          <cell r="CO4">
            <v>24</v>
          </cell>
        </row>
      </sheetData>
      <sheetData sheetId="3">
        <row r="6">
          <cell r="AH6">
            <v>3.6851450885227148</v>
          </cell>
        </row>
      </sheetData>
      <sheetData sheetId="4">
        <row r="7">
          <cell r="H7">
            <v>1.0285714285714287</v>
          </cell>
        </row>
      </sheetData>
      <sheetData sheetId="5">
        <row r="4">
          <cell r="C4">
            <v>28800</v>
          </cell>
        </row>
        <row r="5">
          <cell r="EZ5">
            <v>3500</v>
          </cell>
        </row>
      </sheetData>
      <sheetData sheetId="6"/>
      <sheetData sheetId="7">
        <row r="4">
          <cell r="D4">
            <v>24000</v>
          </cell>
        </row>
        <row r="5">
          <cell r="BD5">
            <v>370.42440625979276</v>
          </cell>
        </row>
        <row r="6">
          <cell r="BD6">
            <v>1019.8514532394729</v>
          </cell>
        </row>
        <row r="7">
          <cell r="BD7">
            <v>1972.0480443036697</v>
          </cell>
        </row>
        <row r="8">
          <cell r="BD8">
            <v>3935.300900809315</v>
          </cell>
        </row>
        <row r="9">
          <cell r="BD9">
            <v>6343.7160381979784</v>
          </cell>
        </row>
        <row r="10">
          <cell r="BD10">
            <v>8473.000857881123</v>
          </cell>
        </row>
        <row r="11">
          <cell r="BD11">
            <v>10826.910201326325</v>
          </cell>
        </row>
        <row r="12">
          <cell r="BD12">
            <v>13424.834721646021</v>
          </cell>
        </row>
        <row r="13">
          <cell r="BD13">
            <v>16789.764513211743</v>
          </cell>
        </row>
        <row r="14">
          <cell r="BD14">
            <v>20739.861198886305</v>
          </cell>
        </row>
        <row r="15">
          <cell r="BD15">
            <v>25186.25655312468</v>
          </cell>
        </row>
        <row r="16">
          <cell r="BD16">
            <v>29730.905274823279</v>
          </cell>
        </row>
        <row r="17">
          <cell r="BD17">
            <v>34829.457503569967</v>
          </cell>
        </row>
        <row r="18">
          <cell r="BD18">
            <v>40512.464764322489</v>
          </cell>
        </row>
        <row r="19">
          <cell r="BD19">
            <v>46814.224239511415</v>
          </cell>
        </row>
        <row r="20">
          <cell r="BD20">
            <v>53636.511539482839</v>
          </cell>
        </row>
        <row r="21">
          <cell r="BD21">
            <v>61160.511967230967</v>
          </cell>
        </row>
        <row r="22">
          <cell r="BD22">
            <v>68759.927845519647</v>
          </cell>
        </row>
        <row r="23">
          <cell r="BD23">
            <v>76985.662857276533</v>
          </cell>
        </row>
        <row r="24">
          <cell r="BD24">
            <v>85898.554668599987</v>
          </cell>
        </row>
        <row r="25">
          <cell r="BD25">
            <v>96372.396601889748</v>
          </cell>
        </row>
        <row r="26">
          <cell r="BD26">
            <v>107659.1027166276</v>
          </cell>
        </row>
        <row r="27">
          <cell r="BD27">
            <v>119823.33700257613</v>
          </cell>
        </row>
        <row r="28">
          <cell r="BD28">
            <v>132559.74486383807</v>
          </cell>
        </row>
        <row r="29">
          <cell r="BD29">
            <v>146344.51144688201</v>
          </cell>
        </row>
        <row r="30">
          <cell r="BD30">
            <v>161258.22786263376</v>
          </cell>
        </row>
        <row r="31">
          <cell r="BD31">
            <v>178134.75318702529</v>
          </cell>
        </row>
        <row r="32">
          <cell r="BD32">
            <v>196348.763475227</v>
          </cell>
        </row>
        <row r="33">
          <cell r="BD33">
            <v>215979.61584360403</v>
          </cell>
        </row>
        <row r="34">
          <cell r="BD34">
            <v>236300.51781690423</v>
          </cell>
        </row>
        <row r="35">
          <cell r="BD35">
            <v>258370.23572369077</v>
          </cell>
        </row>
        <row r="36">
          <cell r="BD36">
            <v>282293.94853609521</v>
          </cell>
        </row>
        <row r="37">
          <cell r="BD37">
            <v>308247.71867961326</v>
          </cell>
        </row>
        <row r="38">
          <cell r="BD38">
            <v>337172.13554913993</v>
          </cell>
        </row>
        <row r="39">
          <cell r="BD39">
            <v>368457.43708592863</v>
          </cell>
        </row>
        <row r="40">
          <cell r="BD40">
            <v>402270.31252735166</v>
          </cell>
        </row>
        <row r="41">
          <cell r="BD41">
            <v>438818.66786233115</v>
          </cell>
        </row>
        <row r="42">
          <cell r="BD42">
            <v>477703.23994981864</v>
          </cell>
        </row>
        <row r="43">
          <cell r="BD43">
            <v>519907.31423227978</v>
          </cell>
        </row>
        <row r="44">
          <cell r="BD44">
            <v>565717.45682754368</v>
          </cell>
        </row>
        <row r="45">
          <cell r="BD45">
            <v>615416.77181214816</v>
          </cell>
        </row>
        <row r="46">
          <cell r="BD46">
            <v>669353.09505822696</v>
          </cell>
        </row>
        <row r="47">
          <cell r="BD47">
            <v>728230.6684007938</v>
          </cell>
        </row>
        <row r="48">
          <cell r="BD48">
            <v>792060.85656110803</v>
          </cell>
        </row>
        <row r="49">
          <cell r="BD49">
            <v>861224.92767432029</v>
          </cell>
        </row>
        <row r="50">
          <cell r="BD50">
            <v>936235.24716824549</v>
          </cell>
        </row>
        <row r="51">
          <cell r="BD51">
            <v>1017588.4740838434</v>
          </cell>
        </row>
        <row r="52">
          <cell r="BD52">
            <v>1105810.6306221411</v>
          </cell>
        </row>
        <row r="53">
          <cell r="BD53">
            <v>1201200.173519755</v>
          </cell>
        </row>
        <row r="54">
          <cell r="BD54">
            <v>1304619.867772128</v>
          </cell>
        </row>
        <row r="55">
          <cell r="BD55">
            <v>1416802.2457562683</v>
          </cell>
        </row>
        <row r="56">
          <cell r="BD56">
            <v>1538377.2494864601</v>
          </cell>
        </row>
        <row r="57">
          <cell r="BD57">
            <v>1670197.4394031556</v>
          </cell>
        </row>
        <row r="58">
          <cell r="BD58">
            <v>1813106.5786068407</v>
          </cell>
        </row>
        <row r="59">
          <cell r="BD59">
            <v>1968676.2251255624</v>
          </cell>
        </row>
        <row r="60">
          <cell r="BD60">
            <v>2137285.0856914073</v>
          </cell>
        </row>
        <row r="61">
          <cell r="BD61">
            <v>2319973.2993185944</v>
          </cell>
        </row>
        <row r="62">
          <cell r="BD62">
            <v>2517973.8414276894</v>
          </cell>
        </row>
        <row r="63">
          <cell r="BD63">
            <v>2732435.2189011513</v>
          </cell>
        </row>
        <row r="64">
          <cell r="BD64">
            <v>2964829.3744471455</v>
          </cell>
        </row>
        <row r="65">
          <cell r="BD65">
            <v>3221407.8667851058</v>
          </cell>
        </row>
        <row r="66">
          <cell r="BD66">
            <v>3509059.5055022757</v>
          </cell>
        </row>
        <row r="67">
          <cell r="BD67">
            <v>3830536.4181709862</v>
          </cell>
        </row>
        <row r="68">
          <cell r="BD68">
            <v>4167824.5116406702</v>
          </cell>
        </row>
        <row r="69">
          <cell r="BD69">
            <v>4521200.9787869295</v>
          </cell>
        </row>
        <row r="70">
          <cell r="BD70">
            <v>4900644.3987233834</v>
          </cell>
        </row>
        <row r="71">
          <cell r="BD71">
            <v>5310947.7061399166</v>
          </cell>
        </row>
        <row r="72">
          <cell r="BD72">
            <v>5754588.1273098001</v>
          </cell>
        </row>
        <row r="73">
          <cell r="BD73">
            <v>6234448.9351796983</v>
          </cell>
        </row>
        <row r="74">
          <cell r="BD74">
            <v>6753798.7051183116</v>
          </cell>
        </row>
        <row r="75">
          <cell r="BD75">
            <v>7315978.0698492331</v>
          </cell>
        </row>
        <row r="76">
          <cell r="BD76">
            <v>7940855.1378114233</v>
          </cell>
        </row>
        <row r="77">
          <cell r="BD77">
            <v>8649521.5605695881</v>
          </cell>
        </row>
        <row r="78">
          <cell r="BD78">
            <v>9375541.1977702994</v>
          </cell>
        </row>
        <row r="79">
          <cell r="BD79">
            <v>10151387.835371712</v>
          </cell>
        </row>
        <row r="80">
          <cell r="BD80">
            <v>10988351.504763367</v>
          </cell>
        </row>
        <row r="81">
          <cell r="BD81">
            <v>11893351.526531028</v>
          </cell>
        </row>
        <row r="82">
          <cell r="BD82">
            <v>12871912.769196728</v>
          </cell>
        </row>
        <row r="83">
          <cell r="BD83">
            <v>13931808.522739807</v>
          </cell>
        </row>
        <row r="84">
          <cell r="BD84">
            <v>15078565.107886085</v>
          </cell>
        </row>
        <row r="85">
          <cell r="BD85">
            <v>16319439.973714303</v>
          </cell>
        </row>
        <row r="86">
          <cell r="BD86">
            <v>17661882.877924681</v>
          </cell>
        </row>
        <row r="87">
          <cell r="BD87">
            <v>19114185.287151143</v>
          </cell>
        </row>
        <row r="88">
          <cell r="BD88">
            <v>20685220.045781609</v>
          </cell>
        </row>
        <row r="89">
          <cell r="BD89">
            <v>22383375.784799475</v>
          </cell>
        </row>
        <row r="90">
          <cell r="BD90">
            <v>24218254.463617805</v>
          </cell>
        </row>
        <row r="91">
          <cell r="BD91">
            <v>26202538.699193738</v>
          </cell>
        </row>
        <row r="92">
          <cell r="BD92">
            <v>28348738.922551278</v>
          </cell>
        </row>
        <row r="93">
          <cell r="BD93">
            <v>30669216.529752847</v>
          </cell>
        </row>
        <row r="94">
          <cell r="BD94">
            <v>33178803.935475066</v>
          </cell>
        </row>
        <row r="95">
          <cell r="BD95">
            <v>35891637.928843379</v>
          </cell>
        </row>
        <row r="96">
          <cell r="BD96">
            <v>38825212.342957713</v>
          </cell>
        </row>
        <row r="97">
          <cell r="BD97">
            <v>41967030.914779067</v>
          </cell>
        </row>
        <row r="98">
          <cell r="BD98">
            <v>45330198.556651525</v>
          </cell>
        </row>
        <row r="99">
          <cell r="BD99">
            <v>48931105.622593686</v>
          </cell>
        </row>
        <row r="100">
          <cell r="BD100">
            <v>52785995.120886289</v>
          </cell>
        </row>
        <row r="101">
          <cell r="BD101">
            <v>56913399.401904508</v>
          </cell>
        </row>
        <row r="102">
          <cell r="BD102">
            <v>61332233.664811641</v>
          </cell>
        </row>
        <row r="103">
          <cell r="BD103">
            <v>66063466.859602183</v>
          </cell>
        </row>
        <row r="104">
          <cell r="BD104">
            <v>71129102.677131504</v>
          </cell>
        </row>
        <row r="105">
          <cell r="BD105">
            <v>76353093.380076364</v>
          </cell>
        </row>
        <row r="106">
          <cell r="BD106">
            <v>82160589.946932435</v>
          </cell>
        </row>
        <row r="107">
          <cell r="BD107">
            <v>88378701.391043708</v>
          </cell>
        </row>
        <row r="108">
          <cell r="BD108">
            <v>95037120.488850951</v>
          </cell>
        </row>
        <row r="109">
          <cell r="BD109">
            <v>102166340.95004761</v>
          </cell>
        </row>
        <row r="110">
          <cell r="BD110">
            <v>109800813.03762706</v>
          </cell>
        </row>
        <row r="111">
          <cell r="BD111">
            <v>117975126.39359649</v>
          </cell>
        </row>
        <row r="112">
          <cell r="BD112">
            <v>126729221.92129736</v>
          </cell>
        </row>
        <row r="113">
          <cell r="BD113">
            <v>136102357.35469407</v>
          </cell>
        </row>
        <row r="114">
          <cell r="BD114">
            <v>146140808.43627304</v>
          </cell>
        </row>
        <row r="115">
          <cell r="BD115">
            <v>156889660.79442728</v>
          </cell>
        </row>
        <row r="116">
          <cell r="BD116">
            <v>168401485.04879761</v>
          </cell>
        </row>
        <row r="117">
          <cell r="BD117">
            <v>180728621.461611</v>
          </cell>
        </row>
        <row r="118">
          <cell r="BD118">
            <v>193930707.50452235</v>
          </cell>
        </row>
        <row r="119">
          <cell r="BD119">
            <v>208068517.83563167</v>
          </cell>
        </row>
        <row r="120">
          <cell r="BD120">
            <v>223209740.70451289</v>
          </cell>
        </row>
        <row r="121">
          <cell r="BD121">
            <v>239424893.16706187</v>
          </cell>
        </row>
        <row r="122">
          <cell r="BD122">
            <v>256790838.06905523</v>
          </cell>
        </row>
        <row r="123">
          <cell r="BD123">
            <v>275389342.04868853</v>
          </cell>
        </row>
        <row r="124">
          <cell r="BD124">
            <v>295307726.42546368</v>
          </cell>
        </row>
        <row r="125">
          <cell r="BD125">
            <v>316640743.81056142</v>
          </cell>
        </row>
        <row r="126">
          <cell r="BD126">
            <v>339487641.03562427</v>
          </cell>
        </row>
        <row r="127">
          <cell r="BD127">
            <v>363958156.80315661</v>
          </cell>
        </row>
        <row r="128">
          <cell r="BD128">
            <v>390165140.12261933</v>
          </cell>
        </row>
        <row r="129">
          <cell r="BD129">
            <v>418235619.32441938</v>
          </cell>
        </row>
        <row r="130">
          <cell r="BD130">
            <v>448297962.21305954</v>
          </cell>
        </row>
        <row r="131">
          <cell r="BD131">
            <v>480499139.33247465</v>
          </cell>
        </row>
        <row r="132">
          <cell r="BD132">
            <v>514985308.61264324</v>
          </cell>
        </row>
        <row r="133">
          <cell r="BD133">
            <v>551926276.87534809</v>
          </cell>
        </row>
        <row r="134">
          <cell r="BD134">
            <v>591490120.36391485</v>
          </cell>
        </row>
        <row r="135">
          <cell r="BD135">
            <v>633869913.40239358</v>
          </cell>
        </row>
        <row r="136">
          <cell r="BD136">
            <v>679260447.48583317</v>
          </cell>
        </row>
        <row r="137">
          <cell r="BD137">
            <v>727881334.24926388</v>
          </cell>
        </row>
        <row r="138">
          <cell r="BD138">
            <v>779958207.99137056</v>
          </cell>
        </row>
        <row r="139">
          <cell r="BD139">
            <v>835740954.50613832</v>
          </cell>
        </row>
        <row r="140">
          <cell r="BD140">
            <v>895490806.68698645</v>
          </cell>
        </row>
        <row r="141">
          <cell r="BD141">
            <v>959492195.8336159</v>
          </cell>
        </row>
        <row r="142">
          <cell r="BD142">
            <v>1028047432.2400851</v>
          </cell>
        </row>
        <row r="143">
          <cell r="BD143">
            <v>1101480375.8383365</v>
          </cell>
        </row>
        <row r="144">
          <cell r="BD144">
            <v>1180140725.1370304</v>
          </cell>
        </row>
        <row r="145">
          <cell r="BD145">
            <v>1264397352.1472266</v>
          </cell>
        </row>
        <row r="146">
          <cell r="BD146">
            <v>1354654611.7500856</v>
          </cell>
        </row>
        <row r="147">
          <cell r="BD147">
            <v>1451332773.2528031</v>
          </cell>
        </row>
        <row r="148">
          <cell r="BD148">
            <v>1554899217.5309987</v>
          </cell>
        </row>
        <row r="149">
          <cell r="BD149">
            <v>1665832914.4265134</v>
          </cell>
        </row>
        <row r="150">
          <cell r="BD150">
            <v>1784673907.6056283</v>
          </cell>
        </row>
        <row r="151">
          <cell r="BD151">
            <v>1911968221.9284196</v>
          </cell>
        </row>
        <row r="152">
          <cell r="BD152">
            <v>2048339658.3461297</v>
          </cell>
        </row>
        <row r="153">
          <cell r="BD153">
            <v>2194413648.6977453</v>
          </cell>
        </row>
        <row r="154">
          <cell r="BD154">
            <v>2350794043.4887571</v>
          </cell>
        </row>
        <row r="155">
          <cell r="BD155">
            <v>2518058576.9102693</v>
          </cell>
        </row>
        <row r="156">
          <cell r="BD156">
            <v>2696988896.0306296</v>
          </cell>
        </row>
        <row r="157">
          <cell r="BD157">
            <v>2888383749.943233</v>
          </cell>
        </row>
        <row r="158">
          <cell r="BD158">
            <v>3093086000.9688139</v>
          </cell>
        </row>
        <row r="159">
          <cell r="BD159">
            <v>3312010124.6712976</v>
          </cell>
        </row>
        <row r="160">
          <cell r="BD160">
            <v>3546458264.9957347</v>
          </cell>
        </row>
        <row r="161">
          <cell r="BD161">
            <v>3797733509.8443284</v>
          </cell>
        </row>
        <row r="162">
          <cell r="BD162">
            <v>4067043598.7732458</v>
          </cell>
        </row>
        <row r="163">
          <cell r="BD163">
            <v>4355682954.9884262</v>
          </cell>
        </row>
        <row r="164">
          <cell r="BD164">
            <v>4665038906.9312878</v>
          </cell>
        </row>
      </sheetData>
      <sheetData sheetId="8">
        <row r="5">
          <cell r="D5">
            <v>203.68514508852272</v>
          </cell>
        </row>
      </sheetData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捐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</sheetNames>
    <sheetDataSet>
      <sheetData sheetId="0"/>
      <sheetData sheetId="1">
        <row r="4">
          <cell r="M4">
            <v>63.333333333333336</v>
          </cell>
        </row>
      </sheetData>
      <sheetData sheetId="2"/>
      <sheetData sheetId="3"/>
      <sheetData sheetId="4"/>
      <sheetData sheetId="5">
        <row r="5">
          <cell r="CD5">
            <v>4.7848975024195397</v>
          </cell>
        </row>
      </sheetData>
      <sheetData sheetId="6">
        <row r="7">
          <cell r="D7">
            <v>1.5</v>
          </cell>
        </row>
      </sheetData>
      <sheetData sheetId="7"/>
      <sheetData sheetId="8"/>
      <sheetData sheetId="9">
        <row r="4">
          <cell r="K4">
            <v>0</v>
          </cell>
        </row>
      </sheetData>
      <sheetData sheetId="10"/>
      <sheetData sheetId="11">
        <row r="5">
          <cell r="BD5">
            <v>5.0241423775405192</v>
          </cell>
        </row>
      </sheetData>
      <sheetData sheetId="12">
        <row r="5">
          <cell r="V5">
            <v>1.4928880207548971</v>
          </cell>
        </row>
      </sheetData>
      <sheetData sheetId="13">
        <row r="8">
          <cell r="P8">
            <v>2</v>
          </cell>
        </row>
      </sheetData>
      <sheetData sheetId="14"/>
      <sheetData sheetId="15"/>
      <sheetData sheetId="16">
        <row r="11">
          <cell r="AW11">
            <v>19.139590009678159</v>
          </cell>
        </row>
      </sheetData>
      <sheetData sheetId="17">
        <row r="6">
          <cell r="E6">
            <v>0</v>
          </cell>
        </row>
      </sheetData>
      <sheetData sheetId="18">
        <row r="6">
          <cell r="AL6">
            <v>0</v>
          </cell>
        </row>
      </sheetData>
      <sheetData sheetId="19"/>
      <sheetData sheetId="20">
        <row r="5">
          <cell r="E5">
            <v>166.23764863790916</v>
          </cell>
        </row>
        <row r="6">
          <cell r="E6">
            <v>338.8699389553671</v>
          </cell>
        </row>
        <row r="7">
          <cell r="E7">
            <v>518.35583652739422</v>
          </cell>
        </row>
        <row r="8">
          <cell r="E8">
            <v>705.18724847751457</v>
          </cell>
        </row>
        <row r="9">
          <cell r="E9">
            <v>899.89138780675466</v>
          </cell>
        </row>
        <row r="10">
          <cell r="E10">
            <v>1123.0333074187172</v>
          </cell>
        </row>
        <row r="11">
          <cell r="E11">
            <v>1355.2186160204139</v>
          </cell>
        </row>
        <row r="12">
          <cell r="E12">
            <v>1597.0963889527011</v>
          </cell>
        </row>
        <row r="13">
          <cell r="E13">
            <v>1849.362287941095</v>
          </cell>
        </row>
        <row r="14">
          <cell r="E14">
            <v>2112.761904761905</v>
          </cell>
        </row>
        <row r="15">
          <cell r="E15">
            <v>2457.1451097685585</v>
          </cell>
        </row>
        <row r="16">
          <cell r="E16">
            <v>2814.3175981343115</v>
          </cell>
        </row>
        <row r="17">
          <cell r="E17">
            <v>3184.5378665239955</v>
          </cell>
        </row>
        <row r="18">
          <cell r="E18">
            <v>3561.5908877205629</v>
          </cell>
        </row>
        <row r="19">
          <cell r="E19">
            <v>3954.3893636753673</v>
          </cell>
        </row>
        <row r="20">
          <cell r="E20">
            <v>4370.221685465558</v>
          </cell>
        </row>
        <row r="21">
          <cell r="E21">
            <v>4856.335132162355</v>
          </cell>
        </row>
        <row r="22">
          <cell r="E22">
            <v>5368.3836401726585</v>
          </cell>
        </row>
        <row r="23">
          <cell r="E23">
            <v>5901.2084002951706</v>
          </cell>
        </row>
        <row r="24">
          <cell r="E24">
            <v>6456.3005960825194</v>
          </cell>
        </row>
        <row r="25">
          <cell r="E25">
            <v>7092.066287300634</v>
          </cell>
        </row>
        <row r="26">
          <cell r="E26">
            <v>7761.1407160033714</v>
          </cell>
        </row>
        <row r="27">
          <cell r="E27">
            <v>8458.881037992136</v>
          </cell>
        </row>
        <row r="28">
          <cell r="E28">
            <v>9218.2579528119659</v>
          </cell>
        </row>
        <row r="29">
          <cell r="E29">
            <v>10018.949247326165</v>
          </cell>
        </row>
        <row r="30">
          <cell r="E30">
            <v>10868.183463729045</v>
          </cell>
        </row>
        <row r="31">
          <cell r="E31">
            <v>11792.022908589195</v>
          </cell>
        </row>
        <row r="32">
          <cell r="E32">
            <v>12756.40204851198</v>
          </cell>
        </row>
        <row r="33">
          <cell r="E33">
            <v>13827.283709301133</v>
          </cell>
        </row>
        <row r="34">
          <cell r="E34">
            <v>14960.128567166321</v>
          </cell>
        </row>
        <row r="35">
          <cell r="E35">
            <v>16189.063237048247</v>
          </cell>
        </row>
        <row r="36">
          <cell r="E36">
            <v>17485.483588799885</v>
          </cell>
        </row>
        <row r="37">
          <cell r="E37">
            <v>18885.882618952062</v>
          </cell>
        </row>
        <row r="38">
          <cell r="E38">
            <v>20469.906382665718</v>
          </cell>
        </row>
        <row r="39">
          <cell r="E39">
            <v>22158.294984046883</v>
          </cell>
        </row>
        <row r="40">
          <cell r="E40">
            <v>23952.203074339843</v>
          </cell>
        </row>
        <row r="41">
          <cell r="E41">
            <v>25879.925432184536</v>
          </cell>
        </row>
        <row r="42">
          <cell r="E42">
            <v>27990.823904017587</v>
          </cell>
        </row>
        <row r="43">
          <cell r="E43">
            <v>30238.651688838196</v>
          </cell>
        </row>
        <row r="44">
          <cell r="E44">
            <v>32646.846585045427</v>
          </cell>
        </row>
        <row r="45">
          <cell r="E45">
            <v>35031.99181707864</v>
          </cell>
        </row>
        <row r="46">
          <cell r="E46">
            <v>37618.006909247488</v>
          </cell>
        </row>
        <row r="47">
          <cell r="E47">
            <v>40416.929981594527</v>
          </cell>
        </row>
        <row r="48">
          <cell r="E48">
            <v>43454.93272977796</v>
          </cell>
        </row>
        <row r="49">
          <cell r="E49">
            <v>47469.975564466738</v>
          </cell>
        </row>
        <row r="50">
          <cell r="E50">
            <v>51733.347902323891</v>
          </cell>
        </row>
        <row r="51">
          <cell r="E51">
            <v>56284.678793215717</v>
          </cell>
        </row>
        <row r="52">
          <cell r="E52">
            <v>61167.453723151062</v>
          </cell>
        </row>
        <row r="53">
          <cell r="E53">
            <v>66280.898140201039</v>
          </cell>
        </row>
        <row r="54">
          <cell r="E54">
            <v>71752.769203808697</v>
          </cell>
        </row>
        <row r="55">
          <cell r="E55">
            <v>77629.958839233615</v>
          </cell>
        </row>
        <row r="56">
          <cell r="E56">
            <v>83881.549019052953</v>
          </cell>
        </row>
        <row r="57">
          <cell r="E57">
            <v>91275.645905187339</v>
          </cell>
        </row>
        <row r="58">
          <cell r="E58">
            <v>99901.312186951633</v>
          </cell>
        </row>
        <row r="59">
          <cell r="E59">
            <v>109169.01371373906</v>
          </cell>
        </row>
        <row r="60">
          <cell r="E60">
            <v>119073.69723660489</v>
          </cell>
        </row>
        <row r="61">
          <cell r="E61">
            <v>129605.29575500663</v>
          </cell>
        </row>
        <row r="62">
          <cell r="E62">
            <v>140821.35463835453</v>
          </cell>
        </row>
        <row r="63">
          <cell r="E63">
            <v>152794.83836856799</v>
          </cell>
        </row>
        <row r="64">
          <cell r="E64">
            <v>165581.30616180366</v>
          </cell>
        </row>
        <row r="65">
          <cell r="E65">
            <v>179352.73572681216</v>
          </cell>
        </row>
        <row r="66">
          <cell r="E66">
            <v>194095.30056932394</v>
          </cell>
        </row>
        <row r="67">
          <cell r="E67">
            <v>209854.9731846455</v>
          </cell>
        </row>
        <row r="68">
          <cell r="E68">
            <v>226457.81545758585</v>
          </cell>
        </row>
        <row r="69">
          <cell r="E69">
            <v>243284.29976453641</v>
          </cell>
        </row>
        <row r="70">
          <cell r="E70">
            <v>261298.56777669195</v>
          </cell>
        </row>
        <row r="71">
          <cell r="E71">
            <v>280628.90523158613</v>
          </cell>
        </row>
        <row r="72">
          <cell r="E72">
            <v>301358.58229202894</v>
          </cell>
        </row>
        <row r="73">
          <cell r="E73">
            <v>323494.42952783825</v>
          </cell>
        </row>
        <row r="74">
          <cell r="E74">
            <v>347199.09523809527</v>
          </cell>
        </row>
        <row r="75">
          <cell r="E75">
            <v>372639.14598608611</v>
          </cell>
        </row>
        <row r="76">
          <cell r="E76">
            <v>399881.69252604776</v>
          </cell>
        </row>
        <row r="77">
          <cell r="E77">
            <v>429131.15836108621</v>
          </cell>
        </row>
        <row r="78">
          <cell r="E78">
            <v>460465.20839959075</v>
          </cell>
        </row>
        <row r="79">
          <cell r="E79">
            <v>494055.65656477975</v>
          </cell>
        </row>
        <row r="80">
          <cell r="E80">
            <v>530062.50324752252</v>
          </cell>
        </row>
        <row r="81">
          <cell r="E81">
            <v>568496.19920920569</v>
          </cell>
        </row>
        <row r="82">
          <cell r="E82">
            <v>609514.48419062176</v>
          </cell>
        </row>
        <row r="83">
          <cell r="E83">
            <v>653471.90454612591</v>
          </cell>
        </row>
        <row r="84">
          <cell r="E84">
            <v>700574.28571428545</v>
          </cell>
        </row>
        <row r="85">
          <cell r="E85">
            <v>751086.97532823461</v>
          </cell>
        </row>
        <row r="86">
          <cell r="E86">
            <v>805190.63415178051</v>
          </cell>
        </row>
        <row r="87">
          <cell r="E87">
            <v>863038.49520441366</v>
          </cell>
        </row>
        <row r="88">
          <cell r="E88">
            <v>924948.06720444898</v>
          </cell>
        </row>
        <row r="89">
          <cell r="E89">
            <v>990070.15356743138</v>
          </cell>
        </row>
        <row r="90">
          <cell r="E90">
            <v>1030744.978734687</v>
          </cell>
        </row>
        <row r="91">
          <cell r="E91">
            <v>1074339.1769422542</v>
          </cell>
        </row>
        <row r="92">
          <cell r="E92">
            <v>1121062.2817016728</v>
          </cell>
        </row>
        <row r="93">
          <cell r="E93">
            <v>1171138.8654701207</v>
          </cell>
        </row>
        <row r="94">
          <cell r="E94">
            <v>1224767.4523809522</v>
          </cell>
        </row>
        <row r="95">
          <cell r="E95">
            <v>1282149.474397168</v>
          </cell>
        </row>
        <row r="96">
          <cell r="E96">
            <v>1343650.0028208208</v>
          </cell>
        </row>
        <row r="97">
          <cell r="E97">
            <v>1409564.6371172525</v>
          </cell>
        </row>
        <row r="98">
          <cell r="E98">
            <v>1480210.1929489519</v>
          </cell>
        </row>
        <row r="99">
          <cell r="E99">
            <v>1555926.224935493</v>
          </cell>
        </row>
        <row r="100">
          <cell r="E100">
            <v>1637076.6587072173</v>
          </cell>
        </row>
        <row r="101">
          <cell r="E101">
            <v>1724051.5400970592</v>
          </cell>
        </row>
        <row r="102">
          <cell r="E102">
            <v>1817268.9098779357</v>
          </cell>
        </row>
        <row r="103">
          <cell r="E103">
            <v>1917213.096912066</v>
          </cell>
        </row>
        <row r="104">
          <cell r="E104">
            <v>2024337.4523809522</v>
          </cell>
        </row>
        <row r="105">
          <cell r="E105">
            <v>2122650.4937638077</v>
          </cell>
        </row>
        <row r="106">
          <cell r="E106">
            <v>2245704.0646710345</v>
          </cell>
        </row>
        <row r="107">
          <cell r="E107">
            <v>2377589.6164397304</v>
          </cell>
        </row>
        <row r="108">
          <cell r="E108">
            <v>2518941.050917373</v>
          </cell>
        </row>
        <row r="109">
          <cell r="E109">
            <v>2670437.7672819481</v>
          </cell>
        </row>
        <row r="110">
          <cell r="E110">
            <v>2832807.9275428853</v>
          </cell>
        </row>
        <row r="111">
          <cell r="E111">
            <v>3006831.9564183247</v>
          </cell>
        </row>
        <row r="112">
          <cell r="E112">
            <v>3193615.8389413734</v>
          </cell>
        </row>
        <row r="113">
          <cell r="E113">
            <v>3393938.1695167944</v>
          </cell>
        </row>
        <row r="114">
          <cell r="E114">
            <v>3608638.3273809524</v>
          </cell>
        </row>
        <row r="115">
          <cell r="E115">
            <v>3838748.2589821075</v>
          </cell>
        </row>
        <row r="116">
          <cell r="E116">
            <v>4085373.9771382702</v>
          </cell>
        </row>
        <row r="117">
          <cell r="E117">
            <v>4349700.8770370036</v>
          </cell>
        </row>
        <row r="118">
          <cell r="E118">
            <v>4632999.433782951</v>
          </cell>
        </row>
        <row r="119">
          <cell r="E119">
            <v>4936631.3088780893</v>
          </cell>
        </row>
        <row r="120">
          <cell r="E120">
            <v>5262055.8949851869</v>
          </cell>
        </row>
        <row r="121">
          <cell r="E121">
            <v>5610961.8457974503</v>
          </cell>
        </row>
        <row r="122">
          <cell r="E122">
            <v>5985920.7312240917</v>
          </cell>
        </row>
        <row r="123">
          <cell r="E123">
            <v>6387791.7141665323</v>
          </cell>
        </row>
        <row r="124">
          <cell r="E124">
            <v>6818506.3690476194</v>
          </cell>
        </row>
        <row r="125">
          <cell r="E125">
            <v>7280134.9060746497</v>
          </cell>
        </row>
        <row r="126">
          <cell r="E126">
            <v>7774896.1216096645</v>
          </cell>
        </row>
        <row r="127">
          <cell r="E127">
            <v>8305168.0627123071</v>
          </cell>
        </row>
        <row r="128">
          <cell r="E128">
            <v>8873499.4571137093</v>
          </cell>
        </row>
        <row r="129">
          <cell r="E129">
            <v>9482621.9635593984</v>
          </cell>
        </row>
        <row r="130">
          <cell r="E130">
            <v>10135463.301401464</v>
          </cell>
        </row>
        <row r="131">
          <cell r="E131">
            <v>10836023.381425865</v>
          </cell>
        </row>
        <row r="132">
          <cell r="E132">
            <v>11588632.506588629</v>
          </cell>
        </row>
        <row r="133">
          <cell r="E133">
            <v>12395258.994600739</v>
          </cell>
        </row>
        <row r="134">
          <cell r="E134">
            <v>13259779.858630951</v>
          </cell>
        </row>
        <row r="135">
          <cell r="E135">
            <v>14186350.378507484</v>
          </cell>
        </row>
        <row r="136">
          <cell r="E136">
            <v>15179424.072879596</v>
          </cell>
        </row>
        <row r="137">
          <cell r="E137">
            <v>16243774.104850531</v>
          </cell>
        </row>
        <row r="138">
          <cell r="E138">
            <v>17384516.22396661</v>
          </cell>
        </row>
        <row r="139">
          <cell r="E139">
            <v>18607133.35483266</v>
          </cell>
        </row>
        <row r="140">
          <cell r="E140">
            <v>19917501.950537127</v>
          </cell>
        </row>
        <row r="141">
          <cell r="E141">
            <v>21324404.287048634</v>
          </cell>
        </row>
        <row r="142">
          <cell r="E142">
            <v>22835452.975915268</v>
          </cell>
        </row>
        <row r="143">
          <cell r="E143">
            <v>24454954.86124279</v>
          </cell>
        </row>
        <row r="144">
          <cell r="E144">
            <v>26190694.004464287</v>
          </cell>
        </row>
        <row r="145">
          <cell r="E145">
            <v>28051013.156054538</v>
          </cell>
        </row>
        <row r="146">
          <cell r="E146">
            <v>30044853.854577076</v>
          </cell>
        </row>
        <row r="147">
          <cell r="E147">
            <v>32181799.403778352</v>
          </cell>
        </row>
        <row r="148">
          <cell r="E148">
            <v>34472120.934297271</v>
          </cell>
        </row>
        <row r="149">
          <cell r="E149">
            <v>36926826.77138301</v>
          </cell>
        </row>
        <row r="150">
          <cell r="E150">
            <v>39557715.345904388</v>
          </cell>
        </row>
        <row r="151">
          <cell r="E151">
            <v>42383252.391970612</v>
          </cell>
        </row>
        <row r="152">
          <cell r="E152">
            <v>45417503.149700388</v>
          </cell>
        </row>
        <row r="153">
          <cell r="E153">
            <v>48669532.590515815</v>
          </cell>
        </row>
        <row r="154">
          <cell r="E154">
            <v>52154971.444568455</v>
          </cell>
        </row>
        <row r="155">
          <cell r="E155">
            <v>55890572.313634939</v>
          </cell>
        </row>
        <row r="156">
          <cell r="E156">
            <v>59894290.191728033</v>
          </cell>
        </row>
        <row r="157">
          <cell r="E157">
            <v>64185368.764950328</v>
          </cell>
        </row>
        <row r="158">
          <cell r="E158">
            <v>68784432.905387968</v>
          </cell>
        </row>
        <row r="159">
          <cell r="E159">
            <v>73713587.803611442</v>
          </cell>
        </row>
        <row r="160">
          <cell r="E160">
            <v>78996525.216258019</v>
          </cell>
        </row>
        <row r="161">
          <cell r="E161">
            <v>84310419.403404817</v>
          </cell>
        </row>
        <row r="162">
          <cell r="E162">
            <v>89689864.568755001</v>
          </cell>
        </row>
        <row r="163">
          <cell r="E163">
            <v>95455411.140146524</v>
          </cell>
        </row>
        <row r="164">
          <cell r="E164">
            <v>101634770.95238094</v>
          </cell>
        </row>
      </sheetData>
      <sheetData sheetId="21"/>
      <sheetData sheetId="22">
        <row r="6">
          <cell r="E6">
            <v>73.671360075556265</v>
          </cell>
        </row>
      </sheetData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设计"/>
      <sheetName val="国建"/>
      <sheetName val="国建支援"/>
      <sheetName val="国家物资"/>
      <sheetName val="国家币"/>
      <sheetName val="变法"/>
      <sheetName val="职位"/>
      <sheetName val="国建-buff效果"/>
      <sheetName val="变法-buff效果"/>
      <sheetName val="职位-buff效果"/>
      <sheetName val="弱国亡国-buff效果"/>
      <sheetName val="变更国家"/>
      <sheetName val="国家任务"/>
      <sheetName val="国建实力"/>
      <sheetName val="国家占领城池实力"/>
      <sheetName val="PVP城防值汇总"/>
      <sheetName val="产出汇总"/>
      <sheetName val="Sheet1"/>
      <sheetName val="总纲"/>
    </sheetNames>
    <sheetDataSet>
      <sheetData sheetId="0"/>
      <sheetData sheetId="1"/>
      <sheetData sheetId="2"/>
      <sheetData sheetId="3">
        <row r="5">
          <cell r="E5">
            <v>5</v>
          </cell>
          <cell r="F5">
            <v>2000</v>
          </cell>
        </row>
      </sheetData>
      <sheetData sheetId="4"/>
      <sheetData sheetId="5">
        <row r="2">
          <cell r="C2">
            <v>0.1</v>
          </cell>
        </row>
        <row r="5">
          <cell r="H5">
            <v>52.882841026395475</v>
          </cell>
        </row>
        <row r="6">
          <cell r="H6">
            <v>109.9261431912436</v>
          </cell>
        </row>
        <row r="7">
          <cell r="H7">
            <v>173.02320498164633</v>
          </cell>
        </row>
        <row r="8">
          <cell r="H8">
            <v>240.87748157373443</v>
          </cell>
        </row>
        <row r="9">
          <cell r="H9">
            <v>313.72947376481625</v>
          </cell>
        </row>
        <row r="10">
          <cell r="H10">
            <v>392.53532714624225</v>
          </cell>
        </row>
        <row r="11">
          <cell r="H11">
            <v>476.9973494929809</v>
          </cell>
        </row>
        <row r="12">
          <cell r="H12">
            <v>568.1044853057615</v>
          </cell>
        </row>
        <row r="13">
          <cell r="H13">
            <v>665.75069571758979</v>
          </cell>
        </row>
        <row r="14">
          <cell r="H14">
            <v>770.40531275422245</v>
          </cell>
        </row>
        <row r="15">
          <cell r="H15">
            <v>904.82112741223477</v>
          </cell>
        </row>
        <row r="16">
          <cell r="H16">
            <v>1048.8844305078894</v>
          </cell>
        </row>
        <row r="17">
          <cell r="H17">
            <v>1203.2876556911344</v>
          </cell>
        </row>
        <row r="18">
          <cell r="H18">
            <v>1367.8298337785134</v>
          </cell>
        </row>
        <row r="19">
          <cell r="H19">
            <v>1543.2836486427268</v>
          </cell>
        </row>
        <row r="20">
          <cell r="H20">
            <v>1728.1870780128668</v>
          </cell>
        </row>
        <row r="21">
          <cell r="H21">
            <v>1909.0608235469492</v>
          </cell>
        </row>
        <row r="22">
          <cell r="H22">
            <v>2102.9165040799212</v>
          </cell>
        </row>
        <row r="23">
          <cell r="H23">
            <v>2310.6858780370744</v>
          </cell>
        </row>
        <row r="24">
          <cell r="H24">
            <v>2534.7069195413933</v>
          </cell>
        </row>
        <row r="25">
          <cell r="H25">
            <v>2920.2568838496113</v>
          </cell>
        </row>
        <row r="26">
          <cell r="H26">
            <v>3333.4791040769742</v>
          </cell>
        </row>
        <row r="27">
          <cell r="H27">
            <v>3778.0086350139468</v>
          </cell>
        </row>
        <row r="28">
          <cell r="H28">
            <v>4265.3530216767331</v>
          </cell>
        </row>
        <row r="29">
          <cell r="H29">
            <v>4790.8476401199368</v>
          </cell>
        </row>
        <row r="30">
          <cell r="H30">
            <v>5354.7417526834224</v>
          </cell>
        </row>
        <row r="31">
          <cell r="H31">
            <v>5951.2276158699306</v>
          </cell>
        </row>
        <row r="32">
          <cell r="H32">
            <v>6534.9520362665362</v>
          </cell>
        </row>
        <row r="33">
          <cell r="H33">
            <v>7042.4669518140236</v>
          </cell>
        </row>
        <row r="34">
          <cell r="H34">
            <v>7591.8042689045487</v>
          </cell>
        </row>
        <row r="35">
          <cell r="H35">
            <v>8287.7435911152988</v>
          </cell>
        </row>
        <row r="36">
          <cell r="H36">
            <v>8994.7009743850085</v>
          </cell>
        </row>
        <row r="37">
          <cell r="H37">
            <v>9661.9798952750534</v>
          </cell>
        </row>
        <row r="38">
          <cell r="H38">
            <v>10384.631244032229</v>
          </cell>
        </row>
        <row r="39">
          <cell r="H39">
            <v>11161.454842611533</v>
          </cell>
        </row>
        <row r="40">
          <cell r="H40">
            <v>11887.50979599001</v>
          </cell>
        </row>
        <row r="41">
          <cell r="H41">
            <v>12589.208527693951</v>
          </cell>
        </row>
        <row r="42">
          <cell r="H42">
            <v>13336.421303004894</v>
          </cell>
        </row>
        <row r="43">
          <cell r="H43">
            <v>14153.69193326801</v>
          </cell>
        </row>
        <row r="44">
          <cell r="H44">
            <v>15050.385872246847</v>
          </cell>
        </row>
        <row r="45">
          <cell r="H45">
            <v>16017.047361967936</v>
          </cell>
        </row>
        <row r="46">
          <cell r="H46">
            <v>17059.797397610586</v>
          </cell>
        </row>
        <row r="47">
          <cell r="H47">
            <v>18181.63852749316</v>
          </cell>
        </row>
        <row r="48">
          <cell r="H48">
            <v>19333.373996457165</v>
          </cell>
        </row>
        <row r="49">
          <cell r="H49">
            <v>20539.091037336741</v>
          </cell>
        </row>
        <row r="50">
          <cell r="H50">
            <v>21820.148435243638</v>
          </cell>
        </row>
        <row r="51">
          <cell r="H51">
            <v>23215.981512611812</v>
          </cell>
        </row>
        <row r="52">
          <cell r="H52">
            <v>24729.855264929727</v>
          </cell>
        </row>
        <row r="53">
          <cell r="H53">
            <v>26353.308362229505</v>
          </cell>
        </row>
        <row r="54">
          <cell r="H54">
            <v>28094.521660397866</v>
          </cell>
        </row>
        <row r="55">
          <cell r="H55">
            <v>29962.263440575749</v>
          </cell>
        </row>
        <row r="56">
          <cell r="H56">
            <v>32353.415225989727</v>
          </cell>
        </row>
        <row r="57">
          <cell r="H57">
            <v>34965.722423604399</v>
          </cell>
        </row>
        <row r="58">
          <cell r="H58">
            <v>37803.558652398657</v>
          </cell>
        </row>
        <row r="59">
          <cell r="H59">
            <v>40847.224513797366</v>
          </cell>
        </row>
        <row r="60">
          <cell r="H60">
            <v>44111.664328091021</v>
          </cell>
        </row>
        <row r="61">
          <cell r="H61">
            <v>47612.841529133751</v>
          </cell>
        </row>
        <row r="62">
          <cell r="H62">
            <v>51368.096536857156</v>
          </cell>
        </row>
        <row r="63">
          <cell r="H63">
            <v>57509.409717515395</v>
          </cell>
        </row>
        <row r="64">
          <cell r="H64">
            <v>66188.312827096932</v>
          </cell>
        </row>
        <row r="65">
          <cell r="H65">
            <v>75546.842129451135</v>
          </cell>
        </row>
        <row r="66">
          <cell r="H66">
            <v>85578.741041896603</v>
          </cell>
        </row>
        <row r="67">
          <cell r="H67">
            <v>89545.795165498246</v>
          </cell>
        </row>
        <row r="68">
          <cell r="H68">
            <v>92702.833969016472</v>
          </cell>
        </row>
        <row r="69">
          <cell r="H69">
            <v>96088.961071746278</v>
          </cell>
        </row>
        <row r="70">
          <cell r="H70">
            <v>99752.616318791464</v>
          </cell>
        </row>
        <row r="71">
          <cell r="H71">
            <v>102742.39572292444</v>
          </cell>
        </row>
        <row r="72">
          <cell r="H72">
            <v>106785.83147197175</v>
          </cell>
        </row>
        <row r="73">
          <cell r="H73">
            <v>111121.98511957406</v>
          </cell>
        </row>
        <row r="74">
          <cell r="H74">
            <v>115772.25685443787</v>
          </cell>
        </row>
        <row r="75">
          <cell r="H75">
            <v>120759.66354046387</v>
          </cell>
        </row>
        <row r="76">
          <cell r="H76">
            <v>126158.14709578807</v>
          </cell>
        </row>
        <row r="77">
          <cell r="H77">
            <v>131948.17759588838</v>
          </cell>
        </row>
        <row r="78">
          <cell r="H78">
            <v>138158.10904478515</v>
          </cell>
        </row>
        <row r="79">
          <cell r="H79">
            <v>144818.42099676756</v>
          </cell>
        </row>
        <row r="80">
          <cell r="H80">
            <v>151963.78504666907</v>
          </cell>
        </row>
        <row r="81">
          <cell r="H81">
            <v>159565.01181859692</v>
          </cell>
        </row>
        <row r="82">
          <cell r="H82">
            <v>167723.9642564308</v>
          </cell>
        </row>
        <row r="83">
          <cell r="H83">
            <v>176475.95132050556</v>
          </cell>
        </row>
        <row r="84">
          <cell r="H84">
            <v>185864.16170552254</v>
          </cell>
        </row>
        <row r="85">
          <cell r="H85">
            <v>195934.13606108833</v>
          </cell>
        </row>
        <row r="86">
          <cell r="H86">
            <v>206735.13855372413</v>
          </cell>
        </row>
        <row r="87">
          <cell r="H87">
            <v>218320.56496360456</v>
          </cell>
        </row>
        <row r="88">
          <cell r="H88">
            <v>230860.70854934206</v>
          </cell>
        </row>
        <row r="89">
          <cell r="H89">
            <v>244306.40389310537</v>
          </cell>
        </row>
        <row r="90">
          <cell r="H90">
            <v>258722.15801023538</v>
          </cell>
        </row>
        <row r="91">
          <cell r="H91">
            <v>274177.95328547666</v>
          </cell>
        </row>
        <row r="92">
          <cell r="H92">
            <v>290779.17230459012</v>
          </cell>
        </row>
        <row r="93">
          <cell r="H93">
            <v>308578.24302803178</v>
          </cell>
        </row>
        <row r="94">
          <cell r="H94">
            <v>327832.8663863939</v>
          </cell>
        </row>
        <row r="95">
          <cell r="H95">
            <v>348476.56819532206</v>
          </cell>
        </row>
        <row r="96">
          <cell r="H96">
            <v>370609.51238026156</v>
          </cell>
        </row>
        <row r="97">
          <cell r="H97">
            <v>394337.66781071428</v>
          </cell>
        </row>
        <row r="98">
          <cell r="H98">
            <v>419768.87511600967</v>
          </cell>
        </row>
        <row r="99">
          <cell r="H99">
            <v>447025.36822608439</v>
          </cell>
        </row>
        <row r="100">
          <cell r="H100">
            <v>476498.0019138573</v>
          </cell>
        </row>
        <row r="101">
          <cell r="H101">
            <v>508085.98857146496</v>
          </cell>
        </row>
        <row r="102">
          <cell r="H102">
            <v>541941.15440604032</v>
          </cell>
        </row>
        <row r="103">
          <cell r="H103">
            <v>578226.22271730308</v>
          </cell>
        </row>
        <row r="104">
          <cell r="H104">
            <v>617020.85838403006</v>
          </cell>
        </row>
      </sheetData>
      <sheetData sheetId="6">
        <row r="7">
          <cell r="BD7">
            <v>2.8709385014517252</v>
          </cell>
        </row>
      </sheetData>
      <sheetData sheetId="7">
        <row r="9">
          <cell r="Z9">
            <v>0</v>
          </cell>
        </row>
      </sheetData>
      <sheetData sheetId="8">
        <row r="7">
          <cell r="AX7">
            <v>0</v>
          </cell>
        </row>
      </sheetData>
      <sheetData sheetId="9"/>
      <sheetData sheetId="10"/>
      <sheetData sheetId="11"/>
      <sheetData sheetId="12"/>
      <sheetData sheetId="13">
        <row r="4">
          <cell r="BB4">
            <v>0</v>
          </cell>
        </row>
      </sheetData>
      <sheetData sheetId="14">
        <row r="5">
          <cell r="HL5">
            <v>0</v>
          </cell>
        </row>
      </sheetData>
      <sheetData sheetId="15">
        <row r="5">
          <cell r="BT5">
            <v>0</v>
          </cell>
        </row>
      </sheetData>
      <sheetData sheetId="16"/>
      <sheetData sheetId="17">
        <row r="5">
          <cell r="D5">
            <v>17.225631008710351</v>
          </cell>
        </row>
      </sheetData>
      <sheetData sheetId="18"/>
      <sheetData sheetId="1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套装属性规划"/>
      <sheetName val="节奏预期"/>
      <sheetName val="装备强化"/>
      <sheetName val="装备突破"/>
      <sheetName val="经验消耗"/>
      <sheetName val="银币消耗"/>
      <sheetName val="属性汇总"/>
      <sheetName val="装备数量阶位验证"/>
      <sheetName val="套装属性差异化(废弃)"/>
      <sheetName val="属性计算"/>
      <sheetName val="套装属性差异化"/>
      <sheetName val="总纲"/>
      <sheetName val="体力"/>
      <sheetName val="野怪消耗体力"/>
      <sheetName val="宝箱产出"/>
      <sheetName val="装备产出"/>
      <sheetName val="消耗"/>
      <sheetName val="装备强化银币消耗"/>
      <sheetName val="非r"/>
      <sheetName val="小r"/>
      <sheetName val="中r"/>
      <sheetName val="大r"/>
      <sheetName val="超r"/>
      <sheetName val="非r各类型装备属性"/>
      <sheetName val="中r各类型装备属性"/>
      <sheetName val="超r各类型装备属性"/>
    </sheetNames>
    <sheetDataSet>
      <sheetData sheetId="0"/>
      <sheetData sheetId="1"/>
      <sheetData sheetId="2">
        <row r="6">
          <cell r="B6">
            <v>10</v>
          </cell>
          <cell r="D6">
            <v>12</v>
          </cell>
          <cell r="E6">
            <v>6</v>
          </cell>
          <cell r="F6">
            <v>0</v>
          </cell>
          <cell r="G6">
            <v>0</v>
          </cell>
          <cell r="H6">
            <v>0</v>
          </cell>
          <cell r="N6">
            <v>10</v>
          </cell>
          <cell r="O6">
            <v>10</v>
          </cell>
          <cell r="P6" t="str">
            <v/>
          </cell>
          <cell r="Q6" t="str">
            <v/>
          </cell>
          <cell r="R6" t="str">
            <v/>
          </cell>
        </row>
        <row r="7">
          <cell r="B7">
            <v>20</v>
          </cell>
          <cell r="D7">
            <v>0</v>
          </cell>
          <cell r="E7">
            <v>13</v>
          </cell>
          <cell r="F7">
            <v>5</v>
          </cell>
          <cell r="G7">
            <v>0</v>
          </cell>
          <cell r="H7">
            <v>0</v>
          </cell>
          <cell r="N7">
            <v>20</v>
          </cell>
          <cell r="O7">
            <v>30</v>
          </cell>
          <cell r="P7">
            <v>30</v>
          </cell>
          <cell r="Q7" t="str">
            <v/>
          </cell>
          <cell r="R7" t="str">
            <v/>
          </cell>
        </row>
        <row r="8">
          <cell r="B8">
            <v>30</v>
          </cell>
          <cell r="D8">
            <v>0</v>
          </cell>
          <cell r="E8">
            <v>0</v>
          </cell>
          <cell r="F8">
            <v>16</v>
          </cell>
          <cell r="G8">
            <v>2</v>
          </cell>
          <cell r="H8">
            <v>0</v>
          </cell>
          <cell r="N8"/>
          <cell r="O8">
            <v>40</v>
          </cell>
          <cell r="P8">
            <v>60</v>
          </cell>
          <cell r="Q8">
            <v>60</v>
          </cell>
          <cell r="R8" t="str">
            <v/>
          </cell>
        </row>
        <row r="9">
          <cell r="B9">
            <v>40</v>
          </cell>
          <cell r="D9">
            <v>0</v>
          </cell>
          <cell r="E9">
            <v>0</v>
          </cell>
          <cell r="F9">
            <v>0</v>
          </cell>
          <cell r="G9">
            <v>16</v>
          </cell>
          <cell r="H9">
            <v>0</v>
          </cell>
          <cell r="N9" t="str">
            <v/>
          </cell>
          <cell r="O9">
            <v>40</v>
          </cell>
          <cell r="P9">
            <v>80</v>
          </cell>
          <cell r="Q9">
            <v>80</v>
          </cell>
          <cell r="R9" t="str">
            <v/>
          </cell>
        </row>
        <row r="10">
          <cell r="B10">
            <v>50</v>
          </cell>
          <cell r="D10">
            <v>0</v>
          </cell>
          <cell r="E10">
            <v>0</v>
          </cell>
          <cell r="F10">
            <v>0</v>
          </cell>
          <cell r="G10">
            <v>14</v>
          </cell>
          <cell r="H10">
            <v>2</v>
          </cell>
          <cell r="N10" t="str">
            <v/>
          </cell>
          <cell r="O10" t="str">
            <v/>
          </cell>
          <cell r="P10">
            <v>80</v>
          </cell>
          <cell r="Q10">
            <v>100</v>
          </cell>
          <cell r="R10">
            <v>100</v>
          </cell>
        </row>
        <row r="11">
          <cell r="B11">
            <v>60</v>
          </cell>
          <cell r="D11">
            <v>0</v>
          </cell>
          <cell r="E11">
            <v>0</v>
          </cell>
          <cell r="F11">
            <v>0</v>
          </cell>
          <cell r="G11">
            <v>12</v>
          </cell>
          <cell r="H11">
            <v>6</v>
          </cell>
          <cell r="N11" t="str">
            <v/>
          </cell>
          <cell r="O11" t="str">
            <v/>
          </cell>
          <cell r="P11" t="str">
            <v/>
          </cell>
          <cell r="Q11">
            <v>120</v>
          </cell>
          <cell r="R11">
            <v>120</v>
          </cell>
        </row>
        <row r="12">
          <cell r="B12">
            <v>70</v>
          </cell>
          <cell r="D12">
            <v>0</v>
          </cell>
          <cell r="E12">
            <v>0</v>
          </cell>
          <cell r="F12">
            <v>0</v>
          </cell>
          <cell r="G12">
            <v>6</v>
          </cell>
          <cell r="H12">
            <v>12</v>
          </cell>
          <cell r="N12" t="str">
            <v/>
          </cell>
          <cell r="O12" t="str">
            <v/>
          </cell>
          <cell r="P12" t="str">
            <v/>
          </cell>
          <cell r="Q12">
            <v>120</v>
          </cell>
          <cell r="R12">
            <v>140</v>
          </cell>
        </row>
        <row r="13">
          <cell r="B13">
            <v>80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18</v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>
            <v>160</v>
          </cell>
        </row>
        <row r="14">
          <cell r="B14">
            <v>90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18</v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>
            <v>180</v>
          </cell>
        </row>
        <row r="15">
          <cell r="B15">
            <v>100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18</v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>
            <v>200</v>
          </cell>
        </row>
        <row r="16">
          <cell r="B16">
            <v>110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18</v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>
            <v>220</v>
          </cell>
        </row>
        <row r="17">
          <cell r="B17">
            <v>120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18</v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>
            <v>240</v>
          </cell>
        </row>
        <row r="18">
          <cell r="B18">
            <v>130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18</v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>
            <v>260</v>
          </cell>
        </row>
        <row r="19">
          <cell r="B19">
            <v>140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18</v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>
            <v>280</v>
          </cell>
        </row>
        <row r="20">
          <cell r="B20">
            <v>150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18</v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>
            <v>300</v>
          </cell>
        </row>
        <row r="21">
          <cell r="B21">
            <v>160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18</v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>
            <v>320</v>
          </cell>
        </row>
      </sheetData>
      <sheetData sheetId="3">
        <row r="14">
          <cell r="D14">
            <v>20</v>
          </cell>
        </row>
      </sheetData>
      <sheetData sheetId="4">
        <row r="6">
          <cell r="M6">
            <v>1</v>
          </cell>
        </row>
      </sheetData>
      <sheetData sheetId="5">
        <row r="5">
          <cell r="L5">
            <v>120</v>
          </cell>
        </row>
      </sheetData>
      <sheetData sheetId="6">
        <row r="5">
          <cell r="M5">
            <v>4800</v>
          </cell>
        </row>
      </sheetData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信息索引"/>
      <sheetName val="基础状态预期"/>
      <sheetName val="战法升级"/>
      <sheetName val="战法升星"/>
      <sheetName val="战法经验消耗"/>
      <sheetName val="投放验证"/>
      <sheetName val="战法实力"/>
      <sheetName val="Sheet1"/>
      <sheetName val="Sheet3"/>
      <sheetName val="Sheet2"/>
      <sheetName val="Sheet4"/>
      <sheetName val="战法币兑换战法"/>
    </sheetNames>
    <sheetDataSet>
      <sheetData sheetId="0"/>
      <sheetData sheetId="1"/>
      <sheetData sheetId="2">
        <row r="17">
          <cell r="C17">
            <v>10</v>
          </cell>
          <cell r="E17">
            <v>5</v>
          </cell>
          <cell r="F17">
            <v>3</v>
          </cell>
          <cell r="G17">
            <v>1</v>
          </cell>
          <cell r="H17">
            <v>0</v>
          </cell>
          <cell r="M17">
            <v>6.6716297213761067</v>
          </cell>
          <cell r="N17">
            <v>10</v>
          </cell>
          <cell r="O17">
            <v>15</v>
          </cell>
          <cell r="P17">
            <v>0</v>
          </cell>
        </row>
        <row r="18">
          <cell r="C18">
            <v>20</v>
          </cell>
          <cell r="E18">
            <v>5</v>
          </cell>
          <cell r="F18">
            <v>8</v>
          </cell>
          <cell r="G18">
            <v>3</v>
          </cell>
          <cell r="H18">
            <v>0</v>
          </cell>
          <cell r="M18">
            <v>12.259377126285724</v>
          </cell>
          <cell r="N18">
            <v>10</v>
          </cell>
          <cell r="O18">
            <v>15</v>
          </cell>
          <cell r="P18">
            <v>0</v>
          </cell>
        </row>
        <row r="19">
          <cell r="C19">
            <v>28.071211008105138</v>
          </cell>
          <cell r="E19">
            <v>5</v>
          </cell>
          <cell r="F19">
            <v>14</v>
          </cell>
          <cell r="G19">
            <v>5</v>
          </cell>
          <cell r="H19">
            <v>0</v>
          </cell>
          <cell r="M19">
            <v>16.572360262341117</v>
          </cell>
          <cell r="N19">
            <v>10</v>
          </cell>
          <cell r="O19">
            <v>15</v>
          </cell>
          <cell r="P19">
            <v>0</v>
          </cell>
        </row>
        <row r="20">
          <cell r="C20">
            <v>34.585942742481357</v>
          </cell>
          <cell r="E20">
            <v>5</v>
          </cell>
          <cell r="F20">
            <v>16</v>
          </cell>
          <cell r="G20">
            <v>8</v>
          </cell>
          <cell r="H20">
            <v>0</v>
          </cell>
          <cell r="M20">
            <v>19.515643649861641</v>
          </cell>
          <cell r="N20">
            <v>11.152355808100198</v>
          </cell>
          <cell r="O20">
            <v>15</v>
          </cell>
          <cell r="P20">
            <v>0</v>
          </cell>
        </row>
        <row r="21">
          <cell r="C21">
            <v>40</v>
          </cell>
          <cell r="E21">
            <v>5</v>
          </cell>
          <cell r="F21">
            <v>16</v>
          </cell>
          <cell r="G21">
            <v>11</v>
          </cell>
          <cell r="H21">
            <v>0</v>
          </cell>
          <cell r="M21">
            <v>21.393082250031021</v>
          </cell>
          <cell r="N21">
            <v>13.266916702626318</v>
          </cell>
          <cell r="O21">
            <v>15</v>
          </cell>
          <cell r="P21">
            <v>0</v>
          </cell>
        </row>
        <row r="22">
          <cell r="C22">
            <v>43.920692243099523</v>
          </cell>
          <cell r="E22">
            <v>5</v>
          </cell>
          <cell r="F22">
            <v>16</v>
          </cell>
          <cell r="G22">
            <v>13</v>
          </cell>
          <cell r="H22">
            <v>0</v>
          </cell>
          <cell r="M22">
            <v>23.028074971795</v>
          </cell>
          <cell r="N22">
            <v>15.190565714522627</v>
          </cell>
          <cell r="O22">
            <v>15</v>
          </cell>
          <cell r="P22">
            <v>0</v>
          </cell>
        </row>
        <row r="23">
          <cell r="C23">
            <v>49.533352307096472</v>
          </cell>
          <cell r="E23">
            <v>5</v>
          </cell>
          <cell r="F23">
            <v>16</v>
          </cell>
          <cell r="G23">
            <v>19</v>
          </cell>
          <cell r="H23">
            <v>0</v>
          </cell>
          <cell r="M23">
            <v>25.652652742167973</v>
          </cell>
          <cell r="N23">
            <v>17.309464752803411</v>
          </cell>
          <cell r="O23">
            <v>15</v>
          </cell>
          <cell r="P23">
            <v>0</v>
          </cell>
        </row>
        <row r="24">
          <cell r="C24">
            <v>53.567039423670657</v>
          </cell>
          <cell r="E24">
            <v>5</v>
          </cell>
          <cell r="F24">
            <v>16</v>
          </cell>
          <cell r="G24">
            <v>24</v>
          </cell>
          <cell r="H24">
            <v>0</v>
          </cell>
          <cell r="M24">
            <v>27.351943035109695</v>
          </cell>
          <cell r="N24">
            <v>19.506822890228054</v>
          </cell>
          <cell r="O24">
            <v>15.070305541454962</v>
          </cell>
          <cell r="P24">
            <v>0</v>
          </cell>
        </row>
        <row r="25">
          <cell r="C25">
            <v>59.300028460644697</v>
          </cell>
          <cell r="E25">
            <v>5</v>
          </cell>
          <cell r="F25">
            <v>16</v>
          </cell>
          <cell r="G25">
            <v>24</v>
          </cell>
          <cell r="H25">
            <v>0</v>
          </cell>
          <cell r="M25">
            <v>30.388950824771229</v>
          </cell>
          <cell r="N25">
            <v>21.95545389440051</v>
          </cell>
          <cell r="O25">
            <v>17.32519700952432</v>
          </cell>
          <cell r="P25">
            <v>0</v>
          </cell>
        </row>
        <row r="26">
          <cell r="C26">
            <v>65.075479910097457</v>
          </cell>
          <cell r="E26">
            <v>5</v>
          </cell>
          <cell r="F26">
            <v>16</v>
          </cell>
          <cell r="G26">
            <v>24</v>
          </cell>
          <cell r="H26">
            <v>1</v>
          </cell>
          <cell r="M26">
            <v>32.963011996586538</v>
          </cell>
          <cell r="N26">
            <v>25.122544516824206</v>
          </cell>
          <cell r="O26">
            <v>20.276712813086462</v>
          </cell>
          <cell r="P26">
            <v>15</v>
          </cell>
        </row>
        <row r="27">
          <cell r="C27">
            <v>69.18336653741882</v>
          </cell>
          <cell r="E27">
            <v>5</v>
          </cell>
          <cell r="F27">
            <v>16</v>
          </cell>
          <cell r="G27">
            <v>24</v>
          </cell>
          <cell r="H27">
            <v>1</v>
          </cell>
          <cell r="M27">
            <v>34.896016414829127</v>
          </cell>
          <cell r="N27">
            <v>26.336452793830617</v>
          </cell>
          <cell r="O27">
            <v>21.312581209465264</v>
          </cell>
          <cell r="P27">
            <v>15</v>
          </cell>
        </row>
        <row r="28">
          <cell r="C28">
            <v>72.375871759353331</v>
          </cell>
          <cell r="E28">
            <v>5</v>
          </cell>
          <cell r="F28">
            <v>16</v>
          </cell>
          <cell r="G28">
            <v>24</v>
          </cell>
          <cell r="H28">
            <v>3</v>
          </cell>
          <cell r="M28">
            <v>35</v>
          </cell>
          <cell r="N28">
            <v>27.543646803496106</v>
          </cell>
          <cell r="O28">
            <v>22.085185375651186</v>
          </cell>
          <cell r="P28">
            <v>15</v>
          </cell>
        </row>
        <row r="29">
          <cell r="C29">
            <v>74.998404927577795</v>
          </cell>
          <cell r="E29">
            <v>5</v>
          </cell>
          <cell r="F29">
            <v>16</v>
          </cell>
          <cell r="G29">
            <v>24</v>
          </cell>
          <cell r="H29">
            <v>4</v>
          </cell>
          <cell r="M29">
            <v>35</v>
          </cell>
          <cell r="N29">
            <v>28.750999961335239</v>
          </cell>
          <cell r="O29">
            <v>22.857891396668222</v>
          </cell>
          <cell r="P29">
            <v>15</v>
          </cell>
        </row>
        <row r="30">
          <cell r="C30">
            <v>77.875308029777003</v>
          </cell>
          <cell r="E30">
            <v>5</v>
          </cell>
          <cell r="F30">
            <v>16</v>
          </cell>
          <cell r="G30">
            <v>24</v>
          </cell>
          <cell r="H30">
            <v>6</v>
          </cell>
          <cell r="M30">
            <v>35</v>
          </cell>
          <cell r="N30">
            <v>30.34509287762031</v>
          </cell>
          <cell r="O30">
            <v>24.098970304767668</v>
          </cell>
          <cell r="P30">
            <v>15</v>
          </cell>
        </row>
        <row r="31">
          <cell r="C31">
            <v>80.272123558064706</v>
          </cell>
          <cell r="E31">
            <v>5</v>
          </cell>
          <cell r="F31">
            <v>16</v>
          </cell>
          <cell r="G31">
            <v>24</v>
          </cell>
          <cell r="H31">
            <v>8</v>
          </cell>
          <cell r="M31">
            <v>35</v>
          </cell>
          <cell r="N31">
            <v>31.314765348659815</v>
          </cell>
          <cell r="O31">
            <v>25.170075533849115</v>
          </cell>
          <cell r="P31">
            <v>15.368025730473205</v>
          </cell>
        </row>
        <row r="32">
          <cell r="C32">
            <v>82.328492296001457</v>
          </cell>
          <cell r="E32">
            <v>5</v>
          </cell>
          <cell r="F32">
            <v>16</v>
          </cell>
          <cell r="G32">
            <v>24</v>
          </cell>
          <cell r="H32">
            <v>8</v>
          </cell>
          <cell r="M32">
            <v>35</v>
          </cell>
          <cell r="N32">
            <v>32.28443781969932</v>
          </cell>
          <cell r="O32">
            <v>25.790665915314403</v>
          </cell>
          <cell r="P32">
            <v>16.786518030965286</v>
          </cell>
        </row>
        <row r="33">
          <cell r="C33">
            <v>84.132234338875293</v>
          </cell>
          <cell r="E33">
            <v>5</v>
          </cell>
          <cell r="F33">
            <v>16</v>
          </cell>
          <cell r="G33">
            <v>24</v>
          </cell>
          <cell r="H33">
            <v>8</v>
          </cell>
          <cell r="M33">
            <v>35</v>
          </cell>
          <cell r="N33">
            <v>33.248905706004486</v>
          </cell>
          <cell r="O33">
            <v>26.407925362549705</v>
          </cell>
          <cell r="P33">
            <v>18.197396767503122</v>
          </cell>
        </row>
        <row r="34">
          <cell r="C34">
            <v>86.465948248806328</v>
          </cell>
          <cell r="E34">
            <v>5</v>
          </cell>
          <cell r="F34">
            <v>16</v>
          </cell>
          <cell r="G34">
            <v>24</v>
          </cell>
          <cell r="H34">
            <v>8</v>
          </cell>
          <cell r="M34">
            <v>35</v>
          </cell>
          <cell r="N34">
            <v>34.528656924952266</v>
          </cell>
          <cell r="O34">
            <v>27.226966142676289</v>
          </cell>
          <cell r="P34">
            <v>20.034744989610509</v>
          </cell>
        </row>
        <row r="35">
          <cell r="C35">
            <v>90.244911202258237</v>
          </cell>
          <cell r="E35">
            <v>5</v>
          </cell>
          <cell r="F35">
            <v>16</v>
          </cell>
          <cell r="G35">
            <v>24</v>
          </cell>
          <cell r="H35">
            <v>8</v>
          </cell>
          <cell r="M35">
            <v>35</v>
          </cell>
          <cell r="N35">
            <v>35</v>
          </cell>
          <cell r="O35">
            <v>28.553231865434114</v>
          </cell>
          <cell r="P35">
            <v>21.55047724419088</v>
          </cell>
        </row>
        <row r="36">
          <cell r="C36">
            <v>93.235489905456092</v>
          </cell>
          <cell r="E36">
            <v>5</v>
          </cell>
          <cell r="F36">
            <v>16</v>
          </cell>
          <cell r="G36">
            <v>24</v>
          </cell>
          <cell r="H36">
            <v>8</v>
          </cell>
          <cell r="M36">
            <v>35</v>
          </cell>
          <cell r="N36">
            <v>35</v>
          </cell>
          <cell r="O36">
            <v>29.602806067170555</v>
          </cell>
          <cell r="P36">
            <v>22.749990617603956</v>
          </cell>
        </row>
        <row r="37">
          <cell r="C37">
            <v>96.807063977001675</v>
          </cell>
          <cell r="E37">
            <v>5</v>
          </cell>
          <cell r="F37">
            <v>16</v>
          </cell>
          <cell r="G37">
            <v>24</v>
          </cell>
          <cell r="H37">
            <v>8</v>
          </cell>
          <cell r="M37">
            <v>35</v>
          </cell>
          <cell r="N37">
            <v>35</v>
          </cell>
          <cell r="O37">
            <v>30.428143269693525</v>
          </cell>
          <cell r="P37">
            <v>24.182539728708523</v>
          </cell>
        </row>
        <row r="38">
          <cell r="C38">
            <v>100.50342858241972</v>
          </cell>
          <cell r="E38">
            <v>5</v>
          </cell>
          <cell r="F38">
            <v>16</v>
          </cell>
          <cell r="G38">
            <v>24</v>
          </cell>
          <cell r="H38">
            <v>8</v>
          </cell>
          <cell r="M38">
            <v>35</v>
          </cell>
          <cell r="N38">
            <v>35</v>
          </cell>
          <cell r="O38">
            <v>31.076781763291763</v>
          </cell>
          <cell r="P38">
            <v>25.332570999895108</v>
          </cell>
        </row>
        <row r="39">
          <cell r="C39">
            <v>104.10129967499306</v>
          </cell>
          <cell r="E39">
            <v>5</v>
          </cell>
          <cell r="F39">
            <v>16</v>
          </cell>
          <cell r="G39">
            <v>24</v>
          </cell>
          <cell r="H39">
            <v>8</v>
          </cell>
          <cell r="M39">
            <v>35</v>
          </cell>
          <cell r="N39">
            <v>35</v>
          </cell>
          <cell r="O39">
            <v>31.708136603727883</v>
          </cell>
          <cell r="P39">
            <v>26.054119388964956</v>
          </cell>
        </row>
        <row r="40">
          <cell r="C40">
            <v>107.48165553683219</v>
          </cell>
          <cell r="E40">
            <v>5</v>
          </cell>
          <cell r="F40">
            <v>16</v>
          </cell>
          <cell r="G40">
            <v>24</v>
          </cell>
          <cell r="H40">
            <v>8</v>
          </cell>
          <cell r="M40">
            <v>35</v>
          </cell>
          <cell r="N40">
            <v>35</v>
          </cell>
          <cell r="O40">
            <v>32.301321846015789</v>
          </cell>
          <cell r="P40">
            <v>26.732045380151135</v>
          </cell>
        </row>
        <row r="41">
          <cell r="C41">
            <v>111.03813549320469</v>
          </cell>
          <cell r="E41">
            <v>5</v>
          </cell>
          <cell r="F41">
            <v>16</v>
          </cell>
          <cell r="G41">
            <v>24</v>
          </cell>
          <cell r="H41">
            <v>8</v>
          </cell>
          <cell r="M41">
            <v>35</v>
          </cell>
          <cell r="N41">
            <v>35</v>
          </cell>
          <cell r="O41">
            <v>32.92541336502677</v>
          </cell>
          <cell r="P41">
            <v>27.445292830449407</v>
          </cell>
        </row>
        <row r="42">
          <cell r="C42">
            <v>114.50860608277577</v>
          </cell>
          <cell r="E42">
            <v>5</v>
          </cell>
          <cell r="F42">
            <v>16</v>
          </cell>
          <cell r="G42">
            <v>24</v>
          </cell>
          <cell r="H42">
            <v>8</v>
          </cell>
          <cell r="M42">
            <v>35</v>
          </cell>
          <cell r="N42">
            <v>35</v>
          </cell>
          <cell r="O42">
            <v>33.534411950284522</v>
          </cell>
          <cell r="P42">
            <v>28.141291213601114</v>
          </cell>
        </row>
        <row r="43">
          <cell r="C43">
            <v>118.05948896247369</v>
          </cell>
          <cell r="E43">
            <v>5</v>
          </cell>
          <cell r="F43">
            <v>16</v>
          </cell>
          <cell r="G43">
            <v>24</v>
          </cell>
          <cell r="H43">
            <v>8</v>
          </cell>
          <cell r="M43">
            <v>35</v>
          </cell>
          <cell r="N43">
            <v>35</v>
          </cell>
          <cell r="O43">
            <v>34.15752129362555</v>
          </cell>
          <cell r="P43">
            <v>28.853416177419433</v>
          </cell>
        </row>
        <row r="44">
          <cell r="C44">
            <v>121.47928719052189</v>
          </cell>
          <cell r="E44">
            <v>5</v>
          </cell>
          <cell r="F44">
            <v>16</v>
          </cell>
          <cell r="G44">
            <v>24</v>
          </cell>
          <cell r="H44">
            <v>8</v>
          </cell>
          <cell r="M44">
            <v>35</v>
          </cell>
          <cell r="N44">
            <v>35</v>
          </cell>
          <cell r="O44">
            <v>34.757627886952335</v>
          </cell>
          <cell r="P44">
            <v>29.539252284078614</v>
          </cell>
        </row>
        <row r="45">
          <cell r="C45">
            <v>125.02015904129435</v>
          </cell>
          <cell r="E45">
            <v>5</v>
          </cell>
          <cell r="F45">
            <v>16</v>
          </cell>
          <cell r="G45">
            <v>24</v>
          </cell>
          <cell r="H45">
            <v>8</v>
          </cell>
          <cell r="M45">
            <v>35</v>
          </cell>
          <cell r="N45">
            <v>35</v>
          </cell>
          <cell r="O45">
            <v>35</v>
          </cell>
          <cell r="P45">
            <v>30.124684774504136</v>
          </cell>
        </row>
        <row r="46">
          <cell r="C46">
            <v>128.56549059889721</v>
          </cell>
          <cell r="E46">
            <v>5</v>
          </cell>
          <cell r="F46">
            <v>16</v>
          </cell>
          <cell r="G46">
            <v>24</v>
          </cell>
          <cell r="H46">
            <v>8</v>
          </cell>
          <cell r="M46">
            <v>35</v>
          </cell>
          <cell r="N46">
            <v>35</v>
          </cell>
          <cell r="O46">
            <v>35</v>
          </cell>
          <cell r="P46">
            <v>30.480190601184162</v>
          </cell>
        </row>
        <row r="47">
          <cell r="C47">
            <v>132.07530828871487</v>
          </cell>
          <cell r="E47">
            <v>5</v>
          </cell>
          <cell r="F47">
            <v>16</v>
          </cell>
          <cell r="G47">
            <v>24</v>
          </cell>
          <cell r="H47">
            <v>8</v>
          </cell>
          <cell r="M47">
            <v>35</v>
          </cell>
          <cell r="N47">
            <v>35</v>
          </cell>
          <cell r="O47">
            <v>35</v>
          </cell>
          <cell r="P47">
            <v>30.832135297763806</v>
          </cell>
        </row>
        <row r="48">
          <cell r="C48">
            <v>135.54811255008914</v>
          </cell>
          <cell r="E48">
            <v>5</v>
          </cell>
          <cell r="F48">
            <v>16</v>
          </cell>
          <cell r="G48">
            <v>24</v>
          </cell>
          <cell r="H48">
            <v>8</v>
          </cell>
          <cell r="M48">
            <v>35</v>
          </cell>
          <cell r="N48">
            <v>35</v>
          </cell>
          <cell r="O48">
            <v>35</v>
          </cell>
          <cell r="P48">
            <v>31.180368496768899</v>
          </cell>
        </row>
        <row r="49">
          <cell r="C49">
            <v>139.0493876099641</v>
          </cell>
          <cell r="E49">
            <v>5</v>
          </cell>
          <cell r="F49">
            <v>16</v>
          </cell>
          <cell r="G49">
            <v>24</v>
          </cell>
          <cell r="H49">
            <v>8</v>
          </cell>
          <cell r="M49">
            <v>35</v>
          </cell>
          <cell r="N49">
            <v>35</v>
          </cell>
          <cell r="O49">
            <v>35</v>
          </cell>
          <cell r="P49">
            <v>31.531456586661566</v>
          </cell>
        </row>
        <row r="50">
          <cell r="C50">
            <v>142.53355653582128</v>
          </cell>
          <cell r="E50">
            <v>5</v>
          </cell>
          <cell r="F50">
            <v>16</v>
          </cell>
          <cell r="G50">
            <v>24</v>
          </cell>
          <cell r="H50">
            <v>8</v>
          </cell>
          <cell r="M50">
            <v>35</v>
          </cell>
          <cell r="N50">
            <v>35</v>
          </cell>
          <cell r="O50">
            <v>35</v>
          </cell>
          <cell r="P50">
            <v>31.880829370040161</v>
          </cell>
        </row>
        <row r="51">
          <cell r="C51">
            <v>146.02664953963369</v>
          </cell>
          <cell r="E51">
            <v>5</v>
          </cell>
          <cell r="F51">
            <v>16</v>
          </cell>
          <cell r="G51">
            <v>24</v>
          </cell>
          <cell r="H51">
            <v>8</v>
          </cell>
          <cell r="M51">
            <v>35</v>
          </cell>
          <cell r="N51">
            <v>35</v>
          </cell>
          <cell r="O51">
            <v>35</v>
          </cell>
          <cell r="P51">
            <v>32.231097009558248</v>
          </cell>
        </row>
        <row r="52">
          <cell r="C52">
            <v>149.52287096243165</v>
          </cell>
          <cell r="E52">
            <v>5</v>
          </cell>
          <cell r="F52">
            <v>16</v>
          </cell>
          <cell r="G52">
            <v>24</v>
          </cell>
          <cell r="H52">
            <v>8</v>
          </cell>
          <cell r="M52">
            <v>35</v>
          </cell>
          <cell r="N52">
            <v>35</v>
          </cell>
          <cell r="O52">
            <v>35</v>
          </cell>
          <cell r="P52">
            <v>32.581678349264763</v>
          </cell>
        </row>
        <row r="53">
          <cell r="C53">
            <v>153.02723536432757</v>
          </cell>
          <cell r="E53">
            <v>5</v>
          </cell>
          <cell r="F53">
            <v>16</v>
          </cell>
          <cell r="G53">
            <v>24</v>
          </cell>
          <cell r="H53">
            <v>8</v>
          </cell>
          <cell r="M53">
            <v>35</v>
          </cell>
          <cell r="N53">
            <v>35</v>
          </cell>
          <cell r="O53">
            <v>35</v>
          </cell>
          <cell r="P53">
            <v>32.933076220928534</v>
          </cell>
        </row>
        <row r="54">
          <cell r="C54">
            <v>156.52008914974525</v>
          </cell>
          <cell r="E54">
            <v>5</v>
          </cell>
          <cell r="F54">
            <v>16</v>
          </cell>
          <cell r="G54">
            <v>24</v>
          </cell>
          <cell r="H54">
            <v>8</v>
          </cell>
          <cell r="M54">
            <v>35</v>
          </cell>
          <cell r="N54">
            <v>35</v>
          </cell>
          <cell r="O54">
            <v>35</v>
          </cell>
          <cell r="P54">
            <v>33.283319872976961</v>
          </cell>
        </row>
        <row r="55">
          <cell r="C55">
            <v>159.99202506384199</v>
          </cell>
          <cell r="E55">
            <v>5</v>
          </cell>
          <cell r="F55">
            <v>16</v>
          </cell>
          <cell r="G55">
            <v>24</v>
          </cell>
          <cell r="H55">
            <v>8</v>
          </cell>
          <cell r="M55">
            <v>35</v>
          </cell>
          <cell r="N55">
            <v>35</v>
          </cell>
          <cell r="O55">
            <v>35</v>
          </cell>
          <cell r="P55">
            <v>33.631465999020975</v>
          </cell>
        </row>
      </sheetData>
      <sheetData sheetId="3">
        <row r="6">
          <cell r="C6">
            <v>20</v>
          </cell>
        </row>
      </sheetData>
      <sheetData sheetId="4">
        <row r="15">
          <cell r="D15">
            <v>0.05</v>
          </cell>
        </row>
      </sheetData>
      <sheetData sheetId="5">
        <row r="4">
          <cell r="O4">
            <v>503.42247561656222</v>
          </cell>
        </row>
      </sheetData>
      <sheetData sheetId="6">
        <row r="9">
          <cell r="C9">
            <v>5</v>
          </cell>
        </row>
        <row r="11">
          <cell r="L11">
            <v>5</v>
          </cell>
          <cell r="M11">
            <v>3</v>
          </cell>
          <cell r="N11">
            <v>1</v>
          </cell>
          <cell r="O11">
            <v>0</v>
          </cell>
        </row>
        <row r="12">
          <cell r="M12">
            <v>8</v>
          </cell>
          <cell r="N12">
            <v>3</v>
          </cell>
          <cell r="O12">
            <v>0</v>
          </cell>
        </row>
        <row r="13">
          <cell r="M13">
            <v>14</v>
          </cell>
          <cell r="N13">
            <v>5</v>
          </cell>
          <cell r="O13">
            <v>0</v>
          </cell>
        </row>
        <row r="14">
          <cell r="M14">
            <v>16</v>
          </cell>
          <cell r="N14">
            <v>8</v>
          </cell>
          <cell r="O14">
            <v>0</v>
          </cell>
        </row>
        <row r="15">
          <cell r="N15">
            <v>11</v>
          </cell>
          <cell r="O15">
            <v>0</v>
          </cell>
        </row>
        <row r="16">
          <cell r="N16">
            <v>13</v>
          </cell>
          <cell r="O16">
            <v>0</v>
          </cell>
        </row>
        <row r="17">
          <cell r="N17">
            <v>19</v>
          </cell>
          <cell r="O17">
            <v>0</v>
          </cell>
        </row>
        <row r="18">
          <cell r="N18">
            <v>24</v>
          </cell>
          <cell r="O18">
            <v>0</v>
          </cell>
        </row>
        <row r="19">
          <cell r="O19">
            <v>0</v>
          </cell>
        </row>
        <row r="20">
          <cell r="O20">
            <v>1</v>
          </cell>
        </row>
        <row r="21">
          <cell r="O21">
            <v>1</v>
          </cell>
        </row>
        <row r="22">
          <cell r="O22">
            <v>3</v>
          </cell>
        </row>
        <row r="23">
          <cell r="O23">
            <v>4</v>
          </cell>
        </row>
        <row r="24">
          <cell r="O24">
            <v>6</v>
          </cell>
        </row>
        <row r="25">
          <cell r="O25">
            <v>8</v>
          </cell>
        </row>
      </sheetData>
      <sheetData sheetId="7">
        <row r="5">
          <cell r="F5">
            <v>200</v>
          </cell>
        </row>
      </sheetData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状态预估"/>
      <sheetName val="门客属性"/>
      <sheetName val="门客等级"/>
      <sheetName val="门客效用&amp;特技行动力"/>
      <sheetName val="属性汇总"/>
      <sheetName val="门客获得情况预估"/>
    </sheetNames>
    <sheetDataSet>
      <sheetData sheetId="0"/>
      <sheetData sheetId="1">
        <row r="19">
          <cell r="D19">
            <v>18.226342304552581</v>
          </cell>
        </row>
        <row r="20">
          <cell r="D20">
            <v>24.310866931512376</v>
          </cell>
        </row>
        <row r="21">
          <cell r="D21">
            <v>32.979382606869549</v>
          </cell>
        </row>
        <row r="22">
          <cell r="D22">
            <v>41.947199016886806</v>
          </cell>
        </row>
        <row r="23">
          <cell r="D23">
            <v>51.024751728602688</v>
          </cell>
        </row>
        <row r="24">
          <cell r="D24">
            <v>60.108849423225884</v>
          </cell>
        </row>
        <row r="25">
          <cell r="D25">
            <v>68.617325920549462</v>
          </cell>
        </row>
        <row r="26">
          <cell r="D26">
            <v>77.137764615612369</v>
          </cell>
        </row>
        <row r="27">
          <cell r="D27">
            <v>85.643863186592412</v>
          </cell>
        </row>
        <row r="28">
          <cell r="D28">
            <v>96.265821375882837</v>
          </cell>
        </row>
        <row r="29">
          <cell r="D29">
            <v>106.86832874572353</v>
          </cell>
        </row>
        <row r="30">
          <cell r="D30">
            <v>117.44125295293078</v>
          </cell>
        </row>
        <row r="31">
          <cell r="D31">
            <v>128.00586023511804</v>
          </cell>
        </row>
        <row r="32">
          <cell r="D32">
            <v>138.53345528648683</v>
          </cell>
        </row>
        <row r="33">
          <cell r="D33">
            <v>149.05713970651243</v>
          </cell>
        </row>
        <row r="34">
          <cell r="D34">
            <v>155.35264798579232</v>
          </cell>
        </row>
      </sheetData>
      <sheetData sheetId="2"/>
      <sheetData sheetId="3"/>
      <sheetData sheetId="4"/>
      <sheetData sheetId="5"/>
      <sheetData sheetId="6">
        <row r="6">
          <cell r="AE6">
            <v>0</v>
          </cell>
          <cell r="AF6">
            <v>0.3626817029132352</v>
          </cell>
          <cell r="AG6">
            <v>0</v>
          </cell>
          <cell r="AH6">
            <v>0</v>
          </cell>
          <cell r="AI6">
            <v>0</v>
          </cell>
        </row>
        <row r="7">
          <cell r="AE7">
            <v>0</v>
          </cell>
          <cell r="AF7">
            <v>0.68898536173792246</v>
          </cell>
          <cell r="AG7">
            <v>0</v>
          </cell>
          <cell r="AH7">
            <v>0</v>
          </cell>
          <cell r="AI7">
            <v>0</v>
          </cell>
        </row>
        <row r="8">
          <cell r="AE8">
            <v>0</v>
          </cell>
          <cell r="AF8">
            <v>1.3792876967370604</v>
          </cell>
          <cell r="AG8">
            <v>0</v>
          </cell>
          <cell r="AH8">
            <v>0</v>
          </cell>
          <cell r="AI8">
            <v>0</v>
          </cell>
        </row>
        <row r="9">
          <cell r="AE9">
            <v>0</v>
          </cell>
          <cell r="AF9">
            <v>2.6957461625693404</v>
          </cell>
          <cell r="AG9">
            <v>0</v>
          </cell>
          <cell r="AH9">
            <v>0</v>
          </cell>
          <cell r="AI9">
            <v>0</v>
          </cell>
        </row>
        <row r="10">
          <cell r="AE10">
            <v>0</v>
          </cell>
          <cell r="AF10">
            <v>3</v>
          </cell>
          <cell r="AG10">
            <v>2.1841769662258099</v>
          </cell>
          <cell r="AH10">
            <v>0.59208848311290496</v>
          </cell>
          <cell r="AI10">
            <v>0</v>
          </cell>
        </row>
        <row r="11">
          <cell r="AE11">
            <v>0</v>
          </cell>
          <cell r="AF11">
            <v>3</v>
          </cell>
          <cell r="AG11">
            <v>6.8033472619291651</v>
          </cell>
          <cell r="AH11">
            <v>2.9016736309645825</v>
          </cell>
          <cell r="AI11">
            <v>0</v>
          </cell>
        </row>
        <row r="12">
          <cell r="AE12">
            <v>0</v>
          </cell>
          <cell r="AF12">
            <v>3</v>
          </cell>
          <cell r="AG12">
            <v>14.803049356141431</v>
          </cell>
          <cell r="AH12">
            <v>6.9015246780707153</v>
          </cell>
          <cell r="AI12">
            <v>0</v>
          </cell>
        </row>
        <row r="13">
          <cell r="AE13">
            <v>0</v>
          </cell>
          <cell r="AF13">
            <v>3</v>
          </cell>
          <cell r="AG13">
            <v>29.24043480975342</v>
          </cell>
          <cell r="AH13">
            <v>14.12021740487671</v>
          </cell>
          <cell r="AI13">
            <v>0</v>
          </cell>
        </row>
        <row r="14">
          <cell r="AE14">
            <v>0</v>
          </cell>
          <cell r="AF14">
            <v>3.7188638139981709</v>
          </cell>
          <cell r="AG14">
            <v>53.303714667307112</v>
          </cell>
          <cell r="AH14">
            <v>26.032046697987195</v>
          </cell>
          <cell r="AI14">
            <v>0</v>
          </cell>
        </row>
        <row r="15">
          <cell r="AE15">
            <v>0</v>
          </cell>
          <cell r="AF15">
            <v>7.202307162942807</v>
          </cell>
          <cell r="AG15">
            <v>103.23306933551356</v>
          </cell>
          <cell r="AH15">
            <v>50.416150140599648</v>
          </cell>
          <cell r="AI15">
            <v>0</v>
          </cell>
        </row>
        <row r="16">
          <cell r="AE16">
            <v>0</v>
          </cell>
          <cell r="AF16">
            <v>15.025758444714542</v>
          </cell>
          <cell r="AG16">
            <v>215.36920437424178</v>
          </cell>
          <cell r="AH16">
            <v>105.1803091130018</v>
          </cell>
          <cell r="AI16">
            <v>0</v>
          </cell>
        </row>
        <row r="17">
          <cell r="AE17">
            <v>0</v>
          </cell>
          <cell r="AF17">
            <v>31.288926707634023</v>
          </cell>
          <cell r="AG17">
            <v>448.47461614275431</v>
          </cell>
          <cell r="AH17">
            <v>219.02248695343815</v>
          </cell>
          <cell r="AI17">
            <v>0</v>
          </cell>
        </row>
        <row r="18">
          <cell r="AE18">
            <v>0</v>
          </cell>
          <cell r="AF18">
            <v>65.047566668699261</v>
          </cell>
          <cell r="AG18">
            <v>932.3484555846893</v>
          </cell>
          <cell r="AH18">
            <v>455.3329666808948</v>
          </cell>
          <cell r="AI18">
            <v>0</v>
          </cell>
        </row>
        <row r="19">
          <cell r="AE19">
            <v>0</v>
          </cell>
          <cell r="AF19">
            <v>135.02922549775639</v>
          </cell>
          <cell r="AG19">
            <v>1935.4188988011747</v>
          </cell>
          <cell r="AH19">
            <v>945.20457848429464</v>
          </cell>
          <cell r="AI19">
            <v>0</v>
          </cell>
        </row>
        <row r="20">
          <cell r="AE20">
            <v>0</v>
          </cell>
          <cell r="AF20">
            <v>279.92107300619807</v>
          </cell>
          <cell r="AG20">
            <v>4012.2020464221719</v>
          </cell>
          <cell r="AH20">
            <v>1959.4475110433862</v>
          </cell>
          <cell r="AI20">
            <v>0</v>
          </cell>
        </row>
        <row r="21">
          <cell r="AE21">
            <v>0</v>
          </cell>
          <cell r="AF21">
            <v>433.24810030395133</v>
          </cell>
          <cell r="AG21">
            <v>6209.8894376899689</v>
          </cell>
          <cell r="AH21">
            <v>3032.7367021276596</v>
          </cell>
          <cell r="AI21">
            <v>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资源-材料1"/>
      <sheetName val="节奏总纲"/>
      <sheetName val="信息索引"/>
      <sheetName val="基础状态预期"/>
      <sheetName val="爵位属性"/>
      <sheetName val="爵位俸禄"/>
      <sheetName val="爵位声望"/>
      <sheetName val="村县营基础信息"/>
      <sheetName val="战损信息"/>
      <sheetName val="村县营线路设计"/>
      <sheetName val="繁荣度奖励"/>
      <sheetName val="村镇首通奖励"/>
      <sheetName val="爵位实力"/>
      <sheetName val="繁荣度需求"/>
      <sheetName val="产出汇总"/>
      <sheetName val="爵位解锁村镇信息"/>
      <sheetName val="村镇繁荣度"/>
      <sheetName val="爵位升级备份"/>
      <sheetName val="其他调用"/>
    </sheetNames>
    <sheetDataSet>
      <sheetData sheetId="0"/>
      <sheetData sheetId="1"/>
      <sheetData sheetId="2"/>
      <sheetData sheetId="3">
        <row r="7">
          <cell r="F7">
            <v>1</v>
          </cell>
        </row>
        <row r="8">
          <cell r="F8">
            <v>3</v>
          </cell>
        </row>
        <row r="9">
          <cell r="F9">
            <v>5</v>
          </cell>
        </row>
        <row r="10">
          <cell r="F10">
            <v>8</v>
          </cell>
        </row>
        <row r="11">
          <cell r="F11">
            <v>11</v>
          </cell>
        </row>
        <row r="12">
          <cell r="F12">
            <v>14</v>
          </cell>
        </row>
        <row r="13">
          <cell r="F13">
            <v>17</v>
          </cell>
        </row>
        <row r="14">
          <cell r="F14">
            <v>20</v>
          </cell>
        </row>
        <row r="15">
          <cell r="F15">
            <v>23</v>
          </cell>
        </row>
        <row r="16">
          <cell r="F16">
            <v>26</v>
          </cell>
        </row>
        <row r="17">
          <cell r="F17">
            <v>29</v>
          </cell>
        </row>
        <row r="18">
          <cell r="F18">
            <v>33</v>
          </cell>
        </row>
        <row r="19">
          <cell r="F19">
            <v>37</v>
          </cell>
        </row>
        <row r="20">
          <cell r="F20">
            <v>42</v>
          </cell>
        </row>
        <row r="21">
          <cell r="F21">
            <v>48</v>
          </cell>
        </row>
        <row r="22">
          <cell r="F22">
            <v>54</v>
          </cell>
        </row>
        <row r="23">
          <cell r="F23">
            <v>60</v>
          </cell>
        </row>
        <row r="24">
          <cell r="F24">
            <v>66</v>
          </cell>
        </row>
        <row r="25">
          <cell r="F25">
            <v>72</v>
          </cell>
        </row>
        <row r="26">
          <cell r="F26">
            <v>78</v>
          </cell>
        </row>
        <row r="27">
          <cell r="F27">
            <v>84</v>
          </cell>
        </row>
      </sheetData>
      <sheetData sheetId="4"/>
      <sheetData sheetId="5">
        <row r="5">
          <cell r="AO5">
            <v>0</v>
          </cell>
        </row>
      </sheetData>
      <sheetData sheetId="6">
        <row r="7">
          <cell r="E7">
            <v>1</v>
          </cell>
        </row>
      </sheetData>
      <sheetData sheetId="7">
        <row r="8">
          <cell r="BB8">
            <v>1000</v>
          </cell>
        </row>
      </sheetData>
      <sheetData sheetId="8">
        <row r="7">
          <cell r="AT7">
            <v>742.02095485473046</v>
          </cell>
        </row>
      </sheetData>
      <sheetData sheetId="9"/>
      <sheetData sheetId="10">
        <row r="7">
          <cell r="N7">
            <v>1446.9530047316696</v>
          </cell>
        </row>
      </sheetData>
      <sheetData sheetId="11">
        <row r="6">
          <cell r="AD6">
            <v>40</v>
          </cell>
        </row>
      </sheetData>
      <sheetData sheetId="12">
        <row r="5">
          <cell r="H5">
            <v>0</v>
          </cell>
        </row>
      </sheetData>
      <sheetData sheetId="13"/>
      <sheetData sheetId="14">
        <row r="6">
          <cell r="D6">
            <v>0</v>
          </cell>
        </row>
      </sheetData>
      <sheetData sheetId="15"/>
      <sheetData sheetId="16">
        <row r="8">
          <cell r="EY8">
            <v>0</v>
          </cell>
        </row>
      </sheetData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CF363"/>
  <sheetViews>
    <sheetView topLeftCell="BG1" workbookViewId="0">
      <selection activeCell="CF37" sqref="CF37"/>
    </sheetView>
  </sheetViews>
  <sheetFormatPr defaultColWidth="6.625" defaultRowHeight="11.25" x14ac:dyDescent="0.15"/>
  <cols>
    <col min="1" max="12" width="6.625" style="14"/>
    <col min="13" max="13" width="6.625" style="19"/>
    <col min="14" max="14" width="6.625" style="73"/>
    <col min="15" max="35" width="6.625" style="14"/>
    <col min="36" max="36" width="6.625" style="19"/>
    <col min="37" max="43" width="6.625" style="14"/>
    <col min="44" max="44" width="6.625" style="2"/>
    <col min="45" max="50" width="6.625" style="14"/>
    <col min="51" max="51" width="6.625" style="2"/>
    <col min="52" max="58" width="6.625" style="14"/>
    <col min="59" max="59" width="6.625" style="19"/>
    <col min="60" max="60" width="6.625" style="14"/>
    <col min="61" max="66" width="6.625" style="16"/>
    <col min="67" max="16384" width="6.625" style="14"/>
  </cols>
  <sheetData>
    <row r="1" spans="2:84" x14ac:dyDescent="0.15">
      <c r="F1" s="102" t="s">
        <v>499</v>
      </c>
      <c r="G1" s="102" t="s">
        <v>109</v>
      </c>
      <c r="H1" s="5"/>
      <c r="I1" s="102" t="s">
        <v>110</v>
      </c>
      <c r="J1" s="102" t="s">
        <v>109</v>
      </c>
      <c r="K1" s="102" t="s">
        <v>111</v>
      </c>
      <c r="P1" s="14" t="s">
        <v>0</v>
      </c>
      <c r="AM1" s="14">
        <v>1</v>
      </c>
      <c r="AN1" s="14">
        <v>0.8</v>
      </c>
      <c r="AO1" s="14">
        <v>0.6</v>
      </c>
      <c r="AP1" s="14">
        <v>0.4</v>
      </c>
      <c r="AQ1" s="14">
        <v>0.2</v>
      </c>
    </row>
    <row r="2" spans="2:84" x14ac:dyDescent="0.15">
      <c r="F2" s="102"/>
      <c r="G2" s="102"/>
      <c r="H2" s="5"/>
      <c r="I2" s="102"/>
      <c r="J2" s="102"/>
      <c r="K2" s="102"/>
      <c r="P2" s="100" t="s">
        <v>500</v>
      </c>
      <c r="Q2" s="100"/>
      <c r="R2" s="100"/>
      <c r="S2" s="100"/>
      <c r="T2" s="100"/>
      <c r="W2" s="100" t="s">
        <v>501</v>
      </c>
      <c r="X2" s="100"/>
      <c r="Y2" s="100"/>
      <c r="Z2" s="100"/>
      <c r="AA2" s="100"/>
      <c r="AD2" s="100" t="s">
        <v>502</v>
      </c>
      <c r="AE2" s="100"/>
      <c r="AF2" s="100"/>
      <c r="AG2" s="100"/>
      <c r="AH2" s="100"/>
      <c r="AM2" s="100" t="s">
        <v>112</v>
      </c>
      <c r="AN2" s="100"/>
      <c r="AO2" s="100"/>
      <c r="AP2" s="100"/>
      <c r="AQ2" s="100"/>
      <c r="AT2" s="100" t="s">
        <v>113</v>
      </c>
      <c r="AU2" s="100"/>
      <c r="AV2" s="100"/>
      <c r="AW2" s="100"/>
      <c r="AX2" s="100"/>
      <c r="BA2" s="100" t="s">
        <v>114</v>
      </c>
      <c r="BB2" s="100"/>
      <c r="BC2" s="100"/>
      <c r="BD2" s="100"/>
      <c r="BE2" s="100"/>
      <c r="BJ2" s="101" t="s">
        <v>118</v>
      </c>
      <c r="BK2" s="101"/>
      <c r="BL2" s="101"/>
      <c r="BM2" s="101"/>
      <c r="BN2" s="101"/>
      <c r="BQ2" s="100" t="s">
        <v>503</v>
      </c>
      <c r="BR2" s="100"/>
      <c r="BS2" s="100"/>
      <c r="BT2" s="100"/>
      <c r="BU2" s="100"/>
      <c r="BX2" s="100" t="s">
        <v>504</v>
      </c>
      <c r="BY2" s="100"/>
      <c r="BZ2" s="100"/>
      <c r="CA2" s="100"/>
      <c r="CB2" s="100"/>
    </row>
    <row r="3" spans="2:84" x14ac:dyDescent="0.15">
      <c r="F3" s="14">
        <v>1</v>
      </c>
      <c r="G3" s="80">
        <f>[1]节奏总纲!G3</f>
        <v>7.1773462536293131E-2</v>
      </c>
      <c r="I3" s="80">
        <f>[1]节奏总纲!I3</f>
        <v>1</v>
      </c>
      <c r="J3" s="80">
        <f>[1]节奏总纲!J3</f>
        <v>7.4349177498517554E-3</v>
      </c>
      <c r="K3" s="80">
        <f>[1]节奏总纲!K3</f>
        <v>0.1</v>
      </c>
      <c r="N3" s="73" t="str">
        <f>[1]节奏总纲!$N3</f>
        <v>对应玩家等级</v>
      </c>
      <c r="O3" s="14" t="s">
        <v>499</v>
      </c>
      <c r="P3" s="14" t="s">
        <v>6</v>
      </c>
      <c r="Q3" s="14" t="s">
        <v>7</v>
      </c>
      <c r="R3" s="14" t="s">
        <v>8</v>
      </c>
      <c r="S3" s="14" t="s">
        <v>9</v>
      </c>
      <c r="T3" s="14" t="s">
        <v>10</v>
      </c>
      <c r="V3" s="14" t="s">
        <v>499</v>
      </c>
      <c r="W3" s="14" t="s">
        <v>6</v>
      </c>
      <c r="X3" s="14" t="s">
        <v>7</v>
      </c>
      <c r="Y3" s="14" t="s">
        <v>8</v>
      </c>
      <c r="Z3" s="14" t="s">
        <v>9</v>
      </c>
      <c r="AA3" s="14" t="s">
        <v>10</v>
      </c>
      <c r="AC3" s="14" t="s">
        <v>40</v>
      </c>
      <c r="AD3" s="14" t="s">
        <v>6</v>
      </c>
      <c r="AE3" s="14" t="s">
        <v>7</v>
      </c>
      <c r="AF3" s="14" t="s">
        <v>8</v>
      </c>
      <c r="AG3" s="14" t="s">
        <v>9</v>
      </c>
      <c r="AH3" s="14" t="s">
        <v>10</v>
      </c>
      <c r="AL3" s="14" t="s">
        <v>110</v>
      </c>
      <c r="AM3" s="14" t="s">
        <v>6</v>
      </c>
      <c r="AN3" s="14" t="s">
        <v>7</v>
      </c>
      <c r="AO3" s="14" t="s">
        <v>8</v>
      </c>
      <c r="AP3" s="14" t="s">
        <v>9</v>
      </c>
      <c r="AQ3" s="14" t="s">
        <v>10</v>
      </c>
      <c r="AS3" s="14" t="s">
        <v>110</v>
      </c>
      <c r="AT3" s="14" t="s">
        <v>6</v>
      </c>
      <c r="AU3" s="14" t="s">
        <v>7</v>
      </c>
      <c r="AV3" s="14" t="s">
        <v>8</v>
      </c>
      <c r="AW3" s="14" t="s">
        <v>9</v>
      </c>
      <c r="AX3" s="14" t="s">
        <v>10</v>
      </c>
      <c r="AZ3" s="14" t="s">
        <v>40</v>
      </c>
      <c r="BA3" s="14" t="s">
        <v>6</v>
      </c>
      <c r="BB3" s="14" t="s">
        <v>7</v>
      </c>
      <c r="BC3" s="14" t="s">
        <v>8</v>
      </c>
      <c r="BD3" s="14" t="s">
        <v>9</v>
      </c>
      <c r="BE3" s="14" t="s">
        <v>10</v>
      </c>
      <c r="BI3" s="16" t="s">
        <v>506</v>
      </c>
      <c r="BJ3" s="16" t="s">
        <v>6</v>
      </c>
      <c r="BK3" s="16" t="s">
        <v>7</v>
      </c>
      <c r="BL3" s="16" t="s">
        <v>8</v>
      </c>
      <c r="BM3" s="16" t="s">
        <v>9</v>
      </c>
      <c r="BN3" s="16" t="s">
        <v>10</v>
      </c>
      <c r="BP3" s="14" t="s">
        <v>119</v>
      </c>
      <c r="BQ3" s="16" t="s">
        <v>6</v>
      </c>
      <c r="BR3" s="16" t="s">
        <v>7</v>
      </c>
      <c r="BS3" s="16" t="s">
        <v>8</v>
      </c>
      <c r="BT3" s="16" t="s">
        <v>9</v>
      </c>
      <c r="BU3" s="16" t="s">
        <v>10</v>
      </c>
      <c r="BW3" s="14" t="s">
        <v>499</v>
      </c>
      <c r="BX3" s="16" t="s">
        <v>6</v>
      </c>
      <c r="BY3" s="16" t="s">
        <v>7</v>
      </c>
      <c r="BZ3" s="16" t="s">
        <v>8</v>
      </c>
      <c r="CA3" s="16" t="s">
        <v>9</v>
      </c>
      <c r="CB3" s="16" t="s">
        <v>10</v>
      </c>
      <c r="CC3" s="14" t="s">
        <v>120</v>
      </c>
      <c r="CE3" s="1" t="s">
        <v>499</v>
      </c>
      <c r="CF3" s="16" t="s">
        <v>121</v>
      </c>
    </row>
    <row r="4" spans="2:84" x14ac:dyDescent="0.15">
      <c r="F4" s="14">
        <v>2</v>
      </c>
      <c r="G4" s="80">
        <f>[1]节奏总纲!G4</f>
        <v>0.1486983549970351</v>
      </c>
      <c r="I4" s="80">
        <f>[1]节奏总纲!I4</f>
        <v>2</v>
      </c>
      <c r="J4" s="80">
        <f>[1]节奏总纲!J4</f>
        <v>2.3963093307967063E-2</v>
      </c>
      <c r="K4" s="80">
        <f>[1]节奏总纲!K4</f>
        <v>0.15</v>
      </c>
      <c r="N4" s="73">
        <f>[1]节奏总纲!$N4</f>
        <v>2</v>
      </c>
      <c r="O4" s="80">
        <f>[1]节奏总纲!O4</f>
        <v>1</v>
      </c>
      <c r="P4" s="80">
        <f>[1]节奏总纲!P4</f>
        <v>7.1773462536293131E-2</v>
      </c>
      <c r="Q4" s="80">
        <f>[1]节奏总纲!Q4</f>
        <v>5.9787294292732177E-2</v>
      </c>
      <c r="R4" s="80">
        <f>[1]节奏总纲!R4</f>
        <v>4.677476553490223E-2</v>
      </c>
      <c r="S4" s="80">
        <f>[1]节奏总纲!S4</f>
        <v>3.2585151991477081E-2</v>
      </c>
      <c r="T4" s="80">
        <f>[1]节奏总纲!T4</f>
        <v>1.7039020006115988E-2</v>
      </c>
      <c r="U4" s="14">
        <v>1</v>
      </c>
      <c r="V4" s="80">
        <f>[1]节奏总纲!V4</f>
        <v>1</v>
      </c>
      <c r="W4" s="80">
        <f>[1]节奏总纲!W4</f>
        <v>7.1773462536293131E-2</v>
      </c>
      <c r="X4" s="80">
        <f>[1]节奏总纲!X4</f>
        <v>5.9787294292732177E-2</v>
      </c>
      <c r="Y4" s="80">
        <f>[1]节奏总纲!Y4</f>
        <v>4.677476553490223E-2</v>
      </c>
      <c r="Z4" s="80">
        <f>[1]节奏总纲!Z4</f>
        <v>3.2585151991477081E-2</v>
      </c>
      <c r="AA4" s="80">
        <f>[1]节奏总纲!AA4</f>
        <v>1.7039020006115988E-2</v>
      </c>
      <c r="AC4" s="80">
        <f>[1]节奏总纲!AC4</f>
        <v>1</v>
      </c>
      <c r="AD4" s="80">
        <f>[1]节奏总纲!AD4</f>
        <v>10</v>
      </c>
      <c r="AE4" s="80">
        <f>[1]节奏总纲!AE4</f>
        <v>11.148446722089302</v>
      </c>
      <c r="AF4" s="80">
        <f>[1]节奏总纲!AF4</f>
        <v>12.761737853656415</v>
      </c>
      <c r="AG4" s="80">
        <f>[1]节奏总纲!AG4</f>
        <v>15.452231935206081</v>
      </c>
      <c r="AH4" s="80">
        <f>[1]节奏总纲!AH4</f>
        <v>21.291911942729964</v>
      </c>
      <c r="AL4" s="80">
        <f>[1]节奏总纲!AL4</f>
        <v>1</v>
      </c>
      <c r="AM4" s="80">
        <f>[1]节奏总纲!AM4</f>
        <v>7.4349177498517554E-3</v>
      </c>
      <c r="AN4" s="80">
        <f>[1]节奏总纲!AN4</f>
        <v>5.947934199881405E-3</v>
      </c>
      <c r="AO4" s="80">
        <f>[1]节奏总纲!AO4</f>
        <v>4.4609506499110529E-3</v>
      </c>
      <c r="AP4" s="80">
        <f>[1]节奏总纲!AP4</f>
        <v>2.9739670999407025E-3</v>
      </c>
      <c r="AQ4" s="80">
        <f>[1]节奏总纲!AQ4</f>
        <v>1.4869835499703513E-3</v>
      </c>
      <c r="AS4" s="80">
        <f>[1]节奏总纲!AS4</f>
        <v>1</v>
      </c>
      <c r="AT4" s="80">
        <f>[1]节奏总纲!AT4</f>
        <v>7.4349177498517554E-3</v>
      </c>
      <c r="AU4" s="80">
        <f>[1]节奏总纲!AU4</f>
        <v>5.947934199881405E-3</v>
      </c>
      <c r="AV4" s="80">
        <f>[1]节奏总纲!AV4</f>
        <v>4.4609506499110529E-3</v>
      </c>
      <c r="AW4" s="80">
        <f>[1]节奏总纲!AW4</f>
        <v>2.9739670999407025E-3</v>
      </c>
      <c r="AX4" s="80">
        <f>[1]节奏总纲!AX4</f>
        <v>1.4869835499703513E-3</v>
      </c>
      <c r="AY4" s="14"/>
      <c r="AZ4" s="80">
        <f>[1]节奏总纲!AZ4</f>
        <v>1</v>
      </c>
      <c r="BA4" s="80">
        <f>[1]节奏总纲!BA4</f>
        <v>11.296493250964016</v>
      </c>
      <c r="BB4" s="80">
        <f>[1]节奏总纲!BB4</f>
        <v>12.361596792946616</v>
      </c>
      <c r="BC4" s="80">
        <f>[1]节奏总纲!BC4</f>
        <v>13.798091195443488</v>
      </c>
      <c r="BD4" s="80">
        <f>[1]节奏总纲!BD4</f>
        <v>15.911635365458322</v>
      </c>
      <c r="BE4" s="80">
        <f>[1]节奏总纲!BE4</f>
        <v>19.707330185578734</v>
      </c>
      <c r="BI4" s="80">
        <f>[1]节奏总纲!BI4</f>
        <v>1</v>
      </c>
      <c r="BJ4" s="80">
        <f>[1]节奏总纲!BJ4</f>
        <v>0.3</v>
      </c>
      <c r="BK4" s="80">
        <f>[1]节奏总纲!BK4</f>
        <v>0.30599999999999999</v>
      </c>
      <c r="BL4" s="80">
        <f>[1]节奏总纲!BL4</f>
        <v>0.318</v>
      </c>
      <c r="BM4" s="80">
        <f>[1]节奏总纲!BM4</f>
        <v>0.34199999999999997</v>
      </c>
      <c r="BN4" s="80">
        <f>[1]节奏总纲!BN4</f>
        <v>0.42</v>
      </c>
      <c r="BP4" s="80">
        <f>[1]节奏总纲!BP4</f>
        <v>1</v>
      </c>
      <c r="BQ4" s="80">
        <f>[1]节奏总纲!BQ4</f>
        <v>0.10358867312681475</v>
      </c>
      <c r="BR4" s="80">
        <f>[1]节奏总纲!BR4</f>
        <v>9.9484920169810143E-2</v>
      </c>
      <c r="BS4" s="80">
        <f>[1]节奏总纲!BS4</f>
        <v>9.5370882117675193E-2</v>
      </c>
      <c r="BT4" s="80">
        <f>[1]节奏总纲!BT4</f>
        <v>9.1267553415695812E-2</v>
      </c>
      <c r="BU4" s="80">
        <f>[1]节奏总纲!BU4</f>
        <v>8.7269311817030126E-2</v>
      </c>
      <c r="BW4" s="80">
        <f>[1]节奏总纲!BW4</f>
        <v>1</v>
      </c>
      <c r="BX4" s="80">
        <f>[1]节奏总纲!BX4</f>
        <v>3.4919352669146524</v>
      </c>
      <c r="BY4" s="80">
        <f>[1]节奏总纲!BY4</f>
        <v>3.5640303448543476</v>
      </c>
      <c r="BZ4" s="80">
        <f>[1]节奏总纲!BZ4</f>
        <v>3.6425338741664604</v>
      </c>
      <c r="CA4" s="80">
        <f>[1]节奏总纲!CA4</f>
        <v>3.7278827947172908</v>
      </c>
      <c r="CB4" s="80">
        <f>[1]节奏总纲!CB4</f>
        <v>3.8187662869079366</v>
      </c>
      <c r="CC4" s="80">
        <f>[1]节奏总纲!CC4</f>
        <v>3.8187662869079366</v>
      </c>
      <c r="CE4" s="80">
        <f>[1]节奏总纲!CE4</f>
        <v>3</v>
      </c>
      <c r="CF4" s="80">
        <f>[1]节奏总纲!CF4</f>
        <v>7</v>
      </c>
    </row>
    <row r="5" spans="2:84" x14ac:dyDescent="0.15">
      <c r="F5" s="14">
        <v>3</v>
      </c>
      <c r="G5" s="80">
        <f>[1]节奏总纲!G5</f>
        <v>0.23114441334491631</v>
      </c>
      <c r="I5" s="80">
        <f>[1]节奏总纲!I5</f>
        <v>3</v>
      </c>
      <c r="J5" s="80">
        <f>[1]节奏总纲!J5</f>
        <v>5.1571656651039799E-2</v>
      </c>
      <c r="K5" s="80">
        <f>[1]节奏总纲!K5</f>
        <v>0.2</v>
      </c>
      <c r="N5" s="73">
        <f>[1]节奏总纲!$N5</f>
        <v>4</v>
      </c>
      <c r="O5" s="80">
        <f>[1]节奏总纲!O5</f>
        <v>2</v>
      </c>
      <c r="P5" s="80">
        <f>[1]节奏总纲!P5</f>
        <v>0.1486983549970351</v>
      </c>
      <c r="Q5" s="80">
        <f>[1]节奏总纲!Q5</f>
        <v>0.12505531655250651</v>
      </c>
      <c r="R5" s="80">
        <f>[1]节奏总纲!R5</f>
        <v>9.883979656652922E-2</v>
      </c>
      <c r="S5" s="80">
        <f>[1]节奏总纲!S5</f>
        <v>6.9828747506607683E-2</v>
      </c>
      <c r="T5" s="80">
        <f>[1]节奏总纲!T5</f>
        <v>3.7085369736260552E-2</v>
      </c>
      <c r="U5" s="14">
        <v>1.0717734625362954</v>
      </c>
      <c r="V5" s="80">
        <f>[1]节奏总纲!V5</f>
        <v>2</v>
      </c>
      <c r="W5" s="80">
        <f>[1]节奏总纲!W5</f>
        <v>7.6924892460741967E-2</v>
      </c>
      <c r="X5" s="80">
        <f>[1]节奏总纲!X5</f>
        <v>6.5268022259774336E-2</v>
      </c>
      <c r="Y5" s="80">
        <f>[1]节奏总纲!Y5</f>
        <v>5.206503103162699E-2</v>
      </c>
      <c r="Z5" s="80">
        <f>[1]节奏总纲!Z5</f>
        <v>3.7243595515130602E-2</v>
      </c>
      <c r="AA5" s="80">
        <f>[1]节奏总纲!AA5</f>
        <v>2.0046349730144564E-2</v>
      </c>
      <c r="AC5" s="80">
        <f>[1]节奏总纲!AC5</f>
        <v>2</v>
      </c>
      <c r="AD5" s="80">
        <f>[1]节奏总纲!AD5</f>
        <v>15.845161563010114</v>
      </c>
      <c r="AE5" s="80">
        <f>[1]节奏总纲!AE5</f>
        <v>17.271997130667014</v>
      </c>
      <c r="AF5" s="80">
        <f>[1]节奏总纲!AF5</f>
        <v>19.263096801323076</v>
      </c>
      <c r="AG5" s="80">
        <f>[1]节奏总纲!AG5</f>
        <v>22.536681597650272</v>
      </c>
      <c r="AH5" s="80">
        <f>[1]节奏总纲!AH5</f>
        <v>29.386000042029625</v>
      </c>
      <c r="AL5" s="80">
        <f>[1]节奏总纲!AL5</f>
        <v>2</v>
      </c>
      <c r="AM5" s="80">
        <f>[1]节奏总纲!AM5</f>
        <v>2.3963093307967063E-2</v>
      </c>
      <c r="AN5" s="80">
        <f>[1]节奏总纲!AN5</f>
        <v>1.9170474646373652E-2</v>
      </c>
      <c r="AO5" s="80">
        <f>[1]节奏总纲!AO5</f>
        <v>1.4377855984780237E-2</v>
      </c>
      <c r="AP5" s="80">
        <f>[1]节奏总纲!AP5</f>
        <v>9.5852373231868262E-3</v>
      </c>
      <c r="AQ5" s="80">
        <f>[1]节奏总纲!AQ5</f>
        <v>4.7926186615934131E-3</v>
      </c>
      <c r="AS5" s="80">
        <f>[1]节奏总纲!AS5</f>
        <v>2</v>
      </c>
      <c r="AT5" s="80">
        <f>[1]节奏总纲!AT5</f>
        <v>1.6528175558115307E-2</v>
      </c>
      <c r="AU5" s="80">
        <f>[1]节奏总纲!AU5</f>
        <v>1.3222540446492247E-2</v>
      </c>
      <c r="AV5" s="80">
        <f>[1]节奏总纲!AV5</f>
        <v>9.9169053348691846E-3</v>
      </c>
      <c r="AW5" s="80">
        <f>[1]节奏总纲!AW5</f>
        <v>6.6112702232461237E-3</v>
      </c>
      <c r="AX5" s="80">
        <f>[1]节奏总纲!AX5</f>
        <v>3.3056351116230618E-3</v>
      </c>
      <c r="AY5" s="14"/>
      <c r="AZ5" s="80">
        <f>[1]节奏总纲!AZ5</f>
        <v>2</v>
      </c>
      <c r="BA5" s="80">
        <f>[1]节奏总纲!BA5</f>
        <v>14.729965238833779</v>
      </c>
      <c r="BB5" s="80">
        <f>[1]节奏总纲!BB5</f>
        <v>15.911635365458322</v>
      </c>
      <c r="BC5" s="80">
        <f>[1]节奏总纲!BC5</f>
        <v>17.448850811924295</v>
      </c>
      <c r="BD5" s="80">
        <f>[1]节奏总纲!BD5</f>
        <v>19.707330185578734</v>
      </c>
      <c r="BE5" s="80">
        <f>[1]节奏总纲!BE5</f>
        <v>23.710496742673982</v>
      </c>
      <c r="BI5" s="80">
        <f>[1]节奏总纲!BI5</f>
        <v>2</v>
      </c>
      <c r="BJ5" s="80">
        <f>[1]节奏总纲!BJ5</f>
        <v>0.47499999999999998</v>
      </c>
      <c r="BK5" s="80">
        <f>[1]节奏总纲!BK5</f>
        <v>0.48449999999999999</v>
      </c>
      <c r="BL5" s="80">
        <f>[1]节奏总纲!BL5</f>
        <v>0.50349999999999995</v>
      </c>
      <c r="BM5" s="80">
        <f>[1]节奏总纲!BM5</f>
        <v>0.54149999999999998</v>
      </c>
      <c r="BN5" s="80">
        <f>[1]节奏总纲!BN5</f>
        <v>0.66499999999999992</v>
      </c>
      <c r="BP5" s="80">
        <f>[1]节奏总纲!BP5</f>
        <v>2</v>
      </c>
      <c r="BQ5" s="80">
        <f>[1]节奏总纲!BQ5</f>
        <v>0.33387121731586833</v>
      </c>
      <c r="BR5" s="80">
        <f>[1]节奏总纲!BR5</f>
        <v>0.3206446264738233</v>
      </c>
      <c r="BS5" s="80">
        <f>[1]节奏总纲!BS5</f>
        <v>0.30738488628129679</v>
      </c>
      <c r="BT5" s="80">
        <f>[1]节奏总纲!BT5</f>
        <v>0.29415966283336437</v>
      </c>
      <c r="BU5" s="80">
        <f>[1]节奏总纲!BU5</f>
        <v>0.2812731401144638</v>
      </c>
      <c r="BW5" s="80">
        <f>[1]节奏总纲!BW5</f>
        <v>2</v>
      </c>
      <c r="BX5" s="80">
        <f>[1]节奏总纲!BX5</f>
        <v>4.977308377450588</v>
      </c>
      <c r="BY5" s="80">
        <f>[1]节奏总纲!BY5</f>
        <v>5.0895603019048199</v>
      </c>
      <c r="BZ5" s="80">
        <f>[1]节奏总纲!BZ5</f>
        <v>5.2088085130582007</v>
      </c>
      <c r="CA5" s="80">
        <f>[1]节奏总纲!CA5</f>
        <v>5.348253402094703</v>
      </c>
      <c r="CB5" s="80">
        <f>[1]节奏总纲!CB5</f>
        <v>5.5020994005782997</v>
      </c>
      <c r="CC5" s="80">
        <f>[1]节奏总纲!CC5</f>
        <v>5.5020994005782997</v>
      </c>
      <c r="CE5" s="80">
        <f>[1]节奏总纲!CE5</f>
        <v>8</v>
      </c>
      <c r="CF5" s="80">
        <f>[1]节奏总纲!CF5</f>
        <v>12</v>
      </c>
    </row>
    <row r="6" spans="2:84" x14ac:dyDescent="0.15">
      <c r="B6" s="100" t="s">
        <v>505</v>
      </c>
      <c r="C6" s="100"/>
      <c r="D6" s="100"/>
      <c r="F6" s="14">
        <v>4</v>
      </c>
      <c r="G6" s="80">
        <f>[1]节奏总纲!G6</f>
        <v>0.3195079107728942</v>
      </c>
      <c r="I6" s="80">
        <f>[1]节奏总纲!I6</f>
        <v>4</v>
      </c>
      <c r="J6" s="80">
        <f>[1]节奏总纲!J6</f>
        <v>9.2637640824031031E-2</v>
      </c>
      <c r="K6" s="80">
        <f>[1]节奏总纲!K6</f>
        <v>0.25</v>
      </c>
      <c r="N6" s="73">
        <f>[1]节奏总纲!$N6</f>
        <v>6</v>
      </c>
      <c r="O6" s="80">
        <f>[1]节奏总纲!O6</f>
        <v>3</v>
      </c>
      <c r="P6" s="80">
        <f>[1]节奏总纲!P6</f>
        <v>0.23114441334491631</v>
      </c>
      <c r="Q6" s="80">
        <f>[1]节奏总纲!Q6</f>
        <v>0.19582554698581309</v>
      </c>
      <c r="R6" s="80">
        <f>[1]节奏总纲!R6</f>
        <v>0.15616116565582547</v>
      </c>
      <c r="S6" s="80">
        <f>[1]节奏总纲!S6</f>
        <v>0.11120357726023924</v>
      </c>
      <c r="T6" s="80">
        <f>[1]节奏总纲!T6</f>
        <v>5.9380999788309005E-2</v>
      </c>
      <c r="U6" s="14">
        <v>1.1486983549970347</v>
      </c>
      <c r="V6" s="80">
        <f>[1]节奏总纲!V6</f>
        <v>3</v>
      </c>
      <c r="W6" s="80">
        <f>[1]节奏总纲!W6</f>
        <v>8.2446058347881213E-2</v>
      </c>
      <c r="X6" s="80">
        <f>[1]节奏总纲!X6</f>
        <v>7.0770230433306575E-2</v>
      </c>
      <c r="Y6" s="80">
        <f>[1]节奏总纲!Y6</f>
        <v>5.7321369089296248E-2</v>
      </c>
      <c r="Z6" s="80">
        <f>[1]节奏总纲!Z6</f>
        <v>4.1374829753631562E-2</v>
      </c>
      <c r="AA6" s="80">
        <f>[1]节奏总纲!AA6</f>
        <v>2.2295630052048453E-2</v>
      </c>
      <c r="AC6" s="80">
        <f>[1]节奏总纲!AC6</f>
        <v>3</v>
      </c>
      <c r="AD6" s="80">
        <f>[1]节奏总纲!AD6</f>
        <v>20</v>
      </c>
      <c r="AE6" s="80">
        <f>[1]节奏总纲!AE6</f>
        <v>21.543844702365945</v>
      </c>
      <c r="AF6" s="80">
        <f>[1]节奏总纲!AF6</f>
        <v>23.734615677065324</v>
      </c>
      <c r="AG6" s="80">
        <f>[1]节奏总纲!AG6</f>
        <v>27.324610510337703</v>
      </c>
      <c r="AH6" s="80">
        <f>[1]节奏总纲!AH6</f>
        <v>34.517938607173015</v>
      </c>
      <c r="AL6" s="80">
        <f>[1]节奏总纲!AL6</f>
        <v>3</v>
      </c>
      <c r="AM6" s="80">
        <f>[1]节奏总纲!AM6</f>
        <v>5.1571656651039799E-2</v>
      </c>
      <c r="AN6" s="80">
        <f>[1]节奏总纲!AN6</f>
        <v>4.1257325320831845E-2</v>
      </c>
      <c r="AO6" s="80">
        <f>[1]节奏总纲!AO6</f>
        <v>3.0942993990623877E-2</v>
      </c>
      <c r="AP6" s="80">
        <f>[1]节奏总纲!AP6</f>
        <v>2.0628662660415922E-2</v>
      </c>
      <c r="AQ6" s="80">
        <f>[1]节奏总纲!AQ6</f>
        <v>1.0314331330207961E-2</v>
      </c>
      <c r="AS6" s="80">
        <f>[1]节奏总纲!AS6</f>
        <v>3</v>
      </c>
      <c r="AT6" s="80">
        <f>[1]节奏总纲!AT6</f>
        <v>2.7608563343072736E-2</v>
      </c>
      <c r="AU6" s="80">
        <f>[1]节奏总纲!AU6</f>
        <v>2.2086850674458192E-2</v>
      </c>
      <c r="AV6" s="80">
        <f>[1]节奏总纲!AV6</f>
        <v>1.6565138005843638E-2</v>
      </c>
      <c r="AW6" s="80">
        <f>[1]节奏总纲!AW6</f>
        <v>1.1043425337229096E-2</v>
      </c>
      <c r="AX6" s="80">
        <f>[1]节奏总纲!AX6</f>
        <v>5.5217126686145481E-3</v>
      </c>
      <c r="AY6" s="14"/>
      <c r="AZ6" s="80">
        <f>[1]节奏总纲!AZ6</f>
        <v>3</v>
      </c>
      <c r="BA6" s="80">
        <f>[1]节奏总纲!BA6</f>
        <v>16.888397947066121</v>
      </c>
      <c r="BB6" s="80">
        <f>[1]节奏总纲!BB6</f>
        <v>18.108391417375849</v>
      </c>
      <c r="BC6" s="80">
        <f>[1]节奏总纲!BC6</f>
        <v>19.707330185578734</v>
      </c>
      <c r="BD6" s="80">
        <f>[1]节奏总纲!BD6</f>
        <v>22.041972908628715</v>
      </c>
      <c r="BE6" s="80">
        <f>[1]节奏总纲!BE6</f>
        <v>26.127796402772656</v>
      </c>
      <c r="BI6" s="80">
        <f>[1]节奏总纲!BI6</f>
        <v>3</v>
      </c>
      <c r="BJ6" s="80">
        <f>[1]节奏总纲!BJ6</f>
        <v>0.65</v>
      </c>
      <c r="BK6" s="80">
        <f>[1]节奏总纲!BK6</f>
        <v>0.66300000000000003</v>
      </c>
      <c r="BL6" s="80">
        <f>[1]节奏总纲!BL6</f>
        <v>0.68900000000000006</v>
      </c>
      <c r="BM6" s="80">
        <f>[1]节奏总纲!BM6</f>
        <v>0.74099999999999999</v>
      </c>
      <c r="BN6" s="80">
        <f>[1]节奏总纲!BN6</f>
        <v>0.90999999999999992</v>
      </c>
      <c r="BP6" s="80">
        <f>[1]节奏总纲!BP6</f>
        <v>3</v>
      </c>
      <c r="BQ6" s="80">
        <f>[1]节奏总纲!BQ6</f>
        <v>0.71853377040242361</v>
      </c>
      <c r="BR6" s="80">
        <f>[1]节奏总纲!BR6</f>
        <v>0.69006844696511282</v>
      </c>
      <c r="BS6" s="80">
        <f>[1]节奏总纲!BS6</f>
        <v>0.66153178186505168</v>
      </c>
      <c r="BT6" s="80">
        <f>[1]节奏总纲!BT6</f>
        <v>0.63306940123561561</v>
      </c>
      <c r="BU6" s="80">
        <f>[1]节奏总纲!BU6</f>
        <v>0.60533594810650693</v>
      </c>
      <c r="BW6" s="80">
        <f>[1]节奏总纲!BW6</f>
        <v>3</v>
      </c>
      <c r="BX6" s="80">
        <f>[1]节奏总纲!BX6</f>
        <v>6.1165253069520942</v>
      </c>
      <c r="BY6" s="80">
        <f>[1]节奏总纲!BY6</f>
        <v>6.2666264078379221</v>
      </c>
      <c r="BZ6" s="80">
        <f>[1]节奏总纲!BZ6</f>
        <v>6.4370802003692873</v>
      </c>
      <c r="CA6" s="80">
        <f>[1]节奏总纲!CA6</f>
        <v>6.6323388358436492</v>
      </c>
      <c r="CB6" s="80">
        <f>[1]节奏总纲!CB6</f>
        <v>6.8403179035964721</v>
      </c>
      <c r="CC6" s="80">
        <f>[1]节奏总纲!CC6</f>
        <v>6.8403179035964721</v>
      </c>
      <c r="CE6" s="80">
        <f>[1]节奏总纲!CE6</f>
        <v>13</v>
      </c>
      <c r="CF6" s="80">
        <f>[1]节奏总纲!CF6</f>
        <v>15</v>
      </c>
    </row>
    <row r="7" spans="2:84" x14ac:dyDescent="0.15">
      <c r="B7" s="14" t="s">
        <v>499</v>
      </c>
      <c r="C7" s="14" t="s">
        <v>115</v>
      </c>
      <c r="D7" s="14" t="s">
        <v>116</v>
      </c>
      <c r="F7" s="14">
        <v>5</v>
      </c>
      <c r="G7" s="80">
        <f>[1]节奏总纲!G7</f>
        <v>0.41421356237309515</v>
      </c>
      <c r="I7" s="80">
        <f>[1]节奏总纲!I7</f>
        <v>5</v>
      </c>
      <c r="J7" s="80">
        <f>[1]节奏总纲!J7</f>
        <v>0.15</v>
      </c>
      <c r="K7" s="80">
        <f>[1]节奏总纲!K7</f>
        <v>0.3</v>
      </c>
      <c r="N7" s="73">
        <f>[1]节奏总纲!$N7</f>
        <v>8</v>
      </c>
      <c r="O7" s="80">
        <f>[1]节奏总纲!O7</f>
        <v>4</v>
      </c>
      <c r="P7" s="80">
        <f>[1]节奏总纲!P7</f>
        <v>0.3195079107728942</v>
      </c>
      <c r="Q7" s="80">
        <f>[1]节奏总纲!Q7</f>
        <v>0.2719651336498875</v>
      </c>
      <c r="R7" s="80">
        <f>[1]节奏总纲!R7</f>
        <v>0.21816000147573214</v>
      </c>
      <c r="S7" s="80">
        <f>[1]节奏总纲!S7</f>
        <v>0.15607961441255883</v>
      </c>
      <c r="T7" s="80">
        <f>[1]节奏总纲!T7</f>
        <v>8.4062531324348461E-2</v>
      </c>
      <c r="U7" s="14">
        <v>1.2311444133449156</v>
      </c>
      <c r="V7" s="80">
        <f>[1]节奏总纲!V7</f>
        <v>4</v>
      </c>
      <c r="W7" s="80">
        <f>[1]节奏总纲!W7</f>
        <v>8.8363497427977888E-2</v>
      </c>
      <c r="X7" s="80">
        <f>[1]节奏总纲!X7</f>
        <v>7.6139586664074416E-2</v>
      </c>
      <c r="Y7" s="80">
        <f>[1]节奏总纲!Y7</f>
        <v>6.1998835819906672E-2</v>
      </c>
      <c r="Z7" s="80">
        <f>[1]节奏总纲!Z7</f>
        <v>4.4876037152319581E-2</v>
      </c>
      <c r="AA7" s="80">
        <f>[1]节奏总纲!AA7</f>
        <v>2.4681531536039455E-2</v>
      </c>
      <c r="AC7" s="80">
        <f>[1]节奏总纲!AC7</f>
        <v>4</v>
      </c>
      <c r="AD7" s="80">
        <f>[1]节奏总纲!AD7</f>
        <v>23.213386604241784</v>
      </c>
      <c r="AE7" s="80">
        <f>[1]节奏总纲!AE7</f>
        <v>24.836966034810484</v>
      </c>
      <c r="AF7" s="80">
        <f>[1]节奏总纲!AF7</f>
        <v>27.155717181399513</v>
      </c>
      <c r="AG7" s="80">
        <f>[1]节奏总纲!AG7</f>
        <v>30.831257561377125</v>
      </c>
      <c r="AH7" s="80">
        <f>[1]节奏总纲!AH7</f>
        <v>38.431365705145346</v>
      </c>
      <c r="AL7" s="80">
        <f>[1]节奏总纲!AL7</f>
        <v>4</v>
      </c>
      <c r="AM7" s="80">
        <f>[1]节奏总纲!AM7</f>
        <v>9.2637640824031031E-2</v>
      </c>
      <c r="AN7" s="80">
        <f>[1]节奏总纲!AN7</f>
        <v>7.4110112659224833E-2</v>
      </c>
      <c r="AO7" s="80">
        <f>[1]节奏总纲!AO7</f>
        <v>5.5582584494418615E-2</v>
      </c>
      <c r="AP7" s="80">
        <f>[1]节奏总纲!AP7</f>
        <v>3.7055056329612417E-2</v>
      </c>
      <c r="AQ7" s="80">
        <f>[1]节奏总纲!AQ7</f>
        <v>1.8527528164806208E-2</v>
      </c>
      <c r="AS7" s="80">
        <f>[1]节奏总纲!AS7</f>
        <v>4</v>
      </c>
      <c r="AT7" s="80">
        <f>[1]节奏总纲!AT7</f>
        <v>4.1065984172991232E-2</v>
      </c>
      <c r="AU7" s="80">
        <f>[1]节奏总纲!AU7</f>
        <v>3.2852787338392989E-2</v>
      </c>
      <c r="AV7" s="80">
        <f>[1]节奏总纲!AV7</f>
        <v>2.4639590503794738E-2</v>
      </c>
      <c r="AW7" s="80">
        <f>[1]节奏总纲!AW7</f>
        <v>1.6426393669196494E-2</v>
      </c>
      <c r="AX7" s="80">
        <f>[1]节奏总纲!AX7</f>
        <v>8.2131968345982471E-3</v>
      </c>
      <c r="AY7" s="14"/>
      <c r="AZ7" s="80">
        <f>[1]节奏总纲!AZ7</f>
        <v>4</v>
      </c>
      <c r="BA7" s="80">
        <f>[1]节奏总纲!BA7</f>
        <v>18.453550676044042</v>
      </c>
      <c r="BB7" s="80">
        <f>[1]节奏总纲!BB7</f>
        <v>19.707330185578734</v>
      </c>
      <c r="BC7" s="80">
        <f>[1]节奏总纲!BC7</f>
        <v>21.34613466141565</v>
      </c>
      <c r="BD7" s="80">
        <f>[1]节奏总纲!BD7</f>
        <v>23.710496742673982</v>
      </c>
      <c r="BE7" s="80">
        <f>[1]节奏总纲!BE7</f>
        <v>27.863030247590562</v>
      </c>
      <c r="BI7" s="80">
        <f>[1]节奏总纲!BI7</f>
        <v>4</v>
      </c>
      <c r="BJ7" s="80">
        <f>[1]节奏总纲!BJ7</f>
        <v>0.82499999999999996</v>
      </c>
      <c r="BK7" s="80">
        <f>[1]节奏总纲!BK7</f>
        <v>0.84149999999999991</v>
      </c>
      <c r="BL7" s="80">
        <f>[1]节奏总纲!BL7</f>
        <v>0.87449999999999994</v>
      </c>
      <c r="BM7" s="80">
        <f>[1]节奏总纲!BM7</f>
        <v>0.94049999999999989</v>
      </c>
      <c r="BN7" s="80">
        <f>[1]节奏总纲!BN7</f>
        <v>1.1549999999999998</v>
      </c>
      <c r="BP7" s="80">
        <f>[1]节奏总纲!BP7</f>
        <v>4</v>
      </c>
      <c r="BQ7" s="80">
        <f>[1]节奏总纲!BQ7</f>
        <v>1.2712279162221225</v>
      </c>
      <c r="BR7" s="80">
        <f>[1]节奏总纲!BR7</f>
        <v>1.2194461831474863</v>
      </c>
      <c r="BS7" s="80">
        <f>[1]节奏总纲!BS7</f>
        <v>1.1691695709192234</v>
      </c>
      <c r="BT7" s="80">
        <f>[1]节奏总纲!BT7</f>
        <v>1.1200180669001034</v>
      </c>
      <c r="BU7" s="80">
        <f>[1]节奏总纲!BU7</f>
        <v>1.0742533268514161</v>
      </c>
      <c r="BW7" s="80">
        <f>[1]节奏总纲!BW7</f>
        <v>4</v>
      </c>
      <c r="BX7" s="80">
        <f>[1]节奏总纲!BX7</f>
        <v>7.0702756195404151</v>
      </c>
      <c r="BY7" s="80">
        <f>[1]节奏总纲!BY7</f>
        <v>7.2477985806027867</v>
      </c>
      <c r="BZ7" s="80">
        <f>[1]节奏总纲!BZ7</f>
        <v>7.4530595043311552</v>
      </c>
      <c r="CA7" s="80">
        <f>[1]节奏总纲!CA7</f>
        <v>7.6839780435255705</v>
      </c>
      <c r="CB7" s="80">
        <f>[1]节奏总纲!CB7</f>
        <v>7.9454083416525796</v>
      </c>
      <c r="CC7" s="80">
        <f>[1]节奏总纲!CC7</f>
        <v>7.9454083416525796</v>
      </c>
      <c r="CE7" s="80">
        <f>[1]节奏总纲!CE7</f>
        <v>18</v>
      </c>
      <c r="CF7" s="80">
        <f>[1]节奏总纲!CF7</f>
        <v>18</v>
      </c>
    </row>
    <row r="8" spans="2:84" x14ac:dyDescent="0.15">
      <c r="B8" s="14">
        <f>[1]节奏总纲!B8</f>
        <v>10</v>
      </c>
      <c r="C8" s="80">
        <f>[1]节奏总纲!C8</f>
        <v>1</v>
      </c>
      <c r="D8" s="80">
        <f>[1]节奏总纲!D8</f>
        <v>1</v>
      </c>
      <c r="F8" s="14">
        <v>6</v>
      </c>
      <c r="G8" s="80">
        <f>[1]节奏总纲!G8</f>
        <v>0.51571656651039799</v>
      </c>
      <c r="I8" s="80">
        <f>[1]节奏总纲!I8</f>
        <v>6</v>
      </c>
      <c r="J8" s="80">
        <f>[1]节奏总纲!J8</f>
        <v>0.22055744069899194</v>
      </c>
      <c r="K8" s="80">
        <f>[1]节奏总纲!K8</f>
        <v>0.34</v>
      </c>
      <c r="N8" s="73">
        <f>[1]节奏总纲!$N8</f>
        <v>10</v>
      </c>
      <c r="O8" s="80">
        <f>[1]节奏总纲!O8</f>
        <v>5</v>
      </c>
      <c r="P8" s="80">
        <f>[1]节奏总纲!P8</f>
        <v>0.41421356237309515</v>
      </c>
      <c r="Q8" s="80">
        <f>[1]节奏总纲!Q8</f>
        <v>0.35241289886702937</v>
      </c>
      <c r="R8" s="80">
        <f>[1]节奏总纲!R8</f>
        <v>0.28315639123824782</v>
      </c>
      <c r="S8" s="80">
        <f>[1]节奏总纲!S8</f>
        <v>0.20296464556281663</v>
      </c>
      <c r="T8" s="80">
        <f>[1]节奏总纲!T8</f>
        <v>0.10951806589144637</v>
      </c>
      <c r="U8" s="14">
        <v>1.3195079107728971</v>
      </c>
      <c r="V8" s="80">
        <f>[1]节奏总纲!V8</f>
        <v>5</v>
      </c>
      <c r="W8" s="80">
        <f>[1]节奏总纲!W8</f>
        <v>9.4705651600200946E-2</v>
      </c>
      <c r="X8" s="80">
        <f>[1]节奏总纲!X8</f>
        <v>8.0447765217141864E-2</v>
      </c>
      <c r="Y8" s="80">
        <f>[1]节奏总纲!Y8</f>
        <v>6.4996389762515677E-2</v>
      </c>
      <c r="Z8" s="80">
        <f>[1]节奏总纲!Z8</f>
        <v>4.68850311502578E-2</v>
      </c>
      <c r="AA8" s="80">
        <f>[1]节奏总纲!AA8</f>
        <v>2.5455534567097912E-2</v>
      </c>
      <c r="AC8" s="80">
        <f>[1]节奏总纲!AC8</f>
        <v>5</v>
      </c>
      <c r="AD8" s="80">
        <f>[1]节奏总纲!AD8</f>
        <v>25.845161563010112</v>
      </c>
      <c r="AE8" s="80">
        <f>[1]节奏总纲!AE8</f>
        <v>27.525245270311611</v>
      </c>
      <c r="AF8" s="80">
        <f>[1]节奏总纲!AF8</f>
        <v>29.892344464157688</v>
      </c>
      <c r="AG8" s="80">
        <f>[1]节奏总纲!AG8</f>
        <v>33.672145166817529</v>
      </c>
      <c r="AH8" s="80">
        <f>[1]节奏总纲!AH8</f>
        <v>41.359260538726978</v>
      </c>
      <c r="AL8" s="80">
        <f>[1]节奏总纲!AL8</f>
        <v>5</v>
      </c>
      <c r="AM8" s="80">
        <f>[1]节奏总纲!AM8</f>
        <v>0.15</v>
      </c>
      <c r="AN8" s="80">
        <f>[1]节奏总纲!AN8</f>
        <v>0.12</v>
      </c>
      <c r="AO8" s="80">
        <f>[1]节奏总纲!AO8</f>
        <v>0.09</v>
      </c>
      <c r="AP8" s="80">
        <f>[1]节奏总纲!AP8</f>
        <v>0.06</v>
      </c>
      <c r="AQ8" s="80">
        <f>[1]节奏总纲!AQ8</f>
        <v>0.03</v>
      </c>
      <c r="AS8" s="80">
        <f>[1]节奏总纲!AS8</f>
        <v>5</v>
      </c>
      <c r="AT8" s="80">
        <f>[1]节奏总纲!AT8</f>
        <v>5.7362359175968963E-2</v>
      </c>
      <c r="AU8" s="80">
        <f>[1]节奏总纲!AU8</f>
        <v>4.5889887340775162E-2</v>
      </c>
      <c r="AV8" s="80">
        <f>[1]节奏总纲!AV8</f>
        <v>3.4417415505581382E-2</v>
      </c>
      <c r="AW8" s="80">
        <f>[1]节奏总纲!AW8</f>
        <v>2.2944943670387581E-2</v>
      </c>
      <c r="AX8" s="80">
        <f>[1]节奏总纲!AX8</f>
        <v>1.1472471835193791E-2</v>
      </c>
      <c r="AY8" s="14"/>
      <c r="AZ8" s="80">
        <f>[1]节奏总纲!AZ8</f>
        <v>5</v>
      </c>
      <c r="BA8" s="80">
        <f>[1]节奏总纲!BA8</f>
        <v>19.707330185578734</v>
      </c>
      <c r="BB8" s="80">
        <f>[1]节奏总纲!BB8</f>
        <v>20.993539484876777</v>
      </c>
      <c r="BC8" s="80">
        <f>[1]节奏总纲!BC8</f>
        <v>22.639743033177162</v>
      </c>
      <c r="BD8" s="80">
        <f>[1]节奏总纲!BD8</f>
        <v>25.044229735272328</v>
      </c>
      <c r="BE8" s="80">
        <f>[1]节奏总纲!BE8</f>
        <v>29.216428548527322</v>
      </c>
      <c r="BI8" s="80">
        <f>[1]节奏总纲!BI8</f>
        <v>5</v>
      </c>
      <c r="BJ8" s="80">
        <f>[1]节奏总纲!BJ8</f>
        <v>1</v>
      </c>
      <c r="BK8" s="80">
        <f>[1]节奏总纲!BK8</f>
        <v>1.02</v>
      </c>
      <c r="BL8" s="80">
        <f>[1]节奏总纲!BL8</f>
        <v>1.06</v>
      </c>
      <c r="BM8" s="80">
        <f>[1]节奏总纲!BM8</f>
        <v>1.1399999999999999</v>
      </c>
      <c r="BN8" s="80">
        <f>[1]节奏总纲!BN8</f>
        <v>1.4</v>
      </c>
      <c r="BP8" s="80">
        <f>[1]节奏总纲!BP8</f>
        <v>5</v>
      </c>
      <c r="BQ8" s="80">
        <f>[1]节奏总纲!BQ8</f>
        <v>2.0157878378790723</v>
      </c>
      <c r="BR8" s="80">
        <f>[1]节奏总纲!BR8</f>
        <v>1.9225452774961409</v>
      </c>
      <c r="BS8" s="80">
        <f>[1]节奏总纲!BS8</f>
        <v>1.830216243198636</v>
      </c>
      <c r="BT8" s="80">
        <f>[1]节奏总纲!BT8</f>
        <v>1.7360956328017618</v>
      </c>
      <c r="BU8" s="80">
        <f>[1]节奏总纲!BU8</f>
        <v>1.6465506273391022</v>
      </c>
      <c r="BW8" s="80">
        <f>[1]节奏总纲!BW8</f>
        <v>5</v>
      </c>
      <c r="BX8" s="80">
        <f>[1]节奏总纲!BX8</f>
        <v>7.8924592775257718</v>
      </c>
      <c r="BY8" s="80">
        <f>[1]节奏总纲!BY8</f>
        <v>8.0964284787133458</v>
      </c>
      <c r="BZ8" s="80">
        <f>[1]节奏总纲!BZ8</f>
        <v>8.3140998912475936</v>
      </c>
      <c r="CA8" s="80">
        <f>[1]节奏总纲!CA8</f>
        <v>8.5599968276049641</v>
      </c>
      <c r="CB8" s="80">
        <f>[1]节奏总纲!CB8</f>
        <v>8.8384248761652557</v>
      </c>
      <c r="CC8" s="80">
        <f>[1]节奏总纲!CC8</f>
        <v>8.8384248761652557</v>
      </c>
      <c r="CE8" s="80">
        <f>[1]节奏总纲!CE8</f>
        <v>23</v>
      </c>
      <c r="CF8" s="80">
        <f>[1]节奏总纲!CF8</f>
        <v>21</v>
      </c>
    </row>
    <row r="9" spans="2:84" x14ac:dyDescent="0.15">
      <c r="B9" s="80">
        <f>[1]节奏总纲!B9</f>
        <v>20</v>
      </c>
      <c r="C9" s="80">
        <f>[1]节奏总纲!C9</f>
        <v>3</v>
      </c>
      <c r="D9" s="80">
        <f>[1]节奏总纲!D9</f>
        <v>2</v>
      </c>
      <c r="F9" s="14">
        <v>7</v>
      </c>
      <c r="G9" s="80">
        <f>[1]节奏总纲!G9</f>
        <v>0.62450479271247095</v>
      </c>
      <c r="I9" s="80">
        <f>[1]节奏总纲!I9</f>
        <v>7</v>
      </c>
      <c r="J9" s="80">
        <f>[1]节奏总纲!J9</f>
        <v>0.31141300609369982</v>
      </c>
      <c r="K9" s="80">
        <f>[1]节奏总纲!K9</f>
        <v>0.38</v>
      </c>
      <c r="N9" s="73">
        <f>[1]节奏总纲!$N9</f>
        <v>12</v>
      </c>
      <c r="O9" s="80">
        <f>[1]节奏总纲!O9</f>
        <v>6</v>
      </c>
      <c r="P9" s="80">
        <f>[1]节奏总纲!P9</f>
        <v>0.51571656651039799</v>
      </c>
      <c r="Q9" s="80">
        <f>[1]节奏总纲!Q9</f>
        <v>0.43939051466685908</v>
      </c>
      <c r="R9" s="80">
        <f>[1]节奏总纲!R9</f>
        <v>0.35336899137292471</v>
      </c>
      <c r="S9" s="80">
        <f>[1]节奏总纲!S9</f>
        <v>0.25440298225957936</v>
      </c>
      <c r="T9" s="80">
        <f>[1]节奏总纲!T9</f>
        <v>0.13836675479473978</v>
      </c>
      <c r="U9" s="14">
        <v>1.4142135623730931</v>
      </c>
      <c r="V9" s="80">
        <f>[1]节奏总纲!V9</f>
        <v>6</v>
      </c>
      <c r="W9" s="80">
        <f>[1]节奏总纲!W9</f>
        <v>0.10150300413730284</v>
      </c>
      <c r="X9" s="80">
        <f>[1]节奏总纲!X9</f>
        <v>8.6977615799829711E-2</v>
      </c>
      <c r="Y9" s="80">
        <f>[1]节奏总纲!Y9</f>
        <v>7.0212600134676895E-2</v>
      </c>
      <c r="Z9" s="80">
        <f>[1]节奏总纲!Z9</f>
        <v>5.1438336696762732E-2</v>
      </c>
      <c r="AA9" s="80">
        <f>[1]节奏总纲!AA9</f>
        <v>2.884868890329341E-2</v>
      </c>
      <c r="AC9" s="80">
        <f>[1]节奏总纲!AC9</f>
        <v>6</v>
      </c>
      <c r="AD9" s="80">
        <f>[1]节奏总纲!AD9</f>
        <v>28.071211008105138</v>
      </c>
      <c r="AE9" s="80">
        <f>[1]节奏总纲!AE9</f>
        <v>29.78183527117605</v>
      </c>
      <c r="AF9" s="80">
        <f>[1]节奏总纲!AF9</f>
        <v>32.202183458664891</v>
      </c>
      <c r="AG9" s="80">
        <f>[1]节奏总纲!AG9</f>
        <v>36.067019846099676</v>
      </c>
      <c r="AH9" s="80">
        <f>[1]节奏总纲!AH9</f>
        <v>43.870275262019007</v>
      </c>
      <c r="AL9" s="80">
        <f>[1]节奏总纲!AL9</f>
        <v>6</v>
      </c>
      <c r="AM9" s="80">
        <f>[1]节奏总纲!AM9</f>
        <v>0.22055744069899194</v>
      </c>
      <c r="AN9" s="80">
        <f>[1]节奏总纲!AN9</f>
        <v>0.17644595255919357</v>
      </c>
      <c r="AO9" s="80">
        <f>[1]节奏总纲!AO9</f>
        <v>0.13233446441939517</v>
      </c>
      <c r="AP9" s="80">
        <f>[1]节奏总纲!AP9</f>
        <v>8.8222976279596785E-2</v>
      </c>
      <c r="AQ9" s="80">
        <f>[1]节奏总纲!AQ9</f>
        <v>4.4111488139798392E-2</v>
      </c>
      <c r="AS9" s="80">
        <f>[1]节奏总纲!AS9</f>
        <v>6</v>
      </c>
      <c r="AT9" s="80">
        <f>[1]节奏总纲!AT9</f>
        <v>7.0557440698991947E-2</v>
      </c>
      <c r="AU9" s="80">
        <f>[1]节奏总纲!AU9</f>
        <v>5.6445952559193574E-2</v>
      </c>
      <c r="AV9" s="80">
        <f>[1]节奏总纲!AV9</f>
        <v>4.2334464419395174E-2</v>
      </c>
      <c r="AW9" s="80">
        <f>[1]节奏总纲!AW9</f>
        <v>2.8222976279596787E-2</v>
      </c>
      <c r="AX9" s="80">
        <f>[1]节奏总纲!AX9</f>
        <v>1.4111488139798394E-2</v>
      </c>
      <c r="AY9" s="14"/>
      <c r="AZ9" s="80">
        <f>[1]节奏总纲!AZ9</f>
        <v>6</v>
      </c>
      <c r="BA9" s="80">
        <f>[1]节奏总纲!BA9</f>
        <v>20.745154613657583</v>
      </c>
      <c r="BB9" s="80">
        <f>[1]节奏总纲!BB9</f>
        <v>22.041972908628715</v>
      </c>
      <c r="BC9" s="80">
        <f>[1]节奏总纲!BC9</f>
        <v>23.710496742673982</v>
      </c>
      <c r="BD9" s="80">
        <f>[1]节奏总纲!BD9</f>
        <v>26.127796402772656</v>
      </c>
      <c r="BE9" s="80">
        <f>[1]节奏总纲!BE9</f>
        <v>30.329493925593439</v>
      </c>
      <c r="BI9" s="80">
        <f>[1]节奏总纲!BI9</f>
        <v>6</v>
      </c>
      <c r="BJ9" s="80">
        <f>[1]节奏总纲!BJ9</f>
        <v>1.0333333333333334</v>
      </c>
      <c r="BK9" s="80">
        <f>[1]节奏总纲!BK9</f>
        <v>1.054</v>
      </c>
      <c r="BL9" s="80">
        <f>[1]节奏总纲!BL9</f>
        <v>1.0953333333333335</v>
      </c>
      <c r="BM9" s="80">
        <f>[1]节奏总纲!BM9</f>
        <v>1.1779999999999999</v>
      </c>
      <c r="BN9" s="80">
        <f>[1]节奏总纲!BN9</f>
        <v>1.4466666666666668</v>
      </c>
      <c r="BP9" s="80">
        <f>[1]节奏总纲!BP9</f>
        <v>6</v>
      </c>
      <c r="BQ9" s="80">
        <f>[1]节奏总纲!BQ9</f>
        <v>2.871589098883871</v>
      </c>
      <c r="BR9" s="80">
        <f>[1]节奏总纲!BR9</f>
        <v>2.7261617729946108</v>
      </c>
      <c r="BS9" s="80">
        <f>[1]节奏总纲!BS9</f>
        <v>2.5843312604883417</v>
      </c>
      <c r="BT9" s="80">
        <f>[1]节奏总纲!BT9</f>
        <v>2.4445753343885266</v>
      </c>
      <c r="BU9" s="80">
        <f>[1]节奏总纲!BU9</f>
        <v>2.3151343284372583</v>
      </c>
      <c r="BW9" s="80">
        <f>[1]节奏总纲!BW9</f>
        <v>6</v>
      </c>
      <c r="BX9" s="80">
        <f>[1]节奏总纲!BX9</f>
        <v>8.6175479890862157</v>
      </c>
      <c r="BY9" s="80">
        <f>[1]节奏总纲!BY9</f>
        <v>8.849843797743457</v>
      </c>
      <c r="BZ9" s="80">
        <f>[1]节奏总纲!BZ9</f>
        <v>9.1007395721182949</v>
      </c>
      <c r="CA9" s="80">
        <f>[1]节奏总纲!CA9</f>
        <v>9.3635025505897787</v>
      </c>
      <c r="CB9" s="80">
        <f>[1]节奏总纲!CB9</f>
        <v>9.6752186318997833</v>
      </c>
      <c r="CC9" s="80">
        <f>[1]节奏总纲!CC9</f>
        <v>9.6752186318997833</v>
      </c>
      <c r="CE9" s="80">
        <f>[1]节奏总纲!CE9</f>
        <v>28</v>
      </c>
      <c r="CF9" s="80">
        <f>[1]节奏总纲!CF9</f>
        <v>24</v>
      </c>
    </row>
    <row r="10" spans="2:84" x14ac:dyDescent="0.15">
      <c r="B10" s="80">
        <f>[1]节奏总纲!B10</f>
        <v>30</v>
      </c>
      <c r="C10" s="80">
        <f>[1]节奏总纲!C10</f>
        <v>7</v>
      </c>
      <c r="D10" s="80">
        <f>[1]节奏总纲!D10</f>
        <v>4</v>
      </c>
      <c r="F10" s="14">
        <v>8</v>
      </c>
      <c r="G10" s="80">
        <f>[1]节奏总纲!G10</f>
        <v>0.74110112659224825</v>
      </c>
      <c r="I10" s="80">
        <f>[1]节奏总纲!I10</f>
        <v>8</v>
      </c>
      <c r="J10" s="80">
        <f>[1]节奏总纲!J10</f>
        <v>0.42660095793436714</v>
      </c>
      <c r="K10" s="80">
        <f>[1]节奏总纲!K10</f>
        <v>0.42</v>
      </c>
      <c r="N10" s="73">
        <f>[1]节奏总纲!$N10</f>
        <v>14</v>
      </c>
      <c r="O10" s="80">
        <f>[1]节奏总纲!O10</f>
        <v>7</v>
      </c>
      <c r="P10" s="80">
        <f>[1]节奏总纲!P10</f>
        <v>0.62450479271247095</v>
      </c>
      <c r="Q10" s="80">
        <f>[1]节奏总纲!Q10</f>
        <v>0.53413894920697635</v>
      </c>
      <c r="R10" s="80">
        <f>[1]节奏总纲!R10</f>
        <v>0.43072095553379119</v>
      </c>
      <c r="S10" s="80">
        <f>[1]节奏总纲!S10</f>
        <v>0.30950457526830061</v>
      </c>
      <c r="T10" s="80">
        <f>[1]节奏总纲!T10</f>
        <v>0.16699258157131475</v>
      </c>
      <c r="U10" s="14">
        <v>1.5157165665103987</v>
      </c>
      <c r="V10" s="80">
        <f>[1]节奏总纲!V10</f>
        <v>7</v>
      </c>
      <c r="W10" s="80">
        <f>[1]节奏总纲!W10</f>
        <v>0.10878822620207296</v>
      </c>
      <c r="X10" s="80">
        <f>[1]节奏总纲!X10</f>
        <v>9.4748434540117277E-2</v>
      </c>
      <c r="Y10" s="80">
        <f>[1]节奏总纲!Y10</f>
        <v>7.7351964160866482E-2</v>
      </c>
      <c r="Z10" s="80">
        <f>[1]节奏总纲!Z10</f>
        <v>5.510159300872125E-2</v>
      </c>
      <c r="AA10" s="80">
        <f>[1]节奏总纲!AA10</f>
        <v>2.8625826776574964E-2</v>
      </c>
      <c r="AC10" s="80">
        <f>[1]节奏总纲!AC10</f>
        <v>7</v>
      </c>
      <c r="AD10" s="80">
        <f>[1]节奏总纲!AD10</f>
        <v>30</v>
      </c>
      <c r="AE10" s="80">
        <f>[1]节奏总纲!AE10</f>
        <v>31.718819483847451</v>
      </c>
      <c r="AF10" s="80">
        <f>[1]节奏总纲!AF10</f>
        <v>34.192155176139416</v>
      </c>
      <c r="AG10" s="80">
        <f>[1]节奏总纲!AG10</f>
        <v>38.19822972207853</v>
      </c>
      <c r="AH10" s="80">
        <f>[1]节奏总纲!AH10</f>
        <v>46.093186357957826</v>
      </c>
      <c r="AL10" s="80">
        <f>[1]节奏总纲!AL10</f>
        <v>7</v>
      </c>
      <c r="AM10" s="80">
        <f>[1]节奏总纲!AM10</f>
        <v>0.31141300609369982</v>
      </c>
      <c r="AN10" s="80">
        <f>[1]节奏总纲!AN10</f>
        <v>0.24913040487495985</v>
      </c>
      <c r="AO10" s="80">
        <f>[1]节奏总纲!AO10</f>
        <v>0.18684780365621989</v>
      </c>
      <c r="AP10" s="80">
        <f>[1]节奏总纲!AP10</f>
        <v>0.12456520243747993</v>
      </c>
      <c r="AQ10" s="80">
        <f>[1]节奏总纲!AQ10</f>
        <v>6.2282601218739964E-2</v>
      </c>
      <c r="AS10" s="80">
        <f>[1]节奏总纲!AS10</f>
        <v>7</v>
      </c>
      <c r="AT10" s="80">
        <f>[1]节奏总纲!AT10</f>
        <v>9.0855565394707877E-2</v>
      </c>
      <c r="AU10" s="80">
        <f>[1]节奏总纲!AU10</f>
        <v>7.2684452315766285E-2</v>
      </c>
      <c r="AV10" s="80">
        <f>[1]节奏总纲!AV10</f>
        <v>5.451333923682472E-2</v>
      </c>
      <c r="AW10" s="80">
        <f>[1]节奏总纲!AW10</f>
        <v>3.6342226157883142E-2</v>
      </c>
      <c r="AX10" s="80">
        <f>[1]节奏总纲!AX10</f>
        <v>1.8171113078941571E-2</v>
      </c>
      <c r="AY10" s="14"/>
      <c r="AZ10" s="80">
        <f>[1]节奏总纲!AZ10</f>
        <v>7</v>
      </c>
      <c r="BA10" s="80">
        <f>[1]节奏总纲!BA10</f>
        <v>21.627432338833255</v>
      </c>
      <c r="BB10" s="80">
        <f>[1]节奏总纲!BB10</f>
        <v>22.938628095451385</v>
      </c>
      <c r="BC10" s="80">
        <f>[1]节奏总纲!BC10</f>
        <v>24.619152272059132</v>
      </c>
      <c r="BD10" s="80">
        <f>[1]节奏总纲!BD10</f>
        <v>27.059707353051884</v>
      </c>
      <c r="BE10" s="80">
        <f>[1]节奏总纲!BE10</f>
        <v>31.280110398778046</v>
      </c>
      <c r="BI10" s="80">
        <f>[1]节奏总纲!BI10</f>
        <v>7</v>
      </c>
      <c r="BJ10" s="80">
        <f>[1]节奏总纲!BJ10</f>
        <v>1.0666666666666669</v>
      </c>
      <c r="BK10" s="80">
        <f>[1]节奏总纲!BK10</f>
        <v>1.0880000000000003</v>
      </c>
      <c r="BL10" s="80">
        <f>[1]节奏总纲!BL10</f>
        <v>1.1306666666666669</v>
      </c>
      <c r="BM10" s="80">
        <f>[1]节奏总纲!BM10</f>
        <v>1.2160000000000002</v>
      </c>
      <c r="BN10" s="80">
        <f>[1]节奏总纲!BN10</f>
        <v>1.4933333333333336</v>
      </c>
      <c r="BP10" s="80">
        <f>[1]节奏总纲!BP10</f>
        <v>7</v>
      </c>
      <c r="BQ10" s="80">
        <f>[1]节奏总纲!BQ10</f>
        <v>3.9083908523902386</v>
      </c>
      <c r="BR10" s="80">
        <f>[1]节奏总纲!BR10</f>
        <v>3.7000938700170019</v>
      </c>
      <c r="BS10" s="80">
        <f>[1]节奏总纲!BS10</f>
        <v>3.4949550680198662</v>
      </c>
      <c r="BT10" s="80">
        <f>[1]节奏总纲!BT10</f>
        <v>3.2977452115900578</v>
      </c>
      <c r="BU10" s="80">
        <f>[1]节奏总纲!BU10</f>
        <v>3.1175616442680676</v>
      </c>
      <c r="BW10" s="80">
        <f>[1]节奏总纲!BW10</f>
        <v>7</v>
      </c>
      <c r="BX10" s="80">
        <f>[1]节奏总纲!BX10</f>
        <v>9.2992754060675331</v>
      </c>
      <c r="BY10" s="80">
        <f>[1]节奏总纲!BY10</f>
        <v>9.5403165281128111</v>
      </c>
      <c r="BZ10" s="80">
        <f>[1]节奏总纲!BZ10</f>
        <v>9.8205867658616608</v>
      </c>
      <c r="CA10" s="80">
        <f>[1]节奏总纲!CA10</f>
        <v>10.128686248037246</v>
      </c>
      <c r="CB10" s="80">
        <f>[1]节奏总纲!CB10</f>
        <v>10.460138723751793</v>
      </c>
      <c r="CC10" s="80">
        <f>[1]节奏总纲!CC10</f>
        <v>10.460138723751793</v>
      </c>
      <c r="CE10" s="80">
        <f>[1]节奏总纲!CE10</f>
        <v>33</v>
      </c>
      <c r="CF10" s="80">
        <f>[1]节奏总纲!CF10</f>
        <v>26</v>
      </c>
    </row>
    <row r="11" spans="2:84" x14ac:dyDescent="0.15">
      <c r="B11" s="80">
        <f>[1]节奏总纲!B11</f>
        <v>40</v>
      </c>
      <c r="C11" s="80">
        <f>[1]节奏总纲!C11</f>
        <v>15</v>
      </c>
      <c r="D11" s="80">
        <f>[1]节奏总纲!D11</f>
        <v>8</v>
      </c>
      <c r="F11" s="14">
        <v>9</v>
      </c>
      <c r="G11" s="80">
        <f>[1]节奏总纲!G11</f>
        <v>0.86606598307361482</v>
      </c>
      <c r="I11" s="80">
        <f>[1]节奏总纲!I11</f>
        <v>9</v>
      </c>
      <c r="J11" s="80">
        <f>[1]节奏总纲!J11</f>
        <v>0.57090651823243421</v>
      </c>
      <c r="K11" s="80">
        <f>[1]节奏总纲!K11</f>
        <v>0.46</v>
      </c>
      <c r="N11" s="73">
        <f>[1]节奏总纲!$N11</f>
        <v>16</v>
      </c>
      <c r="O11" s="80">
        <f>[1]节奏总纲!O11</f>
        <v>8</v>
      </c>
      <c r="P11" s="80">
        <f>[1]节奏总纲!P11</f>
        <v>0.74110112659224825</v>
      </c>
      <c r="Q11" s="80">
        <f>[1]节奏总纲!Q11</f>
        <v>0.63089938906798093</v>
      </c>
      <c r="R11" s="80">
        <f>[1]节奏总纲!R11</f>
        <v>0.50550507844857251</v>
      </c>
      <c r="S11" s="80">
        <f>[1]节奏总纲!S11</f>
        <v>0.36195379022765406</v>
      </c>
      <c r="T11" s="80">
        <f>[1]节奏总纲!T11</f>
        <v>0.19579891764567198</v>
      </c>
      <c r="U11" s="14">
        <v>1.6245047927124727</v>
      </c>
      <c r="V11" s="80">
        <f>[1]节奏总纲!V11</f>
        <v>8</v>
      </c>
      <c r="W11" s="80">
        <f>[1]节奏总纲!W11</f>
        <v>0.1165963338797773</v>
      </c>
      <c r="X11" s="80">
        <f>[1]节奏总纲!X11</f>
        <v>9.6760439861004577E-2</v>
      </c>
      <c r="Y11" s="80">
        <f>[1]节奏总纲!Y11</f>
        <v>7.4784122914781315E-2</v>
      </c>
      <c r="Z11" s="80">
        <f>[1]节奏总纲!Z11</f>
        <v>5.2449214959353452E-2</v>
      </c>
      <c r="AA11" s="80">
        <f>[1]节奏总纲!AA11</f>
        <v>2.8806336074357231E-2</v>
      </c>
      <c r="AC11" s="80">
        <f>[1]节奏总纲!AC11</f>
        <v>8</v>
      </c>
      <c r="AD11" s="80">
        <f>[1]节奏总纲!AD11</f>
        <v>31.691928656135214</v>
      </c>
      <c r="AE11" s="80">
        <f>[1]节奏总纲!AE11</f>
        <v>33.465251056098396</v>
      </c>
      <c r="AF11" s="80">
        <f>[1]节奏总纲!AF11</f>
        <v>35.930751746472978</v>
      </c>
      <c r="AG11" s="80">
        <f>[1]节奏总纲!AG11</f>
        <v>39.998279638578282</v>
      </c>
      <c r="AH11" s="80">
        <f>[1]节奏总纲!AH11</f>
        <v>48.067140183443534</v>
      </c>
      <c r="AL11" s="80">
        <f>[1]节奏总纲!AL11</f>
        <v>8</v>
      </c>
      <c r="AM11" s="80">
        <f>[1]节奏总纲!AM11</f>
        <v>0.42660095793436714</v>
      </c>
      <c r="AN11" s="80">
        <f>[1]节奏总纲!AN11</f>
        <v>0.34128076634749371</v>
      </c>
      <c r="AO11" s="80">
        <f>[1]节奏总纲!AO11</f>
        <v>0.25596057476062029</v>
      </c>
      <c r="AP11" s="80">
        <f>[1]节奏总纲!AP11</f>
        <v>0.17064038317374686</v>
      </c>
      <c r="AQ11" s="80">
        <f>[1]节奏总纲!AQ11</f>
        <v>8.5320191586873428E-2</v>
      </c>
      <c r="AS11" s="80">
        <f>[1]节奏总纲!AS11</f>
        <v>8</v>
      </c>
      <c r="AT11" s="80">
        <f>[1]节奏总纲!AT11</f>
        <v>0.11518795184066732</v>
      </c>
      <c r="AU11" s="80">
        <f>[1]节奏总纲!AU11</f>
        <v>9.2150361472533859E-2</v>
      </c>
      <c r="AV11" s="80">
        <f>[1]节奏总纲!AV11</f>
        <v>6.9112771104400395E-2</v>
      </c>
      <c r="AW11" s="80">
        <f>[1]节奏总纲!AW11</f>
        <v>4.607518073626693E-2</v>
      </c>
      <c r="AX11" s="80">
        <f>[1]节奏总纲!AX11</f>
        <v>2.3037590368133465E-2</v>
      </c>
      <c r="AY11" s="14"/>
      <c r="AZ11" s="80">
        <f>[1]节奏总纲!AZ11</f>
        <v>8</v>
      </c>
      <c r="BA11" s="80">
        <f>[1]节奏总纲!BA11</f>
        <v>22.400634983357783</v>
      </c>
      <c r="BB11" s="80">
        <f>[1]节奏总纲!BB11</f>
        <v>23.710496742673982</v>
      </c>
      <c r="BC11" s="80">
        <f>[1]节奏总纲!BC11</f>
        <v>25.412810862541733</v>
      </c>
      <c r="BD11" s="80">
        <f>[1]节奏总纲!BD11</f>
        <v>27.863030247590562</v>
      </c>
      <c r="BE11" s="80">
        <f>[1]节奏总纲!BE11</f>
        <v>32.113552950216736</v>
      </c>
      <c r="BI11" s="80">
        <f>[1]节奏总纲!BI11</f>
        <v>8</v>
      </c>
      <c r="BJ11" s="80">
        <f>[1]节奏总纲!BJ11</f>
        <v>1.1000000000000003</v>
      </c>
      <c r="BK11" s="80">
        <f>[1]节奏总纲!BK11</f>
        <v>1.1220000000000003</v>
      </c>
      <c r="BL11" s="80">
        <f>[1]节奏总纲!BL11</f>
        <v>1.1660000000000004</v>
      </c>
      <c r="BM11" s="80">
        <f>[1]节奏总纲!BM11</f>
        <v>1.2540000000000002</v>
      </c>
      <c r="BN11" s="80">
        <f>[1]节奏总纲!BN11</f>
        <v>1.5400000000000003</v>
      </c>
      <c r="BP11" s="80">
        <f>[1]节奏总纲!BP11</f>
        <v>8</v>
      </c>
      <c r="BQ11" s="80">
        <f>[1]节奏总纲!BQ11</f>
        <v>5.1220396939633002</v>
      </c>
      <c r="BR11" s="80">
        <f>[1]节奏总纲!BR11</f>
        <v>4.8616228494416447</v>
      </c>
      <c r="BS11" s="80">
        <f>[1]节奏总纲!BS11</f>
        <v>4.5815795834661612</v>
      </c>
      <c r="BT11" s="80">
        <f>[1]节奏总纲!BT11</f>
        <v>4.3105632736922681</v>
      </c>
      <c r="BU11" s="80">
        <f>[1]节奏总纲!BU11</f>
        <v>4.0494061619177515</v>
      </c>
      <c r="BW11" s="80">
        <f>[1]节奏总纲!BW11</f>
        <v>8</v>
      </c>
      <c r="BX11" s="80">
        <f>[1]节奏总纲!BX11</f>
        <v>9.9503115729287064</v>
      </c>
      <c r="BY11" s="80">
        <f>[1]节奏总纲!BY11</f>
        <v>10.209179596854964</v>
      </c>
      <c r="BZ11" s="80">
        <f>[1]节奏总纲!BZ11</f>
        <v>10.501003645853389</v>
      </c>
      <c r="CA11" s="80">
        <f>[1]节奏总纲!CA11</f>
        <v>10.838817158161019</v>
      </c>
      <c r="CB11" s="80">
        <f>[1]节奏总纲!CB11</f>
        <v>11.201197012273351</v>
      </c>
      <c r="CC11" s="80">
        <f>[1]节奏总纲!CC11</f>
        <v>11.201197012273351</v>
      </c>
      <c r="CE11" s="80">
        <f>[1]节奏总纲!CE11</f>
        <v>38</v>
      </c>
      <c r="CF11" s="80">
        <f>[1]节奏总纲!CF11</f>
        <v>28</v>
      </c>
    </row>
    <row r="12" spans="2:84" x14ac:dyDescent="0.15">
      <c r="B12" s="80">
        <f>[1]节奏总纲!B12</f>
        <v>50</v>
      </c>
      <c r="C12" s="80">
        <f>[1]节奏总纲!C12</f>
        <v>31</v>
      </c>
      <c r="D12" s="80">
        <f>[1]节奏总纲!D12</f>
        <v>16</v>
      </c>
      <c r="F12" s="14">
        <v>10</v>
      </c>
      <c r="G12" s="80">
        <f>[1]节奏总纲!G12</f>
        <v>1</v>
      </c>
      <c r="I12" s="80">
        <f>[1]节奏总纲!I12</f>
        <v>10</v>
      </c>
      <c r="J12" s="80">
        <f>[1]节奏总纲!J12</f>
        <v>0.75</v>
      </c>
      <c r="K12" s="80">
        <f>[1]节奏总纲!K12</f>
        <v>0.5</v>
      </c>
      <c r="N12" s="73">
        <f>[1]节奏总纲!$N12</f>
        <v>18</v>
      </c>
      <c r="O12" s="80">
        <f>[1]节奏总纲!O12</f>
        <v>9</v>
      </c>
      <c r="P12" s="80">
        <f>[1]节奏总纲!P12</f>
        <v>0.86606598307361482</v>
      </c>
      <c r="Q12" s="80">
        <f>[1]节奏总纲!Q12</f>
        <v>0.73702215159564621</v>
      </c>
      <c r="R12" s="80">
        <f>[1]节奏总纲!R12</f>
        <v>0.59282216541388932</v>
      </c>
      <c r="S12" s="80">
        <f>[1]节奏总纲!S12</f>
        <v>0.42766338244175101</v>
      </c>
      <c r="T12" s="80">
        <f>[1]节奏总纲!T12</f>
        <v>0.23193247026711403</v>
      </c>
      <c r="U12" s="14">
        <v>1.7411011265922494</v>
      </c>
      <c r="V12" s="80">
        <f>[1]节奏总纲!V12</f>
        <v>9</v>
      </c>
      <c r="W12" s="80">
        <f>[1]节奏总纲!W12</f>
        <v>0.12496485648136657</v>
      </c>
      <c r="X12" s="80">
        <f>[1]节奏总纲!X12</f>
        <v>0.10612276252766528</v>
      </c>
      <c r="Y12" s="80">
        <f>[1]节奏总纲!Y12</f>
        <v>8.7317086965316815E-2</v>
      </c>
      <c r="Z12" s="80">
        <f>[1]节奏总纲!Z12</f>
        <v>6.5709592214096946E-2</v>
      </c>
      <c r="AA12" s="80">
        <f>[1]节奏总纲!AA12</f>
        <v>3.613355262144205E-2</v>
      </c>
      <c r="AC12" s="80">
        <f>[1]节奏总纲!AC12</f>
        <v>9</v>
      </c>
      <c r="AD12" s="80">
        <f>[1]节奏总纲!AD12</f>
        <v>33.213386604241784</v>
      </c>
      <c r="AE12" s="80">
        <f>[1]节奏总纲!AE12</f>
        <v>34.992730785174565</v>
      </c>
      <c r="AF12" s="80">
        <f>[1]节奏总纲!AF12</f>
        <v>37.510565846691456</v>
      </c>
      <c r="AG12" s="80">
        <f>[1]节奏总纲!AG12</f>
        <v>41.534743419557365</v>
      </c>
      <c r="AH12" s="80">
        <f>[1]节奏总纲!AH12</f>
        <v>49.706056771838036</v>
      </c>
      <c r="AL12" s="80">
        <f>[1]节奏总纲!AL12</f>
        <v>9</v>
      </c>
      <c r="AM12" s="80">
        <f>[1]节奏总纲!AM12</f>
        <v>0.57090651823243421</v>
      </c>
      <c r="AN12" s="80">
        <f>[1]节奏总纲!AN12</f>
        <v>0.45672521458594739</v>
      </c>
      <c r="AO12" s="80">
        <f>[1]节奏总纲!AO12</f>
        <v>0.34254391093946052</v>
      </c>
      <c r="AP12" s="80">
        <f>[1]节奏总纲!AP12</f>
        <v>0.2283626072929737</v>
      </c>
      <c r="AQ12" s="80">
        <f>[1]节奏总纲!AQ12</f>
        <v>0.11418130364648685</v>
      </c>
      <c r="AS12" s="80">
        <f>[1]节奏总纲!AS12</f>
        <v>9</v>
      </c>
      <c r="AT12" s="80">
        <f>[1]节奏总纲!AT12</f>
        <v>0.14430556029806707</v>
      </c>
      <c r="AU12" s="80">
        <f>[1]节奏总纲!AU12</f>
        <v>0.11544444823845368</v>
      </c>
      <c r="AV12" s="80">
        <f>[1]节奏总纲!AV12</f>
        <v>8.6583336178840231E-2</v>
      </c>
      <c r="AW12" s="80">
        <f>[1]节奏总纲!AW12</f>
        <v>5.7722224119226839E-2</v>
      </c>
      <c r="AX12" s="80">
        <f>[1]节奏总纲!AX12</f>
        <v>2.886111205961342E-2</v>
      </c>
      <c r="AY12" s="14"/>
      <c r="AZ12" s="80">
        <f>[1]节奏总纲!AZ12</f>
        <v>9</v>
      </c>
      <c r="BA12" s="80">
        <f>[1]节奏总纲!BA12</f>
        <v>23.100336713798686</v>
      </c>
      <c r="BB12" s="80">
        <f>[1]节奏总纲!BB12</f>
        <v>24.402761517547276</v>
      </c>
      <c r="BC12" s="80">
        <f>[1]节奏总纲!BC12</f>
        <v>26.127796402772656</v>
      </c>
      <c r="BD12" s="80">
        <f>[1]节奏总纲!BD12</f>
        <v>28.568390277483555</v>
      </c>
      <c r="BE12" s="80">
        <f>[1]节奏总纲!BE12</f>
        <v>32.842201900114915</v>
      </c>
      <c r="BI12" s="80">
        <f>[1]节奏总纲!BI12</f>
        <v>9</v>
      </c>
      <c r="BJ12" s="80">
        <f>[1]节奏总纲!BJ12</f>
        <v>1.1333333333333337</v>
      </c>
      <c r="BK12" s="80">
        <f>[1]节奏总纲!BK12</f>
        <v>1.1560000000000004</v>
      </c>
      <c r="BL12" s="80">
        <f>[1]节奏总纲!BL12</f>
        <v>1.2013333333333338</v>
      </c>
      <c r="BM12" s="80">
        <f>[1]节奏总纲!BM12</f>
        <v>1.2920000000000003</v>
      </c>
      <c r="BN12" s="80">
        <f>[1]节奏总纲!BN12</f>
        <v>1.5866666666666671</v>
      </c>
      <c r="BP12" s="80">
        <f>[1]节奏总纲!BP12</f>
        <v>9</v>
      </c>
      <c r="BQ12" s="80">
        <f>[1]节奏总纲!BQ12</f>
        <v>6.5073154848533106</v>
      </c>
      <c r="BR12" s="80">
        <f>[1]节奏总纲!BR12</f>
        <v>6.182955000821134</v>
      </c>
      <c r="BS12" s="80">
        <f>[1]节奏总纲!BS12</f>
        <v>5.8458242478885518</v>
      </c>
      <c r="BT12" s="80">
        <f>[1]节奏总纲!BT12</f>
        <v>5.4937555014634736</v>
      </c>
      <c r="BU12" s="80">
        <f>[1]节奏总纲!BU12</f>
        <v>5.1616447031846953</v>
      </c>
      <c r="BW12" s="80">
        <f>[1]节奏总纲!BW12</f>
        <v>9</v>
      </c>
      <c r="BX12" s="80">
        <f>[1]节奏总纲!BX12</f>
        <v>10.62858551654854</v>
      </c>
      <c r="BY12" s="80">
        <f>[1]节奏总纲!BY12</f>
        <v>10.92759887154785</v>
      </c>
      <c r="BZ12" s="80">
        <f>[1]节奏总纲!BZ12</f>
        <v>11.242219885173299</v>
      </c>
      <c r="CA12" s="80">
        <f>[1]节奏总纲!CA12</f>
        <v>11.610247668732617</v>
      </c>
      <c r="CB12" s="80">
        <f>[1]节奏总纲!CB12</f>
        <v>12.017497952687538</v>
      </c>
      <c r="CC12" s="80">
        <f>[1]节奏总纲!CC12</f>
        <v>12.017497952687538</v>
      </c>
      <c r="CE12" s="80">
        <f>[1]节奏总纲!CE12</f>
        <v>43</v>
      </c>
      <c r="CF12" s="80">
        <f>[1]节奏总纲!CF12</f>
        <v>30</v>
      </c>
    </row>
    <row r="13" spans="2:84" x14ac:dyDescent="0.15">
      <c r="B13" s="80">
        <f>[1]节奏总纲!B13</f>
        <v>60</v>
      </c>
      <c r="C13" s="80">
        <f>[1]节奏总纲!C13</f>
        <v>63</v>
      </c>
      <c r="D13" s="80">
        <f>[1]节奏总纲!D13</f>
        <v>32</v>
      </c>
      <c r="F13" s="14">
        <v>11</v>
      </c>
      <c r="G13" s="80">
        <f>[1]节奏总纲!G13</f>
        <v>1.1435469250725863</v>
      </c>
      <c r="I13" s="80">
        <f>[1]节奏总纲!I13</f>
        <v>11</v>
      </c>
      <c r="J13" s="80">
        <f>[1]节奏总纲!J13</f>
        <v>0.93464628919691628</v>
      </c>
      <c r="K13" s="80">
        <f>[1]节奏总纲!K13</f>
        <v>0.52</v>
      </c>
      <c r="N13" s="73">
        <f>[1]节奏总纲!$N13</f>
        <v>20</v>
      </c>
      <c r="O13" s="80">
        <f>[1]节奏总纲!O13</f>
        <v>10</v>
      </c>
      <c r="P13" s="80">
        <f>[1]节奏总纲!P13</f>
        <v>1</v>
      </c>
      <c r="Q13" s="80">
        <f>[1]节奏总纲!Q13</f>
        <v>0.8548</v>
      </c>
      <c r="R13" s="80">
        <f>[1]节奏总纲!R13</f>
        <v>0.6895</v>
      </c>
      <c r="S13" s="80">
        <f>[1]节奏总纲!S13</f>
        <v>0.49980000000000002</v>
      </c>
      <c r="T13" s="80">
        <f>[1]节奏总纲!T13</f>
        <v>0.2732</v>
      </c>
      <c r="U13" s="14">
        <v>1.8660659830736159</v>
      </c>
      <c r="V13" s="80">
        <f>[1]节奏总纲!V13</f>
        <v>10</v>
      </c>
      <c r="W13" s="80">
        <f>[1]节奏总纲!W13</f>
        <v>0.13393401692638518</v>
      </c>
      <c r="X13" s="80">
        <f>[1]节奏总纲!X13</f>
        <v>0.11777784840435379</v>
      </c>
      <c r="Y13" s="80">
        <f>[1]节奏总纲!Y13</f>
        <v>9.6677834586110678E-2</v>
      </c>
      <c r="Z13" s="80">
        <f>[1]节奏总纲!Z13</f>
        <v>7.2136617558249017E-2</v>
      </c>
      <c r="AA13" s="80">
        <f>[1]节奏总纲!AA13</f>
        <v>4.1267529732885971E-2</v>
      </c>
      <c r="AC13" s="80">
        <f>[1]节奏总纲!AC13</f>
        <v>10</v>
      </c>
      <c r="AD13" s="80">
        <f>[1]节奏总纲!AD13</f>
        <v>34.585942742481357</v>
      </c>
      <c r="AE13" s="80">
        <f>[1]节奏总纲!AE13</f>
        <v>36.36169634498642</v>
      </c>
      <c r="AF13" s="80">
        <f>[1]节奏总纲!AF13</f>
        <v>38.977035507933373</v>
      </c>
      <c r="AG13" s="80">
        <f>[1]节奏总纲!AG13</f>
        <v>42.970748198558951</v>
      </c>
      <c r="AH13" s="80">
        <f>[1]节奏总纲!AH13</f>
        <v>51.212821897464167</v>
      </c>
      <c r="AL13" s="80">
        <f>[1]节奏总纲!AL13</f>
        <v>10</v>
      </c>
      <c r="AM13" s="80">
        <f>[1]节奏总纲!AM13</f>
        <v>0.75</v>
      </c>
      <c r="AN13" s="80">
        <f>[1]节奏总纲!AN13</f>
        <v>0.60000000000000009</v>
      </c>
      <c r="AO13" s="80">
        <f>[1]节奏总纲!AO13</f>
        <v>0.44999999999999996</v>
      </c>
      <c r="AP13" s="80">
        <f>[1]节奏总纲!AP13</f>
        <v>0.30000000000000004</v>
      </c>
      <c r="AQ13" s="80">
        <f>[1]节奏总纲!AQ13</f>
        <v>0.15000000000000002</v>
      </c>
      <c r="AS13" s="80">
        <f>[1]节奏总纲!AS13</f>
        <v>10</v>
      </c>
      <c r="AT13" s="80">
        <f>[1]节奏总纲!AT13</f>
        <v>0.17909348176756579</v>
      </c>
      <c r="AU13" s="80">
        <f>[1]节奏总纲!AU13</f>
        <v>0.1432747854140527</v>
      </c>
      <c r="AV13" s="80">
        <f>[1]节奏总纲!AV13</f>
        <v>0.10745608906053944</v>
      </c>
      <c r="AW13" s="80">
        <f>[1]节奏总纲!AW13</f>
        <v>7.1637392707026348E-2</v>
      </c>
      <c r="AX13" s="80">
        <f>[1]节奏总纲!AX13</f>
        <v>3.5818696353513174E-2</v>
      </c>
      <c r="AY13" s="14"/>
      <c r="AZ13" s="80">
        <f>[1]节奏总纲!AZ13</f>
        <v>10</v>
      </c>
      <c r="BA13" s="80">
        <f>[1]节奏总纲!BA13</f>
        <v>23.710496742673982</v>
      </c>
      <c r="BB13" s="80">
        <f>[1]节奏总纲!BB13</f>
        <v>25.044229735272328</v>
      </c>
      <c r="BC13" s="80">
        <f>[1]节奏总纲!BC13</f>
        <v>26.755953543357073</v>
      </c>
      <c r="BD13" s="80">
        <f>[1]节奏总纲!BD13</f>
        <v>29.216428548527322</v>
      </c>
      <c r="BE13" s="80">
        <f>[1]节奏总纲!BE13</f>
        <v>33.487933395889513</v>
      </c>
      <c r="BI13" s="80">
        <f>[1]节奏总纲!BI13</f>
        <v>10</v>
      </c>
      <c r="BJ13" s="80">
        <f>[1]节奏总纲!BJ13</f>
        <v>1.1666666666666672</v>
      </c>
      <c r="BK13" s="80">
        <f>[1]节奏总纲!BK13</f>
        <v>1.1900000000000006</v>
      </c>
      <c r="BL13" s="80">
        <f>[1]节奏总纲!BL13</f>
        <v>1.2366666666666672</v>
      </c>
      <c r="BM13" s="80">
        <f>[1]节奏总纲!BM13</f>
        <v>1.3300000000000005</v>
      </c>
      <c r="BN13" s="80">
        <f>[1]节奏总纲!BN13</f>
        <v>1.633333333333334</v>
      </c>
      <c r="BP13" s="80">
        <f>[1]节奏总纲!BP13</f>
        <v>10</v>
      </c>
      <c r="BQ13" s="80">
        <f>[1]节奏总纲!BQ13</f>
        <v>8.071211008105136</v>
      </c>
      <c r="BR13" s="80">
        <f>[1]节奏总纲!BR13</f>
        <v>7.6806609280366285</v>
      </c>
      <c r="BS13" s="80">
        <f>[1]节奏总纲!BS13</f>
        <v>7.2577959560771719</v>
      </c>
      <c r="BT13" s="80">
        <f>[1]节奏总纲!BT13</f>
        <v>6.8275081581253696</v>
      </c>
      <c r="BU13" s="80">
        <f>[1]节奏总纲!BU13</f>
        <v>6.4063898414553373</v>
      </c>
      <c r="BW13" s="80">
        <f>[1]节奏总纲!BW13</f>
        <v>10</v>
      </c>
      <c r="BX13" s="80">
        <f>[1]节奏总纲!BX13</f>
        <v>11.296493250964016</v>
      </c>
      <c r="BY13" s="80">
        <f>[1]节奏总纲!BY13</f>
        <v>11.607260419981094</v>
      </c>
      <c r="BZ13" s="80">
        <f>[1]节奏总纲!BZ13</f>
        <v>11.973224677412396</v>
      </c>
      <c r="CA13" s="80">
        <f>[1]节奏总纲!CA13</f>
        <v>12.359692277800681</v>
      </c>
      <c r="CB13" s="80">
        <f>[1]节奏总纲!CB13</f>
        <v>12.803444306803474</v>
      </c>
      <c r="CC13" s="80">
        <f>[1]节奏总纲!CC13</f>
        <v>12.803444306803474</v>
      </c>
      <c r="CE13" s="80">
        <f>[1]节奏总纲!CE13</f>
        <v>48</v>
      </c>
      <c r="CF13" s="80">
        <f>[1]节奏总纲!CF13</f>
        <v>33</v>
      </c>
    </row>
    <row r="14" spans="2:84" x14ac:dyDescent="0.15">
      <c r="B14" s="80">
        <f>[1]节奏总纲!B14</f>
        <v>70</v>
      </c>
      <c r="C14" s="80">
        <f>[1]节奏总纲!C14</f>
        <v>127</v>
      </c>
      <c r="D14" s="80">
        <f>[1]节奏总纲!D14</f>
        <v>64</v>
      </c>
      <c r="F14" s="14">
        <v>12</v>
      </c>
      <c r="G14" s="80">
        <f>[1]节奏总纲!G14</f>
        <v>1.2973967099940702</v>
      </c>
      <c r="I14" s="80">
        <f>[1]节奏总纲!I14</f>
        <v>12</v>
      </c>
      <c r="J14" s="80">
        <f>[1]节奏总纲!J14</f>
        <v>1.1550685436347259</v>
      </c>
      <c r="K14" s="80">
        <f>[1]节奏总纲!K14</f>
        <v>0.54</v>
      </c>
      <c r="N14" s="73">
        <f>[1]节奏总纲!$N14</f>
        <v>21</v>
      </c>
      <c r="O14" s="80">
        <f>[1]节奏总纲!O14</f>
        <v>11</v>
      </c>
      <c r="P14" s="80">
        <f>[1]节奏总纲!P14</f>
        <v>1.1435469250725863</v>
      </c>
      <c r="Q14" s="80">
        <f>[1]节奏总纲!Q14</f>
        <v>0.98036277886472811</v>
      </c>
      <c r="R14" s="80">
        <f>[1]节奏总纲!R14</f>
        <v>0.79453640354043287</v>
      </c>
      <c r="S14" s="80">
        <f>[1]节奏总纲!S14</f>
        <v>0.57577587677404707</v>
      </c>
      <c r="T14" s="80">
        <f>[1]节奏总纲!T14</f>
        <v>0.31767733578516444</v>
      </c>
      <c r="U14" s="14">
        <v>2</v>
      </c>
      <c r="V14" s="80">
        <f>[1]节奏总纲!V14</f>
        <v>11</v>
      </c>
      <c r="W14" s="80">
        <f>[1]节奏总纲!W14</f>
        <v>0.14354692507258626</v>
      </c>
      <c r="X14" s="80">
        <f>[1]节奏总纲!X14</f>
        <v>0.12556277886472811</v>
      </c>
      <c r="Y14" s="80">
        <f>[1]节奏总纲!Y14</f>
        <v>0.10503640354043287</v>
      </c>
      <c r="Z14" s="80">
        <f>[1]节奏总纲!Z14</f>
        <v>7.5975876774047046E-2</v>
      </c>
      <c r="AA14" s="80">
        <f>[1]节奏总纲!AA14</f>
        <v>4.447733578516444E-2</v>
      </c>
      <c r="AC14" s="80">
        <f>[1]节奏总纲!AC14</f>
        <v>11</v>
      </c>
      <c r="AD14" s="80">
        <f>[1]节奏总纲!AD14</f>
        <v>35.845161563010116</v>
      </c>
      <c r="AE14" s="80">
        <f>[1]节奏总纲!AE14</f>
        <v>37.6388925299823</v>
      </c>
      <c r="AF14" s="80">
        <f>[1]节奏总纲!AF14</f>
        <v>40.259528204263837</v>
      </c>
      <c r="AG14" s="80">
        <f>[1]节奏总纲!AG14</f>
        <v>44.288230531994081</v>
      </c>
      <c r="AH14" s="80">
        <f>[1]节奏总纲!AH14</f>
        <v>52.559419343629337</v>
      </c>
      <c r="AL14" s="80">
        <f>[1]节奏总纲!AL14</f>
        <v>11</v>
      </c>
      <c r="AM14" s="80">
        <f>[1]节奏总纲!AM14</f>
        <v>0.93464628919691628</v>
      </c>
      <c r="AN14" s="80">
        <f>[1]节奏总纲!AN14</f>
        <v>0.74771703135753309</v>
      </c>
      <c r="AO14" s="80">
        <f>[1]节奏总纲!AO14</f>
        <v>0.56078777351814979</v>
      </c>
      <c r="AP14" s="80">
        <f>[1]节奏总纲!AP14</f>
        <v>0.37385851567876655</v>
      </c>
      <c r="AQ14" s="80">
        <f>[1]节奏总纲!AQ14</f>
        <v>0.18692925783938327</v>
      </c>
      <c r="AS14" s="80">
        <f>[1]节奏总纲!AS14</f>
        <v>11</v>
      </c>
      <c r="AT14" s="80">
        <f>[1]节奏总纲!AT14</f>
        <v>0.18464628919691628</v>
      </c>
      <c r="AU14" s="80">
        <f>[1]节奏总纲!AU14</f>
        <v>0.147717031357533</v>
      </c>
      <c r="AV14" s="80">
        <f>[1]节奏总纲!AV14</f>
        <v>0.11078777351814983</v>
      </c>
      <c r="AW14" s="80">
        <f>[1]节奏总纲!AW14</f>
        <v>7.3858515678766501E-2</v>
      </c>
      <c r="AX14" s="80">
        <f>[1]节奏总纲!AX14</f>
        <v>3.692925783938325E-2</v>
      </c>
      <c r="AY14" s="14"/>
      <c r="AZ14" s="80">
        <f>[1]节奏总纲!AZ14</f>
        <v>11</v>
      </c>
      <c r="BA14" s="80">
        <f>[1]节奏总纲!BA14</f>
        <v>24.272927064840161</v>
      </c>
      <c r="BB14" s="80">
        <f>[1]节奏总纲!BB14</f>
        <v>25.597101426176433</v>
      </c>
      <c r="BC14" s="80">
        <f>[1]节奏总纲!BC14</f>
        <v>27.327481651231444</v>
      </c>
      <c r="BD14" s="80">
        <f>[1]节奏总纲!BD14</f>
        <v>29.80118336305917</v>
      </c>
      <c r="BE14" s="80">
        <f>[1]节奏总纲!BE14</f>
        <v>34.09469189131628</v>
      </c>
      <c r="BI14" s="80">
        <f>[1]节奏总纲!BI14</f>
        <v>11</v>
      </c>
      <c r="BJ14" s="80">
        <f>[1]节奏总纲!BJ14</f>
        <v>1.2000000000000006</v>
      </c>
      <c r="BK14" s="80">
        <f>[1]节奏总纲!BK14</f>
        <v>1.2240000000000006</v>
      </c>
      <c r="BL14" s="80">
        <f>[1]节奏总纲!BL14</f>
        <v>1.2720000000000007</v>
      </c>
      <c r="BM14" s="80">
        <f>[1]节奏总纲!BM14</f>
        <v>1.3680000000000005</v>
      </c>
      <c r="BN14" s="80">
        <f>[1]节奏总纲!BN14</f>
        <v>1.6800000000000008</v>
      </c>
      <c r="BP14" s="80">
        <f>[1]节奏总纲!BP14</f>
        <v>11</v>
      </c>
      <c r="BQ14" s="80">
        <f>[1]节奏总纲!BQ14</f>
        <v>9.5120454660969038</v>
      </c>
      <c r="BR14" s="80">
        <f>[1]节奏总纲!BR14</f>
        <v>9.0908055284315381</v>
      </c>
      <c r="BS14" s="80">
        <f>[1]节奏总纲!BS14</f>
        <v>8.6331257373661145</v>
      </c>
      <c r="BT14" s="80">
        <f>[1]节奏总纲!BT14</f>
        <v>8.1811718053632738</v>
      </c>
      <c r="BU14" s="80">
        <f>[1]节奏总纲!BU14</f>
        <v>7.6920934414083888</v>
      </c>
      <c r="BW14" s="80">
        <f>[1]节奏总纲!BW14</f>
        <v>11</v>
      </c>
      <c r="BX14" s="80">
        <f>[1]节奏总纲!BX14</f>
        <v>11.947729331634296</v>
      </c>
      <c r="BY14" s="80">
        <f>[1]节奏总纲!BY14</f>
        <v>12.268098330256127</v>
      </c>
      <c r="BZ14" s="80">
        <f>[1]节奏总纲!BZ14</f>
        <v>12.644330976574002</v>
      </c>
      <c r="CA14" s="80">
        <f>[1]节奏总纲!CA14</f>
        <v>13.069974059992543</v>
      </c>
      <c r="CB14" s="80">
        <f>[1]节奏总纲!CB14</f>
        <v>13.547253897167892</v>
      </c>
      <c r="CC14" s="80">
        <f>[1]节奏总纲!CC14</f>
        <v>13.547253897167892</v>
      </c>
      <c r="CE14" s="80">
        <f>[1]节奏总纲!CE14</f>
        <v>53</v>
      </c>
      <c r="CF14" s="80">
        <f>[1]节奏总纲!CF14</f>
        <v>35</v>
      </c>
    </row>
    <row r="15" spans="2:84" x14ac:dyDescent="0.15">
      <c r="B15" s="80">
        <f>[1]节奏总纲!B15</f>
        <v>80</v>
      </c>
      <c r="C15" s="80">
        <f>[1]节奏总纲!C15</f>
        <v>255</v>
      </c>
      <c r="D15" s="80">
        <f>[1]节奏总纲!D15</f>
        <v>128</v>
      </c>
      <c r="F15" s="14">
        <v>13</v>
      </c>
      <c r="G15" s="80">
        <f>[1]节奏总纲!G15</f>
        <v>1.4622888266898326</v>
      </c>
      <c r="I15" s="80">
        <f>[1]节奏总纲!I15</f>
        <v>13</v>
      </c>
      <c r="J15" s="80">
        <f>[1]节奏总纲!J15</f>
        <v>1.417602554491646</v>
      </c>
      <c r="K15" s="80">
        <f>[1]节奏总纲!K15</f>
        <v>0.56000000000000005</v>
      </c>
      <c r="N15" s="73">
        <f>[1]节奏总纲!$N15</f>
        <v>22</v>
      </c>
      <c r="O15" s="80">
        <f>[1]节奏总纲!O15</f>
        <v>12</v>
      </c>
      <c r="P15" s="80">
        <f>[1]节奏总纲!P15</f>
        <v>1.2973967099940702</v>
      </c>
      <c r="Q15" s="80">
        <f>[1]节奏总纲!Q15</f>
        <v>1.1126474184909145</v>
      </c>
      <c r="R15" s="80">
        <f>[1]节奏总纲!R15</f>
        <v>0.9058423829178599</v>
      </c>
      <c r="S15" s="80">
        <f>[1]节奏总纲!S15</f>
        <v>0.66219128078097333</v>
      </c>
      <c r="T15" s="80">
        <f>[1]节奏总纲!T15</f>
        <v>0.36560639287632896</v>
      </c>
      <c r="U15" s="14">
        <v>2.1435469250725907</v>
      </c>
      <c r="V15" s="80">
        <f>[1]节奏总纲!V15</f>
        <v>12</v>
      </c>
      <c r="W15" s="80">
        <f>[1]节奏总纲!W15</f>
        <v>0.15384978492148393</v>
      </c>
      <c r="X15" s="80">
        <f>[1]节奏总纲!X15</f>
        <v>0.13228463962618642</v>
      </c>
      <c r="Y15" s="80">
        <f>[1]节奏总纲!Y15</f>
        <v>0.11130597937742703</v>
      </c>
      <c r="Z15" s="80">
        <f>[1]节奏总纲!Z15</f>
        <v>8.6415404006926266E-2</v>
      </c>
      <c r="AA15" s="80">
        <f>[1]节奏总纲!AA15</f>
        <v>4.7929057091164518E-2</v>
      </c>
      <c r="AC15" s="80">
        <f>[1]节奏总纲!AC15</f>
        <v>12</v>
      </c>
      <c r="AD15" s="80">
        <f>[1]节奏总纲!AD15</f>
        <v>37.004247194324648</v>
      </c>
      <c r="AE15" s="80">
        <f>[1]节奏总纲!AE15</f>
        <v>38.827998824669805</v>
      </c>
      <c r="AF15" s="80">
        <f>[1]节奏总纲!AF15</f>
        <v>41.408320762540754</v>
      </c>
      <c r="AG15" s="80">
        <f>[1]节奏总纲!AG15</f>
        <v>45.500930067545958</v>
      </c>
      <c r="AH15" s="80">
        <f>[1]节奏总纲!AH15</f>
        <v>53.855547243088772</v>
      </c>
      <c r="AL15" s="80">
        <f>[1]节奏总纲!AL15</f>
        <v>12</v>
      </c>
      <c r="AM15" s="80">
        <f>[1]节奏总纲!AM15</f>
        <v>1.1550685436347259</v>
      </c>
      <c r="AN15" s="80">
        <f>[1]节奏总纲!AN15</f>
        <v>0.92405483490778073</v>
      </c>
      <c r="AO15" s="80">
        <f>[1]节奏总纲!AO15</f>
        <v>0.69304112618083547</v>
      </c>
      <c r="AP15" s="80">
        <f>[1]节奏总纲!AP15</f>
        <v>0.46202741745389037</v>
      </c>
      <c r="AQ15" s="80">
        <f>[1]节奏总纲!AQ15</f>
        <v>0.23101370872694518</v>
      </c>
      <c r="AS15" s="80">
        <f>[1]节奏总纲!AS15</f>
        <v>12</v>
      </c>
      <c r="AT15" s="80">
        <f>[1]节奏总纲!AT15</f>
        <v>0.22042225443780961</v>
      </c>
      <c r="AU15" s="80">
        <f>[1]节奏总纲!AU15</f>
        <v>0.17633780355024764</v>
      </c>
      <c r="AV15" s="80">
        <f>[1]节奏总纲!AV15</f>
        <v>0.13225335266268567</v>
      </c>
      <c r="AW15" s="80">
        <f>[1]节奏总纲!AW15</f>
        <v>8.816890177512382E-2</v>
      </c>
      <c r="AX15" s="80">
        <f>[1]节奏总纲!AX15</f>
        <v>4.408445088756191E-2</v>
      </c>
      <c r="AY15" s="14"/>
      <c r="AZ15" s="80">
        <f>[1]节奏总纲!AZ15</f>
        <v>12</v>
      </c>
      <c r="BA15" s="80">
        <f>[1]节奏总纲!BA15</f>
        <v>24.792264875668618</v>
      </c>
      <c r="BB15" s="80">
        <f>[1]节奏总纲!BB15</f>
        <v>26.127796402772656</v>
      </c>
      <c r="BC15" s="80">
        <f>[1]节奏总纲!BC15</f>
        <v>27.863030247590562</v>
      </c>
      <c r="BD15" s="80">
        <f>[1]节奏总纲!BD15</f>
        <v>30.329493925593439</v>
      </c>
      <c r="BE15" s="80">
        <f>[1]节奏总纲!BE15</f>
        <v>34.627226072894942</v>
      </c>
      <c r="BI15" s="80">
        <f>[1]节奏总纲!BI15</f>
        <v>12</v>
      </c>
      <c r="BJ15" s="80">
        <f>[1]节奏总纲!BJ15</f>
        <v>1.2333333333333341</v>
      </c>
      <c r="BK15" s="80">
        <f>[1]节奏总纲!BK15</f>
        <v>1.2580000000000007</v>
      </c>
      <c r="BL15" s="80">
        <f>[1]节奏总纲!BL15</f>
        <v>1.3073333333333341</v>
      </c>
      <c r="BM15" s="80">
        <f>[1]节奏总纲!BM15</f>
        <v>1.4060000000000008</v>
      </c>
      <c r="BN15" s="80">
        <f>[1]节奏总纲!BN15</f>
        <v>1.7266666666666677</v>
      </c>
      <c r="BP15" s="80">
        <f>[1]节奏总纲!BP15</f>
        <v>12</v>
      </c>
      <c r="BQ15" s="80">
        <f>[1]节奏总纲!BQ15</f>
        <v>11.074888753130331</v>
      </c>
      <c r="BR15" s="80">
        <f>[1]节奏总纲!BR15</f>
        <v>10.551555449265667</v>
      </c>
      <c r="BS15" s="80">
        <f>[1]节奏总纲!BS15</f>
        <v>10.033713322824047</v>
      </c>
      <c r="BT15" s="80">
        <f>[1]节奏总纲!BT15</f>
        <v>9.4763743598650301</v>
      </c>
      <c r="BU15" s="80">
        <f>[1]节奏总纲!BU15</f>
        <v>8.9745731744178503</v>
      </c>
      <c r="BW15" s="80">
        <f>[1]节奏总纲!BW15</f>
        <v>12</v>
      </c>
      <c r="BX15" s="80">
        <f>[1]节奏总纲!BX15</f>
        <v>12.542132297048981</v>
      </c>
      <c r="BY15" s="80">
        <f>[1]节奏总纲!BY15</f>
        <v>12.897943579612605</v>
      </c>
      <c r="BZ15" s="80">
        <f>[1]节奏总纲!BZ15</f>
        <v>13.295232951964469</v>
      </c>
      <c r="CA15" s="80">
        <f>[1]节奏总纲!CA15</f>
        <v>13.76223932139796</v>
      </c>
      <c r="CB15" s="80">
        <f>[1]节奏总纲!CB15</f>
        <v>14.265591764569512</v>
      </c>
      <c r="CC15" s="80">
        <f>[1]节奏总纲!CC15</f>
        <v>14.265591764569512</v>
      </c>
      <c r="CE15" s="80">
        <f>[1]节奏总纲!CE15</f>
        <v>58</v>
      </c>
      <c r="CF15" s="80">
        <f>[1]节奏总纲!CF15</f>
        <v>37</v>
      </c>
    </row>
    <row r="16" spans="2:84" x14ac:dyDescent="0.15">
      <c r="B16" s="80">
        <f>[1]节奏总纲!B16</f>
        <v>90</v>
      </c>
      <c r="C16" s="80">
        <f>[1]节奏总纲!C16</f>
        <v>511</v>
      </c>
      <c r="D16" s="80">
        <f>[1]节奏总纲!D16</f>
        <v>256</v>
      </c>
      <c r="F16" s="14">
        <v>14</v>
      </c>
      <c r="G16" s="80">
        <f>[1]节奏总纲!G16</f>
        <v>1.6390158215457884</v>
      </c>
      <c r="I16" s="80">
        <f>[1]节奏总纲!I16</f>
        <v>14</v>
      </c>
      <c r="J16" s="80">
        <f>[1]节奏总纲!J16</f>
        <v>1.7296773068470075</v>
      </c>
      <c r="K16" s="80">
        <f>[1]节奏总纲!K16</f>
        <v>0.57999999999999996</v>
      </c>
      <c r="N16" s="73">
        <f>[1]节奏总纲!$N16</f>
        <v>23</v>
      </c>
      <c r="O16" s="80">
        <f>[1]节奏总纲!O16</f>
        <v>13</v>
      </c>
      <c r="P16" s="80">
        <f>[1]节奏总纲!P16</f>
        <v>1.4622888266898326</v>
      </c>
      <c r="Q16" s="80">
        <f>[1]节奏总纲!Q16</f>
        <v>1.2628326307293396</v>
      </c>
      <c r="R16" s="80">
        <f>[1]节奏总纲!R16</f>
        <v>1.0294513339896421</v>
      </c>
      <c r="S16" s="80">
        <f>[1]节奏总纲!S16</f>
        <v>0.75556463675063656</v>
      </c>
      <c r="T16" s="80">
        <f>[1]节奏总纲!T16</f>
        <v>0.41865329108129906</v>
      </c>
      <c r="U16" s="14">
        <v>2.2973967099940693</v>
      </c>
      <c r="V16" s="80">
        <f>[1]节奏总纲!V16</f>
        <v>13</v>
      </c>
      <c r="W16" s="80">
        <f>[1]节奏总纲!W16</f>
        <v>0.16489211669576243</v>
      </c>
      <c r="X16" s="80">
        <f>[1]节奏总纲!X16</f>
        <v>0.15018521223842507</v>
      </c>
      <c r="Y16" s="80">
        <f>[1]节奏总纲!Y16</f>
        <v>0.12360895107178216</v>
      </c>
      <c r="Z16" s="80">
        <f>[1]节奏总纲!Z16</f>
        <v>9.337335596966323E-2</v>
      </c>
      <c r="AA16" s="80">
        <f>[1]节奏总纲!AA16</f>
        <v>5.3046898204970105E-2</v>
      </c>
      <c r="AC16" s="80">
        <f>[1]节奏总纲!AC16</f>
        <v>13</v>
      </c>
      <c r="AD16" s="80">
        <f>[1]节奏总纲!AD16</f>
        <v>38.071211008105138</v>
      </c>
      <c r="AE16" s="80">
        <f>[1]节奏总纲!AE16</f>
        <v>39.935302111946527</v>
      </c>
      <c r="AF16" s="80">
        <f>[1]节奏总纲!AF16</f>
        <v>42.470214785133983</v>
      </c>
      <c r="AG16" s="80">
        <f>[1]节奏总纲!AG16</f>
        <v>46.631096344914496</v>
      </c>
      <c r="AH16" s="80">
        <f>[1]节奏总纲!AH16</f>
        <v>55.062101953238496</v>
      </c>
      <c r="AL16" s="80">
        <f>[1]节奏总纲!AL16</f>
        <v>13</v>
      </c>
      <c r="AM16" s="80">
        <f>[1]节奏总纲!AM16</f>
        <v>1.417602554491646</v>
      </c>
      <c r="AN16" s="80">
        <f>[1]节奏总纲!AN16</f>
        <v>1.1340820435933168</v>
      </c>
      <c r="AO16" s="80">
        <f>[1]节奏总纲!AO16</f>
        <v>0.85056153269498758</v>
      </c>
      <c r="AP16" s="80">
        <f>[1]节奏总纲!AP16</f>
        <v>0.56704102179665838</v>
      </c>
      <c r="AQ16" s="80">
        <f>[1]节奏总纲!AQ16</f>
        <v>0.28352051089832919</v>
      </c>
      <c r="AS16" s="80">
        <f>[1]节奏总纲!AS16</f>
        <v>13</v>
      </c>
      <c r="AT16" s="80">
        <f>[1]节奏总纲!AT16</f>
        <v>0.26253401085692007</v>
      </c>
      <c r="AU16" s="80">
        <f>[1]节奏总纲!AU16</f>
        <v>0.21002720868553604</v>
      </c>
      <c r="AV16" s="80">
        <f>[1]节奏总纲!AV16</f>
        <v>0.15752040651415211</v>
      </c>
      <c r="AW16" s="80">
        <f>[1]节奏总纲!AW16</f>
        <v>0.10501360434276802</v>
      </c>
      <c r="AX16" s="80">
        <f>[1]节奏总纲!AX16</f>
        <v>5.2506802171384009E-2</v>
      </c>
      <c r="AY16" s="14"/>
      <c r="AZ16" s="80">
        <f>[1]节奏总纲!AZ16</f>
        <v>13</v>
      </c>
      <c r="BA16" s="80">
        <f>[1]节奏总纲!BA16</f>
        <v>25.265378411633971</v>
      </c>
      <c r="BB16" s="80">
        <f>[1]节奏总纲!BB16</f>
        <v>26.598914258210968</v>
      </c>
      <c r="BC16" s="80">
        <f>[1]节奏总纲!BC16</f>
        <v>28.339982398803929</v>
      </c>
      <c r="BD16" s="80">
        <f>[1]节奏总纲!BD16</f>
        <v>30.828727146189561</v>
      </c>
      <c r="BE16" s="80">
        <f>[1]节奏总纲!BE16</f>
        <v>35.146386283795508</v>
      </c>
      <c r="BI16" s="80">
        <f>[1]节奏总纲!BI16</f>
        <v>13</v>
      </c>
      <c r="BJ16" s="80">
        <f>[1]节奏总纲!BJ16</f>
        <v>1.2666666666666675</v>
      </c>
      <c r="BK16" s="80">
        <f>[1]节奏总纲!BK16</f>
        <v>1.2920000000000009</v>
      </c>
      <c r="BL16" s="80">
        <f>[1]节奏总纲!BL16</f>
        <v>1.3426666666666676</v>
      </c>
      <c r="BM16" s="80">
        <f>[1]节奏总纲!BM16</f>
        <v>1.4440000000000008</v>
      </c>
      <c r="BN16" s="80">
        <f>[1]节奏总纲!BN16</f>
        <v>1.7733333333333343</v>
      </c>
      <c r="BP16" s="80">
        <f>[1]节奏总纲!BP16</f>
        <v>13</v>
      </c>
      <c r="BQ16" s="80">
        <f>[1]节奏总纲!BQ16</f>
        <v>12.728996915718925</v>
      </c>
      <c r="BR16" s="80">
        <f>[1]节奏总纲!BR16</f>
        <v>12.142721275836225</v>
      </c>
      <c r="BS16" s="80">
        <f>[1]节奏总纲!BS16</f>
        <v>11.503343391504416</v>
      </c>
      <c r="BT16" s="80">
        <f>[1]节奏总纲!BT16</f>
        <v>10.885031205321049</v>
      </c>
      <c r="BU16" s="80">
        <f>[1]节奏总纲!BU16</f>
        <v>10.232039772979649</v>
      </c>
      <c r="BW16" s="80">
        <f>[1]节奏总纲!BW16</f>
        <v>13</v>
      </c>
      <c r="BX16" s="80">
        <f>[1]节奏总纲!BX16</f>
        <v>13.143190924164548</v>
      </c>
      <c r="BY16" s="80">
        <f>[1]节奏总纲!BY16</f>
        <v>13.515704114816591</v>
      </c>
      <c r="BZ16" s="80">
        <f>[1]节奏总纲!BZ16</f>
        <v>13.955379012797932</v>
      </c>
      <c r="CA16" s="80">
        <f>[1]节奏总纲!CA16</f>
        <v>14.429987921274376</v>
      </c>
      <c r="CB16" s="80">
        <f>[1]节奏总纲!CB16</f>
        <v>14.981817088938907</v>
      </c>
      <c r="CC16" s="80">
        <f>[1]节奏总纲!CC16</f>
        <v>14.981817088938907</v>
      </c>
      <c r="CE16" s="80">
        <f>[1]节奏总纲!CE16</f>
        <v>63</v>
      </c>
      <c r="CF16" s="80">
        <f>[1]节奏总纲!CF16</f>
        <v>39</v>
      </c>
    </row>
    <row r="17" spans="2:84" x14ac:dyDescent="0.15">
      <c r="B17" s="80">
        <f>[1]节奏总纲!B17</f>
        <v>100</v>
      </c>
      <c r="C17" s="80">
        <f>[1]节奏总纲!C17</f>
        <v>1023</v>
      </c>
      <c r="D17" s="80">
        <f>[1]节奏总纲!D17</f>
        <v>512</v>
      </c>
      <c r="F17" s="14">
        <v>15</v>
      </c>
      <c r="G17" s="80">
        <f>[1]节奏总纲!G17</f>
        <v>1.8284271247461898</v>
      </c>
      <c r="I17" s="80">
        <f>[1]节奏总纲!I17</f>
        <v>15</v>
      </c>
      <c r="J17" s="80">
        <f>[1]节奏总纲!J17</f>
        <v>2.1</v>
      </c>
      <c r="K17" s="80">
        <f>[1]节奏总纲!K17</f>
        <v>0.6</v>
      </c>
      <c r="N17" s="73">
        <f>[1]节奏总纲!$N17</f>
        <v>24</v>
      </c>
      <c r="O17" s="80">
        <f>[1]节奏总纲!O17</f>
        <v>14</v>
      </c>
      <c r="P17" s="80">
        <f>[1]节奏总纲!P17</f>
        <v>1.6390158215457884</v>
      </c>
      <c r="Q17" s="80">
        <f>[1]节奏总纲!Q17</f>
        <v>1.4136511460832426</v>
      </c>
      <c r="R17" s="80">
        <f>[1]节奏总纲!R17</f>
        <v>1.1545227446968533</v>
      </c>
      <c r="S17" s="80">
        <f>[1]节奏总纲!S17</f>
        <v>0.84605996708193598</v>
      </c>
      <c r="T17" s="80">
        <f>[1]节奏总纲!T17</f>
        <v>0.46810291863347719</v>
      </c>
      <c r="U17" s="14">
        <v>2.4622888266898313</v>
      </c>
      <c r="V17" s="80">
        <f>[1]节奏总纲!V17</f>
        <v>14</v>
      </c>
      <c r="W17" s="80">
        <f>[1]节奏总纲!W17</f>
        <v>0.17672699485595578</v>
      </c>
      <c r="X17" s="80">
        <f>[1]节奏总纲!X17</f>
        <v>0.150818515353903</v>
      </c>
      <c r="Y17" s="80">
        <f>[1]节奏总纲!Y17</f>
        <v>0.12507141070721128</v>
      </c>
      <c r="Z17" s="80">
        <f>[1]节奏总纲!Z17</f>
        <v>9.0495330331299417E-2</v>
      </c>
      <c r="AA17" s="80">
        <f>[1]节奏总纲!AA17</f>
        <v>4.9449627552178133E-2</v>
      </c>
      <c r="AC17" s="80">
        <f>[1]节奏总纲!AC17</f>
        <v>14</v>
      </c>
      <c r="AD17" s="80">
        <f>[1]节奏总纲!AD17</f>
        <v>39.066704614192943</v>
      </c>
      <c r="AE17" s="80">
        <f>[1]节奏总纲!AE17</f>
        <v>40.935169244165145</v>
      </c>
      <c r="AF17" s="80">
        <f>[1]节奏总纲!AF17</f>
        <v>43.484929789964411</v>
      </c>
      <c r="AG17" s="80">
        <f>[1]节奏总纲!AG17</f>
        <v>47.711408234944486</v>
      </c>
      <c r="AH17" s="80">
        <f>[1]节奏总纲!AH17</f>
        <v>56.165983112651688</v>
      </c>
      <c r="AL17" s="80">
        <f>[1]节奏总纲!AL17</f>
        <v>14</v>
      </c>
      <c r="AM17" s="80">
        <f>[1]节奏总纲!AM17</f>
        <v>1.7296773068470075</v>
      </c>
      <c r="AN17" s="80">
        <f>[1]节奏总纲!AN17</f>
        <v>1.383741845477606</v>
      </c>
      <c r="AO17" s="80">
        <f>[1]节奏总纲!AO17</f>
        <v>1.0378063841082044</v>
      </c>
      <c r="AP17" s="80">
        <f>[1]节奏总纲!AP17</f>
        <v>0.69187092273880302</v>
      </c>
      <c r="AQ17" s="80">
        <f>[1]节奏总纲!AQ17</f>
        <v>0.34593546136940151</v>
      </c>
      <c r="AS17" s="80">
        <f>[1]节奏总纲!AS17</f>
        <v>14</v>
      </c>
      <c r="AT17" s="80">
        <f>[1]节奏总纲!AT17</f>
        <v>0.31207475235536153</v>
      </c>
      <c r="AU17" s="80">
        <f>[1]节奏总纲!AU17</f>
        <v>0.24965980188428927</v>
      </c>
      <c r="AV17" s="80">
        <f>[1]节奏总纲!AV17</f>
        <v>0.18724485141321678</v>
      </c>
      <c r="AW17" s="80">
        <f>[1]节奏总纲!AW17</f>
        <v>0.12482990094214463</v>
      </c>
      <c r="AX17" s="80">
        <f>[1]节奏总纲!AX17</f>
        <v>6.2414950471072317E-2</v>
      </c>
      <c r="AY17" s="14"/>
      <c r="AZ17" s="80">
        <f>[1]节奏总纲!AZ17</f>
        <v>14</v>
      </c>
      <c r="BA17" s="80">
        <f>[1]节奏总纲!BA17</f>
        <v>25.707675764357255</v>
      </c>
      <c r="BB17" s="80">
        <f>[1]节奏总纲!BB17</f>
        <v>27.059707353051884</v>
      </c>
      <c r="BC17" s="80">
        <f>[1]节奏总纲!BC17</f>
        <v>28.796798156163181</v>
      </c>
      <c r="BD17" s="80">
        <f>[1]节奏总纲!BD17</f>
        <v>31.280110398778046</v>
      </c>
      <c r="BE17" s="80">
        <f>[1]节奏总纲!BE17</f>
        <v>35.634340563113874</v>
      </c>
      <c r="BI17" s="80">
        <f>[1]节奏总纲!BI17</f>
        <v>14</v>
      </c>
      <c r="BJ17" s="80">
        <f>[1]节奏总纲!BJ17</f>
        <v>1.3000000000000009</v>
      </c>
      <c r="BK17" s="80">
        <f>[1]节奏总纲!BK17</f>
        <v>1.326000000000001</v>
      </c>
      <c r="BL17" s="80">
        <f>[1]节奏总纲!BL17</f>
        <v>1.378000000000001</v>
      </c>
      <c r="BM17" s="80">
        <f>[1]节奏总纲!BM17</f>
        <v>1.4820000000000009</v>
      </c>
      <c r="BN17" s="80">
        <f>[1]节奏总纲!BN17</f>
        <v>1.8200000000000012</v>
      </c>
      <c r="BP17" s="80">
        <f>[1]节奏总纲!BP17</f>
        <v>14</v>
      </c>
      <c r="BQ17" s="80">
        <f>[1]节奏总纲!BQ17</f>
        <v>14.478648759442287</v>
      </c>
      <c r="BR17" s="80">
        <f>[1]节奏总纲!BR17</f>
        <v>13.801686811891411</v>
      </c>
      <c r="BS17" s="80">
        <f>[1]节奏总纲!BS17</f>
        <v>13.066802237788149</v>
      </c>
      <c r="BT17" s="80">
        <f>[1]节奏总纲!BT17</f>
        <v>12.317859861087916</v>
      </c>
      <c r="BU17" s="80">
        <f>[1]节奏总纲!BU17</f>
        <v>11.589582338965862</v>
      </c>
      <c r="BW17" s="80">
        <f>[1]节奏总纲!BW17</f>
        <v>14</v>
      </c>
      <c r="BX17" s="80">
        <f>[1]节奏总纲!BX17</f>
        <v>13.709487920387797</v>
      </c>
      <c r="BY17" s="80">
        <f>[1]节奏总纲!BY17</f>
        <v>14.100956885571147</v>
      </c>
      <c r="BZ17" s="80">
        <f>[1]节奏总纲!BZ17</f>
        <v>14.525291242595772</v>
      </c>
      <c r="CA17" s="80">
        <f>[1]节奏总纲!CA17</f>
        <v>15.034528001908788</v>
      </c>
      <c r="CB17" s="80">
        <f>[1]节奏总纲!CB17</f>
        <v>15.548154022600523</v>
      </c>
      <c r="CC17" s="80">
        <f>[1]节奏总纲!CC17</f>
        <v>15.548154022600523</v>
      </c>
      <c r="CE17" s="80">
        <f>[1]节奏总纲!CE17</f>
        <v>68</v>
      </c>
      <c r="CF17" s="80">
        <f>[1]节奏总纲!CF17</f>
        <v>42</v>
      </c>
    </row>
    <row r="18" spans="2:84" x14ac:dyDescent="0.15">
      <c r="F18" s="14">
        <v>16</v>
      </c>
      <c r="G18" s="80">
        <f>[1]节奏总纲!G18</f>
        <v>2.031433133020796</v>
      </c>
      <c r="I18" s="80">
        <f>[1]节奏总纲!I18</f>
        <v>16</v>
      </c>
      <c r="J18" s="80">
        <f>[1]节奏总纲!J18</f>
        <v>2.5387719203926467</v>
      </c>
      <c r="K18" s="80">
        <f>[1]节奏总纲!K18</f>
        <v>0.62</v>
      </c>
      <c r="N18" s="73">
        <f>[1]节奏总纲!$N18</f>
        <v>25</v>
      </c>
      <c r="O18" s="80">
        <f>[1]节奏总纲!O18</f>
        <v>15</v>
      </c>
      <c r="P18" s="80">
        <f>[1]节奏总纲!P18</f>
        <v>1.8284271247461898</v>
      </c>
      <c r="Q18" s="80">
        <f>[1]节奏总纲!Q18</f>
        <v>1.5793953503557587</v>
      </c>
      <c r="R18" s="80">
        <f>[1]节奏总纲!R18</f>
        <v>1.2928808199080308</v>
      </c>
      <c r="S18" s="80">
        <f>[1]节奏总纲!S18</f>
        <v>0.94895367774327255</v>
      </c>
      <c r="T18" s="80">
        <f>[1]节奏总纲!T18</f>
        <v>0.5271355400643265</v>
      </c>
      <c r="U18" s="14">
        <v>2.639015821545788</v>
      </c>
      <c r="V18" s="80">
        <f>[1]节奏总纲!V18</f>
        <v>15</v>
      </c>
      <c r="W18" s="80">
        <f>[1]节奏总纲!W18</f>
        <v>0.18941130320040145</v>
      </c>
      <c r="X18" s="80">
        <f>[1]节奏总纲!X18</f>
        <v>0.16574420427251613</v>
      </c>
      <c r="Y18" s="80">
        <f>[1]节奏总纲!Y18</f>
        <v>0.13835807521117749</v>
      </c>
      <c r="Z18" s="80">
        <f>[1]节奏总纲!Z18</f>
        <v>0.10289371066133657</v>
      </c>
      <c r="AA18" s="80">
        <f>[1]节奏总纲!AA18</f>
        <v>5.9032621430849308E-2</v>
      </c>
      <c r="AC18" s="80">
        <f>[1]节奏总纲!AC18</f>
        <v>15</v>
      </c>
      <c r="AD18" s="80">
        <f>[1]节奏总纲!AD18</f>
        <v>40</v>
      </c>
      <c r="AE18" s="80">
        <f>[1]节奏总纲!AE18</f>
        <v>41.83669503626701</v>
      </c>
      <c r="AF18" s="80">
        <f>[1]节奏总纲!AF18</f>
        <v>44.442238853326032</v>
      </c>
      <c r="AG18" s="80">
        <f>[1]节奏总纲!AG18</f>
        <v>48.731413734867289</v>
      </c>
      <c r="AH18" s="80">
        <f>[1]节奏总纲!AH18</f>
        <v>57.176846218996921</v>
      </c>
      <c r="AL18" s="80">
        <f>[1]节奏总纲!AL18</f>
        <v>15</v>
      </c>
      <c r="AM18" s="80">
        <f>[1]节奏总纲!AM18</f>
        <v>2.1</v>
      </c>
      <c r="AN18" s="80">
        <f>[1]节奏总纲!AN18</f>
        <v>1.6800000000000002</v>
      </c>
      <c r="AO18" s="80">
        <f>[1]节奏总纲!AO18</f>
        <v>1.26</v>
      </c>
      <c r="AP18" s="80">
        <f>[1]节奏总纲!AP18</f>
        <v>0.84000000000000008</v>
      </c>
      <c r="AQ18" s="80">
        <f>[1]节奏总纲!AQ18</f>
        <v>0.42000000000000004</v>
      </c>
      <c r="AS18" s="80">
        <f>[1]节奏总纲!AS18</f>
        <v>15</v>
      </c>
      <c r="AT18" s="80">
        <f>[1]节奏总纲!AT18</f>
        <v>0.3703226931529926</v>
      </c>
      <c r="AU18" s="80">
        <f>[1]节奏总纲!AU18</f>
        <v>0.29625815452239412</v>
      </c>
      <c r="AV18" s="80">
        <f>[1]节奏总纲!AV18</f>
        <v>0.22219361589179565</v>
      </c>
      <c r="AW18" s="80">
        <f>[1]节奏总纲!AW18</f>
        <v>0.14812907726119706</v>
      </c>
      <c r="AX18" s="80">
        <f>[1]节奏总纲!AX18</f>
        <v>7.4064538630598531E-2</v>
      </c>
      <c r="AY18" s="14"/>
      <c r="AZ18" s="80">
        <f>[1]节奏总纲!AZ18</f>
        <v>15</v>
      </c>
      <c r="BA18" s="80">
        <f>[1]节奏总纲!BA18</f>
        <v>26.127796402772656</v>
      </c>
      <c r="BB18" s="80">
        <f>[1]节奏总纲!BB18</f>
        <v>27.461368800321225</v>
      </c>
      <c r="BC18" s="80">
        <f>[1]节奏总纲!BC18</f>
        <v>29.216428548527322</v>
      </c>
      <c r="BD18" s="80">
        <f>[1]节奏总纲!BD18</f>
        <v>31.706504654507764</v>
      </c>
      <c r="BE18" s="80">
        <f>[1]节奏总纲!BE18</f>
        <v>36.105477566569242</v>
      </c>
      <c r="BI18" s="80">
        <f>[1]节奏总纲!BI18</f>
        <v>15</v>
      </c>
      <c r="BJ18" s="80">
        <f>[1]节奏总纲!BJ18</f>
        <v>1.3333333333333344</v>
      </c>
      <c r="BK18" s="80">
        <f>[1]节奏总纲!BK18</f>
        <v>1.360000000000001</v>
      </c>
      <c r="BL18" s="80">
        <f>[1]节奏总纲!BL18</f>
        <v>1.4133333333333344</v>
      </c>
      <c r="BM18" s="80">
        <f>[1]节奏总纲!BM18</f>
        <v>1.5200000000000011</v>
      </c>
      <c r="BN18" s="80">
        <f>[1]节奏总纲!BN18</f>
        <v>1.866666666666668</v>
      </c>
      <c r="BP18" s="80">
        <f>[1]节奏总纲!BP18</f>
        <v>15</v>
      </c>
      <c r="BQ18" s="80">
        <f>[1]节奏总纲!BQ18</f>
        <v>16.315139190025224</v>
      </c>
      <c r="BR18" s="80">
        <f>[1]节奏总纲!BR18</f>
        <v>15.561358773741674</v>
      </c>
      <c r="BS18" s="80">
        <f>[1]节奏总纲!BS18</f>
        <v>14.762349831349963</v>
      </c>
      <c r="BT18" s="80">
        <f>[1]节奏总纲!BT18</f>
        <v>13.933035582501875</v>
      </c>
      <c r="BU18" s="80">
        <f>[1]节奏总纲!BU18</f>
        <v>13.02723395474071</v>
      </c>
      <c r="BW18" s="80">
        <f>[1]节奏总纲!BW18</f>
        <v>15</v>
      </c>
      <c r="BX18" s="80">
        <f>[1]节奏总纲!BX18</f>
        <v>14.266658834916136</v>
      </c>
      <c r="BY18" s="80">
        <f>[1]节奏总纲!BY18</f>
        <v>14.660415593263824</v>
      </c>
      <c r="BZ18" s="80">
        <f>[1]节奏总纲!BZ18</f>
        <v>15.124897159472612</v>
      </c>
      <c r="CA18" s="80">
        <f>[1]节奏总纲!CA18</f>
        <v>15.620787661421978</v>
      </c>
      <c r="CB18" s="80">
        <f>[1]节奏总纲!CB18</f>
        <v>16.186655799493046</v>
      </c>
      <c r="CC18" s="80">
        <f>[1]节奏总纲!CC18</f>
        <v>16.186655799493046</v>
      </c>
      <c r="CE18" s="80">
        <f>[1]节奏总纲!CE18</f>
        <v>73</v>
      </c>
      <c r="CF18" s="80">
        <f>[1]节奏总纲!CF18</f>
        <v>44</v>
      </c>
    </row>
    <row r="19" spans="2:84" x14ac:dyDescent="0.15">
      <c r="F19" s="14">
        <v>17</v>
      </c>
      <c r="G19" s="80">
        <f>[1]节奏总纲!G19</f>
        <v>2.2490095854249419</v>
      </c>
      <c r="I19" s="80">
        <f>[1]节奏总纲!I19</f>
        <v>17</v>
      </c>
      <c r="J19" s="80">
        <f>[1]节奏总纲!J19</f>
        <v>3.0579402515786085</v>
      </c>
      <c r="K19" s="80">
        <f>[1]节奏总纲!K19</f>
        <v>0.64</v>
      </c>
      <c r="N19" s="73">
        <f>[1]节奏总纲!$N19</f>
        <v>26</v>
      </c>
      <c r="O19" s="80">
        <f>[1]节奏总纲!O19</f>
        <v>16</v>
      </c>
      <c r="P19" s="80">
        <f>[1]节奏总纲!P19</f>
        <v>2.031433133020796</v>
      </c>
      <c r="Q19" s="80">
        <f>[1]节奏总纲!Q19</f>
        <v>1.7586116632561031</v>
      </c>
      <c r="R19" s="80">
        <f>[1]节奏总纲!R19</f>
        <v>1.4398798046851402</v>
      </c>
      <c r="S19" s="80">
        <f>[1]节奏总纲!S19</f>
        <v>1.0618300986299702</v>
      </c>
      <c r="T19" s="80">
        <f>[1]节奏总纲!T19</f>
        <v>0.59460047803518701</v>
      </c>
      <c r="V19" s="80">
        <f>[1]节奏总纲!V19</f>
        <v>16</v>
      </c>
      <c r="W19" s="80">
        <f>[1]节奏总纲!W19</f>
        <v>0.20300600827460613</v>
      </c>
      <c r="X19" s="80">
        <f>[1]节奏总纲!X19</f>
        <v>0.17921631290034434</v>
      </c>
      <c r="Y19" s="80">
        <f>[1]节奏总纲!Y19</f>
        <v>0.14699898477710938</v>
      </c>
      <c r="Z19" s="80">
        <f>[1]节奏总纲!Z19</f>
        <v>0.11287642088669769</v>
      </c>
      <c r="AA19" s="80">
        <f>[1]节奏总纲!AA19</f>
        <v>6.7464937970860506E-2</v>
      </c>
      <c r="AC19" s="80">
        <f>[1]节奏总纲!AC19</f>
        <v>16</v>
      </c>
      <c r="AD19" s="80">
        <f>[1]节奏总纲!AD19</f>
        <v>40.870795385807064</v>
      </c>
      <c r="AE19" s="80">
        <f>[1]节奏总纲!AE19</f>
        <v>42.707142308553742</v>
      </c>
      <c r="AF19" s="80">
        <f>[1]节奏总纲!AF19</f>
        <v>45.343250058486468</v>
      </c>
      <c r="AG19" s="80">
        <f>[1]节奏总纲!AG19</f>
        <v>49.654306534727205</v>
      </c>
      <c r="AH19" s="80">
        <f>[1]节奏总纲!AH19</f>
        <v>58.12511610143563</v>
      </c>
      <c r="AL19" s="80">
        <f>[1]节奏总纲!AL19</f>
        <v>16</v>
      </c>
      <c r="AM19" s="80">
        <f>[1]节奏总纲!AM19</f>
        <v>2.5387719203926467</v>
      </c>
      <c r="AN19" s="80">
        <f>[1]节奏总纲!AN19</f>
        <v>2.0310175363141174</v>
      </c>
      <c r="AO19" s="80">
        <f>[1]节奏总纲!AO19</f>
        <v>1.5232631522355879</v>
      </c>
      <c r="AP19" s="80">
        <f>[1]节奏总纲!AP19</f>
        <v>1.0155087681570587</v>
      </c>
      <c r="AQ19" s="80">
        <f>[1]节奏总纲!AQ19</f>
        <v>0.50775438407852935</v>
      </c>
      <c r="AS19" s="80">
        <f>[1]节奏总纲!AS19</f>
        <v>16</v>
      </c>
      <c r="AT19" s="80">
        <f>[1]节奏总纲!AT19</f>
        <v>0.43877192039264656</v>
      </c>
      <c r="AU19" s="80">
        <f>[1]节奏总纲!AU19</f>
        <v>0.35101753631411725</v>
      </c>
      <c r="AV19" s="80">
        <f>[1]节奏总纲!AV19</f>
        <v>0.26326315223558794</v>
      </c>
      <c r="AW19" s="80">
        <f>[1]节奏总纲!AW19</f>
        <v>0.17550876815705863</v>
      </c>
      <c r="AX19" s="80">
        <f>[1]节奏总纲!AX19</f>
        <v>8.7754384078529313E-2</v>
      </c>
      <c r="AY19" s="14"/>
      <c r="AZ19" s="80">
        <f>[1]节奏总纲!AZ19</f>
        <v>16</v>
      </c>
      <c r="BA19" s="80">
        <f>[1]节奏总纲!BA19</f>
        <v>26.504690687123308</v>
      </c>
      <c r="BB19" s="80">
        <f>[1]节奏总纲!BB19</f>
        <v>27.863030247590562</v>
      </c>
      <c r="BC19" s="80">
        <f>[1]节奏总纲!BC19</f>
        <v>29.606265091548554</v>
      </c>
      <c r="BD19" s="80">
        <f>[1]节奏总纲!BD19</f>
        <v>32.113552950216736</v>
      </c>
      <c r="BE19" s="80">
        <f>[1]节奏总纲!BE19</f>
        <v>36.526331209747774</v>
      </c>
      <c r="BI19" s="80">
        <f>[1]节奏总纲!BI19</f>
        <v>16</v>
      </c>
      <c r="BJ19" s="80">
        <f>[1]节奏总纲!BJ19</f>
        <v>1.3666666666666678</v>
      </c>
      <c r="BK19" s="80">
        <f>[1]节奏总纲!BK19</f>
        <v>1.3940000000000012</v>
      </c>
      <c r="BL19" s="80">
        <f>[1]节奏总纲!BL19</f>
        <v>1.4486666666666679</v>
      </c>
      <c r="BM19" s="80">
        <f>[1]节奏总纲!BM19</f>
        <v>1.5580000000000012</v>
      </c>
      <c r="BN19" s="80">
        <f>[1]节奏总纲!BN19</f>
        <v>1.9133333333333349</v>
      </c>
      <c r="BP19" s="80">
        <f>[1]节奏总纲!BP19</f>
        <v>16</v>
      </c>
      <c r="BQ19" s="80">
        <f>[1]节奏总纲!BQ19</f>
        <v>18.226342304552581</v>
      </c>
      <c r="BR19" s="80">
        <f>[1]节奏总纲!BR19</f>
        <v>17.420973982667814</v>
      </c>
      <c r="BS19" s="80">
        <f>[1]节奏总纲!BS19</f>
        <v>16.55360159735687</v>
      </c>
      <c r="BT19" s="80">
        <f>[1]节奏总纲!BT19</f>
        <v>15.589627930182091</v>
      </c>
      <c r="BU19" s="80">
        <f>[1]节奏总纲!BU19</f>
        <v>14.671687356650759</v>
      </c>
      <c r="BW19" s="80">
        <f>[1]节奏总纲!BW19</f>
        <v>16</v>
      </c>
      <c r="BX19" s="80">
        <f>[1]节奏总纲!BX19</f>
        <v>14.814845624513547</v>
      </c>
      <c r="BY19" s="80">
        <f>[1]节奏总纲!BY19</f>
        <v>15.223953663630512</v>
      </c>
      <c r="BZ19" s="80">
        <f>[1]节奏总纲!BZ19</f>
        <v>15.68326996451129</v>
      </c>
      <c r="CA19" s="80">
        <f>[1]节奏总纲!CA19</f>
        <v>16.223055450854915</v>
      </c>
      <c r="CB19" s="80">
        <f>[1]节奏总纲!CB19</f>
        <v>16.836396297114952</v>
      </c>
      <c r="CC19" s="80">
        <f>[1]节奏总纲!CC19</f>
        <v>16.836396297114952</v>
      </c>
      <c r="CE19" s="80">
        <f>[1]节奏总纲!CE19</f>
        <v>78</v>
      </c>
      <c r="CF19" s="80">
        <f>[1]节奏总纲!CF19</f>
        <v>46</v>
      </c>
    </row>
    <row r="20" spans="2:84" x14ac:dyDescent="0.15">
      <c r="F20" s="14">
        <v>18</v>
      </c>
      <c r="G20" s="80">
        <f>[1]节奏总纲!G20</f>
        <v>2.4822022531844965</v>
      </c>
      <c r="I20" s="80">
        <f>[1]节奏总纲!I20</f>
        <v>18</v>
      </c>
      <c r="J20" s="80">
        <f>[1]节奏总纲!J20</f>
        <v>3.671491735587451</v>
      </c>
      <c r="K20" s="80">
        <f>[1]节奏总纲!K20</f>
        <v>0.66</v>
      </c>
      <c r="N20" s="73">
        <f>[1]节奏总纲!$N20</f>
        <v>27</v>
      </c>
      <c r="O20" s="80">
        <f>[1]节奏总纲!O20</f>
        <v>17</v>
      </c>
      <c r="P20" s="80">
        <f>[1]节奏总纲!P20</f>
        <v>2.2490095854249419</v>
      </c>
      <c r="Q20" s="80">
        <f>[1]节奏总纲!Q20</f>
        <v>1.9433691827656923</v>
      </c>
      <c r="R20" s="80">
        <f>[1]节奏总纲!R20</f>
        <v>1.5904995788125189</v>
      </c>
      <c r="S20" s="80">
        <f>[1]节奏总纲!S20</f>
        <v>1.1742079045503622</v>
      </c>
      <c r="T20" s="80">
        <f>[1]节奏总纲!T20</f>
        <v>0.65311238360740309</v>
      </c>
      <c r="V20" s="80">
        <f>[1]节奏总纲!V20</f>
        <v>17</v>
      </c>
      <c r="W20" s="80">
        <f>[1]节奏总纲!W20</f>
        <v>0.21757645240414591</v>
      </c>
      <c r="X20" s="80">
        <f>[1]节奏总纲!X20</f>
        <v>0.18475751950958919</v>
      </c>
      <c r="Y20" s="80">
        <f>[1]节奏总纲!Y20</f>
        <v>0.1506197741273787</v>
      </c>
      <c r="Z20" s="80">
        <f>[1]节奏总纲!Z20</f>
        <v>0.11237780592039193</v>
      </c>
      <c r="AA20" s="80">
        <f>[1]节奏总纲!AA20</f>
        <v>5.8511905572216083E-2</v>
      </c>
      <c r="AC20" s="80">
        <f>[1]节奏总纲!AC20</f>
        <v>17</v>
      </c>
      <c r="AD20" s="80">
        <f>[1]节奏总纲!AD20</f>
        <v>41.691928656135218</v>
      </c>
      <c r="AE20" s="80">
        <f>[1]节奏总纲!AE20</f>
        <v>43.535389560453282</v>
      </c>
      <c r="AF20" s="80">
        <f>[1]节奏总纲!AF20</f>
        <v>46.195785611164197</v>
      </c>
      <c r="AG20" s="80">
        <f>[1]节奏总纲!AG20</f>
        <v>50.510850036206186</v>
      </c>
      <c r="AH20" s="80">
        <f>[1]节奏总纲!AH20</f>
        <v>58.996855914896834</v>
      </c>
      <c r="AL20" s="80">
        <f>[1]节奏总纲!AL20</f>
        <v>17</v>
      </c>
      <c r="AM20" s="80">
        <f>[1]节奏总纲!AM20</f>
        <v>3.0579402515786085</v>
      </c>
      <c r="AN20" s="80">
        <f>[1]节奏总纲!AN20</f>
        <v>2.4463522012628869</v>
      </c>
      <c r="AO20" s="80">
        <f>[1]节奏总纲!AO20</f>
        <v>1.8347641509471651</v>
      </c>
      <c r="AP20" s="80">
        <f>[1]节奏总纲!AP20</f>
        <v>1.2231761006314434</v>
      </c>
      <c r="AQ20" s="80">
        <f>[1]节奏总纲!AQ20</f>
        <v>0.61158805031572172</v>
      </c>
      <c r="AS20" s="80">
        <f>[1]节奏总纲!AS20</f>
        <v>17</v>
      </c>
      <c r="AT20" s="80">
        <f>[1]节奏总纲!AT20</f>
        <v>0.51916833118596184</v>
      </c>
      <c r="AU20" s="80">
        <f>[1]节奏总纲!AU20</f>
        <v>0.41533466494876947</v>
      </c>
      <c r="AV20" s="80">
        <f>[1]节奏总纲!AV20</f>
        <v>0.3115009987115771</v>
      </c>
      <c r="AW20" s="80">
        <f>[1]节奏总纲!AW20</f>
        <v>0.20766733247438474</v>
      </c>
      <c r="AX20" s="80">
        <f>[1]节奏总纲!AX20</f>
        <v>0.10383366623719237</v>
      </c>
      <c r="AY20" s="14"/>
      <c r="AZ20" s="80">
        <f>[1]节奏总纲!AZ20</f>
        <v>17</v>
      </c>
      <c r="BA20" s="80">
        <f>[1]节奏总纲!BA20</f>
        <v>26.881584971473956</v>
      </c>
      <c r="BB20" s="80">
        <f>[1]节奏总纲!BB20</f>
        <v>28.225778459464117</v>
      </c>
      <c r="BC20" s="80">
        <f>[1]节奏总纲!BC20</f>
        <v>29.996101634569786</v>
      </c>
      <c r="BD20" s="80">
        <f>[1]节奏总纲!BD20</f>
        <v>32.477877425165822</v>
      </c>
      <c r="BE20" s="80">
        <f>[1]节奏总纲!BE20</f>
        <v>36.947184852926306</v>
      </c>
      <c r="BI20" s="80">
        <f>[1]节奏总纲!BI20</f>
        <v>17</v>
      </c>
      <c r="BJ20" s="80">
        <f>[1]节奏总纲!BJ20</f>
        <v>1.4000000000000012</v>
      </c>
      <c r="BK20" s="80">
        <f>[1]节奏总纲!BK20</f>
        <v>1.4280000000000013</v>
      </c>
      <c r="BL20" s="80">
        <f>[1]节奏总纲!BL20</f>
        <v>1.4840000000000013</v>
      </c>
      <c r="BM20" s="80">
        <f>[1]节奏总纲!BM20</f>
        <v>1.5960000000000012</v>
      </c>
      <c r="BN20" s="80">
        <f>[1]节奏总纲!BN20</f>
        <v>1.9600000000000015</v>
      </c>
      <c r="BP20" s="80">
        <f>[1]节奏总纲!BP20</f>
        <v>17</v>
      </c>
      <c r="BQ20" s="80">
        <f>[1]节奏总纲!BQ20</f>
        <v>20.20181641490861</v>
      </c>
      <c r="BR20" s="80">
        <f>[1]节奏总纲!BR20</f>
        <v>19.316761289213389</v>
      </c>
      <c r="BS20" s="80">
        <f>[1]节奏总纲!BS20</f>
        <v>18.361080760620879</v>
      </c>
      <c r="BT20" s="80">
        <f>[1]节奏总纲!BT20</f>
        <v>17.369785176246889</v>
      </c>
      <c r="BU20" s="80">
        <f>[1]节奏总纲!BU20</f>
        <v>16.290326765372022</v>
      </c>
      <c r="BW20" s="80">
        <f>[1]节奏总纲!BW20</f>
        <v>17</v>
      </c>
      <c r="BX20" s="80">
        <f>[1]节奏总纲!BX20</f>
        <v>15.339606019664149</v>
      </c>
      <c r="BY20" s="80">
        <f>[1]节奏总纲!BY20</f>
        <v>15.750302066190816</v>
      </c>
      <c r="BZ20" s="80">
        <f>[1]节奏总纲!BZ20</f>
        <v>16.215846584296784</v>
      </c>
      <c r="CA20" s="80">
        <f>[1]节奏总纲!CA20</f>
        <v>16.764198848718195</v>
      </c>
      <c r="CB20" s="80">
        <f>[1]节奏总纲!CB20</f>
        <v>17.338393226762065</v>
      </c>
      <c r="CC20" s="80">
        <f>[1]节奏总纲!CC20</f>
        <v>17.338393226762065</v>
      </c>
      <c r="CE20" s="93">
        <f>[1]节奏总纲!CE20</f>
        <v>83</v>
      </c>
      <c r="CF20" s="93">
        <f>[1]节奏总纲!CF20</f>
        <v>49</v>
      </c>
    </row>
    <row r="21" spans="2:84" x14ac:dyDescent="0.15">
      <c r="F21" s="14">
        <v>19</v>
      </c>
      <c r="G21" s="80">
        <f>[1]节奏总纲!G21</f>
        <v>2.7321319661472296</v>
      </c>
      <c r="I21" s="80">
        <f>[1]节奏总纲!I21</f>
        <v>19</v>
      </c>
      <c r="J21" s="80">
        <f>[1]节奏总纲!J21</f>
        <v>4.3957950643309154</v>
      </c>
      <c r="K21" s="80">
        <f>[1]节奏总纲!K21</f>
        <v>0.68</v>
      </c>
      <c r="N21" s="73">
        <f>[1]节奏总纲!$N21</f>
        <v>28</v>
      </c>
      <c r="O21" s="80">
        <f>[1]节奏总纲!O21</f>
        <v>18</v>
      </c>
      <c r="P21" s="80">
        <f>[1]节奏总纲!P21</f>
        <v>2.4822022531844965</v>
      </c>
      <c r="Q21" s="80">
        <f>[1]节奏总纲!Q21</f>
        <v>2.1515729130603214</v>
      </c>
      <c r="R21" s="80">
        <f>[1]节奏总纲!R21</f>
        <v>1.7690655458445907</v>
      </c>
      <c r="S21" s="80">
        <f>[1]节奏总纲!S21</f>
        <v>1.3066312660763189</v>
      </c>
      <c r="T21" s="80">
        <f>[1]节奏总纲!T21</f>
        <v>0.72554771860582834</v>
      </c>
      <c r="V21" s="80">
        <f>[1]节奏总纲!V21</f>
        <v>18</v>
      </c>
      <c r="W21" s="80">
        <f>[1]节奏总纲!W21</f>
        <v>0.23319266775955461</v>
      </c>
      <c r="X21" s="80">
        <f>[1]节奏总纲!X21</f>
        <v>0.20820373029462913</v>
      </c>
      <c r="Y21" s="80">
        <f>[1]节奏总纲!Y21</f>
        <v>0.17856596703207184</v>
      </c>
      <c r="Z21" s="80">
        <f>[1]节奏总纲!Z21</f>
        <v>0.13242336152595668</v>
      </c>
      <c r="AA21" s="80">
        <f>[1]节奏总纲!AA21</f>
        <v>7.2435334998425249E-2</v>
      </c>
      <c r="AC21" s="80">
        <f>[1]节奏总纲!AC21</f>
        <v>18</v>
      </c>
      <c r="AD21" s="80">
        <f>[1]节奏总纲!AD21</f>
        <v>42.470630686057078</v>
      </c>
      <c r="AE21" s="80">
        <f>[1]节奏总纲!AE21</f>
        <v>44.32123076997032</v>
      </c>
      <c r="AF21" s="80">
        <f>[1]节奏总纲!AF21</f>
        <v>47.002405448181747</v>
      </c>
      <c r="AG21" s="80">
        <f>[1]节奏总纲!AG21</f>
        <v>51.307235833425089</v>
      </c>
      <c r="AH21" s="80">
        <f>[1]节奏总纲!AH21</f>
        <v>59.782901351568675</v>
      </c>
      <c r="AL21" s="80">
        <f>[1]节奏总纲!AL21</f>
        <v>18</v>
      </c>
      <c r="AM21" s="80">
        <f>[1]节奏总纲!AM21</f>
        <v>3.671491735587451</v>
      </c>
      <c r="AN21" s="80">
        <f>[1]节奏总纲!AN21</f>
        <v>2.9371933884699608</v>
      </c>
      <c r="AO21" s="80">
        <f>[1]节奏总纲!AO21</f>
        <v>2.2028950413524706</v>
      </c>
      <c r="AP21" s="80">
        <f>[1]节奏总纲!AP21</f>
        <v>1.4685966942349804</v>
      </c>
      <c r="AQ21" s="80">
        <f>[1]节奏总纲!AQ21</f>
        <v>0.7342983471174902</v>
      </c>
      <c r="AS21" s="80">
        <f>[1]节奏总纲!AS21</f>
        <v>18</v>
      </c>
      <c r="AT21" s="80">
        <f>[1]节奏总纲!AT21</f>
        <v>0.61355148400884252</v>
      </c>
      <c r="AU21" s="80">
        <f>[1]节奏总纲!AU21</f>
        <v>0.49084118720707393</v>
      </c>
      <c r="AV21" s="80">
        <f>[1]节奏总纲!AV21</f>
        <v>0.36813089040530556</v>
      </c>
      <c r="AW21" s="80">
        <f>[1]节奏总纲!AW21</f>
        <v>0.24542059360353696</v>
      </c>
      <c r="AX21" s="80">
        <f>[1]节奏总纲!AX21</f>
        <v>0.12271029680176848</v>
      </c>
      <c r="AY21" s="14"/>
      <c r="AZ21" s="80">
        <f>[1]节奏总纲!AZ21</f>
        <v>18</v>
      </c>
      <c r="BA21" s="80">
        <f>[1]节奏总纲!BA21</f>
        <v>27.220371931959619</v>
      </c>
      <c r="BB21" s="80">
        <f>[1]节奏总纲!BB21</f>
        <v>28.568390277483555</v>
      </c>
      <c r="BC21" s="80">
        <f>[1]节奏总纲!BC21</f>
        <v>30.329493925593439</v>
      </c>
      <c r="BD21" s="80">
        <f>[1]节奏总纲!BD21</f>
        <v>32.842201900114915</v>
      </c>
      <c r="BE21" s="80">
        <f>[1]节奏总纲!BE21</f>
        <v>37.317457773889828</v>
      </c>
      <c r="BI21" s="80">
        <f>[1]节奏总纲!BI21</f>
        <v>18</v>
      </c>
      <c r="BJ21" s="80">
        <f>[1]节奏总纲!BJ21</f>
        <v>1.4333333333333347</v>
      </c>
      <c r="BK21" s="80">
        <f>[1]节奏总纲!BK21</f>
        <v>1.4620000000000013</v>
      </c>
      <c r="BL21" s="80">
        <f>[1]节奏总纲!BL21</f>
        <v>1.5193333333333348</v>
      </c>
      <c r="BM21" s="80">
        <f>[1]节奏总纲!BM21</f>
        <v>1.6340000000000015</v>
      </c>
      <c r="BN21" s="80">
        <f>[1]节奏总纲!BN21</f>
        <v>2.0066666666666686</v>
      </c>
      <c r="BP21" s="80">
        <f>[1]节奏总纲!BP21</f>
        <v>18</v>
      </c>
      <c r="BQ21" s="80">
        <f>[1]节奏总纲!BQ21</f>
        <v>22.23257120211764</v>
      </c>
      <c r="BR21" s="80">
        <f>[1]节奏总纲!BR21</f>
        <v>21.313236761787984</v>
      </c>
      <c r="BS21" s="80">
        <f>[1]节奏总纲!BS21</f>
        <v>20.31364557414641</v>
      </c>
      <c r="BT21" s="80">
        <f>[1]节奏总纲!BT21</f>
        <v>19.206606162403641</v>
      </c>
      <c r="BU21" s="80">
        <f>[1]节奏总纲!BU21</f>
        <v>18.113419670820548</v>
      </c>
      <c r="BW21" s="80">
        <f>[1]节奏总纲!BW21</f>
        <v>18</v>
      </c>
      <c r="BX21" s="80">
        <f>[1]节奏总纲!BX21</f>
        <v>15.871072726902106</v>
      </c>
      <c r="BY21" s="80">
        <f>[1]节奏总纲!BY21</f>
        <v>16.290260811148702</v>
      </c>
      <c r="BZ21" s="80">
        <f>[1]节奏总纲!BZ21</f>
        <v>16.78909022643807</v>
      </c>
      <c r="CA21" s="80">
        <f>[1]节奏总纲!CA21</f>
        <v>17.340049562343136</v>
      </c>
      <c r="CB21" s="80">
        <f>[1]节奏总纲!CB21</f>
        <v>17.928688718553115</v>
      </c>
      <c r="CC21" s="80">
        <f>[1]节奏总纲!CC21</f>
        <v>17.928688718553115</v>
      </c>
      <c r="CE21" s="93">
        <f>[1]节奏总纲!CE21</f>
        <v>88</v>
      </c>
      <c r="CF21" s="93">
        <f>[1]节奏总纲!CF21</f>
        <v>51</v>
      </c>
    </row>
    <row r="22" spans="2:84" x14ac:dyDescent="0.15">
      <c r="B22" s="100" t="s">
        <v>117</v>
      </c>
      <c r="C22" s="100"/>
      <c r="D22" s="100"/>
      <c r="F22" s="14">
        <v>20</v>
      </c>
      <c r="G22" s="80">
        <f>[1]节奏总纲!G22</f>
        <v>3</v>
      </c>
      <c r="I22" s="80">
        <f>[1]节奏总纲!I22</f>
        <v>20</v>
      </c>
      <c r="J22" s="80">
        <f>[1]节奏总纲!J22</f>
        <v>5.25</v>
      </c>
      <c r="K22" s="80">
        <f>[1]节奏总纲!K22</f>
        <v>0.7</v>
      </c>
      <c r="N22" s="73">
        <f>[1]节奏总纲!$N22</f>
        <v>29</v>
      </c>
      <c r="O22" s="80">
        <f>[1]节奏总纲!O22</f>
        <v>19</v>
      </c>
      <c r="P22" s="80">
        <f>[1]节奏总纲!P22</f>
        <v>2.7321319661472296</v>
      </c>
      <c r="Q22" s="80">
        <f>[1]节奏总纲!Q22</f>
        <v>2.3734030389920986</v>
      </c>
      <c r="R22" s="80">
        <f>[1]节奏总纲!R22</f>
        <v>1.9510154370257367</v>
      </c>
      <c r="S22" s="80">
        <f>[1]节奏总纲!S22</f>
        <v>1.4395603329629754</v>
      </c>
      <c r="T22" s="80">
        <f>[1]节奏总纲!T22</f>
        <v>0.80270037165405606</v>
      </c>
      <c r="V22" s="80">
        <f>[1]节奏总纲!V22</f>
        <v>19</v>
      </c>
      <c r="W22" s="80">
        <f>[1]节奏总纲!W22</f>
        <v>0.24992971296273314</v>
      </c>
      <c r="X22" s="80">
        <f>[1]节奏总纲!X22</f>
        <v>0.2218301259317772</v>
      </c>
      <c r="Y22" s="80">
        <f>[1]节奏总纲!Y22</f>
        <v>0.18194989118114591</v>
      </c>
      <c r="Z22" s="80">
        <f>[1]节奏总纲!Z22</f>
        <v>0.13292906688665651</v>
      </c>
      <c r="AA22" s="80">
        <f>[1]节奏总纲!AA22</f>
        <v>7.7152653048227715E-2</v>
      </c>
      <c r="AC22" s="80">
        <f>[1]节奏总纲!AC22</f>
        <v>19</v>
      </c>
      <c r="AD22" s="80">
        <f>[1]节奏总纲!AD22</f>
        <v>43.213386604241784</v>
      </c>
      <c r="AE22" s="80">
        <f>[1]节奏总纲!AE22</f>
        <v>45.070782602372333</v>
      </c>
      <c r="AF22" s="80">
        <f>[1]节奏总纲!AF22</f>
        <v>47.752799438858894</v>
      </c>
      <c r="AG22" s="80">
        <f>[1]节奏总纲!AG22</f>
        <v>52.050057424983954</v>
      </c>
      <c r="AH22" s="80">
        <f>[1]节奏总纲!AH22</f>
        <v>60.54585273688761</v>
      </c>
      <c r="AL22" s="80">
        <f>[1]节奏总纲!AL22</f>
        <v>19</v>
      </c>
      <c r="AM22" s="80">
        <f>[1]节奏总纲!AM22</f>
        <v>4.3957950643309154</v>
      </c>
      <c r="AN22" s="80">
        <f>[1]节奏总纲!AN22</f>
        <v>3.5166360514647326</v>
      </c>
      <c r="AO22" s="80">
        <f>[1]节奏总纲!AO22</f>
        <v>2.6374770385985493</v>
      </c>
      <c r="AP22" s="80">
        <f>[1]节奏总纲!AP22</f>
        <v>1.7583180257323663</v>
      </c>
      <c r="AQ22" s="80">
        <f>[1]节奏总纲!AQ22</f>
        <v>0.87915901286618314</v>
      </c>
      <c r="AS22" s="80">
        <f>[1]节奏总纲!AS22</f>
        <v>19</v>
      </c>
      <c r="AT22" s="80">
        <f>[1]节奏总纲!AT22</f>
        <v>0.72430332874346437</v>
      </c>
      <c r="AU22" s="80">
        <f>[1]节奏总纲!AU22</f>
        <v>0.57944266299477176</v>
      </c>
      <c r="AV22" s="80">
        <f>[1]节奏总纲!AV22</f>
        <v>0.43458199724607871</v>
      </c>
      <c r="AW22" s="80">
        <f>[1]节奏总纲!AW22</f>
        <v>0.28972133149738588</v>
      </c>
      <c r="AX22" s="80">
        <f>[1]节奏总纲!AX22</f>
        <v>0.14486066574869294</v>
      </c>
      <c r="AY22" s="14"/>
      <c r="AZ22" s="80">
        <f>[1]节奏总纲!AZ22</f>
        <v>19</v>
      </c>
      <c r="BA22" s="80">
        <f>[1]节奏总纲!BA22</f>
        <v>27.541701089775092</v>
      </c>
      <c r="BB22" s="80">
        <f>[1]节奏总纲!BB22</f>
        <v>28.911002095502997</v>
      </c>
      <c r="BC22" s="80">
        <f>[1]节奏总纲!BC22</f>
        <v>30.662316072657521</v>
      </c>
      <c r="BD22" s="80">
        <f>[1]节奏总纲!BD22</f>
        <v>33.176527924103851</v>
      </c>
      <c r="BE22" s="80">
        <f>[1]节奏总纲!BE22</f>
        <v>37.680472138177471</v>
      </c>
      <c r="BI22" s="80">
        <f>[1]节奏总纲!BI22</f>
        <v>19</v>
      </c>
      <c r="BJ22" s="80">
        <f>[1]节奏总纲!BJ22</f>
        <v>1.4666666666666681</v>
      </c>
      <c r="BK22" s="80">
        <f>[1]节奏总纲!BK22</f>
        <v>1.4960000000000016</v>
      </c>
      <c r="BL22" s="80">
        <f>[1]节奏总纲!BL22</f>
        <v>1.5546666666666682</v>
      </c>
      <c r="BM22" s="80">
        <f>[1]节奏总纲!BM22</f>
        <v>1.6720000000000015</v>
      </c>
      <c r="BN22" s="80">
        <f>[1]节奏总纲!BN22</f>
        <v>2.0533333333333355</v>
      </c>
      <c r="BP22" s="80">
        <f>[1]节奏总纲!BP22</f>
        <v>19</v>
      </c>
      <c r="BQ22" s="80">
        <f>[1]节奏总纲!BQ22</f>
        <v>24.310866931512376</v>
      </c>
      <c r="BR22" s="80">
        <f>[1]节奏总纲!BR22</f>
        <v>23.346355732194773</v>
      </c>
      <c r="BS22" s="80">
        <f>[1]节奏总纲!BS22</f>
        <v>22.270075478919804</v>
      </c>
      <c r="BT22" s="80">
        <f>[1]节奏总纲!BT22</f>
        <v>21.127034033068878</v>
      </c>
      <c r="BU22" s="80">
        <f>[1]节奏总纲!BU22</f>
        <v>19.990401674856564</v>
      </c>
      <c r="BW22" s="80">
        <f>[1]节奏总纲!BW22</f>
        <v>19</v>
      </c>
      <c r="BX22" s="80">
        <f>[1]节奏总纲!BX22</f>
        <v>16.372441911687645</v>
      </c>
      <c r="BY22" s="80">
        <f>[1]节奏总纲!BY22</f>
        <v>16.824360525554045</v>
      </c>
      <c r="BZ22" s="80">
        <f>[1]节奏总纲!BZ22</f>
        <v>17.315787914321945</v>
      </c>
      <c r="CA22" s="80">
        <f>[1]节奏总纲!CA22</f>
        <v>17.881687348051518</v>
      </c>
      <c r="CB22" s="80">
        <f>[1]节奏总纲!CB22</f>
        <v>18.472191841608893</v>
      </c>
      <c r="CC22" s="80">
        <f>[1]节奏总纲!CC22</f>
        <v>18.472191841608893</v>
      </c>
      <c r="CE22" s="93">
        <f>[1]节奏总纲!CE22</f>
        <v>93</v>
      </c>
      <c r="CF22" s="93">
        <f>[1]节奏总纲!CF22</f>
        <v>53</v>
      </c>
    </row>
    <row r="23" spans="2:84" x14ac:dyDescent="0.15">
      <c r="B23" s="14" t="s">
        <v>499</v>
      </c>
      <c r="C23" s="14" t="s">
        <v>115</v>
      </c>
      <c r="D23" s="14" t="s">
        <v>116</v>
      </c>
      <c r="F23" s="14">
        <v>21</v>
      </c>
      <c r="G23" s="80">
        <f>[1]节奏总纲!G23</f>
        <v>3.2870938501451725</v>
      </c>
      <c r="I23" s="80">
        <f>[1]节奏总纲!I23</f>
        <v>21</v>
      </c>
      <c r="J23" s="80">
        <f>[1]节奏总纲!J23</f>
        <v>6.2565025247829205</v>
      </c>
      <c r="K23" s="80">
        <f>[1]节奏总纲!K23</f>
        <v>0.72</v>
      </c>
      <c r="N23" s="73">
        <f>[1]节奏总纲!$N23</f>
        <v>30</v>
      </c>
      <c r="O23" s="80">
        <f>[1]节奏总纲!O23</f>
        <v>20</v>
      </c>
      <c r="P23" s="80">
        <f>[1]节奏总纲!P23</f>
        <v>3</v>
      </c>
      <c r="Q23" s="80">
        <f>[1]节奏总纲!Q23</f>
        <v>2.6036999999999999</v>
      </c>
      <c r="R23" s="80">
        <f>[1]节奏总纲!R23</f>
        <v>2.1372</v>
      </c>
      <c r="S23" s="80">
        <f>[1]节奏总纲!S23</f>
        <v>1.5800999999999998</v>
      </c>
      <c r="T23" s="80">
        <f>[1]节奏总纲!T23</f>
        <v>0.87990000000000002</v>
      </c>
      <c r="V23" s="80">
        <f>[1]节奏总纲!V23</f>
        <v>20</v>
      </c>
      <c r="W23" s="80">
        <f>[1]节奏总纲!W23</f>
        <v>0.26786803385277036</v>
      </c>
      <c r="X23" s="80">
        <f>[1]节奏总纲!X23</f>
        <v>0.23029696100790131</v>
      </c>
      <c r="Y23" s="80">
        <f>[1]节奏总纲!Y23</f>
        <v>0.18618456297426333</v>
      </c>
      <c r="Z23" s="80">
        <f>[1]节奏总纲!Z23</f>
        <v>0.14053966703702447</v>
      </c>
      <c r="AA23" s="80">
        <f>[1]节奏总纲!AA23</f>
        <v>7.719962834594396E-2</v>
      </c>
      <c r="AC23" s="80">
        <f>[1]节奏总纲!AC23</f>
        <v>20</v>
      </c>
      <c r="AD23" s="80">
        <f>[1]节奏总纲!AD23</f>
        <v>43.920692243099523</v>
      </c>
      <c r="AE23" s="80">
        <f>[1]节奏总纲!AE23</f>
        <v>45.780025086357675</v>
      </c>
      <c r="AF23" s="80">
        <f>[1]节奏总纲!AF23</f>
        <v>48.482447528152484</v>
      </c>
      <c r="AG23" s="80">
        <f>[1]节奏总纲!AG23</f>
        <v>52.769987980532711</v>
      </c>
      <c r="AH23" s="80">
        <f>[1]节奏总纲!AH23</f>
        <v>61.261422558944936</v>
      </c>
      <c r="AL23" s="80">
        <f>[1]节奏总纲!AL23</f>
        <v>20</v>
      </c>
      <c r="AM23" s="80">
        <f>[1]节奏总纲!AM23</f>
        <v>5.25</v>
      </c>
      <c r="AN23" s="80">
        <f>[1]节奏总纲!AN23</f>
        <v>4.2</v>
      </c>
      <c r="AO23" s="80">
        <f>[1]节奏总纲!AO23</f>
        <v>3.15</v>
      </c>
      <c r="AP23" s="80">
        <f>[1]节奏总纲!AP23</f>
        <v>2.1</v>
      </c>
      <c r="AQ23" s="80">
        <f>[1]节奏总纲!AQ23</f>
        <v>1.05</v>
      </c>
      <c r="AS23" s="80">
        <f>[1]节奏总纲!AS23</f>
        <v>20</v>
      </c>
      <c r="AT23" s="80">
        <f>[1]节奏总纲!AT23</f>
        <v>0.85420493566908462</v>
      </c>
      <c r="AU23" s="80">
        <f>[1]节奏总纲!AU23</f>
        <v>0.68336394853526761</v>
      </c>
      <c r="AV23" s="80">
        <f>[1]节奏总纲!AV23</f>
        <v>0.51252296140145059</v>
      </c>
      <c r="AW23" s="80">
        <f>[1]节奏总纲!AW23</f>
        <v>0.3416819742676338</v>
      </c>
      <c r="AX23" s="80">
        <f>[1]节奏总纲!AX23</f>
        <v>0.1708409871338169</v>
      </c>
      <c r="AY23" s="14"/>
      <c r="AZ23" s="80">
        <f>[1]节奏总纲!AZ23</f>
        <v>20</v>
      </c>
      <c r="BA23" s="80">
        <f>[1]节奏总纲!BA23</f>
        <v>27.863030247590562</v>
      </c>
      <c r="BB23" s="80">
        <f>[1]节奏总纲!BB23</f>
        <v>29.216428548527322</v>
      </c>
      <c r="BC23" s="80">
        <f>[1]节奏总纲!BC23</f>
        <v>30.995138219721603</v>
      </c>
      <c r="BD23" s="80">
        <f>[1]节奏总纲!BD23</f>
        <v>33.487933395889513</v>
      </c>
      <c r="BE23" s="80">
        <f>[1]节奏总纲!BE23</f>
        <v>38.037513426486328</v>
      </c>
      <c r="BI23" s="80">
        <f>[1]节奏总纲!BI23</f>
        <v>20</v>
      </c>
      <c r="BJ23" s="80">
        <f>[1]节奏总纲!BJ23</f>
        <v>1.5000000000000016</v>
      </c>
      <c r="BK23" s="80">
        <f>[1]节奏总纲!BK23</f>
        <v>1.5300000000000016</v>
      </c>
      <c r="BL23" s="80">
        <f>[1]节奏总纲!BL23</f>
        <v>1.5900000000000016</v>
      </c>
      <c r="BM23" s="80">
        <f>[1]节奏总纲!BM23</f>
        <v>1.7100000000000015</v>
      </c>
      <c r="BN23" s="80">
        <f>[1]节奏总纲!BN23</f>
        <v>2.1000000000000019</v>
      </c>
      <c r="BP23" s="80">
        <f>[1]节奏总纲!BP23</f>
        <v>20</v>
      </c>
      <c r="BQ23" s="80">
        <f>[1]节奏总纲!BQ23</f>
        <v>26.430041330048915</v>
      </c>
      <c r="BR23" s="80">
        <f>[1]节奏总纲!BR23</f>
        <v>25.411137335118717</v>
      </c>
      <c r="BS23" s="80">
        <f>[1]节奏总纲!BS23</f>
        <v>24.291601023356559</v>
      </c>
      <c r="BT23" s="80">
        <f>[1]节奏总纲!BT23</f>
        <v>23.104674507319633</v>
      </c>
      <c r="BU23" s="80">
        <f>[1]节奏总纲!BU23</f>
        <v>21.807019312177008</v>
      </c>
      <c r="BW23" s="80">
        <f>[1]节奏总纲!BW23</f>
        <v>20</v>
      </c>
      <c r="BX23" s="80">
        <f>[1]节奏总纲!BX23</f>
        <v>16.888397947066121</v>
      </c>
      <c r="BY23" s="80">
        <f>[1]节奏总纲!BY23</f>
        <v>17.320567635394323</v>
      </c>
      <c r="BZ23" s="80">
        <f>[1]节奏总纲!BZ23</f>
        <v>17.821544339079665</v>
      </c>
      <c r="CA23" s="80">
        <f>[1]节奏总纲!CA23</f>
        <v>18.384863983569073</v>
      </c>
      <c r="CB23" s="80">
        <f>[1]节奏总纲!CB23</f>
        <v>19.004337291338853</v>
      </c>
      <c r="CC23" s="80">
        <f>[1]节奏总纲!CC23</f>
        <v>19.004337291338853</v>
      </c>
      <c r="CE23" s="93">
        <f>[1]节奏总纲!CE23</f>
        <v>98</v>
      </c>
      <c r="CF23" s="93">
        <f>[1]节奏总纲!CF23</f>
        <v>55</v>
      </c>
    </row>
    <row r="24" spans="2:84" x14ac:dyDescent="0.15">
      <c r="B24" s="80">
        <f>[1]节奏总纲!B24</f>
        <v>5</v>
      </c>
      <c r="C24" s="80">
        <f>[1]节奏总纲!C24</f>
        <v>0.5</v>
      </c>
      <c r="D24" s="80">
        <f>[1]节奏总纲!D24</f>
        <v>0.5</v>
      </c>
      <c r="F24" s="14">
        <v>22</v>
      </c>
      <c r="G24" s="80">
        <f>[1]节奏总纲!G24</f>
        <v>3.5947934199881395</v>
      </c>
      <c r="I24" s="80">
        <f>[1]节奏总纲!I24</f>
        <v>22</v>
      </c>
      <c r="J24" s="80">
        <f>[1]节奏总纲!J24</f>
        <v>7.4414868317755332</v>
      </c>
      <c r="K24" s="80">
        <f>[1]节奏总纲!K24</f>
        <v>0.74</v>
      </c>
      <c r="N24" s="73">
        <f>[1]节奏总纲!$N24</f>
        <v>31</v>
      </c>
      <c r="O24" s="80">
        <f>[1]节奏总纲!O24</f>
        <v>21</v>
      </c>
      <c r="P24" s="80">
        <f>[1]节奏总纲!P24</f>
        <v>3.2870938501451725</v>
      </c>
      <c r="Q24" s="80">
        <f>[1]节奏总纲!Q24</f>
        <v>2.8518826243859516</v>
      </c>
      <c r="R24" s="80">
        <f>[1]节奏总纲!R24</f>
        <v>2.3466562996186386</v>
      </c>
      <c r="S24" s="80">
        <f>[1]节奏总纲!S24</f>
        <v>1.7365716810316947</v>
      </c>
      <c r="T24" s="80">
        <f>[1]节奏总纲!T24</f>
        <v>0.97166494210291288</v>
      </c>
      <c r="V24" s="80">
        <f>[1]节奏总纲!V24</f>
        <v>21</v>
      </c>
      <c r="W24" s="80">
        <f>[1]节奏总纲!W24</f>
        <v>0.28709385014517252</v>
      </c>
      <c r="X24" s="80">
        <f>[1]节奏总纲!X24</f>
        <v>0.24818262438595173</v>
      </c>
      <c r="Y24" s="80">
        <f>[1]节奏总纲!Y24</f>
        <v>0.20945629961863865</v>
      </c>
      <c r="Z24" s="80">
        <f>[1]节奏总纲!Z24</f>
        <v>0.15647168103169484</v>
      </c>
      <c r="AA24" s="80">
        <f>[1]节奏总纲!AA24</f>
        <v>9.1764942102912861E-2</v>
      </c>
      <c r="AC24" s="80">
        <f>[1]节奏总纲!AC24</f>
        <v>21</v>
      </c>
      <c r="AD24" s="80">
        <f>[1]节奏总纲!AD24</f>
        <v>44.585942742481357</v>
      </c>
      <c r="AE24" s="80">
        <f>[1]节奏总纲!AE24</f>
        <v>46.455967430551723</v>
      </c>
      <c r="AF24" s="80">
        <f>[1]节奏总纲!AF24</f>
        <v>49.18886033229559</v>
      </c>
      <c r="AG24" s="80">
        <f>[1]节奏总纲!AG24</f>
        <v>53.471660769826336</v>
      </c>
      <c r="AH24" s="80">
        <f>[1]节奏总纲!AH24</f>
        <v>61.918453772109508</v>
      </c>
      <c r="AL24" s="80">
        <f>[1]节奏总纲!AL24</f>
        <v>21</v>
      </c>
      <c r="AM24" s="80">
        <f>[1]节奏总纲!AM24</f>
        <v>6.2565025247829205</v>
      </c>
      <c r="AN24" s="80">
        <f>[1]节奏总纲!AN24</f>
        <v>5.0052020198263367</v>
      </c>
      <c r="AO24" s="80">
        <f>[1]节奏总纲!AO24</f>
        <v>3.7539015148697521</v>
      </c>
      <c r="AP24" s="80">
        <f>[1]节奏总纲!AP24</f>
        <v>2.5026010099131684</v>
      </c>
      <c r="AQ24" s="80">
        <f>[1]节奏总纲!AQ24</f>
        <v>1.2513005049565842</v>
      </c>
      <c r="AS24" s="80">
        <f>[1]节奏总纲!AS24</f>
        <v>21</v>
      </c>
      <c r="AT24" s="80">
        <f>[1]节奏总纲!AT24</f>
        <v>1.0065025247829205</v>
      </c>
      <c r="AU24" s="80">
        <f>[1]节奏总纲!AU24</f>
        <v>0.80520201982633655</v>
      </c>
      <c r="AV24" s="80">
        <f>[1]节奏总纲!AV24</f>
        <v>0.60390151486975219</v>
      </c>
      <c r="AW24" s="80">
        <f>[1]节奏总纲!AW24</f>
        <v>0.40260100991316827</v>
      </c>
      <c r="AX24" s="80">
        <f>[1]节奏总纲!AX24</f>
        <v>0.20130050495658414</v>
      </c>
      <c r="AY24" s="14"/>
      <c r="AZ24" s="80">
        <f>[1]节奏总纲!AZ24</f>
        <v>21</v>
      </c>
      <c r="BA24" s="80">
        <f>[1]节奏总纲!BA24</f>
        <v>28.157256095860227</v>
      </c>
      <c r="BB24" s="80">
        <f>[1]节奏总纲!BB24</f>
        <v>29.508805955793246</v>
      </c>
      <c r="BC24" s="80">
        <f>[1]节奏总纲!BC24</f>
        <v>31.280110398778046</v>
      </c>
      <c r="BD24" s="80">
        <f>[1]节奏总纲!BD24</f>
        <v>33.799338867675175</v>
      </c>
      <c r="BE24" s="80">
        <f>[1]节奏总纲!BE24</f>
        <v>38.35066605767593</v>
      </c>
      <c r="BI24" s="80">
        <f>[1]节奏总纲!BI24</f>
        <v>21</v>
      </c>
      <c r="BJ24" s="80">
        <f>[1]节奏总纲!BJ24</f>
        <v>1.533333333333335</v>
      </c>
      <c r="BK24" s="80">
        <f>[1]节奏总纲!BK24</f>
        <v>1.5640000000000016</v>
      </c>
      <c r="BL24" s="80">
        <f>[1]节奏总纲!BL24</f>
        <v>1.6253333333333351</v>
      </c>
      <c r="BM24" s="80">
        <f>[1]节奏总纲!BM24</f>
        <v>1.7480000000000018</v>
      </c>
      <c r="BN24" s="80">
        <f>[1]节奏总纲!BN24</f>
        <v>2.1466666666666687</v>
      </c>
      <c r="BP24" s="80">
        <f>[1]节奏总纲!BP24</f>
        <v>21</v>
      </c>
      <c r="BQ24" s="80">
        <f>[1]节奏总纲!BQ24</f>
        <v>28.584360328652647</v>
      </c>
      <c r="BR24" s="80">
        <f>[1]节奏总纲!BR24</f>
        <v>27.538147336025965</v>
      </c>
      <c r="BS24" s="80">
        <f>[1]节奏总纲!BS24</f>
        <v>26.374084715154964</v>
      </c>
      <c r="BT24" s="80">
        <f>[1]节奏总纲!BT24</f>
        <v>25.113701488415835</v>
      </c>
      <c r="BU24" s="80">
        <f>[1]节奏总纲!BU24</f>
        <v>23.834029842136172</v>
      </c>
      <c r="BW24" s="80">
        <f>[1]节奏总纲!BW24</f>
        <v>21</v>
      </c>
      <c r="BX24" s="80">
        <f>[1]节奏总纲!BX24</f>
        <v>17.373487155583607</v>
      </c>
      <c r="BY24" s="80">
        <f>[1]节奏总纲!BY24</f>
        <v>17.826194772754434</v>
      </c>
      <c r="BZ24" s="80">
        <f>[1]节奏总纲!BZ24</f>
        <v>18.330803528855718</v>
      </c>
      <c r="CA24" s="80">
        <f>[1]节奏总纲!CA24</f>
        <v>18.92494047784373</v>
      </c>
      <c r="CB24" s="80">
        <f>[1]节奏总纲!CB24</f>
        <v>19.541473862851607</v>
      </c>
      <c r="CC24" s="80">
        <f>[1]节奏总纲!CC24</f>
        <v>19.541473862851607</v>
      </c>
      <c r="CE24" s="93">
        <f>[1]节奏总纲!CE24</f>
        <v>103</v>
      </c>
      <c r="CF24" s="93">
        <f>[1]节奏总纲!CF24</f>
        <v>58</v>
      </c>
    </row>
    <row r="25" spans="2:84" x14ac:dyDescent="0.15">
      <c r="B25" s="80">
        <f>[1]节奏总纲!B25</f>
        <v>10</v>
      </c>
      <c r="C25" s="80">
        <f>[1]节奏总纲!C25</f>
        <v>1.5</v>
      </c>
      <c r="D25" s="80">
        <f>[1]节奏总纲!D25</f>
        <v>1</v>
      </c>
      <c r="F25" s="14">
        <v>23</v>
      </c>
      <c r="G25" s="80">
        <f>[1]节奏总纲!G25</f>
        <v>3.9245776533796644</v>
      </c>
      <c r="I25" s="80">
        <f>[1]节奏总纲!I25</f>
        <v>23</v>
      </c>
      <c r="J25" s="80">
        <f>[1]节奏总纲!J25</f>
        <v>8.8355567243832152</v>
      </c>
      <c r="K25" s="80">
        <f>[1]节奏总纲!K25</f>
        <v>0.76</v>
      </c>
      <c r="N25" s="73">
        <f>[1]节奏总纲!$N25</f>
        <v>32</v>
      </c>
      <c r="O25" s="80">
        <f>[1]节奏总纲!O25</f>
        <v>22</v>
      </c>
      <c r="P25" s="80">
        <f>[1]节奏总纲!P25</f>
        <v>3.5947934199881395</v>
      </c>
      <c r="Q25" s="80">
        <f>[1]节奏总纲!Q25</f>
        <v>3.124234961311692</v>
      </c>
      <c r="R25" s="80">
        <f>[1]节奏总纲!R25</f>
        <v>2.5749505267375046</v>
      </c>
      <c r="S25" s="80">
        <f>[1]节奏总纲!S25</f>
        <v>1.9077568679877055</v>
      </c>
      <c r="T25" s="80">
        <f>[1]节奏总纲!T25</f>
        <v>1.0687320837624739</v>
      </c>
      <c r="V25" s="80">
        <f>[1]节奏总纲!V25</f>
        <v>22</v>
      </c>
      <c r="W25" s="80">
        <f>[1]节奏总纲!W25</f>
        <v>0.30769956984296698</v>
      </c>
      <c r="X25" s="80">
        <f>[1]节奏总纲!X25</f>
        <v>0.27235233692574035</v>
      </c>
      <c r="Y25" s="80">
        <f>[1]节奏总纲!Y25</f>
        <v>0.22829422711886593</v>
      </c>
      <c r="Z25" s="80">
        <f>[1]节奏总纲!Z25</f>
        <v>0.17118518695601082</v>
      </c>
      <c r="AA25" s="80">
        <f>[1]节奏总纲!AA25</f>
        <v>9.7067141659560985E-2</v>
      </c>
      <c r="AC25" s="80">
        <f>[1]节奏总纲!AC25</f>
        <v>22</v>
      </c>
      <c r="AD25" s="80">
        <f>[1]节奏总纲!AD25</f>
        <v>45.229416240679988</v>
      </c>
      <c r="AE25" s="80">
        <f>[1]节奏总纲!AE25</f>
        <v>47.110426931480873</v>
      </c>
      <c r="AF25" s="80">
        <f>[1]节奏总纲!AF25</f>
        <v>49.861837738505173</v>
      </c>
      <c r="AG25" s="80">
        <f>[1]节奏总纲!AG25</f>
        <v>54.15637358335789</v>
      </c>
      <c r="AH25" s="80">
        <f>[1]节奏总纲!AH25</f>
        <v>62.555781631668886</v>
      </c>
      <c r="AL25" s="80">
        <f>[1]节奏总纲!AL25</f>
        <v>22</v>
      </c>
      <c r="AM25" s="80">
        <f>[1]节奏总纲!AM25</f>
        <v>7.4414868317755332</v>
      </c>
      <c r="AN25" s="80">
        <f>[1]节奏总纲!AN25</f>
        <v>5.9531894654204267</v>
      </c>
      <c r="AO25" s="80">
        <f>[1]节奏总纲!AO25</f>
        <v>4.4648920990653194</v>
      </c>
      <c r="AP25" s="80">
        <f>[1]节奏总纲!AP25</f>
        <v>2.9765947327102134</v>
      </c>
      <c r="AQ25" s="80">
        <f>[1]节奏总纲!AQ25</f>
        <v>1.4882973663551067</v>
      </c>
      <c r="AS25" s="80">
        <f>[1]节奏总纲!AS25</f>
        <v>22</v>
      </c>
      <c r="AT25" s="80">
        <f>[1]节奏总纲!AT25</f>
        <v>1.1849843069926127</v>
      </c>
      <c r="AU25" s="80">
        <f>[1]节奏总纲!AU25</f>
        <v>0.94798744559408998</v>
      </c>
      <c r="AV25" s="80">
        <f>[1]节奏总纲!AV25</f>
        <v>0.71099058419556727</v>
      </c>
      <c r="AW25" s="80">
        <f>[1]节奏总纲!AW25</f>
        <v>0.47399372279704499</v>
      </c>
      <c r="AX25" s="80">
        <f>[1]节奏总纲!AX25</f>
        <v>0.2369968613985225</v>
      </c>
      <c r="AY25" s="14"/>
      <c r="AZ25" s="80">
        <f>[1]节奏总纲!AZ25</f>
        <v>22</v>
      </c>
      <c r="BA25" s="80">
        <f>[1]节奏总纲!BA25</f>
        <v>28.431345550275779</v>
      </c>
      <c r="BB25" s="80">
        <f>[1]节奏总纲!BB25</f>
        <v>29.80118336305917</v>
      </c>
      <c r="BC25" s="80">
        <f>[1]节奏总纲!BC25</f>
        <v>31.564373235931193</v>
      </c>
      <c r="BD25" s="80">
        <f>[1]节奏总纲!BD25</f>
        <v>34.09469189131628</v>
      </c>
      <c r="BE25" s="80">
        <f>[1]节奏总纲!BE25</f>
        <v>38.663818688865533</v>
      </c>
      <c r="BI25" s="80">
        <f>[1]节奏总纲!BI25</f>
        <v>22</v>
      </c>
      <c r="BJ25" s="80">
        <f>[1]节奏总纲!BJ25</f>
        <v>1.5666666666666684</v>
      </c>
      <c r="BK25" s="80">
        <f>[1]节奏总纲!BK25</f>
        <v>1.5980000000000019</v>
      </c>
      <c r="BL25" s="80">
        <f>[1]节奏总纲!BL25</f>
        <v>1.6606666666666685</v>
      </c>
      <c r="BM25" s="80">
        <f>[1]节奏总纲!BM25</f>
        <v>1.7860000000000018</v>
      </c>
      <c r="BN25" s="80">
        <f>[1]节奏总纲!BN25</f>
        <v>2.1933333333333356</v>
      </c>
      <c r="BP25" s="80">
        <f>[1]节奏总纲!BP25</f>
        <v>22</v>
      </c>
      <c r="BQ25" s="80">
        <f>[1]节奏总纲!BQ25</f>
        <v>30.768889392009427</v>
      </c>
      <c r="BR25" s="80">
        <f>[1]节奏总纲!BR25</f>
        <v>29.682299134892848</v>
      </c>
      <c r="BS25" s="80">
        <f>[1]节奏总纲!BS25</f>
        <v>28.504605619902428</v>
      </c>
      <c r="BT25" s="80">
        <f>[1]节奏总纲!BT25</f>
        <v>27.228985792746204</v>
      </c>
      <c r="BU25" s="80">
        <f>[1]节奏总纲!BU25</f>
        <v>25.905106178844033</v>
      </c>
      <c r="BW25" s="80">
        <f>[1]节奏总纲!BW25</f>
        <v>22</v>
      </c>
      <c r="BX25" s="80">
        <f>[1]节奏总纲!BX25</f>
        <v>17.874992861074709</v>
      </c>
      <c r="BY25" s="80">
        <f>[1]节奏总纲!BY25</f>
        <v>18.322795653110926</v>
      </c>
      <c r="BZ25" s="80">
        <f>[1]节奏总纲!BZ25</f>
        <v>18.856122636792893</v>
      </c>
      <c r="CA25" s="80">
        <f>[1]节奏总纲!CA25</f>
        <v>19.437362382301988</v>
      </c>
      <c r="CB25" s="80">
        <f>[1]节奏总纲!CB25</f>
        <v>20.093055324260185</v>
      </c>
      <c r="CC25" s="80">
        <f>[1]节奏总纲!CC25</f>
        <v>20.093055324260185</v>
      </c>
      <c r="CE25" s="93">
        <f>[1]节奏总纲!CE25</f>
        <v>108</v>
      </c>
      <c r="CF25" s="93">
        <f>[1]节奏总纲!CF25</f>
        <v>60</v>
      </c>
    </row>
    <row r="26" spans="2:84" x14ac:dyDescent="0.15">
      <c r="B26" s="80">
        <f>[1]节奏总纲!B26</f>
        <v>15</v>
      </c>
      <c r="C26" s="80">
        <f>[1]节奏总纲!C26</f>
        <v>3.5</v>
      </c>
      <c r="D26" s="80">
        <f>[1]节奏总纲!D26</f>
        <v>2</v>
      </c>
      <c r="F26" s="14">
        <v>24</v>
      </c>
      <c r="G26" s="80">
        <f>[1]节奏总纲!G26</f>
        <v>4.2780316430915768</v>
      </c>
      <c r="I26" s="80">
        <f>[1]节奏总纲!I26</f>
        <v>24</v>
      </c>
      <c r="J26" s="80">
        <f>[1]节奏总纲!J26</f>
        <v>10.47447102993563</v>
      </c>
      <c r="K26" s="80">
        <f>[1]节奏总纲!K26</f>
        <v>0.78</v>
      </c>
      <c r="N26" s="73">
        <f>[1]节奏总纲!$N26</f>
        <v>33</v>
      </c>
      <c r="O26" s="80">
        <f>[1]节奏总纲!O26</f>
        <v>23</v>
      </c>
      <c r="P26" s="80">
        <f>[1]节奏总纲!P26</f>
        <v>3.9245776533796644</v>
      </c>
      <c r="Q26" s="80">
        <f>[1]节奏总纲!Q26</f>
        <v>3.4081032341949005</v>
      </c>
      <c r="R26" s="80">
        <f>[1]节奏总纲!R26</f>
        <v>2.8064654799317976</v>
      </c>
      <c r="S26" s="80">
        <f>[1]节奏总纲!S26</f>
        <v>2.0796336985258841</v>
      </c>
      <c r="T26" s="80">
        <f>[1]节奏总纲!T26</f>
        <v>1.1608900698697047</v>
      </c>
      <c r="V26" s="80">
        <f>[1]节奏总纲!V26</f>
        <v>23</v>
      </c>
      <c r="W26" s="80">
        <f>[1]节奏总纲!W26</f>
        <v>0.32978423339152485</v>
      </c>
      <c r="X26" s="80">
        <f>[1]节奏总纲!X26</f>
        <v>0.28386827288320848</v>
      </c>
      <c r="Y26" s="80">
        <f>[1]节奏总纲!Y26</f>
        <v>0.23151495319429305</v>
      </c>
      <c r="Z26" s="80">
        <f>[1]节奏总纲!Z26</f>
        <v>0.17187683053817859</v>
      </c>
      <c r="AA26" s="80">
        <f>[1]节奏总纲!AA26</f>
        <v>9.2157986107230805E-2</v>
      </c>
      <c r="AC26" s="80">
        <f>[1]节奏总纲!AC26</f>
        <v>23</v>
      </c>
      <c r="AD26" s="80">
        <f>[1]节奏总纲!AD26</f>
        <v>45.845161563010116</v>
      </c>
      <c r="AE26" s="80">
        <f>[1]节奏总纲!AE26</f>
        <v>47.734594805743399</v>
      </c>
      <c r="AF26" s="80">
        <f>[1]节奏总纲!AF26</f>
        <v>50.503430607741265</v>
      </c>
      <c r="AG26" s="80">
        <f>[1]节奏总纲!AG26</f>
        <v>54.814188287451351</v>
      </c>
      <c r="AH26" s="80">
        <f>[1]节奏总纲!AH26</f>
        <v>63.182677965405439</v>
      </c>
      <c r="AL26" s="80">
        <f>[1]节奏总纲!AL26</f>
        <v>23</v>
      </c>
      <c r="AM26" s="80">
        <f>[1]节奏总纲!AM26</f>
        <v>8.8355567243832152</v>
      </c>
      <c r="AN26" s="80">
        <f>[1]节奏总纲!AN26</f>
        <v>7.0684453795065725</v>
      </c>
      <c r="AO26" s="80">
        <f>[1]节奏总纲!AO26</f>
        <v>5.3013340346299289</v>
      </c>
      <c r="AP26" s="80">
        <f>[1]节奏总纲!AP26</f>
        <v>3.5342226897532862</v>
      </c>
      <c r="AQ26" s="80">
        <f>[1]节奏总纲!AQ26</f>
        <v>1.7671113448766431</v>
      </c>
      <c r="AS26" s="80">
        <f>[1]节奏总纲!AS26</f>
        <v>23</v>
      </c>
      <c r="AT26" s="80">
        <f>[1]节奏总纲!AT26</f>
        <v>1.394069892607682</v>
      </c>
      <c r="AU26" s="80">
        <f>[1]节奏总纲!AU26</f>
        <v>1.1152559140861458</v>
      </c>
      <c r="AV26" s="80">
        <f>[1]节奏总纲!AV26</f>
        <v>0.83644193556460955</v>
      </c>
      <c r="AW26" s="80">
        <f>[1]节奏总纲!AW26</f>
        <v>0.55762795704307289</v>
      </c>
      <c r="AX26" s="80">
        <f>[1]节奏总纲!AX26</f>
        <v>0.27881397852153644</v>
      </c>
      <c r="AY26" s="14"/>
      <c r="AZ26" s="80">
        <f>[1]节奏总纲!AZ26</f>
        <v>23</v>
      </c>
      <c r="BA26" s="80">
        <f>[1]节奏总纲!BA26</f>
        <v>28.705435004691331</v>
      </c>
      <c r="BB26" s="80">
        <f>[1]节奏总纲!BB26</f>
        <v>30.079877315295377</v>
      </c>
      <c r="BC26" s="80">
        <f>[1]节奏总纲!BC26</f>
        <v>31.848636073084339</v>
      </c>
      <c r="BD26" s="80">
        <f>[1]节奏总纲!BD26</f>
        <v>34.360958982105608</v>
      </c>
      <c r="BE26" s="80">
        <f>[1]节奏总纲!BE26</f>
        <v>38.976971320055128</v>
      </c>
      <c r="BI26" s="80">
        <f>[1]节奏总纲!BI26</f>
        <v>23</v>
      </c>
      <c r="BJ26" s="80">
        <f>[1]节奏总纲!BJ26</f>
        <v>1.6000000000000019</v>
      </c>
      <c r="BK26" s="80">
        <f>[1]节奏总纲!BK26</f>
        <v>1.6320000000000019</v>
      </c>
      <c r="BL26" s="80">
        <f>[1]节奏总纲!BL26</f>
        <v>1.6960000000000022</v>
      </c>
      <c r="BM26" s="80">
        <f>[1]节奏总纲!BM26</f>
        <v>1.8240000000000021</v>
      </c>
      <c r="BN26" s="80">
        <f>[1]节奏总纲!BN26</f>
        <v>2.2400000000000024</v>
      </c>
      <c r="BP26" s="80">
        <f>[1]节奏总纲!BP26</f>
        <v>23</v>
      </c>
      <c r="BQ26" s="80">
        <f>[1]节奏总纲!BQ26</f>
        <v>32.979382606869549</v>
      </c>
      <c r="BR26" s="80">
        <f>[1]节奏总纲!BR26</f>
        <v>31.845462834406923</v>
      </c>
      <c r="BS26" s="80">
        <f>[1]节奏总纲!BS26</f>
        <v>30.615521552489891</v>
      </c>
      <c r="BT26" s="80">
        <f>[1]节奏总纲!BT26</f>
        <v>29.279653557700659</v>
      </c>
      <c r="BU26" s="80">
        <f>[1]节奏总纲!BU26</f>
        <v>27.953695907743711</v>
      </c>
      <c r="BW26" s="80">
        <f>[1]节奏总纲!BW26</f>
        <v>23</v>
      </c>
      <c r="BX26" s="80">
        <f>[1]节奏总纲!BX26</f>
        <v>18.349419791058079</v>
      </c>
      <c r="BY26" s="80">
        <f>[1]节奏总纲!BY26</f>
        <v>18.812694466249869</v>
      </c>
      <c r="BZ26" s="80">
        <f>[1]节奏总纲!BZ26</f>
        <v>19.32971877176227</v>
      </c>
      <c r="CA26" s="80">
        <f>[1]节奏总纲!CA26</f>
        <v>19.940393983271228</v>
      </c>
      <c r="CB26" s="80">
        <f>[1]节奏总纲!CB26</f>
        <v>20.55086831448148</v>
      </c>
      <c r="CC26" s="80">
        <f>[1]节奏总纲!CC26</f>
        <v>20.55086831448148</v>
      </c>
      <c r="CE26" s="93">
        <f>[1]节奏总纲!CE26</f>
        <v>113</v>
      </c>
      <c r="CF26" s="93">
        <f>[1]节奏总纲!CF26</f>
        <v>62</v>
      </c>
    </row>
    <row r="27" spans="2:84" x14ac:dyDescent="0.15">
      <c r="B27" s="80">
        <f>[1]节奏总纲!B27</f>
        <v>20</v>
      </c>
      <c r="C27" s="80">
        <f>[1]节奏总纲!C27</f>
        <v>7.5</v>
      </c>
      <c r="D27" s="80">
        <f>[1]节奏总纲!D27</f>
        <v>4</v>
      </c>
      <c r="F27" s="14">
        <v>25</v>
      </c>
      <c r="G27" s="80">
        <f>[1]节奏总纲!G27</f>
        <v>4.6568542494923806</v>
      </c>
      <c r="I27" s="80">
        <f>[1]节奏总纲!I27</f>
        <v>25</v>
      </c>
      <c r="J27" s="80">
        <f>[1]节奏总纲!J27</f>
        <v>12.4</v>
      </c>
      <c r="K27" s="80">
        <f>[1]节奏总纲!K27</f>
        <v>0.8</v>
      </c>
      <c r="N27" s="73">
        <f>[1]节奏总纲!$N27</f>
        <v>34</v>
      </c>
      <c r="O27" s="80">
        <f>[1]节奏总纲!O27</f>
        <v>24</v>
      </c>
      <c r="P27" s="80">
        <f>[1]节奏总纲!P27</f>
        <v>4.2780316430915768</v>
      </c>
      <c r="Q27" s="80">
        <f>[1]节奏总纲!Q27</f>
        <v>3.7214597263253628</v>
      </c>
      <c r="R27" s="80">
        <f>[1]节奏总纲!R27</f>
        <v>3.0699155070825155</v>
      </c>
      <c r="S27" s="80">
        <f>[1]节奏总纲!S27</f>
        <v>2.2742016214674821</v>
      </c>
      <c r="T27" s="80">
        <f>[1]节奏总纲!T27</f>
        <v>1.2692919885052709</v>
      </c>
      <c r="V27" s="80">
        <f>[1]节奏总纲!V27</f>
        <v>24</v>
      </c>
      <c r="W27" s="80">
        <f>[1]节奏总纲!W27</f>
        <v>0.35345398971191244</v>
      </c>
      <c r="X27" s="80">
        <f>[1]节奏总纲!X27</f>
        <v>0.31335649213046235</v>
      </c>
      <c r="Y27" s="80">
        <f>[1]节奏总纲!Y27</f>
        <v>0.26345002715071786</v>
      </c>
      <c r="Z27" s="80">
        <f>[1]节奏总纲!Z27</f>
        <v>0.19456792294159797</v>
      </c>
      <c r="AA27" s="80">
        <f>[1]节奏总纲!AA27</f>
        <v>0.10840191863556625</v>
      </c>
      <c r="AC27" s="80">
        <f>[1]节奏总纲!AC27</f>
        <v>24</v>
      </c>
      <c r="AD27" s="80">
        <f>[1]节奏总纲!AD27</f>
        <v>46.430041330048923</v>
      </c>
      <c r="AE27" s="80">
        <f>[1]节奏总纲!AE27</f>
        <v>48.330142263709867</v>
      </c>
      <c r="AF27" s="80">
        <f>[1]节奏总纲!AF27</f>
        <v>51.118578408701396</v>
      </c>
      <c r="AG27" s="80">
        <f>[1]节奏总纲!AG27</f>
        <v>55.44072585486321</v>
      </c>
      <c r="AH27" s="80">
        <f>[1]节奏总纲!AH27</f>
        <v>63.791742872142052</v>
      </c>
      <c r="AL27" s="80">
        <f>[1]节奏总纲!AL27</f>
        <v>24</v>
      </c>
      <c r="AM27" s="80">
        <f>[1]节奏总纲!AM27</f>
        <v>10.47447102993563</v>
      </c>
      <c r="AN27" s="80">
        <f>[1]节奏总纲!AN27</f>
        <v>8.3795768239485042</v>
      </c>
      <c r="AO27" s="80">
        <f>[1]节奏总纲!AO27</f>
        <v>6.2846826179613782</v>
      </c>
      <c r="AP27" s="80">
        <f>[1]节奏总纲!AP27</f>
        <v>4.1897884119742521</v>
      </c>
      <c r="AQ27" s="80">
        <f>[1]节奏总纲!AQ27</f>
        <v>2.0948942059871261</v>
      </c>
      <c r="AS27" s="80">
        <f>[1]节奏总纲!AS27</f>
        <v>24</v>
      </c>
      <c r="AT27" s="80">
        <f>[1]节奏总纲!AT27</f>
        <v>1.6389143055524151</v>
      </c>
      <c r="AU27" s="80">
        <f>[1]节奏总纲!AU27</f>
        <v>1.3111314444419317</v>
      </c>
      <c r="AV27" s="80">
        <f>[1]节奏总纲!AV27</f>
        <v>0.98334858333144926</v>
      </c>
      <c r="AW27" s="80">
        <f>[1]节奏总纲!AW27</f>
        <v>0.65556572222096587</v>
      </c>
      <c r="AX27" s="80">
        <f>[1]节奏总纲!AX27</f>
        <v>0.32778286111048294</v>
      </c>
      <c r="AY27" s="14"/>
      <c r="AZ27" s="80">
        <f>[1]节奏总纲!AZ27</f>
        <v>24</v>
      </c>
      <c r="BA27" s="80">
        <f>[1]节奏总纲!BA27</f>
        <v>28.979524459106884</v>
      </c>
      <c r="BB27" s="80">
        <f>[1]节奏总纲!BB27</f>
        <v>30.329493925593439</v>
      </c>
      <c r="BC27" s="80">
        <f>[1]节奏总纲!BC27</f>
        <v>32.113552950216736</v>
      </c>
      <c r="BD27" s="80">
        <f>[1]节奏总纲!BD27</f>
        <v>34.627226072894942</v>
      </c>
      <c r="BE27" s="80">
        <f>[1]节奏总纲!BE27</f>
        <v>39.250296194358178</v>
      </c>
      <c r="BI27" s="80">
        <f>[1]节奏总纲!BI27</f>
        <v>24</v>
      </c>
      <c r="BJ27" s="80">
        <f>[1]节奏总纲!BJ27</f>
        <v>1.6333333333333353</v>
      </c>
      <c r="BK27" s="80">
        <f>[1]节奏总纲!BK27</f>
        <v>1.6660000000000021</v>
      </c>
      <c r="BL27" s="80">
        <f>[1]节奏总纲!BL27</f>
        <v>1.7313333333333356</v>
      </c>
      <c r="BM27" s="80">
        <f>[1]节奏总纲!BM27</f>
        <v>1.8620000000000021</v>
      </c>
      <c r="BN27" s="80">
        <f>[1]节奏总纲!BN27</f>
        <v>2.2866666666666693</v>
      </c>
      <c r="BP27" s="80">
        <f>[1]节奏总纲!BP27</f>
        <v>24</v>
      </c>
      <c r="BQ27" s="80">
        <f>[1]节奏总纲!BQ27</f>
        <v>35.197977552877902</v>
      </c>
      <c r="BR27" s="80">
        <f>[1]节奏总纲!BR27</f>
        <v>34.072116335246974</v>
      </c>
      <c r="BS27" s="80">
        <f>[1]节奏总纲!BS27</f>
        <v>32.816661243819851</v>
      </c>
      <c r="BT27" s="80">
        <f>[1]节奏总纲!BT27</f>
        <v>31.412793977181359</v>
      </c>
      <c r="BU27" s="80">
        <f>[1]节奏总纲!BU27</f>
        <v>29.964600225621755</v>
      </c>
      <c r="BW27" s="80">
        <f>[1]节奏总纲!BW27</f>
        <v>24</v>
      </c>
      <c r="BX27" s="80">
        <f>[1]节奏总纲!BX27</f>
        <v>18.837411459307198</v>
      </c>
      <c r="BY27" s="80">
        <f>[1]节奏总纲!BY27</f>
        <v>19.299728534552713</v>
      </c>
      <c r="BZ27" s="80">
        <f>[1]节奏总纲!BZ27</f>
        <v>19.843744575465458</v>
      </c>
      <c r="CA27" s="80">
        <f>[1]节奏总纲!CA27</f>
        <v>20.432690473143754</v>
      </c>
      <c r="CB27" s="80">
        <f>[1]节奏总纲!CB27</f>
        <v>21.075914438033141</v>
      </c>
      <c r="CC27" s="80">
        <f>[1]节奏总纲!CC27</f>
        <v>21.075914438033141</v>
      </c>
      <c r="CE27" s="93">
        <f>[1]节奏总纲!CE27</f>
        <v>118</v>
      </c>
      <c r="CF27" s="93">
        <f>[1]节奏总纲!CF27</f>
        <v>65</v>
      </c>
    </row>
    <row r="28" spans="2:84" x14ac:dyDescent="0.15">
      <c r="B28" s="80">
        <f>[1]节奏总纲!B28</f>
        <v>25</v>
      </c>
      <c r="C28" s="80">
        <f>[1]节奏总纲!C28</f>
        <v>15.5</v>
      </c>
      <c r="D28" s="80">
        <f>[1]节奏总纲!D28</f>
        <v>8</v>
      </c>
      <c r="F28" s="14">
        <v>26</v>
      </c>
      <c r="G28" s="80">
        <f>[1]节奏总纲!G28</f>
        <v>5.062866266041592</v>
      </c>
      <c r="I28" s="80">
        <f>[1]节奏总纲!I28</f>
        <v>26</v>
      </c>
      <c r="J28" s="80">
        <f>[1]节奏总纲!J28</f>
        <v>14.6609224175611</v>
      </c>
      <c r="K28" s="80">
        <f>[1]节奏总纲!K28</f>
        <v>0.82</v>
      </c>
      <c r="N28" s="73">
        <f>[1]节奏总纲!$N28</f>
        <v>35</v>
      </c>
      <c r="O28" s="80">
        <f>[1]节奏总纲!O28</f>
        <v>25</v>
      </c>
      <c r="P28" s="80">
        <f>[1]节奏总纲!P28</f>
        <v>4.6568542494923806</v>
      </c>
      <c r="Q28" s="80">
        <f>[1]节奏总纲!Q28</f>
        <v>4.054257309608067</v>
      </c>
      <c r="R28" s="80">
        <f>[1]节奏总纲!R28</f>
        <v>3.3445527219854276</v>
      </c>
      <c r="S28" s="80">
        <f>[1]节奏总纲!S28</f>
        <v>2.478377831579845</v>
      </c>
      <c r="T28" s="80">
        <f>[1]节奏总纲!T28</f>
        <v>1.3802915995495415</v>
      </c>
      <c r="V28" s="80">
        <f>[1]节奏总纲!V28</f>
        <v>25</v>
      </c>
      <c r="W28" s="80">
        <f>[1]节奏总纲!W28</f>
        <v>0.37882260640080379</v>
      </c>
      <c r="X28" s="80">
        <f>[1]节奏总纲!X28</f>
        <v>0.33279758328270415</v>
      </c>
      <c r="Y28" s="80">
        <f>[1]节奏总纲!Y28</f>
        <v>0.27463721490291215</v>
      </c>
      <c r="Z28" s="80">
        <f>[1]节奏总纲!Z28</f>
        <v>0.20417621011236298</v>
      </c>
      <c r="AA28" s="80">
        <f>[1]节奏总纲!AA28</f>
        <v>0.11099961104427059</v>
      </c>
      <c r="AC28" s="80">
        <f>[1]节奏总纲!AC28</f>
        <v>25</v>
      </c>
      <c r="AD28" s="80">
        <f>[1]节奏总纲!AD28</f>
        <v>47.004247194324648</v>
      </c>
      <c r="AE28" s="80">
        <f>[1]节奏总纲!AE28</f>
        <v>48.904516930942819</v>
      </c>
      <c r="AF28" s="80">
        <f>[1]节奏总纲!AF28</f>
        <v>51.667220029142385</v>
      </c>
      <c r="AG28" s="80">
        <f>[1]节奏总纲!AG28</f>
        <v>56.05100027504308</v>
      </c>
      <c r="AH28" s="80">
        <f>[1]节奏总纲!AH28</f>
        <v>64.398425477456215</v>
      </c>
      <c r="AL28" s="80">
        <f>[1]节奏总纲!AL28</f>
        <v>25</v>
      </c>
      <c r="AM28" s="80">
        <f>[1]节奏总纲!AM28</f>
        <v>12.4</v>
      </c>
      <c r="AN28" s="80">
        <f>[1]节奏总纲!AN28</f>
        <v>9.9200000000000017</v>
      </c>
      <c r="AO28" s="80">
        <f>[1]节奏总纲!AO28</f>
        <v>7.4399999999999995</v>
      </c>
      <c r="AP28" s="80">
        <f>[1]节奏总纲!AP28</f>
        <v>4.9600000000000009</v>
      </c>
      <c r="AQ28" s="80">
        <f>[1]节奏总纲!AQ28</f>
        <v>2.4800000000000004</v>
      </c>
      <c r="AS28" s="80">
        <f>[1]节奏总纲!AS28</f>
        <v>25</v>
      </c>
      <c r="AT28" s="80">
        <f>[1]节奏总纲!AT28</f>
        <v>1.9255289700643701</v>
      </c>
      <c r="AU28" s="80">
        <f>[1]节奏总纲!AU28</f>
        <v>1.5404231760514975</v>
      </c>
      <c r="AV28" s="80">
        <f>[1]节奏总纲!AV28</f>
        <v>1.1553173820386213</v>
      </c>
      <c r="AW28" s="80">
        <f>[1]节奏总纲!AW28</f>
        <v>0.77021158802574874</v>
      </c>
      <c r="AX28" s="80">
        <f>[1]节奏总纲!AX28</f>
        <v>0.38510579401287437</v>
      </c>
      <c r="AY28" s="14"/>
      <c r="AZ28" s="80">
        <f>[1]节奏总纲!AZ28</f>
        <v>25</v>
      </c>
      <c r="BA28" s="80">
        <f>[1]节奏总纲!BA28</f>
        <v>29.216428548527322</v>
      </c>
      <c r="BB28" s="80">
        <f>[1]节奏总纲!BB28</f>
        <v>30.579110535891502</v>
      </c>
      <c r="BC28" s="80">
        <f>[1]节奏总纲!BC28</f>
        <v>32.356435933516131</v>
      </c>
      <c r="BD28" s="80">
        <f>[1]节奏总纲!BD28</f>
        <v>34.893493163684269</v>
      </c>
      <c r="BE28" s="80">
        <f>[1]节奏总纲!BE28</f>
        <v>39.520459727922798</v>
      </c>
      <c r="BI28" s="80">
        <f>[1]节奏总纲!BI28</f>
        <v>25</v>
      </c>
      <c r="BJ28" s="80">
        <f>[1]节奏总纲!BJ28</f>
        <v>1.6666666666666687</v>
      </c>
      <c r="BK28" s="80">
        <f>[1]节奏总纲!BK28</f>
        <v>1.7000000000000022</v>
      </c>
      <c r="BL28" s="80">
        <f>[1]节奏总纲!BL28</f>
        <v>1.766666666666669</v>
      </c>
      <c r="BM28" s="80">
        <f>[1]节奏总纲!BM28</f>
        <v>1.9000000000000021</v>
      </c>
      <c r="BN28" s="80">
        <f>[1]节奏总纲!BN28</f>
        <v>2.3333333333333361</v>
      </c>
      <c r="BP28" s="80">
        <f>[1]节奏总纲!BP28</f>
        <v>25</v>
      </c>
      <c r="BQ28" s="80">
        <f>[1]节奏总纲!BQ28</f>
        <v>37.433077144085807</v>
      </c>
      <c r="BR28" s="80">
        <f>[1]节奏总纲!BR28</f>
        <v>36.256047084538473</v>
      </c>
      <c r="BS28" s="80">
        <f>[1]节奏总纲!BS28</f>
        <v>34.973799799710449</v>
      </c>
      <c r="BT28" s="80">
        <f>[1]节奏总纲!BT28</f>
        <v>33.570278782515963</v>
      </c>
      <c r="BU28" s="80">
        <f>[1]节奏总纲!BU28</f>
        <v>32.075561469230017</v>
      </c>
      <c r="BW28" s="80">
        <f>[1]节奏总纲!BW28</f>
        <v>25</v>
      </c>
      <c r="BX28" s="80">
        <f>[1]节奏总纲!BX28</f>
        <v>19.305616573096692</v>
      </c>
      <c r="BY28" s="80">
        <f>[1]节奏总纲!BY28</f>
        <v>19.786727569248686</v>
      </c>
      <c r="BZ28" s="80">
        <f>[1]节奏总纲!BZ28</f>
        <v>20.32215968530463</v>
      </c>
      <c r="CA28" s="80">
        <f>[1]节奏总纲!CA28</f>
        <v>20.939833289691578</v>
      </c>
      <c r="CB28" s="80">
        <f>[1]节奏总纲!CB28</f>
        <v>21.544273429748305</v>
      </c>
      <c r="CC28" s="80">
        <f>[1]节奏总纲!CC28</f>
        <v>21.544273429748305</v>
      </c>
      <c r="CE28" s="93">
        <f>[1]节奏总纲!CE28</f>
        <v>123</v>
      </c>
      <c r="CF28" s="93">
        <f>[1]节奏总纲!CF28</f>
        <v>67</v>
      </c>
    </row>
    <row r="29" spans="2:84" x14ac:dyDescent="0.15">
      <c r="B29" s="80">
        <f>[1]节奏总纲!B29</f>
        <v>30</v>
      </c>
      <c r="C29" s="80">
        <f>[1]节奏总纲!C29</f>
        <v>31.5</v>
      </c>
      <c r="D29" s="80">
        <f>[1]节奏总纲!D29</f>
        <v>16</v>
      </c>
      <c r="F29" s="14">
        <v>27</v>
      </c>
      <c r="G29" s="80">
        <f>[1]节奏总纲!G29</f>
        <v>5.4980191708498847</v>
      </c>
      <c r="I29" s="80">
        <f>[1]节奏总纲!I29</f>
        <v>27</v>
      </c>
      <c r="J29" s="80">
        <f>[1]节奏总纲!J29</f>
        <v>17.314186320787698</v>
      </c>
      <c r="K29" s="80">
        <f>[1]节奏总纲!K29</f>
        <v>0.84</v>
      </c>
      <c r="N29" s="73">
        <f>[1]节奏总纲!$N29</f>
        <v>36</v>
      </c>
      <c r="O29" s="80">
        <f>[1]节奏总纲!O29</f>
        <v>26</v>
      </c>
      <c r="P29" s="80">
        <f>[1]节奏总纲!P29</f>
        <v>5.062866266041592</v>
      </c>
      <c r="Q29" s="80">
        <f>[1]节奏总纲!Q29</f>
        <v>4.408743944469018</v>
      </c>
      <c r="R29" s="80">
        <f>[1]节奏总纲!R29</f>
        <v>3.63716312552428</v>
      </c>
      <c r="S29" s="80">
        <f>[1]节奏总纲!S29</f>
        <v>2.6914197070277099</v>
      </c>
      <c r="T29" s="80">
        <f>[1]节奏总纲!T29</f>
        <v>1.4996209880015197</v>
      </c>
      <c r="V29" s="80">
        <f>[1]节奏总纲!V29</f>
        <v>26</v>
      </c>
      <c r="W29" s="80">
        <f>[1]节奏总纲!W29</f>
        <v>0.40601201654921137</v>
      </c>
      <c r="X29" s="80">
        <f>[1]节奏总纲!X29</f>
        <v>0.354486634860951</v>
      </c>
      <c r="Y29" s="80">
        <f>[1]节奏总纲!Y29</f>
        <v>0.29261040353885237</v>
      </c>
      <c r="Z29" s="80">
        <f>[1]节奏总纲!Z29</f>
        <v>0.2130418754478649</v>
      </c>
      <c r="AA29" s="80">
        <f>[1]节奏总纲!AA29</f>
        <v>0.11932938845197816</v>
      </c>
      <c r="AC29" s="80">
        <f>[1]节奏总纲!AC29</f>
        <v>26</v>
      </c>
      <c r="AD29" s="80">
        <f>[1]节奏总纲!AD29</f>
        <v>47.540284631526092</v>
      </c>
      <c r="AE29" s="80">
        <f>[1]节奏总纲!AE29</f>
        <v>49.446133440059114</v>
      </c>
      <c r="AF29" s="80">
        <f>[1]节奏总纲!AF29</f>
        <v>52.199341027338768</v>
      </c>
      <c r="AG29" s="80">
        <f>[1]节奏总纲!AG29</f>
        <v>56.621068614050692</v>
      </c>
      <c r="AH29" s="80">
        <f>[1]节奏总纲!AH29</f>
        <v>65.00344105132713</v>
      </c>
      <c r="AL29" s="80">
        <f>[1]节奏总纲!AL29</f>
        <v>26</v>
      </c>
      <c r="AM29" s="80">
        <f>[1]节奏总纲!AM29</f>
        <v>14.6609224175611</v>
      </c>
      <c r="AN29" s="80">
        <f>[1]节奏总纲!AN29</f>
        <v>11.72873793404888</v>
      </c>
      <c r="AO29" s="80">
        <f>[1]节奏总纲!AO29</f>
        <v>8.7965534505366598</v>
      </c>
      <c r="AP29" s="80">
        <f>[1]节奏总纲!AP29</f>
        <v>5.8643689670244399</v>
      </c>
      <c r="AQ29" s="80">
        <f>[1]节奏总纲!AQ29</f>
        <v>2.9321844835122199</v>
      </c>
      <c r="AS29" s="80">
        <f>[1]节奏总纲!AS29</f>
        <v>26</v>
      </c>
      <c r="AT29" s="80">
        <f>[1]节奏总纲!AT29</f>
        <v>2.2609224175610994</v>
      </c>
      <c r="AU29" s="80">
        <f>[1]节奏总纲!AU29</f>
        <v>1.8087379340488781</v>
      </c>
      <c r="AV29" s="80">
        <f>[1]节奏总纲!AV29</f>
        <v>1.3565534505366603</v>
      </c>
      <c r="AW29" s="80">
        <f>[1]节奏总纲!AW29</f>
        <v>0.90436896702443903</v>
      </c>
      <c r="AX29" s="80">
        <f>[1]节奏总纲!AX29</f>
        <v>0.45218448351221951</v>
      </c>
      <c r="AY29" s="14"/>
      <c r="AZ29" s="80">
        <f>[1]节奏总纲!AZ29</f>
        <v>26</v>
      </c>
      <c r="BA29" s="80">
        <f>[1]节奏总纲!BA29</f>
        <v>29.45033047434006</v>
      </c>
      <c r="BB29" s="80">
        <f>[1]节奏总纲!BB29</f>
        <v>30.828727146189561</v>
      </c>
      <c r="BC29" s="80">
        <f>[1]节奏总纲!BC29</f>
        <v>32.59931891681552</v>
      </c>
      <c r="BD29" s="80">
        <f>[1]节奏总纲!BD29</f>
        <v>35.146386283795508</v>
      </c>
      <c r="BE29" s="80">
        <f>[1]节奏总纲!BE29</f>
        <v>39.790623261487418</v>
      </c>
      <c r="BI29" s="80">
        <f>[1]节奏总纲!BI29</f>
        <v>26</v>
      </c>
      <c r="BJ29" s="80">
        <f>[1]节奏总纲!BJ29</f>
        <v>1.7000000000000022</v>
      </c>
      <c r="BK29" s="80">
        <f>[1]节奏总纲!BK29</f>
        <v>1.7340000000000022</v>
      </c>
      <c r="BL29" s="80">
        <f>[1]节奏总纲!BL29</f>
        <v>1.8020000000000025</v>
      </c>
      <c r="BM29" s="80">
        <f>[1]节奏总纲!BM29</f>
        <v>1.9380000000000024</v>
      </c>
      <c r="BN29" s="80">
        <f>[1]节奏总纲!BN29</f>
        <v>2.380000000000003</v>
      </c>
      <c r="BP29" s="80">
        <f>[1]节奏总纲!BP29</f>
        <v>26</v>
      </c>
      <c r="BQ29" s="80">
        <f>[1]节奏总纲!BQ29</f>
        <v>39.683540456879165</v>
      </c>
      <c r="BR29" s="80">
        <f>[1]节奏总纲!BR29</f>
        <v>38.510750823022413</v>
      </c>
      <c r="BS29" s="80">
        <f>[1]节奏总纲!BS29</f>
        <v>37.198506294230036</v>
      </c>
      <c r="BT29" s="80">
        <f>[1]节奏总纲!BT29</f>
        <v>35.753927091474367</v>
      </c>
      <c r="BU29" s="80">
        <f>[1]节奏总纲!BU29</f>
        <v>34.222396456091865</v>
      </c>
      <c r="BW29" s="80">
        <f>[1]节奏总纲!BW29</f>
        <v>26</v>
      </c>
      <c r="BX29" s="80">
        <f>[1]节奏总纲!BX29</f>
        <v>19.780926419241737</v>
      </c>
      <c r="BY29" s="80">
        <f>[1]节奏总纲!BY29</f>
        <v>20.259244188823619</v>
      </c>
      <c r="BZ29" s="80">
        <f>[1]节奏总纲!BZ29</f>
        <v>20.806693001307259</v>
      </c>
      <c r="CA29" s="80">
        <f>[1]节奏总纲!CA29</f>
        <v>21.398356957135043</v>
      </c>
      <c r="CB29" s="80">
        <f>[1]节奏总纲!CB29</f>
        <v>22.040613536331495</v>
      </c>
      <c r="CC29" s="80">
        <f>[1]节奏总纲!CC29</f>
        <v>22.040613536331495</v>
      </c>
      <c r="CE29" s="93">
        <f>[1]节奏总纲!CE29</f>
        <v>128</v>
      </c>
      <c r="CF29" s="93">
        <f>[1]节奏总纲!CF29</f>
        <v>69</v>
      </c>
    </row>
    <row r="30" spans="2:84" x14ac:dyDescent="0.15">
      <c r="B30" s="80">
        <f>[1]节奏总纲!B30</f>
        <v>35</v>
      </c>
      <c r="C30" s="80">
        <f>[1]节奏总纲!C30</f>
        <v>63.5</v>
      </c>
      <c r="D30" s="80">
        <f>[1]节奏总纲!D30</f>
        <v>32</v>
      </c>
      <c r="F30" s="14">
        <v>28</v>
      </c>
      <c r="G30" s="80">
        <f>[1]节奏总纲!G30</f>
        <v>5.9644045063689921</v>
      </c>
      <c r="I30" s="80">
        <f>[1]节奏总纲!I30</f>
        <v>28</v>
      </c>
      <c r="J30" s="80">
        <f>[1]节奏总纲!J30</f>
        <v>20.42625995518307</v>
      </c>
      <c r="K30" s="80">
        <f>[1]节奏总纲!K30</f>
        <v>0.86</v>
      </c>
      <c r="N30" s="73">
        <f>[1]节奏总纲!$N30</f>
        <v>37</v>
      </c>
      <c r="O30" s="80">
        <f>[1]节奏总纲!O30</f>
        <v>27</v>
      </c>
      <c r="P30" s="80">
        <f>[1]节奏总纲!P30</f>
        <v>5.4980191708498847</v>
      </c>
      <c r="Q30" s="80">
        <f>[1]节奏总纲!Q30</f>
        <v>4.7882248958931646</v>
      </c>
      <c r="R30" s="80">
        <f>[1]节奏总纲!R30</f>
        <v>3.9492271704214725</v>
      </c>
      <c r="S30" s="80">
        <f>[1]节奏总纲!S30</f>
        <v>2.9205477835554587</v>
      </c>
      <c r="T30" s="80">
        <f>[1]节奏总纲!T30</f>
        <v>1.6290630803228208</v>
      </c>
      <c r="V30" s="80">
        <f>[1]节奏总纲!V30</f>
        <v>27</v>
      </c>
      <c r="W30" s="80">
        <f>[1]节奏总纲!W30</f>
        <v>0.43515290480829272</v>
      </c>
      <c r="X30" s="80">
        <f>[1]节奏总纲!X30</f>
        <v>0.37948095142414662</v>
      </c>
      <c r="Y30" s="80">
        <f>[1]节奏总纲!Y30</f>
        <v>0.31206404489719253</v>
      </c>
      <c r="Z30" s="80">
        <f>[1]节奏总纲!Z30</f>
        <v>0.2291280765277488</v>
      </c>
      <c r="AA30" s="80">
        <f>[1]节奏总纲!AA30</f>
        <v>0.12944209232130111</v>
      </c>
      <c r="AC30" s="80">
        <f>[1]节奏总纲!AC30</f>
        <v>27</v>
      </c>
      <c r="AD30" s="80">
        <f>[1]节奏总纲!AD30</f>
        <v>48.071211008105138</v>
      </c>
      <c r="AE30" s="80">
        <f>[1]节奏总纲!AE30</f>
        <v>49.981218513907905</v>
      </c>
      <c r="AF30" s="80">
        <f>[1]节奏总纲!AF30</f>
        <v>52.705993248660157</v>
      </c>
      <c r="AG30" s="80">
        <f>[1]节奏总纲!AG30</f>
        <v>57.175765669822162</v>
      </c>
      <c r="AH30" s="80">
        <f>[1]节奏总纲!AH30</f>
        <v>65.541743280100334</v>
      </c>
      <c r="AL30" s="80">
        <f>[1]节奏总纲!AL30</f>
        <v>27</v>
      </c>
      <c r="AM30" s="80">
        <f>[1]节奏总纲!AM30</f>
        <v>17.314186320787698</v>
      </c>
      <c r="AN30" s="80">
        <f>[1]节奏总纲!AN30</f>
        <v>13.851349056630159</v>
      </c>
      <c r="AO30" s="80">
        <f>[1]节奏总纲!AO30</f>
        <v>10.388511792472618</v>
      </c>
      <c r="AP30" s="80">
        <f>[1]节奏总纲!AP30</f>
        <v>6.9256745283150796</v>
      </c>
      <c r="AQ30" s="80">
        <f>[1]节奏总纲!AQ30</f>
        <v>3.4628372641575398</v>
      </c>
      <c r="AS30" s="80">
        <f>[1]节奏总纲!AS30</f>
        <v>27</v>
      </c>
      <c r="AT30" s="80">
        <f>[1]节奏总纲!AT30</f>
        <v>2.6532639032265983</v>
      </c>
      <c r="AU30" s="80">
        <f>[1]节奏总纲!AU30</f>
        <v>2.1226111225812794</v>
      </c>
      <c r="AV30" s="80">
        <f>[1]节奏总纲!AV30</f>
        <v>1.5919583419359586</v>
      </c>
      <c r="AW30" s="80">
        <f>[1]节奏总纲!AW30</f>
        <v>1.0613055612906397</v>
      </c>
      <c r="AX30" s="80">
        <f>[1]节奏总纲!AX30</f>
        <v>0.53065278064531984</v>
      </c>
      <c r="AY30" s="14"/>
      <c r="AZ30" s="80">
        <f>[1]节奏总纲!AZ30</f>
        <v>27</v>
      </c>
      <c r="BA30" s="80">
        <f>[1]节奏总纲!BA30</f>
        <v>29.684232400152801</v>
      </c>
      <c r="BB30" s="80">
        <f>[1]节奏总纲!BB30</f>
        <v>31.066913270913183</v>
      </c>
      <c r="BC30" s="80">
        <f>[1]节奏总纲!BC30</f>
        <v>32.842201900114915</v>
      </c>
      <c r="BD30" s="80">
        <f>[1]节奏总纲!BD30</f>
        <v>35.390363423454687</v>
      </c>
      <c r="BE30" s="80">
        <f>[1]节奏总纲!BE30</f>
        <v>40.052446592012309</v>
      </c>
      <c r="BI30" s="80">
        <f>[1]节奏总纲!BI30</f>
        <v>27</v>
      </c>
      <c r="BJ30" s="80">
        <f>[1]节奏总纲!BJ30</f>
        <v>1.7333333333333356</v>
      </c>
      <c r="BK30" s="80">
        <f>[1]节奏总纲!BK30</f>
        <v>1.7680000000000025</v>
      </c>
      <c r="BL30" s="80">
        <f>[1]节奏总纲!BL30</f>
        <v>1.8373333333333359</v>
      </c>
      <c r="BM30" s="80">
        <f>[1]节奏总纲!BM30</f>
        <v>1.9760000000000024</v>
      </c>
      <c r="BN30" s="80">
        <f>[1]节奏总纲!BN30</f>
        <v>2.4266666666666699</v>
      </c>
      <c r="BP30" s="80">
        <f>[1]节奏总纲!BP30</f>
        <v>27</v>
      </c>
      <c r="BQ30" s="80">
        <f>[1]节奏总纲!BQ30</f>
        <v>41.947199016886806</v>
      </c>
      <c r="BR30" s="80">
        <f>[1]节奏总纲!BR30</f>
        <v>40.787439392565133</v>
      </c>
      <c r="BS30" s="80">
        <f>[1]节奏总纲!BS30</f>
        <v>39.486304880774611</v>
      </c>
      <c r="BT30" s="80">
        <f>[1]节奏总纲!BT30</f>
        <v>38.056251761612167</v>
      </c>
      <c r="BU30" s="80">
        <f>[1]节奏总纲!BU30</f>
        <v>36.474789469426575</v>
      </c>
      <c r="BW30" s="80">
        <f>[1]节奏总纲!BW30</f>
        <v>27</v>
      </c>
      <c r="BX30" s="80">
        <f>[1]节奏总纲!BX30</f>
        <v>20.246416839245761</v>
      </c>
      <c r="BY30" s="80">
        <f>[1]节奏总纲!BY30</f>
        <v>20.730530825071739</v>
      </c>
      <c r="BZ30" s="80">
        <f>[1]节奏总纲!BZ30</f>
        <v>21.274723266233853</v>
      </c>
      <c r="CA30" s="80">
        <f>[1]节奏总纲!CA30</f>
        <v>21.881755925323187</v>
      </c>
      <c r="CB30" s="80">
        <f>[1]节奏总纲!CB30</f>
        <v>22.50487323022379</v>
      </c>
      <c r="CC30" s="80">
        <f>[1]节奏总纲!CC30</f>
        <v>22.50487323022379</v>
      </c>
      <c r="CE30" s="93">
        <f>[1]节奏总纲!CE30</f>
        <v>133</v>
      </c>
      <c r="CF30" s="93">
        <f>[1]节奏总纲!CF30</f>
        <v>72</v>
      </c>
    </row>
    <row r="31" spans="2:84" x14ac:dyDescent="0.15">
      <c r="B31" s="80">
        <f>[1]节奏总纲!B31</f>
        <v>40</v>
      </c>
      <c r="C31" s="80">
        <f>[1]节奏总纲!C31</f>
        <v>127.5</v>
      </c>
      <c r="D31" s="80">
        <f>[1]节奏总纲!D31</f>
        <v>64</v>
      </c>
      <c r="F31" s="14">
        <v>29</v>
      </c>
      <c r="G31" s="80">
        <f>[1]节奏总纲!G31</f>
        <v>6.4642639322944575</v>
      </c>
      <c r="I31" s="80">
        <f>[1]节奏总纲!I31</f>
        <v>29</v>
      </c>
      <c r="J31" s="80">
        <f>[1]节奏总纲!J31</f>
        <v>24.074703862418847</v>
      </c>
      <c r="K31" s="80">
        <f>[1]节奏总纲!K31</f>
        <v>0.88</v>
      </c>
      <c r="N31" s="73">
        <f>[1]节奏总纲!$N31</f>
        <v>38</v>
      </c>
      <c r="O31" s="80">
        <f>[1]节奏总纲!O31</f>
        <v>28</v>
      </c>
      <c r="P31" s="80">
        <f>[1]节奏总纲!P31</f>
        <v>5.9644045063689921</v>
      </c>
      <c r="Q31" s="80">
        <f>[1]节奏总纲!Q31</f>
        <v>5.1914176823435705</v>
      </c>
      <c r="R31" s="80">
        <f>[1]节奏总纲!R31</f>
        <v>4.2752851501652938</v>
      </c>
      <c r="S31" s="80">
        <f>[1]节奏总纲!S31</f>
        <v>3.1653094715300236</v>
      </c>
      <c r="T31" s="80">
        <f>[1]节奏总纲!T31</f>
        <v>1.7738139001941382</v>
      </c>
      <c r="V31" s="80">
        <f>[1]节奏总纲!V31</f>
        <v>28</v>
      </c>
      <c r="W31" s="80">
        <f>[1]节奏总纲!W31</f>
        <v>0.46638533551910744</v>
      </c>
      <c r="X31" s="80">
        <f>[1]节奏总纲!X31</f>
        <v>0.4031927864504059</v>
      </c>
      <c r="Y31" s="80">
        <f>[1]节奏总纲!Y31</f>
        <v>0.32605797974382122</v>
      </c>
      <c r="Z31" s="80">
        <f>[1]节奏总纲!Z31</f>
        <v>0.24476168797456488</v>
      </c>
      <c r="AA31" s="80">
        <f>[1]节奏总纲!AA31</f>
        <v>0.14475081987131744</v>
      </c>
      <c r="AC31" s="80">
        <f>[1]节奏总纲!AC31</f>
        <v>28</v>
      </c>
      <c r="AD31" s="80">
        <f>[1]节奏总纲!AD31</f>
        <v>48.571351621712928</v>
      </c>
      <c r="AE31" s="80">
        <f>[1]节奏总纲!AE31</f>
        <v>50.509688493127967</v>
      </c>
      <c r="AF31" s="80">
        <f>[1]节奏总纲!AF31</f>
        <v>53.212684955585161</v>
      </c>
      <c r="AG31" s="80">
        <f>[1]节奏总纲!AG31</f>
        <v>57.699988965458331</v>
      </c>
      <c r="AH31" s="80">
        <f>[1]节奏总纲!AH31</f>
        <v>66.076345334947405</v>
      </c>
      <c r="AL31" s="80">
        <f>[1]节奏总纲!AL31</f>
        <v>28</v>
      </c>
      <c r="AM31" s="80">
        <f>[1]节奏总纲!AM31</f>
        <v>20.42625995518307</v>
      </c>
      <c r="AN31" s="80">
        <f>[1]节奏总纲!AN31</f>
        <v>16.341007964146456</v>
      </c>
      <c r="AO31" s="80">
        <f>[1]节奏总纲!AO31</f>
        <v>12.255755973109842</v>
      </c>
      <c r="AP31" s="80">
        <f>[1]节奏总纲!AP31</f>
        <v>8.1705039820732281</v>
      </c>
      <c r="AQ31" s="80">
        <f>[1]节奏总纲!AQ31</f>
        <v>4.0852519910366141</v>
      </c>
      <c r="AS31" s="80">
        <f>[1]节奏总纲!AS31</f>
        <v>28</v>
      </c>
      <c r="AT31" s="80">
        <f>[1]节奏总纲!AT31</f>
        <v>3.1120736343953723</v>
      </c>
      <c r="AU31" s="80">
        <f>[1]节奏总纲!AU31</f>
        <v>2.4896589075162971</v>
      </c>
      <c r="AV31" s="80">
        <f>[1]节奏总纲!AV31</f>
        <v>1.8672441806372237</v>
      </c>
      <c r="AW31" s="80">
        <f>[1]节奏总纲!AW31</f>
        <v>1.2448294537581486</v>
      </c>
      <c r="AX31" s="80">
        <f>[1]节奏总纲!AX31</f>
        <v>0.62241472687907429</v>
      </c>
      <c r="AY31" s="14"/>
      <c r="AZ31" s="80">
        <f>[1]节奏总纲!AZ31</f>
        <v>28</v>
      </c>
      <c r="BA31" s="80">
        <f>[1]节奏总纲!BA31</f>
        <v>29.918134325965539</v>
      </c>
      <c r="BB31" s="80">
        <f>[1]节奏总纲!BB31</f>
        <v>31.280110398778046</v>
      </c>
      <c r="BC31" s="80">
        <f>[1]节奏总纲!BC31</f>
        <v>33.072726100175295</v>
      </c>
      <c r="BD31" s="80">
        <f>[1]节奏总纲!BD31</f>
        <v>35.634340563113874</v>
      </c>
      <c r="BE31" s="80">
        <f>[1]节奏总纲!BE31</f>
        <v>40.28554255651148</v>
      </c>
      <c r="BI31" s="80">
        <f>[1]节奏总纲!BI31</f>
        <v>28</v>
      </c>
      <c r="BJ31" s="80">
        <f>[1]节奏总纲!BJ31</f>
        <v>1.766666666666669</v>
      </c>
      <c r="BK31" s="80">
        <f>[1]节奏总纲!BK31</f>
        <v>1.8020000000000025</v>
      </c>
      <c r="BL31" s="80">
        <f>[1]节奏总纲!BL31</f>
        <v>1.8726666666666694</v>
      </c>
      <c r="BM31" s="80">
        <f>[1]节奏总纲!BM31</f>
        <v>2.0140000000000025</v>
      </c>
      <c r="BN31" s="80">
        <f>[1]节奏总纲!BN31</f>
        <v>2.4733333333333367</v>
      </c>
      <c r="BP31" s="80">
        <f>[1]节奏总纲!BP31</f>
        <v>28</v>
      </c>
      <c r="BQ31" s="80">
        <f>[1]节奏总纲!BQ31</f>
        <v>44.207309026381338</v>
      </c>
      <c r="BR31" s="80">
        <f>[1]节奏总纲!BR31</f>
        <v>43.001962251090099</v>
      </c>
      <c r="BS31" s="80">
        <f>[1]节奏总纲!BS31</f>
        <v>41.684581461949612</v>
      </c>
      <c r="BT31" s="80">
        <f>[1]节奏总纲!BT31</f>
        <v>40.269613788949812</v>
      </c>
      <c r="BU31" s="80">
        <f>[1]节奏总纲!BU31</f>
        <v>38.716188571600512</v>
      </c>
      <c r="BW31" s="80">
        <f>[1]节奏总纲!BW31</f>
        <v>28</v>
      </c>
      <c r="BX31" s="80">
        <f>[1]节奏总纲!BX31</f>
        <v>20.709789085251497</v>
      </c>
      <c r="BY31" s="80">
        <f>[1]节奏总纲!BY31</f>
        <v>21.196432625118295</v>
      </c>
      <c r="BZ31" s="80">
        <f>[1]节奏总纲!BZ31</f>
        <v>21.73332002826092</v>
      </c>
      <c r="CA31" s="80">
        <f>[1]节奏总纲!CA31</f>
        <v>22.338424098785335</v>
      </c>
      <c r="CB31" s="80">
        <f>[1]节奏总纲!CB31</f>
        <v>23.020448156730307</v>
      </c>
      <c r="CC31" s="80">
        <f>[1]节奏总纲!CC31</f>
        <v>23.020448156730307</v>
      </c>
      <c r="CE31" s="93">
        <f>[1]节奏总纲!CE31</f>
        <v>138</v>
      </c>
      <c r="CF31" s="93">
        <f>[1]节奏总纲!CF31</f>
        <v>74</v>
      </c>
    </row>
    <row r="32" spans="2:84" x14ac:dyDescent="0.15">
      <c r="B32" s="80">
        <f>[1]节奏总纲!B32</f>
        <v>45</v>
      </c>
      <c r="C32" s="80">
        <f>[1]节奏总纲!C32</f>
        <v>255.5</v>
      </c>
      <c r="D32" s="80">
        <f>[1]节奏总纲!D32</f>
        <v>128</v>
      </c>
      <c r="F32" s="14">
        <v>30</v>
      </c>
      <c r="G32" s="80">
        <f>[1]节奏总纲!G32</f>
        <v>7</v>
      </c>
      <c r="I32" s="80">
        <f>[1]节奏总纲!I32</f>
        <v>30</v>
      </c>
      <c r="J32" s="80">
        <f>[1]节奏总纲!J32</f>
        <v>28.35</v>
      </c>
      <c r="K32" s="80">
        <f>[1]节奏总纲!K32</f>
        <v>0.9</v>
      </c>
      <c r="N32" s="73">
        <f>[1]节奏总纲!$N32</f>
        <v>39</v>
      </c>
      <c r="O32" s="80">
        <f>[1]节奏总纲!O32</f>
        <v>29</v>
      </c>
      <c r="P32" s="80">
        <f>[1]节奏总纲!P32</f>
        <v>6.4642639322944575</v>
      </c>
      <c r="Q32" s="80">
        <f>[1]节奏总纲!Q32</f>
        <v>5.6323131642081607</v>
      </c>
      <c r="R32" s="80">
        <f>[1]节奏总纲!R32</f>
        <v>4.6510378992858623</v>
      </c>
      <c r="S32" s="80">
        <f>[1]节奏总纲!S32</f>
        <v>3.4532097926316991</v>
      </c>
      <c r="T32" s="80">
        <f>[1]节奏总纲!T32</f>
        <v>1.9366934741154194</v>
      </c>
      <c r="V32" s="80">
        <f>[1]节奏总纲!V32</f>
        <v>29</v>
      </c>
      <c r="W32" s="80">
        <f>[1]节奏总纲!W32</f>
        <v>0.49985942592546539</v>
      </c>
      <c r="X32" s="80">
        <f>[1]节奏总纲!X32</f>
        <v>0.44089548186459027</v>
      </c>
      <c r="Y32" s="80">
        <f>[1]节奏总纲!Y32</f>
        <v>0.37575274912056855</v>
      </c>
      <c r="Z32" s="80">
        <f>[1]节奏总纲!Z32</f>
        <v>0.28790032110167552</v>
      </c>
      <c r="AA32" s="80">
        <f>[1]节奏总纲!AA32</f>
        <v>0.16287957392128116</v>
      </c>
      <c r="AC32" s="80">
        <f>[1]节奏总纲!AC32</f>
        <v>29</v>
      </c>
      <c r="AD32" s="80">
        <f>[1]节奏总纲!AD32</f>
        <v>49.066704614192936</v>
      </c>
      <c r="AE32" s="80">
        <f>[1]节奏总纲!AE32</f>
        <v>51.033341828534468</v>
      </c>
      <c r="AF32" s="80">
        <f>[1]节奏总纲!AF32</f>
        <v>53.719431255885922</v>
      </c>
      <c r="AG32" s="80">
        <f>[1]节奏总纲!AG32</f>
        <v>58.210135614815364</v>
      </c>
      <c r="AH32" s="80">
        <f>[1]节奏总纲!AH32</f>
        <v>66.589764070576265</v>
      </c>
      <c r="AL32" s="80">
        <f>[1]节奏总纲!AL32</f>
        <v>29</v>
      </c>
      <c r="AM32" s="80">
        <f>[1]节奏总纲!AM32</f>
        <v>24.074703862418847</v>
      </c>
      <c r="AN32" s="80">
        <f>[1]节奏总纲!AN32</f>
        <v>19.259763089935078</v>
      </c>
      <c r="AO32" s="80">
        <f>[1]节奏总纲!AO32</f>
        <v>14.444822317451308</v>
      </c>
      <c r="AP32" s="80">
        <f>[1]节奏总纲!AP32</f>
        <v>9.6298815449675388</v>
      </c>
      <c r="AQ32" s="80">
        <f>[1]节奏总纲!AQ32</f>
        <v>4.8149407724837694</v>
      </c>
      <c r="AS32" s="80">
        <f>[1]节奏总纲!AS32</f>
        <v>29</v>
      </c>
      <c r="AT32" s="80">
        <f>[1]节奏总纲!AT32</f>
        <v>3.6484439072357766</v>
      </c>
      <c r="AU32" s="80">
        <f>[1]节奏总纲!AU32</f>
        <v>2.9187551257886213</v>
      </c>
      <c r="AV32" s="80">
        <f>[1]节奏总纲!AV32</f>
        <v>2.189066344341466</v>
      </c>
      <c r="AW32" s="80">
        <f>[1]节奏总纲!AW32</f>
        <v>1.4593775628943106</v>
      </c>
      <c r="AX32" s="80">
        <f>[1]节奏总纲!AX32</f>
        <v>0.72968878144715532</v>
      </c>
      <c r="AY32" s="14"/>
      <c r="AZ32" s="80">
        <f>[1]节奏总纲!AZ32</f>
        <v>29</v>
      </c>
      <c r="BA32" s="80">
        <f>[1]节奏总纲!BA32</f>
        <v>30.12980063735499</v>
      </c>
      <c r="BB32" s="80">
        <f>[1]节奏总纲!BB32</f>
        <v>31.493307526642905</v>
      </c>
      <c r="BC32" s="80">
        <f>[1]节奏总纲!BC32</f>
        <v>33.280329748032408</v>
      </c>
      <c r="BD32" s="80">
        <f>[1]节奏总纲!BD32</f>
        <v>35.878317702773053</v>
      </c>
      <c r="BE32" s="80">
        <f>[1]节奏总纲!BE32</f>
        <v>40.518638521010644</v>
      </c>
      <c r="BI32" s="80">
        <f>[1]节奏总纲!BI32</f>
        <v>29</v>
      </c>
      <c r="BJ32" s="80">
        <f>[1]节奏总纲!BJ32</f>
        <v>1.8000000000000025</v>
      </c>
      <c r="BK32" s="80">
        <f>[1]节奏总纲!BK32</f>
        <v>1.8360000000000025</v>
      </c>
      <c r="BL32" s="80">
        <f>[1]节奏总纲!BL32</f>
        <v>1.9080000000000028</v>
      </c>
      <c r="BM32" s="80">
        <f>[1]节奏总纲!BM32</f>
        <v>2.0520000000000027</v>
      </c>
      <c r="BN32" s="80">
        <f>[1]节奏总纲!BN32</f>
        <v>2.5200000000000031</v>
      </c>
      <c r="BP32" s="80">
        <f>[1]节奏总纲!BP32</f>
        <v>29</v>
      </c>
      <c r="BQ32" s="80">
        <f>[1]节奏总纲!BQ32</f>
        <v>46.472959498348729</v>
      </c>
      <c r="BR32" s="80">
        <f>[1]节奏总纲!BR32</f>
        <v>45.255017621525596</v>
      </c>
      <c r="BS32" s="80">
        <f>[1]节奏总纲!BS32</f>
        <v>43.924726999026539</v>
      </c>
      <c r="BT32" s="80">
        <f>[1]节奏总纲!BT32</f>
        <v>42.440671676816109</v>
      </c>
      <c r="BU32" s="80">
        <f>[1]节奏总纲!BU32</f>
        <v>40.873232138623273</v>
      </c>
      <c r="BW32" s="80">
        <f>[1]节奏总纲!BW32</f>
        <v>29</v>
      </c>
      <c r="BX32" s="80">
        <f>[1]节奏总纲!BX32</f>
        <v>21.175328404170024</v>
      </c>
      <c r="BY32" s="80">
        <f>[1]节奏总纲!BY32</f>
        <v>21.66151840648989</v>
      </c>
      <c r="BZ32" s="80">
        <f>[1]节奏总纲!BZ32</f>
        <v>22.222544796364009</v>
      </c>
      <c r="CA32" s="80">
        <f>[1]节奏总纲!CA32</f>
        <v>22.854718731192797</v>
      </c>
      <c r="CB32" s="80">
        <f>[1]节奏总纲!CB32</f>
        <v>23.517361184365331</v>
      </c>
      <c r="CC32" s="80">
        <f>[1]节奏总纲!CC32</f>
        <v>23.517361184365331</v>
      </c>
      <c r="CE32" s="93">
        <f>[1]节奏总纲!CE32</f>
        <v>143</v>
      </c>
      <c r="CF32" s="93">
        <f>[1]节奏总纲!CF32</f>
        <v>76</v>
      </c>
    </row>
    <row r="33" spans="2:84" x14ac:dyDescent="0.15">
      <c r="B33" s="80">
        <f>[1]节奏总纲!B33</f>
        <v>50</v>
      </c>
      <c r="C33" s="80">
        <f>[1]节奏总纲!C33</f>
        <v>511.5</v>
      </c>
      <c r="D33" s="80">
        <f>[1]节奏总纲!D33</f>
        <v>256</v>
      </c>
      <c r="F33" s="14">
        <v>31</v>
      </c>
      <c r="G33" s="80">
        <f>[1]节奏总纲!G33</f>
        <v>7.5741877002903433</v>
      </c>
      <c r="I33" s="80">
        <f>[1]节奏总纲!I33</f>
        <v>31</v>
      </c>
      <c r="J33" s="80">
        <f>[1]节奏总纲!J33</f>
        <v>33.357679571112705</v>
      </c>
      <c r="K33" s="80">
        <f>[1]节奏总纲!K33</f>
        <v>0.92</v>
      </c>
      <c r="N33" s="73">
        <f>[1]节奏总纲!$N33</f>
        <v>40</v>
      </c>
      <c r="O33" s="80">
        <f>[1]节奏总纲!O33</f>
        <v>30</v>
      </c>
      <c r="P33" s="80">
        <f>[1]节奏总纲!P33</f>
        <v>7</v>
      </c>
      <c r="Q33" s="80">
        <f>[1]节奏总纲!Q33</f>
        <v>6.1025999999999998</v>
      </c>
      <c r="R33" s="80">
        <f>[1]节奏总纲!R33</f>
        <v>5.0421000000000005</v>
      </c>
      <c r="S33" s="80">
        <f>[1]节奏总纲!S33</f>
        <v>3.7428999999999997</v>
      </c>
      <c r="T33" s="80">
        <f>[1]节奏总纲!T33</f>
        <v>2.1006999999999998</v>
      </c>
      <c r="V33" s="80">
        <f>[1]节奏总纲!V33</f>
        <v>30</v>
      </c>
      <c r="W33" s="80">
        <f>[1]节奏总纲!W33</f>
        <v>0.5357360677055425</v>
      </c>
      <c r="X33" s="80">
        <f>[1]节奏总纲!X33</f>
        <v>0.47028683579183905</v>
      </c>
      <c r="Y33" s="80">
        <f>[1]节奏总纲!Y33</f>
        <v>0.39106210071413816</v>
      </c>
      <c r="Z33" s="80">
        <f>[1]节奏总纲!Z33</f>
        <v>0.28969020736830053</v>
      </c>
      <c r="AA33" s="80">
        <f>[1]节奏总纲!AA33</f>
        <v>0.16400652588458042</v>
      </c>
      <c r="AC33" s="80">
        <f>[1]节奏总纲!AC33</f>
        <v>30</v>
      </c>
      <c r="AD33" s="80">
        <f>[1]节奏总纲!AD33</f>
        <v>49.533352307096472</v>
      </c>
      <c r="AE33" s="80">
        <f>[1]节奏总纲!AE33</f>
        <v>51.497823295559343</v>
      </c>
      <c r="AF33" s="80">
        <f>[1]节奏总纲!AF33</f>
        <v>54.213705787583436</v>
      </c>
      <c r="AG33" s="80">
        <f>[1]节奏总纲!AG33</f>
        <v>58.701446767877648</v>
      </c>
      <c r="AH33" s="80">
        <f>[1]节奏总纲!AH33</f>
        <v>67.097551508592701</v>
      </c>
      <c r="AL33" s="80">
        <f>[1]节奏总纲!AL33</f>
        <v>30</v>
      </c>
      <c r="AM33" s="80">
        <f>[1]节奏总纲!AM33</f>
        <v>28.35</v>
      </c>
      <c r="AN33" s="80">
        <f>[1]节奏总纲!AN33</f>
        <v>22.680000000000003</v>
      </c>
      <c r="AO33" s="80">
        <f>[1]节奏总纲!AO33</f>
        <v>17.010000000000002</v>
      </c>
      <c r="AP33" s="80">
        <f>[1]节奏总纲!AP33</f>
        <v>11.340000000000002</v>
      </c>
      <c r="AQ33" s="80">
        <f>[1]节奏总纲!AQ33</f>
        <v>5.6700000000000008</v>
      </c>
      <c r="AS33" s="80">
        <f>[1]节奏总纲!AS33</f>
        <v>30</v>
      </c>
      <c r="AT33" s="80">
        <f>[1]节奏总纲!AT33</f>
        <v>4.2752961375811545</v>
      </c>
      <c r="AU33" s="80">
        <f>[1]节奏总纲!AU33</f>
        <v>3.4202369100649257</v>
      </c>
      <c r="AV33" s="80">
        <f>[1]节奏总纲!AV33</f>
        <v>2.5651776825486934</v>
      </c>
      <c r="AW33" s="80">
        <f>[1]节奏总纲!AW33</f>
        <v>1.7101184550324628</v>
      </c>
      <c r="AX33" s="80">
        <f>[1]节奏总纲!AX33</f>
        <v>0.85505922751623142</v>
      </c>
      <c r="AY33" s="14"/>
      <c r="AZ33" s="80">
        <f>[1]节奏总纲!AZ33</f>
        <v>30</v>
      </c>
      <c r="BA33" s="80">
        <f>[1]节奏总纲!BA33</f>
        <v>30.329493925593439</v>
      </c>
      <c r="BB33" s="80">
        <f>[1]节奏总纲!BB33</f>
        <v>31.706504654507764</v>
      </c>
      <c r="BC33" s="80">
        <f>[1]节奏总纲!BC33</f>
        <v>33.487933395889513</v>
      </c>
      <c r="BD33" s="80">
        <f>[1]节奏总纲!BD33</f>
        <v>36.105477566569242</v>
      </c>
      <c r="BE33" s="80">
        <f>[1]节奏总纲!BE33</f>
        <v>40.751734485509814</v>
      </c>
      <c r="BI33" s="80">
        <f>[1]节奏总纲!BI33</f>
        <v>30</v>
      </c>
      <c r="BJ33" s="80">
        <f>[1]节奏总纲!BJ33</f>
        <v>1.8333333333333359</v>
      </c>
      <c r="BK33" s="80">
        <f>[1]节奏总纲!BK33</f>
        <v>1.8700000000000028</v>
      </c>
      <c r="BL33" s="80">
        <f>[1]节奏总纲!BL33</f>
        <v>1.9433333333333362</v>
      </c>
      <c r="BM33" s="80">
        <f>[1]节奏总纲!BM33</f>
        <v>2.090000000000003</v>
      </c>
      <c r="BN33" s="80">
        <f>[1]节奏总纲!BN33</f>
        <v>2.56666666666667</v>
      </c>
      <c r="BP33" s="80">
        <f>[1]节奏总纲!BP33</f>
        <v>30</v>
      </c>
      <c r="BQ33" s="80">
        <f>[1]节奏总纲!BQ33</f>
        <v>48.746400836475651</v>
      </c>
      <c r="BR33" s="80">
        <f>[1]节奏总纲!BR33</f>
        <v>47.534861085979394</v>
      </c>
      <c r="BS33" s="80">
        <f>[1]节奏总纲!BS33</f>
        <v>46.203853617695223</v>
      </c>
      <c r="BT33" s="80">
        <f>[1]节奏总纲!BT33</f>
        <v>44.710696649522191</v>
      </c>
      <c r="BU33" s="80">
        <f>[1]节奏总纲!BU33</f>
        <v>43.073827164214144</v>
      </c>
      <c r="BW33" s="80">
        <f>[1]节奏总纲!BW33</f>
        <v>30</v>
      </c>
      <c r="BX33" s="80">
        <f>[1]节奏总纲!BX33</f>
        <v>21.627432338833255</v>
      </c>
      <c r="BY33" s="80">
        <f>[1]节奏总纲!BY33</f>
        <v>22.133969730796721</v>
      </c>
      <c r="BZ33" s="80">
        <f>[1]节奏总纲!BZ33</f>
        <v>22.690075277664143</v>
      </c>
      <c r="CA33" s="80">
        <f>[1]节奏总纲!CA33</f>
        <v>23.318316384114386</v>
      </c>
      <c r="CB33" s="80">
        <f>[1]节奏总纲!CB33</f>
        <v>24.015075841763835</v>
      </c>
      <c r="CC33" s="80">
        <f>[1]节奏总纲!CC33</f>
        <v>24.015075841763835</v>
      </c>
      <c r="CE33" s="93">
        <f>[1]节奏总纲!CE33</f>
        <v>148</v>
      </c>
      <c r="CF33" s="93">
        <f>[1]节奏总纲!CF33</f>
        <v>79</v>
      </c>
    </row>
    <row r="34" spans="2:84" x14ac:dyDescent="0.15">
      <c r="B34" s="80">
        <f>[1]节奏总纲!B34</f>
        <v>55</v>
      </c>
      <c r="C34" s="80">
        <f>[1]节奏总纲!C34</f>
        <v>1023.5</v>
      </c>
      <c r="D34" s="80">
        <f>[1]节奏总纲!D34</f>
        <v>512</v>
      </c>
      <c r="F34" s="14">
        <v>32</v>
      </c>
      <c r="G34" s="80">
        <f>[1]节奏总纲!G34</f>
        <v>8.189586839976279</v>
      </c>
      <c r="I34" s="80">
        <f>[1]节奏总纲!I34</f>
        <v>32</v>
      </c>
      <c r="J34" s="80">
        <f>[1]节奏总纲!J34</f>
        <v>39.220797956048642</v>
      </c>
      <c r="K34" s="80">
        <f>[1]节奏总纲!K34</f>
        <v>0.94</v>
      </c>
      <c r="N34" s="73">
        <f>[1]节奏总纲!$N34</f>
        <v>41</v>
      </c>
      <c r="O34" s="80">
        <f>[1]节奏总纲!O34</f>
        <v>31</v>
      </c>
      <c r="P34" s="80">
        <f>[1]节奏总纲!P34</f>
        <v>7.5741877002903433</v>
      </c>
      <c r="Q34" s="80">
        <f>[1]节奏总纲!Q34</f>
        <v>6.6115084435834408</v>
      </c>
      <c r="R34" s="80">
        <f>[1]节奏总纲!R34</f>
        <v>5.4632615882194253</v>
      </c>
      <c r="S34" s="80">
        <f>[1]节奏总纲!S34</f>
        <v>4.052190419655334</v>
      </c>
      <c r="T34" s="80">
        <f>[1]节奏总纲!T34</f>
        <v>2.2783156602473356</v>
      </c>
      <c r="V34" s="80">
        <f>[1]节奏总纲!V34</f>
        <v>31</v>
      </c>
      <c r="W34" s="80">
        <f>[1]节奏总纲!W34</f>
        <v>0.57418770029034327</v>
      </c>
      <c r="X34" s="80">
        <f>[1]节奏总纲!X34</f>
        <v>0.50890844358344101</v>
      </c>
      <c r="Y34" s="80">
        <f>[1]节奏总纲!Y34</f>
        <v>0.42116158821942484</v>
      </c>
      <c r="Z34" s="80">
        <f>[1]节奏总纲!Z34</f>
        <v>0.30929041965533433</v>
      </c>
      <c r="AA34" s="80">
        <f>[1]节奏总纲!AA34</f>
        <v>0.17761566024733577</v>
      </c>
      <c r="AC34" s="80">
        <f>[1]节奏总纲!AC34</f>
        <v>31</v>
      </c>
      <c r="AD34" s="80">
        <f>[1]节奏总纲!AD34</f>
        <v>50</v>
      </c>
      <c r="AE34" s="80">
        <f>[1]节奏总纲!AE34</f>
        <v>51.96230476258421</v>
      </c>
      <c r="AF34" s="80">
        <f>[1]节奏总纲!AF34</f>
        <v>54.692509339255828</v>
      </c>
      <c r="AG34" s="80">
        <f>[1]节奏总纲!AG34</f>
        <v>59.178112178215827</v>
      </c>
      <c r="AH34" s="80">
        <f>[1]节奏总纲!AH34</f>
        <v>67.582949939226467</v>
      </c>
      <c r="AL34" s="80">
        <f>[1]节奏总纲!AL34</f>
        <v>31</v>
      </c>
      <c r="AM34" s="80">
        <f>[1]节奏总纲!AM34</f>
        <v>33.357679571112705</v>
      </c>
      <c r="AN34" s="80">
        <f>[1]节奏总纲!AN34</f>
        <v>26.686143656890167</v>
      </c>
      <c r="AO34" s="80">
        <f>[1]节奏总纲!AO34</f>
        <v>20.014607742667621</v>
      </c>
      <c r="AP34" s="80">
        <f>[1]节奏总纲!AP34</f>
        <v>13.343071828445083</v>
      </c>
      <c r="AQ34" s="80">
        <f>[1]节奏总纲!AQ34</f>
        <v>6.6715359142225417</v>
      </c>
      <c r="AS34" s="80">
        <f>[1]节奏总纲!AS34</f>
        <v>31</v>
      </c>
      <c r="AT34" s="80">
        <f>[1]节奏总纲!AT34</f>
        <v>5.0076795711127033</v>
      </c>
      <c r="AU34" s="80">
        <f>[1]节奏总纲!AU34</f>
        <v>4.0061436568901634</v>
      </c>
      <c r="AV34" s="80">
        <f>[1]节奏总纲!AV34</f>
        <v>3.0046077426676199</v>
      </c>
      <c r="AW34" s="80">
        <f>[1]节奏总纲!AW34</f>
        <v>2.0030718284450817</v>
      </c>
      <c r="AX34" s="80">
        <f>[1]节奏总纲!AX34</f>
        <v>1.0015359142225408</v>
      </c>
      <c r="AY34" s="14"/>
      <c r="AZ34" s="80">
        <f>[1]节奏总纲!AZ34</f>
        <v>31</v>
      </c>
      <c r="BA34" s="80">
        <f>[1]节奏总纲!BA34</f>
        <v>30.529187213831889</v>
      </c>
      <c r="BB34" s="80">
        <f>[1]节奏总纲!BB34</f>
        <v>31.919701782372627</v>
      </c>
      <c r="BC34" s="80">
        <f>[1]节奏总纲!BC34</f>
        <v>33.695537043746626</v>
      </c>
      <c r="BD34" s="80">
        <f>[1]节奏总纲!BD34</f>
        <v>36.315904388158508</v>
      </c>
      <c r="BE34" s="80">
        <f>[1]节奏总纲!BE34</f>
        <v>40.984830450008978</v>
      </c>
      <c r="BI34" s="80">
        <f>[1]节奏总纲!BI34</f>
        <v>31</v>
      </c>
      <c r="BJ34" s="80">
        <f>[1]节奏总纲!BJ34</f>
        <v>1.8666666666666694</v>
      </c>
      <c r="BK34" s="80">
        <f>[1]节奏总纲!BK34</f>
        <v>1.9040000000000028</v>
      </c>
      <c r="BL34" s="80">
        <f>[1]节奏总纲!BL34</f>
        <v>1.9786666666666697</v>
      </c>
      <c r="BM34" s="80">
        <f>[1]节奏总纲!BM34</f>
        <v>2.1280000000000028</v>
      </c>
      <c r="BN34" s="80">
        <f>[1]节奏总纲!BN34</f>
        <v>2.6133333333333368</v>
      </c>
      <c r="BP34" s="80">
        <f>[1]节奏总纲!BP34</f>
        <v>31</v>
      </c>
      <c r="BQ34" s="80">
        <f>[1]节奏总纲!BQ34</f>
        <v>51.024751728602688</v>
      </c>
      <c r="BR34" s="80">
        <f>[1]节奏总纲!BR34</f>
        <v>49.81327866937707</v>
      </c>
      <c r="BS34" s="80">
        <f>[1]节奏总纲!BS34</f>
        <v>48.49295716189016</v>
      </c>
      <c r="BT34" s="80">
        <f>[1]节奏总纲!BT34</f>
        <v>47.007818211309306</v>
      </c>
      <c r="BU34" s="80">
        <f>[1]节奏总纲!BU34</f>
        <v>45.378719658137989</v>
      </c>
      <c r="BW34" s="80">
        <f>[1]节奏总纲!BW34</f>
        <v>31</v>
      </c>
      <c r="BX34" s="80">
        <f>[1]节奏总纲!BX34</f>
        <v>22.095189537639744</v>
      </c>
      <c r="BY34" s="80">
        <f>[1]节奏总纲!BY34</f>
        <v>22.590285126353667</v>
      </c>
      <c r="BZ34" s="80">
        <f>[1]节奏总纲!BZ34</f>
        <v>23.164669534623123</v>
      </c>
      <c r="CA34" s="80">
        <f>[1]节奏总纲!CA34</f>
        <v>23.790108012583765</v>
      </c>
      <c r="CB34" s="80">
        <f>[1]节奏总纲!CB34</f>
        <v>24.476288482572343</v>
      </c>
      <c r="CC34" s="80">
        <f>[1]节奏总纲!CC34</f>
        <v>24.476288482572343</v>
      </c>
      <c r="CE34" s="93">
        <f>[1]节奏总纲!CE34</f>
        <v>153</v>
      </c>
      <c r="CF34" s="93">
        <f>[1]节奏总纲!CF34</f>
        <v>80</v>
      </c>
    </row>
    <row r="35" spans="2:84" x14ac:dyDescent="0.15">
      <c r="B35" s="80">
        <f>[1]节奏总纲!B35</f>
        <v>60</v>
      </c>
      <c r="C35" s="80">
        <f>[1]节奏总纲!C35</f>
        <v>2047.5</v>
      </c>
      <c r="D35" s="80">
        <f>[1]节奏总纲!D35</f>
        <v>1024</v>
      </c>
      <c r="F35" s="14">
        <v>33</v>
      </c>
      <c r="G35" s="80">
        <f>[1]节奏总纲!G35</f>
        <v>8.8491553067593287</v>
      </c>
      <c r="I35" s="80">
        <f>[1]节奏总纲!I35</f>
        <v>33</v>
      </c>
      <c r="J35" s="80">
        <f>[1]节奏总纲!J35</f>
        <v>46.082812923199413</v>
      </c>
      <c r="K35" s="80">
        <f>[1]节奏总纲!K35</f>
        <v>0.96</v>
      </c>
      <c r="N35" s="73">
        <f>[1]节奏总纲!$N35</f>
        <v>42</v>
      </c>
      <c r="O35" s="80">
        <f>[1]节奏总纲!O35</f>
        <v>32</v>
      </c>
      <c r="P35" s="80">
        <f>[1]节奏总纲!P35</f>
        <v>8.189586839976279</v>
      </c>
      <c r="Q35" s="80">
        <f>[1]节奏总纲!Q35</f>
        <v>7.1519661873512845</v>
      </c>
      <c r="R35" s="80">
        <f>[1]节奏总纲!R35</f>
        <v>5.906330028990892</v>
      </c>
      <c r="S35" s="80">
        <f>[1]节奏总纲!S35</f>
        <v>4.3855237528072974</v>
      </c>
      <c r="T35" s="80">
        <f>[1]节奏总纲!T35</f>
        <v>2.46506563883286</v>
      </c>
      <c r="V35" s="80">
        <f>[1]节奏总纲!V35</f>
        <v>32</v>
      </c>
      <c r="W35" s="80">
        <f>[1]节奏总纲!W35</f>
        <v>0.61539913968593574</v>
      </c>
      <c r="X35" s="80">
        <f>[1]节奏总纲!X35</f>
        <v>0.54045774376784372</v>
      </c>
      <c r="Y35" s="80">
        <f>[1]节奏总纲!Y35</f>
        <v>0.44306844077146668</v>
      </c>
      <c r="Z35" s="80">
        <f>[1]节奏总纲!Z35</f>
        <v>0.33333333315196345</v>
      </c>
      <c r="AA35" s="80">
        <f>[1]节奏总纲!AA35</f>
        <v>0.18674997858552445</v>
      </c>
      <c r="AC35" s="80">
        <f>[1]节奏总纲!AC35</f>
        <v>32</v>
      </c>
      <c r="AD35" s="80">
        <f>[1]节奏总纲!AD35</f>
        <v>50.435397692903535</v>
      </c>
      <c r="AE35" s="80">
        <f>[1]节奏总纲!AE35</f>
        <v>52.391506955233744</v>
      </c>
      <c r="AF35" s="80">
        <f>[1]节奏总纲!AF35</f>
        <v>55.159275389027101</v>
      </c>
      <c r="AG35" s="80">
        <f>[1]节奏总纲!AG35</f>
        <v>59.632093520341421</v>
      </c>
      <c r="AH35" s="80">
        <f>[1]节奏总纲!AH35</f>
        <v>68.063981730538742</v>
      </c>
      <c r="AL35" s="80">
        <f>[1]节奏总纲!AL35</f>
        <v>32</v>
      </c>
      <c r="AM35" s="80">
        <f>[1]节奏总纲!AM35</f>
        <v>39.220797956048642</v>
      </c>
      <c r="AN35" s="80">
        <f>[1]节奏总纲!AN35</f>
        <v>31.376638364838914</v>
      </c>
      <c r="AO35" s="80">
        <f>[1]节奏总纲!AO35</f>
        <v>23.532478773629183</v>
      </c>
      <c r="AP35" s="80">
        <f>[1]节奏总纲!AP35</f>
        <v>15.688319182419457</v>
      </c>
      <c r="AQ35" s="80">
        <f>[1]节奏总纲!AQ35</f>
        <v>7.8441595912097286</v>
      </c>
      <c r="AS35" s="80">
        <f>[1]节奏总纲!AS35</f>
        <v>32</v>
      </c>
      <c r="AT35" s="80">
        <f>[1]节奏总纲!AT35</f>
        <v>5.8631183849359374</v>
      </c>
      <c r="AU35" s="80">
        <f>[1]节奏总纲!AU35</f>
        <v>4.6904947079487478</v>
      </c>
      <c r="AV35" s="80">
        <f>[1]节奏总纲!AV35</f>
        <v>3.5178710309615617</v>
      </c>
      <c r="AW35" s="80">
        <f>[1]节奏总纲!AW35</f>
        <v>2.3452473539743739</v>
      </c>
      <c r="AX35" s="80">
        <f>[1]节奏总纲!AX35</f>
        <v>1.1726236769871869</v>
      </c>
      <c r="AY35" s="14"/>
      <c r="AZ35" s="80">
        <f>[1]节奏总纲!AZ35</f>
        <v>32</v>
      </c>
      <c r="BA35" s="80">
        <f>[1]节奏总纲!BA35</f>
        <v>30.728880502070336</v>
      </c>
      <c r="BB35" s="80">
        <f>[1]节奏总纲!BB35</f>
        <v>32.113552950216736</v>
      </c>
      <c r="BC35" s="80">
        <f>[1]节奏总纲!BC35</f>
        <v>33.903140691603731</v>
      </c>
      <c r="BD35" s="80">
        <f>[1]节奏总纲!BD35</f>
        <v>36.526331209747774</v>
      </c>
      <c r="BE35" s="80">
        <f>[1]节奏总纲!BE35</f>
        <v>41.188041754455355</v>
      </c>
      <c r="BI35" s="80">
        <f>[1]节奏总纲!BI35</f>
        <v>32</v>
      </c>
      <c r="BJ35" s="80">
        <f>[1]节奏总纲!BJ35</f>
        <v>1.9000000000000028</v>
      </c>
      <c r="BK35" s="80">
        <f>[1]节奏总纲!BK35</f>
        <v>1.9380000000000028</v>
      </c>
      <c r="BL35" s="80">
        <f>[1]节奏总纲!BL35</f>
        <v>2.0140000000000029</v>
      </c>
      <c r="BM35" s="80">
        <f>[1]节奏总纲!BM35</f>
        <v>2.166000000000003</v>
      </c>
      <c r="BN35" s="80">
        <f>[1]节奏总纲!BN35</f>
        <v>2.6600000000000037</v>
      </c>
      <c r="BP35" s="80">
        <f>[1]节奏总纲!BP35</f>
        <v>32</v>
      </c>
      <c r="BQ35" s="80">
        <f>[1]节奏总纲!BQ35</f>
        <v>53.291472423922521</v>
      </c>
      <c r="BR35" s="80">
        <f>[1]节奏总纲!BR35</f>
        <v>52.125901161769718</v>
      </c>
      <c r="BS35" s="80">
        <f>[1]节奏总纲!BS35</f>
        <v>50.840747976078326</v>
      </c>
      <c r="BT35" s="80">
        <f>[1]节奏总纲!BT35</f>
        <v>49.375604977850649</v>
      </c>
      <c r="BU35" s="80">
        <f>[1]节奏总纲!BU35</f>
        <v>47.775197036238126</v>
      </c>
      <c r="BW35" s="80">
        <f>[1]节奏总纲!BW35</f>
        <v>32</v>
      </c>
      <c r="BX35" s="80">
        <f>[1]节奏总纲!BX35</f>
        <v>22.536630202092223</v>
      </c>
      <c r="BY35" s="80">
        <f>[1]节奏总纲!BY35</f>
        <v>23.063701323157773</v>
      </c>
      <c r="BZ35" s="80">
        <f>[1]节奏总纲!BZ35</f>
        <v>23.615240622314541</v>
      </c>
      <c r="CA35" s="80">
        <f>[1]节奏总纲!CA35</f>
        <v>24.25413190852499</v>
      </c>
      <c r="CB35" s="80">
        <f>[1]节奏总纲!CB35</f>
        <v>24.96122010782668</v>
      </c>
      <c r="CC35" s="80">
        <f>[1]节奏总纲!CC35</f>
        <v>24.96122010782668</v>
      </c>
      <c r="CE35" s="93">
        <f>[1]节奏总纲!CE35</f>
        <v>158</v>
      </c>
      <c r="CF35" s="93">
        <f>[1]节奏总纲!CF35</f>
        <v>80</v>
      </c>
    </row>
    <row r="36" spans="2:84" x14ac:dyDescent="0.15">
      <c r="F36" s="14">
        <v>34</v>
      </c>
      <c r="G36" s="80">
        <f>[1]节奏总纲!G36</f>
        <v>9.5560632861831518</v>
      </c>
      <c r="I36" s="80">
        <f>[1]节奏总纲!I36</f>
        <v>34</v>
      </c>
      <c r="J36" s="80">
        <f>[1]节奏总纲!J36</f>
        <v>54.110931329932889</v>
      </c>
      <c r="K36" s="80">
        <f>[1]节奏总纲!K36</f>
        <v>0.98</v>
      </c>
      <c r="N36" s="73">
        <f>[1]节奏总纲!$N36</f>
        <v>43</v>
      </c>
      <c r="O36" s="80">
        <f>[1]节奏总纲!O36</f>
        <v>33</v>
      </c>
      <c r="P36" s="80">
        <f>[1]节奏总纲!P36</f>
        <v>8.8491553067593287</v>
      </c>
      <c r="Q36" s="80">
        <f>[1]节奏总纲!Q36</f>
        <v>7.7120388498407557</v>
      </c>
      <c r="R36" s="80">
        <f>[1]节奏总纲!R36</f>
        <v>6.3696219898053652</v>
      </c>
      <c r="S36" s="80">
        <f>[1]节奏总纲!S36</f>
        <v>4.736067920177593</v>
      </c>
      <c r="T36" s="80">
        <f>[1]节奏总纲!T36</f>
        <v>2.6627108318038819</v>
      </c>
      <c r="V36" s="80">
        <f>[1]节奏总纲!V36</f>
        <v>33</v>
      </c>
      <c r="W36" s="80">
        <f>[1]节奏总纲!W36</f>
        <v>0.6595684667830497</v>
      </c>
      <c r="X36" s="80">
        <f>[1]节奏总纲!X36</f>
        <v>0.56007266248947118</v>
      </c>
      <c r="Y36" s="80">
        <f>[1]节奏总纲!Y36</f>
        <v>0.46329196081447321</v>
      </c>
      <c r="Z36" s="80">
        <f>[1]节奏总纲!Z36</f>
        <v>0.35054416737029559</v>
      </c>
      <c r="AA36" s="80">
        <f>[1]节奏总纲!AA36</f>
        <v>0.1976451929710219</v>
      </c>
      <c r="AC36" s="80">
        <f>[1]节奏总纲!AC36</f>
        <v>33</v>
      </c>
      <c r="AD36" s="80">
        <f>[1]节奏总纲!AD36</f>
        <v>50.870795385807064</v>
      </c>
      <c r="AE36" s="80">
        <f>[1]节奏总纲!AE36</f>
        <v>52.81759316022675</v>
      </c>
      <c r="AF36" s="80">
        <f>[1]节奏总纲!AF36</f>
        <v>55.604435245632025</v>
      </c>
      <c r="AG36" s="80">
        <f>[1]节奏总纲!AG36</f>
        <v>60.078368706270226</v>
      </c>
      <c r="AH36" s="80">
        <f>[1]节奏总纲!AH36</f>
        <v>68.518369035696878</v>
      </c>
      <c r="AL36" s="80">
        <f>[1]节奏总纲!AL36</f>
        <v>33</v>
      </c>
      <c r="AM36" s="80">
        <f>[1]节奏总纲!AM36</f>
        <v>46.082812923199413</v>
      </c>
      <c r="AN36" s="80">
        <f>[1]节奏总纲!AN36</f>
        <v>36.866250338559531</v>
      </c>
      <c r="AO36" s="80">
        <f>[1]节奏总纲!AO36</f>
        <v>27.649687753919647</v>
      </c>
      <c r="AP36" s="80">
        <f>[1]节奏总纲!AP36</f>
        <v>18.433125169279766</v>
      </c>
      <c r="AQ36" s="80">
        <f>[1]节奏总纲!AQ36</f>
        <v>9.2165625846398829</v>
      </c>
      <c r="AS36" s="80">
        <f>[1]节奏总纲!AS36</f>
        <v>33</v>
      </c>
      <c r="AT36" s="80">
        <f>[1]节奏总纲!AT36</f>
        <v>6.8620149671507704</v>
      </c>
      <c r="AU36" s="80">
        <f>[1]节奏总纲!AU36</f>
        <v>5.489611973720617</v>
      </c>
      <c r="AV36" s="80">
        <f>[1]节奏总纲!AV36</f>
        <v>4.1172089802904637</v>
      </c>
      <c r="AW36" s="80">
        <f>[1]节奏总纲!AW36</f>
        <v>2.7448059868603085</v>
      </c>
      <c r="AX36" s="80">
        <f>[1]节奏总纲!AX36</f>
        <v>1.3724029934301543</v>
      </c>
      <c r="AY36" s="14"/>
      <c r="AZ36" s="80">
        <f>[1]节奏总纲!AZ36</f>
        <v>33</v>
      </c>
      <c r="BA36" s="80">
        <f>[1]节奏总纲!BA36</f>
        <v>30.928573790308786</v>
      </c>
      <c r="BB36" s="80">
        <f>[1]节奏总纲!BB36</f>
        <v>32.295715187691279</v>
      </c>
      <c r="BC36" s="80">
        <f>[1]节奏总纲!BC36</f>
        <v>34.09469189131628</v>
      </c>
      <c r="BD36" s="80">
        <f>[1]节奏总纲!BD36</f>
        <v>36.73675803133704</v>
      </c>
      <c r="BE36" s="80">
        <f>[1]节奏总纲!BE36</f>
        <v>41.389172829914081</v>
      </c>
      <c r="BI36" s="80">
        <f>[1]节奏总纲!BI36</f>
        <v>33</v>
      </c>
      <c r="BJ36" s="80">
        <f>[1]节奏总纲!BJ36</f>
        <v>1.9333333333333362</v>
      </c>
      <c r="BK36" s="80">
        <f>[1]节奏总纲!BK36</f>
        <v>1.9720000000000031</v>
      </c>
      <c r="BL36" s="80">
        <f>[1]节奏总纲!BL36</f>
        <v>2.0493333333333363</v>
      </c>
      <c r="BM36" s="80">
        <f>[1]节奏总纲!BM36</f>
        <v>2.2040000000000033</v>
      </c>
      <c r="BN36" s="80">
        <f>[1]节奏总纲!BN36</f>
        <v>2.7066666666666706</v>
      </c>
      <c r="BP36" s="80">
        <f>[1]节奏总纲!BP36</f>
        <v>33</v>
      </c>
      <c r="BQ36" s="80">
        <f>[1]节奏总纲!BQ36</f>
        <v>55.562784736889313</v>
      </c>
      <c r="BR36" s="80">
        <f>[1]节奏总纲!BR36</f>
        <v>54.355378546520704</v>
      </c>
      <c r="BS36" s="80">
        <f>[1]节奏总纲!BS36</f>
        <v>53.035165520933894</v>
      </c>
      <c r="BT36" s="80">
        <f>[1]节奏总纲!BT36</f>
        <v>51.629711452863589</v>
      </c>
      <c r="BU36" s="80">
        <f>[1]节奏总纲!BU36</f>
        <v>50.042836137195067</v>
      </c>
      <c r="BW36" s="80">
        <f>[1]节奏总纲!BW36</f>
        <v>33</v>
      </c>
      <c r="BX36" s="80">
        <f>[1]节奏总纲!BX36</f>
        <v>23.008297311415273</v>
      </c>
      <c r="BY36" s="80">
        <f>[1]节奏总纲!BY36</f>
        <v>23.490868763053822</v>
      </c>
      <c r="BZ36" s="80">
        <f>[1]节奏总纲!BZ36</f>
        <v>24.073520379044336</v>
      </c>
      <c r="CA36" s="80">
        <f>[1]节奏总纲!CA36</f>
        <v>24.709259009726921</v>
      </c>
      <c r="CB36" s="80">
        <f>[1]节奏总纲!CB36</f>
        <v>25.404062586103631</v>
      </c>
      <c r="CC36" s="80">
        <f>[1]节奏总纲!CC36</f>
        <v>25.404062586103631</v>
      </c>
    </row>
    <row r="37" spans="2:84" x14ac:dyDescent="0.15">
      <c r="F37" s="14">
        <v>35</v>
      </c>
      <c r="G37" s="80">
        <f>[1]节奏总纲!G37</f>
        <v>10.313708498984759</v>
      </c>
      <c r="I37" s="80">
        <f>[1]节奏总纲!I37</f>
        <v>35</v>
      </c>
      <c r="J37" s="80">
        <f>[1]节奏总纲!J37</f>
        <v>63.5</v>
      </c>
      <c r="K37" s="80">
        <f>[1]节奏总纲!K37</f>
        <v>1</v>
      </c>
      <c r="N37" s="73">
        <f>[1]节奏总纲!$N37</f>
        <v>44</v>
      </c>
      <c r="O37" s="80">
        <f>[1]节奏总纲!O37</f>
        <v>34</v>
      </c>
      <c r="P37" s="80">
        <f>[1]节奏总纲!P37</f>
        <v>9.5560632861831518</v>
      </c>
      <c r="Q37" s="80">
        <f>[1]节奏总纲!Q37</f>
        <v>8.3309759728944712</v>
      </c>
      <c r="R37" s="80">
        <f>[1]节奏总纲!R37</f>
        <v>6.8918328419952886</v>
      </c>
      <c r="S37" s="80">
        <f>[1]节奏总纲!S37</f>
        <v>5.1287391656944967</v>
      </c>
      <c r="T37" s="80">
        <f>[1]节奏总纲!T37</f>
        <v>2.8811530807842201</v>
      </c>
      <c r="V37" s="80">
        <f>[1]节奏总纲!V37</f>
        <v>34</v>
      </c>
      <c r="W37" s="80">
        <f>[1]节奏总纲!W37</f>
        <v>0.70690797942382311</v>
      </c>
      <c r="X37" s="80">
        <f>[1]节奏总纲!X37</f>
        <v>0.61893712305371551</v>
      </c>
      <c r="Y37" s="80">
        <f>[1]节奏总纲!Y37</f>
        <v>0.52221085218992336</v>
      </c>
      <c r="Z37" s="80">
        <f>[1]节奏总纲!Z37</f>
        <v>0.39267124551690369</v>
      </c>
      <c r="AA37" s="80">
        <f>[1]节奏总纲!AA37</f>
        <v>0.21844224898033815</v>
      </c>
      <c r="AC37" s="80">
        <f>[1]节奏总纲!AC37</f>
        <v>34</v>
      </c>
      <c r="AD37" s="80">
        <f>[1]节奏总纲!AD37</f>
        <v>51.285688244217212</v>
      </c>
      <c r="AE37" s="80">
        <f>[1]节奏总纲!AE37</f>
        <v>53.226994578658328</v>
      </c>
      <c r="AF37" s="80">
        <f>[1]节奏总纲!AF37</f>
        <v>56.045896281048073</v>
      </c>
      <c r="AG37" s="80">
        <f>[1]节奏总纲!AG37</f>
        <v>60.491705764657482</v>
      </c>
      <c r="AH37" s="80">
        <f>[1]节奏总纲!AH37</f>
        <v>68.972756340855</v>
      </c>
      <c r="AL37" s="80">
        <f>[1]节奏总纲!AL37</f>
        <v>34</v>
      </c>
      <c r="AM37" s="80">
        <f>[1]节奏总纲!AM37</f>
        <v>54.110931329932889</v>
      </c>
      <c r="AN37" s="80">
        <f>[1]节奏总纲!AN37</f>
        <v>43.288745063946315</v>
      </c>
      <c r="AO37" s="80">
        <f>[1]节奏总纲!AO37</f>
        <v>32.466558797959735</v>
      </c>
      <c r="AP37" s="80">
        <f>[1]节奏总纲!AP37</f>
        <v>21.644372531973158</v>
      </c>
      <c r="AQ37" s="80">
        <f>[1]节奏总纲!AQ37</f>
        <v>10.822186265986579</v>
      </c>
      <c r="AS37" s="80">
        <f>[1]节奏总纲!AS37</f>
        <v>34</v>
      </c>
      <c r="AT37" s="80">
        <f>[1]节奏总纲!AT37</f>
        <v>8.0281184067334763</v>
      </c>
      <c r="AU37" s="80">
        <f>[1]节奏总纲!AU37</f>
        <v>6.4224947253867839</v>
      </c>
      <c r="AV37" s="80">
        <f>[1]节奏总纲!AV37</f>
        <v>4.8168710440400879</v>
      </c>
      <c r="AW37" s="80">
        <f>[1]节奏总纲!AW37</f>
        <v>3.2112473626933919</v>
      </c>
      <c r="AX37" s="80">
        <f>[1]节奏总纲!AX37</f>
        <v>1.605623681346696</v>
      </c>
      <c r="AY37" s="14"/>
      <c r="AZ37" s="80">
        <f>[1]节奏总纲!AZ37</f>
        <v>34</v>
      </c>
      <c r="BA37" s="80">
        <f>[1]节奏总纲!BA37</f>
        <v>31.109552696486158</v>
      </c>
      <c r="BB37" s="80">
        <f>[1]节奏总纲!BB37</f>
        <v>32.477877425165822</v>
      </c>
      <c r="BC37" s="80">
        <f>[1]节奏总纲!BC37</f>
        <v>34.272203285175834</v>
      </c>
      <c r="BD37" s="80">
        <f>[1]节奏总纲!BD37</f>
        <v>36.947184852926306</v>
      </c>
      <c r="BE37" s="80">
        <f>[1]节奏总纲!BE37</f>
        <v>41.590303905372799</v>
      </c>
      <c r="BI37" s="80">
        <f>[1]节奏总纲!BI37</f>
        <v>34</v>
      </c>
      <c r="BJ37" s="80">
        <f>[1]节奏总纲!BJ37</f>
        <v>1.9666666666666697</v>
      </c>
      <c r="BK37" s="80">
        <f>[1]节奏总纲!BK37</f>
        <v>2.0060000000000029</v>
      </c>
      <c r="BL37" s="80">
        <f>[1]节奏总纲!BL37</f>
        <v>2.0846666666666698</v>
      </c>
      <c r="BM37" s="80">
        <f>[1]节奏总纲!BM37</f>
        <v>2.2420000000000031</v>
      </c>
      <c r="BN37" s="80">
        <f>[1]节奏总纲!BN37</f>
        <v>2.7533333333333374</v>
      </c>
      <c r="BP37" s="80">
        <f>[1]节奏总纲!BP37</f>
        <v>34</v>
      </c>
      <c r="BQ37" s="80">
        <f>[1]节奏总纲!BQ37</f>
        <v>57.838035023028112</v>
      </c>
      <c r="BR37" s="80">
        <f>[1]节奏总纲!BR37</f>
        <v>56.663402979853082</v>
      </c>
      <c r="BS37" s="80">
        <f>[1]节奏总纲!BS37</f>
        <v>55.366968636624627</v>
      </c>
      <c r="BT37" s="80">
        <f>[1]节奏总纲!BT37</f>
        <v>53.918275980301416</v>
      </c>
      <c r="BU37" s="80">
        <f>[1]节奏总纲!BU37</f>
        <v>52.327997946582151</v>
      </c>
      <c r="BW37" s="80">
        <f>[1]节奏总纲!BW37</f>
        <v>34</v>
      </c>
      <c r="BX37" s="80">
        <f>[1]节奏总纲!BX37</f>
        <v>23.439624304552691</v>
      </c>
      <c r="BY37" s="80">
        <f>[1]节奏总纲!BY37</f>
        <v>23.962932129146886</v>
      </c>
      <c r="BZ37" s="80">
        <f>[1]节奏总纲!BZ37</f>
        <v>24.525526780322963</v>
      </c>
      <c r="CA37" s="80">
        <f>[1]节奏总纲!CA37</f>
        <v>25.186582215718527</v>
      </c>
      <c r="CB37" s="80">
        <f>[1]节奏总纲!CB37</f>
        <v>25.887144728338249</v>
      </c>
      <c r="CC37" s="80">
        <f>[1]节奏总纲!CC37</f>
        <v>25.887144728338249</v>
      </c>
    </row>
    <row r="38" spans="2:84" x14ac:dyDescent="0.15">
      <c r="F38" s="14">
        <v>36</v>
      </c>
      <c r="G38" s="80">
        <f>[1]节奏总纲!G38</f>
        <v>11.125732532083184</v>
      </c>
      <c r="I38" s="80">
        <f>[1]节奏总纲!I38</f>
        <v>36</v>
      </c>
      <c r="J38" s="80">
        <f>[1]节奏总纲!J38</f>
        <v>73.746861667008318</v>
      </c>
      <c r="K38" s="80">
        <f>[1]节奏总纲!K38</f>
        <v>1.01</v>
      </c>
      <c r="N38" s="73">
        <f>[1]节奏总纲!$N38</f>
        <v>45</v>
      </c>
      <c r="O38" s="80">
        <f>[1]节奏总纲!O38</f>
        <v>35</v>
      </c>
      <c r="P38" s="80">
        <f>[1]节奏总纲!P38</f>
        <v>10.313708498984759</v>
      </c>
      <c r="Q38" s="80">
        <f>[1]节奏总纲!Q38</f>
        <v>9.0048988904635934</v>
      </c>
      <c r="R38" s="80">
        <f>[1]节奏总纲!R38</f>
        <v>7.4547485030661838</v>
      </c>
      <c r="S38" s="80">
        <f>[1]节奏总纲!S38</f>
        <v>5.5405242056546129</v>
      </c>
      <c r="T38" s="80">
        <f>[1]节奏总纲!T38</f>
        <v>3.1106144832938032</v>
      </c>
      <c r="V38" s="80">
        <f>[1]节奏总纲!V38</f>
        <v>35</v>
      </c>
      <c r="W38" s="80">
        <f>[1]节奏总纲!W38</f>
        <v>0.75764521280160757</v>
      </c>
      <c r="X38" s="80">
        <f>[1]节奏总纲!X38</f>
        <v>0.67392291756912215</v>
      </c>
      <c r="Y38" s="80">
        <f>[1]节奏总纲!Y38</f>
        <v>0.56291566107089519</v>
      </c>
      <c r="Z38" s="80">
        <f>[1]节奏总纲!Z38</f>
        <v>0.41178503996011617</v>
      </c>
      <c r="AA38" s="80">
        <f>[1]节奏总纲!AA38</f>
        <v>0.22946140250958313</v>
      </c>
      <c r="AC38" s="80">
        <f>[1]节奏总纲!AC38</f>
        <v>35</v>
      </c>
      <c r="AD38" s="80">
        <f>[1]节奏总纲!AD38</f>
        <v>51.691928656135211</v>
      </c>
      <c r="AE38" s="80">
        <f>[1]节奏总纲!AE38</f>
        <v>53.623906555539456</v>
      </c>
      <c r="AF38" s="80">
        <f>[1]节奏总纲!AF38</f>
        <v>56.457855949816349</v>
      </c>
      <c r="AG38" s="80">
        <f>[1]节奏总纲!AG38</f>
        <v>60.905042823044738</v>
      </c>
      <c r="AH38" s="80">
        <f>[1]节奏总纲!AH38</f>
        <v>69.385288338144662</v>
      </c>
      <c r="AL38" s="80">
        <f>[1]节奏总纲!AL38</f>
        <v>35</v>
      </c>
      <c r="AM38" s="80">
        <f>[1]节奏总纲!AM38</f>
        <v>63.5</v>
      </c>
      <c r="AN38" s="80">
        <f>[1]节奏总纲!AN38</f>
        <v>50.800000000000004</v>
      </c>
      <c r="AO38" s="80">
        <f>[1]节奏总纲!AO38</f>
        <v>38.1</v>
      </c>
      <c r="AP38" s="80">
        <f>[1]节奏总纲!AP38</f>
        <v>25.400000000000002</v>
      </c>
      <c r="AQ38" s="80">
        <f>[1]节奏总纲!AQ38</f>
        <v>12.700000000000001</v>
      </c>
      <c r="AS38" s="80">
        <f>[1]节奏总纲!AS38</f>
        <v>35</v>
      </c>
      <c r="AT38" s="80">
        <f>[1]节奏总纲!AT38</f>
        <v>9.3890686700671111</v>
      </c>
      <c r="AU38" s="80">
        <f>[1]节奏总纲!AU38</f>
        <v>7.5112549360536889</v>
      </c>
      <c r="AV38" s="80">
        <f>[1]节奏总纲!AV38</f>
        <v>5.6334412020402667</v>
      </c>
      <c r="AW38" s="80">
        <f>[1]节奏总纲!AW38</f>
        <v>3.7556274680268444</v>
      </c>
      <c r="AX38" s="80">
        <f>[1]节奏总纲!AX38</f>
        <v>1.8778137340134222</v>
      </c>
      <c r="AY38" s="14"/>
      <c r="AZ38" s="80">
        <f>[1]节奏总纲!AZ38</f>
        <v>35</v>
      </c>
      <c r="BA38" s="80">
        <f>[1]节奏总纲!BA38</f>
        <v>31.280110398778046</v>
      </c>
      <c r="BB38" s="80">
        <f>[1]节奏总纲!BB38</f>
        <v>32.660039662640372</v>
      </c>
      <c r="BC38" s="80">
        <f>[1]节奏总纲!BC38</f>
        <v>34.449714679035388</v>
      </c>
      <c r="BD38" s="80">
        <f>[1]节奏总纲!BD38</f>
        <v>37.135950591746003</v>
      </c>
      <c r="BE38" s="80">
        <f>[1]节奏总纲!BE38</f>
        <v>41.791434980831518</v>
      </c>
      <c r="BI38" s="80">
        <f>[1]节奏总纲!BI38</f>
        <v>35</v>
      </c>
      <c r="BJ38" s="80">
        <f>[1]节奏总纲!BJ38</f>
        <v>2.0000000000000031</v>
      </c>
      <c r="BK38" s="80">
        <f>[1]节奏总纲!BK38</f>
        <v>2.0400000000000031</v>
      </c>
      <c r="BL38" s="80">
        <f>[1]节奏总纲!BL38</f>
        <v>2.1200000000000032</v>
      </c>
      <c r="BM38" s="80">
        <f>[1]节奏总纲!BM38</f>
        <v>2.2800000000000034</v>
      </c>
      <c r="BN38" s="80">
        <f>[1]节奏总纲!BN38</f>
        <v>2.8000000000000043</v>
      </c>
      <c r="BP38" s="80">
        <f>[1]节奏总纲!BP38</f>
        <v>35</v>
      </c>
      <c r="BQ38" s="80">
        <f>[1]节奏总纲!BQ38</f>
        <v>60.108849423225884</v>
      </c>
      <c r="BR38" s="80">
        <f>[1]节奏总纲!BR38</f>
        <v>58.959670032750353</v>
      </c>
      <c r="BS38" s="80">
        <f>[1]节奏总纲!BS38</f>
        <v>57.686819122040689</v>
      </c>
      <c r="BT38" s="80">
        <f>[1]节奏总纲!BT38</f>
        <v>56.279027610646125</v>
      </c>
      <c r="BU38" s="80">
        <f>[1]节奏总纲!BU38</f>
        <v>54.706384157580409</v>
      </c>
      <c r="BW38" s="80">
        <f>[1]节奏总纲!BW38</f>
        <v>35</v>
      </c>
      <c r="BX38" s="80">
        <f>[1]节奏总纲!BX38</f>
        <v>23.901909129472951</v>
      </c>
      <c r="BY38" s="80">
        <f>[1]节奏总纲!BY38</f>
        <v>24.40594174135834</v>
      </c>
      <c r="BZ38" s="80">
        <f>[1]节奏总纲!BZ38</f>
        <v>25.010872039771339</v>
      </c>
      <c r="CA38" s="80">
        <f>[1]节奏总纲!CA38</f>
        <v>25.641910798382057</v>
      </c>
      <c r="CB38" s="80">
        <f>[1]节奏总纲!CB38</f>
        <v>26.336246235371831</v>
      </c>
      <c r="CC38" s="80">
        <f>[1]节奏总纲!CC38</f>
        <v>26.336246235371831</v>
      </c>
    </row>
    <row r="39" spans="2:84" x14ac:dyDescent="0.15">
      <c r="F39" s="14">
        <v>37</v>
      </c>
      <c r="G39" s="80">
        <f>[1]节奏总纲!G39</f>
        <v>11.996038341699768</v>
      </c>
      <c r="I39" s="80">
        <f>[1]节奏总纲!I39</f>
        <v>37</v>
      </c>
      <c r="J39" s="80">
        <f>[1]节奏总纲!J39</f>
        <v>85.62747641525452</v>
      </c>
      <c r="K39" s="80">
        <f>[1]节奏总纲!K39</f>
        <v>1.02</v>
      </c>
      <c r="N39" s="73">
        <f>[1]节奏总纲!$N39</f>
        <v>46</v>
      </c>
      <c r="O39" s="80">
        <f>[1]节奏总纲!O39</f>
        <v>36</v>
      </c>
      <c r="P39" s="80">
        <f>[1]节奏总纲!P39</f>
        <v>11.125732532083184</v>
      </c>
      <c r="Q39" s="80">
        <f>[1]节奏总纲!Q39</f>
        <v>9.7261153795471191</v>
      </c>
      <c r="R39" s="80">
        <f>[1]节奏总纲!R39</f>
        <v>8.0405669009365166</v>
      </c>
      <c r="S39" s="80">
        <f>[1]节奏总纲!S39</f>
        <v>5.9700680767158358</v>
      </c>
      <c r="T39" s="80">
        <f>[1]节奏总纲!T39</f>
        <v>3.3388323328781633</v>
      </c>
      <c r="V39" s="80">
        <f>[1]节奏总纲!V39</f>
        <v>36</v>
      </c>
      <c r="W39" s="80">
        <f>[1]节奏总纲!W39</f>
        <v>0.81202403309842452</v>
      </c>
      <c r="X39" s="80">
        <f>[1]节奏总纲!X39</f>
        <v>0.72121648908352576</v>
      </c>
      <c r="Y39" s="80">
        <f>[1]节奏总纲!Y39</f>
        <v>0.58581839787033285</v>
      </c>
      <c r="Z39" s="80">
        <f>[1]节奏总纲!Z39</f>
        <v>0.42954387106122294</v>
      </c>
      <c r="AA39" s="80">
        <f>[1]节奏总纲!AA39</f>
        <v>0.22821784958436009</v>
      </c>
      <c r="AC39" s="80">
        <f>[1]节奏总纲!AC39</f>
        <v>36</v>
      </c>
      <c r="AD39" s="80">
        <f>[1]节奏总纲!AD39</f>
        <v>52.091594979242075</v>
      </c>
      <c r="AE39" s="80">
        <f>[1]节奏总纲!AE39</f>
        <v>54.020289560649204</v>
      </c>
      <c r="AF39" s="80">
        <f>[1]节奏总纲!AF39</f>
        <v>56.869815618584624</v>
      </c>
      <c r="AG39" s="80">
        <f>[1]节奏总纲!AG39</f>
        <v>61.294362422865476</v>
      </c>
      <c r="AH39" s="80">
        <f>[1]节奏总纲!AH39</f>
        <v>69.795150761037945</v>
      </c>
      <c r="AL39" s="80">
        <f>[1]节奏总纲!AL39</f>
        <v>36</v>
      </c>
      <c r="AM39" s="80">
        <f>[1]节奏总纲!AM39</f>
        <v>73.746861667008318</v>
      </c>
      <c r="AN39" s="80">
        <f>[1]节奏总纲!AN39</f>
        <v>58.997489333606659</v>
      </c>
      <c r="AO39" s="80">
        <f>[1]节奏总纲!AO39</f>
        <v>44.248117000204992</v>
      </c>
      <c r="AP39" s="80">
        <f>[1]节奏总纲!AP39</f>
        <v>29.498744666803329</v>
      </c>
      <c r="AQ39" s="80">
        <f>[1]节奏总纲!AQ39</f>
        <v>14.749372333401665</v>
      </c>
      <c r="AS39" s="80">
        <f>[1]节奏总纲!AS39</f>
        <v>36</v>
      </c>
      <c r="AT39" s="80">
        <f>[1]节奏总纲!AT39</f>
        <v>10.246861667008318</v>
      </c>
      <c r="AU39" s="80">
        <f>[1]节奏总纲!AU39</f>
        <v>8.1974893336066543</v>
      </c>
      <c r="AV39" s="80">
        <f>[1]节奏总纲!AV39</f>
        <v>6.1481170002049907</v>
      </c>
      <c r="AW39" s="80">
        <f>[1]节奏总纲!AW39</f>
        <v>4.0987446668033272</v>
      </c>
      <c r="AX39" s="80">
        <f>[1]节奏总纲!AX39</f>
        <v>2.0493723334016636</v>
      </c>
      <c r="AY39" s="14"/>
      <c r="AZ39" s="80">
        <f>[1]节奏总纲!AZ39</f>
        <v>36</v>
      </c>
      <c r="BA39" s="80">
        <f>[1]节奏总纲!BA39</f>
        <v>31.450668101069933</v>
      </c>
      <c r="BB39" s="80">
        <f>[1]节奏总纲!BB39</f>
        <v>32.842201900114915</v>
      </c>
      <c r="BC39" s="80">
        <f>[1]节奏总纲!BC39</f>
        <v>34.627226072894942</v>
      </c>
      <c r="BD39" s="80">
        <f>[1]节奏总纲!BD39</f>
        <v>37.317457773889828</v>
      </c>
      <c r="BE39" s="80">
        <f>[1]节奏总纲!BE39</f>
        <v>41.992566056290244</v>
      </c>
      <c r="BI39" s="80">
        <f>[1]节奏总纲!BI39</f>
        <v>36</v>
      </c>
      <c r="BJ39" s="80">
        <f>[1]节奏总纲!BJ39</f>
        <v>2.0333333333333363</v>
      </c>
      <c r="BK39" s="80">
        <f>[1]节奏总纲!BK39</f>
        <v>2.074000000000003</v>
      </c>
      <c r="BL39" s="80">
        <f>[1]节奏总纲!BL39</f>
        <v>2.1553333333333367</v>
      </c>
      <c r="BM39" s="80">
        <f>[1]节奏总纲!BM39</f>
        <v>2.3180000000000032</v>
      </c>
      <c r="BN39" s="80">
        <f>[1]节奏总纲!BN39</f>
        <v>2.8466666666666707</v>
      </c>
      <c r="BP39" s="80">
        <f>[1]节奏总纲!BP39</f>
        <v>36</v>
      </c>
      <c r="BQ39" s="80">
        <f>[1]节奏总纲!BQ39</f>
        <v>62.233138599165841</v>
      </c>
      <c r="BR39" s="80">
        <f>[1]节奏总纲!BR39</f>
        <v>61.094363540297287</v>
      </c>
      <c r="BS39" s="80">
        <f>[1]节奏总纲!BS39</f>
        <v>59.843011412474425</v>
      </c>
      <c r="BT39" s="80">
        <f>[1]节奏总纲!BT39</f>
        <v>58.455174432146173</v>
      </c>
      <c r="BU39" s="80">
        <f>[1]节奏总纲!BU39</f>
        <v>56.931905949406854</v>
      </c>
      <c r="BW39" s="80">
        <f>[1]节奏总纲!BW39</f>
        <v>36</v>
      </c>
      <c r="BX39" s="80">
        <f>[1]节奏总纲!BX39</f>
        <v>24.338224722802163</v>
      </c>
      <c r="BY39" s="80">
        <f>[1]节奏总纲!BY39</f>
        <v>24.874135482075868</v>
      </c>
      <c r="BZ39" s="80">
        <f>[1]节奏总纲!BZ39</f>
        <v>25.442715250695745</v>
      </c>
      <c r="CA39" s="80">
        <f>[1]节奏总纲!CA39</f>
        <v>26.0995934757591</v>
      </c>
      <c r="CB39" s="80">
        <f>[1]节奏总纲!CB39</f>
        <v>26.766316250847538</v>
      </c>
      <c r="CC39" s="80">
        <f>[1]节奏总纲!CC39</f>
        <v>26.766316250847538</v>
      </c>
    </row>
    <row r="40" spans="2:84" x14ac:dyDescent="0.15">
      <c r="F40" s="14">
        <v>38</v>
      </c>
      <c r="G40" s="80">
        <f>[1]节奏总纲!G40</f>
        <v>12.928809012737984</v>
      </c>
      <c r="I40" s="80">
        <f>[1]节奏总纲!I40</f>
        <v>38</v>
      </c>
      <c r="J40" s="80">
        <f>[1]节奏总纲!J40</f>
        <v>99.401036064365428</v>
      </c>
      <c r="K40" s="80">
        <f>[1]节奏总纲!K40</f>
        <v>1.03</v>
      </c>
      <c r="N40" s="73">
        <f>[1]节奏总纲!$N40</f>
        <v>47</v>
      </c>
      <c r="O40" s="80">
        <f>[1]节奏总纲!O40</f>
        <v>37</v>
      </c>
      <c r="P40" s="80">
        <f>[1]节奏总纲!P40</f>
        <v>11.996038341699768</v>
      </c>
      <c r="Q40" s="80">
        <f>[1]节奏总纲!Q40</f>
        <v>10.483337906811427</v>
      </c>
      <c r="R40" s="80">
        <f>[1]节奏总纲!R40</f>
        <v>8.6671377018780831</v>
      </c>
      <c r="S40" s="80">
        <f>[1]节奏总纲!S40</f>
        <v>6.4166809089752066</v>
      </c>
      <c r="T40" s="80">
        <f>[1]节奏总纲!T40</f>
        <v>3.6000111063441</v>
      </c>
      <c r="V40" s="80">
        <f>[1]节奏总纲!V40</f>
        <v>37</v>
      </c>
      <c r="W40" s="80">
        <f>[1]节奏总纲!W40</f>
        <v>0.87030580961658366</v>
      </c>
      <c r="X40" s="80">
        <f>[1]节奏总纲!X40</f>
        <v>0.75722252726430739</v>
      </c>
      <c r="Y40" s="80">
        <f>[1]节奏总纲!Y40</f>
        <v>0.62657080094156647</v>
      </c>
      <c r="Z40" s="80">
        <f>[1]节奏总纲!Z40</f>
        <v>0.44661283225937076</v>
      </c>
      <c r="AA40" s="80">
        <f>[1]节奏总纲!AA40</f>
        <v>0.26117877346593676</v>
      </c>
      <c r="AC40" s="80">
        <f>[1]节奏总纲!AC40</f>
        <v>37</v>
      </c>
      <c r="AD40" s="80">
        <f>[1]节奏总纲!AD40</f>
        <v>52.470630686057078</v>
      </c>
      <c r="AE40" s="80">
        <f>[1]节奏总纲!AE40</f>
        <v>54.407116521581436</v>
      </c>
      <c r="AF40" s="80">
        <f>[1]节奏总纲!AF40</f>
        <v>57.263329041432932</v>
      </c>
      <c r="AG40" s="80">
        <f>[1]节奏总纲!AG40</f>
        <v>61.676518787205197</v>
      </c>
      <c r="AH40" s="80">
        <f>[1]节奏总纲!AH40</f>
        <v>70.190427169053478</v>
      </c>
      <c r="AL40" s="80">
        <f>[1]节奏总纲!AL40</f>
        <v>37</v>
      </c>
      <c r="AM40" s="80">
        <f>[1]节奏总纲!AM40</f>
        <v>85.62747641525452</v>
      </c>
      <c r="AN40" s="80">
        <f>[1]节奏总纲!AN40</f>
        <v>68.501981132203625</v>
      </c>
      <c r="AO40" s="80">
        <f>[1]节奏总纲!AO40</f>
        <v>51.376485849152708</v>
      </c>
      <c r="AP40" s="80">
        <f>[1]节奏总纲!AP40</f>
        <v>34.250990566101812</v>
      </c>
      <c r="AQ40" s="80">
        <f>[1]节奏总纲!AQ40</f>
        <v>17.125495283050906</v>
      </c>
      <c r="AS40" s="80">
        <f>[1]节奏总纲!AS40</f>
        <v>37</v>
      </c>
      <c r="AT40" s="80">
        <f>[1]节奏总纲!AT40</f>
        <v>11.880614748246202</v>
      </c>
      <c r="AU40" s="80">
        <f>[1]节奏总纲!AU40</f>
        <v>9.5044917985969661</v>
      </c>
      <c r="AV40" s="80">
        <f>[1]节奏总纲!AV40</f>
        <v>7.1283688489477157</v>
      </c>
      <c r="AW40" s="80">
        <f>[1]节奏总纲!AW40</f>
        <v>4.7522458992984831</v>
      </c>
      <c r="AX40" s="80">
        <f>[1]节奏总纲!AX40</f>
        <v>2.3761229496492415</v>
      </c>
      <c r="AY40" s="14"/>
      <c r="AZ40" s="80">
        <f>[1]节奏总纲!AZ40</f>
        <v>37</v>
      </c>
      <c r="BA40" s="80">
        <f>[1]节奏总纲!BA40</f>
        <v>31.621225803361821</v>
      </c>
      <c r="BB40" s="80">
        <f>[1]节奏总纲!BB40</f>
        <v>33.02082518821102</v>
      </c>
      <c r="BC40" s="80">
        <f>[1]节奏总纲!BC40</f>
        <v>34.804737466754489</v>
      </c>
      <c r="BD40" s="80">
        <f>[1]节奏总纲!BD40</f>
        <v>37.498964956033646</v>
      </c>
      <c r="BE40" s="80">
        <f>[1]节奏总纲!BE40</f>
        <v>42.167148737437564</v>
      </c>
      <c r="BI40" s="80">
        <f>[1]节奏总纲!BI40</f>
        <v>37</v>
      </c>
      <c r="BJ40" s="80">
        <f>[1]节奏总纲!BJ40</f>
        <v>2.0666666666666695</v>
      </c>
      <c r="BK40" s="80">
        <f>[1]节奏总纲!BK40</f>
        <v>2.1080000000000028</v>
      </c>
      <c r="BL40" s="80">
        <f>[1]节奏总纲!BL40</f>
        <v>2.1906666666666696</v>
      </c>
      <c r="BM40" s="80">
        <f>[1]节奏总纲!BM40</f>
        <v>2.356000000000003</v>
      </c>
      <c r="BN40" s="80">
        <f>[1]节奏总纲!BN40</f>
        <v>2.8933333333333371</v>
      </c>
      <c r="BP40" s="80">
        <f>[1]节奏总纲!BP40</f>
        <v>37</v>
      </c>
      <c r="BQ40" s="80">
        <f>[1]节奏总纲!BQ40</f>
        <v>64.359497111737156</v>
      </c>
      <c r="BR40" s="80">
        <f>[1]节奏总纲!BR40</f>
        <v>63.209317326948991</v>
      </c>
      <c r="BS40" s="80">
        <f>[1]节奏总纲!BS40</f>
        <v>61.962579408406434</v>
      </c>
      <c r="BT40" s="80">
        <f>[1]节奏总纲!BT40</f>
        <v>60.595449466932955</v>
      </c>
      <c r="BU40" s="80">
        <f>[1]节奏总纲!BU40</f>
        <v>59.095772172790291</v>
      </c>
      <c r="BW40" s="80">
        <f>[1]节奏总纲!BW40</f>
        <v>37</v>
      </c>
      <c r="BX40" s="80">
        <f>[1]节奏总纲!BX40</f>
        <v>24.790207436719726</v>
      </c>
      <c r="BY40" s="80">
        <f>[1]节奏总纲!BY40</f>
        <v>25.311453581089211</v>
      </c>
      <c r="BZ40" s="80">
        <f>[1]节奏总纲!BZ40</f>
        <v>25.904599594946017</v>
      </c>
      <c r="CA40" s="80">
        <f>[1]节奏总纲!CA40</f>
        <v>26.520408035249631</v>
      </c>
      <c r="CB40" s="80">
        <f>[1]节奏总纲!CB40</f>
        <v>27.220389775920598</v>
      </c>
      <c r="CC40" s="80">
        <f>[1]节奏总纲!CC40</f>
        <v>27.220389775920598</v>
      </c>
    </row>
    <row r="41" spans="2:84" x14ac:dyDescent="0.15">
      <c r="F41" s="14">
        <v>39</v>
      </c>
      <c r="G41" s="80">
        <f>[1]节奏总纲!G41</f>
        <v>13.928527864588917</v>
      </c>
      <c r="I41" s="80">
        <f>[1]节奏总纲!I41</f>
        <v>39</v>
      </c>
      <c r="J41" s="80">
        <f>[1]节奏总纲!J41</f>
        <v>115.36769098598003</v>
      </c>
      <c r="K41" s="80">
        <f>[1]节奏总纲!K41</f>
        <v>1.04</v>
      </c>
      <c r="N41" s="73">
        <f>[1]节奏总纲!$N41</f>
        <v>48</v>
      </c>
      <c r="O41" s="80">
        <f>[1]节奏总纲!O41</f>
        <v>38</v>
      </c>
      <c r="P41" s="80">
        <f>[1]节奏总纲!P41</f>
        <v>12.928809012737984</v>
      </c>
      <c r="Q41" s="80">
        <f>[1]节奏总纲!Q41</f>
        <v>11.292021791725356</v>
      </c>
      <c r="R41" s="80">
        <f>[1]节奏总纲!R41</f>
        <v>9.3190855363815395</v>
      </c>
      <c r="S41" s="80">
        <f>[1]节奏总纲!S41</f>
        <v>6.8962267273944402</v>
      </c>
      <c r="T41" s="80">
        <f>[1]节奏总纲!T41</f>
        <v>3.8708854184137524</v>
      </c>
      <c r="V41" s="80">
        <f>[1]节奏总纲!V41</f>
        <v>38</v>
      </c>
      <c r="W41" s="80">
        <f>[1]节奏总纲!W41</f>
        <v>0.93277067103821665</v>
      </c>
      <c r="X41" s="80">
        <f>[1]节奏总纲!X41</f>
        <v>0.80868388491392906</v>
      </c>
      <c r="Y41" s="80">
        <f>[1]节奏总纲!Y41</f>
        <v>0.65194783450345639</v>
      </c>
      <c r="Z41" s="80">
        <f>[1]节奏总纲!Z41</f>
        <v>0.4795458184192336</v>
      </c>
      <c r="AA41" s="80">
        <f>[1]节奏总纲!AA41</f>
        <v>0.2708743120696524</v>
      </c>
      <c r="AC41" s="80">
        <f>[1]节奏总纲!AC41</f>
        <v>38</v>
      </c>
      <c r="AD41" s="80">
        <f>[1]节奏总纲!AD41</f>
        <v>52.849666392872081</v>
      </c>
      <c r="AE41" s="80">
        <f>[1]节奏总纲!AE41</f>
        <v>54.793943482513676</v>
      </c>
      <c r="AF41" s="80">
        <f>[1]节奏总纲!AF41</f>
        <v>57.64832002380362</v>
      </c>
      <c r="AG41" s="80">
        <f>[1]节奏总纲!AG41</f>
        <v>62.054222259937362</v>
      </c>
      <c r="AH41" s="80">
        <f>[1]节奏总纲!AH41</f>
        <v>70.571129226337533</v>
      </c>
      <c r="AL41" s="80">
        <f>[1]节奏总纲!AL41</f>
        <v>38</v>
      </c>
      <c r="AM41" s="80">
        <f>[1]节奏总纲!AM41</f>
        <v>99.401036064365428</v>
      </c>
      <c r="AN41" s="80">
        <f>[1]节奏总纲!AN41</f>
        <v>79.520828851492354</v>
      </c>
      <c r="AO41" s="80">
        <f>[1]节奏总纲!AO41</f>
        <v>59.640621638619251</v>
      </c>
      <c r="AP41" s="80">
        <f>[1]节奏总纲!AP41</f>
        <v>39.760414425746177</v>
      </c>
      <c r="AQ41" s="80">
        <f>[1]节奏总纲!AQ41</f>
        <v>19.880207212873088</v>
      </c>
      <c r="AS41" s="80">
        <f>[1]节奏总纲!AS41</f>
        <v>38</v>
      </c>
      <c r="AT41" s="80">
        <f>[1]节奏总纲!AT41</f>
        <v>13.773559649110908</v>
      </c>
      <c r="AU41" s="80">
        <f>[1]节奏总纲!AU41</f>
        <v>11.018847719288729</v>
      </c>
      <c r="AV41" s="80">
        <f>[1]节奏总纲!AV41</f>
        <v>8.2641357894665433</v>
      </c>
      <c r="AW41" s="80">
        <f>[1]节奏总纲!AW41</f>
        <v>5.5094238596443645</v>
      </c>
      <c r="AX41" s="80">
        <f>[1]节奏总纲!AX41</f>
        <v>2.7547119298221823</v>
      </c>
      <c r="AY41" s="14"/>
      <c r="AZ41" s="80">
        <f>[1]节奏总纲!AZ41</f>
        <v>38</v>
      </c>
      <c r="BA41" s="80">
        <f>[1]节奏总纲!BA41</f>
        <v>31.791783505653711</v>
      </c>
      <c r="BB41" s="80">
        <f>[1]节奏总纲!BB41</f>
        <v>33.176527924103851</v>
      </c>
      <c r="BC41" s="80">
        <f>[1]节奏总纲!BC41</f>
        <v>34.982248860614042</v>
      </c>
      <c r="BD41" s="80">
        <f>[1]节奏总纲!BD41</f>
        <v>37.680472138177471</v>
      </c>
      <c r="BE41" s="80">
        <f>[1]节奏总纲!BE41</f>
        <v>42.340712512072891</v>
      </c>
      <c r="BI41" s="80">
        <f>[1]节奏总纲!BI41</f>
        <v>38</v>
      </c>
      <c r="BJ41" s="80">
        <f>[1]节奏总纲!BJ41</f>
        <v>2.1000000000000028</v>
      </c>
      <c r="BK41" s="80">
        <f>[1]节奏总纲!BK41</f>
        <v>2.142000000000003</v>
      </c>
      <c r="BL41" s="80">
        <f>[1]节奏总纲!BL41</f>
        <v>2.2260000000000031</v>
      </c>
      <c r="BM41" s="80">
        <f>[1]节奏总纲!BM41</f>
        <v>2.3940000000000028</v>
      </c>
      <c r="BN41" s="80">
        <f>[1]节奏总纲!BN41</f>
        <v>2.9400000000000035</v>
      </c>
      <c r="BP41" s="80">
        <f>[1]节奏总纲!BP41</f>
        <v>38</v>
      </c>
      <c r="BQ41" s="80">
        <f>[1]节奏总纲!BQ41</f>
        <v>66.487641207576758</v>
      </c>
      <c r="BR41" s="80">
        <f>[1]节奏总纲!BR41</f>
        <v>65.328126673719694</v>
      </c>
      <c r="BS41" s="80">
        <f>[1]节奏总纲!BS41</f>
        <v>64.062055525287363</v>
      </c>
      <c r="BT41" s="80">
        <f>[1]节奏总纲!BT41</f>
        <v>62.675920173751969</v>
      </c>
      <c r="BU41" s="80">
        <f>[1]节奏总纲!BU41</f>
        <v>61.182714958690575</v>
      </c>
      <c r="BW41" s="80">
        <f>[1]节奏总纲!BW41</f>
        <v>38</v>
      </c>
      <c r="BX41" s="80">
        <f>[1]节奏总纲!BX41</f>
        <v>25.233890826430223</v>
      </c>
      <c r="BY41" s="80">
        <f>[1]节奏总纲!BY41</f>
        <v>25.758552007948477</v>
      </c>
      <c r="BZ41" s="80">
        <f>[1]节奏总纲!BZ41</f>
        <v>26.328232260907932</v>
      </c>
      <c r="CA41" s="80">
        <f>[1]节奏总纲!CA41</f>
        <v>26.972253230365787</v>
      </c>
      <c r="CB41" s="80">
        <f>[1]节奏总纲!CB41</f>
        <v>27.655588848776532</v>
      </c>
      <c r="CC41" s="80">
        <f>[1]节奏总纲!CC41</f>
        <v>27.655588848776532</v>
      </c>
    </row>
    <row r="42" spans="2:84" x14ac:dyDescent="0.15">
      <c r="F42" s="14">
        <v>40</v>
      </c>
      <c r="G42" s="80">
        <f>[1]节奏总纲!G42</f>
        <v>15</v>
      </c>
      <c r="I42" s="80">
        <f>[1]节奏总纲!I42</f>
        <v>40</v>
      </c>
      <c r="J42" s="80">
        <f>[1]节奏总纲!J42</f>
        <v>133.875</v>
      </c>
      <c r="K42" s="80">
        <f>[1]节奏总纲!K42</f>
        <v>1.05</v>
      </c>
      <c r="N42" s="73">
        <f>[1]节奏总纲!$N42</f>
        <v>49</v>
      </c>
      <c r="O42" s="80">
        <f>[1]节奏总纲!O42</f>
        <v>39</v>
      </c>
      <c r="P42" s="80">
        <f>[1]节奏总纲!P42</f>
        <v>13.928527864588917</v>
      </c>
      <c r="Q42" s="80">
        <f>[1]节奏总纲!Q42</f>
        <v>12.147069150707994</v>
      </c>
      <c r="R42" s="80">
        <f>[1]节奏总纲!R42</f>
        <v>10.016004387425889</v>
      </c>
      <c r="S42" s="80">
        <f>[1]节奏总纲!S42</f>
        <v>7.4197267934665154</v>
      </c>
      <c r="T42" s="80">
        <f>[1]节奏总纲!T42</f>
        <v>4.1702012426579218</v>
      </c>
      <c r="V42" s="80">
        <f>[1]节奏总纲!V42</f>
        <v>39</v>
      </c>
      <c r="W42" s="80">
        <f>[1]节奏总纲!W42</f>
        <v>0.99971885185093257</v>
      </c>
      <c r="X42" s="80">
        <f>[1]节奏总纲!X42</f>
        <v>0.85504735898263817</v>
      </c>
      <c r="Y42" s="80">
        <f>[1]节奏总纲!Y42</f>
        <v>0.69691885104434981</v>
      </c>
      <c r="Z42" s="80">
        <f>[1]节奏总纲!Z42</f>
        <v>0.52350006607207522</v>
      </c>
      <c r="AA42" s="80">
        <f>[1]节奏总纲!AA42</f>
        <v>0.29931582424416936</v>
      </c>
      <c r="AC42" s="80">
        <f>[1]节奏总纲!AC42</f>
        <v>39</v>
      </c>
      <c r="AD42" s="80">
        <f>[1]节奏总纲!AD42</f>
        <v>53.213386604241784</v>
      </c>
      <c r="AE42" s="80">
        <f>[1]节奏总纲!AE42</f>
        <v>55.170390866416149</v>
      </c>
      <c r="AF42" s="80">
        <f>[1]节奏总纲!AF42</f>
        <v>58.030740707238266</v>
      </c>
      <c r="AG42" s="80">
        <f>[1]节奏总纲!AG42</f>
        <v>62.407376554018477</v>
      </c>
      <c r="AH42" s="80">
        <f>[1]节奏总纲!AH42</f>
        <v>70.951831283621587</v>
      </c>
      <c r="AL42" s="80">
        <f>[1]节奏总纲!AL42</f>
        <v>39</v>
      </c>
      <c r="AM42" s="80">
        <f>[1]节奏总纲!AM42</f>
        <v>115.36769098598003</v>
      </c>
      <c r="AN42" s="80">
        <f>[1]节奏总纲!AN42</f>
        <v>92.294152788784032</v>
      </c>
      <c r="AO42" s="80">
        <f>[1]节奏总纲!AO42</f>
        <v>69.220614591588017</v>
      </c>
      <c r="AP42" s="80">
        <f>[1]节奏总纲!AP42</f>
        <v>46.147076394392016</v>
      </c>
      <c r="AQ42" s="80">
        <f>[1]节奏总纲!AQ42</f>
        <v>23.073538197196008</v>
      </c>
      <c r="AS42" s="80">
        <f>[1]节奏总纲!AS42</f>
        <v>39</v>
      </c>
      <c r="AT42" s="80">
        <f>[1]节奏总纲!AT42</f>
        <v>15.966654921614605</v>
      </c>
      <c r="AU42" s="80">
        <f>[1]节奏总纲!AU42</f>
        <v>12.773323937291678</v>
      </c>
      <c r="AV42" s="80">
        <f>[1]节奏总纲!AV42</f>
        <v>9.579992952968766</v>
      </c>
      <c r="AW42" s="80">
        <f>[1]节奏总纲!AW42</f>
        <v>6.3866619686458392</v>
      </c>
      <c r="AX42" s="80">
        <f>[1]节奏总纲!AX42</f>
        <v>3.1933309843229196</v>
      </c>
      <c r="AY42" s="14"/>
      <c r="AZ42" s="80">
        <f>[1]节奏总纲!AZ42</f>
        <v>39</v>
      </c>
      <c r="BA42" s="80">
        <f>[1]节奏总纲!BA42</f>
        <v>31.962341207945599</v>
      </c>
      <c r="BB42" s="80">
        <f>[1]节奏总纲!BB42</f>
        <v>33.332230659996682</v>
      </c>
      <c r="BC42" s="80">
        <f>[1]节奏总纲!BC42</f>
        <v>35.146386283795508</v>
      </c>
      <c r="BD42" s="80">
        <f>[1]节奏总纲!BD42</f>
        <v>37.861979320321296</v>
      </c>
      <c r="BE42" s="80">
        <f>[1]节奏总纲!BE42</f>
        <v>42.51427628670821</v>
      </c>
      <c r="BI42" s="80">
        <f>[1]节奏总纲!BI42</f>
        <v>39</v>
      </c>
      <c r="BJ42" s="80">
        <f>[1]节奏总纲!BJ42</f>
        <v>2.133333333333336</v>
      </c>
      <c r="BK42" s="80">
        <f>[1]节奏总纲!BK42</f>
        <v>2.1760000000000028</v>
      </c>
      <c r="BL42" s="80">
        <f>[1]节奏总纲!BL42</f>
        <v>2.2613333333333361</v>
      </c>
      <c r="BM42" s="80">
        <f>[1]节奏总纲!BM42</f>
        <v>2.4320000000000026</v>
      </c>
      <c r="BN42" s="80">
        <f>[1]节奏总纲!BN42</f>
        <v>2.9866666666666704</v>
      </c>
      <c r="BP42" s="80">
        <f>[1]节奏总纲!BP42</f>
        <v>39</v>
      </c>
      <c r="BQ42" s="80">
        <f>[1]节奏总纲!BQ42</f>
        <v>68.617325920549462</v>
      </c>
      <c r="BR42" s="80">
        <f>[1]节奏总纲!BR42</f>
        <v>67.444013295864096</v>
      </c>
      <c r="BS42" s="80">
        <f>[1]节奏总纲!BS42</f>
        <v>66.152018816255293</v>
      </c>
      <c r="BT42" s="80">
        <f>[1]节奏总纲!BT42</f>
        <v>64.756218484668864</v>
      </c>
      <c r="BU42" s="80">
        <f>[1]节奏总纲!BU42</f>
        <v>63.227467500622204</v>
      </c>
      <c r="BW42" s="80">
        <f>[1]节奏总纲!BW42</f>
        <v>39</v>
      </c>
      <c r="BX42" s="80">
        <f>[1]节奏总纲!BX42</f>
        <v>25.676063828071452</v>
      </c>
      <c r="BY42" s="80">
        <f>[1]节奏总纲!BY42</f>
        <v>26.19708330565534</v>
      </c>
      <c r="BZ42" s="80">
        <f>[1]节奏总纲!BZ42</f>
        <v>26.766006813599326</v>
      </c>
      <c r="CA42" s="80">
        <f>[1]节奏总纲!CA42</f>
        <v>27.396883495694844</v>
      </c>
      <c r="CB42" s="80">
        <f>[1]节奏总纲!CB42</f>
        <v>28.116418470149469</v>
      </c>
      <c r="CC42" s="80">
        <f>[1]节奏总纲!CC42</f>
        <v>28.116418470149469</v>
      </c>
    </row>
    <row r="43" spans="2:84" x14ac:dyDescent="0.15">
      <c r="F43" s="14">
        <v>41</v>
      </c>
      <c r="G43" s="80">
        <f>[1]节奏总纲!G43</f>
        <v>16.148375400580683</v>
      </c>
      <c r="I43" s="80">
        <f>[1]节奏总纲!I43</f>
        <v>41</v>
      </c>
      <c r="J43" s="80">
        <f>[1]节奏总纲!J43</f>
        <v>155.32539280599755</v>
      </c>
      <c r="K43" s="80">
        <f>[1]节奏总纲!K43</f>
        <v>1.06</v>
      </c>
      <c r="N43" s="73">
        <f>[1]节奏总纲!$N43</f>
        <v>50</v>
      </c>
      <c r="O43" s="80">
        <f>[1]节奏总纲!O43</f>
        <v>40</v>
      </c>
      <c r="P43" s="80">
        <f>[1]节奏总纲!P43</f>
        <v>15</v>
      </c>
      <c r="Q43" s="80">
        <f>[1]节奏总纲!Q43</f>
        <v>13.059000000000001</v>
      </c>
      <c r="R43" s="80">
        <f>[1]节奏总纲!R43</f>
        <v>10.782</v>
      </c>
      <c r="S43" s="80">
        <f>[1]节奏总纲!S43</f>
        <v>8.0009999999999994</v>
      </c>
      <c r="T43" s="80">
        <f>[1]节奏总纲!T43</f>
        <v>4.5</v>
      </c>
      <c r="V43" s="80">
        <f>[1]节奏总纲!V43</f>
        <v>40</v>
      </c>
      <c r="W43" s="80">
        <f>[1]节奏总纲!W43</f>
        <v>1.0714721354110832</v>
      </c>
      <c r="X43" s="80">
        <f>[1]节奏总纲!X43</f>
        <v>0.9119308492920073</v>
      </c>
      <c r="Y43" s="80">
        <f>[1]节奏总纲!Y43</f>
        <v>0.76599561257411075</v>
      </c>
      <c r="Z43" s="80">
        <f>[1]节奏总纲!Z43</f>
        <v>0.58127320653348402</v>
      </c>
      <c r="AA43" s="80">
        <f>[1]节奏总纲!AA43</f>
        <v>0.3297987573420782</v>
      </c>
      <c r="AC43" s="80">
        <f>[1]节奏总纲!AC43</f>
        <v>40</v>
      </c>
      <c r="AD43" s="80">
        <f>[1]节奏总纲!AD43</f>
        <v>53.567039423670657</v>
      </c>
      <c r="AE43" s="80">
        <f>[1]节奏总纲!AE43</f>
        <v>55.535006783542492</v>
      </c>
      <c r="AF43" s="80">
        <f>[1]节奏总纲!AF43</f>
        <v>58.38602553461638</v>
      </c>
      <c r="AG43" s="80">
        <f>[1]节奏总纲!AG43</f>
        <v>62.760530848099599</v>
      </c>
      <c r="AH43" s="80">
        <f>[1]节奏总纲!AH43</f>
        <v>71.315281959371688</v>
      </c>
      <c r="AL43" s="80">
        <f>[1]节奏总纲!AL43</f>
        <v>40</v>
      </c>
      <c r="AM43" s="80">
        <f>[1]节奏总纲!AM43</f>
        <v>133.875</v>
      </c>
      <c r="AN43" s="80">
        <f>[1]节奏总纲!AN43</f>
        <v>107.10000000000001</v>
      </c>
      <c r="AO43" s="80">
        <f>[1]节奏总纲!AO43</f>
        <v>80.325000000000003</v>
      </c>
      <c r="AP43" s="80">
        <f>[1]节奏总纲!AP43</f>
        <v>53.550000000000004</v>
      </c>
      <c r="AQ43" s="80">
        <f>[1]节奏总纲!AQ43</f>
        <v>26.775000000000002</v>
      </c>
      <c r="AS43" s="80">
        <f>[1]节奏总纲!AS43</f>
        <v>40</v>
      </c>
      <c r="AT43" s="80">
        <f>[1]节奏总纲!AT43</f>
        <v>18.507309014019967</v>
      </c>
      <c r="AU43" s="80">
        <f>[1]节奏总纲!AU43</f>
        <v>14.805847211215976</v>
      </c>
      <c r="AV43" s="80">
        <f>[1]节奏总纲!AV43</f>
        <v>11.104385408411986</v>
      </c>
      <c r="AW43" s="80">
        <f>[1]节奏总纲!AW43</f>
        <v>7.4029236056079881</v>
      </c>
      <c r="AX43" s="80">
        <f>[1]节奏总纲!AX43</f>
        <v>3.7014618028039941</v>
      </c>
      <c r="AY43" s="14"/>
      <c r="AZ43" s="80">
        <f>[1]节奏总纲!AZ43</f>
        <v>40</v>
      </c>
      <c r="BA43" s="80">
        <f>[1]节奏总纲!BA43</f>
        <v>32.113552950216736</v>
      </c>
      <c r="BB43" s="80">
        <f>[1]节奏总纲!BB43</f>
        <v>33.487933395889513</v>
      </c>
      <c r="BC43" s="80">
        <f>[1]节奏总纲!BC43</f>
        <v>35.309037710234961</v>
      </c>
      <c r="BD43" s="80">
        <f>[1]节奏总纲!BD43</f>
        <v>38.037513426486328</v>
      </c>
      <c r="BE43" s="80">
        <f>[1]节奏总纲!BE43</f>
        <v>42.687840061343536</v>
      </c>
      <c r="BI43" s="80">
        <f>[1]节奏总纲!BI43</f>
        <v>40</v>
      </c>
      <c r="BJ43" s="80">
        <f>[1]节奏总纲!BJ43</f>
        <v>2.1666666666666692</v>
      </c>
      <c r="BK43" s="80">
        <f>[1]节奏总纲!BK43</f>
        <v>2.2100000000000026</v>
      </c>
      <c r="BL43" s="80">
        <f>[1]节奏总纲!BL43</f>
        <v>2.2966666666666695</v>
      </c>
      <c r="BM43" s="80">
        <f>[1]节奏总纲!BM43</f>
        <v>2.4700000000000029</v>
      </c>
      <c r="BN43" s="80">
        <f>[1]节奏总纲!BN43</f>
        <v>3.0333333333333368</v>
      </c>
      <c r="BP43" s="80">
        <f>[1]节奏总纲!BP43</f>
        <v>40</v>
      </c>
      <c r="BQ43" s="80">
        <f>[1]节奏总纲!BQ43</f>
        <v>70.748339784677938</v>
      </c>
      <c r="BR43" s="80">
        <f>[1]节奏总纲!BR43</f>
        <v>69.615263433680354</v>
      </c>
      <c r="BS43" s="80">
        <f>[1]节奏总纲!BS43</f>
        <v>68.367495331711169</v>
      </c>
      <c r="BT43" s="80">
        <f>[1]节奏总纲!BT43</f>
        <v>66.978083215330415</v>
      </c>
      <c r="BU43" s="80">
        <f>[1]节奏总纲!BU43</f>
        <v>65.42062527862636</v>
      </c>
      <c r="BW43" s="80">
        <f>[1]节奏总纲!BW43</f>
        <v>40</v>
      </c>
      <c r="BX43" s="80">
        <f>[1]节奏总纲!BX43</f>
        <v>26.127796402772656</v>
      </c>
      <c r="BY43" s="80">
        <f>[1]节奏总纲!BY43</f>
        <v>26.626710211681832</v>
      </c>
      <c r="BZ43" s="80">
        <f>[1]节奏总纲!BZ43</f>
        <v>27.210732057225155</v>
      </c>
      <c r="CA43" s="80">
        <f>[1]节奏总纲!CA43</f>
        <v>27.863833570485102</v>
      </c>
      <c r="CB43" s="80">
        <f>[1]节奏总纲!CB43</f>
        <v>28.568390277483555</v>
      </c>
      <c r="CC43" s="80">
        <f>[1]节奏总纲!CC43</f>
        <v>28.568390277483555</v>
      </c>
    </row>
    <row r="44" spans="2:84" x14ac:dyDescent="0.15">
      <c r="F44" s="14">
        <v>42</v>
      </c>
      <c r="G44" s="80">
        <f>[1]节奏总纲!G44</f>
        <v>17.379173679952558</v>
      </c>
      <c r="I44" s="80">
        <f>[1]节奏总纲!I44</f>
        <v>42</v>
      </c>
      <c r="J44" s="80">
        <f>[1]节奏总纲!J44</f>
        <v>180.18480345945557</v>
      </c>
      <c r="K44" s="80">
        <f>[1]节奏总纲!K44</f>
        <v>1.07</v>
      </c>
      <c r="N44" s="73">
        <f>[1]节奏总纲!$N44</f>
        <v>51</v>
      </c>
      <c r="O44" s="80">
        <f>[1]节奏总纲!O44</f>
        <v>41</v>
      </c>
      <c r="P44" s="80">
        <f>[1]节奏总纲!P44</f>
        <v>16.148375400580683</v>
      </c>
      <c r="Q44" s="80">
        <f>[1]节奏总纲!Q44</f>
        <v>14.065234973905774</v>
      </c>
      <c r="R44" s="80">
        <f>[1]节奏总纲!R44</f>
        <v>11.621985775797917</v>
      </c>
      <c r="S44" s="80">
        <f>[1]节奏总纲!S44</f>
        <v>8.6296918140703163</v>
      </c>
      <c r="T44" s="80">
        <f>[1]节奏总纲!T44</f>
        <v>4.8606609955747855</v>
      </c>
      <c r="V44" s="80">
        <f>[1]节奏总纲!V44</f>
        <v>41</v>
      </c>
      <c r="W44" s="80">
        <f>[1]节奏总纲!W44</f>
        <v>1.148375400580683</v>
      </c>
      <c r="X44" s="80">
        <f>[1]节奏总纲!X44</f>
        <v>1.006234973905773</v>
      </c>
      <c r="Y44" s="80">
        <f>[1]节奏总纲!Y44</f>
        <v>0.839985775797917</v>
      </c>
      <c r="Z44" s="80">
        <f>[1]节奏总纲!Z44</f>
        <v>0.62869181407031682</v>
      </c>
      <c r="AA44" s="80">
        <f>[1]节奏总纲!AA44</f>
        <v>0.36066099557478548</v>
      </c>
      <c r="AC44" s="80">
        <f>[1]节奏总纲!AC44</f>
        <v>41</v>
      </c>
      <c r="AD44" s="80">
        <f>[1]节奏总纲!AD44</f>
        <v>53.920692243099523</v>
      </c>
      <c r="AE44" s="80">
        <f>[1]节奏总纲!AE44</f>
        <v>55.899622700668843</v>
      </c>
      <c r="AF44" s="80">
        <f>[1]节奏总纲!AF44</f>
        <v>58.741310361994486</v>
      </c>
      <c r="AG44" s="80">
        <f>[1]节奏总纲!AG44</f>
        <v>63.10587219844583</v>
      </c>
      <c r="AH44" s="80">
        <f>[1]节奏总纲!AH44</f>
        <v>71.676233707038421</v>
      </c>
      <c r="AL44" s="80">
        <f>[1]节奏总纲!AL44</f>
        <v>41</v>
      </c>
      <c r="AM44" s="80">
        <f>[1]节奏总纲!AM44</f>
        <v>155.32539280599755</v>
      </c>
      <c r="AN44" s="80">
        <f>[1]节奏总纲!AN44</f>
        <v>124.26031424479805</v>
      </c>
      <c r="AO44" s="80">
        <f>[1]节奏总纲!AO44</f>
        <v>93.195235683598526</v>
      </c>
      <c r="AP44" s="80">
        <f>[1]节奏总纲!AP44</f>
        <v>62.130157122399027</v>
      </c>
      <c r="AQ44" s="80">
        <f>[1]节奏总纲!AQ44</f>
        <v>31.065078561199513</v>
      </c>
      <c r="AS44" s="80">
        <f>[1]节奏总纲!AS44</f>
        <v>41</v>
      </c>
      <c r="AT44" s="80">
        <f>[1]节奏总纲!AT44</f>
        <v>21.450392805997552</v>
      </c>
      <c r="AU44" s="80">
        <f>[1]节奏总纲!AU44</f>
        <v>17.160314244798045</v>
      </c>
      <c r="AV44" s="80">
        <f>[1]节奏总纲!AV44</f>
        <v>12.870235683598523</v>
      </c>
      <c r="AW44" s="80">
        <f>[1]节奏总纲!AW44</f>
        <v>8.5801571223990223</v>
      </c>
      <c r="AX44" s="80">
        <f>[1]节奏总纲!AX44</f>
        <v>4.2900785611995111</v>
      </c>
      <c r="AY44" s="14"/>
      <c r="AZ44" s="80">
        <f>[1]节奏总纲!AZ44</f>
        <v>41</v>
      </c>
      <c r="BA44" s="80">
        <f>[1]节奏总纲!BA44</f>
        <v>32.259282740196369</v>
      </c>
      <c r="BB44" s="80">
        <f>[1]节奏总纲!BB44</f>
        <v>33.643636131782344</v>
      </c>
      <c r="BC44" s="80">
        <f>[1]节奏总纲!BC44</f>
        <v>35.471689136674414</v>
      </c>
      <c r="BD44" s="80">
        <f>[1]节奏总纲!BD44</f>
        <v>38.194089742081125</v>
      </c>
      <c r="BE44" s="80">
        <f>[1]节奏总纲!BE44</f>
        <v>42.861403835978855</v>
      </c>
      <c r="BI44" s="80">
        <f>[1]节奏总纲!BI44</f>
        <v>41</v>
      </c>
      <c r="BJ44" s="80">
        <f>[1]节奏总纲!BJ44</f>
        <v>2.2000000000000024</v>
      </c>
      <c r="BK44" s="80">
        <f>[1]节奏总纲!BK44</f>
        <v>2.2440000000000024</v>
      </c>
      <c r="BL44" s="80">
        <f>[1]节奏总纲!BL44</f>
        <v>2.3320000000000025</v>
      </c>
      <c r="BM44" s="80">
        <f>[1]节奏总纲!BM44</f>
        <v>2.5080000000000027</v>
      </c>
      <c r="BN44" s="80">
        <f>[1]节奏总纲!BN44</f>
        <v>3.0800000000000032</v>
      </c>
      <c r="BP44" s="80">
        <f>[1]节奏总纲!BP44</f>
        <v>41</v>
      </c>
      <c r="BQ44" s="80">
        <f>[1]节奏总纲!BQ44</f>
        <v>72.880500265925534</v>
      </c>
      <c r="BR44" s="80">
        <f>[1]节奏总纲!BR44</f>
        <v>71.728439272842749</v>
      </c>
      <c r="BS44" s="80">
        <f>[1]节奏总纲!BS44</f>
        <v>70.476853761910021</v>
      </c>
      <c r="BT44" s="80">
        <f>[1]节奏总纲!BT44</f>
        <v>69.13548950479607</v>
      </c>
      <c r="BU44" s="80">
        <f>[1]节奏总纲!BU44</f>
        <v>67.614538970700607</v>
      </c>
      <c r="BW44" s="80">
        <f>[1]节奏总纲!BW44</f>
        <v>41</v>
      </c>
      <c r="BX44" s="80">
        <f>[1]节奏总纲!BX44</f>
        <v>26.560612527540403</v>
      </c>
      <c r="BY44" s="80">
        <f>[1]节奏总纲!BY44</f>
        <v>27.085909727083454</v>
      </c>
      <c r="BZ44" s="80">
        <f>[1]节奏总纲!BZ44</f>
        <v>27.660585260415356</v>
      </c>
      <c r="CA44" s="80">
        <f>[1]节奏总纲!CA44</f>
        <v>28.314646355865854</v>
      </c>
      <c r="CB44" s="80">
        <f>[1]节奏总纲!CB44</f>
        <v>29.053470241147885</v>
      </c>
      <c r="CC44" s="80">
        <f>[1]节奏总纲!CC44</f>
        <v>29.053470241147885</v>
      </c>
    </row>
    <row r="45" spans="2:84" x14ac:dyDescent="0.15">
      <c r="F45" s="14">
        <v>43</v>
      </c>
      <c r="G45" s="80">
        <f>[1]节奏总纲!G45</f>
        <v>18.698310613518661</v>
      </c>
      <c r="I45" s="80">
        <f>[1]节奏总纲!I45</f>
        <v>43</v>
      </c>
      <c r="J45" s="80">
        <f>[1]节奏总纲!J45</f>
        <v>208.99265815439742</v>
      </c>
      <c r="K45" s="80">
        <f>[1]节奏总纲!K45</f>
        <v>1.08</v>
      </c>
      <c r="N45" s="73">
        <f>[1]节奏总纲!$N45</f>
        <v>52</v>
      </c>
      <c r="O45" s="80">
        <f>[1]节奏总纲!O45</f>
        <v>42</v>
      </c>
      <c r="P45" s="80">
        <f>[1]节奏总纲!P45</f>
        <v>17.379173679952558</v>
      </c>
      <c r="Q45" s="80">
        <f>[1]节奏总纲!Q45</f>
        <v>15.182446126806555</v>
      </c>
      <c r="R45" s="80">
        <f>[1]节奏总纲!R45</f>
        <v>12.547763396925747</v>
      </c>
      <c r="S45" s="80">
        <f>[1]节奏总纲!S45</f>
        <v>9.3221887619265527</v>
      </c>
      <c r="T45" s="80">
        <f>[1]节奏总纲!T45</f>
        <v>5.2485104513456724</v>
      </c>
      <c r="V45" s="80">
        <f>[1]节奏总纲!V45</f>
        <v>42</v>
      </c>
      <c r="W45" s="80">
        <f>[1]节奏总纲!W45</f>
        <v>1.230798279371875</v>
      </c>
      <c r="X45" s="80">
        <f>[1]节奏总纲!X45</f>
        <v>1.1172111529007811</v>
      </c>
      <c r="Y45" s="80">
        <f>[1]节奏总纲!Y45</f>
        <v>0.92577762112783013</v>
      </c>
      <c r="Z45" s="80">
        <f>[1]节奏总纲!Z45</f>
        <v>0.69249694785623639</v>
      </c>
      <c r="AA45" s="80">
        <f>[1]节奏总纲!AA45</f>
        <v>0.38784945577088692</v>
      </c>
      <c r="AC45" s="80">
        <f>[1]节奏总纲!AC45</f>
        <v>42</v>
      </c>
      <c r="AD45" s="80">
        <f>[1]节奏总纲!AD45</f>
        <v>54.255972994404218</v>
      </c>
      <c r="AE45" s="80">
        <f>[1]节奏总纲!AE45</f>
        <v>56.238779717153008</v>
      </c>
      <c r="AF45" s="80">
        <f>[1]节奏总纲!AF45</f>
        <v>59.09095196730258</v>
      </c>
      <c r="AG45" s="80">
        <f>[1]节奏总纲!AG45</f>
        <v>63.434756173851497</v>
      </c>
      <c r="AH45" s="80">
        <f>[1]节奏总纲!AH45</f>
        <v>72.034562459436771</v>
      </c>
      <c r="AL45" s="80">
        <f>[1]节奏总纲!AL45</f>
        <v>42</v>
      </c>
      <c r="AM45" s="80">
        <f>[1]节奏总纲!AM45</f>
        <v>180.18480345945557</v>
      </c>
      <c r="AN45" s="80">
        <f>[1]节奏总纲!AN45</f>
        <v>144.14784276756447</v>
      </c>
      <c r="AO45" s="80">
        <f>[1]节奏总纲!AO45</f>
        <v>108.11088207567333</v>
      </c>
      <c r="AP45" s="80">
        <f>[1]节奏总纲!AP45</f>
        <v>72.073921383782235</v>
      </c>
      <c r="AQ45" s="80">
        <f>[1]节奏总纲!AQ45</f>
        <v>36.036960691891117</v>
      </c>
      <c r="AS45" s="80">
        <f>[1]节奏总纲!AS45</f>
        <v>42</v>
      </c>
      <c r="AT45" s="80">
        <f>[1]节奏总纲!AT45</f>
        <v>24.859410653458013</v>
      </c>
      <c r="AU45" s="80">
        <f>[1]节奏总纲!AU45</f>
        <v>19.887528522766416</v>
      </c>
      <c r="AV45" s="80">
        <f>[1]节奏总纲!AV45</f>
        <v>14.915646392074805</v>
      </c>
      <c r="AW45" s="80">
        <f>[1]节奏总纲!AW45</f>
        <v>9.9437642613832082</v>
      </c>
      <c r="AX45" s="80">
        <f>[1]节奏总纲!AX45</f>
        <v>4.9718821306916041</v>
      </c>
      <c r="AY45" s="14"/>
      <c r="AZ45" s="80">
        <f>[1]节奏总纲!AZ45</f>
        <v>42</v>
      </c>
      <c r="BA45" s="80">
        <f>[1]节奏总纲!BA45</f>
        <v>32.405012530176009</v>
      </c>
      <c r="BB45" s="80">
        <f>[1]节奏总纲!BB45</f>
        <v>33.799338867675175</v>
      </c>
      <c r="BC45" s="80">
        <f>[1]节奏总纲!BC45</f>
        <v>35.634340563113874</v>
      </c>
      <c r="BD45" s="80">
        <f>[1]节奏总纲!BD45</f>
        <v>38.35066605767593</v>
      </c>
      <c r="BE45" s="80">
        <f>[1]节奏总纲!BE45</f>
        <v>43.030177309109042</v>
      </c>
      <c r="BI45" s="80">
        <f>[1]节奏总纲!BI45</f>
        <v>42</v>
      </c>
      <c r="BJ45" s="80">
        <f>[1]节奏总纲!BJ45</f>
        <v>2.2333333333333356</v>
      </c>
      <c r="BK45" s="80">
        <f>[1]节奏总纲!BK45</f>
        <v>2.2780000000000022</v>
      </c>
      <c r="BL45" s="80">
        <f>[1]节奏总纲!BL45</f>
        <v>2.367333333333336</v>
      </c>
      <c r="BM45" s="80">
        <f>[1]节奏总纲!BM45</f>
        <v>2.5460000000000025</v>
      </c>
      <c r="BN45" s="80">
        <f>[1]节奏总纲!BN45</f>
        <v>3.1266666666666696</v>
      </c>
      <c r="BP45" s="80">
        <f>[1]节奏总纲!BP45</f>
        <v>42</v>
      </c>
      <c r="BQ45" s="80">
        <f>[1]节奏总纲!BQ45</f>
        <v>75.012735728019962</v>
      </c>
      <c r="BR45" s="80">
        <f>[1]节奏总纲!BR45</f>
        <v>73.895779769437553</v>
      </c>
      <c r="BS45" s="80">
        <f>[1]节奏总纲!BS45</f>
        <v>72.65984060067882</v>
      </c>
      <c r="BT45" s="80">
        <f>[1]节奏总纲!BT45</f>
        <v>71.293724037797247</v>
      </c>
      <c r="BU45" s="80">
        <f>[1]节奏总纲!BU45</f>
        <v>69.810299559768239</v>
      </c>
      <c r="BW45" s="80">
        <f>[1]节奏总纲!BW45</f>
        <v>42</v>
      </c>
      <c r="BX45" s="80">
        <f>[1]节奏总纲!BX45</f>
        <v>27.020882333389096</v>
      </c>
      <c r="BY45" s="80">
        <f>[1]节奏总纲!BY45</f>
        <v>27.534650375663031</v>
      </c>
      <c r="BZ45" s="80">
        <f>[1]节奏总纲!BZ45</f>
        <v>28.133393592464987</v>
      </c>
      <c r="CA45" s="80">
        <f>[1]节奏总纲!CA45</f>
        <v>28.789161632421735</v>
      </c>
      <c r="CB45" s="80">
        <f>[1]节奏总纲!CB45</f>
        <v>29.507063914299049</v>
      </c>
      <c r="CC45" s="80">
        <f>[1]节奏总纲!CC45</f>
        <v>29.507063914299049</v>
      </c>
    </row>
    <row r="46" spans="2:84" x14ac:dyDescent="0.15">
      <c r="F46" s="14">
        <v>44</v>
      </c>
      <c r="G46" s="80">
        <f>[1]节奏总纲!G46</f>
        <v>20.112126572366307</v>
      </c>
      <c r="I46" s="80">
        <f>[1]节奏总纲!I46</f>
        <v>44</v>
      </c>
      <c r="J46" s="80">
        <f>[1]节奏总纲!J46</f>
        <v>242.37342918215046</v>
      </c>
      <c r="K46" s="80">
        <f>[1]节奏总纲!K46</f>
        <v>1.0900000000000001</v>
      </c>
      <c r="N46" s="73">
        <f>[1]节奏总纲!$N46</f>
        <v>53</v>
      </c>
      <c r="O46" s="80">
        <f>[1]节奏总纲!O46</f>
        <v>43</v>
      </c>
      <c r="P46" s="80">
        <f>[1]节奏总纲!P46</f>
        <v>18.698310613518661</v>
      </c>
      <c r="Q46" s="80">
        <f>[1]节奏总纲!Q46</f>
        <v>16.338583814092605</v>
      </c>
      <c r="R46" s="80">
        <f>[1]节奏总纲!R46</f>
        <v>13.509529418267233</v>
      </c>
      <c r="S46" s="80">
        <f>[1]节奏总纲!S46</f>
        <v>10.020424657784652</v>
      </c>
      <c r="T46" s="80">
        <f>[1]节奏总纲!T46</f>
        <v>5.6394104810372276</v>
      </c>
      <c r="V46" s="80">
        <f>[1]节奏总纲!V46</f>
        <v>43</v>
      </c>
      <c r="W46" s="80">
        <f>[1]节奏总纲!W46</f>
        <v>1.319136933566103</v>
      </c>
      <c r="X46" s="80">
        <f>[1]节奏总纲!X46</f>
        <v>1.1561376872860496</v>
      </c>
      <c r="Y46" s="80">
        <f>[1]节奏总纲!Y46</f>
        <v>0.96176602134148581</v>
      </c>
      <c r="Z46" s="80">
        <f>[1]节奏总纲!Z46</f>
        <v>0.6982358958580992</v>
      </c>
      <c r="AA46" s="80">
        <f>[1]节奏总纲!AA46</f>
        <v>0.39090002969155524</v>
      </c>
      <c r="AC46" s="80">
        <f>[1]节奏总纲!AC46</f>
        <v>43</v>
      </c>
      <c r="AD46" s="80">
        <f>[1]节奏总纲!AD46</f>
        <v>54.585942742481357</v>
      </c>
      <c r="AE46" s="80">
        <f>[1]节奏总纲!AE46</f>
        <v>56.568265567054013</v>
      </c>
      <c r="AF46" s="80">
        <f>[1]节奏总纲!AF46</f>
        <v>59.425480572843689</v>
      </c>
      <c r="AG46" s="80">
        <f>[1]节奏总纲!AG46</f>
        <v>63.763640149257171</v>
      </c>
      <c r="AH46" s="80">
        <f>[1]节奏总纲!AH46</f>
        <v>72.370053318329937</v>
      </c>
      <c r="AL46" s="80">
        <f>[1]节奏总纲!AL46</f>
        <v>43</v>
      </c>
      <c r="AM46" s="80">
        <f>[1]节奏总纲!AM46</f>
        <v>208.99265815439742</v>
      </c>
      <c r="AN46" s="80">
        <f>[1]节奏总纲!AN46</f>
        <v>167.19412652351795</v>
      </c>
      <c r="AO46" s="80">
        <f>[1]节奏总纲!AO46</f>
        <v>125.39559489263844</v>
      </c>
      <c r="AP46" s="80">
        <f>[1]节奏总纲!AP46</f>
        <v>83.597063261758976</v>
      </c>
      <c r="AQ46" s="80">
        <f>[1]节奏总纲!AQ46</f>
        <v>41.798531630879488</v>
      </c>
      <c r="AS46" s="80">
        <f>[1]节奏总纲!AS46</f>
        <v>43</v>
      </c>
      <c r="AT46" s="80">
        <f>[1]节奏总纲!AT46</f>
        <v>28.807854694941852</v>
      </c>
      <c r="AU46" s="80">
        <f>[1]节奏总纲!AU46</f>
        <v>23.046283755953482</v>
      </c>
      <c r="AV46" s="80">
        <f>[1]节奏总纲!AV46</f>
        <v>17.284712816965111</v>
      </c>
      <c r="AW46" s="80">
        <f>[1]节奏总纲!AW46</f>
        <v>11.523141877976741</v>
      </c>
      <c r="AX46" s="80">
        <f>[1]节奏总纲!AX46</f>
        <v>5.7615709389883705</v>
      </c>
      <c r="AY46" s="14"/>
      <c r="AZ46" s="80">
        <f>[1]节奏总纲!AZ46</f>
        <v>43</v>
      </c>
      <c r="BA46" s="80">
        <f>[1]节奏总纲!BA46</f>
        <v>32.550742320155642</v>
      </c>
      <c r="BB46" s="80">
        <f>[1]节奏总纲!BB46</f>
        <v>33.955041603568006</v>
      </c>
      <c r="BC46" s="80">
        <f>[1]节奏总纲!BC46</f>
        <v>35.796991989553327</v>
      </c>
      <c r="BD46" s="80">
        <f>[1]节奏总纲!BD46</f>
        <v>38.507242373270728</v>
      </c>
      <c r="BE46" s="80">
        <f>[1]节奏总纲!BE46</f>
        <v>43.179964142847631</v>
      </c>
      <c r="BI46" s="80">
        <f>[1]节奏总纲!BI46</f>
        <v>43</v>
      </c>
      <c r="BJ46" s="80">
        <f>[1]节奏总纲!BJ46</f>
        <v>2.2666666666666688</v>
      </c>
      <c r="BK46" s="80">
        <f>[1]节奏总纲!BK46</f>
        <v>2.3120000000000021</v>
      </c>
      <c r="BL46" s="80">
        <f>[1]节奏总纲!BL46</f>
        <v>2.4026666666666689</v>
      </c>
      <c r="BM46" s="80">
        <f>[1]节奏总纲!BM46</f>
        <v>2.5840000000000023</v>
      </c>
      <c r="BN46" s="80">
        <f>[1]节奏总纲!BN46</f>
        <v>3.173333333333336</v>
      </c>
      <c r="BP46" s="80">
        <f>[1]节奏总纲!BP46</f>
        <v>43</v>
      </c>
      <c r="BQ46" s="80">
        <f>[1]节奏总纲!BQ46</f>
        <v>77.137764615612369</v>
      </c>
      <c r="BR46" s="80">
        <f>[1]节奏总纲!BR46</f>
        <v>76.018081402346411</v>
      </c>
      <c r="BS46" s="80">
        <f>[1]节奏总纲!BS46</f>
        <v>74.771148405180824</v>
      </c>
      <c r="BT46" s="80">
        <f>[1]节奏总纲!BT46</f>
        <v>73.446658299619131</v>
      </c>
      <c r="BU46" s="80">
        <f>[1]节奏总纲!BU46</f>
        <v>71.964465094771541</v>
      </c>
      <c r="BW46" s="80">
        <f>[1]节奏总纲!BW46</f>
        <v>43</v>
      </c>
      <c r="BX46" s="80">
        <f>[1]节奏总纲!BX46</f>
        <v>27.444759493295177</v>
      </c>
      <c r="BY46" s="80">
        <f>[1]节奏总纲!BY46</f>
        <v>27.999026312380973</v>
      </c>
      <c r="BZ46" s="80">
        <f>[1]节奏总纲!BZ46</f>
        <v>28.572743465906495</v>
      </c>
      <c r="CA46" s="80">
        <f>[1]节奏总纲!CA46</f>
        <v>29.228371965502063</v>
      </c>
      <c r="CB46" s="80">
        <f>[1]节奏总纲!CB46</f>
        <v>29.964225263024609</v>
      </c>
      <c r="CC46" s="80">
        <f>[1]节奏总纲!CC46</f>
        <v>29.964225263024609</v>
      </c>
    </row>
    <row r="47" spans="2:84" x14ac:dyDescent="0.15">
      <c r="F47" s="14">
        <v>45</v>
      </c>
      <c r="G47" s="80">
        <f>[1]节奏总纲!G47</f>
        <v>21.627416997969519</v>
      </c>
      <c r="I47" s="80">
        <f>[1]节奏总纲!I47</f>
        <v>45</v>
      </c>
      <c r="J47" s="80">
        <f>[1]节奏总纲!J47</f>
        <v>281.05</v>
      </c>
      <c r="K47" s="80">
        <f>[1]节奏总纲!K47</f>
        <v>1.1000000000000001</v>
      </c>
      <c r="N47" s="73">
        <f>[1]节奏总纲!$N47</f>
        <v>54</v>
      </c>
      <c r="O47" s="80">
        <f>[1]节奏总纲!O47</f>
        <v>44</v>
      </c>
      <c r="P47" s="80">
        <f>[1]节奏总纲!P47</f>
        <v>20.112126572366307</v>
      </c>
      <c r="Q47" s="80">
        <f>[1]节奏总纲!Q47</f>
        <v>17.573976198933678</v>
      </c>
      <c r="R47" s="80">
        <f>[1]节奏总纲!R47</f>
        <v>14.520955385248474</v>
      </c>
      <c r="S47" s="80">
        <f>[1]节奏总纲!S47</f>
        <v>10.768032566844921</v>
      </c>
      <c r="T47" s="80">
        <f>[1]节奏总纲!T47</f>
        <v>6.0537500982822579</v>
      </c>
      <c r="V47" s="80">
        <f>[1]节奏总纲!V47</f>
        <v>44</v>
      </c>
      <c r="W47" s="80">
        <f>[1]节奏总纲!W47</f>
        <v>1.4138159588476462</v>
      </c>
      <c r="X47" s="80">
        <f>[1]节奏总纲!X47</f>
        <v>1.2353923848410737</v>
      </c>
      <c r="Y47" s="80">
        <f>[1]节奏总纲!Y47</f>
        <v>1.0114259669812409</v>
      </c>
      <c r="Z47" s="80">
        <f>[1]节奏总纲!Z47</f>
        <v>0.74760790906026919</v>
      </c>
      <c r="AA47" s="80">
        <f>[1]节奏总纲!AA47</f>
        <v>0.41433961724503021</v>
      </c>
      <c r="AC47" s="80">
        <f>[1]节奏总纲!AC47</f>
        <v>44</v>
      </c>
      <c r="AD47" s="80">
        <f>[1]节奏总纲!AD47</f>
        <v>54.915912490558505</v>
      </c>
      <c r="AE47" s="80">
        <f>[1]节奏总纲!AE47</f>
        <v>56.897751416955018</v>
      </c>
      <c r="AF47" s="80">
        <f>[1]节奏总纲!AF47</f>
        <v>59.760009178384806</v>
      </c>
      <c r="AG47" s="80">
        <f>[1]节奏总纲!AG47</f>
        <v>64.08760696397195</v>
      </c>
      <c r="AH47" s="80">
        <f>[1]节奏总纲!AH47</f>
        <v>72.705544177223089</v>
      </c>
      <c r="AL47" s="80">
        <f>[1]节奏总纲!AL47</f>
        <v>44</v>
      </c>
      <c r="AM47" s="80">
        <f>[1]节奏总纲!AM47</f>
        <v>242.37342918215046</v>
      </c>
      <c r="AN47" s="80">
        <f>[1]节奏总纲!AN47</f>
        <v>193.89874334572039</v>
      </c>
      <c r="AO47" s="80">
        <f>[1]节奏总纲!AO47</f>
        <v>145.42405750929026</v>
      </c>
      <c r="AP47" s="80">
        <f>[1]节奏总纲!AP47</f>
        <v>96.949371672860195</v>
      </c>
      <c r="AQ47" s="80">
        <f>[1]节奏总纲!AQ47</f>
        <v>48.474685836430098</v>
      </c>
      <c r="AS47" s="80">
        <f>[1]节奏总纲!AS47</f>
        <v>44</v>
      </c>
      <c r="AT47" s="80">
        <f>[1]节奏总纲!AT47</f>
        <v>33.380771027753042</v>
      </c>
      <c r="AU47" s="80">
        <f>[1]节奏总纲!AU47</f>
        <v>26.704616822202439</v>
      </c>
      <c r="AV47" s="80">
        <f>[1]节奏总纲!AV47</f>
        <v>20.028462616651822</v>
      </c>
      <c r="AW47" s="80">
        <f>[1]节奏总纲!AW47</f>
        <v>13.35230841110122</v>
      </c>
      <c r="AX47" s="80">
        <f>[1]节奏总纲!AX47</f>
        <v>6.6761542055506098</v>
      </c>
      <c r="AY47" s="14"/>
      <c r="AZ47" s="80">
        <f>[1]节奏总纲!AZ47</f>
        <v>44</v>
      </c>
      <c r="BA47" s="80">
        <f>[1]节奏总纲!BA47</f>
        <v>32.696472110135275</v>
      </c>
      <c r="BB47" s="80">
        <f>[1]节奏总纲!BB47</f>
        <v>34.09469189131628</v>
      </c>
      <c r="BC47" s="80">
        <f>[1]节奏总纲!BC47</f>
        <v>35.95964341599278</v>
      </c>
      <c r="BD47" s="80">
        <f>[1]节奏总纲!BD47</f>
        <v>38.663818688865533</v>
      </c>
      <c r="BE47" s="80">
        <f>[1]节奏总纲!BE47</f>
        <v>43.329750976586219</v>
      </c>
      <c r="BI47" s="80">
        <f>[1]节奏总纲!BI47</f>
        <v>44</v>
      </c>
      <c r="BJ47" s="80">
        <f>[1]节奏总纲!BJ47</f>
        <v>2.300000000000002</v>
      </c>
      <c r="BK47" s="80">
        <f>[1]节奏总纲!BK47</f>
        <v>2.3460000000000023</v>
      </c>
      <c r="BL47" s="80">
        <f>[1]节奏总纲!BL47</f>
        <v>2.4380000000000024</v>
      </c>
      <c r="BM47" s="80">
        <f>[1]节奏总纲!BM47</f>
        <v>2.6220000000000021</v>
      </c>
      <c r="BN47" s="80">
        <f>[1]节奏总纲!BN47</f>
        <v>3.2200000000000029</v>
      </c>
      <c r="BP47" s="80">
        <f>[1]节奏总纲!BP47</f>
        <v>44</v>
      </c>
      <c r="BQ47" s="80">
        <f>[1]节奏总纲!BQ47</f>
        <v>79.263479982320931</v>
      </c>
      <c r="BR47" s="80">
        <f>[1]节奏总纲!BR47</f>
        <v>78.132225077256265</v>
      </c>
      <c r="BS47" s="80">
        <f>[1]节奏总纲!BS47</f>
        <v>76.889385936298638</v>
      </c>
      <c r="BT47" s="80">
        <f>[1]节奏总纲!BT47</f>
        <v>75.547388626818275</v>
      </c>
      <c r="BU47" s="80">
        <f>[1]节奏总纲!BU47</f>
        <v>74.085064391446963</v>
      </c>
      <c r="BW47" s="80">
        <f>[1]节奏总纲!BW47</f>
        <v>44</v>
      </c>
      <c r="BX47" s="80">
        <f>[1]节奏总纲!BX47</f>
        <v>27.899059784657766</v>
      </c>
      <c r="BY47" s="80">
        <f>[1]节奏总纲!BY47</f>
        <v>28.42242948848067</v>
      </c>
      <c r="BZ47" s="80">
        <f>[1]节奏总纲!BZ47</f>
        <v>29.029679451959648</v>
      </c>
      <c r="CA47" s="80">
        <f>[1]节奏总纲!CA47</f>
        <v>29.665539289707144</v>
      </c>
      <c r="CB47" s="80">
        <f>[1]节奏总纲!CB47</f>
        <v>30.383161594939057</v>
      </c>
      <c r="CC47" s="80">
        <f>[1]节奏总纲!CC47</f>
        <v>30.383161594939057</v>
      </c>
    </row>
    <row r="48" spans="2:84" x14ac:dyDescent="0.15">
      <c r="F48" s="14">
        <v>46</v>
      </c>
      <c r="G48" s="80">
        <f>[1]节奏总纲!G48</f>
        <v>23.251465064166357</v>
      </c>
      <c r="I48" s="80">
        <f>[1]节奏总纲!I48</f>
        <v>46</v>
      </c>
      <c r="J48" s="80">
        <f>[1]节奏总纲!J48</f>
        <v>325.85912455595718</v>
      </c>
      <c r="K48" s="80">
        <f>[1]节奏总纲!K48</f>
        <v>1.1100000000000001</v>
      </c>
      <c r="N48" s="73">
        <f>[1]节奏总纲!$N48</f>
        <v>55</v>
      </c>
      <c r="O48" s="80">
        <f>[1]节奏总纲!O48</f>
        <v>45</v>
      </c>
      <c r="P48" s="80">
        <f>[1]节奏总纲!P48</f>
        <v>21.627416997969519</v>
      </c>
      <c r="Q48" s="80">
        <f>[1]节奏总纲!Q48</f>
        <v>18.900199714525563</v>
      </c>
      <c r="R48" s="80">
        <f>[1]节奏总纲!R48</f>
        <v>15.604181364035009</v>
      </c>
      <c r="S48" s="80">
        <f>[1]节奏总纲!S48</f>
        <v>11.572830835613489</v>
      </c>
      <c r="T48" s="80">
        <f>[1]节奏总纲!T48</f>
        <v>6.49903880788984</v>
      </c>
      <c r="V48" s="80">
        <f>[1]节奏总纲!V48</f>
        <v>45</v>
      </c>
      <c r="W48" s="80">
        <f>[1]节奏总纲!W48</f>
        <v>1.5152904256032116</v>
      </c>
      <c r="X48" s="80">
        <f>[1]节奏总纲!X48</f>
        <v>1.3262235155918844</v>
      </c>
      <c r="Y48" s="80">
        <f>[1]节奏总纲!Y48</f>
        <v>1.083225978786535</v>
      </c>
      <c r="Z48" s="80">
        <f>[1]节奏总纲!Z48</f>
        <v>0.80479826876856819</v>
      </c>
      <c r="AA48" s="80">
        <f>[1]节奏总纲!AA48</f>
        <v>0.44528870960758216</v>
      </c>
      <c r="AC48" s="80">
        <f>[1]节奏总纲!AC48</f>
        <v>45</v>
      </c>
      <c r="AD48" s="80">
        <f>[1]节奏总纲!AD48</f>
        <v>55.229416240679981</v>
      </c>
      <c r="AE48" s="80">
        <f>[1]节奏总纲!AE48</f>
        <v>57.218966664386244</v>
      </c>
      <c r="AF48" s="80">
        <f>[1]节奏总纲!AF48</f>
        <v>60.086674688654931</v>
      </c>
      <c r="AG48" s="80">
        <f>[1]节奏总纲!AG48</f>
        <v>64.399012521055653</v>
      </c>
      <c r="AH48" s="80">
        <f>[1]节奏总纲!AH48</f>
        <v>73.037155126421851</v>
      </c>
      <c r="AL48" s="80">
        <f>[1]节奏总纲!AL48</f>
        <v>45</v>
      </c>
      <c r="AM48" s="80">
        <f>[1]节奏总纲!AM48</f>
        <v>281.05</v>
      </c>
      <c r="AN48" s="80">
        <f>[1]节奏总纲!AN48</f>
        <v>224.84000000000003</v>
      </c>
      <c r="AO48" s="80">
        <f>[1]节奏总纲!AO48</f>
        <v>168.63</v>
      </c>
      <c r="AP48" s="80">
        <f>[1]节奏总纲!AP48</f>
        <v>112.42000000000002</v>
      </c>
      <c r="AQ48" s="80">
        <f>[1]节奏总纲!AQ48</f>
        <v>56.210000000000008</v>
      </c>
      <c r="AS48" s="80">
        <f>[1]节奏总纲!AS48</f>
        <v>45</v>
      </c>
      <c r="AT48" s="80">
        <f>[1]节奏总纲!AT48</f>
        <v>38.676570817849552</v>
      </c>
      <c r="AU48" s="80">
        <f>[1]节奏总纲!AU48</f>
        <v>30.941256654279641</v>
      </c>
      <c r="AV48" s="80">
        <f>[1]节奏总纲!AV48</f>
        <v>23.205942490709731</v>
      </c>
      <c r="AW48" s="80">
        <f>[1]节奏总纲!AW48</f>
        <v>15.470628327139821</v>
      </c>
      <c r="AX48" s="80">
        <f>[1]节奏总纲!AX48</f>
        <v>7.7353141635699103</v>
      </c>
      <c r="AY48" s="14"/>
      <c r="AZ48" s="80">
        <f>[1]节奏总纲!AZ48</f>
        <v>45</v>
      </c>
      <c r="BA48" s="80">
        <f>[1]节奏总纲!BA48</f>
        <v>32.842201900114915</v>
      </c>
      <c r="BB48" s="80">
        <f>[1]节奏总纲!BB48</f>
        <v>34.227825436710944</v>
      </c>
      <c r="BC48" s="80">
        <f>[1]节奏总纲!BC48</f>
        <v>36.105477566569242</v>
      </c>
      <c r="BD48" s="80">
        <f>[1]节奏总纲!BD48</f>
        <v>38.82039500446033</v>
      </c>
      <c r="BE48" s="80">
        <f>[1]节奏总纲!BE48</f>
        <v>43.479537810324807</v>
      </c>
      <c r="BI48" s="80">
        <f>[1]节奏总纲!BI48</f>
        <v>45</v>
      </c>
      <c r="BJ48" s="80">
        <f>[1]节奏总纲!BJ48</f>
        <v>2.3333333333333353</v>
      </c>
      <c r="BK48" s="80">
        <f>[1]节奏总纲!BK48</f>
        <v>2.3800000000000021</v>
      </c>
      <c r="BL48" s="80">
        <f>[1]节奏总纲!BL48</f>
        <v>2.4733333333333354</v>
      </c>
      <c r="BM48" s="80">
        <f>[1]节奏总纲!BM48</f>
        <v>2.6600000000000019</v>
      </c>
      <c r="BN48" s="80">
        <f>[1]节奏总纲!BN48</f>
        <v>3.2666666666666693</v>
      </c>
      <c r="BP48" s="80">
        <f>[1]节奏总纲!BP48</f>
        <v>45</v>
      </c>
      <c r="BQ48" s="80">
        <f>[1]节奏总纲!BQ48</f>
        <v>81.389787349771211</v>
      </c>
      <c r="BR48" s="80">
        <f>[1]节奏总纲!BR48</f>
        <v>80.245839937472738</v>
      </c>
      <c r="BS48" s="80">
        <f>[1]节奏总纲!BS48</f>
        <v>78.990840028799411</v>
      </c>
      <c r="BT48" s="80">
        <f>[1]节奏总纲!BT48</f>
        <v>77.645290038760592</v>
      </c>
      <c r="BU48" s="80">
        <f>[1]节奏总纲!BU48</f>
        <v>76.140895902703022</v>
      </c>
      <c r="BW48" s="80">
        <f>[1]节奏总纲!BW48</f>
        <v>45</v>
      </c>
      <c r="BX48" s="80">
        <f>[1]节奏总纲!BX48</f>
        <v>28.329224478524736</v>
      </c>
      <c r="BY48" s="80">
        <f>[1]节奏总纲!BY48</f>
        <v>28.87680933825774</v>
      </c>
      <c r="BZ48" s="80">
        <f>[1]节奏总纲!BZ48</f>
        <v>29.451960522840583</v>
      </c>
      <c r="CA48" s="80">
        <f>[1]节奏总纲!CA48</f>
        <v>30.116236887917406</v>
      </c>
      <c r="CB48" s="80">
        <f>[1]节奏总纲!CB48</f>
        <v>30.827767428124027</v>
      </c>
      <c r="CC48" s="80">
        <f>[1]节奏总纲!CC48</f>
        <v>30.827767428124027</v>
      </c>
    </row>
    <row r="49" spans="6:81" x14ac:dyDescent="0.15">
      <c r="F49" s="14">
        <v>47</v>
      </c>
      <c r="G49" s="80">
        <f>[1]节奏总纲!G49</f>
        <v>24.992076683399535</v>
      </c>
      <c r="I49" s="80">
        <f>[1]节奏总纲!I49</f>
        <v>47</v>
      </c>
      <c r="J49" s="80">
        <f>[1]节奏总纲!J49</f>
        <v>377.76930817680426</v>
      </c>
      <c r="K49" s="80">
        <f>[1]节奏总纲!K49</f>
        <v>1.1200000000000001</v>
      </c>
      <c r="N49" s="73">
        <f>[1]节奏总纲!$N49</f>
        <v>56</v>
      </c>
      <c r="O49" s="80">
        <f>[1]节奏总纲!O49</f>
        <v>46</v>
      </c>
      <c r="P49" s="80">
        <f>[1]节奏总纲!P49</f>
        <v>23.251465064166357</v>
      </c>
      <c r="Q49" s="80">
        <f>[1]节奏总纲!Q49</f>
        <v>20.310154733549314</v>
      </c>
      <c r="R49" s="80">
        <f>[1]节奏总纲!R49</f>
        <v>16.757330871744692</v>
      </c>
      <c r="S49" s="80">
        <f>[1]节奏总纲!S49</f>
        <v>12.425582930290501</v>
      </c>
      <c r="T49" s="80">
        <f>[1]节奏总纲!T49</f>
        <v>6.9545132006921566</v>
      </c>
      <c r="V49" s="80">
        <f>[1]节奏总纲!V49</f>
        <v>46</v>
      </c>
      <c r="W49" s="80">
        <f>[1]节奏总纲!W49</f>
        <v>1.6240480661968384</v>
      </c>
      <c r="X49" s="80">
        <f>[1]节奏总纲!X49</f>
        <v>1.4099550190237515</v>
      </c>
      <c r="Y49" s="80">
        <f>[1]节奏总纲!Y49</f>
        <v>1.1531495077096832</v>
      </c>
      <c r="Z49" s="80">
        <f>[1]节奏总纲!Z49</f>
        <v>0.85275209467701174</v>
      </c>
      <c r="AA49" s="80">
        <f>[1]节奏总纲!AA49</f>
        <v>0.45547439280231661</v>
      </c>
      <c r="AC49" s="80">
        <f>[1]节奏总纲!AC49</f>
        <v>46</v>
      </c>
      <c r="AD49" s="80">
        <f>[1]节奏总纲!AD49</f>
        <v>55.537288901845052</v>
      </c>
      <c r="AE49" s="80">
        <f>[1]节奏总纲!AE49</f>
        <v>57.53646043868428</v>
      </c>
      <c r="AF49" s="80">
        <f>[1]节奏总纲!AF49</f>
        <v>60.393379177879737</v>
      </c>
      <c r="AG49" s="80">
        <f>[1]节奏总纲!AG49</f>
        <v>64.710418078139355</v>
      </c>
      <c r="AH49" s="80">
        <f>[1]节奏总纲!AH49</f>
        <v>73.340924940105893</v>
      </c>
      <c r="AL49" s="80">
        <f>[1]节奏总纲!AL49</f>
        <v>46</v>
      </c>
      <c r="AM49" s="80">
        <f>[1]节奏总纲!AM49</f>
        <v>325.85912455595718</v>
      </c>
      <c r="AN49" s="80">
        <f>[1]节奏总纲!AN49</f>
        <v>260.68729964476574</v>
      </c>
      <c r="AO49" s="80">
        <f>[1]节奏总纲!AO49</f>
        <v>195.51547473357431</v>
      </c>
      <c r="AP49" s="80">
        <f>[1]节奏总纲!AP49</f>
        <v>130.34364982238287</v>
      </c>
      <c r="AQ49" s="80">
        <f>[1]节奏总纲!AQ49</f>
        <v>65.171824911191436</v>
      </c>
      <c r="AS49" s="80">
        <f>[1]节奏总纲!AS49</f>
        <v>46</v>
      </c>
      <c r="AT49" s="80">
        <f>[1]节奏总纲!AT49</f>
        <v>44.809124555957169</v>
      </c>
      <c r="AU49" s="80">
        <f>[1]节奏总纲!AU49</f>
        <v>35.847299644765712</v>
      </c>
      <c r="AV49" s="80">
        <f>[1]节奏总纲!AV49</f>
        <v>26.885474733574313</v>
      </c>
      <c r="AW49" s="80">
        <f>[1]节奏总纲!AW49</f>
        <v>17.923649822382856</v>
      </c>
      <c r="AX49" s="80">
        <f>[1]节奏总纲!AX49</f>
        <v>8.9618249111914281</v>
      </c>
      <c r="AY49" s="14"/>
      <c r="AZ49" s="80">
        <f>[1]节奏总纲!AZ49</f>
        <v>46</v>
      </c>
      <c r="BA49" s="80">
        <f>[1]节奏总纲!BA49</f>
        <v>32.987931690094548</v>
      </c>
      <c r="BB49" s="80">
        <f>[1]节奏总纲!BB49</f>
        <v>34.360958982105608</v>
      </c>
      <c r="BC49" s="80">
        <f>[1]节奏总纲!BC49</f>
        <v>36.245762114295424</v>
      </c>
      <c r="BD49" s="80">
        <f>[1]节奏总纲!BD49</f>
        <v>38.976971320055128</v>
      </c>
      <c r="BE49" s="80">
        <f>[1]节奏总纲!BE49</f>
        <v>43.629324644063402</v>
      </c>
      <c r="BI49" s="80">
        <f>[1]节奏总纲!BI49</f>
        <v>46</v>
      </c>
      <c r="BJ49" s="80">
        <f>[1]节奏总纲!BJ49</f>
        <v>2.3666666666666685</v>
      </c>
      <c r="BK49" s="80">
        <f>[1]节奏总纲!BK49</f>
        <v>2.4140000000000019</v>
      </c>
      <c r="BL49" s="80">
        <f>[1]节奏总纲!BL49</f>
        <v>2.5086666666666688</v>
      </c>
      <c r="BM49" s="80">
        <f>[1]节奏总纲!BM49</f>
        <v>2.6980000000000017</v>
      </c>
      <c r="BN49" s="80">
        <f>[1]节奏总纲!BN49</f>
        <v>3.3133333333333357</v>
      </c>
      <c r="BP49" s="80">
        <f>[1]节奏总纲!BP49</f>
        <v>46</v>
      </c>
      <c r="BQ49" s="80">
        <f>[1]节奏总纲!BQ49</f>
        <v>83.516605196495291</v>
      </c>
      <c r="BR49" s="80">
        <f>[1]节奏总纲!BR49</f>
        <v>82.409830559291493</v>
      </c>
      <c r="BS49" s="80">
        <f>[1]节奏总纲!BS49</f>
        <v>81.207352055772077</v>
      </c>
      <c r="BT49" s="80">
        <f>[1]节奏总纲!BT49</f>
        <v>79.853954326796469</v>
      </c>
      <c r="BU49" s="80">
        <f>[1]节奏总纲!BU49</f>
        <v>78.340013067243973</v>
      </c>
      <c r="BW49" s="80">
        <f>[1]节奏总纲!BW49</f>
        <v>46</v>
      </c>
      <c r="BX49" s="80">
        <f>[1]节奏总纲!BX49</f>
        <v>28.77435892693326</v>
      </c>
      <c r="BY49" s="80">
        <f>[1]节奏总纲!BY49</f>
        <v>29.307110785373723</v>
      </c>
      <c r="BZ49" s="80">
        <f>[1]节奏总纲!BZ49</f>
        <v>29.901500340512762</v>
      </c>
      <c r="CA49" s="80">
        <f>[1]节奏总纲!CA49</f>
        <v>30.541959062513101</v>
      </c>
      <c r="CB49" s="80">
        <f>[1]节奏总纲!CB49</f>
        <v>31.241319778905254</v>
      </c>
      <c r="CC49" s="80">
        <f>[1]节奏总纲!CC49</f>
        <v>31.241319778905254</v>
      </c>
    </row>
    <row r="50" spans="6:81" x14ac:dyDescent="0.15">
      <c r="F50" s="14">
        <v>48</v>
      </c>
      <c r="G50" s="80">
        <f>[1]节奏总纲!G50</f>
        <v>26.857618025475972</v>
      </c>
      <c r="I50" s="80">
        <f>[1]节奏总纲!I50</f>
        <v>48</v>
      </c>
      <c r="J50" s="80">
        <f>[1]节奏总纲!J50</f>
        <v>437.90148836012787</v>
      </c>
      <c r="K50" s="80">
        <f>[1]节奏总纲!K50</f>
        <v>1.1299999999999999</v>
      </c>
      <c r="N50" s="73">
        <f>[1]节奏总纲!$N50</f>
        <v>57</v>
      </c>
      <c r="O50" s="80">
        <f>[1]节奏总纲!O50</f>
        <v>47</v>
      </c>
      <c r="P50" s="80">
        <f>[1]节奏总纲!P50</f>
        <v>24.992076683399535</v>
      </c>
      <c r="Q50" s="80">
        <f>[1]节奏总纲!Q50</f>
        <v>21.823081359944474</v>
      </c>
      <c r="R50" s="80">
        <f>[1]节奏总纲!R50</f>
        <v>17.996794419716004</v>
      </c>
      <c r="S50" s="80">
        <f>[1]节奏总纲!S50</f>
        <v>13.335772118261991</v>
      </c>
      <c r="T50" s="80">
        <f>[1]节奏总纲!T50</f>
        <v>7.4426404363163821</v>
      </c>
      <c r="V50" s="80">
        <f>[1]节奏总纲!V50</f>
        <v>47</v>
      </c>
      <c r="W50" s="80">
        <f>[1]节奏总纲!W50</f>
        <v>1.740611619233178</v>
      </c>
      <c r="X50" s="80">
        <f>[1]节奏总纲!X50</f>
        <v>1.51292662639516</v>
      </c>
      <c r="Y50" s="80">
        <f>[1]节奏总纲!Y50</f>
        <v>1.2394635479713116</v>
      </c>
      <c r="Z50" s="80">
        <f>[1]节奏总纲!Z50</f>
        <v>0.91018918797148984</v>
      </c>
      <c r="AA50" s="80">
        <f>[1]节奏总纲!AA50</f>
        <v>0.48812723562422544</v>
      </c>
      <c r="AC50" s="80">
        <f>[1]节奏总纲!AC50</f>
        <v>47</v>
      </c>
      <c r="AD50" s="80">
        <f>[1]节奏总纲!AD50</f>
        <v>55.845161563010116</v>
      </c>
      <c r="AE50" s="80">
        <f>[1]节奏总纲!AE50</f>
        <v>57.853954212982316</v>
      </c>
      <c r="AF50" s="80">
        <f>[1]节奏总纲!AF50</f>
        <v>60.700083667104536</v>
      </c>
      <c r="AG50" s="80">
        <f>[1]节奏总纲!AG50</f>
        <v>65.021675833900701</v>
      </c>
      <c r="AH50" s="80">
        <f>[1]节奏总纲!AH50</f>
        <v>73.644694753789935</v>
      </c>
      <c r="AL50" s="80">
        <f>[1]节奏总纲!AL50</f>
        <v>47</v>
      </c>
      <c r="AM50" s="80">
        <f>[1]节奏总纲!AM50</f>
        <v>377.76930817680426</v>
      </c>
      <c r="AN50" s="80">
        <f>[1]节奏总纲!AN50</f>
        <v>302.21544654144344</v>
      </c>
      <c r="AO50" s="80">
        <f>[1]节奏总纲!AO50</f>
        <v>226.66158490608254</v>
      </c>
      <c r="AP50" s="80">
        <f>[1]节奏总纲!AP50</f>
        <v>151.10772327072172</v>
      </c>
      <c r="AQ50" s="80">
        <f>[1]节奏总纲!AQ50</f>
        <v>75.55386163536086</v>
      </c>
      <c r="AS50" s="80">
        <f>[1]节奏总纲!AS50</f>
        <v>47</v>
      </c>
      <c r="AT50" s="80">
        <f>[1]节奏总纲!AT50</f>
        <v>51.910183620847079</v>
      </c>
      <c r="AU50" s="80">
        <f>[1]节奏总纲!AU50</f>
        <v>41.528146896677697</v>
      </c>
      <c r="AV50" s="80">
        <f>[1]节奏总纲!AV50</f>
        <v>31.14611017250823</v>
      </c>
      <c r="AW50" s="80">
        <f>[1]节奏总纲!AW50</f>
        <v>20.764073448338848</v>
      </c>
      <c r="AX50" s="80">
        <f>[1]节奏总纲!AX50</f>
        <v>10.382036724169424</v>
      </c>
      <c r="AY50" s="14"/>
      <c r="AZ50" s="80">
        <f>[1]节奏总纲!AZ50</f>
        <v>47</v>
      </c>
      <c r="BA50" s="80">
        <f>[1]节奏总纲!BA50</f>
        <v>33.114246829746719</v>
      </c>
      <c r="BB50" s="80">
        <f>[1]节奏总纲!BB50</f>
        <v>34.494092527500278</v>
      </c>
      <c r="BC50" s="80">
        <f>[1]节奏总纲!BC50</f>
        <v>36.386046662021599</v>
      </c>
      <c r="BD50" s="80">
        <f>[1]节奏总纲!BD50</f>
        <v>39.115214427575864</v>
      </c>
      <c r="BE50" s="80">
        <f>[1]节奏总纲!BE50</f>
        <v>43.77911147780199</v>
      </c>
      <c r="BI50" s="80">
        <f>[1]节奏总纲!BI50</f>
        <v>47</v>
      </c>
      <c r="BJ50" s="80">
        <f>[1]节奏总纲!BJ50</f>
        <v>2.4000000000000017</v>
      </c>
      <c r="BK50" s="80">
        <f>[1]节奏总纲!BK50</f>
        <v>2.4480000000000017</v>
      </c>
      <c r="BL50" s="80">
        <f>[1]节奏总纲!BL50</f>
        <v>2.5440000000000018</v>
      </c>
      <c r="BM50" s="80">
        <f>[1]节奏总纲!BM50</f>
        <v>2.7360000000000015</v>
      </c>
      <c r="BN50" s="80">
        <f>[1]节奏总纲!BN50</f>
        <v>3.3600000000000021</v>
      </c>
      <c r="BP50" s="80">
        <f>[1]节奏总纲!BP50</f>
        <v>47</v>
      </c>
      <c r="BQ50" s="80">
        <f>[1]节奏总纲!BQ50</f>
        <v>85.643863186592412</v>
      </c>
      <c r="BR50" s="80">
        <f>[1]节奏总纲!BR50</f>
        <v>84.53544812855209</v>
      </c>
      <c r="BS50" s="80">
        <f>[1]节奏总纲!BS50</f>
        <v>83.32493049129468</v>
      </c>
      <c r="BT50" s="80">
        <f>[1]节奏总纲!BT50</f>
        <v>82.027450452783569</v>
      </c>
      <c r="BU50" s="80">
        <f>[1]节奏总纲!BU50</f>
        <v>80.54663523468885</v>
      </c>
      <c r="BW50" s="80">
        <f>[1]节奏总纲!BW50</f>
        <v>47</v>
      </c>
      <c r="BX50" s="80">
        <f>[1]节奏总纲!BX50</f>
        <v>29.214575269515649</v>
      </c>
      <c r="BY50" s="80">
        <f>[1]节奏总纲!BY50</f>
        <v>29.749456349782722</v>
      </c>
      <c r="BZ50" s="80">
        <f>[1]节奏总纲!BZ50</f>
        <v>30.328427037480733</v>
      </c>
      <c r="CA50" s="80">
        <f>[1]节奏总纲!CA50</f>
        <v>30.996355742175876</v>
      </c>
      <c r="CB50" s="80">
        <f>[1]节奏总纲!CB50</f>
        <v>31.657589077576048</v>
      </c>
      <c r="CC50" s="80">
        <f>[1]节奏总纲!CC50</f>
        <v>31.657589077576048</v>
      </c>
    </row>
    <row r="51" spans="6:81" x14ac:dyDescent="0.15">
      <c r="F51" s="14">
        <v>49</v>
      </c>
      <c r="G51" s="80">
        <f>[1]节奏总纲!G51</f>
        <v>28.857055729177837</v>
      </c>
      <c r="I51" s="80">
        <f>[1]节奏总纲!I51</f>
        <v>49</v>
      </c>
      <c r="J51" s="80">
        <f>[1]节奏总纲!J51</f>
        <v>507.55295278468168</v>
      </c>
      <c r="K51" s="80">
        <f>[1]节奏总纲!K51</f>
        <v>1.1399999999999999</v>
      </c>
      <c r="N51" s="73">
        <f>[1]节奏总纲!$N51</f>
        <v>58</v>
      </c>
      <c r="O51" s="80">
        <f>[1]节奏总纲!O51</f>
        <v>48</v>
      </c>
      <c r="P51" s="80">
        <f>[1]节奏总纲!P51</f>
        <v>26.857618025475972</v>
      </c>
      <c r="Q51" s="80">
        <f>[1]节奏总纲!Q51</f>
        <v>23.425214441820142</v>
      </c>
      <c r="R51" s="80">
        <f>[1]节奏总纲!R51</f>
        <v>19.329427692935056</v>
      </c>
      <c r="S51" s="80">
        <f>[1]节奏总纲!S51</f>
        <v>14.269452456935383</v>
      </c>
      <c r="T51" s="80">
        <f>[1]节奏总纲!T51</f>
        <v>7.9605979827510778</v>
      </c>
      <c r="V51" s="80">
        <f>[1]节奏总纲!V51</f>
        <v>48</v>
      </c>
      <c r="W51" s="80">
        <f>[1]节奏总纲!W51</f>
        <v>1.8655413420764368</v>
      </c>
      <c r="X51" s="80">
        <f>[1]节奏总纲!X51</f>
        <v>1.6021330818756674</v>
      </c>
      <c r="Y51" s="80">
        <f>[1]节奏总纲!Y51</f>
        <v>1.3326332732190522</v>
      </c>
      <c r="Z51" s="80">
        <f>[1]节奏总纲!Z51</f>
        <v>0.93368033867339228</v>
      </c>
      <c r="AA51" s="80">
        <f>[1]节奏总纲!AA51</f>
        <v>0.51795754643469571</v>
      </c>
      <c r="AC51" s="80">
        <f>[1]节奏总纲!AC51</f>
        <v>48</v>
      </c>
      <c r="AD51" s="80">
        <f>[1]节奏总纲!AD51</f>
        <v>56.142785979989682</v>
      </c>
      <c r="AE51" s="80">
        <f>[1]节奏总纲!AE51</f>
        <v>58.155157256402767</v>
      </c>
      <c r="AF51" s="80">
        <f>[1]节奏总纲!AF51</f>
        <v>61.006268532239034</v>
      </c>
      <c r="AG51" s="80">
        <f>[1]节奏总纲!AG51</f>
        <v>65.330972386106993</v>
      </c>
      <c r="AH51" s="80">
        <f>[1]节奏总纲!AH51</f>
        <v>73.948464567473962</v>
      </c>
      <c r="AL51" s="80">
        <f>[1]节奏总纲!AL51</f>
        <v>48</v>
      </c>
      <c r="AM51" s="80">
        <f>[1]节奏总纲!AM51</f>
        <v>437.90148836012787</v>
      </c>
      <c r="AN51" s="80">
        <f>[1]节奏总纲!AN51</f>
        <v>350.32119068810232</v>
      </c>
      <c r="AO51" s="80">
        <f>[1]节奏总纲!AO51</f>
        <v>262.74089301607671</v>
      </c>
      <c r="AP51" s="80">
        <f>[1]节奏总纲!AP51</f>
        <v>175.16059534405116</v>
      </c>
      <c r="AQ51" s="80">
        <f>[1]节奏总纲!AQ51</f>
        <v>87.58029767202558</v>
      </c>
      <c r="AS51" s="80">
        <f>[1]节奏总纲!AS51</f>
        <v>48</v>
      </c>
      <c r="AT51" s="80">
        <f>[1]节奏总纲!AT51</f>
        <v>60.132180183323612</v>
      </c>
      <c r="AU51" s="80">
        <f>[1]节奏总纲!AU51</f>
        <v>48.105744146658878</v>
      </c>
      <c r="AV51" s="80">
        <f>[1]节奏总纲!AV51</f>
        <v>36.079308109994173</v>
      </c>
      <c r="AW51" s="80">
        <f>[1]节奏总纲!AW51</f>
        <v>24.052872073329439</v>
      </c>
      <c r="AX51" s="80">
        <f>[1]节奏总纲!AX51</f>
        <v>12.02643603666472</v>
      </c>
      <c r="AY51" s="14"/>
      <c r="AZ51" s="80">
        <f>[1]节奏总纲!AZ51</f>
        <v>48</v>
      </c>
      <c r="BA51" s="80">
        <f>[1]节奏总纲!BA51</f>
        <v>33.238809018460984</v>
      </c>
      <c r="BB51" s="80">
        <f>[1]节奏总纲!BB51</f>
        <v>34.627226072894942</v>
      </c>
      <c r="BC51" s="80">
        <f>[1]节奏总纲!BC51</f>
        <v>36.526331209747774</v>
      </c>
      <c r="BD51" s="80">
        <f>[1]节奏总纲!BD51</f>
        <v>39.250296194358178</v>
      </c>
      <c r="BE51" s="80">
        <f>[1]节奏总纲!BE51</f>
        <v>43.928898311540578</v>
      </c>
      <c r="BI51" s="80">
        <f>[1]节奏总纲!BI51</f>
        <v>48</v>
      </c>
      <c r="BJ51" s="80">
        <f>[1]节奏总纲!BJ51</f>
        <v>2.4333333333333349</v>
      </c>
      <c r="BK51" s="80">
        <f>[1]节奏总纲!BK51</f>
        <v>2.4820000000000015</v>
      </c>
      <c r="BL51" s="80">
        <f>[1]节奏总纲!BL51</f>
        <v>2.5793333333333353</v>
      </c>
      <c r="BM51" s="80">
        <f>[1]节奏总纲!BM51</f>
        <v>2.7740000000000014</v>
      </c>
      <c r="BN51" s="80">
        <f>[1]节奏总纲!BN51</f>
        <v>3.4066666666666685</v>
      </c>
      <c r="BP51" s="80">
        <f>[1]节奏总纲!BP51</f>
        <v>48</v>
      </c>
      <c r="BQ51" s="80">
        <f>[1]节奏总纲!BQ51</f>
        <v>87.771500639866005</v>
      </c>
      <c r="BR51" s="80">
        <f>[1]节奏总纲!BR51</f>
        <v>86.672065508292405</v>
      </c>
      <c r="BS51" s="80">
        <f>[1]节奏总纲!BS51</f>
        <v>85.481735065071589</v>
      </c>
      <c r="BT51" s="80">
        <f>[1]节奏总纲!BT51</f>
        <v>84.173317183629351</v>
      </c>
      <c r="BU51" s="80">
        <f>[1]节奏总纲!BU51</f>
        <v>82.729418319864251</v>
      </c>
      <c r="BW51" s="80">
        <f>[1]节奏总纲!BW51</f>
        <v>48</v>
      </c>
      <c r="BX51" s="80">
        <f>[1]节奏总纲!BX51</f>
        <v>29.65092898211061</v>
      </c>
      <c r="BY51" s="80">
        <f>[1]节奏总纲!BY51</f>
        <v>30.186017902912305</v>
      </c>
      <c r="BZ51" s="80">
        <f>[1]节奏总纲!BZ51</f>
        <v>30.771956904722533</v>
      </c>
      <c r="CA51" s="80">
        <f>[1]节奏总纲!CA51</f>
        <v>31.395003378607552</v>
      </c>
      <c r="CB51" s="80">
        <f>[1]节奏总纲!CB51</f>
        <v>32.084842711724434</v>
      </c>
      <c r="CC51" s="80">
        <f>[1]节奏总纲!CC51</f>
        <v>32.084842711724434</v>
      </c>
    </row>
    <row r="52" spans="6:81" x14ac:dyDescent="0.15">
      <c r="F52" s="14">
        <v>50</v>
      </c>
      <c r="G52" s="80">
        <f>[1]节奏总纲!G52</f>
        <v>31</v>
      </c>
      <c r="I52" s="80">
        <f>[1]节奏总纲!I52</f>
        <v>50</v>
      </c>
      <c r="J52" s="80">
        <f>[1]节奏总纲!J52</f>
        <v>588.22499999999991</v>
      </c>
      <c r="K52" s="80">
        <f>[1]节奏总纲!K52</f>
        <v>1.1499999999999999</v>
      </c>
      <c r="N52" s="73">
        <f>[1]节奏总纲!$N52</f>
        <v>59</v>
      </c>
      <c r="O52" s="80">
        <f>[1]节奏总纲!O52</f>
        <v>49</v>
      </c>
      <c r="P52" s="80">
        <f>[1]节奏总纲!P52</f>
        <v>28.857055729177837</v>
      </c>
      <c r="Q52" s="80">
        <f>[1]节奏总纲!Q52</f>
        <v>25.166238301415991</v>
      </c>
      <c r="R52" s="80">
        <f>[1]节奏总纲!R52</f>
        <v>20.719366013549685</v>
      </c>
      <c r="S52" s="80">
        <f>[1]节奏总纲!S52</f>
        <v>15.268268186307994</v>
      </c>
      <c r="T52" s="80">
        <f>[1]节奏总纲!T52</f>
        <v>8.5474599069824766</v>
      </c>
      <c r="V52" s="80">
        <f>[1]节奏总纲!V52</f>
        <v>49</v>
      </c>
      <c r="W52" s="80">
        <f>[1]节奏总纲!W52</f>
        <v>1.9994377037018651</v>
      </c>
      <c r="X52" s="80">
        <f>[1]节奏总纲!X52</f>
        <v>1.7410238595958489</v>
      </c>
      <c r="Y52" s="80">
        <f>[1]节奏总纲!Y52</f>
        <v>1.389938320614629</v>
      </c>
      <c r="Z52" s="80">
        <f>[1]节奏总纲!Z52</f>
        <v>0.99881572937261076</v>
      </c>
      <c r="AA52" s="80">
        <f>[1]节奏总纲!AA52</f>
        <v>0.58686192423139882</v>
      </c>
      <c r="AC52" s="80">
        <f>[1]节奏总纲!AC52</f>
        <v>49</v>
      </c>
      <c r="AD52" s="80">
        <f>[1]节奏总纲!AD52</f>
        <v>56.430041330048923</v>
      </c>
      <c r="AE52" s="80">
        <f>[1]节奏总纲!AE52</f>
        <v>58.442483247955479</v>
      </c>
      <c r="AF52" s="80">
        <f>[1]节奏总纲!AF52</f>
        <v>61.289495211956165</v>
      </c>
      <c r="AG52" s="80">
        <f>[1]节奏总纲!AG52</f>
        <v>65.640268938313284</v>
      </c>
      <c r="AH52" s="80">
        <f>[1]节奏总纲!AH52</f>
        <v>74.231558509323534</v>
      </c>
      <c r="AL52" s="80">
        <f>[1]节奏总纲!AL52</f>
        <v>49</v>
      </c>
      <c r="AM52" s="80">
        <f>[1]节奏总纲!AM52</f>
        <v>507.55295278468168</v>
      </c>
      <c r="AN52" s="80">
        <f>[1]节奏总纲!AN52</f>
        <v>406.04236222774534</v>
      </c>
      <c r="AO52" s="80">
        <f>[1]节奏总纲!AO52</f>
        <v>304.53177167080901</v>
      </c>
      <c r="AP52" s="80">
        <f>[1]节奏总纲!AP52</f>
        <v>203.02118111387267</v>
      </c>
      <c r="AQ52" s="80">
        <f>[1]节奏总纲!AQ52</f>
        <v>101.51059055693634</v>
      </c>
      <c r="AS52" s="80">
        <f>[1]节奏总纲!AS52</f>
        <v>49</v>
      </c>
      <c r="AT52" s="80">
        <f>[1]节奏总纲!AT52</f>
        <v>69.651464424553808</v>
      </c>
      <c r="AU52" s="80">
        <f>[1]节奏总纲!AU52</f>
        <v>55.721171539643024</v>
      </c>
      <c r="AV52" s="80">
        <f>[1]节奏总纲!AV52</f>
        <v>41.790878654732296</v>
      </c>
      <c r="AW52" s="80">
        <f>[1]节奏总纲!AW52</f>
        <v>27.860585769821512</v>
      </c>
      <c r="AX52" s="80">
        <f>[1]节奏总纲!AX52</f>
        <v>13.930292884910756</v>
      </c>
      <c r="AY52" s="14"/>
      <c r="AZ52" s="80">
        <f>[1]节奏总纲!AZ52</f>
        <v>49</v>
      </c>
      <c r="BA52" s="80">
        <f>[1]节奏总纲!BA52</f>
        <v>33.363371207175248</v>
      </c>
      <c r="BB52" s="80">
        <f>[1]节奏总纲!BB52</f>
        <v>34.760359618289606</v>
      </c>
      <c r="BC52" s="80">
        <f>[1]节奏总纲!BC52</f>
        <v>36.666615757473956</v>
      </c>
      <c r="BD52" s="80">
        <f>[1]节奏总纲!BD52</f>
        <v>39.385377961140485</v>
      </c>
      <c r="BE52" s="80">
        <f>[1]节奏总纲!BE52</f>
        <v>44.067911160744309</v>
      </c>
      <c r="BI52" s="80">
        <f>[1]节奏总纲!BI52</f>
        <v>49</v>
      </c>
      <c r="BJ52" s="80">
        <f>[1]节奏总纲!BJ52</f>
        <v>2.4666666666666681</v>
      </c>
      <c r="BK52" s="80">
        <f>[1]节奏总纲!BK52</f>
        <v>2.5160000000000013</v>
      </c>
      <c r="BL52" s="80">
        <f>[1]节奏总纲!BL52</f>
        <v>2.6146666666666682</v>
      </c>
      <c r="BM52" s="80">
        <f>[1]节奏总纲!BM52</f>
        <v>2.8120000000000016</v>
      </c>
      <c r="BN52" s="80">
        <f>[1]节奏总纲!BN52</f>
        <v>3.4533333333333354</v>
      </c>
      <c r="BP52" s="80">
        <f>[1]节奏总纲!BP52</f>
        <v>49</v>
      </c>
      <c r="BQ52" s="80">
        <f>[1]节奏总纲!BQ52</f>
        <v>89.899465210602642</v>
      </c>
      <c r="BR52" s="80">
        <f>[1]节奏总纲!BR52</f>
        <v>88.787413007435532</v>
      </c>
      <c r="BS52" s="80">
        <f>[1]节奏总纲!BS52</f>
        <v>87.591558541772201</v>
      </c>
      <c r="BT52" s="80">
        <f>[1]节奏总纲!BT52</f>
        <v>86.275030259152317</v>
      </c>
      <c r="BU52" s="80">
        <f>[1]节奏总纲!BU52</f>
        <v>84.851224267970963</v>
      </c>
      <c r="BW52" s="80">
        <f>[1]节奏总纲!BW52</f>
        <v>49</v>
      </c>
      <c r="BX52" s="80">
        <f>[1]节奏总纲!BX52</f>
        <v>30.101255625879666</v>
      </c>
      <c r="BY52" s="80">
        <f>[1]节奏总纲!BY52</f>
        <v>30.620606377192669</v>
      </c>
      <c r="BZ52" s="80">
        <f>[1]节奏总纲!BZ52</f>
        <v>31.200336585588083</v>
      </c>
      <c r="CA52" s="80">
        <f>[1]节奏总纲!CA52</f>
        <v>31.820892668144523</v>
      </c>
      <c r="CB52" s="80">
        <f>[1]节奏总纲!CB52</f>
        <v>32.512459036550872</v>
      </c>
      <c r="CC52" s="80">
        <f>[1]节奏总纲!CC52</f>
        <v>32.512459036550872</v>
      </c>
    </row>
    <row r="53" spans="6:81" x14ac:dyDescent="0.15">
      <c r="F53" s="14">
        <v>51</v>
      </c>
      <c r="G53" s="80">
        <f>[1]节奏总纲!G53</f>
        <v>33.296750801161366</v>
      </c>
      <c r="I53" s="93">
        <f>[1]节奏总纲!I53</f>
        <v>51</v>
      </c>
      <c r="J53" s="93">
        <f>[1]节奏总纲!J53</f>
        <v>681.65492699983838</v>
      </c>
      <c r="K53" s="93">
        <f>[1]节奏总纲!K53</f>
        <v>1.1599999999999999</v>
      </c>
      <c r="N53" s="73">
        <f>[1]节奏总纲!$N53</f>
        <v>60</v>
      </c>
      <c r="O53" s="80">
        <f>[1]节奏总纲!O53</f>
        <v>50</v>
      </c>
      <c r="P53" s="80">
        <f>[1]节奏总纲!P53</f>
        <v>31</v>
      </c>
      <c r="Q53" s="80">
        <f>[1]节奏总纲!Q53</f>
        <v>27.0351</v>
      </c>
      <c r="R53" s="80">
        <f>[1]节奏总纲!R53</f>
        <v>22.205300000000001</v>
      </c>
      <c r="S53" s="80">
        <f>[1]节奏总纲!S53</f>
        <v>16.386599999999998</v>
      </c>
      <c r="T53" s="80">
        <f>[1]节奏总纲!T53</f>
        <v>9.1883999999999997</v>
      </c>
      <c r="V53" s="80">
        <f>[1]节奏总纲!V53</f>
        <v>50</v>
      </c>
      <c r="W53" s="80">
        <f>[1]节奏总纲!W53</f>
        <v>2.1429442708221629</v>
      </c>
      <c r="X53" s="80">
        <f>[1]节奏总纲!X53</f>
        <v>1.8688616985840092</v>
      </c>
      <c r="Y53" s="80">
        <f>[1]节奏总纲!Y53</f>
        <v>1.4859339864503163</v>
      </c>
      <c r="Z53" s="80">
        <f>[1]节奏总纲!Z53</f>
        <v>1.118331813692004</v>
      </c>
      <c r="AA53" s="80">
        <f>[1]节奏总纲!AA53</f>
        <v>0.64094009301752308</v>
      </c>
      <c r="AC53" s="80">
        <f>[1]节奏总纲!AC53</f>
        <v>50</v>
      </c>
      <c r="AD53" s="80">
        <f>[1]节奏总纲!AD53</f>
        <v>56.717296680108156</v>
      </c>
      <c r="AE53" s="80">
        <f>[1]节奏总纲!AE53</f>
        <v>58.729809239508185</v>
      </c>
      <c r="AF53" s="80">
        <f>[1]节奏总纲!AF53</f>
        <v>61.572721891673297</v>
      </c>
      <c r="AG53" s="80">
        <f>[1]节奏总纲!AG53</f>
        <v>65.949565490519575</v>
      </c>
      <c r="AH53" s="80">
        <f>[1]节奏总纲!AH53</f>
        <v>74.51042804689898</v>
      </c>
      <c r="AL53" s="80">
        <f>[1]节奏总纲!AL53</f>
        <v>50</v>
      </c>
      <c r="AM53" s="80">
        <f>[1]节奏总纲!AM53</f>
        <v>588.22499999999991</v>
      </c>
      <c r="AN53" s="80">
        <f>[1]节奏总纲!AN53</f>
        <v>470.57999999999993</v>
      </c>
      <c r="AO53" s="80">
        <f>[1]节奏总纲!AO53</f>
        <v>352.93499999999995</v>
      </c>
      <c r="AP53" s="80">
        <f>[1]节奏总纲!AP53</f>
        <v>235.28999999999996</v>
      </c>
      <c r="AQ53" s="80">
        <f>[1]节奏总纲!AQ53</f>
        <v>117.64499999999998</v>
      </c>
      <c r="AS53" s="80">
        <f>[1]节奏总纲!AS53</f>
        <v>50</v>
      </c>
      <c r="AT53" s="80">
        <f>[1]节奏总纲!AT53</f>
        <v>80.67204721531823</v>
      </c>
      <c r="AU53" s="80">
        <f>[1]节奏总纲!AU53</f>
        <v>64.537637772254584</v>
      </c>
      <c r="AV53" s="80">
        <f>[1]节奏总纲!AV53</f>
        <v>48.403228329190938</v>
      </c>
      <c r="AW53" s="80">
        <f>[1]节奏总纲!AW53</f>
        <v>32.268818886127292</v>
      </c>
      <c r="AX53" s="80">
        <f>[1]节奏总纲!AX53</f>
        <v>16.134409443063646</v>
      </c>
      <c r="AY53" s="14"/>
      <c r="AZ53" s="80">
        <f>[1]节奏总纲!AZ53</f>
        <v>50</v>
      </c>
      <c r="BA53" s="80">
        <f>[1]节奏总纲!BA53</f>
        <v>33.487933395889513</v>
      </c>
      <c r="BB53" s="80">
        <f>[1]节奏总纲!BB53</f>
        <v>34.893493163684269</v>
      </c>
      <c r="BC53" s="80">
        <f>[1]节奏总纲!BC53</f>
        <v>36.806900305200131</v>
      </c>
      <c r="BD53" s="80">
        <f>[1]节奏总纲!BD53</f>
        <v>39.520459727922798</v>
      </c>
      <c r="BE53" s="80">
        <f>[1]节奏总纲!BE53</f>
        <v>44.197188392263818</v>
      </c>
      <c r="BI53" s="80">
        <f>[1]节奏总纲!BI53</f>
        <v>50</v>
      </c>
      <c r="BJ53" s="80">
        <f>[1]节奏总纲!BJ53</f>
        <v>2.5000000000000013</v>
      </c>
      <c r="BK53" s="80">
        <f>[1]节奏总纲!BK53</f>
        <v>2.5500000000000016</v>
      </c>
      <c r="BL53" s="80">
        <f>[1]节奏总纲!BL53</f>
        <v>2.6500000000000017</v>
      </c>
      <c r="BM53" s="80">
        <f>[1]节奏总纲!BM53</f>
        <v>2.8500000000000014</v>
      </c>
      <c r="BN53" s="80">
        <f>[1]节奏总纲!BN53</f>
        <v>3.5000000000000018</v>
      </c>
      <c r="BP53" s="80">
        <f>[1]节奏总纲!BP53</f>
        <v>50</v>
      </c>
      <c r="BQ53" s="80">
        <f>[1]节奏总纲!BQ53</f>
        <v>92.02585597384136</v>
      </c>
      <c r="BR53" s="80">
        <f>[1]节奏总纲!BR53</f>
        <v>91.035286198044062</v>
      </c>
      <c r="BS53" s="80">
        <f>[1]节奏总纲!BS53</f>
        <v>89.96076590451608</v>
      </c>
      <c r="BT53" s="80">
        <f>[1]节奏总纲!BT53</f>
        <v>88.648964439402022</v>
      </c>
      <c r="BU53" s="80">
        <f>[1]节奏总纲!BU53</f>
        <v>87.254811090446921</v>
      </c>
      <c r="BW53" s="80">
        <f>[1]节奏总纲!BW53</f>
        <v>50</v>
      </c>
      <c r="BX53" s="80">
        <f>[1]节奏总纲!BX53</f>
        <v>30.529187213831889</v>
      </c>
      <c r="BY53" s="80">
        <f>[1]节奏总纲!BY53</f>
        <v>31.07439649010124</v>
      </c>
      <c r="BZ53" s="80">
        <f>[1]节奏总纲!BZ53</f>
        <v>31.622732396398735</v>
      </c>
      <c r="CA53" s="80">
        <f>[1]节奏总纲!CA53</f>
        <v>32.254400792232055</v>
      </c>
      <c r="CB53" s="80">
        <f>[1]节奏总纲!CB53</f>
        <v>32.979479362275733</v>
      </c>
      <c r="CC53" s="80">
        <f>[1]节奏总纲!CC53</f>
        <v>32.979479362275733</v>
      </c>
    </row>
    <row r="54" spans="6:81" x14ac:dyDescent="0.15">
      <c r="F54" s="14">
        <v>52</v>
      </c>
      <c r="G54" s="80">
        <f>[1]节奏总纲!G54</f>
        <v>35.758347359905123</v>
      </c>
      <c r="I54" s="93">
        <f>[1]节奏总纲!I54</f>
        <v>52</v>
      </c>
      <c r="J54" s="93">
        <f>[1]节奏总纲!J54</f>
        <v>789.85301886939453</v>
      </c>
      <c r="K54" s="93">
        <f>[1]节奏总纲!K54</f>
        <v>1.17</v>
      </c>
      <c r="N54" s="73">
        <f>[1]节奏总纲!$N54</f>
        <v>61</v>
      </c>
      <c r="O54" s="80">
        <f>[1]节奏总纲!O54</f>
        <v>51</v>
      </c>
      <c r="P54" s="80">
        <f>[1]节奏总纲!P54</f>
        <v>33.296750801161366</v>
      </c>
      <c r="Q54" s="80">
        <f>[1]节奏总纲!Q54</f>
        <v>28.928217096048996</v>
      </c>
      <c r="R54" s="80">
        <f>[1]节奏总纲!R54</f>
        <v>23.783869097269566</v>
      </c>
      <c r="S54" s="80">
        <f>[1]节奏总纲!S54</f>
        <v>17.587343773173433</v>
      </c>
      <c r="T54" s="80">
        <f>[1]节奏总纲!T54</f>
        <v>9.8458492119034169</v>
      </c>
      <c r="V54" s="80">
        <f>[1]节奏总纲!V54</f>
        <v>51</v>
      </c>
      <c r="W54" s="80">
        <f>[1]节奏总纲!W54</f>
        <v>2.296750801161366</v>
      </c>
      <c r="X54" s="80">
        <f>[1]节奏总纲!X54</f>
        <v>1.8931170960489965</v>
      </c>
      <c r="Y54" s="80">
        <f>[1]节奏总纲!Y54</f>
        <v>1.5785690972695647</v>
      </c>
      <c r="Z54" s="80">
        <f>[1]节奏总纲!Z54</f>
        <v>1.2007437731734356</v>
      </c>
      <c r="AA54" s="80">
        <f>[1]节奏总纲!AA54</f>
        <v>0.65744921190341721</v>
      </c>
      <c r="AC54" s="80">
        <f>[1]节奏总纲!AC54</f>
        <v>51</v>
      </c>
      <c r="AD54" s="80">
        <f>[1]节奏总纲!AD54</f>
        <v>57.004247194324648</v>
      </c>
      <c r="AE54" s="80">
        <f>[1]节奏总纲!AE54</f>
        <v>59.016342740868758</v>
      </c>
      <c r="AF54" s="80">
        <f>[1]节奏总纲!AF54</f>
        <v>61.855948571390428</v>
      </c>
      <c r="AG54" s="80">
        <f>[1]节奏总纲!AG54</f>
        <v>66.241691764589476</v>
      </c>
      <c r="AH54" s="80">
        <f>[1]节奏总纲!AH54</f>
        <v>74.789297584474426</v>
      </c>
      <c r="AL54" s="93">
        <f>[1]节奏总纲!AL54</f>
        <v>51</v>
      </c>
      <c r="AM54" s="93">
        <f>[1]节奏总纲!AM54</f>
        <v>681.65492699983838</v>
      </c>
      <c r="AN54" s="93">
        <f>[1]节奏总纲!AN54</f>
        <v>545.32394159987075</v>
      </c>
      <c r="AO54" s="93">
        <f>[1]节奏总纲!AO54</f>
        <v>408.99295619990301</v>
      </c>
      <c r="AP54" s="93">
        <f>[1]节奏总纲!AP54</f>
        <v>272.66197079993537</v>
      </c>
      <c r="AQ54" s="93">
        <f>[1]节奏总纲!AQ54</f>
        <v>136.33098539996769</v>
      </c>
      <c r="AS54" s="93">
        <f>[1]节奏总纲!AS54</f>
        <v>51</v>
      </c>
      <c r="AT54" s="93">
        <f>[1]节奏总纲!AT54</f>
        <v>93.429926999838472</v>
      </c>
      <c r="AU54" s="93">
        <f>[1]节奏总纲!AU54</f>
        <v>74.743941599870823</v>
      </c>
      <c r="AV54" s="93">
        <f>[1]节奏总纲!AV54</f>
        <v>56.05795619990306</v>
      </c>
      <c r="AW54" s="93">
        <f>[1]节奏总纲!AW54</f>
        <v>37.371970799935411</v>
      </c>
      <c r="AX54" s="93">
        <f>[1]节奏总纲!AX54</f>
        <v>18.685985399967706</v>
      </c>
      <c r="AZ54" s="80">
        <f>[1]节奏总纲!AZ54</f>
        <v>51</v>
      </c>
      <c r="BA54" s="80">
        <f>[1]节奏总纲!BA54</f>
        <v>33.612495584603778</v>
      </c>
      <c r="BB54" s="80">
        <f>[1]节奏总纲!BB54</f>
        <v>35.024397713965918</v>
      </c>
      <c r="BC54" s="80">
        <f>[1]节奏总纲!BC54</f>
        <v>36.947184852926306</v>
      </c>
      <c r="BD54" s="80">
        <f>[1]节奏总纲!BD54</f>
        <v>39.655541494705105</v>
      </c>
      <c r="BE54" s="80">
        <f>[1]节奏总纲!BE54</f>
        <v>44.326465623783335</v>
      </c>
      <c r="BI54" s="80">
        <f>[1]节奏总纲!BI54</f>
        <v>51</v>
      </c>
      <c r="BJ54" s="80">
        <f>[1]节奏总纲!BJ54</f>
        <v>2.5333333333333345</v>
      </c>
      <c r="BK54" s="80">
        <f>[1]节奏总纲!BK54</f>
        <v>2.5840000000000014</v>
      </c>
      <c r="BL54" s="80">
        <f>[1]节奏总纲!BL54</f>
        <v>2.6853333333333347</v>
      </c>
      <c r="BM54" s="80">
        <f>[1]节奏总纲!BM54</f>
        <v>2.8880000000000012</v>
      </c>
      <c r="BN54" s="80">
        <f>[1]节奏总纲!BN54</f>
        <v>3.5466666666666682</v>
      </c>
      <c r="BP54" s="93">
        <f>[1]节奏总纲!BP54</f>
        <v>51</v>
      </c>
      <c r="BQ54" s="93">
        <f>[1]节奏总纲!BQ54</f>
        <v>94.145740969946885</v>
      </c>
      <c r="BR54" s="93">
        <f>[1]节奏总纲!BR54</f>
        <v>93.186643564124125</v>
      </c>
      <c r="BS54" s="93">
        <f>[1]节奏总纲!BS54</f>
        <v>92.135531632926771</v>
      </c>
      <c r="BT54" s="93">
        <f>[1]节奏总纲!BT54</f>
        <v>91.002520783186228</v>
      </c>
      <c r="BU54" s="93">
        <f>[1]节奏总纲!BU54</f>
        <v>89.726519272163628</v>
      </c>
      <c r="BW54" s="80">
        <f>[1]节奏总纲!BW54</f>
        <v>51</v>
      </c>
      <c r="BX54" s="80">
        <f>[1]节奏总纲!BX54</f>
        <v>30.987832933580094</v>
      </c>
      <c r="BY54" s="80">
        <f>[1]节奏总纲!BY54</f>
        <v>31.478003617690753</v>
      </c>
      <c r="BZ54" s="80">
        <f>[1]节奏总纲!BZ54</f>
        <v>32.061058431778378</v>
      </c>
      <c r="CA54" s="80">
        <f>[1]节奏总纲!CA54</f>
        <v>32.691861136941853</v>
      </c>
      <c r="CB54" s="80">
        <f>[1]节奏总纲!CB54</f>
        <v>33.39192659810282</v>
      </c>
      <c r="CC54" s="80">
        <f>[1]节奏总纲!CC54</f>
        <v>33.39192659810282</v>
      </c>
    </row>
    <row r="55" spans="6:81" x14ac:dyDescent="0.15">
      <c r="F55" s="14">
        <v>53</v>
      </c>
      <c r="G55" s="80">
        <f>[1]节奏总纲!G55</f>
        <v>38.396621227037308</v>
      </c>
      <c r="I55" s="93">
        <f>[1]节奏总纲!I55</f>
        <v>53</v>
      </c>
      <c r="J55" s="93">
        <f>[1]节奏总纲!J55</f>
        <v>915.14532082292135</v>
      </c>
      <c r="K55" s="93">
        <f>[1]节奏总纲!K55</f>
        <v>1.18</v>
      </c>
      <c r="N55" s="73">
        <f>[1]节奏总纲!$N55</f>
        <v>62</v>
      </c>
      <c r="O55" s="80">
        <f>[1]节奏总纲!O55</f>
        <v>52</v>
      </c>
      <c r="P55" s="80">
        <f>[1]节奏总纲!P55</f>
        <v>35.758347359905123</v>
      </c>
      <c r="Q55" s="80">
        <f>[1]节奏总纲!Q55</f>
        <v>31.081155525229534</v>
      </c>
      <c r="R55" s="80">
        <f>[1]节奏总纲!R55</f>
        <v>25.606552544428059</v>
      </c>
      <c r="S55" s="80">
        <f>[1]节奏总纲!S55</f>
        <v>18.930469092333773</v>
      </c>
      <c r="T55" s="80">
        <f>[1]节奏总纲!T55</f>
        <v>10.570167479587953</v>
      </c>
      <c r="V55" s="80">
        <f>[1]节奏总纲!V55</f>
        <v>52</v>
      </c>
      <c r="W55" s="80">
        <f>[1]节奏总纲!W55</f>
        <v>2.4615965587437572</v>
      </c>
      <c r="X55" s="80">
        <f>[1]节奏总纲!X55</f>
        <v>2.1529384291805371</v>
      </c>
      <c r="Y55" s="80">
        <f>[1]节奏总纲!Y55</f>
        <v>1.822683447158493</v>
      </c>
      <c r="Z55" s="80">
        <f>[1]节奏总纲!Z55</f>
        <v>1.3431253191603396</v>
      </c>
      <c r="AA55" s="80">
        <f>[1]节奏总纲!AA55</f>
        <v>0.72431826768453611</v>
      </c>
      <c r="AC55" s="80">
        <f>[1]节奏总纲!AC55</f>
        <v>52</v>
      </c>
      <c r="AD55" s="80">
        <f>[1]节奏总纲!AD55</f>
        <v>57.27226591292537</v>
      </c>
      <c r="AE55" s="80">
        <f>[1]节奏总纲!AE55</f>
        <v>59.290380144164828</v>
      </c>
      <c r="AF55" s="80">
        <f>[1]节奏总纲!AF55</f>
        <v>62.130298748930763</v>
      </c>
      <c r="AG55" s="80">
        <f>[1]节奏总纲!AG55</f>
        <v>66.530472725664353</v>
      </c>
      <c r="AH55" s="80">
        <f>[1]节奏总纲!AH55</f>
        <v>75.062532510920803</v>
      </c>
      <c r="AL55" s="93">
        <f>[1]节奏总纲!AL55</f>
        <v>52</v>
      </c>
      <c r="AM55" s="93">
        <f>[1]节奏总纲!AM55</f>
        <v>789.85301886939453</v>
      </c>
      <c r="AN55" s="93">
        <f>[1]节奏总纲!AN55</f>
        <v>631.88241509551563</v>
      </c>
      <c r="AO55" s="93">
        <f>[1]节奏总纲!AO55</f>
        <v>473.91181132163672</v>
      </c>
      <c r="AP55" s="93">
        <f>[1]节奏总纲!AP55</f>
        <v>315.94120754775781</v>
      </c>
      <c r="AQ55" s="93">
        <f>[1]节奏总纲!AQ55</f>
        <v>157.97060377387891</v>
      </c>
      <c r="AS55" s="93">
        <f>[1]节奏总纲!AS55</f>
        <v>52</v>
      </c>
      <c r="AT55" s="93">
        <f>[1]节奏总纲!AT55</f>
        <v>108.19809186955615</v>
      </c>
      <c r="AU55" s="93">
        <f>[1]节奏总纲!AU55</f>
        <v>86.558473495644876</v>
      </c>
      <c r="AV55" s="93">
        <f>[1]节奏总纲!AV55</f>
        <v>64.918855121733714</v>
      </c>
      <c r="AW55" s="93">
        <f>[1]节奏总纲!AW55</f>
        <v>43.279236747822438</v>
      </c>
      <c r="AX55" s="93">
        <f>[1]节奏总纲!AX55</f>
        <v>21.639618373911219</v>
      </c>
      <c r="AZ55" s="80">
        <f>[1]节奏总纲!AZ55</f>
        <v>52</v>
      </c>
      <c r="BA55" s="80">
        <f>[1]节奏总纲!BA55</f>
        <v>33.737057773318043</v>
      </c>
      <c r="BB55" s="80">
        <f>[1]节奏总纲!BB55</f>
        <v>35.146386283795508</v>
      </c>
      <c r="BC55" s="80">
        <f>[1]节奏总纲!BC55</f>
        <v>37.075448197698059</v>
      </c>
      <c r="BD55" s="80">
        <f>[1]节奏总纲!BD55</f>
        <v>39.790623261487418</v>
      </c>
      <c r="BE55" s="80">
        <f>[1]节奏总纲!BE55</f>
        <v>44.455742855302844</v>
      </c>
      <c r="BI55" s="80">
        <f>[1]节奏总纲!BI55</f>
        <v>52</v>
      </c>
      <c r="BJ55" s="80">
        <f>[1]节奏总纲!BJ55</f>
        <v>2.5666666666666678</v>
      </c>
      <c r="BK55" s="80">
        <f>[1]节奏总纲!BK55</f>
        <v>2.6180000000000012</v>
      </c>
      <c r="BL55" s="80">
        <f>[1]节奏总纲!BL55</f>
        <v>2.7206666666666681</v>
      </c>
      <c r="BM55" s="80">
        <f>[1]节奏总纲!BM55</f>
        <v>2.926000000000001</v>
      </c>
      <c r="BN55" s="80">
        <f>[1]节奏总纲!BN55</f>
        <v>3.5933333333333346</v>
      </c>
      <c r="BP55" s="93">
        <f>[1]节奏总纲!BP55</f>
        <v>52</v>
      </c>
      <c r="BQ55" s="93">
        <f>[1]节奏总纲!BQ55</f>
        <v>96.265821375882837</v>
      </c>
      <c r="BR55" s="93">
        <f>[1]节奏总纲!BR55</f>
        <v>95.315438871667226</v>
      </c>
      <c r="BS55" s="93">
        <f>[1]节奏总纲!BS55</f>
        <v>94.300443122072934</v>
      </c>
      <c r="BT55" s="93">
        <f>[1]节奏总纲!BT55</f>
        <v>93.174329697845749</v>
      </c>
      <c r="BU55" s="93">
        <f>[1]节奏总纲!BU55</f>
        <v>91.974673441976023</v>
      </c>
      <c r="BW55" s="80">
        <f>[1]节奏总纲!BW55</f>
        <v>52</v>
      </c>
      <c r="BX55" s="80">
        <f>[1]节奏总纲!BX55</f>
        <v>31.409452382022582</v>
      </c>
      <c r="BY55" s="80">
        <f>[1]节奏总纲!BY55</f>
        <v>31.937003907261929</v>
      </c>
      <c r="BZ55" s="80">
        <f>[1]节奏总纲!BZ55</f>
        <v>32.503757225034654</v>
      </c>
      <c r="CA55" s="80">
        <f>[1]节奏总纲!CA55</f>
        <v>33.154875618998368</v>
      </c>
      <c r="CB55" s="80">
        <f>[1]节奏总纲!CB55</f>
        <v>33.843039941845369</v>
      </c>
      <c r="CC55" s="80">
        <f>[1]节奏总纲!CC55</f>
        <v>33.843039941845369</v>
      </c>
    </row>
    <row r="56" spans="6:81" x14ac:dyDescent="0.15">
      <c r="F56" s="14">
        <v>54</v>
      </c>
      <c r="G56" s="80">
        <f>[1]节奏总纲!G56</f>
        <v>41.224253144732614</v>
      </c>
      <c r="I56" s="93">
        <f>[1]节奏总纲!I56</f>
        <v>54</v>
      </c>
      <c r="J56" s="93">
        <f>[1]节奏总纲!J56</f>
        <v>1060.2230944101252</v>
      </c>
      <c r="K56" s="93">
        <f>[1]节奏总纲!K56</f>
        <v>1.19</v>
      </c>
      <c r="N56" s="73">
        <f>[1]节奏总纲!$N56</f>
        <v>63</v>
      </c>
      <c r="O56" s="80">
        <f>[1]节奏总纲!O56</f>
        <v>53</v>
      </c>
      <c r="P56" s="80">
        <f>[1]节奏总纲!P56</f>
        <v>38.396621227037308</v>
      </c>
      <c r="Q56" s="80">
        <f>[1]节奏总纲!Q56</f>
        <v>33.42809844025868</v>
      </c>
      <c r="R56" s="80">
        <f>[1]节奏总纲!R56</f>
        <v>27.5802930273809</v>
      </c>
      <c r="S56" s="80">
        <f>[1]节奏总纲!S56</f>
        <v>20.319491953348145</v>
      </c>
      <c r="T56" s="80">
        <f>[1]节奏总纲!T56</f>
        <v>11.338522248344118</v>
      </c>
      <c r="V56" s="80">
        <f>[1]节奏总纲!V56</f>
        <v>53</v>
      </c>
      <c r="W56" s="80">
        <f>[1]节奏总纲!W56</f>
        <v>2.6382738671321846</v>
      </c>
      <c r="X56" s="80">
        <f>[1]节奏总纲!X56</f>
        <v>2.3469429150291461</v>
      </c>
      <c r="Y56" s="80">
        <f>[1]节奏总纲!Y56</f>
        <v>1.9737404829528415</v>
      </c>
      <c r="Z56" s="80">
        <f>[1]节奏总纲!Z56</f>
        <v>1.3890228610143716</v>
      </c>
      <c r="AA56" s="80">
        <f>[1]节奏总纲!AA56</f>
        <v>0.76835476875616493</v>
      </c>
      <c r="AC56" s="80">
        <f>[1]节奏总纲!AC56</f>
        <v>53</v>
      </c>
      <c r="AD56" s="80">
        <f>[1]节奏总纲!AD56</f>
        <v>57.540284631526099</v>
      </c>
      <c r="AE56" s="80">
        <f>[1]节奏总纲!AE56</f>
        <v>59.564417547460899</v>
      </c>
      <c r="AF56" s="80">
        <f>[1]节奏总纲!AF56</f>
        <v>62.395461425033538</v>
      </c>
      <c r="AG56" s="80">
        <f>[1]节奏总纲!AG56</f>
        <v>66.819253686739231</v>
      </c>
      <c r="AH56" s="80">
        <f>[1]节奏总纲!AH56</f>
        <v>75.318351032805268</v>
      </c>
      <c r="AL56" s="93">
        <f>[1]节奏总纲!AL56</f>
        <v>53</v>
      </c>
      <c r="AM56" s="93">
        <f>[1]节奏总纲!AM56</f>
        <v>915.14532082292135</v>
      </c>
      <c r="AN56" s="93">
        <f>[1]节奏总纲!AN56</f>
        <v>732.11625665833708</v>
      </c>
      <c r="AO56" s="93">
        <f>[1]节奏总纲!AO56</f>
        <v>549.08719249375281</v>
      </c>
      <c r="AP56" s="93">
        <f>[1]节奏总纲!AP56</f>
        <v>366.05812832916854</v>
      </c>
      <c r="AQ56" s="93">
        <f>[1]节奏总纲!AQ56</f>
        <v>183.02906416458427</v>
      </c>
      <c r="AS56" s="93">
        <f>[1]节奏总纲!AS56</f>
        <v>53</v>
      </c>
      <c r="AT56" s="93">
        <f>[1]节奏总纲!AT56</f>
        <v>125.29230195352682</v>
      </c>
      <c r="AU56" s="93">
        <f>[1]节奏总纲!AU56</f>
        <v>100.23384156282145</v>
      </c>
      <c r="AV56" s="93">
        <f>[1]节奏总纲!AV56</f>
        <v>75.17538117211609</v>
      </c>
      <c r="AW56" s="93">
        <f>[1]节奏总纲!AW56</f>
        <v>50.116920781410727</v>
      </c>
      <c r="AX56" s="93">
        <f>[1]节奏总纲!AX56</f>
        <v>25.058460390705363</v>
      </c>
      <c r="AZ56" s="80">
        <f>[1]节奏总纲!AZ56</f>
        <v>53</v>
      </c>
      <c r="BA56" s="80">
        <f>[1]节奏总纲!BA56</f>
        <v>33.861619962032307</v>
      </c>
      <c r="BB56" s="80">
        <f>[1]节奏总纲!BB56</f>
        <v>35.268374853625097</v>
      </c>
      <c r="BC56" s="80">
        <f>[1]节奏总纲!BC56</f>
        <v>37.196452985793947</v>
      </c>
      <c r="BD56" s="80">
        <f>[1]节奏总纲!BD56</f>
        <v>39.925705028269732</v>
      </c>
      <c r="BE56" s="80">
        <f>[1]节奏总纲!BE56</f>
        <v>44.585020086822361</v>
      </c>
      <c r="BI56" s="80">
        <f>[1]节奏总纲!BI56</f>
        <v>53</v>
      </c>
      <c r="BJ56" s="80">
        <f>[1]节奏总纲!BJ56</f>
        <v>2.600000000000001</v>
      </c>
      <c r="BK56" s="80">
        <f>[1]节奏总纲!BK56</f>
        <v>2.652000000000001</v>
      </c>
      <c r="BL56" s="80">
        <f>[1]节奏总纲!BL56</f>
        <v>2.7560000000000011</v>
      </c>
      <c r="BM56" s="80">
        <f>[1]节奏总纲!BM56</f>
        <v>2.9640000000000009</v>
      </c>
      <c r="BN56" s="80">
        <f>[1]节奏总纲!BN56</f>
        <v>3.640000000000001</v>
      </c>
      <c r="BP56" s="93">
        <f>[1]节奏总纲!BP56</f>
        <v>53</v>
      </c>
      <c r="BQ56" s="93">
        <f>[1]节奏总纲!BQ56</f>
        <v>98.386070168033314</v>
      </c>
      <c r="BR56" s="93">
        <f>[1]节奏总纲!BR56</f>
        <v>97.473346353680213</v>
      </c>
      <c r="BS56" s="93">
        <f>[1]节奏总纲!BS56</f>
        <v>96.498222091301031</v>
      </c>
      <c r="BT56" s="93">
        <f>[1]节奏总纲!BT56</f>
        <v>95.419904977377769</v>
      </c>
      <c r="BU56" s="93">
        <f>[1]节奏总纲!BU56</f>
        <v>94.251605705850125</v>
      </c>
      <c r="BW56" s="80">
        <f>[1]节奏总纲!BW56</f>
        <v>53</v>
      </c>
      <c r="BX56" s="80">
        <f>[1]节奏总纲!BX56</f>
        <v>31.859430310817384</v>
      </c>
      <c r="BY56" s="80">
        <f>[1]节奏总纲!BY56</f>
        <v>32.373698557428163</v>
      </c>
      <c r="BZ56" s="80">
        <f>[1]节奏总纲!BZ56</f>
        <v>32.983145201793022</v>
      </c>
      <c r="CA56" s="80">
        <f>[1]节奏总纲!CA56</f>
        <v>33.587424938353614</v>
      </c>
      <c r="CB56" s="80">
        <f>[1]节奏总纲!CB56</f>
        <v>34.274966559784382</v>
      </c>
      <c r="CC56" s="80">
        <f>[1]节奏总纲!CC56</f>
        <v>34.274966559784382</v>
      </c>
    </row>
    <row r="57" spans="6:81" x14ac:dyDescent="0.15">
      <c r="F57" s="14">
        <v>55</v>
      </c>
      <c r="G57" s="80">
        <f>[1]节奏总纲!G57</f>
        <v>44.254833995939045</v>
      </c>
      <c r="I57" s="93">
        <f>[1]节奏总纲!I57</f>
        <v>55</v>
      </c>
      <c r="J57" s="93">
        <f>[1]节奏总纲!J57</f>
        <v>1228.2</v>
      </c>
      <c r="K57" s="93">
        <f>[1]节奏总纲!K57</f>
        <v>1.2</v>
      </c>
      <c r="N57" s="73">
        <f>[1]节奏总纲!$N57</f>
        <v>64</v>
      </c>
      <c r="O57" s="80">
        <f>[1]节奏总纲!O57</f>
        <v>54</v>
      </c>
      <c r="P57" s="80">
        <f>[1]节奏总纲!P57</f>
        <v>41.224253144732614</v>
      </c>
      <c r="Q57" s="80">
        <f>[1]节奏总纲!Q57</f>
        <v>35.947548742206841</v>
      </c>
      <c r="R57" s="80">
        <f>[1]节奏总纲!R57</f>
        <v>29.553667079458812</v>
      </c>
      <c r="S57" s="80">
        <f>[1]节奏总纲!S57</f>
        <v>21.762283235104348</v>
      </c>
      <c r="T57" s="80">
        <f>[1]节奏总纲!T57</f>
        <v>12.111685573922442</v>
      </c>
      <c r="V57" s="80">
        <f>[1]节奏总纲!V57</f>
        <v>54</v>
      </c>
      <c r="W57" s="80">
        <f>[1]节奏总纲!W57</f>
        <v>2.8276319176953066</v>
      </c>
      <c r="X57" s="80">
        <f>[1]节奏总纲!X57</f>
        <v>2.5194503019481616</v>
      </c>
      <c r="Y57" s="80">
        <f>[1]节奏总纲!Y57</f>
        <v>1.9733740520779115</v>
      </c>
      <c r="Z57" s="80">
        <f>[1]节奏总纲!Z57</f>
        <v>1.4427912817562039</v>
      </c>
      <c r="AA57" s="80">
        <f>[1]节奏总纲!AA57</f>
        <v>0.77316332557832368</v>
      </c>
      <c r="AC57" s="80">
        <f>[1]节奏总纲!AC57</f>
        <v>54</v>
      </c>
      <c r="AD57" s="80">
        <f>[1]节奏总纲!AD57</f>
        <v>57.80830335012682</v>
      </c>
      <c r="AE57" s="80">
        <f>[1]节奏总纲!AE57</f>
        <v>59.838454950756969</v>
      </c>
      <c r="AF57" s="80">
        <f>[1]节奏总纲!AF57</f>
        <v>62.660624101136307</v>
      </c>
      <c r="AG57" s="80">
        <f>[1]节奏总纲!AG57</f>
        <v>67.098789255934349</v>
      </c>
      <c r="AH57" s="80">
        <f>[1]节奏总纲!AH57</f>
        <v>75.574169554689718</v>
      </c>
      <c r="AL57" s="93">
        <f>[1]节奏总纲!AL57</f>
        <v>54</v>
      </c>
      <c r="AM57" s="93">
        <f>[1]节奏总纲!AM57</f>
        <v>1060.2230944101252</v>
      </c>
      <c r="AN57" s="93">
        <f>[1]节奏总纲!AN57</f>
        <v>848.17847552810019</v>
      </c>
      <c r="AO57" s="93">
        <f>[1]节奏总纲!AO57</f>
        <v>636.13385664607506</v>
      </c>
      <c r="AP57" s="93">
        <f>[1]节奏总纲!AP57</f>
        <v>424.0892377640501</v>
      </c>
      <c r="AQ57" s="93">
        <f>[1]节奏总纲!AQ57</f>
        <v>212.04461888202505</v>
      </c>
      <c r="AS57" s="93">
        <f>[1]节奏总纲!AS57</f>
        <v>54</v>
      </c>
      <c r="AT57" s="93">
        <f>[1]节奏总纲!AT57</f>
        <v>145.07777358720386</v>
      </c>
      <c r="AU57" s="93">
        <f>[1]节奏总纲!AU57</f>
        <v>116.06221886976311</v>
      </c>
      <c r="AV57" s="93">
        <f>[1]节奏总纲!AV57</f>
        <v>87.046664152322251</v>
      </c>
      <c r="AW57" s="93">
        <f>[1]节奏总纲!AW57</f>
        <v>58.031109434881557</v>
      </c>
      <c r="AX57" s="93">
        <f>[1]节奏总纲!AX57</f>
        <v>29.015554717440779</v>
      </c>
      <c r="AZ57" s="80">
        <f>[1]节奏总纲!AZ57</f>
        <v>54</v>
      </c>
      <c r="BA57" s="80">
        <f>[1]节奏总纲!BA57</f>
        <v>33.986182150746572</v>
      </c>
      <c r="BB57" s="80">
        <f>[1]节奏总纲!BB57</f>
        <v>35.390363423454687</v>
      </c>
      <c r="BC57" s="80">
        <f>[1]节奏总纲!BC57</f>
        <v>37.317457773889828</v>
      </c>
      <c r="BD57" s="80">
        <f>[1]节奏总纲!BD57</f>
        <v>40.052446592012309</v>
      </c>
      <c r="BE57" s="80">
        <f>[1]节奏总纲!BE57</f>
        <v>44.71429731834187</v>
      </c>
      <c r="BI57" s="80">
        <f>[1]节奏总纲!BI57</f>
        <v>54</v>
      </c>
      <c r="BJ57" s="80">
        <f>[1]节奏总纲!BJ57</f>
        <v>2.6333333333333342</v>
      </c>
      <c r="BK57" s="80">
        <f>[1]节奏总纲!BK57</f>
        <v>2.6860000000000008</v>
      </c>
      <c r="BL57" s="80">
        <f>[1]节奏总纲!BL57</f>
        <v>2.7913333333333346</v>
      </c>
      <c r="BM57" s="80">
        <f>[1]节奏总纲!BM57</f>
        <v>3.0020000000000007</v>
      </c>
      <c r="BN57" s="80">
        <f>[1]节奏总纲!BN57</f>
        <v>3.6866666666666674</v>
      </c>
      <c r="BP57" s="93">
        <f>[1]节奏总纲!BP57</f>
        <v>54</v>
      </c>
      <c r="BQ57" s="93">
        <f>[1]节奏总纲!BQ57</f>
        <v>100.5064640446531</v>
      </c>
      <c r="BR57" s="93">
        <f>[1]节奏总纲!BR57</f>
        <v>99.547593176948951</v>
      </c>
      <c r="BS57" s="93">
        <f>[1]节奏总纲!BS57</f>
        <v>98.518817095059006</v>
      </c>
      <c r="BT57" s="93">
        <f>[1]节奏总纲!BT57</f>
        <v>97.466029144524825</v>
      </c>
      <c r="BU57" s="93">
        <f>[1]节奏总纲!BU57</f>
        <v>96.341491972544063</v>
      </c>
      <c r="BW57" s="80">
        <f>[1]节奏总纲!BW57</f>
        <v>54</v>
      </c>
      <c r="BX57" s="80">
        <f>[1]节奏总纲!BX57</f>
        <v>32.291963103880526</v>
      </c>
      <c r="BY57" s="80">
        <f>[1]节奏总纲!BY57</f>
        <v>32.832647261636957</v>
      </c>
      <c r="BZ57" s="80">
        <f>[1]节奏总纲!BZ57</f>
        <v>33.39527305342645</v>
      </c>
      <c r="CA57" s="80">
        <f>[1]节奏总纲!CA57</f>
        <v>34.031395739895665</v>
      </c>
      <c r="CB57" s="80">
        <f>[1]节奏总纲!CB57</f>
        <v>34.686702458597871</v>
      </c>
      <c r="CC57" s="80">
        <f>[1]节奏总纲!CC57</f>
        <v>34.686702458597871</v>
      </c>
    </row>
    <row r="58" spans="6:81" x14ac:dyDescent="0.15">
      <c r="F58" s="14">
        <v>56</v>
      </c>
      <c r="G58" s="80">
        <f>[1]节奏总纲!G58</f>
        <v>47.502930128332721</v>
      </c>
      <c r="I58" s="93">
        <f>[1]节奏总纲!I58</f>
        <v>56</v>
      </c>
      <c r="J58" s="93">
        <f>[1]节奏总纲!J58</f>
        <v>1422.6782097755249</v>
      </c>
      <c r="K58" s="93">
        <f>[1]节奏总纲!K58</f>
        <v>1.21</v>
      </c>
      <c r="N58" s="73">
        <f>[1]节奏总纲!$N58</f>
        <v>65</v>
      </c>
      <c r="O58" s="80">
        <f>[1]节奏总纲!O58</f>
        <v>55</v>
      </c>
      <c r="P58" s="80">
        <f>[1]节奏总纲!P58</f>
        <v>44.254833995939045</v>
      </c>
      <c r="Q58" s="80">
        <f>[1]节奏总纲!Q58</f>
        <v>38.53268396026413</v>
      </c>
      <c r="R58" s="80">
        <f>[1]节奏总纲!R58</f>
        <v>31.642206307096416</v>
      </c>
      <c r="S58" s="80">
        <f>[1]节奏总纲!S58</f>
        <v>23.282468165263531</v>
      </c>
      <c r="T58" s="80">
        <f>[1]节奏总纲!T58</f>
        <v>12.944538943812169</v>
      </c>
      <c r="V58" s="80">
        <f>[1]节奏总纲!V58</f>
        <v>55</v>
      </c>
      <c r="W58" s="80">
        <f>[1]节奏总纲!W58</f>
        <v>3.0305808512064303</v>
      </c>
      <c r="X58" s="80">
        <f>[1]节奏总纲!X58</f>
        <v>2.5851352180572889</v>
      </c>
      <c r="Y58" s="80">
        <f>[1]节奏总纲!Y58</f>
        <v>2.0885392276376038</v>
      </c>
      <c r="Z58" s="80">
        <f>[1]节奏总纲!Z58</f>
        <v>1.5201849301591821</v>
      </c>
      <c r="AA58" s="80">
        <f>[1]节奏总纲!AA58</f>
        <v>0.8328533698897278</v>
      </c>
      <c r="AC58" s="80">
        <f>[1]节奏总纲!AC58</f>
        <v>55</v>
      </c>
      <c r="AD58" s="80">
        <f>[1]节奏总纲!AD58</f>
        <v>58.071211008105138</v>
      </c>
      <c r="AE58" s="80">
        <f>[1]节奏总纲!AE58</f>
        <v>60.102437883401088</v>
      </c>
      <c r="AF58" s="80">
        <f>[1]节奏总纲!AF58</f>
        <v>62.925786777239075</v>
      </c>
      <c r="AG58" s="80">
        <f>[1]节奏总纲!AG58</f>
        <v>67.36285691246691</v>
      </c>
      <c r="AH58" s="80">
        <f>[1]节奏总纲!AH58</f>
        <v>75.829988076574182</v>
      </c>
      <c r="AL58" s="93">
        <f>[1]节奏总纲!AL58</f>
        <v>55</v>
      </c>
      <c r="AM58" s="93">
        <f>[1]节奏总纲!AM58</f>
        <v>1228.2</v>
      </c>
      <c r="AN58" s="93">
        <f>[1]节奏总纲!AN58</f>
        <v>982.56000000000006</v>
      </c>
      <c r="AO58" s="93">
        <f>[1]节奏总纲!AO58</f>
        <v>736.92</v>
      </c>
      <c r="AP58" s="93">
        <f>[1]节奏总纲!AP58</f>
        <v>491.28000000000003</v>
      </c>
      <c r="AQ58" s="93">
        <f>[1]节奏总纲!AQ58</f>
        <v>245.64000000000001</v>
      </c>
      <c r="AS58" s="93">
        <f>[1]节奏总纲!AS58</f>
        <v>55</v>
      </c>
      <c r="AT58" s="93">
        <f>[1]节奏总纲!AT58</f>
        <v>167.97690558987483</v>
      </c>
      <c r="AU58" s="93">
        <f>[1]节奏总纲!AU58</f>
        <v>134.38152447189987</v>
      </c>
      <c r="AV58" s="93">
        <f>[1]节奏总纲!AV58</f>
        <v>100.7861433539249</v>
      </c>
      <c r="AW58" s="93">
        <f>[1]节奏总纲!AW58</f>
        <v>67.190762235949933</v>
      </c>
      <c r="AX58" s="93">
        <f>[1]节奏总纲!AX58</f>
        <v>33.595381117974966</v>
      </c>
      <c r="AZ58" s="80">
        <f>[1]节奏总纲!AZ58</f>
        <v>55</v>
      </c>
      <c r="BA58" s="80">
        <f>[1]节奏总纲!BA58</f>
        <v>34.09469189131628</v>
      </c>
      <c r="BB58" s="80">
        <f>[1]节奏总纲!BB58</f>
        <v>35.512351993284277</v>
      </c>
      <c r="BC58" s="80">
        <f>[1]节奏总纲!BC58</f>
        <v>37.438462561985709</v>
      </c>
      <c r="BD58" s="80">
        <f>[1]节奏总纲!BD58</f>
        <v>40.168994574261895</v>
      </c>
      <c r="BE58" s="80">
        <f>[1]节奏总纲!BE58</f>
        <v>44.843574549861387</v>
      </c>
      <c r="BI58" s="80">
        <f>[1]节奏总纲!BI58</f>
        <v>55</v>
      </c>
      <c r="BJ58" s="80">
        <f>[1]节奏总纲!BJ58</f>
        <v>2.6666666666666674</v>
      </c>
      <c r="BK58" s="80">
        <f>[1]节奏总纲!BK58</f>
        <v>2.7200000000000006</v>
      </c>
      <c r="BL58" s="80">
        <f>[1]节奏总纲!BL58</f>
        <v>2.8266666666666675</v>
      </c>
      <c r="BM58" s="80">
        <f>[1]节奏总纲!BM58</f>
        <v>3.0400000000000005</v>
      </c>
      <c r="BN58" s="80">
        <f>[1]节奏总纲!BN58</f>
        <v>3.7333333333333343</v>
      </c>
      <c r="BP58" s="93">
        <f>[1]节奏总纲!BP58</f>
        <v>55</v>
      </c>
      <c r="BQ58" s="93">
        <f>[1]节奏总纲!BQ58</f>
        <v>102.62698291511826</v>
      </c>
      <c r="BR58" s="93">
        <f>[1]节奏总纲!BR58</f>
        <v>101.66440447183813</v>
      </c>
      <c r="BS58" s="93">
        <f>[1]节奏总纲!BS58</f>
        <v>100.60725280488786</v>
      </c>
      <c r="BT58" s="93">
        <f>[1]节奏总纲!BT58</f>
        <v>99.483765111599226</v>
      </c>
      <c r="BU58" s="93">
        <f>[1]节奏总纲!BU58</f>
        <v>98.310763326884512</v>
      </c>
      <c r="BW58" s="80">
        <f>[1]节奏总纲!BW58</f>
        <v>55</v>
      </c>
      <c r="BX58" s="80">
        <f>[1]节奏总纲!BX58</f>
        <v>32.733609014843147</v>
      </c>
      <c r="BY58" s="80">
        <f>[1]节奏总纲!BY58</f>
        <v>33.259468274083204</v>
      </c>
      <c r="BZ58" s="80">
        <f>[1]节奏总纲!BZ58</f>
        <v>33.828861415776679</v>
      </c>
      <c r="CA58" s="80">
        <f>[1]节奏总纲!CA58</f>
        <v>34.436170958710932</v>
      </c>
      <c r="CB58" s="80">
        <f>[1]节奏总纲!CB58</f>
        <v>35.119323824093144</v>
      </c>
      <c r="CC58" s="80">
        <f>[1]节奏总纲!CC58</f>
        <v>35.119323824093144</v>
      </c>
    </row>
    <row r="59" spans="6:81" x14ac:dyDescent="0.15">
      <c r="F59" s="14">
        <v>57</v>
      </c>
      <c r="G59" s="80">
        <f>[1]节奏总纲!G59</f>
        <v>50.984153366799077</v>
      </c>
      <c r="I59" s="93">
        <f>[1]节奏总纲!I59</f>
        <v>57</v>
      </c>
      <c r="J59" s="93">
        <f>[1]节奏总纲!J59</f>
        <v>1647.8248427703616</v>
      </c>
      <c r="K59" s="93">
        <f>[1]节奏总纲!K59</f>
        <v>1.22</v>
      </c>
      <c r="N59" s="73">
        <f>[1]节奏总纲!$N59</f>
        <v>66</v>
      </c>
      <c r="O59" s="80">
        <f>[1]节奏总纲!O59</f>
        <v>56</v>
      </c>
      <c r="P59" s="80">
        <f>[1]节奏总纲!P59</f>
        <v>47.502930128332721</v>
      </c>
      <c r="Q59" s="80">
        <f>[1]节奏总纲!Q59</f>
        <v>41.275295988508304</v>
      </c>
      <c r="R59" s="80">
        <f>[1]节奏总纲!R59</f>
        <v>33.888590353552566</v>
      </c>
      <c r="S59" s="80">
        <f>[1]节奏总纲!S59</f>
        <v>24.910536559297679</v>
      </c>
      <c r="T59" s="80">
        <f>[1]节奏总纲!T59</f>
        <v>13.837603546383322</v>
      </c>
      <c r="V59" s="80">
        <f>[1]节奏总纲!V59</f>
        <v>56</v>
      </c>
      <c r="W59" s="80">
        <f>[1]节奏总纲!W59</f>
        <v>3.2480961323936768</v>
      </c>
      <c r="X59" s="80">
        <f>[1]节奏总纲!X59</f>
        <v>2.7426120282441744</v>
      </c>
      <c r="Y59" s="80">
        <f>[1]节奏总纲!Y59</f>
        <v>2.24638404645615</v>
      </c>
      <c r="Z59" s="80">
        <f>[1]节奏总纲!Z59</f>
        <v>1.6280683940341483</v>
      </c>
      <c r="AA59" s="80">
        <f>[1]节奏总纲!AA59</f>
        <v>0.89306460257115283</v>
      </c>
      <c r="AC59" s="80">
        <f>[1]节奏总纲!AC59</f>
        <v>56</v>
      </c>
      <c r="AD59" s="80">
        <f>[1]节奏总纲!AD59</f>
        <v>58.321281314909029</v>
      </c>
      <c r="AE59" s="80">
        <f>[1]节奏总纲!AE59</f>
        <v>60.351982057337977</v>
      </c>
      <c r="AF59" s="80">
        <f>[1]节奏总纲!AF59</f>
        <v>63.17626763611517</v>
      </c>
      <c r="AG59" s="80">
        <f>[1]节奏总纲!AG59</f>
        <v>67.626924568999456</v>
      </c>
      <c r="AH59" s="80">
        <f>[1]节奏总纲!AH59</f>
        <v>76.086647524934079</v>
      </c>
      <c r="AL59" s="93">
        <f>[1]节奏总纲!AL59</f>
        <v>56</v>
      </c>
      <c r="AM59" s="93">
        <f>[1]节奏总纲!AM59</f>
        <v>1422.6782097755249</v>
      </c>
      <c r="AN59" s="93">
        <f>[1]节奏总纲!AN59</f>
        <v>1138.14256782042</v>
      </c>
      <c r="AO59" s="93">
        <f>[1]节奏总纲!AO59</f>
        <v>853.60692586531491</v>
      </c>
      <c r="AP59" s="93">
        <f>[1]节奏总纲!AP59</f>
        <v>569.07128391021001</v>
      </c>
      <c r="AQ59" s="93">
        <f>[1]节奏总纲!AQ59</f>
        <v>284.53564195510501</v>
      </c>
      <c r="AS59" s="93">
        <f>[1]节奏总纲!AS59</f>
        <v>56</v>
      </c>
      <c r="AT59" s="93">
        <f>[1]节奏总纲!AT59</f>
        <v>194.47820977552487</v>
      </c>
      <c r="AU59" s="93">
        <f>[1]节奏总纲!AU59</f>
        <v>155.58256782041997</v>
      </c>
      <c r="AV59" s="93">
        <f>[1]节奏总纲!AV59</f>
        <v>116.68692586531495</v>
      </c>
      <c r="AW59" s="93">
        <f>[1]节奏总纲!AW59</f>
        <v>77.791283910209984</v>
      </c>
      <c r="AX59" s="93">
        <f>[1]节奏总纲!AX59</f>
        <v>38.895641955104992</v>
      </c>
      <c r="AZ59" s="80">
        <f>[1]节奏总纲!AZ59</f>
        <v>56</v>
      </c>
      <c r="BA59" s="80">
        <f>[1]节奏总纲!BA59</f>
        <v>34.201198727632011</v>
      </c>
      <c r="BB59" s="80">
        <f>[1]节奏总纲!BB59</f>
        <v>35.634340563113874</v>
      </c>
      <c r="BC59" s="80">
        <f>[1]节奏总纲!BC59</f>
        <v>37.55946735008159</v>
      </c>
      <c r="BD59" s="80">
        <f>[1]节奏总纲!BD59</f>
        <v>40.28554255651148</v>
      </c>
      <c r="BE59" s="80">
        <f>[1]节奏总纲!BE59</f>
        <v>44.972851781380903</v>
      </c>
      <c r="BI59" s="80">
        <f>[1]节奏总纲!BI59</f>
        <v>56</v>
      </c>
      <c r="BJ59" s="80">
        <f>[1]节奏总纲!BJ59</f>
        <v>2.7000000000000006</v>
      </c>
      <c r="BK59" s="80">
        <f>[1]节奏总纲!BK59</f>
        <v>2.7540000000000009</v>
      </c>
      <c r="BL59" s="80">
        <f>[1]节奏总纲!BL59</f>
        <v>2.862000000000001</v>
      </c>
      <c r="BM59" s="80">
        <f>[1]节奏总纲!BM59</f>
        <v>3.0780000000000003</v>
      </c>
      <c r="BN59" s="80">
        <f>[1]节奏总纲!BN59</f>
        <v>3.7800000000000007</v>
      </c>
      <c r="BP59" s="93">
        <f>[1]节奏总纲!BP59</f>
        <v>56</v>
      </c>
      <c r="BQ59" s="93">
        <f>[1]节奏总纲!BQ59</f>
        <v>104.74760945904168</v>
      </c>
      <c r="BR59" s="93">
        <f>[1]节奏总纲!BR59</f>
        <v>103.84584403707146</v>
      </c>
      <c r="BS59" s="93">
        <f>[1]节奏总纲!BS59</f>
        <v>102.87304999582264</v>
      </c>
      <c r="BT59" s="93">
        <f>[1]节奏总纲!BT59</f>
        <v>101.77643478877198</v>
      </c>
      <c r="BU59" s="93">
        <f>[1]节奏总纲!BU59</f>
        <v>100.55760200291321</v>
      </c>
      <c r="BW59" s="80">
        <f>[1]节奏总纲!BW59</f>
        <v>56</v>
      </c>
      <c r="BX59" s="80">
        <f>[1]节奏总纲!BX59</f>
        <v>33.176892907302189</v>
      </c>
      <c r="BY59" s="80">
        <f>[1]节奏总纲!BY59</f>
        <v>33.68650047037341</v>
      </c>
      <c r="BZ59" s="80">
        <f>[1]节奏总纲!BZ59</f>
        <v>34.252426803545553</v>
      </c>
      <c r="CA59" s="80">
        <f>[1]节奏总纲!CA59</f>
        <v>34.869671993596455</v>
      </c>
      <c r="CB59" s="80">
        <f>[1]节奏总纲!CB59</f>
        <v>35.555098518625485</v>
      </c>
      <c r="CC59" s="80">
        <f>[1]节奏总纲!CC59</f>
        <v>35.555098518625485</v>
      </c>
    </row>
    <row r="60" spans="6:81" x14ac:dyDescent="0.15">
      <c r="F60" s="14">
        <v>58</v>
      </c>
      <c r="G60" s="80">
        <f>[1]节奏总纲!G60</f>
        <v>54.715236050951923</v>
      </c>
      <c r="I60" s="93">
        <f>[1]节奏总纲!I60</f>
        <v>58</v>
      </c>
      <c r="J60" s="93">
        <f>[1]节奏总纲!J60</f>
        <v>1908.4603298511749</v>
      </c>
      <c r="K60" s="93">
        <f>[1]节奏总纲!K60</f>
        <v>1.23</v>
      </c>
      <c r="N60" s="73">
        <f>[1]节奏总纲!$N60</f>
        <v>67</v>
      </c>
      <c r="O60" s="80">
        <f>[1]节奏总纲!O60</f>
        <v>57</v>
      </c>
      <c r="P60" s="80">
        <f>[1]节奏总纲!P60</f>
        <v>50.984153366799077</v>
      </c>
      <c r="Q60" s="80">
        <f>[1]节奏总纲!Q60</f>
        <v>44.310327691085078</v>
      </c>
      <c r="R60" s="80">
        <f>[1]节奏总纲!R60</f>
        <v>36.316012443170983</v>
      </c>
      <c r="S60" s="80">
        <f>[1]节奏总纲!S60</f>
        <v>26.664712210835919</v>
      </c>
      <c r="T60" s="80">
        <f>[1]节奏总纲!T60</f>
        <v>14.815994968391813</v>
      </c>
      <c r="V60" s="80">
        <f>[1]节奏总纲!V60</f>
        <v>57</v>
      </c>
      <c r="W60" s="80">
        <f>[1]节奏总纲!W60</f>
        <v>3.481223238466356</v>
      </c>
      <c r="X60" s="80">
        <f>[1]节奏总纲!X60</f>
        <v>3.0350317025767737</v>
      </c>
      <c r="Y60" s="80">
        <f>[1]节奏总纲!Y60</f>
        <v>2.4274220896184175</v>
      </c>
      <c r="Z60" s="80">
        <f>[1]节奏总纲!Z60</f>
        <v>1.7541756515382403</v>
      </c>
      <c r="AA60" s="80">
        <f>[1]节奏总纲!AA60</f>
        <v>0.97839142200849061</v>
      </c>
      <c r="AC60" s="80">
        <f>[1]节奏总纲!AC60</f>
        <v>57</v>
      </c>
      <c r="AD60" s="80">
        <f>[1]节奏总纲!AD60</f>
        <v>58.571351621712921</v>
      </c>
      <c r="AE60" s="80">
        <f>[1]节奏总纲!AE60</f>
        <v>60.60152623127486</v>
      </c>
      <c r="AF60" s="80">
        <f>[1]节奏总纲!AF60</f>
        <v>63.421042351541736</v>
      </c>
      <c r="AG60" s="80">
        <f>[1]节奏总纲!AG60</f>
        <v>67.890992225532017</v>
      </c>
      <c r="AH60" s="80">
        <f>[1]节奏总纲!AH60</f>
        <v>76.344973133357612</v>
      </c>
      <c r="AL60" s="93">
        <f>[1]节奏总纲!AL60</f>
        <v>57</v>
      </c>
      <c r="AM60" s="93">
        <f>[1]节奏总纲!AM60</f>
        <v>1647.8248427703616</v>
      </c>
      <c r="AN60" s="93">
        <f>[1]节奏总纲!AN60</f>
        <v>1318.2598742162893</v>
      </c>
      <c r="AO60" s="93">
        <f>[1]节奏总纲!AO60</f>
        <v>988.69490566221691</v>
      </c>
      <c r="AP60" s="93">
        <f>[1]节奏总纲!AP60</f>
        <v>659.12993710814465</v>
      </c>
      <c r="AQ60" s="93">
        <f>[1]节奏总纲!AQ60</f>
        <v>329.56496855407232</v>
      </c>
      <c r="AS60" s="93">
        <f>[1]节奏总纲!AS60</f>
        <v>57</v>
      </c>
      <c r="AT60" s="93">
        <f>[1]节奏总纲!AT60</f>
        <v>225.14663299483664</v>
      </c>
      <c r="AU60" s="93">
        <f>[1]节奏总纲!AU60</f>
        <v>180.11730639586926</v>
      </c>
      <c r="AV60" s="93">
        <f>[1]节奏总纲!AV60</f>
        <v>135.087979796902</v>
      </c>
      <c r="AW60" s="93">
        <f>[1]节奏总纲!AW60</f>
        <v>90.058653197934632</v>
      </c>
      <c r="AX60" s="93">
        <f>[1]节奏总纲!AX60</f>
        <v>45.029326598967316</v>
      </c>
      <c r="AZ60" s="80">
        <f>[1]节奏总纲!AZ60</f>
        <v>57</v>
      </c>
      <c r="BA60" s="80">
        <f>[1]节奏总纲!BA60</f>
        <v>34.307705563947749</v>
      </c>
      <c r="BB60" s="80">
        <f>[1]节奏总纲!BB60</f>
        <v>35.756329132943463</v>
      </c>
      <c r="BC60" s="80">
        <f>[1]节奏总纲!BC60</f>
        <v>37.680472138177478</v>
      </c>
      <c r="BD60" s="80">
        <f>[1]节奏总纲!BD60</f>
        <v>40.402090538761065</v>
      </c>
      <c r="BE60" s="80">
        <f>[1]节奏总纲!BE60</f>
        <v>45.088151688727308</v>
      </c>
      <c r="BI60" s="80">
        <f>[1]节奏总纲!BI60</f>
        <v>57</v>
      </c>
      <c r="BJ60" s="80">
        <f>[1]节奏总纲!BJ60</f>
        <v>2.7333333333333338</v>
      </c>
      <c r="BK60" s="80">
        <f>[1]节奏总纲!BK60</f>
        <v>2.7880000000000007</v>
      </c>
      <c r="BL60" s="80">
        <f>[1]节奏总纲!BL60</f>
        <v>2.897333333333334</v>
      </c>
      <c r="BM60" s="80">
        <f>[1]节奏总纲!BM60</f>
        <v>3.1160000000000001</v>
      </c>
      <c r="BN60" s="80">
        <f>[1]节奏总纲!BN60</f>
        <v>3.8266666666666671</v>
      </c>
      <c r="BP60" s="93">
        <f>[1]节奏总纲!BP60</f>
        <v>57</v>
      </c>
      <c r="BQ60" s="93">
        <f>[1]节奏总纲!BQ60</f>
        <v>106.86832874572353</v>
      </c>
      <c r="BR60" s="93">
        <f>[1]节奏总纲!BR60</f>
        <v>105.93060744042049</v>
      </c>
      <c r="BS60" s="93">
        <f>[1]节奏总纲!BS60</f>
        <v>104.93404980561661</v>
      </c>
      <c r="BT60" s="93">
        <f>[1]节奏总纲!BT60</f>
        <v>103.88342588534262</v>
      </c>
      <c r="BU60" s="93">
        <f>[1]节奏总纲!BU60</f>
        <v>102.75450529975728</v>
      </c>
      <c r="BW60" s="80">
        <f>[1]节奏总纲!BW60</f>
        <v>57</v>
      </c>
      <c r="BX60" s="80">
        <f>[1]节奏总纲!BX60</f>
        <v>33.610521693288518</v>
      </c>
      <c r="BY60" s="80">
        <f>[1]节奏总纲!BY60</f>
        <v>34.136006917064577</v>
      </c>
      <c r="BZ60" s="80">
        <f>[1]节奏总纲!BZ60</f>
        <v>34.683321882159184</v>
      </c>
      <c r="CA60" s="80">
        <f>[1]节奏总纲!CA60</f>
        <v>35.308560867691789</v>
      </c>
      <c r="CB60" s="80">
        <f>[1]节奏总纲!CB60</f>
        <v>36.028038378653754</v>
      </c>
      <c r="CC60" s="80">
        <f>[1]节奏总纲!CC60</f>
        <v>36.028038378653754</v>
      </c>
    </row>
    <row r="61" spans="6:81" x14ac:dyDescent="0.15">
      <c r="F61" s="14">
        <v>59</v>
      </c>
      <c r="G61" s="80">
        <f>[1]节奏总纲!G61</f>
        <v>58.714111458355703</v>
      </c>
      <c r="I61" s="93">
        <f>[1]节奏总纲!I61</f>
        <v>59</v>
      </c>
      <c r="J61" s="93">
        <f>[1]节奏总纲!J61</f>
        <v>2210.1605665017755</v>
      </c>
      <c r="K61" s="93">
        <f>[1]节奏总纲!K61</f>
        <v>1.24</v>
      </c>
      <c r="N61" s="73">
        <f>[1]节奏总纲!$N61</f>
        <v>68</v>
      </c>
      <c r="O61" s="80">
        <f>[1]节奏总纲!O61</f>
        <v>58</v>
      </c>
      <c r="P61" s="80">
        <f>[1]节奏总纲!P61</f>
        <v>54.715236050951923</v>
      </c>
      <c r="Q61" s="80">
        <f>[1]节奏总纲!Q61</f>
        <v>47.459995750595695</v>
      </c>
      <c r="R61" s="80">
        <f>[1]节奏总纲!R61</f>
        <v>38.913475879437009</v>
      </c>
      <c r="S61" s="80">
        <f>[1]节奏总纲!S61</f>
        <v>28.572296265807093</v>
      </c>
      <c r="T61" s="80">
        <f>[1]节奏总纲!T61</f>
        <v>15.856475407565867</v>
      </c>
      <c r="V61" s="80">
        <f>[1]节奏总纲!V61</f>
        <v>58</v>
      </c>
      <c r="W61" s="80">
        <f>[1]节奏总纲!W61</f>
        <v>3.7310826841528453</v>
      </c>
      <c r="X61" s="80">
        <f>[1]节奏总纲!X61</f>
        <v>3.149668059510617</v>
      </c>
      <c r="Y61" s="80">
        <f>[1]节奏总纲!Y61</f>
        <v>2.5974634362660254</v>
      </c>
      <c r="Z61" s="80">
        <f>[1]节奏总纲!Z61</f>
        <v>1.9075840549711742</v>
      </c>
      <c r="AA61" s="80">
        <f>[1]节奏总纲!AA61</f>
        <v>1.0404804391740541</v>
      </c>
      <c r="AC61" s="80">
        <f>[1]节奏总纲!AC61</f>
        <v>58</v>
      </c>
      <c r="AD61" s="80">
        <f>[1]节奏总纲!AD61</f>
        <v>58.821421928516813</v>
      </c>
      <c r="AE61" s="80">
        <f>[1]节奏总纲!AE61</f>
        <v>60.851070405211743</v>
      </c>
      <c r="AF61" s="80">
        <f>[1]节奏总纲!AF61</f>
        <v>63.665817066968295</v>
      </c>
      <c r="AG61" s="80">
        <f>[1]节奏总纲!AG61</f>
        <v>68.142437172458173</v>
      </c>
      <c r="AH61" s="80">
        <f>[1]节奏总纲!AH61</f>
        <v>76.60329874178116</v>
      </c>
      <c r="AL61" s="93">
        <f>[1]节奏总纲!AL61</f>
        <v>58</v>
      </c>
      <c r="AM61" s="93">
        <f>[1]节奏总纲!AM61</f>
        <v>1908.4603298511749</v>
      </c>
      <c r="AN61" s="93">
        <f>[1]节奏总纲!AN61</f>
        <v>1526.7682638809401</v>
      </c>
      <c r="AO61" s="93">
        <f>[1]节奏总纲!AO61</f>
        <v>1145.0761979107049</v>
      </c>
      <c r="AP61" s="93">
        <f>[1]节奏总纲!AP61</f>
        <v>763.38413194047007</v>
      </c>
      <c r="AQ61" s="93">
        <f>[1]节奏总纲!AQ61</f>
        <v>381.69206597023503</v>
      </c>
      <c r="AS61" s="93">
        <f>[1]节奏总纲!AS61</f>
        <v>58</v>
      </c>
      <c r="AT61" s="93">
        <f>[1]节奏总纲!AT61</f>
        <v>260.63548708081339</v>
      </c>
      <c r="AU61" s="93">
        <f>[1]节奏总纲!AU61</f>
        <v>208.50838966465085</v>
      </c>
      <c r="AV61" s="93">
        <f>[1]节奏总纲!AV61</f>
        <v>156.38129224848797</v>
      </c>
      <c r="AW61" s="93">
        <f>[1]节奏总纲!AW61</f>
        <v>104.25419483232542</v>
      </c>
      <c r="AX61" s="93">
        <f>[1]节奏总纲!AX61</f>
        <v>52.127097416162712</v>
      </c>
      <c r="AZ61" s="80">
        <f>[1]节奏总纲!AZ61</f>
        <v>58</v>
      </c>
      <c r="BA61" s="80">
        <f>[1]节奏总纲!BA61</f>
        <v>34.41421240026348</v>
      </c>
      <c r="BB61" s="80">
        <f>[1]节奏总纲!BB61</f>
        <v>35.878317702773053</v>
      </c>
      <c r="BC61" s="80">
        <f>[1]节奏总纲!BC61</f>
        <v>37.801476926273359</v>
      </c>
      <c r="BD61" s="80">
        <f>[1]节奏总纲!BD61</f>
        <v>40.518638521010644</v>
      </c>
      <c r="BE61" s="80">
        <f>[1]节奏总纲!BE61</f>
        <v>45.199736104837825</v>
      </c>
      <c r="BI61" s="80">
        <f>[1]节奏总纲!BI61</f>
        <v>58</v>
      </c>
      <c r="BJ61" s="80">
        <f>[1]节奏总纲!BJ61</f>
        <v>2.7666666666666671</v>
      </c>
      <c r="BK61" s="80">
        <f>[1]节奏总纲!BK61</f>
        <v>2.8220000000000005</v>
      </c>
      <c r="BL61" s="80">
        <f>[1]节奏总纲!BL61</f>
        <v>2.9326666666666674</v>
      </c>
      <c r="BM61" s="80">
        <f>[1]节奏总纲!BM61</f>
        <v>3.1540000000000004</v>
      </c>
      <c r="BN61" s="80">
        <f>[1]节奏总纲!BN61</f>
        <v>3.8733333333333335</v>
      </c>
      <c r="BP61" s="93">
        <f>[1]节奏总纲!BP61</f>
        <v>58</v>
      </c>
      <c r="BQ61" s="93">
        <f>[1]节奏总纲!BQ61</f>
        <v>108.98912790570419</v>
      </c>
      <c r="BR61" s="93">
        <f>[1]节奏总纲!BR61</f>
        <v>108.0472575629672</v>
      </c>
      <c r="BS61" s="93">
        <f>[1]节奏总纲!BS61</f>
        <v>107.02811391615536</v>
      </c>
      <c r="BT61" s="93">
        <f>[1]节奏总纲!BT61</f>
        <v>105.96785431358371</v>
      </c>
      <c r="BU61" s="93">
        <f>[1]节奏总纲!BU61</f>
        <v>104.81855388022134</v>
      </c>
      <c r="BW61" s="80">
        <f>[1]节奏总纲!BW61</f>
        <v>58</v>
      </c>
      <c r="BX61" s="80">
        <f>[1]节奏总纲!BX61</f>
        <v>34.064362584006396</v>
      </c>
      <c r="BY61" s="80">
        <f>[1]节奏总纲!BY61</f>
        <v>34.555333392643561</v>
      </c>
      <c r="BZ61" s="80">
        <f>[1]节奏总纲!BZ61</f>
        <v>35.132313012164516</v>
      </c>
      <c r="CA61" s="80">
        <f>[1]节奏总纲!CA61</f>
        <v>35.773967769083114</v>
      </c>
      <c r="CB61" s="80">
        <f>[1]节奏总纲!CB61</f>
        <v>36.465928362136154</v>
      </c>
      <c r="CC61" s="80">
        <f>[1]节奏总纲!CC61</f>
        <v>36.465928362136154</v>
      </c>
    </row>
    <row r="62" spans="6:81" x14ac:dyDescent="0.15">
      <c r="F62" s="14">
        <v>60</v>
      </c>
      <c r="G62" s="80">
        <f>[1]节奏总纲!G62</f>
        <v>63</v>
      </c>
      <c r="I62" s="93">
        <f>[1]节奏总纲!I62</f>
        <v>60</v>
      </c>
      <c r="J62" s="93">
        <f>[1]节奏总纲!J62</f>
        <v>2559.375</v>
      </c>
      <c r="K62" s="93">
        <f>[1]节奏总纲!K62</f>
        <v>1.25</v>
      </c>
      <c r="N62" s="73">
        <f>[1]节奏总纲!$N62</f>
        <v>69</v>
      </c>
      <c r="O62" s="80">
        <f>[1]节奏总纲!O62</f>
        <v>59</v>
      </c>
      <c r="P62" s="80">
        <f>[1]节奏总纲!P62</f>
        <v>58.714111458355703</v>
      </c>
      <c r="Q62" s="80">
        <f>[1]节奏总纲!Q62</f>
        <v>50.940363101269412</v>
      </c>
      <c r="R62" s="80">
        <f>[1]节奏总纲!R62</f>
        <v>41.728119013453394</v>
      </c>
      <c r="S62" s="80">
        <f>[1]节奏总纲!S62</f>
        <v>30.607666303240826</v>
      </c>
      <c r="T62" s="80">
        <f>[1]节奏总纲!T62</f>
        <v>17.003606678339814</v>
      </c>
      <c r="V62" s="80">
        <f>[1]节奏总纲!V62</f>
        <v>59</v>
      </c>
      <c r="W62" s="80">
        <f>[1]节奏总纲!W62</f>
        <v>3.99887540740378</v>
      </c>
      <c r="X62" s="80">
        <f>[1]节奏总纲!X62</f>
        <v>3.4803673506737169</v>
      </c>
      <c r="Y62" s="80">
        <f>[1]节奏总纲!Y62</f>
        <v>2.8146431340163858</v>
      </c>
      <c r="Z62" s="80">
        <f>[1]节奏总纲!Z62</f>
        <v>2.0353700374337329</v>
      </c>
      <c r="AA62" s="80">
        <f>[1]节奏总纲!AA62</f>
        <v>1.1471312707739472</v>
      </c>
      <c r="AC62" s="80">
        <f>[1]节奏总纲!AC62</f>
        <v>59</v>
      </c>
      <c r="AD62" s="80">
        <f>[1]节奏总纲!AD62</f>
        <v>59.066704614192936</v>
      </c>
      <c r="AE62" s="80">
        <f>[1]节奏总纲!AE62</f>
        <v>61.094954819415335</v>
      </c>
      <c r="AF62" s="80">
        <f>[1]节奏总纲!AF62</f>
        <v>63.91059178239486</v>
      </c>
      <c r="AG62" s="80">
        <f>[1]节奏总纲!AG62</f>
        <v>68.385008299388929</v>
      </c>
      <c r="AH62" s="80">
        <f>[1]节奏总纲!AH62</f>
        <v>76.861624350204693</v>
      </c>
      <c r="AL62" s="93">
        <f>[1]节奏总纲!AL62</f>
        <v>59</v>
      </c>
      <c r="AM62" s="93">
        <f>[1]节奏总纲!AM62</f>
        <v>2210.1605665017755</v>
      </c>
      <c r="AN62" s="93">
        <f>[1]节奏总纲!AN62</f>
        <v>1768.1284532014206</v>
      </c>
      <c r="AO62" s="93">
        <f>[1]节奏总纲!AO62</f>
        <v>1326.0963399010652</v>
      </c>
      <c r="AP62" s="93">
        <f>[1]节奏总纲!AP62</f>
        <v>884.0642266007103</v>
      </c>
      <c r="AQ62" s="93">
        <f>[1]节奏总纲!AQ62</f>
        <v>442.03211330035515</v>
      </c>
      <c r="AS62" s="93">
        <f>[1]节奏总纲!AS62</f>
        <v>59</v>
      </c>
      <c r="AT62" s="93">
        <f>[1]节奏总纲!AT62</f>
        <v>301.70023665060057</v>
      </c>
      <c r="AU62" s="93">
        <f>[1]节奏总纲!AU62</f>
        <v>241.36018932048046</v>
      </c>
      <c r="AV62" s="93">
        <f>[1]节奏总纲!AV62</f>
        <v>181.02014199036034</v>
      </c>
      <c r="AW62" s="93">
        <f>[1]节奏总纲!AW62</f>
        <v>120.68009466024023</v>
      </c>
      <c r="AX62" s="93">
        <f>[1]节奏总纲!AX62</f>
        <v>60.340047330120115</v>
      </c>
      <c r="AZ62" s="80">
        <f>[1]节奏总纲!AZ62</f>
        <v>59</v>
      </c>
      <c r="BA62" s="80">
        <f>[1]节奏总纲!BA62</f>
        <v>34.520719236579211</v>
      </c>
      <c r="BB62" s="80">
        <f>[1]节奏总纲!BB62</f>
        <v>36.000264155774609</v>
      </c>
      <c r="BC62" s="80">
        <f>[1]节奏总纲!BC62</f>
        <v>37.922481714369241</v>
      </c>
      <c r="BD62" s="80">
        <f>[1]节奏总纲!BD62</f>
        <v>40.635186503260229</v>
      </c>
      <c r="BE62" s="80">
        <f>[1]节奏总纲!BE62</f>
        <v>45.31132052094835</v>
      </c>
      <c r="BI62" s="80">
        <f>[1]节奏总纲!BI62</f>
        <v>59</v>
      </c>
      <c r="BJ62" s="80">
        <f>[1]节奏总纲!BJ62</f>
        <v>2.8000000000000003</v>
      </c>
      <c r="BK62" s="80">
        <f>[1]节奏总纲!BK62</f>
        <v>2.8560000000000003</v>
      </c>
      <c r="BL62" s="80">
        <f>[1]节奏总纲!BL62</f>
        <v>2.9680000000000004</v>
      </c>
      <c r="BM62" s="80">
        <f>[1]节奏总纲!BM62</f>
        <v>3.1920000000000002</v>
      </c>
      <c r="BN62" s="80">
        <f>[1]节奏总纲!BN62</f>
        <v>3.92</v>
      </c>
      <c r="BP62" s="93">
        <f>[1]节奏总纲!BP62</f>
        <v>59</v>
      </c>
      <c r="BQ62" s="93">
        <f>[1]节奏总纲!BQ62</f>
        <v>111.10262975447033</v>
      </c>
      <c r="BR62" s="93">
        <f>[1]节奏总纲!BR62</f>
        <v>110.21451237720193</v>
      </c>
      <c r="BS62" s="93">
        <f>[1]节奏总纲!BS62</f>
        <v>109.27257347098015</v>
      </c>
      <c r="BT62" s="93">
        <f>[1]节奏总纲!BT62</f>
        <v>108.22052505368504</v>
      </c>
      <c r="BU62" s="93">
        <f>[1]节奏总纲!BU62</f>
        <v>107.06999677482624</v>
      </c>
      <c r="BW62" s="80">
        <f>[1]节奏总纲!BW62</f>
        <v>59</v>
      </c>
      <c r="BX62" s="80">
        <f>[1]节奏总纲!BX62</f>
        <v>34.490270152469755</v>
      </c>
      <c r="BY62" s="80">
        <f>[1]节奏总纲!BY62</f>
        <v>35.017122693980703</v>
      </c>
      <c r="BZ62" s="80">
        <f>[1]节奏总纲!BZ62</f>
        <v>35.590118732830298</v>
      </c>
      <c r="CA62" s="80">
        <f>[1]节奏总纲!CA62</f>
        <v>36.233346855347108</v>
      </c>
      <c r="CB62" s="80">
        <f>[1]节奏总纲!CB62</f>
        <v>36.948702736645387</v>
      </c>
      <c r="CC62" s="80">
        <f>[1]节奏总纲!CC62</f>
        <v>36.948702736645387</v>
      </c>
    </row>
    <row r="63" spans="6:81" x14ac:dyDescent="0.15">
      <c r="F63" s="14">
        <v>61</v>
      </c>
      <c r="G63" s="80">
        <f>[1]节奏总纲!G63</f>
        <v>67.593501602322732</v>
      </c>
      <c r="I63" s="93">
        <f>[1]节奏总纲!I63</f>
        <v>61</v>
      </c>
      <c r="J63" s="93">
        <f>[1]节奏总纲!J63</f>
        <v>2963.5631311027469</v>
      </c>
      <c r="K63" s="93">
        <f>[1]节奏总纲!K63</f>
        <v>1.26</v>
      </c>
      <c r="N63" s="73">
        <f>[1]节奏总纲!$N63</f>
        <v>70</v>
      </c>
      <c r="O63" s="80">
        <f>[1]节奏总纲!O63</f>
        <v>60</v>
      </c>
      <c r="P63" s="80">
        <f>[1]节奏总纲!P63</f>
        <v>63</v>
      </c>
      <c r="Q63" s="80">
        <f>[1]节奏总纲!Q63</f>
        <v>54.589500000000001</v>
      </c>
      <c r="R63" s="80">
        <f>[1]节奏总纲!R63</f>
        <v>44.717399999999998</v>
      </c>
      <c r="S63" s="80">
        <f>[1]节奏总纲!S63</f>
        <v>32.810400000000001</v>
      </c>
      <c r="T63" s="80">
        <f>[1]节奏总纲!T63</f>
        <v>18.276300000000003</v>
      </c>
      <c r="V63" s="80">
        <f>[1]节奏总纲!V63</f>
        <v>60</v>
      </c>
      <c r="W63" s="80">
        <f>[1]节奏总纲!W63</f>
        <v>4.2858885416442973</v>
      </c>
      <c r="X63" s="80">
        <f>[1]节奏总纲!X63</f>
        <v>3.649136898730589</v>
      </c>
      <c r="Y63" s="80">
        <f>[1]节奏总纲!Y63</f>
        <v>2.9892809865466035</v>
      </c>
      <c r="Z63" s="80">
        <f>[1]节奏总纲!Z63</f>
        <v>2.2027336967591751</v>
      </c>
      <c r="AA63" s="80">
        <f>[1]节奏总纲!AA63</f>
        <v>1.2726933216601886</v>
      </c>
      <c r="AC63" s="80">
        <f>[1]节奏总纲!AC63</f>
        <v>60</v>
      </c>
      <c r="AD63" s="80">
        <f>[1]节奏总纲!AD63</f>
        <v>59.300028460644697</v>
      </c>
      <c r="AE63" s="80">
        <f>[1]节奏总纲!AE63</f>
        <v>61.330461663183208</v>
      </c>
      <c r="AF63" s="80">
        <f>[1]节奏总纲!AF63</f>
        <v>64.14304723627319</v>
      </c>
      <c r="AG63" s="80">
        <f>[1]节奏总纲!AG63</f>
        <v>68.627579426319684</v>
      </c>
      <c r="AH63" s="80">
        <f>[1]节奏总纲!AH63</f>
        <v>77.112805903056142</v>
      </c>
      <c r="AL63" s="93">
        <f>[1]节奏总纲!AL63</f>
        <v>60</v>
      </c>
      <c r="AM63" s="93">
        <f>[1]节奏总纲!AM63</f>
        <v>2559.375</v>
      </c>
      <c r="AN63" s="93">
        <f>[1]节奏总纲!AN63</f>
        <v>2047.5</v>
      </c>
      <c r="AO63" s="93">
        <f>[1]节奏总纲!AO63</f>
        <v>1535.625</v>
      </c>
      <c r="AP63" s="93">
        <f>[1]节奏总纲!AP63</f>
        <v>1023.75</v>
      </c>
      <c r="AQ63" s="93">
        <f>[1]节奏总纲!AQ63</f>
        <v>511.875</v>
      </c>
      <c r="AS63" s="93">
        <f>[1]节奏总纲!AS63</f>
        <v>60</v>
      </c>
      <c r="AT63" s="93">
        <f>[1]节奏总纲!AT63</f>
        <v>349.21443349822448</v>
      </c>
      <c r="AU63" s="93">
        <f>[1]节奏总纲!AU63</f>
        <v>279.3715467985794</v>
      </c>
      <c r="AV63" s="93">
        <f>[1]节奏总纲!AV63</f>
        <v>209.52866009893478</v>
      </c>
      <c r="AW63" s="93">
        <f>[1]节奏总纲!AW63</f>
        <v>139.6857733992897</v>
      </c>
      <c r="AX63" s="93">
        <f>[1]节奏总纲!AX63</f>
        <v>69.842886699644851</v>
      </c>
      <c r="AZ63" s="80">
        <f>[1]节奏总纲!AZ63</f>
        <v>60</v>
      </c>
      <c r="BA63" s="80">
        <f>[1]节奏总纲!BA63</f>
        <v>34.627226072894942</v>
      </c>
      <c r="BB63" s="80">
        <f>[1]节奏总纲!BB63</f>
        <v>36.105477566569242</v>
      </c>
      <c r="BC63" s="80">
        <f>[1]节奏总纲!BC63</f>
        <v>38.037513426486328</v>
      </c>
      <c r="BD63" s="80">
        <f>[1]节奏总纲!BD63</f>
        <v>40.751734485509814</v>
      </c>
      <c r="BE63" s="80">
        <f>[1]节奏总纲!BE63</f>
        <v>45.422904937058867</v>
      </c>
      <c r="BI63" s="80">
        <f>[1]节奏总纲!BI63</f>
        <v>60</v>
      </c>
      <c r="BJ63" s="80">
        <f>[1]节奏总纲!BJ63</f>
        <v>2.8333333333333335</v>
      </c>
      <c r="BK63" s="80">
        <f>[1]节奏总纲!BK63</f>
        <v>2.89</v>
      </c>
      <c r="BL63" s="80">
        <f>[1]节奏总纲!BL63</f>
        <v>3.0033333333333339</v>
      </c>
      <c r="BM63" s="80">
        <f>[1]节奏总纲!BM63</f>
        <v>3.23</v>
      </c>
      <c r="BN63" s="80">
        <f>[1]节奏总纲!BN63</f>
        <v>3.9666666666666668</v>
      </c>
      <c r="BP63" s="93">
        <f>[1]节奏总纲!BP63</f>
        <v>60</v>
      </c>
      <c r="BQ63" s="93">
        <f>[1]节奏总纲!BQ63</f>
        <v>113.21545878873063</v>
      </c>
      <c r="BR63" s="93">
        <f>[1]节奏总纲!BR63</f>
        <v>112.29436348352795</v>
      </c>
      <c r="BS63" s="93">
        <f>[1]节奏总纲!BS63</f>
        <v>111.32275250484524</v>
      </c>
      <c r="BT63" s="93">
        <f>[1]节奏总纲!BT63</f>
        <v>110.31228664456765</v>
      </c>
      <c r="BU63" s="93">
        <f>[1]节奏总纲!BU63</f>
        <v>109.23106258673216</v>
      </c>
      <c r="BW63" s="80">
        <f>[1]节奏总纲!BW63</f>
        <v>60</v>
      </c>
      <c r="BX63" s="80">
        <f>[1]节奏总纲!BX63</f>
        <v>34.946746581842135</v>
      </c>
      <c r="BY63" s="80">
        <f>[1]节奏总纲!BY63</f>
        <v>35.462275685369235</v>
      </c>
      <c r="BZ63" s="80">
        <f>[1]节奏总纲!BZ63</f>
        <v>36.065833153381824</v>
      </c>
      <c r="CA63" s="80">
        <f>[1]节奏总纲!CA63</f>
        <v>36.696861105963713</v>
      </c>
      <c r="CB63" s="80">
        <f>[1]节奏总纲!CB63</f>
        <v>37.417758642742506</v>
      </c>
      <c r="CC63" s="80">
        <f>[1]节奏总纲!CC63</f>
        <v>37.417758642742506</v>
      </c>
    </row>
    <row r="64" spans="6:81" x14ac:dyDescent="0.15">
      <c r="F64" s="14">
        <v>62</v>
      </c>
      <c r="G64" s="80">
        <f>[1]节奏总纲!G64</f>
        <v>72.516694719810218</v>
      </c>
      <c r="I64" s="93">
        <f>[1]节奏总纲!I64</f>
        <v>62</v>
      </c>
      <c r="J64" s="93">
        <f>[1]节奏总纲!J64</f>
        <v>3431.3522956038646</v>
      </c>
      <c r="K64" s="93">
        <f>[1]节奏总纲!K64</f>
        <v>1.27</v>
      </c>
      <c r="N64" s="73">
        <f>[1]节奏总纲!$N64</f>
        <v>71</v>
      </c>
      <c r="O64" s="80">
        <f>[1]节奏总纲!O64</f>
        <v>61</v>
      </c>
      <c r="P64" s="80">
        <f>[1]节奏总纲!P64</f>
        <v>67.593501602322732</v>
      </c>
      <c r="Q64" s="80">
        <f>[1]节奏总纲!Q64</f>
        <v>58.596806539053574</v>
      </c>
      <c r="R64" s="80">
        <f>[1]节奏总纲!R64</f>
        <v>47.977867437328676</v>
      </c>
      <c r="S64" s="80">
        <f>[1]节奏总纲!S64</f>
        <v>35.229733035130607</v>
      </c>
      <c r="T64" s="80">
        <f>[1]节奏总纲!T64</f>
        <v>19.602115464673592</v>
      </c>
      <c r="V64" s="80">
        <f>[1]节奏总纲!V64</f>
        <v>61</v>
      </c>
      <c r="W64" s="80">
        <f>[1]节奏总纲!W64</f>
        <v>4.593501602322732</v>
      </c>
      <c r="X64" s="80">
        <f>[1]节奏总纲!X64</f>
        <v>4.0073065390535731</v>
      </c>
      <c r="Y64" s="80">
        <f>[1]节奏总纲!Y64</f>
        <v>3.2604674373286784</v>
      </c>
      <c r="Z64" s="80">
        <f>[1]节奏总纲!Z64</f>
        <v>2.4193330351306059</v>
      </c>
      <c r="AA64" s="80">
        <f>[1]节奏总纲!AA64</f>
        <v>1.3258154646735889</v>
      </c>
      <c r="AC64" s="80">
        <f>[1]节奏总纲!AC64</f>
        <v>61</v>
      </c>
      <c r="AD64" s="80">
        <f>[1]节奏总纲!AD64</f>
        <v>59.533352307096465</v>
      </c>
      <c r="AE64" s="80">
        <f>[1]节奏总纲!AE64</f>
        <v>61.56596850695108</v>
      </c>
      <c r="AF64" s="80">
        <f>[1]节奏总纲!AF64</f>
        <v>64.368413367596901</v>
      </c>
      <c r="AG64" s="80">
        <f>[1]节奏总纲!AG64</f>
        <v>68.870150553250454</v>
      </c>
      <c r="AH64" s="80">
        <f>[1]节奏总纲!AH64</f>
        <v>77.355745991356301</v>
      </c>
      <c r="AL64" s="93">
        <f>[1]节奏总纲!AL64</f>
        <v>61</v>
      </c>
      <c r="AM64" s="93">
        <f>[1]节奏总纲!AM64</f>
        <v>2963.5631311027469</v>
      </c>
      <c r="AN64" s="93">
        <f>[1]节奏总纲!AN64</f>
        <v>2370.8505048821976</v>
      </c>
      <c r="AO64" s="93">
        <f>[1]节奏总纲!AO64</f>
        <v>1778.1378786616481</v>
      </c>
      <c r="AP64" s="93">
        <f>[1]节奏总纲!AP64</f>
        <v>1185.4252524410988</v>
      </c>
      <c r="AQ64" s="93">
        <f>[1]节奏总纲!AQ64</f>
        <v>592.7126262205494</v>
      </c>
      <c r="AS64" s="93">
        <f>[1]节奏总纲!AS64</f>
        <v>61</v>
      </c>
      <c r="AT64" s="93">
        <f>[1]节奏总纲!AT64</f>
        <v>404.18813110274687</v>
      </c>
      <c r="AU64" s="93">
        <f>[1]节奏总纲!AU64</f>
        <v>323.35050488219758</v>
      </c>
      <c r="AV64" s="93">
        <f>[1]节奏总纲!AV64</f>
        <v>242.51287866164807</v>
      </c>
      <c r="AW64" s="93">
        <f>[1]节奏总纲!AW64</f>
        <v>161.67525244109879</v>
      </c>
      <c r="AX64" s="93">
        <f>[1]节奏总纲!AX64</f>
        <v>80.837626220549396</v>
      </c>
      <c r="AZ64" s="80">
        <f>[1]节奏总纲!AZ64</f>
        <v>61</v>
      </c>
      <c r="BA64" s="80">
        <f>[1]节奏总纲!BA64</f>
        <v>34.733732909210673</v>
      </c>
      <c r="BB64" s="80">
        <f>[1]节奏总纲!BB64</f>
        <v>36.210690977363875</v>
      </c>
      <c r="BC64" s="80">
        <f>[1]节奏总纲!BC64</f>
        <v>38.14189763688286</v>
      </c>
      <c r="BD64" s="80">
        <f>[1]节奏总纲!BD64</f>
        <v>40.8682824677594</v>
      </c>
      <c r="BE64" s="80">
        <f>[1]节奏总纲!BE64</f>
        <v>45.534489353169384</v>
      </c>
      <c r="BI64" s="80">
        <f>[1]节奏总纲!BI64</f>
        <v>61</v>
      </c>
      <c r="BJ64" s="80">
        <f>[1]节奏总纲!BJ64</f>
        <v>2.8666666666666667</v>
      </c>
      <c r="BK64" s="80">
        <f>[1]节奏总纲!BK64</f>
        <v>2.9239999999999999</v>
      </c>
      <c r="BL64" s="80">
        <f>[1]节奏总纲!BL64</f>
        <v>3.0386666666666668</v>
      </c>
      <c r="BM64" s="80">
        <f>[1]节奏总纲!BM64</f>
        <v>3.2679999999999998</v>
      </c>
      <c r="BN64" s="80">
        <f>[1]节奏总纲!BN64</f>
        <v>4.0133333333333328</v>
      </c>
      <c r="BP64" s="93">
        <f>[1]节奏总纲!BP64</f>
        <v>61</v>
      </c>
      <c r="BQ64" s="93">
        <f>[1]节奏总纲!BQ64</f>
        <v>115.32833539528137</v>
      </c>
      <c r="BR64" s="93">
        <f>[1]节奏总纲!BR64</f>
        <v>114.41548284970322</v>
      </c>
      <c r="BS64" s="93">
        <f>[1]节奏总纲!BS64</f>
        <v>113.42489943525096</v>
      </c>
      <c r="BT64" s="93">
        <f>[1]节奏总纲!BT64</f>
        <v>112.37441833838224</v>
      </c>
      <c r="BU64" s="93">
        <f>[1]节奏总纲!BU64</f>
        <v>111.23033277718757</v>
      </c>
      <c r="BW64" s="80">
        <f>[1]节奏总纲!BW64</f>
        <v>61</v>
      </c>
      <c r="BX64" s="80">
        <f>[1]节奏总纲!BX64</f>
        <v>35.39948832484999</v>
      </c>
      <c r="BY64" s="80">
        <f>[1]节奏总纲!BY64</f>
        <v>35.951121278937144</v>
      </c>
      <c r="BZ64" s="80">
        <f>[1]节奏总纲!BZ64</f>
        <v>36.523226353203405</v>
      </c>
      <c r="CA64" s="80">
        <f>[1]节奏总纲!CA64</f>
        <v>37.177648787597903</v>
      </c>
      <c r="CB64" s="80">
        <f>[1]节奏总纲!CB64</f>
        <v>37.899048700813722</v>
      </c>
      <c r="CC64" s="80">
        <f>[1]节奏总纲!CC64</f>
        <v>37.899048700813722</v>
      </c>
    </row>
    <row r="65" spans="6:81" x14ac:dyDescent="0.15">
      <c r="F65" s="14">
        <v>63</v>
      </c>
      <c r="G65" s="80">
        <f>[1]节奏总纲!G65</f>
        <v>77.793242454074615</v>
      </c>
      <c r="I65" s="93">
        <f>[1]节奏总纲!I65</f>
        <v>63</v>
      </c>
      <c r="J65" s="93">
        <f>[1]节奏总纲!J65</f>
        <v>3972.7200361130153</v>
      </c>
      <c r="K65" s="93">
        <f>[1]节奏总纲!K65</f>
        <v>1.28</v>
      </c>
      <c r="N65" s="73">
        <f>[1]节奏总纲!$N65</f>
        <v>72</v>
      </c>
      <c r="O65" s="80">
        <f>[1]节奏总纲!O65</f>
        <v>62</v>
      </c>
      <c r="P65" s="80">
        <f>[1]节奏总纲!P65</f>
        <v>72.516694719810218</v>
      </c>
      <c r="Q65" s="80">
        <f>[1]节奏总纲!Q65</f>
        <v>62.842967644187539</v>
      </c>
      <c r="R65" s="80">
        <f>[1]节奏总纲!R65</f>
        <v>51.5086082594812</v>
      </c>
      <c r="S65" s="80">
        <f>[1]节奏总纲!S65</f>
        <v>37.846462974268952</v>
      </c>
      <c r="T65" s="80">
        <f>[1]节奏总纲!T65</f>
        <v>21.124113171880715</v>
      </c>
      <c r="V65" s="80">
        <f>[1]节奏总纲!V65</f>
        <v>62</v>
      </c>
      <c r="W65" s="80">
        <f>[1]节奏总纲!W65</f>
        <v>4.9231931174874859</v>
      </c>
      <c r="X65" s="80">
        <f>[1]节奏总纲!X65</f>
        <v>4.2461611051339645</v>
      </c>
      <c r="Y65" s="80">
        <f>[1]节奏总纲!Y65</f>
        <v>3.5307408221525236</v>
      </c>
      <c r="Z65" s="80">
        <f>[1]节奏总纲!Z65</f>
        <v>2.6167299391383452</v>
      </c>
      <c r="AA65" s="80">
        <f>[1]节奏总纲!AA65</f>
        <v>1.5219977072071238</v>
      </c>
      <c r="AC65" s="80">
        <f>[1]节奏总纲!AC65</f>
        <v>62</v>
      </c>
      <c r="AD65" s="80">
        <f>[1]节奏总纲!AD65</f>
        <v>59.766676153548232</v>
      </c>
      <c r="AE65" s="80">
        <f>[1]节奏总纲!AE65</f>
        <v>61.801475350718952</v>
      </c>
      <c r="AF65" s="80">
        <f>[1]节奏总纲!AF65</f>
        <v>64.593779498920611</v>
      </c>
      <c r="AG65" s="80">
        <f>[1]节奏总纲!AG65</f>
        <v>69.105843627521551</v>
      </c>
      <c r="AH65" s="80">
        <f>[1]节奏总纲!AH65</f>
        <v>77.59868607965646</v>
      </c>
      <c r="AL65" s="93">
        <f>[1]节奏总纲!AL65</f>
        <v>62</v>
      </c>
      <c r="AM65" s="93">
        <f>[1]节奏总纲!AM65</f>
        <v>3431.3522956038646</v>
      </c>
      <c r="AN65" s="93">
        <f>[1]节奏总纲!AN65</f>
        <v>2745.081836483092</v>
      </c>
      <c r="AO65" s="93">
        <f>[1]节奏总纲!AO65</f>
        <v>2058.8113773623186</v>
      </c>
      <c r="AP65" s="93">
        <f>[1]节奏总纲!AP65</f>
        <v>1372.540918241546</v>
      </c>
      <c r="AQ65" s="93">
        <f>[1]节奏总纲!AQ65</f>
        <v>686.27045912077301</v>
      </c>
      <c r="AS65" s="93">
        <f>[1]节奏总纲!AS65</f>
        <v>62</v>
      </c>
      <c r="AT65" s="93">
        <f>[1]节奏总纲!AT65</f>
        <v>467.78916450111774</v>
      </c>
      <c r="AU65" s="93">
        <f>[1]节奏总纲!AU65</f>
        <v>374.23133160089446</v>
      </c>
      <c r="AV65" s="93">
        <f>[1]节奏总纲!AV65</f>
        <v>280.67349870067051</v>
      </c>
      <c r="AW65" s="93">
        <f>[1]节奏总纲!AW65</f>
        <v>187.11566580044723</v>
      </c>
      <c r="AX65" s="93">
        <f>[1]节奏总纲!AX65</f>
        <v>93.557832900223616</v>
      </c>
      <c r="AZ65" s="80">
        <f>[1]节奏总纲!AZ65</f>
        <v>62</v>
      </c>
      <c r="BA65" s="80">
        <f>[1]节奏总纲!BA65</f>
        <v>34.840239745526404</v>
      </c>
      <c r="BB65" s="80">
        <f>[1]节奏总纲!BB65</f>
        <v>36.315904388158508</v>
      </c>
      <c r="BC65" s="80">
        <f>[1]节奏总纲!BC65</f>
        <v>38.246281847279398</v>
      </c>
      <c r="BD65" s="80">
        <f>[1]节奏总纲!BD65</f>
        <v>40.984830450008978</v>
      </c>
      <c r="BE65" s="80">
        <f>[1]节奏总纲!BE65</f>
        <v>45.646073769279901</v>
      </c>
      <c r="BI65" s="80">
        <f>[1]节奏总纲!BI65</f>
        <v>62</v>
      </c>
      <c r="BJ65" s="80">
        <f>[1]节奏总纲!BJ65</f>
        <v>2.9</v>
      </c>
      <c r="BK65" s="80">
        <f>[1]节奏总纲!BK65</f>
        <v>2.9579999999999997</v>
      </c>
      <c r="BL65" s="80">
        <f>[1]节奏总纲!BL65</f>
        <v>3.0739999999999998</v>
      </c>
      <c r="BM65" s="80">
        <f>[1]节奏总纲!BM65</f>
        <v>3.3059999999999996</v>
      </c>
      <c r="BN65" s="80">
        <f>[1]节奏总纲!BN65</f>
        <v>4.0599999999999996</v>
      </c>
      <c r="BP65" s="93">
        <f>[1]节奏总纲!BP65</f>
        <v>62</v>
      </c>
      <c r="BQ65" s="93">
        <f>[1]节奏总纲!BQ65</f>
        <v>117.44125295293078</v>
      </c>
      <c r="BR65" s="93">
        <f>[1]节奏总纲!BR65</f>
        <v>116.57963946040095</v>
      </c>
      <c r="BS65" s="93">
        <f>[1]节奏总纲!BS65</f>
        <v>115.65680652952507</v>
      </c>
      <c r="BT65" s="93">
        <f>[1]节奏总纲!BT65</f>
        <v>114.63180287101657</v>
      </c>
      <c r="BU65" s="93">
        <f>[1]节奏总纲!BU65</f>
        <v>113.49535914307893</v>
      </c>
      <c r="BW65" s="80">
        <f>[1]节奏总纲!BW65</f>
        <v>62</v>
      </c>
      <c r="BX65" s="80">
        <f>[1]节奏总纲!BX65</f>
        <v>35.879946954767739</v>
      </c>
      <c r="BY65" s="80">
        <f>[1]节奏总纲!BY65</f>
        <v>36.404595889192997</v>
      </c>
      <c r="BZ65" s="80">
        <f>[1]节奏总纲!BZ65</f>
        <v>37.015987444264518</v>
      </c>
      <c r="CA65" s="80">
        <f>[1]节奏总纲!CA65</f>
        <v>37.65260406528229</v>
      </c>
      <c r="CB65" s="80">
        <f>[1]节奏总纲!CB65</f>
        <v>38.389532424015663</v>
      </c>
      <c r="CC65" s="80">
        <f>[1]节奏总纲!CC65</f>
        <v>38.389532424015663</v>
      </c>
    </row>
    <row r="66" spans="6:81" x14ac:dyDescent="0.15">
      <c r="F66" s="14">
        <v>64</v>
      </c>
      <c r="G66" s="80">
        <f>[1]节奏总纲!G66</f>
        <v>83.4485062894652</v>
      </c>
      <c r="I66" s="93">
        <f>[1]节奏总纲!I66</f>
        <v>64</v>
      </c>
      <c r="J66" s="93">
        <f>[1]节奏总纲!J66</f>
        <v>4599.2048883665893</v>
      </c>
      <c r="K66" s="93">
        <f>[1]节奏总纲!K66</f>
        <v>1.29</v>
      </c>
      <c r="N66" s="73">
        <f>[1]节奏总纲!$N66</f>
        <v>73</v>
      </c>
      <c r="O66" s="80">
        <f>[1]节奏总纲!O66</f>
        <v>63</v>
      </c>
      <c r="P66" s="80">
        <f>[1]节奏总纲!P66</f>
        <v>77.793242454074615</v>
      </c>
      <c r="Q66" s="80">
        <f>[1]节奏总纲!Q66</f>
        <v>67.470079180418907</v>
      </c>
      <c r="R66" s="80">
        <f>[1]节奏总纲!R66</f>
        <v>55.27987808786542</v>
      </c>
      <c r="S66" s="80">
        <f>[1]节奏总纲!S66</f>
        <v>40.678086479235617</v>
      </c>
      <c r="T66" s="80">
        <f>[1]节奏总纲!T66</f>
        <v>22.700068148098975</v>
      </c>
      <c r="V66" s="80">
        <f>[1]节奏总纲!V66</f>
        <v>63</v>
      </c>
      <c r="W66" s="80">
        <f>[1]节奏总纲!W66</f>
        <v>5.2765477342643976</v>
      </c>
      <c r="X66" s="80">
        <f>[1]节奏总纲!X66</f>
        <v>4.6271115362313679</v>
      </c>
      <c r="Y66" s="80">
        <f>[1]节奏总纲!Y66</f>
        <v>3.7712698283842201</v>
      </c>
      <c r="Z66" s="80">
        <f>[1]节奏总纲!Z66</f>
        <v>2.8316235049666645</v>
      </c>
      <c r="AA66" s="80">
        <f>[1]节奏总纲!AA66</f>
        <v>1.5759549762182594</v>
      </c>
      <c r="AC66" s="80">
        <f>[1]节奏总纲!AC66</f>
        <v>63</v>
      </c>
      <c r="AD66" s="80">
        <f>[1]节奏总纲!AD66</f>
        <v>60</v>
      </c>
      <c r="AE66" s="80">
        <f>[1]节奏总纲!AE66</f>
        <v>62.033937447710706</v>
      </c>
      <c r="AF66" s="80">
        <f>[1]节奏总纲!AF66</f>
        <v>64.819145630244321</v>
      </c>
      <c r="AG66" s="80">
        <f>[1]节奏总纲!AG66</f>
        <v>69.333613546893503</v>
      </c>
      <c r="AH66" s="80">
        <f>[1]节奏总纲!AH66</f>
        <v>77.841626167956619</v>
      </c>
      <c r="AL66" s="93">
        <f>[1]节奏总纲!AL66</f>
        <v>63</v>
      </c>
      <c r="AM66" s="93">
        <f>[1]节奏总纲!AM66</f>
        <v>3972.7200361130153</v>
      </c>
      <c r="AN66" s="93">
        <f>[1]节奏总纲!AN66</f>
        <v>3178.1760288904125</v>
      </c>
      <c r="AO66" s="93">
        <f>[1]节奏总纲!AO66</f>
        <v>2383.6320216678091</v>
      </c>
      <c r="AP66" s="93">
        <f>[1]节奏总纲!AP66</f>
        <v>1589.0880144452062</v>
      </c>
      <c r="AQ66" s="93">
        <f>[1]节奏总纲!AQ66</f>
        <v>794.54400722260311</v>
      </c>
      <c r="AS66" s="93">
        <f>[1]节奏总纲!AS66</f>
        <v>63</v>
      </c>
      <c r="AT66" s="93">
        <f>[1]节奏总纲!AT66</f>
        <v>541.36774050915074</v>
      </c>
      <c r="AU66" s="93">
        <f>[1]节奏总纲!AU66</f>
        <v>433.09419240732041</v>
      </c>
      <c r="AV66" s="93">
        <f>[1]节奏总纲!AV66</f>
        <v>324.82064430549053</v>
      </c>
      <c r="AW66" s="93">
        <f>[1]节奏总纲!AW66</f>
        <v>216.5470962036602</v>
      </c>
      <c r="AX66" s="93">
        <f>[1]节奏总纲!AX66</f>
        <v>108.2735481018301</v>
      </c>
      <c r="AZ66" s="80">
        <f>[1]节奏总纲!AZ66</f>
        <v>63</v>
      </c>
      <c r="BA66" s="80">
        <f>[1]节奏总纲!BA66</f>
        <v>34.946746581842135</v>
      </c>
      <c r="BB66" s="80">
        <f>[1]节奏总纲!BB66</f>
        <v>36.421117798953141</v>
      </c>
      <c r="BC66" s="80">
        <f>[1]节奏总纲!BC66</f>
        <v>38.35066605767593</v>
      </c>
      <c r="BD66" s="80">
        <f>[1]节奏总纲!BD66</f>
        <v>41.087476216725996</v>
      </c>
      <c r="BE66" s="80">
        <f>[1]节奏总纲!BE66</f>
        <v>45.757658185390426</v>
      </c>
      <c r="BI66" s="80">
        <f>[1]节奏总纲!BI66</f>
        <v>63</v>
      </c>
      <c r="BJ66" s="80">
        <f>[1]节奏总纲!BJ66</f>
        <v>2.9333333333333331</v>
      </c>
      <c r="BK66" s="80">
        <f>[1]节奏总纲!BK66</f>
        <v>2.992</v>
      </c>
      <c r="BL66" s="80">
        <f>[1]节奏总纲!BL66</f>
        <v>3.1093333333333333</v>
      </c>
      <c r="BM66" s="80">
        <f>[1]节奏总纲!BM66</f>
        <v>3.3439999999999994</v>
      </c>
      <c r="BN66" s="80">
        <f>[1]节奏总纲!BN66</f>
        <v>4.1066666666666665</v>
      </c>
      <c r="BP66" s="93">
        <f>[1]节奏总纲!BP66</f>
        <v>63</v>
      </c>
      <c r="BQ66" s="93">
        <f>[1]节奏总纲!BQ66</f>
        <v>119.55420575752977</v>
      </c>
      <c r="BR66" s="93">
        <f>[1]节奏总纲!BR66</f>
        <v>118.67207694028556</v>
      </c>
      <c r="BS66" s="93">
        <f>[1]节奏总纲!BS66</f>
        <v>117.74392658031307</v>
      </c>
      <c r="BT66" s="93">
        <f>[1]节奏总纲!BT66</f>
        <v>116.73986097374477</v>
      </c>
      <c r="BU66" s="93">
        <f>[1]节奏总纲!BU66</f>
        <v>115.69166766550026</v>
      </c>
      <c r="BW66" s="80">
        <f>[1]节奏总纲!BW66</f>
        <v>63</v>
      </c>
      <c r="BX66" s="80">
        <f>[1]节奏总纲!BX66</f>
        <v>36.340586819184892</v>
      </c>
      <c r="BY66" s="80">
        <f>[1]节奏总纲!BY66</f>
        <v>36.891430076047094</v>
      </c>
      <c r="BZ66" s="80">
        <f>[1]节奏总纲!BZ66</f>
        <v>37.472329150700546</v>
      </c>
      <c r="CA66" s="80">
        <f>[1]节奏总纲!CA66</f>
        <v>38.143685709059689</v>
      </c>
      <c r="CB66" s="80">
        <f>[1]节奏总纲!CB66</f>
        <v>38.883046871454752</v>
      </c>
      <c r="CC66" s="80">
        <f>[1]节奏总纲!CC66</f>
        <v>38.883046871454752</v>
      </c>
    </row>
    <row r="67" spans="6:81" x14ac:dyDescent="0.15">
      <c r="F67" s="14">
        <v>65</v>
      </c>
      <c r="G67" s="80">
        <f>[1]节奏总纲!G67</f>
        <v>89.509667991878061</v>
      </c>
      <c r="I67" s="93">
        <f>[1]节奏总纲!I67</f>
        <v>65</v>
      </c>
      <c r="J67" s="93">
        <f>[1]节奏总纲!J67</f>
        <v>5324.1500000000005</v>
      </c>
      <c r="K67" s="93">
        <f>[1]节奏总纲!K67</f>
        <v>1.3</v>
      </c>
      <c r="N67" s="73">
        <f>[1]节奏总纲!$N67</f>
        <v>74</v>
      </c>
      <c r="O67" s="80">
        <f>[1]节奏总纲!O67</f>
        <v>64</v>
      </c>
      <c r="P67" s="80">
        <f>[1]节奏总纲!P67</f>
        <v>83.4485062894652</v>
      </c>
      <c r="Q67" s="80">
        <f>[1]节奏总纲!Q67</f>
        <v>72.399924056740005</v>
      </c>
      <c r="R67" s="80">
        <f>[1]节奏总纲!R67</f>
        <v>59.365267374325548</v>
      </c>
      <c r="S67" s="80">
        <f>[1]节奏总纲!S67</f>
        <v>43.718672445050821</v>
      </c>
      <c r="T67" s="80">
        <f>[1]节奏总纲!T67</f>
        <v>24.341929284637001</v>
      </c>
      <c r="V67" s="80">
        <f>[1]节奏总纲!V67</f>
        <v>64</v>
      </c>
      <c r="W67" s="80">
        <f>[1]节奏总纲!W67</f>
        <v>5.6552638353905849</v>
      </c>
      <c r="X67" s="80">
        <f>[1]节奏总纲!X67</f>
        <v>4.9298448763210985</v>
      </c>
      <c r="Y67" s="80">
        <f>[1]节奏总纲!Y67</f>
        <v>4.0853892864601278</v>
      </c>
      <c r="Z67" s="80">
        <f>[1]节奏总纲!Z67</f>
        <v>3.0405859658152039</v>
      </c>
      <c r="AA67" s="80">
        <f>[1]节奏总纲!AA67</f>
        <v>1.6418611365380258</v>
      </c>
      <c r="AC67" s="80">
        <f>[1]节奏总纲!AC67</f>
        <v>64</v>
      </c>
      <c r="AD67" s="80">
        <f>[1]节奏总纲!AD67</f>
        <v>60.217698846451768</v>
      </c>
      <c r="AE67" s="80">
        <f>[1]节奏总纲!AE67</f>
        <v>62.250054995811666</v>
      </c>
      <c r="AF67" s="80">
        <f>[1]节奏总纲!AF67</f>
        <v>65.042129882798193</v>
      </c>
      <c r="AG67" s="80">
        <f>[1]节奏总纲!AG67</f>
        <v>69.56138346626544</v>
      </c>
      <c r="AH67" s="80">
        <f>[1]节奏总纲!AH67</f>
        <v>78.077870469399883</v>
      </c>
      <c r="AL67" s="93">
        <f>[1]节奏总纲!AL67</f>
        <v>64</v>
      </c>
      <c r="AM67" s="93">
        <f>[1]节奏总纲!AM67</f>
        <v>4599.2048883665893</v>
      </c>
      <c r="AN67" s="93">
        <f>[1]节奏总纲!AN67</f>
        <v>3679.3639106932715</v>
      </c>
      <c r="AO67" s="93">
        <f>[1]节奏总纲!AO67</f>
        <v>2759.5229330199536</v>
      </c>
      <c r="AP67" s="93">
        <f>[1]节奏总纲!AP67</f>
        <v>1839.6819553466357</v>
      </c>
      <c r="AQ67" s="93">
        <f>[1]节奏总纲!AQ67</f>
        <v>919.84097767331787</v>
      </c>
      <c r="AS67" s="93">
        <f>[1]节奏总纲!AS67</f>
        <v>64</v>
      </c>
      <c r="AT67" s="93">
        <f>[1]节奏总纲!AT67</f>
        <v>626.48485225357399</v>
      </c>
      <c r="AU67" s="93">
        <f>[1]节奏总纲!AU67</f>
        <v>501.18788180285901</v>
      </c>
      <c r="AV67" s="93">
        <f>[1]节奏总纲!AV67</f>
        <v>375.89091135214449</v>
      </c>
      <c r="AW67" s="93">
        <f>[1]节奏总纲!AW67</f>
        <v>250.59394090142951</v>
      </c>
      <c r="AX67" s="93">
        <f>[1]节奏总纲!AX67</f>
        <v>125.29697045071475</v>
      </c>
      <c r="AZ67" s="80">
        <f>[1]节奏总纲!AZ67</f>
        <v>64</v>
      </c>
      <c r="BA67" s="80">
        <f>[1]节奏总纲!BA67</f>
        <v>35.048795427931836</v>
      </c>
      <c r="BB67" s="80">
        <f>[1]节奏总纲!BB67</f>
        <v>36.526331209747774</v>
      </c>
      <c r="BC67" s="80">
        <f>[1]节奏总纲!BC67</f>
        <v>38.455050268072462</v>
      </c>
      <c r="BD67" s="80">
        <f>[1]节奏总纲!BD67</f>
        <v>41.188041754455355</v>
      </c>
      <c r="BE67" s="80">
        <f>[1]节奏总纲!BE67</f>
        <v>45.869242601500943</v>
      </c>
      <c r="BI67" s="80">
        <f>[1]节奏总纲!BI67</f>
        <v>64</v>
      </c>
      <c r="BJ67" s="80">
        <f>[1]节奏总纲!BJ67</f>
        <v>2.9666666666666663</v>
      </c>
      <c r="BK67" s="80">
        <f>[1]节奏总纲!BK67</f>
        <v>3.0259999999999998</v>
      </c>
      <c r="BL67" s="80">
        <f>[1]节奏总纲!BL67</f>
        <v>3.1446666666666663</v>
      </c>
      <c r="BM67" s="80">
        <f>[1]节奏总纲!BM67</f>
        <v>3.3819999999999992</v>
      </c>
      <c r="BN67" s="80">
        <f>[1]节奏总纲!BN67</f>
        <v>4.1533333333333324</v>
      </c>
      <c r="BP67" s="93">
        <f>[1]节奏总纲!BP67</f>
        <v>64</v>
      </c>
      <c r="BQ67" s="93">
        <f>[1]节奏总纲!BQ67</f>
        <v>121.66718889550316</v>
      </c>
      <c r="BR67" s="93">
        <f>[1]节奏总纲!BR67</f>
        <v>120.7875236036714</v>
      </c>
      <c r="BS67" s="93">
        <f>[1]节奏总纲!BS67</f>
        <v>119.82684914766305</v>
      </c>
      <c r="BT67" s="93">
        <f>[1]节奏总纲!BT67</f>
        <v>118.79995504630043</v>
      </c>
      <c r="BU67" s="93">
        <f>[1]节奏总纲!BU67</f>
        <v>117.74461571824348</v>
      </c>
      <c r="BW67" s="80">
        <f>[1]节奏总纲!BW67</f>
        <v>64</v>
      </c>
      <c r="BX67" s="80">
        <f>[1]节奏总纲!BX67</f>
        <v>36.816594496836878</v>
      </c>
      <c r="BY67" s="80">
        <f>[1]节奏总纲!BY67</f>
        <v>37.353752318195028</v>
      </c>
      <c r="BZ67" s="80">
        <f>[1]节奏总纲!BZ67</f>
        <v>37.96668081559784</v>
      </c>
      <c r="CA67" s="80">
        <f>[1]节奏总纲!CA67</f>
        <v>38.619769456836295</v>
      </c>
      <c r="CB67" s="80">
        <f>[1]节奏总纲!CB67</f>
        <v>39.342673018124934</v>
      </c>
      <c r="CC67" s="80">
        <f>[1]节奏总纲!CC67</f>
        <v>39.342673018124934</v>
      </c>
    </row>
    <row r="68" spans="6:81" x14ac:dyDescent="0.15">
      <c r="F68" s="14">
        <v>66</v>
      </c>
      <c r="G68" s="80">
        <f>[1]节奏总纲!G68</f>
        <v>96.005860256665443</v>
      </c>
      <c r="I68" s="93">
        <f>[1]节奏总纲!I68</f>
        <v>66</v>
      </c>
      <c r="J68" s="93">
        <f>[1]节奏总纲!J68</f>
        <v>6162.9846853088866</v>
      </c>
      <c r="K68" s="93">
        <f>[1]节奏总纲!K68</f>
        <v>1.31</v>
      </c>
      <c r="N68" s="73">
        <f>[1]节奏总纲!$N68</f>
        <v>75</v>
      </c>
      <c r="O68" s="80">
        <f>[1]节奏总纲!O68</f>
        <v>65</v>
      </c>
      <c r="P68" s="80">
        <f>[1]节奏总纲!P68</f>
        <v>89.509667991878061</v>
      </c>
      <c r="Q68" s="80">
        <f>[1]节奏总纲!Q68</f>
        <v>77.64963698295422</v>
      </c>
      <c r="R68" s="80">
        <f>[1]节奏总纲!R68</f>
        <v>63.802491344610679</v>
      </c>
      <c r="S68" s="80">
        <f>[1]节奏总纲!S68</f>
        <v>46.929918928141667</v>
      </c>
      <c r="T68" s="80">
        <f>[1]节奏总纲!T68</f>
        <v>25.993607584841389</v>
      </c>
      <c r="V68" s="80">
        <f>[1]节奏总纲!V68</f>
        <v>65</v>
      </c>
      <c r="W68" s="80">
        <f>[1]节奏总纲!W68</f>
        <v>6.0611617024128606</v>
      </c>
      <c r="X68" s="80">
        <f>[1]节奏总纲!X68</f>
        <v>5.2497129262142153</v>
      </c>
      <c r="Y68" s="80">
        <f>[1]节奏总纲!Y68</f>
        <v>4.4372239702851317</v>
      </c>
      <c r="Z68" s="80">
        <f>[1]节奏总纲!Z68</f>
        <v>3.2112464830908465</v>
      </c>
      <c r="AA68" s="80">
        <f>[1]节奏总纲!AA68</f>
        <v>1.651678300204388</v>
      </c>
      <c r="AC68" s="80">
        <f>[1]节奏总纲!AC68</f>
        <v>65</v>
      </c>
      <c r="AD68" s="80">
        <f>[1]节奏总纲!AD68</f>
        <v>60.435397692903535</v>
      </c>
      <c r="AE68" s="80">
        <f>[1]节奏总纲!AE68</f>
        <v>62.466172543912634</v>
      </c>
      <c r="AF68" s="80">
        <f>[1]节奏总纲!AF68</f>
        <v>65.255436396961542</v>
      </c>
      <c r="AG68" s="80">
        <f>[1]节奏总纲!AG68</f>
        <v>69.789153385637391</v>
      </c>
      <c r="AH68" s="80">
        <f>[1]节奏总纲!AH68</f>
        <v>78.301575047908599</v>
      </c>
      <c r="AL68" s="93">
        <f>[1]节奏总纲!AL68</f>
        <v>65</v>
      </c>
      <c r="AM68" s="93">
        <f>[1]节奏总纲!AM68</f>
        <v>5324.1500000000005</v>
      </c>
      <c r="AN68" s="93">
        <f>[1]节奏总纲!AN68</f>
        <v>4259.3200000000006</v>
      </c>
      <c r="AO68" s="93">
        <f>[1]节奏总纲!AO68</f>
        <v>3194.4900000000002</v>
      </c>
      <c r="AP68" s="93">
        <f>[1]节奏总纲!AP68</f>
        <v>2129.6600000000003</v>
      </c>
      <c r="AQ68" s="93">
        <f>[1]节奏总纲!AQ68</f>
        <v>1064.8300000000002</v>
      </c>
      <c r="AS68" s="93">
        <f>[1]节奏总纲!AS68</f>
        <v>65</v>
      </c>
      <c r="AT68" s="93">
        <f>[1]节奏总纲!AT68</f>
        <v>724.94511163341122</v>
      </c>
      <c r="AU68" s="93">
        <f>[1]节奏总纲!AU68</f>
        <v>579.95608930672915</v>
      </c>
      <c r="AV68" s="93">
        <f>[1]节奏总纲!AV68</f>
        <v>434.96706698004664</v>
      </c>
      <c r="AW68" s="93">
        <f>[1]节奏总纲!AW68</f>
        <v>289.97804465336458</v>
      </c>
      <c r="AX68" s="93">
        <f>[1]节奏总纲!AX68</f>
        <v>144.98902232668229</v>
      </c>
      <c r="AZ68" s="80">
        <f>[1]节奏总纲!AZ68</f>
        <v>65</v>
      </c>
      <c r="BA68" s="80">
        <f>[1]节奏总纲!BA68</f>
        <v>35.146386283795508</v>
      </c>
      <c r="BB68" s="80">
        <f>[1]节奏总纲!BB68</f>
        <v>36.631544620542407</v>
      </c>
      <c r="BC68" s="80">
        <f>[1]节奏总纲!BC68</f>
        <v>38.559434478468994</v>
      </c>
      <c r="BD68" s="80">
        <f>[1]节奏总纲!BD68</f>
        <v>41.288607292184714</v>
      </c>
      <c r="BE68" s="80">
        <f>[1]节奏总纲!BE68</f>
        <v>45.98082701761146</v>
      </c>
      <c r="BI68" s="80">
        <f>[1]节奏总纲!BI68</f>
        <v>65</v>
      </c>
      <c r="BJ68" s="80">
        <f>[1]节奏总纲!BJ68</f>
        <v>2.9999999999999996</v>
      </c>
      <c r="BK68" s="80">
        <f>[1]节奏总纲!BK68</f>
        <v>3.0599999999999996</v>
      </c>
      <c r="BL68" s="80">
        <f>[1]节奏总纲!BL68</f>
        <v>3.1799999999999997</v>
      </c>
      <c r="BM68" s="80">
        <f>[1]节奏总纲!BM68</f>
        <v>3.419999999999999</v>
      </c>
      <c r="BN68" s="80">
        <f>[1]节奏总纲!BN68</f>
        <v>4.1999999999999993</v>
      </c>
      <c r="BP68" s="93">
        <f>[1]节奏总纲!BP68</f>
        <v>65</v>
      </c>
      <c r="BQ68" s="93">
        <f>[1]节奏总纲!BQ68</f>
        <v>123.78019813475611</v>
      </c>
      <c r="BR68" s="93">
        <f>[1]节奏总纲!BR68</f>
        <v>122.9593175740527</v>
      </c>
      <c r="BS68" s="93">
        <f>[1]节奏总纲!BS68</f>
        <v>122.06191360197926</v>
      </c>
      <c r="BT68" s="93">
        <f>[1]节奏总纲!BT68</f>
        <v>121.07457994008632</v>
      </c>
      <c r="BU68" s="93">
        <f>[1]节奏总纲!BU68</f>
        <v>119.97769435378868</v>
      </c>
      <c r="BW68" s="80">
        <f>[1]节奏总纲!BW68</f>
        <v>65</v>
      </c>
      <c r="BX68" s="80">
        <f>[1]节奏总纲!BX68</f>
        <v>37.281858261446175</v>
      </c>
      <c r="BY68" s="80">
        <f>[1]节奏总纲!BY68</f>
        <v>37.830182618345603</v>
      </c>
      <c r="BZ68" s="80">
        <f>[1]节奏总纲!BZ68</f>
        <v>38.434433483033168</v>
      </c>
      <c r="CA68" s="80">
        <f>[1]节奏总纲!CA68</f>
        <v>39.10574775257124</v>
      </c>
      <c r="CB68" s="80">
        <f>[1]节奏总纲!CB68</f>
        <v>39.788896264020153</v>
      </c>
      <c r="CC68" s="80">
        <f>[1]节奏总纲!CC68</f>
        <v>39.788896264020153</v>
      </c>
    </row>
    <row r="69" spans="6:81" x14ac:dyDescent="0.15">
      <c r="F69" s="14">
        <v>67</v>
      </c>
      <c r="G69" s="80">
        <f>[1]节奏总纲!G69</f>
        <v>102.96830673359811</v>
      </c>
      <c r="I69" s="93">
        <f>[1]节奏总纲!I69</f>
        <v>67</v>
      </c>
      <c r="J69" s="93">
        <f>[1]节奏总纲!J69</f>
        <v>7133.5498113340191</v>
      </c>
      <c r="K69" s="93">
        <f>[1]节奏总纲!K69</f>
        <v>1.32</v>
      </c>
      <c r="N69" s="73">
        <f>[1]节奏总纲!$N69</f>
        <v>76</v>
      </c>
      <c r="O69" s="80">
        <f>[1]节奏总纲!O69</f>
        <v>66</v>
      </c>
      <c r="P69" s="80">
        <f>[1]节奏总纲!P69</f>
        <v>96.005860256665443</v>
      </c>
      <c r="Q69" s="80">
        <f>[1]节奏总纲!Q69</f>
        <v>83.352287874836932</v>
      </c>
      <c r="R69" s="80">
        <f>[1]节奏总纲!R69</f>
        <v>68.490580707105124</v>
      </c>
      <c r="S69" s="80">
        <f>[1]节奏总纲!S69</f>
        <v>50.163061984107692</v>
      </c>
      <c r="T69" s="80">
        <f>[1]节奏总纲!T69</f>
        <v>27.851300060458648</v>
      </c>
      <c r="V69" s="80">
        <f>[1]节奏总纲!V69</f>
        <v>66</v>
      </c>
      <c r="W69" s="80">
        <f>[1]节奏总纲!W69</f>
        <v>6.496192264787382</v>
      </c>
      <c r="X69" s="80">
        <f>[1]节奏总纲!X69</f>
        <v>5.7026508918827119</v>
      </c>
      <c r="Y69" s="80">
        <f>[1]节奏总纲!Y69</f>
        <v>4.6880893624944449</v>
      </c>
      <c r="Z69" s="80">
        <f>[1]节奏总纲!Z69</f>
        <v>3.2331430559660248</v>
      </c>
      <c r="AA69" s="80">
        <f>[1]节奏总纲!AA69</f>
        <v>1.8576924756172595</v>
      </c>
      <c r="AC69" s="80">
        <f>[1]节奏总纲!AC69</f>
        <v>66</v>
      </c>
      <c r="AD69" s="80">
        <f>[1]节奏总纲!AD69</f>
        <v>60.653096539355303</v>
      </c>
      <c r="AE69" s="80">
        <f>[1]节奏总纲!AE69</f>
        <v>62.682290092013595</v>
      </c>
      <c r="AF69" s="80">
        <f>[1]节奏总纲!AF69</f>
        <v>65.468742911124906</v>
      </c>
      <c r="AG69" s="80">
        <f>[1]节奏总纲!AG69</f>
        <v>70.015851474333999</v>
      </c>
      <c r="AH69" s="80">
        <f>[1]节奏总纲!AH69</f>
        <v>78.525279626417301</v>
      </c>
      <c r="AL69" s="93">
        <f>[1]节奏总纲!AL69</f>
        <v>66</v>
      </c>
      <c r="AM69" s="93">
        <f>[1]节奏总纲!AM69</f>
        <v>6162.9846853088866</v>
      </c>
      <c r="AN69" s="93">
        <f>[1]节奏总纲!AN69</f>
        <v>4930.3877482471098</v>
      </c>
      <c r="AO69" s="93">
        <f>[1]节奏总纲!AO69</f>
        <v>3697.7908111853317</v>
      </c>
      <c r="AP69" s="93">
        <f>[1]节奏总纲!AP69</f>
        <v>2465.1938741235549</v>
      </c>
      <c r="AQ69" s="93">
        <f>[1]节奏总纲!AQ69</f>
        <v>1232.5969370617775</v>
      </c>
      <c r="AS69" s="93">
        <f>[1]节奏总纲!AS69</f>
        <v>66</v>
      </c>
      <c r="AT69" s="93">
        <f>[1]节奏总纲!AT69</f>
        <v>838.83468530888604</v>
      </c>
      <c r="AU69" s="93">
        <f>[1]节奏总纲!AU69</f>
        <v>671.06774824710919</v>
      </c>
      <c r="AV69" s="93">
        <f>[1]节奏总纲!AV69</f>
        <v>503.30081118533144</v>
      </c>
      <c r="AW69" s="93">
        <f>[1]节奏总纲!AW69</f>
        <v>335.5338741235546</v>
      </c>
      <c r="AX69" s="93">
        <f>[1]节奏总纲!AX69</f>
        <v>167.7669370617773</v>
      </c>
      <c r="AZ69" s="80">
        <f>[1]节奏总纲!AZ69</f>
        <v>66</v>
      </c>
      <c r="BA69" s="80">
        <f>[1]节奏总纲!BA69</f>
        <v>35.243977139659179</v>
      </c>
      <c r="BB69" s="80">
        <f>[1]节奏总纲!BB69</f>
        <v>36.73675803133704</v>
      </c>
      <c r="BC69" s="80">
        <f>[1]节奏总纲!BC69</f>
        <v>38.663818688865533</v>
      </c>
      <c r="BD69" s="80">
        <f>[1]节奏总纲!BD69</f>
        <v>41.389172829914081</v>
      </c>
      <c r="BE69" s="80">
        <f>[1]节奏总纲!BE69</f>
        <v>46.079770001861057</v>
      </c>
      <c r="BI69" s="80">
        <f>[1]节奏总纲!BI69</f>
        <v>66</v>
      </c>
      <c r="BJ69" s="80">
        <f>[1]节奏总纲!BJ69</f>
        <v>3.0333333333333328</v>
      </c>
      <c r="BK69" s="80">
        <f>[1]节奏总纲!BK69</f>
        <v>3.0939999999999994</v>
      </c>
      <c r="BL69" s="80">
        <f>[1]节奏总纲!BL69</f>
        <v>3.2153333333333327</v>
      </c>
      <c r="BM69" s="80">
        <f>[1]节奏总纲!BM69</f>
        <v>3.4579999999999989</v>
      </c>
      <c r="BN69" s="80">
        <f>[1]节奏总纲!BN69</f>
        <v>4.2466666666666653</v>
      </c>
      <c r="BP69" s="93">
        <f>[1]节奏总纲!BP69</f>
        <v>66</v>
      </c>
      <c r="BQ69" s="93">
        <f>[1]节奏总纲!BQ69</f>
        <v>125.89322983057725</v>
      </c>
      <c r="BR69" s="93">
        <f>[1]节奏总纲!BR69</f>
        <v>125.03185914929909</v>
      </c>
      <c r="BS69" s="93">
        <f>[1]节奏总纲!BS69</f>
        <v>124.10226265695883</v>
      </c>
      <c r="BT69" s="93">
        <f>[1]节奏总纲!BT69</f>
        <v>123.12871348959303</v>
      </c>
      <c r="BU69" s="93">
        <f>[1]节奏总纲!BU69</f>
        <v>122.1238637307534</v>
      </c>
      <c r="BW69" s="80">
        <f>[1]节奏总纲!BW69</f>
        <v>66</v>
      </c>
      <c r="BX69" s="80">
        <f>[1]节奏总纲!BX69</f>
        <v>37.753500482504599</v>
      </c>
      <c r="BY69" s="80">
        <f>[1]节奏总纲!BY69</f>
        <v>38.299957868613873</v>
      </c>
      <c r="BZ69" s="80">
        <f>[1]节奏总纲!BZ69</f>
        <v>38.923795989405541</v>
      </c>
      <c r="CA69" s="80">
        <f>[1]节奏总纲!CA69</f>
        <v>39.54248642883109</v>
      </c>
      <c r="CB69" s="80">
        <f>[1]节奏总纲!CB69</f>
        <v>40.250881200683118</v>
      </c>
      <c r="CC69" s="80">
        <f>[1]节奏总纲!CC69</f>
        <v>40.250881200683118</v>
      </c>
    </row>
    <row r="70" spans="6:81" x14ac:dyDescent="0.15">
      <c r="F70" s="14">
        <v>68</v>
      </c>
      <c r="G70" s="80">
        <f>[1]节奏总纲!G70</f>
        <v>110.43047210190386</v>
      </c>
      <c r="I70" s="93">
        <f>[1]节奏总纲!I70</f>
        <v>68</v>
      </c>
      <c r="J70" s="93">
        <f>[1]节奏总纲!J70</f>
        <v>8256.4738250473602</v>
      </c>
      <c r="K70" s="93">
        <f>[1]节奏总纲!K70</f>
        <v>1.33</v>
      </c>
      <c r="N70" s="73">
        <f>[1]节奏总纲!$N70</f>
        <v>77</v>
      </c>
      <c r="O70" s="80">
        <f>[1]节奏总纲!O70</f>
        <v>67</v>
      </c>
      <c r="P70" s="80">
        <f>[1]节奏总纲!P70</f>
        <v>102.96830673359811</v>
      </c>
      <c r="Q70" s="80">
        <f>[1]节奏总纲!Q70</f>
        <v>89.469161720823394</v>
      </c>
      <c r="R70" s="80">
        <f>[1]节奏总纲!R70</f>
        <v>73.292840732975137</v>
      </c>
      <c r="S70" s="80">
        <f>[1]节奏总纲!S70</f>
        <v>53.625894146857902</v>
      </c>
      <c r="T70" s="80">
        <f>[1]节奏总纲!T70</f>
        <v>29.799027968703292</v>
      </c>
      <c r="V70" s="80">
        <f>[1]节奏总纲!V70</f>
        <v>67</v>
      </c>
      <c r="W70" s="80">
        <f>[1]节奏总纲!W70</f>
        <v>6.9624464769326693</v>
      </c>
      <c r="X70" s="80">
        <f>[1]节奏总纲!X70</f>
        <v>6.1168738459864613</v>
      </c>
      <c r="Y70" s="80">
        <f>[1]节奏总纲!Y70</f>
        <v>4.8022600258700123</v>
      </c>
      <c r="Z70" s="80">
        <f>[1]节奏总纲!Z70</f>
        <v>3.4628321627502103</v>
      </c>
      <c r="AA70" s="80">
        <f>[1]节奏总纲!AA70</f>
        <v>1.9477279082446444</v>
      </c>
      <c r="AC70" s="80">
        <f>[1]节奏总纲!AC70</f>
        <v>67</v>
      </c>
      <c r="AD70" s="80">
        <f>[1]节奏总纲!AD70</f>
        <v>60.870795385807064</v>
      </c>
      <c r="AE70" s="80">
        <f>[1]节奏总纲!AE70</f>
        <v>62.898407640114556</v>
      </c>
      <c r="AF70" s="80">
        <f>[1]节奏总纲!AF70</f>
        <v>65.682049425288255</v>
      </c>
      <c r="AG70" s="80">
        <f>[1]节奏总纲!AG70</f>
        <v>70.229195678021767</v>
      </c>
      <c r="AH70" s="80">
        <f>[1]节奏总纲!AH70</f>
        <v>78.748984204926018</v>
      </c>
      <c r="AL70" s="93">
        <f>[1]节奏总纲!AL70</f>
        <v>67</v>
      </c>
      <c r="AM70" s="93">
        <f>[1]节奏总纲!AM70</f>
        <v>7133.5498113340191</v>
      </c>
      <c r="AN70" s="93">
        <f>[1]节奏总纲!AN70</f>
        <v>5706.8398490672153</v>
      </c>
      <c r="AO70" s="93">
        <f>[1]节奏总纲!AO70</f>
        <v>4280.1298868004114</v>
      </c>
      <c r="AP70" s="93">
        <f>[1]节奏总纲!AP70</f>
        <v>2853.4199245336076</v>
      </c>
      <c r="AQ70" s="93">
        <f>[1]节奏总纲!AQ70</f>
        <v>1426.7099622668038</v>
      </c>
      <c r="AS70" s="93">
        <f>[1]节奏总纲!AS70</f>
        <v>67</v>
      </c>
      <c r="AT70" s="93">
        <f>[1]节奏总纲!AT70</f>
        <v>970.56512602513249</v>
      </c>
      <c r="AU70" s="93">
        <f>[1]节奏总纲!AU70</f>
        <v>776.45210082010544</v>
      </c>
      <c r="AV70" s="93">
        <f>[1]节奏总纲!AV70</f>
        <v>582.33907561507976</v>
      </c>
      <c r="AW70" s="93">
        <f>[1]节奏总纲!AW70</f>
        <v>388.22605041005272</v>
      </c>
      <c r="AX70" s="93">
        <f>[1]节奏总纲!AX70</f>
        <v>194.11302520502636</v>
      </c>
      <c r="AZ70" s="80">
        <f>[1]节奏总纲!AZ70</f>
        <v>67</v>
      </c>
      <c r="BA70" s="80">
        <f>[1]节奏总纲!BA70</f>
        <v>35.341567995522851</v>
      </c>
      <c r="BB70" s="80">
        <f>[1]节奏总纲!BB70</f>
        <v>36.841971442131673</v>
      </c>
      <c r="BC70" s="80">
        <f>[1]节奏总纲!BC70</f>
        <v>38.768202899262064</v>
      </c>
      <c r="BD70" s="80">
        <f>[1]节奏总纲!BD70</f>
        <v>41.48973836764344</v>
      </c>
      <c r="BE70" s="80">
        <f>[1]节奏总纲!BE70</f>
        <v>46.176090215954694</v>
      </c>
      <c r="BI70" s="80">
        <f>[1]节奏总纲!BI70</f>
        <v>67</v>
      </c>
      <c r="BJ70" s="80">
        <f>[1]节奏总纲!BJ70</f>
        <v>3.066666666666666</v>
      </c>
      <c r="BK70" s="80">
        <f>[1]节奏总纲!BK70</f>
        <v>3.1279999999999992</v>
      </c>
      <c r="BL70" s="80">
        <f>[1]节奏总纲!BL70</f>
        <v>3.2506666666666661</v>
      </c>
      <c r="BM70" s="80">
        <f>[1]节奏总纲!BM70</f>
        <v>3.4959999999999991</v>
      </c>
      <c r="BN70" s="80">
        <f>[1]节奏总纲!BN70</f>
        <v>4.2933333333333321</v>
      </c>
      <c r="BP70" s="93">
        <f>[1]节奏总纲!BP70</f>
        <v>67</v>
      </c>
      <c r="BQ70" s="93">
        <f>[1]节奏总纲!BQ70</f>
        <v>128.00586023511804</v>
      </c>
      <c r="BR70" s="93">
        <f>[1]节奏总纲!BR70</f>
        <v>127.12936680757035</v>
      </c>
      <c r="BS70" s="93">
        <f>[1]节奏总纲!BS70</f>
        <v>126.18159029724737</v>
      </c>
      <c r="BT70" s="93">
        <f>[1]节奏总纲!BT70</f>
        <v>125.18032220631689</v>
      </c>
      <c r="BU70" s="93">
        <f>[1]节奏总纲!BU70</f>
        <v>124.11769622524557</v>
      </c>
      <c r="BW70" s="80">
        <f>[1]节奏总纲!BW70</f>
        <v>67</v>
      </c>
      <c r="BX70" s="80">
        <f>[1]节奏总纲!BX70</f>
        <v>38.223420039247138</v>
      </c>
      <c r="BY70" s="80">
        <f>[1]节奏总纲!BY70</f>
        <v>38.778836653495254</v>
      </c>
      <c r="BZ70" s="80">
        <f>[1]节奏总纲!BZ70</f>
        <v>39.366722334610458</v>
      </c>
      <c r="CA70" s="80">
        <f>[1]节奏总纲!CA70</f>
        <v>40.008845309680844</v>
      </c>
      <c r="CB70" s="80">
        <f>[1]节奏总纲!CB70</f>
        <v>40.704888716037352</v>
      </c>
      <c r="CC70" s="80">
        <f>[1]节奏总纲!CC70</f>
        <v>40.704888716037352</v>
      </c>
    </row>
    <row r="71" spans="6:81" x14ac:dyDescent="0.15">
      <c r="F71" s="14">
        <v>69</v>
      </c>
      <c r="G71" s="80">
        <f>[1]节奏总纲!G71</f>
        <v>118.42822291671132</v>
      </c>
      <c r="I71" s="93">
        <f>[1]节奏总纲!I71</f>
        <v>69</v>
      </c>
      <c r="J71" s="93">
        <f>[1]节奏总纲!J71</f>
        <v>9555.6072874592737</v>
      </c>
      <c r="K71" s="93">
        <f>[1]节奏总纲!K71</f>
        <v>1.34</v>
      </c>
      <c r="N71" s="73">
        <f>[1]节奏总纲!$N71</f>
        <v>78</v>
      </c>
      <c r="O71" s="80">
        <f>[1]节奏总纲!O71</f>
        <v>68</v>
      </c>
      <c r="P71" s="80">
        <f>[1]节奏总纲!P71</f>
        <v>110.43047210190386</v>
      </c>
      <c r="Q71" s="80">
        <f>[1]节奏总纲!Q71</f>
        <v>95.831563690032169</v>
      </c>
      <c r="R71" s="80">
        <f>[1]节奏总纲!R71</f>
        <v>78.251032531409081</v>
      </c>
      <c r="S71" s="80">
        <f>[1]节奏总纲!S71</f>
        <v>57.412802445779818</v>
      </c>
      <c r="T71" s="80">
        <f>[1]节奏总纲!T71</f>
        <v>31.859191201399263</v>
      </c>
      <c r="V71" s="80">
        <f>[1]节奏总纲!V71</f>
        <v>68</v>
      </c>
      <c r="W71" s="80">
        <f>[1]节奏总纲!W71</f>
        <v>7.4621653683057474</v>
      </c>
      <c r="X71" s="80">
        <f>[1]节奏总纲!X71</f>
        <v>6.3624019692087757</v>
      </c>
      <c r="Y71" s="80">
        <f>[1]节奏总纲!Y71</f>
        <v>4.9581917984339441</v>
      </c>
      <c r="Z71" s="80">
        <f>[1]节奏总纲!Z71</f>
        <v>3.7869082989219152</v>
      </c>
      <c r="AA71" s="80">
        <f>[1]节奏总纲!AA71</f>
        <v>2.0601632326959702</v>
      </c>
      <c r="AC71" s="80">
        <f>[1]节奏总纲!AC71</f>
        <v>68</v>
      </c>
      <c r="AD71" s="80">
        <f>[1]节奏总纲!AD71</f>
        <v>61.082568038258209</v>
      </c>
      <c r="AE71" s="80">
        <f>[1]节奏总纲!AE71</f>
        <v>63.107492392331935</v>
      </c>
      <c r="AF71" s="80">
        <f>[1]节奏总纲!AF71</f>
        <v>65.895355939451605</v>
      </c>
      <c r="AG71" s="80">
        <f>[1]节奏总纲!AG71</f>
        <v>70.442539881709536</v>
      </c>
      <c r="AH71" s="80">
        <f>[1]节奏总纲!AH71</f>
        <v>78.972688783434734</v>
      </c>
      <c r="AL71" s="93">
        <f>[1]节奏总纲!AL71</f>
        <v>68</v>
      </c>
      <c r="AM71" s="93">
        <f>[1]节奏总纲!AM71</f>
        <v>8256.4738250473602</v>
      </c>
      <c r="AN71" s="93">
        <f>[1]节奏总纲!AN71</f>
        <v>6605.1790600378881</v>
      </c>
      <c r="AO71" s="93">
        <f>[1]节奏总纲!AO71</f>
        <v>4953.8842950284161</v>
      </c>
      <c r="AP71" s="93">
        <f>[1]节奏总纲!AP71</f>
        <v>3302.5895300189441</v>
      </c>
      <c r="AQ71" s="93">
        <f>[1]节奏总纲!AQ71</f>
        <v>1651.294765009472</v>
      </c>
      <c r="AS71" s="93">
        <f>[1]节奏总纲!AS71</f>
        <v>68</v>
      </c>
      <c r="AT71" s="93">
        <f>[1]节奏总纲!AT71</f>
        <v>1122.9240137133411</v>
      </c>
      <c r="AU71" s="93">
        <f>[1]节奏总纲!AU71</f>
        <v>898.33921097067287</v>
      </c>
      <c r="AV71" s="93">
        <f>[1]节奏总纲!AV71</f>
        <v>673.75440822800465</v>
      </c>
      <c r="AW71" s="93">
        <f>[1]节奏总纲!AW71</f>
        <v>449.16960548533643</v>
      </c>
      <c r="AX71" s="93">
        <f>[1]节奏总纲!AX71</f>
        <v>224.58480274266822</v>
      </c>
      <c r="AZ71" s="80">
        <f>[1]节奏总纲!AZ71</f>
        <v>68</v>
      </c>
      <c r="BA71" s="80">
        <f>[1]节奏总纲!BA71</f>
        <v>35.439158851386523</v>
      </c>
      <c r="BB71" s="80">
        <f>[1]节奏总纲!BB71</f>
        <v>36.947184852926306</v>
      </c>
      <c r="BC71" s="80">
        <f>[1]节奏总纲!BC71</f>
        <v>38.872587109658596</v>
      </c>
      <c r="BD71" s="80">
        <f>[1]节奏总纲!BD71</f>
        <v>41.590303905372799</v>
      </c>
      <c r="BE71" s="80">
        <f>[1]节奏总纲!BE71</f>
        <v>46.272410430048332</v>
      </c>
      <c r="BI71" s="80">
        <f>[1]节奏总纲!BI71</f>
        <v>68</v>
      </c>
      <c r="BJ71" s="80">
        <f>[1]节奏总纲!BJ71</f>
        <v>3.0999999999999992</v>
      </c>
      <c r="BK71" s="80">
        <f>[1]节奏总纲!BK71</f>
        <v>3.161999999999999</v>
      </c>
      <c r="BL71" s="80">
        <f>[1]节奏总纲!BL71</f>
        <v>3.2859999999999991</v>
      </c>
      <c r="BM71" s="80">
        <f>[1]节奏总纲!BM71</f>
        <v>3.5339999999999989</v>
      </c>
      <c r="BN71" s="80">
        <f>[1]节奏总纲!BN71</f>
        <v>4.339999999999999</v>
      </c>
      <c r="BP71" s="93">
        <f>[1]节奏总纲!BP71</f>
        <v>68</v>
      </c>
      <c r="BQ71" s="93">
        <f>[1]节奏总纲!BQ71</f>
        <v>130.11135606394996</v>
      </c>
      <c r="BR71" s="93">
        <f>[1]节奏总纲!BR71</f>
        <v>129.29765367850328</v>
      </c>
      <c r="BS71" s="93">
        <f>[1]节奏总纲!BS71</f>
        <v>128.44764591344693</v>
      </c>
      <c r="BT71" s="93">
        <f>[1]节奏总纲!BT71</f>
        <v>127.49837573969337</v>
      </c>
      <c r="BU71" s="93">
        <f>[1]节奏总纲!BU71</f>
        <v>126.41339848725436</v>
      </c>
      <c r="BW71" s="80">
        <f>[1]节奏总纲!BW71</f>
        <v>68</v>
      </c>
      <c r="BX71" s="80">
        <f>[1]节奏总纲!BX71</f>
        <v>38.690779383138512</v>
      </c>
      <c r="BY71" s="80">
        <f>[1]节奏总纲!BY71</f>
        <v>39.238919857187803</v>
      </c>
      <c r="BZ71" s="80">
        <f>[1]节奏总纲!BZ71</f>
        <v>39.813229873395798</v>
      </c>
      <c r="CA71" s="80">
        <f>[1]节奏总纲!CA71</f>
        <v>40.450201830884396</v>
      </c>
      <c r="CB71" s="80">
        <f>[1]节奏总纲!CB71</f>
        <v>41.159720729358739</v>
      </c>
      <c r="CC71" s="80">
        <f>[1]节奏总纲!CC71</f>
        <v>41.159720729358739</v>
      </c>
    </row>
    <row r="72" spans="6:81" x14ac:dyDescent="0.15">
      <c r="F72" s="14">
        <v>70</v>
      </c>
      <c r="G72" s="80">
        <f>[1]节奏总纲!G72</f>
        <v>127</v>
      </c>
      <c r="I72" s="93">
        <f>[1]节奏总纲!I72</f>
        <v>70</v>
      </c>
      <c r="J72" s="93">
        <f>[1]节奏总纲!J72</f>
        <v>11058.525000000001</v>
      </c>
      <c r="K72" s="93">
        <f>[1]节奏总纲!K72</f>
        <v>1.35</v>
      </c>
      <c r="N72" s="73">
        <f>[1]节奏总纲!$N72</f>
        <v>79</v>
      </c>
      <c r="O72" s="80">
        <f>[1]节奏总纲!O72</f>
        <v>69</v>
      </c>
      <c r="P72" s="80">
        <f>[1]节奏总纲!P72</f>
        <v>118.42822291671132</v>
      </c>
      <c r="Q72" s="80">
        <f>[1]节奏总纲!Q72</f>
        <v>102.51146975670532</v>
      </c>
      <c r="R72" s="80">
        <f>[1]节奏总纲!R72</f>
        <v>83.894553114198303</v>
      </c>
      <c r="S72" s="80">
        <f>[1]节奏总纲!S72</f>
        <v>61.535304627523196</v>
      </c>
      <c r="T72" s="80">
        <f>[1]节奏总纲!T72</f>
        <v>34.059956910846175</v>
      </c>
      <c r="V72" s="80">
        <f>[1]节奏总纲!V72</f>
        <v>69</v>
      </c>
      <c r="W72" s="80">
        <f>[1]节奏总纲!W72</f>
        <v>7.9977508148074605</v>
      </c>
      <c r="X72" s="80">
        <f>[1]节奏总纲!X72</f>
        <v>6.6799060666731549</v>
      </c>
      <c r="Y72" s="80">
        <f>[1]节奏总纲!Y72</f>
        <v>5.6435205827892219</v>
      </c>
      <c r="Z72" s="80">
        <f>[1]节奏总纲!Z72</f>
        <v>4.1225021817433785</v>
      </c>
      <c r="AA72" s="80">
        <f>[1]节奏总纲!AA72</f>
        <v>2.2007657094469124</v>
      </c>
      <c r="AC72" s="80">
        <f>[1]节奏总纲!AC72</f>
        <v>69</v>
      </c>
      <c r="AD72" s="80">
        <f>[1]节奏总纲!AD72</f>
        <v>61.285688244217212</v>
      </c>
      <c r="AE72" s="80">
        <f>[1]节奏总纲!AE72</f>
        <v>63.310338531528565</v>
      </c>
      <c r="AF72" s="80">
        <f>[1]节奏总纲!AF72</f>
        <v>66.106079073217742</v>
      </c>
      <c r="AG72" s="80">
        <f>[1]节奏总纲!AG72</f>
        <v>70.655884085397304</v>
      </c>
      <c r="AH72" s="80">
        <f>[1]节奏总纲!AH72</f>
        <v>79.188599387584361</v>
      </c>
      <c r="AL72" s="93">
        <f>[1]节奏总纲!AL72</f>
        <v>69</v>
      </c>
      <c r="AM72" s="93">
        <f>[1]节奏总纲!AM72</f>
        <v>9555.6072874592737</v>
      </c>
      <c r="AN72" s="93">
        <f>[1]节奏总纲!AN72</f>
        <v>7644.4858299674197</v>
      </c>
      <c r="AO72" s="93">
        <f>[1]节奏总纲!AO72</f>
        <v>5733.3643724755639</v>
      </c>
      <c r="AP72" s="93">
        <f>[1]节奏总纲!AP72</f>
        <v>3822.2429149837099</v>
      </c>
      <c r="AQ72" s="93">
        <f>[1]节奏总纲!AQ72</f>
        <v>1911.1214574918549</v>
      </c>
      <c r="AS72" s="93">
        <f>[1]节奏总纲!AS72</f>
        <v>69</v>
      </c>
      <c r="AT72" s="93">
        <f>[1]节奏总纲!AT72</f>
        <v>1299.1334624119136</v>
      </c>
      <c r="AU72" s="93">
        <f>[1]节奏总纲!AU72</f>
        <v>1039.3067699295316</v>
      </c>
      <c r="AV72" s="93">
        <f>[1]节奏总纲!AV72</f>
        <v>779.48007744714778</v>
      </c>
      <c r="AW72" s="93">
        <f>[1]节奏总纲!AW72</f>
        <v>519.65338496476579</v>
      </c>
      <c r="AX72" s="93">
        <f>[1]节奏总纲!AX72</f>
        <v>259.8266924823829</v>
      </c>
      <c r="AZ72" s="80">
        <f>[1]节奏总纲!AZ72</f>
        <v>69</v>
      </c>
      <c r="BA72" s="80">
        <f>[1]节奏总纲!BA72</f>
        <v>35.536749707250202</v>
      </c>
      <c r="BB72" s="80">
        <f>[1]节奏总纲!BB72</f>
        <v>37.045197000674086</v>
      </c>
      <c r="BC72" s="80">
        <f>[1]节奏总纲!BC72</f>
        <v>38.976971320055128</v>
      </c>
      <c r="BD72" s="80">
        <f>[1]节奏总纲!BD72</f>
        <v>41.690869443102159</v>
      </c>
      <c r="BE72" s="80">
        <f>[1]节奏总纲!BE72</f>
        <v>46.368730644141969</v>
      </c>
      <c r="BI72" s="80">
        <f>[1]节奏总纲!BI72</f>
        <v>69</v>
      </c>
      <c r="BJ72" s="80">
        <f>[1]节奏总纲!BJ72</f>
        <v>3.1333333333333324</v>
      </c>
      <c r="BK72" s="80">
        <f>[1]节奏总纲!BK72</f>
        <v>3.1959999999999993</v>
      </c>
      <c r="BL72" s="80">
        <f>[1]节奏总纲!BL72</f>
        <v>3.3213333333333326</v>
      </c>
      <c r="BM72" s="80">
        <f>[1]节奏总纲!BM72</f>
        <v>3.5719999999999987</v>
      </c>
      <c r="BN72" s="80">
        <f>[1]节奏总纲!BN72</f>
        <v>4.3866666666666649</v>
      </c>
      <c r="BP72" s="93">
        <f>[1]节奏总纲!BP72</f>
        <v>69</v>
      </c>
      <c r="BQ72" s="93">
        <f>[1]节奏总纲!BQ72</f>
        <v>132.21686522535077</v>
      </c>
      <c r="BR72" s="93">
        <f>[1]节奏总纲!BR72</f>
        <v>131.37187315551134</v>
      </c>
      <c r="BS72" s="93">
        <f>[1]节奏总纲!BS72</f>
        <v>130.48725187713302</v>
      </c>
      <c r="BT72" s="93">
        <f>[1]节奏总纲!BT72</f>
        <v>129.54747180455769</v>
      </c>
      <c r="BU72" s="93">
        <f>[1]节奏总纲!BU72</f>
        <v>128.59118453891446</v>
      </c>
      <c r="BW72" s="80">
        <f>[1]节奏总纲!BW72</f>
        <v>69</v>
      </c>
      <c r="BX72" s="80">
        <f>[1]节奏总纲!BX72</f>
        <v>39.165368824198744</v>
      </c>
      <c r="BY72" s="80">
        <f>[1]节奏总纲!BY72</f>
        <v>39.690086613900846</v>
      </c>
      <c r="BZ72" s="80">
        <f>[1]节奏总纲!BZ72</f>
        <v>40.27734947532835</v>
      </c>
      <c r="CA72" s="80">
        <f>[1]节奏总纲!CA72</f>
        <v>40.930671141986089</v>
      </c>
      <c r="CB72" s="80">
        <f>[1]节奏总纲!CB72</f>
        <v>41.602363103332472</v>
      </c>
      <c r="CC72" s="80">
        <f>[1]节奏总纲!CC72</f>
        <v>41.602363103332472</v>
      </c>
    </row>
    <row r="73" spans="6:81" x14ac:dyDescent="0.15">
      <c r="F73" s="14">
        <v>71</v>
      </c>
      <c r="G73" s="80">
        <f>[1]节奏总纲!G73</f>
        <v>136.18700320464549</v>
      </c>
      <c r="I73" s="93">
        <f>[1]节奏总纲!I73</f>
        <v>71</v>
      </c>
      <c r="J73" s="93">
        <f>[1]节奏总纲!J73</f>
        <v>12797.106216824561</v>
      </c>
      <c r="K73" s="93">
        <f>[1]节奏总纲!K73</f>
        <v>1.36</v>
      </c>
      <c r="N73" s="73">
        <f>[1]节奏总纲!$N73</f>
        <v>80</v>
      </c>
      <c r="O73" s="80">
        <f>[1]节奏总纲!O73</f>
        <v>70</v>
      </c>
      <c r="P73" s="80">
        <f>[1]节奏总纲!P73</f>
        <v>127</v>
      </c>
      <c r="Q73" s="80">
        <f>[1]节奏总纲!Q73</f>
        <v>109.9693</v>
      </c>
      <c r="R73" s="80">
        <f>[1]节奏总纲!R73</f>
        <v>90.106499999999997</v>
      </c>
      <c r="S73" s="80">
        <f>[1]节奏总纲!S73</f>
        <v>65.925700000000006</v>
      </c>
      <c r="T73" s="80">
        <f>[1]节奏总纲!T73</f>
        <v>36.4998</v>
      </c>
      <c r="V73" s="80">
        <f>[1]节奏总纲!V73</f>
        <v>70</v>
      </c>
      <c r="W73" s="80">
        <f>[1]节奏总纲!W73</f>
        <v>8.5717770832886799</v>
      </c>
      <c r="X73" s="80">
        <f>[1]节奏总纲!X73</f>
        <v>7.4578302432946799</v>
      </c>
      <c r="Y73" s="80">
        <f>[1]节奏总纲!Y73</f>
        <v>6.2119468858016944</v>
      </c>
      <c r="Z73" s="80">
        <f>[1]节奏总纲!Z73</f>
        <v>4.3903953724768101</v>
      </c>
      <c r="AA73" s="80">
        <f>[1]节奏总纲!AA73</f>
        <v>2.4398430891538254</v>
      </c>
      <c r="AC73" s="80">
        <f>[1]节奏总纲!AC73</f>
        <v>70</v>
      </c>
      <c r="AD73" s="80">
        <f>[1]节奏总纲!AD73</f>
        <v>61.488808450176215</v>
      </c>
      <c r="AE73" s="80">
        <f>[1]节奏总纲!AE73</f>
        <v>63.513184670725188</v>
      </c>
      <c r="AF73" s="80">
        <f>[1]节奏总纲!AF73</f>
        <v>66.314314361313961</v>
      </c>
      <c r="AG73" s="80">
        <f>[1]节奏总纲!AG73</f>
        <v>70.869228289085072</v>
      </c>
      <c r="AH73" s="80">
        <f>[1]节奏总纲!AH73</f>
        <v>79.403426131671111</v>
      </c>
      <c r="AL73" s="93">
        <f>[1]节奏总纲!AL73</f>
        <v>70</v>
      </c>
      <c r="AM73" s="93">
        <f>[1]节奏总纲!AM73</f>
        <v>11058.525000000001</v>
      </c>
      <c r="AN73" s="93">
        <f>[1]节奏总纲!AN73</f>
        <v>8846.8200000000015</v>
      </c>
      <c r="AO73" s="93">
        <f>[1]节奏总纲!AO73</f>
        <v>6635.1150000000007</v>
      </c>
      <c r="AP73" s="93">
        <f>[1]节奏总纲!AP73</f>
        <v>4423.4100000000008</v>
      </c>
      <c r="AQ73" s="93">
        <f>[1]节奏总纲!AQ73</f>
        <v>2211.7050000000004</v>
      </c>
      <c r="AS73" s="93">
        <f>[1]节奏总纲!AS73</f>
        <v>70</v>
      </c>
      <c r="AT73" s="93">
        <f>[1]节奏总纲!AT73</f>
        <v>1502.9177125407277</v>
      </c>
      <c r="AU73" s="93">
        <f>[1]节奏总纲!AU73</f>
        <v>1202.3341700325818</v>
      </c>
      <c r="AV73" s="93">
        <f>[1]节奏总纲!AV73</f>
        <v>901.75062752443682</v>
      </c>
      <c r="AW73" s="93">
        <f>[1]节奏总纲!AW73</f>
        <v>601.16708501629091</v>
      </c>
      <c r="AX73" s="93">
        <f>[1]节奏总纲!AX73</f>
        <v>300.58354250814546</v>
      </c>
      <c r="AZ73" s="80">
        <f>[1]节奏总纲!AZ73</f>
        <v>70</v>
      </c>
      <c r="BA73" s="80">
        <f>[1]节奏总纲!BA73</f>
        <v>35.634340563113874</v>
      </c>
      <c r="BB73" s="80">
        <f>[1]节奏总纲!BB73</f>
        <v>37.135950591746003</v>
      </c>
      <c r="BC73" s="80">
        <f>[1]节奏总纲!BC73</f>
        <v>39.070187171981765</v>
      </c>
      <c r="BD73" s="80">
        <f>[1]节奏总纲!BD73</f>
        <v>41.791434980831518</v>
      </c>
      <c r="BE73" s="80">
        <f>[1]节奏总纲!BE73</f>
        <v>46.465050858235607</v>
      </c>
      <c r="BI73" s="80">
        <f>[1]节奏总纲!BI73</f>
        <v>70</v>
      </c>
      <c r="BJ73" s="80">
        <f>[1]节奏总纲!BJ73</f>
        <v>3.1666666666666656</v>
      </c>
      <c r="BK73" s="80">
        <f>[1]节奏总纲!BK73</f>
        <v>3.2299999999999991</v>
      </c>
      <c r="BL73" s="80">
        <f>[1]节奏总纲!BL73</f>
        <v>3.3566666666666656</v>
      </c>
      <c r="BM73" s="80">
        <f>[1]节奏总纲!BM73</f>
        <v>3.6099999999999985</v>
      </c>
      <c r="BN73" s="80">
        <f>[1]节奏总纲!BN73</f>
        <v>4.4333333333333318</v>
      </c>
      <c r="BP73" s="93">
        <f>[1]节奏总纲!BP73</f>
        <v>70</v>
      </c>
      <c r="BQ73" s="93">
        <f>[1]节奏总纲!BQ73</f>
        <v>134.32238585092639</v>
      </c>
      <c r="BR73" s="93">
        <f>[1]节奏总纲!BR73</f>
        <v>133.48248819741508</v>
      </c>
      <c r="BS73" s="93">
        <f>[1]节奏总纲!BS73</f>
        <v>132.56274561356128</v>
      </c>
      <c r="BT73" s="93">
        <f>[1]节奏总纲!BT73</f>
        <v>131.59358658343956</v>
      </c>
      <c r="BU73" s="93">
        <f>[1]节奏总纲!BU73</f>
        <v>130.58134521056871</v>
      </c>
      <c r="BW73" s="80">
        <f>[1]节奏总纲!BW73</f>
        <v>70</v>
      </c>
      <c r="BX73" s="80">
        <f>[1]节奏总纲!BX73</f>
        <v>39.628525141348646</v>
      </c>
      <c r="BY73" s="80">
        <f>[1]节奏总纲!BY73</f>
        <v>40.167205562734367</v>
      </c>
      <c r="BZ73" s="80">
        <f>[1]节奏总纲!BZ73</f>
        <v>40.760009392249536</v>
      </c>
      <c r="CA73" s="80">
        <f>[1]节奏总纲!CA73</f>
        <v>41.381700810460785</v>
      </c>
      <c r="CB73" s="80">
        <f>[1]节奏总纲!CB73</f>
        <v>42.080332137364977</v>
      </c>
      <c r="CC73" s="80">
        <f>[1]节奏总纲!CC73</f>
        <v>42.080332137364977</v>
      </c>
    </row>
    <row r="74" spans="6:81" x14ac:dyDescent="0.15">
      <c r="F74" s="14">
        <v>72</v>
      </c>
      <c r="G74" s="80">
        <f>[1]节奏总纲!G74</f>
        <v>146.03338943962044</v>
      </c>
      <c r="I74" s="93">
        <f>[1]节奏总纲!I74</f>
        <v>72</v>
      </c>
      <c r="J74" s="93">
        <f>[1]节奏总纲!J74</f>
        <v>14808.205062920617</v>
      </c>
      <c r="K74" s="93">
        <f>[1]节奏总纲!K74</f>
        <v>1.37</v>
      </c>
      <c r="N74" s="73">
        <f>[1]节奏总纲!$N74</f>
        <v>81</v>
      </c>
      <c r="O74" s="80">
        <f>[1]节奏总纲!O74</f>
        <v>71</v>
      </c>
      <c r="P74" s="80">
        <f>[1]节奏总纲!P74</f>
        <v>136.18700320464549</v>
      </c>
      <c r="Q74" s="80">
        <f>[1]节奏总纲!Q74</f>
        <v>118.03327567746625</v>
      </c>
      <c r="R74" s="80">
        <f>[1]节奏总纲!R74</f>
        <v>96.583822672734584</v>
      </c>
      <c r="S74" s="80">
        <f>[1]节奏总纲!S74</f>
        <v>70.612961161608681</v>
      </c>
      <c r="T74" s="80">
        <f>[1]节奏总纲!T74</f>
        <v>39.126526020694648</v>
      </c>
      <c r="V74" s="80">
        <f>[1]节奏总纲!V74</f>
        <v>71</v>
      </c>
      <c r="W74" s="80">
        <f>[1]节奏总纲!W74</f>
        <v>9.1870032046454924</v>
      </c>
      <c r="X74" s="80">
        <f>[1]节奏总纲!X74</f>
        <v>8.0639756774662459</v>
      </c>
      <c r="Y74" s="80">
        <f>[1]节奏总纲!Y74</f>
        <v>6.4773226727345872</v>
      </c>
      <c r="Z74" s="80">
        <f>[1]节奏总纲!Z74</f>
        <v>4.6872611616086743</v>
      </c>
      <c r="AA74" s="80">
        <f>[1]节奏总纲!AA74</f>
        <v>2.6267260206946474</v>
      </c>
      <c r="AC74" s="80">
        <f>[1]节奏总纲!AC74</f>
        <v>71</v>
      </c>
      <c r="AD74" s="80">
        <f>[1]节奏总纲!AD74</f>
        <v>61.691928656135218</v>
      </c>
      <c r="AE74" s="80">
        <f>[1]节奏总纲!AE74</f>
        <v>63.716030809921811</v>
      </c>
      <c r="AF74" s="80">
        <f>[1]节奏总纲!AF74</f>
        <v>66.52254964941018</v>
      </c>
      <c r="AG74" s="80">
        <f>[1]节奏总纲!AG74</f>
        <v>71.07781362467729</v>
      </c>
      <c r="AH74" s="80">
        <f>[1]节奏总纲!AH74</f>
        <v>79.618252875757847</v>
      </c>
      <c r="AL74" s="93">
        <f>[1]节奏总纲!AL74</f>
        <v>71</v>
      </c>
      <c r="AM74" s="93">
        <f>[1]节奏总纲!AM74</f>
        <v>12797.106216824561</v>
      </c>
      <c r="AN74" s="93">
        <f>[1]节奏总纲!AN74</f>
        <v>10237.684973459649</v>
      </c>
      <c r="AO74" s="93">
        <f>[1]节奏总纲!AO74</f>
        <v>7678.2637300947363</v>
      </c>
      <c r="AP74" s="93">
        <f>[1]节奏总纲!AP74</f>
        <v>5118.8424867298245</v>
      </c>
      <c r="AQ74" s="93">
        <f>[1]节奏总纲!AQ74</f>
        <v>2559.4212433649122</v>
      </c>
      <c r="AS74" s="93">
        <f>[1]节奏总纲!AS74</f>
        <v>71</v>
      </c>
      <c r="AT74" s="93">
        <f>[1]节奏总纲!AT74</f>
        <v>1738.5812168245593</v>
      </c>
      <c r="AU74" s="93">
        <f>[1]节奏总纲!AU74</f>
        <v>1390.8649734596474</v>
      </c>
      <c r="AV74" s="93">
        <f>[1]节奏总纲!AV74</f>
        <v>1043.1487300947356</v>
      </c>
      <c r="AW74" s="93">
        <f>[1]节奏总纲!AW74</f>
        <v>695.43248672982372</v>
      </c>
      <c r="AX74" s="93">
        <f>[1]节奏总纲!AX74</f>
        <v>347.71624336491186</v>
      </c>
      <c r="AZ74" s="80">
        <f>[1]节奏总纲!AZ74</f>
        <v>71</v>
      </c>
      <c r="BA74" s="80">
        <f>[1]节奏总纲!BA74</f>
        <v>35.731931418977545</v>
      </c>
      <c r="BB74" s="80">
        <f>[1]节奏总纲!BB74</f>
        <v>37.226704182817912</v>
      </c>
      <c r="BC74" s="80">
        <f>[1]节奏总纲!BC74</f>
        <v>39.160241683169971</v>
      </c>
      <c r="BD74" s="80">
        <f>[1]节奏总纲!BD74</f>
        <v>41.892000518560877</v>
      </c>
      <c r="BE74" s="80">
        <f>[1]节奏总纲!BE74</f>
        <v>46.561371072329244</v>
      </c>
      <c r="BI74" s="80">
        <f>[1]节奏总纲!BI74</f>
        <v>71</v>
      </c>
      <c r="BJ74" s="80">
        <f>[1]节奏总纲!BJ74</f>
        <v>3.1999999999999988</v>
      </c>
      <c r="BK74" s="80">
        <f>[1]节奏总纲!BK74</f>
        <v>3.2639999999999989</v>
      </c>
      <c r="BL74" s="80">
        <f>[1]节奏总纲!BL74</f>
        <v>3.391999999999999</v>
      </c>
      <c r="BM74" s="80">
        <f>[1]节奏总纲!BM74</f>
        <v>3.6479999999999984</v>
      </c>
      <c r="BN74" s="80">
        <f>[1]节奏总纲!BN74</f>
        <v>4.4799999999999978</v>
      </c>
      <c r="BP74" s="93">
        <f>[1]节奏总纲!BP74</f>
        <v>71</v>
      </c>
      <c r="BQ74" s="93">
        <f>[1]节奏总纲!BQ74</f>
        <v>136.42791633259191</v>
      </c>
      <c r="BR74" s="93">
        <f>[1]节奏总纲!BR74</f>
        <v>135.63319863782641</v>
      </c>
      <c r="BS74" s="93">
        <f>[1]节奏总纲!BS74</f>
        <v>134.80108272964694</v>
      </c>
      <c r="BT74" s="93">
        <f>[1]节奏总纲!BT74</f>
        <v>133.86419343399126</v>
      </c>
      <c r="BU74" s="93">
        <f>[1]节奏总纲!BU74</f>
        <v>132.8447370461962</v>
      </c>
      <c r="BW74" s="80">
        <f>[1]节奏总纲!BW74</f>
        <v>71</v>
      </c>
      <c r="BX74" s="80">
        <f>[1]节奏总纲!BX74</f>
        <v>40.107783723382404</v>
      </c>
      <c r="BY74" s="80">
        <f>[1]节奏总纲!BY74</f>
        <v>40.637125609793571</v>
      </c>
      <c r="BZ74" s="80">
        <f>[1]节奏总纲!BZ74</f>
        <v>41.227183381803457</v>
      </c>
      <c r="CA74" s="80">
        <f>[1]节奏总纲!CA74</f>
        <v>41.85307774965591</v>
      </c>
      <c r="CB74" s="80">
        <f>[1]节奏总纲!CB74</f>
        <v>42.536236620449564</v>
      </c>
      <c r="CC74" s="80">
        <f>[1]节奏总纲!CC74</f>
        <v>42.536236620449564</v>
      </c>
    </row>
    <row r="75" spans="6:81" x14ac:dyDescent="0.15">
      <c r="F75" s="14">
        <v>73</v>
      </c>
      <c r="G75" s="80">
        <f>[1]节奏总纲!G75</f>
        <v>156.58648490814926</v>
      </c>
      <c r="I75" s="93">
        <f>[1]节奏总纲!I75</f>
        <v>73</v>
      </c>
      <c r="J75" s="93">
        <f>[1]节奏总纲!J75</f>
        <v>17134.425155737379</v>
      </c>
      <c r="K75" s="93">
        <f>[1]节奏总纲!K75</f>
        <v>1.38</v>
      </c>
      <c r="N75" s="73">
        <f>[1]节奏总纲!$N75</f>
        <v>82</v>
      </c>
      <c r="O75" s="80">
        <f>[1]节奏总纲!O75</f>
        <v>72</v>
      </c>
      <c r="P75" s="80">
        <f>[1]节奏总纲!P75</f>
        <v>146.03338943962044</v>
      </c>
      <c r="Q75" s="80">
        <f>[1]节奏总纲!Q75</f>
        <v>126.581741966263</v>
      </c>
      <c r="R75" s="80">
        <f>[1]节奏总纲!R75</f>
        <v>103.31862302853146</v>
      </c>
      <c r="S75" s="80">
        <f>[1]节奏总纲!S75</f>
        <v>75.586882373947532</v>
      </c>
      <c r="T75" s="80">
        <f>[1]节奏总纲!T75</f>
        <v>41.896979430227098</v>
      </c>
      <c r="V75" s="80">
        <f>[1]节奏总纲!V75</f>
        <v>72</v>
      </c>
      <c r="W75" s="80">
        <f>[1]节奏总纲!W75</f>
        <v>9.8463862349749434</v>
      </c>
      <c r="X75" s="80">
        <f>[1]节奏总纲!X75</f>
        <v>8.548466288796746</v>
      </c>
      <c r="Y75" s="80">
        <f>[1]节奏总纲!Y75</f>
        <v>6.7348003557968781</v>
      </c>
      <c r="Z75" s="80">
        <f>[1]节奏总纲!Z75</f>
        <v>4.9739212123388512</v>
      </c>
      <c r="AA75" s="80">
        <f>[1]节奏总纲!AA75</f>
        <v>2.7704534095324505</v>
      </c>
      <c r="AC75" s="80">
        <f>[1]节奏总纲!AC75</f>
        <v>72</v>
      </c>
      <c r="AD75" s="80">
        <f>[1]节奏总纲!AD75</f>
        <v>61.895048862094221</v>
      </c>
      <c r="AE75" s="80">
        <f>[1]节奏总纲!AE75</f>
        <v>63.918876949118435</v>
      </c>
      <c r="AF75" s="80">
        <f>[1]节奏总纲!AF75</f>
        <v>66.7307849375064</v>
      </c>
      <c r="AG75" s="80">
        <f>[1]节奏总纲!AG75</f>
        <v>71.278862245535876</v>
      </c>
      <c r="AH75" s="80">
        <f>[1]节奏总纲!AH75</f>
        <v>79.833079619844597</v>
      </c>
      <c r="AL75" s="93">
        <f>[1]节奏总纲!AL75</f>
        <v>72</v>
      </c>
      <c r="AM75" s="93">
        <f>[1]节奏总纲!AM75</f>
        <v>14808.205062920617</v>
      </c>
      <c r="AN75" s="93">
        <f>[1]节奏总纲!AN75</f>
        <v>11846.564050336494</v>
      </c>
      <c r="AO75" s="93">
        <f>[1]节奏总纲!AO75</f>
        <v>8884.9230377523691</v>
      </c>
      <c r="AP75" s="93">
        <f>[1]节奏总纲!AP75</f>
        <v>5923.2820251682469</v>
      </c>
      <c r="AQ75" s="93">
        <f>[1]节奏总纲!AQ75</f>
        <v>2961.6410125841235</v>
      </c>
      <c r="AS75" s="93">
        <f>[1]节奏总纲!AS75</f>
        <v>72</v>
      </c>
      <c r="AT75" s="93">
        <f>[1]节奏总纲!AT75</f>
        <v>2011.0988460960561</v>
      </c>
      <c r="AU75" s="93">
        <f>[1]节奏总纲!AU75</f>
        <v>1608.8790768768449</v>
      </c>
      <c r="AV75" s="93">
        <f>[1]节奏总纲!AV75</f>
        <v>1206.6593076576328</v>
      </c>
      <c r="AW75" s="93">
        <f>[1]节奏总纲!AW75</f>
        <v>804.43953843842246</v>
      </c>
      <c r="AX75" s="93">
        <f>[1]节奏总纲!AX75</f>
        <v>402.21976921921123</v>
      </c>
      <c r="AZ75" s="80">
        <f>[1]节奏总纲!AZ75</f>
        <v>72</v>
      </c>
      <c r="BA75" s="80">
        <f>[1]节奏总纲!BA75</f>
        <v>35.829522274841217</v>
      </c>
      <c r="BB75" s="80">
        <f>[1]节奏总纲!BB75</f>
        <v>37.317457773889828</v>
      </c>
      <c r="BC75" s="80">
        <f>[1]节奏总纲!BC75</f>
        <v>39.250296194358178</v>
      </c>
      <c r="BD75" s="80">
        <f>[1]节奏总纲!BD75</f>
        <v>41.992566056290244</v>
      </c>
      <c r="BE75" s="80">
        <f>[1]节奏总纲!BE75</f>
        <v>46.657691286422882</v>
      </c>
      <c r="BI75" s="80">
        <f>[1]节奏总纲!BI75</f>
        <v>72</v>
      </c>
      <c r="BJ75" s="80">
        <f>[1]节奏总纲!BJ75</f>
        <v>3.2333333333333321</v>
      </c>
      <c r="BK75" s="80">
        <f>[1]节奏总纲!BK75</f>
        <v>3.2979999999999987</v>
      </c>
      <c r="BL75" s="80">
        <f>[1]节奏总纲!BL75</f>
        <v>3.427333333333332</v>
      </c>
      <c r="BM75" s="80">
        <f>[1]节奏总纲!BM75</f>
        <v>3.6859999999999982</v>
      </c>
      <c r="BN75" s="80">
        <f>[1]节奏总纲!BN75</f>
        <v>4.5266666666666646</v>
      </c>
      <c r="BP75" s="93">
        <f>[1]节奏总纲!BP75</f>
        <v>72</v>
      </c>
      <c r="BQ75" s="93">
        <f>[1]节奏总纲!BQ75</f>
        <v>138.53345528648683</v>
      </c>
      <c r="BR75" s="93">
        <f>[1]节奏总纲!BR75</f>
        <v>137.71256657102566</v>
      </c>
      <c r="BS75" s="93">
        <f>[1]节奏总纲!BS75</f>
        <v>136.83334701443286</v>
      </c>
      <c r="BT75" s="93">
        <f>[1]节奏总纲!BT75</f>
        <v>135.93682085019839</v>
      </c>
      <c r="BU75" s="93">
        <f>[1]节奏总纲!BU75</f>
        <v>134.98066485175448</v>
      </c>
      <c r="BW75" s="80">
        <f>[1]节奏总纲!BW75</f>
        <v>72</v>
      </c>
      <c r="BX75" s="80">
        <f>[1]节奏总纲!BX75</f>
        <v>40.566814302636963</v>
      </c>
      <c r="BY75" s="80">
        <f>[1]节奏总纲!BY75</f>
        <v>41.116727813554483</v>
      </c>
      <c r="BZ75" s="80">
        <f>[1]节奏总纲!BZ75</f>
        <v>41.67870926132386</v>
      </c>
      <c r="CA75" s="80">
        <f>[1]节奏总纲!CA75</f>
        <v>42.304861384799864</v>
      </c>
      <c r="CB75" s="80">
        <f>[1]节奏总纲!CB75</f>
        <v>43.014746184152813</v>
      </c>
      <c r="CC75" s="80">
        <f>[1]节奏总纲!CC75</f>
        <v>43.014746184152813</v>
      </c>
    </row>
    <row r="76" spans="6:81" x14ac:dyDescent="0.15">
      <c r="F76" s="14">
        <v>74</v>
      </c>
      <c r="G76" s="80">
        <f>[1]节奏总纲!G76</f>
        <v>167.89701257893043</v>
      </c>
      <c r="I76" s="93">
        <f>[1]节奏总纲!I76</f>
        <v>74</v>
      </c>
      <c r="J76" s="93">
        <f>[1]节奏总纲!J76</f>
        <v>19825.014596370729</v>
      </c>
      <c r="K76" s="93">
        <f>[1]节奏总纲!K76</f>
        <v>1.39</v>
      </c>
      <c r="N76" s="73">
        <f>[1]节奏总纲!$N76</f>
        <v>83</v>
      </c>
      <c r="O76" s="80">
        <f>[1]节奏总纲!O76</f>
        <v>73</v>
      </c>
      <c r="P76" s="80">
        <f>[1]节奏总纲!P76</f>
        <v>156.58648490814926</v>
      </c>
      <c r="Q76" s="80">
        <f>[1]节奏总纲!Q76</f>
        <v>135.41599214856748</v>
      </c>
      <c r="R76" s="80">
        <f>[1]节奏总纲!R76</f>
        <v>110.58137564213501</v>
      </c>
      <c r="S76" s="80">
        <f>[1]节奏总纲!S76</f>
        <v>80.955212697513176</v>
      </c>
      <c r="T76" s="80">
        <f>[1]节奏总纲!T76</f>
        <v>44.877686574675579</v>
      </c>
      <c r="V76" s="80">
        <f>[1]节奏总纲!V76</f>
        <v>73</v>
      </c>
      <c r="W76" s="80">
        <f>[1]节奏总纲!W76</f>
        <v>10.553095468528824</v>
      </c>
      <c r="X76" s="80">
        <f>[1]节奏总纲!X76</f>
        <v>8.834250182304487</v>
      </c>
      <c r="Y76" s="80">
        <f>[1]节奏总纲!Y76</f>
        <v>7.2627526136035527</v>
      </c>
      <c r="Z76" s="80">
        <f>[1]节奏总纲!Z76</f>
        <v>5.3683303235656439</v>
      </c>
      <c r="AA76" s="80">
        <f>[1]节奏总纲!AA76</f>
        <v>2.9807071444484805</v>
      </c>
      <c r="AC76" s="80">
        <f>[1]节奏总纲!AC76</f>
        <v>73</v>
      </c>
      <c r="AD76" s="80">
        <f>[1]节奏总纲!AD76</f>
        <v>62.091594979242075</v>
      </c>
      <c r="AE76" s="80">
        <f>[1]节奏总纲!AE76</f>
        <v>64.114306430026588</v>
      </c>
      <c r="AF76" s="80">
        <f>[1]节奏总纲!AF76</f>
        <v>66.939020225602619</v>
      </c>
      <c r="AG76" s="80">
        <f>[1]节奏总纲!AG76</f>
        <v>71.479910866394462</v>
      </c>
      <c r="AH76" s="80">
        <f>[1]节奏总纲!AH76</f>
        <v>80.043898354812981</v>
      </c>
      <c r="AL76" s="93">
        <f>[1]节奏总纲!AL76</f>
        <v>73</v>
      </c>
      <c r="AM76" s="93">
        <f>[1]节奏总纲!AM76</f>
        <v>17134.425155737379</v>
      </c>
      <c r="AN76" s="93">
        <f>[1]节奏总纲!AN76</f>
        <v>13707.540124589905</v>
      </c>
      <c r="AO76" s="93">
        <f>[1]节奏总纲!AO76</f>
        <v>10280.655093442427</v>
      </c>
      <c r="AP76" s="93">
        <f>[1]节奏总纲!AP76</f>
        <v>6853.7700622949524</v>
      </c>
      <c r="AQ76" s="93">
        <f>[1]节奏总纲!AQ76</f>
        <v>3426.8850311474762</v>
      </c>
      <c r="AS76" s="93">
        <f>[1]节奏总纲!AS76</f>
        <v>73</v>
      </c>
      <c r="AT76" s="93">
        <f>[1]节奏总纲!AT76</f>
        <v>2326.2200928167622</v>
      </c>
      <c r="AU76" s="93">
        <f>[1]节奏总纲!AU76</f>
        <v>1860.9760742534108</v>
      </c>
      <c r="AV76" s="93">
        <f>[1]节奏总纲!AV76</f>
        <v>1395.7320556900577</v>
      </c>
      <c r="AW76" s="93">
        <f>[1]节奏总纲!AW76</f>
        <v>930.48803712670542</v>
      </c>
      <c r="AX76" s="93">
        <f>[1]节奏总纲!AX76</f>
        <v>465.24401856335271</v>
      </c>
      <c r="AZ76" s="80">
        <f>[1]节奏总纲!AZ76</f>
        <v>73</v>
      </c>
      <c r="BA76" s="80">
        <f>[1]节奏总纲!BA76</f>
        <v>35.927113130704889</v>
      </c>
      <c r="BB76" s="80">
        <f>[1]节奏总纲!BB76</f>
        <v>37.408211364961737</v>
      </c>
      <c r="BC76" s="80">
        <f>[1]节奏总纲!BC76</f>
        <v>39.340350705546385</v>
      </c>
      <c r="BD76" s="80">
        <f>[1]节奏总纲!BD76</f>
        <v>42.080366850119908</v>
      </c>
      <c r="BE76" s="80">
        <f>[1]节奏总纲!BE76</f>
        <v>46.754011500516519</v>
      </c>
      <c r="BI76" s="80">
        <f>[1]节奏总纲!BI76</f>
        <v>73</v>
      </c>
      <c r="BJ76" s="80">
        <f>[1]节奏总纲!BJ76</f>
        <v>3.2666666666666653</v>
      </c>
      <c r="BK76" s="80">
        <f>[1]节奏总纲!BK76</f>
        <v>3.3319999999999985</v>
      </c>
      <c r="BL76" s="80">
        <f>[1]节奏总纲!BL76</f>
        <v>3.4626666666666654</v>
      </c>
      <c r="BM76" s="80">
        <f>[1]节奏总纲!BM76</f>
        <v>3.723999999999998</v>
      </c>
      <c r="BN76" s="80">
        <f>[1]节奏总纲!BN76</f>
        <v>4.5733333333333315</v>
      </c>
      <c r="BP76" s="93">
        <f>[1]节奏总纲!BP76</f>
        <v>73</v>
      </c>
      <c r="BQ76" s="93">
        <f>[1]节奏总纲!BQ76</f>
        <v>140.63900152187057</v>
      </c>
      <c r="BR76" s="93">
        <f>[1]节奏总纲!BR76</f>
        <v>139.81183580038677</v>
      </c>
      <c r="BS76" s="93">
        <f>[1]节奏总纲!BS76</f>
        <v>138.91106706435997</v>
      </c>
      <c r="BT76" s="93">
        <f>[1]节奏总纲!BT76</f>
        <v>137.96184741964817</v>
      </c>
      <c r="BU76" s="93">
        <f>[1]节奏总纲!BU76</f>
        <v>136.97357153375029</v>
      </c>
      <c r="BW76" s="80">
        <f>[1]节奏总纲!BW76</f>
        <v>73</v>
      </c>
      <c r="BX76" s="80">
        <f>[1]节奏总纲!BX76</f>
        <v>41.050728962151652</v>
      </c>
      <c r="BY76" s="80">
        <f>[1]节奏总纲!BY76</f>
        <v>41.560938373564056</v>
      </c>
      <c r="BZ76" s="80">
        <f>[1]节奏总纲!BZ76</f>
        <v>42.142929396202454</v>
      </c>
      <c r="CA76" s="80">
        <f>[1]节奏总纲!CA76</f>
        <v>42.770735222023518</v>
      </c>
      <c r="CB76" s="80">
        <f>[1]节奏总纲!CB76</f>
        <v>43.461216869621744</v>
      </c>
      <c r="CC76" s="80">
        <f>[1]节奏总纲!CC76</f>
        <v>43.461216869621744</v>
      </c>
    </row>
    <row r="77" spans="6:81" x14ac:dyDescent="0.15">
      <c r="F77" s="14">
        <v>75</v>
      </c>
      <c r="G77" s="80">
        <f>[1]节奏总纲!G77</f>
        <v>180.01933598375612</v>
      </c>
      <c r="I77" s="93">
        <f>[1]节奏总纲!I77</f>
        <v>75</v>
      </c>
      <c r="J77" s="93">
        <f>[1]节奏总纲!J77</f>
        <v>22936.899999999998</v>
      </c>
      <c r="K77" s="93">
        <f>[1]节奏总纲!K77</f>
        <v>1.4</v>
      </c>
      <c r="N77" s="73">
        <f>[1]节奏总纲!$N77</f>
        <v>84</v>
      </c>
      <c r="O77" s="80">
        <f>[1]节奏总纲!O77</f>
        <v>74</v>
      </c>
      <c r="P77" s="80">
        <f>[1]节奏总纲!P77</f>
        <v>167.89701257893043</v>
      </c>
      <c r="Q77" s="80">
        <f>[1]节奏总纲!Q77</f>
        <v>145.16375707574326</v>
      </c>
      <c r="R77" s="80">
        <f>[1]节奏总纲!R77</f>
        <v>118.70318789330381</v>
      </c>
      <c r="S77" s="80">
        <f>[1]节奏总纲!S77</f>
        <v>86.869914308338593</v>
      </c>
      <c r="T77" s="80">
        <f>[1]节奏总纲!T77</f>
        <v>48.169652908895138</v>
      </c>
      <c r="V77" s="80">
        <f>[1]节奏总纲!V77</f>
        <v>74</v>
      </c>
      <c r="W77" s="80">
        <f>[1]节奏总纲!W77</f>
        <v>11.31052767078117</v>
      </c>
      <c r="X77" s="80">
        <f>[1]节奏总纲!X77</f>
        <v>9.7477649271757798</v>
      </c>
      <c r="Y77" s="80">
        <f>[1]节奏总纲!Y77</f>
        <v>8.1218122511687909</v>
      </c>
      <c r="Z77" s="80">
        <f>[1]节奏总纲!Z77</f>
        <v>5.9147016108254178</v>
      </c>
      <c r="AA77" s="80">
        <f>[1]节奏总纲!AA77</f>
        <v>3.2919663342195591</v>
      </c>
      <c r="AC77" s="80">
        <f>[1]节奏总纲!AC77</f>
        <v>74</v>
      </c>
      <c r="AD77" s="80">
        <f>[1]节奏总纲!AD77</f>
        <v>62.281112832649576</v>
      </c>
      <c r="AE77" s="80">
        <f>[1]节奏总纲!AE77</f>
        <v>64.304793036447776</v>
      </c>
      <c r="AF77" s="80">
        <f>[1]节奏总纲!AF77</f>
        <v>67.14262442756818</v>
      </c>
      <c r="AG77" s="80">
        <f>[1]节奏总纲!AG77</f>
        <v>71.680959487253048</v>
      </c>
      <c r="AH77" s="80">
        <f>[1]节奏总纲!AH77</f>
        <v>80.24075196383977</v>
      </c>
      <c r="AL77" s="93">
        <f>[1]节奏总纲!AL77</f>
        <v>74</v>
      </c>
      <c r="AM77" s="93">
        <f>[1]节奏总纲!AM77</f>
        <v>19825.014596370729</v>
      </c>
      <c r="AN77" s="93">
        <f>[1]节奏总纲!AN77</f>
        <v>15860.011677096583</v>
      </c>
      <c r="AO77" s="93">
        <f>[1]节奏总纲!AO77</f>
        <v>11895.008757822437</v>
      </c>
      <c r="AP77" s="93">
        <f>[1]节奏总纲!AP77</f>
        <v>7930.0058385482916</v>
      </c>
      <c r="AQ77" s="93">
        <f>[1]节奏总纲!AQ77</f>
        <v>3965.0029192741458</v>
      </c>
      <c r="AS77" s="93">
        <f>[1]节奏总纲!AS77</f>
        <v>74</v>
      </c>
      <c r="AT77" s="93">
        <f>[1]节奏总纲!AT77</f>
        <v>2690.58944063335</v>
      </c>
      <c r="AU77" s="93">
        <f>[1]节奏总纲!AU77</f>
        <v>2152.4715525066786</v>
      </c>
      <c r="AV77" s="93">
        <f>[1]节奏总纲!AV77</f>
        <v>1614.3536643800107</v>
      </c>
      <c r="AW77" s="93">
        <f>[1]节奏总纲!AW77</f>
        <v>1076.2357762533393</v>
      </c>
      <c r="AX77" s="93">
        <f>[1]节奏总纲!AX77</f>
        <v>538.11788812666964</v>
      </c>
      <c r="AZ77" s="80">
        <f>[1]节奏总纲!AZ77</f>
        <v>74</v>
      </c>
      <c r="BA77" s="80">
        <f>[1]节奏总纲!BA77</f>
        <v>36.021306837933537</v>
      </c>
      <c r="BB77" s="80">
        <f>[1]节奏总纲!BB77</f>
        <v>37.498964956033646</v>
      </c>
      <c r="BC77" s="80">
        <f>[1]节奏总纲!BC77</f>
        <v>39.430405216734592</v>
      </c>
      <c r="BD77" s="80">
        <f>[1]节奏总纲!BD77</f>
        <v>42.167148737437564</v>
      </c>
      <c r="BE77" s="80">
        <f>[1]节奏总纲!BE77</f>
        <v>46.850331714610157</v>
      </c>
      <c r="BI77" s="80">
        <f>[1]节奏总纲!BI77</f>
        <v>74</v>
      </c>
      <c r="BJ77" s="80">
        <f>[1]节奏总纲!BJ77</f>
        <v>3.2999999999999985</v>
      </c>
      <c r="BK77" s="80">
        <f>[1]节奏总纲!BK77</f>
        <v>3.3659999999999983</v>
      </c>
      <c r="BL77" s="80">
        <f>[1]节奏总纲!BL77</f>
        <v>3.4979999999999984</v>
      </c>
      <c r="BM77" s="80">
        <f>[1]节奏总纲!BM77</f>
        <v>3.7619999999999978</v>
      </c>
      <c r="BN77" s="80">
        <f>[1]节奏总纲!BN77</f>
        <v>4.6199999999999974</v>
      </c>
      <c r="BP77" s="93">
        <f>[1]节奏总纲!BP77</f>
        <v>74</v>
      </c>
      <c r="BQ77" s="93">
        <f>[1]节奏总纲!BQ77</f>
        <v>142.74455401431342</v>
      </c>
      <c r="BR77" s="93">
        <f>[1]节奏总纲!BR77</f>
        <v>141.9694247060344</v>
      </c>
      <c r="BS77" s="93">
        <f>[1]节奏总纲!BS77</f>
        <v>141.15167362886518</v>
      </c>
      <c r="BT77" s="93">
        <f>[1]节奏总纲!BT77</f>
        <v>140.22839744989304</v>
      </c>
      <c r="BU77" s="93">
        <f>[1]节奏总纲!BU77</f>
        <v>139.23420852905392</v>
      </c>
      <c r="BW77" s="80">
        <f>[1]节奏总纲!BW77</f>
        <v>74</v>
      </c>
      <c r="BX77" s="80">
        <f>[1]节奏总纲!BX77</f>
        <v>41.505708681037625</v>
      </c>
      <c r="BY77" s="80">
        <f>[1]节奏总纲!BY77</f>
        <v>42.044081480508389</v>
      </c>
      <c r="BZ77" s="80">
        <f>[1]节奏总纲!BZ77</f>
        <v>42.612813526599879</v>
      </c>
      <c r="CA77" s="80">
        <f>[1]节奏总纲!CA77</f>
        <v>43.245114997782593</v>
      </c>
      <c r="CB77" s="80">
        <f>[1]节奏总纲!CB77</f>
        <v>43.954310083598529</v>
      </c>
      <c r="CC77" s="80">
        <f>[1]节奏总纲!CC77</f>
        <v>43.954310083598529</v>
      </c>
    </row>
    <row r="78" spans="6:81" x14ac:dyDescent="0.15">
      <c r="F78" s="14">
        <v>76</v>
      </c>
      <c r="G78" s="80">
        <f>[1]节奏总纲!G78</f>
        <v>193.01172051333091</v>
      </c>
      <c r="I78" s="93">
        <f>[1]节奏总纲!I78</f>
        <v>76</v>
      </c>
      <c r="J78" s="93">
        <f>[1]节奏总纲!J78</f>
        <v>26535.88112606269</v>
      </c>
      <c r="K78" s="93">
        <f>[1]节奏总纲!K78</f>
        <v>1.41</v>
      </c>
      <c r="N78" s="73">
        <f>[1]节奏总纲!$N78</f>
        <v>85</v>
      </c>
      <c r="O78" s="80">
        <f>[1]节奏总纲!O78</f>
        <v>75</v>
      </c>
      <c r="P78" s="80">
        <f>[1]节奏总纲!P78</f>
        <v>180.01933598375612</v>
      </c>
      <c r="Q78" s="80">
        <f>[1]节奏总纲!Q78</f>
        <v>155.75272949314578</v>
      </c>
      <c r="R78" s="80">
        <f>[1]节奏总纲!R78</f>
        <v>127.38168214210583</v>
      </c>
      <c r="S78" s="80">
        <f>[1]节奏总纲!S78</f>
        <v>93.214012172388934</v>
      </c>
      <c r="T78" s="80">
        <f>[1]节奏总纲!T78</f>
        <v>51.755559095329879</v>
      </c>
      <c r="V78" s="80">
        <f>[1]节奏总纲!V78</f>
        <v>75</v>
      </c>
      <c r="W78" s="80">
        <f>[1]节奏总纲!W78</f>
        <v>12.122323404825693</v>
      </c>
      <c r="X78" s="80">
        <f>[1]节奏总纲!X78</f>
        <v>10.588972417402516</v>
      </c>
      <c r="Y78" s="80">
        <f>[1]节奏总纲!Y78</f>
        <v>8.6784942488020249</v>
      </c>
      <c r="Z78" s="80">
        <f>[1]节奏总纲!Z78</f>
        <v>6.3440978640503403</v>
      </c>
      <c r="AA78" s="80">
        <f>[1]节奏总纲!AA78</f>
        <v>3.585906186434741</v>
      </c>
      <c r="AC78" s="80">
        <f>[1]节奏总纲!AC78</f>
        <v>75</v>
      </c>
      <c r="AD78" s="80">
        <f>[1]节奏总纲!AD78</f>
        <v>62.470630686057078</v>
      </c>
      <c r="AE78" s="80">
        <f>[1]节奏总纲!AE78</f>
        <v>64.495279642868965</v>
      </c>
      <c r="AF78" s="80">
        <f>[1]节奏总纲!AF78</f>
        <v>67.344310856946692</v>
      </c>
      <c r="AG78" s="80">
        <f>[1]节奏总纲!AG78</f>
        <v>71.882008108111634</v>
      </c>
      <c r="AH78" s="80">
        <f>[1]节奏总纲!AH78</f>
        <v>80.437605572866573</v>
      </c>
      <c r="AL78" s="93">
        <f>[1]节奏总纲!AL78</f>
        <v>75</v>
      </c>
      <c r="AM78" s="93">
        <f>[1]节奏总纲!AM78</f>
        <v>22936.899999999998</v>
      </c>
      <c r="AN78" s="93">
        <f>[1]节奏总纲!AN78</f>
        <v>18349.52</v>
      </c>
      <c r="AO78" s="93">
        <f>[1]节奏总纲!AO78</f>
        <v>13762.139999999998</v>
      </c>
      <c r="AP78" s="93">
        <f>[1]节奏总纲!AP78</f>
        <v>9174.76</v>
      </c>
      <c r="AQ78" s="93">
        <f>[1]节奏总纲!AQ78</f>
        <v>4587.38</v>
      </c>
      <c r="AS78" s="93">
        <f>[1]节奏总纲!AS78</f>
        <v>75</v>
      </c>
      <c r="AT78" s="93">
        <f>[1]节奏总纲!AT78</f>
        <v>3111.8854036292687</v>
      </c>
      <c r="AU78" s="93">
        <f>[1]节奏总纲!AU78</f>
        <v>2489.5083229034171</v>
      </c>
      <c r="AV78" s="93">
        <f>[1]节奏总纲!AV78</f>
        <v>1867.1312421775601</v>
      </c>
      <c r="AW78" s="93">
        <f>[1]节奏总纲!AW78</f>
        <v>1244.7541614517086</v>
      </c>
      <c r="AX78" s="93">
        <f>[1]节奏总纲!AX78</f>
        <v>622.37708072585428</v>
      </c>
      <c r="AZ78" s="80">
        <f>[1]节奏总纲!AZ78</f>
        <v>75</v>
      </c>
      <c r="BA78" s="80">
        <f>[1]节奏总纲!BA78</f>
        <v>36.105477566569242</v>
      </c>
      <c r="BB78" s="80">
        <f>[1]节奏总纲!BB78</f>
        <v>37.589718547105562</v>
      </c>
      <c r="BC78" s="80">
        <f>[1]节奏总纲!BC78</f>
        <v>39.520459727922798</v>
      </c>
      <c r="BD78" s="80">
        <f>[1]节奏总纲!BD78</f>
        <v>42.253930624755228</v>
      </c>
      <c r="BE78" s="80">
        <f>[1]节奏总纲!BE78</f>
        <v>46.946651928703787</v>
      </c>
      <c r="BI78" s="80">
        <f>[1]节奏总纲!BI78</f>
        <v>75</v>
      </c>
      <c r="BJ78" s="80">
        <f>[1]节奏总纲!BJ78</f>
        <v>3.3333333333333317</v>
      </c>
      <c r="BK78" s="80">
        <f>[1]节奏总纲!BK78</f>
        <v>3.3999999999999986</v>
      </c>
      <c r="BL78" s="80">
        <f>[1]节奏总纲!BL78</f>
        <v>3.5333333333333319</v>
      </c>
      <c r="BM78" s="80">
        <f>[1]节奏总纲!BM78</f>
        <v>3.7999999999999976</v>
      </c>
      <c r="BN78" s="80">
        <f>[1]节奏总纲!BN78</f>
        <v>4.6666666666666643</v>
      </c>
      <c r="BP78" s="93">
        <f>[1]节奏总纲!BP78</f>
        <v>75</v>
      </c>
      <c r="BQ78" s="93">
        <f>[1]节奏总纲!BQ78</f>
        <v>144.85011188259233</v>
      </c>
      <c r="BR78" s="93">
        <f>[1]节奏总纲!BR78</f>
        <v>144.04990087966226</v>
      </c>
      <c r="BS78" s="93">
        <f>[1]节奏总纲!BS78</f>
        <v>143.18803754021661</v>
      </c>
      <c r="BT78" s="93">
        <f>[1]节奏总纲!BT78</f>
        <v>142.29258914544991</v>
      </c>
      <c r="BU78" s="93">
        <f>[1]节奏总纲!BU78</f>
        <v>141.35995921444913</v>
      </c>
      <c r="BW78" s="80">
        <f>[1]节奏总纲!BW78</f>
        <v>75</v>
      </c>
      <c r="BX78" s="80">
        <f>[1]节奏总纲!BX78</f>
        <v>41.993343869731824</v>
      </c>
      <c r="BY78" s="80">
        <f>[1]节奏总纲!BY78</f>
        <v>42.503546986076806</v>
      </c>
      <c r="BZ78" s="80">
        <f>[1]节奏总纲!BZ78</f>
        <v>43.099163240208767</v>
      </c>
      <c r="CA78" s="80">
        <f>[1]节奏总纲!CA78</f>
        <v>43.720246163774526</v>
      </c>
      <c r="CB78" s="80">
        <f>[1]节奏总纲!CB78</f>
        <v>44.424142211876969</v>
      </c>
      <c r="CC78" s="80">
        <f>[1]节奏总纲!CC78</f>
        <v>44.424142211876969</v>
      </c>
    </row>
    <row r="79" spans="6:81" x14ac:dyDescent="0.15">
      <c r="F79" s="14">
        <v>77</v>
      </c>
      <c r="G79" s="80">
        <f>[1]节奏总纲!G79</f>
        <v>206.93661346719625</v>
      </c>
      <c r="I79" s="93">
        <f>[1]节奏总纲!I79</f>
        <v>77</v>
      </c>
      <c r="J79" s="93">
        <f>[1]节奏总纲!J79</f>
        <v>30698.011006346387</v>
      </c>
      <c r="K79" s="93">
        <f>[1]节奏总纲!K79</f>
        <v>1.42</v>
      </c>
      <c r="N79" s="73">
        <f>[1]节奏总纲!$N79</f>
        <v>86</v>
      </c>
      <c r="O79" s="80">
        <f>[1]节奏总纲!O79</f>
        <v>76</v>
      </c>
      <c r="P79" s="80">
        <f>[1]节奏总纲!P79</f>
        <v>193.01172051333091</v>
      </c>
      <c r="Q79" s="80">
        <f>[1]节奏总纲!Q79</f>
        <v>166.97443941608256</v>
      </c>
      <c r="R79" s="80">
        <f>[1]节奏总纲!R79</f>
        <v>136.51718991907896</v>
      </c>
      <c r="S79" s="80">
        <f>[1]节奏总纲!S79</f>
        <v>100.0379747420594</v>
      </c>
      <c r="T79" s="80">
        <f>[1]节奏总纲!T79</f>
        <v>55.664580196044632</v>
      </c>
      <c r="V79" s="80">
        <f>[1]节奏总纲!V79</f>
        <v>76</v>
      </c>
      <c r="W79" s="80">
        <f>[1]节奏总纲!W79</f>
        <v>12.992384529574792</v>
      </c>
      <c r="X79" s="80">
        <f>[1]节奏总纲!X79</f>
        <v>11.221709922936782</v>
      </c>
      <c r="Y79" s="80">
        <f>[1]节奏总纲!Y79</f>
        <v>9.1355077769731281</v>
      </c>
      <c r="Z79" s="80">
        <f>[1]节奏总纲!Z79</f>
        <v>6.8239625696704707</v>
      </c>
      <c r="AA79" s="80">
        <f>[1]节奏总纲!AA79</f>
        <v>3.9090211007147531</v>
      </c>
      <c r="AC79" s="80">
        <f>[1]节奏总纲!AC79</f>
        <v>76</v>
      </c>
      <c r="AD79" s="80">
        <f>[1]节奏总纲!AD79</f>
        <v>62.660148539464579</v>
      </c>
      <c r="AE79" s="80">
        <f>[1]节奏总纲!AE79</f>
        <v>64.685766249290154</v>
      </c>
      <c r="AF79" s="80">
        <f>[1]节奏总纲!AF79</f>
        <v>67.545997286325218</v>
      </c>
      <c r="AG79" s="80">
        <f>[1]节奏总纲!AG79</f>
        <v>72.076954583856178</v>
      </c>
      <c r="AH79" s="80">
        <f>[1]节奏总纲!AH79</f>
        <v>80.634459181893376</v>
      </c>
      <c r="AL79" s="93">
        <f>[1]节奏总纲!AL79</f>
        <v>76</v>
      </c>
      <c r="AM79" s="93">
        <f>[1]节奏总纲!AM79</f>
        <v>26535.88112606269</v>
      </c>
      <c r="AN79" s="93">
        <f>[1]节奏总纲!AN79</f>
        <v>21228.704900850153</v>
      </c>
      <c r="AO79" s="93">
        <f>[1]节奏总纲!AO79</f>
        <v>15921.528675637614</v>
      </c>
      <c r="AP79" s="93">
        <f>[1]节奏总纲!AP79</f>
        <v>10614.352450425076</v>
      </c>
      <c r="AQ79" s="93">
        <f>[1]节奏总纲!AQ79</f>
        <v>5307.1762252125382</v>
      </c>
      <c r="AS79" s="93">
        <f>[1]节奏总纲!AS79</f>
        <v>76</v>
      </c>
      <c r="AT79" s="93">
        <f>[1]节奏总纲!AT79</f>
        <v>3598.9811260626921</v>
      </c>
      <c r="AU79" s="93">
        <f>[1]节奏总纲!AU79</f>
        <v>2879.1849008501522</v>
      </c>
      <c r="AV79" s="93">
        <f>[1]节奏总纲!AV79</f>
        <v>2159.388675637616</v>
      </c>
      <c r="AW79" s="93">
        <f>[1]节奏总纲!AW79</f>
        <v>1439.5924504250761</v>
      </c>
      <c r="AX79" s="93">
        <f>[1]节奏总纲!AX79</f>
        <v>719.79622521253805</v>
      </c>
      <c r="AZ79" s="80">
        <f>[1]节奏总纲!AZ79</f>
        <v>76</v>
      </c>
      <c r="BA79" s="80">
        <f>[1]节奏总纲!BA79</f>
        <v>36.189648295204947</v>
      </c>
      <c r="BB79" s="80">
        <f>[1]节奏总纲!BB79</f>
        <v>37.680472138177471</v>
      </c>
      <c r="BC79" s="80">
        <f>[1]节奏总纲!BC79</f>
        <v>39.610514239111005</v>
      </c>
      <c r="BD79" s="80">
        <f>[1]节奏总纲!BD79</f>
        <v>42.340712512072891</v>
      </c>
      <c r="BE79" s="80">
        <f>[1]节奏总纲!BE79</f>
        <v>47.037096473408994</v>
      </c>
      <c r="BI79" s="80">
        <f>[1]节奏总纲!BI79</f>
        <v>76</v>
      </c>
      <c r="BJ79" s="80">
        <f>[1]节奏总纲!BJ79</f>
        <v>3.3666666666666649</v>
      </c>
      <c r="BK79" s="80">
        <f>[1]节奏总纲!BK79</f>
        <v>3.4339999999999984</v>
      </c>
      <c r="BL79" s="80">
        <f>[1]节奏总纲!BL79</f>
        <v>3.5686666666666649</v>
      </c>
      <c r="BM79" s="80">
        <f>[1]节奏总纲!BM79</f>
        <v>3.8379999999999979</v>
      </c>
      <c r="BN79" s="80">
        <f>[1]节奏总纲!BN79</f>
        <v>4.7133333333333303</v>
      </c>
      <c r="BP79" s="93">
        <f>[1]节奏总纲!BP79</f>
        <v>76</v>
      </c>
      <c r="BQ79" s="93">
        <f>[1]节奏总纲!BQ79</f>
        <v>146.95567436878142</v>
      </c>
      <c r="BR79" s="93">
        <f>[1]节奏总纲!BR79</f>
        <v>146.13957627702209</v>
      </c>
      <c r="BS79" s="93">
        <f>[1]节奏总纲!BS79</f>
        <v>145.25916834745183</v>
      </c>
      <c r="BT79" s="93">
        <f>[1]节奏总纲!BT79</f>
        <v>144.33854661332464</v>
      </c>
      <c r="BU79" s="93">
        <f>[1]节奏总纲!BU79</f>
        <v>143.37042732905374</v>
      </c>
      <c r="BW79" s="80">
        <f>[1]节奏总纲!BW79</f>
        <v>76</v>
      </c>
      <c r="BX79" s="80">
        <f>[1]节奏总纲!BX79</f>
        <v>42.445257628160959</v>
      </c>
      <c r="BY79" s="80">
        <f>[1]节奏总纲!BY79</f>
        <v>42.990467569098698</v>
      </c>
      <c r="BZ79" s="80">
        <f>[1]节奏总纲!BZ79</f>
        <v>43.55528950171113</v>
      </c>
      <c r="CA79" s="80">
        <f>[1]节奏总纲!CA79</f>
        <v>44.199643027024372</v>
      </c>
      <c r="CB79" s="80">
        <f>[1]节奏总纲!CB79</f>
        <v>44.929489637728736</v>
      </c>
      <c r="CC79" s="80">
        <f>[1]节奏总纲!CC79</f>
        <v>44.929489637728736</v>
      </c>
    </row>
    <row r="80" spans="6:81" x14ac:dyDescent="0.15">
      <c r="F80" s="14">
        <v>78</v>
      </c>
      <c r="G80" s="80">
        <f>[1]节奏总纲!G80</f>
        <v>221.86094420380775</v>
      </c>
      <c r="I80" s="93">
        <f>[1]节奏总纲!I80</f>
        <v>78</v>
      </c>
      <c r="J80" s="93">
        <f>[1]节奏总纲!J80</f>
        <v>35511.190322760085</v>
      </c>
      <c r="K80" s="93">
        <f>[1]节奏总纲!K80</f>
        <v>1.43</v>
      </c>
      <c r="N80" s="73">
        <f>[1]节奏总纲!$N80</f>
        <v>87</v>
      </c>
      <c r="O80" s="80">
        <f>[1]节奏总纲!O80</f>
        <v>77</v>
      </c>
      <c r="P80" s="80">
        <f>[1]节奏总纲!P80</f>
        <v>206.93661346719625</v>
      </c>
      <c r="Q80" s="80">
        <f>[1]节奏总纲!Q80</f>
        <v>179.12433261720508</v>
      </c>
      <c r="R80" s="80">
        <f>[1]节奏总纲!R80</f>
        <v>146.53181599612165</v>
      </c>
      <c r="S80" s="80">
        <f>[1]节奏总纲!S80</f>
        <v>107.42079605082158</v>
      </c>
      <c r="T80" s="80">
        <f>[1]节奏总纲!T80</f>
        <v>59.535663694512365</v>
      </c>
      <c r="V80" s="80">
        <f>[1]节奏总纲!V80</f>
        <v>77</v>
      </c>
      <c r="W80" s="80">
        <f>[1]节奏总纲!W80</f>
        <v>13.924892953865339</v>
      </c>
      <c r="X80" s="80">
        <f>[1]节奏总纲!X80</f>
        <v>12.149893201122524</v>
      </c>
      <c r="Y80" s="80">
        <f>[1]节奏总纲!Y80</f>
        <v>10.014626077042692</v>
      </c>
      <c r="Z80" s="80">
        <f>[1]节奏总纲!Z80</f>
        <v>7.3828213087621748</v>
      </c>
      <c r="AA80" s="80">
        <f>[1]节奏总纲!AA80</f>
        <v>3.8710834984677334</v>
      </c>
      <c r="AC80" s="80">
        <f>[1]节奏总纲!AC80</f>
        <v>77</v>
      </c>
      <c r="AD80" s="80">
        <f>[1]节奏总纲!AD80</f>
        <v>62.849666392872081</v>
      </c>
      <c r="AE80" s="80">
        <f>[1]节奏总纲!AE80</f>
        <v>64.876252855711357</v>
      </c>
      <c r="AF80" s="80">
        <f>[1]节奏总纲!AF80</f>
        <v>67.747683715703729</v>
      </c>
      <c r="AG80" s="80">
        <f>[1]节奏总纲!AG80</f>
        <v>72.263232241847945</v>
      </c>
      <c r="AH80" s="80">
        <f>[1]节奏总纲!AH80</f>
        <v>80.83131279092018</v>
      </c>
      <c r="AL80" s="93">
        <f>[1]节奏总纲!AL80</f>
        <v>77</v>
      </c>
      <c r="AM80" s="93">
        <f>[1]节奏总纲!AM80</f>
        <v>30698.011006346387</v>
      </c>
      <c r="AN80" s="93">
        <f>[1]节奏总纲!AN80</f>
        <v>24558.40880507711</v>
      </c>
      <c r="AO80" s="93">
        <f>[1]节奏总纲!AO80</f>
        <v>18418.806603807832</v>
      </c>
      <c r="AP80" s="93">
        <f>[1]节奏总纲!AP80</f>
        <v>12279.204402538555</v>
      </c>
      <c r="AQ80" s="93">
        <f>[1]节奏总纲!AQ80</f>
        <v>6139.6022012692774</v>
      </c>
      <c r="AS80" s="93">
        <f>[1]节奏总纲!AS80</f>
        <v>77</v>
      </c>
      <c r="AT80" s="93">
        <f>[1]节奏总纲!AT80</f>
        <v>4162.1298802836973</v>
      </c>
      <c r="AU80" s="93">
        <f>[1]节奏总纲!AU80</f>
        <v>3329.7039042269571</v>
      </c>
      <c r="AV80" s="93">
        <f>[1]节奏总纲!AV80</f>
        <v>2497.2779281702187</v>
      </c>
      <c r="AW80" s="93">
        <f>[1]节奏总纲!AW80</f>
        <v>1664.8519521134785</v>
      </c>
      <c r="AX80" s="93">
        <f>[1]节奏总纲!AX80</f>
        <v>832.42597605673927</v>
      </c>
      <c r="AZ80" s="80">
        <f>[1]节奏总纲!AZ80</f>
        <v>77</v>
      </c>
      <c r="BA80" s="80">
        <f>[1]节奏总纲!BA80</f>
        <v>36.273819023840659</v>
      </c>
      <c r="BB80" s="80">
        <f>[1]节奏总纲!BB80</f>
        <v>37.771225729249387</v>
      </c>
      <c r="BC80" s="80">
        <f>[1]节奏总纲!BC80</f>
        <v>39.700568750299212</v>
      </c>
      <c r="BD80" s="80">
        <f>[1]节奏总纲!BD80</f>
        <v>42.427494399390554</v>
      </c>
      <c r="BE80" s="80">
        <f>[1]节奏总纲!BE80</f>
        <v>47.12024662670057</v>
      </c>
      <c r="BI80" s="80">
        <f>[1]节奏总纲!BI80</f>
        <v>77</v>
      </c>
      <c r="BJ80" s="80">
        <f>[1]节奏总纲!BJ80</f>
        <v>3.3999999999999981</v>
      </c>
      <c r="BK80" s="80">
        <f>[1]节奏总纲!BK80</f>
        <v>3.4679999999999982</v>
      </c>
      <c r="BL80" s="80">
        <f>[1]节奏总纲!BL80</f>
        <v>3.6039999999999983</v>
      </c>
      <c r="BM80" s="80">
        <f>[1]节奏总纲!BM80</f>
        <v>3.8759999999999977</v>
      </c>
      <c r="BN80" s="80">
        <f>[1]节奏总纲!BN80</f>
        <v>4.7599999999999971</v>
      </c>
      <c r="BP80" s="93">
        <f>[1]节奏总纲!BP80</f>
        <v>77</v>
      </c>
      <c r="BQ80" s="93">
        <f>[1]节奏总纲!BQ80</f>
        <v>149.05713970651243</v>
      </c>
      <c r="BR80" s="93">
        <f>[1]节奏总纲!BR80</f>
        <v>148.29166185642868</v>
      </c>
      <c r="BS80" s="93">
        <f>[1]节奏总纲!BS80</f>
        <v>147.48857715707413</v>
      </c>
      <c r="BT80" s="93">
        <f>[1]节奏总纲!BT80</f>
        <v>146.6076732280585</v>
      </c>
      <c r="BU80" s="93">
        <f>[1]节奏总纲!BU80</f>
        <v>145.60595084347872</v>
      </c>
      <c r="BW80" s="80">
        <f>[1]节奏总纲!BW80</f>
        <v>77</v>
      </c>
      <c r="BX80" s="80">
        <f>[1]节奏总纲!BX80</f>
        <v>42.928629024654093</v>
      </c>
      <c r="BY80" s="80">
        <f>[1]节奏总纲!BY80</f>
        <v>43.44674694915556</v>
      </c>
      <c r="BZ80" s="80">
        <f>[1]节奏总纲!BZ80</f>
        <v>44.047735983456604</v>
      </c>
      <c r="CA80" s="80">
        <f>[1]节奏总纲!CA80</f>
        <v>44.676858376824399</v>
      </c>
      <c r="CB80" s="80">
        <f>[1]节奏总纲!CB80</f>
        <v>45.371092241532111</v>
      </c>
      <c r="CC80" s="80">
        <f>[1]节奏总纲!CC80</f>
        <v>45.371092241532111</v>
      </c>
    </row>
    <row r="81" spans="6:81" x14ac:dyDescent="0.15">
      <c r="F81" s="14">
        <v>79</v>
      </c>
      <c r="G81" s="80">
        <f>[1]节奏总纲!G81</f>
        <v>237.85644583342264</v>
      </c>
      <c r="I81" s="93">
        <f>[1]节奏总纲!I81</f>
        <v>79</v>
      </c>
      <c r="J81" s="93">
        <f>[1]节奏总纲!J81</f>
        <v>41077.009235645834</v>
      </c>
      <c r="K81" s="93">
        <f>[1]节奏总纲!K81</f>
        <v>1.44</v>
      </c>
      <c r="N81" s="73">
        <f>[1]节奏总纲!$N81</f>
        <v>88</v>
      </c>
      <c r="O81" s="80">
        <f>[1]节奏总纲!O81</f>
        <v>78</v>
      </c>
      <c r="P81" s="80">
        <f>[1]节奏总纲!P81</f>
        <v>221.86094420380775</v>
      </c>
      <c r="Q81" s="80">
        <f>[1]节奏总纲!Q81</f>
        <v>192.04283330281601</v>
      </c>
      <c r="R81" s="80">
        <f>[1]节奏总纲!R81</f>
        <v>157.23285115723854</v>
      </c>
      <c r="S81" s="80">
        <f>[1]节奏总纲!S81</f>
        <v>115.1680161361966</v>
      </c>
      <c r="T81" s="80">
        <f>[1]节奏总纲!T81</f>
        <v>63.651904892072437</v>
      </c>
      <c r="V81" s="80">
        <f>[1]节奏总纲!V81</f>
        <v>78</v>
      </c>
      <c r="W81" s="80">
        <f>[1]节奏总纲!W81</f>
        <v>14.924330736611495</v>
      </c>
      <c r="X81" s="80">
        <f>[1]节奏总纲!X81</f>
        <v>12.918500685610923</v>
      </c>
      <c r="Y81" s="80">
        <f>[1]节奏总纲!Y81</f>
        <v>10.701035161116891</v>
      </c>
      <c r="Z81" s="80">
        <f>[1]节奏总纲!Z81</f>
        <v>7.7472200853750195</v>
      </c>
      <c r="AA81" s="80">
        <f>[1]节奏总纲!AA81</f>
        <v>4.1162411975600719</v>
      </c>
      <c r="AC81" s="80">
        <f>[1]节奏总纲!AC81</f>
        <v>78</v>
      </c>
      <c r="AD81" s="80">
        <f>[1]节奏总纲!AD81</f>
        <v>63.036560194527354</v>
      </c>
      <c r="AE81" s="80">
        <f>[1]节奏总纲!AE81</f>
        <v>65.061438622789353</v>
      </c>
      <c r="AF81" s="80">
        <f>[1]节奏总纲!AF81</f>
        <v>67.949370145082256</v>
      </c>
      <c r="AG81" s="80">
        <f>[1]节奏总纲!AG81</f>
        <v>72.449509899839711</v>
      </c>
      <c r="AH81" s="80">
        <f>[1]节奏总纲!AH81</f>
        <v>81.026624803116562</v>
      </c>
      <c r="AL81" s="93">
        <f>[1]节奏总纲!AL81</f>
        <v>78</v>
      </c>
      <c r="AM81" s="93">
        <f>[1]节奏总纲!AM81</f>
        <v>35511.190322760085</v>
      </c>
      <c r="AN81" s="93">
        <f>[1]节奏总纲!AN81</f>
        <v>28408.952258208068</v>
      </c>
      <c r="AO81" s="93">
        <f>[1]节奏总纲!AO81</f>
        <v>21306.714193656051</v>
      </c>
      <c r="AP81" s="93">
        <f>[1]节奏总纲!AP81</f>
        <v>14204.476129104034</v>
      </c>
      <c r="AQ81" s="93">
        <f>[1]节奏总纲!AQ81</f>
        <v>7102.238064552017</v>
      </c>
      <c r="AS81" s="93">
        <f>[1]节奏总纲!AS81</f>
        <v>78</v>
      </c>
      <c r="AT81" s="93">
        <f>[1]节奏总纲!AT81</f>
        <v>4813.179316413698</v>
      </c>
      <c r="AU81" s="93">
        <f>[1]节奏总纲!AU81</f>
        <v>3850.5434531309584</v>
      </c>
      <c r="AV81" s="93">
        <f>[1]节奏总纲!AV81</f>
        <v>2887.9075898482188</v>
      </c>
      <c r="AW81" s="93">
        <f>[1]节奏总纲!AW81</f>
        <v>1925.2717265654792</v>
      </c>
      <c r="AX81" s="93">
        <f>[1]节奏总纲!AX81</f>
        <v>962.63586328273959</v>
      </c>
      <c r="AZ81" s="80">
        <f>[1]节奏总纲!AZ81</f>
        <v>78</v>
      </c>
      <c r="BA81" s="80">
        <f>[1]节奏总纲!BA81</f>
        <v>36.357989752476364</v>
      </c>
      <c r="BB81" s="80">
        <f>[1]节奏总纲!BB81</f>
        <v>37.861979320321296</v>
      </c>
      <c r="BC81" s="80">
        <f>[1]节奏总纲!BC81</f>
        <v>39.790623261487418</v>
      </c>
      <c r="BD81" s="80">
        <f>[1]节奏总纲!BD81</f>
        <v>42.51427628670821</v>
      </c>
      <c r="BE81" s="80">
        <f>[1]节奏总纲!BE81</f>
        <v>47.203396779992147</v>
      </c>
      <c r="BI81" s="80">
        <f>[1]节奏总纲!BI81</f>
        <v>78</v>
      </c>
      <c r="BJ81" s="80">
        <f>[1]节奏总纲!BJ81</f>
        <v>3.4333333333333313</v>
      </c>
      <c r="BK81" s="80">
        <f>[1]节奏总纲!BK81</f>
        <v>3.501999999999998</v>
      </c>
      <c r="BL81" s="80">
        <f>[1]节奏总纲!BL81</f>
        <v>3.6393333333333313</v>
      </c>
      <c r="BM81" s="80">
        <f>[1]节奏总纲!BM81</f>
        <v>3.9139999999999975</v>
      </c>
      <c r="BN81" s="80">
        <f>[1]节奏总纲!BN81</f>
        <v>4.806666666666664</v>
      </c>
      <c r="BP81" s="93">
        <f>[1]节奏总纲!BP81</f>
        <v>78</v>
      </c>
      <c r="BQ81" s="93">
        <f>[1]节奏总纲!BQ81</f>
        <v>151.15563986695878</v>
      </c>
      <c r="BR81" s="93">
        <f>[1]节奏总纲!BR81</f>
        <v>150.37063478829833</v>
      </c>
      <c r="BS81" s="93">
        <f>[1]节奏总纲!BS81</f>
        <v>149.5548598561108</v>
      </c>
      <c r="BT81" s="93">
        <f>[1]节奏总纲!BT81</f>
        <v>148.68253753736437</v>
      </c>
      <c r="BU81" s="93">
        <f>[1]节奏总纲!BU81</f>
        <v>147.79749266627076</v>
      </c>
      <c r="BW81" s="80">
        <f>[1]节奏总纲!BW81</f>
        <v>78</v>
      </c>
      <c r="BX81" s="80">
        <f>[1]节奏总纲!BX81</f>
        <v>43.385499964596733</v>
      </c>
      <c r="BY81" s="80">
        <f>[1]节奏总纲!BY81</f>
        <v>43.930502277742427</v>
      </c>
      <c r="BZ81" s="80">
        <f>[1]节奏总纲!BZ81</f>
        <v>44.508869383463988</v>
      </c>
      <c r="CA81" s="80">
        <f>[1]节奏总纲!CA81</f>
        <v>45.153317888009887</v>
      </c>
      <c r="CB81" s="80">
        <f>[1]节奏总纲!CB81</f>
        <v>45.830400612131918</v>
      </c>
      <c r="CC81" s="80">
        <f>[1]节奏总纲!CC81</f>
        <v>45.830400612131918</v>
      </c>
    </row>
    <row r="82" spans="6:81" x14ac:dyDescent="0.15">
      <c r="F82" s="14">
        <v>80</v>
      </c>
      <c r="G82" s="80">
        <f>[1]节奏总纲!G82</f>
        <v>255</v>
      </c>
      <c r="I82" s="93">
        <f>[1]节奏总纲!I82</f>
        <v>80</v>
      </c>
      <c r="J82" s="93">
        <f>[1]节奏总纲!J82</f>
        <v>47512.875</v>
      </c>
      <c r="K82" s="93">
        <f>[1]节奏总纲!K82</f>
        <v>1.45</v>
      </c>
      <c r="N82" s="73">
        <f>[1]节奏总纲!$N82</f>
        <v>89</v>
      </c>
      <c r="O82" s="80">
        <f>[1]节奏总纲!O82</f>
        <v>79</v>
      </c>
      <c r="P82" s="80">
        <f>[1]节奏总纲!P82</f>
        <v>237.85644583342264</v>
      </c>
      <c r="Q82" s="80">
        <f>[1]节奏总纲!Q82</f>
        <v>206.07882467007735</v>
      </c>
      <c r="R82" s="80">
        <f>[1]节奏总纲!R82</f>
        <v>168.73536267423003</v>
      </c>
      <c r="S82" s="80">
        <f>[1]节奏总纲!S82</f>
        <v>123.11449636337954</v>
      </c>
      <c r="T82" s="80">
        <f>[1]节奏总纲!T82</f>
        <v>68.122086086692235</v>
      </c>
      <c r="V82" s="80">
        <f>[1]节奏总纲!V82</f>
        <v>79</v>
      </c>
      <c r="W82" s="80">
        <f>[1]节奏总纲!W82</f>
        <v>15.995501629614893</v>
      </c>
      <c r="X82" s="80">
        <f>[1]节奏总纲!X82</f>
        <v>14.035991367261346</v>
      </c>
      <c r="Y82" s="80">
        <f>[1]节奏总纲!Y82</f>
        <v>11.50251151699149</v>
      </c>
      <c r="Z82" s="80">
        <f>[1]节奏总纲!Z82</f>
        <v>7.9464802271829456</v>
      </c>
      <c r="AA82" s="80">
        <f>[1]节奏总纲!AA82</f>
        <v>4.4701811946197978</v>
      </c>
      <c r="AC82" s="80">
        <f>[1]节奏总纲!AC82</f>
        <v>79</v>
      </c>
      <c r="AD82" s="80">
        <f>[1]节奏总纲!AD82</f>
        <v>63.213386604241791</v>
      </c>
      <c r="AE82" s="80">
        <f>[1]节奏总纲!AE82</f>
        <v>65.23679566619937</v>
      </c>
      <c r="AF82" s="80">
        <f>[1]节奏总纲!AF82</f>
        <v>68.132712808893615</v>
      </c>
      <c r="AG82" s="80">
        <f>[1]节奏总纲!AG82</f>
        <v>72.635787557831478</v>
      </c>
      <c r="AH82" s="80">
        <f>[1]节奏总纲!AH82</f>
        <v>81.212704266341873</v>
      </c>
      <c r="AL82" s="93">
        <f>[1]节奏总纲!AL82</f>
        <v>79</v>
      </c>
      <c r="AM82" s="93">
        <f>[1]节奏总纲!AM82</f>
        <v>41077.009235645834</v>
      </c>
      <c r="AN82" s="93">
        <f>[1]节奏总纲!AN82</f>
        <v>32861.60738851667</v>
      </c>
      <c r="AO82" s="93">
        <f>[1]节奏总纲!AO82</f>
        <v>24646.205541387499</v>
      </c>
      <c r="AP82" s="93">
        <f>[1]节奏总纲!AP82</f>
        <v>16430.803694258335</v>
      </c>
      <c r="AQ82" s="93">
        <f>[1]节奏总纲!AQ82</f>
        <v>8215.4018471291674</v>
      </c>
      <c r="AS82" s="93">
        <f>[1]节奏总纲!AS82</f>
        <v>79</v>
      </c>
      <c r="AT82" s="93">
        <f>[1]节奏总纲!AT82</f>
        <v>5565.8189128857484</v>
      </c>
      <c r="AU82" s="93">
        <f>[1]节奏总纲!AU82</f>
        <v>4452.6551303086017</v>
      </c>
      <c r="AV82" s="93">
        <f>[1]节奏总纲!AV82</f>
        <v>3339.4913477314476</v>
      </c>
      <c r="AW82" s="93">
        <f>[1]节奏总纲!AW82</f>
        <v>2226.3275651543008</v>
      </c>
      <c r="AX82" s="93">
        <f>[1]节奏总纲!AX82</f>
        <v>1113.1637825771504</v>
      </c>
      <c r="AZ82" s="80">
        <f>[1]节奏总纲!AZ82</f>
        <v>79</v>
      </c>
      <c r="BA82" s="80">
        <f>[1]节奏总纲!BA82</f>
        <v>36.442160481112069</v>
      </c>
      <c r="BB82" s="80">
        <f>[1]节奏总纲!BB82</f>
        <v>37.952732911393213</v>
      </c>
      <c r="BC82" s="80">
        <f>[1]节奏总纲!BC82</f>
        <v>39.880677772675625</v>
      </c>
      <c r="BD82" s="80">
        <f>[1]节奏总纲!BD82</f>
        <v>42.601058174025873</v>
      </c>
      <c r="BE82" s="80">
        <f>[1]节奏总纲!BE82</f>
        <v>47.286546933283724</v>
      </c>
      <c r="BI82" s="80">
        <f>[1]节奏总纲!BI82</f>
        <v>79</v>
      </c>
      <c r="BJ82" s="80">
        <f>[1]节奏总纲!BJ82</f>
        <v>3.4666666666666646</v>
      </c>
      <c r="BK82" s="80">
        <f>[1]节奏总纲!BK82</f>
        <v>3.5359999999999978</v>
      </c>
      <c r="BL82" s="80">
        <f>[1]节奏总纲!BL82</f>
        <v>3.6746666666666647</v>
      </c>
      <c r="BM82" s="80">
        <f>[1]节奏总纲!BM82</f>
        <v>3.9519999999999973</v>
      </c>
      <c r="BN82" s="80">
        <f>[1]节奏总纲!BN82</f>
        <v>4.8533333333333299</v>
      </c>
      <c r="BP82" s="93">
        <f>[1]节奏总纲!BP82</f>
        <v>79</v>
      </c>
      <c r="BQ82" s="93">
        <f>[1]节奏总纲!BQ82</f>
        <v>153.254142755516</v>
      </c>
      <c r="BR82" s="93">
        <f>[1]节奏总纲!BR82</f>
        <v>152.40038991009104</v>
      </c>
      <c r="BS82" s="93">
        <f>[1]节奏总纲!BS82</f>
        <v>151.5587006020196</v>
      </c>
      <c r="BT82" s="93">
        <f>[1]节奏总纲!BT82</f>
        <v>150.68378053173291</v>
      </c>
      <c r="BU82" s="93">
        <f>[1]节奏总纲!BU82</f>
        <v>149.77076991543498</v>
      </c>
      <c r="BW82" s="80">
        <f>[1]节奏总纲!BW82</f>
        <v>79</v>
      </c>
      <c r="BX82" s="80">
        <f>[1]节奏总纲!BX82</f>
        <v>43.864683073228825</v>
      </c>
      <c r="BY82" s="80">
        <f>[1]节奏总纲!BY82</f>
        <v>44.393651798323852</v>
      </c>
      <c r="BZ82" s="80">
        <f>[1]节奏总纲!BZ82</f>
        <v>45.003918944161271</v>
      </c>
      <c r="CA82" s="80">
        <f>[1]节奏总纲!CA82</f>
        <v>45.596669566151888</v>
      </c>
      <c r="CB82" s="80">
        <f>[1]节奏总纲!CB82</f>
        <v>46.284169788056381</v>
      </c>
      <c r="CC82" s="80">
        <f>[1]节奏总纲!CC82</f>
        <v>46.284169788056381</v>
      </c>
    </row>
    <row r="83" spans="6:81" x14ac:dyDescent="0.15">
      <c r="F83" s="14">
        <v>81</v>
      </c>
      <c r="G83" s="80">
        <f>[1]节奏总纲!G83</f>
        <v>273.37400640929098</v>
      </c>
      <c r="I83" s="93"/>
      <c r="J83" s="93"/>
      <c r="K83" s="93"/>
      <c r="N83" s="73">
        <f>[1]节奏总纲!$N83</f>
        <v>90</v>
      </c>
      <c r="O83" s="80">
        <f>[1]节奏总纲!O83</f>
        <v>80</v>
      </c>
      <c r="P83" s="80">
        <f>[1]节奏总纲!P83</f>
        <v>255</v>
      </c>
      <c r="Q83" s="80">
        <f>[1]节奏总纲!Q83</f>
        <v>221.08500000000001</v>
      </c>
      <c r="R83" s="80">
        <f>[1]节奏总纲!R83</f>
        <v>180.33600000000001</v>
      </c>
      <c r="S83" s="80">
        <f>[1]节奏总纲!S83</f>
        <v>131.58000000000001</v>
      </c>
      <c r="T83" s="80">
        <f>[1]节奏总纲!T83</f>
        <v>72.777000000000001</v>
      </c>
      <c r="V83" s="80">
        <f>[1]节奏总纲!V83</f>
        <v>80</v>
      </c>
      <c r="W83" s="80">
        <f>[1]节奏总纲!W83</f>
        <v>17.14355416657736</v>
      </c>
      <c r="X83" s="80">
        <f>[1]节奏总纲!X83</f>
        <v>15.006175329922655</v>
      </c>
      <c r="Y83" s="80">
        <f>[1]节奏总纲!Y83</f>
        <v>11.600637325769981</v>
      </c>
      <c r="Z83" s="80">
        <f>[1]节奏总纲!Z83</f>
        <v>8.4655036366204683</v>
      </c>
      <c r="AA83" s="80">
        <f>[1]节奏总纲!AA83</f>
        <v>4.6549139133077659</v>
      </c>
      <c r="AC83" s="80">
        <f>[1]节奏总纲!AC83</f>
        <v>80</v>
      </c>
      <c r="AD83" s="80">
        <f>[1]节奏总纲!AD83</f>
        <v>63.39021301395622</v>
      </c>
      <c r="AE83" s="80">
        <f>[1]节奏总纲!AE83</f>
        <v>65.412152709609373</v>
      </c>
      <c r="AF83" s="80">
        <f>[1]节奏总纲!AF83</f>
        <v>68.309907165737044</v>
      </c>
      <c r="AG83" s="80">
        <f>[1]节奏总纲!AG83</f>
        <v>72.822065215823244</v>
      </c>
      <c r="AH83" s="80">
        <f>[1]节奏总纲!AH83</f>
        <v>81.398783729567185</v>
      </c>
      <c r="AL83" s="93">
        <f>[1]节奏总纲!AL83</f>
        <v>80</v>
      </c>
      <c r="AM83" s="93">
        <f>[1]节奏总纲!AM83</f>
        <v>47512.875</v>
      </c>
      <c r="AN83" s="93">
        <f>[1]节奏总纲!AN83</f>
        <v>38010.300000000003</v>
      </c>
      <c r="AO83" s="93">
        <f>[1]节奏总纲!AO83</f>
        <v>28507.724999999999</v>
      </c>
      <c r="AP83" s="93">
        <f>[1]节奏总纲!AP83</f>
        <v>19005.150000000001</v>
      </c>
      <c r="AQ83" s="93">
        <f>[1]节奏总纲!AQ83</f>
        <v>9502.5750000000007</v>
      </c>
      <c r="AS83" s="93">
        <f>[1]节奏总纲!AS83</f>
        <v>80</v>
      </c>
      <c r="AT83" s="93">
        <f>[1]节奏总纲!AT83</f>
        <v>6435.8657643541665</v>
      </c>
      <c r="AU83" s="93">
        <f>[1]节奏总纲!AU83</f>
        <v>5148.6926114833332</v>
      </c>
      <c r="AV83" s="93">
        <f>[1]节奏总纲!AV83</f>
        <v>3861.5194586124999</v>
      </c>
      <c r="AW83" s="93">
        <f>[1]节奏总纲!AW83</f>
        <v>2574.3463057416666</v>
      </c>
      <c r="AX83" s="93">
        <f>[1]节奏总纲!AX83</f>
        <v>1287.1731528708333</v>
      </c>
      <c r="AZ83" s="80">
        <f>[1]节奏总纲!AZ83</f>
        <v>80</v>
      </c>
      <c r="BA83" s="80">
        <f>[1]节奏总纲!BA83</f>
        <v>36.526331209747774</v>
      </c>
      <c r="BB83" s="80">
        <f>[1]节奏总纲!BB83</f>
        <v>38.037513426486328</v>
      </c>
      <c r="BC83" s="80">
        <f>[1]节奏总纲!BC83</f>
        <v>39.970732283863832</v>
      </c>
      <c r="BD83" s="80">
        <f>[1]节奏总纲!BD83</f>
        <v>42.687840061343536</v>
      </c>
      <c r="BE83" s="80">
        <f>[1]节奏总纲!BE83</f>
        <v>47.3696970865753</v>
      </c>
      <c r="BI83" s="80">
        <f>[1]节奏总纲!BI83</f>
        <v>80</v>
      </c>
      <c r="BJ83" s="80">
        <f>[1]节奏总纲!BJ83</f>
        <v>3.4999999999999978</v>
      </c>
      <c r="BK83" s="80">
        <f>[1]节奏总纲!BK83</f>
        <v>3.5699999999999976</v>
      </c>
      <c r="BL83" s="80">
        <f>[1]节奏总纲!BL83</f>
        <v>3.7099999999999977</v>
      </c>
      <c r="BM83" s="80">
        <f>[1]节奏总纲!BM83</f>
        <v>3.9899999999999971</v>
      </c>
      <c r="BN83" s="80">
        <f>[1]节奏总纲!BN83</f>
        <v>4.8999999999999968</v>
      </c>
      <c r="BP83" s="93">
        <f>[1]节奏总纲!BP83</f>
        <v>80</v>
      </c>
      <c r="BQ83" s="93">
        <f>[1]节奏总纲!BQ83</f>
        <v>155.35264798579232</v>
      </c>
      <c r="BR83" s="93">
        <f>[1]节奏总纲!BR83</f>
        <v>154.1239058932187</v>
      </c>
      <c r="BS83" s="93">
        <f>[1]节奏总纲!BS83</f>
        <v>153.08080757959127</v>
      </c>
      <c r="BT83" s="93">
        <f>[1]节奏总纲!BT83</f>
        <v>152.06771099669967</v>
      </c>
      <c r="BU83" s="93">
        <f>[1]节奏总纲!BU83</f>
        <v>151.04171534413976</v>
      </c>
      <c r="BW83" s="80">
        <f>[1]节奏总纲!BW83</f>
        <v>80</v>
      </c>
      <c r="BX83" s="80">
        <f>[1]节奏总纲!BX83</f>
        <v>44.326465623783335</v>
      </c>
      <c r="BY83" s="80">
        <f>[1]节奏总纲!BY83</f>
        <v>44.878640998911052</v>
      </c>
      <c r="BZ83" s="80">
        <f>[1]节奏总纲!BZ83</f>
        <v>45.435402391663246</v>
      </c>
      <c r="CA83" s="80">
        <f>[1]节奏总纲!CA83</f>
        <v>46.059542756901394</v>
      </c>
      <c r="CB83" s="80">
        <f>[1]节奏总纲!CB83</f>
        <v>46.732532092773639</v>
      </c>
      <c r="CC83" s="80">
        <f>[1]节奏总纲!CC83</f>
        <v>46.732532092773639</v>
      </c>
    </row>
    <row r="84" spans="6:81" x14ac:dyDescent="0.15">
      <c r="F84" s="14">
        <v>82</v>
      </c>
      <c r="G84" s="80">
        <f>[1]节奏总纲!G84</f>
        <v>293.06677887924064</v>
      </c>
      <c r="N84" s="73">
        <f>[1]节奏总纲!$N84</f>
        <v>91</v>
      </c>
      <c r="O84" s="80">
        <f>[1]节奏总纲!O84</f>
        <v>81</v>
      </c>
      <c r="P84" s="80">
        <f>[1]节奏总纲!P84</f>
        <v>273.37400640929098</v>
      </c>
      <c r="Q84" s="80">
        <f>[1]节奏总纲!Q84</f>
        <v>236.35916594147301</v>
      </c>
      <c r="R84" s="80">
        <f>[1]节奏总纲!R84</f>
        <v>192.67399971726829</v>
      </c>
      <c r="S84" s="80">
        <f>[1]节奏总纲!S84</f>
        <v>140.76027590014394</v>
      </c>
      <c r="T84" s="80">
        <f>[1]节奏总纲!T84</f>
        <v>77.856917025366073</v>
      </c>
      <c r="V84" s="80">
        <f>[1]节奏总纲!V84</f>
        <v>81</v>
      </c>
      <c r="W84" s="80">
        <f>[1]节奏总纲!W84</f>
        <v>18.374006409290985</v>
      </c>
      <c r="X84" s="80">
        <f>[1]节奏总纲!X84</f>
        <v>15.274165941473001</v>
      </c>
      <c r="Y84" s="80">
        <f>[1]节奏总纲!Y84</f>
        <v>12.337999717268275</v>
      </c>
      <c r="Z84" s="80">
        <f>[1]节奏总纲!Z84</f>
        <v>9.1802759001439256</v>
      </c>
      <c r="AA84" s="80">
        <f>[1]节奏总纲!AA84</f>
        <v>5.0799170253660719</v>
      </c>
      <c r="AC84" s="80">
        <f>[1]节奏总纲!AC84</f>
        <v>81</v>
      </c>
      <c r="AD84" s="80">
        <f>[1]节奏总纲!AD84</f>
        <v>63.567039423670657</v>
      </c>
      <c r="AE84" s="80">
        <f>[1]节奏总纲!AE84</f>
        <v>65.58750975301939</v>
      </c>
      <c r="AF84" s="80">
        <f>[1]节奏总纲!AF84</f>
        <v>68.487101522580488</v>
      </c>
      <c r="AG84" s="80">
        <f>[1]节奏总纲!AG84</f>
        <v>73.007572199822363</v>
      </c>
      <c r="AH84" s="80">
        <f>[1]节奏总纲!AH84</f>
        <v>81.584863192792497</v>
      </c>
      <c r="AZ84" s="80">
        <f>[1]节奏总纲!AZ84</f>
        <v>81</v>
      </c>
      <c r="BA84" s="80">
        <f>[1]节奏总纲!BA84</f>
        <v>36.610501938383479</v>
      </c>
      <c r="BB84" s="80">
        <f>[1]节奏总纲!BB84</f>
        <v>38.11580158428373</v>
      </c>
      <c r="BC84" s="80">
        <f>[1]节奏总纲!BC84</f>
        <v>40.052446592012309</v>
      </c>
      <c r="BD84" s="80">
        <f>[1]节奏总纲!BD84</f>
        <v>42.774621948661192</v>
      </c>
      <c r="BE84" s="80">
        <f>[1]节奏总纲!BE84</f>
        <v>47.452847239866877</v>
      </c>
      <c r="BI84" s="80">
        <f>[1]节奏总纲!BI84</f>
        <v>81</v>
      </c>
      <c r="BJ84" s="80">
        <f>[1]节奏总纲!BJ84</f>
        <v>3.4999999999999978</v>
      </c>
      <c r="BK84" s="80">
        <f>[1]节奏总纲!BK84</f>
        <v>3.5699999999999976</v>
      </c>
      <c r="BL84" s="80">
        <f>[1]节奏总纲!BL84</f>
        <v>3.7099999999999977</v>
      </c>
      <c r="BM84" s="80">
        <f>[1]节奏总纲!BM84</f>
        <v>3.9899999999999971</v>
      </c>
      <c r="BN84" s="80">
        <f>[1]节奏总纲!BN84</f>
        <v>4.8999999999999968</v>
      </c>
      <c r="BW84" s="80">
        <f>[1]节奏总纲!BW84</f>
        <v>81</v>
      </c>
      <c r="BX84" s="80">
        <f>[1]节奏总纲!BX84</f>
        <v>44.801533759886318</v>
      </c>
      <c r="BY84" s="80">
        <f>[1]节奏总纲!BY84</f>
        <v>45.321339851414862</v>
      </c>
      <c r="BZ84" s="80">
        <f>[1]节奏总纲!BZ84</f>
        <v>45.894311889804285</v>
      </c>
      <c r="CA84" s="80">
        <f>[1]节奏总纲!CA84</f>
        <v>46.501665826971653</v>
      </c>
      <c r="CB84" s="80">
        <f>[1]节奏总纲!CB84</f>
        <v>47.191499408717924</v>
      </c>
      <c r="CC84" s="80">
        <f>[1]节奏总纲!CC84</f>
        <v>47.191499408717924</v>
      </c>
    </row>
    <row r="85" spans="6:81" x14ac:dyDescent="0.15">
      <c r="F85" s="14">
        <v>83</v>
      </c>
      <c r="G85" s="80">
        <f>[1]节奏总纲!G85</f>
        <v>314.1729698162988</v>
      </c>
      <c r="N85" s="73">
        <f>[1]节奏总纲!$N85</f>
        <v>92</v>
      </c>
      <c r="O85" s="80">
        <f>[1]节奏总纲!O85</f>
        <v>82</v>
      </c>
      <c r="P85" s="80">
        <f>[1]节奏总纲!P85</f>
        <v>293.06677887924064</v>
      </c>
      <c r="Q85" s="80">
        <f>[1]节奏总纲!Q85</f>
        <v>253.15108359588808</v>
      </c>
      <c r="R85" s="80">
        <f>[1]节奏总纲!R85</f>
        <v>206.37762568676126</v>
      </c>
      <c r="S85" s="80">
        <f>[1]节奏总纲!S85</f>
        <v>150.81216441125721</v>
      </c>
      <c r="T85" s="80">
        <f>[1]节奏总纲!T85</f>
        <v>83.230965201704336</v>
      </c>
      <c r="V85" s="80">
        <f>[1]节奏总纲!V85</f>
        <v>82</v>
      </c>
      <c r="W85" s="80">
        <f>[1]节奏总纲!W85</f>
        <v>19.692772469949659</v>
      </c>
      <c r="X85" s="80">
        <f>[1]节奏总纲!X85</f>
        <v>16.791917654415073</v>
      </c>
      <c r="Y85" s="80">
        <f>[1]节奏总纲!Y85</f>
        <v>13.703625969492975</v>
      </c>
      <c r="Z85" s="80">
        <f>[1]节奏总纲!Z85</f>
        <v>10.051888511113276</v>
      </c>
      <c r="AA85" s="80">
        <f>[1]节奏总纲!AA85</f>
        <v>5.3740481763382633</v>
      </c>
      <c r="AC85" s="80">
        <f>[1]节奏总纲!AC85</f>
        <v>82</v>
      </c>
      <c r="AD85" s="80">
        <f>[1]节奏总纲!AD85</f>
        <v>63.743865833385094</v>
      </c>
      <c r="AE85" s="80">
        <f>[1]节奏总纲!AE85</f>
        <v>65.762866796429392</v>
      </c>
      <c r="AF85" s="80">
        <f>[1]节奏总纲!AF85</f>
        <v>68.664295879423918</v>
      </c>
      <c r="AG85" s="80">
        <f>[1]节奏总纲!AG85</f>
        <v>73.176642436293761</v>
      </c>
      <c r="AH85" s="80">
        <f>[1]节奏总纲!AH85</f>
        <v>81.770942656017823</v>
      </c>
      <c r="AZ85" s="80">
        <f>[1]节奏总纲!AZ85</f>
        <v>82</v>
      </c>
      <c r="BA85" s="80">
        <f>[1]节奏总纲!BA85</f>
        <v>36.694672667019191</v>
      </c>
      <c r="BB85" s="80">
        <f>[1]节奏总纲!BB85</f>
        <v>38.194089742081125</v>
      </c>
      <c r="BC85" s="80">
        <f>[1]节奏总纲!BC85</f>
        <v>40.130145246845366</v>
      </c>
      <c r="BD85" s="80">
        <f>[1]节奏总纲!BD85</f>
        <v>42.861403835978855</v>
      </c>
      <c r="BE85" s="80">
        <f>[1]节奏总纲!BE85</f>
        <v>47.535997393158453</v>
      </c>
      <c r="BI85" s="80">
        <f>[1]节奏总纲!BI85</f>
        <v>82</v>
      </c>
      <c r="BJ85" s="80">
        <f>[1]节奏总纲!BJ85</f>
        <v>3.4999999999999978</v>
      </c>
      <c r="BK85" s="80">
        <f>[1]节奏总纲!BK85</f>
        <v>3.5699999999999976</v>
      </c>
      <c r="BL85" s="80">
        <f>[1]节奏总纲!BL85</f>
        <v>3.7099999999999977</v>
      </c>
      <c r="BM85" s="80">
        <f>[1]节奏总纲!BM85</f>
        <v>3.9899999999999971</v>
      </c>
      <c r="BN85" s="80">
        <f>[1]节奏总纲!BN85</f>
        <v>4.8999999999999968</v>
      </c>
      <c r="BW85" s="80">
        <f>[1]节奏总纲!BW85</f>
        <v>82</v>
      </c>
      <c r="BX85" s="80">
        <f>[1]节奏总纲!BX85</f>
        <v>45.268177050953859</v>
      </c>
      <c r="BY85" s="80">
        <f>[1]节奏总纲!BY85</f>
        <v>45.789768933125814</v>
      </c>
      <c r="BZ85" s="80">
        <f>[1]节奏总纲!BZ85</f>
        <v>46.348748235109454</v>
      </c>
      <c r="CA85" s="80">
        <f>[1]节奏总纲!CA85</f>
        <v>46.985765853689557</v>
      </c>
      <c r="CB85" s="80">
        <f>[1]节奏总纲!CB85</f>
        <v>47.638352338376762</v>
      </c>
      <c r="CC85" s="80">
        <f>[1]节奏总纲!CC85</f>
        <v>47.638352338376762</v>
      </c>
    </row>
    <row r="86" spans="6:81" x14ac:dyDescent="0.15">
      <c r="F86" s="14">
        <v>84</v>
      </c>
      <c r="G86" s="80">
        <f>[1]节奏总纲!G86</f>
        <v>336.79402515786086</v>
      </c>
      <c r="N86" s="73">
        <f>[1]节奏总纲!$N86</f>
        <v>93</v>
      </c>
      <c r="O86" s="80">
        <f>[1]节奏总纲!O86</f>
        <v>83</v>
      </c>
      <c r="P86" s="80">
        <f>[1]节奏总纲!P86</f>
        <v>314.1729698162988</v>
      </c>
      <c r="Q86" s="80">
        <f>[1]节奏总纲!Q86</f>
        <v>271.53969781222702</v>
      </c>
      <c r="R86" s="80">
        <f>[1]节奏总纲!R86</f>
        <v>221.55477831445393</v>
      </c>
      <c r="S86" s="80">
        <f>[1]节奏总纲!S86</f>
        <v>161.57915837652246</v>
      </c>
      <c r="T86" s="80">
        <f>[1]节奏总纲!T86</f>
        <v>89.193706130847232</v>
      </c>
      <c r="V86" s="80">
        <f>[1]节奏总纲!V86</f>
        <v>83</v>
      </c>
      <c r="W86" s="80">
        <f>[1]节奏总纲!W86</f>
        <v>21.106190937058159</v>
      </c>
      <c r="X86" s="80">
        <f>[1]节奏总纲!X86</f>
        <v>18.388614216338937</v>
      </c>
      <c r="Y86" s="80">
        <f>[1]节奏总纲!Y86</f>
        <v>15.177152627692664</v>
      </c>
      <c r="Z86" s="80">
        <f>[1]节奏总纲!Z86</f>
        <v>10.766993965265243</v>
      </c>
      <c r="AA86" s="80">
        <f>[1]节奏总纲!AA86</f>
        <v>5.9627409291428961</v>
      </c>
      <c r="AC86" s="80">
        <f>[1]节奏总纲!AC86</f>
        <v>83</v>
      </c>
      <c r="AD86" s="80">
        <f>[1]节奏总纲!AD86</f>
        <v>63.920692243099523</v>
      </c>
      <c r="AE86" s="80">
        <f>[1]节奏总纲!AE86</f>
        <v>65.938223839839395</v>
      </c>
      <c r="AF86" s="80">
        <f>[1]节奏总纲!AF86</f>
        <v>68.841490236267347</v>
      </c>
      <c r="AG86" s="80">
        <f>[1]节奏总纲!AG86</f>
        <v>73.34571267276516</v>
      </c>
      <c r="AH86" s="80">
        <f>[1]节奏总纲!AH86</f>
        <v>81.957022119243135</v>
      </c>
      <c r="AZ86" s="80">
        <f>[1]节奏总纲!AZ86</f>
        <v>83</v>
      </c>
      <c r="BA86" s="80">
        <f>[1]节奏总纲!BA86</f>
        <v>36.778843395654896</v>
      </c>
      <c r="BB86" s="80">
        <f>[1]节奏总纲!BB86</f>
        <v>38.272377899878528</v>
      </c>
      <c r="BC86" s="80">
        <f>[1]节奏总纲!BC86</f>
        <v>40.207843901678423</v>
      </c>
      <c r="BD86" s="80">
        <f>[1]节奏总纲!BD86</f>
        <v>42.948185723296518</v>
      </c>
      <c r="BE86" s="80">
        <f>[1]节奏总纲!BE86</f>
        <v>47.619147546450023</v>
      </c>
      <c r="BI86" s="80">
        <f>[1]节奏总纲!BI86</f>
        <v>83</v>
      </c>
      <c r="BJ86" s="80">
        <f>[1]节奏总纲!BJ86</f>
        <v>3.4999999999999978</v>
      </c>
      <c r="BK86" s="80">
        <f>[1]节奏总纲!BK86</f>
        <v>3.5699999999999976</v>
      </c>
      <c r="BL86" s="80">
        <f>[1]节奏总纲!BL86</f>
        <v>3.7099999999999977</v>
      </c>
      <c r="BM86" s="80">
        <f>[1]节奏总纲!BM86</f>
        <v>3.9899999999999971</v>
      </c>
      <c r="BN86" s="80">
        <f>[1]节奏总纲!BN86</f>
        <v>4.8999999999999968</v>
      </c>
      <c r="BW86" s="80">
        <f>[1]节奏总纲!BW86</f>
        <v>83</v>
      </c>
      <c r="BX86" s="80">
        <f>[1]节奏总纲!BX86</f>
        <v>45.739201449359612</v>
      </c>
      <c r="BY86" s="80">
        <f>[1]节奏总纲!BY86</f>
        <v>46.261326328729815</v>
      </c>
      <c r="BZ86" s="80">
        <f>[1]节奏总纲!BZ86</f>
        <v>46.836037098586509</v>
      </c>
      <c r="CA86" s="80">
        <f>[1]节奏总纲!CA86</f>
        <v>47.435350717115057</v>
      </c>
      <c r="CB86" s="80">
        <f>[1]节奏总纲!CB86</f>
        <v>48.115820139041681</v>
      </c>
      <c r="CC86" s="80">
        <f>[1]节奏总纲!CC86</f>
        <v>48.115820139041681</v>
      </c>
    </row>
    <row r="87" spans="6:81" x14ac:dyDescent="0.15">
      <c r="F87" s="14">
        <v>85</v>
      </c>
      <c r="G87" s="80">
        <f>[1]节奏总纲!G87</f>
        <v>361.0386719675123</v>
      </c>
      <c r="N87" s="73">
        <f>[1]节奏总纲!$N87</f>
        <v>94</v>
      </c>
      <c r="O87" s="80">
        <f>[1]节奏总纲!O87</f>
        <v>84</v>
      </c>
      <c r="P87" s="80">
        <f>[1]节奏总纲!P87</f>
        <v>336.79402515786086</v>
      </c>
      <c r="Q87" s="80">
        <f>[1]节奏总纲!Q87</f>
        <v>291.2594729565181</v>
      </c>
      <c r="R87" s="80">
        <f>[1]节奏总纲!R87</f>
        <v>237.27139072371298</v>
      </c>
      <c r="S87" s="80">
        <f>[1]节奏总纲!S87</f>
        <v>172.97741132107731</v>
      </c>
      <c r="T87" s="80">
        <f>[1]节奏总纲!T87</f>
        <v>95.64950314483248</v>
      </c>
      <c r="V87" s="80">
        <f>[1]节奏总纲!V87</f>
        <v>84</v>
      </c>
      <c r="W87" s="80">
        <f>[1]节奏总纲!W87</f>
        <v>22.621055341562055</v>
      </c>
      <c r="X87" s="80">
        <f>[1]节奏总纲!X87</f>
        <v>19.719775144291077</v>
      </c>
      <c r="Y87" s="80">
        <f>[1]节奏总纲!Y87</f>
        <v>15.716612409259056</v>
      </c>
      <c r="Z87" s="80">
        <f>[1]节奏总纲!Z87</f>
        <v>11.398252944554855</v>
      </c>
      <c r="AA87" s="80">
        <f>[1]节奏总纲!AA87</f>
        <v>6.4557970139852472</v>
      </c>
      <c r="AC87" s="80">
        <f>[1]节奏总纲!AC87</f>
        <v>84</v>
      </c>
      <c r="AD87" s="80">
        <f>[1]节奏总纲!AD87</f>
        <v>64.090988120365651</v>
      </c>
      <c r="AE87" s="80">
        <f>[1]节奏总纲!AE87</f>
        <v>66.105889403880397</v>
      </c>
      <c r="AF87" s="80">
        <f>[1]节奏总纲!AF87</f>
        <v>69.01697485309198</v>
      </c>
      <c r="AG87" s="80">
        <f>[1]节奏总纲!AG87</f>
        <v>73.514782909236544</v>
      </c>
      <c r="AH87" s="80">
        <f>[1]节奏总纲!AH87</f>
        <v>82.128973371044353</v>
      </c>
      <c r="AZ87" s="80">
        <f>[1]节奏总纲!AZ87</f>
        <v>84</v>
      </c>
      <c r="BA87" s="80">
        <f>[1]节奏总纲!BA87</f>
        <v>36.863014124290601</v>
      </c>
      <c r="BB87" s="80">
        <f>[1]节奏总纲!BB87</f>
        <v>38.35066605767593</v>
      </c>
      <c r="BC87" s="80">
        <f>[1]节奏总纲!BC87</f>
        <v>40.28554255651148</v>
      </c>
      <c r="BD87" s="80">
        <f>[1]节奏总纲!BD87</f>
        <v>43.030177309109042</v>
      </c>
      <c r="BE87" s="80">
        <f>[1]节奏总纲!BE87</f>
        <v>47.7022976997416</v>
      </c>
      <c r="BI87" s="80">
        <f>[1]节奏总纲!BI87</f>
        <v>84</v>
      </c>
      <c r="BJ87" s="80">
        <f>[1]节奏总纲!BJ87</f>
        <v>3.4999999999999978</v>
      </c>
      <c r="BK87" s="80">
        <f>[1]节奏总纲!BK87</f>
        <v>3.5699999999999976</v>
      </c>
      <c r="BL87" s="80">
        <f>[1]节奏总纲!BL87</f>
        <v>3.7099999999999977</v>
      </c>
      <c r="BM87" s="80">
        <f>[1]节奏总纲!BM87</f>
        <v>3.9899999999999971</v>
      </c>
      <c r="BN87" s="80">
        <f>[1]节奏总纲!BN87</f>
        <v>4.8999999999999968</v>
      </c>
      <c r="BW87" s="80">
        <f>[1]节奏总纲!BW87</f>
        <v>84</v>
      </c>
      <c r="BX87" s="80">
        <f>[1]节奏总纲!BX87</f>
        <v>46.210650393413601</v>
      </c>
      <c r="BY87" s="80">
        <f>[1]节奏总纲!BY87</f>
        <v>46.736179569673936</v>
      </c>
      <c r="BZ87" s="80">
        <f>[1]节奏总纲!BZ87</f>
        <v>47.294068993376605</v>
      </c>
      <c r="CA87" s="80">
        <f>[1]节奏总纲!CA87</f>
        <v>47.909233956913006</v>
      </c>
      <c r="CB87" s="80">
        <f>[1]节奏总纲!CB87</f>
        <v>48.579255981153665</v>
      </c>
      <c r="CC87" s="80">
        <f>[1]节奏总纲!CC87</f>
        <v>48.579255981153665</v>
      </c>
    </row>
    <row r="88" spans="6:81" x14ac:dyDescent="0.15">
      <c r="F88" s="14">
        <v>86</v>
      </c>
      <c r="G88" s="80">
        <f>[1]节奏总纲!G88</f>
        <v>387.02344102666189</v>
      </c>
      <c r="N88" s="73">
        <f>[1]节奏总纲!$N88</f>
        <v>95</v>
      </c>
      <c r="O88" s="80">
        <f>[1]节奏总纲!O88</f>
        <v>85</v>
      </c>
      <c r="P88" s="80">
        <f>[1]节奏总纲!P88</f>
        <v>361.0386719675123</v>
      </c>
      <c r="Q88" s="80">
        <f>[1]节奏总纲!Q88</f>
        <v>311.72078937675008</v>
      </c>
      <c r="R88" s="80">
        <f>[1]节奏总纲!R88</f>
        <v>253.91849799475142</v>
      </c>
      <c r="S88" s="80">
        <f>[1]节奏总纲!S88</f>
        <v>185.57387739130132</v>
      </c>
      <c r="T88" s="80">
        <f>[1]节奏总纲!T88</f>
        <v>102.53498283877349</v>
      </c>
      <c r="V88" s="80">
        <f>[1]节奏总纲!V88</f>
        <v>85</v>
      </c>
      <c r="W88" s="80">
        <f>[1]节奏总纲!W88</f>
        <v>24.244646809651442</v>
      </c>
      <c r="X88" s="80">
        <f>[1]节奏总纲!X88</f>
        <v>20.461316420231981</v>
      </c>
      <c r="Y88" s="80">
        <f>[1]节奏总纲!Y88</f>
        <v>16.647107271038436</v>
      </c>
      <c r="Z88" s="80">
        <f>[1]节奏总纲!Z88</f>
        <v>12.596466070224011</v>
      </c>
      <c r="AA88" s="80">
        <f>[1]节奏总纲!AA88</f>
        <v>6.8854796939410079</v>
      </c>
      <c r="AC88" s="80">
        <f>[1]节奏总纲!AC88</f>
        <v>85</v>
      </c>
      <c r="AD88" s="80">
        <f>[1]节奏总纲!AD88</f>
        <v>64.255972994404218</v>
      </c>
      <c r="AE88" s="80">
        <f>[1]节奏总纲!AE88</f>
        <v>66.269371604948859</v>
      </c>
      <c r="AF88" s="80">
        <f>[1]节奏总纲!AF88</f>
        <v>69.17795498031839</v>
      </c>
      <c r="AG88" s="80">
        <f>[1]节奏总纲!AG88</f>
        <v>73.683853145707943</v>
      </c>
      <c r="AH88" s="80">
        <f>[1]节奏总纲!AH88</f>
        <v>82.296681479091191</v>
      </c>
      <c r="AZ88" s="80">
        <f>[1]节奏总纲!AZ88</f>
        <v>85</v>
      </c>
      <c r="BA88" s="80">
        <f>[1]节奏总纲!BA88</f>
        <v>36.947184852926306</v>
      </c>
      <c r="BB88" s="80">
        <f>[1]节奏总纲!BB88</f>
        <v>38.428954215473325</v>
      </c>
      <c r="BC88" s="80">
        <f>[1]节奏总纲!BC88</f>
        <v>40.363241211344537</v>
      </c>
      <c r="BD88" s="80">
        <f>[1]节奏总纲!BD88</f>
        <v>43.105070725978337</v>
      </c>
      <c r="BE88" s="80">
        <f>[1]节奏总纲!BE88</f>
        <v>47.785447853033176</v>
      </c>
      <c r="BI88" s="80">
        <f>[1]节奏总纲!BI88</f>
        <v>85</v>
      </c>
      <c r="BJ88" s="80">
        <f>[1]节奏总纲!BJ88</f>
        <v>3.4999999999999978</v>
      </c>
      <c r="BK88" s="80">
        <f>[1]节奏总纲!BK88</f>
        <v>3.5699999999999976</v>
      </c>
      <c r="BL88" s="80">
        <f>[1]节奏总纲!BL88</f>
        <v>3.7099999999999977</v>
      </c>
      <c r="BM88" s="80">
        <f>[1]节奏总纲!BM88</f>
        <v>3.9899999999999971</v>
      </c>
      <c r="BN88" s="80">
        <f>[1]节奏总纲!BN88</f>
        <v>4.8999999999999968</v>
      </c>
      <c r="BW88" s="80">
        <f>[1]节奏总纲!BW88</f>
        <v>85</v>
      </c>
      <c r="BX88" s="80">
        <f>[1]节奏总纲!BX88</f>
        <v>46.67770030767965</v>
      </c>
      <c r="BY88" s="80">
        <f>[1]节奏总纲!BY88</f>
        <v>47.197592678461184</v>
      </c>
      <c r="BZ88" s="80">
        <f>[1]节奏总纲!BZ88</f>
        <v>47.755472167192657</v>
      </c>
      <c r="CA88" s="80">
        <f>[1]节奏总纲!CA88</f>
        <v>48.373763930639598</v>
      </c>
      <c r="CB88" s="80">
        <f>[1]节奏总纲!CB88</f>
        <v>49.063491154445543</v>
      </c>
      <c r="CC88" s="80">
        <f>[1]节奏总纲!CC88</f>
        <v>49.063491154445543</v>
      </c>
    </row>
    <row r="89" spans="6:81" x14ac:dyDescent="0.15">
      <c r="F89" s="14">
        <v>87</v>
      </c>
      <c r="G89" s="80">
        <f>[1]节奏总纲!G89</f>
        <v>414.87322693439216</v>
      </c>
      <c r="N89" s="73">
        <f>[1]节奏总纲!$N89</f>
        <v>96</v>
      </c>
      <c r="O89" s="80">
        <f>[1]节奏总纲!O89</f>
        <v>86</v>
      </c>
      <c r="P89" s="80">
        <f>[1]节奏总纲!P89</f>
        <v>387.02344102666189</v>
      </c>
      <c r="Q89" s="80">
        <f>[1]节奏总纲!Q89</f>
        <v>334.00122960600919</v>
      </c>
      <c r="R89" s="80">
        <f>[1]节奏总纲!R89</f>
        <v>272.23228841815398</v>
      </c>
      <c r="S89" s="80">
        <f>[1]节奏总纲!S89</f>
        <v>199.39447681693619</v>
      </c>
      <c r="T89" s="80">
        <f>[1]节奏总纲!T89</f>
        <v>108.94709864900531</v>
      </c>
      <c r="V89" s="80">
        <f>[1]节奏总纲!V89</f>
        <v>86</v>
      </c>
      <c r="W89" s="80">
        <f>[1]节奏总纲!W89</f>
        <v>25.984769059149585</v>
      </c>
      <c r="X89" s="80">
        <f>[1]节奏总纲!X89</f>
        <v>22.280440229259113</v>
      </c>
      <c r="Y89" s="80">
        <f>[1]节奏总纲!Y89</f>
        <v>18.313790423402565</v>
      </c>
      <c r="Z89" s="80">
        <f>[1]节奏总纲!Z89</f>
        <v>13.820599425634867</v>
      </c>
      <c r="AA89" s="80">
        <f>[1]节奏总纲!AA89</f>
        <v>6.4121158102318248</v>
      </c>
      <c r="AC89" s="80">
        <f>[1]节奏总纲!AC89</f>
        <v>86</v>
      </c>
      <c r="AD89" s="80">
        <f>[1]节奏总纲!AD89</f>
        <v>64.420957868442798</v>
      </c>
      <c r="AE89" s="80">
        <f>[1]节奏总纲!AE89</f>
        <v>66.43285380601732</v>
      </c>
      <c r="AF89" s="80">
        <f>[1]节奏总纲!AF89</f>
        <v>69.338935107544785</v>
      </c>
      <c r="AG89" s="80">
        <f>[1]节奏总纲!AG89</f>
        <v>73.852923382179341</v>
      </c>
      <c r="AH89" s="80">
        <f>[1]节奏总纲!AH89</f>
        <v>82.464389587138029</v>
      </c>
      <c r="AZ89" s="80">
        <f>[1]节奏总纲!AZ89</f>
        <v>86</v>
      </c>
      <c r="BA89" s="80">
        <f>[1]节奏总纲!BA89</f>
        <v>37.027046282459708</v>
      </c>
      <c r="BB89" s="80">
        <f>[1]节奏总纲!BB89</f>
        <v>38.507242373270728</v>
      </c>
      <c r="BC89" s="80">
        <f>[1]节奏总纲!BC89</f>
        <v>40.440939866177594</v>
      </c>
      <c r="BD89" s="80">
        <f>[1]节奏总纲!BD89</f>
        <v>43.179964142847631</v>
      </c>
      <c r="BE89" s="80">
        <f>[1]节奏总纲!BE89</f>
        <v>47.868598006324753</v>
      </c>
      <c r="BI89" s="80">
        <f>[1]节奏总纲!BI89</f>
        <v>86</v>
      </c>
      <c r="BJ89" s="80">
        <f>[1]节奏总纲!BJ89</f>
        <v>3.4999999999999978</v>
      </c>
      <c r="BK89" s="80">
        <f>[1]节奏总纲!BK89</f>
        <v>3.5699999999999976</v>
      </c>
      <c r="BL89" s="80">
        <f>[1]节奏总纲!BL89</f>
        <v>3.7099999999999977</v>
      </c>
      <c r="BM89" s="80">
        <f>[1]节奏总纲!BM89</f>
        <v>3.9899999999999971</v>
      </c>
      <c r="BN89" s="80">
        <f>[1]节奏总纲!BN89</f>
        <v>4.8999999999999968</v>
      </c>
      <c r="BW89" s="80">
        <f>[1]节奏总纲!BW89</f>
        <v>86</v>
      </c>
      <c r="BX89" s="80">
        <f>[1]节奏总纲!BX89</f>
        <v>47.153896513009251</v>
      </c>
      <c r="BY89" s="80">
        <f>[1]节奏总纲!BY89</f>
        <v>47.660748183577851</v>
      </c>
      <c r="BZ89" s="80">
        <f>[1]节奏总纲!BZ89</f>
        <v>48.227116435634038</v>
      </c>
      <c r="CA89" s="80">
        <f>[1]节奏总纲!CA89</f>
        <v>48.869826703325636</v>
      </c>
      <c r="CB89" s="80">
        <f>[1]节奏总纲!CB89</f>
        <v>49.460909841064307</v>
      </c>
      <c r="CC89" s="80">
        <f>[1]节奏总纲!CC89</f>
        <v>49.460909841064307</v>
      </c>
    </row>
    <row r="90" spans="6:81" x14ac:dyDescent="0.15">
      <c r="F90" s="14">
        <v>88</v>
      </c>
      <c r="G90" s="80">
        <f>[1]节奏总纲!G90</f>
        <v>444.72188840761549</v>
      </c>
      <c r="N90" s="73">
        <f>[1]节奏总纲!$N90</f>
        <v>97</v>
      </c>
      <c r="O90" s="80">
        <f>[1]节奏总纲!O90</f>
        <v>87</v>
      </c>
      <c r="P90" s="80">
        <f>[1]节奏总纲!P90</f>
        <v>414.87322693439216</v>
      </c>
      <c r="Q90" s="80">
        <f>[1]节奏总纲!Q90</f>
        <v>358.28451878054108</v>
      </c>
      <c r="R90" s="80">
        <f>[1]节奏总纲!R90</f>
        <v>292.4026503433596</v>
      </c>
      <c r="S90" s="80">
        <f>[1]节奏总纲!S90</f>
        <v>212.58104148118252</v>
      </c>
      <c r="T90" s="80">
        <f>[1]节奏总纲!T90</f>
        <v>115.74963031469542</v>
      </c>
      <c r="V90" s="80">
        <f>[1]节奏总纲!V90</f>
        <v>87</v>
      </c>
      <c r="W90" s="80">
        <f>[1]节奏总纲!W90</f>
        <v>27.849785907730279</v>
      </c>
      <c r="X90" s="80">
        <f>[1]节奏总纲!X90</f>
        <v>24.283289174531888</v>
      </c>
      <c r="Y90" s="80">
        <f>[1]节奏总纲!Y90</f>
        <v>20.170361925205611</v>
      </c>
      <c r="Z90" s="80">
        <f>[1]节奏总纲!Z90</f>
        <v>13.186564664246333</v>
      </c>
      <c r="AA90" s="80">
        <f>[1]节奏总纲!AA90</f>
        <v>6.8025316656901111</v>
      </c>
      <c r="AC90" s="80">
        <f>[1]节奏总纲!AC90</f>
        <v>87</v>
      </c>
      <c r="AD90" s="80">
        <f>[1]节奏总纲!AD90</f>
        <v>64.585942742481365</v>
      </c>
      <c r="AE90" s="80">
        <f>[1]节奏总纲!AE90</f>
        <v>66.596336007085796</v>
      </c>
      <c r="AF90" s="80">
        <f>[1]节奏总纲!AF90</f>
        <v>69.49991523477118</v>
      </c>
      <c r="AG90" s="80">
        <f>[1]节奏总纲!AG90</f>
        <v>74.02050499447661</v>
      </c>
      <c r="AH90" s="80">
        <f>[1]节奏总纲!AH90</f>
        <v>82.632097695184868</v>
      </c>
      <c r="AZ90" s="80">
        <f>[1]节奏总纲!AZ90</f>
        <v>87</v>
      </c>
      <c r="BA90" s="80">
        <f>[1]节奏总纲!BA90</f>
        <v>37.099649155317238</v>
      </c>
      <c r="BB90" s="80">
        <f>[1]节奏总纲!BB90</f>
        <v>38.58553053106813</v>
      </c>
      <c r="BC90" s="80">
        <f>[1]节奏总纲!BC90</f>
        <v>40.518638521010651</v>
      </c>
      <c r="BD90" s="80">
        <f>[1]节奏总纲!BD90</f>
        <v>43.254857559716925</v>
      </c>
      <c r="BE90" s="80">
        <f>[1]节奏总纲!BE90</f>
        <v>47.951748159616329</v>
      </c>
      <c r="BI90" s="80">
        <f>[1]节奏总纲!BI90</f>
        <v>87</v>
      </c>
      <c r="BJ90" s="80">
        <f>[1]节奏总纲!BJ90</f>
        <v>3.4999999999999978</v>
      </c>
      <c r="BK90" s="80">
        <f>[1]节奏总纲!BK90</f>
        <v>3.5699999999999976</v>
      </c>
      <c r="BL90" s="80">
        <f>[1]节奏总纲!BL90</f>
        <v>3.7099999999999977</v>
      </c>
      <c r="BM90" s="80">
        <f>[1]节奏总纲!BM90</f>
        <v>3.9899999999999971</v>
      </c>
      <c r="BN90" s="80">
        <f>[1]节奏总纲!BN90</f>
        <v>4.8999999999999968</v>
      </c>
      <c r="BW90" s="80">
        <f>[1]节奏总纲!BW90</f>
        <v>87</v>
      </c>
      <c r="BX90" s="80">
        <f>[1]节奏总纲!BX90</f>
        <v>47.617039306482319</v>
      </c>
      <c r="BY90" s="80">
        <f>[1]节奏总纲!BY90</f>
        <v>48.142913866891206</v>
      </c>
      <c r="BZ90" s="80">
        <f>[1]节奏总纲!BZ90</f>
        <v>48.709766300257584</v>
      </c>
      <c r="CA90" s="80">
        <f>[1]节奏总纲!CA90</f>
        <v>49.296256903639559</v>
      </c>
      <c r="CB90" s="80">
        <f>[1]节奏总纲!CB90</f>
        <v>49.882526243554615</v>
      </c>
      <c r="CC90" s="80">
        <f>[1]节奏总纲!CC90</f>
        <v>49.882526243554615</v>
      </c>
    </row>
    <row r="91" spans="6:81" x14ac:dyDescent="0.15">
      <c r="F91" s="14">
        <v>89</v>
      </c>
      <c r="G91" s="80">
        <f>[1]节奏总纲!G91</f>
        <v>476.71289166684534</v>
      </c>
      <c r="N91" s="73">
        <f>[1]节奏总纲!$N91</f>
        <v>98</v>
      </c>
      <c r="O91" s="80">
        <f>[1]节奏总纲!O91</f>
        <v>88</v>
      </c>
      <c r="P91" s="80">
        <f>[1]节奏总纲!P91</f>
        <v>444.72188840761549</v>
      </c>
      <c r="Q91" s="80">
        <f>[1]节奏总纲!Q91</f>
        <v>384.7733778502689</v>
      </c>
      <c r="R91" s="80">
        <f>[1]节奏总纲!R91</f>
        <v>312.90632068359827</v>
      </c>
      <c r="S91" s="80">
        <f>[1]节奏总纲!S91</f>
        <v>226.0076636887502</v>
      </c>
      <c r="T91" s="80">
        <f>[1]节奏总纲!T91</f>
        <v>123.1879630889095</v>
      </c>
      <c r="V91" s="80">
        <f>[1]节奏总纲!V91</f>
        <v>88</v>
      </c>
      <c r="W91" s="80">
        <f>[1]节奏总纲!W91</f>
        <v>29.848661473223331</v>
      </c>
      <c r="X91" s="80">
        <f>[1]节奏总纲!X91</f>
        <v>26.488859069727823</v>
      </c>
      <c r="Y91" s="80">
        <f>[1]节奏总纲!Y91</f>
        <v>20.503670340238671</v>
      </c>
      <c r="Z91" s="80">
        <f>[1]节奏总纲!Z91</f>
        <v>13.426622207567675</v>
      </c>
      <c r="AA91" s="80">
        <f>[1]节奏总纲!AA91</f>
        <v>7.438332774214075</v>
      </c>
      <c r="AC91" s="80">
        <f>[1]节奏总纲!AC91</f>
        <v>88</v>
      </c>
      <c r="AD91" s="80">
        <f>[1]节奏总纲!AD91</f>
        <v>64.750927616519931</v>
      </c>
      <c r="AE91" s="80">
        <f>[1]节奏总纲!AE91</f>
        <v>66.759818208154257</v>
      </c>
      <c r="AF91" s="80">
        <f>[1]节奏总纲!AF91</f>
        <v>69.660895361997589</v>
      </c>
      <c r="AG91" s="80">
        <f>[1]节奏总纲!AG91</f>
        <v>74.178131818877702</v>
      </c>
      <c r="AH91" s="80">
        <f>[1]节奏总纲!AH91</f>
        <v>82.799805803231706</v>
      </c>
      <c r="AZ91" s="80">
        <f>[1]节奏总纲!AZ91</f>
        <v>88</v>
      </c>
      <c r="BA91" s="80">
        <f>[1]节奏总纲!BA91</f>
        <v>37.172252028174768</v>
      </c>
      <c r="BB91" s="80">
        <f>[1]节奏总纲!BB91</f>
        <v>38.663818688865533</v>
      </c>
      <c r="BC91" s="80">
        <f>[1]节奏总纲!BC91</f>
        <v>40.596337175843701</v>
      </c>
      <c r="BD91" s="80">
        <f>[1]节奏总纲!BD91</f>
        <v>43.329750976586219</v>
      </c>
      <c r="BE91" s="80">
        <f>[1]节奏总纲!BE91</f>
        <v>48.030128751164234</v>
      </c>
      <c r="BI91" s="80">
        <f>[1]节奏总纲!BI91</f>
        <v>88</v>
      </c>
      <c r="BJ91" s="80">
        <f>[1]节奏总纲!BJ91</f>
        <v>3.4999999999999978</v>
      </c>
      <c r="BK91" s="80">
        <f>[1]节奏总纲!BK91</f>
        <v>3.5699999999999976</v>
      </c>
      <c r="BL91" s="80">
        <f>[1]节奏总纲!BL91</f>
        <v>3.7099999999999977</v>
      </c>
      <c r="BM91" s="80">
        <f>[1]节奏总纲!BM91</f>
        <v>3.9899999999999971</v>
      </c>
      <c r="BN91" s="80">
        <f>[1]节奏总纲!BN91</f>
        <v>4.8999999999999968</v>
      </c>
      <c r="BW91" s="80">
        <f>[1]节奏总纲!BW91</f>
        <v>88</v>
      </c>
      <c r="BX91" s="80">
        <f>[1]节奏总纲!BX91</f>
        <v>48.097921847068633</v>
      </c>
      <c r="BY91" s="80">
        <f>[1]节奏总纲!BY91</f>
        <v>48.618296173791954</v>
      </c>
      <c r="BZ91" s="80">
        <f>[1]节奏总纲!BZ91</f>
        <v>49.173016331799893</v>
      </c>
      <c r="CA91" s="80">
        <f>[1]节奏总纲!CA91</f>
        <v>49.712343474857072</v>
      </c>
      <c r="CB91" s="80">
        <f>[1]节奏总纲!CB91</f>
        <v>50.296637451558702</v>
      </c>
      <c r="CC91" s="80">
        <f>[1]节奏总纲!CC91</f>
        <v>50.296637451558702</v>
      </c>
    </row>
    <row r="92" spans="6:81" x14ac:dyDescent="0.15">
      <c r="F92" s="14">
        <v>90</v>
      </c>
      <c r="G92" s="80">
        <f>[1]节奏总纲!G92</f>
        <v>511</v>
      </c>
      <c r="N92" s="73">
        <f>[1]节奏总纲!$N92</f>
        <v>99</v>
      </c>
      <c r="O92" s="80">
        <f>[1]节奏总纲!O92</f>
        <v>89</v>
      </c>
      <c r="P92" s="80">
        <f>[1]节奏总纲!P92</f>
        <v>476.71289166684534</v>
      </c>
      <c r="Q92" s="80">
        <f>[1]节奏总纲!Q92</f>
        <v>411.78459582182103</v>
      </c>
      <c r="R92" s="80">
        <f>[1]节奏总纲!R92</f>
        <v>332.60258451595797</v>
      </c>
      <c r="S92" s="80">
        <f>[1]节奏总纲!S92</f>
        <v>240.31096868925673</v>
      </c>
      <c r="T92" s="80">
        <f>[1]节奏总纲!T92</f>
        <v>130.61933231671563</v>
      </c>
      <c r="V92" s="80">
        <f>[1]节奏总纲!V92</f>
        <v>89</v>
      </c>
      <c r="W92" s="80">
        <f>[1]节奏总纲!W92</f>
        <v>31.991003259229842</v>
      </c>
      <c r="X92" s="80">
        <f>[1]节奏总纲!X92</f>
        <v>27.011217971552128</v>
      </c>
      <c r="Y92" s="80">
        <f>[1]节奏总纲!Y92</f>
        <v>19.696263832359705</v>
      </c>
      <c r="Z92" s="80">
        <f>[1]节奏总纲!Z92</f>
        <v>14.303305000506526</v>
      </c>
      <c r="AA92" s="80">
        <f>[1]节奏总纲!AA92</f>
        <v>7.4313692278061296</v>
      </c>
      <c r="AC92" s="80">
        <f>[1]节奏总纲!AC92</f>
        <v>89</v>
      </c>
      <c r="AD92" s="80">
        <f>[1]节奏总纲!AD92</f>
        <v>64.915912490558512</v>
      </c>
      <c r="AE92" s="80">
        <f>[1]节奏总纲!AE92</f>
        <v>66.923300409222719</v>
      </c>
      <c r="AF92" s="80">
        <f>[1]节奏总纲!AF92</f>
        <v>69.821875489223984</v>
      </c>
      <c r="AG92" s="80">
        <f>[1]节奏总纲!AG92</f>
        <v>74.335758643278794</v>
      </c>
      <c r="AH92" s="80">
        <f>[1]节奏总纲!AH92</f>
        <v>82.967513911278544</v>
      </c>
      <c r="AZ92" s="80">
        <f>[1]节奏总纲!AZ92</f>
        <v>89</v>
      </c>
      <c r="BA92" s="80">
        <f>[1]节奏总纲!BA92</f>
        <v>37.244854901032298</v>
      </c>
      <c r="BB92" s="80">
        <f>[1]节奏总纲!BB92</f>
        <v>38.742106846662928</v>
      </c>
      <c r="BC92" s="80">
        <f>[1]节奏总纲!BC92</f>
        <v>40.674035830676758</v>
      </c>
      <c r="BD92" s="80">
        <f>[1]节奏总纲!BD92</f>
        <v>43.404644393455513</v>
      </c>
      <c r="BE92" s="80">
        <f>[1]节奏总纲!BE92</f>
        <v>48.101914750802706</v>
      </c>
      <c r="BI92" s="80">
        <f>[1]节奏总纲!BI92</f>
        <v>89</v>
      </c>
      <c r="BJ92" s="80">
        <f>[1]节奏总纲!BJ92</f>
        <v>3.4999999999999978</v>
      </c>
      <c r="BK92" s="80">
        <f>[1]节奏总纲!BK92</f>
        <v>3.5699999999999976</v>
      </c>
      <c r="BL92" s="80">
        <f>[1]节奏总纲!BL92</f>
        <v>3.7099999999999977</v>
      </c>
      <c r="BM92" s="80">
        <f>[1]节奏总纲!BM92</f>
        <v>3.9899999999999971</v>
      </c>
      <c r="BN92" s="80">
        <f>[1]节奏总纲!BN92</f>
        <v>4.8999999999999968</v>
      </c>
      <c r="BW92" s="80">
        <f>[1]节奏总纲!BW92</f>
        <v>89</v>
      </c>
      <c r="BX92" s="80">
        <f>[1]节奏总纲!BX92</f>
        <v>48.557223076748912</v>
      </c>
      <c r="BY92" s="80">
        <f>[1]节奏总纲!BY92</f>
        <v>49.088974957750068</v>
      </c>
      <c r="BZ92" s="80">
        <f>[1]节奏总纲!BZ92</f>
        <v>49.579936789633926</v>
      </c>
      <c r="CA92" s="80">
        <f>[1]节奏总纲!CA92</f>
        <v>50.13435118838489</v>
      </c>
      <c r="CB92" s="80">
        <f>[1]节奏总纲!CB92</f>
        <v>50.6943349274338</v>
      </c>
      <c r="CC92" s="80">
        <f>[1]节奏总纲!CC92</f>
        <v>50.6943349274338</v>
      </c>
    </row>
    <row r="93" spans="6:81" x14ac:dyDescent="0.15">
      <c r="F93" s="14">
        <v>91</v>
      </c>
      <c r="G93" s="80">
        <f>[1]节奏总纲!G93</f>
        <v>547.74801281858208</v>
      </c>
      <c r="N93" s="73">
        <f>[1]节奏总纲!$N93</f>
        <v>100</v>
      </c>
      <c r="O93" s="80">
        <f>[1]节奏总纲!O93</f>
        <v>90</v>
      </c>
      <c r="P93" s="80">
        <f>[1]节奏总纲!P93</f>
        <v>511</v>
      </c>
      <c r="Q93" s="80">
        <f>[1]节奏总纲!Q93</f>
        <v>438.13140000000004</v>
      </c>
      <c r="R93" s="80">
        <f>[1]节奏总纲!R93</f>
        <v>353.76530000000002</v>
      </c>
      <c r="S93" s="80">
        <f>[1]节奏总纲!S93</f>
        <v>254.88680000000002</v>
      </c>
      <c r="T93" s="80">
        <f>[1]节奏总纲!T93</f>
        <v>138.48100000000002</v>
      </c>
      <c r="V93" s="80">
        <f>[1]节奏总纲!V93</f>
        <v>90</v>
      </c>
      <c r="W93" s="80">
        <f>[1]节奏总纲!W93</f>
        <v>34.287108333154663</v>
      </c>
      <c r="X93" s="80">
        <f>[1]节奏总纲!X93</f>
        <v>26.346804178179013</v>
      </c>
      <c r="Y93" s="80">
        <f>[1]节奏总纲!Y93</f>
        <v>21.162715484042053</v>
      </c>
      <c r="Z93" s="80">
        <f>[1]节奏总纲!Z93</f>
        <v>14.575831310743297</v>
      </c>
      <c r="AA93" s="80">
        <f>[1]节奏总纲!AA93</f>
        <v>7.861667683284395</v>
      </c>
      <c r="AC93" s="80">
        <f>[1]节奏总纲!AC93</f>
        <v>90</v>
      </c>
      <c r="AD93" s="80">
        <f>[1]节奏总纲!AD93</f>
        <v>65.075479910097457</v>
      </c>
      <c r="AE93" s="80">
        <f>[1]节奏总纲!AE93</f>
        <v>67.083433628014333</v>
      </c>
      <c r="AF93" s="80">
        <f>[1]节奏总纲!AF93</f>
        <v>69.982855616450394</v>
      </c>
      <c r="AG93" s="80">
        <f>[1]节奏总纲!AG93</f>
        <v>74.493385467679886</v>
      </c>
      <c r="AH93" s="80">
        <f>[1]节奏总纲!AH93</f>
        <v>83.124894550960335</v>
      </c>
      <c r="AZ93" s="80">
        <f>[1]节奏总纲!AZ93</f>
        <v>90</v>
      </c>
      <c r="BA93" s="80">
        <f>[1]节奏总纲!BA93</f>
        <v>37.317457773889828</v>
      </c>
      <c r="BB93" s="80">
        <f>[1]节奏总纲!BB93</f>
        <v>38.82039500446033</v>
      </c>
      <c r="BC93" s="80">
        <f>[1]节奏总纲!BC93</f>
        <v>40.751734485509814</v>
      </c>
      <c r="BD93" s="80">
        <f>[1]节奏总纲!BD93</f>
        <v>43.479537810324807</v>
      </c>
      <c r="BE93" s="80">
        <f>[1]节奏总纲!BE93</f>
        <v>48.173700750441178</v>
      </c>
      <c r="BI93" s="80">
        <f>[1]节奏总纲!BI93</f>
        <v>90</v>
      </c>
      <c r="BJ93" s="80">
        <f>[1]节奏总纲!BJ93</f>
        <v>3.4999999999999978</v>
      </c>
      <c r="BK93" s="80">
        <f>[1]节奏总纲!BK93</f>
        <v>3.5699999999999976</v>
      </c>
      <c r="BL93" s="80">
        <f>[1]节奏总纲!BL93</f>
        <v>3.7099999999999977</v>
      </c>
      <c r="BM93" s="80">
        <f>[1]节奏总纲!BM93</f>
        <v>3.9899999999999971</v>
      </c>
      <c r="BN93" s="80">
        <f>[1]节奏总纲!BN93</f>
        <v>4.8999999999999968</v>
      </c>
      <c r="BW93" s="80">
        <f>[1]节奏总纲!BW93</f>
        <v>90</v>
      </c>
      <c r="BX93" s="80">
        <f>[1]节奏总纲!BX93</f>
        <v>49.042729140195462</v>
      </c>
      <c r="BY93" s="80">
        <f>[1]节奏总纲!BY93</f>
        <v>49.497214321439728</v>
      </c>
      <c r="BZ93" s="80">
        <f>[1]节奏总纲!BZ93</f>
        <v>50.014811456861523</v>
      </c>
      <c r="CA93" s="80">
        <f>[1]节奏总纲!CA93</f>
        <v>50.524371596694976</v>
      </c>
      <c r="CB93" s="80">
        <f>[1]节奏总纲!CB93</f>
        <v>51.099355476740961</v>
      </c>
      <c r="CC93" s="80">
        <f>[1]节奏总纲!CC93</f>
        <v>51.099355476740961</v>
      </c>
    </row>
    <row r="94" spans="6:81" x14ac:dyDescent="0.15">
      <c r="F94" s="14">
        <v>92</v>
      </c>
      <c r="G94" s="80">
        <f>[1]节奏总纲!G94</f>
        <v>587.1335577584814</v>
      </c>
      <c r="N94" s="73">
        <f>[1]节奏总纲!$N94</f>
        <v>101</v>
      </c>
      <c r="O94" s="80">
        <f>[1]节奏总纲!O94</f>
        <v>91</v>
      </c>
      <c r="P94" s="80">
        <f>[1]节奏总纲!P94</f>
        <v>547.74801281858208</v>
      </c>
      <c r="Q94" s="80">
        <f>[1]节奏总纲!Q94</f>
        <v>469.42004698552483</v>
      </c>
      <c r="R94" s="80">
        <f>[1]节奏总纲!R94</f>
        <v>378.43910205635837</v>
      </c>
      <c r="S94" s="80">
        <f>[1]节奏总纲!S94</f>
        <v>272.61418597980827</v>
      </c>
      <c r="T94" s="80">
        <f>[1]节奏总纲!T94</f>
        <v>147.89196346101718</v>
      </c>
      <c r="V94" s="80">
        <f>[1]节奏总纲!V94</f>
        <v>91</v>
      </c>
      <c r="W94" s="80">
        <f>[1]节奏总纲!W94</f>
        <v>36.748012818582083</v>
      </c>
      <c r="X94" s="80">
        <f>[1]节奏总纲!X94</f>
        <v>31.288646985524792</v>
      </c>
      <c r="Y94" s="80">
        <f>[1]节奏总纲!Y94</f>
        <v>24.67380205635834</v>
      </c>
      <c r="Z94" s="80">
        <f>[1]节奏总纲!Z94</f>
        <v>17.727385979808247</v>
      </c>
      <c r="AA94" s="80">
        <f>[1]节奏总纲!AA94</f>
        <v>9.4109634610171611</v>
      </c>
      <c r="AC94" s="80">
        <f>[1]节奏总纲!AC94</f>
        <v>91</v>
      </c>
      <c r="AD94" s="80">
        <f>[1]节奏总纲!AD94</f>
        <v>65.229416240679981</v>
      </c>
      <c r="AE94" s="80">
        <f>[1]节奏总纲!AE94</f>
        <v>67.240606973055961</v>
      </c>
      <c r="AF94" s="80">
        <f>[1]节奏总纲!AF94</f>
        <v>70.137942795989005</v>
      </c>
      <c r="AG94" s="80">
        <f>[1]节奏总纲!AG94</f>
        <v>74.651012292080978</v>
      </c>
      <c r="AH94" s="80">
        <f>[1]节奏总纲!AH94</f>
        <v>83.279794092850153</v>
      </c>
      <c r="AZ94" s="80">
        <f>[1]节奏总纲!AZ94</f>
        <v>91</v>
      </c>
      <c r="BA94" s="80">
        <f>[1]节奏总纲!BA94</f>
        <v>37.390060646747358</v>
      </c>
      <c r="BB94" s="80">
        <f>[1]节奏总纲!BB94</f>
        <v>38.898683162257733</v>
      </c>
      <c r="BC94" s="80">
        <f>[1]节奏总纲!BC94</f>
        <v>40.829433140342871</v>
      </c>
      <c r="BD94" s="80">
        <f>[1]节奏总纲!BD94</f>
        <v>43.554431227194108</v>
      </c>
      <c r="BE94" s="80">
        <f>[1]节奏总纲!BE94</f>
        <v>48.24548675007965</v>
      </c>
      <c r="BI94" s="80">
        <f>[1]节奏总纲!BI94</f>
        <v>91</v>
      </c>
      <c r="BJ94" s="80">
        <f>[1]节奏总纲!BJ94</f>
        <v>3.4999999999999978</v>
      </c>
      <c r="BK94" s="80">
        <f>[1]节奏总纲!BK94</f>
        <v>3.5699999999999976</v>
      </c>
      <c r="BL94" s="80">
        <f>[1]节奏总纲!BL94</f>
        <v>3.7099999999999977</v>
      </c>
      <c r="BM94" s="80">
        <f>[1]节奏总纲!BM94</f>
        <v>3.9899999999999971</v>
      </c>
      <c r="BN94" s="80">
        <f>[1]节奏总纲!BN94</f>
        <v>4.8999999999999968</v>
      </c>
      <c r="BW94" s="80">
        <f>[1]节奏总纲!BW94</f>
        <v>91</v>
      </c>
      <c r="BX94" s="80">
        <f>[1]节奏总纲!BX94</f>
        <v>49.498252634231747</v>
      </c>
      <c r="BY94" s="80">
        <f>[1]节奏总纲!BY94</f>
        <v>49.982026720305932</v>
      </c>
      <c r="BZ94" s="80">
        <f>[1]节奏总纲!BZ94</f>
        <v>50.454959541611018</v>
      </c>
      <c r="CA94" s="80">
        <f>[1]节奏总纲!CA94</f>
        <v>50.998721372753316</v>
      </c>
      <c r="CB94" s="80">
        <f>[1]节奏总纲!CB94</f>
        <v>51.534250551986972</v>
      </c>
      <c r="CC94" s="80">
        <f>[1]节奏总纲!CC94</f>
        <v>51.534250551986972</v>
      </c>
    </row>
    <row r="95" spans="6:81" x14ac:dyDescent="0.15">
      <c r="F95" s="14">
        <v>93</v>
      </c>
      <c r="G95" s="80">
        <f>[1]节奏总纲!G95</f>
        <v>629.34593963259704</v>
      </c>
      <c r="N95" s="73">
        <f>[1]节奏总纲!$N95</f>
        <v>102</v>
      </c>
      <c r="O95" s="80">
        <f>[1]节奏总纲!O95</f>
        <v>92</v>
      </c>
      <c r="P95" s="80">
        <f>[1]节奏总纲!P95</f>
        <v>587.1335577584814</v>
      </c>
      <c r="Q95" s="80">
        <f>[1]节奏总纲!Q95</f>
        <v>502.29275866238083</v>
      </c>
      <c r="R95" s="80">
        <f>[1]节奏总纲!R95</f>
        <v>405.12215485335213</v>
      </c>
      <c r="S95" s="80">
        <f>[1]节奏总纲!S95</f>
        <v>291.57052478286187</v>
      </c>
      <c r="T95" s="80">
        <f>[1]节奏总纲!T95</f>
        <v>158.23249381591074</v>
      </c>
      <c r="V95" s="80">
        <f>[1]节奏总纲!V95</f>
        <v>92</v>
      </c>
      <c r="W95" s="80">
        <f>[1]节奏总纲!W95</f>
        <v>39.385544939899319</v>
      </c>
      <c r="X95" s="80">
        <f>[1]节奏总纲!X95</f>
        <v>32.872711676855999</v>
      </c>
      <c r="Y95" s="80">
        <f>[1]节奏总纲!Y95</f>
        <v>26.683052796993763</v>
      </c>
      <c r="Z95" s="80">
        <f>[1]节奏总纲!Z95</f>
        <v>18.956338803053598</v>
      </c>
      <c r="AA95" s="80">
        <f>[1]节奏总纲!AA95</f>
        <v>10.340530354893559</v>
      </c>
      <c r="AC95" s="80">
        <f>[1]节奏总纲!AC95</f>
        <v>92</v>
      </c>
      <c r="AD95" s="80">
        <f>[1]节奏总纲!AD95</f>
        <v>65.38335257126252</v>
      </c>
      <c r="AE95" s="80">
        <f>[1]节奏总纲!AE95</f>
        <v>67.397780318097588</v>
      </c>
      <c r="AF95" s="80">
        <f>[1]节奏总纲!AF95</f>
        <v>70.292327570459079</v>
      </c>
      <c r="AG95" s="80">
        <f>[1]节奏总纲!AG95</f>
        <v>74.808639116482055</v>
      </c>
      <c r="AH95" s="80">
        <f>[1]节奏总纲!AH95</f>
        <v>83.434693634739986</v>
      </c>
      <c r="AZ95" s="80">
        <f>[1]节奏总纲!AZ95</f>
        <v>92</v>
      </c>
      <c r="BA95" s="80">
        <f>[1]节奏总纲!BA95</f>
        <v>37.462663519604888</v>
      </c>
      <c r="BB95" s="80">
        <f>[1]节奏总纲!BB95</f>
        <v>38.976971320055128</v>
      </c>
      <c r="BC95" s="80">
        <f>[1]节奏总纲!BC95</f>
        <v>40.907131795175928</v>
      </c>
      <c r="BD95" s="80">
        <f>[1]节奏总纲!BD95</f>
        <v>43.629324644063402</v>
      </c>
      <c r="BE95" s="80">
        <f>[1]节奏总纲!BE95</f>
        <v>48.317272749718121</v>
      </c>
      <c r="BI95" s="80">
        <f>[1]节奏总纲!BI95</f>
        <v>92</v>
      </c>
      <c r="BJ95" s="80">
        <f>[1]节奏总纲!BJ95</f>
        <v>3.4999999999999978</v>
      </c>
      <c r="BK95" s="80">
        <f>[1]节奏总纲!BK95</f>
        <v>3.5699999999999976</v>
      </c>
      <c r="BL95" s="80">
        <f>[1]节奏总纲!BL95</f>
        <v>3.7099999999999977</v>
      </c>
      <c r="BM95" s="80">
        <f>[1]节奏总纲!BM95</f>
        <v>3.9899999999999971</v>
      </c>
      <c r="BN95" s="80">
        <f>[1]节奏总纲!BN95</f>
        <v>4.8999999999999968</v>
      </c>
      <c r="BW95" s="80">
        <f>[1]节奏总纲!BW95</f>
        <v>92</v>
      </c>
      <c r="BX95" s="80">
        <f>[1]节奏总纲!BX95</f>
        <v>49.986470626701646</v>
      </c>
      <c r="BY95" s="80">
        <f>[1]节奏总纲!BY95</f>
        <v>50.424285339835969</v>
      </c>
      <c r="BZ95" s="80">
        <f>[1]节奏总纲!BZ95</f>
        <v>50.930950009437595</v>
      </c>
      <c r="CA95" s="80">
        <f>[1]节奏总纲!CA95</f>
        <v>51.436896660010483</v>
      </c>
      <c r="CB95" s="80">
        <f>[1]节奏总纲!CB95</f>
        <v>52.010451162519502</v>
      </c>
      <c r="CC95" s="80">
        <f>[1]节奏总纲!CC95</f>
        <v>52.010451162519502</v>
      </c>
    </row>
    <row r="96" spans="6:81" x14ac:dyDescent="0.15">
      <c r="F96" s="14">
        <v>94</v>
      </c>
      <c r="G96" s="80">
        <f>[1]节奏总纲!G96</f>
        <v>674.58805031572183</v>
      </c>
      <c r="N96" s="73">
        <f>[1]节奏总纲!$N96</f>
        <v>103</v>
      </c>
      <c r="O96" s="80">
        <f>[1]节奏总纲!O96</f>
        <v>93</v>
      </c>
      <c r="P96" s="80">
        <f>[1]节奏总纲!P96</f>
        <v>629.34593963259704</v>
      </c>
      <c r="Q96" s="80">
        <f>[1]节奏总纲!Q96</f>
        <v>538.1537129798337</v>
      </c>
      <c r="R96" s="80">
        <f>[1]节奏总纲!R96</f>
        <v>433.68228700082267</v>
      </c>
      <c r="S96" s="80">
        <f>[1]节奏总纲!S96</f>
        <v>312.34438983965794</v>
      </c>
      <c r="T96" s="80">
        <f>[1]节奏总纲!T96</f>
        <v>168.664711821536</v>
      </c>
      <c r="V96" s="80">
        <f>[1]节奏总纲!V96</f>
        <v>93</v>
      </c>
      <c r="W96" s="80">
        <f>[1]节奏总纲!W96</f>
        <v>42.212381874115636</v>
      </c>
      <c r="X96" s="80">
        <f>[1]节奏总纲!X96</f>
        <v>35.860954317452865</v>
      </c>
      <c r="Y96" s="80">
        <f>[1]节奏总纲!Y96</f>
        <v>28.56013214747054</v>
      </c>
      <c r="Z96" s="80">
        <f>[1]节奏总纲!Z96</f>
        <v>20.773865056796069</v>
      </c>
      <c r="AA96" s="80">
        <f>[1]节奏总纲!AA96</f>
        <v>10.432218005625259</v>
      </c>
      <c r="AC96" s="80">
        <f>[1]节奏总纲!AC96</f>
        <v>93</v>
      </c>
      <c r="AD96" s="80">
        <f>[1]节奏总纲!AD96</f>
        <v>65.537288901845059</v>
      </c>
      <c r="AE96" s="80">
        <f>[1]节奏总纲!AE96</f>
        <v>67.554953663139216</v>
      </c>
      <c r="AF96" s="80">
        <f>[1]节奏总纲!AF96</f>
        <v>70.446712344929153</v>
      </c>
      <c r="AG96" s="80">
        <f>[1]节奏总纲!AG96</f>
        <v>74.966265940883147</v>
      </c>
      <c r="AH96" s="80">
        <f>[1]节奏总纲!AH96</f>
        <v>83.589593176629805</v>
      </c>
      <c r="AZ96" s="80">
        <f>[1]节奏总纲!AZ96</f>
        <v>93</v>
      </c>
      <c r="BA96" s="80">
        <f>[1]节奏总纲!BA96</f>
        <v>37.535266392462418</v>
      </c>
      <c r="BB96" s="80">
        <f>[1]节奏总纲!BB96</f>
        <v>39.047673544184711</v>
      </c>
      <c r="BC96" s="80">
        <f>[1]节奏总纲!BC96</f>
        <v>40.984830450008985</v>
      </c>
      <c r="BD96" s="80">
        <f>[1]节奏总纲!BD96</f>
        <v>43.704218060932696</v>
      </c>
      <c r="BE96" s="80">
        <f>[1]节奏总纲!BE96</f>
        <v>48.389058749356593</v>
      </c>
      <c r="BI96" s="80">
        <f>[1]节奏总纲!BI96</f>
        <v>93</v>
      </c>
      <c r="BJ96" s="80">
        <f>[1]节奏总纲!BJ96</f>
        <v>3.4999999999999978</v>
      </c>
      <c r="BK96" s="80">
        <f>[1]节奏总纲!BK96</f>
        <v>3.5699999999999976</v>
      </c>
      <c r="BL96" s="80">
        <f>[1]节奏总纲!BL96</f>
        <v>3.7099999999999977</v>
      </c>
      <c r="BM96" s="80">
        <f>[1]节奏总纲!BM96</f>
        <v>3.9899999999999971</v>
      </c>
      <c r="BN96" s="80">
        <f>[1]节奏总纲!BN96</f>
        <v>4.8999999999999968</v>
      </c>
      <c r="BW96" s="80">
        <f>[1]节奏总纲!BW96</f>
        <v>93</v>
      </c>
      <c r="BX96" s="80">
        <f>[1]节奏总纲!BX96</f>
        <v>50.440125995524625</v>
      </c>
      <c r="BY96" s="80">
        <f>[1]节奏总纲!BY96</f>
        <v>50.904069434036252</v>
      </c>
      <c r="BZ96" s="80">
        <f>[1]节奏总纲!BZ96</f>
        <v>51.380310631705122</v>
      </c>
      <c r="CA96" s="80">
        <f>[1]节奏总纲!CA96</f>
        <v>51.916892764790248</v>
      </c>
      <c r="CB96" s="80">
        <f>[1]节奏总纲!CB96</f>
        <v>52.426766364769314</v>
      </c>
      <c r="CC96" s="80">
        <f>[1]节奏总纲!CC96</f>
        <v>52.426766364769314</v>
      </c>
    </row>
    <row r="97" spans="6:81" x14ac:dyDescent="0.15">
      <c r="F97" s="14">
        <v>95</v>
      </c>
      <c r="G97" s="80">
        <f>[1]节奏总纲!G97</f>
        <v>723.0773439350246</v>
      </c>
      <c r="N97" s="73">
        <f>[1]节奏总纲!$N97</f>
        <v>104</v>
      </c>
      <c r="O97" s="80">
        <f>[1]节奏总纲!O97</f>
        <v>94</v>
      </c>
      <c r="P97" s="80">
        <f>[1]节奏总纲!P97</f>
        <v>674.58805031572183</v>
      </c>
      <c r="Q97" s="80">
        <f>[1]节奏总纲!Q97</f>
        <v>576.57040660484745</v>
      </c>
      <c r="R97" s="80">
        <f>[1]节奏总纲!R97</f>
        <v>464.31895503231135</v>
      </c>
      <c r="S97" s="80">
        <f>[1]节奏总纲!S97</f>
        <v>332.97666163584029</v>
      </c>
      <c r="T97" s="80">
        <f>[1]节奏总纲!T97</f>
        <v>179.77771540913989</v>
      </c>
      <c r="V97" s="80">
        <f>[1]节奏总纲!V97</f>
        <v>94</v>
      </c>
      <c r="W97" s="80">
        <f>[1]节奏总纲!W97</f>
        <v>45.242110683124793</v>
      </c>
      <c r="X97" s="80">
        <f>[1]节奏总纲!X97</f>
        <v>38.41669362501375</v>
      </c>
      <c r="Y97" s="80">
        <f>[1]节奏总纲!Y97</f>
        <v>30.636668031488682</v>
      </c>
      <c r="Z97" s="80">
        <f>[1]节奏总纲!Z97</f>
        <v>20.632271796182351</v>
      </c>
      <c r="AA97" s="80">
        <f>[1]节奏总纲!AA97</f>
        <v>11.113003587603885</v>
      </c>
      <c r="AC97" s="80">
        <f>[1]节奏总纲!AC97</f>
        <v>94</v>
      </c>
      <c r="AD97" s="80">
        <f>[1]节奏总纲!AD97</f>
        <v>65.691225232427584</v>
      </c>
      <c r="AE97" s="80">
        <f>[1]节奏总纲!AE97</f>
        <v>67.712127008180858</v>
      </c>
      <c r="AF97" s="80">
        <f>[1]节奏总纲!AF97</f>
        <v>70.601097119399213</v>
      </c>
      <c r="AG97" s="80">
        <f>[1]节奏总纲!AG97</f>
        <v>75.115180559621535</v>
      </c>
      <c r="AH97" s="80">
        <f>[1]节奏总纲!AH97</f>
        <v>83.744492718519624</v>
      </c>
      <c r="AZ97" s="80">
        <f>[1]节奏总纲!AZ97</f>
        <v>94</v>
      </c>
      <c r="BA97" s="80">
        <f>[1]节奏总纲!BA97</f>
        <v>37.607869265319941</v>
      </c>
      <c r="BB97" s="80">
        <f>[1]节奏总纲!BB97</f>
        <v>39.115214427575864</v>
      </c>
      <c r="BC97" s="80">
        <f>[1]节奏总纲!BC97</f>
        <v>41.053954370816207</v>
      </c>
      <c r="BD97" s="80">
        <f>[1]节奏总纲!BD97</f>
        <v>43.77911147780199</v>
      </c>
      <c r="BE97" s="80">
        <f>[1]节奏总纲!BE97</f>
        <v>48.460844748995065</v>
      </c>
      <c r="BI97" s="80">
        <f>[1]节奏总纲!BI97</f>
        <v>94</v>
      </c>
      <c r="BJ97" s="80">
        <f>[1]节奏总纲!BJ97</f>
        <v>3.4999999999999978</v>
      </c>
      <c r="BK97" s="80">
        <f>[1]节奏总纲!BK97</f>
        <v>3.5699999999999976</v>
      </c>
      <c r="BL97" s="80">
        <f>[1]节奏总纲!BL97</f>
        <v>3.7099999999999977</v>
      </c>
      <c r="BM97" s="80">
        <f>[1]节奏总纲!BM97</f>
        <v>3.9899999999999971</v>
      </c>
      <c r="BN97" s="80">
        <f>[1]节奏总纲!BN97</f>
        <v>4.8999999999999968</v>
      </c>
      <c r="BW97" s="80">
        <f>[1]节奏总纲!BW97</f>
        <v>94</v>
      </c>
      <c r="BX97" s="80">
        <f>[1]节奏总纲!BX97</f>
        <v>50.924361744560407</v>
      </c>
      <c r="BY97" s="80">
        <f>[1]节奏总纲!BY97</f>
        <v>51.360986784344675</v>
      </c>
      <c r="BZ97" s="80">
        <f>[1]节奏总纲!BZ97</f>
        <v>51.852233125933331</v>
      </c>
      <c r="CA97" s="80">
        <f>[1]节奏总纲!CA97</f>
        <v>52.339914221034931</v>
      </c>
      <c r="CB97" s="80">
        <f>[1]节奏总纲!CB97</f>
        <v>52.870249460471626</v>
      </c>
      <c r="CC97" s="80">
        <f>[1]节奏总纲!CC97</f>
        <v>52.870249460471626</v>
      </c>
    </row>
    <row r="98" spans="6:81" x14ac:dyDescent="0.15">
      <c r="F98" s="14">
        <v>96</v>
      </c>
      <c r="G98" s="80">
        <f>[1]节奏总纲!G98</f>
        <v>775.04688205332377</v>
      </c>
      <c r="N98" s="73">
        <f>[1]节奏总纲!$N98</f>
        <v>105</v>
      </c>
      <c r="O98" s="80">
        <f>[1]节奏总纲!O98</f>
        <v>95</v>
      </c>
      <c r="P98" s="80">
        <f>[1]节奏总纲!P98</f>
        <v>723.0773439350246</v>
      </c>
      <c r="Q98" s="80">
        <f>[1]节奏总纲!Q98</f>
        <v>618.44805226762651</v>
      </c>
      <c r="R98" s="80">
        <f>[1]节奏总纲!R98</f>
        <v>496.24798114260739</v>
      </c>
      <c r="S98" s="80">
        <f>[1]节奏总纲!S98</f>
        <v>355.68174548163859</v>
      </c>
      <c r="T98" s="80">
        <f>[1]节奏总纲!T98</f>
        <v>192.70011215868408</v>
      </c>
      <c r="V98" s="80">
        <f>[1]节奏总纲!V98</f>
        <v>95</v>
      </c>
      <c r="W98" s="80">
        <f>[1]节奏总纲!W98</f>
        <v>48.489293619302771</v>
      </c>
      <c r="X98" s="80">
        <f>[1]节奏总纲!X98</f>
        <v>41.877645662779059</v>
      </c>
      <c r="Y98" s="80">
        <f>[1]节奏总纲!Y98</f>
        <v>31.929026110296036</v>
      </c>
      <c r="Z98" s="80">
        <f>[1]节奏总纲!Z98</f>
        <v>22.705083845798299</v>
      </c>
      <c r="AA98" s="80">
        <f>[1]节奏总纲!AA98</f>
        <v>12.922396749544191</v>
      </c>
      <c r="AC98" s="80">
        <f>[1]节奏总纲!AC98</f>
        <v>95</v>
      </c>
      <c r="AD98" s="80">
        <f>[1]节奏总纲!AD98</f>
        <v>65.845161563010123</v>
      </c>
      <c r="AE98" s="80">
        <f>[1]节奏总纲!AE98</f>
        <v>67.869300353222485</v>
      </c>
      <c r="AF98" s="80">
        <f>[1]节奏总纲!AF98</f>
        <v>70.755481893869288</v>
      </c>
      <c r="AG98" s="80">
        <f>[1]节奏总纲!AG98</f>
        <v>75.261722981240993</v>
      </c>
      <c r="AH98" s="80">
        <f>[1]节奏总纲!AH98</f>
        <v>83.899392260409456</v>
      </c>
      <c r="AZ98" s="80">
        <f>[1]节奏总纲!AZ98</f>
        <v>95</v>
      </c>
      <c r="BA98" s="80">
        <f>[1]节奏总纲!BA98</f>
        <v>37.680472138177471</v>
      </c>
      <c r="BB98" s="80">
        <f>[1]节奏总纲!BB98</f>
        <v>39.182755310967018</v>
      </c>
      <c r="BC98" s="80">
        <f>[1]节奏总纲!BC98</f>
        <v>41.120998062635785</v>
      </c>
      <c r="BD98" s="80">
        <f>[1]节奏总纲!BD98</f>
        <v>43.854004894671284</v>
      </c>
      <c r="BE98" s="80">
        <f>[1]节奏总纲!BE98</f>
        <v>48.532630748633537</v>
      </c>
      <c r="BI98" s="80">
        <f>[1]节奏总纲!BI98</f>
        <v>95</v>
      </c>
      <c r="BJ98" s="80">
        <f>[1]节奏总纲!BJ98</f>
        <v>3.4999999999999978</v>
      </c>
      <c r="BK98" s="80">
        <f>[1]节奏总纲!BK98</f>
        <v>3.5699999999999976</v>
      </c>
      <c r="BL98" s="80">
        <f>[1]节奏总纲!BL98</f>
        <v>3.7099999999999977</v>
      </c>
      <c r="BM98" s="80">
        <f>[1]节奏总纲!BM98</f>
        <v>3.9899999999999971</v>
      </c>
      <c r="BN98" s="80">
        <f>[1]节奏总纲!BN98</f>
        <v>4.8999999999999968</v>
      </c>
      <c r="BW98" s="80">
        <f>[1]节奏总纲!BW98</f>
        <v>95</v>
      </c>
      <c r="BX98" s="80">
        <f>[1]节奏总纲!BX98</f>
        <v>51.382838700936844</v>
      </c>
      <c r="BY98" s="80">
        <f>[1]节奏总纲!BY98</f>
        <v>51.844794365180604</v>
      </c>
      <c r="BZ98" s="80">
        <f>[1]节奏总纲!BZ98</f>
        <v>52.29712080567748</v>
      </c>
      <c r="CA98" s="80">
        <f>[1]节奏总纲!CA98</f>
        <v>52.792956496812977</v>
      </c>
      <c r="CB98" s="80">
        <f>[1]节奏总纲!CB98</f>
        <v>53.333305638588627</v>
      </c>
      <c r="CC98" s="80">
        <f>[1]节奏总纲!CC98</f>
        <v>53.333305638588627</v>
      </c>
    </row>
    <row r="99" spans="6:81" x14ac:dyDescent="0.15">
      <c r="F99" s="14">
        <v>97</v>
      </c>
      <c r="G99" s="80">
        <f>[1]节奏总纲!G99</f>
        <v>830.74645386878444</v>
      </c>
      <c r="N99" s="73">
        <f>[1]节奏总纲!$N99</f>
        <v>106</v>
      </c>
      <c r="O99" s="80">
        <f>[1]节奏总纲!O99</f>
        <v>96</v>
      </c>
      <c r="P99" s="80">
        <f>[1]节奏总纲!P99</f>
        <v>775.04688205332377</v>
      </c>
      <c r="Q99" s="80">
        <f>[1]节奏总纲!Q99</f>
        <v>661.0374857032798</v>
      </c>
      <c r="R99" s="80">
        <f>[1]节奏总纲!R99</f>
        <v>529.6670391952415</v>
      </c>
      <c r="S99" s="80">
        <f>[1]节奏总纲!S99</f>
        <v>380.3930097117713</v>
      </c>
      <c r="T99" s="80">
        <f>[1]节奏总纲!T99</f>
        <v>206.5499940672108</v>
      </c>
      <c r="V99" s="80">
        <f>[1]节奏总纲!V99</f>
        <v>96</v>
      </c>
      <c r="W99" s="80">
        <f>[1]节奏总纲!W99</f>
        <v>51.96953811829917</v>
      </c>
      <c r="X99" s="80">
        <f>[1]节奏总纲!X99</f>
        <v>42.589433435653291</v>
      </c>
      <c r="Y99" s="80">
        <f>[1]节奏总纲!Y99</f>
        <v>33.419058052634114</v>
      </c>
      <c r="Z99" s="80">
        <f>[1]节奏总纲!Z99</f>
        <v>24.711264230132713</v>
      </c>
      <c r="AA99" s="80">
        <f>[1]节奏总纲!AA99</f>
        <v>13.849881908526726</v>
      </c>
      <c r="AC99" s="80">
        <f>[1]节奏总纲!AC99</f>
        <v>96</v>
      </c>
      <c r="AD99" s="80">
        <f>[1]节奏总纲!AD99</f>
        <v>65.999097893592648</v>
      </c>
      <c r="AE99" s="80">
        <f>[1]节奏总纲!AE99</f>
        <v>68.025215371037646</v>
      </c>
      <c r="AF99" s="80">
        <f>[1]节奏总纲!AF99</f>
        <v>70.909866668339362</v>
      </c>
      <c r="AG99" s="80">
        <f>[1]节奏总纲!AG99</f>
        <v>75.408265402860437</v>
      </c>
      <c r="AH99" s="80">
        <f>[1]节奏总纲!AH99</f>
        <v>84.050903767166133</v>
      </c>
      <c r="AZ99" s="80">
        <f>[1]节奏总纲!AZ99</f>
        <v>96</v>
      </c>
      <c r="BA99" s="80">
        <f>[1]节奏总纲!BA99</f>
        <v>37.753075011035001</v>
      </c>
      <c r="BB99" s="80">
        <f>[1]节奏总纲!BB99</f>
        <v>39.250296194358178</v>
      </c>
      <c r="BC99" s="80">
        <f>[1]节奏总纲!BC99</f>
        <v>41.188041754455355</v>
      </c>
      <c r="BD99" s="80">
        <f>[1]节奏总纲!BD99</f>
        <v>43.928898311540578</v>
      </c>
      <c r="BE99" s="80">
        <f>[1]节奏总纲!BE99</f>
        <v>48.604416748272008</v>
      </c>
      <c r="BI99" s="80">
        <f>[1]节奏总纲!BI99</f>
        <v>96</v>
      </c>
      <c r="BJ99" s="80">
        <f>[1]节奏总纲!BJ99</f>
        <v>3.4999999999999978</v>
      </c>
      <c r="BK99" s="80">
        <f>[1]节奏总纲!BK99</f>
        <v>3.5699999999999976</v>
      </c>
      <c r="BL99" s="80">
        <f>[1]节奏总纲!BL99</f>
        <v>3.7099999999999977</v>
      </c>
      <c r="BM99" s="80">
        <f>[1]节奏总纲!BM99</f>
        <v>3.9899999999999971</v>
      </c>
      <c r="BN99" s="80">
        <f>[1]节奏总纲!BN99</f>
        <v>4.8999999999999968</v>
      </c>
      <c r="BW99" s="80">
        <f>[1]节奏总纲!BW99</f>
        <v>96</v>
      </c>
      <c r="BX99" s="80">
        <f>[1]节奏总纲!BX99</f>
        <v>51.863157135581275</v>
      </c>
      <c r="BY99" s="80">
        <f>[1]节奏总纲!BY99</f>
        <v>52.290870529884771</v>
      </c>
      <c r="BZ99" s="80">
        <f>[1]节奏总纲!BZ99</f>
        <v>52.741668708615549</v>
      </c>
      <c r="CA99" s="80">
        <f>[1]节奏总纲!CA99</f>
        <v>53.247020632936348</v>
      </c>
      <c r="CB99" s="80">
        <f>[1]节奏总纲!CB99</f>
        <v>53.810631750165662</v>
      </c>
      <c r="CC99" s="80">
        <f>[1]节奏总纲!CC99</f>
        <v>53.810631750165662</v>
      </c>
    </row>
    <row r="100" spans="6:81" x14ac:dyDescent="0.15">
      <c r="F100" s="14">
        <v>98</v>
      </c>
      <c r="G100" s="80">
        <f>[1]节奏总纲!G100</f>
        <v>890.4437768152311</v>
      </c>
      <c r="N100" s="73">
        <f>[1]节奏总纲!$N100</f>
        <v>107</v>
      </c>
      <c r="O100" s="80">
        <f>[1]节奏总纲!O100</f>
        <v>97</v>
      </c>
      <c r="P100" s="80">
        <f>[1]节奏总纲!P100</f>
        <v>830.74645386878444</v>
      </c>
      <c r="Q100" s="80">
        <f>[1]节奏总纲!Q100</f>
        <v>707.38060546926999</v>
      </c>
      <c r="R100" s="80">
        <f>[1]节奏总纲!R100</f>
        <v>568.64594767318295</v>
      </c>
      <c r="S100" s="80">
        <f>[1]节奏总纲!S100</f>
        <v>409.14262853037633</v>
      </c>
      <c r="T100" s="80">
        <f>[1]节奏总纲!T100</f>
        <v>222.64004963683425</v>
      </c>
      <c r="V100" s="80">
        <f>[1]节奏总纲!V100</f>
        <v>97</v>
      </c>
      <c r="W100" s="80">
        <f>[1]节奏总纲!W100</f>
        <v>55.699571815460672</v>
      </c>
      <c r="X100" s="80">
        <f>[1]节奏总纲!X100</f>
        <v>46.343119765990195</v>
      </c>
      <c r="Y100" s="80">
        <f>[1]节奏总纲!Y100</f>
        <v>38.978908477941445</v>
      </c>
      <c r="Z100" s="80">
        <f>[1]节奏总纲!Z100</f>
        <v>28.749618818605029</v>
      </c>
      <c r="AA100" s="80">
        <f>[1]节奏总纲!AA100</f>
        <v>16.090055569623445</v>
      </c>
      <c r="AC100" s="80">
        <f>[1]节奏总纲!AC100</f>
        <v>97</v>
      </c>
      <c r="AD100" s="80">
        <f>[1]节奏总纲!AD100</f>
        <v>66.142785979989682</v>
      </c>
      <c r="AE100" s="80">
        <f>[1]节奏总纲!AE100</f>
        <v>68.174918074940805</v>
      </c>
      <c r="AF100" s="80">
        <f>[1]节奏总纲!AF100</f>
        <v>71.061795050376986</v>
      </c>
      <c r="AG100" s="80">
        <f>[1]节奏总纲!AG100</f>
        <v>75.554807824479894</v>
      </c>
      <c r="AH100" s="80">
        <f>[1]节奏总纲!AH100</f>
        <v>84.196136930932482</v>
      </c>
      <c r="AZ100" s="80">
        <f>[1]节奏总纲!AZ100</f>
        <v>97</v>
      </c>
      <c r="BA100" s="80">
        <f>[1]节奏总纲!BA100</f>
        <v>37.825677883892531</v>
      </c>
      <c r="BB100" s="80">
        <f>[1]节奏总纲!BB100</f>
        <v>39.317837077749331</v>
      </c>
      <c r="BC100" s="80">
        <f>[1]节奏总纲!BC100</f>
        <v>41.255085446274933</v>
      </c>
      <c r="BD100" s="80">
        <f>[1]节奏总纲!BD100</f>
        <v>44.003272544984547</v>
      </c>
      <c r="BE100" s="80">
        <f>[1]节奏总纲!BE100</f>
        <v>48.67620274791048</v>
      </c>
      <c r="BI100" s="80">
        <f>[1]节奏总纲!BI100</f>
        <v>97</v>
      </c>
      <c r="BJ100" s="80">
        <f>[1]节奏总纲!BJ100</f>
        <v>3.4999999999999978</v>
      </c>
      <c r="BK100" s="80">
        <f>[1]节奏总纲!BK100</f>
        <v>3.5699999999999976</v>
      </c>
      <c r="BL100" s="80">
        <f>[1]节奏总纲!BL100</f>
        <v>3.7099999999999977</v>
      </c>
      <c r="BM100" s="80">
        <f>[1]节奏总纲!BM100</f>
        <v>3.9899999999999971</v>
      </c>
      <c r="BN100" s="80">
        <f>[1]节奏总纲!BN100</f>
        <v>4.8999999999999968</v>
      </c>
      <c r="BW100" s="80">
        <f>[1]节奏总纲!BW100</f>
        <v>97</v>
      </c>
      <c r="BX100" s="80">
        <f>[1]节奏总纲!BX100</f>
        <v>52.326384257945534</v>
      </c>
      <c r="BY100" s="80">
        <f>[1]节奏总纲!BY100</f>
        <v>52.753220561006195</v>
      </c>
      <c r="BZ100" s="80">
        <f>[1]节奏总纲!BZ100</f>
        <v>53.224692759566345</v>
      </c>
      <c r="CA100" s="80">
        <f>[1]节奏总纲!CA100</f>
        <v>53.742437989222907</v>
      </c>
      <c r="CB100" s="80">
        <f>[1]节奏总纲!CB100</f>
        <v>54.315383555781132</v>
      </c>
      <c r="CC100" s="80">
        <f>[1]节奏总纲!CC100</f>
        <v>54.315383555781132</v>
      </c>
    </row>
    <row r="101" spans="6:81" x14ac:dyDescent="0.15">
      <c r="F101" s="14">
        <v>99</v>
      </c>
      <c r="G101" s="80">
        <f>[1]节奏总纲!G101</f>
        <v>954.42578333369079</v>
      </c>
      <c r="N101" s="73">
        <f>[1]节奏总纲!$N101</f>
        <v>108</v>
      </c>
      <c r="O101" s="80">
        <f>[1]节奏总纲!O101</f>
        <v>98</v>
      </c>
      <c r="P101" s="80">
        <f>[1]节奏总纲!P101</f>
        <v>890.4437768152311</v>
      </c>
      <c r="Q101" s="80">
        <f>[1]节奏总纲!Q101</f>
        <v>759.6375860010736</v>
      </c>
      <c r="R101" s="80">
        <f>[1]节奏总纲!R101</f>
        <v>612.26914093815287</v>
      </c>
      <c r="S101" s="80">
        <f>[1]节奏总纲!S101</f>
        <v>441.21489141194701</v>
      </c>
      <c r="T101" s="80">
        <f>[1]节奏总纲!T101</f>
        <v>240.41981974011242</v>
      </c>
      <c r="V101" s="80">
        <f>[1]节奏总纲!V101</f>
        <v>98</v>
      </c>
      <c r="W101" s="80">
        <f>[1]节奏总纲!W101</f>
        <v>59.697322946446661</v>
      </c>
      <c r="X101" s="80">
        <f>[1]节奏总纲!X101</f>
        <v>52.256980531803606</v>
      </c>
      <c r="Y101" s="80">
        <f>[1]节奏总纲!Y101</f>
        <v>43.623193264969927</v>
      </c>
      <c r="Z101" s="80">
        <f>[1]节奏总纲!Z101</f>
        <v>32.07226288157068</v>
      </c>
      <c r="AA101" s="80">
        <f>[1]节奏总纲!AA101</f>
        <v>17.779770103278167</v>
      </c>
      <c r="AC101" s="80">
        <f>[1]节奏总纲!AC101</f>
        <v>98</v>
      </c>
      <c r="AD101" s="80">
        <f>[1]节奏总纲!AD101</f>
        <v>66.286413655019302</v>
      </c>
      <c r="AE101" s="80">
        <f>[1]节奏总纲!AE101</f>
        <v>68.324620778843951</v>
      </c>
      <c r="AF101" s="80">
        <f>[1]节奏总纲!AF101</f>
        <v>71.210277551293188</v>
      </c>
      <c r="AG101" s="80">
        <f>[1]节奏总纲!AG101</f>
        <v>75.701350246099338</v>
      </c>
      <c r="AH101" s="80">
        <f>[1]节奏总纲!AH101</f>
        <v>84.341370094698831</v>
      </c>
      <c r="AZ101" s="80">
        <f>[1]节奏总纲!AZ101</f>
        <v>98</v>
      </c>
      <c r="BA101" s="80">
        <f>[1]节奏总纲!BA101</f>
        <v>37.898280756750061</v>
      </c>
      <c r="BB101" s="80">
        <f>[1]节奏总纲!BB101</f>
        <v>39.385377961140485</v>
      </c>
      <c r="BC101" s="80">
        <f>[1]节奏总纲!BC101</f>
        <v>41.322129138094503</v>
      </c>
      <c r="BD101" s="80">
        <f>[1]节奏总纲!BD101</f>
        <v>44.067911160744309</v>
      </c>
      <c r="BE101" s="80">
        <f>[1]节奏总纲!BE101</f>
        <v>48.747988747548945</v>
      </c>
      <c r="BI101" s="80">
        <f>[1]节奏总纲!BI101</f>
        <v>98</v>
      </c>
      <c r="BJ101" s="80">
        <f>[1]节奏总纲!BJ101</f>
        <v>3.4999999999999978</v>
      </c>
      <c r="BK101" s="80">
        <f>[1]节奏总纲!BK101</f>
        <v>3.5699999999999976</v>
      </c>
      <c r="BL101" s="80">
        <f>[1]节奏总纲!BL101</f>
        <v>3.7099999999999977</v>
      </c>
      <c r="BM101" s="80">
        <f>[1]节奏总纲!BM101</f>
        <v>3.9899999999999971</v>
      </c>
      <c r="BN101" s="80">
        <f>[1]节奏总纲!BN101</f>
        <v>4.8999999999999968</v>
      </c>
      <c r="BW101" s="80">
        <f>[1]节奏总纲!BW101</f>
        <v>98</v>
      </c>
      <c r="BX101" s="80">
        <f>[1]节奏总纲!BX101</f>
        <v>52.802848669690398</v>
      </c>
      <c r="BY101" s="80">
        <f>[1]节奏总纲!BY101</f>
        <v>53.237125652178158</v>
      </c>
      <c r="BZ101" s="80">
        <f>[1]节奏总纲!BZ101</f>
        <v>53.72583997399186</v>
      </c>
      <c r="CA101" s="80">
        <f>[1]节奏总纲!CA101</f>
        <v>54.254881074094051</v>
      </c>
      <c r="CB101" s="80">
        <f>[1]节奏总纲!CB101</f>
        <v>54.844616132153519</v>
      </c>
      <c r="CC101" s="80">
        <f>[1]节奏总纲!CC101</f>
        <v>54.844616132153519</v>
      </c>
    </row>
    <row r="102" spans="6:81" x14ac:dyDescent="0.15">
      <c r="F102" s="14">
        <v>100</v>
      </c>
      <c r="G102" s="80">
        <f>[1]节奏总纲!G102</f>
        <v>1023</v>
      </c>
      <c r="N102" s="73">
        <f>[1]节奏总纲!$N102</f>
        <v>109</v>
      </c>
      <c r="O102" s="80">
        <f>[1]节奏总纲!O102</f>
        <v>99</v>
      </c>
      <c r="P102" s="80">
        <f>[1]节奏总纲!P102</f>
        <v>954.42578333369079</v>
      </c>
      <c r="Q102" s="80">
        <f>[1]节奏总纲!Q102</f>
        <v>815.74771701530551</v>
      </c>
      <c r="R102" s="80">
        <f>[1]节奏总纲!R102</f>
        <v>658.26746276524648</v>
      </c>
      <c r="S102" s="80">
        <f>[1]节奏总纲!S102</f>
        <v>475.39948267851139</v>
      </c>
      <c r="T102" s="80">
        <f>[1]节奏总纲!T102</f>
        <v>257.2177486084297</v>
      </c>
      <c r="V102" s="80">
        <f>[1]节奏总纲!V102</f>
        <v>99</v>
      </c>
      <c r="W102" s="80">
        <f>[1]节奏总纲!W102</f>
        <v>63.982006518459684</v>
      </c>
      <c r="X102" s="80">
        <f>[1]节奏总纲!X102</f>
        <v>56.110131014231911</v>
      </c>
      <c r="Y102" s="80">
        <f>[1]节奏总纲!Y102</f>
        <v>45.998321827093605</v>
      </c>
      <c r="Z102" s="80">
        <f>[1]节奏总纲!Z102</f>
        <v>34.184591266564382</v>
      </c>
      <c r="AA102" s="80">
        <f>[1]节奏总纲!AA102</f>
        <v>16.797928868317285</v>
      </c>
      <c r="AC102" s="80">
        <f>[1]节奏总纲!AC102</f>
        <v>99</v>
      </c>
      <c r="AD102" s="80">
        <f>[1]节奏总纲!AD102</f>
        <v>66.430041330048923</v>
      </c>
      <c r="AE102" s="80">
        <f>[1]节奏总纲!AE102</f>
        <v>68.474323482747096</v>
      </c>
      <c r="AF102" s="80">
        <f>[1]节奏总纲!AF102</f>
        <v>71.358760052209377</v>
      </c>
      <c r="AG102" s="80">
        <f>[1]节奏总纲!AG102</f>
        <v>75.847892667718796</v>
      </c>
      <c r="AH102" s="80">
        <f>[1]节奏总纲!AH102</f>
        <v>84.48660325846518</v>
      </c>
      <c r="AZ102" s="80">
        <f>[1]节奏总纲!AZ102</f>
        <v>99</v>
      </c>
      <c r="BA102" s="80">
        <f>[1]节奏总纲!BA102</f>
        <v>37.970883629607592</v>
      </c>
      <c r="BB102" s="80">
        <f>[1]节奏总纲!BB102</f>
        <v>39.452918844531645</v>
      </c>
      <c r="BC102" s="80">
        <f>[1]节奏总纲!BC102</f>
        <v>41.389172829914081</v>
      </c>
      <c r="BD102" s="80">
        <f>[1]节奏总纲!BD102</f>
        <v>44.132549776504064</v>
      </c>
      <c r="BE102" s="80">
        <f>[1]节奏总纲!BE102</f>
        <v>48.819774747187417</v>
      </c>
      <c r="BI102" s="80">
        <f>[1]节奏总纲!BI102</f>
        <v>99</v>
      </c>
      <c r="BJ102" s="80">
        <f>[1]节奏总纲!BJ102</f>
        <v>3.4999999999999978</v>
      </c>
      <c r="BK102" s="80">
        <f>[1]节奏总纲!BK102</f>
        <v>3.5699999999999976</v>
      </c>
      <c r="BL102" s="80">
        <f>[1]节奏总纲!BL102</f>
        <v>3.7099999999999977</v>
      </c>
      <c r="BM102" s="80">
        <f>[1]节奏总纲!BM102</f>
        <v>3.9899999999999971</v>
      </c>
      <c r="BN102" s="80">
        <f>[1]节奏总纲!BN102</f>
        <v>4.8999999999999968</v>
      </c>
      <c r="BW102" s="80">
        <f>[1]节奏总纲!BW102</f>
        <v>99</v>
      </c>
      <c r="BX102" s="80">
        <f>[1]节奏总纲!BX102</f>
        <v>53.27075451697057</v>
      </c>
      <c r="BY102" s="80">
        <f>[1]节奏总纲!BY102</f>
        <v>53.72057437098298</v>
      </c>
      <c r="BZ102" s="80">
        <f>[1]节奏总纲!BZ102</f>
        <v>54.219609614800383</v>
      </c>
      <c r="CA102" s="80">
        <f>[1]节奏总纲!CA102</f>
        <v>54.763650287732681</v>
      </c>
      <c r="CB102" s="80">
        <f>[1]节奏总纲!CB102</f>
        <v>55.297661846584077</v>
      </c>
      <c r="CC102" s="80">
        <f>[1]节奏总纲!CC102</f>
        <v>55.297661846584077</v>
      </c>
    </row>
    <row r="103" spans="6:81" x14ac:dyDescent="0.15">
      <c r="F103" s="14">
        <v>101</v>
      </c>
      <c r="G103" s="80">
        <f>[1]节奏总纲!G103</f>
        <v>1096.4960256371633</v>
      </c>
      <c r="N103" s="73">
        <f>[1]节奏总纲!$N103</f>
        <v>110</v>
      </c>
      <c r="O103" s="80">
        <f>[1]节奏总纲!O103</f>
        <v>100</v>
      </c>
      <c r="P103" s="80">
        <f>[1]节奏总纲!P103</f>
        <v>1023</v>
      </c>
      <c r="Q103" s="80">
        <f>[1]节奏总纲!Q103</f>
        <v>874.97189999999989</v>
      </c>
      <c r="R103" s="80">
        <f>[1]节奏总纲!R103</f>
        <v>706.6884</v>
      </c>
      <c r="S103" s="80">
        <f>[1]节奏总纲!S103</f>
        <v>508.22640000000001</v>
      </c>
      <c r="T103" s="80">
        <f>[1]节奏总纲!T103</f>
        <v>274.16400000000004</v>
      </c>
      <c r="V103" s="80">
        <f>[1]节奏总纲!V103</f>
        <v>100</v>
      </c>
      <c r="W103" s="80">
        <f>[1]节奏总纲!W103</f>
        <v>68.574216666309212</v>
      </c>
      <c r="X103" s="80">
        <f>[1]节奏总纲!X103</f>
        <v>59.22418298469438</v>
      </c>
      <c r="Y103" s="80">
        <f>[1]节奏总纲!Y103</f>
        <v>48.420937234753524</v>
      </c>
      <c r="Z103" s="80">
        <f>[1]节奏总纲!Z103</f>
        <v>32.826917321488622</v>
      </c>
      <c r="AA103" s="80">
        <f>[1]节奏总纲!AA103</f>
        <v>16.946251391570343</v>
      </c>
      <c r="AC103" s="80">
        <f>[1]节奏总纲!AC103</f>
        <v>100</v>
      </c>
      <c r="AD103" s="80">
        <f>[1]节奏总纲!AD103</f>
        <v>66.573669005078543</v>
      </c>
      <c r="AE103" s="80">
        <f>[1]节奏总纲!AE103</f>
        <v>68.624026186650241</v>
      </c>
      <c r="AF103" s="80">
        <f>[1]节奏总纲!AF103</f>
        <v>71.507242553125565</v>
      </c>
      <c r="AG103" s="80">
        <f>[1]节奏总纲!AG103</f>
        <v>75.994435089338239</v>
      </c>
      <c r="AH103" s="80">
        <f>[1]节奏总纲!AH103</f>
        <v>84.63183642223153</v>
      </c>
      <c r="AZ103" s="80">
        <f>[1]节奏总纲!AZ103</f>
        <v>100</v>
      </c>
      <c r="BA103" s="80">
        <f>[1]节奏总纲!BA103</f>
        <v>38.037513426486328</v>
      </c>
      <c r="BB103" s="80">
        <f>[1]节奏总纲!BB103</f>
        <v>39.520459727922798</v>
      </c>
      <c r="BC103" s="80">
        <f>[1]节奏总纲!BC103</f>
        <v>41.456216521733651</v>
      </c>
      <c r="BD103" s="80">
        <f>[1]节奏总纲!BD103</f>
        <v>44.197188392263818</v>
      </c>
      <c r="BE103" s="80">
        <f>[1]节奏总纲!BE103</f>
        <v>48.891560746825888</v>
      </c>
      <c r="BI103" s="80">
        <f>[1]节奏总纲!BI103</f>
        <v>100</v>
      </c>
      <c r="BJ103" s="80">
        <f>[1]节奏总纲!BJ103</f>
        <v>3.4999999999999978</v>
      </c>
      <c r="BK103" s="80">
        <f>[1]节奏总纲!BK103</f>
        <v>3.5699999999999976</v>
      </c>
      <c r="BL103" s="80">
        <f>[1]节奏总纲!BL103</f>
        <v>3.7099999999999977</v>
      </c>
      <c r="BM103" s="80">
        <f>[1]节奏总纲!BM103</f>
        <v>3.9899999999999971</v>
      </c>
      <c r="BN103" s="80">
        <f>[1]节奏总纲!BN103</f>
        <v>4.8999999999999968</v>
      </c>
      <c r="BW103" s="80">
        <f>[1]节奏总纲!BW103</f>
        <v>100</v>
      </c>
      <c r="BX103" s="80">
        <f>[1]节奏总纲!BX103</f>
        <v>53.743426622219623</v>
      </c>
      <c r="BY103" s="80">
        <f>[1]节奏总纲!BY103</f>
        <v>54.199383245406644</v>
      </c>
      <c r="BZ103" s="80">
        <f>[1]节奏总纲!BZ103</f>
        <v>54.700042099102475</v>
      </c>
      <c r="CA103" s="80">
        <f>[1]节奏总纲!CA103</f>
        <v>55.217844456964613</v>
      </c>
      <c r="CB103" s="80">
        <f>[1]节奏总纲!CB103</f>
        <v>55.733346939817153</v>
      </c>
      <c r="CC103" s="80">
        <f>[1]节奏总纲!CC103</f>
        <v>55.733346939817153</v>
      </c>
    </row>
    <row r="104" spans="6:81" x14ac:dyDescent="0.15">
      <c r="F104" s="14">
        <v>102</v>
      </c>
      <c r="G104" s="80">
        <f>[1]节奏总纲!G104</f>
        <v>1175.2671155169628</v>
      </c>
      <c r="N104" s="73">
        <f>[1]节奏总纲!$N104</f>
        <v>111</v>
      </c>
      <c r="O104" s="80">
        <f>[1]节奏总纲!O104</f>
        <v>101</v>
      </c>
      <c r="P104" s="80">
        <f>[1]节奏总纲!P104</f>
        <v>1096.4960256371633</v>
      </c>
      <c r="Q104" s="80">
        <f>[1]节奏总纲!Q104</f>
        <v>939.58744436848519</v>
      </c>
      <c r="R104" s="80">
        <f>[1]节奏总纲!R104</f>
        <v>756.47260808707892</v>
      </c>
      <c r="S104" s="80">
        <f>[1]节奏总纲!S104</f>
        <v>541.34008785706749</v>
      </c>
      <c r="T104" s="80">
        <f>[1]节奏总纲!T104</f>
        <v>292.76443884512258</v>
      </c>
      <c r="V104" s="80">
        <f>[1]节奏总纲!V104</f>
        <v>101</v>
      </c>
      <c r="W104" s="80">
        <f>[1]节奏总纲!W104</f>
        <v>73.496025637163257</v>
      </c>
      <c r="X104" s="80">
        <f>[1]节奏总纲!X104</f>
        <v>64.615544368485303</v>
      </c>
      <c r="Y104" s="80">
        <f>[1]节奏总纲!Y104</f>
        <v>49.784208087078923</v>
      </c>
      <c r="Z104" s="80">
        <f>[1]节奏总纲!Z104</f>
        <v>33.113687857067475</v>
      </c>
      <c r="AA104" s="80">
        <f>[1]节奏总纲!AA104</f>
        <v>18.60043884512254</v>
      </c>
      <c r="AC104" s="80">
        <f>[1]节奏总纲!AC104</f>
        <v>101</v>
      </c>
      <c r="AD104" s="80">
        <f>[1]节奏总纲!AD104</f>
        <v>66.717296680108163</v>
      </c>
      <c r="AE104" s="80">
        <f>[1]节奏总纲!AE104</f>
        <v>68.773728890553386</v>
      </c>
      <c r="AF104" s="80">
        <f>[1]节奏总纲!AF104</f>
        <v>71.655725054041767</v>
      </c>
      <c r="AG104" s="80">
        <f>[1]节奏总纲!AG104</f>
        <v>76.130305911210229</v>
      </c>
      <c r="AH104" s="80">
        <f>[1]节奏总纲!AH104</f>
        <v>84.777069585997879</v>
      </c>
      <c r="AZ104" s="80">
        <f>[1]节奏总纲!AZ104</f>
        <v>101</v>
      </c>
      <c r="BA104" s="80">
        <f>[1]节奏总纲!BA104</f>
        <v>38.100143952724252</v>
      </c>
      <c r="BB104" s="80">
        <f>[1]节奏总纲!BB104</f>
        <v>39.588000611313952</v>
      </c>
      <c r="BC104" s="80">
        <f>[1]节奏总纲!BC104</f>
        <v>41.523260213553229</v>
      </c>
      <c r="BD104" s="80">
        <f>[1]节奏总纲!BD104</f>
        <v>44.261827008023573</v>
      </c>
      <c r="BE104" s="80">
        <f>[1]节奏总纲!BE104</f>
        <v>48.96334674646436</v>
      </c>
      <c r="BI104" s="93">
        <f>[1]节奏总纲!BI104</f>
        <v>101</v>
      </c>
      <c r="BJ104" s="93">
        <f>[1]节奏总纲!BJ104</f>
        <v>3.4999999999999978</v>
      </c>
      <c r="BK104" s="93">
        <f>[1]节奏总纲!BK104</f>
        <v>3.5699999999999976</v>
      </c>
      <c r="BL104" s="93">
        <f>[1]节奏总纲!BL104</f>
        <v>3.7099999999999977</v>
      </c>
      <c r="BM104" s="93">
        <f>[1]节奏总纲!BM104</f>
        <v>3.9899999999999971</v>
      </c>
      <c r="BN104" s="93">
        <f>[1]节奏总纲!BN104</f>
        <v>4.8999999999999968</v>
      </c>
      <c r="BO104" s="93"/>
      <c r="BP104" s="93"/>
      <c r="BQ104" s="93"/>
      <c r="BR104" s="93"/>
      <c r="BS104" s="93"/>
      <c r="BT104" s="93"/>
      <c r="BU104" s="93"/>
      <c r="BV104" s="93"/>
      <c r="BW104" s="93">
        <f>[1]节奏总纲!BW104</f>
        <v>101</v>
      </c>
      <c r="BX104" s="93">
        <f>[1]节奏总纲!BX104</f>
        <v>54.215939989486415</v>
      </c>
      <c r="BY104" s="93">
        <f>[1]节奏总纲!BY104</f>
        <v>54.6802197638374</v>
      </c>
      <c r="BZ104" s="93">
        <f>[1]节奏总纲!BZ104</f>
        <v>55.167564685949884</v>
      </c>
      <c r="CA104" s="93">
        <f>[1]节奏总纲!CA104</f>
        <v>55.64351795395033</v>
      </c>
      <c r="CB104" s="93">
        <f>[1]节奏总纲!CB104</f>
        <v>56.182743059058012</v>
      </c>
      <c r="CC104" s="93">
        <f>[1]节奏总纲!CC104</f>
        <v>56.182743059058012</v>
      </c>
    </row>
    <row r="105" spans="6:81" x14ac:dyDescent="0.15">
      <c r="F105" s="14">
        <v>103</v>
      </c>
      <c r="G105" s="80">
        <f>[1]节奏总纲!G105</f>
        <v>1259.6918792651943</v>
      </c>
      <c r="N105" s="73">
        <f>[1]节奏总纲!$N105</f>
        <v>112</v>
      </c>
      <c r="O105" s="80">
        <f>[1]节奏总纲!O105</f>
        <v>102</v>
      </c>
      <c r="P105" s="80">
        <f>[1]节奏总纲!P105</f>
        <v>1175.2671155169628</v>
      </c>
      <c r="Q105" s="80">
        <f>[1]节奏总纲!Q105</f>
        <v>1004.2657502092447</v>
      </c>
      <c r="R105" s="80">
        <f>[1]节奏总纲!R105</f>
        <v>806.23324124463659</v>
      </c>
      <c r="S105" s="80">
        <f>[1]节奏总纲!S105</f>
        <v>577.05615371882868</v>
      </c>
      <c r="T105" s="80">
        <f>[1]节奏总纲!T105</f>
        <v>312.62105272751211</v>
      </c>
      <c r="V105" s="80">
        <f>[1]节奏总纲!V105</f>
        <v>102</v>
      </c>
      <c r="W105" s="80">
        <f>[1]节奏总纲!W105</f>
        <v>78.771089879799547</v>
      </c>
      <c r="X105" s="80">
        <f>[1]节奏总纲!X105</f>
        <v>64.678305840759549</v>
      </c>
      <c r="Y105" s="80">
        <f>[1]节奏总纲!Y105</f>
        <v>49.760633157557663</v>
      </c>
      <c r="Z105" s="80">
        <f>[1]节奏总纲!Z105</f>
        <v>35.716065861761194</v>
      </c>
      <c r="AA105" s="80">
        <f>[1]节奏总纲!AA105</f>
        <v>19.856613882389524</v>
      </c>
      <c r="AC105" s="80">
        <f>[1]节奏总纲!AC105</f>
        <v>102</v>
      </c>
      <c r="AD105" s="80">
        <f>[1]节奏总纲!AD105</f>
        <v>66.860924355137783</v>
      </c>
      <c r="AE105" s="80">
        <f>[1]节奏总纲!AE105</f>
        <v>68.923431594456531</v>
      </c>
      <c r="AF105" s="80">
        <f>[1]节奏总纲!AF105</f>
        <v>71.804207554957955</v>
      </c>
      <c r="AG105" s="80">
        <f>[1]节奏总纲!AG105</f>
        <v>76.265755485049056</v>
      </c>
      <c r="AH105" s="80">
        <f>[1]节奏总纲!AH105</f>
        <v>84.922302749764228</v>
      </c>
      <c r="AZ105" s="80">
        <f>[1]节奏总纲!AZ105</f>
        <v>102</v>
      </c>
      <c r="BA105" s="80">
        <f>[1]节奏总纲!BA105</f>
        <v>38.16277447896217</v>
      </c>
      <c r="BB105" s="80">
        <f>[1]节奏总纲!BB105</f>
        <v>39.655541494705105</v>
      </c>
      <c r="BC105" s="80">
        <f>[1]节奏总纲!BC105</f>
        <v>41.590303905372799</v>
      </c>
      <c r="BD105" s="80">
        <f>[1]节奏总纲!BD105</f>
        <v>44.326465623783335</v>
      </c>
      <c r="BE105" s="80">
        <f>[1]节奏总纲!BE105</f>
        <v>49.030333272797542</v>
      </c>
      <c r="BI105" s="93">
        <f>[1]节奏总纲!BI105</f>
        <v>102</v>
      </c>
      <c r="BJ105" s="93">
        <f>[1]节奏总纲!BJ105</f>
        <v>3.4999999999999978</v>
      </c>
      <c r="BK105" s="93">
        <f>[1]节奏总纲!BK105</f>
        <v>3.5699999999999976</v>
      </c>
      <c r="BL105" s="93">
        <f>[1]节奏总纲!BL105</f>
        <v>3.7099999999999977</v>
      </c>
      <c r="BM105" s="93">
        <f>[1]节奏总纲!BM105</f>
        <v>3.9899999999999971</v>
      </c>
      <c r="BN105" s="93">
        <f>[1]节奏总纲!BN105</f>
        <v>4.8999999999999968</v>
      </c>
      <c r="BO105" s="93"/>
      <c r="BP105" s="93"/>
      <c r="BQ105" s="93"/>
      <c r="BR105" s="93"/>
      <c r="BS105" s="93"/>
      <c r="BT105" s="93"/>
      <c r="BU105" s="93"/>
      <c r="BV105" s="93"/>
      <c r="BW105" s="93">
        <f>[1]节奏总纲!BW105</f>
        <v>102</v>
      </c>
      <c r="BX105" s="93">
        <f>[1]节奏总纲!BX105</f>
        <v>54.684879988131968</v>
      </c>
      <c r="BY105" s="93">
        <f>[1]节奏总纲!BY105</f>
        <v>55.13951273920545</v>
      </c>
      <c r="BZ105" s="93">
        <f>[1]节奏总纲!BZ105</f>
        <v>55.594010346323124</v>
      </c>
      <c r="CA105" s="93">
        <f>[1]节奏总纲!CA105</f>
        <v>56.088662993783274</v>
      </c>
      <c r="CB105" s="93">
        <f>[1]节奏总纲!CB105</f>
        <v>56.623713763755269</v>
      </c>
      <c r="CC105" s="93">
        <f>[1]节奏总纲!CC105</f>
        <v>56.623713763755269</v>
      </c>
    </row>
    <row r="106" spans="6:81" x14ac:dyDescent="0.15">
      <c r="F106" s="14">
        <v>104</v>
      </c>
      <c r="G106" s="80">
        <f>[1]节奏总纲!G106</f>
        <v>1350.1761006314437</v>
      </c>
      <c r="N106" s="73">
        <f>[1]节奏总纲!$N106</f>
        <v>113</v>
      </c>
      <c r="O106" s="80">
        <f>[1]节奏总纲!O106</f>
        <v>103</v>
      </c>
      <c r="P106" s="80">
        <f>[1]节奏总纲!P106</f>
        <v>1259.6918792651943</v>
      </c>
      <c r="Q106" s="80">
        <f>[1]节奏总纲!Q106</f>
        <v>1073.383450321872</v>
      </c>
      <c r="R106" s="80">
        <f>[1]节奏总纲!R106</f>
        <v>860.49552272605433</v>
      </c>
      <c r="S106" s="80">
        <f>[1]节奏总纲!S106</f>
        <v>618.00483596750428</v>
      </c>
      <c r="T106" s="80">
        <f>[1]节奏总纲!T106</f>
        <v>335.07803988454168</v>
      </c>
      <c r="V106" s="80">
        <f>[1]节奏总纲!V106</f>
        <v>103</v>
      </c>
      <c r="W106" s="80">
        <f>[1]节奏总纲!W106</f>
        <v>84.424763748231499</v>
      </c>
      <c r="X106" s="80">
        <f>[1]节奏总纲!X106</f>
        <v>69.11770011262729</v>
      </c>
      <c r="Y106" s="80">
        <f>[1]节奏总纲!Y106</f>
        <v>54.262281481417745</v>
      </c>
      <c r="Z106" s="80">
        <f>[1]节奏总纲!Z106</f>
        <v>40.948682248675595</v>
      </c>
      <c r="AA106" s="80">
        <f>[1]节奏总纲!AA106</f>
        <v>22.456987157029573</v>
      </c>
      <c r="AC106" s="80">
        <f>[1]节奏总纲!AC106</f>
        <v>103</v>
      </c>
      <c r="AD106" s="80">
        <f>[1]节奏总纲!AD106</f>
        <v>67.004247194324648</v>
      </c>
      <c r="AE106" s="80">
        <f>[1]节奏总纲!AE106</f>
        <v>69.0655056802525</v>
      </c>
      <c r="AF106" s="80">
        <f>[1]节奏总纲!AF106</f>
        <v>71.952690055874157</v>
      </c>
      <c r="AG106" s="80">
        <f>[1]节奏总纲!AG106</f>
        <v>76.401205058887882</v>
      </c>
      <c r="AH106" s="80">
        <f>[1]节奏总纲!AH106</f>
        <v>85.072521641060263</v>
      </c>
      <c r="AZ106" s="80">
        <f>[1]节奏总纲!AZ106</f>
        <v>103</v>
      </c>
      <c r="BA106" s="80">
        <f>[1]节奏总纲!BA106</f>
        <v>38.225405005200088</v>
      </c>
      <c r="BB106" s="80">
        <f>[1]节奏总纲!BB106</f>
        <v>39.723082378096265</v>
      </c>
      <c r="BC106" s="80">
        <f>[1]节奏总纲!BC106</f>
        <v>41.657347597192377</v>
      </c>
      <c r="BD106" s="80">
        <f>[1]节奏总纲!BD106</f>
        <v>44.39110423954309</v>
      </c>
      <c r="BE106" s="80">
        <f>[1]节奏总纲!BE106</f>
        <v>49.09231260978715</v>
      </c>
      <c r="BI106" s="93">
        <f>[1]节奏总纲!BI106</f>
        <v>103</v>
      </c>
      <c r="BJ106" s="93">
        <f>[1]节奏总纲!BJ106</f>
        <v>3.4999999999999978</v>
      </c>
      <c r="BK106" s="93">
        <f>[1]节奏总纲!BK106</f>
        <v>3.5699999999999976</v>
      </c>
      <c r="BL106" s="93">
        <f>[1]节奏总纲!BL106</f>
        <v>3.7099999999999977</v>
      </c>
      <c r="BM106" s="93">
        <f>[1]节奏总纲!BM106</f>
        <v>3.9899999999999971</v>
      </c>
      <c r="BN106" s="93">
        <f>[1]节奏总纲!BN106</f>
        <v>4.8999999999999968</v>
      </c>
      <c r="BO106" s="93"/>
      <c r="BP106" s="93"/>
      <c r="BQ106" s="93"/>
      <c r="BR106" s="93"/>
      <c r="BS106" s="93"/>
      <c r="BT106" s="93"/>
      <c r="BU106" s="93"/>
      <c r="BV106" s="93"/>
      <c r="BW106" s="93">
        <f>[1]节奏总纲!BW106</f>
        <v>103</v>
      </c>
      <c r="BX106" s="93">
        <f>[1]节奏总纲!BX106</f>
        <v>55.161930117011792</v>
      </c>
      <c r="BY106" s="93">
        <f>[1]节奏总纲!BY106</f>
        <v>55.583763667062648</v>
      </c>
      <c r="BZ106" s="93">
        <f>[1]节奏总纲!BZ106</f>
        <v>56.050993410894854</v>
      </c>
      <c r="CA106" s="93">
        <f>[1]节奏总纲!CA106</f>
        <v>56.543352030256841</v>
      </c>
      <c r="CB106" s="93">
        <f>[1]节奏总纲!CB106</f>
        <v>57.105762100783302</v>
      </c>
      <c r="CC106" s="93">
        <f>[1]节奏总纲!CC106</f>
        <v>57.105762100783302</v>
      </c>
    </row>
    <row r="107" spans="6:81" x14ac:dyDescent="0.15">
      <c r="F107" s="14">
        <v>105</v>
      </c>
      <c r="G107" s="80">
        <f>[1]节奏总纲!G107</f>
        <v>1447.1546878700494</v>
      </c>
      <c r="N107" s="73">
        <f>[1]节奏总纲!$N107</f>
        <v>114</v>
      </c>
      <c r="O107" s="80">
        <f>[1]节奏总纲!O107</f>
        <v>104</v>
      </c>
      <c r="P107" s="80">
        <f>[1]节奏总纲!P107</f>
        <v>1350.1761006314437</v>
      </c>
      <c r="Q107" s="80">
        <f>[1]节奏总纲!Q107</f>
        <v>1149.9449849078005</v>
      </c>
      <c r="R107" s="80">
        <f>[1]节奏总纲!R107</f>
        <v>925.14066415266529</v>
      </c>
      <c r="S107" s="80">
        <f>[1]节奏总纲!S107</f>
        <v>664.55667673079665</v>
      </c>
      <c r="T107" s="80">
        <f>[1]节奏总纲!T107</f>
        <v>360.49701886859549</v>
      </c>
      <c r="V107" s="80">
        <f>[1]节奏总纲!V107</f>
        <v>104</v>
      </c>
      <c r="W107" s="80">
        <f>[1]节奏总纲!W107</f>
        <v>90.484221366249358</v>
      </c>
      <c r="X107" s="80">
        <f>[1]节奏总纲!X107</f>
        <v>76.561534585928484</v>
      </c>
      <c r="Y107" s="80">
        <f>[1]节奏总纲!Y107</f>
        <v>64.645141426610962</v>
      </c>
      <c r="Z107" s="80">
        <f>[1]节奏总纲!Z107</f>
        <v>46.551840763292375</v>
      </c>
      <c r="AA107" s="80">
        <f>[1]节奏总纲!AA107</f>
        <v>25.418978984053808</v>
      </c>
      <c r="AC107" s="80">
        <f>[1]节奏总纲!AC107</f>
        <v>104</v>
      </c>
      <c r="AD107" s="80">
        <f>[1]节奏总纲!AD107</f>
        <v>67.138256553625013</v>
      </c>
      <c r="AE107" s="80">
        <f>[1]节奏总纲!AE107</f>
        <v>69.199592937186125</v>
      </c>
      <c r="AF107" s="80">
        <f>[1]节奏总纲!AF107</f>
        <v>72.093818006439079</v>
      </c>
      <c r="AG107" s="80">
        <f>[1]节奏总纲!AG107</f>
        <v>76.536654632726695</v>
      </c>
      <c r="AH107" s="80">
        <f>[1]节奏总纲!AH107</f>
        <v>85.228476403824274</v>
      </c>
      <c r="AZ107" s="80">
        <f>[1]节奏总纲!AZ107</f>
        <v>104</v>
      </c>
      <c r="BA107" s="80">
        <f>[1]节奏总纲!BA107</f>
        <v>38.288035531438013</v>
      </c>
      <c r="BB107" s="80">
        <f>[1]节奏总纲!BB107</f>
        <v>39.790623261487418</v>
      </c>
      <c r="BC107" s="80">
        <f>[1]节奏总纲!BC107</f>
        <v>41.724391289011947</v>
      </c>
      <c r="BD107" s="80">
        <f>[1]节奏总纲!BD107</f>
        <v>44.455742855302844</v>
      </c>
      <c r="BE107" s="80">
        <f>[1]节奏总纲!BE107</f>
        <v>49.154291946776759</v>
      </c>
      <c r="BI107" s="93">
        <f>[1]节奏总纲!BI107</f>
        <v>104</v>
      </c>
      <c r="BJ107" s="93">
        <f>[1]节奏总纲!BJ107</f>
        <v>3.4999999999999978</v>
      </c>
      <c r="BK107" s="93">
        <f>[1]节奏总纲!BK107</f>
        <v>3.5699999999999976</v>
      </c>
      <c r="BL107" s="93">
        <f>[1]节奏总纲!BL107</f>
        <v>3.7099999999999977</v>
      </c>
      <c r="BM107" s="93">
        <f>[1]节奏总纲!BM107</f>
        <v>3.9899999999999971</v>
      </c>
      <c r="BN107" s="93">
        <f>[1]节奏总纲!BN107</f>
        <v>4.8999999999999968</v>
      </c>
      <c r="BO107" s="93"/>
      <c r="BP107" s="93"/>
      <c r="BQ107" s="93"/>
      <c r="BR107" s="93"/>
      <c r="BS107" s="93"/>
      <c r="BT107" s="93"/>
      <c r="BU107" s="93"/>
      <c r="BV107" s="93"/>
      <c r="BW107" s="93">
        <f>[1]节奏总纲!BW107</f>
        <v>104</v>
      </c>
      <c r="BX107" s="93">
        <f>[1]节奏总纲!BX107</f>
        <v>55.627196747503149</v>
      </c>
      <c r="BY107" s="93">
        <f>[1]节奏总纲!BY107</f>
        <v>56.065526280197865</v>
      </c>
      <c r="BZ107" s="93">
        <f>[1]节奏总纲!BZ107</f>
        <v>56.529534444107448</v>
      </c>
      <c r="CA107" s="93">
        <f>[1]节奏总纲!CA107</f>
        <v>57.052052961814915</v>
      </c>
      <c r="CB107" s="93">
        <f>[1]节奏总纲!CB107</f>
        <v>57.593396752318156</v>
      </c>
      <c r="CC107" s="93">
        <f>[1]节奏总纲!CC107</f>
        <v>57.593396752318156</v>
      </c>
    </row>
    <row r="108" spans="6:81" x14ac:dyDescent="0.15">
      <c r="F108" s="14">
        <v>106</v>
      </c>
      <c r="G108" s="80">
        <f>[1]节奏总纲!G108</f>
        <v>1551.0937641066464</v>
      </c>
      <c r="N108" s="73">
        <f>[1]节奏总纲!$N108</f>
        <v>115</v>
      </c>
      <c r="O108" s="80">
        <f>[1]节奏总纲!O108</f>
        <v>105</v>
      </c>
      <c r="P108" s="80">
        <f>[1]节奏总纲!P108</f>
        <v>1447.1546878700494</v>
      </c>
      <c r="Q108" s="80">
        <f>[1]节奏总纲!Q108</f>
        <v>1234.8570951595132</v>
      </c>
      <c r="R108" s="80">
        <f>[1]节奏总纲!R108</f>
        <v>993.18226228521496</v>
      </c>
      <c r="S108" s="80">
        <f>[1]节奏总纲!S108</f>
        <v>714.74970033901741</v>
      </c>
      <c r="T108" s="80">
        <f>[1]节奏总纲!T108</f>
        <v>386.39030166130323</v>
      </c>
      <c r="V108" s="80">
        <f>[1]节奏总纲!V108</f>
        <v>105</v>
      </c>
      <c r="W108" s="80">
        <f>[1]节奏总纲!W108</f>
        <v>96.978587238605769</v>
      </c>
      <c r="X108" s="80">
        <f>[1]节奏总纲!X108</f>
        <v>84.912110251712647</v>
      </c>
      <c r="Y108" s="80">
        <f>[1]节奏总纲!Y108</f>
        <v>68.041598132549666</v>
      </c>
      <c r="Z108" s="80">
        <f>[1]节奏总纲!Z108</f>
        <v>50.193023608220756</v>
      </c>
      <c r="AA108" s="80">
        <f>[1]节奏总纲!AA108</f>
        <v>25.893282792707737</v>
      </c>
      <c r="AC108" s="80">
        <f>[1]节奏总纲!AC108</f>
        <v>105</v>
      </c>
      <c r="AD108" s="80">
        <f>[1]节奏总纲!AD108</f>
        <v>67.272265912925377</v>
      </c>
      <c r="AE108" s="80">
        <f>[1]节奏总纲!AE108</f>
        <v>69.333680194119751</v>
      </c>
      <c r="AF108" s="80">
        <f>[1]节奏总纲!AF108</f>
        <v>72.23150684883845</v>
      </c>
      <c r="AG108" s="80">
        <f>[1]节奏总纲!AG108</f>
        <v>76.672104206565521</v>
      </c>
      <c r="AH108" s="80">
        <f>[1]节奏总纲!AH108</f>
        <v>85.384431166588271</v>
      </c>
      <c r="AZ108" s="80">
        <f>[1]节奏总纲!AZ108</f>
        <v>105</v>
      </c>
      <c r="BA108" s="80">
        <f>[1]节奏总纲!BA108</f>
        <v>38.35066605767593</v>
      </c>
      <c r="BB108" s="80">
        <f>[1]节奏总纲!BB108</f>
        <v>39.858164144878572</v>
      </c>
      <c r="BC108" s="80">
        <f>[1]节奏总纲!BC108</f>
        <v>41.791434980831518</v>
      </c>
      <c r="BD108" s="80">
        <f>[1]节奏总纲!BD108</f>
        <v>44.520381471062606</v>
      </c>
      <c r="BE108" s="80">
        <f>[1]节奏总纲!BE108</f>
        <v>49.216271283766375</v>
      </c>
      <c r="BI108" s="93">
        <f>[1]节奏总纲!BI108</f>
        <v>105</v>
      </c>
      <c r="BJ108" s="93">
        <f>[1]节奏总纲!BJ108</f>
        <v>3.4999999999999978</v>
      </c>
      <c r="BK108" s="93">
        <f>[1]节奏总纲!BK108</f>
        <v>3.5699999999999976</v>
      </c>
      <c r="BL108" s="93">
        <f>[1]节奏总纲!BL108</f>
        <v>3.7099999999999977</v>
      </c>
      <c r="BM108" s="93">
        <f>[1]节奏总纲!BM108</f>
        <v>3.9899999999999971</v>
      </c>
      <c r="BN108" s="93">
        <f>[1]节奏总纲!BN108</f>
        <v>4.8999999999999968</v>
      </c>
      <c r="BO108" s="93"/>
      <c r="BP108" s="93"/>
      <c r="BQ108" s="93"/>
      <c r="BR108" s="93"/>
      <c r="BS108" s="93"/>
      <c r="BT108" s="93"/>
      <c r="BU108" s="93"/>
      <c r="BV108" s="93"/>
      <c r="BW108" s="93">
        <f>[1]节奏总纲!BW108</f>
        <v>105</v>
      </c>
      <c r="BX108" s="93">
        <f>[1]节奏总纲!BX108</f>
        <v>56.108713498260869</v>
      </c>
      <c r="BY108" s="93">
        <f>[1]节奏总纲!BY108</f>
        <v>56.536952996213088</v>
      </c>
      <c r="BZ108" s="93">
        <f>[1]节奏总纲!BZ108</f>
        <v>57.028694970852825</v>
      </c>
      <c r="CA108" s="93">
        <f>[1]节奏总纲!CA108</f>
        <v>57.533501441551849</v>
      </c>
      <c r="CB108" s="93">
        <f>[1]节奏总纲!CB108</f>
        <v>58.077862645108048</v>
      </c>
      <c r="CC108" s="93">
        <f>[1]节奏总纲!CC108</f>
        <v>58.077862645108048</v>
      </c>
    </row>
    <row r="109" spans="6:81" x14ac:dyDescent="0.15">
      <c r="F109" s="14">
        <v>107</v>
      </c>
      <c r="G109" s="80">
        <f>[1]节奏总纲!G109</f>
        <v>1662.4929077375689</v>
      </c>
      <c r="N109" s="73">
        <f>[1]节奏总纲!$N109</f>
        <v>116</v>
      </c>
      <c r="O109" s="80">
        <f>[1]节奏总纲!O109</f>
        <v>106</v>
      </c>
      <c r="P109" s="80">
        <f>[1]节奏总纲!P109</f>
        <v>1551.0937641066464</v>
      </c>
      <c r="Q109" s="80">
        <f>[1]节奏总纲!Q109</f>
        <v>1324.4789651706653</v>
      </c>
      <c r="R109" s="80">
        <f>[1]节奏总纲!R109</f>
        <v>1064.6707596828021</v>
      </c>
      <c r="S109" s="80">
        <f>[1]节奏总纲!S109</f>
        <v>764.999444457398</v>
      </c>
      <c r="T109" s="80">
        <f>[1]节奏总纲!T109</f>
        <v>412.59094125236794</v>
      </c>
      <c r="V109" s="80">
        <f>[1]节奏总纲!V109</f>
        <v>106</v>
      </c>
      <c r="W109" s="80">
        <f>[1]节奏总纲!W109</f>
        <v>103.93907623659697</v>
      </c>
      <c r="X109" s="80">
        <f>[1]节奏总纲!X109</f>
        <v>89.621870011152168</v>
      </c>
      <c r="Y109" s="80">
        <f>[1]节奏总纲!Y109</f>
        <v>71.488497397587139</v>
      </c>
      <c r="Z109" s="80">
        <f>[1]节奏总纲!Z109</f>
        <v>50.24974411838059</v>
      </c>
      <c r="AA109" s="80">
        <f>[1]节奏总纲!AA109</f>
        <v>26.200639591064714</v>
      </c>
      <c r="AC109" s="80">
        <f>[1]节奏总纲!AC109</f>
        <v>106</v>
      </c>
      <c r="AD109" s="80">
        <f>[1]节奏总纲!AD109</f>
        <v>67.406275272225741</v>
      </c>
      <c r="AE109" s="80">
        <f>[1]节奏总纲!AE109</f>
        <v>69.467767451053362</v>
      </c>
      <c r="AF109" s="80">
        <f>[1]节奏总纲!AF109</f>
        <v>72.369195691237806</v>
      </c>
      <c r="AG109" s="80">
        <f>[1]节奏总纲!AG109</f>
        <v>76.807553780404334</v>
      </c>
      <c r="AH109" s="80">
        <f>[1]节奏总纲!AH109</f>
        <v>85.540385929352269</v>
      </c>
      <c r="AZ109" s="80">
        <f>[1]节奏总纲!AZ109</f>
        <v>106</v>
      </c>
      <c r="BA109" s="80">
        <f>[1]节奏总纲!BA109</f>
        <v>38.413296583913848</v>
      </c>
      <c r="BB109" s="80">
        <f>[1]节奏总纲!BB109</f>
        <v>39.925705028269732</v>
      </c>
      <c r="BC109" s="80">
        <f>[1]节奏总纲!BC109</f>
        <v>41.858478672651096</v>
      </c>
      <c r="BD109" s="80">
        <f>[1]节奏总纲!BD109</f>
        <v>44.585020086822361</v>
      </c>
      <c r="BE109" s="80">
        <f>[1]节奏总纲!BE109</f>
        <v>49.278250620755983</v>
      </c>
      <c r="BI109" s="93">
        <f>[1]节奏总纲!BI109</f>
        <v>106</v>
      </c>
      <c r="BJ109" s="93">
        <f>[1]节奏总纲!BJ109</f>
        <v>3.4999999999999978</v>
      </c>
      <c r="BK109" s="93">
        <f>[1]节奏总纲!BK109</f>
        <v>3.5699999999999976</v>
      </c>
      <c r="BL109" s="93">
        <f>[1]节奏总纲!BL109</f>
        <v>3.7099999999999977</v>
      </c>
      <c r="BM109" s="93">
        <f>[1]节奏总纲!BM109</f>
        <v>3.9899999999999971</v>
      </c>
      <c r="BN109" s="93">
        <f>[1]节奏总纲!BN109</f>
        <v>4.8999999999999968</v>
      </c>
      <c r="BO109" s="93"/>
      <c r="BP109" s="93"/>
      <c r="BQ109" s="93"/>
      <c r="BR109" s="93"/>
      <c r="BS109" s="93"/>
      <c r="BT109" s="93"/>
      <c r="BU109" s="93"/>
      <c r="BV109" s="93"/>
      <c r="BW109" s="93">
        <f>[1]节奏总纲!BW109</f>
        <v>106</v>
      </c>
      <c r="BX109" s="93">
        <f>[1]节奏总纲!BX109</f>
        <v>56.570364089495698</v>
      </c>
      <c r="BY109" s="93">
        <f>[1]节奏总纲!BY109</f>
        <v>57.029826574193862</v>
      </c>
      <c r="BZ109" s="93">
        <f>[1]节奏总纲!BZ109</f>
        <v>57.485837231091942</v>
      </c>
      <c r="CA109" s="93">
        <f>[1]节奏总纲!CA109</f>
        <v>58.013385078305383</v>
      </c>
      <c r="CB109" s="93">
        <f>[1]节奏总纲!CB109</f>
        <v>58.512079069363097</v>
      </c>
      <c r="CC109" s="93">
        <f>[1]节奏总纲!CC109</f>
        <v>58.512079069363097</v>
      </c>
    </row>
    <row r="110" spans="6:81" x14ac:dyDescent="0.15">
      <c r="F110" s="14">
        <v>108</v>
      </c>
      <c r="G110" s="80">
        <f>[1]节奏总纲!G110</f>
        <v>1781.8875536304624</v>
      </c>
      <c r="N110" s="73">
        <f>[1]节奏总纲!$N110</f>
        <v>117</v>
      </c>
      <c r="O110" s="80">
        <f>[1]节奏总纲!O110</f>
        <v>107</v>
      </c>
      <c r="P110" s="80">
        <f>[1]节奏总纲!P110</f>
        <v>1662.4929077375689</v>
      </c>
      <c r="Q110" s="80">
        <f>[1]节奏总纲!Q110</f>
        <v>1418.9376967540152</v>
      </c>
      <c r="R110" s="80">
        <f>[1]节奏总纲!R110</f>
        <v>1142.9638740695787</v>
      </c>
      <c r="S110" s="80">
        <f>[1]节奏总纲!S110</f>
        <v>817.11526415301512</v>
      </c>
      <c r="T110" s="80">
        <f>[1]节奏总纲!T110</f>
        <v>439.89562338736073</v>
      </c>
      <c r="V110" s="80">
        <f>[1]节奏总纲!V110</f>
        <v>107</v>
      </c>
      <c r="W110" s="80">
        <f>[1]节奏总纲!W110</f>
        <v>111.39914363092248</v>
      </c>
      <c r="X110" s="80">
        <f>[1]节奏总纲!X110</f>
        <v>94.458731583349845</v>
      </c>
      <c r="Y110" s="80">
        <f>[1]节奏总纲!Y110</f>
        <v>78.293114386776551</v>
      </c>
      <c r="Z110" s="80">
        <f>[1]节奏总纲!Z110</f>
        <v>52.11581969561712</v>
      </c>
      <c r="AA110" s="80">
        <f>[1]节奏总纲!AA110</f>
        <v>27.304682134992788</v>
      </c>
      <c r="AC110" s="80">
        <f>[1]节奏总纲!AC110</f>
        <v>107</v>
      </c>
      <c r="AD110" s="80">
        <f>[1]节奏总纲!AD110</f>
        <v>67.540284631526106</v>
      </c>
      <c r="AE110" s="80">
        <f>[1]节奏总纲!AE110</f>
        <v>69.601854707986988</v>
      </c>
      <c r="AF110" s="80">
        <f>[1]节奏总纲!AF110</f>
        <v>72.506884533637162</v>
      </c>
      <c r="AG110" s="80">
        <f>[1]节奏总纲!AG110</f>
        <v>76.94300335424316</v>
      </c>
      <c r="AH110" s="80">
        <f>[1]节奏总纲!AH110</f>
        <v>85.696340692116266</v>
      </c>
      <c r="AZ110" s="80">
        <f>[1]节奏总纲!AZ110</f>
        <v>107</v>
      </c>
      <c r="BA110" s="80">
        <f>[1]节奏总纲!BA110</f>
        <v>38.475927110151773</v>
      </c>
      <c r="BB110" s="80">
        <f>[1]节奏总纲!BB110</f>
        <v>39.993245911660885</v>
      </c>
      <c r="BC110" s="80">
        <f>[1]节奏总纲!BC110</f>
        <v>41.925522364470666</v>
      </c>
      <c r="BD110" s="80">
        <f>[1]节奏总纲!BD110</f>
        <v>44.649658702582116</v>
      </c>
      <c r="BE110" s="80">
        <f>[1]节奏总纲!BE110</f>
        <v>49.340229957745592</v>
      </c>
      <c r="BI110" s="93">
        <f>[1]节奏总纲!BI110</f>
        <v>107</v>
      </c>
      <c r="BJ110" s="93">
        <f>[1]节奏总纲!BJ110</f>
        <v>3.4999999999999978</v>
      </c>
      <c r="BK110" s="93">
        <f>[1]节奏总纲!BK110</f>
        <v>3.5699999999999976</v>
      </c>
      <c r="BL110" s="93">
        <f>[1]节奏总纲!BL110</f>
        <v>3.7099999999999977</v>
      </c>
      <c r="BM110" s="93">
        <f>[1]节奏总纲!BM110</f>
        <v>3.9899999999999971</v>
      </c>
      <c r="BN110" s="93">
        <f>[1]节奏总纲!BN110</f>
        <v>4.8999999999999968</v>
      </c>
      <c r="BO110" s="93"/>
      <c r="BP110" s="93"/>
      <c r="BQ110" s="93"/>
      <c r="BR110" s="93"/>
      <c r="BS110" s="93"/>
      <c r="BT110" s="93"/>
      <c r="BU110" s="93"/>
      <c r="BV110" s="93"/>
      <c r="BW110" s="93">
        <f>[1]节奏总纲!BW110</f>
        <v>107</v>
      </c>
      <c r="BX110" s="93">
        <f>[1]节奏总纲!BX110</f>
        <v>57.056278080669266</v>
      </c>
      <c r="BY110" s="93">
        <f>[1]节奏总纲!BY110</f>
        <v>57.482847825450328</v>
      </c>
      <c r="BZ110" s="93">
        <f>[1]节奏总纲!BZ110</f>
        <v>57.98649247738809</v>
      </c>
      <c r="CA110" s="93">
        <f>[1]节奏总纲!CA110</f>
        <v>58.445236079436448</v>
      </c>
      <c r="CB110" s="93">
        <f>[1]节奏总纲!CB110</f>
        <v>58.964592505184726</v>
      </c>
      <c r="CC110" s="93">
        <f>[1]节奏总纲!CC110</f>
        <v>58.964592505184726</v>
      </c>
    </row>
    <row r="111" spans="6:81" x14ac:dyDescent="0.15">
      <c r="F111" s="14">
        <v>109</v>
      </c>
      <c r="G111" s="80">
        <f>[1]节奏总纲!G111</f>
        <v>1909.8515666673818</v>
      </c>
      <c r="N111" s="73">
        <f>[1]节奏总纲!$N111</f>
        <v>118</v>
      </c>
      <c r="O111" s="80">
        <f>[1]节奏总纲!O111</f>
        <v>108</v>
      </c>
      <c r="P111" s="80">
        <f>[1]节奏总纲!P111</f>
        <v>1781.8875536304624</v>
      </c>
      <c r="Q111" s="80">
        <f>[1]节奏总纲!Q111</f>
        <v>1521.9101595557779</v>
      </c>
      <c r="R111" s="80">
        <f>[1]节奏总纲!R111</f>
        <v>1218.0983316617842</v>
      </c>
      <c r="S111" s="80">
        <f>[1]节奏总纲!S111</f>
        <v>870.98663621457001</v>
      </c>
      <c r="T111" s="80">
        <f>[1]节奏总纲!T111</f>
        <v>470.41831415844212</v>
      </c>
      <c r="V111" s="80">
        <f>[1]节奏总纲!V111</f>
        <v>108</v>
      </c>
      <c r="W111" s="80">
        <f>[1]节奏总纲!W111</f>
        <v>119.39464589289355</v>
      </c>
      <c r="X111" s="80">
        <f>[1]节奏总纲!X111</f>
        <v>102.97246280176273</v>
      </c>
      <c r="Y111" s="80">
        <f>[1]节奏总纲!Y111</f>
        <v>75.134457592205536</v>
      </c>
      <c r="Z111" s="80">
        <f>[1]节奏总纲!Z111</f>
        <v>53.871372061554894</v>
      </c>
      <c r="AA111" s="80">
        <f>[1]节奏总纲!AA111</f>
        <v>30.522690771081386</v>
      </c>
      <c r="AC111" s="80">
        <f>[1]节奏总纲!AC111</f>
        <v>108</v>
      </c>
      <c r="AD111" s="80">
        <f>[1]节奏总纲!AD111</f>
        <v>67.674293990826456</v>
      </c>
      <c r="AE111" s="80">
        <f>[1]节奏总纲!AE111</f>
        <v>69.735941964920613</v>
      </c>
      <c r="AF111" s="80">
        <f>[1]节奏总纲!AF111</f>
        <v>72.644573376036519</v>
      </c>
      <c r="AG111" s="80">
        <f>[1]节奏总纲!AG111</f>
        <v>77.074762810762508</v>
      </c>
      <c r="AH111" s="80">
        <f>[1]节奏总纲!AH111</f>
        <v>85.852295454880277</v>
      </c>
      <c r="AZ111" s="80">
        <f>[1]节奏总纲!AZ111</f>
        <v>108</v>
      </c>
      <c r="BA111" s="80">
        <f>[1]节奏总纲!BA111</f>
        <v>38.53855763638969</v>
      </c>
      <c r="BB111" s="80">
        <f>[1]节奏总纲!BB111</f>
        <v>40.052446592012309</v>
      </c>
      <c r="BC111" s="80">
        <f>[1]节奏总纲!BC111</f>
        <v>41.992566056290244</v>
      </c>
      <c r="BD111" s="80">
        <f>[1]节奏总纲!BD111</f>
        <v>44.71429731834187</v>
      </c>
      <c r="BE111" s="80">
        <f>[1]节奏总纲!BE111</f>
        <v>49.402209294735208</v>
      </c>
      <c r="BI111" s="93">
        <f>[1]节奏总纲!BI111</f>
        <v>108</v>
      </c>
      <c r="BJ111" s="93">
        <f>[1]节奏总纲!BJ111</f>
        <v>3.4999999999999978</v>
      </c>
      <c r="BK111" s="93">
        <f>[1]节奏总纲!BK111</f>
        <v>3.5699999999999976</v>
      </c>
      <c r="BL111" s="93">
        <f>[1]节奏总纲!BL111</f>
        <v>3.7099999999999977</v>
      </c>
      <c r="BM111" s="93">
        <f>[1]节奏总纲!BM111</f>
        <v>3.9899999999999971</v>
      </c>
      <c r="BN111" s="93">
        <f>[1]节奏总纲!BN111</f>
        <v>4.8999999999999968</v>
      </c>
      <c r="BO111" s="93"/>
      <c r="BP111" s="93"/>
      <c r="BQ111" s="93"/>
      <c r="BR111" s="93"/>
      <c r="BS111" s="93"/>
      <c r="BT111" s="93"/>
      <c r="BU111" s="93"/>
      <c r="BV111" s="93"/>
      <c r="BW111" s="93">
        <f>[1]节奏总纲!BW111</f>
        <v>108</v>
      </c>
      <c r="BX111" s="93">
        <f>[1]节奏总纲!BX111</f>
        <v>57.514368600997656</v>
      </c>
      <c r="BY111" s="93">
        <f>[1]节奏总纲!BY111</f>
        <v>57.976700676970481</v>
      </c>
      <c r="BZ111" s="93">
        <f>[1]节奏总纲!BZ111</f>
        <v>58.403392312856369</v>
      </c>
      <c r="CA111" s="93">
        <f>[1]节奏总纲!CA111</f>
        <v>58.891634238248166</v>
      </c>
      <c r="CB111" s="93">
        <f>[1]节奏总纲!CB111</f>
        <v>59.406429375981553</v>
      </c>
      <c r="CC111" s="93">
        <f>[1]节奏总纲!CC111</f>
        <v>59.406429375981553</v>
      </c>
    </row>
    <row r="112" spans="6:81" x14ac:dyDescent="0.15">
      <c r="F112" s="14">
        <v>110</v>
      </c>
      <c r="G112" s="80">
        <f>[1]节奏总纲!G112</f>
        <v>2047</v>
      </c>
      <c r="N112" s="73">
        <f>[1]节奏总纲!$N112</f>
        <v>119</v>
      </c>
      <c r="O112" s="80">
        <f>[1]节奏总纲!O112</f>
        <v>109</v>
      </c>
      <c r="P112" s="80">
        <f>[1]节奏总纲!P112</f>
        <v>1909.8515666673818</v>
      </c>
      <c r="Q112" s="80">
        <f>[1]节奏总纲!Q112</f>
        <v>1624.7107277639418</v>
      </c>
      <c r="R112" s="80">
        <f>[1]节奏总纲!R112</f>
        <v>1300.0359614304869</v>
      </c>
      <c r="S112" s="80">
        <f>[1]节奏总纲!S112</f>
        <v>930.28869812368168</v>
      </c>
      <c r="T112" s="80">
        <f>[1]节奏总纲!T112</f>
        <v>503.05490266018842</v>
      </c>
      <c r="V112" s="80">
        <f>[1]节奏总纲!V112</f>
        <v>109</v>
      </c>
      <c r="W112" s="80">
        <f>[1]节奏总纲!W112</f>
        <v>127.96401303691937</v>
      </c>
      <c r="X112" s="80">
        <f>[1]节奏总纲!X112</f>
        <v>102.8005682081639</v>
      </c>
      <c r="Y112" s="80">
        <f>[1]节奏总纲!Y112</f>
        <v>81.937629768702664</v>
      </c>
      <c r="Z112" s="80">
        <f>[1]节奏总纲!Z112</f>
        <v>59.302061909111671</v>
      </c>
      <c r="AA112" s="80">
        <f>[1]节奏总纲!AA112</f>
        <v>32.636588501746303</v>
      </c>
      <c r="AC112" s="80">
        <f>[1]节奏总纲!AC112</f>
        <v>109</v>
      </c>
      <c r="AD112" s="80">
        <f>[1]节奏总纲!AD112</f>
        <v>67.80830335012682</v>
      </c>
      <c r="AE112" s="80">
        <f>[1]节奏总纲!AE112</f>
        <v>69.870029221854239</v>
      </c>
      <c r="AF112" s="80">
        <f>[1]节奏总纲!AF112</f>
        <v>72.782262218435889</v>
      </c>
      <c r="AG112" s="80">
        <f>[1]节奏总纲!AG112</f>
        <v>77.203841369133116</v>
      </c>
      <c r="AH112" s="80">
        <f>[1]节奏总纲!AH112</f>
        <v>86.007776715139968</v>
      </c>
      <c r="AZ112" s="80">
        <f>[1]节奏总纲!AZ112</f>
        <v>109</v>
      </c>
      <c r="BA112" s="80">
        <f>[1]节奏总纲!BA112</f>
        <v>38.601188162627608</v>
      </c>
      <c r="BB112" s="80">
        <f>[1]节奏总纲!BB112</f>
        <v>40.110720583137102</v>
      </c>
      <c r="BC112" s="80">
        <f>[1]节奏总纲!BC112</f>
        <v>42.051439554347354</v>
      </c>
      <c r="BD112" s="80">
        <f>[1]节奏总纲!BD112</f>
        <v>44.778935934101632</v>
      </c>
      <c r="BE112" s="80">
        <f>[1]节奏总纲!BE112</f>
        <v>49.464188631724817</v>
      </c>
      <c r="BI112" s="93">
        <f>[1]节奏总纲!BI112</f>
        <v>109</v>
      </c>
      <c r="BJ112" s="93">
        <f>[1]节奏总纲!BJ112</f>
        <v>3.4999999999999978</v>
      </c>
      <c r="BK112" s="93">
        <f>[1]节奏总纲!BK112</f>
        <v>3.5699999999999976</v>
      </c>
      <c r="BL112" s="93">
        <f>[1]节奏总纲!BL112</f>
        <v>3.7099999999999977</v>
      </c>
      <c r="BM112" s="93">
        <f>[1]节奏总纲!BM112</f>
        <v>3.9899999999999971</v>
      </c>
      <c r="BN112" s="93">
        <f>[1]节奏总纲!BN112</f>
        <v>4.8999999999999968</v>
      </c>
      <c r="BO112" s="93"/>
      <c r="BP112" s="93"/>
      <c r="BQ112" s="93"/>
      <c r="BR112" s="93"/>
      <c r="BS112" s="93"/>
      <c r="BT112" s="93"/>
      <c r="BU112" s="93"/>
      <c r="BV112" s="93"/>
      <c r="BW112" s="93">
        <f>[1]节奏总纲!BW112</f>
        <v>109</v>
      </c>
      <c r="BX112" s="93">
        <f>[1]节奏总纲!BX112</f>
        <v>58.004611321594084</v>
      </c>
      <c r="BY112" s="93">
        <f>[1]节奏总纲!BY112</f>
        <v>58.405793781313918</v>
      </c>
      <c r="BZ112" s="93">
        <f>[1]节奏总纲!BZ112</f>
        <v>58.856036029007392</v>
      </c>
      <c r="CA112" s="93">
        <f>[1]节奏总纲!CA112</f>
        <v>59.330917532960491</v>
      </c>
      <c r="CB112" s="93">
        <f>[1]节奏总纲!CB112</f>
        <v>59.873715166188049</v>
      </c>
      <c r="CC112" s="93">
        <f>[1]节奏总纲!CC112</f>
        <v>59.873715166188049</v>
      </c>
    </row>
    <row r="113" spans="6:81" x14ac:dyDescent="0.15">
      <c r="F113" s="14">
        <v>111</v>
      </c>
      <c r="G113" s="80">
        <f>[1]节奏总纲!G113</f>
        <v>2193.9920512743265</v>
      </c>
      <c r="N113" s="73">
        <f>[1]节奏总纲!$N113</f>
        <v>120</v>
      </c>
      <c r="O113" s="80">
        <f>[1]节奏总纲!O113</f>
        <v>110</v>
      </c>
      <c r="P113" s="80">
        <f>[1]节奏总纲!P113</f>
        <v>2047</v>
      </c>
      <c r="Q113" s="80">
        <f>[1]节奏总纲!Q113</f>
        <v>1740.5640999999998</v>
      </c>
      <c r="R113" s="80">
        <f>[1]节奏总纲!R113</f>
        <v>1395.6445999999999</v>
      </c>
      <c r="S113" s="80">
        <f>[1]节奏总纲!S113</f>
        <v>999.75480000000005</v>
      </c>
      <c r="T113" s="80">
        <f>[1]节奏总纲!T113</f>
        <v>541.22680000000003</v>
      </c>
      <c r="V113" s="80">
        <f>[1]节奏总纲!V113</f>
        <v>110</v>
      </c>
      <c r="W113" s="80">
        <f>[1]节奏总纲!W113</f>
        <v>137.1484333326182</v>
      </c>
      <c r="X113" s="80">
        <f>[1]节奏总纲!X113</f>
        <v>115.85337223605802</v>
      </c>
      <c r="Y113" s="80">
        <f>[1]节奏总纲!Y113</f>
        <v>95.608638569513005</v>
      </c>
      <c r="Z113" s="80">
        <f>[1]节奏总纲!Z113</f>
        <v>69.466101876318362</v>
      </c>
      <c r="AA113" s="80">
        <f>[1]节奏总纲!AA113</f>
        <v>38.171897339811608</v>
      </c>
      <c r="AC113" s="80">
        <f>[1]节奏总纲!AC113</f>
        <v>110</v>
      </c>
      <c r="AD113" s="80">
        <f>[1]节奏总纲!AD113</f>
        <v>67.942312709427185</v>
      </c>
      <c r="AE113" s="80">
        <f>[1]节奏总纲!AE113</f>
        <v>70.003807055133578</v>
      </c>
      <c r="AF113" s="80">
        <f>[1]节奏总纲!AF113</f>
        <v>72.919951060835245</v>
      </c>
      <c r="AG113" s="80">
        <f>[1]节奏总纲!AG113</f>
        <v>77.332919927503724</v>
      </c>
      <c r="AH113" s="80">
        <f>[1]节奏总纲!AH113</f>
        <v>86.154780808490045</v>
      </c>
      <c r="AZ113" s="80">
        <f>[1]节奏总纲!AZ113</f>
        <v>110</v>
      </c>
      <c r="BA113" s="80">
        <f>[1]节奏总纲!BA113</f>
        <v>38.663818688865533</v>
      </c>
      <c r="BB113" s="80">
        <f>[1]节奏总纲!BB113</f>
        <v>40.168994574261895</v>
      </c>
      <c r="BC113" s="80">
        <f>[1]节奏总纲!BC113</f>
        <v>42.109294145892463</v>
      </c>
      <c r="BD113" s="80">
        <f>[1]节奏总纲!BD113</f>
        <v>44.843574549861387</v>
      </c>
      <c r="BE113" s="80">
        <f>[1]节奏总纲!BE113</f>
        <v>49.526167968714425</v>
      </c>
      <c r="BI113" s="93">
        <f>[1]节奏总纲!BI113</f>
        <v>110</v>
      </c>
      <c r="BJ113" s="93">
        <f>[1]节奏总纲!BJ113</f>
        <v>3.4999999999999978</v>
      </c>
      <c r="BK113" s="93">
        <f>[1]节奏总纲!BK113</f>
        <v>3.5699999999999976</v>
      </c>
      <c r="BL113" s="93">
        <f>[1]节奏总纲!BL113</f>
        <v>3.7099999999999977</v>
      </c>
      <c r="BM113" s="93">
        <f>[1]节奏总纲!BM113</f>
        <v>3.9899999999999971</v>
      </c>
      <c r="BN113" s="93">
        <f>[1]节奏总纲!BN113</f>
        <v>4.8999999999999968</v>
      </c>
      <c r="BO113" s="93"/>
      <c r="BP113" s="93"/>
      <c r="BQ113" s="93"/>
      <c r="BR113" s="93"/>
      <c r="BS113" s="93"/>
      <c r="BT113" s="93"/>
      <c r="BU113" s="93"/>
      <c r="BV113" s="93"/>
      <c r="BW113" s="93">
        <f>[1]节奏总纲!BW113</f>
        <v>110</v>
      </c>
      <c r="BX113" s="93">
        <f>[1]节奏总纲!BX113</f>
        <v>58.459196425189646</v>
      </c>
      <c r="BY113" s="93">
        <f>[1]节奏总纲!BY113</f>
        <v>58.885795775686852</v>
      </c>
      <c r="BZ113" s="93">
        <f>[1]节奏总纲!BZ113</f>
        <v>59.331927193473653</v>
      </c>
      <c r="CA113" s="93">
        <f>[1]节奏总纲!CA113</f>
        <v>59.828220158602626</v>
      </c>
      <c r="CB113" s="93">
        <f>[1]节奏总纲!CB113</f>
        <v>60.363095768298777</v>
      </c>
      <c r="CC113" s="93">
        <f>[1]节奏总纲!CC113</f>
        <v>60.363095768298777</v>
      </c>
    </row>
    <row r="114" spans="6:81" x14ac:dyDescent="0.15">
      <c r="F114" s="14">
        <v>112</v>
      </c>
      <c r="G114" s="80">
        <f>[1]节奏总纲!G114</f>
        <v>2351.5342310339256</v>
      </c>
      <c r="N114" s="73">
        <f>[1]节奏总纲!$N114</f>
        <v>121</v>
      </c>
      <c r="O114" s="93">
        <f>[1]节奏总纲!O114</f>
        <v>111</v>
      </c>
      <c r="P114" s="93">
        <f>[1]节奏总纲!P114</f>
        <v>2193.9920512743265</v>
      </c>
      <c r="Q114" s="93">
        <f>[1]节奏总纲!Q114</f>
        <v>1869.0618284805987</v>
      </c>
      <c r="R114" s="93">
        <f>[1]节奏总纲!R114</f>
        <v>1500.4711638665117</v>
      </c>
      <c r="S114" s="93">
        <f>[1]节奏总纲!S114</f>
        <v>1076.5918995603122</v>
      </c>
      <c r="T114" s="93">
        <f>[1]节奏总纲!T114</f>
        <v>583.60188563897088</v>
      </c>
      <c r="U114" s="93"/>
      <c r="V114" s="93">
        <f>[1]节奏总纲!V114</f>
        <v>111</v>
      </c>
      <c r="W114" s="93">
        <f>[1]节奏总纲!W114</f>
        <v>146.99205127432651</v>
      </c>
      <c r="X114" s="93">
        <f>[1]节奏总纲!X114</f>
        <v>128.49772848059888</v>
      </c>
      <c r="Y114" s="93">
        <f>[1]节奏总纲!Y114</f>
        <v>104.82656386651183</v>
      </c>
      <c r="Z114" s="93">
        <f>[1]节奏总纲!Z114</f>
        <v>76.83709956031214</v>
      </c>
      <c r="AA114" s="93">
        <f>[1]节奏总纲!AA114</f>
        <v>42.375085638970859</v>
      </c>
      <c r="AC114" s="80">
        <f>[1]节奏总纲!AC114</f>
        <v>111</v>
      </c>
      <c r="AD114" s="80">
        <f>[1]节奏总纲!AD114</f>
        <v>68.071211008105138</v>
      </c>
      <c r="AE114" s="80">
        <f>[1]节奏总纲!AE114</f>
        <v>70.127815365673797</v>
      </c>
      <c r="AF114" s="80">
        <f>[1]节奏总纲!AF114</f>
        <v>73.051543220271398</v>
      </c>
      <c r="AG114" s="80">
        <f>[1]节奏总纲!AG114</f>
        <v>77.461998485874332</v>
      </c>
      <c r="AH114" s="80">
        <f>[1]节奏总纲!AH114</f>
        <v>86.301784901840136</v>
      </c>
      <c r="AZ114" s="80">
        <f>[1]节奏总纲!AZ114</f>
        <v>111</v>
      </c>
      <c r="BA114" s="80">
        <f>[1]节奏总纲!BA114</f>
        <v>38.72644921510345</v>
      </c>
      <c r="BB114" s="80">
        <f>[1]节奏总纲!BB114</f>
        <v>40.227268565386687</v>
      </c>
      <c r="BC114" s="80">
        <f>[1]节奏总纲!BC114</f>
        <v>42.167148737437572</v>
      </c>
      <c r="BD114" s="80">
        <f>[1]节奏总纲!BD114</f>
        <v>44.908213165621142</v>
      </c>
      <c r="BE114" s="80">
        <f>[1]节奏总纲!BE114</f>
        <v>49.588147305704041</v>
      </c>
      <c r="BI114" s="93">
        <f>[1]节奏总纲!BI114</f>
        <v>111</v>
      </c>
      <c r="BJ114" s="93">
        <f>[1]节奏总纲!BJ114</f>
        <v>3.4999999999999978</v>
      </c>
      <c r="BK114" s="93">
        <f>[1]节奏总纲!BK114</f>
        <v>3.5699999999999976</v>
      </c>
      <c r="BL114" s="93">
        <f>[1]节奏总纲!BL114</f>
        <v>3.7099999999999977</v>
      </c>
      <c r="BM114" s="93">
        <f>[1]节奏总纲!BM114</f>
        <v>3.9899999999999971</v>
      </c>
      <c r="BN114" s="93">
        <f>[1]节奏总纲!BN114</f>
        <v>4.8999999999999968</v>
      </c>
      <c r="BO114" s="93"/>
      <c r="BP114" s="93"/>
      <c r="BQ114" s="93"/>
      <c r="BR114" s="93"/>
      <c r="BS114" s="93"/>
      <c r="BT114" s="93"/>
      <c r="BU114" s="93"/>
      <c r="BV114" s="93"/>
      <c r="BW114" s="93">
        <f>[1]节奏总纲!BW114</f>
        <v>111</v>
      </c>
      <c r="BX114" s="93">
        <f>[1]节奏总纲!BX114</f>
        <v>58.946408675687671</v>
      </c>
      <c r="BY114" s="93">
        <f>[1]节奏总纲!BY114</f>
        <v>59.361287240722291</v>
      </c>
      <c r="BZ114" s="93">
        <f>[1]节奏总纲!BZ114</f>
        <v>59.832224211633438</v>
      </c>
      <c r="CA114" s="93">
        <f>[1]节奏总纲!CA114</f>
        <v>60.326839752914957</v>
      </c>
      <c r="CB114" s="93">
        <f>[1]节奏总纲!CB114</f>
        <v>60.887295792720067</v>
      </c>
      <c r="CC114" s="93">
        <f>[1]节奏总纲!CC114</f>
        <v>60.887295792720067</v>
      </c>
    </row>
    <row r="115" spans="6:81" x14ac:dyDescent="0.15">
      <c r="F115" s="14">
        <v>113</v>
      </c>
      <c r="G115" s="80">
        <f>[1]节奏总纲!G115</f>
        <v>2520.3837585303886</v>
      </c>
      <c r="N115" s="73">
        <f>[1]节奏总纲!$N115</f>
        <v>122</v>
      </c>
      <c r="O115" s="93">
        <f>[1]节奏总纲!O115</f>
        <v>112</v>
      </c>
      <c r="P115" s="93">
        <f>[1]节奏总纲!P115</f>
        <v>2351.5342310339256</v>
      </c>
      <c r="Q115" s="93">
        <f>[1]节奏总纲!Q115</f>
        <v>2004.6829319564217</v>
      </c>
      <c r="R115" s="93">
        <f>[1]节奏总纲!R115</f>
        <v>1609.3900277196187</v>
      </c>
      <c r="S115" s="93">
        <f>[1]节奏总纲!S115</f>
        <v>1155.3087677069677</v>
      </c>
      <c r="T115" s="93">
        <f>[1]节奏总纲!T115</f>
        <v>623.15657122399034</v>
      </c>
      <c r="U115" s="93"/>
      <c r="V115" s="93">
        <f>[1]节奏总纲!V115</f>
        <v>112</v>
      </c>
      <c r="W115" s="93">
        <f>[1]节奏总纲!W115</f>
        <v>157.54217975959909</v>
      </c>
      <c r="X115" s="93">
        <f>[1]节奏总纲!X115</f>
        <v>135.62110347582302</v>
      </c>
      <c r="Y115" s="93">
        <f>[1]节奏总纲!Y115</f>
        <v>108.91886385310704</v>
      </c>
      <c r="Z115" s="93">
        <f>[1]节奏总纲!Z115</f>
        <v>78.716868146655543</v>
      </c>
      <c r="AA115" s="93">
        <f>[1]节奏总纲!AA115</f>
        <v>39.554685585019456</v>
      </c>
      <c r="AC115" s="80">
        <f>[1]节奏总纲!AC115</f>
        <v>112</v>
      </c>
      <c r="AD115" s="80">
        <f>[1]节奏总纲!AD115</f>
        <v>68.196246161507091</v>
      </c>
      <c r="AE115" s="80">
        <f>[1]节奏总纲!AE115</f>
        <v>70.251823676214016</v>
      </c>
      <c r="AF115" s="80">
        <f>[1]节奏总纲!AF115</f>
        <v>73.174668450093861</v>
      </c>
      <c r="AG115" s="80">
        <f>[1]节奏总纲!AG115</f>
        <v>77.591077044244926</v>
      </c>
      <c r="AH115" s="80">
        <f>[1]节奏总纲!AH115</f>
        <v>86.448788995190213</v>
      </c>
      <c r="AZ115" s="80">
        <f>[1]节奏总纲!AZ115</f>
        <v>112</v>
      </c>
      <c r="BA115" s="80">
        <f>[1]节奏总纲!BA115</f>
        <v>38.789079741341368</v>
      </c>
      <c r="BB115" s="80">
        <f>[1]节奏总纲!BB115</f>
        <v>40.28554255651148</v>
      </c>
      <c r="BC115" s="80">
        <f>[1]节奏总纲!BC115</f>
        <v>42.225003328982673</v>
      </c>
      <c r="BD115" s="80">
        <f>[1]节奏总纲!BD115</f>
        <v>44.972851781380903</v>
      </c>
      <c r="BE115" s="80">
        <f>[1]节奏总纲!BE115</f>
        <v>49.65012664269365</v>
      </c>
      <c r="BI115" s="93">
        <f>[1]节奏总纲!BI115</f>
        <v>112</v>
      </c>
      <c r="BJ115" s="93">
        <f>[1]节奏总纲!BJ115</f>
        <v>3.4999999999999978</v>
      </c>
      <c r="BK115" s="93">
        <f>[1]节奏总纲!BK115</f>
        <v>3.5699999999999976</v>
      </c>
      <c r="BL115" s="93">
        <f>[1]节奏总纲!BL115</f>
        <v>3.7099999999999977</v>
      </c>
      <c r="BM115" s="93">
        <f>[1]节奏总纲!BM115</f>
        <v>3.9899999999999971</v>
      </c>
      <c r="BN115" s="93">
        <f>[1]节奏总纲!BN115</f>
        <v>4.8999999999999968</v>
      </c>
      <c r="BO115" s="93"/>
      <c r="BP115" s="93"/>
      <c r="BQ115" s="93"/>
      <c r="BR115" s="93"/>
      <c r="BS115" s="93"/>
      <c r="BT115" s="93"/>
      <c r="BU115" s="93"/>
      <c r="BV115" s="93"/>
      <c r="BW115" s="93">
        <f>[1]节奏总纲!BW115</f>
        <v>112</v>
      </c>
      <c r="BX115" s="93">
        <f>[1]节奏总纲!BX115</f>
        <v>59.404833394530556</v>
      </c>
      <c r="BY115" s="93">
        <f>[1]节奏总纲!BY115</f>
        <v>59.846737906797472</v>
      </c>
      <c r="BZ115" s="93">
        <f>[1]节奏总纲!BZ115</f>
        <v>60.304169527518312</v>
      </c>
      <c r="CA115" s="93">
        <f>[1]节奏总纲!CA115</f>
        <v>60.81372235837329</v>
      </c>
      <c r="CB115" s="93">
        <f>[1]节奏总纲!CB115</f>
        <v>61.325402417517608</v>
      </c>
      <c r="CC115" s="93">
        <f>[1]节奏总纲!CC115</f>
        <v>61.325402417517608</v>
      </c>
    </row>
    <row r="116" spans="6:81" x14ac:dyDescent="0.15">
      <c r="F116" s="14">
        <v>114</v>
      </c>
      <c r="G116" s="80">
        <f>[1]节奏总纲!G116</f>
        <v>2701.3522012628878</v>
      </c>
      <c r="N116" s="73">
        <f>[1]节奏总纲!$N116</f>
        <v>123</v>
      </c>
      <c r="O116" s="93">
        <f>[1]节奏总纲!O116</f>
        <v>113</v>
      </c>
      <c r="P116" s="93">
        <f>[1]节奏总纲!P116</f>
        <v>2520.3837585303886</v>
      </c>
      <c r="Q116" s="93">
        <f>[1]节奏总纲!Q116</f>
        <v>2150.1393844022746</v>
      </c>
      <c r="R116" s="93">
        <f>[1]节奏总纲!R116</f>
        <v>1727.7230664725814</v>
      </c>
      <c r="S116" s="93">
        <f>[1]节奏总纲!S116</f>
        <v>1235.7441568074496</v>
      </c>
      <c r="T116" s="93">
        <f>[1]节奏总纲!T116</f>
        <v>664.12112037275745</v>
      </c>
      <c r="U116" s="93"/>
      <c r="V116" s="93">
        <f>[1]节奏总纲!V116</f>
        <v>113</v>
      </c>
      <c r="W116" s="93">
        <f>[1]节奏总纲!W116</f>
        <v>168.849527496463</v>
      </c>
      <c r="X116" s="93">
        <f>[1]节奏总纲!X116</f>
        <v>145.45645244585285</v>
      </c>
      <c r="Y116" s="93">
        <f>[1]节奏总纲!Y116</f>
        <v>118.33303875296269</v>
      </c>
      <c r="Z116" s="93">
        <f>[1]节奏总纲!Z116</f>
        <v>80.435389100481871</v>
      </c>
      <c r="AA116" s="93">
        <f>[1]节奏总纲!AA116</f>
        <v>40.964549148767105</v>
      </c>
      <c r="AC116" s="80">
        <f>[1]节奏总纲!AC116</f>
        <v>113</v>
      </c>
      <c r="AD116" s="80">
        <f>[1]节奏总纲!AD116</f>
        <v>68.321281314909029</v>
      </c>
      <c r="AE116" s="80">
        <f>[1]节奏总纲!AE116</f>
        <v>70.375831986754235</v>
      </c>
      <c r="AF116" s="80">
        <f>[1]节奏总纲!AF116</f>
        <v>73.297793679916325</v>
      </c>
      <c r="AG116" s="80">
        <f>[1]节奏总纲!AG116</f>
        <v>77.720155602615534</v>
      </c>
      <c r="AH116" s="80">
        <f>[1]节奏总纲!AH116</f>
        <v>86.595793088540304</v>
      </c>
      <c r="AZ116" s="80">
        <f>[1]节奏总纲!AZ116</f>
        <v>113</v>
      </c>
      <c r="BA116" s="80">
        <f>[1]节奏总纲!BA116</f>
        <v>38.851710267579293</v>
      </c>
      <c r="BB116" s="80">
        <f>[1]节奏总纲!BB116</f>
        <v>40.343816547636273</v>
      </c>
      <c r="BC116" s="80">
        <f>[1]节奏总纲!BC116</f>
        <v>42.282857920527782</v>
      </c>
      <c r="BD116" s="80">
        <f>[1]节奏总纲!BD116</f>
        <v>45.032359480672049</v>
      </c>
      <c r="BE116" s="80">
        <f>[1]节奏总纲!BE116</f>
        <v>49.712105979683258</v>
      </c>
      <c r="BI116" s="93">
        <f>[1]节奏总纲!BI116</f>
        <v>113</v>
      </c>
      <c r="BJ116" s="93">
        <f>[1]节奏总纲!BJ116</f>
        <v>3.4999999999999978</v>
      </c>
      <c r="BK116" s="93">
        <f>[1]节奏总纲!BK116</f>
        <v>3.5699999999999976</v>
      </c>
      <c r="BL116" s="93">
        <f>[1]节奏总纲!BL116</f>
        <v>3.7099999999999977</v>
      </c>
      <c r="BM116" s="93">
        <f>[1]节奏总纲!BM116</f>
        <v>3.9899999999999971</v>
      </c>
      <c r="BN116" s="93">
        <f>[1]节奏总纲!BN116</f>
        <v>4.8999999999999968</v>
      </c>
      <c r="BO116" s="93"/>
      <c r="BP116" s="93"/>
      <c r="BQ116" s="93"/>
      <c r="BR116" s="93"/>
      <c r="BS116" s="93"/>
      <c r="BT116" s="93"/>
      <c r="BU116" s="93"/>
      <c r="BV116" s="93"/>
      <c r="BW116" s="93">
        <f>[1]节奏总纲!BW116</f>
        <v>113</v>
      </c>
      <c r="BX116" s="93">
        <f>[1]节奏总纲!BX116</f>
        <v>59.888345847910635</v>
      </c>
      <c r="BY116" s="93">
        <f>[1]节奏总纲!BY116</f>
        <v>60.317424537313364</v>
      </c>
      <c r="BZ116" s="93">
        <f>[1]节奏总纲!BZ116</f>
        <v>60.792114907598766</v>
      </c>
      <c r="CA116" s="93">
        <f>[1]节奏总纲!CA116</f>
        <v>61.268918714801863</v>
      </c>
      <c r="CB116" s="93">
        <f>[1]节奏总纲!CB116</f>
        <v>61.763255111182012</v>
      </c>
      <c r="CC116" s="93">
        <f>[1]节奏总纲!CC116</f>
        <v>61.763255111182012</v>
      </c>
    </row>
    <row r="117" spans="6:81" x14ac:dyDescent="0.15">
      <c r="F117" s="14">
        <v>115</v>
      </c>
      <c r="G117" s="80">
        <f>[1]节奏总纲!G117</f>
        <v>2895.3093757400989</v>
      </c>
      <c r="N117" s="73">
        <f>[1]节奏总纲!$N117</f>
        <v>124</v>
      </c>
      <c r="O117" s="93">
        <f>[1]节奏总纲!O117</f>
        <v>114</v>
      </c>
      <c r="P117" s="93">
        <f>[1]节奏总纲!P117</f>
        <v>2701.3522012628878</v>
      </c>
      <c r="Q117" s="93">
        <f>[1]节奏总纲!Q117</f>
        <v>2306.1443742181273</v>
      </c>
      <c r="R117" s="93">
        <f>[1]节奏总纲!R117</f>
        <v>1846.3742295631837</v>
      </c>
      <c r="S117" s="93">
        <f>[1]节奏总纲!S117</f>
        <v>1317.1793333357841</v>
      </c>
      <c r="T117" s="93">
        <f>[1]节奏总纲!T117</f>
        <v>708.83481761138182</v>
      </c>
      <c r="U117" s="93"/>
      <c r="V117" s="93">
        <f>[1]节奏总纲!V117</f>
        <v>114</v>
      </c>
      <c r="W117" s="93">
        <f>[1]节奏总纲!W117</f>
        <v>180.96844273249917</v>
      </c>
      <c r="X117" s="93">
        <f>[1]节奏总纲!X117</f>
        <v>156.0049898158527</v>
      </c>
      <c r="Y117" s="93">
        <f>[1]节奏总纲!Y117</f>
        <v>118.65116309060227</v>
      </c>
      <c r="Z117" s="93">
        <f>[1]节奏总纲!Z117</f>
        <v>81.435176528334523</v>
      </c>
      <c r="AA117" s="93">
        <f>[1]节奏总纲!AA117</f>
        <v>44.713697238624377</v>
      </c>
      <c r="AC117" s="80">
        <f>[1]节奏总纲!AC117</f>
        <v>114</v>
      </c>
      <c r="AD117" s="80">
        <f>[1]节奏总纲!AD117</f>
        <v>68.446316468310982</v>
      </c>
      <c r="AE117" s="80">
        <f>[1]节奏总纲!AE117</f>
        <v>70.499840297294455</v>
      </c>
      <c r="AF117" s="80">
        <f>[1]节奏总纲!AF117</f>
        <v>73.420918909738774</v>
      </c>
      <c r="AG117" s="80">
        <f>[1]节奏总纲!AG117</f>
        <v>77.849234160986143</v>
      </c>
      <c r="AH117" s="80">
        <f>[1]节奏总纲!AH117</f>
        <v>86.742797181890381</v>
      </c>
      <c r="AZ117" s="80">
        <f>[1]节奏总纲!AZ117</f>
        <v>114</v>
      </c>
      <c r="BA117" s="80">
        <f>[1]节奏总纲!BA117</f>
        <v>38.91434079381721</v>
      </c>
      <c r="BB117" s="80">
        <f>[1]节奏总纲!BB117</f>
        <v>40.402090538761065</v>
      </c>
      <c r="BC117" s="80">
        <f>[1]节奏总纲!BC117</f>
        <v>42.340712512072891</v>
      </c>
      <c r="BD117" s="80">
        <f>[1]节奏总纲!BD117</f>
        <v>45.088151688727308</v>
      </c>
      <c r="BE117" s="80">
        <f>[1]节奏总纲!BE117</f>
        <v>49.774085316672867</v>
      </c>
      <c r="BI117" s="93">
        <f>[1]节奏总纲!BI117</f>
        <v>114</v>
      </c>
      <c r="BJ117" s="93">
        <f>[1]节奏总纲!BJ117</f>
        <v>3.4999999999999978</v>
      </c>
      <c r="BK117" s="93">
        <f>[1]节奏总纲!BK117</f>
        <v>3.5699999999999976</v>
      </c>
      <c r="BL117" s="93">
        <f>[1]节奏总纲!BL117</f>
        <v>3.7099999999999977</v>
      </c>
      <c r="BM117" s="93">
        <f>[1]节奏总纲!BM117</f>
        <v>3.9899999999999971</v>
      </c>
      <c r="BN117" s="93">
        <f>[1]节奏总纲!BN117</f>
        <v>4.8999999999999968</v>
      </c>
      <c r="BO117" s="93"/>
      <c r="BP117" s="93"/>
      <c r="BQ117" s="93"/>
      <c r="BR117" s="93"/>
      <c r="BS117" s="93"/>
      <c r="BT117" s="93"/>
      <c r="BU117" s="93"/>
      <c r="BV117" s="93"/>
      <c r="BW117" s="93">
        <f>[1]节奏总纲!BW117</f>
        <v>114</v>
      </c>
      <c r="BX117" s="93">
        <f>[1]节奏总纲!BX117</f>
        <v>60.351265141991014</v>
      </c>
      <c r="BY117" s="93">
        <f>[1]节奏总纲!BY117</f>
        <v>60.799888573894002</v>
      </c>
      <c r="BZ117" s="93">
        <f>[1]节奏总纲!BZ117</f>
        <v>61.243116472404502</v>
      </c>
      <c r="CA117" s="93">
        <f>[1]节奏总纲!CA117</f>
        <v>61.704131748301592</v>
      </c>
      <c r="CB117" s="93">
        <f>[1]节奏总纲!CB117</f>
        <v>62.208401395227092</v>
      </c>
      <c r="CC117" s="93">
        <f>[1]节奏总纲!CC117</f>
        <v>62.208401395227092</v>
      </c>
    </row>
    <row r="118" spans="6:81" x14ac:dyDescent="0.15">
      <c r="F118" s="14">
        <v>116</v>
      </c>
      <c r="G118" s="80">
        <f>[1]节奏总纲!G118</f>
        <v>3103.1875282132928</v>
      </c>
      <c r="N118" s="73">
        <f>[1]节奏总纲!$N118</f>
        <v>125</v>
      </c>
      <c r="O118" s="93">
        <f>[1]节奏总纲!O118</f>
        <v>115</v>
      </c>
      <c r="P118" s="93">
        <f>[1]节奏总纲!P118</f>
        <v>2895.3093757400989</v>
      </c>
      <c r="Q118" s="93">
        <f>[1]节奏总纲!Q118</f>
        <v>2461.8815621918061</v>
      </c>
      <c r="R118" s="93">
        <f>[1]节奏总纲!R118</f>
        <v>1967.6522517529711</v>
      </c>
      <c r="S118" s="93">
        <f>[1]节奏总纲!S118</f>
        <v>1404.8041091090961</v>
      </c>
      <c r="T118" s="93">
        <f>[1]节奏总纲!T118</f>
        <v>756.54433988088772</v>
      </c>
      <c r="U118" s="93"/>
      <c r="V118" s="93">
        <f>[1]节奏总纲!V118</f>
        <v>115</v>
      </c>
      <c r="W118" s="93">
        <f>[1]节奏总纲!W118</f>
        <v>193.95717447721108</v>
      </c>
      <c r="X118" s="93">
        <f>[1]节奏总纲!X118</f>
        <v>155.73718797367883</v>
      </c>
      <c r="Y118" s="93">
        <f>[1]节奏总纲!Y118</f>
        <v>121.27802218978741</v>
      </c>
      <c r="Z118" s="93">
        <f>[1]节奏总纲!Z118</f>
        <v>87.624775773311967</v>
      </c>
      <c r="AA118" s="93">
        <f>[1]节奏总纲!AA118</f>
        <v>47.709522269505896</v>
      </c>
      <c r="AC118" s="80">
        <f>[1]节奏总纲!AC118</f>
        <v>115</v>
      </c>
      <c r="AD118" s="80">
        <f>[1]节奏总纲!AD118</f>
        <v>68.571351621712935</v>
      </c>
      <c r="AE118" s="80">
        <f>[1]节奏总纲!AE118</f>
        <v>70.623848607834674</v>
      </c>
      <c r="AF118" s="80">
        <f>[1]节奏总纲!AF118</f>
        <v>73.544044139561237</v>
      </c>
      <c r="AG118" s="80">
        <f>[1]节奏总纲!AG118</f>
        <v>77.978312719356751</v>
      </c>
      <c r="AH118" s="80">
        <f>[1]节奏总纲!AH118</f>
        <v>86.889801275240458</v>
      </c>
      <c r="AZ118" s="80">
        <f>[1]节奏总纲!AZ118</f>
        <v>115</v>
      </c>
      <c r="BA118" s="80">
        <f>[1]节奏总纲!BA118</f>
        <v>38.976971320055128</v>
      </c>
      <c r="BB118" s="80">
        <f>[1]节奏总纲!BB118</f>
        <v>40.460364529885858</v>
      </c>
      <c r="BC118" s="80">
        <f>[1]节奏总纲!BC118</f>
        <v>42.398567103617999</v>
      </c>
      <c r="BD118" s="80">
        <f>[1]节奏总纲!BD118</f>
        <v>45.143943896782567</v>
      </c>
      <c r="BE118" s="80">
        <f>[1]节奏总纲!BE118</f>
        <v>49.836064653662483</v>
      </c>
      <c r="BI118" s="93">
        <f>[1]节奏总纲!BI118</f>
        <v>115</v>
      </c>
      <c r="BJ118" s="93">
        <f>[1]节奏总纲!BJ118</f>
        <v>3.4999999999999978</v>
      </c>
      <c r="BK118" s="93">
        <f>[1]节奏总纲!BK118</f>
        <v>3.5699999999999976</v>
      </c>
      <c r="BL118" s="93">
        <f>[1]节奏总纲!BL118</f>
        <v>3.7099999999999977</v>
      </c>
      <c r="BM118" s="93">
        <f>[1]节奏总纲!BM118</f>
        <v>3.9899999999999971</v>
      </c>
      <c r="BN118" s="93">
        <f>[1]节奏总纲!BN118</f>
        <v>4.8999999999999968</v>
      </c>
      <c r="BO118" s="93"/>
      <c r="BP118" s="93"/>
      <c r="BQ118" s="93"/>
      <c r="BR118" s="93"/>
      <c r="BS118" s="93"/>
      <c r="BT118" s="93"/>
      <c r="BU118" s="93"/>
      <c r="BV118" s="93"/>
      <c r="BW118" s="93">
        <f>[1]节奏总纲!BW118</f>
        <v>115</v>
      </c>
      <c r="BX118" s="93">
        <f>[1]节奏总纲!BX118</f>
        <v>60.831133697131506</v>
      </c>
      <c r="BY118" s="93">
        <f>[1]节奏总纲!BY118</f>
        <v>61.243248091815815</v>
      </c>
      <c r="BZ118" s="93">
        <f>[1]节奏总纲!BZ118</f>
        <v>61.675212921663949</v>
      </c>
      <c r="CA118" s="93">
        <f>[1]节奏总纲!CA118</f>
        <v>62.148989256532012</v>
      </c>
      <c r="CB118" s="93">
        <f>[1]节奏总纲!CB118</f>
        <v>62.649040157934259</v>
      </c>
      <c r="CC118" s="93">
        <f>[1]节奏总纲!CC118</f>
        <v>62.649040157934259</v>
      </c>
    </row>
    <row r="119" spans="6:81" x14ac:dyDescent="0.15">
      <c r="F119" s="14">
        <v>117</v>
      </c>
      <c r="G119" s="80">
        <f>[1]节奏总纲!G119</f>
        <v>3325.985815475135</v>
      </c>
      <c r="N119" s="73">
        <f>[1]节奏总纲!$N119</f>
        <v>126</v>
      </c>
      <c r="O119" s="93">
        <f>[1]节奏总纲!O119</f>
        <v>116</v>
      </c>
      <c r="P119" s="93">
        <f>[1]节奏总纲!P119</f>
        <v>3103.1875282132928</v>
      </c>
      <c r="Q119" s="93">
        <f>[1]节奏总纲!Q119</f>
        <v>2634.2958927002642</v>
      </c>
      <c r="R119" s="93">
        <f>[1]节奏总纲!R119</f>
        <v>2106.4436941511831</v>
      </c>
      <c r="S119" s="93">
        <f>[1]节奏总纲!S119</f>
        <v>1506.5975449475536</v>
      </c>
      <c r="T119" s="93">
        <f>[1]节奏总纲!T119</f>
        <v>811.48353862777606</v>
      </c>
      <c r="U119" s="93"/>
      <c r="V119" s="93">
        <f>[1]节奏总纲!V119</f>
        <v>116</v>
      </c>
      <c r="W119" s="93">
        <f>[1]节奏总纲!W119</f>
        <v>207.87815247319395</v>
      </c>
      <c r="X119" s="93">
        <f>[1]节奏总纲!X119</f>
        <v>172.41433050845808</v>
      </c>
      <c r="Y119" s="93">
        <f>[1]节奏总纲!Y119</f>
        <v>138.79144239821198</v>
      </c>
      <c r="Z119" s="93">
        <f>[1]节奏总纲!Z119</f>
        <v>101.79343583845753</v>
      </c>
      <c r="AA119" s="93">
        <f>[1]节奏总纲!AA119</f>
        <v>54.939198746888337</v>
      </c>
      <c r="AC119" s="80">
        <f>[1]节奏总纲!AC119</f>
        <v>116</v>
      </c>
      <c r="AD119" s="80">
        <f>[1]节奏总纲!AD119</f>
        <v>68.696386775114874</v>
      </c>
      <c r="AE119" s="80">
        <f>[1]节奏总纲!AE119</f>
        <v>70.747856918374893</v>
      </c>
      <c r="AF119" s="80">
        <f>[1]节奏总纲!AF119</f>
        <v>73.667169369383686</v>
      </c>
      <c r="AG119" s="80">
        <f>[1]节奏总纲!AG119</f>
        <v>78.10469841238104</v>
      </c>
      <c r="AH119" s="80">
        <f>[1]节奏总纲!AH119</f>
        <v>87.033659382136349</v>
      </c>
      <c r="AZ119" s="80">
        <f>[1]节奏总纲!AZ119</f>
        <v>116</v>
      </c>
      <c r="BA119" s="80">
        <f>[1]节奏总纲!BA119</f>
        <v>39.034165367506482</v>
      </c>
      <c r="BB119" s="80">
        <f>[1]节奏总纲!BB119</f>
        <v>40.518638521010644</v>
      </c>
      <c r="BC119" s="80">
        <f>[1]节奏总纲!BC119</f>
        <v>42.456421695163108</v>
      </c>
      <c r="BD119" s="80">
        <f>[1]节奏总纲!BD119</f>
        <v>45.199736104837825</v>
      </c>
      <c r="BE119" s="80">
        <f>[1]节奏总纲!BE119</f>
        <v>49.898043990652091</v>
      </c>
      <c r="BI119" s="93">
        <f>[1]节奏总纲!BI119</f>
        <v>116</v>
      </c>
      <c r="BJ119" s="93">
        <f>[1]节奏总纲!BJ119</f>
        <v>3.4999999999999978</v>
      </c>
      <c r="BK119" s="93">
        <f>[1]节奏总纲!BK119</f>
        <v>3.5699999999999976</v>
      </c>
      <c r="BL119" s="93">
        <f>[1]节奏总纲!BL119</f>
        <v>3.7099999999999977</v>
      </c>
      <c r="BM119" s="93">
        <f>[1]节奏总纲!BM119</f>
        <v>3.9899999999999971</v>
      </c>
      <c r="BN119" s="93">
        <f>[1]节奏总纲!BN119</f>
        <v>4.8999999999999968</v>
      </c>
      <c r="BO119" s="93"/>
      <c r="BP119" s="93"/>
      <c r="BQ119" s="93"/>
      <c r="BR119" s="93"/>
      <c r="BS119" s="93"/>
      <c r="BT119" s="93"/>
      <c r="BU119" s="93"/>
      <c r="BV119" s="93"/>
      <c r="BW119" s="93">
        <f>[1]节奏总纲!BW119</f>
        <v>116</v>
      </c>
      <c r="BX119" s="93">
        <f>[1]节奏总纲!BX119</f>
        <v>61.298477193800437</v>
      </c>
      <c r="BY119" s="93">
        <f>[1]节奏总纲!BY119</f>
        <v>61.703964007212051</v>
      </c>
      <c r="BZ119" s="93">
        <f>[1]节奏总纲!BZ119</f>
        <v>62.146641901073465</v>
      </c>
      <c r="CA119" s="93">
        <f>[1]节奏总纲!CA119</f>
        <v>62.619064531717058</v>
      </c>
      <c r="CB119" s="93">
        <f>[1]节奏总纲!CB119</f>
        <v>63.135195059738784</v>
      </c>
      <c r="CC119" s="93">
        <f>[1]节奏总纲!CC119</f>
        <v>63.135195059738784</v>
      </c>
    </row>
    <row r="120" spans="6:81" x14ac:dyDescent="0.15">
      <c r="F120" s="14">
        <v>118</v>
      </c>
      <c r="G120" s="80">
        <f>[1]节奏总纲!G120</f>
        <v>3564.7751072609281</v>
      </c>
      <c r="N120" s="73">
        <f>[1]节奏总纲!$N120</f>
        <v>127</v>
      </c>
      <c r="O120" s="93">
        <f>[1]节奏总纲!O120</f>
        <v>117</v>
      </c>
      <c r="P120" s="93">
        <f>[1]节奏总纲!P120</f>
        <v>3325.985815475135</v>
      </c>
      <c r="Q120" s="93">
        <f>[1]节奏总纲!Q120</f>
        <v>2825.4249502461275</v>
      </c>
      <c r="R120" s="93">
        <f>[1]节奏总纲!R120</f>
        <v>2260.0073616153541</v>
      </c>
      <c r="S120" s="93">
        <f>[1]节奏总纲!S120</f>
        <v>1618.0920992286531</v>
      </c>
      <c r="T120" s="93">
        <f>[1]节奏总纲!T120</f>
        <v>872.40607939912786</v>
      </c>
      <c r="U120" s="93"/>
      <c r="V120" s="93">
        <f>[1]节奏总纲!V120</f>
        <v>117</v>
      </c>
      <c r="W120" s="93">
        <f>[1]节奏总纲!W120</f>
        <v>222.79828726184223</v>
      </c>
      <c r="X120" s="93">
        <f>[1]节奏总纲!X120</f>
        <v>191.12905754586336</v>
      </c>
      <c r="Y120" s="93">
        <f>[1]节奏总纲!Y120</f>
        <v>153.56366746417098</v>
      </c>
      <c r="Z120" s="93">
        <f>[1]节奏总纲!Z120</f>
        <v>111.49455428109945</v>
      </c>
      <c r="AA120" s="93">
        <f>[1]节奏总纲!AA120</f>
        <v>60.922540771351805</v>
      </c>
      <c r="AC120" s="80">
        <f>[1]节奏总纲!AC120</f>
        <v>117</v>
      </c>
      <c r="AD120" s="80">
        <f>[1]节奏总纲!AD120</f>
        <v>68.821421928516827</v>
      </c>
      <c r="AE120" s="80">
        <f>[1]节奏总纲!AE120</f>
        <v>70.871865228915112</v>
      </c>
      <c r="AF120" s="80">
        <f>[1]节奏总纲!AF120</f>
        <v>73.790294599206149</v>
      </c>
      <c r="AG120" s="80">
        <f>[1]节奏总纲!AG120</f>
        <v>78.230540290975199</v>
      </c>
      <c r="AH120" s="80">
        <f>[1]节奏总纲!AH120</f>
        <v>87.168098110592624</v>
      </c>
      <c r="AZ120" s="80">
        <f>[1]节奏总纲!AZ120</f>
        <v>117</v>
      </c>
      <c r="BA120" s="80">
        <f>[1]节奏总纲!BA120</f>
        <v>39.088198074219406</v>
      </c>
      <c r="BB120" s="80">
        <f>[1]节奏总纲!BB120</f>
        <v>40.576912512135436</v>
      </c>
      <c r="BC120" s="80">
        <f>[1]节奏总纲!BC120</f>
        <v>42.51427628670821</v>
      </c>
      <c r="BD120" s="80">
        <f>[1]节奏总纲!BD120</f>
        <v>45.255528312893091</v>
      </c>
      <c r="BE120" s="80">
        <f>[1]节奏总纲!BE120</f>
        <v>49.9600233276417</v>
      </c>
      <c r="BI120" s="93">
        <f>[1]节奏总纲!BI120</f>
        <v>117</v>
      </c>
      <c r="BJ120" s="93">
        <f>[1]节奏总纲!BJ120</f>
        <v>3.4999999999999978</v>
      </c>
      <c r="BK120" s="93">
        <f>[1]节奏总纲!BK120</f>
        <v>3.5699999999999976</v>
      </c>
      <c r="BL120" s="93">
        <f>[1]节奏总纲!BL120</f>
        <v>3.7099999999999977</v>
      </c>
      <c r="BM120" s="93">
        <f>[1]节奏总纲!BM120</f>
        <v>3.9899999999999971</v>
      </c>
      <c r="BN120" s="93">
        <f>[1]节奏总纲!BN120</f>
        <v>4.8999999999999968</v>
      </c>
      <c r="BO120" s="93"/>
      <c r="BP120" s="93"/>
      <c r="BQ120" s="93"/>
      <c r="BR120" s="93"/>
      <c r="BS120" s="93"/>
      <c r="BT120" s="93"/>
      <c r="BU120" s="93"/>
      <c r="BV120" s="93"/>
      <c r="BW120" s="93">
        <f>[1]节奏总纲!BW120</f>
        <v>117</v>
      </c>
      <c r="BX120" s="93">
        <f>[1]节奏总纲!BX120</f>
        <v>61.774756475513705</v>
      </c>
      <c r="BY120" s="93">
        <f>[1]节奏总纲!BY120</f>
        <v>62.185509561595495</v>
      </c>
      <c r="BZ120" s="93">
        <f>[1]节奏总纲!BZ120</f>
        <v>62.619406394822036</v>
      </c>
      <c r="CA120" s="93">
        <f>[1]节奏总纲!CA120</f>
        <v>63.115741365011118</v>
      </c>
      <c r="CB120" s="93">
        <f>[1]节奏总纲!CB120</f>
        <v>63.621420229846272</v>
      </c>
      <c r="CC120" s="93">
        <f>[1]节奏总纲!CC120</f>
        <v>63.621420229846272</v>
      </c>
    </row>
    <row r="121" spans="6:81" x14ac:dyDescent="0.15">
      <c r="F121" s="14">
        <v>119</v>
      </c>
      <c r="G121" s="80">
        <f>[1]节奏总纲!G121</f>
        <v>3820.7031333347636</v>
      </c>
      <c r="N121" s="73">
        <f>[1]节奏总纲!$N121</f>
        <v>128</v>
      </c>
      <c r="O121" s="93">
        <f>[1]节奏总纲!O121</f>
        <v>118</v>
      </c>
      <c r="P121" s="93">
        <f>[1]节奏总纲!P121</f>
        <v>3564.7751072609281</v>
      </c>
      <c r="Q121" s="93">
        <f>[1]节奏总纲!Q121</f>
        <v>3030.4153186825147</v>
      </c>
      <c r="R121" s="93">
        <f>[1]节奏总纲!R121</f>
        <v>2426.1859380017877</v>
      </c>
      <c r="S121" s="93">
        <f>[1]节奏总纲!S121</f>
        <v>1738.8972973218808</v>
      </c>
      <c r="T121" s="93">
        <f>[1]节奏总纲!T121</f>
        <v>936.10994316671975</v>
      </c>
      <c r="U121" s="93"/>
      <c r="V121" s="93">
        <f>[1]节奏总纲!V121</f>
        <v>118</v>
      </c>
      <c r="W121" s="93">
        <f>[1]节奏总纲!W121</f>
        <v>238.78929178579301</v>
      </c>
      <c r="X121" s="93">
        <f>[1]节奏总纲!X121</f>
        <v>204.99036843638714</v>
      </c>
      <c r="Y121" s="93">
        <f>[1]节奏总纲!Y121</f>
        <v>166.17857638643363</v>
      </c>
      <c r="Z121" s="93">
        <f>[1]节奏总纲!Z121</f>
        <v>120.80519809322777</v>
      </c>
      <c r="AA121" s="93">
        <f>[1]节奏总纲!AA121</f>
        <v>63.703863767591884</v>
      </c>
      <c r="AC121" s="80">
        <f>[1]节奏总纲!AC121</f>
        <v>118</v>
      </c>
      <c r="AD121" s="80">
        <f>[1]节奏总纲!AD121</f>
        <v>68.946457081918766</v>
      </c>
      <c r="AE121" s="80">
        <f>[1]节奏总纲!AE121</f>
        <v>70.995873539455332</v>
      </c>
      <c r="AF121" s="80">
        <f>[1]节奏总纲!AF121</f>
        <v>73.913419829028598</v>
      </c>
      <c r="AG121" s="80">
        <f>[1]节奏总纲!AG121</f>
        <v>78.356382169569343</v>
      </c>
      <c r="AH121" s="80">
        <f>[1]节奏总纲!AH121</f>
        <v>87.302536839048898</v>
      </c>
      <c r="AZ121" s="80">
        <f>[1]节奏总纲!AZ121</f>
        <v>118</v>
      </c>
      <c r="BA121" s="80">
        <f>[1]节奏总纲!BA121</f>
        <v>39.14223078093233</v>
      </c>
      <c r="BB121" s="80">
        <f>[1]节奏总纲!BB121</f>
        <v>40.635186503260229</v>
      </c>
      <c r="BC121" s="80">
        <f>[1]节奏总纲!BC121</f>
        <v>42.572130878253319</v>
      </c>
      <c r="BD121" s="80">
        <f>[1]节奏总纲!BD121</f>
        <v>45.31132052094835</v>
      </c>
      <c r="BE121" s="80">
        <f>[1]节奏总纲!BE121</f>
        <v>50.018998195299922</v>
      </c>
      <c r="BI121" s="93">
        <f>[1]节奏总纲!BI121</f>
        <v>118</v>
      </c>
      <c r="BJ121" s="93">
        <f>[1]节奏总纲!BJ121</f>
        <v>3.4999999999999978</v>
      </c>
      <c r="BK121" s="93">
        <f>[1]节奏总纲!BK121</f>
        <v>3.5699999999999976</v>
      </c>
      <c r="BL121" s="93">
        <f>[1]节奏总纲!BL121</f>
        <v>3.7099999999999977</v>
      </c>
      <c r="BM121" s="93">
        <f>[1]节奏总纲!BM121</f>
        <v>3.9899999999999971</v>
      </c>
      <c r="BN121" s="93">
        <f>[1]节奏总纲!BN121</f>
        <v>4.8999999999999968</v>
      </c>
      <c r="BO121" s="93"/>
      <c r="BP121" s="93"/>
      <c r="BQ121" s="93"/>
      <c r="BR121" s="93"/>
      <c r="BS121" s="93"/>
      <c r="BT121" s="93"/>
      <c r="BU121" s="93"/>
      <c r="BV121" s="93"/>
      <c r="BW121" s="93">
        <f>[1]节奏总纲!BW121</f>
        <v>118</v>
      </c>
      <c r="BX121" s="93">
        <f>[1]节奏总纲!BX121</f>
        <v>62.246455046493132</v>
      </c>
      <c r="BY121" s="93">
        <f>[1]节奏总纲!BY121</f>
        <v>62.6588254638406</v>
      </c>
      <c r="BZ121" s="93">
        <f>[1]节奏总纲!BZ121</f>
        <v>63.11320815441082</v>
      </c>
      <c r="CA121" s="93">
        <f>[1]节奏总纲!CA121</f>
        <v>63.597816859967899</v>
      </c>
      <c r="CB121" s="93">
        <f>[1]节奏总纲!CB121</f>
        <v>64.112208257096498</v>
      </c>
      <c r="CC121" s="93">
        <f>[1]节奏总纲!CC121</f>
        <v>64.112208257096498</v>
      </c>
    </row>
    <row r="122" spans="6:81" x14ac:dyDescent="0.15">
      <c r="F122" s="14">
        <v>120</v>
      </c>
      <c r="G122" s="80">
        <f>[1]节奏总纲!G122</f>
        <v>4095</v>
      </c>
      <c r="N122" s="73">
        <f>[1]节奏总纲!$N122</f>
        <v>129</v>
      </c>
      <c r="O122" s="93">
        <f>[1]节奏总纲!O122</f>
        <v>119</v>
      </c>
      <c r="P122" s="93">
        <f>[1]节奏总纲!P122</f>
        <v>3820.7031333347636</v>
      </c>
      <c r="Q122" s="93">
        <f>[1]节奏总纲!Q122</f>
        <v>3250.2721555278836</v>
      </c>
      <c r="R122" s="93">
        <f>[1]节奏总纲!R122</f>
        <v>2604.5733259943081</v>
      </c>
      <c r="S122" s="93">
        <f>[1]节奏总纲!S122</f>
        <v>1864.8851993806979</v>
      </c>
      <c r="T122" s="93">
        <f>[1]节奏总纲!T122</f>
        <v>998.73179905370728</v>
      </c>
      <c r="U122" s="93"/>
      <c r="V122" s="93">
        <f>[1]节奏总纲!V122</f>
        <v>119</v>
      </c>
      <c r="W122" s="93">
        <f>[1]节奏总纲!W122</f>
        <v>255.92802607383555</v>
      </c>
      <c r="X122" s="93">
        <f>[1]节奏总纲!X122</f>
        <v>219.85683684536889</v>
      </c>
      <c r="Y122" s="93">
        <f>[1]节奏总纲!Y122</f>
        <v>178.38738799252042</v>
      </c>
      <c r="Z122" s="93">
        <f>[1]节奏总纲!Z122</f>
        <v>125.9879020588171</v>
      </c>
      <c r="AA122" s="93">
        <f>[1]节奏总纲!AA122</f>
        <v>62.621855886987532</v>
      </c>
      <c r="AC122" s="80">
        <f>[1]节奏总纲!AC122</f>
        <v>119</v>
      </c>
      <c r="AD122" s="80">
        <f>[1]节奏总纲!AD122</f>
        <v>69.066704614192943</v>
      </c>
      <c r="AE122" s="80">
        <f>[1]节奏总纲!AE122</f>
        <v>71.113087458015798</v>
      </c>
      <c r="AF122" s="80">
        <f>[1]节奏总纲!AF122</f>
        <v>74.034200876118248</v>
      </c>
      <c r="AG122" s="80">
        <f>[1]节奏总纲!AG122</f>
        <v>78.482224048163502</v>
      </c>
      <c r="AH122" s="80">
        <f>[1]节奏总纲!AH122</f>
        <v>87.436975567505186</v>
      </c>
      <c r="AZ122" s="80">
        <f>[1]节奏总纲!AZ122</f>
        <v>119</v>
      </c>
      <c r="BA122" s="80">
        <f>[1]节奏总纲!BA122</f>
        <v>39.196263487645254</v>
      </c>
      <c r="BB122" s="80">
        <f>[1]节奏总纲!BB122</f>
        <v>40.693460494385022</v>
      </c>
      <c r="BC122" s="80">
        <f>[1]节奏总纲!BC122</f>
        <v>42.629985469798427</v>
      </c>
      <c r="BD122" s="80">
        <f>[1]节奏总纲!BD122</f>
        <v>45.367112729003608</v>
      </c>
      <c r="BE122" s="80">
        <f>[1]节奏总纲!BE122</f>
        <v>50.072514238398277</v>
      </c>
      <c r="BI122" s="93">
        <f>[1]节奏总纲!BI122</f>
        <v>119</v>
      </c>
      <c r="BJ122" s="93">
        <f>[1]节奏总纲!BJ122</f>
        <v>3.4999999999999978</v>
      </c>
      <c r="BK122" s="93">
        <f>[1]节奏总纲!BK122</f>
        <v>3.5699999999999976</v>
      </c>
      <c r="BL122" s="93">
        <f>[1]节奏总纲!BL122</f>
        <v>3.7099999999999977</v>
      </c>
      <c r="BM122" s="93">
        <f>[1]节奏总纲!BM122</f>
        <v>3.9899999999999971</v>
      </c>
      <c r="BN122" s="93">
        <f>[1]节奏总纲!BN122</f>
        <v>4.8999999999999968</v>
      </c>
      <c r="BO122" s="93"/>
      <c r="BP122" s="93"/>
      <c r="BQ122" s="93"/>
      <c r="BR122" s="93"/>
      <c r="BS122" s="93"/>
      <c r="BT122" s="93"/>
      <c r="BU122" s="93"/>
      <c r="BV122" s="93"/>
      <c r="BW122" s="93">
        <f>[1]节奏总纲!BW122</f>
        <v>119</v>
      </c>
      <c r="BX122" s="93">
        <f>[1]节奏总纲!BX122</f>
        <v>62.719198446077925</v>
      </c>
      <c r="BY122" s="93">
        <f>[1]节奏总纲!BY122</f>
        <v>63.143850498495951</v>
      </c>
      <c r="BZ122" s="93">
        <f>[1]节奏总纲!BZ122</f>
        <v>63.587780384292174</v>
      </c>
      <c r="CA122" s="93">
        <f>[1]节奏总纲!CA122</f>
        <v>64.086914318165668</v>
      </c>
      <c r="CB122" s="93">
        <f>[1]节奏总纲!CB122</f>
        <v>64.544115824180381</v>
      </c>
      <c r="CC122" s="93">
        <f>[1]节奏总纲!CC122</f>
        <v>64.544115824180381</v>
      </c>
    </row>
    <row r="123" spans="6:81" x14ac:dyDescent="0.15">
      <c r="F123" s="14">
        <v>121</v>
      </c>
      <c r="G123" s="80">
        <f>[1]节奏总纲!G123</f>
        <v>4388.9841025486576</v>
      </c>
      <c r="N123" s="73">
        <f>[1]节奏总纲!$N123</f>
        <v>130</v>
      </c>
      <c r="O123" s="93">
        <f>[1]节奏总纲!O123</f>
        <v>120</v>
      </c>
      <c r="P123" s="93">
        <f>[1]节奏总纲!P123</f>
        <v>4095</v>
      </c>
      <c r="Q123" s="93">
        <f>[1]节奏总纲!Q123</f>
        <v>3486.0735</v>
      </c>
      <c r="R123" s="93">
        <f>[1]节奏总纲!R123</f>
        <v>2791.971</v>
      </c>
      <c r="S123" s="93">
        <f>[1]节奏总纲!S123</f>
        <v>1987.713</v>
      </c>
      <c r="T123" s="93">
        <f>[1]节奏总纲!T123</f>
        <v>1066.3380000000002</v>
      </c>
      <c r="U123" s="93"/>
      <c r="V123" s="93">
        <f>[1]节奏总纲!V123</f>
        <v>120</v>
      </c>
      <c r="W123" s="93">
        <f>[1]节奏总纲!W123</f>
        <v>274.29686666523639</v>
      </c>
      <c r="X123" s="93">
        <f>[1]节奏总纲!X123</f>
        <v>235.8013444721164</v>
      </c>
      <c r="Y123" s="93">
        <f>[1]节奏总纲!Y123</f>
        <v>187.3976740056919</v>
      </c>
      <c r="Z123" s="93">
        <f>[1]节奏总纲!Z123</f>
        <v>122.82780061930202</v>
      </c>
      <c r="AA123" s="93">
        <f>[1]节奏总纲!AA123</f>
        <v>67.606200946292915</v>
      </c>
      <c r="AC123" s="80">
        <f>[1]节奏总纲!AC123</f>
        <v>120</v>
      </c>
      <c r="AD123" s="80">
        <f>[1]节奏总纲!AD123</f>
        <v>69.18336653741882</v>
      </c>
      <c r="AE123" s="80">
        <f>[1]节奏总纲!AE123</f>
        <v>71.230067506391322</v>
      </c>
      <c r="AF123" s="80">
        <f>[1]节奏总纲!AF123</f>
        <v>74.149428238300118</v>
      </c>
      <c r="AG123" s="80">
        <f>[1]节奏总纲!AG123</f>
        <v>78.608065926757661</v>
      </c>
      <c r="AH123" s="80">
        <f>[1]节奏总纲!AH123</f>
        <v>87.571414295961461</v>
      </c>
      <c r="AZ123" s="80">
        <f>[1]节奏总纲!AZ123</f>
        <v>120</v>
      </c>
      <c r="BA123" s="80">
        <f>[1]节奏总纲!BA123</f>
        <v>39.250296194358178</v>
      </c>
      <c r="BB123" s="80">
        <f>[1]节奏总纲!BB123</f>
        <v>40.751734485509814</v>
      </c>
      <c r="BC123" s="80">
        <f>[1]节奏总纲!BC123</f>
        <v>42.687840061343536</v>
      </c>
      <c r="BD123" s="80">
        <f>[1]节奏总纲!BD123</f>
        <v>45.422904937058867</v>
      </c>
      <c r="BE123" s="80">
        <f>[1]节奏总纲!BE123</f>
        <v>50.126030281496639</v>
      </c>
      <c r="BI123" s="93">
        <f>[1]节奏总纲!BI123</f>
        <v>120</v>
      </c>
      <c r="BJ123" s="93">
        <f>[1]节奏总纲!BJ123</f>
        <v>3.4999999999999978</v>
      </c>
      <c r="BK123" s="93">
        <f>[1]节奏总纲!BK123</f>
        <v>3.5699999999999976</v>
      </c>
      <c r="BL123" s="93">
        <f>[1]节奏总纲!BL123</f>
        <v>3.7099999999999977</v>
      </c>
      <c r="BM123" s="93">
        <f>[1]节奏总纲!BM123</f>
        <v>3.9899999999999971</v>
      </c>
      <c r="BN123" s="93">
        <f>[1]节奏总纲!BN123</f>
        <v>4.8999999999999968</v>
      </c>
      <c r="BO123" s="93"/>
      <c r="BP123" s="93"/>
      <c r="BQ123" s="93"/>
      <c r="BR123" s="93"/>
      <c r="BS123" s="93"/>
      <c r="BT123" s="93"/>
      <c r="BU123" s="93"/>
      <c r="BV123" s="93"/>
      <c r="BW123" s="93">
        <f>[1]节奏总纲!BW123</f>
        <v>120</v>
      </c>
      <c r="BX123" s="93">
        <f>[1]节奏总纲!BX123</f>
        <v>63.195184230627639</v>
      </c>
      <c r="BY123" s="93">
        <f>[1]节奏总纲!BY123</f>
        <v>63.614335426471264</v>
      </c>
      <c r="BZ123" s="93">
        <f>[1]节奏总纲!BZ123</f>
        <v>64.074598905166155</v>
      </c>
      <c r="CA123" s="93">
        <f>[1]节奏总纲!CA123</f>
        <v>64.510490526378703</v>
      </c>
      <c r="CB123" s="93">
        <f>[1]节奏总纲!CB123</f>
        <v>65.008988660259348</v>
      </c>
      <c r="CC123" s="93">
        <f>[1]节奏总纲!CC123</f>
        <v>65.008988660259348</v>
      </c>
    </row>
    <row r="124" spans="6:81" x14ac:dyDescent="0.15">
      <c r="F124" s="14">
        <v>122</v>
      </c>
      <c r="G124" s="80">
        <f>[1]节奏总纲!G124</f>
        <v>4704.0684620678521</v>
      </c>
      <c r="N124" s="73">
        <f>[1]节奏总纲!$N124</f>
        <v>131</v>
      </c>
      <c r="O124" s="93">
        <f>[1]节奏总纲!O124</f>
        <v>121</v>
      </c>
      <c r="P124" s="93">
        <f>[1]节奏总纲!P124</f>
        <v>4388.9841025486576</v>
      </c>
      <c r="Q124" s="93">
        <f>[1]节奏总纲!Q124</f>
        <v>3731.5142839868686</v>
      </c>
      <c r="R124" s="93">
        <f>[1]节奏总纲!R124</f>
        <v>2975.2923231177347</v>
      </c>
      <c r="S124" s="93">
        <f>[1]节奏总纲!S124</f>
        <v>2118.5626263002373</v>
      </c>
      <c r="T124" s="93">
        <f>[1]节奏总纲!T124</f>
        <v>1139.8191714318864</v>
      </c>
      <c r="U124" s="93"/>
      <c r="V124" s="93">
        <f>[1]节奏总纲!V124</f>
        <v>121</v>
      </c>
      <c r="W124" s="93">
        <f>[1]节奏总纲!W124</f>
        <v>293.98410254865757</v>
      </c>
      <c r="X124" s="93">
        <f>[1]节奏总纲!X124</f>
        <v>245.44078398686861</v>
      </c>
      <c r="Y124" s="93">
        <f>[1]节奏总纲!Y124</f>
        <v>183.32132311773466</v>
      </c>
      <c r="Z124" s="93">
        <f>[1]节奏总纲!Z124</f>
        <v>130.84962630023733</v>
      </c>
      <c r="AA124" s="93">
        <f>[1]节奏总纲!AA124</f>
        <v>73.481171431886196</v>
      </c>
      <c r="AC124" s="80">
        <f>[1]节奏总纲!AC124</f>
        <v>121</v>
      </c>
      <c r="AD124" s="80">
        <f>[1]节奏总纲!AD124</f>
        <v>69.300028460644711</v>
      </c>
      <c r="AE124" s="80">
        <f>[1]节奏总纲!AE124</f>
        <v>71.347047554766846</v>
      </c>
      <c r="AF124" s="80">
        <f>[1]节奏总纲!AF124</f>
        <v>74.264655600481987</v>
      </c>
      <c r="AG124" s="80">
        <f>[1]节奏总纲!AG124</f>
        <v>78.733907805351805</v>
      </c>
      <c r="AH124" s="80">
        <f>[1]节奏总纲!AH124</f>
        <v>87.705853024417735</v>
      </c>
      <c r="AZ124" s="80">
        <f>[1]节奏总纲!AZ124</f>
        <v>121</v>
      </c>
      <c r="BA124" s="80">
        <f>[1]节奏总纲!BA124</f>
        <v>39.304328901071102</v>
      </c>
      <c r="BB124" s="80">
        <f>[1]节奏总纲!BB124</f>
        <v>40.810008476634607</v>
      </c>
      <c r="BC124" s="80">
        <f>[1]节奏总纲!BC124</f>
        <v>42.745694652888645</v>
      </c>
      <c r="BD124" s="80">
        <f>[1]节奏总纲!BD124</f>
        <v>45.478697145114126</v>
      </c>
      <c r="BE124" s="80">
        <f>[1]节奏总纲!BE124</f>
        <v>50.179546324595002</v>
      </c>
      <c r="BI124" s="93">
        <f>[1]节奏总纲!BI124</f>
        <v>121</v>
      </c>
      <c r="BJ124" s="93">
        <f>[1]节奏总纲!BJ124</f>
        <v>3.4999999999999978</v>
      </c>
      <c r="BK124" s="93">
        <f>[1]节奏总纲!BK124</f>
        <v>3.5699999999999976</v>
      </c>
      <c r="BL124" s="93">
        <f>[1]节奏总纲!BL124</f>
        <v>3.7099999999999977</v>
      </c>
      <c r="BM124" s="93">
        <f>[1]节奏总纲!BM124</f>
        <v>3.9899999999999971</v>
      </c>
      <c r="BN124" s="93">
        <f>[1]节奏总纲!BN124</f>
        <v>4.8999999999999968</v>
      </c>
      <c r="BO124" s="93"/>
      <c r="BP124" s="93"/>
      <c r="BQ124" s="93"/>
      <c r="BR124" s="93"/>
      <c r="BS124" s="93"/>
      <c r="BT124" s="93"/>
      <c r="BU124" s="93"/>
      <c r="BV124" s="93"/>
      <c r="BW124" s="93">
        <f>[1]节奏总纲!BW124</f>
        <v>121</v>
      </c>
      <c r="BX124" s="93">
        <f>[1]节奏总纲!BX124</f>
        <v>63.664443944555515</v>
      </c>
      <c r="BY124" s="93">
        <f>[1]节奏总纲!BY124</f>
        <v>64.08992124447893</v>
      </c>
      <c r="BZ124" s="93">
        <f>[1]节奏总纲!BZ124</f>
        <v>64.496059142122775</v>
      </c>
      <c r="CA124" s="93">
        <f>[1]节奏总纲!CA124</f>
        <v>64.961730296812547</v>
      </c>
      <c r="CB124" s="93">
        <f>[1]节奏总纲!CB124</f>
        <v>65.446984207646778</v>
      </c>
      <c r="CC124" s="93">
        <f>[1]节奏总纲!CC124</f>
        <v>65.446984207646778</v>
      </c>
    </row>
    <row r="125" spans="6:81" x14ac:dyDescent="0.15">
      <c r="F125" s="14">
        <v>123</v>
      </c>
      <c r="G125" s="80">
        <f>[1]节奏总纲!G125</f>
        <v>5041.7675170607781</v>
      </c>
      <c r="N125" s="73">
        <f>[1]节奏总纲!$N125</f>
        <v>132</v>
      </c>
      <c r="O125" s="93">
        <f>[1]节奏总纲!O125</f>
        <v>122</v>
      </c>
      <c r="P125" s="93">
        <f>[1]节奏总纲!P125</f>
        <v>4704.0684620678521</v>
      </c>
      <c r="Q125" s="93">
        <f>[1]节奏总纲!Q125</f>
        <v>3986.6980216025049</v>
      </c>
      <c r="R125" s="93">
        <f>[1]节奏总纲!R125</f>
        <v>3179.9502803578685</v>
      </c>
      <c r="S125" s="93">
        <f>[1]节奏总纲!S125</f>
        <v>2267.3609987167047</v>
      </c>
      <c r="T125" s="93">
        <f>[1]节奏总纲!T125</f>
        <v>1221.1761727528144</v>
      </c>
      <c r="U125" s="93"/>
      <c r="V125" s="93">
        <f>[1]节奏总纲!V125</f>
        <v>122</v>
      </c>
      <c r="W125" s="93">
        <f>[1]节奏总纲!W125</f>
        <v>315.08435951919455</v>
      </c>
      <c r="X125" s="93">
        <f>[1]节奏总纲!X125</f>
        <v>255.18373761563635</v>
      </c>
      <c r="Y125" s="93">
        <f>[1]节奏总纲!Y125</f>
        <v>204.65795724013378</v>
      </c>
      <c r="Z125" s="93">
        <f>[1]节奏总纲!Z125</f>
        <v>148.79837241646737</v>
      </c>
      <c r="AA125" s="93">
        <f>[1]节奏总纲!AA125</f>
        <v>81.357001320928021</v>
      </c>
      <c r="AC125" s="80">
        <f>[1]节奏总纲!AC125</f>
        <v>122</v>
      </c>
      <c r="AD125" s="80">
        <f>[1]节奏总纲!AD125</f>
        <v>69.416690383870588</v>
      </c>
      <c r="AE125" s="80">
        <f>[1]节奏总纲!AE125</f>
        <v>71.46402760314237</v>
      </c>
      <c r="AF125" s="80">
        <f>[1]节奏总纲!AF125</f>
        <v>74.379882962663856</v>
      </c>
      <c r="AG125" s="80">
        <f>[1]节奏总纲!AG125</f>
        <v>78.859749683945964</v>
      </c>
      <c r="AH125" s="80">
        <f>[1]节奏总纲!AH125</f>
        <v>87.840291752874009</v>
      </c>
      <c r="AZ125" s="80">
        <f>[1]节奏总纲!AZ125</f>
        <v>122</v>
      </c>
      <c r="BA125" s="80">
        <f>[1]节奏总纲!BA125</f>
        <v>39.358361607784026</v>
      </c>
      <c r="BB125" s="80">
        <f>[1]节奏总纲!BB125</f>
        <v>40.8682824677594</v>
      </c>
      <c r="BC125" s="80">
        <f>[1]节奏总纲!BC125</f>
        <v>42.803549244433754</v>
      </c>
      <c r="BD125" s="80">
        <f>[1]节奏总纲!BD125</f>
        <v>45.534489353169384</v>
      </c>
      <c r="BE125" s="80">
        <f>[1]节奏总纲!BE125</f>
        <v>50.233062367693357</v>
      </c>
      <c r="BI125" s="93">
        <f>[1]节奏总纲!BI125</f>
        <v>122</v>
      </c>
      <c r="BJ125" s="93">
        <f>[1]节奏总纲!BJ125</f>
        <v>3.4999999999999978</v>
      </c>
      <c r="BK125" s="93">
        <f>[1]节奏总纲!BK125</f>
        <v>3.5699999999999976</v>
      </c>
      <c r="BL125" s="93">
        <f>[1]节奏总纲!BL125</f>
        <v>3.7099999999999977</v>
      </c>
      <c r="BM125" s="93">
        <f>[1]节奏总纲!BM125</f>
        <v>3.9899999999999971</v>
      </c>
      <c r="BN125" s="93">
        <f>[1]节奏总纲!BN125</f>
        <v>4.8999999999999968</v>
      </c>
      <c r="BO125" s="93"/>
      <c r="BP125" s="93"/>
      <c r="BQ125" s="93"/>
      <c r="BR125" s="93"/>
      <c r="BS125" s="93"/>
      <c r="BT125" s="93"/>
      <c r="BU125" s="93"/>
      <c r="BV125" s="93"/>
      <c r="BW125" s="93">
        <f>[1]节奏总纲!BW125</f>
        <v>122</v>
      </c>
      <c r="BX125" s="93">
        <f>[1]节奏总纲!BX125</f>
        <v>64.144650363204718</v>
      </c>
      <c r="BY125" s="93">
        <f>[1]节奏总纲!BY125</f>
        <v>64.529926517844856</v>
      </c>
      <c r="BZ125" s="93">
        <f>[1]节奏总纲!BZ125</f>
        <v>64.966572826437002</v>
      </c>
      <c r="CA125" s="93">
        <f>[1]节奏总纲!CA125</f>
        <v>65.410393731710073</v>
      </c>
      <c r="CB125" s="93">
        <f>[1]节奏总纲!CB125</f>
        <v>65.931924820772295</v>
      </c>
      <c r="CC125" s="93">
        <f>[1]节奏总纲!CC125</f>
        <v>65.931924820772295</v>
      </c>
    </row>
    <row r="126" spans="6:81" x14ac:dyDescent="0.15">
      <c r="F126" s="14">
        <v>124</v>
      </c>
      <c r="G126" s="80">
        <f>[1]节奏总纲!G126</f>
        <v>5403.704402525771</v>
      </c>
      <c r="N126" s="73">
        <f>[1]节奏总纲!$N126</f>
        <v>133</v>
      </c>
      <c r="O126" s="93">
        <f>[1]节奏总纲!O126</f>
        <v>123</v>
      </c>
      <c r="P126" s="93">
        <f>[1]节奏总纲!P126</f>
        <v>5041.7675170607781</v>
      </c>
      <c r="Q126" s="93">
        <f>[1]节奏总纲!Q126</f>
        <v>4270.8812637021847</v>
      </c>
      <c r="R126" s="93">
        <f>[1]节奏总纲!R126</f>
        <v>3414.7891393052651</v>
      </c>
      <c r="S126" s="93">
        <f>[1]节奏总纲!S126</f>
        <v>2441.7280085125349</v>
      </c>
      <c r="T126" s="93">
        <f>[1]节奏总纲!T126</f>
        <v>1313.3804381943328</v>
      </c>
      <c r="U126" s="93"/>
      <c r="V126" s="93">
        <f>[1]节奏总纲!V126</f>
        <v>123</v>
      </c>
      <c r="W126" s="93">
        <f>[1]节奏总纲!W126</f>
        <v>337.69905499292599</v>
      </c>
      <c r="X126" s="93">
        <f>[1]节奏总纲!X126</f>
        <v>284.18324209967977</v>
      </c>
      <c r="Y126" s="93">
        <f>[1]节奏总纲!Y126</f>
        <v>234.8388589473966</v>
      </c>
      <c r="Z126" s="93">
        <f>[1]节奏总纲!Z126</f>
        <v>174.3670097958302</v>
      </c>
      <c r="AA126" s="93">
        <f>[1]节奏总纲!AA126</f>
        <v>92.204265441518373</v>
      </c>
      <c r="AC126" s="80">
        <f>[1]节奏总纲!AC126</f>
        <v>123</v>
      </c>
      <c r="AD126" s="80">
        <f>[1]节奏总纲!AD126</f>
        <v>69.533352307096465</v>
      </c>
      <c r="AE126" s="80">
        <f>[1]节奏总纲!AE126</f>
        <v>71.581007651517908</v>
      </c>
      <c r="AF126" s="80">
        <f>[1]节奏总纲!AF126</f>
        <v>74.495110324845726</v>
      </c>
      <c r="AG126" s="80">
        <f>[1]节奏总纲!AG126</f>
        <v>78.985591562540122</v>
      </c>
      <c r="AH126" s="80">
        <f>[1]节奏总纲!AH126</f>
        <v>87.974730481330297</v>
      </c>
      <c r="AZ126" s="80">
        <f>[1]节奏总纲!AZ126</f>
        <v>123</v>
      </c>
      <c r="BA126" s="80">
        <f>[1]节奏总纲!BA126</f>
        <v>39.41239431449695</v>
      </c>
      <c r="BB126" s="80">
        <f>[1]节奏总纲!BB126</f>
        <v>40.926556458884193</v>
      </c>
      <c r="BC126" s="80">
        <f>[1]节奏总纲!BC126</f>
        <v>42.861403835978855</v>
      </c>
      <c r="BD126" s="80">
        <f>[1]节奏总纲!BD126</f>
        <v>45.590281561224643</v>
      </c>
      <c r="BE126" s="80">
        <f>[1]节奏总纲!BE126</f>
        <v>50.286578410791719</v>
      </c>
      <c r="BI126" s="93">
        <f>[1]节奏总纲!BI126</f>
        <v>123</v>
      </c>
      <c r="BJ126" s="93">
        <f>[1]节奏总纲!BJ126</f>
        <v>3.4999999999999978</v>
      </c>
      <c r="BK126" s="93">
        <f>[1]节奏总纲!BK126</f>
        <v>3.5699999999999976</v>
      </c>
      <c r="BL126" s="93">
        <f>[1]节奏总纲!BL126</f>
        <v>3.7099999999999977</v>
      </c>
      <c r="BM126" s="93">
        <f>[1]节奏总纲!BM126</f>
        <v>3.9899999999999971</v>
      </c>
      <c r="BN126" s="93">
        <f>[1]节奏总纲!BN126</f>
        <v>4.8999999999999968</v>
      </c>
      <c r="BO126" s="93"/>
      <c r="BP126" s="93"/>
      <c r="BQ126" s="93"/>
      <c r="BR126" s="93"/>
      <c r="BS126" s="93"/>
      <c r="BT126" s="93"/>
      <c r="BU126" s="93"/>
      <c r="BV126" s="93"/>
      <c r="BW126" s="93">
        <f>[1]节奏总纲!BW126</f>
        <v>123</v>
      </c>
      <c r="BX126" s="93">
        <f>[1]节奏总纲!BX126</f>
        <v>64.610477430073331</v>
      </c>
      <c r="BY126" s="93">
        <f>[1]节奏总纲!BY126</f>
        <v>65.01722816173536</v>
      </c>
      <c r="BZ126" s="93">
        <f>[1]节奏总纲!BZ126</f>
        <v>65.437708691123376</v>
      </c>
      <c r="CA126" s="93">
        <f>[1]节奏总纲!CA126</f>
        <v>65.930064093611065</v>
      </c>
      <c r="CB126" s="93">
        <f>[1]节奏总纲!CB126</f>
        <v>66.416167338833802</v>
      </c>
      <c r="CC126" s="93">
        <f>[1]节奏总纲!CC126</f>
        <v>66.416167338833802</v>
      </c>
    </row>
    <row r="127" spans="6:81" x14ac:dyDescent="0.15">
      <c r="F127" s="14">
        <v>125</v>
      </c>
      <c r="G127" s="80">
        <f>[1]节奏总纲!G127</f>
        <v>5791.6187514801986</v>
      </c>
      <c r="N127" s="73">
        <f>[1]节奏总纲!$N127</f>
        <v>134</v>
      </c>
      <c r="O127" s="93">
        <f>[1]节奏总纲!O127</f>
        <v>124</v>
      </c>
      <c r="P127" s="93">
        <f>[1]节奏总纲!P127</f>
        <v>5403.704402525771</v>
      </c>
      <c r="Q127" s="93">
        <f>[1]节奏总纲!Q127</f>
        <v>4591.5276308261473</v>
      </c>
      <c r="R127" s="93">
        <f>[1]节奏总纲!R127</f>
        <v>3670.1960301955037</v>
      </c>
      <c r="S127" s="93">
        <f>[1]节奏总纲!S127</f>
        <v>2624.0388578665143</v>
      </c>
      <c r="T127" s="93">
        <f>[1]节奏总纲!T127</f>
        <v>1415.7705534617521</v>
      </c>
      <c r="U127" s="93"/>
      <c r="V127" s="93">
        <f>[1]节奏总纲!V127</f>
        <v>124</v>
      </c>
      <c r="W127" s="93">
        <f>[1]节奏总纲!W127</f>
        <v>361.93688546499288</v>
      </c>
      <c r="X127" s="93">
        <f>[1]节奏总纲!X127</f>
        <v>320.64636712396259</v>
      </c>
      <c r="Y127" s="93">
        <f>[1]节奏总纲!Y127</f>
        <v>255.40689089023863</v>
      </c>
      <c r="Z127" s="93">
        <f>[1]节奏总纲!Z127</f>
        <v>182.31084935397939</v>
      </c>
      <c r="AA127" s="93">
        <f>[1]节奏总纲!AA127</f>
        <v>102.39011526741933</v>
      </c>
      <c r="AC127" s="80">
        <f>[1]节奏总纲!AC127</f>
        <v>124</v>
      </c>
      <c r="AD127" s="80">
        <f>[1]节奏总纲!AD127</f>
        <v>69.650014230322356</v>
      </c>
      <c r="AE127" s="80">
        <f>[1]节奏总纲!AE127</f>
        <v>71.697987699893432</v>
      </c>
      <c r="AF127" s="80">
        <f>[1]节奏总纲!AF127</f>
        <v>74.610337687027609</v>
      </c>
      <c r="AG127" s="80">
        <f>[1]节奏总纲!AG127</f>
        <v>79.104601412347151</v>
      </c>
      <c r="AH127" s="80">
        <f>[1]节奏总纲!AH127</f>
        <v>88.109271506528316</v>
      </c>
      <c r="AZ127" s="80">
        <f>[1]节奏总纲!AZ127</f>
        <v>124</v>
      </c>
      <c r="BA127" s="80">
        <f>[1]节奏总纲!BA127</f>
        <v>39.466427021209874</v>
      </c>
      <c r="BB127" s="80">
        <f>[1]节奏总纲!BB127</f>
        <v>40.984830450008978</v>
      </c>
      <c r="BC127" s="80">
        <f>[1]节奏总纲!BC127</f>
        <v>42.919258427523964</v>
      </c>
      <c r="BD127" s="80">
        <f>[1]节奏总纲!BD127</f>
        <v>45.646073769279901</v>
      </c>
      <c r="BE127" s="80">
        <f>[1]节奏总纲!BE127</f>
        <v>50.340094453890082</v>
      </c>
      <c r="BI127" s="93">
        <f>[1]节奏总纲!BI127</f>
        <v>124</v>
      </c>
      <c r="BJ127" s="93">
        <f>[1]节奏总纲!BJ127</f>
        <v>3.4999999999999978</v>
      </c>
      <c r="BK127" s="93">
        <f>[1]节奏总纲!BK127</f>
        <v>3.5699999999999976</v>
      </c>
      <c r="BL127" s="93">
        <f>[1]节奏总纲!BL127</f>
        <v>3.7099999999999977</v>
      </c>
      <c r="BM127" s="93">
        <f>[1]节奏总纲!BM127</f>
        <v>3.9899999999999971</v>
      </c>
      <c r="BN127" s="93">
        <f>[1]节奏总纲!BN127</f>
        <v>4.8999999999999968</v>
      </c>
      <c r="BO127" s="93"/>
      <c r="BP127" s="93"/>
      <c r="BQ127" s="93"/>
      <c r="BR127" s="93"/>
      <c r="BS127" s="93"/>
      <c r="BT127" s="93"/>
      <c r="BU127" s="93"/>
      <c r="BV127" s="93"/>
      <c r="BW127" s="93">
        <f>[1]节奏总纲!BW127</f>
        <v>124</v>
      </c>
      <c r="BX127" s="93">
        <f>[1]节奏总纲!BX127</f>
        <v>65.094839190509248</v>
      </c>
      <c r="BY127" s="93">
        <f>[1]节奏总纲!BY127</f>
        <v>65.495043356939604</v>
      </c>
      <c r="BZ127" s="93">
        <f>[1]节奏总纲!BZ127</f>
        <v>65.945172389202313</v>
      </c>
      <c r="CA127" s="93">
        <f>[1]节奏总纲!CA127</f>
        <v>66.409155912065103</v>
      </c>
      <c r="CB127" s="93">
        <f>[1]节奏总纲!CB127</f>
        <v>66.943644127984214</v>
      </c>
      <c r="CC127" s="93">
        <f>[1]节奏总纲!CC127</f>
        <v>66.943644127984214</v>
      </c>
    </row>
    <row r="128" spans="6:81" x14ac:dyDescent="0.15">
      <c r="F128" s="14">
        <v>126</v>
      </c>
      <c r="G128" s="80">
        <f>[1]节奏总纲!G128</f>
        <v>6207.3750564265865</v>
      </c>
      <c r="N128" s="73">
        <f>[1]节奏总纲!$N128</f>
        <v>135</v>
      </c>
      <c r="O128" s="93">
        <f>[1]节奏总纲!O128</f>
        <v>125</v>
      </c>
      <c r="P128" s="93">
        <f>[1]节奏总纲!P128</f>
        <v>5791.6187514801986</v>
      </c>
      <c r="Q128" s="93">
        <f>[1]节奏总纲!Q128</f>
        <v>4918.821805632133</v>
      </c>
      <c r="R128" s="93">
        <f>[1]节奏总纲!R128</f>
        <v>3940.0382366319791</v>
      </c>
      <c r="S128" s="93">
        <f>[1]节奏总纲!S128</f>
        <v>2819.9391700957085</v>
      </c>
      <c r="T128" s="93">
        <f>[1]节奏总纲!T128</f>
        <v>1508.7166847605918</v>
      </c>
      <c r="U128" s="93"/>
      <c r="V128" s="93">
        <f>[1]节奏总纲!V128</f>
        <v>125</v>
      </c>
      <c r="W128" s="93">
        <f>[1]节奏总纲!W128</f>
        <v>387.91434895442762</v>
      </c>
      <c r="X128" s="93">
        <f>[1]节奏总纲!X128</f>
        <v>327.29417480598568</v>
      </c>
      <c r="Y128" s="93">
        <f>[1]节奏总纲!Y128</f>
        <v>269.84220643647541</v>
      </c>
      <c r="Z128" s="93">
        <f>[1]节奏总纲!Z128</f>
        <v>195.90031222919424</v>
      </c>
      <c r="AA128" s="93">
        <f>[1]节奏总纲!AA128</f>
        <v>92.946131298839646</v>
      </c>
      <c r="AC128" s="80">
        <f>[1]节奏总纲!AC128</f>
        <v>125</v>
      </c>
      <c r="AD128" s="80">
        <f>[1]节奏总纲!AD128</f>
        <v>69.766676153548232</v>
      </c>
      <c r="AE128" s="80">
        <f>[1]节奏总纲!AE128</f>
        <v>71.814967748268955</v>
      </c>
      <c r="AF128" s="80">
        <f>[1]节奏总纲!AF128</f>
        <v>74.725565049209479</v>
      </c>
      <c r="AG128" s="80">
        <f>[1]节奏总纲!AG128</f>
        <v>79.222727875098187</v>
      </c>
      <c r="AH128" s="80">
        <f>[1]节奏总纲!AH128</f>
        <v>88.243836210467165</v>
      </c>
      <c r="AZ128" s="80">
        <f>[1]节奏总纲!AZ128</f>
        <v>125</v>
      </c>
      <c r="BA128" s="80">
        <f>[1]节奏总纲!BA128</f>
        <v>39.520459727922798</v>
      </c>
      <c r="BB128" s="80">
        <f>[1]节奏总纲!BB128</f>
        <v>41.037193447861313</v>
      </c>
      <c r="BC128" s="80">
        <f>[1]节奏总纲!BC128</f>
        <v>42.977113019069073</v>
      </c>
      <c r="BD128" s="80">
        <f>[1]节奏总纲!BD128</f>
        <v>45.701865977335167</v>
      </c>
      <c r="BE128" s="80">
        <f>[1]节奏总纲!BE128</f>
        <v>50.393610496988437</v>
      </c>
      <c r="BI128" s="93">
        <f>[1]节奏总纲!BI128</f>
        <v>125</v>
      </c>
      <c r="BJ128" s="93">
        <f>[1]节奏总纲!BJ128</f>
        <v>3.4999999999999978</v>
      </c>
      <c r="BK128" s="93">
        <f>[1]节奏总纲!BK128</f>
        <v>3.5699999999999976</v>
      </c>
      <c r="BL128" s="93">
        <f>[1]节奏总纲!BL128</f>
        <v>3.7099999999999977</v>
      </c>
      <c r="BM128" s="93">
        <f>[1]节奏总纲!BM128</f>
        <v>3.9899999999999971</v>
      </c>
      <c r="BN128" s="93">
        <f>[1]节奏总纲!BN128</f>
        <v>4.8999999999999968</v>
      </c>
      <c r="BO128" s="93"/>
      <c r="BP128" s="93"/>
      <c r="BQ128" s="93"/>
      <c r="BR128" s="93"/>
      <c r="BS128" s="93"/>
      <c r="BT128" s="93"/>
      <c r="BU128" s="93"/>
      <c r="BV128" s="93"/>
      <c r="BW128" s="93">
        <f>[1]节奏总纲!BW128</f>
        <v>125</v>
      </c>
      <c r="BX128" s="93">
        <f>[1]节奏总纲!BX128</f>
        <v>65.557283526381681</v>
      </c>
      <c r="BY128" s="93">
        <f>[1]节奏总纲!BY128</f>
        <v>65.98276486592421</v>
      </c>
      <c r="BZ128" s="93">
        <f>[1]节奏总纲!BZ128</f>
        <v>66.4159903320772</v>
      </c>
      <c r="CA128" s="93">
        <f>[1]节奏总纲!CA128</f>
        <v>66.913759639770348</v>
      </c>
      <c r="CB128" s="93">
        <f>[1]节奏总纲!CB128</f>
        <v>67.365148137773829</v>
      </c>
      <c r="CC128" s="93">
        <f>[1]节奏总纲!CC128</f>
        <v>67.365148137773829</v>
      </c>
    </row>
    <row r="129" spans="6:81" x14ac:dyDescent="0.15">
      <c r="F129" s="14">
        <v>127</v>
      </c>
      <c r="G129" s="80">
        <f>[1]节奏总纲!G129</f>
        <v>6652.971630950271</v>
      </c>
      <c r="N129" s="73">
        <f>[1]节奏总纲!$N129</f>
        <v>136</v>
      </c>
      <c r="O129" s="93">
        <f>[1]节奏总纲!O129</f>
        <v>126</v>
      </c>
      <c r="P129" s="93">
        <f>[1]节奏总纲!P129</f>
        <v>6207.3750564265865</v>
      </c>
      <c r="Q129" s="93">
        <f>[1]节奏总纲!Q129</f>
        <v>5281.855435513382</v>
      </c>
      <c r="R129" s="93">
        <f>[1]节奏总纲!R129</f>
        <v>4229.7053634490758</v>
      </c>
      <c r="S129" s="93">
        <f>[1]节奏总纲!S129</f>
        <v>3005.6110023217534</v>
      </c>
      <c r="T129" s="93">
        <f>[1]节奏总纲!T129</f>
        <v>1607.710139614486</v>
      </c>
      <c r="U129" s="93"/>
      <c r="V129" s="93">
        <f>[1]节奏总纲!V129</f>
        <v>126</v>
      </c>
      <c r="W129" s="93">
        <f>[1]节奏总纲!W129</f>
        <v>415.7563049463879</v>
      </c>
      <c r="X129" s="93">
        <f>[1]节奏总纲!X129</f>
        <v>363.033629881249</v>
      </c>
      <c r="Y129" s="93">
        <f>[1]节奏总纲!Y129</f>
        <v>289.66712681709669</v>
      </c>
      <c r="Z129" s="93">
        <f>[1]节奏总纲!Z129</f>
        <v>185.6718322260449</v>
      </c>
      <c r="AA129" s="93">
        <f>[1]节奏总纲!AA129</f>
        <v>98.993454853894264</v>
      </c>
      <c r="AC129" s="80">
        <f>[1]节奏总纲!AC129</f>
        <v>126</v>
      </c>
      <c r="AD129" s="80">
        <f>[1]节奏总纲!AD129</f>
        <v>69.883338076774123</v>
      </c>
      <c r="AE129" s="80">
        <f>[1]节奏总纲!AE129</f>
        <v>71.931947796644479</v>
      </c>
      <c r="AF129" s="80">
        <f>[1]节奏总纲!AF129</f>
        <v>74.840792411391348</v>
      </c>
      <c r="AG129" s="80">
        <f>[1]节奏总纲!AG129</f>
        <v>79.340854337849223</v>
      </c>
      <c r="AH129" s="80">
        <f>[1]节奏总纲!AH129</f>
        <v>88.378400914406001</v>
      </c>
      <c r="AZ129" s="80">
        <f>[1]节奏总纲!AZ129</f>
        <v>126</v>
      </c>
      <c r="BA129" s="80">
        <f>[1]节奏总纲!BA129</f>
        <v>39.574492434635722</v>
      </c>
      <c r="BB129" s="80">
        <f>[1]节奏总纲!BB129</f>
        <v>41.087476216725996</v>
      </c>
      <c r="BC129" s="80">
        <f>[1]节奏总纲!BC129</f>
        <v>43.030177309109042</v>
      </c>
      <c r="BD129" s="80">
        <f>[1]节奏总纲!BD129</f>
        <v>45.757658185390426</v>
      </c>
      <c r="BE129" s="80">
        <f>[1]节奏总纲!BE129</f>
        <v>50.447126540086799</v>
      </c>
      <c r="BI129" s="93">
        <f>[1]节奏总纲!BI129</f>
        <v>126</v>
      </c>
      <c r="BJ129" s="93">
        <f>[1]节奏总纲!BJ129</f>
        <v>3.4999999999999978</v>
      </c>
      <c r="BK129" s="93">
        <f>[1]节奏总纲!BK129</f>
        <v>3.5699999999999976</v>
      </c>
      <c r="BL129" s="93">
        <f>[1]节奏总纲!BL129</f>
        <v>3.7099999999999977</v>
      </c>
      <c r="BM129" s="93">
        <f>[1]节奏总纲!BM129</f>
        <v>3.9899999999999971</v>
      </c>
      <c r="BN129" s="93">
        <f>[1]节奏总纲!BN129</f>
        <v>4.8999999999999968</v>
      </c>
      <c r="BO129" s="93"/>
      <c r="BP129" s="93"/>
      <c r="BQ129" s="93"/>
      <c r="BR129" s="93"/>
      <c r="BS129" s="93"/>
      <c r="BT129" s="93"/>
      <c r="BU129" s="93"/>
      <c r="BV129" s="93"/>
      <c r="BW129" s="93">
        <f>[1]节奏总纲!BW129</f>
        <v>126</v>
      </c>
      <c r="BX129" s="93">
        <f>[1]节奏总纲!BX129</f>
        <v>66.045736622847244</v>
      </c>
      <c r="BY129" s="93">
        <f>[1]节奏总纲!BY129</f>
        <v>66.452658556651528</v>
      </c>
      <c r="BZ129" s="93">
        <f>[1]节奏总纲!BZ129</f>
        <v>66.913410372989176</v>
      </c>
      <c r="CA129" s="93">
        <f>[1]节奏总纲!CA129</f>
        <v>67.338827640894579</v>
      </c>
      <c r="CB129" s="93">
        <f>[1]节奏总纲!CB129</f>
        <v>67.805932436822431</v>
      </c>
      <c r="CC129" s="93">
        <f>[1]节奏总纲!CC129</f>
        <v>67.805932436822431</v>
      </c>
    </row>
    <row r="130" spans="6:81" x14ac:dyDescent="0.15">
      <c r="F130" s="14">
        <v>128</v>
      </c>
      <c r="G130" s="80">
        <f>[1]节奏总纲!G130</f>
        <v>7130.5502145218443</v>
      </c>
      <c r="N130" s="73">
        <f>[1]节奏总纲!$N130</f>
        <v>137</v>
      </c>
      <c r="O130" s="93">
        <f>[1]节奏总纲!O130</f>
        <v>127</v>
      </c>
      <c r="P130" s="93">
        <f>[1]节奏总纲!P130</f>
        <v>6652.971630950271</v>
      </c>
      <c r="Q130" s="93">
        <f>[1]节奏总纲!Q130</f>
        <v>5658.3523721232059</v>
      </c>
      <c r="R130" s="93">
        <f>[1]节奏总纲!R130</f>
        <v>4507.3882799688081</v>
      </c>
      <c r="S130" s="93">
        <f>[1]节奏总纲!S130</f>
        <v>3196.752868671605</v>
      </c>
      <c r="T130" s="93">
        <f>[1]节奏总纲!T130</f>
        <v>1713.1401949696949</v>
      </c>
      <c r="U130" s="93"/>
      <c r="V130" s="93">
        <f>[1]节奏总纲!V130</f>
        <v>127</v>
      </c>
      <c r="W130" s="93">
        <f>[1]节奏总纲!W130</f>
        <v>445.59657452368447</v>
      </c>
      <c r="X130" s="93">
        <f>[1]节奏总纲!X130</f>
        <v>376.49693660982393</v>
      </c>
      <c r="Y130" s="93">
        <f>[1]节奏总纲!Y130</f>
        <v>277.68291651973232</v>
      </c>
      <c r="Z130" s="93">
        <f>[1]节奏总纲!Z130</f>
        <v>191.14186634985163</v>
      </c>
      <c r="AA130" s="93">
        <f>[1]节奏总纲!AA130</f>
        <v>105.43005535520888</v>
      </c>
      <c r="AC130" s="80">
        <f>[1]节奏总纲!AC130</f>
        <v>127</v>
      </c>
      <c r="AD130" s="80">
        <f>[1]节奏总纲!AD130</f>
        <v>70</v>
      </c>
      <c r="AE130" s="80">
        <f>[1]节奏总纲!AE130</f>
        <v>72.047345051940553</v>
      </c>
      <c r="AF130" s="80">
        <f>[1]节奏总纲!AF130</f>
        <v>74.956019773573217</v>
      </c>
      <c r="AG130" s="80">
        <f>[1]节奏总纲!AG130</f>
        <v>79.458980800600258</v>
      </c>
      <c r="AH130" s="80">
        <f>[1]节奏总纲!AH130</f>
        <v>88.51296561834485</v>
      </c>
      <c r="AZ130" s="80">
        <f>[1]节奏总纲!AZ130</f>
        <v>127</v>
      </c>
      <c r="BA130" s="80">
        <f>[1]节奏总纲!BA130</f>
        <v>39.628525141348646</v>
      </c>
      <c r="BB130" s="80">
        <f>[1]节奏总纲!BB130</f>
        <v>41.137758985590679</v>
      </c>
      <c r="BC130" s="80">
        <f>[1]节奏总纲!BC130</f>
        <v>43.080106253688569</v>
      </c>
      <c r="BD130" s="80">
        <f>[1]节奏总纲!BD130</f>
        <v>45.813450393445684</v>
      </c>
      <c r="BE130" s="80">
        <f>[1]节奏总纲!BE130</f>
        <v>50.500642583185162</v>
      </c>
      <c r="BI130" s="93">
        <f>[1]节奏总纲!BI130</f>
        <v>127</v>
      </c>
      <c r="BJ130" s="93">
        <f>[1]节奏总纲!BJ130</f>
        <v>3.4999999999999978</v>
      </c>
      <c r="BK130" s="93">
        <f>[1]节奏总纲!BK130</f>
        <v>3.5699999999999976</v>
      </c>
      <c r="BL130" s="93">
        <f>[1]节奏总纲!BL130</f>
        <v>3.7099999999999977</v>
      </c>
      <c r="BM130" s="93">
        <f>[1]节奏总纲!BM130</f>
        <v>3.9899999999999971</v>
      </c>
      <c r="BN130" s="93">
        <f>[1]节奏总纲!BN130</f>
        <v>4.8999999999999968</v>
      </c>
      <c r="BO130" s="93"/>
      <c r="BP130" s="93"/>
      <c r="BQ130" s="93"/>
      <c r="BR130" s="93"/>
      <c r="BS130" s="93"/>
      <c r="BT130" s="93"/>
      <c r="BU130" s="93"/>
      <c r="BV130" s="93"/>
      <c r="BW130" s="93">
        <f>[1]节奏总纲!BW130</f>
        <v>127</v>
      </c>
      <c r="BX130" s="93">
        <f>[1]节奏总纲!BX130</f>
        <v>66.504847055084383</v>
      </c>
      <c r="BY130" s="93">
        <f>[1]节奏总纲!BY130</f>
        <v>66.937552520119667</v>
      </c>
      <c r="BZ130" s="93">
        <f>[1]节奏总纲!BZ130</f>
        <v>67.337301530636509</v>
      </c>
      <c r="CA130" s="93">
        <f>[1]节奏总纲!CA130</f>
        <v>67.764372611025223</v>
      </c>
      <c r="CB130" s="93">
        <f>[1]节奏总纲!CB130</f>
        <v>68.238025698473677</v>
      </c>
      <c r="CC130" s="93">
        <f>[1]节奏总纲!CC130</f>
        <v>68.238025698473677</v>
      </c>
    </row>
    <row r="131" spans="6:81" x14ac:dyDescent="0.15">
      <c r="F131" s="14">
        <v>129</v>
      </c>
      <c r="G131" s="80">
        <f>[1]节奏总纲!G131</f>
        <v>7642.4062666695281</v>
      </c>
      <c r="N131" s="73">
        <f>[1]节奏总纲!$N131</f>
        <v>138</v>
      </c>
      <c r="O131" s="93">
        <f>[1]节奏总纲!O131</f>
        <v>128</v>
      </c>
      <c r="P131" s="93">
        <f>[1]节奏总纲!P131</f>
        <v>7130.5502145218443</v>
      </c>
      <c r="Q131" s="93">
        <f>[1]节奏总纲!Q131</f>
        <v>6033.1585365069323</v>
      </c>
      <c r="R131" s="93">
        <f>[1]节奏总纲!R131</f>
        <v>4796.0080742873924</v>
      </c>
      <c r="S131" s="93">
        <f>[1]节奏总纲!S131</f>
        <v>3409.1160575628937</v>
      </c>
      <c r="T131" s="93">
        <f>[1]节奏总纲!T131</f>
        <v>1828.9861300248531</v>
      </c>
      <c r="U131" s="93"/>
      <c r="V131" s="93">
        <f>[1]节奏总纲!V131</f>
        <v>128</v>
      </c>
      <c r="W131" s="93">
        <f>[1]节奏总纲!W131</f>
        <v>477.57858357157329</v>
      </c>
      <c r="X131" s="93">
        <f>[1]节奏总纲!X131</f>
        <v>374.80616438372635</v>
      </c>
      <c r="Y131" s="93">
        <f>[1]节奏总纲!Y131</f>
        <v>288.61979431858435</v>
      </c>
      <c r="Z131" s="93">
        <f>[1]节奏总纲!Z131</f>
        <v>212.3631888912887</v>
      </c>
      <c r="AA131" s="93">
        <f>[1]节奏总纲!AA131</f>
        <v>115.84593505515818</v>
      </c>
      <c r="AC131" s="80">
        <f>[1]节奏总纲!AC131</f>
        <v>128</v>
      </c>
      <c r="AD131" s="80">
        <f>[1]节奏总纲!AD131</f>
        <v>70.108849423225877</v>
      </c>
      <c r="AE131" s="80">
        <f>[1]节奏总纲!AE131</f>
        <v>72.160540850040434</v>
      </c>
      <c r="AF131" s="80">
        <f>[1]节奏总纲!AF131</f>
        <v>75.067682921736733</v>
      </c>
      <c r="AG131" s="80">
        <f>[1]节奏总纲!AG131</f>
        <v>79.577107263351294</v>
      </c>
      <c r="AH131" s="80">
        <f>[1]节奏总纲!AH131</f>
        <v>88.6475303222837</v>
      </c>
      <c r="AZ131" s="80">
        <f>[1]节奏总纲!AZ131</f>
        <v>128</v>
      </c>
      <c r="BA131" s="80">
        <f>[1]节奏总纲!BA131</f>
        <v>39.68255784806157</v>
      </c>
      <c r="BB131" s="80">
        <f>[1]节奏总纲!BB131</f>
        <v>41.188041754455355</v>
      </c>
      <c r="BC131" s="80">
        <f>[1]节奏总纲!BC131</f>
        <v>43.130035198268104</v>
      </c>
      <c r="BD131" s="80">
        <f>[1]节奏总纲!BD131</f>
        <v>45.869242601500943</v>
      </c>
      <c r="BE131" s="80">
        <f>[1]节奏总纲!BE131</f>
        <v>50.554158626283517</v>
      </c>
      <c r="BI131" s="93">
        <f>[1]节奏总纲!BI131</f>
        <v>128</v>
      </c>
      <c r="BJ131" s="93">
        <f>[1]节奏总纲!BJ131</f>
        <v>3.4999999999999978</v>
      </c>
      <c r="BK131" s="93">
        <f>[1]节奏总纲!BK131</f>
        <v>3.5699999999999976</v>
      </c>
      <c r="BL131" s="93">
        <f>[1]节奏总纲!BL131</f>
        <v>3.7099999999999977</v>
      </c>
      <c r="BM131" s="93">
        <f>[1]节奏总纲!BM131</f>
        <v>3.9899999999999971</v>
      </c>
      <c r="BN131" s="93">
        <f>[1]节奏总纲!BN131</f>
        <v>4.8999999999999968</v>
      </c>
      <c r="BO131" s="93"/>
      <c r="BP131" s="93"/>
      <c r="BQ131" s="93"/>
      <c r="BR131" s="93"/>
      <c r="BS131" s="93"/>
      <c r="BT131" s="93"/>
      <c r="BU131" s="93"/>
      <c r="BV131" s="93"/>
      <c r="BW131" s="93">
        <f>[1]节奏总纲!BW131</f>
        <v>128</v>
      </c>
      <c r="BX131" s="93">
        <f>[1]节奏总纲!BX131</f>
        <v>66.996909432729709</v>
      </c>
      <c r="BY131" s="93">
        <f>[1]节奏总纲!BY131</f>
        <v>67.363246626056906</v>
      </c>
      <c r="BZ131" s="93">
        <f>[1]节奏总纲!BZ131</f>
        <v>67.765676901237285</v>
      </c>
      <c r="CA131" s="93">
        <f>[1]节奏总纲!CA131</f>
        <v>68.20499535002773</v>
      </c>
      <c r="CB131" s="93">
        <f>[1]节奏总纲!CB131</f>
        <v>68.68388418186646</v>
      </c>
      <c r="CC131" s="93">
        <f>[1]节奏总纲!CC131</f>
        <v>68.68388418186646</v>
      </c>
    </row>
    <row r="132" spans="6:81" x14ac:dyDescent="0.15">
      <c r="F132" s="14">
        <v>130</v>
      </c>
      <c r="G132" s="80">
        <f>[1]节奏总纲!G132</f>
        <v>8191</v>
      </c>
      <c r="N132" s="73">
        <f>[1]节奏总纲!$N132</f>
        <v>139</v>
      </c>
      <c r="O132" s="93">
        <f>[1]节奏总纲!O132</f>
        <v>129</v>
      </c>
      <c r="P132" s="93">
        <f>[1]节奏总纲!P132</f>
        <v>7642.4062666695281</v>
      </c>
      <c r="Q132" s="93">
        <f>[1]节奏总纲!Q132</f>
        <v>6463.18297972242</v>
      </c>
      <c r="R132" s="93">
        <f>[1]节奏总纲!R132</f>
        <v>5148.6891018552606</v>
      </c>
      <c r="S132" s="93">
        <f>[1]节奏总纲!S132</f>
        <v>3666.0622861213728</v>
      </c>
      <c r="T132" s="93">
        <f>[1]节奏总纲!T132</f>
        <v>1967.9196136674036</v>
      </c>
      <c r="U132" s="93"/>
      <c r="V132" s="93">
        <f>[1]节奏总纲!V132</f>
        <v>129</v>
      </c>
      <c r="W132" s="93">
        <f>[1]节奏总纲!W132</f>
        <v>511.85605214768384</v>
      </c>
      <c r="X132" s="93">
        <f>[1]节奏总纲!X132</f>
        <v>430.02444321548774</v>
      </c>
      <c r="Y132" s="93">
        <f>[1]节奏总纲!Y132</f>
        <v>352.68102756786811</v>
      </c>
      <c r="Z132" s="93">
        <f>[1]节奏总纲!Z132</f>
        <v>256.94622855847911</v>
      </c>
      <c r="AA132" s="93">
        <f>[1]节奏总纲!AA132</f>
        <v>138.93348364255053</v>
      </c>
      <c r="AC132" s="80">
        <f>[1]节奏总纲!AC132</f>
        <v>129</v>
      </c>
      <c r="AD132" s="80">
        <f>[1]节奏总纲!AD132</f>
        <v>70.217698846451768</v>
      </c>
      <c r="AE132" s="80">
        <f>[1]节奏总纲!AE132</f>
        <v>72.273736648140314</v>
      </c>
      <c r="AF132" s="80">
        <f>[1]节奏总纲!AF132</f>
        <v>75.177145912126889</v>
      </c>
      <c r="AG132" s="80">
        <f>[1]节奏总纲!AG132</f>
        <v>79.69523372610233</v>
      </c>
      <c r="AH132" s="80">
        <f>[1]节奏总纲!AH132</f>
        <v>88.782095026222549</v>
      </c>
      <c r="AZ132" s="80">
        <f>[1]节奏总纲!AZ132</f>
        <v>129</v>
      </c>
      <c r="BA132" s="80">
        <f>[1]节奏总纲!BA132</f>
        <v>39.736590554774494</v>
      </c>
      <c r="BB132" s="80">
        <f>[1]节奏总纲!BB132</f>
        <v>41.238324523320038</v>
      </c>
      <c r="BC132" s="80">
        <f>[1]节奏总纲!BC132</f>
        <v>43.179964142847631</v>
      </c>
      <c r="BD132" s="80">
        <f>[1]节奏总纲!BD132</f>
        <v>45.925034809556202</v>
      </c>
      <c r="BE132" s="80">
        <f>[1]节奏总纲!BE132</f>
        <v>50.607674669381879</v>
      </c>
      <c r="BI132" s="93">
        <f>[1]节奏总纲!BI132</f>
        <v>129</v>
      </c>
      <c r="BJ132" s="93">
        <f>[1]节奏总纲!BJ132</f>
        <v>3.4999999999999978</v>
      </c>
      <c r="BK132" s="93">
        <f>[1]节奏总纲!BK132</f>
        <v>3.5699999999999976</v>
      </c>
      <c r="BL132" s="93">
        <f>[1]节奏总纲!BL132</f>
        <v>3.7099999999999977</v>
      </c>
      <c r="BM132" s="93">
        <f>[1]节奏总纲!BM132</f>
        <v>3.9899999999999971</v>
      </c>
      <c r="BN132" s="93">
        <f>[1]节奏总纲!BN132</f>
        <v>4.8999999999999968</v>
      </c>
      <c r="BO132" s="93"/>
      <c r="BP132" s="93"/>
      <c r="BQ132" s="93"/>
      <c r="BR132" s="93"/>
      <c r="BS132" s="93"/>
      <c r="BT132" s="93"/>
      <c r="BU132" s="93"/>
      <c r="BV132" s="93"/>
      <c r="BW132" s="93">
        <f>[1]节奏总纲!BW132</f>
        <v>129</v>
      </c>
      <c r="BX132" s="93">
        <f>[1]节奏总纲!BX132</f>
        <v>67.453153062113969</v>
      </c>
      <c r="BY132" s="93">
        <f>[1]节奏总纲!BY132</f>
        <v>67.841934896549773</v>
      </c>
      <c r="BZ132" s="93">
        <f>[1]节奏总纲!BZ132</f>
        <v>68.249916338419894</v>
      </c>
      <c r="CA132" s="93">
        <f>[1]节奏总纲!CA132</f>
        <v>68.699452301512622</v>
      </c>
      <c r="CB132" s="93">
        <f>[1]节奏总纲!CB132</f>
        <v>69.188959633989313</v>
      </c>
      <c r="CC132" s="93">
        <f>[1]节奏总纲!CC132</f>
        <v>69.188959633989313</v>
      </c>
    </row>
    <row r="133" spans="6:81" x14ac:dyDescent="0.15">
      <c r="F133" s="14">
        <v>131</v>
      </c>
      <c r="G133" s="80">
        <f>[1]节奏总纲!G133</f>
        <v>8778.9682050973151</v>
      </c>
      <c r="N133" s="73">
        <f>[1]节奏总纲!$N133</f>
        <v>140</v>
      </c>
      <c r="O133" s="93">
        <f>[1]节奏总纲!O133</f>
        <v>130</v>
      </c>
      <c r="P133" s="93">
        <f>[1]节奏总纲!P133</f>
        <v>8191</v>
      </c>
      <c r="Q133" s="93">
        <f>[1]节奏总纲!Q133</f>
        <v>6940.2343000000001</v>
      </c>
      <c r="R133" s="93">
        <f>[1]节奏总纲!R133</f>
        <v>5535.4777999999997</v>
      </c>
      <c r="S133" s="93">
        <f>[1]节奏总纲!S133</f>
        <v>3951.3384000000001</v>
      </c>
      <c r="T133" s="93">
        <f>[1]节奏总纲!T133</f>
        <v>2123.1071999999999</v>
      </c>
      <c r="U133" s="93"/>
      <c r="V133" s="93">
        <f>[1]节奏总纲!V133</f>
        <v>130</v>
      </c>
      <c r="W133" s="93">
        <f>[1]节奏总纲!W133</f>
        <v>548.59373333047188</v>
      </c>
      <c r="X133" s="93">
        <f>[1]节奏总纲!X133</f>
        <v>477.05132027758009</v>
      </c>
      <c r="Y133" s="93">
        <f>[1]节奏总纲!Y133</f>
        <v>386.7886981447391</v>
      </c>
      <c r="Z133" s="93">
        <f>[1]节奏总纲!Z133</f>
        <v>285.27611387862726</v>
      </c>
      <c r="AA133" s="93">
        <f>[1]节奏总纲!AA133</f>
        <v>155.18758633259631</v>
      </c>
      <c r="AC133" s="80">
        <f>[1]节奏总纲!AC133</f>
        <v>130</v>
      </c>
      <c r="AD133" s="80">
        <f>[1]节奏总纲!AD133</f>
        <v>70.326548269677644</v>
      </c>
      <c r="AE133" s="80">
        <f>[1]节奏总纲!AE133</f>
        <v>72.386932446240195</v>
      </c>
      <c r="AF133" s="80">
        <f>[1]节奏总纲!AF133</f>
        <v>75.286608902517045</v>
      </c>
      <c r="AG133" s="80">
        <f>[1]节奏总纲!AG133</f>
        <v>79.813360188853366</v>
      </c>
      <c r="AH133" s="80">
        <f>[1]节奏总纲!AH133</f>
        <v>88.916659730161399</v>
      </c>
      <c r="AZ133" s="80">
        <f>[1]节奏总纲!AZ133</f>
        <v>130</v>
      </c>
      <c r="BA133" s="80">
        <f>[1]节奏总纲!BA133</f>
        <v>39.790623261487418</v>
      </c>
      <c r="BB133" s="80">
        <f>[1]节奏总纲!BB133</f>
        <v>41.288607292184714</v>
      </c>
      <c r="BC133" s="80">
        <f>[1]节奏总纲!BC133</f>
        <v>43.229893087427158</v>
      </c>
      <c r="BD133" s="80">
        <f>[1]节奏总纲!BD133</f>
        <v>45.98082701761146</v>
      </c>
      <c r="BE133" s="80">
        <f>[1]节奏总纲!BE133</f>
        <v>50.661190712480241</v>
      </c>
      <c r="BI133" s="93">
        <f>[1]节奏总纲!BI133</f>
        <v>130</v>
      </c>
      <c r="BJ133" s="93">
        <f>[1]节奏总纲!BJ133</f>
        <v>3.4999999999999978</v>
      </c>
      <c r="BK133" s="93">
        <f>[1]节奏总纲!BK133</f>
        <v>3.5699999999999976</v>
      </c>
      <c r="BL133" s="93">
        <f>[1]节奏总纲!BL133</f>
        <v>3.7099999999999977</v>
      </c>
      <c r="BM133" s="93">
        <f>[1]节奏总纲!BM133</f>
        <v>3.9899999999999971</v>
      </c>
      <c r="BN133" s="93">
        <f>[1]节奏总纲!BN133</f>
        <v>4.8999999999999968</v>
      </c>
      <c r="BO133" s="93"/>
      <c r="BP133" s="93"/>
      <c r="BQ133" s="93"/>
      <c r="BR133" s="93"/>
      <c r="BS133" s="93"/>
      <c r="BT133" s="93"/>
      <c r="BU133" s="93"/>
      <c r="BV133" s="93"/>
      <c r="BW133" s="93">
        <f>[1]节奏总纲!BW133</f>
        <v>130</v>
      </c>
      <c r="BX133" s="93">
        <f>[1]节奏总纲!BX133</f>
        <v>67.941693450092984</v>
      </c>
      <c r="BY133" s="93">
        <f>[1]节奏总纲!BY133</f>
        <v>68.322383390213872</v>
      </c>
      <c r="BZ133" s="93">
        <f>[1]节奏总纲!BZ133</f>
        <v>68.746130044627108</v>
      </c>
      <c r="CA133" s="93">
        <f>[1]节奏总纲!CA133</f>
        <v>69.214741439167099</v>
      </c>
      <c r="CB133" s="93">
        <f>[1]节奏总纲!CB133</f>
        <v>69.705247335696697</v>
      </c>
      <c r="CC133" s="93">
        <f>[1]节奏总纲!CC133</f>
        <v>69.705247335696697</v>
      </c>
    </row>
    <row r="134" spans="6:81" x14ac:dyDescent="0.15">
      <c r="F134" s="14">
        <v>132</v>
      </c>
      <c r="G134" s="80">
        <f>[1]节奏总纲!G134</f>
        <v>9409.1369241357042</v>
      </c>
      <c r="N134" s="73">
        <f>[1]节奏总纲!$N134</f>
        <v>141</v>
      </c>
      <c r="O134" s="93">
        <f>[1]节奏总纲!O134</f>
        <v>131</v>
      </c>
      <c r="P134" s="93">
        <f>[1]节奏总纲!P134</f>
        <v>8778.9682050973151</v>
      </c>
      <c r="Q134" s="93">
        <f>[1]节奏总纲!Q134</f>
        <v>7443.6871411020138</v>
      </c>
      <c r="R134" s="93">
        <f>[1]节奏总纲!R134</f>
        <v>5941.6056812098623</v>
      </c>
      <c r="S134" s="93">
        <f>[1]节奏总纲!S134</f>
        <v>4246.3869208055712</v>
      </c>
      <c r="T134" s="93">
        <f>[1]节奏总纲!T134</f>
        <v>2275.5085587612239</v>
      </c>
      <c r="U134" s="93"/>
      <c r="V134" s="93">
        <f>[1]节奏总纲!V134</f>
        <v>131</v>
      </c>
      <c r="W134" s="93">
        <f>[1]节奏总纲!W134</f>
        <v>587.96820509731515</v>
      </c>
      <c r="X134" s="93">
        <f>[1]节奏总纲!X134</f>
        <v>503.45284110201374</v>
      </c>
      <c r="Y134" s="93">
        <f>[1]节奏总纲!Y134</f>
        <v>406.12788120986261</v>
      </c>
      <c r="Z134" s="93">
        <f>[1]节奏总纲!Z134</f>
        <v>295.04852080557112</v>
      </c>
      <c r="AA134" s="93">
        <f>[1]节奏总纲!AA134</f>
        <v>152.40135876122395</v>
      </c>
      <c r="AC134" s="80">
        <f>[1]节奏总纲!AC134</f>
        <v>131</v>
      </c>
      <c r="AD134" s="80">
        <f>[1]节奏总纲!AD134</f>
        <v>70.435397692903535</v>
      </c>
      <c r="AE134" s="80">
        <f>[1]节奏总纲!AE134</f>
        <v>72.50012824434009</v>
      </c>
      <c r="AF134" s="80">
        <f>[1]节奏总纲!AF134</f>
        <v>75.396071892907202</v>
      </c>
      <c r="AG134" s="80">
        <f>[1]节奏总纲!AG134</f>
        <v>79.931486651604402</v>
      </c>
      <c r="AH134" s="80">
        <f>[1]节奏总纲!AH134</f>
        <v>89.048420729369383</v>
      </c>
      <c r="AZ134" s="80">
        <f>[1]节奏总纲!AZ134</f>
        <v>131</v>
      </c>
      <c r="BA134" s="80">
        <f>[1]节奏总纲!BA134</f>
        <v>39.844655968200342</v>
      </c>
      <c r="BB134" s="80">
        <f>[1]节奏总纲!BB134</f>
        <v>41.338890061049398</v>
      </c>
      <c r="BC134" s="80">
        <f>[1]节奏总纲!BC134</f>
        <v>43.279822032006692</v>
      </c>
      <c r="BD134" s="80">
        <f>[1]节奏总纲!BD134</f>
        <v>46.031609894814238</v>
      </c>
      <c r="BE134" s="80">
        <f>[1]节奏总纲!BE134</f>
        <v>50.714706755578604</v>
      </c>
      <c r="BI134" s="93">
        <f>[1]节奏总纲!BI134</f>
        <v>131</v>
      </c>
      <c r="BJ134" s="93">
        <f>[1]节奏总纲!BJ134</f>
        <v>3.4999999999999978</v>
      </c>
      <c r="BK134" s="93">
        <f>[1]节奏总纲!BK134</f>
        <v>3.5699999999999976</v>
      </c>
      <c r="BL134" s="93">
        <f>[1]节奏总纲!BL134</f>
        <v>3.7099999999999977</v>
      </c>
      <c r="BM134" s="93">
        <f>[1]节奏总纲!BM134</f>
        <v>3.9899999999999971</v>
      </c>
      <c r="BN134" s="93">
        <f>[1]节奏总纲!BN134</f>
        <v>4.8999999999999968</v>
      </c>
      <c r="BO134" s="93"/>
      <c r="BP134" s="93"/>
      <c r="BQ134" s="93"/>
      <c r="BR134" s="93"/>
      <c r="BS134" s="93"/>
      <c r="BT134" s="93"/>
      <c r="BU134" s="93"/>
      <c r="BV134" s="93"/>
      <c r="BW134" s="93">
        <f>[1]节奏总纲!BW134</f>
        <v>131</v>
      </c>
      <c r="BX134" s="93">
        <f>[1]节奏总纲!BX134</f>
        <v>68.402186838509962</v>
      </c>
      <c r="BY134" s="93">
        <f>[1]节奏总纲!BY134</f>
        <v>68.806795553848815</v>
      </c>
      <c r="BZ134" s="93">
        <f>[1]节奏总纲!BZ134</f>
        <v>69.2309300402773</v>
      </c>
      <c r="CA134" s="93">
        <f>[1]节奏总纲!CA134</f>
        <v>69.705534312162769</v>
      </c>
      <c r="CB134" s="93">
        <f>[1]节奏总纲!CB134</f>
        <v>70.183493178644127</v>
      </c>
      <c r="CC134" s="93">
        <f>[1]节奏总纲!CC134</f>
        <v>70.183493178644127</v>
      </c>
    </row>
    <row r="135" spans="6:81" x14ac:dyDescent="0.15">
      <c r="F135" s="14">
        <v>133</v>
      </c>
      <c r="G135" s="80">
        <f>[1]节奏总纲!G135</f>
        <v>10084.535034121556</v>
      </c>
      <c r="N135" s="73">
        <f>[1]节奏总纲!$N135</f>
        <v>142</v>
      </c>
      <c r="O135" s="93">
        <f>[1]节奏总纲!O135</f>
        <v>132</v>
      </c>
      <c r="P135" s="93">
        <f>[1]节奏总纲!P135</f>
        <v>9409.1369241357042</v>
      </c>
      <c r="Q135" s="93">
        <f>[1]节奏总纲!Q135</f>
        <v>7983.6526801291457</v>
      </c>
      <c r="R135" s="93">
        <f>[1]节奏总纲!R135</f>
        <v>6387.8630577957292</v>
      </c>
      <c r="S135" s="93">
        <f>[1]节奏总纲!S135</f>
        <v>4544.6131343575453</v>
      </c>
      <c r="T135" s="93">
        <f>[1]节奏总纲!T135</f>
        <v>2427.557326427012</v>
      </c>
      <c r="U135" s="93"/>
      <c r="V135" s="93">
        <f>[1]节奏总纲!V135</f>
        <v>132</v>
      </c>
      <c r="W135" s="93">
        <f>[1]节奏总纲!W135</f>
        <v>630.1687190383891</v>
      </c>
      <c r="X135" s="93">
        <f>[1]节奏总纲!X135</f>
        <v>539.96553902713185</v>
      </c>
      <c r="Y135" s="93">
        <f>[1]节奏总纲!Y135</f>
        <v>446.25737658586695</v>
      </c>
      <c r="Z135" s="93">
        <f>[1]节奏总纲!Z135</f>
        <v>298.22621355197407</v>
      </c>
      <c r="AA135" s="93">
        <f>[1]节奏总纲!AA135</f>
        <v>152.04876766578809</v>
      </c>
      <c r="AC135" s="80">
        <f>[1]节奏总纲!AC135</f>
        <v>132</v>
      </c>
      <c r="AD135" s="80">
        <f>[1]节奏总纲!AD135</f>
        <v>70.544247116129412</v>
      </c>
      <c r="AE135" s="80">
        <f>[1]节奏总纲!AE135</f>
        <v>72.61332404243997</v>
      </c>
      <c r="AF135" s="80">
        <f>[1]节奏总纲!AF135</f>
        <v>75.505534883297358</v>
      </c>
      <c r="AG135" s="80">
        <f>[1]节奏总纲!AG135</f>
        <v>80.045750258986601</v>
      </c>
      <c r="AH135" s="80">
        <f>[1]节奏总纲!AH135</f>
        <v>89.175620204122851</v>
      </c>
      <c r="AZ135" s="80">
        <f>[1]节奏总纲!AZ135</f>
        <v>132</v>
      </c>
      <c r="BA135" s="80">
        <f>[1]节奏总纲!BA135</f>
        <v>39.898688674913267</v>
      </c>
      <c r="BB135" s="80">
        <f>[1]节奏总纲!BB135</f>
        <v>41.389172829914081</v>
      </c>
      <c r="BC135" s="80">
        <f>[1]节奏总纲!BC135</f>
        <v>43.329750976586219</v>
      </c>
      <c r="BD135" s="80">
        <f>[1]节奏总纲!BD135</f>
        <v>46.079770001861057</v>
      </c>
      <c r="BE135" s="80">
        <f>[1]节奏总纲!BE135</f>
        <v>50.768222798676959</v>
      </c>
      <c r="BI135" s="93">
        <f>[1]节奏总纲!BI135</f>
        <v>132</v>
      </c>
      <c r="BJ135" s="93">
        <f>[1]节奏总纲!BJ135</f>
        <v>3.4999999999999978</v>
      </c>
      <c r="BK135" s="93">
        <f>[1]节奏总纲!BK135</f>
        <v>3.5699999999999976</v>
      </c>
      <c r="BL135" s="93">
        <f>[1]节奏总纲!BL135</f>
        <v>3.7099999999999977</v>
      </c>
      <c r="BM135" s="93">
        <f>[1]节奏总纲!BM135</f>
        <v>3.9899999999999971</v>
      </c>
      <c r="BN135" s="93">
        <f>[1]节奏总纲!BN135</f>
        <v>4.8999999999999968</v>
      </c>
      <c r="BO135" s="93"/>
      <c r="BP135" s="93"/>
      <c r="BQ135" s="93"/>
      <c r="BR135" s="93"/>
      <c r="BS135" s="93"/>
      <c r="BT135" s="93"/>
      <c r="BU135" s="93"/>
      <c r="BV135" s="93"/>
      <c r="BW135" s="93">
        <f>[1]节奏总纲!BW135</f>
        <v>132</v>
      </c>
      <c r="BX135" s="93">
        <f>[1]节奏总纲!BX135</f>
        <v>68.887255337837544</v>
      </c>
      <c r="BY135" s="93">
        <f>[1]节奏总纲!BY135</f>
        <v>69.282090336127212</v>
      </c>
      <c r="BZ135" s="93">
        <f>[1]节奏总纲!BZ135</f>
        <v>69.72580896019663</v>
      </c>
      <c r="CA135" s="93">
        <f>[1]节奏总纲!CA135</f>
        <v>70.174284544754997</v>
      </c>
      <c r="CB135" s="93">
        <f>[1]节奏总纲!CB135</f>
        <v>70.620771478312804</v>
      </c>
      <c r="CC135" s="93">
        <f>[1]节奏总纲!CC135</f>
        <v>70.620771478312804</v>
      </c>
    </row>
    <row r="136" spans="6:81" x14ac:dyDescent="0.15">
      <c r="F136" s="14">
        <v>134</v>
      </c>
      <c r="G136" s="80">
        <f>[1]节奏总纲!G136</f>
        <v>10808.408805051544</v>
      </c>
      <c r="N136" s="73">
        <f>[1]节奏总纲!$N136</f>
        <v>143</v>
      </c>
      <c r="O136" s="93">
        <f>[1]节奏总纲!O136</f>
        <v>133</v>
      </c>
      <c r="P136" s="93">
        <f>[1]节奏总纲!P136</f>
        <v>10084.535034121556</v>
      </c>
      <c r="Q136" s="93">
        <f>[1]节奏总纲!Q136</f>
        <v>8562.7786974726132</v>
      </c>
      <c r="R136" s="93">
        <f>[1]节奏总纲!R136</f>
        <v>6827.2302181002942</v>
      </c>
      <c r="S136" s="93">
        <f>[1]节奏总纲!S136</f>
        <v>4843.6021768885839</v>
      </c>
      <c r="T136" s="93">
        <f>[1]节奏总纲!T136</f>
        <v>2583.6578757419425</v>
      </c>
      <c r="U136" s="93"/>
      <c r="V136" s="93">
        <f>[1]节奏总纲!V136</f>
        <v>133</v>
      </c>
      <c r="W136" s="93">
        <f>[1]节奏总纲!W136</f>
        <v>675.39810998585199</v>
      </c>
      <c r="X136" s="93">
        <f>[1]节奏总纲!X136</f>
        <v>579.12601734346754</v>
      </c>
      <c r="Y136" s="93">
        <f>[1]节奏总纲!Y136</f>
        <v>439.367160304565</v>
      </c>
      <c r="Z136" s="93">
        <f>[1]节奏总纲!Z136</f>
        <v>298.98904253103865</v>
      </c>
      <c r="AA136" s="93">
        <f>[1]节奏总纲!AA136</f>
        <v>156.1005493149305</v>
      </c>
      <c r="AC136" s="80">
        <f>[1]节奏总纲!AC136</f>
        <v>133</v>
      </c>
      <c r="AD136" s="80">
        <f>[1]节奏总纲!AD136</f>
        <v>70.653096539355303</v>
      </c>
      <c r="AE136" s="80">
        <f>[1]节奏总纲!AE136</f>
        <v>72.726519840539851</v>
      </c>
      <c r="AF136" s="80">
        <f>[1]节奏总纲!AF136</f>
        <v>75.614997873687514</v>
      </c>
      <c r="AG136" s="80">
        <f>[1]节奏总纲!AG136</f>
        <v>80.154679447049915</v>
      </c>
      <c r="AH136" s="80">
        <f>[1]节奏总纲!AH136</f>
        <v>89.302819678876304</v>
      </c>
      <c r="AZ136" s="80">
        <f>[1]节奏总纲!AZ136</f>
        <v>133</v>
      </c>
      <c r="BA136" s="80">
        <f>[1]节奏总纲!BA136</f>
        <v>39.952721381626191</v>
      </c>
      <c r="BB136" s="80">
        <f>[1]节奏总纲!BB136</f>
        <v>41.439455598778757</v>
      </c>
      <c r="BC136" s="80">
        <f>[1]节奏总纲!BC136</f>
        <v>43.379679921165753</v>
      </c>
      <c r="BD136" s="80">
        <f>[1]节奏总纲!BD136</f>
        <v>46.127930108907876</v>
      </c>
      <c r="BE136" s="80">
        <f>[1]节奏总纲!BE136</f>
        <v>50.821738841775321</v>
      </c>
      <c r="BI136" s="93">
        <f>[1]节奏总纲!BI136</f>
        <v>133</v>
      </c>
      <c r="BJ136" s="93">
        <f>[1]节奏总纲!BJ136</f>
        <v>3.4999999999999978</v>
      </c>
      <c r="BK136" s="93">
        <f>[1]节奏总纲!BK136</f>
        <v>3.5699999999999976</v>
      </c>
      <c r="BL136" s="93">
        <f>[1]节奏总纲!BL136</f>
        <v>3.7099999999999977</v>
      </c>
      <c r="BM136" s="93">
        <f>[1]节奏总纲!BM136</f>
        <v>3.9899999999999971</v>
      </c>
      <c r="BN136" s="93">
        <f>[1]节奏总纲!BN136</f>
        <v>4.8999999999999968</v>
      </c>
      <c r="BO136" s="93"/>
      <c r="BP136" s="93"/>
      <c r="BQ136" s="93"/>
      <c r="BR136" s="93"/>
      <c r="BS136" s="93"/>
      <c r="BT136" s="93"/>
      <c r="BU136" s="93"/>
      <c r="BV136" s="93"/>
      <c r="BW136" s="93">
        <f>[1]节奏总纲!BW136</f>
        <v>133</v>
      </c>
      <c r="BX136" s="93">
        <f>[1]节奏总纲!BX136</f>
        <v>69.351933936401693</v>
      </c>
      <c r="BY136" s="93">
        <f>[1]节奏总纲!BY136</f>
        <v>69.763758437872809</v>
      </c>
      <c r="BZ136" s="93">
        <f>[1]节奏总纲!BZ136</f>
        <v>70.18416857784301</v>
      </c>
      <c r="CA136" s="93">
        <f>[1]节奏总纲!CA136</f>
        <v>70.604217066223754</v>
      </c>
      <c r="CB136" s="93">
        <f>[1]节奏总纲!CB136</f>
        <v>71.060257188312946</v>
      </c>
      <c r="CC136" s="93">
        <f>[1]节奏总纲!CC136</f>
        <v>71.060257188312946</v>
      </c>
    </row>
    <row r="137" spans="6:81" x14ac:dyDescent="0.15">
      <c r="F137" s="14">
        <v>135</v>
      </c>
      <c r="G137" s="80">
        <f>[1]节奏总纲!G137</f>
        <v>11584.237502960397</v>
      </c>
      <c r="N137" s="73">
        <f>[1]节奏总纲!$N137</f>
        <v>144</v>
      </c>
      <c r="O137" s="93">
        <f>[1]节奏总纲!O137</f>
        <v>134</v>
      </c>
      <c r="P137" s="93">
        <f>[1]节奏总纲!P137</f>
        <v>10808.408805051544</v>
      </c>
      <c r="Q137" s="93">
        <f>[1]节奏总纲!Q137</f>
        <v>9151.4797352371424</v>
      </c>
      <c r="R137" s="93">
        <f>[1]节奏总纲!R137</f>
        <v>7268.654921397163</v>
      </c>
      <c r="S137" s="93">
        <f>[1]节奏总纲!S137</f>
        <v>5162.0960452926174</v>
      </c>
      <c r="T137" s="93">
        <f>[1]节奏总纲!T137</f>
        <v>2762.6292905711744</v>
      </c>
      <c r="U137" s="93"/>
      <c r="V137" s="93">
        <f>[1]节奏总纲!V137</f>
        <v>134</v>
      </c>
      <c r="W137" s="93">
        <f>[1]节奏总纲!W137</f>
        <v>723.87377092998759</v>
      </c>
      <c r="X137" s="93">
        <f>[1]节奏总纲!X137</f>
        <v>588.70103776452925</v>
      </c>
      <c r="Y137" s="93">
        <f>[1]节奏总纲!Y137</f>
        <v>441.42470329686876</v>
      </c>
      <c r="Z137" s="93">
        <f>[1]节奏总纲!Z137</f>
        <v>318.49386840403349</v>
      </c>
      <c r="AA137" s="93">
        <f>[1]节奏总纲!AA137</f>
        <v>178.97141482923189</v>
      </c>
      <c r="AC137" s="80">
        <f>[1]节奏总纲!AC137</f>
        <v>134</v>
      </c>
      <c r="AD137" s="80">
        <f>[1]节奏总纲!AD137</f>
        <v>70.76194596258118</v>
      </c>
      <c r="AE137" s="80">
        <f>[1]节奏总纲!AE137</f>
        <v>72.839715638639731</v>
      </c>
      <c r="AF137" s="80">
        <f>[1]节奏总纲!AF137</f>
        <v>75.72446086407767</v>
      </c>
      <c r="AG137" s="80">
        <f>[1]节奏总纲!AG137</f>
        <v>80.263608635113243</v>
      </c>
      <c r="AH137" s="80">
        <f>[1]节奏总纲!AH137</f>
        <v>89.430019153629758</v>
      </c>
      <c r="AZ137" s="80">
        <f>[1]节奏总纲!AZ137</f>
        <v>134</v>
      </c>
      <c r="BA137" s="80">
        <f>[1]节奏总纲!BA137</f>
        <v>40.005827399112476</v>
      </c>
      <c r="BB137" s="80">
        <f>[1]节奏总纲!BB137</f>
        <v>41.48973836764344</v>
      </c>
      <c r="BC137" s="80">
        <f>[1]节奏总纲!BC137</f>
        <v>43.42960886574528</v>
      </c>
      <c r="BD137" s="80">
        <f>[1]节奏总纲!BD137</f>
        <v>46.176090215954694</v>
      </c>
      <c r="BE137" s="80">
        <f>[1]节奏总纲!BE137</f>
        <v>50.875254884873684</v>
      </c>
      <c r="BI137" s="93">
        <f>[1]节奏总纲!BI137</f>
        <v>134</v>
      </c>
      <c r="BJ137" s="93">
        <f>[1]节奏总纲!BJ137</f>
        <v>3.4999999999999978</v>
      </c>
      <c r="BK137" s="93">
        <f>[1]节奏总纲!BK137</f>
        <v>3.5699999999999976</v>
      </c>
      <c r="BL137" s="93">
        <f>[1]节奏总纲!BL137</f>
        <v>3.7099999999999977</v>
      </c>
      <c r="BM137" s="93">
        <f>[1]节奏总纲!BM137</f>
        <v>3.9899999999999971</v>
      </c>
      <c r="BN137" s="93">
        <f>[1]节奏总纲!BN137</f>
        <v>4.8999999999999968</v>
      </c>
      <c r="BO137" s="93"/>
      <c r="BP137" s="93"/>
      <c r="BQ137" s="93"/>
      <c r="BR137" s="93"/>
      <c r="BS137" s="93"/>
      <c r="BT137" s="93"/>
      <c r="BU137" s="93"/>
      <c r="BV137" s="93"/>
      <c r="BW137" s="93">
        <f>[1]节奏总纲!BW137</f>
        <v>134</v>
      </c>
      <c r="BX137" s="93">
        <f>[1]节奏总纲!BX137</f>
        <v>69.833579581329417</v>
      </c>
      <c r="BY137" s="93">
        <f>[1]节奏总纲!BY137</f>
        <v>70.219043358665743</v>
      </c>
      <c r="BZ137" s="93">
        <f>[1]节奏总纲!BZ137</f>
        <v>70.607334221017197</v>
      </c>
      <c r="CA137" s="93">
        <f>[1]节奏总纲!CA137</f>
        <v>71.053768563696849</v>
      </c>
      <c r="CB137" s="93">
        <f>[1]节奏总纲!CB137</f>
        <v>71.5052164581585</v>
      </c>
      <c r="CC137" s="93">
        <f>[1]节奏总纲!CC137</f>
        <v>71.5052164581585</v>
      </c>
    </row>
    <row r="138" spans="6:81" x14ac:dyDescent="0.15">
      <c r="F138" s="14">
        <v>136</v>
      </c>
      <c r="G138" s="80">
        <f>[1]节奏总纲!G138</f>
        <v>12415.750112853173</v>
      </c>
      <c r="N138" s="73">
        <f>[1]节奏总纲!$N138</f>
        <v>145</v>
      </c>
      <c r="O138" s="93">
        <f>[1]节奏总纲!O138</f>
        <v>135</v>
      </c>
      <c r="P138" s="93">
        <f>[1]节奏总纲!P138</f>
        <v>11584.237502960397</v>
      </c>
      <c r="Q138" s="93">
        <f>[1]节奏总纲!Q138</f>
        <v>9780.5717237494646</v>
      </c>
      <c r="R138" s="93">
        <f>[1]节奏总纲!R138</f>
        <v>7779.9739069882025</v>
      </c>
      <c r="S138" s="93">
        <f>[1]节奏总纲!S138</f>
        <v>5532.6318314138862</v>
      </c>
      <c r="T138" s="93">
        <f>[1]节奏总纲!T138</f>
        <v>2965.5648007578616</v>
      </c>
      <c r="U138" s="93"/>
      <c r="V138" s="93">
        <f>[1]节奏总纲!V138</f>
        <v>135</v>
      </c>
      <c r="W138" s="93">
        <f>[1]节奏总纲!W138</f>
        <v>775.82869790885343</v>
      </c>
      <c r="X138" s="93">
        <f>[1]节奏总纲!X138</f>
        <v>629.09198851232213</v>
      </c>
      <c r="Y138" s="93">
        <f>[1]节奏总纲!Y138</f>
        <v>511.31898559103956</v>
      </c>
      <c r="Z138" s="93">
        <f>[1]节奏总纲!Z138</f>
        <v>370.53578612126876</v>
      </c>
      <c r="AA138" s="93">
        <f>[1]节奏总纲!AA138</f>
        <v>202.93551018668722</v>
      </c>
      <c r="AC138" s="80">
        <f>[1]节奏总纲!AC138</f>
        <v>135</v>
      </c>
      <c r="AD138" s="80">
        <f>[1]节奏总纲!AD138</f>
        <v>70.870795385807057</v>
      </c>
      <c r="AE138" s="80">
        <f>[1]节奏总纲!AE138</f>
        <v>72.952911436739612</v>
      </c>
      <c r="AF138" s="80">
        <f>[1]节奏总纲!AF138</f>
        <v>75.833923854467812</v>
      </c>
      <c r="AG138" s="80">
        <f>[1]节奏总纲!AG138</f>
        <v>80.372537823176572</v>
      </c>
      <c r="AH138" s="80">
        <f>[1]节奏总纲!AH138</f>
        <v>89.557218628383211</v>
      </c>
      <c r="AZ138" s="80">
        <f>[1]节奏总纲!AZ138</f>
        <v>135</v>
      </c>
      <c r="BA138" s="80">
        <f>[1]节奏总纲!BA138</f>
        <v>40.052446592012309</v>
      </c>
      <c r="BB138" s="80">
        <f>[1]节奏总纲!BB138</f>
        <v>41.540021136508116</v>
      </c>
      <c r="BC138" s="80">
        <f>[1]节奏总纲!BC138</f>
        <v>43.479537810324814</v>
      </c>
      <c r="BD138" s="80">
        <f>[1]节奏总纲!BD138</f>
        <v>46.224250323001513</v>
      </c>
      <c r="BE138" s="80">
        <f>[1]节奏总纲!BE138</f>
        <v>50.928770927972039</v>
      </c>
      <c r="BI138" s="93">
        <f>[1]节奏总纲!BI138</f>
        <v>135</v>
      </c>
      <c r="BJ138" s="93">
        <f>[1]节奏总纲!BJ138</f>
        <v>3.4999999999999978</v>
      </c>
      <c r="BK138" s="93">
        <f>[1]节奏总纲!BK138</f>
        <v>3.5699999999999976</v>
      </c>
      <c r="BL138" s="93">
        <f>[1]节奏总纲!BL138</f>
        <v>3.7099999999999977</v>
      </c>
      <c r="BM138" s="93">
        <f>[1]节奏总纲!BM138</f>
        <v>3.9899999999999971</v>
      </c>
      <c r="BN138" s="93">
        <f>[1]节奏总纲!BN138</f>
        <v>4.8999999999999968</v>
      </c>
      <c r="BO138" s="93"/>
      <c r="BP138" s="93"/>
      <c r="BQ138" s="93"/>
      <c r="BR138" s="93"/>
      <c r="BS138" s="93"/>
      <c r="BT138" s="93"/>
      <c r="BU138" s="93"/>
      <c r="BV138" s="93"/>
      <c r="BW138" s="93">
        <f>[1]节奏总纲!BW138</f>
        <v>135</v>
      </c>
      <c r="BX138" s="93">
        <f>[1]节奏总纲!BX138</f>
        <v>70.302380180961919</v>
      </c>
      <c r="BY138" s="93">
        <f>[1]节奏总纲!BY138</f>
        <v>70.671346062750317</v>
      </c>
      <c r="BZ138" s="93">
        <f>[1]节奏总纲!BZ138</f>
        <v>71.084290715902995</v>
      </c>
      <c r="CA138" s="93">
        <f>[1]节奏总纲!CA138</f>
        <v>71.514382156659423</v>
      </c>
      <c r="CB138" s="93">
        <f>[1]节奏总纲!CB138</f>
        <v>72.008433828307673</v>
      </c>
      <c r="CC138" s="93">
        <f>[1]节奏总纲!CC138</f>
        <v>72.008433828307673</v>
      </c>
    </row>
    <row r="139" spans="6:81" x14ac:dyDescent="0.15">
      <c r="F139" s="14">
        <v>137</v>
      </c>
      <c r="G139" s="80">
        <f>[1]节奏总纲!G139</f>
        <v>13306.943261900544</v>
      </c>
      <c r="N139" s="73">
        <f>[1]节奏总纲!$N139</f>
        <v>146</v>
      </c>
      <c r="O139" s="93">
        <f>[1]节奏总纲!O139</f>
        <v>136</v>
      </c>
      <c r="P139" s="93">
        <f>[1]节奏总纲!P139</f>
        <v>12415.750112853173</v>
      </c>
      <c r="Q139" s="93">
        <f>[1]节奏总纲!Q139</f>
        <v>10502.4830204625</v>
      </c>
      <c r="R139" s="93">
        <f>[1]节奏总纲!R139</f>
        <v>8371.9403010968945</v>
      </c>
      <c r="S139" s="93">
        <f>[1]节奏总纲!S139</f>
        <v>5949.627454079241</v>
      </c>
      <c r="T139" s="93">
        <f>[1]节奏总纲!T139</f>
        <v>3194.5725040371212</v>
      </c>
      <c r="U139" s="93"/>
      <c r="V139" s="93">
        <f>[1]节奏总纲!V139</f>
        <v>136</v>
      </c>
      <c r="W139" s="93">
        <f>[1]节奏总纲!W139</f>
        <v>831.5126098927758</v>
      </c>
      <c r="X139" s="93">
        <f>[1]节奏总纲!X139</f>
        <v>721.91129671303497</v>
      </c>
      <c r="Y139" s="93">
        <f>[1]节奏总纲!Y139</f>
        <v>591.96639410869193</v>
      </c>
      <c r="Z139" s="93">
        <f>[1]节奏总纲!Z139</f>
        <v>416.99562266535486</v>
      </c>
      <c r="AA139" s="93">
        <f>[1]节奏总纲!AA139</f>
        <v>229.00770327925966</v>
      </c>
      <c r="AC139" s="80">
        <f>[1]节奏总纲!AC139</f>
        <v>136</v>
      </c>
      <c r="AD139" s="80">
        <f>[1]节奏总纲!AD139</f>
        <v>70.979644809032948</v>
      </c>
      <c r="AE139" s="80">
        <f>[1]节奏总纲!AE139</f>
        <v>73.059911975288244</v>
      </c>
      <c r="AF139" s="80">
        <f>[1]节奏总纲!AF139</f>
        <v>75.943386844857969</v>
      </c>
      <c r="AG139" s="80">
        <f>[1]节奏总纲!AG139</f>
        <v>80.4814670112399</v>
      </c>
      <c r="AH139" s="80">
        <f>[1]节奏总纲!AH139</f>
        <v>89.684418103136665</v>
      </c>
      <c r="AZ139" s="80">
        <f>[1]节奏总纲!AZ139</f>
        <v>136</v>
      </c>
      <c r="BA139" s="80">
        <f>[1]节奏总纲!BA139</f>
        <v>40.099065784912149</v>
      </c>
      <c r="BB139" s="80">
        <f>[1]节奏总纲!BB139</f>
        <v>41.590303905372799</v>
      </c>
      <c r="BC139" s="80">
        <f>[1]节奏总纲!BC139</f>
        <v>43.529466754904341</v>
      </c>
      <c r="BD139" s="80">
        <f>[1]节奏总纲!BD139</f>
        <v>46.272410430048332</v>
      </c>
      <c r="BE139" s="80">
        <f>[1]节奏总纲!BE139</f>
        <v>50.982286971070401</v>
      </c>
      <c r="BI139" s="93">
        <f>[1]节奏总纲!BI139</f>
        <v>136</v>
      </c>
      <c r="BJ139" s="93">
        <f>[1]节奏总纲!BJ139</f>
        <v>3.4999999999999978</v>
      </c>
      <c r="BK139" s="93">
        <f>[1]节奏总纲!BK139</f>
        <v>3.5699999999999976</v>
      </c>
      <c r="BL139" s="93">
        <f>[1]节奏总纲!BL139</f>
        <v>3.7099999999999977</v>
      </c>
      <c r="BM139" s="93">
        <f>[1]节奏总纲!BM139</f>
        <v>3.9899999999999971</v>
      </c>
      <c r="BN139" s="93">
        <f>[1]节奏总纲!BN139</f>
        <v>4.8999999999999968</v>
      </c>
      <c r="BO139" s="93"/>
      <c r="BP139" s="93"/>
      <c r="BQ139" s="93"/>
      <c r="BR139" s="93"/>
      <c r="BS139" s="93"/>
      <c r="BT139" s="93"/>
      <c r="BU139" s="93"/>
      <c r="BV139" s="93"/>
      <c r="BW139" s="93">
        <f>[1]节奏总纲!BW139</f>
        <v>136</v>
      </c>
      <c r="BX139" s="93">
        <f>[1]节奏总纲!BX139</f>
        <v>70.780650969721208</v>
      </c>
      <c r="BY139" s="93">
        <f>[1]节奏总纲!BY139</f>
        <v>71.164585425224672</v>
      </c>
      <c r="BZ139" s="93">
        <f>[1]节奏总纲!BZ139</f>
        <v>71.574873592405069</v>
      </c>
      <c r="CA139" s="93">
        <f>[1]节奏总纲!CA139</f>
        <v>72.028313560045703</v>
      </c>
      <c r="CB139" s="93">
        <f>[1]节奏总纲!CB139</f>
        <v>72.50066520397678</v>
      </c>
      <c r="CC139" s="93">
        <f>[1]节奏总纲!CC139</f>
        <v>72.50066520397678</v>
      </c>
    </row>
    <row r="140" spans="6:81" x14ac:dyDescent="0.15">
      <c r="F140" s="14">
        <v>138</v>
      </c>
      <c r="G140" s="80">
        <f>[1]节奏总纲!G140</f>
        <v>14262.10042904369</v>
      </c>
      <c r="N140" s="73">
        <f>[1]节奏总纲!$N140</f>
        <v>147</v>
      </c>
      <c r="O140" s="93">
        <f>[1]节奏总纲!O140</f>
        <v>137</v>
      </c>
      <c r="P140" s="93">
        <f>[1]节奏总纲!P140</f>
        <v>13306.943261900544</v>
      </c>
      <c r="Q140" s="93">
        <f>[1]节奏总纲!Q140</f>
        <v>11264.327471198811</v>
      </c>
      <c r="R140" s="93">
        <f>[1]节奏总纲!R140</f>
        <v>8987.5094790876265</v>
      </c>
      <c r="S140" s="93">
        <f>[1]节奏总纲!S140</f>
        <v>6407.293180605112</v>
      </c>
      <c r="T140" s="93">
        <f>[1]节奏总纲!T140</f>
        <v>3433.1913615703402</v>
      </c>
      <c r="U140" s="93"/>
      <c r="V140" s="93">
        <f>[1]节奏总纲!V140</f>
        <v>137</v>
      </c>
      <c r="W140" s="93">
        <f>[1]节奏总纲!W140</f>
        <v>891.19314904737075</v>
      </c>
      <c r="X140" s="93">
        <f>[1]节奏总纲!X140</f>
        <v>761.84445073631105</v>
      </c>
      <c r="Y140" s="93">
        <f>[1]节奏总纲!Y140</f>
        <v>615.56917799073199</v>
      </c>
      <c r="Z140" s="93">
        <f>[1]节奏总纲!Z140</f>
        <v>457.66572652587092</v>
      </c>
      <c r="AA140" s="93">
        <f>[1]节奏总纲!AA140</f>
        <v>238.61885753321894</v>
      </c>
      <c r="AC140" s="80">
        <f>[1]节奏总纲!AC140</f>
        <v>137</v>
      </c>
      <c r="AD140" s="80">
        <f>[1]节奏总纲!AD140</f>
        <v>71.082568038258202</v>
      </c>
      <c r="AE140" s="80">
        <f>[1]节奏总纲!AE140</f>
        <v>73.162499594857536</v>
      </c>
      <c r="AF140" s="80">
        <f>[1]节奏总纲!AF140</f>
        <v>76.048210495050611</v>
      </c>
      <c r="AG140" s="80">
        <f>[1]节奏总纲!AG140</f>
        <v>80.590396199303228</v>
      </c>
      <c r="AH140" s="80">
        <f>[1]节奏总纲!AH140</f>
        <v>89.811617577890132</v>
      </c>
      <c r="AZ140" s="80">
        <f>[1]节奏总纲!AZ140</f>
        <v>137</v>
      </c>
      <c r="BA140" s="80">
        <f>[1]节奏总纲!BA140</f>
        <v>40.145684977811982</v>
      </c>
      <c r="BB140" s="80">
        <f>[1]节奏总纲!BB140</f>
        <v>41.640586674237483</v>
      </c>
      <c r="BC140" s="80">
        <f>[1]节奏总纲!BC140</f>
        <v>43.579395699483875</v>
      </c>
      <c r="BD140" s="80">
        <f>[1]节奏总纲!BD140</f>
        <v>46.320570537095151</v>
      </c>
      <c r="BE140" s="80">
        <f>[1]节奏总纲!BE140</f>
        <v>51.030916192165336</v>
      </c>
      <c r="BI140" s="93">
        <f>[1]节奏总纲!BI140</f>
        <v>137</v>
      </c>
      <c r="BJ140" s="93">
        <f>[1]节奏总纲!BJ140</f>
        <v>3.4999999999999978</v>
      </c>
      <c r="BK140" s="93">
        <f>[1]节奏总纲!BK140</f>
        <v>3.5699999999999976</v>
      </c>
      <c r="BL140" s="93">
        <f>[1]节奏总纲!BL140</f>
        <v>3.7099999999999977</v>
      </c>
      <c r="BM140" s="93">
        <f>[1]节奏总纲!BM140</f>
        <v>3.9899999999999971</v>
      </c>
      <c r="BN140" s="93">
        <f>[1]节奏总纲!BN140</f>
        <v>4.8999999999999968</v>
      </c>
      <c r="BO140" s="93"/>
      <c r="BP140" s="93"/>
      <c r="BQ140" s="93"/>
      <c r="BR140" s="93"/>
      <c r="BS140" s="93"/>
      <c r="BT140" s="93"/>
      <c r="BU140" s="93"/>
      <c r="BV140" s="93"/>
      <c r="BW140" s="93">
        <f>[1]节奏总纲!BW140</f>
        <v>137</v>
      </c>
      <c r="BX140" s="93">
        <f>[1]节奏总纲!BX140</f>
        <v>71.253511678983699</v>
      </c>
      <c r="BY140" s="93">
        <f>[1]节奏总纲!BY140</f>
        <v>71.638110416434827</v>
      </c>
      <c r="BZ140" s="93">
        <f>[1]节奏总纲!BZ140</f>
        <v>72.073500096896851</v>
      </c>
      <c r="CA140" s="93">
        <f>[1]节奏总纲!CA140</f>
        <v>72.52016913289016</v>
      </c>
      <c r="CB140" s="93">
        <f>[1]节奏总纲!CB140</f>
        <v>73.011719235806893</v>
      </c>
      <c r="CC140" s="93">
        <f>[1]节奏总纲!CC140</f>
        <v>73.011719235806893</v>
      </c>
    </row>
    <row r="141" spans="6:81" x14ac:dyDescent="0.15">
      <c r="F141" s="14">
        <v>139</v>
      </c>
      <c r="G141" s="80">
        <f>[1]节奏总纲!G141</f>
        <v>15285.812533339058</v>
      </c>
      <c r="N141" s="73">
        <f>[1]节奏总纲!$N141</f>
        <v>148</v>
      </c>
      <c r="O141" s="93">
        <f>[1]节奏总纲!O141</f>
        <v>138</v>
      </c>
      <c r="P141" s="93">
        <f>[1]节奏总纲!P141</f>
        <v>14262.10042904369</v>
      </c>
      <c r="Q141" s="93">
        <f>[1]节奏总纲!Q141</f>
        <v>12081.42527344291</v>
      </c>
      <c r="R141" s="93">
        <f>[1]节奏总纲!R141</f>
        <v>9648.3109402480568</v>
      </c>
      <c r="S141" s="93">
        <f>[1]节奏总纲!S141</f>
        <v>6871.4799867132497</v>
      </c>
      <c r="T141" s="93">
        <f>[1]节奏总纲!T141</f>
        <v>3665.3598102642286</v>
      </c>
      <c r="U141" s="93"/>
      <c r="V141" s="93">
        <f>[1]节奏总纲!V141</f>
        <v>138</v>
      </c>
      <c r="W141" s="93">
        <f>[1]节奏总纲!W141</f>
        <v>955.15716714314658</v>
      </c>
      <c r="X141" s="93">
        <f>[1]节奏总纲!X141</f>
        <v>817.09780224409951</v>
      </c>
      <c r="Y141" s="93">
        <f>[1]节奏总纲!Y141</f>
        <v>660.80146116043034</v>
      </c>
      <c r="Z141" s="93">
        <f>[1]节奏总纲!Z141</f>
        <v>464.18680610813772</v>
      </c>
      <c r="AA141" s="93">
        <f>[1]节奏总纲!AA141</f>
        <v>232.16844869388842</v>
      </c>
      <c r="AC141" s="80">
        <f>[1]节奏总纲!AC141</f>
        <v>138</v>
      </c>
      <c r="AD141" s="80">
        <f>[1]节奏总纲!AD141</f>
        <v>71.184128141237707</v>
      </c>
      <c r="AE141" s="80">
        <f>[1]节奏总纲!AE141</f>
        <v>73.265087214426828</v>
      </c>
      <c r="AF141" s="80">
        <f>[1]节奏总纲!AF141</f>
        <v>76.148064447889894</v>
      </c>
      <c r="AG141" s="80">
        <f>[1]节奏总纲!AG141</f>
        <v>80.699325387366557</v>
      </c>
      <c r="AH141" s="80">
        <f>[1]节奏总纲!AH141</f>
        <v>89.938817052643586</v>
      </c>
      <c r="AZ141" s="80">
        <f>[1]节奏总纲!AZ141</f>
        <v>138</v>
      </c>
      <c r="BA141" s="80">
        <f>[1]节奏总纲!BA141</f>
        <v>40.192304170711814</v>
      </c>
      <c r="BB141" s="80">
        <f>[1]节奏总纲!BB141</f>
        <v>41.690869443102159</v>
      </c>
      <c r="BC141" s="80">
        <f>[1]节奏总纲!BC141</f>
        <v>43.629324644063402</v>
      </c>
      <c r="BD141" s="80">
        <f>[1]节奏总纲!BD141</f>
        <v>46.368730644141969</v>
      </c>
      <c r="BE141" s="80">
        <f>[1]节奏总纲!BE141</f>
        <v>51.077127728003028</v>
      </c>
      <c r="BI141" s="93">
        <f>[1]节奏总纲!BI141</f>
        <v>138</v>
      </c>
      <c r="BJ141" s="93">
        <f>[1]节奏总纲!BJ141</f>
        <v>3.4999999999999978</v>
      </c>
      <c r="BK141" s="93">
        <f>[1]节奏总纲!BK141</f>
        <v>3.5699999999999976</v>
      </c>
      <c r="BL141" s="93">
        <f>[1]节奏总纲!BL141</f>
        <v>3.7099999999999977</v>
      </c>
      <c r="BM141" s="93">
        <f>[1]节奏总纲!BM141</f>
        <v>3.9899999999999971</v>
      </c>
      <c r="BN141" s="93">
        <f>[1]节奏总纲!BN141</f>
        <v>4.8999999999999968</v>
      </c>
      <c r="BO141" s="93"/>
      <c r="BP141" s="93"/>
      <c r="BQ141" s="93"/>
      <c r="BR141" s="93"/>
      <c r="BS141" s="93"/>
      <c r="BT141" s="93"/>
      <c r="BU141" s="93"/>
      <c r="BV141" s="93"/>
      <c r="BW141" s="93">
        <f>[1]节奏总纲!BW141</f>
        <v>138</v>
      </c>
      <c r="BX141" s="93">
        <f>[1]节奏总纲!BX141</f>
        <v>71.728454603344318</v>
      </c>
      <c r="BY141" s="93">
        <f>[1]节奏总纲!BY141</f>
        <v>72.126203246971158</v>
      </c>
      <c r="BZ141" s="93">
        <f>[1]节奏总纲!BZ141</f>
        <v>72.546944450679874</v>
      </c>
      <c r="CA141" s="93">
        <f>[1]节奏总纲!CA141</f>
        <v>73.016455431801333</v>
      </c>
      <c r="CB141" s="93">
        <f>[1]节奏总纲!CB141</f>
        <v>73.443164563711022</v>
      </c>
      <c r="CC141" s="93">
        <f>[1]节奏总纲!CC141</f>
        <v>73.443164563711022</v>
      </c>
    </row>
    <row r="142" spans="6:81" x14ac:dyDescent="0.15">
      <c r="F142" s="14">
        <v>140</v>
      </c>
      <c r="G142" s="80">
        <f>[1]节奏总纲!G142</f>
        <v>16383</v>
      </c>
      <c r="N142" s="73">
        <f>[1]节奏总纲!$N142</f>
        <v>149</v>
      </c>
      <c r="O142" s="93">
        <f>[1]节奏总纲!O142</f>
        <v>139</v>
      </c>
      <c r="P142" s="93">
        <f>[1]节奏总纲!P142</f>
        <v>15285.812533339058</v>
      </c>
      <c r="Q142" s="93">
        <f>[1]节奏总纲!Q142</f>
        <v>12957.783284511519</v>
      </c>
      <c r="R142" s="93">
        <f>[1]节奏总纲!R142</f>
        <v>10342.380760057207</v>
      </c>
      <c r="S142" s="93">
        <f>[1]节奏总纲!S142</f>
        <v>7323.4327847227432</v>
      </c>
      <c r="T142" s="93">
        <f>[1]节奏总纲!T142</f>
        <v>3902.4679397614618</v>
      </c>
      <c r="U142" s="93"/>
      <c r="V142" s="93">
        <f>[1]节奏总纲!V142</f>
        <v>139</v>
      </c>
      <c r="W142" s="93">
        <f>[1]节奏总纲!W142</f>
        <v>1023.7121042953677</v>
      </c>
      <c r="X142" s="93">
        <f>[1]节奏总纲!X142</f>
        <v>876.3580110686089</v>
      </c>
      <c r="Y142" s="93">
        <f>[1]节奏总纲!Y142</f>
        <v>694.06981980915043</v>
      </c>
      <c r="Z142" s="93">
        <f>[1]节奏总纲!Z142</f>
        <v>451.95279800949356</v>
      </c>
      <c r="AA142" s="93">
        <f>[1]节奏总纲!AA142</f>
        <v>237.10812949723322</v>
      </c>
      <c r="AC142" s="80">
        <f>[1]节奏总纲!AC142</f>
        <v>139</v>
      </c>
      <c r="AD142" s="80">
        <f>[1]节奏总纲!AD142</f>
        <v>71.285688244217212</v>
      </c>
      <c r="AE142" s="80">
        <f>[1]节奏总纲!AE142</f>
        <v>73.367674833996119</v>
      </c>
      <c r="AF142" s="80">
        <f>[1]节奏总纲!AF142</f>
        <v>76.247918400729162</v>
      </c>
      <c r="AG142" s="80">
        <f>[1]节奏总纲!AG142</f>
        <v>80.808254575429885</v>
      </c>
      <c r="AH142" s="80">
        <f>[1]节奏总纲!AH142</f>
        <v>90.055148444912135</v>
      </c>
      <c r="AZ142" s="80">
        <f>[1]节奏总纲!AZ142</f>
        <v>139</v>
      </c>
      <c r="BA142" s="80">
        <f>[1]节奏总纲!BA142</f>
        <v>40.238923363611647</v>
      </c>
      <c r="BB142" s="80">
        <f>[1]节奏总纲!BB142</f>
        <v>41.741152211966842</v>
      </c>
      <c r="BC142" s="80">
        <f>[1]节奏总纲!BC142</f>
        <v>43.679253588642929</v>
      </c>
      <c r="BD142" s="80">
        <f>[1]节奏总纲!BD142</f>
        <v>46.416890751188788</v>
      </c>
      <c r="BE142" s="80">
        <f>[1]节奏总纲!BE142</f>
        <v>51.12333926384072</v>
      </c>
      <c r="BI142" s="93">
        <f>[1]节奏总纲!BI142</f>
        <v>139</v>
      </c>
      <c r="BJ142" s="93">
        <f>[1]节奏总纲!BJ142</f>
        <v>3.4999999999999978</v>
      </c>
      <c r="BK142" s="93">
        <f>[1]节奏总纲!BK142</f>
        <v>3.5699999999999976</v>
      </c>
      <c r="BL142" s="93">
        <f>[1]节奏总纲!BL142</f>
        <v>3.7099999999999977</v>
      </c>
      <c r="BM142" s="93">
        <f>[1]节奏总纲!BM142</f>
        <v>3.9899999999999971</v>
      </c>
      <c r="BN142" s="93">
        <f>[1]节奏总纲!BN142</f>
        <v>4.8999999999999968</v>
      </c>
      <c r="BO142" s="93"/>
      <c r="BP142" s="93"/>
      <c r="BQ142" s="93"/>
      <c r="BR142" s="93"/>
      <c r="BS142" s="93"/>
      <c r="BT142" s="93"/>
      <c r="BU142" s="93"/>
      <c r="BV142" s="93"/>
      <c r="BW142" s="93">
        <f>[1]节奏总纲!BW142</f>
        <v>139</v>
      </c>
      <c r="BX142" s="93">
        <f>[1]节奏总纲!BX142</f>
        <v>72.205314824634726</v>
      </c>
      <c r="BY142" s="93">
        <f>[1]节奏总纲!BY142</f>
        <v>72.597116346388717</v>
      </c>
      <c r="BZ142" s="93">
        <f>[1]节奏总纲!BZ142</f>
        <v>73.038235529163615</v>
      </c>
      <c r="CA142" s="93">
        <f>[1]节奏总纲!CA142</f>
        <v>73.436393895083853</v>
      </c>
      <c r="CB142" s="93">
        <f>[1]节奏总纲!CB142</f>
        <v>73.883789442996616</v>
      </c>
      <c r="CC142" s="93">
        <f>[1]节奏总纲!CC142</f>
        <v>73.883789442996616</v>
      </c>
    </row>
    <row r="143" spans="6:81" x14ac:dyDescent="0.15">
      <c r="F143" s="14">
        <v>141</v>
      </c>
      <c r="G143" s="80">
        <f>[1]节奏总纲!G143</f>
        <v>17558.936410194601</v>
      </c>
      <c r="N143" s="73">
        <f>[1]节奏总纲!$N143</f>
        <v>150</v>
      </c>
      <c r="O143" s="93">
        <f>[1]节奏总纲!O143</f>
        <v>140</v>
      </c>
      <c r="P143" s="93">
        <f>[1]节奏总纲!P143</f>
        <v>16383</v>
      </c>
      <c r="Q143" s="93">
        <f>[1]节奏总纲!Q143</f>
        <v>13881.315900000001</v>
      </c>
      <c r="R143" s="93">
        <f>[1]节奏总纲!R143</f>
        <v>11020.8441</v>
      </c>
      <c r="S143" s="93">
        <f>[1]节奏总纲!S143</f>
        <v>7804.8612000000003</v>
      </c>
      <c r="T143" s="93">
        <f>[1]节奏总纲!T143</f>
        <v>4169.4735000000001</v>
      </c>
      <c r="U143" s="93"/>
      <c r="V143" s="93">
        <f>[1]节奏总纲!V143</f>
        <v>140</v>
      </c>
      <c r="W143" s="93">
        <f>[1]节奏总纲!W143</f>
        <v>1097.1874666609419</v>
      </c>
      <c r="X143" s="93">
        <f>[1]节奏总纲!X143</f>
        <v>923.53261548848241</v>
      </c>
      <c r="Y143" s="93">
        <f>[1]节奏总纲!Y143</f>
        <v>678.46333994279303</v>
      </c>
      <c r="Z143" s="93">
        <f>[1]节奏总纲!Z143</f>
        <v>481.42841527725705</v>
      </c>
      <c r="AA143" s="93">
        <f>[1]节奏总纲!AA143</f>
        <v>267.00556023853824</v>
      </c>
      <c r="AC143" s="80">
        <f>[1]节奏总纲!AC143</f>
        <v>140</v>
      </c>
      <c r="AD143" s="80">
        <f>[1]节奏总纲!AD143</f>
        <v>71.387248347196717</v>
      </c>
      <c r="AE143" s="80">
        <f>[1]节奏总纲!AE143</f>
        <v>73.470262453565411</v>
      </c>
      <c r="AF143" s="80">
        <f>[1]节奏总纲!AF143</f>
        <v>76.347772353568445</v>
      </c>
      <c r="AG143" s="80">
        <f>[1]节奏总纲!AG143</f>
        <v>80.917183763493213</v>
      </c>
      <c r="AH143" s="80">
        <f>[1]节奏总纲!AH143</f>
        <v>90.16140749098561</v>
      </c>
      <c r="AZ143" s="80">
        <f>[1]节奏总纲!AZ143</f>
        <v>140</v>
      </c>
      <c r="BA143" s="80">
        <f>[1]节奏总纲!BA143</f>
        <v>40.28554255651148</v>
      </c>
      <c r="BB143" s="80">
        <f>[1]节奏总纲!BB143</f>
        <v>41.791434980831518</v>
      </c>
      <c r="BC143" s="80">
        <f>[1]节奏总纲!BC143</f>
        <v>43.729182533222463</v>
      </c>
      <c r="BD143" s="80">
        <f>[1]节奏总纲!BD143</f>
        <v>46.465050858235607</v>
      </c>
      <c r="BE143" s="80">
        <f>[1]节奏总纲!BE143</f>
        <v>51.169550799678412</v>
      </c>
      <c r="BI143" s="93">
        <f>[1]节奏总纲!BI143</f>
        <v>140</v>
      </c>
      <c r="BJ143" s="93">
        <f>[1]节奏总纲!BJ143</f>
        <v>3.4999999999999978</v>
      </c>
      <c r="BK143" s="93">
        <f>[1]节奏总纲!BK143</f>
        <v>3.5699999999999976</v>
      </c>
      <c r="BL143" s="93">
        <f>[1]节奏总纲!BL143</f>
        <v>3.7099999999999977</v>
      </c>
      <c r="BM143" s="93">
        <f>[1]节奏总纲!BM143</f>
        <v>3.9899999999999971</v>
      </c>
      <c r="BN143" s="93">
        <f>[1]节奏总纲!BN143</f>
        <v>4.8999999999999968</v>
      </c>
      <c r="BO143" s="93"/>
      <c r="BP143" s="93"/>
      <c r="BQ143" s="93"/>
      <c r="BR143" s="93"/>
      <c r="BS143" s="93"/>
      <c r="BT143" s="93"/>
      <c r="BU143" s="93"/>
      <c r="BV143" s="93"/>
      <c r="BW143" s="93">
        <f>[1]节奏总纲!BW143</f>
        <v>140</v>
      </c>
      <c r="BX143" s="93">
        <f>[1]节奏总纲!BX143</f>
        <v>72.676975898343528</v>
      </c>
      <c r="BY143" s="93">
        <f>[1]节奏总纲!BY143</f>
        <v>73.080733134525161</v>
      </c>
      <c r="BZ143" s="93">
        <f>[1]节奏总纲!BZ143</f>
        <v>73.458504863518769</v>
      </c>
      <c r="CA143" s="93">
        <f>[1]节奏总纲!CA143</f>
        <v>73.883720053440385</v>
      </c>
      <c r="CB143" s="93">
        <f>[1]节奏总纲!CB143</f>
        <v>74.328531668433854</v>
      </c>
      <c r="CC143" s="93">
        <f>[1]节奏总纲!CC143</f>
        <v>74.328531668433854</v>
      </c>
    </row>
    <row r="144" spans="6:81" x14ac:dyDescent="0.15">
      <c r="F144" s="14">
        <v>142</v>
      </c>
      <c r="G144" s="80">
        <f>[1]节奏总纲!G144</f>
        <v>18819.273848271412</v>
      </c>
      <c r="N144" s="73">
        <f>[1]节奏总纲!$N144</f>
        <v>151</v>
      </c>
      <c r="O144" s="93">
        <f>[1]节奏总纲!O144</f>
        <v>141</v>
      </c>
      <c r="P144" s="93">
        <f>[1]节奏总纲!P144</f>
        <v>17558.936410194601</v>
      </c>
      <c r="Q144" s="93">
        <f>[1]节奏总纲!Q144</f>
        <v>14817.986436563224</v>
      </c>
      <c r="R144" s="93">
        <f>[1]节奏总纲!R144</f>
        <v>11760.975607548344</v>
      </c>
      <c r="S144" s="93">
        <f>[1]节奏总纲!S144</f>
        <v>8352.7860503295724</v>
      </c>
      <c r="T144" s="93">
        <f>[1]节奏总纲!T144</f>
        <v>4465.2375291124872</v>
      </c>
      <c r="U144" s="93"/>
      <c r="V144" s="93">
        <f>[1]节奏总纲!V144</f>
        <v>141</v>
      </c>
      <c r="W144" s="93">
        <f>[1]节奏总纲!W144</f>
        <v>1175.9364101946012</v>
      </c>
      <c r="X144" s="93">
        <f>[1]节奏总纲!X144</f>
        <v>936.67053656322241</v>
      </c>
      <c r="Y144" s="93">
        <f>[1]节奏总纲!Y144</f>
        <v>740.13150754834351</v>
      </c>
      <c r="Z144" s="93">
        <f>[1]节奏总纲!Z144</f>
        <v>547.92485032957211</v>
      </c>
      <c r="AA144" s="93">
        <f>[1]节奏总纲!AA144</f>
        <v>295.76402911248715</v>
      </c>
      <c r="AC144" s="80">
        <f>[1]节奏总纲!AC144</f>
        <v>141</v>
      </c>
      <c r="AD144" s="80">
        <f>[1]节奏总纲!AD144</f>
        <v>71.488808450176208</v>
      </c>
      <c r="AE144" s="80">
        <f>[1]节奏总纲!AE144</f>
        <v>73.572850073134703</v>
      </c>
      <c r="AF144" s="80">
        <f>[1]节奏总纲!AF144</f>
        <v>76.447626306407713</v>
      </c>
      <c r="AG144" s="80">
        <f>[1]节奏总纲!AG144</f>
        <v>81.023848662825003</v>
      </c>
      <c r="AH144" s="80">
        <f>[1]节奏总纲!AH144</f>
        <v>90.267666537059071</v>
      </c>
      <c r="AZ144" s="80">
        <f>[1]节奏总纲!AZ144</f>
        <v>141</v>
      </c>
      <c r="BA144" s="80">
        <f>[1]节奏总纲!BA144</f>
        <v>40.332161749411313</v>
      </c>
      <c r="BB144" s="80">
        <f>[1]节奏总纲!BB144</f>
        <v>41.841717749696201</v>
      </c>
      <c r="BC144" s="80">
        <f>[1]节奏总纲!BC144</f>
        <v>43.77911147780199</v>
      </c>
      <c r="BD144" s="80">
        <f>[1]节奏总纲!BD144</f>
        <v>46.513210965282425</v>
      </c>
      <c r="BE144" s="80">
        <f>[1]节奏总纲!BE144</f>
        <v>51.215762335516104</v>
      </c>
      <c r="BI144" s="93">
        <f>[1]节奏总纲!BI144</f>
        <v>141</v>
      </c>
      <c r="BJ144" s="93">
        <f>[1]节奏总纲!BJ144</f>
        <v>3.4999999999999978</v>
      </c>
      <c r="BK144" s="93">
        <f>[1]节奏总纲!BK144</f>
        <v>3.5699999999999976</v>
      </c>
      <c r="BL144" s="93">
        <f>[1]节奏总纲!BL144</f>
        <v>3.7099999999999977</v>
      </c>
      <c r="BM144" s="93">
        <f>[1]节奏总纲!BM144</f>
        <v>3.9899999999999971</v>
      </c>
      <c r="BN144" s="93">
        <f>[1]节奏总纲!BN144</f>
        <v>4.8999999999999968</v>
      </c>
      <c r="BO144" s="93"/>
      <c r="BP144" s="93"/>
      <c r="BQ144" s="93"/>
      <c r="BR144" s="93"/>
      <c r="BS144" s="93"/>
      <c r="BT144" s="93"/>
      <c r="BU144" s="93"/>
      <c r="BV144" s="93"/>
      <c r="BW144" s="93">
        <f>[1]节奏总纲!BW144</f>
        <v>141</v>
      </c>
      <c r="BX144" s="93">
        <f>[1]节奏总纲!BX144</f>
        <v>73.157776302859972</v>
      </c>
      <c r="BY144" s="93">
        <f>[1]节奏总纲!BY144</f>
        <v>73.515893606435881</v>
      </c>
      <c r="BZ144" s="93">
        <f>[1]节奏总纲!BZ144</f>
        <v>73.91697410968149</v>
      </c>
      <c r="CA144" s="93">
        <f>[1]节奏总纲!CA144</f>
        <v>74.339649566857616</v>
      </c>
      <c r="CB144" s="93">
        <f>[1]节奏总纲!CB144</f>
        <v>74.803748443395335</v>
      </c>
      <c r="CC144" s="93">
        <f>[1]节奏总纲!CC144</f>
        <v>74.803748443395335</v>
      </c>
    </row>
    <row r="145" spans="6:81" x14ac:dyDescent="0.15">
      <c r="F145" s="14">
        <v>143</v>
      </c>
      <c r="G145" s="80">
        <f>[1]节奏总纲!G145</f>
        <v>20170.070068243116</v>
      </c>
      <c r="N145" s="73">
        <f>[1]节奏总纲!$N145</f>
        <v>152</v>
      </c>
      <c r="O145" s="93">
        <f>[1]节奏总纲!O145</f>
        <v>142</v>
      </c>
      <c r="P145" s="93">
        <f>[1]节奏总纲!P145</f>
        <v>18819.273848271412</v>
      </c>
      <c r="Q145" s="93">
        <f>[1]节奏总纲!Q145</f>
        <v>15892.876764865208</v>
      </c>
      <c r="R145" s="93">
        <f>[1]节奏总纲!R145</f>
        <v>12644.670098653563</v>
      </c>
      <c r="S145" s="93">
        <f>[1]节奏总纲!S145</f>
        <v>8976.7936256254634</v>
      </c>
      <c r="T145" s="93">
        <f>[1]节奏总纲!T145</f>
        <v>4804.5606134636919</v>
      </c>
      <c r="U145" s="93"/>
      <c r="V145" s="93">
        <f>[1]节奏总纲!V145</f>
        <v>142</v>
      </c>
      <c r="W145" s="93">
        <f>[1]节奏总纲!W145</f>
        <v>1260.3374380768109</v>
      </c>
      <c r="X145" s="93">
        <f>[1]节奏总纲!X145</f>
        <v>1074.8903283019845</v>
      </c>
      <c r="Y145" s="93">
        <f>[1]节奏总纲!Y145</f>
        <v>883.69449110521964</v>
      </c>
      <c r="Z145" s="93">
        <f>[1]节奏总纲!Z145</f>
        <v>624.007575295891</v>
      </c>
      <c r="AA145" s="93">
        <f>[1]节奏总纲!AA145</f>
        <v>339.32308435120467</v>
      </c>
      <c r="AC145" s="80">
        <f>[1]节奏总纲!AC145</f>
        <v>142</v>
      </c>
      <c r="AD145" s="80">
        <f>[1]节奏总纲!AD145</f>
        <v>71.590368553155713</v>
      </c>
      <c r="AE145" s="80">
        <f>[1]节奏总纲!AE145</f>
        <v>73.675437692703994</v>
      </c>
      <c r="AF145" s="80">
        <f>[1]节奏总纲!AF145</f>
        <v>76.547480259246996</v>
      </c>
      <c r="AG145" s="80">
        <f>[1]节奏总纲!AG145</f>
        <v>81.123332456233015</v>
      </c>
      <c r="AH145" s="80">
        <f>[1]节奏总纲!AH145</f>
        <v>90.373925583132547</v>
      </c>
      <c r="AZ145" s="80">
        <f>[1]节奏总纲!AZ145</f>
        <v>142</v>
      </c>
      <c r="BA145" s="80">
        <f>[1]节奏总纲!BA145</f>
        <v>40.378780942311145</v>
      </c>
      <c r="BB145" s="80">
        <f>[1]节奏总纲!BB145</f>
        <v>41.892000518560877</v>
      </c>
      <c r="BC145" s="80">
        <f>[1]节奏总纲!BC145</f>
        <v>43.829040422381524</v>
      </c>
      <c r="BD145" s="80">
        <f>[1]节奏总纲!BD145</f>
        <v>46.561371072329244</v>
      </c>
      <c r="BE145" s="80">
        <f>[1]节奏总纲!BE145</f>
        <v>51.261973871353796</v>
      </c>
      <c r="BI145" s="93">
        <f>[1]节奏总纲!BI145</f>
        <v>142</v>
      </c>
      <c r="BJ145" s="93">
        <f>[1]节奏总纲!BJ145</f>
        <v>3.4999999999999978</v>
      </c>
      <c r="BK145" s="93">
        <f>[1]节奏总纲!BK145</f>
        <v>3.5699999999999976</v>
      </c>
      <c r="BL145" s="93">
        <f>[1]节奏总纲!BL145</f>
        <v>3.7099999999999977</v>
      </c>
      <c r="BM145" s="93">
        <f>[1]节奏总纲!BM145</f>
        <v>3.9899999999999971</v>
      </c>
      <c r="BN145" s="93">
        <f>[1]节奏总纲!BN145</f>
        <v>4.8999999999999968</v>
      </c>
      <c r="BO145" s="93"/>
      <c r="BP145" s="93"/>
      <c r="BQ145" s="93"/>
      <c r="BR145" s="93"/>
      <c r="BS145" s="93"/>
      <c r="BT145" s="93"/>
      <c r="BU145" s="93"/>
      <c r="BV145" s="93"/>
      <c r="BW145" s="93">
        <f>[1]节奏总纲!BW145</f>
        <v>142</v>
      </c>
      <c r="BX145" s="93">
        <f>[1]节奏总纲!BX145</f>
        <v>73.626200589019419</v>
      </c>
      <c r="BY145" s="93">
        <f>[1]节奏总纲!BY145</f>
        <v>74.013201437193956</v>
      </c>
      <c r="BZ145" s="93">
        <f>[1]节奏总纲!BZ145</f>
        <v>74.401504363430192</v>
      </c>
      <c r="CA145" s="93">
        <f>[1]节奏总纲!CA145</f>
        <v>74.840959459702745</v>
      </c>
      <c r="CB145" s="93">
        <f>[1]节奏总纲!CB145</f>
        <v>75.301725135331964</v>
      </c>
      <c r="CC145" s="93">
        <f>[1]节奏总纲!CC145</f>
        <v>75.301725135331964</v>
      </c>
    </row>
    <row r="146" spans="6:81" x14ac:dyDescent="0.15">
      <c r="F146" s="14">
        <v>144</v>
      </c>
      <c r="G146" s="80">
        <f>[1]节奏总纲!G146</f>
        <v>21617.817610103088</v>
      </c>
      <c r="N146" s="73">
        <f>[1]节奏总纲!$N146</f>
        <v>153</v>
      </c>
      <c r="O146" s="93">
        <f>[1]节奏总纲!O146</f>
        <v>143</v>
      </c>
      <c r="P146" s="93">
        <f>[1]节奏总纲!P146</f>
        <v>20170.070068243116</v>
      </c>
      <c r="Q146" s="93">
        <f>[1]节奏总纲!Q146</f>
        <v>17065.896284740498</v>
      </c>
      <c r="R146" s="93">
        <f>[1]节奏总纲!R146</f>
        <v>13574.457155927617</v>
      </c>
      <c r="S146" s="93">
        <f>[1]节奏总纲!S146</f>
        <v>9653.3955346611565</v>
      </c>
      <c r="T146" s="93">
        <f>[1]节奏总纲!T146</f>
        <v>5173.6229725043595</v>
      </c>
      <c r="U146" s="93"/>
      <c r="V146" s="93">
        <f>[1]节奏总纲!V146</f>
        <v>143</v>
      </c>
      <c r="W146" s="93">
        <f>[1]节奏总纲!W146</f>
        <v>1350.796219971704</v>
      </c>
      <c r="X146" s="93">
        <f>[1]节奏总纲!X146</f>
        <v>1173.0195198752899</v>
      </c>
      <c r="Y146" s="93">
        <f>[1]节奏总纲!Y146</f>
        <v>929.78705727405395</v>
      </c>
      <c r="Z146" s="93">
        <f>[1]节奏总纲!Z146</f>
        <v>676.6019090356931</v>
      </c>
      <c r="AA146" s="93">
        <f>[1]节奏总纲!AA146</f>
        <v>369.06235904066762</v>
      </c>
      <c r="AC146" s="80">
        <f>[1]节奏总纲!AC146</f>
        <v>143</v>
      </c>
      <c r="AD146" s="80">
        <f>[1]节奏总纲!AD146</f>
        <v>71.691928656135218</v>
      </c>
      <c r="AE146" s="80">
        <f>[1]节奏总纲!AE146</f>
        <v>73.778025312273286</v>
      </c>
      <c r="AF146" s="80">
        <f>[1]节奏总纲!AF146</f>
        <v>76.647334212086264</v>
      </c>
      <c r="AG146" s="80">
        <f>[1]节奏总纲!AG146</f>
        <v>81.222816249641028</v>
      </c>
      <c r="AH146" s="80">
        <f>[1]节奏总纲!AH146</f>
        <v>90.480184629206022</v>
      </c>
      <c r="AZ146" s="80">
        <f>[1]节奏总纲!AZ146</f>
        <v>143</v>
      </c>
      <c r="BA146" s="80">
        <f>[1]节奏总纲!BA146</f>
        <v>40.425400135210978</v>
      </c>
      <c r="BB146" s="80">
        <f>[1]节奏总纲!BB146</f>
        <v>41.94228328742556</v>
      </c>
      <c r="BC146" s="80">
        <f>[1]节奏总纲!BC146</f>
        <v>43.878969366961051</v>
      </c>
      <c r="BD146" s="80">
        <f>[1]节奏总纲!BD146</f>
        <v>46.609531179376063</v>
      </c>
      <c r="BE146" s="80">
        <f>[1]节奏总纲!BE146</f>
        <v>51.308185407191495</v>
      </c>
      <c r="BI146" s="93">
        <f>[1]节奏总纲!BI146</f>
        <v>143</v>
      </c>
      <c r="BJ146" s="93">
        <f>[1]节奏总纲!BJ146</f>
        <v>3.4999999999999978</v>
      </c>
      <c r="BK146" s="93">
        <f>[1]节奏总纲!BK146</f>
        <v>3.5699999999999976</v>
      </c>
      <c r="BL146" s="93">
        <f>[1]节奏总纲!BL146</f>
        <v>3.7099999999999977</v>
      </c>
      <c r="BM146" s="93">
        <f>[1]节奏总纲!BM146</f>
        <v>3.9899999999999971</v>
      </c>
      <c r="BN146" s="93">
        <f>[1]节奏总纲!BN146</f>
        <v>4.8999999999999968</v>
      </c>
      <c r="BO146" s="93"/>
      <c r="BP146" s="93"/>
      <c r="BQ146" s="93"/>
      <c r="BR146" s="93"/>
      <c r="BS146" s="93"/>
      <c r="BT146" s="93"/>
      <c r="BU146" s="93"/>
      <c r="BV146" s="93"/>
      <c r="BW146" s="93">
        <f>[1]节奏总纲!BW146</f>
        <v>143</v>
      </c>
      <c r="BX146" s="93">
        <f>[1]节奏总纲!BX146</f>
        <v>74.110883090832957</v>
      </c>
      <c r="BY146" s="93">
        <f>[1]节奏总纲!BY146</f>
        <v>74.48438665440473</v>
      </c>
      <c r="BZ146" s="93">
        <f>[1]节奏总纲!BZ146</f>
        <v>74.899480636479794</v>
      </c>
      <c r="CA146" s="93">
        <f>[1]节奏总纲!CA146</f>
        <v>75.332479886595564</v>
      </c>
      <c r="CB146" s="93">
        <f>[1]节奏总纲!CB146</f>
        <v>75.814456858718941</v>
      </c>
      <c r="CC146" s="93">
        <f>[1]节奏总纲!CC146</f>
        <v>75.814456858718941</v>
      </c>
    </row>
    <row r="147" spans="6:81" x14ac:dyDescent="0.15">
      <c r="F147" s="14">
        <v>145</v>
      </c>
      <c r="G147" s="80">
        <f>[1]节奏总纲!G147</f>
        <v>23169.475005920798</v>
      </c>
      <c r="N147" s="73">
        <f>[1]节奏总纲!$N147</f>
        <v>154</v>
      </c>
      <c r="O147" s="93">
        <f>[1]节奏总纲!O147</f>
        <v>144</v>
      </c>
      <c r="P147" s="93">
        <f>[1]节奏总纲!P147</f>
        <v>21617.817610103088</v>
      </c>
      <c r="Q147" s="93">
        <f>[1]节奏总纲!Q147</f>
        <v>18282.188352864181</v>
      </c>
      <c r="R147" s="93">
        <f>[1]节奏总纲!R147</f>
        <v>14572.570850970493</v>
      </c>
      <c r="S147" s="93">
        <f>[1]节奏总纲!S147</f>
        <v>10367.905325805441</v>
      </c>
      <c r="T147" s="93">
        <f>[1]节奏总纲!T147</f>
        <v>5534.1613081863907</v>
      </c>
      <c r="U147" s="93"/>
      <c r="V147" s="93">
        <f>[1]节奏总纲!V147</f>
        <v>144</v>
      </c>
      <c r="W147" s="93">
        <f>[1]节奏总纲!W147</f>
        <v>1447.7475418599715</v>
      </c>
      <c r="X147" s="93">
        <f>[1]节奏总纲!X147</f>
        <v>1216.2920681236828</v>
      </c>
      <c r="Y147" s="93">
        <f>[1]节奏总纲!Y147</f>
        <v>998.11369504287541</v>
      </c>
      <c r="Z147" s="93">
        <f>[1]节奏总纲!Z147</f>
        <v>714.50979114428446</v>
      </c>
      <c r="AA147" s="93">
        <f>[1]节奏总纲!AA147</f>
        <v>360.53833568203117</v>
      </c>
      <c r="AC147" s="80">
        <f>[1]节奏总纲!AC147</f>
        <v>144</v>
      </c>
      <c r="AD147" s="80">
        <f>[1]节奏总纲!AD147</f>
        <v>71.793488759114723</v>
      </c>
      <c r="AE147" s="80">
        <f>[1]节奏总纲!AE147</f>
        <v>73.880612931842577</v>
      </c>
      <c r="AF147" s="80">
        <f>[1]节奏总纲!AF147</f>
        <v>76.747188164925547</v>
      </c>
      <c r="AG147" s="80">
        <f>[1]节奏总纲!AG147</f>
        <v>81.322300043049054</v>
      </c>
      <c r="AH147" s="80">
        <f>[1]节奏总纲!AH147</f>
        <v>90.586443675279497</v>
      </c>
      <c r="AZ147" s="80">
        <f>[1]节奏总纲!AZ147</f>
        <v>144</v>
      </c>
      <c r="BA147" s="80">
        <f>[1]节奏总纲!BA147</f>
        <v>40.472019328110811</v>
      </c>
      <c r="BB147" s="80">
        <f>[1]节奏总纲!BB147</f>
        <v>41.992566056290244</v>
      </c>
      <c r="BC147" s="80">
        <f>[1]节奏总纲!BC147</f>
        <v>43.928898311540586</v>
      </c>
      <c r="BD147" s="80">
        <f>[1]节奏总纲!BD147</f>
        <v>46.657691286422882</v>
      </c>
      <c r="BE147" s="80">
        <f>[1]节奏总纲!BE147</f>
        <v>51.354396943029187</v>
      </c>
      <c r="BI147" s="93">
        <f>[1]节奏总纲!BI147</f>
        <v>144</v>
      </c>
      <c r="BJ147" s="93">
        <f>[1]节奏总纲!BJ147</f>
        <v>3.4999999999999978</v>
      </c>
      <c r="BK147" s="93">
        <f>[1]节奏总纲!BK147</f>
        <v>3.5699999999999976</v>
      </c>
      <c r="BL147" s="93">
        <f>[1]节奏总纲!BL147</f>
        <v>3.7099999999999977</v>
      </c>
      <c r="BM147" s="93">
        <f>[1]节奏总纲!BM147</f>
        <v>3.9899999999999971</v>
      </c>
      <c r="BN147" s="93">
        <f>[1]节奏总纲!BN147</f>
        <v>4.8999999999999968</v>
      </c>
      <c r="BO147" s="93"/>
      <c r="BP147" s="93"/>
      <c r="BQ147" s="93"/>
      <c r="BR147" s="93"/>
      <c r="BS147" s="93"/>
      <c r="BT147" s="93"/>
      <c r="BU147" s="93"/>
      <c r="BV147" s="93"/>
      <c r="BW147" s="93">
        <f>[1]节奏总纲!BW147</f>
        <v>144</v>
      </c>
      <c r="BX147" s="93">
        <f>[1]节奏总纲!BX147</f>
        <v>74.576114728274206</v>
      </c>
      <c r="BY147" s="93">
        <f>[1]节奏总纲!BY147</f>
        <v>74.972953837303393</v>
      </c>
      <c r="BZ147" s="93">
        <f>[1]节奏总纲!BZ147</f>
        <v>75.37530568725947</v>
      </c>
      <c r="CA147" s="93">
        <f>[1]节奏总纲!CA147</f>
        <v>75.828807712525261</v>
      </c>
      <c r="CB147" s="93">
        <f>[1]节奏总纲!CB147</f>
        <v>76.272679000298737</v>
      </c>
      <c r="CC147" s="93">
        <f>[1]节奏总纲!CC147</f>
        <v>76.272679000298737</v>
      </c>
    </row>
    <row r="148" spans="6:81" x14ac:dyDescent="0.15">
      <c r="F148" s="14">
        <v>146</v>
      </c>
      <c r="G148" s="80">
        <f>[1]节奏总纲!G148</f>
        <v>24832.50022570635</v>
      </c>
      <c r="N148" s="73">
        <f>[1]节奏总纲!$N148</f>
        <v>155</v>
      </c>
      <c r="O148" s="93">
        <f>[1]节奏总纲!O148</f>
        <v>145</v>
      </c>
      <c r="P148" s="93">
        <f>[1]节奏总纲!P148</f>
        <v>23169.475005920798</v>
      </c>
      <c r="Q148" s="93">
        <f>[1]节奏总纲!Q148</f>
        <v>19631.496172516694</v>
      </c>
      <c r="R148" s="93">
        <f>[1]节奏总纲!R148</f>
        <v>15650.9803664995</v>
      </c>
      <c r="S148" s="93">
        <f>[1]节奏总纲!S148</f>
        <v>11095.86158033547</v>
      </c>
      <c r="T148" s="93">
        <f>[1]节奏总纲!T148</f>
        <v>5908.2161265098039</v>
      </c>
      <c r="U148" s="93"/>
      <c r="V148" s="93">
        <f>[1]节奏总纲!V148</f>
        <v>145</v>
      </c>
      <c r="W148" s="93">
        <f>[1]节奏总纲!W148</f>
        <v>1551.6573958177105</v>
      </c>
      <c r="X148" s="93">
        <f>[1]节奏总纲!X148</f>
        <v>1349.307819652513</v>
      </c>
      <c r="Y148" s="93">
        <f>[1]节奏总纲!Y148</f>
        <v>1078.409515529007</v>
      </c>
      <c r="Z148" s="93">
        <f>[1]节奏总纲!Z148</f>
        <v>727.95625453002867</v>
      </c>
      <c r="AA148" s="93">
        <f>[1]节奏总纲!AA148</f>
        <v>374.0548183234132</v>
      </c>
      <c r="AC148" s="80">
        <f>[1]节奏总纲!AC148</f>
        <v>145</v>
      </c>
      <c r="AD148" s="80">
        <f>[1]节奏总纲!AD148</f>
        <v>71.895048862094214</v>
      </c>
      <c r="AE148" s="80">
        <f>[1]节奏总纲!AE148</f>
        <v>73.983200551411869</v>
      </c>
      <c r="AF148" s="80">
        <f>[1]节奏总纲!AF148</f>
        <v>76.847042117764815</v>
      </c>
      <c r="AG148" s="80">
        <f>[1]节奏总纲!AG148</f>
        <v>81.421783836457067</v>
      </c>
      <c r="AH148" s="80">
        <f>[1]节奏总纲!AH148</f>
        <v>90.692702721352973</v>
      </c>
      <c r="AZ148" s="80">
        <f>[1]节奏总纲!AZ148</f>
        <v>145</v>
      </c>
      <c r="BA148" s="80">
        <f>[1]节奏总纲!BA148</f>
        <v>40.518638521010651</v>
      </c>
      <c r="BB148" s="80">
        <f>[1]节奏总纲!BB148</f>
        <v>42.036975906461073</v>
      </c>
      <c r="BC148" s="80">
        <f>[1]节奏总纲!BC148</f>
        <v>43.978827256120113</v>
      </c>
      <c r="BD148" s="80">
        <f>[1]节奏总纲!BD148</f>
        <v>46.7058513934697</v>
      </c>
      <c r="BE148" s="80">
        <f>[1]节奏总纲!BE148</f>
        <v>51.400608478866879</v>
      </c>
      <c r="BI148" s="93">
        <f>[1]节奏总纲!BI148</f>
        <v>145</v>
      </c>
      <c r="BJ148" s="93">
        <f>[1]节奏总纲!BJ148</f>
        <v>3.4999999999999978</v>
      </c>
      <c r="BK148" s="93">
        <f>[1]节奏总纲!BK148</f>
        <v>3.5699999999999976</v>
      </c>
      <c r="BL148" s="93">
        <f>[1]节奏总纲!BL148</f>
        <v>3.7099999999999977</v>
      </c>
      <c r="BM148" s="93">
        <f>[1]节奏总纲!BM148</f>
        <v>3.9899999999999971</v>
      </c>
      <c r="BN148" s="93">
        <f>[1]节奏总纲!BN148</f>
        <v>4.8999999999999968</v>
      </c>
      <c r="BO148" s="93"/>
      <c r="BP148" s="93"/>
      <c r="BQ148" s="93"/>
      <c r="BR148" s="93"/>
      <c r="BS148" s="93"/>
      <c r="BT148" s="93"/>
      <c r="BU148" s="93"/>
      <c r="BV148" s="93"/>
      <c r="BW148" s="93">
        <f>[1]节奏总纲!BW148</f>
        <v>145</v>
      </c>
      <c r="BX148" s="93">
        <f>[1]节奏总纲!BX148</f>
        <v>75.064622457794115</v>
      </c>
      <c r="BY148" s="93">
        <f>[1]节奏总纲!BY148</f>
        <v>75.445256632228848</v>
      </c>
      <c r="BZ148" s="93">
        <f>[1]节奏总纲!BZ148</f>
        <v>75.874710693729909</v>
      </c>
      <c r="CA148" s="93">
        <f>[1]节奏总纲!CA148</f>
        <v>76.289220389416087</v>
      </c>
      <c r="CB148" s="93">
        <f>[1]节奏总纲!CB148</f>
        <v>76.722034052979026</v>
      </c>
      <c r="CC148" s="93">
        <f>[1]节奏总纲!CC148</f>
        <v>76.722034052979026</v>
      </c>
    </row>
    <row r="149" spans="6:81" x14ac:dyDescent="0.15">
      <c r="F149" s="14">
        <v>147</v>
      </c>
      <c r="G149" s="80">
        <f>[1]节奏总纲!G149</f>
        <v>26614.886523801088</v>
      </c>
      <c r="N149" s="73">
        <f>[1]节奏总纲!$N149</f>
        <v>156</v>
      </c>
      <c r="O149" s="93">
        <f>[1]节奏总纲!O149</f>
        <v>146</v>
      </c>
      <c r="P149" s="93">
        <f>[1]节奏总纲!P149</f>
        <v>24832.50022570635</v>
      </c>
      <c r="Q149" s="93">
        <f>[1]节奏总纲!Q149</f>
        <v>21030.644441150707</v>
      </c>
      <c r="R149" s="93">
        <f>[1]节奏总纲!R149</f>
        <v>16694.889901742379</v>
      </c>
      <c r="S149" s="93">
        <f>[1]节奏总纲!S149</f>
        <v>11807.853857323369</v>
      </c>
      <c r="T149" s="93">
        <f>[1]节奏总纲!T149</f>
        <v>6290.0723071714192</v>
      </c>
      <c r="U149" s="93"/>
      <c r="V149" s="93">
        <f>[1]节奏总纲!V149</f>
        <v>146</v>
      </c>
      <c r="W149" s="93">
        <f>[1]节奏总纲!W149</f>
        <v>1663.0252197855516</v>
      </c>
      <c r="X149" s="93">
        <f>[1]节奏总纲!X149</f>
        <v>1399.1482686340132</v>
      </c>
      <c r="Y149" s="93">
        <f>[1]节奏总纲!Y149</f>
        <v>1043.9095352428794</v>
      </c>
      <c r="Z149" s="93">
        <f>[1]节奏总纲!Z149</f>
        <v>711.99227698789946</v>
      </c>
      <c r="AA149" s="93">
        <f>[1]节奏总纲!AA149</f>
        <v>381.85618066161533</v>
      </c>
      <c r="AC149" s="80">
        <f>[1]节奏总纲!AC149</f>
        <v>146</v>
      </c>
      <c r="AD149" s="80">
        <f>[1]节奏总纲!AD149</f>
        <v>71.996608965073719</v>
      </c>
      <c r="AE149" s="80">
        <f>[1]节奏总纲!AE149</f>
        <v>74.078973000522922</v>
      </c>
      <c r="AF149" s="80">
        <f>[1]节奏总纲!AF149</f>
        <v>76.946896070604097</v>
      </c>
      <c r="AG149" s="80">
        <f>[1]节奏总纲!AG149</f>
        <v>81.521267629865079</v>
      </c>
      <c r="AH149" s="80">
        <f>[1]节奏总纲!AH149</f>
        <v>90.798961767426448</v>
      </c>
      <c r="AZ149" s="80">
        <f>[1]节奏总纲!AZ149</f>
        <v>146</v>
      </c>
      <c r="BA149" s="80">
        <f>[1]节奏总纲!BA149</f>
        <v>40.565257713910484</v>
      </c>
      <c r="BB149" s="80">
        <f>[1]节奏总纲!BB149</f>
        <v>42.080366850119908</v>
      </c>
      <c r="BC149" s="80">
        <f>[1]节奏总纲!BC149</f>
        <v>44.024818750237806</v>
      </c>
      <c r="BD149" s="80">
        <f>[1]节奏总纲!BD149</f>
        <v>46.754011500516519</v>
      </c>
      <c r="BE149" s="80">
        <f>[1]节奏总纲!BE149</f>
        <v>51.446820014704571</v>
      </c>
      <c r="BI149" s="93">
        <f>[1]节奏总纲!BI149</f>
        <v>146</v>
      </c>
      <c r="BJ149" s="93">
        <f>[1]节奏总纲!BJ149</f>
        <v>3.4999999999999978</v>
      </c>
      <c r="BK149" s="93">
        <f>[1]节奏总纲!BK149</f>
        <v>3.5699999999999976</v>
      </c>
      <c r="BL149" s="93">
        <f>[1]节奏总纲!BL149</f>
        <v>3.7099999999999977</v>
      </c>
      <c r="BM149" s="93">
        <f>[1]节奏总纲!BM149</f>
        <v>3.9899999999999971</v>
      </c>
      <c r="BN149" s="93">
        <f>[1]节奏总纲!BN149</f>
        <v>4.8999999999999968</v>
      </c>
      <c r="BO149" s="93"/>
      <c r="BP149" s="93"/>
      <c r="BQ149" s="93"/>
      <c r="BR149" s="93"/>
      <c r="BS149" s="93"/>
      <c r="BT149" s="93"/>
      <c r="BU149" s="93"/>
      <c r="BV149" s="93"/>
      <c r="BW149" s="93">
        <f>[1]节奏总纲!BW149</f>
        <v>146</v>
      </c>
      <c r="BX149" s="93">
        <f>[1]节奏总纲!BX149</f>
        <v>75.526704686495577</v>
      </c>
      <c r="BY149" s="93">
        <f>[1]节奏总纲!BY149</f>
        <v>75.931209537935217</v>
      </c>
      <c r="BZ149" s="93">
        <f>[1]节奏总纲!BZ149</f>
        <v>76.309681680753656</v>
      </c>
      <c r="CA149" s="93">
        <f>[1]节奏总纲!CA149</f>
        <v>76.716881405210344</v>
      </c>
      <c r="CB149" s="93">
        <f>[1]节奏总纲!CB149</f>
        <v>77.156310513291089</v>
      </c>
      <c r="CC149" s="93">
        <f>[1]节奏总纲!CC149</f>
        <v>77.156310513291089</v>
      </c>
    </row>
    <row r="150" spans="6:81" x14ac:dyDescent="0.15">
      <c r="F150" s="14">
        <v>148</v>
      </c>
      <c r="G150" s="80">
        <f>[1]节奏总纲!G150</f>
        <v>28525.200858087381</v>
      </c>
      <c r="N150" s="73">
        <f>[1]节奏总纲!$N150</f>
        <v>157</v>
      </c>
      <c r="O150" s="93">
        <f>[1]节奏总纲!O150</f>
        <v>147</v>
      </c>
      <c r="P150" s="93">
        <f>[1]节奏总纲!P150</f>
        <v>26614.886523801088</v>
      </c>
      <c r="Q150" s="93">
        <f>[1]节奏总纲!Q150</f>
        <v>22449.65678282622</v>
      </c>
      <c r="R150" s="93">
        <f>[1]节奏总纲!R150</f>
        <v>17789.390152508648</v>
      </c>
      <c r="S150" s="93">
        <f>[1]节奏总纲!S150</f>
        <v>12583.518348453154</v>
      </c>
      <c r="T150" s="93">
        <f>[1]节奏总纲!T150</f>
        <v>6706.951403997874</v>
      </c>
      <c r="U150" s="93"/>
      <c r="V150" s="93">
        <f>[1]节奏总纲!V150</f>
        <v>147</v>
      </c>
      <c r="W150" s="93">
        <f>[1]节奏总纲!W150</f>
        <v>1782.3862980947379</v>
      </c>
      <c r="X150" s="93">
        <f>[1]节奏总纲!X150</f>
        <v>1419.0123416755123</v>
      </c>
      <c r="Y150" s="93">
        <f>[1]节奏总纲!Y150</f>
        <v>1094.5002507662684</v>
      </c>
      <c r="Z150" s="93">
        <f>[1]节奏总纲!Z150</f>
        <v>775.66449112978444</v>
      </c>
      <c r="AA150" s="93">
        <f>[1]节奏总纲!AA150</f>
        <v>416.87909682645477</v>
      </c>
      <c r="AC150" s="80">
        <f>[1]节奏总纲!AC150</f>
        <v>147</v>
      </c>
      <c r="AD150" s="80">
        <f>[1]节奏总纲!AD150</f>
        <v>72.091594979242075</v>
      </c>
      <c r="AE150" s="80">
        <f>[1]节奏总纲!AE150</f>
        <v>74.173410870467364</v>
      </c>
      <c r="AF150" s="80">
        <f>[1]节奏总纲!AF150</f>
        <v>77.043751281705866</v>
      </c>
      <c r="AG150" s="80">
        <f>[1]节奏总纲!AG150</f>
        <v>81.620751423273092</v>
      </c>
      <c r="AH150" s="80">
        <f>[1]节奏总纲!AH150</f>
        <v>90.905220813499923</v>
      </c>
      <c r="AZ150" s="80">
        <f>[1]节奏总纲!AZ150</f>
        <v>147</v>
      </c>
      <c r="BA150" s="80">
        <f>[1]节奏总纲!BA150</f>
        <v>40.611876906810316</v>
      </c>
      <c r="BB150" s="80">
        <f>[1]节奏总纲!BB150</f>
        <v>42.123757793778736</v>
      </c>
      <c r="BC150" s="80">
        <f>[1]节奏总纲!BC150</f>
        <v>44.067911160744309</v>
      </c>
      <c r="BD150" s="80">
        <f>[1]节奏总纲!BD150</f>
        <v>46.802171607563338</v>
      </c>
      <c r="BE150" s="80">
        <f>[1]节奏总纲!BE150</f>
        <v>51.493031550542263</v>
      </c>
      <c r="BI150" s="93">
        <f>[1]节奏总纲!BI150</f>
        <v>147</v>
      </c>
      <c r="BJ150" s="93">
        <f>[1]节奏总纲!BJ150</f>
        <v>3.4999999999999978</v>
      </c>
      <c r="BK150" s="93">
        <f>[1]节奏总纲!BK150</f>
        <v>3.5699999999999976</v>
      </c>
      <c r="BL150" s="93">
        <f>[1]节奏总纲!BL150</f>
        <v>3.7099999999999977</v>
      </c>
      <c r="BM150" s="93">
        <f>[1]节奏总纲!BM150</f>
        <v>3.9899999999999971</v>
      </c>
      <c r="BN150" s="93">
        <f>[1]节奏总纲!BN150</f>
        <v>4.8999999999999968</v>
      </c>
      <c r="BO150" s="93"/>
      <c r="BP150" s="93"/>
      <c r="BQ150" s="93"/>
      <c r="BR150" s="93"/>
      <c r="BS150" s="93"/>
      <c r="BT150" s="93"/>
      <c r="BU150" s="93"/>
      <c r="BV150" s="93"/>
      <c r="BW150" s="93">
        <f>[1]节奏总纲!BW150</f>
        <v>147</v>
      </c>
      <c r="BX150" s="93">
        <f>[1]节奏总纲!BX150</f>
        <v>76.018981963564528</v>
      </c>
      <c r="BY150" s="93">
        <f>[1]节奏总纲!BY150</f>
        <v>76.366684821562089</v>
      </c>
      <c r="BZ150" s="93">
        <f>[1]节奏总纲!BZ150</f>
        <v>76.747958989986998</v>
      </c>
      <c r="CA150" s="93">
        <f>[1]节奏总纲!CA150</f>
        <v>77.158062855084594</v>
      </c>
      <c r="CB150" s="93">
        <f>[1]节奏总纲!CB150</f>
        <v>77.589370523547544</v>
      </c>
      <c r="CC150" s="93">
        <f>[1]节奏总纲!CC150</f>
        <v>77.589370523547544</v>
      </c>
    </row>
    <row r="151" spans="6:81" x14ac:dyDescent="0.15">
      <c r="F151" s="14">
        <v>149</v>
      </c>
      <c r="G151" s="80">
        <f>[1]节奏总纲!G151</f>
        <v>30572.62506667812</v>
      </c>
      <c r="N151" s="73">
        <f>[1]节奏总纲!$N151</f>
        <v>158</v>
      </c>
      <c r="O151" s="93">
        <f>[1]节奏总纲!O151</f>
        <v>148</v>
      </c>
      <c r="P151" s="93">
        <f>[1]节奏总纲!P151</f>
        <v>28525.200858087381</v>
      </c>
      <c r="Q151" s="93">
        <f>[1]节奏总纲!Q151</f>
        <v>24049.59684345347</v>
      </c>
      <c r="R151" s="93">
        <f>[1]节奏总纲!R151</f>
        <v>19077.65433388884</v>
      </c>
      <c r="S151" s="93">
        <f>[1]节奏总纲!S151</f>
        <v>13515.240166561802</v>
      </c>
      <c r="T151" s="93">
        <f>[1]节奏总纲!T151</f>
        <v>7202.6132166670641</v>
      </c>
      <c r="U151" s="93"/>
      <c r="V151" s="93">
        <f>[1]节奏总纲!V151</f>
        <v>148</v>
      </c>
      <c r="W151" s="93">
        <f>[1]节奏总纲!W151</f>
        <v>1910.3143342862932</v>
      </c>
      <c r="X151" s="93">
        <f>[1]节奏总纲!X151</f>
        <v>1599.9400606272502</v>
      </c>
      <c r="Y151" s="93">
        <f>[1]节奏总纲!Y151</f>
        <v>1288.2641813801929</v>
      </c>
      <c r="Z151" s="93">
        <f>[1]节奏总纲!Z151</f>
        <v>931.72181810864822</v>
      </c>
      <c r="AA151" s="93">
        <f>[1]节奏总纲!AA151</f>
        <v>495.66181266919011</v>
      </c>
      <c r="AC151" s="80">
        <f>[1]节奏总纲!AC151</f>
        <v>148</v>
      </c>
      <c r="AD151" s="80">
        <f>[1]节奏总纲!AD151</f>
        <v>72.186353905945822</v>
      </c>
      <c r="AE151" s="80">
        <f>[1]节奏总纲!AE151</f>
        <v>74.267848740411821</v>
      </c>
      <c r="AF151" s="80">
        <f>[1]节奏总纲!AF151</f>
        <v>77.137200185007629</v>
      </c>
      <c r="AG151" s="80">
        <f>[1]节奏总纲!AG151</f>
        <v>81.720235216681118</v>
      </c>
      <c r="AH151" s="80">
        <f>[1]节奏总纲!AH151</f>
        <v>91.01044787213759</v>
      </c>
      <c r="AZ151" s="80">
        <f>[1]节奏总纲!AZ151</f>
        <v>148</v>
      </c>
      <c r="BA151" s="80">
        <f>[1]节奏总纲!BA151</f>
        <v>40.658496099710149</v>
      </c>
      <c r="BB151" s="80">
        <f>[1]节奏总纲!BB151</f>
        <v>42.167148737437564</v>
      </c>
      <c r="BC151" s="80">
        <f>[1]节奏总纲!BC151</f>
        <v>44.111003571250812</v>
      </c>
      <c r="BD151" s="80">
        <f>[1]节奏总纲!BD151</f>
        <v>46.850331714610157</v>
      </c>
      <c r="BE151" s="80">
        <f>[1]节奏总纲!BE151</f>
        <v>51.539243086379955</v>
      </c>
      <c r="BI151" s="93">
        <f>[1]节奏总纲!BI151</f>
        <v>148</v>
      </c>
      <c r="BJ151" s="93">
        <f>[1]节奏总纲!BJ151</f>
        <v>3.4999999999999978</v>
      </c>
      <c r="BK151" s="93">
        <f>[1]节奏总纲!BK151</f>
        <v>3.5699999999999976</v>
      </c>
      <c r="BL151" s="93">
        <f>[1]节奏总纲!BL151</f>
        <v>3.7099999999999977</v>
      </c>
      <c r="BM151" s="93">
        <f>[1]节奏总纲!BM151</f>
        <v>3.9899999999999971</v>
      </c>
      <c r="BN151" s="93">
        <f>[1]节奏总纲!BN151</f>
        <v>4.8999999999999968</v>
      </c>
      <c r="BO151" s="93"/>
      <c r="BP151" s="93"/>
      <c r="BQ151" s="93"/>
      <c r="BR151" s="93"/>
      <c r="BS151" s="93"/>
      <c r="BT151" s="93"/>
      <c r="BU151" s="93"/>
      <c r="BV151" s="93"/>
      <c r="BW151" s="93">
        <f>[1]节奏总纲!BW151</f>
        <v>148</v>
      </c>
      <c r="BX151" s="93">
        <f>[1]节奏总纲!BX151</f>
        <v>76.477957149162563</v>
      </c>
      <c r="BY151" s="93">
        <f>[1]节奏总纲!BY151</f>
        <v>76.847190027624464</v>
      </c>
      <c r="BZ151" s="93">
        <f>[1]节奏总纲!BZ151</f>
        <v>77.228140170550134</v>
      </c>
      <c r="CA151" s="93">
        <f>[1]节奏总纲!CA151</f>
        <v>77.642005877387618</v>
      </c>
      <c r="CB151" s="93">
        <f>[1]节奏总纲!CB151</f>
        <v>78.090171054507962</v>
      </c>
      <c r="CC151" s="93">
        <f>[1]节奏总纲!CC151</f>
        <v>78.090171054507962</v>
      </c>
    </row>
    <row r="152" spans="6:81" x14ac:dyDescent="0.15">
      <c r="F152" s="14">
        <v>150</v>
      </c>
      <c r="G152" s="80">
        <f>[1]节奏总纲!G152</f>
        <v>32767</v>
      </c>
      <c r="N152" s="73">
        <f>[1]节奏总纲!$N152</f>
        <v>159</v>
      </c>
      <c r="O152" s="93">
        <f>[1]节奏总纲!O152</f>
        <v>149</v>
      </c>
      <c r="P152" s="93">
        <f>[1]节奏总纲!P152</f>
        <v>30572.62506667812</v>
      </c>
      <c r="Q152" s="93">
        <f>[1]节奏总纲!Q152</f>
        <v>25794.12376875633</v>
      </c>
      <c r="R152" s="93">
        <f>[1]节奏总纲!R152</f>
        <v>20471.429744647667</v>
      </c>
      <c r="S152" s="93">
        <f>[1]节奏总纲!S152</f>
        <v>14525.054169178775</v>
      </c>
      <c r="T152" s="93">
        <f>[1]节奏总纲!T152</f>
        <v>7744.0459293895683</v>
      </c>
      <c r="U152" s="93"/>
      <c r="V152" s="93">
        <f>[1]节奏总纲!V152</f>
        <v>149</v>
      </c>
      <c r="W152" s="93">
        <f>[1]节奏总纲!W152</f>
        <v>2047.424208590739</v>
      </c>
      <c r="X152" s="93">
        <f>[1]节奏总纲!X152</f>
        <v>1744.52692530286</v>
      </c>
      <c r="Y152" s="93">
        <f>[1]节奏总纲!Y152</f>
        <v>1393.7754107588262</v>
      </c>
      <c r="Z152" s="93">
        <f>[1]节奏总纲!Z152</f>
        <v>1009.8140026169731</v>
      </c>
      <c r="AA152" s="93">
        <f>[1]节奏总纲!AA152</f>
        <v>541.43271272250422</v>
      </c>
      <c r="AC152" s="80">
        <f>[1]节奏总纲!AC152</f>
        <v>149</v>
      </c>
      <c r="AD152" s="80">
        <f>[1]节奏总纲!AD152</f>
        <v>72.281112832649583</v>
      </c>
      <c r="AE152" s="80">
        <f>[1]节奏总纲!AE152</f>
        <v>74.362286610356264</v>
      </c>
      <c r="AF152" s="80">
        <f>[1]节奏总纲!AF152</f>
        <v>77.230649088309391</v>
      </c>
      <c r="AG152" s="80">
        <f>[1]节奏总纲!AG152</f>
        <v>81.819719010089131</v>
      </c>
      <c r="AH152" s="80">
        <f>[1]节奏总纲!AH152</f>
        <v>91.10715471073091</v>
      </c>
      <c r="AZ152" s="80">
        <f>[1]节奏总纲!AZ152</f>
        <v>149</v>
      </c>
      <c r="BA152" s="80">
        <f>[1]节奏总纲!BA152</f>
        <v>40.705115292609982</v>
      </c>
      <c r="BB152" s="80">
        <f>[1]节奏总纲!BB152</f>
        <v>42.2105396810964</v>
      </c>
      <c r="BC152" s="80">
        <f>[1]节奏总纲!BC152</f>
        <v>44.154095981757315</v>
      </c>
      <c r="BD152" s="80">
        <f>[1]节奏总纲!BD152</f>
        <v>46.898491821656968</v>
      </c>
      <c r="BE152" s="80">
        <f>[1]节奏总纲!BE152</f>
        <v>51.585454622217647</v>
      </c>
      <c r="BI152" s="93">
        <f>[1]节奏总纲!BI152</f>
        <v>149</v>
      </c>
      <c r="BJ152" s="93">
        <f>[1]节奏总纲!BJ152</f>
        <v>3.4999999999999978</v>
      </c>
      <c r="BK152" s="93">
        <f>[1]节奏总纲!BK152</f>
        <v>3.5699999999999976</v>
      </c>
      <c r="BL152" s="93">
        <f>[1]节奏总纲!BL152</f>
        <v>3.7099999999999977</v>
      </c>
      <c r="BM152" s="93">
        <f>[1]节奏总纲!BM152</f>
        <v>3.9899999999999971</v>
      </c>
      <c r="BN152" s="93">
        <f>[1]节奏总纲!BN152</f>
        <v>4.8999999999999968</v>
      </c>
      <c r="BO152" s="93"/>
      <c r="BP152" s="93"/>
      <c r="BQ152" s="93"/>
      <c r="BR152" s="93"/>
      <c r="BS152" s="93"/>
      <c r="BT152" s="93"/>
      <c r="BU152" s="93"/>
      <c r="BV152" s="93"/>
      <c r="BW152" s="93">
        <f>[1]节奏总纲!BW152</f>
        <v>149</v>
      </c>
      <c r="BX152" s="93">
        <f>[1]节奏总纲!BX152</f>
        <v>76.969874573049196</v>
      </c>
      <c r="BY152" s="93">
        <f>[1]节奏总纲!BY152</f>
        <v>77.320919625689314</v>
      </c>
      <c r="BZ152" s="93">
        <f>[1]节奏总纲!BZ152</f>
        <v>77.71076482781352</v>
      </c>
      <c r="CA152" s="93">
        <f>[1]节奏总纲!CA152</f>
        <v>78.143994102706316</v>
      </c>
      <c r="CB152" s="93">
        <f>[1]节奏总纲!CB152</f>
        <v>78.576561935344017</v>
      </c>
      <c r="CC152" s="93">
        <f>[1]节奏总纲!CC152</f>
        <v>78.576561935344017</v>
      </c>
    </row>
    <row r="153" spans="6:81" x14ac:dyDescent="0.15">
      <c r="F153" s="93">
        <v>151</v>
      </c>
      <c r="G153" s="93">
        <f>[1]节奏总纲!G153</f>
        <v>35118.87282038921</v>
      </c>
      <c r="N153" s="73">
        <f>[1]节奏总纲!$N153</f>
        <v>160</v>
      </c>
      <c r="O153" s="93">
        <f>[1]节奏总纲!O153</f>
        <v>150</v>
      </c>
      <c r="P153" s="93">
        <f>[1]节奏总纲!P153</f>
        <v>32767</v>
      </c>
      <c r="Q153" s="93">
        <f>[1]节奏总纲!Q153</f>
        <v>27665.178100000001</v>
      </c>
      <c r="R153" s="93">
        <f>[1]节奏总纲!R153</f>
        <v>21976.8269</v>
      </c>
      <c r="S153" s="93">
        <f>[1]节奏总纲!S153</f>
        <v>15577.4318</v>
      </c>
      <c r="T153" s="93">
        <f>[1]节奏总纲!T153</f>
        <v>8355.5850000000009</v>
      </c>
      <c r="U153" s="93"/>
      <c r="V153" s="93">
        <f>[1]节奏总纲!V153</f>
        <v>150</v>
      </c>
      <c r="W153" s="93">
        <f>[1]节奏总纲!W153</f>
        <v>2194.3749333218802</v>
      </c>
      <c r="X153" s="93">
        <f>[1]节奏总纲!X153</f>
        <v>1871.0543312436712</v>
      </c>
      <c r="Y153" s="93">
        <f>[1]节奏总纲!Y153</f>
        <v>1505.3971553523334</v>
      </c>
      <c r="Z153" s="93">
        <f>[1]节奏总纲!Z153</f>
        <v>1052.3776308212255</v>
      </c>
      <c r="AA153" s="93">
        <f>[1]节奏总纲!AA153</f>
        <v>611.53907061043265</v>
      </c>
      <c r="AC153" s="80">
        <f>[1]节奏总纲!AC153</f>
        <v>150</v>
      </c>
      <c r="AD153" s="80">
        <f>[1]节奏总纲!AD153</f>
        <v>72.375871759353331</v>
      </c>
      <c r="AE153" s="80">
        <f>[1]节奏总纲!AE153</f>
        <v>74.456724480300707</v>
      </c>
      <c r="AF153" s="80">
        <f>[1]节奏总纲!AF153</f>
        <v>77.324097991611154</v>
      </c>
      <c r="AG153" s="80">
        <f>[1]节奏总纲!AG153</f>
        <v>81.919202803497143</v>
      </c>
      <c r="AH153" s="80">
        <f>[1]节奏总纲!AH153</f>
        <v>91.20386154932423</v>
      </c>
      <c r="AZ153" s="80">
        <f>[1]节奏总纲!AZ153</f>
        <v>150</v>
      </c>
      <c r="BA153" s="80">
        <f>[1]节奏总纲!BA153</f>
        <v>40.751734485509814</v>
      </c>
      <c r="BB153" s="80">
        <f>[1]节奏总纲!BB153</f>
        <v>42.253930624755228</v>
      </c>
      <c r="BC153" s="80">
        <f>[1]节奏总纲!BC153</f>
        <v>44.197188392263818</v>
      </c>
      <c r="BD153" s="80">
        <f>[1]节奏总纲!BD153</f>
        <v>46.946651928703787</v>
      </c>
      <c r="BE153" s="80">
        <f>[1]节奏总纲!BE153</f>
        <v>51.631666158055346</v>
      </c>
      <c r="BI153" s="93">
        <f>[1]节奏总纲!BI153</f>
        <v>150</v>
      </c>
      <c r="BJ153" s="93">
        <f>[1]节奏总纲!BJ153</f>
        <v>3.4999999999999978</v>
      </c>
      <c r="BK153" s="93">
        <f>[1]节奏总纲!BK153</f>
        <v>3.5699999999999976</v>
      </c>
      <c r="BL153" s="93">
        <f>[1]节奏总纲!BL153</f>
        <v>3.7099999999999977</v>
      </c>
      <c r="BM153" s="93">
        <f>[1]节奏总纲!BM153</f>
        <v>3.9899999999999971</v>
      </c>
      <c r="BN153" s="93">
        <f>[1]节奏总纲!BN153</f>
        <v>4.8999999999999968</v>
      </c>
      <c r="BO153" s="93"/>
      <c r="BP153" s="93"/>
      <c r="BQ153" s="93"/>
      <c r="BR153" s="93"/>
      <c r="BS153" s="93"/>
      <c r="BT153" s="93"/>
      <c r="BU153" s="93"/>
      <c r="BV153" s="93"/>
      <c r="BW153" s="93">
        <f>[1]节奏总纲!BW153</f>
        <v>150</v>
      </c>
      <c r="BX153" s="93">
        <f>[1]节奏总纲!BX153</f>
        <v>77.429859113413457</v>
      </c>
      <c r="BY153" s="93">
        <f>[1]节奏总纲!BY153</f>
        <v>77.806839172895636</v>
      </c>
      <c r="BZ153" s="93">
        <f>[1]节奏总纲!BZ153</f>
        <v>78.200663106014389</v>
      </c>
      <c r="CA153" s="93">
        <f>[1]节奏总纲!CA153</f>
        <v>78.616690774702249</v>
      </c>
      <c r="CB153" s="93">
        <f>[1]节奏总纲!CB153</f>
        <v>79.108907766261424</v>
      </c>
      <c r="CC153" s="93">
        <f>[1]节奏总纲!CC153</f>
        <v>79.108907766261424</v>
      </c>
    </row>
    <row r="154" spans="6:81" x14ac:dyDescent="0.15">
      <c r="F154" s="93">
        <v>152</v>
      </c>
      <c r="G154" s="93">
        <f>[1]节奏总纲!G154</f>
        <v>37639.547696542824</v>
      </c>
      <c r="N154" s="73">
        <f>[1]节奏总纲!$N154</f>
        <v>161</v>
      </c>
      <c r="O154" s="93">
        <f>[1]节奏总纲!O154</f>
        <v>151</v>
      </c>
      <c r="P154" s="93">
        <f>[1]节奏总纲!P154</f>
        <v>35118.87282038921</v>
      </c>
      <c r="Q154" s="93">
        <f>[1]节奏总纲!Q154</f>
        <v>29671.935645946844</v>
      </c>
      <c r="R154" s="93">
        <f>[1]节奏总纲!R154</f>
        <v>23592.858760737468</v>
      </c>
      <c r="S154" s="93">
        <f>[1]节奏总纲!S154</f>
        <v>16825.451968248472</v>
      </c>
      <c r="T154" s="93">
        <f>[1]节奏总纲!T154</f>
        <v>9211.6803407880889</v>
      </c>
      <c r="U154" s="93"/>
      <c r="V154" s="93">
        <f>[1]节奏总纲!V154</f>
        <v>151</v>
      </c>
      <c r="W154" s="93">
        <f>[1]节奏总纲!W154</f>
        <v>2351.8728203892097</v>
      </c>
      <c r="X154" s="93">
        <f>[1]节奏总纲!X154</f>
        <v>2006.7575459468426</v>
      </c>
      <c r="Y154" s="93">
        <f>[1]节奏总纲!Y154</f>
        <v>1616.0318607374684</v>
      </c>
      <c r="Z154" s="93">
        <f>[1]节奏总纲!Z154</f>
        <v>1248.0201682484712</v>
      </c>
      <c r="AA154" s="93">
        <f>[1]节奏总纲!AA154</f>
        <v>856.09534078808792</v>
      </c>
      <c r="AC154" s="80">
        <f>[1]节奏总纲!AC154</f>
        <v>151</v>
      </c>
      <c r="AD154" s="80">
        <f>[1]节奏总纲!AD154</f>
        <v>72.470630686057078</v>
      </c>
      <c r="AE154" s="80">
        <f>[1]节奏总纲!AE154</f>
        <v>74.551162350245164</v>
      </c>
      <c r="AF154" s="80">
        <f>[1]节奏总纲!AF154</f>
        <v>77.417546894912917</v>
      </c>
      <c r="AG154" s="80">
        <f>[1]节奏总纲!AG154</f>
        <v>82.01744549958407</v>
      </c>
      <c r="AH154" s="80">
        <f>[1]节奏总纲!AH154</f>
        <v>91.300568387917551</v>
      </c>
      <c r="AZ154" s="80">
        <f>[1]节奏总纲!AZ154</f>
        <v>151</v>
      </c>
      <c r="BA154" s="80">
        <f>[1]节奏总纲!BA154</f>
        <v>40.798353678409647</v>
      </c>
      <c r="BB154" s="80">
        <f>[1]节奏总纲!BB154</f>
        <v>42.297321568414056</v>
      </c>
      <c r="BC154" s="80">
        <f>[1]节奏总纲!BC154</f>
        <v>44.240280802770329</v>
      </c>
      <c r="BD154" s="80">
        <f>[1]节奏总纲!BD154</f>
        <v>46.994812035750606</v>
      </c>
      <c r="BE154" s="80">
        <f>[1]节奏总纲!BE154</f>
        <v>51.677877693893038</v>
      </c>
      <c r="BI154" s="93">
        <f>[1]节奏总纲!BI154</f>
        <v>151</v>
      </c>
      <c r="BJ154" s="93">
        <f>[1]节奏总纲!BJ154</f>
        <v>3.4999999999999978</v>
      </c>
      <c r="BK154" s="93">
        <f>[1]节奏总纲!BK154</f>
        <v>3.5699999999999976</v>
      </c>
      <c r="BL154" s="93">
        <f>[1]节奏总纲!BL154</f>
        <v>3.7099999999999977</v>
      </c>
      <c r="BM154" s="93">
        <f>[1]节奏总纲!BM154</f>
        <v>3.9899999999999971</v>
      </c>
      <c r="BN154" s="93">
        <f>[1]节奏总纲!BN154</f>
        <v>4.8999999999999968</v>
      </c>
      <c r="BO154" s="93"/>
      <c r="BP154" s="93"/>
      <c r="BQ154" s="93"/>
      <c r="BR154" s="93"/>
      <c r="BS154" s="93"/>
      <c r="BT154" s="93"/>
      <c r="BU154" s="93"/>
      <c r="BV154" s="93"/>
      <c r="BW154" s="93">
        <f>[1]节奏总纲!BW154</f>
        <v>151</v>
      </c>
      <c r="BX154" s="93">
        <f>[1]节奏总纲!BX154</f>
        <v>77.918490985566862</v>
      </c>
      <c r="BY154" s="93">
        <f>[1]节奏总纲!BY154</f>
        <v>78.283647251084375</v>
      </c>
      <c r="BZ154" s="93">
        <f>[1]节奏总纲!BZ154</f>
        <v>78.684578676520431</v>
      </c>
      <c r="CA154" s="93">
        <f>[1]节奏总纲!CA154</f>
        <v>79.153300382745684</v>
      </c>
      <c r="CB154" s="93">
        <f>[1]节奏总纲!CB154</f>
        <v>79.77400502911118</v>
      </c>
      <c r="CC154" s="93">
        <f>[1]节奏总纲!CC154</f>
        <v>79.77400502911118</v>
      </c>
    </row>
    <row r="155" spans="6:81" x14ac:dyDescent="0.15">
      <c r="F155" s="93">
        <v>153</v>
      </c>
      <c r="G155" s="93">
        <f>[1]节奏总纲!G155</f>
        <v>40341.140136486232</v>
      </c>
      <c r="N155" s="73">
        <f>[1]节奏总纲!$N155</f>
        <v>162</v>
      </c>
      <c r="O155" s="93">
        <f>[1]节奏总纲!O155</f>
        <v>152</v>
      </c>
      <c r="P155" s="93">
        <f>[1]节奏总纲!P155</f>
        <v>37639.547696542824</v>
      </c>
      <c r="Q155" s="93">
        <f>[1]节奏总纲!Q155</f>
        <v>31786.598029730416</v>
      </c>
      <c r="R155" s="93">
        <f>[1]节奏总纲!R155</f>
        <v>25478.209835789836</v>
      </c>
      <c r="S155" s="93">
        <f>[1]节奏总纲!S155</f>
        <v>18481.017919002526</v>
      </c>
      <c r="T155" s="93">
        <f>[1]节奏总纲!T155</f>
        <v>16185.005509513414</v>
      </c>
      <c r="U155" s="93"/>
      <c r="V155" s="93">
        <f>[1]节奏总纲!V155</f>
        <v>152</v>
      </c>
      <c r="W155" s="93">
        <f>[1]节奏总纲!W155</f>
        <v>2520.6748761536146</v>
      </c>
      <c r="X155" s="93">
        <f>[1]节奏总纲!X155</f>
        <v>2114.6623837835723</v>
      </c>
      <c r="Y155" s="93">
        <f>[1]节奏总纲!Y155</f>
        <v>1885.3510750523674</v>
      </c>
      <c r="Z155" s="93">
        <f>[1]节奏总纲!Z155</f>
        <v>1655.5659507540549</v>
      </c>
      <c r="AA155" s="93">
        <f>[1]节奏总纲!AA155</f>
        <v>6973.3251687253251</v>
      </c>
      <c r="AC155" s="80">
        <f>[1]节奏总纲!AC155</f>
        <v>152</v>
      </c>
      <c r="AD155" s="80">
        <f>[1]节奏总纲!AD155</f>
        <v>72.565389612760825</v>
      </c>
      <c r="AE155" s="80">
        <f>[1]节奏总纲!AE155</f>
        <v>74.645600220189607</v>
      </c>
      <c r="AF155" s="80">
        <f>[1]节奏总纲!AF155</f>
        <v>77.51099579821468</v>
      </c>
      <c r="AG155" s="80">
        <f>[1]节奏总纲!AG155</f>
        <v>82.110321933176039</v>
      </c>
      <c r="AH155" s="80">
        <f>[1]节奏总纲!AH155</f>
        <v>91.397275226510871</v>
      </c>
      <c r="AZ155" s="80">
        <f>[1]节奏总纲!AZ155</f>
        <v>152</v>
      </c>
      <c r="BA155" s="80">
        <f>[1]节奏总纲!BA155</f>
        <v>40.84497287130948</v>
      </c>
      <c r="BB155" s="80">
        <f>[1]节奏总纲!BB155</f>
        <v>42.340712512072891</v>
      </c>
      <c r="BC155" s="80">
        <f>[1]节奏总纲!BC155</f>
        <v>44.283373213276832</v>
      </c>
      <c r="BD155" s="80">
        <f>[1]节奏总纲!BD155</f>
        <v>47.037096473408994</v>
      </c>
      <c r="BE155" s="80">
        <f>[1]节奏总纲!BE155</f>
        <v>51.72408922973073</v>
      </c>
      <c r="BI155" s="93">
        <f>[1]节奏总纲!BI155</f>
        <v>152</v>
      </c>
      <c r="BJ155" s="93">
        <f>[1]节奏总纲!BJ155</f>
        <v>3.4999999999999978</v>
      </c>
      <c r="BK155" s="93">
        <f>[1]节奏总纲!BK155</f>
        <v>3.5699999999999976</v>
      </c>
      <c r="BL155" s="93">
        <f>[1]节奏总纲!BL155</f>
        <v>3.7099999999999977</v>
      </c>
      <c r="BM155" s="93">
        <f>[1]节奏总纲!BM155</f>
        <v>3.9899999999999971</v>
      </c>
      <c r="BN155" s="93">
        <f>[1]节奏总纲!BN155</f>
        <v>4.8999999999999968</v>
      </c>
      <c r="BO155" s="93"/>
      <c r="BP155" s="93"/>
      <c r="BQ155" s="93"/>
      <c r="BR155" s="93"/>
      <c r="BS155" s="93"/>
      <c r="BT155" s="93"/>
      <c r="BU155" s="93"/>
      <c r="BV155" s="93"/>
      <c r="BW155" s="93">
        <f>[1]节奏总纲!BW155</f>
        <v>152</v>
      </c>
      <c r="BX155" s="93">
        <f>[1]节奏总纲!BX155</f>
        <v>78.382397883778651</v>
      </c>
      <c r="BY155" s="93">
        <f>[1]节奏总纲!BY155</f>
        <v>78.758568915102174</v>
      </c>
      <c r="BZ155" s="93">
        <f>[1]节奏总纲!BZ155</f>
        <v>79.215460339723705</v>
      </c>
      <c r="CA155" s="93">
        <f>[1]节奏总纲!CA155</f>
        <v>79.796401874981427</v>
      </c>
      <c r="CB155" s="93">
        <f>[1]节奏总纲!CB155</f>
        <v>80</v>
      </c>
      <c r="CC155" s="93">
        <f>[1]节奏总纲!CC155</f>
        <v>80</v>
      </c>
    </row>
    <row r="156" spans="6:81" x14ac:dyDescent="0.15">
      <c r="F156" s="93">
        <v>154</v>
      </c>
      <c r="G156" s="93">
        <f>[1]节奏总纲!G156</f>
        <v>43236.635220206183</v>
      </c>
      <c r="N156" s="73">
        <f>[1]节奏总纲!$N156</f>
        <v>163</v>
      </c>
      <c r="O156" s="93">
        <f>[1]节奏总纲!O156</f>
        <v>153</v>
      </c>
      <c r="P156" s="93">
        <f>[1]节奏总纲!P156</f>
        <v>40341.140136486232</v>
      </c>
      <c r="Q156" s="93">
        <f>[1]节奏总纲!Q156</f>
        <v>34471.50424662749</v>
      </c>
      <c r="R156" s="93">
        <f>[1]节奏总纲!R156</f>
        <v>27916.06897444847</v>
      </c>
      <c r="S156" s="93">
        <f>[1]节奏总纲!S156</f>
        <v>26221.741088716051</v>
      </c>
      <c r="T156" s="93">
        <f>[1]节奏总纲!T156</f>
        <v>26423.446789398484</v>
      </c>
      <c r="U156" s="93"/>
      <c r="V156" s="93">
        <f>[1]节奏总纲!V156</f>
        <v>153</v>
      </c>
      <c r="W156" s="93">
        <f>[1]节奏总纲!W156</f>
        <v>2701.592439943408</v>
      </c>
      <c r="X156" s="93">
        <f>[1]节奏总纲!X156</f>
        <v>2684.906216897074</v>
      </c>
      <c r="Y156" s="93">
        <f>[1]节奏总纲!Y156</f>
        <v>2437.859138658634</v>
      </c>
      <c r="Z156" s="93">
        <f>[1]节奏总纲!Z156</f>
        <v>7740.7231697135248</v>
      </c>
      <c r="AA156" s="93">
        <f>[1]节奏总纲!AA156</f>
        <v>10238.44127988507</v>
      </c>
      <c r="AC156" s="80">
        <f>[1]节奏总纲!AC156</f>
        <v>153</v>
      </c>
      <c r="AD156" s="80">
        <f>[1]节奏总纲!AD156</f>
        <v>72.660148539464572</v>
      </c>
      <c r="AE156" s="80">
        <f>[1]节奏总纲!AE156</f>
        <v>74.74003809013405</v>
      </c>
      <c r="AF156" s="80">
        <f>[1]节奏总纲!AF156</f>
        <v>77.604444701516456</v>
      </c>
      <c r="AG156" s="80">
        <f>[1]节奏总纲!AG156</f>
        <v>82.203198366767992</v>
      </c>
      <c r="AH156" s="80">
        <f>[1]节奏总纲!AH156</f>
        <v>91.493982065104177</v>
      </c>
      <c r="AZ156" s="80">
        <f>[1]节奏总纲!AZ156</f>
        <v>153</v>
      </c>
      <c r="BA156" s="80">
        <f>[1]节奏总纲!BA156</f>
        <v>40.891592064209313</v>
      </c>
      <c r="BB156" s="80">
        <f>[1]节奏总纲!BB156</f>
        <v>42.384103455731719</v>
      </c>
      <c r="BC156" s="80">
        <f>[1]节奏总纲!BC156</f>
        <v>44.326465623783335</v>
      </c>
      <c r="BD156" s="80">
        <f>[1]节奏总纲!BD156</f>
        <v>47.078671550054786</v>
      </c>
      <c r="BE156" s="80">
        <f>[1]节奏总纲!BE156</f>
        <v>51.770300765568422</v>
      </c>
      <c r="BI156" s="93">
        <f>[1]节奏总纲!BI156</f>
        <v>153</v>
      </c>
      <c r="BJ156" s="93">
        <f>[1]节奏总纲!BJ156</f>
        <v>3.4999999999999978</v>
      </c>
      <c r="BK156" s="93">
        <f>[1]节奏总纲!BK156</f>
        <v>3.5699999999999976</v>
      </c>
      <c r="BL156" s="93">
        <f>[1]节奏总纲!BL156</f>
        <v>3.7099999999999977</v>
      </c>
      <c r="BM156" s="93">
        <f>[1]节奏总纲!BM156</f>
        <v>3.9899999999999971</v>
      </c>
      <c r="BN156" s="93">
        <f>[1]节奏总纲!BN156</f>
        <v>4.8999999999999968</v>
      </c>
      <c r="BO156" s="93"/>
      <c r="BP156" s="93"/>
      <c r="BQ156" s="93"/>
      <c r="BR156" s="93"/>
      <c r="BS156" s="93"/>
      <c r="BT156" s="93"/>
      <c r="BU156" s="93"/>
      <c r="BV156" s="93"/>
      <c r="BW156" s="93">
        <f>[1]节奏总纲!BW156</f>
        <v>153</v>
      </c>
      <c r="BX156" s="93">
        <f>[1]节奏总纲!BX156</f>
        <v>78.867787811519349</v>
      </c>
      <c r="BY156" s="93">
        <f>[1]节奏总纲!BY156</f>
        <v>79.312680709374689</v>
      </c>
      <c r="BZ156" s="93">
        <f>[1]节奏总纲!BZ156</f>
        <v>79.846781550140335</v>
      </c>
      <c r="CA156" s="93">
        <f>[1]节奏总纲!CA156</f>
        <v>80</v>
      </c>
      <c r="CB156" s="93">
        <f>[1]节奏总纲!CB156</f>
        <v>80</v>
      </c>
      <c r="CC156" s="93">
        <f>[1]节奏总纲!CC156</f>
        <v>80</v>
      </c>
    </row>
    <row r="157" spans="6:81" x14ac:dyDescent="0.15">
      <c r="F157" s="93">
        <v>155</v>
      </c>
      <c r="G157" s="93">
        <f>[1]节奏总纲!G157</f>
        <v>46339.950011841604</v>
      </c>
      <c r="N157" s="73">
        <f>[1]节奏总纲!$N157</f>
        <v>164</v>
      </c>
      <c r="O157" s="93">
        <f>[1]节奏总纲!O157</f>
        <v>154</v>
      </c>
      <c r="P157" s="93">
        <f>[1]节奏总纲!P157</f>
        <v>43236.635220206183</v>
      </c>
      <c r="Q157" s="93">
        <f>[1]节奏总纲!Q157</f>
        <v>37140.269654157113</v>
      </c>
      <c r="R157" s="93">
        <f>[1]节奏总纲!R157</f>
        <v>35237.857704468035</v>
      </c>
      <c r="S157" s="93">
        <f>[1]节奏总纲!S157</f>
        <v>35367.567610128652</v>
      </c>
      <c r="T157" s="93">
        <f>[1]节奏总纲!T157</f>
        <v>35454.040880569068</v>
      </c>
      <c r="U157" s="93"/>
      <c r="V157" s="93">
        <f>[1]节奏总纲!V157</f>
        <v>154</v>
      </c>
      <c r="W157" s="93">
        <f>[1]节奏总纲!W157</f>
        <v>2895.4950837199503</v>
      </c>
      <c r="X157" s="93">
        <f>[1]节奏总纲!X157</f>
        <v>2668.7654075296232</v>
      </c>
      <c r="Y157" s="93">
        <f>[1]节奏总纲!Y157</f>
        <v>7321.7887300195653</v>
      </c>
      <c r="Z157" s="93">
        <f>[1]节奏总纲!Z157</f>
        <v>9145.8265214126004</v>
      </c>
      <c r="AA157" s="93">
        <f>[1]节奏总纲!AA157</f>
        <v>9030.5940911705839</v>
      </c>
      <c r="AC157" s="80">
        <f>[1]节奏总纲!AC157</f>
        <v>154</v>
      </c>
      <c r="AD157" s="80">
        <f>[1]节奏总纲!AD157</f>
        <v>72.754907466168333</v>
      </c>
      <c r="AE157" s="80">
        <f>[1]节奏总纲!AE157</f>
        <v>74.834475960078507</v>
      </c>
      <c r="AF157" s="80">
        <f>[1]节奏总纲!AF157</f>
        <v>77.697893604818219</v>
      </c>
      <c r="AG157" s="80">
        <f>[1]节奏总纲!AG157</f>
        <v>82.29607480035996</v>
      </c>
      <c r="AH157" s="80">
        <f>[1]节奏总纲!AH157</f>
        <v>91.590688903697497</v>
      </c>
      <c r="AZ157" s="80">
        <f>[1]节奏总纲!AZ157</f>
        <v>154</v>
      </c>
      <c r="BA157" s="80">
        <f>[1]节奏总纲!BA157</f>
        <v>40.938211257109145</v>
      </c>
      <c r="BB157" s="80">
        <f>[1]节奏总纲!BB157</f>
        <v>42.427494399390554</v>
      </c>
      <c r="BC157" s="80">
        <f>[1]节奏总纲!BC157</f>
        <v>44.369558034289838</v>
      </c>
      <c r="BD157" s="80">
        <f>[1]节奏总纲!BD157</f>
        <v>47.12024662670057</v>
      </c>
      <c r="BE157" s="80">
        <f>[1]节奏总纲!BE157</f>
        <v>51.816512301406114</v>
      </c>
      <c r="BI157" s="93">
        <f>[1]节奏总纲!BI157</f>
        <v>154</v>
      </c>
      <c r="BJ157" s="93">
        <f>[1]节奏总纲!BJ157</f>
        <v>3.4999999999999978</v>
      </c>
      <c r="BK157" s="93">
        <f>[1]节奏总纲!BK157</f>
        <v>3.5699999999999976</v>
      </c>
      <c r="BL157" s="93">
        <f>[1]节奏总纲!BL157</f>
        <v>3.7099999999999977</v>
      </c>
      <c r="BM157" s="93">
        <f>[1]节奏总纲!BM157</f>
        <v>3.9899999999999971</v>
      </c>
      <c r="BN157" s="93">
        <f>[1]节奏总纲!BN157</f>
        <v>4.8999999999999968</v>
      </c>
      <c r="BO157" s="93"/>
      <c r="BP157" s="93"/>
      <c r="BQ157" s="93"/>
      <c r="BR157" s="93"/>
      <c r="BS157" s="93"/>
      <c r="BT157" s="93"/>
      <c r="BU157" s="93"/>
      <c r="BV157" s="93"/>
      <c r="BW157" s="93">
        <f>[1]节奏总纲!BW157</f>
        <v>154</v>
      </c>
      <c r="BX157" s="93">
        <f>[1]节奏总纲!BX157</f>
        <v>79.335561067249373</v>
      </c>
      <c r="BY157" s="93">
        <f>[1]节奏总纲!BY157</f>
        <v>79.831019170982856</v>
      </c>
      <c r="BZ157" s="93">
        <f>[1]节奏总纲!BZ157</f>
        <v>80</v>
      </c>
      <c r="CA157" s="93">
        <f>[1]节奏总纲!CA157</f>
        <v>80</v>
      </c>
      <c r="CB157" s="93">
        <f>[1]节奏总纲!CB157</f>
        <v>80</v>
      </c>
      <c r="CC157" s="93">
        <f>[1]节奏总纲!CC157</f>
        <v>80</v>
      </c>
    </row>
    <row r="158" spans="6:81" x14ac:dyDescent="0.15">
      <c r="F158" s="93">
        <v>156</v>
      </c>
      <c r="G158" s="93">
        <f>[1]节奏总纲!G158</f>
        <v>49666.000451412707</v>
      </c>
      <c r="N158" s="73">
        <f>[1]节奏总纲!$N158</f>
        <v>165</v>
      </c>
      <c r="O158" s="93">
        <f>[1]节奏总纲!O158</f>
        <v>155</v>
      </c>
      <c r="P158" s="93">
        <f>[1]节奏总纲!P158</f>
        <v>46339.950011841604</v>
      </c>
      <c r="Q158" s="93">
        <f>[1]节奏总纲!Q158</f>
        <v>44161.972361285043</v>
      </c>
      <c r="R158" s="93">
        <f>[1]节奏总纲!R158</f>
        <v>44486.352011367941</v>
      </c>
      <c r="S158" s="93">
        <f>[1]节奏总纲!S158</f>
        <v>44486.352011367941</v>
      </c>
      <c r="T158" s="93">
        <f>[1]节奏总纲!T158</f>
        <v>44625.371861403466</v>
      </c>
      <c r="U158" s="93"/>
      <c r="V158" s="93">
        <f>[1]节奏总纲!V158</f>
        <v>155</v>
      </c>
      <c r="W158" s="93">
        <f>[1]节奏总纲!W158</f>
        <v>3103.314791635421</v>
      </c>
      <c r="X158" s="93">
        <f>[1]节奏总纲!X158</f>
        <v>7021.7027071279299</v>
      </c>
      <c r="Y158" s="93">
        <f>[1]节奏总纲!Y158</f>
        <v>9248.4943068999055</v>
      </c>
      <c r="Z158" s="93">
        <f>[1]节奏总纲!Z158</f>
        <v>9118.7844012392889</v>
      </c>
      <c r="AA158" s="93">
        <f>[1]节奏总纲!AA158</f>
        <v>9171.3309808343984</v>
      </c>
      <c r="AC158" s="80">
        <f>[1]节奏总纲!AC158</f>
        <v>155</v>
      </c>
      <c r="AD158" s="80">
        <f>[1]节奏总纲!AD158</f>
        <v>72.849666392872081</v>
      </c>
      <c r="AE158" s="80">
        <f>[1]节奏总纲!AE158</f>
        <v>74.92891383002295</v>
      </c>
      <c r="AF158" s="80">
        <f>[1]节奏总纲!AF158</f>
        <v>77.791342508119982</v>
      </c>
      <c r="AG158" s="80">
        <f>[1]节奏总纲!AG158</f>
        <v>82.388951233951914</v>
      </c>
      <c r="AH158" s="80">
        <f>[1]节奏总纲!AH158</f>
        <v>91.687395742290818</v>
      </c>
      <c r="AZ158" s="80">
        <f>[1]节奏总纲!AZ158</f>
        <v>155</v>
      </c>
      <c r="BA158" s="80">
        <f>[1]节奏总纲!BA158</f>
        <v>40.984830450008985</v>
      </c>
      <c r="BB158" s="80">
        <f>[1]节奏总纲!BB158</f>
        <v>42.470885343049382</v>
      </c>
      <c r="BC158" s="80">
        <f>[1]节奏总纲!BC158</f>
        <v>44.412650444796341</v>
      </c>
      <c r="BD158" s="80">
        <f>[1]节奏总纲!BD158</f>
        <v>47.161821703346362</v>
      </c>
      <c r="BE158" s="80">
        <f>[1]节奏总纲!BE158</f>
        <v>51.862723837243806</v>
      </c>
      <c r="BI158" s="93">
        <f>[1]节奏总纲!BI158</f>
        <v>155</v>
      </c>
      <c r="BJ158" s="93">
        <f>[1]节奏总纲!BJ158</f>
        <v>3.4999999999999978</v>
      </c>
      <c r="BK158" s="93">
        <f>[1]节奏总纲!BK158</f>
        <v>3.5699999999999976</v>
      </c>
      <c r="BL158" s="93">
        <f>[1]节奏总纲!BL158</f>
        <v>3.7099999999999977</v>
      </c>
      <c r="BM158" s="93">
        <f>[1]节奏总纲!BM158</f>
        <v>3.9899999999999971</v>
      </c>
      <c r="BN158" s="93">
        <f>[1]节奏总纲!BN158</f>
        <v>4.8999999999999968</v>
      </c>
      <c r="BO158" s="93"/>
      <c r="BP158" s="93"/>
      <c r="BQ158" s="93"/>
      <c r="BR158" s="93"/>
      <c r="BS158" s="93"/>
      <c r="BT158" s="93"/>
      <c r="BU158" s="93"/>
      <c r="BV158" s="93"/>
      <c r="BW158" s="93">
        <f>[1]节奏总纲!BW158</f>
        <v>155</v>
      </c>
      <c r="BX158" s="93">
        <f>[1]节奏总纲!BX158</f>
        <v>79.8177517942256</v>
      </c>
      <c r="BY158" s="93">
        <f>[1]节奏总纲!BY158</f>
        <v>80</v>
      </c>
      <c r="BZ158" s="93">
        <f>[1]节奏总纲!BZ158</f>
        <v>80</v>
      </c>
      <c r="CA158" s="93">
        <f>[1]节奏总纲!CA158</f>
        <v>80</v>
      </c>
      <c r="CB158" s="93">
        <f>[1]节奏总纲!CB158</f>
        <v>80</v>
      </c>
      <c r="CC158" s="93">
        <f>[1]节奏总纲!CC158</f>
        <v>80</v>
      </c>
    </row>
    <row r="159" spans="6:81" x14ac:dyDescent="0.15">
      <c r="F159" s="93">
        <v>157</v>
      </c>
      <c r="G159" s="93">
        <f>[1]节奏总纲!G159</f>
        <v>53230.773047602182</v>
      </c>
      <c r="N159" s="73">
        <f>[1]节奏总纲!$N159</f>
        <v>166</v>
      </c>
      <c r="O159" s="93">
        <f>[1]节奏总纲!O159</f>
        <v>156</v>
      </c>
      <c r="P159" s="93">
        <f>[1]节奏总纲!P159</f>
        <v>49666.000451412707</v>
      </c>
      <c r="Q159" s="93">
        <f>[1]节奏总纲!Q159</f>
        <v>49666.000451412707</v>
      </c>
      <c r="R159" s="93">
        <f>[1]节奏总纲!R159</f>
        <v>50162.660455926831</v>
      </c>
      <c r="S159" s="93">
        <f>[1]节奏总纲!S159</f>
        <v>50162.660455926831</v>
      </c>
      <c r="T159" s="93">
        <f>[1]节奏总纲!T159</f>
        <v>50311.658457281068</v>
      </c>
      <c r="U159" s="93"/>
      <c r="V159" s="93">
        <f>[1]节奏总纲!V159</f>
        <v>156</v>
      </c>
      <c r="W159" s="93">
        <f>[1]节奏总纲!W159</f>
        <v>3326.0504395711032</v>
      </c>
      <c r="X159" s="93">
        <f>[1]节奏总纲!X159</f>
        <v>5504.0280901276637</v>
      </c>
      <c r="Y159" s="93">
        <f>[1]节奏总纲!Y159</f>
        <v>5676.3084445588902</v>
      </c>
      <c r="Z159" s="93">
        <f>[1]节奏总纲!Z159</f>
        <v>5676.3084445588902</v>
      </c>
      <c r="AA159" s="93">
        <f>[1]节奏总纲!AA159</f>
        <v>5686.2865958776019</v>
      </c>
      <c r="AC159" s="80">
        <f>[1]节奏总纲!AC159</f>
        <v>156</v>
      </c>
      <c r="AD159" s="80">
        <f>[1]节奏总纲!AD159</f>
        <v>72.944425319575828</v>
      </c>
      <c r="AE159" s="80">
        <f>[1]节奏总纲!AE159</f>
        <v>75.022035011469043</v>
      </c>
      <c r="AF159" s="80">
        <f>[1]节奏总纲!AF159</f>
        <v>77.884791411421745</v>
      </c>
      <c r="AG159" s="80">
        <f>[1]节奏总纲!AG159</f>
        <v>82.481827667543882</v>
      </c>
      <c r="AH159" s="80">
        <f>[1]节奏总纲!AH159</f>
        <v>91.784102580884138</v>
      </c>
      <c r="AZ159" s="80">
        <f>[1]节奏总纲!AZ159</f>
        <v>156</v>
      </c>
      <c r="BA159" s="80">
        <f>[1]节奏总纲!BA159</f>
        <v>41.027136894088379</v>
      </c>
      <c r="BB159" s="80">
        <f>[1]节奏总纲!BB159</f>
        <v>42.51427628670821</v>
      </c>
      <c r="BC159" s="80">
        <f>[1]节奏总纲!BC159</f>
        <v>44.455742855302844</v>
      </c>
      <c r="BD159" s="80">
        <f>[1]节奏总纲!BD159</f>
        <v>47.203396779992147</v>
      </c>
      <c r="BE159" s="80">
        <f>[1]节奏总纲!BE159</f>
        <v>51.908935373081505</v>
      </c>
      <c r="BI159" s="93">
        <f>[1]节奏总纲!BI159</f>
        <v>156</v>
      </c>
      <c r="BJ159" s="93">
        <f>[1]节奏总纲!BJ159</f>
        <v>3.4999999999999978</v>
      </c>
      <c r="BK159" s="93">
        <f>[1]节奏总纲!BK159</f>
        <v>3.5699999999999976</v>
      </c>
      <c r="BL159" s="93">
        <f>[1]节奏总纲!BL159</f>
        <v>3.7099999999999977</v>
      </c>
      <c r="BM159" s="93">
        <f>[1]节奏总纲!BM159</f>
        <v>3.9899999999999971</v>
      </c>
      <c r="BN159" s="93">
        <f>[1]节奏总纲!BN159</f>
        <v>4.8999999999999968</v>
      </c>
      <c r="BO159" s="93"/>
      <c r="BP159" s="93"/>
      <c r="BQ159" s="93"/>
      <c r="BR159" s="93"/>
      <c r="BS159" s="93"/>
      <c r="BT159" s="93"/>
      <c r="BU159" s="93"/>
      <c r="BV159" s="93"/>
      <c r="BW159" s="93">
        <f>[1]节奏总纲!BW159</f>
        <v>156</v>
      </c>
      <c r="BX159" s="93">
        <f>[1]节奏总纲!BX159</f>
        <v>80</v>
      </c>
      <c r="BY159" s="93">
        <f>[1]节奏总纲!BY159</f>
        <v>80</v>
      </c>
      <c r="BZ159" s="93">
        <f>[1]节奏总纲!BZ159</f>
        <v>80</v>
      </c>
      <c r="CA159" s="93">
        <f>[1]节奏总纲!CA159</f>
        <v>80</v>
      </c>
      <c r="CB159" s="93">
        <f>[1]节奏总纲!CB159</f>
        <v>80</v>
      </c>
      <c r="CC159" s="93">
        <f>[1]节奏总纲!CC159</f>
        <v>80</v>
      </c>
    </row>
    <row r="160" spans="6:81" x14ac:dyDescent="0.15">
      <c r="F160" s="93">
        <v>158</v>
      </c>
      <c r="G160" s="93">
        <f>[1]节奏总纲!G160</f>
        <v>57051.401716174769</v>
      </c>
      <c r="N160" s="73">
        <f>[1]节奏总纲!$N160</f>
        <v>167</v>
      </c>
      <c r="O160" s="93">
        <f>[1]节奏总纲!O160</f>
        <v>157</v>
      </c>
      <c r="P160" s="93">
        <f>[1]节奏总纲!P160</f>
        <v>53230.773047602182</v>
      </c>
      <c r="Q160" s="93">
        <f>[1]节奏总纲!Q160</f>
        <v>53230.773047602182</v>
      </c>
      <c r="R160" s="93">
        <f>[1]节奏总纲!R160</f>
        <v>53763.080778078205</v>
      </c>
      <c r="S160" s="93">
        <f>[1]节奏总纲!S160</f>
        <v>53763.080778078205</v>
      </c>
      <c r="T160" s="93">
        <f>[1]节奏总纲!T160</f>
        <v>53763.080778078205</v>
      </c>
      <c r="U160" s="93"/>
      <c r="V160" s="93">
        <f>[1]节奏总纲!V160</f>
        <v>157</v>
      </c>
      <c r="W160" s="93">
        <f>[1]节奏总纲!W160</f>
        <v>3564.7725961894757</v>
      </c>
      <c r="X160" s="93">
        <f>[1]节奏总纲!X160</f>
        <v>3564.7725961894757</v>
      </c>
      <c r="Y160" s="93">
        <f>[1]节奏总纲!Y160</f>
        <v>3600.4203221513744</v>
      </c>
      <c r="Z160" s="93">
        <f>[1]节奏总纲!Z160</f>
        <v>3600.4203221513744</v>
      </c>
      <c r="AA160" s="93">
        <f>[1]节奏总纲!AA160</f>
        <v>3451.4223207971372</v>
      </c>
      <c r="AC160" s="80">
        <f>[1]节奏总纲!AC160</f>
        <v>157</v>
      </c>
      <c r="AD160" s="80">
        <f>[1]节奏总纲!AD160</f>
        <v>73.036560194527354</v>
      </c>
      <c r="AE160" s="80">
        <f>[1]节奏总纲!AE160</f>
        <v>75.111147990406067</v>
      </c>
      <c r="AF160" s="80">
        <f>[1]节奏总纲!AF160</f>
        <v>77.978240314723507</v>
      </c>
      <c r="AG160" s="80">
        <f>[1]节奏总纲!AG160</f>
        <v>82.574704101135836</v>
      </c>
      <c r="AH160" s="80">
        <f>[1]节奏总纲!AH160</f>
        <v>91.880809419477458</v>
      </c>
      <c r="AZ160" s="80">
        <f>[1]节奏总纲!AZ160</f>
        <v>157</v>
      </c>
      <c r="BA160" s="80">
        <f>[1]节奏总纲!BA160</f>
        <v>41.067363109180121</v>
      </c>
      <c r="BB160" s="80">
        <f>[1]节奏总纲!BB160</f>
        <v>42.557667230367045</v>
      </c>
      <c r="BC160" s="80">
        <f>[1]节奏总纲!BC160</f>
        <v>44.498835265809355</v>
      </c>
      <c r="BD160" s="80">
        <f>[1]节奏总纲!BD160</f>
        <v>47.244971856637939</v>
      </c>
      <c r="BE160" s="80">
        <f>[1]节奏总纲!BE160</f>
        <v>51.955146908919197</v>
      </c>
      <c r="BI160" s="93">
        <f>[1]节奏总纲!BI160</f>
        <v>157</v>
      </c>
      <c r="BJ160" s="93">
        <f>[1]节奏总纲!BJ160</f>
        <v>3.4999999999999978</v>
      </c>
      <c r="BK160" s="93">
        <f>[1]节奏总纲!BK160</f>
        <v>3.5699999999999976</v>
      </c>
      <c r="BL160" s="93">
        <f>[1]节奏总纲!BL160</f>
        <v>3.7099999999999977</v>
      </c>
      <c r="BM160" s="93">
        <f>[1]节奏总纲!BM160</f>
        <v>3.9899999999999971</v>
      </c>
      <c r="BN160" s="93">
        <f>[1]节奏总纲!BN160</f>
        <v>4.8999999999999968</v>
      </c>
      <c r="BO160" s="93"/>
      <c r="BP160" s="93"/>
      <c r="BQ160" s="93"/>
      <c r="BR160" s="93"/>
      <c r="BS160" s="93"/>
      <c r="BT160" s="93"/>
      <c r="BU160" s="93"/>
      <c r="BV160" s="93"/>
      <c r="BW160" s="93">
        <f>[1]节奏总纲!BW160</f>
        <v>157</v>
      </c>
      <c r="BX160" s="93">
        <f>[1]节奏总纲!BX160</f>
        <v>80</v>
      </c>
      <c r="BY160" s="93">
        <f>[1]节奏总纲!BY160</f>
        <v>80</v>
      </c>
      <c r="BZ160" s="93">
        <f>[1]节奏总纲!BZ160</f>
        <v>80</v>
      </c>
      <c r="CA160" s="93">
        <f>[1]节奏总纲!CA160</f>
        <v>80</v>
      </c>
      <c r="CB160" s="93">
        <f>[1]节奏总纲!CB160</f>
        <v>80</v>
      </c>
      <c r="CC160" s="93">
        <f>[1]节奏总纲!CC160</f>
        <v>80</v>
      </c>
    </row>
    <row r="161" spans="6:81" x14ac:dyDescent="0.15">
      <c r="F161" s="93">
        <v>159</v>
      </c>
      <c r="G161" s="93">
        <f>[1]节奏总纲!G161</f>
        <v>61146.25013335624</v>
      </c>
      <c r="N161" s="73">
        <f>[1]节奏总纲!$N161</f>
        <v>168</v>
      </c>
      <c r="O161" s="93">
        <f>[1]节奏总纲!O161</f>
        <v>158</v>
      </c>
      <c r="P161" s="93">
        <f>[1]节奏总纲!P161</f>
        <v>57051.401716174769</v>
      </c>
      <c r="Q161" s="93">
        <f>[1]节奏总纲!Q161</f>
        <v>57051.401716174769</v>
      </c>
      <c r="R161" s="93">
        <f>[1]节奏总纲!R161</f>
        <v>57621.915733336515</v>
      </c>
      <c r="S161" s="93">
        <f>[1]节奏总纲!S161</f>
        <v>57621.915733336515</v>
      </c>
      <c r="T161" s="93">
        <f>[1]节奏总纲!T161</f>
        <v>57621.915733336515</v>
      </c>
      <c r="U161" s="93"/>
      <c r="V161" s="93">
        <f>[1]节奏总纲!V161</f>
        <v>158</v>
      </c>
      <c r="W161" s="93">
        <f>[1]节奏总纲!W161</f>
        <v>3820.6286685725863</v>
      </c>
      <c r="X161" s="93">
        <f>[1]节奏总纲!X161</f>
        <v>3820.6286685725863</v>
      </c>
      <c r="Y161" s="93">
        <f>[1]节奏总纲!Y161</f>
        <v>3858.8349552583095</v>
      </c>
      <c r="Z161" s="93">
        <f>[1]节奏总纲!Z161</f>
        <v>3858.8349552583095</v>
      </c>
      <c r="AA161" s="93">
        <f>[1]节奏总纲!AA161</f>
        <v>3858.8349552583095</v>
      </c>
      <c r="AC161" s="80">
        <f>[1]节奏总纲!AC161</f>
        <v>158</v>
      </c>
      <c r="AD161" s="80">
        <f>[1]节奏总纲!AD161</f>
        <v>73.124973399384572</v>
      </c>
      <c r="AE161" s="80">
        <f>[1]节奏总纲!AE161</f>
        <v>75.200260969343077</v>
      </c>
      <c r="AF161" s="80">
        <f>[1]节奏总纲!AF161</f>
        <v>78.066694029528094</v>
      </c>
      <c r="AG161" s="80">
        <f>[1]节奏总纲!AG161</f>
        <v>82.667580534727804</v>
      </c>
      <c r="AH161" s="80">
        <f>[1]节奏总纲!AH161</f>
        <v>91.977516258070779</v>
      </c>
      <c r="AZ161" s="80">
        <f>[1]节奏总纲!AZ161</f>
        <v>158</v>
      </c>
      <c r="BA161" s="80">
        <f>[1]节奏总纲!BA161</f>
        <v>41.107589324271871</v>
      </c>
      <c r="BB161" s="80">
        <f>[1]节奏总纲!BB161</f>
        <v>42.601058174025873</v>
      </c>
      <c r="BC161" s="80">
        <f>[1]节奏总纲!BC161</f>
        <v>44.541927676315858</v>
      </c>
      <c r="BD161" s="80">
        <f>[1]节奏总纲!BD161</f>
        <v>47.286546933283724</v>
      </c>
      <c r="BE161" s="80">
        <f>[1]节奏总纲!BE161</f>
        <v>52.001173105835825</v>
      </c>
      <c r="BI161" s="93">
        <f>[1]节奏总纲!BI161</f>
        <v>158</v>
      </c>
      <c r="BJ161" s="93">
        <f>[1]节奏总纲!BJ161</f>
        <v>3.4999999999999978</v>
      </c>
      <c r="BK161" s="93">
        <f>[1]节奏总纲!BK161</f>
        <v>3.5699999999999976</v>
      </c>
      <c r="BL161" s="93">
        <f>[1]节奏总纲!BL161</f>
        <v>3.7099999999999977</v>
      </c>
      <c r="BM161" s="93">
        <f>[1]节奏总纲!BM161</f>
        <v>3.9899999999999971</v>
      </c>
      <c r="BN161" s="93">
        <f>[1]节奏总纲!BN161</f>
        <v>4.8999999999999968</v>
      </c>
      <c r="BO161" s="93"/>
      <c r="BP161" s="93"/>
      <c r="BQ161" s="93"/>
      <c r="BR161" s="93"/>
      <c r="BS161" s="93"/>
      <c r="BT161" s="93"/>
      <c r="BU161" s="93"/>
      <c r="BV161" s="93"/>
      <c r="BW161" s="93">
        <f>[1]节奏总纲!BW161</f>
        <v>158</v>
      </c>
      <c r="BX161" s="93">
        <f>[1]节奏总纲!BX161</f>
        <v>80</v>
      </c>
      <c r="BY161" s="93">
        <f>[1]节奏总纲!BY161</f>
        <v>80</v>
      </c>
      <c r="BZ161" s="93">
        <f>[1]节奏总纲!BZ161</f>
        <v>80</v>
      </c>
      <c r="CA161" s="93">
        <f>[1]节奏总纲!CA161</f>
        <v>80</v>
      </c>
      <c r="CB161" s="93">
        <f>[1]节奏总纲!CB161</f>
        <v>80</v>
      </c>
      <c r="CC161" s="93">
        <f>[1]节奏总纲!CC161</f>
        <v>80</v>
      </c>
    </row>
    <row r="162" spans="6:81" x14ac:dyDescent="0.15">
      <c r="F162" s="93">
        <v>160</v>
      </c>
      <c r="G162" s="93">
        <f>[1]节奏总纲!G162</f>
        <v>65535</v>
      </c>
      <c r="N162" s="73">
        <f>[1]节奏总纲!$N162</f>
        <v>169</v>
      </c>
      <c r="O162" s="93">
        <f>[1]节奏总纲!O162</f>
        <v>159</v>
      </c>
      <c r="P162" s="93">
        <f>[1]节奏总纲!P162</f>
        <v>61146.25013335624</v>
      </c>
      <c r="Q162" s="93">
        <f>[1]节奏总纲!Q162</f>
        <v>61146.25013335624</v>
      </c>
      <c r="R162" s="93">
        <f>[1]节奏总纲!R162</f>
        <v>61757.7126346898</v>
      </c>
      <c r="S162" s="93">
        <f>[1]节奏总纲!S162</f>
        <v>61757.7126346898</v>
      </c>
      <c r="T162" s="93">
        <f>[1]节奏总纲!T162</f>
        <v>61757.7126346898</v>
      </c>
      <c r="U162" s="93"/>
      <c r="V162" s="93">
        <f>[1]节奏总纲!V162</f>
        <v>159</v>
      </c>
      <c r="W162" s="93">
        <f>[1]节奏总纲!W162</f>
        <v>4094.8484171814707</v>
      </c>
      <c r="X162" s="93">
        <f>[1]节奏总纲!X162</f>
        <v>4094.8484171814707</v>
      </c>
      <c r="Y162" s="93">
        <f>[1]节奏总纲!Y162</f>
        <v>4135.7969013532856</v>
      </c>
      <c r="Z162" s="93">
        <f>[1]节奏总纲!Z162</f>
        <v>4135.7969013532856</v>
      </c>
      <c r="AA162" s="93">
        <f>[1]节奏总纲!AA162</f>
        <v>4135.7969013532856</v>
      </c>
      <c r="AC162" s="80">
        <f>[1]节奏总纲!AC162</f>
        <v>159</v>
      </c>
      <c r="AD162" s="80">
        <f>[1]节奏总纲!AD162</f>
        <v>73.213386604241791</v>
      </c>
      <c r="AE162" s="80">
        <f>[1]节奏总纲!AE162</f>
        <v>75.289373948280101</v>
      </c>
      <c r="AF162" s="80">
        <f>[1]节奏总纲!AF162</f>
        <v>78.153631564737054</v>
      </c>
      <c r="AG162" s="80">
        <f>[1]节奏总纲!AG162</f>
        <v>82.760456968319758</v>
      </c>
      <c r="AH162" s="80">
        <f>[1]节奏总纲!AH162</f>
        <v>92.073570757788559</v>
      </c>
      <c r="AZ162" s="80">
        <f>[1]节奏总纲!AZ162</f>
        <v>159</v>
      </c>
      <c r="BA162" s="80">
        <f>[1]节奏总纲!BA162</f>
        <v>41.147815539363613</v>
      </c>
      <c r="BB162" s="80">
        <f>[1]节奏总纲!BB162</f>
        <v>42.644449117684701</v>
      </c>
      <c r="BC162" s="80">
        <f>[1]节奏总纲!BC162</f>
        <v>44.585020086822361</v>
      </c>
      <c r="BD162" s="80">
        <f>[1]节奏总纲!BD162</f>
        <v>47.328122009929508</v>
      </c>
      <c r="BE162" s="80">
        <f>[1]节奏总纲!BE162</f>
        <v>52.041079787427918</v>
      </c>
      <c r="BI162" s="93">
        <f>[1]节奏总纲!BI162</f>
        <v>159</v>
      </c>
      <c r="BJ162" s="93">
        <f>[1]节奏总纲!BJ162</f>
        <v>3.4999999999999978</v>
      </c>
      <c r="BK162" s="93">
        <f>[1]节奏总纲!BK162</f>
        <v>3.5699999999999976</v>
      </c>
      <c r="BL162" s="93">
        <f>[1]节奏总纲!BL162</f>
        <v>3.7099999999999977</v>
      </c>
      <c r="BM162" s="93">
        <f>[1]节奏总纲!BM162</f>
        <v>3.9899999999999971</v>
      </c>
      <c r="BN162" s="93">
        <f>[1]节奏总纲!BN162</f>
        <v>4.8999999999999968</v>
      </c>
      <c r="BO162" s="93"/>
      <c r="BP162" s="93"/>
      <c r="BQ162" s="93"/>
      <c r="BR162" s="93"/>
      <c r="BS162" s="93"/>
      <c r="BT162" s="93"/>
      <c r="BU162" s="93"/>
      <c r="BV162" s="93"/>
      <c r="BW162" s="93">
        <f>[1]节奏总纲!BW162</f>
        <v>159</v>
      </c>
      <c r="BX162" s="93">
        <f>[1]节奏总纲!BX162</f>
        <v>80</v>
      </c>
      <c r="BY162" s="93">
        <f>[1]节奏总纲!BY162</f>
        <v>80</v>
      </c>
      <c r="BZ162" s="93">
        <f>[1]节奏总纲!BZ162</f>
        <v>80</v>
      </c>
      <c r="CA162" s="93">
        <f>[1]节奏总纲!CA162</f>
        <v>80</v>
      </c>
      <c r="CB162" s="93">
        <f>[1]节奏总纲!CB162</f>
        <v>80</v>
      </c>
      <c r="CC162" s="93">
        <f>[1]节奏总纲!CC162</f>
        <v>80</v>
      </c>
    </row>
    <row r="163" spans="6:81" x14ac:dyDescent="0.15">
      <c r="N163" s="73">
        <f>[1]节奏总纲!$N163</f>
        <v>170</v>
      </c>
      <c r="O163" s="93">
        <f>[1]节奏总纲!O163</f>
        <v>160</v>
      </c>
      <c r="P163" s="93">
        <f>[1]节奏总纲!P163</f>
        <v>65535</v>
      </c>
      <c r="Q163" s="93">
        <f>[1]节奏总纲!Q163</f>
        <v>65535</v>
      </c>
      <c r="R163" s="93">
        <f>[1]节奏总纲!R163</f>
        <v>66190.350000000006</v>
      </c>
      <c r="S163" s="93">
        <f>[1]节奏总纲!S163</f>
        <v>66190.350000000006</v>
      </c>
      <c r="T163" s="93">
        <f>[1]节奏总纲!T163</f>
        <v>66190.350000000006</v>
      </c>
      <c r="U163" s="93"/>
      <c r="V163" s="93">
        <f>[1]节奏总纲!V163</f>
        <v>160</v>
      </c>
      <c r="W163" s="93">
        <f>[1]节奏总纲!W163</f>
        <v>4388.7498666437605</v>
      </c>
      <c r="X163" s="93">
        <f>[1]节奏总纲!X163</f>
        <v>4388.7498666437605</v>
      </c>
      <c r="Y163" s="93">
        <f>[1]节奏总纲!Y163</f>
        <v>4432.6373653102055</v>
      </c>
      <c r="Z163" s="93">
        <f>[1]节奏总纲!Z163</f>
        <v>4432.6373653102055</v>
      </c>
      <c r="AA163" s="93">
        <f>[1]节奏总纲!AA163</f>
        <v>4432.6373653102055</v>
      </c>
      <c r="AC163" s="80">
        <f>[1]节奏总纲!AC163</f>
        <v>160</v>
      </c>
      <c r="AD163" s="80">
        <f>[1]节奏总纲!AD163</f>
        <v>73.301799809099009</v>
      </c>
      <c r="AE163" s="80">
        <f>[1]节奏总纲!AE163</f>
        <v>75.378486927217125</v>
      </c>
      <c r="AF163" s="80">
        <f>[1]节奏总纲!AF163</f>
        <v>78.240569099946029</v>
      </c>
      <c r="AG163" s="80">
        <f>[1]节奏总纲!AG163</f>
        <v>82.853333401911726</v>
      </c>
      <c r="AH163" s="80">
        <f>[1]节奏总纲!AH163</f>
        <v>92.169427650297976</v>
      </c>
      <c r="AZ163" s="80">
        <f>[1]节奏总纲!AZ163</f>
        <v>160</v>
      </c>
      <c r="BA163" s="80">
        <f>[1]节奏总纲!BA163</f>
        <v>41.188041754455355</v>
      </c>
      <c r="BB163" s="80">
        <f>[1]节奏总纲!BB163</f>
        <v>42.687840061343536</v>
      </c>
      <c r="BC163" s="80">
        <f>[1]节奏总纲!BC163</f>
        <v>44.628112497328864</v>
      </c>
      <c r="BD163" s="80">
        <f>[1]节奏总纲!BD163</f>
        <v>47.3696970865753</v>
      </c>
      <c r="BE163" s="80">
        <f>[1]节奏总纲!BE163</f>
        <v>52.080986469020011</v>
      </c>
      <c r="BI163" s="93">
        <f>[1]节奏总纲!BI163</f>
        <v>160</v>
      </c>
      <c r="BJ163" s="93">
        <f>[1]节奏总纲!BJ163</f>
        <v>3.4999999999999978</v>
      </c>
      <c r="BK163" s="93">
        <f>[1]节奏总纲!BK163</f>
        <v>3.5699999999999976</v>
      </c>
      <c r="BL163" s="93">
        <f>[1]节奏总纲!BL163</f>
        <v>3.7099999999999977</v>
      </c>
      <c r="BM163" s="93">
        <f>[1]节奏总纲!BM163</f>
        <v>3.9899999999999971</v>
      </c>
      <c r="BN163" s="93">
        <f>[1]节奏总纲!BN163</f>
        <v>4.8999999999999968</v>
      </c>
      <c r="BO163" s="93"/>
      <c r="BP163" s="93"/>
      <c r="BQ163" s="93"/>
      <c r="BR163" s="93"/>
      <c r="BS163" s="93"/>
      <c r="BT163" s="93"/>
      <c r="BU163" s="93"/>
      <c r="BV163" s="93"/>
      <c r="BW163" s="93">
        <f>[1]节奏总纲!BW163</f>
        <v>160</v>
      </c>
      <c r="BX163" s="93">
        <f>[1]节奏总纲!BX163</f>
        <v>80</v>
      </c>
      <c r="BY163" s="93">
        <f>[1]节奏总纲!BY163</f>
        <v>80</v>
      </c>
      <c r="BZ163" s="93">
        <f>[1]节奏总纲!BZ163</f>
        <v>80</v>
      </c>
      <c r="CA163" s="93">
        <f>[1]节奏总纲!CA163</f>
        <v>80</v>
      </c>
      <c r="CB163" s="93">
        <f>[1]节奏总纲!CB163</f>
        <v>80</v>
      </c>
      <c r="CC163" s="93">
        <f>[1]节奏总纲!CC163</f>
        <v>80</v>
      </c>
    </row>
    <row r="164" spans="6:81" x14ac:dyDescent="0.15">
      <c r="AC164" s="80">
        <f>[1]节奏总纲!AC164</f>
        <v>161</v>
      </c>
      <c r="AD164" s="80">
        <f>[1]节奏总纲!AD164</f>
        <v>73.390213013956213</v>
      </c>
      <c r="AE164" s="80">
        <f>[1]节奏总纲!AE164</f>
        <v>75.467599906154135</v>
      </c>
      <c r="AF164" s="80">
        <f>[1]节奏总纲!AF164</f>
        <v>78.32750663515499</v>
      </c>
      <c r="AG164" s="80">
        <f>[1]节奏总纲!AG164</f>
        <v>82.94620983550368</v>
      </c>
      <c r="AH164" s="80">
        <f>[1]节奏总纲!AH164</f>
        <v>92.265284542807379</v>
      </c>
      <c r="AZ164" s="80">
        <f>[1]节奏总纲!AZ164</f>
        <v>161</v>
      </c>
      <c r="BA164" s="80">
        <f>[1]节奏总纲!BA164</f>
        <v>41.228267969547105</v>
      </c>
      <c r="BB164" s="80">
        <f>[1]节奏总纲!BB164</f>
        <v>42.731231005002364</v>
      </c>
      <c r="BC164" s="80">
        <f>[1]节奏总纲!BC164</f>
        <v>44.671204907835367</v>
      </c>
      <c r="BD164" s="80">
        <f>[1]节奏总纲!BD164</f>
        <v>47.411272163221085</v>
      </c>
      <c r="BE164" s="80">
        <f>[1]节奏总纲!BE164</f>
        <v>52.120893150612112</v>
      </c>
    </row>
    <row r="165" spans="6:81" x14ac:dyDescent="0.15">
      <c r="AC165" s="80">
        <f>[1]节奏总纲!AC165</f>
        <v>162</v>
      </c>
      <c r="AD165" s="80">
        <f>[1]节奏总纲!AD165</f>
        <v>73.478626218813432</v>
      </c>
      <c r="AE165" s="80">
        <f>[1]节奏总纲!AE165</f>
        <v>75.556712885091159</v>
      </c>
      <c r="AF165" s="80">
        <f>[1]节奏总纲!AF165</f>
        <v>78.414444170363964</v>
      </c>
      <c r="AG165" s="80">
        <f>[1]节奏总纲!AG165</f>
        <v>83.036921590135321</v>
      </c>
      <c r="AH165" s="80">
        <f>[1]节奏总纲!AH165</f>
        <v>92.361141435316796</v>
      </c>
      <c r="AZ165" s="80">
        <f>[1]节奏总纲!AZ165</f>
        <v>162</v>
      </c>
      <c r="BA165" s="80">
        <f>[1]节奏总纲!BA165</f>
        <v>41.268494184638847</v>
      </c>
      <c r="BB165" s="80">
        <f>[1]节奏总纲!BB165</f>
        <v>42.774621948661192</v>
      </c>
      <c r="BC165" s="80">
        <f>[1]节奏总纲!BC165</f>
        <v>44.714297318341877</v>
      </c>
      <c r="BD165" s="80">
        <f>[1]节奏总纲!BD165</f>
        <v>47.452847239866877</v>
      </c>
      <c r="BE165" s="80">
        <f>[1]节奏总纲!BE165</f>
        <v>52.160799832204205</v>
      </c>
    </row>
    <row r="166" spans="6:81" x14ac:dyDescent="0.15">
      <c r="AC166" s="80">
        <f>[1]节奏总纲!AC166</f>
        <v>163</v>
      </c>
      <c r="AD166" s="80">
        <f>[1]节奏总纲!AD166</f>
        <v>73.56703942367065</v>
      </c>
      <c r="AE166" s="80">
        <f>[1]节奏总纲!AE166</f>
        <v>75.645825864028183</v>
      </c>
      <c r="AF166" s="80">
        <f>[1]节奏总纲!AF166</f>
        <v>78.501381705572925</v>
      </c>
      <c r="AG166" s="80">
        <f>[1]节奏总纲!AG166</f>
        <v>83.124654333465756</v>
      </c>
      <c r="AH166" s="80">
        <f>[1]节奏总纲!AH166</f>
        <v>92.456998327826213</v>
      </c>
      <c r="AZ166" s="80">
        <f>[1]节奏总纲!AZ166</f>
        <v>163</v>
      </c>
      <c r="BA166" s="80">
        <f>[1]节奏总纲!BA166</f>
        <v>41.308720399730589</v>
      </c>
      <c r="BB166" s="80">
        <f>[1]节奏总纲!BB166</f>
        <v>42.818012892320027</v>
      </c>
      <c r="BC166" s="80">
        <f>[1]节奏总纲!BC166</f>
        <v>44.757389728848381</v>
      </c>
      <c r="BD166" s="80">
        <f>[1]节奏总纲!BD166</f>
        <v>47.494422316512662</v>
      </c>
      <c r="BE166" s="80">
        <f>[1]节奏总纲!BE166</f>
        <v>52.200706513796298</v>
      </c>
    </row>
    <row r="167" spans="6:81" x14ac:dyDescent="0.15">
      <c r="AC167" s="80">
        <f>[1]节奏总纲!AC167</f>
        <v>164</v>
      </c>
      <c r="AD167" s="80">
        <f>[1]节奏总纲!AD167</f>
        <v>73.655452628527868</v>
      </c>
      <c r="AE167" s="80">
        <f>[1]节奏总纲!AE167</f>
        <v>75.734938842965192</v>
      </c>
      <c r="AF167" s="80">
        <f>[1]节奏总纲!AF167</f>
        <v>78.5883192407819</v>
      </c>
      <c r="AG167" s="80">
        <f>[1]节奏总纲!AG167</f>
        <v>83.21238707679619</v>
      </c>
      <c r="AH167" s="80">
        <f>[1]节奏总纲!AH167</f>
        <v>92.55285522033563</v>
      </c>
      <c r="AZ167" s="80">
        <f>[1]节奏总纲!AZ167</f>
        <v>164</v>
      </c>
      <c r="BA167" s="80">
        <f>[1]节奏总纲!BA167</f>
        <v>41.348946614822331</v>
      </c>
      <c r="BB167" s="80">
        <f>[1]节奏总纲!BB167</f>
        <v>42.861403835978855</v>
      </c>
      <c r="BC167" s="80">
        <f>[1]节奏总纲!BC167</f>
        <v>44.800482139354884</v>
      </c>
      <c r="BD167" s="80">
        <f>[1]节奏总纲!BD167</f>
        <v>47.535997393158453</v>
      </c>
      <c r="BE167" s="80">
        <f>[1]节奏总纲!BE167</f>
        <v>52.240613195388391</v>
      </c>
    </row>
    <row r="168" spans="6:81" x14ac:dyDescent="0.15">
      <c r="AC168" s="80">
        <f>[1]节奏总纲!AC168</f>
        <v>165</v>
      </c>
      <c r="AD168" s="80">
        <f>[1]节奏总纲!AD168</f>
        <v>73.743865833385087</v>
      </c>
      <c r="AE168" s="80">
        <f>[1]节奏总纲!AE168</f>
        <v>75.824051821902216</v>
      </c>
      <c r="AF168" s="80">
        <f>[1]节奏总纲!AF168</f>
        <v>78.67525677599086</v>
      </c>
      <c r="AG168" s="80">
        <f>[1]节奏总纲!AG168</f>
        <v>83.300119820126625</v>
      </c>
      <c r="AH168" s="80">
        <f>[1]节奏总纲!AH168</f>
        <v>92.648712112845047</v>
      </c>
      <c r="AZ168" s="80">
        <f>[1]节奏总纲!AZ168</f>
        <v>165</v>
      </c>
      <c r="BA168" s="80">
        <f>[1]节奏总纲!BA168</f>
        <v>41.389172829914081</v>
      </c>
      <c r="BB168" s="80">
        <f>[1]节奏总纲!BB168</f>
        <v>42.904794779637683</v>
      </c>
      <c r="BC168" s="80">
        <f>[1]节奏总纲!BC168</f>
        <v>44.843574549861387</v>
      </c>
      <c r="BD168" s="80">
        <f>[1]节奏总纲!BD168</f>
        <v>47.577572469804238</v>
      </c>
      <c r="BE168" s="80">
        <f>[1]节奏总纲!BE168</f>
        <v>52.280519876980485</v>
      </c>
    </row>
    <row r="169" spans="6:81" x14ac:dyDescent="0.15">
      <c r="AC169" s="80">
        <f>[1]节奏总纲!AC169</f>
        <v>166</v>
      </c>
      <c r="AD169" s="80">
        <f>[1]节奏总纲!AD169</f>
        <v>73.832279038242305</v>
      </c>
      <c r="AE169" s="80">
        <f>[1]节奏总纲!AE169</f>
        <v>75.91316480083924</v>
      </c>
      <c r="AF169" s="80">
        <f>[1]节奏总纲!AF169</f>
        <v>78.762194311199835</v>
      </c>
      <c r="AG169" s="80">
        <f>[1]节奏总纲!AG169</f>
        <v>83.387852563457059</v>
      </c>
      <c r="AH169" s="80">
        <f>[1]节奏总纲!AH169</f>
        <v>92.744569005354464</v>
      </c>
      <c r="AZ169" s="80">
        <f>[1]节奏总纲!AZ169</f>
        <v>166</v>
      </c>
      <c r="BA169" s="80">
        <f>[1]节奏总纲!BA169</f>
        <v>41.429399045005823</v>
      </c>
      <c r="BB169" s="80">
        <f>[1]节奏总纲!BB169</f>
        <v>42.948185723296518</v>
      </c>
      <c r="BC169" s="80">
        <f>[1]节奏总纲!BC169</f>
        <v>44.88666696036789</v>
      </c>
      <c r="BD169" s="80">
        <f>[1]节奏总纲!BD169</f>
        <v>47.619147546450023</v>
      </c>
      <c r="BE169" s="80">
        <f>[1]节奏总纲!BE169</f>
        <v>52.320426558572585</v>
      </c>
    </row>
    <row r="170" spans="6:81" x14ac:dyDescent="0.15">
      <c r="AC170" s="80">
        <f>[1]节奏总纲!AC170</f>
        <v>167</v>
      </c>
      <c r="AD170" s="80">
        <f>[1]节奏总纲!AD170</f>
        <v>73.920692243099523</v>
      </c>
      <c r="AE170" s="80">
        <f>[1]节奏总纲!AE170</f>
        <v>76.002103770254962</v>
      </c>
      <c r="AF170" s="80">
        <f>[1]节奏总纲!AF170</f>
        <v>78.849131846408795</v>
      </c>
      <c r="AG170" s="80">
        <f>[1]节奏总纲!AG170</f>
        <v>83.475585306787494</v>
      </c>
      <c r="AH170" s="80">
        <f>[1]节奏总纲!AH170</f>
        <v>92.840425897863867</v>
      </c>
      <c r="AZ170" s="80">
        <f>[1]节奏总纲!AZ170</f>
        <v>167</v>
      </c>
      <c r="BA170" s="80">
        <f>[1]节奏总纲!BA170</f>
        <v>41.469625260097565</v>
      </c>
      <c r="BB170" s="80">
        <f>[1]节奏总纲!BB170</f>
        <v>42.991576666955346</v>
      </c>
      <c r="BC170" s="80">
        <f>[1]节奏总纲!BC170</f>
        <v>44.9297593708744</v>
      </c>
      <c r="BD170" s="80">
        <f>[1]节奏总纲!BD170</f>
        <v>47.660722623095815</v>
      </c>
      <c r="BE170" s="80">
        <f>[1]节奏总纲!BE170</f>
        <v>52.360333240164678</v>
      </c>
    </row>
    <row r="171" spans="6:81" x14ac:dyDescent="0.15">
      <c r="AC171" s="80">
        <f>[1]节奏总纲!AC171</f>
        <v>168</v>
      </c>
      <c r="AD171" s="80">
        <f>[1]节奏总纲!AD171</f>
        <v>74.008495683346354</v>
      </c>
      <c r="AE171" s="80">
        <f>[1]节奏总纲!AE171</f>
        <v>76.084409020469636</v>
      </c>
      <c r="AF171" s="80">
        <f>[1]节奏总纲!AF171</f>
        <v>78.93606938161777</v>
      </c>
      <c r="AG171" s="80">
        <f>[1]节奏总纲!AG171</f>
        <v>83.563318050117928</v>
      </c>
      <c r="AH171" s="80">
        <f>[1]节奏总纲!AH171</f>
        <v>92.936282790373284</v>
      </c>
      <c r="AZ171" s="80">
        <f>[1]节奏总纲!AZ171</f>
        <v>168</v>
      </c>
      <c r="BA171" s="80">
        <f>[1]节奏总纲!BA171</f>
        <v>41.509851475189308</v>
      </c>
      <c r="BB171" s="80">
        <f>[1]节奏总纲!BB171</f>
        <v>43.030177309109042</v>
      </c>
      <c r="BC171" s="80">
        <f>[1]节奏总纲!BC171</f>
        <v>44.972851781380903</v>
      </c>
      <c r="BD171" s="80">
        <f>[1]节奏总纲!BD171</f>
        <v>47.7022976997416</v>
      </c>
      <c r="BE171" s="80">
        <f>[1]节奏总纲!BE171</f>
        <v>52.400239921756771</v>
      </c>
    </row>
    <row r="172" spans="6:81" x14ac:dyDescent="0.15">
      <c r="AC172" s="80">
        <f>[1]节奏总纲!AC172</f>
        <v>169</v>
      </c>
      <c r="AD172" s="80">
        <f>[1]节奏总纲!AD172</f>
        <v>74.090988120365651</v>
      </c>
      <c r="AE172" s="80">
        <f>[1]节奏总纲!AE172</f>
        <v>76.166714270684309</v>
      </c>
      <c r="AF172" s="80">
        <f>[1]节奏总纲!AF172</f>
        <v>79.022812309215297</v>
      </c>
      <c r="AG172" s="80">
        <f>[1]节奏总纲!AG172</f>
        <v>83.651050793448363</v>
      </c>
      <c r="AH172" s="80">
        <f>[1]节奏总纲!AH172</f>
        <v>93.030170797284541</v>
      </c>
      <c r="AZ172" s="80">
        <f>[1]节奏总纲!AZ172</f>
        <v>169</v>
      </c>
      <c r="BA172" s="80">
        <f>[1]节奏总纲!BA172</f>
        <v>41.550077690281057</v>
      </c>
      <c r="BB172" s="80">
        <f>[1]节奏总纲!BB172</f>
        <v>43.067624017543686</v>
      </c>
      <c r="BC172" s="80">
        <f>[1]节奏总纲!BC172</f>
        <v>45.013762077986961</v>
      </c>
      <c r="BD172" s="80">
        <f>[1]节奏总纲!BD172</f>
        <v>47.743872776387391</v>
      </c>
      <c r="BE172" s="80">
        <f>[1]节奏总纲!BE172</f>
        <v>52.440146603348865</v>
      </c>
    </row>
    <row r="173" spans="6:81" x14ac:dyDescent="0.15">
      <c r="AC173" s="80">
        <f>[1]节奏总纲!AC173</f>
        <v>170</v>
      </c>
      <c r="AD173" s="80">
        <f>[1]节奏总纲!AD173</f>
        <v>74.173480557384934</v>
      </c>
      <c r="AE173" s="80">
        <f>[1]节奏总纲!AE173</f>
        <v>76.249019520898997</v>
      </c>
      <c r="AF173" s="80">
        <f>[1]节奏总纲!AF173</f>
        <v>79.109014469658547</v>
      </c>
      <c r="AG173" s="80">
        <f>[1]节奏总纲!AG173</f>
        <v>83.738783536778797</v>
      </c>
      <c r="AH173" s="80">
        <f>[1]节奏总纲!AH173</f>
        <v>93.1201554708354</v>
      </c>
      <c r="AZ173" s="80">
        <f>[1]节奏总纲!AZ173</f>
        <v>170</v>
      </c>
      <c r="BA173" s="80">
        <f>[1]节奏总纲!BA173</f>
        <v>41.590303905372799</v>
      </c>
      <c r="BB173" s="80">
        <f>[1]节奏总纲!BB173</f>
        <v>43.105070725978337</v>
      </c>
      <c r="BC173" s="80">
        <f>[1]节奏总纲!BC173</f>
        <v>45.050956883357138</v>
      </c>
      <c r="BD173" s="80">
        <f>[1]节奏总纲!BD173</f>
        <v>47.785447853033176</v>
      </c>
      <c r="BE173" s="80">
        <f>[1]节奏总纲!BE173</f>
        <v>52.480053284940965</v>
      </c>
    </row>
    <row r="174" spans="6:81" x14ac:dyDescent="0.15">
      <c r="AC174" s="80">
        <f>[1]节奏总纲!AC174</f>
        <v>171</v>
      </c>
      <c r="AD174" s="80">
        <f>[1]节奏总纲!AD174</f>
        <v>74.255972994404218</v>
      </c>
      <c r="AE174" s="80">
        <f>[1]节奏总纲!AE174</f>
        <v>76.331324771113671</v>
      </c>
      <c r="AF174" s="80">
        <f>[1]节奏总纲!AF174</f>
        <v>79.195216630101797</v>
      </c>
      <c r="AG174" s="80">
        <f>[1]节奏总纲!AG174</f>
        <v>83.826516280109232</v>
      </c>
      <c r="AH174" s="80">
        <f>[1]节奏总纲!AH174</f>
        <v>93.210140144386244</v>
      </c>
      <c r="AZ174" s="80">
        <f>[1]节奏总纲!AZ174</f>
        <v>171</v>
      </c>
      <c r="BA174" s="80">
        <f>[1]节奏总纲!BA174</f>
        <v>41.630530120464542</v>
      </c>
      <c r="BB174" s="80">
        <f>[1]节奏总纲!BB174</f>
        <v>43.14251743441298</v>
      </c>
      <c r="BC174" s="80">
        <f>[1]节奏总纲!BC174</f>
        <v>45.088151688727308</v>
      </c>
      <c r="BD174" s="80">
        <f>[1]节奏总纲!BD174</f>
        <v>47.827022929678968</v>
      </c>
      <c r="BE174" s="80">
        <f>[1]节奏总纲!BE174</f>
        <v>52.519959966533058</v>
      </c>
    </row>
    <row r="175" spans="6:81" x14ac:dyDescent="0.15">
      <c r="AC175" s="80">
        <f>[1]节奏总纲!AC175</f>
        <v>172</v>
      </c>
      <c r="AD175" s="80">
        <f>[1]节奏总纲!AD175</f>
        <v>74.338465431423501</v>
      </c>
      <c r="AE175" s="80">
        <f>[1]节奏总纲!AE175</f>
        <v>76.413630021328345</v>
      </c>
      <c r="AF175" s="80">
        <f>[1]节奏总纲!AF175</f>
        <v>79.281418790545047</v>
      </c>
      <c r="AG175" s="80">
        <f>[1]节奏总纲!AG175</f>
        <v>83.914249023439666</v>
      </c>
      <c r="AH175" s="80">
        <f>[1]节奏总纲!AH175</f>
        <v>93.300124817937103</v>
      </c>
      <c r="AZ175" s="80">
        <f>[1]节奏总纲!AZ175</f>
        <v>172</v>
      </c>
      <c r="BA175" s="80">
        <f>[1]节奏总纲!BA175</f>
        <v>41.670756335556291</v>
      </c>
      <c r="BB175" s="80">
        <f>[1]节奏总纲!BB175</f>
        <v>43.179964142847631</v>
      </c>
      <c r="BC175" s="80">
        <f>[1]节奏总纲!BC175</f>
        <v>45.125346494097485</v>
      </c>
      <c r="BD175" s="80">
        <f>[1]节奏总纲!BD175</f>
        <v>47.868598006324753</v>
      </c>
      <c r="BE175" s="80">
        <f>[1]节奏总纲!BE175</f>
        <v>52.559866648125151</v>
      </c>
    </row>
    <row r="176" spans="6:81" x14ac:dyDescent="0.15">
      <c r="AC176" s="80">
        <f>[1]节奏总纲!AC176</f>
        <v>173</v>
      </c>
      <c r="AD176" s="80">
        <f>[1]节奏总纲!AD176</f>
        <v>74.420957868442784</v>
      </c>
      <c r="AE176" s="80">
        <f>[1]节奏总纲!AE176</f>
        <v>76.495935271543019</v>
      </c>
      <c r="AF176" s="80">
        <f>[1]节奏总纲!AF176</f>
        <v>79.367620950988297</v>
      </c>
      <c r="AG176" s="80">
        <f>[1]节奏总纲!AG176</f>
        <v>84.00179325525086</v>
      </c>
      <c r="AH176" s="80">
        <f>[1]节奏总纲!AH176</f>
        <v>93.390109491487962</v>
      </c>
      <c r="AZ176" s="80">
        <f>[1]节奏总纲!AZ176</f>
        <v>173</v>
      </c>
      <c r="BA176" s="80">
        <f>[1]节奏总纲!BA176</f>
        <v>41.710982550648033</v>
      </c>
      <c r="BB176" s="80">
        <f>[1]节奏总纲!BB176</f>
        <v>43.217410851282274</v>
      </c>
      <c r="BC176" s="80">
        <f>[1]节奏总纲!BC176</f>
        <v>45.162541299467655</v>
      </c>
      <c r="BD176" s="80">
        <f>[1]节奏总纲!BD176</f>
        <v>47.910173082970537</v>
      </c>
      <c r="BE176" s="80">
        <f>[1]节奏总纲!BE176</f>
        <v>52.599773329717245</v>
      </c>
    </row>
    <row r="177" spans="29:57" x14ac:dyDescent="0.15">
      <c r="AC177" s="80">
        <f>[1]节奏总纲!AC177</f>
        <v>174</v>
      </c>
      <c r="AD177" s="80">
        <f>[1]节奏总纲!AD177</f>
        <v>74.503450305462081</v>
      </c>
      <c r="AE177" s="80">
        <f>[1]节奏总纲!AE177</f>
        <v>76.578240521757706</v>
      </c>
      <c r="AF177" s="80">
        <f>[1]节奏总纲!AF177</f>
        <v>79.453823111431561</v>
      </c>
      <c r="AG177" s="80">
        <f>[1]节奏总纲!AG177</f>
        <v>84.08118060043364</v>
      </c>
      <c r="AH177" s="80">
        <f>[1]节奏总纲!AH177</f>
        <v>93.480094165038807</v>
      </c>
      <c r="AZ177" s="80">
        <f>[1]节奏总纲!AZ177</f>
        <v>174</v>
      </c>
      <c r="BA177" s="80">
        <f>[1]节奏总纲!BA177</f>
        <v>41.751208765739776</v>
      </c>
      <c r="BB177" s="80">
        <f>[1]节奏总纲!BB177</f>
        <v>43.254857559716925</v>
      </c>
      <c r="BC177" s="80">
        <f>[1]节奏总纲!BC177</f>
        <v>45.199736104837832</v>
      </c>
      <c r="BD177" s="80">
        <f>[1]节奏总纲!BD177</f>
        <v>47.951748159616329</v>
      </c>
      <c r="BE177" s="80">
        <f>[1]节奏总纲!BE177</f>
        <v>52.639680011309345</v>
      </c>
    </row>
    <row r="178" spans="29:57" x14ac:dyDescent="0.15">
      <c r="AC178" s="80">
        <f>[1]节奏总纲!AC178</f>
        <v>175</v>
      </c>
      <c r="AD178" s="80">
        <f>[1]节奏总纲!AD178</f>
        <v>74.585942742481365</v>
      </c>
      <c r="AE178" s="80">
        <f>[1]节奏总纲!AE178</f>
        <v>76.66054577197238</v>
      </c>
      <c r="AF178" s="80">
        <f>[1]节奏总纲!AF178</f>
        <v>79.540025271874811</v>
      </c>
      <c r="AG178" s="80">
        <f>[1]节奏总纲!AG178</f>
        <v>84.160567945616407</v>
      </c>
      <c r="AH178" s="80">
        <f>[1]节奏总纲!AH178</f>
        <v>93.570078838589666</v>
      </c>
      <c r="AZ178" s="80">
        <f>[1]节奏总纲!AZ178</f>
        <v>175</v>
      </c>
      <c r="BA178" s="80">
        <f>[1]节奏总纲!BA178</f>
        <v>41.791434980831518</v>
      </c>
      <c r="BB178" s="80">
        <f>[1]节奏总纲!BB178</f>
        <v>43.292304268151575</v>
      </c>
      <c r="BC178" s="80">
        <f>[1]节奏总纲!BC178</f>
        <v>45.236930910208002</v>
      </c>
      <c r="BD178" s="80">
        <f>[1]节奏总纲!BD178</f>
        <v>47.993323236262114</v>
      </c>
      <c r="BE178" s="80">
        <f>[1]节奏总纲!BE178</f>
        <v>52.679586692901438</v>
      </c>
    </row>
    <row r="179" spans="29:57" x14ac:dyDescent="0.15">
      <c r="AC179" s="80">
        <f>[1]节奏总纲!AC179</f>
        <v>176</v>
      </c>
      <c r="AD179" s="80">
        <f>[1]节奏总纲!AD179</f>
        <v>74.668435179500648</v>
      </c>
      <c r="AE179" s="80">
        <f>[1]节奏总纲!AE179</f>
        <v>76.742851022187054</v>
      </c>
      <c r="AF179" s="80">
        <f>[1]节奏总纲!AF179</f>
        <v>79.626227432318061</v>
      </c>
      <c r="AG179" s="80">
        <f>[1]节奏总纲!AG179</f>
        <v>84.239955290799188</v>
      </c>
      <c r="AH179" s="80">
        <f>[1]节奏总纲!AH179</f>
        <v>93.660063512140525</v>
      </c>
      <c r="AZ179" s="80">
        <f>[1]节奏总纲!AZ179</f>
        <v>176</v>
      </c>
      <c r="BA179" s="80">
        <f>[1]节奏总纲!BA179</f>
        <v>41.831661195923267</v>
      </c>
      <c r="BB179" s="80">
        <f>[1]节奏总纲!BB179</f>
        <v>43.329750976586219</v>
      </c>
      <c r="BC179" s="80">
        <f>[1]节奏总纲!BC179</f>
        <v>45.274125715578172</v>
      </c>
      <c r="BD179" s="80">
        <f>[1]节奏总纲!BD179</f>
        <v>48.030128751164234</v>
      </c>
      <c r="BE179" s="80">
        <f>[1]节奏总纲!BE179</f>
        <v>52.719493374493531</v>
      </c>
    </row>
    <row r="180" spans="29:57" x14ac:dyDescent="0.15">
      <c r="AC180" s="80">
        <f>[1]节奏总纲!AC180</f>
        <v>177</v>
      </c>
      <c r="AD180" s="80">
        <f>[1]节奏总纲!AD180</f>
        <v>74.750927616519931</v>
      </c>
      <c r="AE180" s="80">
        <f>[1]节奏总纲!AE180</f>
        <v>76.825156272401728</v>
      </c>
      <c r="AF180" s="80">
        <f>[1]节奏总纲!AF180</f>
        <v>79.71242959276131</v>
      </c>
      <c r="AG180" s="80">
        <f>[1]节奏总纲!AG180</f>
        <v>84.319342635981968</v>
      </c>
      <c r="AH180" s="80">
        <f>[1]节奏总纲!AH180</f>
        <v>93.750048185691369</v>
      </c>
      <c r="AZ180" s="80">
        <f>[1]节奏总纲!AZ180</f>
        <v>177</v>
      </c>
      <c r="BA180" s="80">
        <f>[1]节奏总纲!BA180</f>
        <v>41.87188741101501</v>
      </c>
      <c r="BB180" s="80">
        <f>[1]节奏总纲!BB180</f>
        <v>43.367197685020869</v>
      </c>
      <c r="BC180" s="80">
        <f>[1]节奏总纲!BC180</f>
        <v>45.31132052094835</v>
      </c>
      <c r="BD180" s="80">
        <f>[1]节奏总纲!BD180</f>
        <v>48.066021750983474</v>
      </c>
      <c r="BE180" s="80">
        <f>[1]节奏总纲!BE180</f>
        <v>52.759400056085624</v>
      </c>
    </row>
    <row r="181" spans="29:57" x14ac:dyDescent="0.15">
      <c r="AC181" s="80">
        <f>[1]节奏总纲!AC181</f>
        <v>178</v>
      </c>
      <c r="AD181" s="80">
        <f>[1]节奏总纲!AD181</f>
        <v>74.833420053539214</v>
      </c>
      <c r="AE181" s="80">
        <f>[1]节奏总纲!AE181</f>
        <v>76.907461522616416</v>
      </c>
      <c r="AF181" s="80">
        <f>[1]节奏总纲!AF181</f>
        <v>79.79863175320456</v>
      </c>
      <c r="AG181" s="80">
        <f>[1]节奏总纲!AG181</f>
        <v>84.398729981164735</v>
      </c>
      <c r="AH181" s="80">
        <f>[1]节奏总纲!AH181</f>
        <v>93.840032859242228</v>
      </c>
      <c r="AZ181" s="80">
        <f>[1]节奏总纲!AZ181</f>
        <v>178</v>
      </c>
      <c r="BA181" s="80">
        <f>[1]节奏总纲!BA181</f>
        <v>41.912113626106752</v>
      </c>
      <c r="BB181" s="80">
        <f>[1]节奏总纲!BB181</f>
        <v>43.404644393455513</v>
      </c>
      <c r="BC181" s="80">
        <f>[1]节奏总纲!BC181</f>
        <v>45.34851532631852</v>
      </c>
      <c r="BD181" s="80">
        <f>[1]节奏总纲!BD181</f>
        <v>48.101914750802706</v>
      </c>
      <c r="BE181" s="80">
        <f>[1]节奏总纲!BE181</f>
        <v>52.799306737677718</v>
      </c>
    </row>
    <row r="182" spans="29:57" x14ac:dyDescent="0.15">
      <c r="AC182" s="80">
        <f>[1]节奏总纲!AC182</f>
        <v>179</v>
      </c>
      <c r="AD182" s="80">
        <f>[1]节奏总纲!AD182</f>
        <v>74.915912490558512</v>
      </c>
      <c r="AE182" s="80">
        <f>[1]节奏总纲!AE182</f>
        <v>76.989766772831089</v>
      </c>
      <c r="AF182" s="80">
        <f>[1]节奏总纲!AF182</f>
        <v>79.88483391364781</v>
      </c>
      <c r="AG182" s="80">
        <f>[1]节奏总纲!AG182</f>
        <v>84.478117326347515</v>
      </c>
      <c r="AH182" s="80">
        <f>[1]节奏总纲!AH182</f>
        <v>93.930017532793073</v>
      </c>
      <c r="AZ182" s="80">
        <f>[1]节奏总纲!AZ182</f>
        <v>179</v>
      </c>
      <c r="BA182" s="80">
        <f>[1]节奏总纲!BA182</f>
        <v>41.952339841198494</v>
      </c>
      <c r="BB182" s="80">
        <f>[1]节奏总纲!BB182</f>
        <v>43.442091101890163</v>
      </c>
      <c r="BC182" s="80">
        <f>[1]节奏总纲!BC182</f>
        <v>45.385710131688697</v>
      </c>
      <c r="BD182" s="80">
        <f>[1]节奏总纲!BD182</f>
        <v>48.137807750621946</v>
      </c>
      <c r="BE182" s="80">
        <f>[1]节奏总纲!BE182</f>
        <v>52.839213419269818</v>
      </c>
    </row>
    <row r="183" spans="29:57" x14ac:dyDescent="0.15">
      <c r="AC183" s="80">
        <f>[1]节奏总纲!AC183</f>
        <v>180</v>
      </c>
      <c r="AD183" s="80">
        <f>[1]节奏总纲!AD183</f>
        <v>74.998404927577795</v>
      </c>
      <c r="AE183" s="80">
        <f>[1]节奏总纲!AE183</f>
        <v>77.06778397927944</v>
      </c>
      <c r="AF183" s="80">
        <f>[1]节奏总纲!AF183</f>
        <v>79.97103607409106</v>
      </c>
      <c r="AG183" s="80">
        <f>[1]节奏总纲!AG183</f>
        <v>84.557504671530296</v>
      </c>
      <c r="AH183" s="80">
        <f>[1]节奏总纲!AH183</f>
        <v>94.01720149869783</v>
      </c>
      <c r="AZ183" s="80">
        <f>[1]节奏总纲!AZ183</f>
        <v>180</v>
      </c>
      <c r="BA183" s="80">
        <f>[1]节奏总纲!BA183</f>
        <v>41.992566056290244</v>
      </c>
      <c r="BB183" s="80">
        <f>[1]节奏总纲!BB183</f>
        <v>43.479537810324807</v>
      </c>
      <c r="BC183" s="80">
        <f>[1]节奏总纲!BC183</f>
        <v>45.422904937058867</v>
      </c>
      <c r="BD183" s="80">
        <f>[1]节奏总纲!BD183</f>
        <v>48.173700750441178</v>
      </c>
      <c r="BE183" s="80">
        <f>[1]节奏总纲!BE183</f>
        <v>52.879120100861911</v>
      </c>
    </row>
    <row r="184" spans="29:57" x14ac:dyDescent="0.15">
      <c r="AC184" s="80">
        <f>[1]节奏总纲!AC184</f>
        <v>181</v>
      </c>
      <c r="AD184" s="80">
        <f>[1]节奏总纲!AD184</f>
        <v>75.075479910097457</v>
      </c>
      <c r="AE184" s="80">
        <f>[1]节奏总纲!AE184</f>
        <v>77.145192343015793</v>
      </c>
      <c r="AF184" s="80">
        <f>[1]节奏总纲!AF184</f>
        <v>80.053817475702374</v>
      </c>
      <c r="AG184" s="80">
        <f>[1]节奏总纲!AG184</f>
        <v>84.636892016713063</v>
      </c>
      <c r="AH184" s="80">
        <f>[1]节奏总纲!AH184</f>
        <v>94.094586524044246</v>
      </c>
      <c r="AZ184" s="80">
        <f>[1]节奏总纲!AZ184</f>
        <v>181</v>
      </c>
      <c r="BA184" s="80">
        <f>[1]节奏总纲!BA184</f>
        <v>42.028297717729309</v>
      </c>
      <c r="BB184" s="80">
        <f>[1]节奏总纲!BB184</f>
        <v>43.516984518759458</v>
      </c>
      <c r="BC184" s="80">
        <f>[1]节奏总纲!BC184</f>
        <v>45.460099742429037</v>
      </c>
      <c r="BD184" s="80">
        <f>[1]节奏总纲!BD184</f>
        <v>48.209593750260417</v>
      </c>
      <c r="BE184" s="80">
        <f>[1]节奏总纲!BE184</f>
        <v>52.919026782454004</v>
      </c>
    </row>
    <row r="185" spans="29:57" x14ac:dyDescent="0.15">
      <c r="AC185" s="80">
        <f>[1]节奏总纲!AC185</f>
        <v>182</v>
      </c>
      <c r="AD185" s="80">
        <f>[1]节奏总纲!AD185</f>
        <v>75.152448075388719</v>
      </c>
      <c r="AE185" s="80">
        <f>[1]节奏总纲!AE185</f>
        <v>77.222600706752132</v>
      </c>
      <c r="AF185" s="80">
        <f>[1]节奏总纲!AF185</f>
        <v>80.134867890916794</v>
      </c>
      <c r="AG185" s="80">
        <f>[1]节奏总纲!AG185</f>
        <v>84.716279361895843</v>
      </c>
      <c r="AH185" s="80">
        <f>[1]节奏总纲!AH185</f>
        <v>94.171971549390676</v>
      </c>
      <c r="AZ185" s="80">
        <f>[1]节奏总纲!AZ185</f>
        <v>182</v>
      </c>
      <c r="BA185" s="80">
        <f>[1]节奏总纲!BA185</f>
        <v>42.063010472656373</v>
      </c>
      <c r="BB185" s="80">
        <f>[1]节奏总纲!BB185</f>
        <v>43.554431227194108</v>
      </c>
      <c r="BC185" s="80">
        <f>[1]节奏总纲!BC185</f>
        <v>45.497294547799214</v>
      </c>
      <c r="BD185" s="80">
        <f>[1]节奏总纲!BD185</f>
        <v>48.24548675007965</v>
      </c>
      <c r="BE185" s="80">
        <f>[1]节奏总纲!BE185</f>
        <v>52.958933464046098</v>
      </c>
    </row>
    <row r="186" spans="29:57" x14ac:dyDescent="0.15">
      <c r="AC186" s="80">
        <f>[1]节奏总纲!AC186</f>
        <v>183</v>
      </c>
      <c r="AD186" s="80">
        <f>[1]节奏总纲!AD186</f>
        <v>75.229416240679981</v>
      </c>
      <c r="AE186" s="80">
        <f>[1]节奏总纲!AE186</f>
        <v>77.300009070488485</v>
      </c>
      <c r="AF186" s="80">
        <f>[1]节奏总纲!AF186</f>
        <v>80.215918306131215</v>
      </c>
      <c r="AG186" s="80">
        <f>[1]节奏总纲!AG186</f>
        <v>84.795666707078624</v>
      </c>
      <c r="AH186" s="80">
        <f>[1]节奏总纲!AH186</f>
        <v>94.249356574737092</v>
      </c>
      <c r="AZ186" s="80">
        <f>[1]节奏总纲!AZ186</f>
        <v>183</v>
      </c>
      <c r="BA186" s="80">
        <f>[1]节奏总纲!BA186</f>
        <v>42.097723227583437</v>
      </c>
      <c r="BB186" s="80">
        <f>[1]节奏总纲!BB186</f>
        <v>43.591877935628752</v>
      </c>
      <c r="BC186" s="80">
        <f>[1]节奏总纲!BC186</f>
        <v>45.534489353169384</v>
      </c>
      <c r="BD186" s="80">
        <f>[1]节奏总纲!BD186</f>
        <v>48.281379749898889</v>
      </c>
      <c r="BE186" s="80">
        <f>[1]节奏总纲!BE186</f>
        <v>52.998840145638198</v>
      </c>
    </row>
    <row r="187" spans="29:57" x14ac:dyDescent="0.15">
      <c r="AC187" s="80">
        <f>[1]节奏总纲!AC187</f>
        <v>184</v>
      </c>
      <c r="AD187" s="80">
        <f>[1]节奏总纲!AD187</f>
        <v>75.306384405971258</v>
      </c>
      <c r="AE187" s="80">
        <f>[1]节奏总纲!AE187</f>
        <v>77.377417434224824</v>
      </c>
      <c r="AF187" s="80">
        <f>[1]节奏总纲!AF187</f>
        <v>80.296968721345635</v>
      </c>
      <c r="AG187" s="80">
        <f>[1]节奏总纲!AG187</f>
        <v>84.87505405226139</v>
      </c>
      <c r="AH187" s="80">
        <f>[1]节奏总纲!AH187</f>
        <v>94.326741600083523</v>
      </c>
      <c r="AZ187" s="80">
        <f>[1]节奏总纲!AZ187</f>
        <v>184</v>
      </c>
      <c r="BA187" s="80">
        <f>[1]节奏总纲!BA187</f>
        <v>42.132435982510501</v>
      </c>
      <c r="BB187" s="80">
        <f>[1]节奏总纲!BB187</f>
        <v>43.629324644063402</v>
      </c>
      <c r="BC187" s="80">
        <f>[1]节奏总纲!BC187</f>
        <v>45.571684158539561</v>
      </c>
      <c r="BD187" s="80">
        <f>[1]节奏总纲!BD187</f>
        <v>48.317272749718121</v>
      </c>
      <c r="BE187" s="80">
        <f>[1]节奏总纲!BE187</f>
        <v>53.033462597729766</v>
      </c>
    </row>
    <row r="188" spans="29:57" x14ac:dyDescent="0.15">
      <c r="AC188" s="80">
        <f>[1]节奏总纲!AC188</f>
        <v>185</v>
      </c>
      <c r="AD188" s="80">
        <f>[1]节奏总纲!AD188</f>
        <v>75.38335257126252</v>
      </c>
      <c r="AE188" s="80">
        <f>[1]节奏总纲!AE188</f>
        <v>77.454825797961163</v>
      </c>
      <c r="AF188" s="80">
        <f>[1]节奏总纲!AF188</f>
        <v>80.378019136560056</v>
      </c>
      <c r="AG188" s="80">
        <f>[1]节奏总纲!AG188</f>
        <v>84.954441397444171</v>
      </c>
      <c r="AH188" s="80">
        <f>[1]节奏总纲!AH188</f>
        <v>94.404126625429939</v>
      </c>
      <c r="AZ188" s="80">
        <f>[1]节奏总纲!AZ188</f>
        <v>185</v>
      </c>
      <c r="BA188" s="80">
        <f>[1]节奏总纲!BA188</f>
        <v>42.167148737437564</v>
      </c>
      <c r="BB188" s="80">
        <f>[1]节奏总纲!BB188</f>
        <v>43.666771352498046</v>
      </c>
      <c r="BC188" s="80">
        <f>[1]节奏总纲!BC188</f>
        <v>45.608878963909731</v>
      </c>
      <c r="BD188" s="80">
        <f>[1]节奏总纲!BD188</f>
        <v>48.353165749537354</v>
      </c>
      <c r="BE188" s="80">
        <f>[1]节奏总纲!BE188</f>
        <v>53.067926870763252</v>
      </c>
    </row>
    <row r="189" spans="29:57" x14ac:dyDescent="0.15">
      <c r="AC189" s="80">
        <f>[1]节奏总纲!AC189</f>
        <v>186</v>
      </c>
      <c r="AD189" s="80">
        <f>[1]节奏总纲!AD189</f>
        <v>75.460320736553783</v>
      </c>
      <c r="AE189" s="80">
        <f>[1]节奏总纲!AE189</f>
        <v>77.532234161697517</v>
      </c>
      <c r="AF189" s="80">
        <f>[1]节奏总纲!AF189</f>
        <v>80.459069551774476</v>
      </c>
      <c r="AG189" s="80">
        <f>[1]节奏总纲!AG189</f>
        <v>85.030832425973387</v>
      </c>
      <c r="AH189" s="80">
        <f>[1]节奏总纲!AH189</f>
        <v>94.481511650776355</v>
      </c>
      <c r="AZ189" s="80">
        <f>[1]节奏总纲!AZ189</f>
        <v>186</v>
      </c>
      <c r="BA189" s="80">
        <f>[1]节奏总纲!BA189</f>
        <v>42.201861492364635</v>
      </c>
      <c r="BB189" s="80">
        <f>[1]节奏总纲!BB189</f>
        <v>43.704218060932696</v>
      </c>
      <c r="BC189" s="80">
        <f>[1]节奏总纲!BC189</f>
        <v>45.646073769279901</v>
      </c>
      <c r="BD189" s="80">
        <f>[1]节奏总纲!BD189</f>
        <v>48.389058749356593</v>
      </c>
      <c r="BE189" s="80">
        <f>[1]节奏总纲!BE189</f>
        <v>53.102391143796744</v>
      </c>
    </row>
    <row r="190" spans="29:57" x14ac:dyDescent="0.15">
      <c r="AC190" s="80">
        <f>[1]节奏总纲!AC190</f>
        <v>187</v>
      </c>
      <c r="AD190" s="80">
        <f>[1]节奏总纲!AD190</f>
        <v>75.537288901845045</v>
      </c>
      <c r="AE190" s="80">
        <f>[1]节奏总纲!AE190</f>
        <v>77.609642525433856</v>
      </c>
      <c r="AF190" s="80">
        <f>[1]节奏总纲!AF190</f>
        <v>80.540119966988897</v>
      </c>
      <c r="AG190" s="80">
        <f>[1]节奏总纲!AG190</f>
        <v>85.103188187775231</v>
      </c>
      <c r="AH190" s="80">
        <f>[1]节奏总纲!AH190</f>
        <v>94.558896676122785</v>
      </c>
      <c r="AZ190" s="80">
        <f>[1]节奏总纲!AZ190</f>
        <v>187</v>
      </c>
      <c r="BA190" s="80">
        <f>[1]节奏总纲!BA190</f>
        <v>42.236574247291699</v>
      </c>
      <c r="BB190" s="80">
        <f>[1]节奏总纲!BB190</f>
        <v>43.741664769367347</v>
      </c>
      <c r="BC190" s="80">
        <f>[1]节奏总纲!BC190</f>
        <v>45.683268574650079</v>
      </c>
      <c r="BD190" s="80">
        <f>[1]节奏总纲!BD190</f>
        <v>48.424951749175825</v>
      </c>
      <c r="BE190" s="80">
        <f>[1]节奏总纲!BE190</f>
        <v>53.13685541683023</v>
      </c>
    </row>
    <row r="191" spans="29:57" x14ac:dyDescent="0.15">
      <c r="AC191" s="80">
        <f>[1]节奏总纲!AC191</f>
        <v>188</v>
      </c>
      <c r="AD191" s="80">
        <f>[1]节奏总纲!AD191</f>
        <v>75.614257067136322</v>
      </c>
      <c r="AE191" s="80">
        <f>[1]节奏总纲!AE191</f>
        <v>77.687050889170209</v>
      </c>
      <c r="AF191" s="80">
        <f>[1]节奏总纲!AF191</f>
        <v>80.621170382203317</v>
      </c>
      <c r="AG191" s="80">
        <f>[1]节奏总纲!AG191</f>
        <v>85.175543949577076</v>
      </c>
      <c r="AH191" s="80">
        <f>[1]节奏总纲!AH191</f>
        <v>94.636281701469201</v>
      </c>
      <c r="AZ191" s="80">
        <f>[1]节奏总纲!AZ191</f>
        <v>188</v>
      </c>
      <c r="BA191" s="80">
        <f>[1]节奏总纲!BA191</f>
        <v>42.271287002218763</v>
      </c>
      <c r="BB191" s="80">
        <f>[1]节奏总纲!BB191</f>
        <v>43.77911147780199</v>
      </c>
      <c r="BC191" s="80">
        <f>[1]节奏总纲!BC191</f>
        <v>45.720463380020249</v>
      </c>
      <c r="BD191" s="80">
        <f>[1]节奏总纲!BD191</f>
        <v>48.460844748995065</v>
      </c>
      <c r="BE191" s="80">
        <f>[1]节奏总纲!BE191</f>
        <v>53.171319689863722</v>
      </c>
    </row>
    <row r="192" spans="29:57" x14ac:dyDescent="0.15">
      <c r="AC192" s="80">
        <f>[1]节奏总纲!AC192</f>
        <v>189</v>
      </c>
      <c r="AD192" s="80">
        <f>[1]节奏总纲!AD192</f>
        <v>75.691225232427584</v>
      </c>
      <c r="AE192" s="80">
        <f>[1]节奏总纲!AE192</f>
        <v>77.764459252906548</v>
      </c>
      <c r="AF192" s="80">
        <f>[1]节奏总纲!AF192</f>
        <v>80.702220797417738</v>
      </c>
      <c r="AG192" s="80">
        <f>[1]节奏总纲!AG192</f>
        <v>85.247899711378935</v>
      </c>
      <c r="AH192" s="80">
        <f>[1]节奏总纲!AH192</f>
        <v>94.713666726815632</v>
      </c>
      <c r="AZ192" s="80">
        <f>[1]节奏总纲!AZ192</f>
        <v>189</v>
      </c>
      <c r="BA192" s="80">
        <f>[1]节奏总纲!BA192</f>
        <v>42.305999757145827</v>
      </c>
      <c r="BB192" s="80">
        <f>[1]节奏总纲!BB192</f>
        <v>43.816558186236641</v>
      </c>
      <c r="BC192" s="80">
        <f>[1]节奏总纲!BC192</f>
        <v>45.757658185390426</v>
      </c>
      <c r="BD192" s="80">
        <f>[1]节奏总纲!BD192</f>
        <v>48.496737748814297</v>
      </c>
      <c r="BE192" s="80">
        <f>[1]节奏总纲!BE192</f>
        <v>53.205783962897208</v>
      </c>
    </row>
    <row r="193" spans="29:57" x14ac:dyDescent="0.15">
      <c r="AC193" s="80">
        <f>[1]节奏总纲!AC193</f>
        <v>190</v>
      </c>
      <c r="AD193" s="80">
        <f>[1]节奏总纲!AD193</f>
        <v>75.768193397718846</v>
      </c>
      <c r="AE193" s="80">
        <f>[1]节奏总纲!AE193</f>
        <v>77.841867616642901</v>
      </c>
      <c r="AF193" s="80">
        <f>[1]节奏总纲!AF193</f>
        <v>80.783271212632158</v>
      </c>
      <c r="AG193" s="80">
        <f>[1]节奏总纲!AG193</f>
        <v>85.320255473180779</v>
      </c>
      <c r="AH193" s="80">
        <f>[1]节奏总纲!AH193</f>
        <v>94.791051752162048</v>
      </c>
      <c r="AZ193" s="80">
        <f>[1]节奏总纲!AZ193</f>
        <v>190</v>
      </c>
      <c r="BA193" s="80">
        <f>[1]节奏总纲!BA193</f>
        <v>42.340712512072891</v>
      </c>
      <c r="BB193" s="80">
        <f>[1]节奏总纲!BB193</f>
        <v>43.854004894671284</v>
      </c>
      <c r="BC193" s="80">
        <f>[1]节奏总纲!BC193</f>
        <v>45.794852990760596</v>
      </c>
      <c r="BD193" s="80">
        <f>[1]节奏总纲!BD193</f>
        <v>48.532630748633537</v>
      </c>
      <c r="BE193" s="80">
        <f>[1]节奏总纲!BE193</f>
        <v>53.240248235930693</v>
      </c>
    </row>
    <row r="194" spans="29:57" x14ac:dyDescent="0.15">
      <c r="AC194" s="80">
        <f>[1]节奏总纲!AC194</f>
        <v>191</v>
      </c>
      <c r="AD194" s="80">
        <f>[1]节奏总纲!AD194</f>
        <v>75.845161563010109</v>
      </c>
      <c r="AE194" s="80">
        <f>[1]节奏总纲!AE194</f>
        <v>77.91927598037924</v>
      </c>
      <c r="AF194" s="80">
        <f>[1]节奏总纲!AF194</f>
        <v>80.864321627846579</v>
      </c>
      <c r="AG194" s="80">
        <f>[1]节奏总纲!AG194</f>
        <v>85.392611234982624</v>
      </c>
      <c r="AH194" s="80">
        <f>[1]节奏总纲!AH194</f>
        <v>94.868436777508478</v>
      </c>
      <c r="AZ194" s="80">
        <f>[1]节奏总纲!AZ194</f>
        <v>191</v>
      </c>
      <c r="BA194" s="80">
        <f>[1]节奏总纲!BA194</f>
        <v>42.375425266999954</v>
      </c>
      <c r="BB194" s="80">
        <f>[1]节奏总纲!BB194</f>
        <v>43.891451603105935</v>
      </c>
      <c r="BC194" s="80">
        <f>[1]节奏总纲!BC194</f>
        <v>45.832047796130773</v>
      </c>
      <c r="BD194" s="80">
        <f>[1]节奏总纲!BD194</f>
        <v>48.568523748452769</v>
      </c>
      <c r="BE194" s="80">
        <f>[1]节奏总纲!BE194</f>
        <v>53.274712508964186</v>
      </c>
    </row>
    <row r="195" spans="29:57" x14ac:dyDescent="0.15">
      <c r="AC195" s="80">
        <f>[1]节奏总纲!AC195</f>
        <v>192</v>
      </c>
      <c r="AD195" s="80">
        <f>[1]节奏总纲!AD195</f>
        <v>75.922129728301385</v>
      </c>
      <c r="AE195" s="80">
        <f>[1]节奏总纲!AE195</f>
        <v>77.996684344115593</v>
      </c>
      <c r="AF195" s="80">
        <f>[1]节奏总纲!AF195</f>
        <v>80.945372043060999</v>
      </c>
      <c r="AG195" s="80">
        <f>[1]节奏总纲!AG195</f>
        <v>85.464966996784469</v>
      </c>
      <c r="AH195" s="80">
        <f>[1]节奏总纲!AH195</f>
        <v>94.945821802854894</v>
      </c>
      <c r="AZ195" s="80">
        <f>[1]节奏总纲!AZ195</f>
        <v>192</v>
      </c>
      <c r="BA195" s="80">
        <f>[1]节奏总纲!BA195</f>
        <v>42.410138021927018</v>
      </c>
      <c r="BB195" s="80">
        <f>[1]节奏总纲!BB195</f>
        <v>43.928898311540578</v>
      </c>
      <c r="BC195" s="80">
        <f>[1]节奏总纲!BC195</f>
        <v>45.869242601500943</v>
      </c>
      <c r="BD195" s="80">
        <f>[1]节奏总纲!BD195</f>
        <v>48.604416748272008</v>
      </c>
      <c r="BE195" s="80">
        <f>[1]节奏总纲!BE195</f>
        <v>53.309176781997671</v>
      </c>
    </row>
    <row r="196" spans="29:57" x14ac:dyDescent="0.15">
      <c r="AC196" s="80">
        <f>[1]节奏总纲!AC196</f>
        <v>193</v>
      </c>
      <c r="AD196" s="80">
        <f>[1]节奏总纲!AD196</f>
        <v>75.999097893592648</v>
      </c>
      <c r="AE196" s="80">
        <f>[1]节奏总纲!AE196</f>
        <v>78.068193736526268</v>
      </c>
      <c r="AF196" s="80">
        <f>[1]节奏总纲!AF196</f>
        <v>81.02378934476593</v>
      </c>
      <c r="AG196" s="80">
        <f>[1]节奏总纲!AG196</f>
        <v>85.537322758586328</v>
      </c>
      <c r="AH196" s="80">
        <f>[1]节奏总纲!AH196</f>
        <v>95.021652736340755</v>
      </c>
      <c r="AZ196" s="80">
        <f>[1]节奏总纲!AZ196</f>
        <v>193</v>
      </c>
      <c r="BA196" s="80">
        <f>[1]节奏总纲!BA196</f>
        <v>42.444850776854082</v>
      </c>
      <c r="BB196" s="80">
        <f>[1]节奏总纲!BB196</f>
        <v>43.966345019975229</v>
      </c>
      <c r="BC196" s="80">
        <f>[1]节奏总纲!BC196</f>
        <v>45.906437406871113</v>
      </c>
      <c r="BD196" s="80">
        <f>[1]节奏总纲!BD196</f>
        <v>48.640309748091241</v>
      </c>
      <c r="BE196" s="80">
        <f>[1]节奏总纲!BE196</f>
        <v>53.343641055031163</v>
      </c>
    </row>
    <row r="197" spans="29:57" x14ac:dyDescent="0.15">
      <c r="AC197" s="80">
        <f>[1]节奏总纲!AC197</f>
        <v>194</v>
      </c>
      <c r="AD197" s="80">
        <f>[1]节奏总纲!AD197</f>
        <v>76.070972142474872</v>
      </c>
      <c r="AE197" s="80">
        <f>[1]节奏总纲!AE197</f>
        <v>78.139439149396253</v>
      </c>
      <c r="AF197" s="80">
        <f>[1]节奏总纲!AF197</f>
        <v>81.096762731680187</v>
      </c>
      <c r="AG197" s="80">
        <f>[1]节奏总纲!AG197</f>
        <v>85.609678520388172</v>
      </c>
      <c r="AH197" s="80">
        <f>[1]节奏总纲!AH197</f>
        <v>95.093855518039874</v>
      </c>
      <c r="AZ197" s="80">
        <f>[1]节奏总纲!AZ197</f>
        <v>194</v>
      </c>
      <c r="BA197" s="80">
        <f>[1]节奏总纲!BA197</f>
        <v>42.479563531781146</v>
      </c>
      <c r="BB197" s="80">
        <f>[1]节奏总纲!BB197</f>
        <v>44.003272544984547</v>
      </c>
      <c r="BC197" s="80">
        <f>[1]节奏总纲!BC197</f>
        <v>45.94363221224129</v>
      </c>
      <c r="BD197" s="80">
        <f>[1]节奏总纲!BD197</f>
        <v>48.67620274791048</v>
      </c>
      <c r="BE197" s="80">
        <f>[1]节奏总纲!BE197</f>
        <v>53.378105328064649</v>
      </c>
    </row>
    <row r="198" spans="29:57" x14ac:dyDescent="0.15">
      <c r="AC198" s="80">
        <f>[1]节奏总纲!AC198</f>
        <v>195</v>
      </c>
      <c r="AD198" s="80">
        <f>[1]节奏总纲!AD198</f>
        <v>76.142785979989682</v>
      </c>
      <c r="AE198" s="80">
        <f>[1]节奏总纲!AE198</f>
        <v>78.210684562266223</v>
      </c>
      <c r="AF198" s="80">
        <f>[1]节奏总纲!AF198</f>
        <v>81.169736118594443</v>
      </c>
      <c r="AG198" s="80">
        <f>[1]节奏总纲!AG198</f>
        <v>85.682034282190017</v>
      </c>
      <c r="AH198" s="80">
        <f>[1]节奏总纲!AH198</f>
        <v>95.166058299739007</v>
      </c>
      <c r="AZ198" s="80">
        <f>[1]节奏总纲!AZ198</f>
        <v>195</v>
      </c>
      <c r="BA198" s="80">
        <f>[1]节奏总纲!BA198</f>
        <v>42.51427628670821</v>
      </c>
      <c r="BB198" s="80">
        <f>[1]节奏总纲!BB198</f>
        <v>44.035591852864428</v>
      </c>
      <c r="BC198" s="80">
        <f>[1]节奏总纲!BC198</f>
        <v>45.98082701761146</v>
      </c>
      <c r="BD198" s="80">
        <f>[1]节奏总纲!BD198</f>
        <v>48.712095747729713</v>
      </c>
      <c r="BE198" s="80">
        <f>[1]节奏总纲!BE198</f>
        <v>53.412569601098134</v>
      </c>
    </row>
    <row r="199" spans="29:57" x14ac:dyDescent="0.15">
      <c r="AC199" s="80">
        <f>[1]节奏总纲!AC199</f>
        <v>196</v>
      </c>
      <c r="AD199" s="80">
        <f>[1]节奏总纲!AD199</f>
        <v>76.214599817504492</v>
      </c>
      <c r="AE199" s="80">
        <f>[1]节奏总纲!AE199</f>
        <v>78.281929975136208</v>
      </c>
      <c r="AF199" s="80">
        <f>[1]节奏总纲!AF199</f>
        <v>81.242709505508685</v>
      </c>
      <c r="AG199" s="80">
        <f>[1]节奏总纲!AG199</f>
        <v>85.754390043991862</v>
      </c>
      <c r="AH199" s="80">
        <f>[1]节奏总纲!AH199</f>
        <v>95.238261081438125</v>
      </c>
      <c r="AZ199" s="80">
        <f>[1]节奏总纲!AZ199</f>
        <v>196</v>
      </c>
      <c r="BA199" s="80">
        <f>[1]节奏总纲!BA199</f>
        <v>42.548989041635274</v>
      </c>
      <c r="BB199" s="80">
        <f>[1]节奏总纲!BB199</f>
        <v>44.067911160744309</v>
      </c>
      <c r="BC199" s="80">
        <f>[1]节奏总纲!BC199</f>
        <v>46.01555652579863</v>
      </c>
      <c r="BD199" s="80">
        <f>[1]节奏总纲!BD199</f>
        <v>48.747988747548945</v>
      </c>
      <c r="BE199" s="80">
        <f>[1]节奏总纲!BE199</f>
        <v>53.447033874131627</v>
      </c>
    </row>
    <row r="200" spans="29:57" x14ac:dyDescent="0.15">
      <c r="AC200" s="80">
        <f>[1]节奏总纲!AC200</f>
        <v>197</v>
      </c>
      <c r="AD200" s="80">
        <f>[1]节奏总纲!AD200</f>
        <v>76.286413655019302</v>
      </c>
      <c r="AE200" s="80">
        <f>[1]节奏总纲!AE200</f>
        <v>78.353175388006179</v>
      </c>
      <c r="AF200" s="80">
        <f>[1]节奏总纲!AF200</f>
        <v>81.315682892422942</v>
      </c>
      <c r="AG200" s="80">
        <f>[1]节奏总纲!AG200</f>
        <v>85.82674580579372</v>
      </c>
      <c r="AH200" s="80">
        <f>[1]节奏总纲!AH200</f>
        <v>95.310463863137244</v>
      </c>
      <c r="AZ200" s="80">
        <f>[1]节奏总纲!AZ200</f>
        <v>197</v>
      </c>
      <c r="BA200" s="80">
        <f>[1]节奏总纲!BA200</f>
        <v>42.583701796562345</v>
      </c>
      <c r="BB200" s="80">
        <f>[1]节奏总纲!BB200</f>
        <v>44.100230468624183</v>
      </c>
      <c r="BC200" s="80">
        <f>[1]节奏总纲!BC200</f>
        <v>46.047663263829847</v>
      </c>
      <c r="BD200" s="80">
        <f>[1]节奏总纲!BD200</f>
        <v>48.783881747368184</v>
      </c>
      <c r="BE200" s="80">
        <f>[1]节奏总纲!BE200</f>
        <v>53.481498147165112</v>
      </c>
    </row>
    <row r="201" spans="29:57" x14ac:dyDescent="0.15">
      <c r="AC201" s="80">
        <f>[1]节奏总纲!AC201</f>
        <v>198</v>
      </c>
      <c r="AD201" s="80">
        <f>[1]节奏总纲!AD201</f>
        <v>76.358227492534112</v>
      </c>
      <c r="AE201" s="80">
        <f>[1]节奏总纲!AE201</f>
        <v>78.424420800876163</v>
      </c>
      <c r="AF201" s="80">
        <f>[1]节奏总纲!AF201</f>
        <v>81.388656279337198</v>
      </c>
      <c r="AG201" s="80">
        <f>[1]节奏总纲!AG201</f>
        <v>85.899101567595565</v>
      </c>
      <c r="AH201" s="80">
        <f>[1]节奏总纲!AH201</f>
        <v>95.382666644836377</v>
      </c>
      <c r="AZ201" s="80">
        <f>[1]节奏总纲!AZ201</f>
        <v>198</v>
      </c>
      <c r="BA201" s="80">
        <f>[1]节奏总纲!BA201</f>
        <v>42.618414551489408</v>
      </c>
      <c r="BB201" s="80">
        <f>[1]节奏总纲!BB201</f>
        <v>44.132549776504064</v>
      </c>
      <c r="BC201" s="80">
        <f>[1]节奏总纲!BC201</f>
        <v>46.079770001861057</v>
      </c>
      <c r="BD201" s="80">
        <f>[1]节奏总纲!BD201</f>
        <v>48.819774747187417</v>
      </c>
      <c r="BE201" s="80">
        <f>[1]节奏总纲!BE201</f>
        <v>53.515962420198605</v>
      </c>
    </row>
    <row r="202" spans="29:57" x14ac:dyDescent="0.15">
      <c r="AC202" s="80">
        <f>[1]节奏总纲!AC202</f>
        <v>199</v>
      </c>
      <c r="AD202" s="80">
        <f>[1]节奏总纲!AD202</f>
        <v>76.430041330048923</v>
      </c>
      <c r="AE202" s="80">
        <f>[1]节奏总纲!AE202</f>
        <v>78.495666213746148</v>
      </c>
      <c r="AF202" s="80">
        <f>[1]节奏总纲!AF202</f>
        <v>81.461629666251454</v>
      </c>
      <c r="AG202" s="80">
        <f>[1]节奏总纲!AG202</f>
        <v>85.97145732939741</v>
      </c>
      <c r="AH202" s="80">
        <f>[1]节奏总纲!AH202</f>
        <v>95.454869426535495</v>
      </c>
      <c r="AZ202" s="80">
        <f>[1]节奏总纲!AZ202</f>
        <v>199</v>
      </c>
      <c r="BA202" s="80">
        <f>[1]节奏总纲!BA202</f>
        <v>42.653127306416472</v>
      </c>
      <c r="BB202" s="80">
        <f>[1]节奏总纲!BB202</f>
        <v>44.164869084383938</v>
      </c>
      <c r="BC202" s="80">
        <f>[1]节奏总纲!BC202</f>
        <v>46.111876739892267</v>
      </c>
      <c r="BD202" s="80">
        <f>[1]节奏总纲!BD202</f>
        <v>48.855667747006656</v>
      </c>
      <c r="BE202" s="80">
        <f>[1]节奏总纲!BE202</f>
        <v>53.55042669323209</v>
      </c>
    </row>
    <row r="203" spans="29:57" x14ac:dyDescent="0.15">
      <c r="AC203" s="80">
        <f>[1]节奏总纲!AC203</f>
        <v>200</v>
      </c>
      <c r="AD203" s="80">
        <f>[1]节奏总纲!AD203</f>
        <v>76.501855167563733</v>
      </c>
      <c r="AE203" s="80">
        <f>[1]节奏总纲!AE203</f>
        <v>78.566911626616118</v>
      </c>
      <c r="AF203" s="80">
        <f>[1]节奏总纲!AF203</f>
        <v>81.534603053165696</v>
      </c>
      <c r="AG203" s="80">
        <f>[1]节奏总纲!AG203</f>
        <v>86.045919706798657</v>
      </c>
      <c r="AH203" s="80">
        <f>[1]节奏总纲!AH203</f>
        <v>95.527072208234628</v>
      </c>
      <c r="AZ203" s="80">
        <f>[1]节奏总纲!AZ203</f>
        <v>200</v>
      </c>
      <c r="BA203" s="80">
        <f>[1]节奏总纲!BA203</f>
        <v>42.687840061343536</v>
      </c>
      <c r="BB203" s="80">
        <f>[1]节奏总纲!BB203</f>
        <v>44.197188392263818</v>
      </c>
      <c r="BC203" s="80">
        <f>[1]节奏总纲!BC203</f>
        <v>46.143983477923484</v>
      </c>
      <c r="BD203" s="80">
        <f>[1]节奏总纲!BD203</f>
        <v>48.891560746825888</v>
      </c>
      <c r="BE203" s="80">
        <f>[1]节奏总纲!BE203</f>
        <v>53.584890966265583</v>
      </c>
    </row>
    <row r="204" spans="29:57" x14ac:dyDescent="0.15">
      <c r="AC204" s="80">
        <f>[1]节奏总纲!AC204</f>
        <v>201</v>
      </c>
      <c r="AD204" s="80">
        <f>[1]节奏总纲!AD204</f>
        <v>76.573669005078543</v>
      </c>
      <c r="AE204" s="80">
        <f>[1]节奏总纲!AE204</f>
        <v>78.638157039486103</v>
      </c>
      <c r="AF204" s="80">
        <f>[1]节奏总纲!AF204</f>
        <v>81.607576440079953</v>
      </c>
      <c r="AG204" s="80">
        <f>[1]节奏总纲!AG204</f>
        <v>86.121754469336281</v>
      </c>
      <c r="AH204" s="80">
        <f>[1]节奏总纲!AH204</f>
        <v>95.599274989933747</v>
      </c>
      <c r="AZ204" s="80">
        <f>[1]节奏总纲!AZ204</f>
        <v>201</v>
      </c>
      <c r="BA204" s="80">
        <f>[1]节奏总纲!BA204</f>
        <v>42.7225528162706</v>
      </c>
      <c r="BB204" s="80">
        <f>[1]节奏总纲!BB204</f>
        <v>44.229507700143699</v>
      </c>
      <c r="BC204" s="80">
        <f>[1]节奏总纲!BC204</f>
        <v>46.176090215954694</v>
      </c>
      <c r="BD204" s="80">
        <f>[1]节奏总纲!BD204</f>
        <v>48.927453746645128</v>
      </c>
      <c r="BE204" s="80">
        <f>[1]节奏总纲!BE204</f>
        <v>53.619355239299068</v>
      </c>
    </row>
    <row r="205" spans="29:57" x14ac:dyDescent="0.15">
      <c r="AC205" s="80">
        <f>[1]节奏总纲!AC205</f>
        <v>202</v>
      </c>
      <c r="AD205" s="80">
        <f>[1]节奏总纲!AD205</f>
        <v>76.645482842593353</v>
      </c>
      <c r="AE205" s="80">
        <f>[1]节奏总纲!AE205</f>
        <v>78.709402452356088</v>
      </c>
      <c r="AF205" s="80">
        <f>[1]节奏总纲!AF205</f>
        <v>81.680549826994209</v>
      </c>
      <c r="AG205" s="80">
        <f>[1]节奏总纲!AG205</f>
        <v>86.197589231873891</v>
      </c>
      <c r="AH205" s="80">
        <f>[1]节奏总纲!AH205</f>
        <v>95.671477771632865</v>
      </c>
      <c r="AZ205" s="80">
        <f>[1]节奏总纲!AZ205</f>
        <v>202</v>
      </c>
      <c r="BA205" s="80">
        <f>[1]节奏总纲!BA205</f>
        <v>42.757265571197664</v>
      </c>
      <c r="BB205" s="80">
        <f>[1]节奏总纲!BB205</f>
        <v>44.261827008023573</v>
      </c>
      <c r="BC205" s="80">
        <f>[1]节奏总纲!BC205</f>
        <v>46.208196953985905</v>
      </c>
      <c r="BD205" s="80">
        <f>[1]节奏总纲!BD205</f>
        <v>48.96334674646436</v>
      </c>
      <c r="BE205" s="80">
        <f>[1]节奏总纲!BE205</f>
        <v>53.653819512332554</v>
      </c>
    </row>
    <row r="206" spans="29:57" x14ac:dyDescent="0.15">
      <c r="AC206" s="80">
        <f>[1]节奏总纲!AC206</f>
        <v>203</v>
      </c>
      <c r="AD206" s="80">
        <f>[1]节奏总纲!AD206</f>
        <v>76.717296680108163</v>
      </c>
      <c r="AE206" s="80">
        <f>[1]节奏总纲!AE206</f>
        <v>78.780647865226058</v>
      </c>
      <c r="AF206" s="80">
        <f>[1]节奏总纲!AF206</f>
        <v>81.753523213908451</v>
      </c>
      <c r="AG206" s="80">
        <f>[1]节奏总纲!AG206</f>
        <v>86.273423994411502</v>
      </c>
      <c r="AH206" s="80">
        <f>[1]节奏总纲!AH206</f>
        <v>95.743680553331998</v>
      </c>
      <c r="AZ206" s="80">
        <f>[1]节奏总纲!AZ206</f>
        <v>203</v>
      </c>
      <c r="BA206" s="80">
        <f>[1]节奏总纲!BA206</f>
        <v>42.791978326124728</v>
      </c>
      <c r="BB206" s="80">
        <f>[1]节奏总纲!BB206</f>
        <v>44.294146315903454</v>
      </c>
      <c r="BC206" s="80">
        <f>[1]节奏总纲!BC206</f>
        <v>46.240303692017122</v>
      </c>
      <c r="BD206" s="80">
        <f>[1]节奏总纲!BD206</f>
        <v>48.9992397462836</v>
      </c>
      <c r="BE206" s="80">
        <f>[1]节奏总纲!BE206</f>
        <v>53.688283785366046</v>
      </c>
    </row>
    <row r="207" spans="29:57" x14ac:dyDescent="0.15">
      <c r="AC207" s="80">
        <f>[1]节奏总纲!AC207</f>
        <v>204</v>
      </c>
      <c r="AD207" s="80">
        <f>[1]节奏总纲!AD207</f>
        <v>76.789110517622973</v>
      </c>
      <c r="AE207" s="80">
        <f>[1]节奏总纲!AE207</f>
        <v>78.851893278096043</v>
      </c>
      <c r="AF207" s="80">
        <f>[1]节奏总纲!AF207</f>
        <v>81.826496600822708</v>
      </c>
      <c r="AG207" s="80">
        <f>[1]节奏总纲!AG207</f>
        <v>86.349258756949112</v>
      </c>
      <c r="AH207" s="80">
        <f>[1]节奏总纲!AH207</f>
        <v>95.815883335031117</v>
      </c>
      <c r="AZ207" s="80">
        <f>[1]节奏总纲!AZ207</f>
        <v>204</v>
      </c>
      <c r="BA207" s="80">
        <f>[1]节奏总纲!BA207</f>
        <v>42.826691081051791</v>
      </c>
      <c r="BB207" s="80">
        <f>[1]节奏总纲!BB207</f>
        <v>44.326465623783335</v>
      </c>
      <c r="BC207" s="80">
        <f>[1]节奏总纲!BC207</f>
        <v>46.272410430048332</v>
      </c>
      <c r="BD207" s="80">
        <f>[1]节奏总纲!BD207</f>
        <v>49.030333272797542</v>
      </c>
      <c r="BE207" s="80">
        <f>[1]节奏总纲!BE207</f>
        <v>53.722748058399532</v>
      </c>
    </row>
    <row r="208" spans="29:57" x14ac:dyDescent="0.15">
      <c r="AC208" s="80">
        <f>[1]节奏总纲!AC208</f>
        <v>205</v>
      </c>
      <c r="AD208" s="80">
        <f>[1]节奏总纲!AD208</f>
        <v>76.860924355137783</v>
      </c>
      <c r="AE208" s="80">
        <f>[1]节奏总纲!AE208</f>
        <v>78.923138690966013</v>
      </c>
      <c r="AF208" s="80">
        <f>[1]节奏总纲!AF208</f>
        <v>81.899469987736964</v>
      </c>
      <c r="AG208" s="80">
        <f>[1]节奏总纲!AG208</f>
        <v>86.425093519486722</v>
      </c>
      <c r="AH208" s="80">
        <f>[1]节奏总纲!AH208</f>
        <v>95.888086116730236</v>
      </c>
      <c r="AZ208" s="80">
        <f>[1]节奏总纲!AZ208</f>
        <v>205</v>
      </c>
      <c r="BA208" s="80">
        <f>[1]节奏总纲!BA208</f>
        <v>42.861403835978855</v>
      </c>
      <c r="BB208" s="80">
        <f>[1]节奏总纲!BB208</f>
        <v>44.358784931663209</v>
      </c>
      <c r="BC208" s="80">
        <f>[1]节奏总纲!BC208</f>
        <v>46.304517168079542</v>
      </c>
      <c r="BD208" s="80">
        <f>[1]节奏总纲!BD208</f>
        <v>49.061322941292346</v>
      </c>
      <c r="BE208" s="80">
        <f>[1]节奏总纲!BE208</f>
        <v>53.757212331433024</v>
      </c>
    </row>
    <row r="209" spans="29:57" x14ac:dyDescent="0.15">
      <c r="AC209" s="80">
        <f>[1]节奏总纲!AC209</f>
        <v>206</v>
      </c>
      <c r="AD209" s="80">
        <f>[1]节奏总纲!AD209</f>
        <v>76.932738192652593</v>
      </c>
      <c r="AE209" s="80">
        <f>[1]节奏总纲!AE209</f>
        <v>78.994384103835998</v>
      </c>
      <c r="AF209" s="80">
        <f>[1]节奏总纲!AF209</f>
        <v>81.972443374651206</v>
      </c>
      <c r="AG209" s="80">
        <f>[1]节奏总纲!AG209</f>
        <v>86.500928282024347</v>
      </c>
      <c r="AH209" s="80">
        <f>[1]节奏总纲!AH209</f>
        <v>95.960288898429368</v>
      </c>
      <c r="AZ209" s="80">
        <f>[1]节奏总纲!AZ209</f>
        <v>206</v>
      </c>
      <c r="BA209" s="80">
        <f>[1]节奏总纲!BA209</f>
        <v>42.896116590905919</v>
      </c>
      <c r="BB209" s="80">
        <f>[1]节奏总纲!BB209</f>
        <v>44.39110423954309</v>
      </c>
      <c r="BC209" s="80">
        <f>[1]节奏总纲!BC209</f>
        <v>46.336623906110759</v>
      </c>
      <c r="BD209" s="80">
        <f>[1]节奏总纲!BD209</f>
        <v>49.09231260978715</v>
      </c>
      <c r="BE209" s="80">
        <f>[1]节奏总纲!BE209</f>
        <v>53.79167660446651</v>
      </c>
    </row>
    <row r="210" spans="29:57" x14ac:dyDescent="0.15">
      <c r="AC210" s="80">
        <f>[1]节奏总纲!AC210</f>
        <v>207</v>
      </c>
      <c r="AD210" s="80">
        <f>[1]节奏总纲!AD210</f>
        <v>77.004247194324648</v>
      </c>
      <c r="AE210" s="80">
        <f>[1]节奏总纲!AE210</f>
        <v>79.061386416569832</v>
      </c>
      <c r="AF210" s="80">
        <f>[1]节奏总纲!AF210</f>
        <v>82.041007317281839</v>
      </c>
      <c r="AG210" s="80">
        <f>[1]节奏总纲!AG210</f>
        <v>86.576763044561957</v>
      </c>
      <c r="AH210" s="80">
        <f>[1]节奏总纲!AH210</f>
        <v>96.027967953922968</v>
      </c>
      <c r="AZ210" s="80">
        <f>[1]节奏总纲!AZ210</f>
        <v>207</v>
      </c>
      <c r="BA210" s="80">
        <f>[1]节奏总纲!BA210</f>
        <v>42.930829345832983</v>
      </c>
      <c r="BB210" s="80">
        <f>[1]节奏总纲!BB210</f>
        <v>44.423423547422971</v>
      </c>
      <c r="BC210" s="80">
        <f>[1]节奏总纲!BC210</f>
        <v>46.368730644141969</v>
      </c>
      <c r="BD210" s="80">
        <f>[1]节奏总纲!BD210</f>
        <v>49.123302278281955</v>
      </c>
      <c r="BE210" s="80">
        <f>[1]节奏总纲!BE210</f>
        <v>53.826140877499995</v>
      </c>
    </row>
    <row r="211" spans="29:57" x14ac:dyDescent="0.15">
      <c r="AC211" s="80">
        <f>[1]节奏总纲!AC211</f>
        <v>208</v>
      </c>
      <c r="AD211" s="80">
        <f>[1]节奏总纲!AD211</f>
        <v>77.07125187397483</v>
      </c>
      <c r="AE211" s="80">
        <f>[1]节奏总纲!AE211</f>
        <v>79.128025648620252</v>
      </c>
      <c r="AF211" s="80">
        <f>[1]节奏总纲!AF211</f>
        <v>82.106895829081836</v>
      </c>
      <c r="AG211" s="80">
        <f>[1]节奏总纲!AG211</f>
        <v>86.652597807099568</v>
      </c>
      <c r="AH211" s="80">
        <f>[1]节奏总纲!AH211</f>
        <v>96.09011814325406</v>
      </c>
      <c r="AZ211" s="80">
        <f>[1]节奏总纲!AZ211</f>
        <v>208</v>
      </c>
      <c r="BA211" s="80">
        <f>[1]节奏总纲!BA211</f>
        <v>42.965542100760054</v>
      </c>
      <c r="BB211" s="80">
        <f>[1]节奏总纲!BB211</f>
        <v>44.455742855302844</v>
      </c>
      <c r="BC211" s="80">
        <f>[1]节奏总纲!BC211</f>
        <v>46.400837382173179</v>
      </c>
      <c r="BD211" s="80">
        <f>[1]节奏总纲!BD211</f>
        <v>49.154291946776759</v>
      </c>
      <c r="BE211" s="80">
        <f>[1]节奏总纲!BE211</f>
        <v>53.860605150533488</v>
      </c>
    </row>
    <row r="212" spans="29:57" x14ac:dyDescent="0.15">
      <c r="AC212" s="80">
        <f>[1]节奏总纲!AC212</f>
        <v>209</v>
      </c>
      <c r="AD212" s="80">
        <f>[1]节奏总纲!AD212</f>
        <v>77.138256553625013</v>
      </c>
      <c r="AE212" s="80">
        <f>[1]节奏总纲!AE212</f>
        <v>79.194664880670672</v>
      </c>
      <c r="AF212" s="80">
        <f>[1]节奏总纲!AF212</f>
        <v>82.172784340881819</v>
      </c>
      <c r="AG212" s="80">
        <f>[1]节奏总纲!AG212</f>
        <v>86.728432569637178</v>
      </c>
      <c r="AH212" s="80">
        <f>[1]节奏总纲!AH212</f>
        <v>96.152268332585166</v>
      </c>
      <c r="AZ212" s="80">
        <f>[1]节奏总纲!AZ212</f>
        <v>209</v>
      </c>
      <c r="BA212" s="80">
        <f>[1]节奏总纲!BA212</f>
        <v>43.000219942361319</v>
      </c>
      <c r="BB212" s="80">
        <f>[1]节奏总纲!BB212</f>
        <v>44.488062163182725</v>
      </c>
      <c r="BC212" s="80">
        <f>[1]节奏总纲!BC212</f>
        <v>46.432944120204397</v>
      </c>
      <c r="BD212" s="80">
        <f>[1]节奏总纲!BD212</f>
        <v>49.18528161527157</v>
      </c>
      <c r="BE212" s="80">
        <f>[1]节奏总纲!BE212</f>
        <v>53.895069423566973</v>
      </c>
    </row>
    <row r="213" spans="29:57" x14ac:dyDescent="0.15">
      <c r="AC213" s="80">
        <f>[1]节奏总纲!AC213</f>
        <v>210</v>
      </c>
      <c r="AD213" s="80">
        <f>[1]节奏总纲!AD213</f>
        <v>77.205261233275195</v>
      </c>
      <c r="AE213" s="80">
        <f>[1]节奏总纲!AE213</f>
        <v>79.261304112721092</v>
      </c>
      <c r="AF213" s="80">
        <f>[1]节奏总纲!AF213</f>
        <v>82.238672852681816</v>
      </c>
      <c r="AG213" s="80">
        <f>[1]节奏总纲!AG213</f>
        <v>86.804267332174788</v>
      </c>
      <c r="AH213" s="80">
        <f>[1]节奏总纲!AH213</f>
        <v>96.214418521916258</v>
      </c>
      <c r="AZ213" s="80">
        <f>[1]节奏总纲!AZ213</f>
        <v>210</v>
      </c>
      <c r="BA213" s="80">
        <f>[1]节奏总纲!BA213</f>
        <v>43.030177309109042</v>
      </c>
      <c r="BB213" s="80">
        <f>[1]节奏总纲!BB213</f>
        <v>44.520381471062606</v>
      </c>
      <c r="BC213" s="80">
        <f>[1]节奏总纲!BC213</f>
        <v>46.465050858235607</v>
      </c>
      <c r="BD213" s="80">
        <f>[1]节奏总纲!BD213</f>
        <v>49.216271283766375</v>
      </c>
      <c r="BE213" s="80">
        <f>[1]节奏总纲!BE213</f>
        <v>53.929533696600465</v>
      </c>
    </row>
    <row r="214" spans="29:57" x14ac:dyDescent="0.15">
      <c r="AC214" s="80">
        <f>[1]节奏总纲!AC214</f>
        <v>211</v>
      </c>
      <c r="AD214" s="80">
        <f>[1]节奏总纲!AD214</f>
        <v>77.272265912925377</v>
      </c>
      <c r="AE214" s="80">
        <f>[1]节奏总纲!AE214</f>
        <v>79.327943344771512</v>
      </c>
      <c r="AF214" s="80">
        <f>[1]节奏总纲!AF214</f>
        <v>82.304561364481813</v>
      </c>
      <c r="AG214" s="80">
        <f>[1]节奏总纲!AG214</f>
        <v>86.880102094712413</v>
      </c>
      <c r="AH214" s="80">
        <f>[1]节奏总纲!AH214</f>
        <v>96.276568711247364</v>
      </c>
      <c r="AZ214" s="80">
        <f>[1]节奏总纲!AZ214</f>
        <v>211</v>
      </c>
      <c r="BA214" s="80">
        <f>[1]节奏总纲!BA214</f>
        <v>43.060134675856759</v>
      </c>
      <c r="BB214" s="80">
        <f>[1]节奏总纲!BB214</f>
        <v>44.55270077894248</v>
      </c>
      <c r="BC214" s="80">
        <f>[1]节奏总纲!BC214</f>
        <v>46.497157596266817</v>
      </c>
      <c r="BD214" s="80">
        <f>[1]节奏总纲!BD214</f>
        <v>49.247260952261179</v>
      </c>
      <c r="BE214" s="80">
        <f>[1]节奏总纲!BE214</f>
        <v>53.963997969633951</v>
      </c>
    </row>
    <row r="215" spans="29:57" x14ac:dyDescent="0.15">
      <c r="AC215" s="80">
        <f>[1]节奏总纲!AC215</f>
        <v>212</v>
      </c>
      <c r="AD215" s="80">
        <f>[1]节奏总纲!AD215</f>
        <v>77.339270592575559</v>
      </c>
      <c r="AE215" s="80">
        <f>[1]节奏总纲!AE215</f>
        <v>79.394582576821932</v>
      </c>
      <c r="AF215" s="80">
        <f>[1]节奏总纲!AF215</f>
        <v>82.370449876281796</v>
      </c>
      <c r="AG215" s="80">
        <f>[1]节奏总纲!AG215</f>
        <v>86.955936857250023</v>
      </c>
      <c r="AH215" s="80">
        <f>[1]节奏总纲!AH215</f>
        <v>96.338718900578456</v>
      </c>
      <c r="AZ215" s="80">
        <f>[1]节奏总纲!AZ215</f>
        <v>212</v>
      </c>
      <c r="BA215" s="80">
        <f>[1]节奏总纲!BA215</f>
        <v>43.090092042604475</v>
      </c>
      <c r="BB215" s="80">
        <f>[1]节奏总纲!BB215</f>
        <v>44.585020086822361</v>
      </c>
      <c r="BC215" s="80">
        <f>[1]节奏总纲!BC215</f>
        <v>46.529264334298034</v>
      </c>
      <c r="BD215" s="80">
        <f>[1]节奏总纲!BD215</f>
        <v>49.278250620755983</v>
      </c>
      <c r="BE215" s="80">
        <f>[1]节奏总纲!BE215</f>
        <v>53.998462242667436</v>
      </c>
    </row>
    <row r="216" spans="29:57" x14ac:dyDescent="0.15">
      <c r="AC216" s="80">
        <f>[1]节奏总纲!AC216</f>
        <v>213</v>
      </c>
      <c r="AD216" s="80">
        <f>[1]节奏总纲!AD216</f>
        <v>77.406275272225741</v>
      </c>
      <c r="AE216" s="80">
        <f>[1]节奏总纲!AE216</f>
        <v>79.461221808872352</v>
      </c>
      <c r="AF216" s="80">
        <f>[1]节奏总纲!AF216</f>
        <v>82.436338388081793</v>
      </c>
      <c r="AG216" s="80">
        <f>[1]节奏总纲!AG216</f>
        <v>87.031203567981635</v>
      </c>
      <c r="AH216" s="80">
        <f>[1]节奏总纲!AH216</f>
        <v>96.400869089909563</v>
      </c>
      <c r="AZ216" s="80">
        <f>[1]节奏总纲!AZ216</f>
        <v>213</v>
      </c>
      <c r="BA216" s="80">
        <f>[1]节奏总纲!BA216</f>
        <v>43.120049409352191</v>
      </c>
      <c r="BB216" s="80">
        <f>[1]节奏总纲!BB216</f>
        <v>44.617339394702242</v>
      </c>
      <c r="BC216" s="80">
        <f>[1]节奏总纲!BC216</f>
        <v>46.561371072329244</v>
      </c>
      <c r="BD216" s="80">
        <f>[1]节奏总纲!BD216</f>
        <v>49.309240289250788</v>
      </c>
      <c r="BE216" s="80">
        <f>[1]节奏总纲!BE216</f>
        <v>54.028437871105552</v>
      </c>
    </row>
    <row r="217" spans="29:57" x14ac:dyDescent="0.15">
      <c r="AC217" s="80">
        <f>[1]节奏总纲!AC217</f>
        <v>214</v>
      </c>
      <c r="AD217" s="80">
        <f>[1]节奏总纲!AD217</f>
        <v>77.473279951875909</v>
      </c>
      <c r="AE217" s="80">
        <f>[1]节奏总纲!AE217</f>
        <v>79.527861040922772</v>
      </c>
      <c r="AF217" s="80">
        <f>[1]节奏总纲!AF217</f>
        <v>82.502226899881776</v>
      </c>
      <c r="AG217" s="80">
        <f>[1]节奏总纲!AG217</f>
        <v>87.10568246405397</v>
      </c>
      <c r="AH217" s="80">
        <f>[1]节奏总纲!AH217</f>
        <v>96.463019279240655</v>
      </c>
      <c r="AZ217" s="80">
        <f>[1]节奏总纲!AZ217</f>
        <v>214</v>
      </c>
      <c r="BA217" s="80">
        <f>[1]节奏总纲!BA217</f>
        <v>43.150006776099914</v>
      </c>
      <c r="BB217" s="80">
        <f>[1]节奏总纲!BB217</f>
        <v>44.649658702582116</v>
      </c>
      <c r="BC217" s="80">
        <f>[1]节奏总纲!BC217</f>
        <v>46.593477810360454</v>
      </c>
      <c r="BD217" s="80">
        <f>[1]节奏总纲!BD217</f>
        <v>49.340229957745592</v>
      </c>
      <c r="BE217" s="80">
        <f>[1]节奏总纲!BE217</f>
        <v>54.058203867701586</v>
      </c>
    </row>
    <row r="218" spans="29:57" x14ac:dyDescent="0.15">
      <c r="AC218" s="80">
        <f>[1]节奏总纲!AC218</f>
        <v>215</v>
      </c>
      <c r="AD218" s="80">
        <f>[1]节奏总纲!AD218</f>
        <v>77.540284631526092</v>
      </c>
      <c r="AE218" s="80">
        <f>[1]节奏总纲!AE218</f>
        <v>79.594500272973193</v>
      </c>
      <c r="AF218" s="80">
        <f>[1]节奏总纲!AF218</f>
        <v>82.568115411681774</v>
      </c>
      <c r="AG218" s="80">
        <f>[1]节奏总纲!AG218</f>
        <v>87.180161360126306</v>
      </c>
      <c r="AH218" s="80">
        <f>[1]节奏总纲!AH218</f>
        <v>96.525169468571761</v>
      </c>
      <c r="AZ218" s="80">
        <f>[1]节奏总纲!AZ218</f>
        <v>215</v>
      </c>
      <c r="BA218" s="80">
        <f>[1]节奏总纲!BA218</f>
        <v>43.179964142847631</v>
      </c>
      <c r="BB218" s="80">
        <f>[1]节奏总纲!BB218</f>
        <v>44.681978010461997</v>
      </c>
      <c r="BC218" s="80">
        <f>[1]节奏总纲!BC218</f>
        <v>46.625584548391664</v>
      </c>
      <c r="BD218" s="80">
        <f>[1]节奏总纲!BD218</f>
        <v>49.371219626240396</v>
      </c>
      <c r="BE218" s="80">
        <f>[1]节奏总纲!BE218</f>
        <v>54.087969864297619</v>
      </c>
    </row>
    <row r="219" spans="29:57" x14ac:dyDescent="0.15">
      <c r="AC219" s="80">
        <f>[1]节奏总纲!AC219</f>
        <v>216</v>
      </c>
      <c r="AD219" s="80">
        <f>[1]节奏总纲!AD219</f>
        <v>77.607289311176274</v>
      </c>
      <c r="AE219" s="80">
        <f>[1]节奏总纲!AE219</f>
        <v>79.661139505023613</v>
      </c>
      <c r="AF219" s="80">
        <f>[1]节奏总纲!AF219</f>
        <v>82.634003923481771</v>
      </c>
      <c r="AG219" s="80">
        <f>[1]节奏总纲!AG219</f>
        <v>87.254640256198641</v>
      </c>
      <c r="AH219" s="80">
        <f>[1]节奏总纲!AH219</f>
        <v>96.587319657902853</v>
      </c>
      <c r="AZ219" s="80">
        <f>[1]节奏总纲!AZ219</f>
        <v>216</v>
      </c>
      <c r="BA219" s="80">
        <f>[1]节奏总纲!BA219</f>
        <v>43.209921509595347</v>
      </c>
      <c r="BB219" s="80">
        <f>[1]节奏总纲!BB219</f>
        <v>44.71429731834187</v>
      </c>
      <c r="BC219" s="80">
        <f>[1]节奏总纲!BC219</f>
        <v>46.657691286422882</v>
      </c>
      <c r="BD219" s="80">
        <f>[1]节奏总纲!BD219</f>
        <v>49.402209294735208</v>
      </c>
      <c r="BE219" s="80">
        <f>[1]节奏总纲!BE219</f>
        <v>54.117735860893646</v>
      </c>
    </row>
    <row r="220" spans="29:57" x14ac:dyDescent="0.15">
      <c r="AC220" s="80">
        <f>[1]节奏总纲!AC220</f>
        <v>217</v>
      </c>
      <c r="AD220" s="80">
        <f>[1]节奏总纲!AD220</f>
        <v>77.674293990826456</v>
      </c>
      <c r="AE220" s="80">
        <f>[1]节奏总纲!AE220</f>
        <v>79.727778737074033</v>
      </c>
      <c r="AF220" s="80">
        <f>[1]节奏总纲!AF220</f>
        <v>82.699892435281754</v>
      </c>
      <c r="AG220" s="80">
        <f>[1]节奏总纲!AG220</f>
        <v>87.329119152270991</v>
      </c>
      <c r="AH220" s="80">
        <f>[1]节奏总纲!AH220</f>
        <v>96.649469847233959</v>
      </c>
      <c r="AZ220" s="80">
        <f>[1]节奏总纲!AZ220</f>
        <v>217</v>
      </c>
      <c r="BA220" s="80">
        <f>[1]节奏总纲!BA220</f>
        <v>43.239878876343063</v>
      </c>
      <c r="BB220" s="80">
        <f>[1]节奏总纲!BB220</f>
        <v>44.746616626221751</v>
      </c>
      <c r="BC220" s="80">
        <f>[1]节奏总纲!BC220</f>
        <v>46.689798024454092</v>
      </c>
      <c r="BD220" s="80">
        <f>[1]节奏总纲!BD220</f>
        <v>49.433198963230012</v>
      </c>
      <c r="BE220" s="80">
        <f>[1]节奏总纲!BE220</f>
        <v>54.147501857489679</v>
      </c>
    </row>
    <row r="221" spans="29:57" x14ac:dyDescent="0.15">
      <c r="AC221" s="80">
        <f>[1]节奏总纲!AC221</f>
        <v>218</v>
      </c>
      <c r="AD221" s="80">
        <f>[1]节奏总纲!AD221</f>
        <v>77.741298670476638</v>
      </c>
      <c r="AE221" s="80">
        <f>[1]节奏总纲!AE221</f>
        <v>79.794417969124453</v>
      </c>
      <c r="AF221" s="80">
        <f>[1]节奏总纲!AF221</f>
        <v>82.765780947081751</v>
      </c>
      <c r="AG221" s="80">
        <f>[1]节奏总纲!AG221</f>
        <v>87.403598048343326</v>
      </c>
      <c r="AH221" s="80">
        <f>[1]节奏总纲!AH221</f>
        <v>96.711620036565051</v>
      </c>
      <c r="AZ221" s="80">
        <f>[1]节奏总纲!AZ221</f>
        <v>218</v>
      </c>
      <c r="BA221" s="80">
        <f>[1]节奏总纲!BA221</f>
        <v>43.269836243090786</v>
      </c>
      <c r="BB221" s="80">
        <f>[1]节奏总纲!BB221</f>
        <v>44.778935934101632</v>
      </c>
      <c r="BC221" s="80">
        <f>[1]节奏总纲!BC221</f>
        <v>46.721904762485302</v>
      </c>
      <c r="BD221" s="80">
        <f>[1]节奏总纲!BD221</f>
        <v>49.464188631724817</v>
      </c>
      <c r="BE221" s="80">
        <f>[1]节奏总纲!BE221</f>
        <v>54.177267854085706</v>
      </c>
    </row>
    <row r="222" spans="29:57" x14ac:dyDescent="0.15">
      <c r="AC222" s="80">
        <f>[1]节奏总纲!AC222</f>
        <v>219</v>
      </c>
      <c r="AD222" s="80">
        <f>[1]节奏总纲!AD222</f>
        <v>77.80830335012682</v>
      </c>
      <c r="AE222" s="80">
        <f>[1]节奏总纲!AE222</f>
        <v>79.861057201174873</v>
      </c>
      <c r="AF222" s="80">
        <f>[1]节奏总纲!AF222</f>
        <v>82.831669458881734</v>
      </c>
      <c r="AG222" s="80">
        <f>[1]节奏总纲!AG222</f>
        <v>87.478076944415662</v>
      </c>
      <c r="AH222" s="80">
        <f>[1]节奏总纲!AH222</f>
        <v>96.773770225896158</v>
      </c>
      <c r="AZ222" s="80">
        <f>[1]节奏总纲!AZ222</f>
        <v>219</v>
      </c>
      <c r="BA222" s="80">
        <f>[1]节奏总纲!BA222</f>
        <v>43.299793609838503</v>
      </c>
      <c r="BB222" s="80">
        <f>[1]节奏总纲!BB222</f>
        <v>44.811255241981506</v>
      </c>
      <c r="BC222" s="80">
        <f>[1]节奏总纲!BC222</f>
        <v>46.754011500516519</v>
      </c>
      <c r="BD222" s="80">
        <f>[1]节奏总纲!BD222</f>
        <v>49.495178300219621</v>
      </c>
      <c r="BE222" s="80">
        <f>[1]节奏总纲!BE222</f>
        <v>54.207033850681739</v>
      </c>
    </row>
    <row r="223" spans="29:57" x14ac:dyDescent="0.15">
      <c r="AC223" s="80">
        <f>[1]节奏总纲!AC223</f>
        <v>220</v>
      </c>
      <c r="AD223" s="80">
        <f>[1]节奏总纲!AD223</f>
        <v>77.875308029777003</v>
      </c>
      <c r="AE223" s="80">
        <f>[1]节奏总纲!AE223</f>
        <v>79.927696433225293</v>
      </c>
      <c r="AF223" s="80">
        <f>[1]节奏总纲!AF223</f>
        <v>82.897557970681731</v>
      </c>
      <c r="AG223" s="80">
        <f>[1]节奏总纲!AG223</f>
        <v>87.552555840488012</v>
      </c>
      <c r="AH223" s="80">
        <f>[1]节奏总纲!AH223</f>
        <v>96.83592041522725</v>
      </c>
      <c r="AZ223" s="80">
        <f>[1]节奏总纲!AZ223</f>
        <v>220</v>
      </c>
      <c r="BA223" s="80">
        <f>[1]节奏总纲!BA223</f>
        <v>43.329750976586219</v>
      </c>
      <c r="BB223" s="80">
        <f>[1]节奏总纲!BB223</f>
        <v>44.843574549861387</v>
      </c>
      <c r="BC223" s="80">
        <f>[1]节奏总纲!BC223</f>
        <v>46.786118238547729</v>
      </c>
      <c r="BD223" s="80">
        <f>[1]节奏总纲!BD223</f>
        <v>49.526167968714425</v>
      </c>
      <c r="BE223" s="80">
        <f>[1]节奏总纲!BE223</f>
        <v>54.236799847277773</v>
      </c>
    </row>
    <row r="224" spans="29:57" x14ac:dyDescent="0.15">
      <c r="AC224" s="80">
        <f>[1]节奏总纲!AC224</f>
        <v>221</v>
      </c>
      <c r="AD224" s="80">
        <f>[1]节奏总纲!AD224</f>
        <v>77.942312709427185</v>
      </c>
      <c r="AE224" s="80">
        <f>[1]节奏总纲!AE224</f>
        <v>79.994335665275713</v>
      </c>
      <c r="AF224" s="80">
        <f>[1]节奏总纲!AF224</f>
        <v>82.963446482481729</v>
      </c>
      <c r="AG224" s="80">
        <f>[1]节奏总纲!AG224</f>
        <v>87.627034736560347</v>
      </c>
      <c r="AH224" s="80">
        <f>[1]节奏总纲!AH224</f>
        <v>96.898070604558356</v>
      </c>
      <c r="AZ224" s="80">
        <f>[1]节奏总纲!AZ224</f>
        <v>221</v>
      </c>
      <c r="BA224" s="80">
        <f>[1]节奏总纲!BA224</f>
        <v>43.359708343333942</v>
      </c>
      <c r="BB224" s="80">
        <f>[1]节奏总纲!BB224</f>
        <v>44.875893857741268</v>
      </c>
      <c r="BC224" s="80">
        <f>[1]节奏总纲!BC224</f>
        <v>46.818224976578939</v>
      </c>
      <c r="BD224" s="80">
        <f>[1]节奏总纲!BD224</f>
        <v>49.55715763720923</v>
      </c>
      <c r="BE224" s="80">
        <f>[1]节奏总纲!BE224</f>
        <v>54.266565843873799</v>
      </c>
    </row>
    <row r="225" spans="29:57" x14ac:dyDescent="0.15">
      <c r="AC225" s="80">
        <f>[1]节奏总纲!AC225</f>
        <v>222</v>
      </c>
      <c r="AD225" s="80">
        <f>[1]节奏总纲!AD225</f>
        <v>78.008693431404168</v>
      </c>
      <c r="AE225" s="80">
        <f>[1]节奏总纲!AE225</f>
        <v>80.05990507131493</v>
      </c>
      <c r="AF225" s="80">
        <f>[1]节奏总纲!AF225</f>
        <v>83.028328094754301</v>
      </c>
      <c r="AG225" s="80">
        <f>[1]节奏总纲!AG225</f>
        <v>87.701513632632683</v>
      </c>
      <c r="AH225" s="80">
        <f>[1]节奏总纲!AH225</f>
        <v>96.960220793889448</v>
      </c>
      <c r="AZ225" s="80">
        <f>[1]节奏总纲!AZ225</f>
        <v>222</v>
      </c>
      <c r="BA225" s="80">
        <f>[1]节奏总纲!BA225</f>
        <v>43.389665710081658</v>
      </c>
      <c r="BB225" s="80">
        <f>[1]节奏总纲!BB225</f>
        <v>44.908213165621142</v>
      </c>
      <c r="BC225" s="80">
        <f>[1]节奏总纲!BC225</f>
        <v>46.850331714610157</v>
      </c>
      <c r="BD225" s="80">
        <f>[1]节奏总纲!BD225</f>
        <v>49.588147305704041</v>
      </c>
      <c r="BE225" s="80">
        <f>[1]节奏总纲!BE225</f>
        <v>54.296331840469833</v>
      </c>
    </row>
    <row r="226" spans="29:57" x14ac:dyDescent="0.15">
      <c r="AC226" s="80">
        <f>[1]节奏总纲!AC226</f>
        <v>223</v>
      </c>
      <c r="AD226" s="80">
        <f>[1]节奏总纲!AD226</f>
        <v>78.071211008105138</v>
      </c>
      <c r="AE226" s="80">
        <f>[1]节奏总纲!AE226</f>
        <v>80.125375094609936</v>
      </c>
      <c r="AF226" s="80">
        <f>[1]节奏总纲!AF226</f>
        <v>83.091955037632331</v>
      </c>
      <c r="AG226" s="80">
        <f>[1]节奏总纲!AG226</f>
        <v>87.775992528705018</v>
      </c>
      <c r="AH226" s="80">
        <f>[1]节奏总纲!AH226</f>
        <v>97.020244939111976</v>
      </c>
      <c r="AZ226" s="80">
        <f>[1]节奏总纲!AZ226</f>
        <v>223</v>
      </c>
      <c r="BA226" s="80">
        <f>[1]节奏总纲!BA226</f>
        <v>43.419623076829374</v>
      </c>
      <c r="BB226" s="80">
        <f>[1]节奏总纲!BB226</f>
        <v>44.940532473501023</v>
      </c>
      <c r="BC226" s="80">
        <f>[1]节奏总纲!BC226</f>
        <v>46.882438452641367</v>
      </c>
      <c r="BD226" s="80">
        <f>[1]节奏总纲!BD226</f>
        <v>49.619136974198845</v>
      </c>
      <c r="BE226" s="80">
        <f>[1]节奏总纲!BE226</f>
        <v>54.326097837065859</v>
      </c>
    </row>
    <row r="227" spans="29:57" x14ac:dyDescent="0.15">
      <c r="AC227" s="80">
        <f>[1]节奏总纲!AC227</f>
        <v>224</v>
      </c>
      <c r="AD227" s="80">
        <f>[1]节奏总纲!AD227</f>
        <v>78.133728584806107</v>
      </c>
      <c r="AE227" s="80">
        <f>[1]节奏总纲!AE227</f>
        <v>80.190845117904942</v>
      </c>
      <c r="AF227" s="80">
        <f>[1]节奏总纲!AF227</f>
        <v>83.155581980510348</v>
      </c>
      <c r="AG227" s="80">
        <f>[1]节奏总纲!AG227</f>
        <v>87.850471424777368</v>
      </c>
      <c r="AH227" s="80">
        <f>[1]节奏总纲!AH227</f>
        <v>97.076488635975949</v>
      </c>
      <c r="AZ227" s="80">
        <f>[1]节奏总纲!AZ227</f>
        <v>224</v>
      </c>
      <c r="BA227" s="80">
        <f>[1]节奏总纲!BA227</f>
        <v>43.449580443577091</v>
      </c>
      <c r="BB227" s="80">
        <f>[1]节奏总纲!BB227</f>
        <v>44.972851781380903</v>
      </c>
      <c r="BC227" s="80">
        <f>[1]节奏总纲!BC227</f>
        <v>46.914545190672577</v>
      </c>
      <c r="BD227" s="80">
        <f>[1]节奏总纲!BD227</f>
        <v>49.65012664269365</v>
      </c>
      <c r="BE227" s="80">
        <f>[1]节奏总纲!BE227</f>
        <v>54.355863833661893</v>
      </c>
    </row>
    <row r="228" spans="29:57" x14ac:dyDescent="0.15">
      <c r="AC228" s="80">
        <f>[1]节奏总纲!AC228</f>
        <v>225</v>
      </c>
      <c r="AD228" s="80">
        <f>[1]节奏总纲!AD228</f>
        <v>78.196246161507091</v>
      </c>
      <c r="AE228" s="80">
        <f>[1]节奏总纲!AE228</f>
        <v>80.256315141199948</v>
      </c>
      <c r="AF228" s="80">
        <f>[1]节奏总纲!AF228</f>
        <v>83.219208923388379</v>
      </c>
      <c r="AG228" s="80">
        <f>[1]节奏总纲!AG228</f>
        <v>87.924950320849703</v>
      </c>
      <c r="AH228" s="80">
        <f>[1]节奏总纲!AH228</f>
        <v>97.132732332839936</v>
      </c>
      <c r="AZ228" s="80">
        <f>[1]节奏总纲!AZ228</f>
        <v>225</v>
      </c>
      <c r="BA228" s="80">
        <f>[1]节奏总纲!BA228</f>
        <v>43.479537810324814</v>
      </c>
      <c r="BB228" s="80">
        <f>[1]节奏总纲!BB228</f>
        <v>45.004463376644416</v>
      </c>
      <c r="BC228" s="80">
        <f>[1]节奏总纲!BC228</f>
        <v>46.946651928703794</v>
      </c>
      <c r="BD228" s="80">
        <f>[1]节奏总纲!BD228</f>
        <v>49.681116311188454</v>
      </c>
      <c r="BE228" s="80">
        <f>[1]节奏总纲!BE228</f>
        <v>54.385629830257926</v>
      </c>
    </row>
    <row r="229" spans="29:57" x14ac:dyDescent="0.15">
      <c r="AC229" s="80">
        <f>[1]节奏总纲!AC229</f>
        <v>226</v>
      </c>
      <c r="AD229" s="80">
        <f>[1]节奏总纲!AD229</f>
        <v>78.25876373820806</v>
      </c>
      <c r="AE229" s="80">
        <f>[1]节奏总纲!AE229</f>
        <v>80.321785164494941</v>
      </c>
      <c r="AF229" s="80">
        <f>[1]节奏总纲!AF229</f>
        <v>83.282835866266396</v>
      </c>
      <c r="AG229" s="80">
        <f>[1]节奏总纲!AG229</f>
        <v>87.999429216922039</v>
      </c>
      <c r="AH229" s="80">
        <f>[1]节奏总纲!AH229</f>
        <v>97.188976029703909</v>
      </c>
      <c r="AZ229" s="80">
        <f>[1]节奏总纲!AZ229</f>
        <v>226</v>
      </c>
      <c r="BA229" s="80">
        <f>[1]节奏总纲!BA229</f>
        <v>43.50949517707253</v>
      </c>
      <c r="BB229" s="80">
        <f>[1]节奏总纲!BB229</f>
        <v>45.032359480672049</v>
      </c>
      <c r="BC229" s="80">
        <f>[1]节奏总纲!BC229</f>
        <v>46.978758666735004</v>
      </c>
      <c r="BD229" s="80">
        <f>[1]节奏总纲!BD229</f>
        <v>49.712105979683258</v>
      </c>
      <c r="BE229" s="80">
        <f>[1]节奏总纲!BE229</f>
        <v>54.415395826853953</v>
      </c>
    </row>
    <row r="230" spans="29:57" x14ac:dyDescent="0.15">
      <c r="AC230" s="80">
        <f>[1]节奏总纲!AC230</f>
        <v>227</v>
      </c>
      <c r="AD230" s="80">
        <f>[1]节奏总纲!AD230</f>
        <v>78.321281314909029</v>
      </c>
      <c r="AE230" s="80">
        <f>[1]节奏总纲!AE230</f>
        <v>80.387255187789947</v>
      </c>
      <c r="AF230" s="80">
        <f>[1]节奏总纲!AF230</f>
        <v>83.346462809144427</v>
      </c>
      <c r="AG230" s="80">
        <f>[1]节奏总纲!AG230</f>
        <v>88.069378113045531</v>
      </c>
      <c r="AH230" s="80">
        <f>[1]节奏总纲!AH230</f>
        <v>97.245219726567882</v>
      </c>
      <c r="AZ230" s="80">
        <f>[1]节奏总纲!AZ230</f>
        <v>227</v>
      </c>
      <c r="BA230" s="80">
        <f>[1]节奏总纲!BA230</f>
        <v>43.539452543820246</v>
      </c>
      <c r="BB230" s="80">
        <f>[1]节奏总纲!BB230</f>
        <v>45.060255584699682</v>
      </c>
      <c r="BC230" s="80">
        <f>[1]节奏总纲!BC230</f>
        <v>47.009379755645142</v>
      </c>
      <c r="BD230" s="80">
        <f>[1]节奏总纲!BD230</f>
        <v>49.743095648178063</v>
      </c>
      <c r="BE230" s="80">
        <f>[1]节奏总纲!BE230</f>
        <v>54.445161823449986</v>
      </c>
    </row>
    <row r="231" spans="29:57" x14ac:dyDescent="0.15">
      <c r="AC231" s="80">
        <f>[1]节奏总纲!AC231</f>
        <v>228</v>
      </c>
      <c r="AD231" s="80">
        <f>[1]节奏总纲!AD231</f>
        <v>78.383798891610013</v>
      </c>
      <c r="AE231" s="80">
        <f>[1]节奏总纲!AE231</f>
        <v>80.452725211084953</v>
      </c>
      <c r="AF231" s="80">
        <f>[1]节奏总纲!AF231</f>
        <v>83.410089752022458</v>
      </c>
      <c r="AG231" s="80">
        <f>[1]节奏总纲!AG231</f>
        <v>88.139292024548126</v>
      </c>
      <c r="AH231" s="80">
        <f>[1]节奏总纲!AH231</f>
        <v>97.301463423431869</v>
      </c>
      <c r="AZ231" s="80">
        <f>[1]节奏总纲!AZ231</f>
        <v>228</v>
      </c>
      <c r="BA231" s="80">
        <f>[1]节奏总纲!BA231</f>
        <v>43.569409910567963</v>
      </c>
      <c r="BB231" s="80">
        <f>[1]节奏总纲!BB231</f>
        <v>45.088151688727308</v>
      </c>
      <c r="BC231" s="80">
        <f>[1]节奏总纲!BC231</f>
        <v>47.037096473409001</v>
      </c>
      <c r="BD231" s="80">
        <f>[1]节奏总纲!BD231</f>
        <v>49.774085316672867</v>
      </c>
      <c r="BE231" s="80">
        <f>[1]节奏总纲!BE231</f>
        <v>54.47492782004602</v>
      </c>
    </row>
    <row r="232" spans="29:57" x14ac:dyDescent="0.15">
      <c r="AC232" s="80">
        <f>[1]节奏总纲!AC232</f>
        <v>229</v>
      </c>
      <c r="AD232" s="80">
        <f>[1]节奏总纲!AD232</f>
        <v>78.446316468310982</v>
      </c>
      <c r="AE232" s="80">
        <f>[1]节奏总纲!AE232</f>
        <v>80.518195234379959</v>
      </c>
      <c r="AF232" s="80">
        <f>[1]节奏总纲!AF232</f>
        <v>83.473716694900475</v>
      </c>
      <c r="AG232" s="80">
        <f>[1]节奏总纲!AG232</f>
        <v>88.209205936050708</v>
      </c>
      <c r="AH232" s="80">
        <f>[1]节奏总纲!AH232</f>
        <v>97.357707120295842</v>
      </c>
      <c r="AZ232" s="80">
        <f>[1]节奏总纲!AZ232</f>
        <v>229</v>
      </c>
      <c r="BA232" s="80">
        <f>[1]节奏总纲!BA232</f>
        <v>43.599367277315686</v>
      </c>
      <c r="BB232" s="80">
        <f>[1]节奏总纲!BB232</f>
        <v>45.116047792754941</v>
      </c>
      <c r="BC232" s="80">
        <f>[1]节奏总纲!BC232</f>
        <v>47.06481319117286</v>
      </c>
      <c r="BD232" s="80">
        <f>[1]节奏总纲!BD232</f>
        <v>49.805074985167678</v>
      </c>
      <c r="BE232" s="80">
        <f>[1]节奏总纲!BE232</f>
        <v>54.504693816642046</v>
      </c>
    </row>
    <row r="233" spans="29:57" x14ac:dyDescent="0.15">
      <c r="AC233" s="80">
        <f>[1]节奏总纲!AC233</f>
        <v>230</v>
      </c>
      <c r="AD233" s="80">
        <f>[1]节奏总纲!AD233</f>
        <v>78.508834045011952</v>
      </c>
      <c r="AE233" s="80">
        <f>[1]节奏总纲!AE233</f>
        <v>80.583665257674966</v>
      </c>
      <c r="AF233" s="80">
        <f>[1]节奏总纲!AF233</f>
        <v>83.537343637778505</v>
      </c>
      <c r="AG233" s="80">
        <f>[1]节奏总纲!AG233</f>
        <v>88.279119847553304</v>
      </c>
      <c r="AH233" s="80">
        <f>[1]节奏总纲!AH233</f>
        <v>97.413950817159815</v>
      </c>
      <c r="AZ233" s="80">
        <f>[1]节奏总纲!AZ233</f>
        <v>230</v>
      </c>
      <c r="BA233" s="80">
        <f>[1]节奏总纲!BA233</f>
        <v>43.629324644063402</v>
      </c>
      <c r="BB233" s="80">
        <f>[1]节奏总纲!BB233</f>
        <v>45.143943896782567</v>
      </c>
      <c r="BC233" s="80">
        <f>[1]节奏总纲!BC233</f>
        <v>47.092529908936719</v>
      </c>
      <c r="BD233" s="80">
        <f>[1]节奏总纲!BD233</f>
        <v>49.836064653662483</v>
      </c>
      <c r="BE233" s="80">
        <f>[1]节奏总纲!BE233</f>
        <v>54.53445981323808</v>
      </c>
    </row>
    <row r="234" spans="29:57" x14ac:dyDescent="0.15">
      <c r="AC234" s="80">
        <f>[1]节奏总纲!AC234</f>
        <v>231</v>
      </c>
      <c r="AD234" s="80">
        <f>[1]节奏总纲!AD234</f>
        <v>78.571351621712921</v>
      </c>
      <c r="AE234" s="80">
        <f>[1]节奏总纲!AE234</f>
        <v>80.649135280969972</v>
      </c>
      <c r="AF234" s="80">
        <f>[1]节奏总纲!AF234</f>
        <v>83.600970580656536</v>
      </c>
      <c r="AG234" s="80">
        <f>[1]节奏总纲!AG234</f>
        <v>88.349033759055899</v>
      </c>
      <c r="AH234" s="80">
        <f>[1]节奏总纲!AH234</f>
        <v>97.470194514023802</v>
      </c>
      <c r="AZ234" s="80">
        <f>[1]节奏总纲!AZ234</f>
        <v>231</v>
      </c>
      <c r="BA234" s="80">
        <f>[1]节奏总纲!BA234</f>
        <v>43.659282010811118</v>
      </c>
      <c r="BB234" s="80">
        <f>[1]节奏总纲!BB234</f>
        <v>45.171840000810199</v>
      </c>
      <c r="BC234" s="80">
        <f>[1]节奏总纲!BC234</f>
        <v>47.120246626700578</v>
      </c>
      <c r="BD234" s="80">
        <f>[1]节奏总纲!BD234</f>
        <v>49.867054322157287</v>
      </c>
      <c r="BE234" s="80">
        <f>[1]节奏总纲!BE234</f>
        <v>54.564225809834106</v>
      </c>
    </row>
    <row r="235" spans="29:57" x14ac:dyDescent="0.15">
      <c r="AC235" s="80">
        <f>[1]节奏总纲!AC235</f>
        <v>232</v>
      </c>
      <c r="AD235" s="80">
        <f>[1]节奏总纲!AD235</f>
        <v>78.633869198413905</v>
      </c>
      <c r="AE235" s="80">
        <f>[1]节奏总纲!AE235</f>
        <v>80.714605304264978</v>
      </c>
      <c r="AF235" s="80">
        <f>[1]节奏总纲!AF235</f>
        <v>83.664597523534553</v>
      </c>
      <c r="AG235" s="80">
        <f>[1]节奏总纲!AG235</f>
        <v>88.418947670558495</v>
      </c>
      <c r="AH235" s="80">
        <f>[1]节奏总纲!AH235</f>
        <v>97.526438210887775</v>
      </c>
      <c r="AZ235" s="80">
        <f>[1]节奏总纲!AZ235</f>
        <v>232</v>
      </c>
      <c r="BA235" s="80">
        <f>[1]节奏总纲!BA235</f>
        <v>43.689239377558835</v>
      </c>
      <c r="BB235" s="80">
        <f>[1]节奏总纲!BB235</f>
        <v>45.199736104837825</v>
      </c>
      <c r="BC235" s="80">
        <f>[1]节奏总纲!BC235</f>
        <v>47.147963344464429</v>
      </c>
      <c r="BD235" s="80">
        <f>[1]节奏总纲!BD235</f>
        <v>49.898043990652091</v>
      </c>
      <c r="BE235" s="80">
        <f>[1]节奏总纲!BE235</f>
        <v>54.593991806430139</v>
      </c>
    </row>
    <row r="236" spans="29:57" x14ac:dyDescent="0.15">
      <c r="AC236" s="80">
        <f>[1]节奏总纲!AC236</f>
        <v>233</v>
      </c>
      <c r="AD236" s="80">
        <f>[1]节奏总纲!AD236</f>
        <v>78.696386775114874</v>
      </c>
      <c r="AE236" s="80">
        <f>[1]节奏总纲!AE236</f>
        <v>80.78007532755997</v>
      </c>
      <c r="AF236" s="80">
        <f>[1]节奏总纲!AF236</f>
        <v>83.728224466412584</v>
      </c>
      <c r="AG236" s="80">
        <f>[1]节奏总纲!AG236</f>
        <v>88.488861582061077</v>
      </c>
      <c r="AH236" s="80">
        <f>[1]节奏总纲!AH236</f>
        <v>97.582681907751748</v>
      </c>
      <c r="AZ236" s="80">
        <f>[1]节奏总纲!AZ236</f>
        <v>233</v>
      </c>
      <c r="BA236" s="80">
        <f>[1]节奏总纲!BA236</f>
        <v>43.719196744306558</v>
      </c>
      <c r="BB236" s="80">
        <f>[1]节奏总纲!BB236</f>
        <v>45.227632208865458</v>
      </c>
      <c r="BC236" s="80">
        <f>[1]节奏总纲!BC236</f>
        <v>47.175680062228288</v>
      </c>
      <c r="BD236" s="80">
        <f>[1]节奏总纲!BD236</f>
        <v>49.929033659146896</v>
      </c>
      <c r="BE236" s="80">
        <f>[1]节奏总纲!BE236</f>
        <v>54.623757803026173</v>
      </c>
    </row>
    <row r="237" spans="29:57" x14ac:dyDescent="0.15">
      <c r="AC237" s="80">
        <f>[1]节奏总纲!AC237</f>
        <v>234</v>
      </c>
      <c r="AD237" s="80">
        <f>[1]节奏总纲!AD237</f>
        <v>78.758904351815843</v>
      </c>
      <c r="AE237" s="80">
        <f>[1]节奏总纲!AE237</f>
        <v>80.845545350854977</v>
      </c>
      <c r="AF237" s="80">
        <f>[1]节奏总纲!AF237</f>
        <v>83.791851409290615</v>
      </c>
      <c r="AG237" s="80">
        <f>[1]节奏总纲!AG237</f>
        <v>88.558775493563672</v>
      </c>
      <c r="AH237" s="80">
        <f>[1]节奏总纲!AH237</f>
        <v>97.638925604615736</v>
      </c>
      <c r="AZ237" s="80">
        <f>[1]节奏总纲!AZ237</f>
        <v>234</v>
      </c>
      <c r="BA237" s="80">
        <f>[1]节奏总纲!BA237</f>
        <v>43.749154111054274</v>
      </c>
      <c r="BB237" s="80">
        <f>[1]节奏总纲!BB237</f>
        <v>45.255528312893091</v>
      </c>
      <c r="BC237" s="80">
        <f>[1]节奏总纲!BC237</f>
        <v>47.203396779992147</v>
      </c>
      <c r="BD237" s="80">
        <f>[1]节奏总纲!BD237</f>
        <v>49.9600233276417</v>
      </c>
      <c r="BE237" s="80">
        <f>[1]节奏总纲!BE237</f>
        <v>54.653523799622199</v>
      </c>
    </row>
    <row r="238" spans="29:57" x14ac:dyDescent="0.15">
      <c r="AC238" s="80">
        <f>[1]节奏总纲!AC238</f>
        <v>235</v>
      </c>
      <c r="AD238" s="80">
        <f>[1]节奏总纲!AD238</f>
        <v>78.821421928516827</v>
      </c>
      <c r="AE238" s="80">
        <f>[1]节奏总纲!AE238</f>
        <v>80.911015374149983</v>
      </c>
      <c r="AF238" s="80">
        <f>[1]节奏总纲!AF238</f>
        <v>83.855478352168632</v>
      </c>
      <c r="AG238" s="80">
        <f>[1]节奏总纲!AG238</f>
        <v>88.628689405066268</v>
      </c>
      <c r="AH238" s="80">
        <f>[1]节奏总纲!AH238</f>
        <v>97.695169301479709</v>
      </c>
      <c r="AZ238" s="80">
        <f>[1]节奏总纲!AZ238</f>
        <v>235</v>
      </c>
      <c r="BA238" s="80">
        <f>[1]节奏总纲!BA238</f>
        <v>43.77911147780199</v>
      </c>
      <c r="BB238" s="80">
        <f>[1]节奏总纲!BB238</f>
        <v>45.283424416920717</v>
      </c>
      <c r="BC238" s="80">
        <f>[1]节奏总纲!BC238</f>
        <v>47.231113497756006</v>
      </c>
      <c r="BD238" s="80">
        <f>[1]节奏总纲!BD238</f>
        <v>49.991012996136504</v>
      </c>
      <c r="BE238" s="80">
        <f>[1]节奏总纲!BE238</f>
        <v>54.683289796218233</v>
      </c>
    </row>
    <row r="239" spans="29:57" x14ac:dyDescent="0.15">
      <c r="AC239" s="80">
        <f>[1]节奏总纲!AC239</f>
        <v>236</v>
      </c>
      <c r="AD239" s="80">
        <f>[1]节奏总纲!AD239</f>
        <v>78.883939505217796</v>
      </c>
      <c r="AE239" s="80">
        <f>[1]节奏总纲!AE239</f>
        <v>80.976485397444989</v>
      </c>
      <c r="AF239" s="80">
        <f>[1]节奏总纲!AF239</f>
        <v>83.919105295046663</v>
      </c>
      <c r="AG239" s="80">
        <f>[1]节奏总纲!AG239</f>
        <v>88.698603316568864</v>
      </c>
      <c r="AH239" s="80">
        <f>[1]节奏总纲!AH239</f>
        <v>97.751412998343696</v>
      </c>
      <c r="AZ239" s="80">
        <f>[1]节奏总纲!AZ239</f>
        <v>236</v>
      </c>
      <c r="BA239" s="80">
        <f>[1]节奏总纲!BA239</f>
        <v>43.809068844549707</v>
      </c>
      <c r="BB239" s="80">
        <f>[1]节奏总纲!BB239</f>
        <v>45.31132052094835</v>
      </c>
      <c r="BC239" s="80">
        <f>[1]节奏总纲!BC239</f>
        <v>47.258830215519865</v>
      </c>
      <c r="BD239" s="80">
        <f>[1]节奏总纲!BD239</f>
        <v>50.018998195299922</v>
      </c>
      <c r="BE239" s="80">
        <f>[1]节奏总纲!BE239</f>
        <v>54.713055792814259</v>
      </c>
    </row>
    <row r="240" spans="29:57" x14ac:dyDescent="0.15">
      <c r="AC240" s="80">
        <f>[1]节奏总纲!AC240</f>
        <v>237</v>
      </c>
      <c r="AD240" s="80">
        <f>[1]节奏总纲!AD240</f>
        <v>78.946457081918766</v>
      </c>
      <c r="AE240" s="80">
        <f>[1]节奏总纲!AE240</f>
        <v>81.038163244467697</v>
      </c>
      <c r="AF240" s="80">
        <f>[1]节奏总纲!AF240</f>
        <v>83.982732237924694</v>
      </c>
      <c r="AG240" s="80">
        <f>[1]节奏总纲!AG240</f>
        <v>88.768517228071445</v>
      </c>
      <c r="AH240" s="80">
        <f>[1]节奏总纲!AH240</f>
        <v>97.807656695207669</v>
      </c>
      <c r="AZ240" s="80">
        <f>[1]节奏总纲!AZ240</f>
        <v>237</v>
      </c>
      <c r="BA240" s="80">
        <f>[1]节奏总纲!BA240</f>
        <v>43.83902621129743</v>
      </c>
      <c r="BB240" s="80">
        <f>[1]节奏总纲!BB240</f>
        <v>45.339216624975975</v>
      </c>
      <c r="BC240" s="80">
        <f>[1]节奏总纲!BC240</f>
        <v>47.286546933283724</v>
      </c>
      <c r="BD240" s="80">
        <f>[1]节奏总纲!BD240</f>
        <v>50.045756216849099</v>
      </c>
      <c r="BE240" s="80">
        <f>[1]节奏总纲!BE240</f>
        <v>54.742821789410293</v>
      </c>
    </row>
    <row r="241" spans="29:57" x14ac:dyDescent="0.15">
      <c r="AC241" s="80">
        <f>[1]节奏总纲!AC241</f>
        <v>238</v>
      </c>
      <c r="AD241" s="80">
        <f>[1]节奏总纲!AD241</f>
        <v>79.008373652580005</v>
      </c>
      <c r="AE241" s="80">
        <f>[1]节奏总纲!AE241</f>
        <v>81.097715704203424</v>
      </c>
      <c r="AF241" s="80">
        <f>[1]节奏总纲!AF241</f>
        <v>84.043767921022209</v>
      </c>
      <c r="AG241" s="80">
        <f>[1]节奏总纲!AG241</f>
        <v>88.838431139574041</v>
      </c>
      <c r="AH241" s="80">
        <f>[1]节奏总纲!AH241</f>
        <v>97.863900392071642</v>
      </c>
      <c r="AZ241" s="80">
        <f>[1]节奏总纲!AZ241</f>
        <v>238</v>
      </c>
      <c r="BA241" s="80">
        <f>[1]节奏总纲!BA241</f>
        <v>43.868983578045146</v>
      </c>
      <c r="BB241" s="80">
        <f>[1]节奏总纲!BB241</f>
        <v>45.367112729003608</v>
      </c>
      <c r="BC241" s="80">
        <f>[1]节奏总纲!BC241</f>
        <v>47.314263651047582</v>
      </c>
      <c r="BD241" s="80">
        <f>[1]节奏总纲!BD241</f>
        <v>50.072514238398277</v>
      </c>
      <c r="BE241" s="80">
        <f>[1]节奏总纲!BE241</f>
        <v>54.772587786006326</v>
      </c>
    </row>
    <row r="242" spans="29:57" x14ac:dyDescent="0.15">
      <c r="AC242" s="80">
        <f>[1]节奏总纲!AC242</f>
        <v>239</v>
      </c>
      <c r="AD242" s="80">
        <f>[1]节奏总纲!AD242</f>
        <v>79.066704614192943</v>
      </c>
      <c r="AE242" s="80">
        <f>[1]节奏总纲!AE242</f>
        <v>81.157268163939136</v>
      </c>
      <c r="AF242" s="80">
        <f>[1]节奏总纲!AF242</f>
        <v>84.103838417578672</v>
      </c>
      <c r="AG242" s="80">
        <f>[1]节奏总纲!AG242</f>
        <v>88.908345051076637</v>
      </c>
      <c r="AH242" s="80">
        <f>[1]节奏总纲!AH242</f>
        <v>97.920144088935629</v>
      </c>
      <c r="AZ242" s="80">
        <f>[1]节奏总纲!AZ242</f>
        <v>239</v>
      </c>
      <c r="BA242" s="80">
        <f>[1]节奏总纲!BA242</f>
        <v>43.898940944792862</v>
      </c>
      <c r="BB242" s="80">
        <f>[1]节奏总纲!BB242</f>
        <v>45.395008833031234</v>
      </c>
      <c r="BC242" s="80">
        <f>[1]节奏总纲!BC242</f>
        <v>47.341980368811441</v>
      </c>
      <c r="BD242" s="80">
        <f>[1]节奏总纲!BD242</f>
        <v>50.099272259947462</v>
      </c>
      <c r="BE242" s="80">
        <f>[1]节奏总纲!BE242</f>
        <v>54.802353782602353</v>
      </c>
    </row>
    <row r="243" spans="29:57" x14ac:dyDescent="0.15">
      <c r="AC243" s="80">
        <f>[1]节奏总纲!AC243</f>
        <v>240</v>
      </c>
      <c r="AD243" s="80">
        <f>[1]节奏总纲!AD243</f>
        <v>79.125035575805882</v>
      </c>
      <c r="AE243" s="80">
        <f>[1]节奏总纲!AE243</f>
        <v>81.216820623674849</v>
      </c>
      <c r="AF243" s="80">
        <f>[1]节奏总纲!AF243</f>
        <v>84.163908914135135</v>
      </c>
      <c r="AG243" s="80">
        <f>[1]节奏总纲!AG243</f>
        <v>88.978258962579233</v>
      </c>
      <c r="AH243" s="80">
        <f>[1]节奏总纲!AH243</f>
        <v>97.976387785799602</v>
      </c>
      <c r="AZ243" s="80">
        <f>[1]节奏总纲!AZ243</f>
        <v>240</v>
      </c>
      <c r="BA243" s="80">
        <f>[1]节奏总纲!BA243</f>
        <v>43.928898311540586</v>
      </c>
      <c r="BB243" s="80">
        <f>[1]节奏总纲!BB243</f>
        <v>45.422904937058867</v>
      </c>
      <c r="BC243" s="80">
        <f>[1]节奏总纲!BC243</f>
        <v>47.3696970865753</v>
      </c>
      <c r="BD243" s="80">
        <f>[1]节奏总纲!BD243</f>
        <v>50.126030281496639</v>
      </c>
      <c r="BE243" s="80">
        <f>[1]节奏总纲!BE243</f>
        <v>54.832119779198386</v>
      </c>
    </row>
    <row r="244" spans="29:57" x14ac:dyDescent="0.15">
      <c r="AC244" s="80">
        <f>[1]节奏总纲!AC244</f>
        <v>241</v>
      </c>
      <c r="AD244" s="80">
        <f>[1]节奏总纲!AD244</f>
        <v>79.18336653741882</v>
      </c>
      <c r="AE244" s="80">
        <f>[1]节奏总纲!AE244</f>
        <v>81.276373083410562</v>
      </c>
      <c r="AF244" s="80">
        <f>[1]节奏总纲!AF244</f>
        <v>84.223979410691598</v>
      </c>
      <c r="AG244" s="80">
        <f>[1]节奏总纲!AG244</f>
        <v>89.047272179270863</v>
      </c>
      <c r="AH244" s="80">
        <f>[1]节奏总纲!AH244</f>
        <v>98.03453879727887</v>
      </c>
      <c r="AZ244" s="80">
        <f>[1]节奏总纲!AZ244</f>
        <v>241</v>
      </c>
      <c r="BA244" s="80">
        <f>[1]节奏总纲!BA244</f>
        <v>43.958855678288302</v>
      </c>
      <c r="BB244" s="80">
        <f>[1]节奏总纲!BB244</f>
        <v>45.450801041086493</v>
      </c>
      <c r="BC244" s="80">
        <f>[1]节奏总纲!BC244</f>
        <v>47.397413804339159</v>
      </c>
      <c r="BD244" s="80">
        <f>[1]节奏总纲!BD244</f>
        <v>50.152788303045817</v>
      </c>
      <c r="BE244" s="80">
        <f>[1]节奏总纲!BE244</f>
        <v>54.86188577579442</v>
      </c>
    </row>
    <row r="245" spans="29:57" x14ac:dyDescent="0.15">
      <c r="AC245" s="80">
        <f>[1]节奏总纲!AC245</f>
        <v>242</v>
      </c>
      <c r="AD245" s="80">
        <f>[1]节奏总纲!AD245</f>
        <v>79.241697499031773</v>
      </c>
      <c r="AE245" s="80">
        <f>[1]节奏总纲!AE245</f>
        <v>81.335925543146274</v>
      </c>
      <c r="AF245" s="80">
        <f>[1]节奏总纲!AF245</f>
        <v>84.284049907248061</v>
      </c>
      <c r="AG245" s="80">
        <f>[1]节奏总纲!AG245</f>
        <v>89.11587890081428</v>
      </c>
      <c r="AH245" s="80">
        <f>[1]节奏总纲!AH245</f>
        <v>98.09406994590077</v>
      </c>
      <c r="AZ245" s="80">
        <f>[1]节奏总纲!AZ245</f>
        <v>242</v>
      </c>
      <c r="BA245" s="80">
        <f>[1]节奏总纲!BA245</f>
        <v>43.988813045036018</v>
      </c>
      <c r="BB245" s="80">
        <f>[1]节奏总纲!BB245</f>
        <v>45.478697145114126</v>
      </c>
      <c r="BC245" s="80">
        <f>[1]节奏总纲!BC245</f>
        <v>47.425130522103018</v>
      </c>
      <c r="BD245" s="80">
        <f>[1]节奏总纲!BD245</f>
        <v>50.179546324595002</v>
      </c>
      <c r="BE245" s="80">
        <f>[1]节奏总纲!BE245</f>
        <v>54.891651772390446</v>
      </c>
    </row>
    <row r="246" spans="29:57" x14ac:dyDescent="0.15">
      <c r="AC246" s="80">
        <f>[1]节奏总纲!AC246</f>
        <v>243</v>
      </c>
      <c r="AD246" s="80">
        <f>[1]节奏总纲!AD246</f>
        <v>79.300028460644711</v>
      </c>
      <c r="AE246" s="80">
        <f>[1]节奏总纲!AE246</f>
        <v>81.395478002882001</v>
      </c>
      <c r="AF246" s="80">
        <f>[1]节奏总纲!AF246</f>
        <v>84.344120403804524</v>
      </c>
      <c r="AG246" s="80">
        <f>[1]节奏总纲!AG246</f>
        <v>89.184485622357698</v>
      </c>
      <c r="AH246" s="80">
        <f>[1]节奏总纲!AH246</f>
        <v>98.153601094522671</v>
      </c>
      <c r="AZ246" s="80">
        <f>[1]节奏总纲!AZ246</f>
        <v>243</v>
      </c>
      <c r="BA246" s="80">
        <f>[1]节奏总纲!BA246</f>
        <v>44.016200268136501</v>
      </c>
      <c r="BB246" s="80">
        <f>[1]节奏总纲!BB246</f>
        <v>45.506593249141758</v>
      </c>
      <c r="BC246" s="80">
        <f>[1]节奏总纲!BC246</f>
        <v>47.452847239866877</v>
      </c>
      <c r="BD246" s="80">
        <f>[1]节奏总纲!BD246</f>
        <v>50.206304346144179</v>
      </c>
      <c r="BE246" s="80">
        <f>[1]节奏总纲!BE246</f>
        <v>54.92141776898648</v>
      </c>
    </row>
    <row r="247" spans="29:57" x14ac:dyDescent="0.15">
      <c r="AC247" s="80">
        <f>[1]节奏总纲!AC247</f>
        <v>244</v>
      </c>
      <c r="AD247" s="80">
        <f>[1]节奏总纲!AD247</f>
        <v>79.358359422257649</v>
      </c>
      <c r="AE247" s="80">
        <f>[1]节奏总纲!AE247</f>
        <v>81.455030462617714</v>
      </c>
      <c r="AF247" s="80">
        <f>[1]节奏总纲!AF247</f>
        <v>84.404190900360987</v>
      </c>
      <c r="AG247" s="80">
        <f>[1]节奏总纲!AG247</f>
        <v>89.253092343901116</v>
      </c>
      <c r="AH247" s="80">
        <f>[1]节奏总纲!AH247</f>
        <v>98.213132243144585</v>
      </c>
      <c r="AZ247" s="80">
        <f>[1]节奏总纲!AZ247</f>
        <v>244</v>
      </c>
      <c r="BA247" s="80">
        <f>[1]节奏总纲!BA247</f>
        <v>44.042055714440401</v>
      </c>
      <c r="BB247" s="80">
        <f>[1]节奏总纲!BB247</f>
        <v>45.534489353169384</v>
      </c>
      <c r="BC247" s="80">
        <f>[1]节奏总纲!BC247</f>
        <v>47.480563957630736</v>
      </c>
      <c r="BD247" s="80">
        <f>[1]节奏总纲!BD247</f>
        <v>50.233062367693357</v>
      </c>
      <c r="BE247" s="80">
        <f>[1]节奏总纲!BE247</f>
        <v>54.951183765582506</v>
      </c>
    </row>
    <row r="248" spans="29:57" x14ac:dyDescent="0.15">
      <c r="AC248" s="80">
        <f>[1]节奏总纲!AC248</f>
        <v>245</v>
      </c>
      <c r="AD248" s="80">
        <f>[1]节奏总纲!AD248</f>
        <v>79.416690383870588</v>
      </c>
      <c r="AE248" s="80">
        <f>[1]节奏总纲!AE248</f>
        <v>81.514582922353426</v>
      </c>
      <c r="AF248" s="80">
        <f>[1]节奏总纲!AF248</f>
        <v>84.46426139691745</v>
      </c>
      <c r="AG248" s="80">
        <f>[1]节奏总纲!AG248</f>
        <v>89.321699065444534</v>
      </c>
      <c r="AH248" s="80">
        <f>[1]节奏总纲!AH248</f>
        <v>98.272663391766486</v>
      </c>
      <c r="AZ248" s="80">
        <f>[1]节奏总纲!AZ248</f>
        <v>245</v>
      </c>
      <c r="BA248" s="80">
        <f>[1]节奏总纲!BA248</f>
        <v>44.067911160744309</v>
      </c>
      <c r="BB248" s="80">
        <f>[1]节奏总纲!BB248</f>
        <v>45.562385457197017</v>
      </c>
      <c r="BC248" s="80">
        <f>[1]节奏总纲!BC248</f>
        <v>47.508280675394595</v>
      </c>
      <c r="BD248" s="80">
        <f>[1]节奏总纲!BD248</f>
        <v>50.259820389242542</v>
      </c>
      <c r="BE248" s="80">
        <f>[1]节奏总纲!BE248</f>
        <v>54.98094976217854</v>
      </c>
    </row>
    <row r="249" spans="29:57" x14ac:dyDescent="0.15">
      <c r="AC249" s="80">
        <f>[1]节奏总纲!AC249</f>
        <v>246</v>
      </c>
      <c r="AD249" s="80">
        <f>[1]节奏总纲!AD249</f>
        <v>79.475021345483526</v>
      </c>
      <c r="AE249" s="80">
        <f>[1]节奏总纲!AE249</f>
        <v>81.574135382089139</v>
      </c>
      <c r="AF249" s="80">
        <f>[1]节奏总纲!AF249</f>
        <v>84.524331893473914</v>
      </c>
      <c r="AG249" s="80">
        <f>[1]节奏总纲!AG249</f>
        <v>89.390305786987952</v>
      </c>
      <c r="AH249" s="80">
        <f>[1]节奏总纲!AH249</f>
        <v>98.3321945403884</v>
      </c>
      <c r="AZ249" s="80">
        <f>[1]节奏总纲!AZ249</f>
        <v>246</v>
      </c>
      <c r="BA249" s="80">
        <f>[1]节奏总纲!BA249</f>
        <v>44.093766607048209</v>
      </c>
      <c r="BB249" s="80">
        <f>[1]节奏总纲!BB249</f>
        <v>45.590281561224643</v>
      </c>
      <c r="BC249" s="80">
        <f>[1]节奏总纲!BC249</f>
        <v>47.535997393158453</v>
      </c>
      <c r="BD249" s="80">
        <f>[1]节奏总纲!BD249</f>
        <v>50.286578410791719</v>
      </c>
      <c r="BE249" s="80">
        <f>[1]节奏总纲!BE249</f>
        <v>55.009255535630842</v>
      </c>
    </row>
    <row r="250" spans="29:57" x14ac:dyDescent="0.15">
      <c r="AC250" s="80">
        <f>[1]节奏总纲!AC250</f>
        <v>247</v>
      </c>
      <c r="AD250" s="80">
        <f>[1]节奏总纲!AD250</f>
        <v>79.533352307096465</v>
      </c>
      <c r="AE250" s="80">
        <f>[1]节奏总纲!AE250</f>
        <v>81.633687841824852</v>
      </c>
      <c r="AF250" s="80">
        <f>[1]节奏总纲!AF250</f>
        <v>84.584402390030377</v>
      </c>
      <c r="AG250" s="80">
        <f>[1]节奏总纲!AG250</f>
        <v>89.45891250853137</v>
      </c>
      <c r="AH250" s="80">
        <f>[1]节奏总纲!AH250</f>
        <v>98.3917256890103</v>
      </c>
      <c r="AZ250" s="80">
        <f>[1]节奏总纲!AZ250</f>
        <v>247</v>
      </c>
      <c r="BA250" s="80">
        <f>[1]节奏总纲!BA250</f>
        <v>44.11962205335211</v>
      </c>
      <c r="BB250" s="80">
        <f>[1]节奏总纲!BB250</f>
        <v>45.618177665252276</v>
      </c>
      <c r="BC250" s="80">
        <f>[1]节奏总纲!BC250</f>
        <v>47.563714110922312</v>
      </c>
      <c r="BD250" s="80">
        <f>[1]节奏总纲!BD250</f>
        <v>50.313336432340897</v>
      </c>
      <c r="BE250" s="80">
        <f>[1]节奏总纲!BE250</f>
        <v>55.034965356827627</v>
      </c>
    </row>
    <row r="251" spans="29:57" x14ac:dyDescent="0.15">
      <c r="AC251" s="80">
        <f>[1]节奏总纲!AC251</f>
        <v>248</v>
      </c>
      <c r="AD251" s="80">
        <f>[1]节奏总纲!AD251</f>
        <v>79.591683268709417</v>
      </c>
      <c r="AE251" s="80">
        <f>[1]节奏总纲!AE251</f>
        <v>81.693240301560579</v>
      </c>
      <c r="AF251" s="80">
        <f>[1]节奏总纲!AF251</f>
        <v>84.64447288658684</v>
      </c>
      <c r="AG251" s="80">
        <f>[1]节奏总纲!AG251</f>
        <v>89.527519230074788</v>
      </c>
      <c r="AH251" s="80">
        <f>[1]节奏总纲!AH251</f>
        <v>98.451256837632201</v>
      </c>
      <c r="AZ251" s="80">
        <f>[1]节奏总纲!AZ251</f>
        <v>248</v>
      </c>
      <c r="BA251" s="80">
        <f>[1]节奏总纲!BA251</f>
        <v>44.145477499656018</v>
      </c>
      <c r="BB251" s="80">
        <f>[1]节奏总纲!BB251</f>
        <v>45.646073769279901</v>
      </c>
      <c r="BC251" s="80">
        <f>[1]节奏总纲!BC251</f>
        <v>47.591430828686171</v>
      </c>
      <c r="BD251" s="80">
        <f>[1]节奏总纲!BD251</f>
        <v>50.340094453890082</v>
      </c>
      <c r="BE251" s="80">
        <f>[1]节奏总纲!BE251</f>
        <v>55.060675178024418</v>
      </c>
    </row>
    <row r="252" spans="29:57" x14ac:dyDescent="0.15">
      <c r="AC252" s="80">
        <f>[1]节奏总纲!AC252</f>
        <v>249</v>
      </c>
      <c r="AD252" s="80">
        <f>[1]节奏总纲!AD252</f>
        <v>79.650014230322356</v>
      </c>
      <c r="AE252" s="80">
        <f>[1]节奏总纲!AE252</f>
        <v>81.752792761296291</v>
      </c>
      <c r="AF252" s="80">
        <f>[1]节奏总纲!AF252</f>
        <v>84.704543383143317</v>
      </c>
      <c r="AG252" s="80">
        <f>[1]节奏总纲!AG252</f>
        <v>89.596125951618205</v>
      </c>
      <c r="AH252" s="80">
        <f>[1]节奏总纲!AH252</f>
        <v>98.510787986254115</v>
      </c>
      <c r="AZ252" s="80">
        <f>[1]节奏总纲!AZ252</f>
        <v>249</v>
      </c>
      <c r="BA252" s="80">
        <f>[1]节奏总纲!BA252</f>
        <v>44.171332945959918</v>
      </c>
      <c r="BB252" s="80">
        <f>[1]节奏总纲!BB252</f>
        <v>45.673969873307534</v>
      </c>
      <c r="BC252" s="80">
        <f>[1]节奏总纲!BC252</f>
        <v>47.61914754645003</v>
      </c>
      <c r="BD252" s="80">
        <f>[1]节奏总纲!BD252</f>
        <v>50.366852475439259</v>
      </c>
      <c r="BE252" s="80">
        <f>[1]节奏总纲!BE252</f>
        <v>55.086384999221202</v>
      </c>
    </row>
    <row r="253" spans="29:57" x14ac:dyDescent="0.15">
      <c r="AC253" s="80">
        <f>[1]节奏总纲!AC253</f>
        <v>250</v>
      </c>
      <c r="AD253" s="80">
        <f>[1]节奏总纲!AD253</f>
        <v>79.708345191935294</v>
      </c>
      <c r="AE253" s="80">
        <f>[1]节奏总纲!AE253</f>
        <v>81.812345221032004</v>
      </c>
      <c r="AF253" s="80">
        <f>[1]节奏总纲!AF253</f>
        <v>84.76461387969978</v>
      </c>
      <c r="AG253" s="80">
        <f>[1]节奏总纲!AG253</f>
        <v>89.664732673161623</v>
      </c>
      <c r="AH253" s="80">
        <f>[1]节奏总纲!AH253</f>
        <v>98.570319134876016</v>
      </c>
      <c r="AZ253" s="80">
        <f>[1]节奏总纲!AZ253</f>
        <v>250</v>
      </c>
      <c r="BA253" s="80">
        <f>[1]节奏总纲!BA253</f>
        <v>44.197188392263818</v>
      </c>
      <c r="BB253" s="80">
        <f>[1]节奏总纲!BB253</f>
        <v>45.701865977335167</v>
      </c>
      <c r="BC253" s="80">
        <f>[1]节奏总纲!BC253</f>
        <v>47.646864264213889</v>
      </c>
      <c r="BD253" s="80">
        <f>[1]节奏总纲!BD253</f>
        <v>50.393610496988437</v>
      </c>
      <c r="BE253" s="80">
        <f>[1]节奏总纲!BE253</f>
        <v>55.112094820417994</v>
      </c>
    </row>
    <row r="254" spans="29:57" x14ac:dyDescent="0.15">
      <c r="AC254" s="80">
        <f>[1]节奏总纲!AC254</f>
        <v>251</v>
      </c>
      <c r="AD254" s="80">
        <f>[1]节奏总纲!AD254</f>
        <v>79.766676153548232</v>
      </c>
      <c r="AE254" s="80">
        <f>[1]节奏总纲!AE254</f>
        <v>81.871897680767717</v>
      </c>
      <c r="AF254" s="80">
        <f>[1]节奏总纲!AF254</f>
        <v>84.824684376256243</v>
      </c>
      <c r="AG254" s="80">
        <f>[1]节奏总纲!AG254</f>
        <v>89.733339394705041</v>
      </c>
      <c r="AH254" s="80">
        <f>[1]节奏总纲!AH254</f>
        <v>98.629850283497916</v>
      </c>
      <c r="AZ254" s="80">
        <f>[1]节奏总纲!AZ254</f>
        <v>251</v>
      </c>
      <c r="BA254" s="80">
        <f>[1]节奏总纲!BA254</f>
        <v>44.223043838567726</v>
      </c>
      <c r="BB254" s="80">
        <f>[1]节奏总纲!BB254</f>
        <v>45.729762081362793</v>
      </c>
      <c r="BC254" s="80">
        <f>[1]节奏总纲!BC254</f>
        <v>47.674580981977748</v>
      </c>
      <c r="BD254" s="80">
        <f>[1]节奏总纲!BD254</f>
        <v>50.420368518537622</v>
      </c>
      <c r="BE254" s="80">
        <f>[1]节奏总纲!BE254</f>
        <v>55.137804641614778</v>
      </c>
    </row>
    <row r="255" spans="29:57" x14ac:dyDescent="0.15">
      <c r="AC255" s="80">
        <f>[1]节奏总纲!AC255</f>
        <v>252</v>
      </c>
      <c r="AD255" s="80">
        <f>[1]节奏总纲!AD255</f>
        <v>79.825007115161171</v>
      </c>
      <c r="AE255" s="80">
        <f>[1]节奏总纲!AE255</f>
        <v>81.931450140503429</v>
      </c>
      <c r="AF255" s="80">
        <f>[1]节奏总纲!AF255</f>
        <v>84.884754872812707</v>
      </c>
      <c r="AG255" s="80">
        <f>[1]节奏总纲!AG255</f>
        <v>89.801946116248459</v>
      </c>
      <c r="AH255" s="80">
        <f>[1]节奏总纲!AH255</f>
        <v>98.689381432119831</v>
      </c>
      <c r="AZ255" s="80">
        <f>[1]节奏总纲!AZ255</f>
        <v>252</v>
      </c>
      <c r="BA255" s="80">
        <f>[1]节奏总纲!BA255</f>
        <v>44.248899284871626</v>
      </c>
      <c r="BB255" s="80">
        <f>[1]节奏总纲!BB255</f>
        <v>45.757658185390426</v>
      </c>
      <c r="BC255" s="80">
        <f>[1]节奏总纲!BC255</f>
        <v>47.7022976997416</v>
      </c>
      <c r="BD255" s="80">
        <f>[1]节奏总纲!BD255</f>
        <v>50.447126540086799</v>
      </c>
      <c r="BE255" s="80">
        <f>[1]节奏总纲!BE255</f>
        <v>55.163514462811563</v>
      </c>
    </row>
    <row r="256" spans="29:57" x14ac:dyDescent="0.15">
      <c r="AC256" s="80">
        <f>[1]节奏总纲!AC256</f>
        <v>253</v>
      </c>
      <c r="AD256" s="80">
        <f>[1]节奏总纲!AD256</f>
        <v>79.883338076774123</v>
      </c>
      <c r="AE256" s="80">
        <f>[1]节奏总纲!AE256</f>
        <v>81.991002600239142</v>
      </c>
      <c r="AF256" s="80">
        <f>[1]节奏总纲!AF256</f>
        <v>84.94482536936917</v>
      </c>
      <c r="AG256" s="80">
        <f>[1]节奏总纲!AG256</f>
        <v>89.870552837791877</v>
      </c>
      <c r="AH256" s="80">
        <f>[1]节奏总纲!AH256</f>
        <v>98.748912580741731</v>
      </c>
      <c r="AZ256" s="80">
        <f>[1]节奏总纲!AZ256</f>
        <v>253</v>
      </c>
      <c r="BA256" s="80">
        <f>[1]节奏总纲!BA256</f>
        <v>44.274754731175527</v>
      </c>
      <c r="BB256" s="80">
        <f>[1]节奏总纲!BB256</f>
        <v>45.785554289418052</v>
      </c>
      <c r="BC256" s="80">
        <f>[1]节奏总纲!BC256</f>
        <v>47.730014417505458</v>
      </c>
      <c r="BD256" s="80">
        <f>[1]节奏总纲!BD256</f>
        <v>50.473884561635977</v>
      </c>
      <c r="BE256" s="80">
        <f>[1]节奏总纲!BE256</f>
        <v>55.189224284008354</v>
      </c>
    </row>
    <row r="257" spans="29:57" x14ac:dyDescent="0.15">
      <c r="AC257" s="80">
        <f>[1]节奏总纲!AC257</f>
        <v>254</v>
      </c>
      <c r="AD257" s="80">
        <f>[1]节奏总纲!AD257</f>
        <v>79.941669038387062</v>
      </c>
      <c r="AE257" s="80">
        <f>[1]节奏总纲!AE257</f>
        <v>82.046165327855846</v>
      </c>
      <c r="AF257" s="80">
        <f>[1]节奏总纲!AF257</f>
        <v>85.004450307848032</v>
      </c>
      <c r="AG257" s="80">
        <f>[1]节奏总纲!AG257</f>
        <v>89.939159559335295</v>
      </c>
      <c r="AH257" s="80">
        <f>[1]节奏总纲!AH257</f>
        <v>98.808443729363646</v>
      </c>
      <c r="AZ257" s="80">
        <f>[1]节奏总纲!AZ257</f>
        <v>254</v>
      </c>
      <c r="BA257" s="80">
        <f>[1]节奏总纲!BA257</f>
        <v>44.300610177479435</v>
      </c>
      <c r="BB257" s="80">
        <f>[1]节奏总纲!BB257</f>
        <v>45.813450393445684</v>
      </c>
      <c r="BC257" s="80">
        <f>[1]节奏总纲!BC257</f>
        <v>47.757731135269317</v>
      </c>
      <c r="BD257" s="80">
        <f>[1]节奏总纲!BD257</f>
        <v>50.500642583185162</v>
      </c>
      <c r="BE257" s="80">
        <f>[1]节奏总纲!BE257</f>
        <v>55.214934105205138</v>
      </c>
    </row>
    <row r="258" spans="29:57" x14ac:dyDescent="0.15">
      <c r="AC258" s="80">
        <f>[1]节奏总纲!AC258</f>
        <v>255</v>
      </c>
      <c r="AD258" s="80">
        <f>[1]节奏总纲!AD258</f>
        <v>80</v>
      </c>
      <c r="AE258" s="80">
        <f>[1]节奏总纲!AE258</f>
        <v>82.100546804797787</v>
      </c>
      <c r="AF258" s="80">
        <f>[1]节奏总纲!AF258</f>
        <v>85.059053968634842</v>
      </c>
      <c r="AG258" s="80">
        <f>[1]节奏总纲!AG258</f>
        <v>90.006385600230558</v>
      </c>
      <c r="AH258" s="80">
        <f>[1]节奏总纲!AH258</f>
        <v>98.867974877985546</v>
      </c>
      <c r="AZ258" s="80">
        <f>[1]节奏总纲!AZ258</f>
        <v>255</v>
      </c>
      <c r="BA258" s="80">
        <f>[1]节奏总纲!BA258</f>
        <v>44.326465623783335</v>
      </c>
      <c r="BB258" s="80">
        <f>[1]节奏总纲!BB258</f>
        <v>45.84134649747331</v>
      </c>
      <c r="BC258" s="80">
        <f>[1]节奏总纲!BC258</f>
        <v>47.785447853033176</v>
      </c>
      <c r="BD258" s="80">
        <f>[1]节奏总纲!BD258</f>
        <v>50.527400604734339</v>
      </c>
      <c r="BE258" s="80">
        <f>[1]节奏总纲!BE258</f>
        <v>55.24064392640193</v>
      </c>
    </row>
    <row r="259" spans="29:57" x14ac:dyDescent="0.15">
      <c r="AC259" s="80">
        <f>[1]节奏总纲!AC259</f>
        <v>256</v>
      </c>
      <c r="AD259" s="80">
        <f>[1]节奏总纲!AD259</f>
        <v>80.054424711612938</v>
      </c>
      <c r="AE259" s="80">
        <f>[1]节奏总纲!AE259</f>
        <v>82.154928281739714</v>
      </c>
      <c r="AF259" s="80">
        <f>[1]节奏总纲!AF259</f>
        <v>85.113657629421638</v>
      </c>
      <c r="AG259" s="80">
        <f>[1]节奏总纲!AG259</f>
        <v>90.062795496260307</v>
      </c>
      <c r="AH259" s="80">
        <f>[1]节奏总纲!AH259</f>
        <v>98.927506026607446</v>
      </c>
      <c r="AZ259" s="80">
        <f>[1]节奏总纲!AZ259</f>
        <v>256</v>
      </c>
      <c r="BA259" s="80">
        <f>[1]节奏总纲!BA259</f>
        <v>44.352321070087235</v>
      </c>
      <c r="BB259" s="80">
        <f>[1]节奏总纲!BB259</f>
        <v>45.869242601500943</v>
      </c>
      <c r="BC259" s="80">
        <f>[1]节奏总纲!BC259</f>
        <v>47.813164570797035</v>
      </c>
      <c r="BD259" s="80">
        <f>[1]节奏总纲!BD259</f>
        <v>50.554158626283517</v>
      </c>
      <c r="BE259" s="80">
        <f>[1]节奏总纲!BE259</f>
        <v>55.266353747598714</v>
      </c>
    </row>
    <row r="260" spans="29:57" x14ac:dyDescent="0.15">
      <c r="AC260" s="80">
        <f>[1]节奏总纲!AC260</f>
        <v>257</v>
      </c>
      <c r="AD260" s="80">
        <f>[1]节奏总纲!AD260</f>
        <v>80.108849423225877</v>
      </c>
      <c r="AE260" s="80">
        <f>[1]节奏总纲!AE260</f>
        <v>82.209309758681655</v>
      </c>
      <c r="AF260" s="80">
        <f>[1]节奏总纲!AF260</f>
        <v>85.168261290208434</v>
      </c>
      <c r="AG260" s="80">
        <f>[1]节奏总纲!AG260</f>
        <v>90.119205392290041</v>
      </c>
      <c r="AH260" s="80">
        <f>[1]节奏总纲!AH260</f>
        <v>98.987037175229361</v>
      </c>
      <c r="AZ260" s="80">
        <f>[1]节奏总纲!AZ260</f>
        <v>257</v>
      </c>
      <c r="BA260" s="80">
        <f>[1]节奏总纲!BA260</f>
        <v>44.378176516391136</v>
      </c>
      <c r="BB260" s="80">
        <f>[1]节奏总纲!BB260</f>
        <v>45.897138705528576</v>
      </c>
      <c r="BC260" s="80">
        <f>[1]节奏总纲!BC260</f>
        <v>47.840881288560894</v>
      </c>
      <c r="BD260" s="80">
        <f>[1]节奏总纲!BD260</f>
        <v>50.580916647832701</v>
      </c>
      <c r="BE260" s="80">
        <f>[1]节奏总纲!BE260</f>
        <v>55.292063568795498</v>
      </c>
    </row>
    <row r="261" spans="29:57" x14ac:dyDescent="0.15">
      <c r="AC261" s="80">
        <f>[1]节奏总纲!AC261</f>
        <v>258</v>
      </c>
      <c r="AD261" s="80">
        <f>[1]节奏总纲!AD261</f>
        <v>80.163274134838829</v>
      </c>
      <c r="AE261" s="80">
        <f>[1]节奏总纲!AE261</f>
        <v>82.263691235623583</v>
      </c>
      <c r="AF261" s="80">
        <f>[1]节奏总纲!AF261</f>
        <v>85.222864950995231</v>
      </c>
      <c r="AG261" s="80">
        <f>[1]节奏总纲!AG261</f>
        <v>90.175615288319776</v>
      </c>
      <c r="AH261" s="80">
        <f>[1]节奏总纲!AH261</f>
        <v>99.046160733338311</v>
      </c>
      <c r="AZ261" s="80">
        <f>[1]节奏总纲!AZ261</f>
        <v>258</v>
      </c>
      <c r="BA261" s="80">
        <f>[1]节奏总纲!BA261</f>
        <v>44.404031962695043</v>
      </c>
      <c r="BB261" s="80">
        <f>[1]节奏总纲!BB261</f>
        <v>45.925034809556202</v>
      </c>
      <c r="BC261" s="80">
        <f>[1]节奏总纲!BC261</f>
        <v>47.868598006324753</v>
      </c>
      <c r="BD261" s="80">
        <f>[1]节奏总纲!BD261</f>
        <v>50.607674669381879</v>
      </c>
      <c r="BE261" s="80">
        <f>[1]节奏总纲!BE261</f>
        <v>55.31777338999229</v>
      </c>
    </row>
    <row r="262" spans="29:57" x14ac:dyDescent="0.15">
      <c r="AC262" s="80">
        <f>[1]节奏总纲!AC262</f>
        <v>259</v>
      </c>
      <c r="AD262" s="80">
        <f>[1]节奏总纲!AD262</f>
        <v>80.217698846451768</v>
      </c>
      <c r="AE262" s="80">
        <f>[1]节奏总纲!AE262</f>
        <v>82.318072712565524</v>
      </c>
      <c r="AF262" s="80">
        <f>[1]节奏总纲!AF262</f>
        <v>85.277468611782027</v>
      </c>
      <c r="AG262" s="80">
        <f>[1]节奏总纲!AG262</f>
        <v>90.23202518434951</v>
      </c>
      <c r="AH262" s="80">
        <f>[1]节奏总纲!AH262</f>
        <v>99.105170833973162</v>
      </c>
      <c r="AZ262" s="80">
        <f>[1]节奏总纲!AZ262</f>
        <v>259</v>
      </c>
      <c r="BA262" s="80">
        <f>[1]节奏总纲!BA262</f>
        <v>44.429887408998944</v>
      </c>
      <c r="BB262" s="80">
        <f>[1]节奏总纲!BB262</f>
        <v>45.952930913583835</v>
      </c>
      <c r="BC262" s="80">
        <f>[1]节奏总纲!BC262</f>
        <v>47.896314724088612</v>
      </c>
      <c r="BD262" s="80">
        <f>[1]节奏总纲!BD262</f>
        <v>50.634432690931064</v>
      </c>
      <c r="BE262" s="80">
        <f>[1]节奏总纲!BE262</f>
        <v>55.343483211189074</v>
      </c>
    </row>
    <row r="263" spans="29:57" x14ac:dyDescent="0.15">
      <c r="AC263" s="80">
        <f>[1]节奏总纲!AC263</f>
        <v>260</v>
      </c>
      <c r="AD263" s="80">
        <f>[1]节奏总纲!AD263</f>
        <v>80.272123558064706</v>
      </c>
      <c r="AE263" s="80">
        <f>[1]节奏总纲!AE263</f>
        <v>82.372454189507465</v>
      </c>
      <c r="AF263" s="80">
        <f>[1]节奏总纲!AF263</f>
        <v>85.332072272568837</v>
      </c>
      <c r="AG263" s="80">
        <f>[1]节奏总纲!AG263</f>
        <v>90.288435080379244</v>
      </c>
      <c r="AH263" s="80">
        <f>[1]节奏总纲!AH263</f>
        <v>99.164180934608012</v>
      </c>
      <c r="AZ263" s="80">
        <f>[1]节奏总纲!AZ263</f>
        <v>260</v>
      </c>
      <c r="BA263" s="80">
        <f>[1]节奏总纲!BA263</f>
        <v>44.455742855302844</v>
      </c>
      <c r="BB263" s="80">
        <f>[1]节奏总纲!BB263</f>
        <v>45.98082701761146</v>
      </c>
      <c r="BC263" s="80">
        <f>[1]节奏总纲!BC263</f>
        <v>47.92403144185247</v>
      </c>
      <c r="BD263" s="80">
        <f>[1]节奏总纲!BD263</f>
        <v>50.661190712480241</v>
      </c>
      <c r="BE263" s="80">
        <f>[1]节奏总纲!BE263</f>
        <v>55.369193032385866</v>
      </c>
    </row>
    <row r="264" spans="29:57" x14ac:dyDescent="0.15">
      <c r="AC264" s="80">
        <f>[1]节奏总纲!AC264</f>
        <v>261</v>
      </c>
      <c r="AD264" s="80">
        <f>[1]节奏总纲!AD264</f>
        <v>80.326548269677644</v>
      </c>
      <c r="AE264" s="80">
        <f>[1]节奏总纲!AE264</f>
        <v>82.426835666449392</v>
      </c>
      <c r="AF264" s="80">
        <f>[1]节奏总纲!AF264</f>
        <v>85.386675933355633</v>
      </c>
      <c r="AG264" s="80">
        <f>[1]节奏总纲!AG264</f>
        <v>90.344844976408993</v>
      </c>
      <c r="AH264" s="80">
        <f>[1]节奏总纲!AH264</f>
        <v>99.223191035242863</v>
      </c>
      <c r="AZ264" s="80">
        <f>[1]节奏总纲!AZ264</f>
        <v>261</v>
      </c>
      <c r="BA264" s="80">
        <f>[1]节奏总纲!BA264</f>
        <v>44.481598301606752</v>
      </c>
      <c r="BB264" s="80">
        <f>[1]节奏总纲!BB264</f>
        <v>46.007529841290832</v>
      </c>
      <c r="BC264" s="80">
        <f>[1]节奏总纲!BC264</f>
        <v>47.951748159616329</v>
      </c>
      <c r="BD264" s="80">
        <f>[1]节奏总纲!BD264</f>
        <v>50.687948734029419</v>
      </c>
      <c r="BE264" s="80">
        <f>[1]节奏总纲!BE264</f>
        <v>55.39490285358265</v>
      </c>
    </row>
    <row r="265" spans="29:57" x14ac:dyDescent="0.15">
      <c r="AC265" s="80">
        <f>[1]节奏总纲!AC265</f>
        <v>262</v>
      </c>
      <c r="AD265" s="80">
        <f>[1]节奏总纲!AD265</f>
        <v>80.380972981290597</v>
      </c>
      <c r="AE265" s="80">
        <f>[1]节奏总纲!AE265</f>
        <v>82.481217143391333</v>
      </c>
      <c r="AF265" s="80">
        <f>[1]节奏总纲!AF265</f>
        <v>85.441279594142429</v>
      </c>
      <c r="AG265" s="80">
        <f>[1]节奏总纲!AG265</f>
        <v>90.401254872438727</v>
      </c>
      <c r="AH265" s="80">
        <f>[1]节奏总纲!AH265</f>
        <v>99.282201135877699</v>
      </c>
      <c r="AZ265" s="80">
        <f>[1]节奏总纲!AZ265</f>
        <v>262</v>
      </c>
      <c r="BA265" s="80">
        <f>[1]节奏总纲!BA265</f>
        <v>44.507453747910652</v>
      </c>
      <c r="BB265" s="80">
        <f>[1]节奏总纲!BB265</f>
        <v>46.031609894814238</v>
      </c>
      <c r="BC265" s="80">
        <f>[1]节奏总纲!BC265</f>
        <v>47.979464877380188</v>
      </c>
      <c r="BD265" s="80">
        <f>[1]节奏总纲!BD265</f>
        <v>50.714706755578604</v>
      </c>
      <c r="BE265" s="80">
        <f>[1]节奏总纲!BE265</f>
        <v>55.420612674779434</v>
      </c>
    </row>
    <row r="266" spans="29:57" x14ac:dyDescent="0.15">
      <c r="AC266" s="80">
        <f>[1]节奏总纲!AC266</f>
        <v>263</v>
      </c>
      <c r="AD266" s="80">
        <f>[1]节奏总纲!AD266</f>
        <v>80.435397692903535</v>
      </c>
      <c r="AE266" s="80">
        <f>[1]节奏总纲!AE266</f>
        <v>82.535598620333275</v>
      </c>
      <c r="AF266" s="80">
        <f>[1]节奏总纲!AF266</f>
        <v>85.495883254929225</v>
      </c>
      <c r="AG266" s="80">
        <f>[1]节奏总纲!AG266</f>
        <v>90.457664768468462</v>
      </c>
      <c r="AH266" s="80">
        <f>[1]节奏总纲!AH266</f>
        <v>99.341211236512549</v>
      </c>
      <c r="AZ266" s="80">
        <f>[1]节奏总纲!AZ266</f>
        <v>263</v>
      </c>
      <c r="BA266" s="80">
        <f>[1]节奏总纲!BA266</f>
        <v>44.533309194214553</v>
      </c>
      <c r="BB266" s="80">
        <f>[1]节奏总纲!BB266</f>
        <v>46.055689948337651</v>
      </c>
      <c r="BC266" s="80">
        <f>[1]节奏总纲!BC266</f>
        <v>48.006200084618079</v>
      </c>
      <c r="BD266" s="80">
        <f>[1]节奏总纲!BD266</f>
        <v>50.741464777127781</v>
      </c>
      <c r="BE266" s="80">
        <f>[1]节奏总纲!BE266</f>
        <v>55.446322495976226</v>
      </c>
    </row>
    <row r="267" spans="29:57" x14ac:dyDescent="0.15">
      <c r="AC267" s="80">
        <f>[1]节奏总纲!AC267</f>
        <v>264</v>
      </c>
      <c r="AD267" s="80">
        <f>[1]节奏总纲!AD267</f>
        <v>80.489822404516474</v>
      </c>
      <c r="AE267" s="80">
        <f>[1]节奏总纲!AE267</f>
        <v>82.589980097275202</v>
      </c>
      <c r="AF267" s="80">
        <f>[1]节奏总纲!AF267</f>
        <v>85.550486915716021</v>
      </c>
      <c r="AG267" s="80">
        <f>[1]节奏总纲!AG267</f>
        <v>90.514074664498196</v>
      </c>
      <c r="AH267" s="80">
        <f>[1]节奏总纲!AH267</f>
        <v>99.4002213371474</v>
      </c>
      <c r="AZ267" s="80">
        <f>[1]节奏总纲!AZ267</f>
        <v>264</v>
      </c>
      <c r="BA267" s="80">
        <f>[1]节奏总纲!BA267</f>
        <v>44.55916464051846</v>
      </c>
      <c r="BB267" s="80">
        <f>[1]节奏总纲!BB267</f>
        <v>46.079770001861057</v>
      </c>
      <c r="BC267" s="80">
        <f>[1]节奏总纲!BC267</f>
        <v>48.030128751164241</v>
      </c>
      <c r="BD267" s="80">
        <f>[1]节奏总纲!BD267</f>
        <v>50.768222798676959</v>
      </c>
      <c r="BE267" s="80">
        <f>[1]节奏总纲!BE267</f>
        <v>55.47203231717301</v>
      </c>
    </row>
    <row r="268" spans="29:57" x14ac:dyDescent="0.15">
      <c r="AC268" s="80">
        <f>[1]节奏总纲!AC268</f>
        <v>265</v>
      </c>
      <c r="AD268" s="80">
        <f>[1]节奏总纲!AD268</f>
        <v>80.544247116129412</v>
      </c>
      <c r="AE268" s="80">
        <f>[1]节奏总纲!AE268</f>
        <v>82.644361574217143</v>
      </c>
      <c r="AF268" s="80">
        <f>[1]节奏总纲!AF268</f>
        <v>85.605090576502832</v>
      </c>
      <c r="AG268" s="80">
        <f>[1]节奏总纲!AG268</f>
        <v>90.57048456052793</v>
      </c>
      <c r="AH268" s="80">
        <f>[1]节奏总纲!AH268</f>
        <v>99.45923143778225</v>
      </c>
      <c r="AZ268" s="80">
        <f>[1]节奏总纲!AZ268</f>
        <v>265</v>
      </c>
      <c r="BA268" s="80">
        <f>[1]节奏总纲!BA268</f>
        <v>44.585020086822361</v>
      </c>
      <c r="BB268" s="80">
        <f>[1]节奏总纲!BB268</f>
        <v>46.10385005538447</v>
      </c>
      <c r="BC268" s="80">
        <f>[1]节奏总纲!BC268</f>
        <v>48.054057417710396</v>
      </c>
      <c r="BD268" s="80">
        <f>[1]节奏总纲!BD268</f>
        <v>50.794980820226144</v>
      </c>
      <c r="BE268" s="80">
        <f>[1]节奏总纲!BE268</f>
        <v>55.497742138369794</v>
      </c>
    </row>
    <row r="269" spans="29:57" x14ac:dyDescent="0.15">
      <c r="AC269" s="80">
        <f>[1]节奏总纲!AC269</f>
        <v>266</v>
      </c>
      <c r="AD269" s="80">
        <f>[1]节奏总纲!AD269</f>
        <v>80.598671827742351</v>
      </c>
      <c r="AE269" s="80">
        <f>[1]节奏总纲!AE269</f>
        <v>82.698743051159084</v>
      </c>
      <c r="AF269" s="80">
        <f>[1]节奏总纲!AF269</f>
        <v>85.659694237289628</v>
      </c>
      <c r="AG269" s="80">
        <f>[1]节奏总纲!AG269</f>
        <v>90.626894456557665</v>
      </c>
      <c r="AH269" s="80">
        <f>[1]节奏总纲!AH269</f>
        <v>99.518241538417101</v>
      </c>
      <c r="AZ269" s="80">
        <f>[1]节奏总纲!AZ269</f>
        <v>266</v>
      </c>
      <c r="BA269" s="80">
        <f>[1]节奏总纲!BA269</f>
        <v>44.610875533126261</v>
      </c>
      <c r="BB269" s="80">
        <f>[1]节奏总纲!BB269</f>
        <v>46.127930108907876</v>
      </c>
      <c r="BC269" s="80">
        <f>[1]节奏总纲!BC269</f>
        <v>48.077986084256551</v>
      </c>
      <c r="BD269" s="80">
        <f>[1]节奏总纲!BD269</f>
        <v>50.821738841775321</v>
      </c>
      <c r="BE269" s="80">
        <f>[1]节奏总纲!BE269</f>
        <v>55.523451959566586</v>
      </c>
    </row>
    <row r="270" spans="29:57" x14ac:dyDescent="0.15">
      <c r="AC270" s="80">
        <f>[1]节奏总纲!AC270</f>
        <v>267</v>
      </c>
      <c r="AD270" s="80">
        <f>[1]节奏总纲!AD270</f>
        <v>80.653096539355303</v>
      </c>
      <c r="AE270" s="80">
        <f>[1]节奏总纲!AE270</f>
        <v>82.753124528101011</v>
      </c>
      <c r="AF270" s="80">
        <f>[1]节奏总纲!AF270</f>
        <v>85.714297898076424</v>
      </c>
      <c r="AG270" s="80">
        <f>[1]节奏总纲!AG270</f>
        <v>90.683304352587413</v>
      </c>
      <c r="AH270" s="80">
        <f>[1]节奏总纲!AH270</f>
        <v>99.577251639051951</v>
      </c>
      <c r="AZ270" s="80">
        <f>[1]节奏总纲!AZ270</f>
        <v>267</v>
      </c>
      <c r="BA270" s="80">
        <f>[1]节奏总纲!BA270</f>
        <v>44.636730979430169</v>
      </c>
      <c r="BB270" s="80">
        <f>[1]节奏总纲!BB270</f>
        <v>46.152010162431289</v>
      </c>
      <c r="BC270" s="80">
        <f>[1]节奏总纲!BC270</f>
        <v>48.101914750802706</v>
      </c>
      <c r="BD270" s="80">
        <f>[1]节奏总纲!BD270</f>
        <v>50.848496863324499</v>
      </c>
      <c r="BE270" s="80">
        <f>[1]节奏总纲!BE270</f>
        <v>55.54916178076337</v>
      </c>
    </row>
    <row r="271" spans="29:57" x14ac:dyDescent="0.15">
      <c r="AC271" s="80">
        <f>[1]节奏总纲!AC271</f>
        <v>268</v>
      </c>
      <c r="AD271" s="80">
        <f>[1]节奏总纲!AD271</f>
        <v>80.707521250968242</v>
      </c>
      <c r="AE271" s="80">
        <f>[1]节奏总纲!AE271</f>
        <v>82.807506005042953</v>
      </c>
      <c r="AF271" s="80">
        <f>[1]节奏总纲!AF271</f>
        <v>85.76890155886322</v>
      </c>
      <c r="AG271" s="80">
        <f>[1]节奏总纲!AG271</f>
        <v>90.739714248617148</v>
      </c>
      <c r="AH271" s="80">
        <f>[1]节奏总纲!AH271</f>
        <v>99.636261739686788</v>
      </c>
      <c r="AZ271" s="80">
        <f>[1]节奏总纲!AZ271</f>
        <v>268</v>
      </c>
      <c r="BA271" s="80">
        <f>[1]节奏总纲!BA271</f>
        <v>44.662586425734069</v>
      </c>
      <c r="BB271" s="80">
        <f>[1]节奏总纲!BB271</f>
        <v>46.176090215954694</v>
      </c>
      <c r="BC271" s="80">
        <f>[1]节奏总纲!BC271</f>
        <v>48.125843417348868</v>
      </c>
      <c r="BD271" s="80">
        <f>[1]节奏总纲!BD271</f>
        <v>50.875254884873684</v>
      </c>
      <c r="BE271" s="80">
        <f>[1]节奏总纲!BE271</f>
        <v>55.574871601960162</v>
      </c>
    </row>
    <row r="272" spans="29:57" x14ac:dyDescent="0.15">
      <c r="AC272" s="80">
        <f>[1]节奏总纲!AC272</f>
        <v>269</v>
      </c>
      <c r="AD272" s="80">
        <f>[1]节奏总纲!AD272</f>
        <v>80.76194596258118</v>
      </c>
      <c r="AE272" s="80">
        <f>[1]节奏总纲!AE272</f>
        <v>82.861887481984894</v>
      </c>
      <c r="AF272" s="80">
        <f>[1]节奏总纲!AF272</f>
        <v>85.823505219650016</v>
      </c>
      <c r="AG272" s="80">
        <f>[1]节奏总纲!AG272</f>
        <v>90.796124144646882</v>
      </c>
      <c r="AH272" s="80">
        <f>[1]节奏总纲!AH272</f>
        <v>99.695271840321638</v>
      </c>
      <c r="AZ272" s="80">
        <f>[1]节奏总纲!AZ272</f>
        <v>269</v>
      </c>
      <c r="BA272" s="80">
        <f>[1]节奏总纲!BA272</f>
        <v>44.68844187203797</v>
      </c>
      <c r="BB272" s="80">
        <f>[1]节奏总纲!BB272</f>
        <v>46.200170269478107</v>
      </c>
      <c r="BC272" s="80">
        <f>[1]节奏总纲!BC272</f>
        <v>48.149772083895023</v>
      </c>
      <c r="BD272" s="80">
        <f>[1]节奏总纲!BD272</f>
        <v>50.902012906422861</v>
      </c>
      <c r="BE272" s="80">
        <f>[1]节奏总纲!BE272</f>
        <v>55.600581423156946</v>
      </c>
    </row>
    <row r="273" spans="29:57" x14ac:dyDescent="0.15">
      <c r="AC273" s="80">
        <f>[1]节奏总纲!AC273</f>
        <v>270</v>
      </c>
      <c r="AD273" s="80">
        <f>[1]节奏总纲!AD273</f>
        <v>80.816370674194118</v>
      </c>
      <c r="AE273" s="80">
        <f>[1]节奏总纲!AE273</f>
        <v>82.916268958926821</v>
      </c>
      <c r="AF273" s="80">
        <f>[1]节奏总纲!AF273</f>
        <v>85.878108880436827</v>
      </c>
      <c r="AG273" s="80">
        <f>[1]节奏总纲!AG273</f>
        <v>90.852534040676616</v>
      </c>
      <c r="AH273" s="80">
        <f>[1]节奏总纲!AH273</f>
        <v>99.754281940956488</v>
      </c>
      <c r="AZ273" s="80">
        <f>[1]节奏总纲!AZ273</f>
        <v>270</v>
      </c>
      <c r="BA273" s="80">
        <f>[1]节奏总纲!BA273</f>
        <v>44.714297318341877</v>
      </c>
      <c r="BB273" s="80">
        <f>[1]节奏总纲!BB273</f>
        <v>46.224250323001513</v>
      </c>
      <c r="BC273" s="80">
        <f>[1]节奏总纲!BC273</f>
        <v>48.173700750441178</v>
      </c>
      <c r="BD273" s="80">
        <f>[1]节奏总纲!BD273</f>
        <v>50.928770927972039</v>
      </c>
      <c r="BE273" s="80">
        <f>[1]节奏总纲!BE273</f>
        <v>55.62629124435373</v>
      </c>
    </row>
    <row r="274" spans="29:57" x14ac:dyDescent="0.15">
      <c r="AC274" s="80">
        <f>[1]节奏总纲!AC274</f>
        <v>271</v>
      </c>
      <c r="AD274" s="80">
        <f>[1]节奏总纲!AD274</f>
        <v>80.870795385807057</v>
      </c>
      <c r="AE274" s="80">
        <f>[1]节奏总纲!AE274</f>
        <v>82.970650435868762</v>
      </c>
      <c r="AF274" s="80">
        <f>[1]节奏总纲!AF274</f>
        <v>85.932712541223623</v>
      </c>
      <c r="AG274" s="80">
        <f>[1]节奏总纲!AG274</f>
        <v>90.908943936706351</v>
      </c>
      <c r="AH274" s="80">
        <f>[1]节奏总纲!AH274</f>
        <v>99.813292041591339</v>
      </c>
      <c r="AZ274" s="80">
        <f>[1]节奏总纲!AZ274</f>
        <v>271</v>
      </c>
      <c r="BA274" s="80">
        <f>[1]节奏总纲!BA274</f>
        <v>44.740152764645778</v>
      </c>
      <c r="BB274" s="80">
        <f>[1]节奏总纲!BB274</f>
        <v>46.248330376524919</v>
      </c>
      <c r="BC274" s="80">
        <f>[1]节奏总纲!BC274</f>
        <v>48.19762941698734</v>
      </c>
      <c r="BD274" s="80">
        <f>[1]节奏总纲!BD274</f>
        <v>50.955528949521224</v>
      </c>
      <c r="BE274" s="80">
        <f>[1]节奏总纲!BE274</f>
        <v>55.652001065550522</v>
      </c>
    </row>
    <row r="275" spans="29:57" x14ac:dyDescent="0.15">
      <c r="AC275" s="80">
        <f>[1]节奏总纲!AC275</f>
        <v>272</v>
      </c>
      <c r="AD275" s="80">
        <f>[1]节奏总纲!AD275</f>
        <v>80.925220097420009</v>
      </c>
      <c r="AE275" s="80">
        <f>[1]节奏总纲!AE275</f>
        <v>83.023342162088809</v>
      </c>
      <c r="AF275" s="80">
        <f>[1]节奏总纲!AF275</f>
        <v>85.987316202010419</v>
      </c>
      <c r="AG275" s="80">
        <f>[1]节奏总纲!AG275</f>
        <v>90.965353832736099</v>
      </c>
      <c r="AH275" s="80">
        <f>[1]节奏总纲!AH275</f>
        <v>99.872302142226189</v>
      </c>
      <c r="AZ275" s="80">
        <f>[1]节奏总纲!AZ275</f>
        <v>272</v>
      </c>
      <c r="BA275" s="80">
        <f>[1]节奏总纲!BA275</f>
        <v>44.766008210949678</v>
      </c>
      <c r="BB275" s="80">
        <f>[1]节奏总纲!BB275</f>
        <v>46.272410430048332</v>
      </c>
      <c r="BC275" s="80">
        <f>[1]节奏总纲!BC275</f>
        <v>48.221558083533495</v>
      </c>
      <c r="BD275" s="80">
        <f>[1]节奏总纲!BD275</f>
        <v>50.982286971070401</v>
      </c>
      <c r="BE275" s="80">
        <f>[1]节奏总纲!BE275</f>
        <v>55.677710886747306</v>
      </c>
    </row>
    <row r="276" spans="29:57" x14ac:dyDescent="0.15">
      <c r="AC276" s="80">
        <f>[1]节奏总纲!AC276</f>
        <v>273</v>
      </c>
      <c r="AD276" s="80">
        <f>[1]节奏总纲!AD276</f>
        <v>80.979644809032948</v>
      </c>
      <c r="AE276" s="80">
        <f>[1]节奏总纲!AE276</f>
        <v>83.07405267945947</v>
      </c>
      <c r="AF276" s="80">
        <f>[1]节奏总纲!AF276</f>
        <v>86.038061368689995</v>
      </c>
      <c r="AG276" s="80">
        <f>[1]节奏总纲!AG276</f>
        <v>91.020352770869948</v>
      </c>
      <c r="AH276" s="80">
        <f>[1]节奏总纲!AH276</f>
        <v>99.93131224286104</v>
      </c>
      <c r="AZ276" s="80">
        <f>[1]节奏总纲!AZ276</f>
        <v>273</v>
      </c>
      <c r="BA276" s="80">
        <f>[1]节奏总纲!BA276</f>
        <v>44.791863657253586</v>
      </c>
      <c r="BB276" s="80">
        <f>[1]节奏总纲!BB276</f>
        <v>46.296490483571738</v>
      </c>
      <c r="BC276" s="80">
        <f>[1]节奏总纲!BC276</f>
        <v>48.24548675007965</v>
      </c>
      <c r="BD276" s="80">
        <f>[1]节奏总纲!BD276</f>
        <v>51.007810424246486</v>
      </c>
      <c r="BE276" s="80">
        <f>[1]节奏总纲!BE276</f>
        <v>55.703420707944098</v>
      </c>
    </row>
    <row r="277" spans="29:57" x14ac:dyDescent="0.15">
      <c r="AC277" s="80">
        <f>[1]节奏总纲!AC277</f>
        <v>274</v>
      </c>
      <c r="AD277" s="80">
        <f>[1]节奏总纲!AD277</f>
        <v>81.031787986768464</v>
      </c>
      <c r="AE277" s="80">
        <f>[1]节奏总纲!AE277</f>
        <v>83.124763196830131</v>
      </c>
      <c r="AF277" s="80">
        <f>[1]节奏总纲!AF277</f>
        <v>86.087639061133402</v>
      </c>
      <c r="AG277" s="80">
        <f>[1]节奏总纲!AG277</f>
        <v>91.073105573528181</v>
      </c>
      <c r="AH277" s="80">
        <f>[1]节奏总纲!AH277</f>
        <v>99.990322343495876</v>
      </c>
      <c r="AZ277" s="80">
        <f>[1]节奏总纲!AZ277</f>
        <v>274</v>
      </c>
      <c r="BA277" s="80">
        <f>[1]节奏总纲!BA277</f>
        <v>44.817719103557486</v>
      </c>
      <c r="BB277" s="80">
        <f>[1]节奏总纲!BB277</f>
        <v>46.320570537095151</v>
      </c>
      <c r="BC277" s="80">
        <f>[1]节奏总纲!BC277</f>
        <v>48.269415416625804</v>
      </c>
      <c r="BD277" s="80">
        <f>[1]节奏总纲!BD277</f>
        <v>51.030916192165336</v>
      </c>
      <c r="BE277" s="80">
        <f>[1]节奏总纲!BE277</f>
        <v>55.729130529140882</v>
      </c>
    </row>
    <row r="278" spans="29:57" x14ac:dyDescent="0.15">
      <c r="AC278" s="80">
        <f>[1]节奏总纲!AC278</f>
        <v>275</v>
      </c>
      <c r="AD278" s="80">
        <f>[1]节奏总纲!AD278</f>
        <v>81.082568038258216</v>
      </c>
      <c r="AE278" s="80">
        <f>[1]节奏总纲!AE278</f>
        <v>83.175473714200777</v>
      </c>
      <c r="AF278" s="80">
        <f>[1]节奏总纲!AF278</f>
        <v>86.137216753576809</v>
      </c>
      <c r="AG278" s="80">
        <f>[1]节奏总纲!AG278</f>
        <v>91.125858376186414</v>
      </c>
      <c r="AH278" s="80">
        <f>[1]节奏总纲!AH278</f>
        <v>100.04494517613057</v>
      </c>
      <c r="AZ278" s="80">
        <f>[1]节奏总纲!AZ278</f>
        <v>275</v>
      </c>
      <c r="BA278" s="80">
        <f>[1]节奏总纲!BA278</f>
        <v>44.843574549861387</v>
      </c>
      <c r="BB278" s="80">
        <f>[1]节奏总纲!BB278</f>
        <v>46.344650590618556</v>
      </c>
      <c r="BC278" s="80">
        <f>[1]节奏总纲!BC278</f>
        <v>48.293344083171966</v>
      </c>
      <c r="BD278" s="80">
        <f>[1]节奏总纲!BD278</f>
        <v>51.054021960084178</v>
      </c>
      <c r="BE278" s="80">
        <f>[1]节奏总纲!BE278</f>
        <v>55.754840350337666</v>
      </c>
    </row>
    <row r="279" spans="29:57" x14ac:dyDescent="0.15">
      <c r="AC279" s="80">
        <f>[1]节奏总纲!AC279</f>
        <v>276</v>
      </c>
      <c r="AD279" s="80">
        <f>[1]节奏总纲!AD279</f>
        <v>81.133348089747955</v>
      </c>
      <c r="AE279" s="80">
        <f>[1]节奏总纲!AE279</f>
        <v>83.226184231571438</v>
      </c>
      <c r="AF279" s="80">
        <f>[1]节奏总纲!AF279</f>
        <v>86.186794446020215</v>
      </c>
      <c r="AG279" s="80">
        <f>[1]节奏总纲!AG279</f>
        <v>91.178611178844633</v>
      </c>
      <c r="AH279" s="80">
        <f>[1]节奏总纲!AH279</f>
        <v>100.09870734853557</v>
      </c>
      <c r="AZ279" s="80">
        <f>[1]节奏总纲!AZ279</f>
        <v>276</v>
      </c>
      <c r="BA279" s="80">
        <f>[1]节奏总纲!BA279</f>
        <v>44.869429996165294</v>
      </c>
      <c r="BB279" s="80">
        <f>[1]节奏总纲!BB279</f>
        <v>46.368730644141969</v>
      </c>
      <c r="BC279" s="80">
        <f>[1]节奏总纲!BC279</f>
        <v>48.317272749718121</v>
      </c>
      <c r="BD279" s="80">
        <f>[1]节奏总纲!BD279</f>
        <v>51.077127728003028</v>
      </c>
      <c r="BE279" s="80">
        <f>[1]节奏总纲!BE279</f>
        <v>55.780550171534458</v>
      </c>
    </row>
    <row r="280" spans="29:57" x14ac:dyDescent="0.15">
      <c r="AC280" s="80">
        <f>[1]节奏总纲!AC280</f>
        <v>277</v>
      </c>
      <c r="AD280" s="80">
        <f>[1]节奏总纲!AD280</f>
        <v>81.184128141237707</v>
      </c>
      <c r="AE280" s="80">
        <f>[1]节奏总纲!AE280</f>
        <v>83.276894748942098</v>
      </c>
      <c r="AF280" s="80">
        <f>[1]节奏总纲!AF280</f>
        <v>86.236372138463622</v>
      </c>
      <c r="AG280" s="80">
        <f>[1]节奏总纲!AG280</f>
        <v>91.231363981502867</v>
      </c>
      <c r="AH280" s="80">
        <f>[1]节奏总纲!AH280</f>
        <v>100.15246952094056</v>
      </c>
      <c r="AZ280" s="80">
        <f>[1]节奏总纲!AZ280</f>
        <v>277</v>
      </c>
      <c r="BA280" s="80">
        <f>[1]节奏总纲!BA280</f>
        <v>44.895285442469195</v>
      </c>
      <c r="BB280" s="80">
        <f>[1]节奏总纲!BB280</f>
        <v>46.392810697665375</v>
      </c>
      <c r="BC280" s="80">
        <f>[1]节奏总纲!BC280</f>
        <v>48.341201416264276</v>
      </c>
      <c r="BD280" s="80">
        <f>[1]节奏总纲!BD280</f>
        <v>51.10023349592187</v>
      </c>
      <c r="BE280" s="80">
        <f>[1]节奏总纲!BE280</f>
        <v>55.806259992731242</v>
      </c>
    </row>
    <row r="281" spans="29:57" x14ac:dyDescent="0.15">
      <c r="AC281" s="80">
        <f>[1]节奏总纲!AC281</f>
        <v>278</v>
      </c>
      <c r="AD281" s="80">
        <f>[1]节奏总纲!AD281</f>
        <v>81.23490819272746</v>
      </c>
      <c r="AE281" s="80">
        <f>[1]节奏总纲!AE281</f>
        <v>83.327605266312744</v>
      </c>
      <c r="AF281" s="80">
        <f>[1]节奏总纲!AF281</f>
        <v>86.285949830907029</v>
      </c>
      <c r="AG281" s="80">
        <f>[1]节奏总纲!AG281</f>
        <v>91.2841167841611</v>
      </c>
      <c r="AH281" s="80">
        <f>[1]节奏总纲!AH281</f>
        <v>100.20623169334554</v>
      </c>
      <c r="AZ281" s="80">
        <f>[1]节奏总纲!AZ281</f>
        <v>278</v>
      </c>
      <c r="BA281" s="80">
        <f>[1]节奏总纲!BA281</f>
        <v>44.921140888773095</v>
      </c>
      <c r="BB281" s="80">
        <f>[1]节奏总纲!BB281</f>
        <v>46.416890751188788</v>
      </c>
      <c r="BC281" s="80">
        <f>[1]节奏总纲!BC281</f>
        <v>48.365130082810438</v>
      </c>
      <c r="BD281" s="80">
        <f>[1]节奏总纲!BD281</f>
        <v>51.12333926384072</v>
      </c>
      <c r="BE281" s="80">
        <f>[1]节奏总纲!BE281</f>
        <v>55.831969813928033</v>
      </c>
    </row>
    <row r="282" spans="29:57" x14ac:dyDescent="0.15">
      <c r="AC282" s="80">
        <f>[1]节奏总纲!AC282</f>
        <v>279</v>
      </c>
      <c r="AD282" s="80">
        <f>[1]节奏总纲!AD282</f>
        <v>81.285688244217212</v>
      </c>
      <c r="AE282" s="80">
        <f>[1]节奏总纲!AE282</f>
        <v>83.378315783683405</v>
      </c>
      <c r="AF282" s="80">
        <f>[1]节奏总纲!AF282</f>
        <v>86.335527523350422</v>
      </c>
      <c r="AG282" s="80">
        <f>[1]节奏总纲!AG282</f>
        <v>91.336869586819319</v>
      </c>
      <c r="AH282" s="80">
        <f>[1]节奏总纲!AH282</f>
        <v>100.25999386575054</v>
      </c>
      <c r="AZ282" s="80">
        <f>[1]节奏总纲!AZ282</f>
        <v>279</v>
      </c>
      <c r="BA282" s="80">
        <f>[1]节奏总纲!BA282</f>
        <v>44.946996335076996</v>
      </c>
      <c r="BB282" s="80">
        <f>[1]节奏总纲!BB282</f>
        <v>46.440970804712194</v>
      </c>
      <c r="BC282" s="80">
        <f>[1]节奏总纲!BC282</f>
        <v>48.389058749356593</v>
      </c>
      <c r="BD282" s="80">
        <f>[1]节奏总纲!BD282</f>
        <v>51.146445031759569</v>
      </c>
      <c r="BE282" s="80">
        <f>[1]节奏总纲!BE282</f>
        <v>55.857679635124818</v>
      </c>
    </row>
    <row r="283" spans="29:57" x14ac:dyDescent="0.15">
      <c r="AC283" s="80">
        <f>[1]节奏总纲!AC283</f>
        <v>280</v>
      </c>
      <c r="AD283" s="80">
        <f>[1]节奏总纲!AD283</f>
        <v>81.336468295706965</v>
      </c>
      <c r="AE283" s="80">
        <f>[1]节奏总纲!AE283</f>
        <v>83.429026301054066</v>
      </c>
      <c r="AF283" s="80">
        <f>[1]节奏总纲!AF283</f>
        <v>86.385105215793828</v>
      </c>
      <c r="AG283" s="80">
        <f>[1]节奏总纲!AG283</f>
        <v>91.389622389477552</v>
      </c>
      <c r="AH283" s="80">
        <f>[1]节奏总纲!AH283</f>
        <v>100.31375603815553</v>
      </c>
      <c r="AZ283" s="80">
        <f>[1]节奏总纲!AZ283</f>
        <v>280</v>
      </c>
      <c r="BA283" s="80">
        <f>[1]节奏总纲!BA283</f>
        <v>44.972851781380903</v>
      </c>
      <c r="BB283" s="80">
        <f>[1]节奏总纲!BB283</f>
        <v>46.465050858235607</v>
      </c>
      <c r="BC283" s="80">
        <f>[1]节奏总纲!BC283</f>
        <v>48.412987415902748</v>
      </c>
      <c r="BD283" s="80">
        <f>[1]节奏总纲!BD283</f>
        <v>51.169550799678412</v>
      </c>
      <c r="BE283" s="80">
        <f>[1]节奏总纲!BE283</f>
        <v>55.883389456321602</v>
      </c>
    </row>
    <row r="284" spans="29:57" x14ac:dyDescent="0.15">
      <c r="AC284" s="80">
        <f>[1]节奏总纲!AC284</f>
        <v>281</v>
      </c>
      <c r="AD284" s="80">
        <f>[1]节奏总纲!AD284</f>
        <v>81.387248347196717</v>
      </c>
      <c r="AE284" s="80">
        <f>[1]节奏总纲!AE284</f>
        <v>83.479736818424712</v>
      </c>
      <c r="AF284" s="80">
        <f>[1]节奏总纲!AF284</f>
        <v>86.434682908237235</v>
      </c>
      <c r="AG284" s="80">
        <f>[1]节奏总纲!AG284</f>
        <v>91.442375192135771</v>
      </c>
      <c r="AH284" s="80">
        <f>[1]节奏总纲!AH284</f>
        <v>100.36751821056053</v>
      </c>
      <c r="AZ284" s="80">
        <f>[1]节奏总纲!AZ284</f>
        <v>281</v>
      </c>
      <c r="BA284" s="80">
        <f>[1]节奏总纲!BA284</f>
        <v>44.998707227684804</v>
      </c>
      <c r="BB284" s="80">
        <f>[1]节奏总纲!BB284</f>
        <v>46.489130911759013</v>
      </c>
      <c r="BC284" s="80">
        <f>[1]节奏总纲!BC284</f>
        <v>48.43691608244891</v>
      </c>
      <c r="BD284" s="80">
        <f>[1]节奏总纲!BD284</f>
        <v>51.192656567597261</v>
      </c>
      <c r="BE284" s="80">
        <f>[1]节奏总纲!BE284</f>
        <v>55.909099277518393</v>
      </c>
    </row>
    <row r="285" spans="29:57" x14ac:dyDescent="0.15">
      <c r="AC285" s="80">
        <f>[1]节奏总纲!AC285</f>
        <v>282</v>
      </c>
      <c r="AD285" s="80">
        <f>[1]节奏总纲!AD285</f>
        <v>81.43802839868647</v>
      </c>
      <c r="AE285" s="80">
        <f>[1]节奏总纲!AE285</f>
        <v>83.530447335795373</v>
      </c>
      <c r="AF285" s="80">
        <f>[1]节奏总纲!AF285</f>
        <v>86.484260600680642</v>
      </c>
      <c r="AG285" s="80">
        <f>[1]节奏总纲!AG285</f>
        <v>91.495127994794004</v>
      </c>
      <c r="AH285" s="80">
        <f>[1]节奏总纲!AH285</f>
        <v>100.42128038296552</v>
      </c>
      <c r="AZ285" s="80">
        <f>[1]节奏总纲!AZ285</f>
        <v>282</v>
      </c>
      <c r="BA285" s="80">
        <f>[1]节奏总纲!BA285</f>
        <v>45.021201039060998</v>
      </c>
      <c r="BB285" s="80">
        <f>[1]节奏总纲!BB285</f>
        <v>46.513210965282425</v>
      </c>
      <c r="BC285" s="80">
        <f>[1]节奏总纲!BC285</f>
        <v>48.460844748995065</v>
      </c>
      <c r="BD285" s="80">
        <f>[1]节奏总纲!BD285</f>
        <v>51.215762335516104</v>
      </c>
      <c r="BE285" s="80">
        <f>[1]节奏总纲!BE285</f>
        <v>55.934809098715178</v>
      </c>
    </row>
    <row r="286" spans="29:57" x14ac:dyDescent="0.15">
      <c r="AC286" s="80">
        <f>[1]节奏总纲!AC286</f>
        <v>283</v>
      </c>
      <c r="AD286" s="80">
        <f>[1]节奏总纲!AD286</f>
        <v>81.488808450176222</v>
      </c>
      <c r="AE286" s="80">
        <f>[1]节奏总纲!AE286</f>
        <v>83.581157853166033</v>
      </c>
      <c r="AF286" s="80">
        <f>[1]节奏总纲!AF286</f>
        <v>86.533838293124049</v>
      </c>
      <c r="AG286" s="80">
        <f>[1]节奏总纲!AG286</f>
        <v>91.547880797452237</v>
      </c>
      <c r="AH286" s="80">
        <f>[1]节奏总纲!AH286</f>
        <v>100.47504255537051</v>
      </c>
      <c r="AZ286" s="80">
        <f>[1]节奏总纲!AZ286</f>
        <v>283</v>
      </c>
      <c r="BA286" s="80">
        <f>[1]节奏总纲!BA286</f>
        <v>45.043517922283101</v>
      </c>
      <c r="BB286" s="80">
        <f>[1]节奏总纲!BB286</f>
        <v>46.537291018805831</v>
      </c>
      <c r="BC286" s="80">
        <f>[1]节奏总纲!BC286</f>
        <v>48.48477341554122</v>
      </c>
      <c r="BD286" s="80">
        <f>[1]节奏总纲!BD286</f>
        <v>51.238868103434953</v>
      </c>
      <c r="BE286" s="80">
        <f>[1]节奏总纲!BE286</f>
        <v>55.960518919911962</v>
      </c>
    </row>
    <row r="287" spans="29:57" x14ac:dyDescent="0.15">
      <c r="AC287" s="80">
        <f>[1]节奏总纲!AC287</f>
        <v>284</v>
      </c>
      <c r="AD287" s="80">
        <f>[1]节奏总纲!AD287</f>
        <v>81.539588501665975</v>
      </c>
      <c r="AE287" s="80">
        <f>[1]节奏总纲!AE287</f>
        <v>83.631868370536679</v>
      </c>
      <c r="AF287" s="80">
        <f>[1]节奏总纲!AF287</f>
        <v>86.583415985567456</v>
      </c>
      <c r="AG287" s="80">
        <f>[1]节奏总纲!AG287</f>
        <v>91.600633600110456</v>
      </c>
      <c r="AH287" s="80">
        <f>[1]节奏总纲!AH287</f>
        <v>100.52880472777551</v>
      </c>
      <c r="AZ287" s="80">
        <f>[1]节奏总纲!AZ287</f>
        <v>284</v>
      </c>
      <c r="BA287" s="80">
        <f>[1]节奏总纲!BA287</f>
        <v>45.065834805505204</v>
      </c>
      <c r="BB287" s="80">
        <f>[1]节奏总纲!BB287</f>
        <v>46.561371072329244</v>
      </c>
      <c r="BC287" s="80">
        <f>[1]节奏总纲!BC287</f>
        <v>48.508702082087382</v>
      </c>
      <c r="BD287" s="80">
        <f>[1]节奏总纲!BD287</f>
        <v>51.261973871353796</v>
      </c>
      <c r="BE287" s="80">
        <f>[1]节奏总纲!BE287</f>
        <v>55.986228741108754</v>
      </c>
    </row>
    <row r="288" spans="29:57" x14ac:dyDescent="0.15">
      <c r="AC288" s="80">
        <f>[1]节奏总纲!AC288</f>
        <v>285</v>
      </c>
      <c r="AD288" s="80">
        <f>[1]节奏总纲!AD288</f>
        <v>81.590368553155727</v>
      </c>
      <c r="AE288" s="80">
        <f>[1]节奏总纲!AE288</f>
        <v>83.68257888790734</v>
      </c>
      <c r="AF288" s="80">
        <f>[1]节奏总纲!AF288</f>
        <v>86.632993678010848</v>
      </c>
      <c r="AG288" s="80">
        <f>[1]节奏总纲!AG288</f>
        <v>91.653386402768689</v>
      </c>
      <c r="AH288" s="80">
        <f>[1]节奏总纲!AH288</f>
        <v>100.5825669001805</v>
      </c>
      <c r="AZ288" s="80">
        <f>[1]节奏总纲!AZ288</f>
        <v>285</v>
      </c>
      <c r="BA288" s="80">
        <f>[1]节奏总纲!BA288</f>
        <v>45.088151688727308</v>
      </c>
      <c r="BB288" s="80">
        <f>[1]节奏总纲!BB288</f>
        <v>46.58545112585265</v>
      </c>
      <c r="BC288" s="80">
        <f>[1]节奏总纲!BC288</f>
        <v>48.532630748633537</v>
      </c>
      <c r="BD288" s="80">
        <f>[1]节奏总纲!BD288</f>
        <v>51.285079639272645</v>
      </c>
      <c r="BE288" s="80">
        <f>[1]节奏总纲!BE288</f>
        <v>56.010312347085055</v>
      </c>
    </row>
    <row r="289" spans="29:57" x14ac:dyDescent="0.15">
      <c r="AC289" s="80">
        <f>[1]节奏总纲!AC289</f>
        <v>286</v>
      </c>
      <c r="AD289" s="80">
        <f>[1]节奏总纲!AD289</f>
        <v>81.64114860464548</v>
      </c>
      <c r="AE289" s="80">
        <f>[1]节奏总纲!AE289</f>
        <v>83.733289405278001</v>
      </c>
      <c r="AF289" s="80">
        <f>[1]节奏总纲!AF289</f>
        <v>86.682571370454255</v>
      </c>
      <c r="AG289" s="80">
        <f>[1]节奏总纲!AG289</f>
        <v>91.706139205426922</v>
      </c>
      <c r="AH289" s="80">
        <f>[1]节奏总纲!AH289</f>
        <v>100.6363290725855</v>
      </c>
      <c r="AZ289" s="80">
        <f>[1]节奏总纲!AZ289</f>
        <v>286</v>
      </c>
      <c r="BA289" s="80">
        <f>[1]节奏总纲!BA289</f>
        <v>45.110468571949411</v>
      </c>
      <c r="BB289" s="80">
        <f>[1]节奏总纲!BB289</f>
        <v>46.609531179376063</v>
      </c>
      <c r="BC289" s="80">
        <f>[1]节奏总纲!BC289</f>
        <v>48.556559415179692</v>
      </c>
      <c r="BD289" s="80">
        <f>[1]节奏总纲!BD289</f>
        <v>51.308185407191495</v>
      </c>
      <c r="BE289" s="80">
        <f>[1]节奏总纲!BE289</f>
        <v>56.032520096468168</v>
      </c>
    </row>
    <row r="290" spans="29:57" x14ac:dyDescent="0.15">
      <c r="AC290" s="80">
        <f>[1]节奏总纲!AC290</f>
        <v>287</v>
      </c>
      <c r="AD290" s="80">
        <f>[1]节奏总纲!AD290</f>
        <v>81.691928656135218</v>
      </c>
      <c r="AE290" s="80">
        <f>[1]节奏总纲!AE290</f>
        <v>83.783999922648647</v>
      </c>
      <c r="AF290" s="80">
        <f>[1]节奏总纲!AF290</f>
        <v>86.732149062897662</v>
      </c>
      <c r="AG290" s="80">
        <f>[1]节奏总纲!AG290</f>
        <v>91.758892008085141</v>
      </c>
      <c r="AH290" s="80">
        <f>[1]节奏总纲!AH290</f>
        <v>100.69009124499048</v>
      </c>
      <c r="AZ290" s="80">
        <f>[1]节奏总纲!AZ290</f>
        <v>287</v>
      </c>
      <c r="BA290" s="80">
        <f>[1]节奏总纲!BA290</f>
        <v>45.132785455171515</v>
      </c>
      <c r="BB290" s="80">
        <f>[1]节奏总纲!BB290</f>
        <v>46.633611232899469</v>
      </c>
      <c r="BC290" s="80">
        <f>[1]节奏总纲!BC290</f>
        <v>48.580488081725846</v>
      </c>
      <c r="BD290" s="80">
        <f>[1]节奏总纲!BD290</f>
        <v>51.331291175110337</v>
      </c>
      <c r="BE290" s="80">
        <f>[1]节奏总纲!BE290</f>
        <v>56.054727845851275</v>
      </c>
    </row>
    <row r="291" spans="29:57" x14ac:dyDescent="0.15">
      <c r="AC291" s="80">
        <f>[1]节奏总纲!AC291</f>
        <v>288</v>
      </c>
      <c r="AD291" s="80">
        <f>[1]节奏总纲!AD291</f>
        <v>81.742708707624971</v>
      </c>
      <c r="AE291" s="80">
        <f>[1]节奏总纲!AE291</f>
        <v>83.834710440019307</v>
      </c>
      <c r="AF291" s="80">
        <f>[1]节奏总纲!AF291</f>
        <v>86.781726755341069</v>
      </c>
      <c r="AG291" s="80">
        <f>[1]节奏总纲!AG291</f>
        <v>91.811644810743374</v>
      </c>
      <c r="AH291" s="80">
        <f>[1]节奏总纲!AH291</f>
        <v>100.74385341739547</v>
      </c>
      <c r="AZ291" s="80">
        <f>[1]节奏总纲!AZ291</f>
        <v>288</v>
      </c>
      <c r="BA291" s="80">
        <f>[1]节奏总纲!BA291</f>
        <v>45.155102338393618</v>
      </c>
      <c r="BB291" s="80">
        <f>[1]节奏总纲!BB291</f>
        <v>46.657691286422882</v>
      </c>
      <c r="BC291" s="80">
        <f>[1]节奏总纲!BC291</f>
        <v>48.604416748272008</v>
      </c>
      <c r="BD291" s="80">
        <f>[1]节奏总纲!BD291</f>
        <v>51.354396943029187</v>
      </c>
      <c r="BE291" s="80">
        <f>[1]节奏总纲!BE291</f>
        <v>56.076935595234382</v>
      </c>
    </row>
    <row r="292" spans="29:57" x14ac:dyDescent="0.15">
      <c r="AC292" s="80">
        <f>[1]节奏总纲!AC292</f>
        <v>289</v>
      </c>
      <c r="AD292" s="80">
        <f>[1]节奏总纲!AD292</f>
        <v>81.793488759114723</v>
      </c>
      <c r="AE292" s="80">
        <f>[1]节奏总纲!AE292</f>
        <v>83.885420957389968</v>
      </c>
      <c r="AF292" s="80">
        <f>[1]节奏总纲!AF292</f>
        <v>86.831304447784476</v>
      </c>
      <c r="AG292" s="80">
        <f>[1]节奏总纲!AG292</f>
        <v>91.864397613401607</v>
      </c>
      <c r="AH292" s="80">
        <f>[1]节奏总纲!AH292</f>
        <v>100.79761558980047</v>
      </c>
      <c r="AZ292" s="80">
        <f>[1]节奏总纲!AZ292</f>
        <v>289</v>
      </c>
      <c r="BA292" s="80">
        <f>[1]节奏总纲!BA292</f>
        <v>45.177419221615722</v>
      </c>
      <c r="BB292" s="80">
        <f>[1]节奏总纲!BB292</f>
        <v>46.681771339946287</v>
      </c>
      <c r="BC292" s="80">
        <f>[1]节奏总纲!BC292</f>
        <v>48.628345414818163</v>
      </c>
      <c r="BD292" s="80">
        <f>[1]节奏总纲!BD292</f>
        <v>51.377502710948029</v>
      </c>
      <c r="BE292" s="80">
        <f>[1]节奏总纲!BE292</f>
        <v>56.099143344617488</v>
      </c>
    </row>
    <row r="293" spans="29:57" x14ac:dyDescent="0.15">
      <c r="AC293" s="80">
        <f>[1]节奏总纲!AC293</f>
        <v>290</v>
      </c>
      <c r="AD293" s="80">
        <f>[1]节奏总纲!AD293</f>
        <v>81.844268810604476</v>
      </c>
      <c r="AE293" s="80">
        <f>[1]节奏总纲!AE293</f>
        <v>83.936131474760614</v>
      </c>
      <c r="AF293" s="80">
        <f>[1]节奏总纲!AF293</f>
        <v>86.880882140227882</v>
      </c>
      <c r="AG293" s="80">
        <f>[1]节奏总纲!AG293</f>
        <v>91.917150416059826</v>
      </c>
      <c r="AH293" s="80">
        <f>[1]节奏总纲!AH293</f>
        <v>100.85137776220546</v>
      </c>
      <c r="AZ293" s="80">
        <f>[1]节奏总纲!AZ293</f>
        <v>290</v>
      </c>
      <c r="BA293" s="80">
        <f>[1]节奏总纲!BA293</f>
        <v>45.199736104837825</v>
      </c>
      <c r="BB293" s="80">
        <f>[1]节奏总纲!BB293</f>
        <v>46.7058513934697</v>
      </c>
      <c r="BC293" s="80">
        <f>[1]节奏总纲!BC293</f>
        <v>48.652274081364318</v>
      </c>
      <c r="BD293" s="80">
        <f>[1]节奏总纲!BD293</f>
        <v>51.400608478866879</v>
      </c>
      <c r="BE293" s="80">
        <f>[1]节奏总纲!BE293</f>
        <v>56.121351094000602</v>
      </c>
    </row>
    <row r="294" spans="29:57" x14ac:dyDescent="0.15">
      <c r="AC294" s="80">
        <f>[1]节奏总纲!AC294</f>
        <v>291</v>
      </c>
      <c r="AD294" s="80">
        <f>[1]节奏总纲!AD294</f>
        <v>81.895048862094228</v>
      </c>
      <c r="AE294" s="80">
        <f>[1]节奏总纲!AE294</f>
        <v>83.986841992131275</v>
      </c>
      <c r="AF294" s="80">
        <f>[1]节奏总纲!AF294</f>
        <v>86.930459832671289</v>
      </c>
      <c r="AG294" s="80">
        <f>[1]节奏总纲!AG294</f>
        <v>91.969903218718059</v>
      </c>
      <c r="AH294" s="80">
        <f>[1]节奏总纲!AH294</f>
        <v>100.90513993461046</v>
      </c>
      <c r="AZ294" s="80">
        <f>[1]节奏总纲!AZ294</f>
        <v>291</v>
      </c>
      <c r="BA294" s="80">
        <f>[1]节奏总纲!BA294</f>
        <v>45.222052988059936</v>
      </c>
      <c r="BB294" s="80">
        <f>[1]节奏总纲!BB294</f>
        <v>46.729931446993106</v>
      </c>
      <c r="BC294" s="80">
        <f>[1]节奏总纲!BC294</f>
        <v>48.67620274791048</v>
      </c>
      <c r="BD294" s="80">
        <f>[1]节奏总纲!BD294</f>
        <v>51.423714246785721</v>
      </c>
      <c r="BE294" s="80">
        <f>[1]节奏总纲!BE294</f>
        <v>56.143558843383708</v>
      </c>
    </row>
    <row r="295" spans="29:57" x14ac:dyDescent="0.15">
      <c r="AC295" s="80">
        <f>[1]节奏总纲!AC295</f>
        <v>292</v>
      </c>
      <c r="AD295" s="80">
        <f>[1]节奏总纲!AD295</f>
        <v>81.945828913583981</v>
      </c>
      <c r="AE295" s="80">
        <f>[1]节奏总纲!AE295</f>
        <v>84.036191564035917</v>
      </c>
      <c r="AF295" s="80">
        <f>[1]节奏总纲!AF295</f>
        <v>86.980037525114682</v>
      </c>
      <c r="AG295" s="80">
        <f>[1]节奏总纲!AG295</f>
        <v>92.020673823381642</v>
      </c>
      <c r="AH295" s="80">
        <f>[1]节奏总纲!AH295</f>
        <v>100.95890210701545</v>
      </c>
      <c r="AZ295" s="80">
        <f>[1]节奏总纲!AZ295</f>
        <v>292</v>
      </c>
      <c r="BA295" s="80">
        <f>[1]节奏总纲!BA295</f>
        <v>45.244369871282039</v>
      </c>
      <c r="BB295" s="80">
        <f>[1]节奏总纲!BB295</f>
        <v>46.754011500516519</v>
      </c>
      <c r="BC295" s="80">
        <f>[1]节奏总纲!BC295</f>
        <v>48.700131414456635</v>
      </c>
      <c r="BD295" s="80">
        <f>[1]节奏总纲!BD295</f>
        <v>51.446820014704571</v>
      </c>
      <c r="BE295" s="80">
        <f>[1]节奏总纲!BE295</f>
        <v>56.165766592766815</v>
      </c>
    </row>
    <row r="296" spans="29:57" x14ac:dyDescent="0.15">
      <c r="AC296" s="80">
        <f>[1]节奏总纲!AC296</f>
        <v>293</v>
      </c>
      <c r="AD296" s="80">
        <f>[1]节奏总纲!AD296</f>
        <v>81.996608965073733</v>
      </c>
      <c r="AE296" s="80">
        <f>[1]节奏总纲!AE296</f>
        <v>84.085064274836242</v>
      </c>
      <c r="AF296" s="80">
        <f>[1]节奏总纲!AF296</f>
        <v>87.029133791498197</v>
      </c>
      <c r="AG296" s="80">
        <f>[1]节奏总纲!AG296</f>
        <v>92.068811230516317</v>
      </c>
      <c r="AH296" s="80">
        <f>[1]节奏总纲!AH296</f>
        <v>101.01186310799378</v>
      </c>
      <c r="AZ296" s="80">
        <f>[1]节奏总纲!AZ296</f>
        <v>293</v>
      </c>
      <c r="BA296" s="80">
        <f>[1]节奏总纲!BA296</f>
        <v>45.266686754504143</v>
      </c>
      <c r="BB296" s="80">
        <f>[1]节奏总纲!BB296</f>
        <v>46.778091554039925</v>
      </c>
      <c r="BC296" s="80">
        <f>[1]节奏总纲!BC296</f>
        <v>48.72406008100279</v>
      </c>
      <c r="BD296" s="80">
        <f>[1]节奏总纲!BD296</f>
        <v>51.46992578262342</v>
      </c>
      <c r="BE296" s="80">
        <f>[1]节奏总纲!BE296</f>
        <v>56.187974342149921</v>
      </c>
    </row>
    <row r="297" spans="29:57" x14ac:dyDescent="0.15">
      <c r="AC297" s="80">
        <f>[1]节奏总纲!AC297</f>
        <v>294</v>
      </c>
      <c r="AD297" s="80">
        <f>[1]节奏总纲!AD297</f>
        <v>82.044215515890215</v>
      </c>
      <c r="AE297" s="80">
        <f>[1]节奏总纲!AE297</f>
        <v>84.133936985636566</v>
      </c>
      <c r="AF297" s="80">
        <f>[1]节奏总纲!AF297</f>
        <v>87.077905547159801</v>
      </c>
      <c r="AG297" s="80">
        <f>[1]节奏总纲!AG297</f>
        <v>92.116948637651006</v>
      </c>
      <c r="AH297" s="80">
        <f>[1]节奏总纲!AH297</f>
        <v>101.06222416179293</v>
      </c>
      <c r="AZ297" s="80">
        <f>[1]节奏总纲!AZ297</f>
        <v>294</v>
      </c>
      <c r="BA297" s="80">
        <f>[1]节奏总纲!BA297</f>
        <v>45.289003637726246</v>
      </c>
      <c r="BB297" s="80">
        <f>[1]节奏总纲!BB297</f>
        <v>46.802171607563338</v>
      </c>
      <c r="BC297" s="80">
        <f>[1]节奏总纲!BC297</f>
        <v>48.747988747548945</v>
      </c>
      <c r="BD297" s="80">
        <f>[1]节奏总纲!BD297</f>
        <v>51.493031550542263</v>
      </c>
      <c r="BE297" s="80">
        <f>[1]节奏总纲!BE297</f>
        <v>56.210182091533035</v>
      </c>
    </row>
    <row r="298" spans="29:57" x14ac:dyDescent="0.15">
      <c r="AC298" s="80">
        <f>[1]节奏总纲!AC298</f>
        <v>295</v>
      </c>
      <c r="AD298" s="80">
        <f>[1]节奏总纲!AD298</f>
        <v>82.091594979242089</v>
      </c>
      <c r="AE298" s="80">
        <f>[1]节奏总纲!AE298</f>
        <v>84.182809696436891</v>
      </c>
      <c r="AF298" s="80">
        <f>[1]节奏总纲!AF298</f>
        <v>87.126677302821392</v>
      </c>
      <c r="AG298" s="80">
        <f>[1]节奏总纲!AG298</f>
        <v>92.165086044785696</v>
      </c>
      <c r="AH298" s="80">
        <f>[1]节奏总纲!AH298</f>
        <v>101.11258521559208</v>
      </c>
      <c r="AZ298" s="80">
        <f>[1]节奏总纲!AZ298</f>
        <v>295</v>
      </c>
      <c r="BA298" s="80">
        <f>[1]节奏总纲!BA298</f>
        <v>45.31132052094835</v>
      </c>
      <c r="BB298" s="80">
        <f>[1]节奏总纲!BB298</f>
        <v>46.826251661086744</v>
      </c>
      <c r="BC298" s="80">
        <f>[1]节奏总纲!BC298</f>
        <v>48.771917414095107</v>
      </c>
      <c r="BD298" s="80">
        <f>[1]节奏总纲!BD298</f>
        <v>51.516137318461112</v>
      </c>
      <c r="BE298" s="80">
        <f>[1]节奏总纲!BE298</f>
        <v>56.232389840916142</v>
      </c>
    </row>
    <row r="299" spans="29:57" x14ac:dyDescent="0.15">
      <c r="AC299" s="80">
        <f>[1]节奏总纲!AC299</f>
        <v>296</v>
      </c>
      <c r="AD299" s="80">
        <f>[1]节奏总纲!AD299</f>
        <v>82.138974442593963</v>
      </c>
      <c r="AE299" s="80">
        <f>[1]节奏总纲!AE299</f>
        <v>84.23168240723723</v>
      </c>
      <c r="AF299" s="80">
        <f>[1]节奏总纲!AF299</f>
        <v>87.175449058482982</v>
      </c>
      <c r="AG299" s="80">
        <f>[1]节奏总纲!AG299</f>
        <v>92.213223451920371</v>
      </c>
      <c r="AH299" s="80">
        <f>[1]节奏总纲!AH299</f>
        <v>101.16294626939123</v>
      </c>
      <c r="AZ299" s="80">
        <f>[1]节奏总纲!AZ299</f>
        <v>296</v>
      </c>
      <c r="BA299" s="80">
        <f>[1]节奏总纲!BA299</f>
        <v>45.333637404170453</v>
      </c>
      <c r="BB299" s="80">
        <f>[1]节奏总纲!BB299</f>
        <v>46.850331714610157</v>
      </c>
      <c r="BC299" s="80">
        <f>[1]节奏总纲!BC299</f>
        <v>48.795846080641262</v>
      </c>
      <c r="BD299" s="80">
        <f>[1]节奏总纲!BD299</f>
        <v>51.539243086379955</v>
      </c>
      <c r="BE299" s="80">
        <f>[1]节奏总纲!BE299</f>
        <v>56.254597590299248</v>
      </c>
    </row>
    <row r="300" spans="29:57" x14ac:dyDescent="0.15">
      <c r="AC300" s="80">
        <f>[1]节奏总纲!AC300</f>
        <v>297</v>
      </c>
      <c r="AD300" s="80">
        <f>[1]节奏总纲!AD300</f>
        <v>82.186353905945836</v>
      </c>
      <c r="AE300" s="80">
        <f>[1]节奏总纲!AE300</f>
        <v>84.280555118037555</v>
      </c>
      <c r="AF300" s="80">
        <f>[1]节奏总纲!AF300</f>
        <v>87.224220814144587</v>
      </c>
      <c r="AG300" s="80">
        <f>[1]节奏总纲!AG300</f>
        <v>92.26136085905506</v>
      </c>
      <c r="AH300" s="80">
        <f>[1]节奏总纲!AH300</f>
        <v>101.21330732319038</v>
      </c>
      <c r="AZ300" s="80">
        <f>[1]节奏总纲!AZ300</f>
        <v>297</v>
      </c>
      <c r="BA300" s="80">
        <f>[1]节奏总纲!BA300</f>
        <v>45.355954287392557</v>
      </c>
      <c r="BB300" s="80">
        <f>[1]节奏总纲!BB300</f>
        <v>46.874411768133562</v>
      </c>
      <c r="BC300" s="80">
        <f>[1]节奏总纲!BC300</f>
        <v>48.819774747187417</v>
      </c>
      <c r="BD300" s="80">
        <f>[1]节奏总纲!BD300</f>
        <v>51.562348854298804</v>
      </c>
      <c r="BE300" s="80">
        <f>[1]节奏总纲!BE300</f>
        <v>56.276805339682355</v>
      </c>
    </row>
    <row r="301" spans="29:57" x14ac:dyDescent="0.15">
      <c r="AC301" s="80">
        <f>[1]节奏总纲!AC301</f>
        <v>298</v>
      </c>
      <c r="AD301" s="80">
        <f>[1]节奏总纲!AD301</f>
        <v>82.23373336929771</v>
      </c>
      <c r="AE301" s="80">
        <f>[1]节奏总纲!AE301</f>
        <v>84.329427828837879</v>
      </c>
      <c r="AF301" s="80">
        <f>[1]节奏总纲!AF301</f>
        <v>87.272992569806178</v>
      </c>
      <c r="AG301" s="80">
        <f>[1]节奏总纲!AG301</f>
        <v>92.309498266189749</v>
      </c>
      <c r="AH301" s="80">
        <f>[1]节奏总纲!AH301</f>
        <v>101.26366837698953</v>
      </c>
      <c r="AZ301" s="80">
        <f>[1]节奏总纲!AZ301</f>
        <v>298</v>
      </c>
      <c r="BA301" s="80">
        <f>[1]节奏总纲!BA301</f>
        <v>45.37827117061466</v>
      </c>
      <c r="BB301" s="80">
        <f>[1]节奏总纲!BB301</f>
        <v>46.898491821656968</v>
      </c>
      <c r="BC301" s="80">
        <f>[1]节奏总纲!BC301</f>
        <v>48.843703413733579</v>
      </c>
      <c r="BD301" s="80">
        <f>[1]节奏总纲!BD301</f>
        <v>51.585454622217647</v>
      </c>
      <c r="BE301" s="80">
        <f>[1]节奏总纲!BE301</f>
        <v>56.299013089065468</v>
      </c>
    </row>
    <row r="302" spans="29:57" x14ac:dyDescent="0.15">
      <c r="AC302" s="80">
        <f>[1]节奏总纲!AC302</f>
        <v>299</v>
      </c>
      <c r="AD302" s="80">
        <f>[1]节奏总纲!AD302</f>
        <v>82.281112832649583</v>
      </c>
      <c r="AE302" s="80">
        <f>[1]节奏总纲!AE302</f>
        <v>84.378300539638204</v>
      </c>
      <c r="AF302" s="80">
        <f>[1]节奏总纲!AF302</f>
        <v>87.321764325467768</v>
      </c>
      <c r="AG302" s="80">
        <f>[1]节奏总纲!AG302</f>
        <v>92.357635673324438</v>
      </c>
      <c r="AH302" s="80">
        <f>[1]节奏总纲!AH302</f>
        <v>101.31402943078868</v>
      </c>
      <c r="AZ302" s="80">
        <f>[1]节奏总纲!AZ302</f>
        <v>299</v>
      </c>
      <c r="BA302" s="80">
        <f>[1]节奏总纲!BA302</f>
        <v>45.400588053836763</v>
      </c>
      <c r="BB302" s="80">
        <f>[1]节奏总纲!BB302</f>
        <v>46.922571875180381</v>
      </c>
      <c r="BC302" s="80">
        <f>[1]节奏总纲!BC302</f>
        <v>48.867632080279733</v>
      </c>
      <c r="BD302" s="80">
        <f>[1]节奏总纲!BD302</f>
        <v>51.608560390136496</v>
      </c>
      <c r="BE302" s="80">
        <f>[1]节奏总纲!BE302</f>
        <v>56.321220838448575</v>
      </c>
    </row>
    <row r="303" spans="29:57" x14ac:dyDescent="0.15">
      <c r="AC303" s="80">
        <f>[1]节奏总纲!AC303</f>
        <v>300</v>
      </c>
      <c r="AD303" s="80">
        <f>[1]节奏总纲!AD303</f>
        <v>82.328492296001457</v>
      </c>
      <c r="AE303" s="80">
        <f>[1]节奏总纲!AE303</f>
        <v>84.427173250438543</v>
      </c>
      <c r="AF303" s="80">
        <f>[1]节奏总纲!AF303</f>
        <v>87.370536081129359</v>
      </c>
      <c r="AG303" s="80">
        <f>[1]节奏总纲!AG303</f>
        <v>92.405773080459113</v>
      </c>
      <c r="AH303" s="80">
        <f>[1]节奏总纲!AH303</f>
        <v>101.36439048458783</v>
      </c>
      <c r="AZ303" s="80">
        <f>[1]节奏总纲!AZ303</f>
        <v>300</v>
      </c>
      <c r="BA303" s="80">
        <f>[1]节奏总纲!BA303</f>
        <v>45.422904937058867</v>
      </c>
      <c r="BB303" s="80">
        <f>[1]节奏总纲!BB303</f>
        <v>46.946651928703787</v>
      </c>
      <c r="BC303" s="80">
        <f>[1]节奏总纲!BC303</f>
        <v>48.891560746825888</v>
      </c>
      <c r="BD303" s="80">
        <f>[1]节奏总纲!BD303</f>
        <v>51.631666158055346</v>
      </c>
      <c r="BE303" s="80">
        <f>[1]节奏总纲!BE303</f>
        <v>56.343428587831681</v>
      </c>
    </row>
    <row r="304" spans="29:57" x14ac:dyDescent="0.15">
      <c r="AC304" s="80">
        <f>[1]节奏总纲!AC304</f>
        <v>301</v>
      </c>
      <c r="AD304" s="80">
        <f>[1]节奏总纲!AD304</f>
        <v>82.375871759353331</v>
      </c>
      <c r="AE304" s="80">
        <f>[1]节奏总纲!AE304</f>
        <v>84.476045961238867</v>
      </c>
      <c r="AF304" s="80">
        <f>[1]节奏总纲!AF304</f>
        <v>87.419307836790964</v>
      </c>
      <c r="AG304" s="80">
        <f>[1]节奏总纲!AG304</f>
        <v>92.453910487593802</v>
      </c>
      <c r="AH304" s="80">
        <f>[1]节奏总纲!AH304</f>
        <v>101.41475153838698</v>
      </c>
      <c r="AZ304" s="80">
        <f>[1]节奏总纲!AZ304</f>
        <v>301</v>
      </c>
      <c r="BA304" s="80">
        <f>[1]节奏总纲!BA304</f>
        <v>45.44522182028097</v>
      </c>
      <c r="BB304" s="80">
        <f>[1]节奏总纲!BB304</f>
        <v>46.9707319822272</v>
      </c>
      <c r="BC304" s="80">
        <f>[1]节奏总纲!BC304</f>
        <v>48.91548941337205</v>
      </c>
      <c r="BD304" s="80">
        <f>[1]节奏总纲!BD304</f>
        <v>51.654771925974188</v>
      </c>
      <c r="BE304" s="80">
        <f>[1]节奏总纲!BE304</f>
        <v>56.365636337214795</v>
      </c>
    </row>
    <row r="305" spans="29:57" x14ac:dyDescent="0.15">
      <c r="AC305" s="80">
        <f>[1]节奏总纲!AC305</f>
        <v>302</v>
      </c>
      <c r="AD305" s="80">
        <f>[1]节奏总纲!AD305</f>
        <v>82.423251222705204</v>
      </c>
      <c r="AE305" s="80">
        <f>[1]节奏总纲!AE305</f>
        <v>84.524918672039192</v>
      </c>
      <c r="AF305" s="80">
        <f>[1]节奏总纲!AF305</f>
        <v>87.468079592452554</v>
      </c>
      <c r="AG305" s="80">
        <f>[1]节奏总纲!AG305</f>
        <v>92.502047894728491</v>
      </c>
      <c r="AH305" s="80">
        <f>[1]节奏总纲!AH305</f>
        <v>101.46511259218613</v>
      </c>
      <c r="AZ305" s="80">
        <f>[1]节奏总纲!AZ305</f>
        <v>302</v>
      </c>
      <c r="BA305" s="80">
        <f>[1]节奏总纲!BA305</f>
        <v>45.467538703503074</v>
      </c>
      <c r="BB305" s="80">
        <f>[1]节奏总纲!BB305</f>
        <v>46.994812035750606</v>
      </c>
      <c r="BC305" s="80">
        <f>[1]节奏总纲!BC305</f>
        <v>48.939418079918205</v>
      </c>
      <c r="BD305" s="80">
        <f>[1]节奏总纲!BD305</f>
        <v>51.677877693893038</v>
      </c>
      <c r="BE305" s="80">
        <f>[1]节奏总纲!BE305</f>
        <v>56.387844086597902</v>
      </c>
    </row>
    <row r="306" spans="29:57" x14ac:dyDescent="0.15">
      <c r="AC306" s="80">
        <f>[1]节奏总纲!AC306</f>
        <v>303</v>
      </c>
      <c r="AD306" s="80">
        <f>[1]节奏总纲!AD306</f>
        <v>82.470630686057078</v>
      </c>
      <c r="AE306" s="80">
        <f>[1]节奏总纲!AE306</f>
        <v>84.573791382839516</v>
      </c>
      <c r="AF306" s="80">
        <f>[1]节奏总纲!AF306</f>
        <v>87.516851348114145</v>
      </c>
      <c r="AG306" s="80">
        <f>[1]节奏总纲!AG306</f>
        <v>92.550185301863166</v>
      </c>
      <c r="AH306" s="80">
        <f>[1]节奏总纲!AH306</f>
        <v>101.51547364598528</v>
      </c>
      <c r="AZ306" s="80">
        <f>[1]节奏总纲!AZ306</f>
        <v>303</v>
      </c>
      <c r="BA306" s="80">
        <f>[1]节奏总纲!BA306</f>
        <v>45.489855586725177</v>
      </c>
      <c r="BB306" s="80">
        <f>[1]节奏总纲!BB306</f>
        <v>47.016308935086101</v>
      </c>
      <c r="BC306" s="80">
        <f>[1]节奏总纲!BC306</f>
        <v>48.96334674646436</v>
      </c>
      <c r="BD306" s="80">
        <f>[1]节奏总纲!BD306</f>
        <v>51.70098346181188</v>
      </c>
      <c r="BE306" s="80">
        <f>[1]节奏总纲!BE306</f>
        <v>56.410051835981008</v>
      </c>
    </row>
    <row r="307" spans="29:57" x14ac:dyDescent="0.15">
      <c r="AC307" s="80">
        <f>[1]节奏总纲!AC307</f>
        <v>304</v>
      </c>
      <c r="AD307" s="80">
        <f>[1]节奏总纲!AD307</f>
        <v>82.518010149408951</v>
      </c>
      <c r="AE307" s="80">
        <f>[1]节奏总纲!AE307</f>
        <v>84.622664093639855</v>
      </c>
      <c r="AF307" s="80">
        <f>[1]节奏总纲!AF307</f>
        <v>87.565623103775735</v>
      </c>
      <c r="AG307" s="80">
        <f>[1]节奏总纲!AG307</f>
        <v>92.598322708997856</v>
      </c>
      <c r="AH307" s="80">
        <f>[1]节奏总纲!AH307</f>
        <v>101.56583469978445</v>
      </c>
      <c r="AZ307" s="80">
        <f>[1]节奏总纲!AZ307</f>
        <v>304</v>
      </c>
      <c r="BA307" s="80">
        <f>[1]节奏总纲!BA307</f>
        <v>45.512172469947281</v>
      </c>
      <c r="BB307" s="80">
        <f>[1]节奏总纲!BB307</f>
        <v>47.037096473408994</v>
      </c>
      <c r="BC307" s="80">
        <f>[1]节奏总纲!BC307</f>
        <v>48.987275413010522</v>
      </c>
      <c r="BD307" s="80">
        <f>[1]节奏总纲!BD307</f>
        <v>51.72408922973073</v>
      </c>
      <c r="BE307" s="80">
        <f>[1]节奏总纲!BE307</f>
        <v>56.432259585364115</v>
      </c>
    </row>
    <row r="308" spans="29:57" x14ac:dyDescent="0.15">
      <c r="AC308" s="80">
        <f>[1]节奏总纲!AC308</f>
        <v>305</v>
      </c>
      <c r="AD308" s="80">
        <f>[1]节奏总纲!AD308</f>
        <v>82.565389612760825</v>
      </c>
      <c r="AE308" s="80">
        <f>[1]节奏总纲!AE308</f>
        <v>84.67153680444018</v>
      </c>
      <c r="AF308" s="80">
        <f>[1]节奏总纲!AF308</f>
        <v>87.61439485943734</v>
      </c>
      <c r="AG308" s="80">
        <f>[1]节奏总纲!AG308</f>
        <v>92.646460116132545</v>
      </c>
      <c r="AH308" s="80">
        <f>[1]节奏总纲!AH308</f>
        <v>101.6161957535836</v>
      </c>
      <c r="AZ308" s="80">
        <f>[1]节奏总纲!AZ308</f>
        <v>305</v>
      </c>
      <c r="BA308" s="80">
        <f>[1]节奏总纲!BA308</f>
        <v>45.534489353169384</v>
      </c>
      <c r="BB308" s="80">
        <f>[1]节奏总纲!BB308</f>
        <v>47.057884011731893</v>
      </c>
      <c r="BC308" s="80">
        <f>[1]节奏总纲!BC308</f>
        <v>49.009673493801003</v>
      </c>
      <c r="BD308" s="80">
        <f>[1]节奏总纲!BD308</f>
        <v>51.747194997649579</v>
      </c>
      <c r="BE308" s="80">
        <f>[1]节奏总纲!BE308</f>
        <v>56.454467334747228</v>
      </c>
    </row>
    <row r="309" spans="29:57" x14ac:dyDescent="0.15">
      <c r="AC309" s="80">
        <f>[1]节奏总纲!AC309</f>
        <v>306</v>
      </c>
      <c r="AD309" s="80">
        <f>[1]节奏总纲!AD309</f>
        <v>82.612769076112698</v>
      </c>
      <c r="AE309" s="80">
        <f>[1]节奏总纲!AE309</f>
        <v>84.720409515240505</v>
      </c>
      <c r="AF309" s="80">
        <f>[1]节奏总纲!AF309</f>
        <v>87.66316661509893</v>
      </c>
      <c r="AG309" s="80">
        <f>[1]节奏总纲!AG309</f>
        <v>92.69459752326722</v>
      </c>
      <c r="AH309" s="80">
        <f>[1]节奏总纲!AH309</f>
        <v>101.66655680738275</v>
      </c>
      <c r="AZ309" s="80">
        <f>[1]节奏总纲!AZ309</f>
        <v>306</v>
      </c>
      <c r="BA309" s="80">
        <f>[1]节奏总纲!BA309</f>
        <v>45.556806236391488</v>
      </c>
      <c r="BB309" s="80">
        <f>[1]节奏总纲!BB309</f>
        <v>47.078671550054786</v>
      </c>
      <c r="BC309" s="80">
        <f>[1]节奏总纲!BC309</f>
        <v>49.030333272797542</v>
      </c>
      <c r="BD309" s="80">
        <f>[1]节奏总纲!BD309</f>
        <v>51.770300765568422</v>
      </c>
      <c r="BE309" s="80">
        <f>[1]节奏总纲!BE309</f>
        <v>56.476675084130335</v>
      </c>
    </row>
    <row r="310" spans="29:57" x14ac:dyDescent="0.15">
      <c r="AC310" s="80">
        <f>[1]节奏总纲!AC310</f>
        <v>307</v>
      </c>
      <c r="AD310" s="80">
        <f>[1]节奏总纲!AD310</f>
        <v>82.660148539464572</v>
      </c>
      <c r="AE310" s="80">
        <f>[1]节奏总纲!AE310</f>
        <v>84.769282226040829</v>
      </c>
      <c r="AF310" s="80">
        <f>[1]节奏总纲!AF310</f>
        <v>87.711938370760521</v>
      </c>
      <c r="AG310" s="80">
        <f>[1]节奏总纲!AG310</f>
        <v>92.742734930401909</v>
      </c>
      <c r="AH310" s="80">
        <f>[1]节奏总纲!AH310</f>
        <v>101.7169178611819</v>
      </c>
      <c r="AZ310" s="80">
        <f>[1]节奏总纲!AZ310</f>
        <v>307</v>
      </c>
      <c r="BA310" s="80">
        <f>[1]节奏总纲!BA310</f>
        <v>45.579123119613591</v>
      </c>
      <c r="BB310" s="80">
        <f>[1]节奏总纲!BB310</f>
        <v>47.099459088377678</v>
      </c>
      <c r="BC310" s="80">
        <f>[1]节奏总纲!BC310</f>
        <v>49.05099305179408</v>
      </c>
      <c r="BD310" s="80">
        <f>[1]节奏总纲!BD310</f>
        <v>51.793406533487271</v>
      </c>
      <c r="BE310" s="80">
        <f>[1]节奏总纲!BE310</f>
        <v>56.498882833513441</v>
      </c>
    </row>
    <row r="311" spans="29:57" x14ac:dyDescent="0.15">
      <c r="AC311" s="80">
        <f>[1]节奏总纲!AC311</f>
        <v>308</v>
      </c>
      <c r="AD311" s="80">
        <f>[1]节奏总纲!AD311</f>
        <v>82.707528002816446</v>
      </c>
      <c r="AE311" s="80">
        <f>[1]节奏总纲!AE311</f>
        <v>84.818154936841154</v>
      </c>
      <c r="AF311" s="80">
        <f>[1]节奏总纲!AF311</f>
        <v>87.760710126422126</v>
      </c>
      <c r="AG311" s="80">
        <f>[1]节奏总纲!AG311</f>
        <v>92.790872337536598</v>
      </c>
      <c r="AH311" s="80">
        <f>[1]节奏总纲!AH311</f>
        <v>101.76727891498105</v>
      </c>
      <c r="AZ311" s="80">
        <f>[1]节奏总纲!AZ311</f>
        <v>308</v>
      </c>
      <c r="BA311" s="80">
        <f>[1]节奏总纲!BA311</f>
        <v>45.601440002835695</v>
      </c>
      <c r="BB311" s="80">
        <f>[1]节奏总纲!BB311</f>
        <v>47.12024662670057</v>
      </c>
      <c r="BC311" s="80">
        <f>[1]节奏总纲!BC311</f>
        <v>49.071652830790612</v>
      </c>
      <c r="BD311" s="80">
        <f>[1]节奏总纲!BD311</f>
        <v>51.816512301406114</v>
      </c>
      <c r="BE311" s="80">
        <f>[1]节奏总纲!BE311</f>
        <v>56.521090582896548</v>
      </c>
    </row>
    <row r="312" spans="29:57" x14ac:dyDescent="0.15">
      <c r="AC312" s="80">
        <f>[1]节奏总纲!AC312</f>
        <v>309</v>
      </c>
      <c r="AD312" s="80">
        <f>[1]节奏总纲!AD312</f>
        <v>82.754907466168319</v>
      </c>
      <c r="AE312" s="80">
        <f>[1]节奏总纲!AE312</f>
        <v>84.867027647641493</v>
      </c>
      <c r="AF312" s="80">
        <f>[1]节奏总纲!AF312</f>
        <v>87.809481882083716</v>
      </c>
      <c r="AG312" s="80">
        <f>[1]节奏总纲!AG312</f>
        <v>92.839009744671287</v>
      </c>
      <c r="AH312" s="80">
        <f>[1]节奏总纲!AH312</f>
        <v>101.8176399687802</v>
      </c>
      <c r="AZ312" s="80">
        <f>[1]节奏总纲!AZ312</f>
        <v>309</v>
      </c>
      <c r="BA312" s="80">
        <f>[1]节奏总纲!BA312</f>
        <v>45.623756886057798</v>
      </c>
      <c r="BB312" s="80">
        <f>[1]节奏总纲!BB312</f>
        <v>47.14103416502347</v>
      </c>
      <c r="BC312" s="80">
        <f>[1]节奏总纲!BC312</f>
        <v>49.09231260978715</v>
      </c>
      <c r="BD312" s="80">
        <f>[1]节奏总纲!BD312</f>
        <v>51.839618069324963</v>
      </c>
      <c r="BE312" s="80">
        <f>[1]节奏总纲!BE312</f>
        <v>56.543298332279662</v>
      </c>
    </row>
    <row r="313" spans="29:57" x14ac:dyDescent="0.15">
      <c r="AC313" s="80">
        <f>[1]节奏总纲!AC313</f>
        <v>310</v>
      </c>
      <c r="AD313" s="80">
        <f>[1]节奏总纲!AD313</f>
        <v>82.802286929520193</v>
      </c>
      <c r="AE313" s="80">
        <f>[1]节奏总纲!AE313</f>
        <v>84.915900358441817</v>
      </c>
      <c r="AF313" s="80">
        <f>[1]节奏总纲!AF313</f>
        <v>87.858253637745307</v>
      </c>
      <c r="AG313" s="80">
        <f>[1]节奏总纲!AG313</f>
        <v>92.887147151805962</v>
      </c>
      <c r="AH313" s="80">
        <f>[1]节奏总纲!AH313</f>
        <v>101.86800102257935</v>
      </c>
      <c r="AZ313" s="80">
        <f>[1]节奏总纲!AZ313</f>
        <v>310</v>
      </c>
      <c r="BA313" s="80">
        <f>[1]节奏总纲!BA313</f>
        <v>45.646073769279901</v>
      </c>
      <c r="BB313" s="80">
        <f>[1]节奏总纲!BB313</f>
        <v>47.161821703346362</v>
      </c>
      <c r="BC313" s="80">
        <f>[1]节奏总纲!BC313</f>
        <v>49.112972388783689</v>
      </c>
      <c r="BD313" s="80">
        <f>[1]节奏总纲!BD313</f>
        <v>51.862723837243806</v>
      </c>
      <c r="BE313" s="80">
        <f>[1]节奏总纲!BE313</f>
        <v>56.565506081662768</v>
      </c>
    </row>
    <row r="314" spans="29:57" x14ac:dyDescent="0.15">
      <c r="AC314" s="80">
        <f>[1]节奏总纲!AC314</f>
        <v>311</v>
      </c>
      <c r="AD314" s="80">
        <f>[1]节奏总纲!AD314</f>
        <v>82.849666392872066</v>
      </c>
      <c r="AE314" s="80">
        <f>[1]节奏总纲!AE314</f>
        <v>84.964773069242142</v>
      </c>
      <c r="AF314" s="80">
        <f>[1]节奏总纲!AF314</f>
        <v>87.907025393406897</v>
      </c>
      <c r="AG314" s="80">
        <f>[1]节奏总纲!AG314</f>
        <v>92.935284558940651</v>
      </c>
      <c r="AH314" s="80">
        <f>[1]节奏总纲!AH314</f>
        <v>101.9183620763785</v>
      </c>
      <c r="AZ314" s="80">
        <f>[1]节奏总纲!AZ314</f>
        <v>311</v>
      </c>
      <c r="BA314" s="80">
        <f>[1]节奏总纲!BA314</f>
        <v>45.668390652502012</v>
      </c>
      <c r="BB314" s="80">
        <f>[1]节奏总纲!BB314</f>
        <v>47.182609241669255</v>
      </c>
      <c r="BC314" s="80">
        <f>[1]节奏总纲!BC314</f>
        <v>49.133632167780227</v>
      </c>
      <c r="BD314" s="80">
        <f>[1]节奏总纲!BD314</f>
        <v>51.885829605162655</v>
      </c>
      <c r="BE314" s="80">
        <f>[1]节奏总纲!BE314</f>
        <v>56.587713831045875</v>
      </c>
    </row>
    <row r="315" spans="29:57" x14ac:dyDescent="0.15">
      <c r="AC315" s="80">
        <f>[1]节奏总纲!AC315</f>
        <v>312</v>
      </c>
      <c r="AD315" s="80">
        <f>[1]节奏总纲!AD315</f>
        <v>82.89704585622394</v>
      </c>
      <c r="AE315" s="80">
        <f>[1]节奏总纲!AE315</f>
        <v>85.012531647506819</v>
      </c>
      <c r="AF315" s="80">
        <f>[1]节奏总纲!AF315</f>
        <v>87.955797149068502</v>
      </c>
      <c r="AG315" s="80">
        <f>[1]节奏总纲!AG315</f>
        <v>92.98342196607534</v>
      </c>
      <c r="AH315" s="80">
        <f>[1]节奏总纲!AH315</f>
        <v>101.96872313017765</v>
      </c>
      <c r="AZ315" s="80">
        <f>[1]节奏总纲!AZ315</f>
        <v>312</v>
      </c>
      <c r="BA315" s="80">
        <f>[1]节奏总纲!BA315</f>
        <v>45.690707535724115</v>
      </c>
      <c r="BB315" s="80">
        <f>[1]节奏总纲!BB315</f>
        <v>47.203396779992147</v>
      </c>
      <c r="BC315" s="80">
        <f>[1]节奏总纲!BC315</f>
        <v>49.154291946776759</v>
      </c>
      <c r="BD315" s="80">
        <f>[1]节奏总纲!BD315</f>
        <v>51.908935373081505</v>
      </c>
      <c r="BE315" s="80">
        <f>[1]节奏总纲!BE315</f>
        <v>56.609921580428981</v>
      </c>
    </row>
    <row r="316" spans="29:57" x14ac:dyDescent="0.15">
      <c r="AC316" s="80">
        <f>[1]节奏总纲!AC316</f>
        <v>313</v>
      </c>
      <c r="AD316" s="80">
        <f>[1]节奏总纲!AD316</f>
        <v>82.944425319575814</v>
      </c>
      <c r="AE316" s="80">
        <f>[1]节奏总纲!AE316</f>
        <v>85.057414064088832</v>
      </c>
      <c r="AF316" s="80">
        <f>[1]节奏总纲!AF316</f>
        <v>88.004756197276762</v>
      </c>
      <c r="AG316" s="80">
        <f>[1]节奏总纲!AG316</f>
        <v>93.031775955978986</v>
      </c>
      <c r="AH316" s="80">
        <f>[1]节奏总纲!AH316</f>
        <v>102.01687435940708</v>
      </c>
      <c r="AZ316" s="80">
        <f>[1]节奏总纲!AZ316</f>
        <v>313</v>
      </c>
      <c r="BA316" s="80">
        <f>[1]节奏总纲!BA316</f>
        <v>45.713024418946219</v>
      </c>
      <c r="BB316" s="80">
        <f>[1]节奏总纲!BB316</f>
        <v>47.224184318315039</v>
      </c>
      <c r="BC316" s="80">
        <f>[1]节奏总纲!BC316</f>
        <v>49.174951725773298</v>
      </c>
      <c r="BD316" s="80">
        <f>[1]节奏总纲!BD316</f>
        <v>51.932041141000347</v>
      </c>
      <c r="BE316" s="80">
        <f>[1]节奏总纲!BE316</f>
        <v>56.632129329812095</v>
      </c>
    </row>
    <row r="317" spans="29:57" x14ac:dyDescent="0.15">
      <c r="AC317" s="80">
        <f>[1]节奏总纲!AC317</f>
        <v>314</v>
      </c>
      <c r="AD317" s="80">
        <f>[1]节奏总纲!AD317</f>
        <v>82.991804782927687</v>
      </c>
      <c r="AE317" s="80">
        <f>[1]节奏总纲!AE317</f>
        <v>85.10229648067083</v>
      </c>
      <c r="AF317" s="80">
        <f>[1]节奏总纲!AF317</f>
        <v>88.05552724748766</v>
      </c>
      <c r="AG317" s="80">
        <f>[1]节奏总纲!AG317</f>
        <v>93.080243716091815</v>
      </c>
      <c r="AH317" s="80">
        <f>[1]节奏总纲!AH317</f>
        <v>102.0614039302265</v>
      </c>
      <c r="AZ317" s="80">
        <f>[1]节奏总纲!AZ317</f>
        <v>314</v>
      </c>
      <c r="BA317" s="80">
        <f>[1]节奏总纲!BA317</f>
        <v>45.735341302168322</v>
      </c>
      <c r="BB317" s="80">
        <f>[1]节奏总纲!BB317</f>
        <v>47.244971856637939</v>
      </c>
      <c r="BC317" s="80">
        <f>[1]节奏总纲!BC317</f>
        <v>49.195611504769836</v>
      </c>
      <c r="BD317" s="80">
        <f>[1]节奏总纲!BD317</f>
        <v>51.955146908919197</v>
      </c>
      <c r="BE317" s="80">
        <f>[1]节奏总纲!BE317</f>
        <v>56.654337079195201</v>
      </c>
    </row>
    <row r="318" spans="29:57" x14ac:dyDescent="0.15">
      <c r="AC318" s="80">
        <f>[1]节奏总纲!AC318</f>
        <v>315</v>
      </c>
      <c r="AD318" s="80">
        <f>[1]节奏总纲!AD318</f>
        <v>83.03656019452734</v>
      </c>
      <c r="AE318" s="80">
        <f>[1]节奏总纲!AE318</f>
        <v>85.147178897252829</v>
      </c>
      <c r="AF318" s="80">
        <f>[1]节奏总纲!AF318</f>
        <v>88.106298297698572</v>
      </c>
      <c r="AG318" s="80">
        <f>[1]节奏总纲!AG318</f>
        <v>93.128711476204643</v>
      </c>
      <c r="AH318" s="80">
        <f>[1]节奏总纲!AH318</f>
        <v>102.10593350104594</v>
      </c>
      <c r="AZ318" s="80">
        <f>[1]节奏总纲!AZ318</f>
        <v>315</v>
      </c>
      <c r="BA318" s="80">
        <f>[1]节奏总纲!BA318</f>
        <v>45.757658185390426</v>
      </c>
      <c r="BB318" s="80">
        <f>[1]节奏总纲!BB318</f>
        <v>47.265759394960831</v>
      </c>
      <c r="BC318" s="80">
        <f>[1]节奏总纲!BC318</f>
        <v>49.216271283766375</v>
      </c>
      <c r="BD318" s="80">
        <f>[1]节奏总纲!BD318</f>
        <v>51.978252676838039</v>
      </c>
      <c r="BE318" s="80">
        <f>[1]节奏总纲!BE318</f>
        <v>56.676544828578308</v>
      </c>
    </row>
    <row r="319" spans="29:57" x14ac:dyDescent="0.15">
      <c r="AC319" s="80">
        <f>[1]节奏总纲!AC319</f>
        <v>316</v>
      </c>
      <c r="AD319" s="80">
        <f>[1]节奏总纲!AD319</f>
        <v>83.080766796955942</v>
      </c>
      <c r="AE319" s="80">
        <f>[1]节奏总纲!AE319</f>
        <v>85.192061313834827</v>
      </c>
      <c r="AF319" s="80">
        <f>[1]节奏总纲!AF319</f>
        <v>88.15706934790947</v>
      </c>
      <c r="AG319" s="80">
        <f>[1]节奏总纲!AG319</f>
        <v>93.177179236317471</v>
      </c>
      <c r="AH319" s="80">
        <f>[1]节奏总纲!AH319</f>
        <v>102.15046307186537</v>
      </c>
      <c r="AZ319" s="80">
        <f>[1]节奏总纲!AZ319</f>
        <v>316</v>
      </c>
      <c r="BA319" s="80">
        <f>[1]节奏总纲!BA319</f>
        <v>45.779975068612529</v>
      </c>
      <c r="BB319" s="80">
        <f>[1]节奏总纲!BB319</f>
        <v>47.286546933283724</v>
      </c>
      <c r="BC319" s="80">
        <f>[1]节奏总纲!BC319</f>
        <v>49.236931062762913</v>
      </c>
      <c r="BD319" s="80">
        <f>[1]节奏总纲!BD319</f>
        <v>52.001173105835825</v>
      </c>
      <c r="BE319" s="80">
        <f>[1]节奏总纲!BE319</f>
        <v>56.698752577961415</v>
      </c>
    </row>
    <row r="320" spans="29:57" x14ac:dyDescent="0.15">
      <c r="AC320" s="80">
        <f>[1]节奏总纲!AC320</f>
        <v>317</v>
      </c>
      <c r="AD320" s="80">
        <f>[1]节奏总纲!AD320</f>
        <v>83.124973399384558</v>
      </c>
      <c r="AE320" s="80">
        <f>[1]节奏总纲!AE320</f>
        <v>85.236943730416826</v>
      </c>
      <c r="AF320" s="80">
        <f>[1]节奏总纲!AF320</f>
        <v>88.207840398120382</v>
      </c>
      <c r="AG320" s="80">
        <f>[1]节奏总纲!AG320</f>
        <v>93.225646996430299</v>
      </c>
      <c r="AH320" s="80">
        <f>[1]节奏总纲!AH320</f>
        <v>102.19499264268481</v>
      </c>
      <c r="AZ320" s="80">
        <f>[1]节奏总纲!AZ320</f>
        <v>317</v>
      </c>
      <c r="BA320" s="80">
        <f>[1]节奏总纲!BA320</f>
        <v>45.802291951834633</v>
      </c>
      <c r="BB320" s="80">
        <f>[1]节奏总纲!BB320</f>
        <v>47.307334471606616</v>
      </c>
      <c r="BC320" s="80">
        <f>[1]节奏总纲!BC320</f>
        <v>49.257590841759445</v>
      </c>
      <c r="BD320" s="80">
        <f>[1]节奏总纲!BD320</f>
        <v>52.021126446631868</v>
      </c>
      <c r="BE320" s="80">
        <f>[1]节奏总纲!BE320</f>
        <v>56.720960327344528</v>
      </c>
    </row>
    <row r="321" spans="29:57" x14ac:dyDescent="0.15">
      <c r="AC321" s="80">
        <f>[1]节奏总纲!AC321</f>
        <v>318</v>
      </c>
      <c r="AD321" s="80">
        <f>[1]节奏总纲!AD321</f>
        <v>83.16918000181316</v>
      </c>
      <c r="AE321" s="80">
        <f>[1]节奏总纲!AE321</f>
        <v>85.281826146998839</v>
      </c>
      <c r="AF321" s="80">
        <f>[1]节奏总纲!AF321</f>
        <v>88.258611448331294</v>
      </c>
      <c r="AG321" s="80">
        <f>[1]节奏总纲!AG321</f>
        <v>93.274114756543128</v>
      </c>
      <c r="AH321" s="80">
        <f>[1]节奏总纲!AH321</f>
        <v>102.23952221350423</v>
      </c>
      <c r="AZ321" s="80">
        <f>[1]节奏总纲!AZ321</f>
        <v>318</v>
      </c>
      <c r="BA321" s="80">
        <f>[1]节奏总纲!BA321</f>
        <v>45.824608835056736</v>
      </c>
      <c r="BB321" s="80">
        <f>[1]节奏总纲!BB321</f>
        <v>47.328122009929508</v>
      </c>
      <c r="BC321" s="80">
        <f>[1]节奏总纲!BC321</f>
        <v>49.278250620755983</v>
      </c>
      <c r="BD321" s="80">
        <f>[1]节奏总纲!BD321</f>
        <v>52.041079787427918</v>
      </c>
      <c r="BE321" s="80">
        <f>[1]节奏总纲!BE321</f>
        <v>56.743168076727635</v>
      </c>
    </row>
    <row r="322" spans="29:57" x14ac:dyDescent="0.15">
      <c r="AC322" s="80">
        <f>[1]节奏总纲!AC322</f>
        <v>319</v>
      </c>
      <c r="AD322" s="80">
        <f>[1]节奏总纲!AD322</f>
        <v>83.213386604241776</v>
      </c>
      <c r="AE322" s="80">
        <f>[1]节奏总纲!AE322</f>
        <v>85.326708563580837</v>
      </c>
      <c r="AF322" s="80">
        <f>[1]节奏总纲!AF322</f>
        <v>88.309382498542192</v>
      </c>
      <c r="AG322" s="80">
        <f>[1]节奏总纲!AG322</f>
        <v>93.322582516655956</v>
      </c>
      <c r="AH322" s="80">
        <f>[1]节奏总纲!AH322</f>
        <v>102.28405178432367</v>
      </c>
      <c r="AZ322" s="80">
        <f>[1]节奏总纲!AZ322</f>
        <v>319</v>
      </c>
      <c r="BA322" s="80">
        <f>[1]节奏总纲!BA322</f>
        <v>45.84692571827884</v>
      </c>
      <c r="BB322" s="80">
        <f>[1]节奏总纲!BB322</f>
        <v>47.348909548252408</v>
      </c>
      <c r="BC322" s="80">
        <f>[1]节奏总纲!BC322</f>
        <v>49.298910399752522</v>
      </c>
      <c r="BD322" s="80">
        <f>[1]节奏总纲!BD322</f>
        <v>52.061033128223968</v>
      </c>
      <c r="BE322" s="80">
        <f>[1]节奏总纲!BE322</f>
        <v>56.765375826110741</v>
      </c>
    </row>
    <row r="323" spans="29:57" x14ac:dyDescent="0.15">
      <c r="AC323" s="80">
        <f>[1]节奏总纲!AC323</f>
        <v>320</v>
      </c>
      <c r="AD323" s="80">
        <f>[1]节奏总纲!AD323</f>
        <v>83.257593206670379</v>
      </c>
      <c r="AE323" s="80">
        <f>[1]节奏总纲!AE323</f>
        <v>85.371590980162836</v>
      </c>
      <c r="AF323" s="80">
        <f>[1]节奏总纲!AF323</f>
        <v>88.360153548753104</v>
      </c>
      <c r="AG323" s="80">
        <f>[1]节奏总纲!AG323</f>
        <v>93.37105027676877</v>
      </c>
      <c r="AH323" s="80">
        <f>[1]节奏总纲!AH323</f>
        <v>102.3285813551431</v>
      </c>
      <c r="AZ323" s="80">
        <f>[1]节奏总纲!AZ323</f>
        <v>320</v>
      </c>
      <c r="BA323" s="80">
        <f>[1]节奏总纲!BA323</f>
        <v>45.869242601500943</v>
      </c>
      <c r="BB323" s="80">
        <f>[1]节奏总纲!BB323</f>
        <v>47.3696970865753</v>
      </c>
      <c r="BC323" s="80">
        <f>[1]节奏总纲!BC323</f>
        <v>49.319570178749061</v>
      </c>
      <c r="BD323" s="80">
        <f>[1]节奏总纲!BD323</f>
        <v>52.080986469020011</v>
      </c>
      <c r="BE323" s="80">
        <f>[1]节奏总纲!BE323</f>
        <v>56.787583575493848</v>
      </c>
    </row>
    <row r="324" spans="29:57" x14ac:dyDescent="0.15">
      <c r="AC324" s="80">
        <f>[1]节奏总纲!AC324</f>
        <v>321</v>
      </c>
      <c r="AD324" s="80">
        <f>[1]节奏总纲!AD324</f>
        <v>83.301799809098995</v>
      </c>
      <c r="AE324" s="80">
        <f>[1]节奏总纲!AE324</f>
        <v>85.416473396744834</v>
      </c>
      <c r="AF324" s="80">
        <f>[1]节奏总纲!AF324</f>
        <v>88.410924598964016</v>
      </c>
      <c r="AG324" s="80">
        <f>[1]节奏总纲!AG324</f>
        <v>93.419518036881598</v>
      </c>
      <c r="AH324" s="80">
        <f>[1]节奏总纲!AH324</f>
        <v>102.37311092596252</v>
      </c>
      <c r="AZ324" s="80">
        <f>[1]节奏总纲!AZ324</f>
        <v>321</v>
      </c>
      <c r="BA324" s="80">
        <f>[1]节奏总纲!BA324</f>
        <v>45.891559484723047</v>
      </c>
      <c r="BB324" s="80">
        <f>[1]节奏总纲!BB324</f>
        <v>47.390484624898193</v>
      </c>
      <c r="BC324" s="80">
        <f>[1]节奏总纲!BC324</f>
        <v>49.340229957745592</v>
      </c>
      <c r="BD324" s="80">
        <f>[1]节奏总纲!BD324</f>
        <v>52.100939809816062</v>
      </c>
      <c r="BE324" s="80">
        <f>[1]节奏总纲!BE324</f>
        <v>56.809791324876961</v>
      </c>
    </row>
    <row r="325" spans="29:57" x14ac:dyDescent="0.15">
      <c r="AC325" s="80">
        <f>[1]节奏总纲!AC325</f>
        <v>322</v>
      </c>
      <c r="AD325" s="80">
        <f>[1]节奏总纲!AD325</f>
        <v>83.346006411527597</v>
      </c>
      <c r="AE325" s="80">
        <f>[1]节奏总纲!AE325</f>
        <v>85.461355813326847</v>
      </c>
      <c r="AF325" s="80">
        <f>[1]节奏总纲!AF325</f>
        <v>88.461695649174914</v>
      </c>
      <c r="AG325" s="80">
        <f>[1]节奏总纲!AG325</f>
        <v>93.467985796994427</v>
      </c>
      <c r="AH325" s="80">
        <f>[1]节奏总纲!AH325</f>
        <v>102.41764049678196</v>
      </c>
      <c r="AZ325" s="80">
        <f>[1]节奏总纲!AZ325</f>
        <v>322</v>
      </c>
      <c r="BA325" s="80">
        <f>[1]节奏总纲!BA325</f>
        <v>45.91387636794515</v>
      </c>
      <c r="BB325" s="80">
        <f>[1]节奏总纲!BB325</f>
        <v>47.411272163221085</v>
      </c>
      <c r="BC325" s="80">
        <f>[1]节奏总纲!BC325</f>
        <v>49.360889736742131</v>
      </c>
      <c r="BD325" s="80">
        <f>[1]节奏总纲!BD325</f>
        <v>52.120893150612112</v>
      </c>
      <c r="BE325" s="80">
        <f>[1]节奏总纲!BE325</f>
        <v>56.831999074260068</v>
      </c>
    </row>
    <row r="326" spans="29:57" x14ac:dyDescent="0.15">
      <c r="AC326" s="80">
        <f>[1]节奏总纲!AC326</f>
        <v>323</v>
      </c>
      <c r="AD326" s="80">
        <f>[1]节奏总纲!AD326</f>
        <v>83.390213013956213</v>
      </c>
      <c r="AE326" s="80">
        <f>[1]节奏总纲!AE326</f>
        <v>85.506238229908845</v>
      </c>
      <c r="AF326" s="80">
        <f>[1]节奏总纲!AF326</f>
        <v>88.512466699385826</v>
      </c>
      <c r="AG326" s="80">
        <f>[1]节奏总纲!AG326</f>
        <v>93.516453557107255</v>
      </c>
      <c r="AH326" s="80">
        <f>[1]节奏总纲!AH326</f>
        <v>102.46217006760139</v>
      </c>
      <c r="AZ326" s="80">
        <f>[1]节奏总纲!AZ326</f>
        <v>323</v>
      </c>
      <c r="BA326" s="80">
        <f>[1]节奏总纲!BA326</f>
        <v>45.936193251167253</v>
      </c>
      <c r="BB326" s="80">
        <f>[1]节奏总纲!BB326</f>
        <v>47.432059701543984</v>
      </c>
      <c r="BC326" s="80">
        <f>[1]节奏总纲!BC326</f>
        <v>49.381549515738669</v>
      </c>
      <c r="BD326" s="80">
        <f>[1]节奏总纲!BD326</f>
        <v>52.140846491408155</v>
      </c>
      <c r="BE326" s="80">
        <f>[1]节奏总纲!BE326</f>
        <v>56.854206823643175</v>
      </c>
    </row>
    <row r="327" spans="29:57" x14ac:dyDescent="0.15">
      <c r="AC327" s="80">
        <f>[1]节奏总纲!AC327</f>
        <v>324</v>
      </c>
      <c r="AD327" s="80">
        <f>[1]节奏总纲!AD327</f>
        <v>83.434419616384815</v>
      </c>
      <c r="AE327" s="80">
        <f>[1]节奏总纲!AE327</f>
        <v>85.551120646490844</v>
      </c>
      <c r="AF327" s="80">
        <f>[1]节奏总纲!AF327</f>
        <v>88.563237749596723</v>
      </c>
      <c r="AG327" s="80">
        <f>[1]节奏总纲!AG327</f>
        <v>93.564921317220083</v>
      </c>
      <c r="AH327" s="80">
        <f>[1]节奏总纲!AH327</f>
        <v>102.50669963842083</v>
      </c>
      <c r="AZ327" s="80">
        <f>[1]节奏总纲!AZ327</f>
        <v>324</v>
      </c>
      <c r="BA327" s="80">
        <f>[1]节奏总纲!BA327</f>
        <v>45.958510134389357</v>
      </c>
      <c r="BB327" s="80">
        <f>[1]节奏总纲!BB327</f>
        <v>47.452847239866877</v>
      </c>
      <c r="BC327" s="80">
        <f>[1]节奏总纲!BC327</f>
        <v>49.402209294735208</v>
      </c>
      <c r="BD327" s="80">
        <f>[1]节奏总纲!BD327</f>
        <v>52.160799832204205</v>
      </c>
      <c r="BE327" s="80">
        <f>[1]节奏总纲!BE327</f>
        <v>56.876414573026281</v>
      </c>
    </row>
    <row r="328" spans="29:57" x14ac:dyDescent="0.15">
      <c r="AC328" s="80">
        <f>[1]节奏总纲!AC328</f>
        <v>325</v>
      </c>
      <c r="AD328" s="80">
        <f>[1]节奏总纲!AD328</f>
        <v>83.478626218813432</v>
      </c>
      <c r="AE328" s="80">
        <f>[1]节奏总纲!AE328</f>
        <v>85.596003063072843</v>
      </c>
      <c r="AF328" s="80">
        <f>[1]节奏总纲!AF328</f>
        <v>88.614008799807635</v>
      </c>
      <c r="AG328" s="80">
        <f>[1]节奏总纲!AG328</f>
        <v>93.613389077332911</v>
      </c>
      <c r="AH328" s="80">
        <f>[1]节奏总纲!AH328</f>
        <v>102.55122920924025</v>
      </c>
      <c r="AZ328" s="80">
        <f>[1]节奏总纲!AZ328</f>
        <v>325</v>
      </c>
      <c r="BA328" s="80">
        <f>[1]节奏总纲!BA328</f>
        <v>45.98082701761146</v>
      </c>
      <c r="BB328" s="80">
        <f>[1]节奏总纲!BB328</f>
        <v>47.473634778189769</v>
      </c>
      <c r="BC328" s="80">
        <f>[1]节奏总纲!BC328</f>
        <v>49.422869073731739</v>
      </c>
      <c r="BD328" s="80">
        <f>[1]节奏总纲!BD328</f>
        <v>52.180753173000248</v>
      </c>
      <c r="BE328" s="80">
        <f>[1]节奏总纲!BE328</f>
        <v>56.898622322409395</v>
      </c>
    </row>
    <row r="329" spans="29:57" x14ac:dyDescent="0.15">
      <c r="AC329" s="80">
        <f>[1]节奏总纲!AC329</f>
        <v>326</v>
      </c>
      <c r="AD329" s="80">
        <f>[1]节奏总纲!AD329</f>
        <v>83.522832821242034</v>
      </c>
      <c r="AE329" s="80">
        <f>[1]节奏总纲!AE329</f>
        <v>85.640885479654855</v>
      </c>
      <c r="AF329" s="80">
        <f>[1]节奏总纲!AF329</f>
        <v>88.664779850018547</v>
      </c>
      <c r="AG329" s="80">
        <f>[1]节奏总纲!AG329</f>
        <v>93.66185683744574</v>
      </c>
      <c r="AH329" s="80">
        <f>[1]节奏总纲!AH329</f>
        <v>102.59575878005968</v>
      </c>
      <c r="AZ329" s="80">
        <f>[1]节奏总纲!AZ329</f>
        <v>326</v>
      </c>
      <c r="BA329" s="80">
        <f>[1]节奏总纲!BA329</f>
        <v>46.002713830586146</v>
      </c>
      <c r="BB329" s="80">
        <f>[1]节奏总纲!BB329</f>
        <v>47.494422316512662</v>
      </c>
      <c r="BC329" s="80">
        <f>[1]节奏总纲!BC329</f>
        <v>49.443528852728278</v>
      </c>
      <c r="BD329" s="80">
        <f>[1]节奏总纲!BD329</f>
        <v>52.200706513796298</v>
      </c>
      <c r="BE329" s="80">
        <f>[1]节奏总纲!BE329</f>
        <v>56.920830071792501</v>
      </c>
    </row>
    <row r="330" spans="29:57" x14ac:dyDescent="0.15">
      <c r="AC330" s="80">
        <f>[1]节奏总纲!AC330</f>
        <v>327</v>
      </c>
      <c r="AD330" s="80">
        <f>[1]节奏总纲!AD330</f>
        <v>83.56703942367065</v>
      </c>
      <c r="AE330" s="80">
        <f>[1]节奏总纲!AE330</f>
        <v>85.685767896236854</v>
      </c>
      <c r="AF330" s="80">
        <f>[1]节奏总纲!AF330</f>
        <v>88.715550900229445</v>
      </c>
      <c r="AG330" s="80">
        <f>[1]节奏总纲!AG330</f>
        <v>93.710324597558554</v>
      </c>
      <c r="AH330" s="80">
        <f>[1]节奏总纲!AH330</f>
        <v>102.64028835087912</v>
      </c>
      <c r="AZ330" s="80">
        <f>[1]节奏总纲!AZ330</f>
        <v>327</v>
      </c>
      <c r="BA330" s="80">
        <f>[1]节奏总纲!BA330</f>
        <v>46.021977873404879</v>
      </c>
      <c r="BB330" s="80">
        <f>[1]节奏总纲!BB330</f>
        <v>47.515209854835554</v>
      </c>
      <c r="BC330" s="80">
        <f>[1]节奏总纲!BC330</f>
        <v>49.464188631724817</v>
      </c>
      <c r="BD330" s="80">
        <f>[1]节奏总纲!BD330</f>
        <v>52.220659854592348</v>
      </c>
      <c r="BE330" s="80">
        <f>[1]节奏总纲!BE330</f>
        <v>56.943037821175608</v>
      </c>
    </row>
    <row r="331" spans="29:57" x14ac:dyDescent="0.15">
      <c r="AC331" s="80">
        <f>[1]节奏总纲!AC331</f>
        <v>328</v>
      </c>
      <c r="AD331" s="80">
        <f>[1]节奏总纲!AD331</f>
        <v>83.611246026099252</v>
      </c>
      <c r="AE331" s="80">
        <f>[1]节奏总纲!AE331</f>
        <v>85.730650312818852</v>
      </c>
      <c r="AF331" s="80">
        <f>[1]节奏总纲!AF331</f>
        <v>88.766321950440357</v>
      </c>
      <c r="AG331" s="80">
        <f>[1]节奏总纲!AG331</f>
        <v>93.758792357671382</v>
      </c>
      <c r="AH331" s="80">
        <f>[1]节奏总纲!AH331</f>
        <v>102.68481792169854</v>
      </c>
      <c r="AZ331" s="80">
        <f>[1]节奏总纲!AZ331</f>
        <v>328</v>
      </c>
      <c r="BA331" s="80">
        <f>[1]节奏总纲!BA331</f>
        <v>46.041241916223605</v>
      </c>
      <c r="BB331" s="80">
        <f>[1]节奏总纲!BB331</f>
        <v>47.535997393158453</v>
      </c>
      <c r="BC331" s="80">
        <f>[1]节奏总纲!BC331</f>
        <v>49.484848410721355</v>
      </c>
      <c r="BD331" s="80">
        <f>[1]节奏总纲!BD331</f>
        <v>52.240613195388391</v>
      </c>
      <c r="BE331" s="80">
        <f>[1]节奏总纲!BE331</f>
        <v>56.965245570558714</v>
      </c>
    </row>
    <row r="332" spans="29:57" x14ac:dyDescent="0.15">
      <c r="AC332" s="80">
        <f>[1]节奏总纲!AC332</f>
        <v>329</v>
      </c>
      <c r="AD332" s="80">
        <f>[1]节奏总纲!AD332</f>
        <v>83.655452628527868</v>
      </c>
      <c r="AE332" s="80">
        <f>[1]节奏总纲!AE332</f>
        <v>85.775532729400851</v>
      </c>
      <c r="AF332" s="80">
        <f>[1]节奏总纲!AF332</f>
        <v>88.817093000651269</v>
      </c>
      <c r="AG332" s="80">
        <f>[1]节奏总纲!AG332</f>
        <v>93.80726011778421</v>
      </c>
      <c r="AH332" s="80">
        <f>[1]节奏总纲!AH332</f>
        <v>102.72934749251797</v>
      </c>
      <c r="AZ332" s="80">
        <f>[1]节奏总纲!AZ332</f>
        <v>329</v>
      </c>
      <c r="BA332" s="80">
        <f>[1]节奏总纲!BA332</f>
        <v>46.060505959042331</v>
      </c>
      <c r="BB332" s="80">
        <f>[1]节奏总纲!BB332</f>
        <v>47.556784931481346</v>
      </c>
      <c r="BC332" s="80">
        <f>[1]节奏总纲!BC332</f>
        <v>49.505508189717887</v>
      </c>
      <c r="BD332" s="80">
        <f>[1]节奏总纲!BD332</f>
        <v>52.260566536184442</v>
      </c>
      <c r="BE332" s="80">
        <f>[1]节奏总纲!BE332</f>
        <v>56.987453319941828</v>
      </c>
    </row>
    <row r="333" spans="29:57" x14ac:dyDescent="0.15">
      <c r="AC333" s="80">
        <f>[1]节奏总纲!AC333</f>
        <v>330</v>
      </c>
      <c r="AD333" s="80">
        <f>[1]节奏总纲!AD333</f>
        <v>83.69965923095647</v>
      </c>
      <c r="AE333" s="80">
        <f>[1]节奏总纲!AE333</f>
        <v>85.820415145982849</v>
      </c>
      <c r="AF333" s="80">
        <f>[1]节奏总纲!AF333</f>
        <v>88.867864050862167</v>
      </c>
      <c r="AG333" s="80">
        <f>[1]节奏总纲!AG333</f>
        <v>93.855727877897039</v>
      </c>
      <c r="AH333" s="80">
        <f>[1]节奏总纲!AH333</f>
        <v>102.77387706333741</v>
      </c>
      <c r="AZ333" s="80">
        <f>[1]节奏总纲!AZ333</f>
        <v>330</v>
      </c>
      <c r="BA333" s="80">
        <f>[1]节奏总纲!BA333</f>
        <v>46.079770001861057</v>
      </c>
      <c r="BB333" s="80">
        <f>[1]节奏总纲!BB333</f>
        <v>47.577572469804238</v>
      </c>
      <c r="BC333" s="80">
        <f>[1]节奏总纲!BC333</f>
        <v>49.526167968714425</v>
      </c>
      <c r="BD333" s="80">
        <f>[1]节奏总纲!BD333</f>
        <v>52.280519876980485</v>
      </c>
      <c r="BE333" s="80">
        <f>[1]节奏总纲!BE333</f>
        <v>57.008345591208631</v>
      </c>
    </row>
    <row r="334" spans="29:57" x14ac:dyDescent="0.15">
      <c r="AC334" s="80">
        <f>[1]节奏总纲!AC334</f>
        <v>331</v>
      </c>
      <c r="AD334" s="80">
        <f>[1]节奏总纲!AD334</f>
        <v>83.743865833385087</v>
      </c>
      <c r="AE334" s="80">
        <f>[1]节奏总纲!AE334</f>
        <v>85.865297562564862</v>
      </c>
      <c r="AF334" s="80">
        <f>[1]节奏总纲!AF334</f>
        <v>88.918635101073079</v>
      </c>
      <c r="AG334" s="80">
        <f>[1]节奏总纲!AG334</f>
        <v>93.904195638009867</v>
      </c>
      <c r="AH334" s="80">
        <f>[1]节奏总纲!AH334</f>
        <v>102.81840663415684</v>
      </c>
      <c r="AZ334" s="80">
        <f>[1]节奏总纲!AZ334</f>
        <v>331</v>
      </c>
      <c r="BA334" s="80">
        <f>[1]节奏总纲!BA334</f>
        <v>46.099034044679783</v>
      </c>
      <c r="BB334" s="80">
        <f>[1]节奏总纲!BB334</f>
        <v>47.598360008127131</v>
      </c>
      <c r="BC334" s="80">
        <f>[1]节奏总纲!BC334</f>
        <v>49.546827747710964</v>
      </c>
      <c r="BD334" s="80">
        <f>[1]节奏总纲!BD334</f>
        <v>52.300473217776535</v>
      </c>
      <c r="BE334" s="80">
        <f>[1]节奏总纲!BE334</f>
        <v>57.027529471561998</v>
      </c>
    </row>
    <row r="335" spans="29:57" x14ac:dyDescent="0.15">
      <c r="AC335" s="80">
        <f>[1]节奏总纲!AC335</f>
        <v>332</v>
      </c>
      <c r="AD335" s="80">
        <f>[1]节奏总纲!AD335</f>
        <v>83.788072435813689</v>
      </c>
      <c r="AE335" s="80">
        <f>[1]节奏总纲!AE335</f>
        <v>85.910179979146861</v>
      </c>
      <c r="AF335" s="80">
        <f>[1]节奏总纲!AF335</f>
        <v>88.969406151283977</v>
      </c>
      <c r="AG335" s="80">
        <f>[1]节奏总纲!AG335</f>
        <v>93.952663398122695</v>
      </c>
      <c r="AH335" s="80">
        <f>[1]节奏总纲!AH335</f>
        <v>102.86293620497626</v>
      </c>
      <c r="AZ335" s="80">
        <f>[1]节奏总纲!AZ335</f>
        <v>332</v>
      </c>
      <c r="BA335" s="80">
        <f>[1]节奏总纲!BA335</f>
        <v>46.118298087498509</v>
      </c>
      <c r="BB335" s="80">
        <f>[1]节奏总纲!BB335</f>
        <v>47.619147546450023</v>
      </c>
      <c r="BC335" s="80">
        <f>[1]节奏总纲!BC335</f>
        <v>49.567487526707502</v>
      </c>
      <c r="BD335" s="80">
        <f>[1]节奏总纲!BD335</f>
        <v>52.320426558572585</v>
      </c>
      <c r="BE335" s="80">
        <f>[1]节奏总纲!BE335</f>
        <v>57.046713351915365</v>
      </c>
    </row>
    <row r="336" spans="29:57" x14ac:dyDescent="0.15">
      <c r="AC336" s="80">
        <f>[1]节奏总纲!AC336</f>
        <v>333</v>
      </c>
      <c r="AD336" s="80">
        <f>[1]节奏总纲!AD336</f>
        <v>83.832279038242305</v>
      </c>
      <c r="AE336" s="80">
        <f>[1]节奏总纲!AE336</f>
        <v>85.955062395728859</v>
      </c>
      <c r="AF336" s="80">
        <f>[1]节奏总纲!AF336</f>
        <v>89.018779040163423</v>
      </c>
      <c r="AG336" s="80">
        <f>[1]节奏总纲!AG336</f>
        <v>94.001027891564647</v>
      </c>
      <c r="AH336" s="80">
        <f>[1]节奏总纲!AH336</f>
        <v>102.9074657757957</v>
      </c>
      <c r="AZ336" s="80">
        <f>[1]节奏总纲!AZ336</f>
        <v>333</v>
      </c>
      <c r="BA336" s="80">
        <f>[1]节奏总纲!BA336</f>
        <v>46.137562130317242</v>
      </c>
      <c r="BB336" s="80">
        <f>[1]节奏总纲!BB336</f>
        <v>47.639935084772922</v>
      </c>
      <c r="BC336" s="80">
        <f>[1]节奏总纲!BC336</f>
        <v>49.588147305704041</v>
      </c>
      <c r="BD336" s="80">
        <f>[1]节奏总纲!BD336</f>
        <v>52.340379899368628</v>
      </c>
      <c r="BE336" s="80">
        <f>[1]节奏总纲!BE336</f>
        <v>57.065897232268732</v>
      </c>
    </row>
    <row r="337" spans="29:57" x14ac:dyDescent="0.15">
      <c r="AC337" s="80">
        <f>[1]节奏总纲!AC337</f>
        <v>334</v>
      </c>
      <c r="AD337" s="80">
        <f>[1]节奏总纲!AD337</f>
        <v>83.876485640670907</v>
      </c>
      <c r="AE337" s="80">
        <f>[1]节奏总纲!AE337</f>
        <v>85.999944812310858</v>
      </c>
      <c r="AF337" s="80">
        <f>[1]节奏总纲!AF337</f>
        <v>89.066031955355442</v>
      </c>
      <c r="AG337" s="80">
        <f>[1]节奏总纲!AG337</f>
        <v>94.045070891220206</v>
      </c>
      <c r="AH337" s="80">
        <f>[1]节奏总纲!AH337</f>
        <v>102.95199534661513</v>
      </c>
      <c r="AZ337" s="80">
        <f>[1]节奏总纲!AZ337</f>
        <v>334</v>
      </c>
      <c r="BA337" s="80">
        <f>[1]节奏总纲!BA337</f>
        <v>46.156826173135968</v>
      </c>
      <c r="BB337" s="80">
        <f>[1]节奏总纲!BB337</f>
        <v>47.660722623095815</v>
      </c>
      <c r="BC337" s="80">
        <f>[1]节奏总纲!BC337</f>
        <v>49.608807084700572</v>
      </c>
      <c r="BD337" s="80">
        <f>[1]节奏总纲!BD337</f>
        <v>52.360333240164678</v>
      </c>
      <c r="BE337" s="80">
        <f>[1]节奏总纲!BE337</f>
        <v>57.085081112622099</v>
      </c>
    </row>
    <row r="338" spans="29:57" x14ac:dyDescent="0.15">
      <c r="AC338" s="80">
        <f>[1]节奏总纲!AC338</f>
        <v>335</v>
      </c>
      <c r="AD338" s="80">
        <f>[1]节奏总纲!AD338</f>
        <v>83.920692243099523</v>
      </c>
      <c r="AE338" s="80">
        <f>[1]节奏总纲!AE338</f>
        <v>86.041129946887025</v>
      </c>
      <c r="AF338" s="80">
        <f>[1]节奏总纲!AF338</f>
        <v>89.113284870547446</v>
      </c>
      <c r="AG338" s="80">
        <f>[1]节奏总纲!AG338</f>
        <v>94.089113890875765</v>
      </c>
      <c r="AH338" s="80">
        <f>[1]节奏总纲!AH338</f>
        <v>102.99652491743456</v>
      </c>
      <c r="AZ338" s="80">
        <f>[1]节奏总纲!AZ338</f>
        <v>335</v>
      </c>
      <c r="BA338" s="80">
        <f>[1]节奏总纲!BA338</f>
        <v>46.176090215954694</v>
      </c>
      <c r="BB338" s="80">
        <f>[1]节奏总纲!BB338</f>
        <v>47.681510161418707</v>
      </c>
      <c r="BC338" s="80">
        <f>[1]节奏总纲!BC338</f>
        <v>49.629466863697111</v>
      </c>
      <c r="BD338" s="80">
        <f>[1]节奏总纲!BD338</f>
        <v>52.380286580960728</v>
      </c>
      <c r="BE338" s="80">
        <f>[1]节奏总纲!BE338</f>
        <v>57.104264992975466</v>
      </c>
    </row>
    <row r="339" spans="29:57" x14ac:dyDescent="0.15">
      <c r="AC339" s="80">
        <f>[1]节奏总纲!AC339</f>
        <v>336</v>
      </c>
      <c r="AD339" s="80">
        <f>[1]节奏总纲!AD339</f>
        <v>83.964898845528126</v>
      </c>
      <c r="AE339" s="80">
        <f>[1]节奏总纲!AE339</f>
        <v>86.082310529666103</v>
      </c>
      <c r="AF339" s="80">
        <f>[1]节奏总纲!AF339</f>
        <v>89.16053778573945</v>
      </c>
      <c r="AG339" s="80">
        <f>[1]节奏总纲!AG339</f>
        <v>94.133156890531339</v>
      </c>
      <c r="AH339" s="80">
        <f>[1]节奏总纲!AH339</f>
        <v>103.03627054084417</v>
      </c>
      <c r="AZ339" s="80">
        <f>[1]节奏总纲!AZ339</f>
        <v>336</v>
      </c>
      <c r="BA339" s="80">
        <f>[1]节奏总纲!BA339</f>
        <v>46.19535425877342</v>
      </c>
      <c r="BB339" s="80">
        <f>[1]节奏总纲!BB339</f>
        <v>47.7022976997416</v>
      </c>
      <c r="BC339" s="80">
        <f>[1]节奏总纲!BC339</f>
        <v>49.65012664269365</v>
      </c>
      <c r="BD339" s="80">
        <f>[1]节奏总纲!BD339</f>
        <v>52.400239921756771</v>
      </c>
      <c r="BE339" s="80">
        <f>[1]节奏总纲!BE339</f>
        <v>57.123448873328833</v>
      </c>
    </row>
    <row r="340" spans="29:57" x14ac:dyDescent="0.15">
      <c r="AC340" s="80">
        <f>[1]节奏总纲!AC340</f>
        <v>337</v>
      </c>
      <c r="AD340" s="80">
        <f>[1]节奏总纲!AD340</f>
        <v>84.008495683346354</v>
      </c>
      <c r="AE340" s="80">
        <f>[1]节奏总纲!AE340</f>
        <v>86.12349111244518</v>
      </c>
      <c r="AF340" s="80">
        <f>[1]节奏总纲!AF340</f>
        <v>89.207790700931454</v>
      </c>
      <c r="AG340" s="80">
        <f>[1]节奏总纲!AG340</f>
        <v>94.177199890186898</v>
      </c>
      <c r="AH340" s="80">
        <f>[1]节奏总纲!AH340</f>
        <v>103.07561122406466</v>
      </c>
      <c r="AZ340" s="80">
        <f>[1]节奏总纲!AZ340</f>
        <v>337</v>
      </c>
      <c r="BA340" s="80">
        <f>[1]节奏总纲!BA340</f>
        <v>46.214618301592147</v>
      </c>
      <c r="BB340" s="80">
        <f>[1]节奏总纲!BB340</f>
        <v>47.723085238064499</v>
      </c>
      <c r="BC340" s="80">
        <f>[1]节奏总纲!BC340</f>
        <v>49.670786421690188</v>
      </c>
      <c r="BD340" s="80">
        <f>[1]节奏总纲!BD340</f>
        <v>52.420193262552822</v>
      </c>
      <c r="BE340" s="80">
        <f>[1]节奏总纲!BE340</f>
        <v>57.1426327536822</v>
      </c>
    </row>
    <row r="341" spans="29:57" x14ac:dyDescent="0.15">
      <c r="AC341" s="80">
        <f>[1]节奏总纲!AC341</f>
        <v>338</v>
      </c>
      <c r="AD341" s="80">
        <f>[1]节奏总纲!AD341</f>
        <v>84.049741901856009</v>
      </c>
      <c r="AE341" s="80">
        <f>[1]节奏总纲!AE341</f>
        <v>86.164671695224243</v>
      </c>
      <c r="AF341" s="80">
        <f>[1]节奏总纲!AF341</f>
        <v>89.255043616123459</v>
      </c>
      <c r="AG341" s="80">
        <f>[1]节奏总纲!AG341</f>
        <v>94.221242889842458</v>
      </c>
      <c r="AH341" s="80">
        <f>[1]节奏总纲!AH341</f>
        <v>103.11495190728516</v>
      </c>
      <c r="AZ341" s="80">
        <f>[1]节奏总纲!AZ341</f>
        <v>338</v>
      </c>
      <c r="BA341" s="80">
        <f>[1]节奏总纲!BA341</f>
        <v>46.23388234441088</v>
      </c>
      <c r="BB341" s="80">
        <f>[1]节奏总纲!BB341</f>
        <v>47.743872776387391</v>
      </c>
      <c r="BC341" s="80">
        <f>[1]节奏总纲!BC341</f>
        <v>49.69144620068672</v>
      </c>
      <c r="BD341" s="80">
        <f>[1]节奏总纲!BD341</f>
        <v>52.440146603348865</v>
      </c>
      <c r="BE341" s="80">
        <f>[1]节奏总纲!BE341</f>
        <v>57.161816634035567</v>
      </c>
    </row>
    <row r="342" spans="29:57" x14ac:dyDescent="0.15">
      <c r="AC342" s="80">
        <f>[1]节奏总纲!AC342</f>
        <v>339</v>
      </c>
      <c r="AD342" s="80">
        <f>[1]节奏总纲!AD342</f>
        <v>84.090988120365651</v>
      </c>
      <c r="AE342" s="80">
        <f>[1]节奏总纲!AE342</f>
        <v>86.20585227800332</v>
      </c>
      <c r="AF342" s="80">
        <f>[1]节奏总纲!AF342</f>
        <v>89.302296531315463</v>
      </c>
      <c r="AG342" s="80">
        <f>[1]节奏总纲!AG342</f>
        <v>94.265285889498017</v>
      </c>
      <c r="AH342" s="80">
        <f>[1]节奏总纲!AH342</f>
        <v>103.15429259050565</v>
      </c>
      <c r="AZ342" s="80">
        <f>[1]节奏总纲!AZ342</f>
        <v>339</v>
      </c>
      <c r="BA342" s="80">
        <f>[1]节奏总纲!BA342</f>
        <v>46.253146387229606</v>
      </c>
      <c r="BB342" s="80">
        <f>[1]节奏总纲!BB342</f>
        <v>47.764660314710284</v>
      </c>
      <c r="BC342" s="80">
        <f>[1]节奏总纲!BC342</f>
        <v>49.712105979683258</v>
      </c>
      <c r="BD342" s="80">
        <f>[1]节奏总纲!BD342</f>
        <v>52.460099944144915</v>
      </c>
      <c r="BE342" s="80">
        <f>[1]节奏总纲!BE342</f>
        <v>57.181000514388934</v>
      </c>
    </row>
    <row r="343" spans="29:57" x14ac:dyDescent="0.15">
      <c r="AC343" s="80">
        <f>[1]节奏总纲!AC343</f>
        <v>340</v>
      </c>
      <c r="AD343" s="80">
        <f>[1]节奏总纲!AD343</f>
        <v>84.132234338875293</v>
      </c>
      <c r="AE343" s="80">
        <f>[1]节奏总纲!AE343</f>
        <v>86.247032860782397</v>
      </c>
      <c r="AF343" s="80">
        <f>[1]节奏总纲!AF343</f>
        <v>89.349549446507467</v>
      </c>
      <c r="AG343" s="80">
        <f>[1]节奏总纲!AG343</f>
        <v>94.309328889153576</v>
      </c>
      <c r="AH343" s="80">
        <f>[1]节奏总纲!AH343</f>
        <v>103.19363327372614</v>
      </c>
      <c r="AZ343" s="80">
        <f>[1]节奏总纲!AZ343</f>
        <v>340</v>
      </c>
      <c r="BA343" s="80">
        <f>[1]节奏总纲!BA343</f>
        <v>46.272410430048332</v>
      </c>
      <c r="BB343" s="80">
        <f>[1]节奏总纲!BB343</f>
        <v>47.785447853033176</v>
      </c>
      <c r="BC343" s="80">
        <f>[1]节奏总纲!BC343</f>
        <v>49.732765758679797</v>
      </c>
      <c r="BD343" s="80">
        <f>[1]节奏总纲!BD343</f>
        <v>52.480053284940965</v>
      </c>
      <c r="BE343" s="80">
        <f>[1]节奏总纲!BE343</f>
        <v>57.200184394742301</v>
      </c>
    </row>
    <row r="344" spans="29:57" x14ac:dyDescent="0.15">
      <c r="AC344" s="80">
        <f>[1]节奏总纲!AC344</f>
        <v>341</v>
      </c>
      <c r="AD344" s="80">
        <f>[1]节奏总纲!AD344</f>
        <v>84.173480557384934</v>
      </c>
      <c r="AE344" s="80">
        <f>[1]节奏总纲!AE344</f>
        <v>86.288213443561474</v>
      </c>
      <c r="AF344" s="80">
        <f>[1]节奏总纲!AF344</f>
        <v>89.396802361699486</v>
      </c>
      <c r="AG344" s="80">
        <f>[1]节奏总纲!AG344</f>
        <v>94.35337188880915</v>
      </c>
      <c r="AH344" s="80">
        <f>[1]节奏总纲!AH344</f>
        <v>103.23297395694664</v>
      </c>
      <c r="AZ344" s="80">
        <f>[1]节奏总纲!AZ344</f>
        <v>341</v>
      </c>
      <c r="BA344" s="80">
        <f>[1]节奏总纲!BA344</f>
        <v>46.291674472867058</v>
      </c>
      <c r="BB344" s="80">
        <f>[1]节奏总纲!BB344</f>
        <v>47.806235391356068</v>
      </c>
      <c r="BC344" s="80">
        <f>[1]节奏总纲!BC344</f>
        <v>49.753425537676335</v>
      </c>
      <c r="BD344" s="80">
        <f>[1]节奏总纲!BD344</f>
        <v>52.500006625737008</v>
      </c>
      <c r="BE344" s="80">
        <f>[1]节奏总纲!BE344</f>
        <v>57.219368275095675</v>
      </c>
    </row>
    <row r="345" spans="29:57" x14ac:dyDescent="0.15">
      <c r="AC345" s="80">
        <f>[1]节奏总纲!AC345</f>
        <v>342</v>
      </c>
      <c r="AD345" s="80">
        <f>[1]节奏总纲!AD345</f>
        <v>84.214726775894576</v>
      </c>
      <c r="AE345" s="80">
        <f>[1]节奏总纲!AE345</f>
        <v>86.329394026340537</v>
      </c>
      <c r="AF345" s="80">
        <f>[1]节奏总纲!AF345</f>
        <v>89.44405527689149</v>
      </c>
      <c r="AG345" s="80">
        <f>[1]节奏总纲!AG345</f>
        <v>94.397414888464709</v>
      </c>
      <c r="AH345" s="80">
        <f>[1]节奏总纲!AH345</f>
        <v>103.27231464016712</v>
      </c>
      <c r="AZ345" s="80">
        <f>[1]节奏总纲!AZ345</f>
        <v>342</v>
      </c>
      <c r="BA345" s="80">
        <f>[1]节奏总纲!BA345</f>
        <v>46.310938515685784</v>
      </c>
      <c r="BB345" s="80">
        <f>[1]节奏总纲!BB345</f>
        <v>47.827022929678968</v>
      </c>
      <c r="BC345" s="80">
        <f>[1]节奏总纲!BC345</f>
        <v>49.774085316672867</v>
      </c>
      <c r="BD345" s="80">
        <f>[1]节奏总纲!BD345</f>
        <v>52.519959966533058</v>
      </c>
      <c r="BE345" s="80">
        <f>[1]节奏总纲!BE345</f>
        <v>57.238552155449042</v>
      </c>
    </row>
    <row r="346" spans="29:57" x14ac:dyDescent="0.15">
      <c r="AC346" s="80">
        <f>[1]节奏总纲!AC346</f>
        <v>343</v>
      </c>
      <c r="AD346" s="80">
        <f>[1]节奏总纲!AD346</f>
        <v>84.255972994404218</v>
      </c>
      <c r="AE346" s="80">
        <f>[1]节奏总纲!AE346</f>
        <v>86.370574609119615</v>
      </c>
      <c r="AF346" s="80">
        <f>[1]节奏总纲!AF346</f>
        <v>89.491308192083494</v>
      </c>
      <c r="AG346" s="80">
        <f>[1]节奏总纲!AG346</f>
        <v>94.441457888120269</v>
      </c>
      <c r="AH346" s="80">
        <f>[1]节奏总纲!AH346</f>
        <v>103.31165532338761</v>
      </c>
      <c r="AZ346" s="80">
        <f>[1]节奏总纲!AZ346</f>
        <v>343</v>
      </c>
      <c r="BA346" s="80">
        <f>[1]节奏总纲!BA346</f>
        <v>46.330202558504517</v>
      </c>
      <c r="BB346" s="80">
        <f>[1]节奏总纲!BB346</f>
        <v>47.84781046800186</v>
      </c>
      <c r="BC346" s="80">
        <f>[1]节奏总纲!BC346</f>
        <v>49.794745095669406</v>
      </c>
      <c r="BD346" s="80">
        <f>[1]节奏总纲!BD346</f>
        <v>52.539913307329101</v>
      </c>
      <c r="BE346" s="80">
        <f>[1]节奏总纲!BE346</f>
        <v>57.257736035802409</v>
      </c>
    </row>
    <row r="347" spans="29:57" x14ac:dyDescent="0.15">
      <c r="AC347" s="80">
        <f>[1]节奏总纲!AC347</f>
        <v>344</v>
      </c>
      <c r="AD347" s="80">
        <f>[1]节奏总纲!AD347</f>
        <v>84.297219212913859</v>
      </c>
      <c r="AE347" s="80">
        <f>[1]节奏总纲!AE347</f>
        <v>86.411755191898692</v>
      </c>
      <c r="AF347" s="80">
        <f>[1]节奏总纲!AF347</f>
        <v>89.538561107275498</v>
      </c>
      <c r="AG347" s="80">
        <f>[1]节奏总纲!AG347</f>
        <v>94.485500887775828</v>
      </c>
      <c r="AH347" s="80">
        <f>[1]节奏总纲!AH347</f>
        <v>103.35099600660811</v>
      </c>
      <c r="AZ347" s="80">
        <f>[1]节奏总纲!AZ347</f>
        <v>344</v>
      </c>
      <c r="BA347" s="80">
        <f>[1]节奏总纲!BA347</f>
        <v>46.349466601323243</v>
      </c>
      <c r="BB347" s="80">
        <f>[1]节奏总纲!BB347</f>
        <v>47.868598006324753</v>
      </c>
      <c r="BC347" s="80">
        <f>[1]节奏总纲!BC347</f>
        <v>49.815404874665944</v>
      </c>
      <c r="BD347" s="80">
        <f>[1]节奏总纲!BD347</f>
        <v>52.559866648125151</v>
      </c>
      <c r="BE347" s="80">
        <f>[1]节奏总纲!BE347</f>
        <v>57.276919916155776</v>
      </c>
    </row>
    <row r="348" spans="29:57" x14ac:dyDescent="0.15">
      <c r="AC348" s="80">
        <f>[1]节奏总纲!AC348</f>
        <v>345</v>
      </c>
      <c r="AD348" s="80">
        <f>[1]节奏总纲!AD348</f>
        <v>84.338465431423501</v>
      </c>
      <c r="AE348" s="80">
        <f>[1]节奏总纲!AE348</f>
        <v>86.452935774677769</v>
      </c>
      <c r="AF348" s="80">
        <f>[1]节奏总纲!AF348</f>
        <v>89.585814022467503</v>
      </c>
      <c r="AG348" s="80">
        <f>[1]节奏总纲!AG348</f>
        <v>94.529543887431387</v>
      </c>
      <c r="AH348" s="80">
        <f>[1]节奏总纲!AH348</f>
        <v>103.3903366898286</v>
      </c>
      <c r="AZ348" s="80">
        <f>[1]节奏总纲!AZ348</f>
        <v>345</v>
      </c>
      <c r="BA348" s="80">
        <f>[1]节奏总纲!BA348</f>
        <v>46.368730644141969</v>
      </c>
      <c r="BB348" s="80">
        <f>[1]节奏总纲!BB348</f>
        <v>47.889385544647645</v>
      </c>
      <c r="BC348" s="80">
        <f>[1]节奏总纲!BC348</f>
        <v>49.836064653662483</v>
      </c>
      <c r="BD348" s="80">
        <f>[1]节奏总纲!BD348</f>
        <v>52.579819988921201</v>
      </c>
      <c r="BE348" s="80">
        <f>[1]节奏总纲!BE348</f>
        <v>57.296103796509144</v>
      </c>
    </row>
    <row r="349" spans="29:57" x14ac:dyDescent="0.15">
      <c r="AC349" s="80">
        <f>[1]节奏总纲!AC349</f>
        <v>346</v>
      </c>
      <c r="AD349" s="80">
        <f>[1]节奏总纲!AD349</f>
        <v>84.379711649933142</v>
      </c>
      <c r="AE349" s="80">
        <f>[1]节奏总纲!AE349</f>
        <v>86.494116357456846</v>
      </c>
      <c r="AF349" s="80">
        <f>[1]节奏总纲!AF349</f>
        <v>89.633066937659507</v>
      </c>
      <c r="AG349" s="80">
        <f>[1]节奏总纲!AG349</f>
        <v>94.573586887086947</v>
      </c>
      <c r="AH349" s="80">
        <f>[1]节奏总纲!AH349</f>
        <v>103.42967737304909</v>
      </c>
      <c r="AZ349" s="80">
        <f>[1]节奏总纲!AZ349</f>
        <v>346</v>
      </c>
      <c r="BA349" s="80">
        <f>[1]节奏总纲!BA349</f>
        <v>46.387994686960695</v>
      </c>
      <c r="BB349" s="80">
        <f>[1]节奏总纲!BB349</f>
        <v>47.910173082970537</v>
      </c>
      <c r="BC349" s="80">
        <f>[1]节奏总纲!BC349</f>
        <v>49.856724432659014</v>
      </c>
      <c r="BD349" s="80">
        <f>[1]节奏总纲!BD349</f>
        <v>52.599773329717245</v>
      </c>
      <c r="BE349" s="80">
        <f>[1]节奏总纲!BE349</f>
        <v>57.315287676862511</v>
      </c>
    </row>
    <row r="350" spans="29:57" x14ac:dyDescent="0.15">
      <c r="AC350" s="80">
        <f>[1]节奏总纲!AC350</f>
        <v>347</v>
      </c>
      <c r="AD350" s="80">
        <f>[1]节奏总纲!AD350</f>
        <v>84.420957868442784</v>
      </c>
      <c r="AE350" s="80">
        <f>[1]节奏总纲!AE350</f>
        <v>86.535296940235909</v>
      </c>
      <c r="AF350" s="80">
        <f>[1]节奏总纲!AF350</f>
        <v>89.680319852851511</v>
      </c>
      <c r="AG350" s="80">
        <f>[1]节奏总纲!AG350</f>
        <v>94.61762988674252</v>
      </c>
      <c r="AH350" s="80">
        <f>[1]节奏总纲!AH350</f>
        <v>103.46901805626959</v>
      </c>
      <c r="AZ350" s="80">
        <f>[1]节奏总纲!AZ350</f>
        <v>347</v>
      </c>
      <c r="BA350" s="80">
        <f>[1]节奏总纲!BA350</f>
        <v>46.407258729779421</v>
      </c>
      <c r="BB350" s="80">
        <f>[1]节奏总纲!BB350</f>
        <v>47.930960621293437</v>
      </c>
      <c r="BC350" s="80">
        <f>[1]节奏总纲!BC350</f>
        <v>49.877384211655553</v>
      </c>
      <c r="BD350" s="80">
        <f>[1]节奏总纲!BD350</f>
        <v>52.619726670513295</v>
      </c>
      <c r="BE350" s="80">
        <f>[1]节奏总纲!BE350</f>
        <v>57.334471557215878</v>
      </c>
    </row>
    <row r="351" spans="29:57" x14ac:dyDescent="0.15">
      <c r="AC351" s="80">
        <f>[1]节奏总纲!AC351</f>
        <v>348</v>
      </c>
      <c r="AD351" s="80">
        <f>[1]节奏总纲!AD351</f>
        <v>84.462204086952426</v>
      </c>
      <c r="AE351" s="80">
        <f>[1]节奏总纲!AE351</f>
        <v>86.576477523014987</v>
      </c>
      <c r="AF351" s="80">
        <f>[1]节奏总纲!AF351</f>
        <v>89.72757276804353</v>
      </c>
      <c r="AG351" s="80">
        <f>[1]节奏总纲!AG351</f>
        <v>94.66167288639808</v>
      </c>
      <c r="AH351" s="80">
        <f>[1]节奏总纲!AH351</f>
        <v>103.50835873949008</v>
      </c>
      <c r="AZ351" s="80">
        <f>[1]节奏总纲!AZ351</f>
        <v>348</v>
      </c>
      <c r="BA351" s="80">
        <f>[1]节奏总纲!BA351</f>
        <v>46.426522772598148</v>
      </c>
      <c r="BB351" s="80">
        <f>[1]节奏总纲!BB351</f>
        <v>47.951748159616329</v>
      </c>
      <c r="BC351" s="80">
        <f>[1]节奏总纲!BC351</f>
        <v>49.898043990652091</v>
      </c>
      <c r="BD351" s="80">
        <f>[1]节奏总纲!BD351</f>
        <v>52.639680011309345</v>
      </c>
      <c r="BE351" s="80">
        <f>[1]节奏总纲!BE351</f>
        <v>57.353655437569245</v>
      </c>
    </row>
    <row r="352" spans="29:57" x14ac:dyDescent="0.15">
      <c r="AC352" s="80">
        <f>[1]节奏总纲!AC352</f>
        <v>349</v>
      </c>
      <c r="AD352" s="80">
        <f>[1]节奏总纲!AD352</f>
        <v>84.503450305462081</v>
      </c>
      <c r="AE352" s="80">
        <f>[1]节奏总纲!AE352</f>
        <v>86.617658105794064</v>
      </c>
      <c r="AF352" s="80">
        <f>[1]节奏总纲!AF352</f>
        <v>89.774825683235534</v>
      </c>
      <c r="AG352" s="80">
        <f>[1]节奏总纲!AG352</f>
        <v>94.705715886053639</v>
      </c>
      <c r="AH352" s="80">
        <f>[1]节奏总纲!AH352</f>
        <v>103.54769942271056</v>
      </c>
      <c r="AZ352" s="80">
        <f>[1]节奏总纲!AZ352</f>
        <v>349</v>
      </c>
      <c r="BA352" s="80">
        <f>[1]节奏总纲!BA352</f>
        <v>46.445786815416881</v>
      </c>
      <c r="BB352" s="80">
        <f>[1]节奏总纲!BB352</f>
        <v>47.972535697939222</v>
      </c>
      <c r="BC352" s="80">
        <f>[1]节奏总纲!BC352</f>
        <v>49.91870376964863</v>
      </c>
      <c r="BD352" s="80">
        <f>[1]节奏总纲!BD352</f>
        <v>52.659633352105388</v>
      </c>
      <c r="BE352" s="80">
        <f>[1]节奏总纲!BE352</f>
        <v>57.372839317922612</v>
      </c>
    </row>
    <row r="353" spans="29:57" x14ac:dyDescent="0.15">
      <c r="AC353" s="80">
        <f>[1]节奏总纲!AC353</f>
        <v>350</v>
      </c>
      <c r="AD353" s="80">
        <f>[1]节奏总纲!AD353</f>
        <v>84.544696523971723</v>
      </c>
      <c r="AE353" s="80">
        <f>[1]节奏总纲!AE353</f>
        <v>86.658838688573141</v>
      </c>
      <c r="AF353" s="80">
        <f>[1]节奏总纲!AF353</f>
        <v>89.822078598427538</v>
      </c>
      <c r="AG353" s="80">
        <f>[1]节奏总纲!AG353</f>
        <v>94.749758885709198</v>
      </c>
      <c r="AH353" s="80">
        <f>[1]节奏总纲!AH353</f>
        <v>103.58704010593105</v>
      </c>
      <c r="AZ353" s="80">
        <f>[1]节奏总纲!AZ353</f>
        <v>350</v>
      </c>
      <c r="BA353" s="80">
        <f>[1]节奏总纲!BA353</f>
        <v>46.465050858235607</v>
      </c>
      <c r="BB353" s="80">
        <f>[1]节奏总纲!BB353</f>
        <v>47.993323236262114</v>
      </c>
      <c r="BC353" s="80">
        <f>[1]节奏总纲!BC353</f>
        <v>49.939363548645169</v>
      </c>
      <c r="BD353" s="80">
        <f>[1]节奏总纲!BD353</f>
        <v>52.679586692901438</v>
      </c>
      <c r="BE353" s="80">
        <f>[1]节奏总纲!BE353</f>
        <v>57.392023198275979</v>
      </c>
    </row>
    <row r="354" spans="29:57" x14ac:dyDescent="0.15">
      <c r="AC354" s="80">
        <f>[1]节奏总纲!AC354</f>
        <v>351</v>
      </c>
      <c r="AD354" s="80">
        <f>[1]节奏总纲!AD354</f>
        <v>84.585942742481365</v>
      </c>
      <c r="AE354" s="80">
        <f>[1]节奏总纲!AE354</f>
        <v>86.700019271352204</v>
      </c>
      <c r="AF354" s="80">
        <f>[1]节奏总纲!AF354</f>
        <v>89.869331513619542</v>
      </c>
      <c r="AG354" s="80">
        <f>[1]节奏总纲!AG354</f>
        <v>94.793801885364758</v>
      </c>
      <c r="AH354" s="80">
        <f>[1]节奏总纲!AH354</f>
        <v>103.62638078915155</v>
      </c>
      <c r="AZ354" s="80">
        <f>[1]节奏总纲!AZ354</f>
        <v>351</v>
      </c>
      <c r="BA354" s="80">
        <f>[1]节奏总纲!BA354</f>
        <v>46.484314901054333</v>
      </c>
      <c r="BB354" s="80">
        <f>[1]节奏总纲!BB354</f>
        <v>48.012182251254622</v>
      </c>
      <c r="BC354" s="80">
        <f>[1]节奏总纲!BC354</f>
        <v>49.9600233276417</v>
      </c>
      <c r="BD354" s="80">
        <f>[1]节奏总纲!BD354</f>
        <v>52.699540033697481</v>
      </c>
      <c r="BE354" s="80">
        <f>[1]节奏总纲!BE354</f>
        <v>57.411207078629346</v>
      </c>
    </row>
    <row r="355" spans="29:57" x14ac:dyDescent="0.15">
      <c r="AC355" s="80">
        <f>[1]节奏总纲!AC355</f>
        <v>352</v>
      </c>
      <c r="AD355" s="80">
        <f>[1]节奏总纲!AD355</f>
        <v>84.627188960991006</v>
      </c>
      <c r="AE355" s="80">
        <f>[1]节奏总纲!AE355</f>
        <v>86.741199854131281</v>
      </c>
      <c r="AF355" s="80">
        <f>[1]节奏总纲!AF355</f>
        <v>89.916584428811547</v>
      </c>
      <c r="AG355" s="80">
        <f>[1]节奏总纲!AG355</f>
        <v>94.837844885020331</v>
      </c>
      <c r="AH355" s="80">
        <f>[1]节奏总纲!AH355</f>
        <v>103.66572147237204</v>
      </c>
      <c r="AZ355" s="80">
        <f>[1]节奏总纲!AZ355</f>
        <v>352</v>
      </c>
      <c r="BA355" s="80">
        <f>[1]节奏总纲!BA355</f>
        <v>46.503578943873059</v>
      </c>
      <c r="BB355" s="80">
        <f>[1]节奏总纲!BB355</f>
        <v>48.030128751164234</v>
      </c>
      <c r="BC355" s="80">
        <f>[1]节奏总纲!BC355</f>
        <v>49.980683106638239</v>
      </c>
      <c r="BD355" s="80">
        <f>[1]节奏总纲!BD355</f>
        <v>52.719493374493531</v>
      </c>
      <c r="BE355" s="80">
        <f>[1]节奏总纲!BE355</f>
        <v>57.430390958982713</v>
      </c>
    </row>
    <row r="356" spans="29:57" x14ac:dyDescent="0.15">
      <c r="AC356" s="80">
        <f>[1]节奏总纲!AC356</f>
        <v>353</v>
      </c>
      <c r="AD356" s="80">
        <f>[1]节奏总纲!AD356</f>
        <v>84.668435179500648</v>
      </c>
      <c r="AE356" s="80">
        <f>[1]节奏总纲!AE356</f>
        <v>86.782380436910358</v>
      </c>
      <c r="AF356" s="80">
        <f>[1]节奏总纲!AF356</f>
        <v>89.963837344003551</v>
      </c>
      <c r="AG356" s="80">
        <f>[1]节奏总纲!AG356</f>
        <v>94.881887884675891</v>
      </c>
      <c r="AH356" s="80">
        <f>[1]节奏总纲!AH356</f>
        <v>103.70506215559253</v>
      </c>
      <c r="AZ356" s="80">
        <f>[1]节奏总纲!AZ356</f>
        <v>353</v>
      </c>
      <c r="BA356" s="80">
        <f>[1]节奏总纲!BA356</f>
        <v>46.522842986691785</v>
      </c>
      <c r="BB356" s="80">
        <f>[1]节奏总纲!BB356</f>
        <v>48.048075251073854</v>
      </c>
      <c r="BC356" s="80">
        <f>[1]节奏总纲!BC356</f>
        <v>50.00115951426713</v>
      </c>
      <c r="BD356" s="80">
        <f>[1]节奏总纲!BD356</f>
        <v>52.739446715289581</v>
      </c>
      <c r="BE356" s="80">
        <f>[1]节奏总纲!BE356</f>
        <v>57.44957483933608</v>
      </c>
    </row>
    <row r="357" spans="29:57" x14ac:dyDescent="0.15">
      <c r="AC357" s="80">
        <f>[1]节奏总纲!AC357</f>
        <v>354</v>
      </c>
      <c r="AD357" s="80">
        <f>[1]节奏总纲!AD357</f>
        <v>84.709681398010289</v>
      </c>
      <c r="AE357" s="80">
        <f>[1]节奏总纲!AE357</f>
        <v>86.823561019689436</v>
      </c>
      <c r="AF357" s="80">
        <f>[1]节奏总纲!AF357</f>
        <v>90.009512113271555</v>
      </c>
      <c r="AG357" s="80">
        <f>[1]节奏总纲!AG357</f>
        <v>94.92593088433145</v>
      </c>
      <c r="AH357" s="80">
        <f>[1]节奏总纲!AH357</f>
        <v>103.74440283881303</v>
      </c>
      <c r="AZ357" s="80">
        <f>[1]节奏总纲!AZ357</f>
        <v>354</v>
      </c>
      <c r="BA357" s="80">
        <f>[1]节奏总纲!BA357</f>
        <v>46.542107029510518</v>
      </c>
      <c r="BB357" s="80">
        <f>[1]节奏总纲!BB357</f>
        <v>48.066021750983474</v>
      </c>
      <c r="BC357" s="80">
        <f>[1]节奏总纲!BC357</f>
        <v>50.018998195299922</v>
      </c>
      <c r="BD357" s="80">
        <f>[1]节奏总纲!BD357</f>
        <v>52.759400056085624</v>
      </c>
      <c r="BE357" s="80">
        <f>[1]节奏总纲!BE357</f>
        <v>57.468758719689447</v>
      </c>
    </row>
    <row r="358" spans="29:57" x14ac:dyDescent="0.15">
      <c r="AC358" s="80">
        <f>[1]节奏总纲!AC358</f>
        <v>355</v>
      </c>
      <c r="AD358" s="80">
        <f>[1]节奏总纲!AD358</f>
        <v>84.750927616519931</v>
      </c>
      <c r="AE358" s="80">
        <f>[1]节奏总纲!AE358</f>
        <v>86.864741602468499</v>
      </c>
      <c r="AF358" s="80">
        <f>[1]节奏总纲!AF358</f>
        <v>90.050040929937737</v>
      </c>
      <c r="AG358" s="80">
        <f>[1]节奏总纲!AG358</f>
        <v>94.969973883987009</v>
      </c>
      <c r="AH358" s="80">
        <f>[1]节奏总纲!AH358</f>
        <v>103.78374352203352</v>
      </c>
      <c r="AZ358" s="80">
        <f>[1]节奏总纲!AZ358</f>
        <v>355</v>
      </c>
      <c r="BA358" s="80">
        <f>[1]节奏总纲!BA358</f>
        <v>46.561371072329244</v>
      </c>
      <c r="BB358" s="80">
        <f>[1]节奏总纲!BB358</f>
        <v>48.083968250893093</v>
      </c>
      <c r="BC358" s="80">
        <f>[1]节奏总纲!BC358</f>
        <v>50.036836876332707</v>
      </c>
      <c r="BD358" s="80">
        <f>[1]节奏总纲!BD358</f>
        <v>52.779353396881675</v>
      </c>
      <c r="BE358" s="80">
        <f>[1]节奏总纲!BE358</f>
        <v>57.487942600042821</v>
      </c>
    </row>
    <row r="359" spans="29:57" x14ac:dyDescent="0.15">
      <c r="AC359" s="80">
        <f>[1]节奏总纲!AC359</f>
        <v>356</v>
      </c>
      <c r="AD359" s="80">
        <f>[1]节奏总纲!AD359</f>
        <v>84.792173835029573</v>
      </c>
      <c r="AE359" s="80">
        <f>[1]节奏总纲!AE359</f>
        <v>86.905922185247576</v>
      </c>
      <c r="AF359" s="80">
        <f>[1]节奏总纲!AF359</f>
        <v>90.090569746603933</v>
      </c>
      <c r="AG359" s="80">
        <f>[1]节奏总纲!AG359</f>
        <v>95.012878924987305</v>
      </c>
      <c r="AH359" s="80">
        <f>[1]节奏总纲!AH359</f>
        <v>103.82308420525401</v>
      </c>
      <c r="AZ359" s="80">
        <f>[1]节奏总纲!AZ359</f>
        <v>356</v>
      </c>
      <c r="BA359" s="80">
        <f>[1]节奏总纲!BA359</f>
        <v>46.58063511514797</v>
      </c>
      <c r="BB359" s="80">
        <f>[1]节奏总纲!BB359</f>
        <v>48.101914750802706</v>
      </c>
      <c r="BC359" s="80">
        <f>[1]节奏总纲!BC359</f>
        <v>50.054675557365492</v>
      </c>
      <c r="BD359" s="80">
        <f>[1]节奏总纲!BD359</f>
        <v>52.799306737677718</v>
      </c>
      <c r="BE359" s="80">
        <f>[1]节奏总纲!BE359</f>
        <v>57.507126480396188</v>
      </c>
    </row>
    <row r="360" spans="29:57" x14ac:dyDescent="0.15">
      <c r="AC360" s="80">
        <f>[1]节奏总纲!AC360</f>
        <v>357</v>
      </c>
      <c r="AD360" s="80">
        <f>[1]节奏总纲!AD360</f>
        <v>84.833420053539214</v>
      </c>
      <c r="AE360" s="80">
        <f>[1]节奏总纲!AE360</f>
        <v>86.947102768026653</v>
      </c>
      <c r="AF360" s="80">
        <f>[1]节奏总纲!AF360</f>
        <v>90.131098563270129</v>
      </c>
      <c r="AG360" s="80">
        <f>[1]节奏总纲!AG360</f>
        <v>95.053346300136027</v>
      </c>
      <c r="AH360" s="80">
        <f>[1]节奏总纲!AH360</f>
        <v>103.86242488847451</v>
      </c>
      <c r="AZ360" s="80">
        <f>[1]节奏总纲!AZ360</f>
        <v>357</v>
      </c>
      <c r="BA360" s="80">
        <f>[1]节奏总纲!BA360</f>
        <v>46.599899157966696</v>
      </c>
      <c r="BB360" s="80">
        <f>[1]节奏总纲!BB360</f>
        <v>48.119861250712326</v>
      </c>
      <c r="BC360" s="80">
        <f>[1]节奏总纲!BC360</f>
        <v>50.072514238398277</v>
      </c>
      <c r="BD360" s="80">
        <f>[1]节奏总纲!BD360</f>
        <v>52.819260078473768</v>
      </c>
      <c r="BE360" s="80">
        <f>[1]节奏总纲!BE360</f>
        <v>57.526310360749555</v>
      </c>
    </row>
    <row r="361" spans="29:57" x14ac:dyDescent="0.15">
      <c r="AC361" s="80">
        <f>[1]节奏总纲!AC361</f>
        <v>358</v>
      </c>
      <c r="AD361" s="80">
        <f>[1]节奏总纲!AD361</f>
        <v>84.874666272048856</v>
      </c>
      <c r="AE361" s="80">
        <f>[1]节奏总纲!AE361</f>
        <v>86.98828335080573</v>
      </c>
      <c r="AF361" s="80">
        <f>[1]节奏总纲!AF361</f>
        <v>90.171627379936311</v>
      </c>
      <c r="AG361" s="80">
        <f>[1]节奏总纲!AG361</f>
        <v>95.09381367528475</v>
      </c>
      <c r="AH361" s="80">
        <f>[1]节奏总纲!AH361</f>
        <v>103.90176557169499</v>
      </c>
      <c r="AZ361" s="80">
        <f>[1]节奏总纲!AZ361</f>
        <v>358</v>
      </c>
      <c r="BA361" s="80">
        <f>[1]节奏总纲!BA361</f>
        <v>46.619163200785422</v>
      </c>
      <c r="BB361" s="80">
        <f>[1]节奏总纲!BB361</f>
        <v>48.137807750621946</v>
      </c>
      <c r="BC361" s="80">
        <f>[1]节奏总纲!BC361</f>
        <v>50.090352919431069</v>
      </c>
      <c r="BD361" s="80">
        <f>[1]节奏总纲!BD361</f>
        <v>52.839213419269818</v>
      </c>
      <c r="BE361" s="80">
        <f>[1]节奏总纲!BE361</f>
        <v>57.545494241102922</v>
      </c>
    </row>
    <row r="362" spans="29:57" x14ac:dyDescent="0.15">
      <c r="AC362" s="80">
        <f>[1]节奏总纲!AC362</f>
        <v>359</v>
      </c>
      <c r="AD362" s="80">
        <f>[1]节奏总纲!AD362</f>
        <v>84.915912490558497</v>
      </c>
      <c r="AE362" s="80">
        <f>[1]节奏总纲!AE362</f>
        <v>87.027010646912942</v>
      </c>
      <c r="AF362" s="80">
        <f>[1]节奏总纲!AF362</f>
        <v>90.212156196602507</v>
      </c>
      <c r="AG362" s="80">
        <f>[1]节奏总纲!AG362</f>
        <v>95.134281050433472</v>
      </c>
      <c r="AH362" s="80">
        <f>[1]节奏总纲!AH362</f>
        <v>103.94110625491548</v>
      </c>
      <c r="AZ362" s="80">
        <f>[1]节奏总纲!AZ362</f>
        <v>359</v>
      </c>
      <c r="BA362" s="80">
        <f>[1]节奏总纲!BA362</f>
        <v>46.638427243604156</v>
      </c>
      <c r="BB362" s="80">
        <f>[1]节奏总纲!BB362</f>
        <v>48.155754250531558</v>
      </c>
      <c r="BC362" s="80">
        <f>[1]节奏总纲!BC362</f>
        <v>50.108191600463854</v>
      </c>
      <c r="BD362" s="80">
        <f>[1]节奏总纲!BD362</f>
        <v>52.859166760065861</v>
      </c>
      <c r="BE362" s="80">
        <f>[1]节奏总纲!BE362</f>
        <v>57.564678121456289</v>
      </c>
    </row>
    <row r="363" spans="29:57" x14ac:dyDescent="0.15">
      <c r="AC363" s="80">
        <f>[1]节奏总纲!AC363</f>
        <v>360</v>
      </c>
      <c r="AD363" s="80">
        <f>[1]节奏总纲!AD363</f>
        <v>84.957158709068153</v>
      </c>
      <c r="AE363" s="80">
        <f>[1]节奏总纲!AE363</f>
        <v>87.064762367263285</v>
      </c>
      <c r="AF363" s="80">
        <f>[1]节奏总纲!AF363</f>
        <v>90.252685013268689</v>
      </c>
      <c r="AG363" s="80">
        <f>[1]节奏总纲!AG363</f>
        <v>95.174748425582194</v>
      </c>
      <c r="AH363" s="80">
        <f>[1]节奏总纲!AH363</f>
        <v>103.98044693813598</v>
      </c>
      <c r="AZ363" s="80">
        <f>[1]节奏总纲!AZ363</f>
        <v>360</v>
      </c>
      <c r="BA363" s="80">
        <f>[1]节奏总纲!BA363</f>
        <v>46.657691286422882</v>
      </c>
      <c r="BB363" s="80">
        <f>[1]节奏总纲!BB363</f>
        <v>48.173700750441178</v>
      </c>
      <c r="BC363" s="80">
        <f>[1]节奏总纲!BC363</f>
        <v>50.126030281496639</v>
      </c>
      <c r="BD363" s="80">
        <f>[1]节奏总纲!BD363</f>
        <v>52.879120100861911</v>
      </c>
      <c r="BE363" s="80">
        <f>[1]节奏总纲!BE363</f>
        <v>57.583862001809656</v>
      </c>
    </row>
  </sheetData>
  <mergeCells count="16">
    <mergeCell ref="B22:D22"/>
    <mergeCell ref="BJ2:BN2"/>
    <mergeCell ref="BQ2:BU2"/>
    <mergeCell ref="BX2:CB2"/>
    <mergeCell ref="W2:AA2"/>
    <mergeCell ref="AD2:AH2"/>
    <mergeCell ref="AM2:AQ2"/>
    <mergeCell ref="AT2:AX2"/>
    <mergeCell ref="BA2:BE2"/>
    <mergeCell ref="B6:D6"/>
    <mergeCell ref="F1:F2"/>
    <mergeCell ref="G1:G2"/>
    <mergeCell ref="I1:I2"/>
    <mergeCell ref="J1:J2"/>
    <mergeCell ref="K1:K2"/>
    <mergeCell ref="P2:T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DN172"/>
  <sheetViews>
    <sheetView workbookViewId="0">
      <selection activeCell="V7" sqref="V7:V166"/>
    </sheetView>
  </sheetViews>
  <sheetFormatPr defaultRowHeight="11.25" x14ac:dyDescent="0.15"/>
  <cols>
    <col min="1" max="14" width="9" style="14"/>
    <col min="15" max="21" width="9" style="20"/>
    <col min="22" max="22" width="9" style="14"/>
    <col min="23" max="29" width="9" style="23"/>
    <col min="30" max="33" width="9" style="24"/>
    <col min="34" max="38" width="9" style="23"/>
    <col min="39" max="39" width="9" style="23" customWidth="1"/>
    <col min="40" max="45" width="9" style="23"/>
    <col min="46" max="46" width="9" style="14"/>
    <col min="47" max="60" width="9" style="23"/>
    <col min="61" max="67" width="9" style="24"/>
    <col min="68" max="69" width="9" style="14"/>
    <col min="70" max="72" width="9" style="24"/>
    <col min="73" max="73" width="4.5" style="19" customWidth="1"/>
    <col min="74" max="77" width="9" style="14"/>
    <col min="78" max="78" width="4.5" style="19" customWidth="1"/>
    <col min="79" max="81" width="9" style="23"/>
    <col min="82" max="87" width="9" style="24"/>
    <col min="88" max="88" width="9" style="14"/>
    <col min="89" max="89" width="4.5" style="19" customWidth="1"/>
    <col min="90" max="93" width="9" style="14"/>
    <col min="94" max="94" width="4.5" style="19" customWidth="1"/>
    <col min="95" max="99" width="9" style="14"/>
    <col min="100" max="100" width="4.5" style="19" customWidth="1"/>
    <col min="101" max="105" width="9" style="14"/>
    <col min="106" max="106" width="4.5" style="19" customWidth="1"/>
    <col min="107" max="108" width="9" style="14"/>
    <col min="109" max="109" width="9" style="23"/>
    <col min="110" max="111" width="9" style="14"/>
    <col min="112" max="112" width="4.5" style="19" customWidth="1"/>
    <col min="113" max="16384" width="9" style="14"/>
  </cols>
  <sheetData>
    <row r="1" spans="1:118" s="70" customFormat="1" x14ac:dyDescent="0.15">
      <c r="BU1" s="19"/>
      <c r="BZ1" s="19"/>
      <c r="CK1" s="19"/>
      <c r="CP1" s="19"/>
      <c r="CV1" s="19"/>
      <c r="DB1" s="19"/>
      <c r="DH1" s="19"/>
    </row>
    <row r="2" spans="1:118" s="70" customFormat="1" x14ac:dyDescent="0.15">
      <c r="BU2" s="19"/>
      <c r="BZ2" s="19"/>
      <c r="CK2" s="19"/>
      <c r="CP2" s="19"/>
      <c r="CV2" s="19"/>
      <c r="DB2" s="19"/>
      <c r="DH2" s="19"/>
    </row>
    <row r="3" spans="1:118" x14ac:dyDescent="0.15"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  <c r="BL3" s="70"/>
      <c r="BM3" s="70"/>
      <c r="BN3" s="70"/>
      <c r="BO3" s="70"/>
      <c r="BP3" s="70"/>
      <c r="BQ3" s="70"/>
      <c r="BR3" s="70"/>
      <c r="BS3" s="70"/>
      <c r="BT3" s="70"/>
      <c r="BV3" s="70" t="s">
        <v>122</v>
      </c>
      <c r="BW3" s="70"/>
      <c r="BX3" s="70"/>
      <c r="BY3" s="70"/>
      <c r="CA3" s="23" t="s">
        <v>3</v>
      </c>
      <c r="CL3" s="14" t="s">
        <v>2</v>
      </c>
      <c r="CQ3" s="14" t="s">
        <v>134</v>
      </c>
      <c r="CW3" s="14" t="s">
        <v>141</v>
      </c>
    </row>
    <row r="4" spans="1:118" x14ac:dyDescent="0.15">
      <c r="V4" s="87"/>
    </row>
    <row r="5" spans="1:118" x14ac:dyDescent="0.15">
      <c r="C5" s="70"/>
      <c r="D5" s="106" t="s">
        <v>509</v>
      </c>
      <c r="E5" s="107"/>
      <c r="F5" s="107"/>
      <c r="G5" s="107"/>
      <c r="H5" s="107"/>
      <c r="I5" s="107"/>
      <c r="J5" s="108"/>
      <c r="K5" s="70"/>
      <c r="L5" s="70"/>
      <c r="M5" s="106" t="s">
        <v>125</v>
      </c>
      <c r="N5" s="107"/>
      <c r="O5" s="107"/>
      <c r="P5" s="107"/>
      <c r="Q5" s="107"/>
      <c r="R5" s="107"/>
      <c r="S5" s="108"/>
      <c r="T5" s="70"/>
      <c r="U5" s="70"/>
      <c r="V5" s="87"/>
      <c r="W5" s="103" t="s">
        <v>131</v>
      </c>
      <c r="X5" s="104"/>
      <c r="Y5" s="104"/>
      <c r="Z5" s="105"/>
      <c r="AA5" s="73" t="s">
        <v>490</v>
      </c>
      <c r="AB5" s="70"/>
      <c r="AC5" s="73" t="s">
        <v>490</v>
      </c>
      <c r="AD5" s="70"/>
      <c r="AE5" s="73" t="s">
        <v>490</v>
      </c>
      <c r="AF5" s="73" t="s">
        <v>490</v>
      </c>
      <c r="AG5" s="73" t="s">
        <v>490</v>
      </c>
      <c r="AH5" s="103" t="s">
        <v>25</v>
      </c>
      <c r="AI5" s="104"/>
      <c r="AJ5" s="104"/>
      <c r="AK5" s="104"/>
      <c r="AL5" s="104"/>
      <c r="AM5" s="104"/>
      <c r="AN5" s="105"/>
      <c r="AO5" s="70"/>
      <c r="AP5" s="106" t="s">
        <v>514</v>
      </c>
      <c r="AQ5" s="107"/>
      <c r="AR5" s="107"/>
      <c r="AS5" s="107"/>
      <c r="AT5" s="108"/>
      <c r="AU5" s="109" t="s">
        <v>138</v>
      </c>
      <c r="AV5" s="110"/>
      <c r="AW5" s="110"/>
      <c r="AX5" s="110"/>
      <c r="AY5" s="110"/>
      <c r="AZ5" s="111"/>
      <c r="BA5" s="71"/>
      <c r="BB5" s="71"/>
      <c r="BC5" s="71"/>
      <c r="BD5" s="71"/>
      <c r="BE5" s="103" t="s">
        <v>146</v>
      </c>
      <c r="BF5" s="104"/>
      <c r="BG5" s="104"/>
      <c r="BH5" s="105"/>
      <c r="BI5" s="113" t="s">
        <v>152</v>
      </c>
      <c r="BJ5" s="114"/>
      <c r="BK5" s="114"/>
      <c r="BL5" s="114"/>
      <c r="BM5" s="27"/>
      <c r="BN5" s="27"/>
      <c r="BO5" s="27"/>
      <c r="BP5" s="70"/>
      <c r="BQ5" s="70"/>
      <c r="BR5" s="70"/>
      <c r="BS5" s="70"/>
      <c r="BT5" s="70"/>
      <c r="BV5" s="70"/>
      <c r="BW5" s="70"/>
      <c r="BX5" s="70"/>
      <c r="BY5" s="70"/>
      <c r="CD5" s="98" t="s">
        <v>516</v>
      </c>
      <c r="DK5" s="103" t="s">
        <v>146</v>
      </c>
      <c r="DL5" s="104"/>
      <c r="DM5" s="104"/>
      <c r="DN5" s="105"/>
    </row>
    <row r="6" spans="1:118" s="50" customFormat="1" ht="24.75" customHeight="1" x14ac:dyDescent="0.15">
      <c r="B6" s="50" t="s">
        <v>499</v>
      </c>
      <c r="C6" s="52" t="s">
        <v>108</v>
      </c>
      <c r="D6" s="32" t="s">
        <v>11</v>
      </c>
      <c r="E6" s="32" t="s">
        <v>19</v>
      </c>
      <c r="F6" s="32" t="s">
        <v>20</v>
      </c>
      <c r="G6" s="32" t="s">
        <v>21</v>
      </c>
      <c r="H6" s="32" t="s">
        <v>22</v>
      </c>
      <c r="I6" s="32" t="s">
        <v>23</v>
      </c>
      <c r="J6" s="32" t="s">
        <v>24</v>
      </c>
      <c r="K6" s="33" t="s">
        <v>123</v>
      </c>
      <c r="L6" s="32" t="s">
        <v>124</v>
      </c>
      <c r="M6" s="32" t="s">
        <v>11</v>
      </c>
      <c r="N6" s="32" t="s">
        <v>19</v>
      </c>
      <c r="O6" s="32" t="s">
        <v>20</v>
      </c>
      <c r="P6" s="32" t="s">
        <v>21</v>
      </c>
      <c r="Q6" s="32" t="s">
        <v>22</v>
      </c>
      <c r="R6" s="32" t="s">
        <v>23</v>
      </c>
      <c r="S6" s="32" t="s">
        <v>24</v>
      </c>
      <c r="T6" s="32" t="s">
        <v>126</v>
      </c>
      <c r="U6" s="32" t="s">
        <v>130</v>
      </c>
      <c r="V6" s="88" t="s">
        <v>511</v>
      </c>
      <c r="W6" s="32" t="s">
        <v>42</v>
      </c>
      <c r="X6" s="32" t="s">
        <v>43</v>
      </c>
      <c r="Y6" s="32" t="s">
        <v>44</v>
      </c>
      <c r="Z6" s="32" t="s">
        <v>74</v>
      </c>
      <c r="AA6" s="32" t="s">
        <v>132</v>
      </c>
      <c r="AB6" s="32" t="s">
        <v>133</v>
      </c>
      <c r="AC6" s="32" t="s">
        <v>136</v>
      </c>
      <c r="AD6" s="32" t="s">
        <v>161</v>
      </c>
      <c r="AE6" s="32" t="s">
        <v>158</v>
      </c>
      <c r="AF6" s="32" t="s">
        <v>159</v>
      </c>
      <c r="AG6" s="32" t="s">
        <v>160</v>
      </c>
      <c r="AH6" s="32" t="s">
        <v>26</v>
      </c>
      <c r="AI6" s="32" t="s">
        <v>27</v>
      </c>
      <c r="AJ6" s="32" t="s">
        <v>28</v>
      </c>
      <c r="AK6" s="32" t="s">
        <v>29</v>
      </c>
      <c r="AL6" s="32" t="s">
        <v>30</v>
      </c>
      <c r="AM6" s="32" t="s">
        <v>31</v>
      </c>
      <c r="AN6" s="32" t="s">
        <v>32</v>
      </c>
      <c r="AO6" s="32" t="s">
        <v>137</v>
      </c>
      <c r="AP6" s="32" t="s">
        <v>63</v>
      </c>
      <c r="AQ6" s="32" t="s">
        <v>64</v>
      </c>
      <c r="AR6" s="32" t="s">
        <v>65</v>
      </c>
      <c r="AS6" s="32" t="s">
        <v>66</v>
      </c>
      <c r="AT6" s="32" t="s">
        <v>67</v>
      </c>
      <c r="AU6" s="34" t="s">
        <v>90</v>
      </c>
      <c r="AV6" s="34" t="s">
        <v>91</v>
      </c>
      <c r="AW6" s="34" t="s">
        <v>92</v>
      </c>
      <c r="AX6" s="34" t="s">
        <v>93</v>
      </c>
      <c r="AY6" s="34" t="s">
        <v>94</v>
      </c>
      <c r="AZ6" s="34" t="s">
        <v>95</v>
      </c>
      <c r="BA6" s="35" t="s">
        <v>139</v>
      </c>
      <c r="BB6" s="35" t="s">
        <v>140</v>
      </c>
      <c r="BC6" s="35" t="s">
        <v>142</v>
      </c>
      <c r="BD6" s="35" t="s">
        <v>144</v>
      </c>
      <c r="BE6" s="32" t="s">
        <v>100</v>
      </c>
      <c r="BF6" s="32" t="s">
        <v>101</v>
      </c>
      <c r="BG6" s="32" t="s">
        <v>102</v>
      </c>
      <c r="BH6" s="32" t="s">
        <v>103</v>
      </c>
      <c r="BI6" s="36" t="s">
        <v>148</v>
      </c>
      <c r="BJ6" s="36" t="s">
        <v>149</v>
      </c>
      <c r="BK6" s="36" t="s">
        <v>150</v>
      </c>
      <c r="BL6" s="36" t="s">
        <v>151</v>
      </c>
      <c r="BM6" s="35" t="s">
        <v>153</v>
      </c>
      <c r="BN6" s="32" t="s">
        <v>155</v>
      </c>
      <c r="BO6" s="32" t="s">
        <v>156</v>
      </c>
      <c r="BP6" s="50" t="s">
        <v>157</v>
      </c>
      <c r="BQ6" s="50" t="s">
        <v>513</v>
      </c>
      <c r="BU6" s="53"/>
      <c r="BZ6" s="53"/>
      <c r="CD6" s="112" t="s">
        <v>152</v>
      </c>
      <c r="CE6" s="112"/>
      <c r="CF6" s="112"/>
      <c r="CG6" s="112"/>
      <c r="CK6" s="53"/>
      <c r="CP6" s="53"/>
      <c r="CV6" s="53"/>
      <c r="CY6" s="50" t="s">
        <v>119</v>
      </c>
      <c r="CZ6" s="50" t="s">
        <v>508</v>
      </c>
      <c r="DB6" s="53"/>
      <c r="DD6" s="50" t="s">
        <v>119</v>
      </c>
      <c r="DE6" s="50" t="s">
        <v>111</v>
      </c>
      <c r="DF6" s="50" t="s">
        <v>143</v>
      </c>
      <c r="DH6" s="53"/>
      <c r="DJ6" s="50" t="s">
        <v>499</v>
      </c>
      <c r="DK6" s="32" t="s">
        <v>100</v>
      </c>
      <c r="DL6" s="32" t="s">
        <v>101</v>
      </c>
      <c r="DM6" s="32" t="s">
        <v>102</v>
      </c>
      <c r="DN6" s="32" t="s">
        <v>103</v>
      </c>
    </row>
    <row r="7" spans="1:118" x14ac:dyDescent="0.15">
      <c r="B7" s="14">
        <v>1</v>
      </c>
      <c r="C7" s="14">
        <f>SUM([2]武将数量星级阶位验证!$BF$3:$BI$3)*节奏总纲!P4+'[1]资源-钻石'!$L4/[2]武将数量星级阶位验证!$B$1*10</f>
        <v>5.2430802712680764</v>
      </c>
      <c r="D7" s="14">
        <f>'[1]资源-钻石'!$L4*6%</f>
        <v>62.449769913490996</v>
      </c>
      <c r="E7" s="14">
        <f>'[1]资源-银币'!$Z6</f>
        <v>6807.6464827760346</v>
      </c>
      <c r="F7" s="14">
        <f>'[1]资源-木石铜粮'!$BF6/4</f>
        <v>11346.897816935731</v>
      </c>
      <c r="G7" s="14">
        <f>F7</f>
        <v>11346.897816935731</v>
      </c>
      <c r="H7" s="14">
        <f>G7</f>
        <v>11346.897816935731</v>
      </c>
      <c r="I7" s="14">
        <f>H7</f>
        <v>11346.897816935731</v>
      </c>
      <c r="J7" s="14">
        <f>'[1]资源-铁'!$T6</f>
        <v>0</v>
      </c>
      <c r="K7" s="14">
        <f t="shared" ref="K7:K38" si="0">求节点($BW$8:$BW$23,$BX$8:$BX$23,B7)</f>
        <v>18</v>
      </c>
      <c r="L7" s="14">
        <f>求节点('[1]功能-竞技场'!$AA$9:$AA$309,'[1]功能-竞技场'!$AB$9:$AB$309,[1]节奏总纲!P4)</f>
        <v>4893.3398061955604</v>
      </c>
      <c r="M7" s="14">
        <f>D7/0.8</f>
        <v>78.062212391863739</v>
      </c>
      <c r="N7" s="14">
        <f>'[1]资源-银币'!$C6</f>
        <v>25761.134157773351</v>
      </c>
      <c r="O7" s="20">
        <f>'[1]资源-木石铜粮'!$C6*('[1]资源-木石铜粮'!$I6+'[1]资源-木石铜粮'!$J6+'[1]资源-木石铜粮'!$M6+'[1]资源-木石铜粮'!$N6)</f>
        <v>16363.506481782584</v>
      </c>
      <c r="P7" s="20">
        <f>O7</f>
        <v>16363.506481782584</v>
      </c>
      <c r="Q7" s="20">
        <f t="shared" ref="Q7:R7" si="1">P7</f>
        <v>16363.506481782584</v>
      </c>
      <c r="R7" s="20">
        <f t="shared" si="1"/>
        <v>16363.506481782584</v>
      </c>
      <c r="S7" s="20">
        <f>'[1]资源-铁'!C6*('[1]资源-铁'!$J6+'[1]资源-铁'!$M6+'[1]资源-铁'!$N6)</f>
        <v>0</v>
      </c>
      <c r="T7" s="23">
        <f t="shared" ref="T7:T38" si="2">求节点($CB$8:$CB$24,$CC$8:$CC$24,B7)</f>
        <v>7.8358148606880462</v>
      </c>
      <c r="U7" s="23">
        <f t="shared" ref="U7:U38" si="3">求节点($CM$8:$CM$17,$CN$8:$CN$17,B7)</f>
        <v>1.9898765032117516E-2</v>
      </c>
      <c r="V7" s="14">
        <f>求节点([3]基础状态预期!$C$11:$C$40,[3]基础状态预期!$I$11:$I$40,B7)*8</f>
        <v>1.5123581292910941</v>
      </c>
      <c r="W7" s="72">
        <f>[4]兵营招募!$EZ$5*节奏总纲!P4*24</f>
        <v>6028.9708530486223</v>
      </c>
      <c r="X7" s="23">
        <f>W7</f>
        <v>6028.9708530486223</v>
      </c>
      <c r="Y7" s="23">
        <f t="shared" ref="Y7:Z7" si="4">X7</f>
        <v>6028.9708530486223</v>
      </c>
      <c r="Z7" s="23">
        <f t="shared" si="4"/>
        <v>6028.9708530486223</v>
      </c>
      <c r="AA7" s="23">
        <f>10*节奏总纲!P4</f>
        <v>0.71773462536293131</v>
      </c>
      <c r="AB7" s="23">
        <f>求节点($CS$8:$CS$15,$CT$8:$CT$15,节奏总纲!P4)</f>
        <v>4.7848975024195495E-2</v>
      </c>
      <c r="AC7" s="23">
        <f>'[5]资源-军团币'!$E5</f>
        <v>166.23764863790916</v>
      </c>
      <c r="AD7" s="24">
        <f>5*节奏总纲!P4</f>
        <v>0.35886731268146566</v>
      </c>
      <c r="AE7" s="24">
        <f>[6]国建支援!$F$5/[6]国建支援!$E$5*节奏总纲!P4</f>
        <v>28.709385014517252</v>
      </c>
      <c r="AF7" s="24">
        <f>[6]国家币!$H5/[6]国家币!$C$2</f>
        <v>528.82841026395477</v>
      </c>
      <c r="AG7" s="24">
        <f>AF7</f>
        <v>528.82841026395477</v>
      </c>
      <c r="AH7" s="23">
        <f>'[1]功能-行军令'!$AL$7/3*节奏总纲!P4</f>
        <v>0.57418770029034505</v>
      </c>
      <c r="AI7" s="23">
        <f>AH7</f>
        <v>0.57418770029034505</v>
      </c>
      <c r="AJ7" s="23">
        <f>AI7</f>
        <v>0.57418770029034505</v>
      </c>
      <c r="AK7" s="23">
        <f>'[1]功能-行军令'!$AL$8/3*节奏总纲!P4</f>
        <v>0.19139590009678167</v>
      </c>
      <c r="AL7" s="23">
        <f>AK7</f>
        <v>0.19139590009678167</v>
      </c>
      <c r="AM7" s="23">
        <f>AK7</f>
        <v>0.19139590009678167</v>
      </c>
      <c r="AN7" s="23">
        <f>节奏总纲!P4*1</f>
        <v>7.1773462536293131E-2</v>
      </c>
      <c r="AO7" s="23">
        <f>18*节奏总纲!P4</f>
        <v>1.2919223256532764</v>
      </c>
      <c r="AP7" s="23">
        <f>'[1]功能-采集'!BS5</f>
        <v>2999.5173294175515</v>
      </c>
      <c r="AQ7" s="23">
        <f>AP7</f>
        <v>2999.5173294175515</v>
      </c>
      <c r="AR7" s="23">
        <f t="shared" ref="AR7:AS7" si="5">AQ7</f>
        <v>2999.5173294175515</v>
      </c>
      <c r="AS7" s="23">
        <f t="shared" si="5"/>
        <v>2999.5173294175515</v>
      </c>
      <c r="AT7" s="70">
        <f>'[1]功能-采集'!BX5</f>
        <v>0</v>
      </c>
      <c r="AU7" s="23">
        <f>('[1]功能-城建'!$EQ4+[1]养成buff汇总!H6)/节奏总纲!P4/4/24</f>
        <v>278.22437196407924</v>
      </c>
      <c r="AV7" s="23">
        <f>AU7</f>
        <v>278.22437196407924</v>
      </c>
      <c r="AW7" s="23">
        <f t="shared" ref="AW7:AX7" si="6">AV7</f>
        <v>278.22437196407924</v>
      </c>
      <c r="AX7" s="23">
        <f t="shared" si="6"/>
        <v>278.22437196407924</v>
      </c>
      <c r="AY7" s="70">
        <f>('[1]功能-城建'!$FY4+[1]养成buff汇总!AD6)/节奏总纲!P4/24</f>
        <v>744.40611210520183</v>
      </c>
      <c r="AZ7" s="92">
        <f>('[1]功能-城建'!HF4+[1]养成buff汇总!S6)/节奏总纲!P4/24</f>
        <v>0</v>
      </c>
      <c r="BA7" s="23">
        <f>'[1]功能-城建'!$CL6</f>
        <v>33.427417402231875</v>
      </c>
      <c r="BB7" s="23">
        <f>求节点($CY$7:$CY$36,$CZ$7:$CZ$36,节奏总纲!BX4)</f>
        <v>18.623654756878146</v>
      </c>
      <c r="BC7" s="23">
        <f>[4]士兵治疗!$BD5/3600*[4]士兵治疗!$D$4</f>
        <v>2469.4960417319517</v>
      </c>
      <c r="BD7" s="23">
        <f>求节点($DD$7:$DD$86,$DF$7:$DF$86,节奏总纲!BX4)</f>
        <v>0</v>
      </c>
      <c r="BE7" s="23">
        <f>求节点($DJ$7:$DJ$45,DK$7:DK$45,$B7)</f>
        <v>4.005375856733302</v>
      </c>
      <c r="BF7" s="97">
        <f t="shared" ref="BF7:BH7" si="7">求节点($DJ$7:$DJ$45,DL$7:DL$45,$B7)</f>
        <v>1.4362281951324789</v>
      </c>
      <c r="BG7" s="97">
        <f t="shared" si="7"/>
        <v>0.38175167988100966</v>
      </c>
      <c r="BH7" s="97">
        <f t="shared" si="7"/>
        <v>0</v>
      </c>
      <c r="BI7" s="24">
        <f>求节点($CB$8:$CB$46,CD$8:CD$46,$B7)</f>
        <v>0.5</v>
      </c>
      <c r="BJ7" s="97">
        <f t="shared" ref="BJ7:BL7" si="8">求节点($CB$8:$CB$46,CE$8:CE$46,$B7)</f>
        <v>0.30000000000000027</v>
      </c>
      <c r="BK7" s="97">
        <f t="shared" si="8"/>
        <v>9.9999999999999978E-2</v>
      </c>
      <c r="BL7" s="97">
        <f t="shared" si="8"/>
        <v>0</v>
      </c>
      <c r="BM7" s="24">
        <f>5*节奏总纲!P4</f>
        <v>0.35886731268146566</v>
      </c>
      <c r="BN7" s="24">
        <f>15*节奏总纲!P4</f>
        <v>1.076601938044397</v>
      </c>
      <c r="BO7" s="24">
        <f t="shared" ref="BO7:BO38" si="9">B7*2</f>
        <v>2</v>
      </c>
      <c r="BP7" s="14">
        <f>BO7*8</f>
        <v>16</v>
      </c>
      <c r="BQ7" s="24">
        <f>节奏总纲!P4</f>
        <v>7.1773462536293131E-2</v>
      </c>
      <c r="BW7" s="14" t="s">
        <v>499</v>
      </c>
      <c r="BX7" s="14" t="s">
        <v>123</v>
      </c>
      <c r="CB7" s="23" t="s">
        <v>499</v>
      </c>
      <c r="CC7" s="23" t="s">
        <v>127</v>
      </c>
      <c r="CD7" s="31" t="s">
        <v>148</v>
      </c>
      <c r="CE7" s="31" t="s">
        <v>149</v>
      </c>
      <c r="CF7" s="31" t="s">
        <v>150</v>
      </c>
      <c r="CG7" s="31" t="s">
        <v>151</v>
      </c>
      <c r="CM7" s="23" t="s">
        <v>499</v>
      </c>
      <c r="CN7" s="23" t="s">
        <v>130</v>
      </c>
      <c r="CS7" s="14" t="s">
        <v>40</v>
      </c>
      <c r="CT7" s="14" t="s">
        <v>135</v>
      </c>
      <c r="CY7" s="14">
        <f>'[1]功能-士兵训练'!$B40</f>
        <v>7.5</v>
      </c>
      <c r="CZ7" s="14">
        <f>'[1]功能-士兵训练'!$K40</f>
        <v>40</v>
      </c>
      <c r="DD7" s="14">
        <v>1</v>
      </c>
      <c r="DE7" s="23">
        <v>1</v>
      </c>
      <c r="DF7" s="14">
        <f>'[1]功能-城建'!$S6*5*DE7</f>
        <v>0</v>
      </c>
      <c r="DJ7" s="14">
        <f>[2]武将数量星级阶位验证!$J7</f>
        <v>10</v>
      </c>
      <c r="DK7" s="14">
        <f>[2]武将数量星级阶位验证!BJ7</f>
        <v>40.053758567333063</v>
      </c>
      <c r="DL7" s="23">
        <f>[2]武将数量星级阶位验证!BK7</f>
        <v>14.362281951324785</v>
      </c>
      <c r="DM7" s="23">
        <f>[2]武将数量星级阶位验证!BL7</f>
        <v>3.8175167988100962</v>
      </c>
      <c r="DN7" s="23">
        <f>[2]武将数量星级阶位验证!BM7</f>
        <v>0</v>
      </c>
    </row>
    <row r="8" spans="1:118" x14ac:dyDescent="0.15">
      <c r="A8" s="82"/>
      <c r="B8" s="14">
        <v>2</v>
      </c>
      <c r="C8" s="14">
        <f>SUM([2]武将数量星级阶位验证!$BF$3:$BI$3)*节奏总纲!P5+'[1]资源-钻石'!$L5/[2]武将数量星级阶位验证!$B$1*10</f>
        <v>10.862474567960794</v>
      </c>
      <c r="D8" s="70">
        <f>'[1]资源-钻石'!$L5*6%</f>
        <v>129.38177604826811</v>
      </c>
      <c r="E8" s="95">
        <f>'[1]资源-银币'!$Z7</f>
        <v>19125.35254167912</v>
      </c>
      <c r="F8" s="48">
        <f>'[1]资源-木石铜粮'!$BF7/4</f>
        <v>21505.247424998117</v>
      </c>
      <c r="G8" s="14">
        <f t="shared" ref="G8:I71" si="10">F8</f>
        <v>21505.247424998117</v>
      </c>
      <c r="H8" s="14">
        <f t="shared" si="10"/>
        <v>21505.247424998117</v>
      </c>
      <c r="I8" s="14">
        <f t="shared" si="10"/>
        <v>21505.247424998117</v>
      </c>
      <c r="J8" s="14">
        <f>'[1]资源-铁'!$T7</f>
        <v>0</v>
      </c>
      <c r="K8" s="20">
        <f t="shared" si="0"/>
        <v>36</v>
      </c>
      <c r="L8" s="58">
        <f>求节点('[1]功能-竞技场'!$AA$9:$AA$309,'[1]功能-竞技场'!$AB$9:$AB$309,[1]节奏总纲!P5)</f>
        <v>4777.9524675044477</v>
      </c>
      <c r="M8" s="20">
        <f t="shared" ref="M8:M71" si="11">D8/0.8</f>
        <v>161.72722006033513</v>
      </c>
      <c r="N8" s="70">
        <f>'[1]资源-银币'!$C7</f>
        <v>53223.931317269773</v>
      </c>
      <c r="O8" s="70">
        <f>'[1]资源-木石铜粮'!$C7*('[1]资源-木石铜粮'!$I7+'[1]资源-木石铜粮'!$J7+'[1]资源-木石铜粮'!$M7+'[1]资源-木石铜粮'!$N7)</f>
        <v>38466.890091101901</v>
      </c>
      <c r="P8" s="20">
        <f t="shared" ref="P8:R8" si="12">O8</f>
        <v>38466.890091101901</v>
      </c>
      <c r="Q8" s="20">
        <f t="shared" si="12"/>
        <v>38466.890091101901</v>
      </c>
      <c r="R8" s="20">
        <f t="shared" si="12"/>
        <v>38466.890091101901</v>
      </c>
      <c r="S8" s="70">
        <f>'[1]资源-铁'!C7*('[1]资源-铁'!$J7+'[1]资源-铁'!$M7+'[1]资源-铁'!$N7)</f>
        <v>0</v>
      </c>
      <c r="T8" s="24">
        <f t="shared" si="2"/>
        <v>15.671629721376107</v>
      </c>
      <c r="U8" s="23">
        <f t="shared" si="3"/>
        <v>3.9797530064235032E-2</v>
      </c>
      <c r="V8" s="97">
        <f>求节点([3]基础状态预期!$C$11:$C$40,[3]基础状态预期!$I$11:$I$40,B8)*8</f>
        <v>3.0247162585821918</v>
      </c>
      <c r="W8" s="72">
        <f>[4]兵营招募!$EZ$5*节奏总纲!P5*24</f>
        <v>12490.661819750949</v>
      </c>
      <c r="X8" s="23">
        <f t="shared" ref="X8:Z8" si="13">W8</f>
        <v>12490.661819750949</v>
      </c>
      <c r="Y8" s="23">
        <f t="shared" si="13"/>
        <v>12490.661819750949</v>
      </c>
      <c r="Z8" s="23">
        <f t="shared" si="13"/>
        <v>12490.661819750949</v>
      </c>
      <c r="AA8" s="23">
        <f>10*节奏总纲!P5</f>
        <v>1.486983549970351</v>
      </c>
      <c r="AB8" s="70">
        <f>求节点($CS$8:$CS$15,$CT$8:$CT$15,节奏总纲!P5)</f>
        <v>9.9132236664690065E-2</v>
      </c>
      <c r="AC8" s="23">
        <f>'[5]资源-军团币'!$E6</f>
        <v>338.8699389553671</v>
      </c>
      <c r="AD8" s="24">
        <f>5*节奏总纲!P5</f>
        <v>0.74349177498517549</v>
      </c>
      <c r="AE8" s="24">
        <f>[6]国建支援!$F$5/[6]国建支援!$E$5*节奏总纲!P5</f>
        <v>59.479341998814036</v>
      </c>
      <c r="AF8" s="74">
        <f>[6]国家币!$H6/[6]国家币!$C$2</f>
        <v>1099.2614319124359</v>
      </c>
      <c r="AG8" s="74">
        <f t="shared" ref="AG8:AG71" si="14">AF8</f>
        <v>1099.2614319124359</v>
      </c>
      <c r="AH8" s="57">
        <f>'[1]功能-行军令'!$AL$7/3*节奏总纲!P5</f>
        <v>1.1895868399762808</v>
      </c>
      <c r="AI8" s="23">
        <f t="shared" ref="AI8:AJ8" si="15">AH8</f>
        <v>1.1895868399762808</v>
      </c>
      <c r="AJ8" s="23">
        <f t="shared" si="15"/>
        <v>1.1895868399762808</v>
      </c>
      <c r="AK8" s="57">
        <f>'[1]功能-行军令'!$AL$8/3*节奏总纲!P5</f>
        <v>0.39652894665876026</v>
      </c>
      <c r="AL8" s="23">
        <f t="shared" ref="AL8:AL71" si="16">AK8</f>
        <v>0.39652894665876026</v>
      </c>
      <c r="AM8" s="23">
        <f t="shared" ref="AM8:AM71" si="17">AK8</f>
        <v>0.39652894665876026</v>
      </c>
      <c r="AN8" s="23">
        <f>节奏总纲!P5*1</f>
        <v>0.1486983549970351</v>
      </c>
      <c r="AO8" s="23">
        <f>18*节奏总纲!P5</f>
        <v>2.6765703899466318</v>
      </c>
      <c r="AP8" s="92">
        <f>'[1]功能-采集'!BS6</f>
        <v>13214.792803717764</v>
      </c>
      <c r="AQ8" s="23">
        <f t="shared" ref="AQ8:AS8" si="18">AP8</f>
        <v>13214.792803717764</v>
      </c>
      <c r="AR8" s="23">
        <f t="shared" si="18"/>
        <v>13214.792803717764</v>
      </c>
      <c r="AS8" s="23">
        <f t="shared" si="18"/>
        <v>13214.792803717764</v>
      </c>
      <c r="AT8" s="92">
        <f>'[1]功能-采集'!BX6</f>
        <v>0</v>
      </c>
      <c r="AU8" s="70">
        <f>('[1]功能-城建'!$EQ5+[1]养成buff汇总!H7)/节奏总纲!P5/4/24</f>
        <v>368.2925636922198</v>
      </c>
      <c r="AV8" s="23">
        <f t="shared" ref="AV8:AX8" si="19">AU8</f>
        <v>368.2925636922198</v>
      </c>
      <c r="AW8" s="23">
        <f t="shared" si="19"/>
        <v>368.2925636922198</v>
      </c>
      <c r="AX8" s="23">
        <f t="shared" si="19"/>
        <v>368.2925636922198</v>
      </c>
      <c r="AY8" s="83">
        <f>('[1]功能-城建'!$FY5+[1]养成buff汇总!AD7)/节奏总纲!P5/24</f>
        <v>780.90753515566109</v>
      </c>
      <c r="AZ8" s="92">
        <f>('[1]功能-城建'!HF5+[1]养成buff汇总!S7)/节奏总纲!P5/24</f>
        <v>0</v>
      </c>
      <c r="BA8" s="23">
        <f>'[1]功能-城建'!$CL7</f>
        <v>45.818467019604704</v>
      </c>
      <c r="BB8" s="97">
        <f>求节点($CY$7:$CY$36,$CZ$7:$CZ$36,节奏总纲!BX5)</f>
        <v>26.545644679736469</v>
      </c>
      <c r="BC8" s="57">
        <f>[4]士兵治疗!$BD6/3600*[4]士兵治疗!$D$4</f>
        <v>6799.0096882631533</v>
      </c>
      <c r="BD8" s="97">
        <f>求节点($DD$7:$DD$86,$DF$7:$DF$86,节奏总纲!BX5)</f>
        <v>0</v>
      </c>
      <c r="BE8" s="97">
        <f t="shared" ref="BE8:BE71" si="20">求节点($DJ$7:$DJ$45,DK$7:DK$45,$B8)</f>
        <v>8.0107517134666111</v>
      </c>
      <c r="BF8" s="97">
        <f t="shared" ref="BF8:BF71" si="21">求节点($DJ$7:$DJ$45,DL$7:DL$45,$B8)</f>
        <v>2.8724563902649578</v>
      </c>
      <c r="BG8" s="97">
        <f t="shared" ref="BG8:BG71" si="22">求节点($DJ$7:$DJ$45,DM$7:DM$45,$B8)</f>
        <v>0.76350335976201933</v>
      </c>
      <c r="BH8" s="97">
        <f t="shared" ref="BH8:BH71" si="23">求节点($DJ$7:$DJ$45,DN$7:DN$45,$B8)</f>
        <v>0</v>
      </c>
      <c r="BI8" s="97">
        <f t="shared" ref="BI8:BI71" si="24">求节点($CB$8:$CB$46,CD$8:CD$46,$B8)</f>
        <v>1</v>
      </c>
      <c r="BJ8" s="97">
        <f t="shared" ref="BJ8:BJ71" si="25">求节点($CB$8:$CB$46,CE$8:CE$46,$B8)</f>
        <v>0.60000000000000009</v>
      </c>
      <c r="BK8" s="97">
        <f t="shared" ref="BK8:BK71" si="26">求节点($CB$8:$CB$46,CF$8:CF$46,$B8)</f>
        <v>0.19999999999999996</v>
      </c>
      <c r="BL8" s="97">
        <f t="shared" ref="BL8:BL71" si="27">求节点($CB$8:$CB$46,CG$8:CG$46,$B8)</f>
        <v>0</v>
      </c>
      <c r="BM8" s="70">
        <f>5*节奏总纲!P5</f>
        <v>0.74349177498517549</v>
      </c>
      <c r="BN8" s="24">
        <f>15*节奏总纲!P5</f>
        <v>2.2304753249555267</v>
      </c>
      <c r="BO8" s="24">
        <f t="shared" si="9"/>
        <v>4</v>
      </c>
      <c r="BP8" s="70">
        <f t="shared" ref="BP8:BP71" si="28">BO8*8</f>
        <v>32</v>
      </c>
      <c r="BQ8" s="89">
        <f>节奏总纲!P5</f>
        <v>0.1486983549970351</v>
      </c>
      <c r="BR8" s="70"/>
      <c r="BW8" s="14">
        <f>[7]节奏预期!$B6</f>
        <v>10</v>
      </c>
      <c r="BX8" s="14">
        <f>SUMPRODUCT([7]节奏预期!$N6:$R6,[7]节奏预期!$D6:$H6)</f>
        <v>180</v>
      </c>
      <c r="CB8" s="23">
        <f>[8]基础状态预期!$C17</f>
        <v>10</v>
      </c>
      <c r="CC8" s="23">
        <f>SUMPRODUCT([8]基础状态预期!$M17:$P17,[8]基础状态预期!$E17:$H17)</f>
        <v>78.358148606880533</v>
      </c>
      <c r="CD8" s="24">
        <f>[8]投放验证!L11</f>
        <v>5</v>
      </c>
      <c r="CE8" s="24">
        <f>[8]投放验证!M11</f>
        <v>3</v>
      </c>
      <c r="CF8" s="24">
        <f>[8]投放验证!N11</f>
        <v>1</v>
      </c>
      <c r="CG8" s="24">
        <f>[8]投放验证!O11</f>
        <v>0</v>
      </c>
      <c r="CM8" s="23">
        <f>[9]基础状态预估!$D19</f>
        <v>18.226342304552581</v>
      </c>
      <c r="CN8" s="23">
        <f>SUM([9]门客获得情况预估!$AE6:$AI6)</f>
        <v>0.3626817029132352</v>
      </c>
      <c r="CS8" s="14">
        <f>[1]服务器生态!$AO43</f>
        <v>1.5</v>
      </c>
      <c r="CT8" s="70">
        <f>[1]服务器生态!$AW43</f>
        <v>1</v>
      </c>
      <c r="CX8" s="81"/>
      <c r="CY8" s="93">
        <f>'[1]功能-士兵训练'!$B41</f>
        <v>9.5</v>
      </c>
      <c r="CZ8" s="93">
        <f>'[1]功能-士兵训练'!$K41</f>
        <v>60</v>
      </c>
      <c r="DD8" s="14">
        <v>2</v>
      </c>
      <c r="DE8" s="23">
        <v>1</v>
      </c>
      <c r="DF8" s="23">
        <f>'[1]功能-城建'!$S7*5*DE8</f>
        <v>0</v>
      </c>
      <c r="DJ8" s="23">
        <f>[2]武将数量星级阶位验证!$J8</f>
        <v>20</v>
      </c>
      <c r="DK8" s="23">
        <f>[2]武将数量星级阶位验证!BJ8</f>
        <v>88.142758205046903</v>
      </c>
      <c r="DL8" s="23">
        <f>[2]武将数量星级阶位验证!BK8</f>
        <v>30.117319779259503</v>
      </c>
      <c r="DM8" s="23">
        <f>[2]武将数量星级阶位验证!BL8</f>
        <v>7.804871187916735</v>
      </c>
      <c r="DN8" s="23">
        <f>[2]武将数量星级阶位验证!BM8</f>
        <v>0</v>
      </c>
    </row>
    <row r="9" spans="1:118" x14ac:dyDescent="0.15">
      <c r="A9" s="82"/>
      <c r="B9" s="14">
        <v>3</v>
      </c>
      <c r="C9" s="14">
        <f>SUM([2]武将数量星级阶位验证!$BF$3:$BI$3)*节奏总纲!P6+'[1]资源-钻石'!$L6/[2]武将数量星级阶位验证!$B$1*10</f>
        <v>16.88519225068384</v>
      </c>
      <c r="D9" s="70">
        <f>'[1]资源-钻石'!$L6*6%</f>
        <v>201.1177240178385</v>
      </c>
      <c r="E9" s="95">
        <f>'[1]资源-银币'!$Z8</f>
        <v>37617.280566846974</v>
      </c>
      <c r="F9" s="48">
        <f>'[1]资源-木石铜粮'!$BF8/4</f>
        <v>60676.810093363783</v>
      </c>
      <c r="G9" s="14">
        <f t="shared" si="10"/>
        <v>60676.810093363783</v>
      </c>
      <c r="H9" s="14">
        <f t="shared" si="10"/>
        <v>60676.810093363783</v>
      </c>
      <c r="I9" s="14">
        <f t="shared" si="10"/>
        <v>60676.810093363783</v>
      </c>
      <c r="J9" s="14">
        <f>'[1]资源-铁'!$T8</f>
        <v>0</v>
      </c>
      <c r="K9" s="20">
        <f t="shared" si="0"/>
        <v>54</v>
      </c>
      <c r="L9" s="58">
        <f>求节点('[1]功能-竞技场'!$AA$9:$AA$309,'[1]功能-竞技场'!$AB$9:$AB$309,[1]节奏总纲!P6)</f>
        <v>4654.2833799826258</v>
      </c>
      <c r="M9" s="20">
        <f t="shared" si="11"/>
        <v>251.39715502229811</v>
      </c>
      <c r="N9" s="70">
        <f>'[1]资源-银币'!$C8</f>
        <v>82585.662662022456</v>
      </c>
      <c r="O9" s="70">
        <f>'[1]资源-木石铜粮'!$C8*('[1]资源-木石铜粮'!$I8+'[1]资源-木石铜粮'!$J8+'[1]资源-木石铜粮'!$M8+'[1]资源-木石铜粮'!$N8)</f>
        <v>75759.964570731012</v>
      </c>
      <c r="P9" s="20">
        <f t="shared" ref="P9:R9" si="29">O9</f>
        <v>75759.964570731012</v>
      </c>
      <c r="Q9" s="20">
        <f t="shared" si="29"/>
        <v>75759.964570731012</v>
      </c>
      <c r="R9" s="20">
        <f t="shared" si="29"/>
        <v>75759.964570731012</v>
      </c>
      <c r="S9" s="70">
        <f>'[1]资源-铁'!C8*('[1]资源-铁'!$J8+'[1]资源-铁'!$M8+'[1]资源-铁'!$N8)</f>
        <v>0</v>
      </c>
      <c r="T9" s="24">
        <f t="shared" si="2"/>
        <v>23.50744458206416</v>
      </c>
      <c r="U9" s="23">
        <f t="shared" si="3"/>
        <v>5.9696295096352547E-2</v>
      </c>
      <c r="V9" s="97">
        <f>求节点([3]基础状态预期!$C$11:$C$40,[3]基础状态预期!$I$11:$I$40,B9)*8</f>
        <v>4.5370743878732895</v>
      </c>
      <c r="W9" s="72">
        <f>[4]兵营招募!$EZ$5*节奏总纲!P6*24</f>
        <v>19416.130720972971</v>
      </c>
      <c r="X9" s="23">
        <f t="shared" ref="X9:Z9" si="30">W9</f>
        <v>19416.130720972971</v>
      </c>
      <c r="Y9" s="23">
        <f t="shared" si="30"/>
        <v>19416.130720972971</v>
      </c>
      <c r="Z9" s="23">
        <f t="shared" si="30"/>
        <v>19416.130720972971</v>
      </c>
      <c r="AA9" s="23">
        <f>10*节奏总纲!P6</f>
        <v>2.3114441334491631</v>
      </c>
      <c r="AB9" s="70">
        <f>求节点($CS$8:$CS$15,$CT$8:$CT$15,节奏总纲!P6)</f>
        <v>0.15409627556327754</v>
      </c>
      <c r="AC9" s="23">
        <f>'[5]资源-军团币'!$E7</f>
        <v>518.35583652739422</v>
      </c>
      <c r="AD9" s="24">
        <f>5*节奏总纲!P6</f>
        <v>1.1557220667245816</v>
      </c>
      <c r="AE9" s="24">
        <f>[6]国建支援!$F$5/[6]国建支援!$E$5*节奏总纲!P6</f>
        <v>92.457765337966521</v>
      </c>
      <c r="AF9" s="74">
        <f>[6]国家币!$H7/[6]国家币!$C$2</f>
        <v>1730.2320498164631</v>
      </c>
      <c r="AG9" s="74">
        <f t="shared" si="14"/>
        <v>1730.2320498164631</v>
      </c>
      <c r="AH9" s="57">
        <f>'[1]功能-行军令'!$AL$7/3*节奏总纲!P6</f>
        <v>1.8491553067593305</v>
      </c>
      <c r="AI9" s="23">
        <f t="shared" ref="AI9:AJ9" si="31">AH9</f>
        <v>1.8491553067593305</v>
      </c>
      <c r="AJ9" s="23">
        <f t="shared" si="31"/>
        <v>1.8491553067593305</v>
      </c>
      <c r="AK9" s="57">
        <f>'[1]功能-行军令'!$AL$8/3*节奏总纲!P6</f>
        <v>0.61638510225311016</v>
      </c>
      <c r="AL9" s="23">
        <f t="shared" si="16"/>
        <v>0.61638510225311016</v>
      </c>
      <c r="AM9" s="23">
        <f t="shared" si="17"/>
        <v>0.61638510225311016</v>
      </c>
      <c r="AN9" s="23">
        <f>节奏总纲!P6*1</f>
        <v>0.23114441334491631</v>
      </c>
      <c r="AO9" s="23">
        <f>18*节奏总纲!P6</f>
        <v>4.1605994402084931</v>
      </c>
      <c r="AP9" s="92">
        <f>'[1]功能-采集'!BS7</f>
        <v>35770.62984638624</v>
      </c>
      <c r="AQ9" s="23">
        <f t="shared" ref="AQ9:AS9" si="32">AP9</f>
        <v>35770.62984638624</v>
      </c>
      <c r="AR9" s="23">
        <f t="shared" si="32"/>
        <v>35770.62984638624</v>
      </c>
      <c r="AS9" s="23">
        <f t="shared" si="32"/>
        <v>35770.62984638624</v>
      </c>
      <c r="AT9" s="92">
        <f>'[1]功能-采集'!BX7</f>
        <v>0</v>
      </c>
      <c r="AU9" s="70">
        <f>('[1]功能-城建'!$EQ6+[1]养成buff汇总!H8)/节奏总纲!P6/4/24</f>
        <v>459.46721706638488</v>
      </c>
      <c r="AV9" s="23">
        <f t="shared" ref="AV9:AX9" si="33">AU9</f>
        <v>459.46721706638488</v>
      </c>
      <c r="AW9" s="23">
        <f t="shared" si="33"/>
        <v>459.46721706638488</v>
      </c>
      <c r="AX9" s="23">
        <f t="shared" si="33"/>
        <v>459.46721706638488</v>
      </c>
      <c r="AY9" s="83">
        <f>('[1]功能-城建'!$FY6+[1]养成buff汇总!AD8)/节奏总纲!P6/24</f>
        <v>1008.4200662261011</v>
      </c>
      <c r="AZ9" s="92">
        <f>('[1]功能-城建'!HF6+[1]养成buff汇总!S8)/节奏总纲!P6/24</f>
        <v>0</v>
      </c>
      <c r="BA9" s="23">
        <f>'[1]功能-城建'!$CL8</f>
        <v>57.281778376473035</v>
      </c>
      <c r="BB9" s="97">
        <f>求节点($CY$7:$CY$36,$CZ$7:$CZ$36,节奏总纲!BX6)</f>
        <v>32.6214683037445</v>
      </c>
      <c r="BC9" s="57">
        <f>[4]士兵治疗!$BD7/3600*[4]士兵治疗!$D$4</f>
        <v>13146.986962024464</v>
      </c>
      <c r="BD9" s="97">
        <f>求节点($DD$7:$DD$86,$DF$7:$DF$86,节奏总纲!BX6)</f>
        <v>0</v>
      </c>
      <c r="BE9" s="97">
        <f t="shared" si="20"/>
        <v>12.016127570199917</v>
      </c>
      <c r="BF9" s="97">
        <f t="shared" si="21"/>
        <v>4.3086845853974367</v>
      </c>
      <c r="BG9" s="97">
        <f t="shared" si="22"/>
        <v>1.145255039643029</v>
      </c>
      <c r="BH9" s="97">
        <f t="shared" si="23"/>
        <v>0</v>
      </c>
      <c r="BI9" s="97">
        <f t="shared" si="24"/>
        <v>1.5</v>
      </c>
      <c r="BJ9" s="97">
        <f t="shared" si="25"/>
        <v>0.89999999999999991</v>
      </c>
      <c r="BK9" s="97">
        <f t="shared" si="26"/>
        <v>0.29999999999999993</v>
      </c>
      <c r="BL9" s="97">
        <f t="shared" si="27"/>
        <v>0</v>
      </c>
      <c r="BM9" s="70">
        <f>5*节奏总纲!P6</f>
        <v>1.1557220667245816</v>
      </c>
      <c r="BN9" s="24">
        <f>15*节奏总纲!P6</f>
        <v>3.4671662001737449</v>
      </c>
      <c r="BO9" s="24">
        <f t="shared" si="9"/>
        <v>6</v>
      </c>
      <c r="BP9" s="70">
        <f t="shared" si="28"/>
        <v>48</v>
      </c>
      <c r="BQ9" s="89">
        <f>节奏总纲!P6</f>
        <v>0.23114441334491631</v>
      </c>
      <c r="BR9" s="70"/>
      <c r="BW9" s="14">
        <f>[7]节奏预期!$B7</f>
        <v>20</v>
      </c>
      <c r="BX9" s="20">
        <f>SUMPRODUCT([7]节奏预期!$N7:$R7,[7]节奏预期!$D7:$H7)</f>
        <v>540</v>
      </c>
      <c r="CB9" s="24">
        <f>[8]基础状态预期!$C18</f>
        <v>20</v>
      </c>
      <c r="CC9" s="24">
        <f>SUMPRODUCT([8]基础状态预期!$M18:$P18,[8]基础状态预期!$E18:$H18)</f>
        <v>186.29688563142861</v>
      </c>
      <c r="CD9" s="99">
        <f>CD8+2</f>
        <v>7</v>
      </c>
      <c r="CE9" s="24">
        <f>[8]投放验证!M12</f>
        <v>8</v>
      </c>
      <c r="CF9" s="24">
        <f>[8]投放验证!N12</f>
        <v>3</v>
      </c>
      <c r="CG9" s="24">
        <f>[8]投放验证!O12</f>
        <v>0</v>
      </c>
      <c r="CM9" s="23">
        <f>[9]基础状态预估!$D20</f>
        <v>24.310866931512376</v>
      </c>
      <c r="CN9" s="23">
        <f>SUM([9]门客获得情况预估!$AE7:$AI7)</f>
        <v>0.68898536173792246</v>
      </c>
      <c r="CS9" s="70">
        <f>[1]服务器生态!$AO44</f>
        <v>3</v>
      </c>
      <c r="CT9" s="70">
        <f>[1]服务器生态!$AW44</f>
        <v>3.321800168499446</v>
      </c>
      <c r="CX9" s="81"/>
      <c r="CY9" s="93">
        <f>'[1]功能-士兵训练'!$B42</f>
        <v>11.5</v>
      </c>
      <c r="CZ9" s="93">
        <f>'[1]功能-士兵训练'!$K42</f>
        <v>140</v>
      </c>
      <c r="DD9" s="23">
        <v>3</v>
      </c>
      <c r="DE9" s="23">
        <v>1</v>
      </c>
      <c r="DF9" s="23">
        <f>'[1]功能-城建'!$S8*5*DE9</f>
        <v>0</v>
      </c>
      <c r="DJ9" s="23">
        <f>[2]武将数量星级阶位验证!$J9</f>
        <v>28.071211008105138</v>
      </c>
      <c r="DK9" s="23">
        <f>[2]武将数量星级阶位验证!BJ9</f>
        <v>156.44237258317159</v>
      </c>
      <c r="DL9" s="23">
        <f>[2]武将数量星级阶位验证!BK9</f>
        <v>52.196910413436584</v>
      </c>
      <c r="DM9" s="23">
        <f>[2]武将数量星级阶位验证!BL9</f>
        <v>13.34913105377904</v>
      </c>
      <c r="DN9" s="23">
        <f>[2]武将数量星级阶位验证!BM9</f>
        <v>0</v>
      </c>
    </row>
    <row r="10" spans="1:118" x14ac:dyDescent="0.15">
      <c r="A10" s="82"/>
      <c r="B10" s="14">
        <v>4</v>
      </c>
      <c r="C10" s="14">
        <f>SUM([2]武将数量星级阶位验证!$BF$3:$BI$3)*节奏总纲!P7+'[1]资源-钻石'!$L7/[2]武将数量星级阶位验证!$B$1*10</f>
        <v>23.340181235374466</v>
      </c>
      <c r="D10" s="70">
        <f>'[1]资源-钻石'!$L7*6%</f>
        <v>278.00240936150828</v>
      </c>
      <c r="E10" s="95">
        <f>'[1]资源-银币'!$Z9</f>
        <v>62544.478118641237</v>
      </c>
      <c r="F10" s="48">
        <f>'[1]资源-木石铜粮'!$BF9/4</f>
        <v>81255.955319479137</v>
      </c>
      <c r="G10" s="14">
        <f t="shared" si="10"/>
        <v>81255.955319479137</v>
      </c>
      <c r="H10" s="14">
        <f t="shared" si="10"/>
        <v>81255.955319479137</v>
      </c>
      <c r="I10" s="14">
        <f t="shared" si="10"/>
        <v>81255.955319479137</v>
      </c>
      <c r="J10" s="14">
        <f>'[1]资源-铁'!$T9</f>
        <v>0</v>
      </c>
      <c r="K10" s="20">
        <f t="shared" si="0"/>
        <v>72</v>
      </c>
      <c r="L10" s="58">
        <f>求节点('[1]功能-竞技场'!$AA$9:$AA$309,'[1]功能-竞技场'!$AB$9:$AB$309,[1]节奏总纲!P7)</f>
        <v>4521.7381338406585</v>
      </c>
      <c r="M10" s="20">
        <f t="shared" si="11"/>
        <v>347.50301170188533</v>
      </c>
      <c r="N10" s="70">
        <f>'[1]资源-银币'!$C9</f>
        <v>119333.63983938275</v>
      </c>
      <c r="O10" s="70">
        <f>'[1]资源-木石铜粮'!$C9*('[1]资源-木石铜粮'!$I9+'[1]资源-木石铜粮'!$J9+'[1]资源-木石铜粮'!$M9+'[1]资源-木石铜粮'!$N9)</f>
        <v>136983.44659992139</v>
      </c>
      <c r="P10" s="20">
        <f t="shared" ref="P10:R10" si="34">O10</f>
        <v>136983.44659992139</v>
      </c>
      <c r="Q10" s="20">
        <f t="shared" si="34"/>
        <v>136983.44659992139</v>
      </c>
      <c r="R10" s="20">
        <f t="shared" si="34"/>
        <v>136983.44659992139</v>
      </c>
      <c r="S10" s="70">
        <f>'[1]资源-铁'!C9*('[1]资源-铁'!$J9+'[1]资源-铁'!$M9+'[1]资源-铁'!$N9)</f>
        <v>0</v>
      </c>
      <c r="T10" s="24">
        <f t="shared" si="2"/>
        <v>31.343259442752213</v>
      </c>
      <c r="U10" s="23">
        <f t="shared" si="3"/>
        <v>7.9595060128470063E-2</v>
      </c>
      <c r="V10" s="97">
        <f>求节点([3]基础状态预期!$C$11:$C$40,[3]基础状态预期!$I$11:$I$40,B10)*8</f>
        <v>6.0494325171643855</v>
      </c>
      <c r="W10" s="72">
        <f>[4]兵营招募!$EZ$5*节奏总纲!P7*24</f>
        <v>26838.664504923112</v>
      </c>
      <c r="X10" s="23">
        <f t="shared" ref="X10:Z10" si="35">W10</f>
        <v>26838.664504923112</v>
      </c>
      <c r="Y10" s="23">
        <f t="shared" si="35"/>
        <v>26838.664504923112</v>
      </c>
      <c r="Z10" s="23">
        <f t="shared" si="35"/>
        <v>26838.664504923112</v>
      </c>
      <c r="AA10" s="23">
        <f>10*节奏总纲!P7</f>
        <v>3.195079107728942</v>
      </c>
      <c r="AB10" s="70">
        <f>求节点($CS$8:$CS$15,$CT$8:$CT$15,节奏总纲!P7)</f>
        <v>0.21300527384859613</v>
      </c>
      <c r="AC10" s="23">
        <f>'[5]资源-军团币'!$E8</f>
        <v>705.18724847751457</v>
      </c>
      <c r="AD10" s="24">
        <f>5*节奏总纲!P7</f>
        <v>1.597539553864471</v>
      </c>
      <c r="AE10" s="24">
        <f>[6]国建支援!$F$5/[6]国建支援!$E$5*节奏总纲!P7</f>
        <v>127.80316430915768</v>
      </c>
      <c r="AF10" s="74">
        <f>[6]国家币!$H8/[6]国家币!$C$2</f>
        <v>2408.7748157373439</v>
      </c>
      <c r="AG10" s="74">
        <f t="shared" si="14"/>
        <v>2408.7748157373439</v>
      </c>
      <c r="AH10" s="57">
        <f>'[1]功能-行军令'!$AL$7/3*节奏总纲!P7</f>
        <v>2.5560632861831536</v>
      </c>
      <c r="AI10" s="23">
        <f t="shared" ref="AI10:AJ10" si="36">AH10</f>
        <v>2.5560632861831536</v>
      </c>
      <c r="AJ10" s="23">
        <f t="shared" si="36"/>
        <v>2.5560632861831536</v>
      </c>
      <c r="AK10" s="57">
        <f>'[1]功能-行军令'!$AL$8/3*节奏总纲!P7</f>
        <v>0.85202109539438453</v>
      </c>
      <c r="AL10" s="23">
        <f t="shared" si="16"/>
        <v>0.85202109539438453</v>
      </c>
      <c r="AM10" s="23">
        <f t="shared" si="17"/>
        <v>0.85202109539438453</v>
      </c>
      <c r="AN10" s="23">
        <f>节奏总纲!P7*1</f>
        <v>0.3195079107728942</v>
      </c>
      <c r="AO10" s="23">
        <f>18*节奏总纲!P7</f>
        <v>5.7511423939120956</v>
      </c>
      <c r="AP10" s="92">
        <f>'[1]功能-采集'!BS8</f>
        <v>76842.466818916175</v>
      </c>
      <c r="AQ10" s="23">
        <f t="shared" ref="AQ10:AS10" si="37">AP10</f>
        <v>76842.466818916175</v>
      </c>
      <c r="AR10" s="23">
        <f t="shared" si="37"/>
        <v>76842.466818916175</v>
      </c>
      <c r="AS10" s="23">
        <f t="shared" si="37"/>
        <v>76842.466818916175</v>
      </c>
      <c r="AT10" s="92">
        <f>'[1]功能-采集'!BX8</f>
        <v>0</v>
      </c>
      <c r="AU10" s="70">
        <f>('[1]功能-城建'!$EQ7+[1]养成buff汇总!H9)/节奏总纲!P7/4/24</f>
        <v>550.18500193197099</v>
      </c>
      <c r="AV10" s="23">
        <f t="shared" ref="AV10:AX10" si="38">AU10</f>
        <v>550.18500193197099</v>
      </c>
      <c r="AW10" s="23">
        <f t="shared" si="38"/>
        <v>550.18500193197099</v>
      </c>
      <c r="AX10" s="23">
        <f t="shared" si="38"/>
        <v>550.18500193197099</v>
      </c>
      <c r="AY10" s="83">
        <f>('[1]功能-城建'!$FY7+[1]养成buff汇总!AD9)/节奏总纲!P7/24</f>
        <v>1272.6248915587269</v>
      </c>
      <c r="AZ10" s="92">
        <f>('[1]功能-城建'!HF7+[1]养成buff汇总!S9)/节奏总纲!P7/24</f>
        <v>0</v>
      </c>
      <c r="BA10" s="23">
        <f>'[1]功能-城建'!$CL9</f>
        <v>67.632480575863738</v>
      </c>
      <c r="BB10" s="97">
        <f>求节点($CY$7:$CY$36,$CZ$7:$CZ$36,节奏总纲!BX7)</f>
        <v>37.708136637548883</v>
      </c>
      <c r="BC10" s="57">
        <f>[4]士兵治疗!$BD8/3600*[4]士兵治疗!$D$4</f>
        <v>26235.339338728769</v>
      </c>
      <c r="BD10" s="97">
        <f>求节点($DD$7:$DD$86,$DF$7:$DF$86,节奏总纲!BX7)</f>
        <v>0</v>
      </c>
      <c r="BE10" s="97">
        <f t="shared" si="20"/>
        <v>16.021503426933222</v>
      </c>
      <c r="BF10" s="97">
        <f t="shared" si="21"/>
        <v>5.7449127805299156</v>
      </c>
      <c r="BG10" s="97">
        <f t="shared" si="22"/>
        <v>1.5270067195240387</v>
      </c>
      <c r="BH10" s="97">
        <f t="shared" si="23"/>
        <v>0</v>
      </c>
      <c r="BI10" s="97">
        <f t="shared" si="24"/>
        <v>2</v>
      </c>
      <c r="BJ10" s="97">
        <f t="shared" si="25"/>
        <v>1.2000000000000002</v>
      </c>
      <c r="BK10" s="97">
        <f t="shared" si="26"/>
        <v>0.39999999999999991</v>
      </c>
      <c r="BL10" s="97">
        <f t="shared" si="27"/>
        <v>0</v>
      </c>
      <c r="BM10" s="70">
        <f>5*节奏总纲!P7</f>
        <v>1.597539553864471</v>
      </c>
      <c r="BN10" s="24">
        <f>15*节奏总纲!P7</f>
        <v>4.792618661593413</v>
      </c>
      <c r="BO10" s="24">
        <f t="shared" si="9"/>
        <v>8</v>
      </c>
      <c r="BP10" s="70">
        <f t="shared" si="28"/>
        <v>64</v>
      </c>
      <c r="BQ10" s="89">
        <f>节奏总纲!P7</f>
        <v>0.3195079107728942</v>
      </c>
      <c r="BR10" s="70"/>
      <c r="BW10" s="14">
        <f>[7]节奏预期!$B8</f>
        <v>30</v>
      </c>
      <c r="BX10" s="20">
        <f>SUMPRODUCT([7]节奏预期!$N8:$R8,[7]节奏预期!$D8:$H8)</f>
        <v>1080</v>
      </c>
      <c r="CB10" s="24">
        <f>[8]基础状态预期!$C19</f>
        <v>28.071211008105138</v>
      </c>
      <c r="CC10" s="24">
        <f>SUMPRODUCT([8]基础状态预期!$M19:$P19,[8]基础状态预期!$E19:$H19)</f>
        <v>297.86180131170556</v>
      </c>
      <c r="CD10" s="99">
        <f t="shared" ref="CD10:CD46" si="39">CD9+2</f>
        <v>9</v>
      </c>
      <c r="CE10" s="24">
        <f>[8]投放验证!M13</f>
        <v>14</v>
      </c>
      <c r="CF10" s="24">
        <f>[8]投放验证!N13</f>
        <v>5</v>
      </c>
      <c r="CG10" s="24">
        <f>[8]投放验证!O13</f>
        <v>0</v>
      </c>
      <c r="CM10" s="23">
        <f>[9]基础状态预估!$D21</f>
        <v>32.979382606869549</v>
      </c>
      <c r="CN10" s="23">
        <f>SUM([9]门客获得情况预估!$AE8:$AI8)</f>
        <v>1.3792876967370604</v>
      </c>
      <c r="CS10" s="70">
        <f>[1]服务器生态!$AO45</f>
        <v>5.8249999999999993</v>
      </c>
      <c r="CT10" s="70">
        <f>[1]服务器生态!$AW45</f>
        <v>8.5584439279443707</v>
      </c>
      <c r="CX10" s="81"/>
      <c r="CY10" s="93">
        <f>'[1]功能-士兵训练'!$B43</f>
        <v>14</v>
      </c>
      <c r="CZ10" s="93">
        <f>'[1]功能-士兵训练'!$K43</f>
        <v>180</v>
      </c>
      <c r="DD10" s="23">
        <v>4</v>
      </c>
      <c r="DE10" s="23">
        <v>1</v>
      </c>
      <c r="DF10" s="23">
        <f>'[1]功能-城建'!$S9*5*DE10</f>
        <v>0</v>
      </c>
      <c r="DJ10" s="23">
        <f>[2]武将数量星级阶位验证!$J10</f>
        <v>34.585942742481357</v>
      </c>
      <c r="DK10" s="23">
        <f>[2]武将数量星级阶位验证!BJ10</f>
        <v>228.14013417080321</v>
      </c>
      <c r="DL10" s="23">
        <f>[2]武将数量星级阶位验证!BK10</f>
        <v>73.79094042361649</v>
      </c>
      <c r="DM10" s="23">
        <f>[2]武将数量星级阶位验证!BL10</f>
        <v>18.534951994142137</v>
      </c>
      <c r="DN10" s="23">
        <f>[2]武将数量星级阶位验证!BM10</f>
        <v>0</v>
      </c>
    </row>
    <row r="11" spans="1:118" x14ac:dyDescent="0.15">
      <c r="A11" s="82"/>
      <c r="B11" s="14">
        <v>5</v>
      </c>
      <c r="C11" s="14">
        <f>SUM([2]武将数量星级阶位验证!$BF$3:$BI$3)*节奏总纲!P8+'[1]资源-钻石'!$L8/[2]武将数量星级阶位验证!$B$1*10</f>
        <v>30.258467130130001</v>
      </c>
      <c r="D11" s="70">
        <f>'[1]资源-钻石'!$L8*6%</f>
        <v>360.40537478830686</v>
      </c>
      <c r="E11" s="95">
        <f>'[1]资源-银币'!$Z10</f>
        <v>95837.075954918706</v>
      </c>
      <c r="F11" s="48">
        <f>'[1]资源-木石铜粮'!$BF10/4</f>
        <v>154625.40032759373</v>
      </c>
      <c r="G11" s="14">
        <f t="shared" si="10"/>
        <v>154625.40032759373</v>
      </c>
      <c r="H11" s="14">
        <f t="shared" si="10"/>
        <v>154625.40032759373</v>
      </c>
      <c r="I11" s="14">
        <f t="shared" si="10"/>
        <v>154625.40032759373</v>
      </c>
      <c r="J11" s="14">
        <f>'[1]资源-铁'!$T10</f>
        <v>0</v>
      </c>
      <c r="K11" s="20">
        <f t="shared" si="0"/>
        <v>90</v>
      </c>
      <c r="L11" s="58">
        <f>求节点('[1]功能-竞技场'!$AA$9:$AA$309,'[1]功能-竞技场'!$AB$9:$AB$309,[1]节奏总纲!P8)</f>
        <v>4379.6796564403576</v>
      </c>
      <c r="M11" s="20">
        <f t="shared" si="11"/>
        <v>450.50671848538354</v>
      </c>
      <c r="N11" s="70">
        <f>'[1]资源-银币'!$C10</f>
        <v>158836.53106757504</v>
      </c>
      <c r="O11" s="70">
        <f>'[1]资源-木石铜粮'!$C10*('[1]资源-木石铜粮'!$I10+'[1]资源-木石铜粮'!$J10+'[1]资源-木石铜粮'!$M10+'[1]资源-木石铜粮'!$N10)</f>
        <v>231127.38613918444</v>
      </c>
      <c r="P11" s="20">
        <f t="shared" ref="P11:R11" si="40">O11</f>
        <v>231127.38613918444</v>
      </c>
      <c r="Q11" s="20">
        <f t="shared" si="40"/>
        <v>231127.38613918444</v>
      </c>
      <c r="R11" s="20">
        <f t="shared" si="40"/>
        <v>231127.38613918444</v>
      </c>
      <c r="S11" s="70">
        <f>'[1]资源-铁'!C10*('[1]资源-铁'!$J10+'[1]资源-铁'!$M10+'[1]资源-铁'!$N10)</f>
        <v>0</v>
      </c>
      <c r="T11" s="24">
        <f t="shared" si="2"/>
        <v>39.179074303440267</v>
      </c>
      <c r="U11" s="23">
        <f t="shared" si="3"/>
        <v>9.9493825160587634E-2</v>
      </c>
      <c r="V11" s="97">
        <f>求节点([3]基础状态预期!$C$11:$C$40,[3]基础状态预期!$I$11:$I$40,B11)*8</f>
        <v>7.5617906464554814</v>
      </c>
      <c r="W11" s="72">
        <f>[4]兵营招募!$EZ$5*节奏总纲!P8*24</f>
        <v>34793.93923933999</v>
      </c>
      <c r="X11" s="23">
        <f t="shared" ref="X11:Z11" si="41">W11</f>
        <v>34793.93923933999</v>
      </c>
      <c r="Y11" s="23">
        <f t="shared" si="41"/>
        <v>34793.93923933999</v>
      </c>
      <c r="Z11" s="23">
        <f t="shared" si="41"/>
        <v>34793.93923933999</v>
      </c>
      <c r="AA11" s="23">
        <f>10*节奏总纲!P8</f>
        <v>4.142135623730951</v>
      </c>
      <c r="AB11" s="70">
        <f>求节点($CS$8:$CS$15,$CT$8:$CT$15,节奏总纲!P8)</f>
        <v>0.27614237491539684</v>
      </c>
      <c r="AC11" s="23">
        <f>'[5]资源-军团币'!$E9</f>
        <v>899.89138780675466</v>
      </c>
      <c r="AD11" s="24">
        <f>5*节奏总纲!P8</f>
        <v>2.0710678118654755</v>
      </c>
      <c r="AE11" s="24">
        <f>[6]国建支援!$F$5/[6]国建支援!$E$5*节奏总纲!P8</f>
        <v>165.68542494923807</v>
      </c>
      <c r="AF11" s="74">
        <f>[6]国家币!$H9/[6]国家币!$C$2</f>
        <v>3137.2947376481625</v>
      </c>
      <c r="AG11" s="74">
        <f t="shared" si="14"/>
        <v>3137.2947376481625</v>
      </c>
      <c r="AH11" s="57">
        <f>'[1]功能-行军令'!$AL$7/3*节奏总纲!P8</f>
        <v>3.3137084989847612</v>
      </c>
      <c r="AI11" s="23">
        <f t="shared" ref="AI11:AJ11" si="42">AH11</f>
        <v>3.3137084989847612</v>
      </c>
      <c r="AJ11" s="23">
        <f t="shared" si="42"/>
        <v>3.3137084989847612</v>
      </c>
      <c r="AK11" s="57">
        <f>'[1]功能-行军令'!$AL$8/3*节奏总纲!P8</f>
        <v>1.1045694996615869</v>
      </c>
      <c r="AL11" s="23">
        <f t="shared" si="16"/>
        <v>1.1045694996615869</v>
      </c>
      <c r="AM11" s="23">
        <f t="shared" si="17"/>
        <v>1.1045694996615869</v>
      </c>
      <c r="AN11" s="23">
        <f>节奏总纲!P8*1</f>
        <v>0.41421356237309515</v>
      </c>
      <c r="AO11" s="23">
        <f>18*节奏总纲!P8</f>
        <v>7.4558441227157122</v>
      </c>
      <c r="AP11" s="92">
        <f>'[1]功能-采集'!BS9</f>
        <v>143818.72481413165</v>
      </c>
      <c r="AQ11" s="23">
        <f t="shared" ref="AQ11:AS11" si="43">AP11</f>
        <v>143818.72481413165</v>
      </c>
      <c r="AR11" s="23">
        <f t="shared" si="43"/>
        <v>143818.72481413165</v>
      </c>
      <c r="AS11" s="23">
        <f t="shared" si="43"/>
        <v>143818.72481413165</v>
      </c>
      <c r="AT11" s="92">
        <f>'[1]功能-采集'!BX9</f>
        <v>0</v>
      </c>
      <c r="AU11" s="70">
        <f>('[1]功能-城建'!$EQ8+[1]养成buff汇总!H10)/节奏总纲!P8/4/24</f>
        <v>721.22272002716227</v>
      </c>
      <c r="AV11" s="23">
        <f t="shared" ref="AV11:AX11" si="44">AU11</f>
        <v>721.22272002716227</v>
      </c>
      <c r="AW11" s="23">
        <f t="shared" si="44"/>
        <v>721.22272002716227</v>
      </c>
      <c r="AX11" s="23">
        <f t="shared" si="44"/>
        <v>721.22272002716227</v>
      </c>
      <c r="AY11" s="83">
        <f>('[1]功能-城建'!$FY8+[1]养成buff汇总!AD10)/节奏总纲!P8/24</f>
        <v>1461.7956620998877</v>
      </c>
      <c r="AZ11" s="70">
        <f>('[1]功能-城建'!HF8+[1]养成buff汇总!S10)/节奏总纲!P8/24</f>
        <v>0</v>
      </c>
      <c r="BA11" s="23">
        <f>'[1]功能-城建'!$CL10</f>
        <v>75.032133497731948</v>
      </c>
      <c r="BB11" s="97">
        <f>求节点($CY$7:$CY$36,$CZ$7:$CZ$36,节奏总纲!BX8)</f>
        <v>43.924592775257722</v>
      </c>
      <c r="BC11" s="57">
        <f>[4]士兵治疗!$BD9/3600*[4]士兵治疗!$D$4</f>
        <v>42291.440254653193</v>
      </c>
      <c r="BD11" s="97">
        <f>求节点($DD$7:$DD$86,$DF$7:$DF$86,节奏总纲!BX8)</f>
        <v>0</v>
      </c>
      <c r="BE11" s="97">
        <f t="shared" si="20"/>
        <v>20.026879283666531</v>
      </c>
      <c r="BF11" s="97">
        <f t="shared" si="21"/>
        <v>7.1811409756623927</v>
      </c>
      <c r="BG11" s="97">
        <f t="shared" si="22"/>
        <v>1.9087583994050481</v>
      </c>
      <c r="BH11" s="97">
        <f t="shared" si="23"/>
        <v>0</v>
      </c>
      <c r="BI11" s="97">
        <f t="shared" si="24"/>
        <v>2.5</v>
      </c>
      <c r="BJ11" s="97">
        <f t="shared" si="25"/>
        <v>1.5</v>
      </c>
      <c r="BK11" s="97">
        <f t="shared" si="26"/>
        <v>0.5</v>
      </c>
      <c r="BL11" s="97">
        <f t="shared" si="27"/>
        <v>0</v>
      </c>
      <c r="BM11" s="70">
        <f>5*节奏总纲!P8</f>
        <v>2.0710678118654755</v>
      </c>
      <c r="BN11" s="24">
        <f>15*节奏总纲!P8</f>
        <v>6.2132034355964274</v>
      </c>
      <c r="BO11" s="24">
        <f t="shared" si="9"/>
        <v>10</v>
      </c>
      <c r="BP11" s="70">
        <f t="shared" si="28"/>
        <v>80</v>
      </c>
      <c r="BQ11" s="89">
        <f>节奏总纲!P8</f>
        <v>0.41421356237309515</v>
      </c>
      <c r="BR11" s="70"/>
      <c r="BW11" s="14">
        <f>[7]节奏预期!$B9</f>
        <v>40</v>
      </c>
      <c r="BX11" s="20">
        <f>SUMPRODUCT([7]节奏预期!$N9:$R9,[7]节奏预期!$D9:$H9)</f>
        <v>1280</v>
      </c>
      <c r="CB11" s="24">
        <f>[8]基础状态预期!$C20</f>
        <v>34.585942742481357</v>
      </c>
      <c r="CC11" s="24">
        <f>SUMPRODUCT([8]基础状态预期!$M20:$P20,[8]基础状态预期!$E20:$H20)</f>
        <v>396.01591117891138</v>
      </c>
      <c r="CD11" s="99">
        <f t="shared" si="39"/>
        <v>11</v>
      </c>
      <c r="CE11" s="24">
        <f>[8]投放验证!M14</f>
        <v>16</v>
      </c>
      <c r="CF11" s="24">
        <f>[8]投放验证!N14</f>
        <v>8</v>
      </c>
      <c r="CG11" s="24">
        <f>[8]投放验证!O14</f>
        <v>0</v>
      </c>
      <c r="CM11" s="23">
        <f>[9]基础状态预估!$D22</f>
        <v>41.947199016886806</v>
      </c>
      <c r="CN11" s="23">
        <f>SUM([9]门客获得情况预估!$AE9:$AI9)</f>
        <v>2.6957461625693404</v>
      </c>
      <c r="CS11" s="70">
        <f>[1]服务器生态!$AO46</f>
        <v>10.65</v>
      </c>
      <c r="CT11" s="70">
        <f>[1]服务器生态!$AW46</f>
        <v>12.467604080507309</v>
      </c>
      <c r="CX11" s="81"/>
      <c r="CY11" s="93">
        <f>'[1]功能-士兵训练'!$B44</f>
        <v>16.5</v>
      </c>
      <c r="CZ11" s="93">
        <f>'[1]功能-士兵训练'!$K44</f>
        <v>188</v>
      </c>
      <c r="DD11" s="23">
        <v>5</v>
      </c>
      <c r="DE11" s="23">
        <v>1</v>
      </c>
      <c r="DF11" s="23">
        <f>'[1]功能-城建'!$S10*5*DE11</f>
        <v>0</v>
      </c>
      <c r="DJ11" s="23">
        <f>[2]武将数量星级阶位验证!$J11</f>
        <v>40</v>
      </c>
      <c r="DK11" s="23">
        <f>[2]武将数量星级阶位验证!BJ11</f>
        <v>309.69270323536728</v>
      </c>
      <c r="DL11" s="23">
        <f>[2]武将数量星级阶位验证!BK11</f>
        <v>97.514765867490524</v>
      </c>
      <c r="DM11" s="23">
        <f>[2]武将数量星级阶位验证!BL11</f>
        <v>24.097902900231713</v>
      </c>
      <c r="DN11" s="23">
        <f>[2]武将数量星级阶位验证!BM11</f>
        <v>0</v>
      </c>
    </row>
    <row r="12" spans="1:118" x14ac:dyDescent="0.15">
      <c r="A12" s="82"/>
      <c r="B12" s="14">
        <v>6</v>
      </c>
      <c r="C12" s="14">
        <f>SUM([2]武将数量星级阶位验证!$BF$3:$BI$3)*节奏总纲!P9+'[1]资源-钻石'!$L9/[2]武将数量星级阶位验证!$B$1*10</f>
        <v>37.673302358368105</v>
      </c>
      <c r="D12" s="70">
        <f>'[1]资源-钻石'!$L9*6%</f>
        <v>448.7226863670449</v>
      </c>
      <c r="E12" s="95">
        <f>'[1]资源-银币'!$Z11</f>
        <v>117922.73545472077</v>
      </c>
      <c r="F12" s="48">
        <f>'[1]资源-木石铜粮'!$BF11/4</f>
        <v>192016.13328786954</v>
      </c>
      <c r="G12" s="14">
        <f t="shared" si="10"/>
        <v>192016.13328786954</v>
      </c>
      <c r="H12" s="14">
        <f t="shared" si="10"/>
        <v>192016.13328786954</v>
      </c>
      <c r="I12" s="14">
        <f t="shared" si="10"/>
        <v>192016.13328786954</v>
      </c>
      <c r="J12" s="14">
        <f>'[1]资源-铁'!$T11</f>
        <v>0</v>
      </c>
      <c r="K12" s="20">
        <f t="shared" si="0"/>
        <v>108</v>
      </c>
      <c r="L12" s="58">
        <f>求节点('[1]功能-竞技场'!$AA$9:$AA$309,'[1]功能-竞技场'!$AB$9:$AB$309,[1]节奏总纲!P9)</f>
        <v>4227.4251502344032</v>
      </c>
      <c r="M12" s="20">
        <f t="shared" si="11"/>
        <v>560.90335795880605</v>
      </c>
      <c r="N12" s="70">
        <f>'[1]资源-银币'!$C11</f>
        <v>198244.70813194817</v>
      </c>
      <c r="O12" s="70">
        <f>'[1]资源-木石铜粮'!$C11*('[1]资源-木石铜粮'!$I11+'[1]资源-木石铜粮'!$J11+'[1]资源-木石铜粮'!$M11+'[1]资源-木石铜粮'!$N11)</f>
        <v>346163.30620543746</v>
      </c>
      <c r="P12" s="20">
        <f t="shared" ref="P12:R12" si="45">O12</f>
        <v>346163.30620543746</v>
      </c>
      <c r="Q12" s="20">
        <f t="shared" si="45"/>
        <v>346163.30620543746</v>
      </c>
      <c r="R12" s="20">
        <f t="shared" si="45"/>
        <v>346163.30620543746</v>
      </c>
      <c r="S12" s="70">
        <f>'[1]资源-铁'!C11*('[1]资源-铁'!$J11+'[1]资源-铁'!$M11+'[1]资源-铁'!$N11)</f>
        <v>0</v>
      </c>
      <c r="T12" s="24">
        <f t="shared" si="2"/>
        <v>47.01488916412832</v>
      </c>
      <c r="U12" s="23">
        <f t="shared" si="3"/>
        <v>0.11939259019270512</v>
      </c>
      <c r="V12" s="97">
        <f>求节点([3]基础状态预期!$C$11:$C$40,[3]基础状态预期!$I$11:$I$40,B12)*8</f>
        <v>9.0741487757465791</v>
      </c>
      <c r="W12" s="72">
        <f>[4]兵营招募!$EZ$5*节奏总纲!P9*24</f>
        <v>43320.191586873429</v>
      </c>
      <c r="X12" s="23">
        <f t="shared" ref="X12:Z12" si="46">W12</f>
        <v>43320.191586873429</v>
      </c>
      <c r="Y12" s="23">
        <f t="shared" si="46"/>
        <v>43320.191586873429</v>
      </c>
      <c r="Z12" s="23">
        <f t="shared" si="46"/>
        <v>43320.191586873429</v>
      </c>
      <c r="AA12" s="23">
        <f>10*节奏总纲!P9</f>
        <v>5.1571656651039799</v>
      </c>
      <c r="AB12" s="70">
        <f>求节点($CS$8:$CS$15,$CT$8:$CT$15,节奏总纲!P9)</f>
        <v>0.34381104434026533</v>
      </c>
      <c r="AC12" s="23">
        <f>'[5]资源-军团币'!$E10</f>
        <v>1123.0333074187172</v>
      </c>
      <c r="AD12" s="24">
        <f>5*节奏总纲!P9</f>
        <v>2.5785828325519899</v>
      </c>
      <c r="AE12" s="24">
        <f>[6]国建支援!$F$5/[6]国建支援!$E$5*节奏总纲!P9</f>
        <v>206.28662660415921</v>
      </c>
      <c r="AF12" s="74">
        <f>[6]国家币!$H10/[6]国家币!$C$2</f>
        <v>3925.3532714624225</v>
      </c>
      <c r="AG12" s="74">
        <f t="shared" si="14"/>
        <v>3925.3532714624225</v>
      </c>
      <c r="AH12" s="57">
        <f>'[1]功能-行军令'!$AL$7/3*节奏总纲!P9</f>
        <v>4.1257325320831839</v>
      </c>
      <c r="AI12" s="23">
        <f t="shared" ref="AI12:AJ12" si="47">AH12</f>
        <v>4.1257325320831839</v>
      </c>
      <c r="AJ12" s="23">
        <f t="shared" si="47"/>
        <v>4.1257325320831839</v>
      </c>
      <c r="AK12" s="57">
        <f>'[1]功能-行军令'!$AL$8/3*节奏总纲!P9</f>
        <v>1.3752441773610613</v>
      </c>
      <c r="AL12" s="23">
        <f t="shared" si="16"/>
        <v>1.3752441773610613</v>
      </c>
      <c r="AM12" s="23">
        <f t="shared" si="17"/>
        <v>1.3752441773610613</v>
      </c>
      <c r="AN12" s="23">
        <f>节奏总纲!P9*1</f>
        <v>0.51571656651039799</v>
      </c>
      <c r="AO12" s="23">
        <f>18*节奏总纲!P9</f>
        <v>9.2828981971871638</v>
      </c>
      <c r="AP12" s="92">
        <f>'[1]功能-采集'!BS10</f>
        <v>220313.80785051658</v>
      </c>
      <c r="AQ12" s="23">
        <f t="shared" ref="AQ12:AS12" si="48">AP12</f>
        <v>220313.80785051658</v>
      </c>
      <c r="AR12" s="23">
        <f t="shared" si="48"/>
        <v>220313.80785051658</v>
      </c>
      <c r="AS12" s="23">
        <f t="shared" si="48"/>
        <v>220313.80785051658</v>
      </c>
      <c r="AT12" s="92">
        <f>'[1]功能-采集'!BX10</f>
        <v>0</v>
      </c>
      <c r="AU12" s="70">
        <f>('[1]功能-城建'!$EQ9+[1]养成buff汇总!H11)/节奏总纲!P9/4/24</f>
        <v>954.99657295705174</v>
      </c>
      <c r="AV12" s="23">
        <f t="shared" ref="AV12:AX12" si="49">AU12</f>
        <v>954.99657295705174</v>
      </c>
      <c r="AW12" s="23">
        <f t="shared" si="49"/>
        <v>954.99657295705174</v>
      </c>
      <c r="AX12" s="23">
        <f t="shared" si="49"/>
        <v>954.99657295705174</v>
      </c>
      <c r="AY12" s="83">
        <f>('[1]功能-城建'!$FY9+[1]养成buff汇总!AD11)/节奏总纲!P9/24</f>
        <v>1613.3265686315644</v>
      </c>
      <c r="AZ12" s="70">
        <f>('[1]功能-城建'!HF9+[1]养成buff汇总!S11)/节奏总纲!P9/24</f>
        <v>0</v>
      </c>
      <c r="BA12" s="23">
        <f>'[1]功能-城建'!$CL11</f>
        <v>82.17547989086215</v>
      </c>
      <c r="BB12" s="97">
        <f>求节点($CY$7:$CY$36,$CZ$7:$CZ$36,节奏总纲!BX9)</f>
        <v>51.175479890862157</v>
      </c>
      <c r="BC12" s="57">
        <f>[4]士兵治疗!$BD10/3600*[4]士兵治疗!$D$4</f>
        <v>56486.672385874161</v>
      </c>
      <c r="BD12" s="97">
        <f>求节点($DD$7:$DD$86,$DF$7:$DF$86,节奏总纲!BX9)</f>
        <v>0</v>
      </c>
      <c r="BE12" s="97">
        <f t="shared" si="20"/>
        <v>24.032255140399837</v>
      </c>
      <c r="BF12" s="97">
        <f t="shared" si="21"/>
        <v>8.6173691707948716</v>
      </c>
      <c r="BG12" s="97">
        <f t="shared" si="22"/>
        <v>2.290510079286058</v>
      </c>
      <c r="BH12" s="97">
        <f t="shared" si="23"/>
        <v>0</v>
      </c>
      <c r="BI12" s="97">
        <f t="shared" si="24"/>
        <v>3</v>
      </c>
      <c r="BJ12" s="97">
        <f t="shared" si="25"/>
        <v>1.8</v>
      </c>
      <c r="BK12" s="97">
        <f t="shared" si="26"/>
        <v>0.6</v>
      </c>
      <c r="BL12" s="97">
        <f t="shared" si="27"/>
        <v>0</v>
      </c>
      <c r="BM12" s="70">
        <f>5*节奏总纲!P9</f>
        <v>2.5785828325519899</v>
      </c>
      <c r="BN12" s="24">
        <f>15*节奏总纲!P9</f>
        <v>7.7357484976559698</v>
      </c>
      <c r="BO12" s="24">
        <f t="shared" si="9"/>
        <v>12</v>
      </c>
      <c r="BP12" s="70">
        <f t="shared" si="28"/>
        <v>96</v>
      </c>
      <c r="BQ12" s="89">
        <f>节奏总纲!P9</f>
        <v>0.51571656651039799</v>
      </c>
      <c r="BR12" s="70"/>
      <c r="BW12" s="14">
        <f>[7]节奏预期!$B10</f>
        <v>50</v>
      </c>
      <c r="BX12" s="20">
        <f>SUMPRODUCT([7]节奏预期!$N10:$R10,[7]节奏预期!$D10:$H10)</f>
        <v>1600</v>
      </c>
      <c r="CB12" s="24">
        <f>[8]基础状态预期!$C21</f>
        <v>40</v>
      </c>
      <c r="CC12" s="24">
        <f>SUMPRODUCT([8]基础状态预期!$M21:$P21,[8]基础状态预期!$E21:$H21)</f>
        <v>484.2360784921762</v>
      </c>
      <c r="CD12" s="99">
        <f t="shared" si="39"/>
        <v>13</v>
      </c>
      <c r="CE12" s="99">
        <f>CE11+3</f>
        <v>19</v>
      </c>
      <c r="CF12" s="24">
        <f>[8]投放验证!N15</f>
        <v>11</v>
      </c>
      <c r="CG12" s="24">
        <f>[8]投放验证!O15</f>
        <v>0</v>
      </c>
      <c r="CM12" s="23">
        <f>[9]基础状态预估!$D23</f>
        <v>51.024751728602688</v>
      </c>
      <c r="CN12" s="23">
        <f>SUM([9]门客获得情况预估!$AE10:$AI10)</f>
        <v>5.7762654493387142</v>
      </c>
      <c r="CS12" s="70">
        <f>[1]服务器生态!$AO47</f>
        <v>19.125</v>
      </c>
      <c r="CT12" s="70">
        <f>[1]服务器生态!$AW47</f>
        <v>14.111851668998051</v>
      </c>
      <c r="CX12" s="81"/>
      <c r="CY12" s="93">
        <f>'[1]功能-士兵训练'!$B45</f>
        <v>18.5</v>
      </c>
      <c r="CZ12" s="93">
        <f>'[1]功能-士兵训练'!$K45</f>
        <v>208</v>
      </c>
      <c r="DD12" s="23">
        <v>6</v>
      </c>
      <c r="DE12" s="23">
        <v>1</v>
      </c>
      <c r="DF12" s="23">
        <f>'[1]功能-城建'!$S11*5*DE12</f>
        <v>0</v>
      </c>
      <c r="DJ12" s="23">
        <f>[2]武将数量星级阶位验证!$J12</f>
        <v>43.920692243099523</v>
      </c>
      <c r="DK12" s="23">
        <f>[2]武将数量星级阶位验证!BJ12</f>
        <v>390.33497261516209</v>
      </c>
      <c r="DL12" s="23">
        <f>[2]武将数量星级阶位验证!BK12</f>
        <v>120.86986232512893</v>
      </c>
      <c r="DM12" s="23">
        <f>[2]武将数量星级阶位验证!BL12</f>
        <v>29.557148778942512</v>
      </c>
      <c r="DN12" s="23">
        <f>[2]武将数量星级阶位验证!BM12</f>
        <v>0</v>
      </c>
    </row>
    <row r="13" spans="1:118" x14ac:dyDescent="0.15">
      <c r="A13" s="82"/>
      <c r="B13" s="14">
        <v>7</v>
      </c>
      <c r="C13" s="14">
        <f>SUM([2]武将数量星级阶位验证!$BF$3:$BI$3)*节奏总纲!P10+'[1]资源-钻石'!$L10/[2]武将数量星级阶位验证!$B$1*10</f>
        <v>45.620325985072959</v>
      </c>
      <c r="D13" s="70">
        <f>'[1]资源-钻石'!$L10*6%</f>
        <v>543.37883719968579</v>
      </c>
      <c r="E13" s="95">
        <f>'[1]资源-银币'!$Z12</f>
        <v>141844.99364638113</v>
      </c>
      <c r="F13" s="48">
        <f>'[1]资源-木石铜粮'!$BF12/4</f>
        <v>231228.24702665381</v>
      </c>
      <c r="G13" s="14">
        <f t="shared" si="10"/>
        <v>231228.24702665381</v>
      </c>
      <c r="H13" s="14">
        <f t="shared" si="10"/>
        <v>231228.24702665381</v>
      </c>
      <c r="I13" s="14">
        <f t="shared" si="10"/>
        <v>231228.24702665381</v>
      </c>
      <c r="J13" s="14">
        <f>'[1]资源-铁'!$T12</f>
        <v>0</v>
      </c>
      <c r="K13" s="20">
        <f t="shared" si="0"/>
        <v>126</v>
      </c>
      <c r="L13" s="58">
        <f>求节点('[1]功能-竞技场'!$AA$9:$AA$309,'[1]功能-竞技场'!$AB$9:$AB$309,[1]节奏总纲!P10)</f>
        <v>4064.2428109312937</v>
      </c>
      <c r="M13" s="20">
        <f t="shared" si="11"/>
        <v>679.22354649960721</v>
      </c>
      <c r="N13" s="70">
        <f>'[1]资源-银币'!$C12</f>
        <v>239682.6204349873</v>
      </c>
      <c r="O13" s="70">
        <f>'[1]资源-木石铜粮'!$C12*('[1]资源-木石铜粮'!$I12+'[1]资源-木石铜粮'!$J12+'[1]资源-木石铜粮'!$M12+'[1]资源-木石铜粮'!$N12)</f>
        <v>479029.65267934056</v>
      </c>
      <c r="P13" s="20">
        <f t="shared" ref="P13:R13" si="50">O13</f>
        <v>479029.65267934056</v>
      </c>
      <c r="Q13" s="20">
        <f t="shared" si="50"/>
        <v>479029.65267934056</v>
      </c>
      <c r="R13" s="20">
        <f t="shared" si="50"/>
        <v>479029.65267934056</v>
      </c>
      <c r="S13" s="70">
        <f>'[1]资源-铁'!C12*('[1]资源-铁'!$J12+'[1]资源-铁'!$M12+'[1]资源-铁'!$N12)</f>
        <v>0</v>
      </c>
      <c r="T13" s="24">
        <f t="shared" si="2"/>
        <v>54.850704024816373</v>
      </c>
      <c r="U13" s="23">
        <f t="shared" si="3"/>
        <v>0.13929135522482267</v>
      </c>
      <c r="V13" s="97">
        <f>求节点([3]基础状态预期!$C$11:$C$40,[3]基础状态预期!$I$11:$I$40,B13)*8</f>
        <v>10.586506905037675</v>
      </c>
      <c r="W13" s="72">
        <f>[4]兵营招募!$EZ$5*节奏总纲!P10*24</f>
        <v>52458.402587847566</v>
      </c>
      <c r="X13" s="23">
        <f t="shared" ref="X13:Z13" si="51">W13</f>
        <v>52458.402587847566</v>
      </c>
      <c r="Y13" s="23">
        <f t="shared" si="51"/>
        <v>52458.402587847566</v>
      </c>
      <c r="Z13" s="23">
        <f t="shared" si="51"/>
        <v>52458.402587847566</v>
      </c>
      <c r="AA13" s="23">
        <f>10*节奏总纲!P10</f>
        <v>6.245047927124709</v>
      </c>
      <c r="AB13" s="70">
        <f>求节点($CS$8:$CS$15,$CT$8:$CT$15,节奏总纲!P10)</f>
        <v>0.4163365284749807</v>
      </c>
      <c r="AC13" s="23">
        <f>'[5]资源-军团币'!$E11</f>
        <v>1355.2186160204139</v>
      </c>
      <c r="AD13" s="24">
        <f>5*节奏总纲!P10</f>
        <v>3.1225239635623545</v>
      </c>
      <c r="AE13" s="24">
        <f>[6]国建支援!$F$5/[6]国建支援!$E$5*节奏总纲!P10</f>
        <v>249.80191708498839</v>
      </c>
      <c r="AF13" s="74">
        <f>[6]国家币!$H11/[6]国家币!$C$2</f>
        <v>4769.973494929809</v>
      </c>
      <c r="AG13" s="74">
        <f t="shared" si="14"/>
        <v>4769.973494929809</v>
      </c>
      <c r="AH13" s="57">
        <f>'[1]功能-行军令'!$AL$7/3*节奏总纲!P10</f>
        <v>4.9960383416997676</v>
      </c>
      <c r="AI13" s="23">
        <f t="shared" ref="AI13:AJ13" si="52">AH13</f>
        <v>4.9960383416997676</v>
      </c>
      <c r="AJ13" s="23">
        <f t="shared" si="52"/>
        <v>4.9960383416997676</v>
      </c>
      <c r="AK13" s="57">
        <f>'[1]功能-行军令'!$AL$8/3*节奏总纲!P10</f>
        <v>1.6653461138999224</v>
      </c>
      <c r="AL13" s="23">
        <f t="shared" si="16"/>
        <v>1.6653461138999224</v>
      </c>
      <c r="AM13" s="23">
        <f t="shared" si="17"/>
        <v>1.6653461138999224</v>
      </c>
      <c r="AN13" s="23">
        <f>节奏总纲!P10*1</f>
        <v>0.62450479271247095</v>
      </c>
      <c r="AO13" s="23">
        <f>18*节奏总纲!P10</f>
        <v>11.241086268824477</v>
      </c>
      <c r="AP13" s="92">
        <f>'[1]功能-采集'!BS11</f>
        <v>307556.80136823491</v>
      </c>
      <c r="AQ13" s="23">
        <f t="shared" ref="AQ13:AS13" si="53">AP13</f>
        <v>307556.80136823491</v>
      </c>
      <c r="AR13" s="23">
        <f t="shared" si="53"/>
        <v>307556.80136823491</v>
      </c>
      <c r="AS13" s="23">
        <f t="shared" si="53"/>
        <v>307556.80136823491</v>
      </c>
      <c r="AT13" s="92">
        <f>'[1]功能-采集'!BX11</f>
        <v>0</v>
      </c>
      <c r="AU13" s="70">
        <f>('[1]功能-城建'!$EQ10+[1]养成buff汇总!H12)/节奏总纲!P10/4/24</f>
        <v>1168.5652972012442</v>
      </c>
      <c r="AV13" s="23">
        <f t="shared" ref="AV13:AX13" si="54">AU13</f>
        <v>1168.5652972012442</v>
      </c>
      <c r="AW13" s="23">
        <f t="shared" si="54"/>
        <v>1168.5652972012442</v>
      </c>
      <c r="AX13" s="23">
        <f t="shared" si="54"/>
        <v>1168.5652972012442</v>
      </c>
      <c r="AY13" s="83">
        <f>('[1]功能-城建'!$FY10+[1]养成buff汇总!AD12)/节奏总纲!P10/24</f>
        <v>1743.5452410509597</v>
      </c>
      <c r="AZ13" s="70">
        <f>('[1]功能-城建'!HF10+[1]养成buff汇总!S12)/节奏总纲!P10/24</f>
        <v>0</v>
      </c>
      <c r="BA13" s="23">
        <f>'[1]功能-城建'!$CL12</f>
        <v>89.292029466742875</v>
      </c>
      <c r="BB13" s="97">
        <f>求节点($CY$7:$CY$36,$CZ$7:$CZ$36,节奏总纲!BX10)</f>
        <v>57.992754060675331</v>
      </c>
      <c r="BC13" s="57">
        <f>[4]士兵治疗!$BD11/3600*[4]士兵治疗!$D$4</f>
        <v>72179.401342175493</v>
      </c>
      <c r="BD13" s="97">
        <f>求节点($DD$7:$DD$86,$DF$7:$DF$86,节奏总纲!BX10)</f>
        <v>2.9927540606753311</v>
      </c>
      <c r="BE13" s="97">
        <f t="shared" si="20"/>
        <v>28.037630997133142</v>
      </c>
      <c r="BF13" s="97">
        <f t="shared" si="21"/>
        <v>10.053597365927351</v>
      </c>
      <c r="BG13" s="97">
        <f t="shared" si="22"/>
        <v>2.6722617591670677</v>
      </c>
      <c r="BH13" s="97">
        <f t="shared" si="23"/>
        <v>0</v>
      </c>
      <c r="BI13" s="97">
        <f t="shared" si="24"/>
        <v>3.5</v>
      </c>
      <c r="BJ13" s="97">
        <f t="shared" si="25"/>
        <v>2.1</v>
      </c>
      <c r="BK13" s="97">
        <f t="shared" si="26"/>
        <v>0.7</v>
      </c>
      <c r="BL13" s="97">
        <f t="shared" si="27"/>
        <v>0</v>
      </c>
      <c r="BM13" s="70">
        <f>5*节奏总纲!P10</f>
        <v>3.1225239635623545</v>
      </c>
      <c r="BN13" s="24">
        <f>15*节奏总纲!P10</f>
        <v>9.3675718906870635</v>
      </c>
      <c r="BO13" s="24">
        <f t="shared" si="9"/>
        <v>14</v>
      </c>
      <c r="BP13" s="70">
        <f t="shared" si="28"/>
        <v>112</v>
      </c>
      <c r="BQ13" s="89">
        <f>节奏总纲!P10</f>
        <v>0.62450479271247095</v>
      </c>
      <c r="BR13" s="70"/>
      <c r="BW13" s="14">
        <f>[7]节奏预期!$B11</f>
        <v>60</v>
      </c>
      <c r="BX13" s="20">
        <f>SUMPRODUCT([7]节奏预期!$N11:$R11,[7]节奏预期!$D11:$H11)</f>
        <v>2160</v>
      </c>
      <c r="CB13" s="24">
        <f>[8]基础状态预期!$C22</f>
        <v>43.920692243099523</v>
      </c>
      <c r="CC13" s="24">
        <f>SUMPRODUCT([8]基础状态预期!$M22:$P22,[8]基础状态预期!$E22:$H22)</f>
        <v>553.18942629133699</v>
      </c>
      <c r="CD13" s="99">
        <f t="shared" si="39"/>
        <v>15</v>
      </c>
      <c r="CE13" s="99">
        <f t="shared" ref="CE13:CE46" si="55">CE12+3</f>
        <v>22</v>
      </c>
      <c r="CF13" s="24">
        <f>[8]投放验证!N16</f>
        <v>13</v>
      </c>
      <c r="CG13" s="24">
        <f>[8]投放验证!O16</f>
        <v>0</v>
      </c>
      <c r="CM13" s="23">
        <f>[9]基础状态预估!$D24</f>
        <v>60.108849423225884</v>
      </c>
      <c r="CN13" s="23">
        <f>SUM([9]门客获得情况预估!$AE11:$AI11)</f>
        <v>12.705020892893748</v>
      </c>
      <c r="CS13" s="70">
        <f>[1]服务器生态!$AO48</f>
        <v>33.5</v>
      </c>
      <c r="CT13" s="70">
        <f>[1]服务器生态!$AW48</f>
        <v>19.881681253653468</v>
      </c>
      <c r="CX13" s="81"/>
      <c r="CY13" s="93">
        <f>'[1]功能-士兵训练'!$B46</f>
        <v>21</v>
      </c>
      <c r="CZ13" s="93">
        <f>'[1]功能-士兵训练'!$K46</f>
        <v>248</v>
      </c>
      <c r="DD13" s="23">
        <v>7</v>
      </c>
      <c r="DE13" s="23">
        <v>1</v>
      </c>
      <c r="DF13" s="23">
        <f>'[1]功能-城建'!$S12*5*DE13</f>
        <v>0</v>
      </c>
      <c r="DJ13" s="23">
        <f>[2]武将数量星级阶位验证!$J13</f>
        <v>49.533352307096472</v>
      </c>
      <c r="DK13" s="23">
        <f>[2]武将数量星级阶位验证!BJ13</f>
        <v>546.00320494102266</v>
      </c>
      <c r="DL13" s="23">
        <f>[2]武将数量星级阶位验证!BK13</f>
        <v>166.06180512475936</v>
      </c>
      <c r="DM13" s="23">
        <f>[2]武将数量星级阶位验证!BL13</f>
        <v>39.652363442093424</v>
      </c>
      <c r="DN13" s="23">
        <f>[2]武将数量星级阶位验证!BM13</f>
        <v>0.24304513953702508</v>
      </c>
    </row>
    <row r="14" spans="1:118" x14ac:dyDescent="0.15">
      <c r="A14" s="82"/>
      <c r="B14" s="14">
        <v>8</v>
      </c>
      <c r="C14" s="14">
        <f>SUM([2]武将数量星级阶位验证!$BF$3:$BI$3)*节奏总纲!P11+'[1]资源-钻石'!$L11/[2]武将数量星级阶位验证!$B$1*10</f>
        <v>54.137735014324157</v>
      </c>
      <c r="D14" s="70">
        <f>'[1]资源-钻石'!$L11*6%</f>
        <v>644.82878772794311</v>
      </c>
      <c r="E14" s="95">
        <f>'[1]资源-银币'!$Z13</f>
        <v>167693.66890208246</v>
      </c>
      <c r="F14" s="48">
        <f>'[1]资源-木石铜粮'!$BF13/4</f>
        <v>318104.41014283634</v>
      </c>
      <c r="G14" s="14">
        <f t="shared" si="10"/>
        <v>318104.41014283634</v>
      </c>
      <c r="H14" s="14">
        <f t="shared" si="10"/>
        <v>318104.41014283634</v>
      </c>
      <c r="I14" s="14">
        <f t="shared" si="10"/>
        <v>318104.41014283634</v>
      </c>
      <c r="J14" s="14">
        <f>'[1]资源-铁'!$T13</f>
        <v>0</v>
      </c>
      <c r="K14" s="20">
        <f t="shared" si="0"/>
        <v>144</v>
      </c>
      <c r="L14" s="58">
        <f>求节点('[1]功能-竞技场'!$AA$9:$AA$309,'[1]功能-竞技场'!$AB$9:$AB$309,[1]节奏总纲!P11)</f>
        <v>3889.3483101116276</v>
      </c>
      <c r="M14" s="20">
        <f t="shared" si="11"/>
        <v>806.03598465992889</v>
      </c>
      <c r="N14" s="70">
        <f>'[1]资源-银币'!$C13</f>
        <v>282966.02611341287</v>
      </c>
      <c r="O14" s="70">
        <f>'[1]资源-木石铜粮'!$C13*('[1]资源-木石铜粮'!$I13+'[1]资源-木石铜粮'!$J13+'[1]资源-木石铜粮'!$M13+'[1]资源-木石铜粮'!$N13)</f>
        <v>631143.14323538984</v>
      </c>
      <c r="P14" s="20">
        <f t="shared" ref="P14:R14" si="56">O14</f>
        <v>631143.14323538984</v>
      </c>
      <c r="Q14" s="20">
        <f t="shared" si="56"/>
        <v>631143.14323538984</v>
      </c>
      <c r="R14" s="20">
        <f t="shared" si="56"/>
        <v>631143.14323538984</v>
      </c>
      <c r="S14" s="70">
        <f>'[1]资源-铁'!C13*('[1]资源-铁'!$J13+'[1]资源-铁'!$M13+'[1]资源-铁'!$N13)</f>
        <v>0</v>
      </c>
      <c r="T14" s="24">
        <f t="shared" si="2"/>
        <v>62.686518885504427</v>
      </c>
      <c r="U14" s="23">
        <f t="shared" si="3"/>
        <v>0.15919012025694018</v>
      </c>
      <c r="V14" s="97">
        <f>求节点([3]基础状态预期!$C$11:$C$40,[3]基础状态预期!$I$11:$I$40,B14)*8</f>
        <v>12.098865034328771</v>
      </c>
      <c r="W14" s="72">
        <f>[4]兵营招募!$EZ$5*节奏总纲!P11*24</f>
        <v>62252.494633748851</v>
      </c>
      <c r="X14" s="23">
        <f t="shared" ref="X14:Z14" si="57">W14</f>
        <v>62252.494633748851</v>
      </c>
      <c r="Y14" s="23">
        <f t="shared" si="57"/>
        <v>62252.494633748851</v>
      </c>
      <c r="Z14" s="23">
        <f t="shared" si="57"/>
        <v>62252.494633748851</v>
      </c>
      <c r="AA14" s="23">
        <f>10*节奏总纲!P11</f>
        <v>7.4110112659224825</v>
      </c>
      <c r="AB14" s="70">
        <f>求节点($CS$8:$CS$15,$CT$8:$CT$15,节奏总纲!P11)</f>
        <v>0.49406741772816554</v>
      </c>
      <c r="AC14" s="23">
        <f>'[5]资源-军团币'!$E12</f>
        <v>1597.0963889527011</v>
      </c>
      <c r="AD14" s="24">
        <f>5*节奏总纲!P11</f>
        <v>3.7055056329612412</v>
      </c>
      <c r="AE14" s="24">
        <f>[6]国建支援!$F$5/[6]国建支援!$E$5*节奏总纲!P11</f>
        <v>296.4404506368993</v>
      </c>
      <c r="AF14" s="74">
        <f>[6]国家币!$H12/[6]国家币!$C$2</f>
        <v>5681.044853057615</v>
      </c>
      <c r="AG14" s="74">
        <f t="shared" si="14"/>
        <v>5681.044853057615</v>
      </c>
      <c r="AH14" s="57">
        <f>'[1]功能-行军令'!$AL$7/3*节奏总纲!P11</f>
        <v>5.928809012737986</v>
      </c>
      <c r="AI14" s="23">
        <f t="shared" ref="AI14:AJ14" si="58">AH14</f>
        <v>5.928809012737986</v>
      </c>
      <c r="AJ14" s="23">
        <f t="shared" si="58"/>
        <v>5.928809012737986</v>
      </c>
      <c r="AK14" s="57">
        <f>'[1]功能-行军令'!$AL$8/3*节奏总纲!P11</f>
        <v>1.9762696709126619</v>
      </c>
      <c r="AL14" s="23">
        <f t="shared" si="16"/>
        <v>1.9762696709126619</v>
      </c>
      <c r="AM14" s="23">
        <f t="shared" si="17"/>
        <v>1.9762696709126619</v>
      </c>
      <c r="AN14" s="23">
        <f>节奏总纲!P11*1</f>
        <v>0.74110112659224825</v>
      </c>
      <c r="AO14" s="23">
        <f>18*节奏总纲!P11</f>
        <v>13.339820278660468</v>
      </c>
      <c r="AP14" s="92">
        <f>'[1]功能-采集'!BS12</f>
        <v>406928.4442365024</v>
      </c>
      <c r="AQ14" s="23">
        <f t="shared" ref="AQ14:AS14" si="59">AP14</f>
        <v>406928.4442365024</v>
      </c>
      <c r="AR14" s="23">
        <f t="shared" si="59"/>
        <v>406928.4442365024</v>
      </c>
      <c r="AS14" s="23">
        <f t="shared" si="59"/>
        <v>406928.4442365024</v>
      </c>
      <c r="AT14" s="92">
        <f>'[1]功能-采集'!BX12</f>
        <v>0</v>
      </c>
      <c r="AU14" s="70">
        <f>('[1]功能-城建'!$EQ11+[1]养成buff汇总!H13)/节奏总纲!P11/4/24</f>
        <v>1358.9285616454554</v>
      </c>
      <c r="AV14" s="23">
        <f t="shared" ref="AV14:AX14" si="60">AU14</f>
        <v>1358.9285616454554</v>
      </c>
      <c r="AW14" s="23">
        <f t="shared" si="60"/>
        <v>1358.9285616454554</v>
      </c>
      <c r="AX14" s="23">
        <f t="shared" si="60"/>
        <v>1358.9285616454554</v>
      </c>
      <c r="AY14" s="83">
        <f>('[1]功能-城建'!$FY11+[1]养成buff汇总!AD13)/节奏总纲!P11/24</f>
        <v>1858.6239263101954</v>
      </c>
      <c r="AZ14" s="70">
        <f>('[1]功能-城建'!HF11+[1]养成buff汇总!S13)/节奏总纲!P11/24</f>
        <v>0</v>
      </c>
      <c r="BA14" s="23">
        <f>'[1]功能-城建'!$CL13</f>
        <v>96.453427302215772</v>
      </c>
      <c r="BB14" s="97">
        <f>求节点($CY$7:$CY$36,$CZ$7:$CZ$36,节奏总纲!BX11)</f>
        <v>78.012462917148255</v>
      </c>
      <c r="BC14" s="57">
        <f>[4]士兵治疗!$BD12/3600*[4]士兵治疗!$D$4</f>
        <v>89498.898144306804</v>
      </c>
      <c r="BD14" s="97">
        <f>求节点($DD$7:$DD$86,$DF$7:$DF$86,节奏总纲!BX11)</f>
        <v>9.5031157292870638</v>
      </c>
      <c r="BE14" s="97">
        <f t="shared" si="20"/>
        <v>32.043006853866451</v>
      </c>
      <c r="BF14" s="97">
        <f t="shared" si="21"/>
        <v>11.489825561059828</v>
      </c>
      <c r="BG14" s="97">
        <f t="shared" si="22"/>
        <v>3.0540134390480769</v>
      </c>
      <c r="BH14" s="97">
        <f t="shared" si="23"/>
        <v>0</v>
      </c>
      <c r="BI14" s="97">
        <f t="shared" si="24"/>
        <v>4</v>
      </c>
      <c r="BJ14" s="97">
        <f t="shared" si="25"/>
        <v>2.4</v>
      </c>
      <c r="BK14" s="97">
        <f t="shared" si="26"/>
        <v>0.8</v>
      </c>
      <c r="BL14" s="97">
        <f t="shared" si="27"/>
        <v>0</v>
      </c>
      <c r="BM14" s="70">
        <f>5*节奏总纲!P11</f>
        <v>3.7055056329612412</v>
      </c>
      <c r="BN14" s="24">
        <f>15*节奏总纲!P11</f>
        <v>11.116516898883724</v>
      </c>
      <c r="BO14" s="24">
        <f t="shared" si="9"/>
        <v>16</v>
      </c>
      <c r="BP14" s="70">
        <f t="shared" si="28"/>
        <v>128</v>
      </c>
      <c r="BQ14" s="89">
        <f>节奏总纲!P11</f>
        <v>0.74110112659224825</v>
      </c>
      <c r="BR14" s="70"/>
      <c r="BW14" s="14">
        <f>[7]节奏预期!$B12</f>
        <v>70</v>
      </c>
      <c r="BX14" s="20">
        <f>SUMPRODUCT([7]节奏预期!$N12:$R12,[7]节奏预期!$D12:$H12)</f>
        <v>2400</v>
      </c>
      <c r="CB14" s="24">
        <f>[8]基础状态预期!$C23</f>
        <v>49.533352307096472</v>
      </c>
      <c r="CC14" s="24">
        <f>SUMPRODUCT([8]基础状态预期!$M23:$P23,[8]基础状态预期!$E23:$H23)</f>
        <v>690.21469975569448</v>
      </c>
      <c r="CD14" s="99">
        <f t="shared" si="39"/>
        <v>17</v>
      </c>
      <c r="CE14" s="99">
        <f t="shared" si="55"/>
        <v>25</v>
      </c>
      <c r="CF14" s="24">
        <f>[8]投放验证!N17</f>
        <v>19</v>
      </c>
      <c r="CG14" s="24">
        <f>[8]投放验证!O17</f>
        <v>0</v>
      </c>
      <c r="CM14" s="23">
        <f>[9]基础状态预估!$D25</f>
        <v>68.617325920549462</v>
      </c>
      <c r="CN14" s="23">
        <f>SUM([9]门客获得情况预估!$AE12:$AI12)</f>
        <v>24.704574034212143</v>
      </c>
      <c r="CS14" s="70">
        <f>[1]服务器生态!$AO49</f>
        <v>56.625</v>
      </c>
      <c r="CT14" s="70">
        <f>[1]服务器生态!$AW49</f>
        <v>32.845336481700116</v>
      </c>
      <c r="CX14" s="81"/>
      <c r="CY14" s="93">
        <f>'[1]功能-士兵训练'!$B47</f>
        <v>23.5</v>
      </c>
      <c r="CZ14" s="93">
        <f>'[1]功能-士兵训练'!$K47</f>
        <v>268</v>
      </c>
      <c r="DD14" s="23">
        <v>8</v>
      </c>
      <c r="DE14" s="23">
        <v>1</v>
      </c>
      <c r="DF14" s="23">
        <f>'[1]功能-城建'!$S13*5*DE14</f>
        <v>0</v>
      </c>
      <c r="DJ14" s="23">
        <f>[2]武将数量星级阶位验证!$J14</f>
        <v>53.567039423670657</v>
      </c>
      <c r="DK14" s="23">
        <f>[2]武将数量星级阶位验证!BJ14</f>
        <v>700.31562877280271</v>
      </c>
      <c r="DL14" s="23">
        <f>[2]武将数量星级阶位验证!BK14</f>
        <v>211.47222040483615</v>
      </c>
      <c r="DM14" s="23">
        <f>[2]武将数量星级阶位验证!BL14</f>
        <v>49.407019338513003</v>
      </c>
      <c r="DN14" s="23">
        <f>[2]武将数量星级阶位验证!BM14</f>
        <v>0.73265282554626143</v>
      </c>
    </row>
    <row r="15" spans="1:118" x14ac:dyDescent="0.15">
      <c r="A15" s="82"/>
      <c r="B15" s="14">
        <v>9</v>
      </c>
      <c r="C15" s="14">
        <f>SUM([2]武将数量星级阶位验证!$BF$3:$BI$3)*节奏总纲!P12+'[1]资源-钻石'!$L12/[2]武将数量星级阶位验证!$B$1*10</f>
        <v>63.266467981442588</v>
      </c>
      <c r="D15" s="70">
        <f>'[1]资源-钻石'!$L12*6%</f>
        <v>753.56015247974892</v>
      </c>
      <c r="E15" s="95">
        <f>'[1]资源-银币'!$Z14</f>
        <v>197640.71057817896</v>
      </c>
      <c r="F15" s="48">
        <f>'[1]资源-木石铜粮'!$BF14/4</f>
        <v>370240.06182276522</v>
      </c>
      <c r="G15" s="14">
        <f t="shared" si="10"/>
        <v>370240.06182276522</v>
      </c>
      <c r="H15" s="14">
        <f t="shared" si="10"/>
        <v>370240.06182276522</v>
      </c>
      <c r="I15" s="14">
        <f t="shared" si="10"/>
        <v>370240.06182276522</v>
      </c>
      <c r="J15" s="14">
        <f>'[1]资源-铁'!$T14</f>
        <v>0</v>
      </c>
      <c r="K15" s="20">
        <f t="shared" si="0"/>
        <v>162</v>
      </c>
      <c r="L15" s="58">
        <f>求节点('[1]功能-竞技场'!$AA$9:$AA$309,'[1]功能-竞技场'!$AB$9:$AB$309,[1]节奏总纲!P12)</f>
        <v>3701.9010253895776</v>
      </c>
      <c r="M15" s="20">
        <f t="shared" si="11"/>
        <v>941.95019059968615</v>
      </c>
      <c r="N15" s="70">
        <f>'[1]资源-银币'!$C14</f>
        <v>333097.68792193575</v>
      </c>
      <c r="O15" s="70">
        <f>'[1]资源-木石铜粮'!$C14*('[1]资源-木石铜粮'!$I14+'[1]资源-木石铜粮'!$J14+'[1]资源-木石铜粮'!$M14+'[1]资源-木石铜粮'!$N14)</f>
        <v>809112.81816706329</v>
      </c>
      <c r="P15" s="20">
        <f t="shared" ref="P15:R15" si="61">O15</f>
        <v>809112.81816706329</v>
      </c>
      <c r="Q15" s="20">
        <f t="shared" si="61"/>
        <v>809112.81816706329</v>
      </c>
      <c r="R15" s="20">
        <f t="shared" si="61"/>
        <v>809112.81816706329</v>
      </c>
      <c r="S15" s="70">
        <f>'[1]资源-铁'!C14*('[1]资源-铁'!$J14+'[1]资源-铁'!$M14+'[1]资源-铁'!$N14)</f>
        <v>0</v>
      </c>
      <c r="T15" s="24">
        <f t="shared" si="2"/>
        <v>70.522333746192487</v>
      </c>
      <c r="U15" s="23">
        <f t="shared" si="3"/>
        <v>0.1790888852890577</v>
      </c>
      <c r="V15" s="97">
        <f>求节点([3]基础状态预期!$C$11:$C$40,[3]基础状态预期!$I$11:$I$40,B15)*8</f>
        <v>13.611223163619869</v>
      </c>
      <c r="W15" s="72">
        <f>[4]兵营招募!$EZ$5*节奏总纲!P12*24</f>
        <v>72749.542578183638</v>
      </c>
      <c r="X15" s="23">
        <f t="shared" ref="X15:Z15" si="62">W15</f>
        <v>72749.542578183638</v>
      </c>
      <c r="Y15" s="23">
        <f t="shared" si="62"/>
        <v>72749.542578183638</v>
      </c>
      <c r="Z15" s="23">
        <f t="shared" si="62"/>
        <v>72749.542578183638</v>
      </c>
      <c r="AA15" s="23">
        <f>10*节奏总纲!P12</f>
        <v>8.6606598307361473</v>
      </c>
      <c r="AB15" s="70">
        <f>求节点($CS$8:$CS$15,$CT$8:$CT$15,节奏总纲!P12)</f>
        <v>0.57737732204907655</v>
      </c>
      <c r="AC15" s="23">
        <f>'[5]资源-军团币'!$E13</f>
        <v>1849.362287941095</v>
      </c>
      <c r="AD15" s="24">
        <f>5*节奏总纲!P12</f>
        <v>4.3303299153680737</v>
      </c>
      <c r="AE15" s="24">
        <f>[6]国建支援!$F$5/[6]国建支援!$E$5*节奏总纲!P12</f>
        <v>346.42639322944592</v>
      </c>
      <c r="AF15" s="74">
        <f>[6]国家币!$H13/[6]国家币!$C$2</f>
        <v>6657.5069571758977</v>
      </c>
      <c r="AG15" s="74">
        <f t="shared" si="14"/>
        <v>6657.5069571758977</v>
      </c>
      <c r="AH15" s="57">
        <f>'[1]功能-行军令'!$AL$7/3*节奏总纲!P12</f>
        <v>6.9285278645889186</v>
      </c>
      <c r="AI15" s="23">
        <f t="shared" ref="AI15:AJ15" si="63">AH15</f>
        <v>6.9285278645889186</v>
      </c>
      <c r="AJ15" s="23">
        <f t="shared" si="63"/>
        <v>6.9285278645889186</v>
      </c>
      <c r="AK15" s="57">
        <f>'[1]功能-行军令'!$AL$8/3*节奏总纲!P12</f>
        <v>2.3095092881963062</v>
      </c>
      <c r="AL15" s="23">
        <f t="shared" si="16"/>
        <v>2.3095092881963062</v>
      </c>
      <c r="AM15" s="23">
        <f t="shared" si="17"/>
        <v>2.3095092881963062</v>
      </c>
      <c r="AN15" s="23">
        <f>节奏总纲!P12*1</f>
        <v>0.86606598307361482</v>
      </c>
      <c r="AO15" s="23">
        <f>18*节奏总纲!P12</f>
        <v>15.589187695325066</v>
      </c>
      <c r="AP15" s="92">
        <f>'[1]功能-采集'!BS13</f>
        <v>519980.00482860627</v>
      </c>
      <c r="AQ15" s="23">
        <f t="shared" ref="AQ15:AS15" si="64">AP15</f>
        <v>519980.00482860627</v>
      </c>
      <c r="AR15" s="23">
        <f t="shared" si="64"/>
        <v>519980.00482860627</v>
      </c>
      <c r="AS15" s="23">
        <f t="shared" si="64"/>
        <v>519980.00482860627</v>
      </c>
      <c r="AT15" s="92">
        <f>'[1]功能-采集'!BX13</f>
        <v>0</v>
      </c>
      <c r="AU15" s="70">
        <f>('[1]功能-城建'!$EQ12+[1]养成buff汇总!H14)/节奏总纲!P12/4/24</f>
        <v>1556.9170399969073</v>
      </c>
      <c r="AV15" s="23">
        <f t="shared" ref="AV15:AX15" si="65">AU15</f>
        <v>1556.9170399969073</v>
      </c>
      <c r="AW15" s="23">
        <f t="shared" si="65"/>
        <v>1556.9170399969073</v>
      </c>
      <c r="AX15" s="23">
        <f t="shared" si="65"/>
        <v>1556.9170399969073</v>
      </c>
      <c r="AY15" s="83">
        <f>('[1]功能-城建'!$FY12+[1]养成buff汇总!AD14)/节奏总纲!P12/24</f>
        <v>1977.7143833822074</v>
      </c>
      <c r="AZ15" s="70">
        <f>('[1]功能-城建'!HF12+[1]养成buff汇总!S14)/节奏总纲!P12/24</f>
        <v>0</v>
      </c>
      <c r="BA15" s="23">
        <f>'[1]功能-城建'!$CL14</f>
        <v>105.17161171513102</v>
      </c>
      <c r="BB15" s="97">
        <f>求节点($CY$7:$CY$36,$CZ$7:$CZ$36,节奏总纲!BX12)</f>
        <v>105.1434206619416</v>
      </c>
      <c r="BC15" s="57">
        <f>[4]士兵治疗!$BD13/3600*[4]士兵治疗!$D$4</f>
        <v>111931.76342141163</v>
      </c>
      <c r="BD15" s="97">
        <f>求节点($DD$7:$DD$86,$DF$7:$DF$86,节奏总纲!BX12)</f>
        <v>16.285855165485401</v>
      </c>
      <c r="BE15" s="97">
        <f t="shared" si="20"/>
        <v>36.048382710599753</v>
      </c>
      <c r="BF15" s="97">
        <f t="shared" si="21"/>
        <v>12.926053756192307</v>
      </c>
      <c r="BG15" s="97">
        <f t="shared" si="22"/>
        <v>3.4357651189290865</v>
      </c>
      <c r="BH15" s="97">
        <f t="shared" si="23"/>
        <v>0</v>
      </c>
      <c r="BI15" s="97">
        <f t="shared" si="24"/>
        <v>4.5</v>
      </c>
      <c r="BJ15" s="97">
        <f t="shared" si="25"/>
        <v>2.7</v>
      </c>
      <c r="BK15" s="97">
        <f t="shared" si="26"/>
        <v>0.9</v>
      </c>
      <c r="BL15" s="97">
        <f t="shared" si="27"/>
        <v>0</v>
      </c>
      <c r="BM15" s="70">
        <f>5*节奏总纲!P12</f>
        <v>4.3303299153680737</v>
      </c>
      <c r="BN15" s="24">
        <f>15*节奏总纲!P12</f>
        <v>12.990989746104223</v>
      </c>
      <c r="BO15" s="24">
        <f t="shared" si="9"/>
        <v>18</v>
      </c>
      <c r="BP15" s="70">
        <f t="shared" si="28"/>
        <v>144</v>
      </c>
      <c r="BQ15" s="89">
        <f>节奏总纲!P12</f>
        <v>0.86606598307361482</v>
      </c>
      <c r="BR15" s="70"/>
      <c r="BW15" s="14">
        <f>[7]节奏预期!$B13</f>
        <v>80</v>
      </c>
      <c r="BX15" s="20">
        <f>SUMPRODUCT([7]节奏预期!$N13:$R13,[7]节奏预期!$D13:$H13)</f>
        <v>2880</v>
      </c>
      <c r="CB15" s="24">
        <f>[8]基础状态预期!$C24</f>
        <v>53.567039423670657</v>
      </c>
      <c r="CC15" s="24">
        <f>SUMPRODUCT([8]基础状态预期!$M24:$P24,[8]基础状态预期!$E24:$H24)</f>
        <v>810.55621441411643</v>
      </c>
      <c r="CD15" s="99">
        <f t="shared" si="39"/>
        <v>19</v>
      </c>
      <c r="CE15" s="99">
        <f t="shared" si="55"/>
        <v>28</v>
      </c>
      <c r="CF15" s="24">
        <f>[8]投放验证!N18</f>
        <v>24</v>
      </c>
      <c r="CG15" s="24">
        <f>[8]投放验证!O18</f>
        <v>0</v>
      </c>
      <c r="CM15" s="23">
        <f>[9]基础状态预估!$D26</f>
        <v>77.137764615612369</v>
      </c>
      <c r="CN15" s="23">
        <f>SUM([9]门客获得情况预估!$AE13:$AI13)</f>
        <v>46.360652214630136</v>
      </c>
      <c r="CS15" s="70">
        <f>[1]服务器生态!$AO50</f>
        <v>73.125</v>
      </c>
      <c r="CT15" s="70">
        <f>[1]服务器生态!$AW50</f>
        <v>41.360794088066818</v>
      </c>
      <c r="CX15" s="81"/>
      <c r="CY15" s="93">
        <f>'[1]功能-士兵训练'!$B48</f>
        <v>26</v>
      </c>
      <c r="CZ15" s="93">
        <f>'[1]功能-士兵训练'!$K48</f>
        <v>348</v>
      </c>
      <c r="DD15" s="23">
        <v>9</v>
      </c>
      <c r="DE15" s="23">
        <v>1</v>
      </c>
      <c r="DF15" s="23">
        <f>'[1]功能-城建'!$S14*5*DE15</f>
        <v>0</v>
      </c>
      <c r="DJ15" s="23">
        <f>[2]武将数量星级阶位验证!$J15</f>
        <v>59.300028460644697</v>
      </c>
      <c r="DK15" s="23">
        <f>[2]武将数量星级阶位验证!BJ15</f>
        <v>990.66758150720591</v>
      </c>
      <c r="DL15" s="23">
        <f>[2]武将数量星级阶位验证!BK15</f>
        <v>299.05923180137597</v>
      </c>
      <c r="DM15" s="23">
        <f>[2]武将数量星级阶位验证!BL15</f>
        <v>65.824218670891895</v>
      </c>
      <c r="DN15" s="23">
        <f>[2]武将数量星级阶位验证!BM15</f>
        <v>3.0505300342569877</v>
      </c>
    </row>
    <row r="16" spans="1:118" x14ac:dyDescent="0.15">
      <c r="A16" s="82"/>
      <c r="B16" s="14">
        <v>10</v>
      </c>
      <c r="C16" s="14">
        <f>SUM([2]武将数量星级阶位验证!$BF$3:$BI$3)*节奏总纲!P13+'[1]资源-钻石'!$L13/[2]武将数量星级阶位验证!$B$1*10</f>
        <v>73.050401722180325</v>
      </c>
      <c r="D16" s="70">
        <f>'[1]资源-钻石'!$L13*6%</f>
        <v>870.09554376608855</v>
      </c>
      <c r="E16" s="95">
        <f>'[1]资源-银币'!$Z15</f>
        <v>232146.68981548501</v>
      </c>
      <c r="F16" s="48">
        <f>'[1]资源-木石铜粮'!$BF15/4</f>
        <v>485501.06540366012</v>
      </c>
      <c r="G16" s="14">
        <f t="shared" si="10"/>
        <v>485501.06540366012</v>
      </c>
      <c r="H16" s="14">
        <f t="shared" si="10"/>
        <v>485501.06540366012</v>
      </c>
      <c r="I16" s="14">
        <f t="shared" si="10"/>
        <v>485501.06540366012</v>
      </c>
      <c r="J16" s="14">
        <f>'[1]资源-铁'!$T15</f>
        <v>0</v>
      </c>
      <c r="K16" s="20">
        <f t="shared" si="0"/>
        <v>180</v>
      </c>
      <c r="L16" s="58">
        <f>求节点('[1]功能-竞技场'!$AA$9:$AA$309,'[1]功能-竞技场'!$AB$9:$AB$309,[1]节奏总纲!P13)</f>
        <v>3501</v>
      </c>
      <c r="M16" s="20">
        <f t="shared" si="11"/>
        <v>1087.6194297076106</v>
      </c>
      <c r="N16" s="70">
        <f>'[1]资源-银币'!$C15</f>
        <v>387714.78747669887</v>
      </c>
      <c r="O16" s="70">
        <f>'[1]资源-木石铜粮'!$C15*('[1]资源-木石铜粮'!$I15+'[1]资源-木石铜粮'!$J15+'[1]资源-木石铜粮'!$M15+'[1]资源-木石铜粮'!$N15)</f>
        <v>1012306.3900992144</v>
      </c>
      <c r="P16" s="20">
        <f t="shared" ref="P16:R16" si="66">O16</f>
        <v>1012306.3900992144</v>
      </c>
      <c r="Q16" s="20">
        <f t="shared" si="66"/>
        <v>1012306.3900992144</v>
      </c>
      <c r="R16" s="20">
        <f t="shared" si="66"/>
        <v>1012306.3900992144</v>
      </c>
      <c r="S16" s="70">
        <f>'[1]资源-铁'!C15*('[1]资源-铁'!$J15+'[1]资源-铁'!$M15+'[1]资源-铁'!$N15)</f>
        <v>0</v>
      </c>
      <c r="T16" s="24">
        <f t="shared" si="2"/>
        <v>78.358148606880533</v>
      </c>
      <c r="U16" s="23">
        <f t="shared" si="3"/>
        <v>0.19898765032117521</v>
      </c>
      <c r="V16" s="97">
        <f>求节点([3]基础状态预期!$C$11:$C$40,[3]基础状态预期!$I$11:$I$40,B16)*8</f>
        <v>15.123581292910965</v>
      </c>
      <c r="W16" s="72">
        <f>[4]兵营招募!$EZ$5*节奏总纲!P13*24</f>
        <v>84000</v>
      </c>
      <c r="X16" s="23">
        <f t="shared" ref="X16:Z16" si="67">W16</f>
        <v>84000</v>
      </c>
      <c r="Y16" s="23">
        <f t="shared" si="67"/>
        <v>84000</v>
      </c>
      <c r="Z16" s="23">
        <f t="shared" si="67"/>
        <v>84000</v>
      </c>
      <c r="AA16" s="23">
        <f>10*节奏总纲!P13</f>
        <v>10</v>
      </c>
      <c r="AB16" s="70">
        <f>求节点($CS$8:$CS$15,$CT$8:$CT$15,节奏总纲!P13)</f>
        <v>0.66666666666666674</v>
      </c>
      <c r="AC16" s="23">
        <f>'[5]资源-军团币'!$E14</f>
        <v>2112.761904761905</v>
      </c>
      <c r="AD16" s="24">
        <f>5*节奏总纲!P13</f>
        <v>5</v>
      </c>
      <c r="AE16" s="24">
        <f>[6]国建支援!$F$5/[6]国建支援!$E$5*节奏总纲!P13</f>
        <v>400</v>
      </c>
      <c r="AF16" s="74">
        <f>[6]国家币!$H14/[6]国家币!$C$2</f>
        <v>7704.0531275422245</v>
      </c>
      <c r="AG16" s="74">
        <f t="shared" si="14"/>
        <v>7704.0531275422245</v>
      </c>
      <c r="AH16" s="57">
        <f>'[1]功能-行军令'!$AL$7/3*节奏总纲!P13</f>
        <v>8</v>
      </c>
      <c r="AI16" s="23">
        <f t="shared" ref="AI16:AJ16" si="68">AH16</f>
        <v>8</v>
      </c>
      <c r="AJ16" s="23">
        <f t="shared" si="68"/>
        <v>8</v>
      </c>
      <c r="AK16" s="57">
        <f>'[1]功能-行军令'!$AL$8/3*节奏总纲!P13</f>
        <v>2.6666666666666665</v>
      </c>
      <c r="AL16" s="23">
        <f t="shared" si="16"/>
        <v>2.6666666666666665</v>
      </c>
      <c r="AM16" s="23">
        <f t="shared" si="17"/>
        <v>2.6666666666666665</v>
      </c>
      <c r="AN16" s="23">
        <f>节奏总纲!P13*1</f>
        <v>1</v>
      </c>
      <c r="AO16" s="23">
        <f>18*节奏总纲!P13</f>
        <v>18</v>
      </c>
      <c r="AP16" s="92">
        <f>'[1]功能-采集'!BS14</f>
        <v>648454.63471405313</v>
      </c>
      <c r="AQ16" s="23">
        <f t="shared" ref="AQ16:AS16" si="69">AP16</f>
        <v>648454.63471405313</v>
      </c>
      <c r="AR16" s="23">
        <f t="shared" si="69"/>
        <v>648454.63471405313</v>
      </c>
      <c r="AS16" s="23">
        <f t="shared" si="69"/>
        <v>648454.63471405313</v>
      </c>
      <c r="AT16" s="92">
        <f>'[1]功能-采集'!BX14</f>
        <v>0</v>
      </c>
      <c r="AU16" s="70">
        <f>('[1]功能-城建'!$EQ13+[1]养成buff汇总!H15)/节奏总纲!P13/4/24</f>
        <v>1744.5618872968269</v>
      </c>
      <c r="AV16" s="23">
        <f t="shared" ref="AV16:AX16" si="70">AU16</f>
        <v>1744.5618872968269</v>
      </c>
      <c r="AW16" s="23">
        <f t="shared" si="70"/>
        <v>1744.5618872968269</v>
      </c>
      <c r="AX16" s="23">
        <f t="shared" si="70"/>
        <v>1744.5618872968269</v>
      </c>
      <c r="AY16" s="83">
        <f>('[1]功能-城建'!$FY13+[1]养成buff汇总!AD15)/节奏总纲!P13/24</f>
        <v>2089.1575823146732</v>
      </c>
      <c r="AZ16" s="70">
        <f>('[1]功能-城建'!HF13+[1]养成buff汇总!S15)/节奏总纲!P13/24</f>
        <v>0</v>
      </c>
      <c r="BA16" s="23">
        <f>'[1]功能-城建'!$CL15</f>
        <v>113.55791901156819</v>
      </c>
      <c r="BB16" s="97">
        <f>求节点($CY$7:$CY$36,$CZ$7:$CZ$36,节奏总纲!BX13)</f>
        <v>131.85973003856063</v>
      </c>
      <c r="BC16" s="57">
        <f>[4]士兵治疗!$BD14/3600*[4]士兵治疗!$D$4</f>
        <v>138265.74132590872</v>
      </c>
      <c r="BD16" s="97">
        <f>求节点($DD$7:$DD$86,$DF$7:$DF$86,节奏总纲!BX13)</f>
        <v>22.964932509640157</v>
      </c>
      <c r="BE16" s="97">
        <f t="shared" si="20"/>
        <v>40.053758567333063</v>
      </c>
      <c r="BF16" s="97">
        <f t="shared" si="21"/>
        <v>14.362281951324785</v>
      </c>
      <c r="BG16" s="97">
        <f t="shared" si="22"/>
        <v>3.8175167988100962</v>
      </c>
      <c r="BH16" s="97">
        <f t="shared" si="23"/>
        <v>0</v>
      </c>
      <c r="BI16" s="97">
        <f t="shared" si="24"/>
        <v>5</v>
      </c>
      <c r="BJ16" s="97">
        <f t="shared" si="25"/>
        <v>3</v>
      </c>
      <c r="BK16" s="97">
        <f t="shared" si="26"/>
        <v>1</v>
      </c>
      <c r="BL16" s="97">
        <f t="shared" si="27"/>
        <v>0</v>
      </c>
      <c r="BM16" s="70">
        <f>5*节奏总纲!P13</f>
        <v>5</v>
      </c>
      <c r="BN16" s="24">
        <f>15*节奏总纲!P13</f>
        <v>15</v>
      </c>
      <c r="BO16" s="24">
        <f t="shared" si="9"/>
        <v>20</v>
      </c>
      <c r="BP16" s="70">
        <f t="shared" si="28"/>
        <v>160</v>
      </c>
      <c r="BQ16" s="89">
        <f>节奏总纲!P13</f>
        <v>1</v>
      </c>
      <c r="BR16" s="70"/>
      <c r="BW16" s="14">
        <f>[7]节奏预期!$B14</f>
        <v>90</v>
      </c>
      <c r="BX16" s="20">
        <f>SUMPRODUCT([7]节奏预期!$N14:$R14,[7]节奏预期!$D14:$H14)</f>
        <v>3240</v>
      </c>
      <c r="CB16" s="24">
        <f>[8]基础状态预期!$C25</f>
        <v>59.300028460644697</v>
      </c>
      <c r="CC16" s="24">
        <f>SUMPRODUCT([8]基础状态预期!$M25:$P25,[8]基础状态预期!$E25:$H25)</f>
        <v>919.03674466284804</v>
      </c>
      <c r="CD16" s="99">
        <f t="shared" si="39"/>
        <v>21</v>
      </c>
      <c r="CE16" s="99">
        <f t="shared" si="55"/>
        <v>31</v>
      </c>
      <c r="CF16" s="99">
        <f>CF15+4</f>
        <v>28</v>
      </c>
      <c r="CG16" s="24">
        <f>[8]投放验证!O19</f>
        <v>0</v>
      </c>
      <c r="CM16" s="23">
        <f>[9]基础状态预估!$D27</f>
        <v>85.643863186592412</v>
      </c>
      <c r="CN16" s="23">
        <f>SUM([9]门客获得情况预估!$AE14:$AI14)</f>
        <v>83.054625179292472</v>
      </c>
      <c r="CS16" s="23"/>
      <c r="CX16" s="81"/>
      <c r="CY16" s="93">
        <f>'[1]功能-士兵训练'!$B49</f>
        <v>28.5</v>
      </c>
      <c r="CZ16" s="93">
        <f>'[1]功能-士兵训练'!$K49</f>
        <v>356</v>
      </c>
      <c r="DD16" s="23">
        <v>10</v>
      </c>
      <c r="DE16" s="23">
        <v>1</v>
      </c>
      <c r="DF16" s="23">
        <f>'[1]功能-城建'!$S15*5*DE16</f>
        <v>10</v>
      </c>
      <c r="DJ16" s="23">
        <f>[2]武将数量星级阶位验证!$J16</f>
        <v>65.075479910097457</v>
      </c>
      <c r="DK16" s="23">
        <f>[2]武将数量星级阶位验证!BJ16</f>
        <v>1389.2086337931673</v>
      </c>
      <c r="DL16" s="23">
        <f>[2]武将数量星级阶位验证!BK16</f>
        <v>424.89223303703079</v>
      </c>
      <c r="DM16" s="23">
        <f>[2]武将数量星级阶位验证!BL16</f>
        <v>83.949168856240121</v>
      </c>
      <c r="DN16" s="23">
        <f>[2]武将数量星级阶位验证!BM16</f>
        <v>9.5575866337272046</v>
      </c>
    </row>
    <row r="17" spans="1:118" x14ac:dyDescent="0.15">
      <c r="A17" s="82"/>
      <c r="B17" s="14">
        <v>11</v>
      </c>
      <c r="C17" s="14">
        <f>SUM([2]武将数量星级阶位验证!$BF$3:$BI$3)*节奏总纲!P14+'[1]资源-钻石'!$L14/[2]武将数量星级阶位验证!$B$1*10</f>
        <v>79.808551084534997</v>
      </c>
      <c r="D17" s="70">
        <f>'[1]资源-钻石'!$L14*6%</f>
        <v>943.54852930656614</v>
      </c>
      <c r="E17" s="95">
        <f>'[1]资源-银币'!$Z16</f>
        <v>310937.4804776042</v>
      </c>
      <c r="F17" s="48">
        <f>'[1]资源-木石铜粮'!$BF16/4</f>
        <v>549604.29555287026</v>
      </c>
      <c r="G17" s="14">
        <f t="shared" si="10"/>
        <v>549604.29555287026</v>
      </c>
      <c r="H17" s="14">
        <f t="shared" si="10"/>
        <v>549604.29555287026</v>
      </c>
      <c r="I17" s="14">
        <f t="shared" si="10"/>
        <v>549604.29555287026</v>
      </c>
      <c r="J17" s="14">
        <f>'[1]资源-铁'!$T16</f>
        <v>0</v>
      </c>
      <c r="K17" s="20">
        <f t="shared" si="0"/>
        <v>216</v>
      </c>
      <c r="L17" s="58">
        <f>求节点('[1]功能-竞技场'!$AA$9:$AA$309,'[1]功能-竞技场'!$AB$9:$AB$309,[1]节奏总纲!P14)</f>
        <v>3357.4530749274136</v>
      </c>
      <c r="M17" s="20">
        <f t="shared" si="11"/>
        <v>1179.4356616332077</v>
      </c>
      <c r="N17" s="70">
        <f>'[1]资源-银币'!$C16</f>
        <v>449864.64095531858</v>
      </c>
      <c r="O17" s="70">
        <f>'[1]资源-木石铜粮'!$C16*('[1]资源-木石铜粮'!$I16+'[1]资源-木石铜粮'!$J16+'[1]资源-木石铜粮'!$M16+'[1]资源-木石铜粮'!$N16)</f>
        <v>1242438.2192704862</v>
      </c>
      <c r="P17" s="20">
        <f t="shared" ref="P17:R17" si="71">O17</f>
        <v>1242438.2192704862</v>
      </c>
      <c r="Q17" s="20">
        <f t="shared" si="71"/>
        <v>1242438.2192704862</v>
      </c>
      <c r="R17" s="20">
        <f t="shared" si="71"/>
        <v>1242438.2192704862</v>
      </c>
      <c r="S17" s="70">
        <f>'[1]资源-铁'!C16*('[1]资源-铁'!$J16+'[1]资源-铁'!$M16+'[1]资源-铁'!$N16)</f>
        <v>0</v>
      </c>
      <c r="T17" s="24">
        <f t="shared" si="2"/>
        <v>89.152022309335337</v>
      </c>
      <c r="U17" s="23">
        <f t="shared" si="3"/>
        <v>0.21888641535329276</v>
      </c>
      <c r="V17" s="97">
        <f>求节点([3]基础状态预期!$C$11:$C$40,[3]基础状态预期!$I$11:$I$40,B17)*8</f>
        <v>16.63593942220206</v>
      </c>
      <c r="W17" s="72">
        <f>[4]兵营招募!$EZ$5*节奏总纲!P14*24</f>
        <v>96057.941706097248</v>
      </c>
      <c r="X17" s="23">
        <f t="shared" ref="X17:Z17" si="72">W17</f>
        <v>96057.941706097248</v>
      </c>
      <c r="Y17" s="23">
        <f t="shared" si="72"/>
        <v>96057.941706097248</v>
      </c>
      <c r="Z17" s="23">
        <f t="shared" si="72"/>
        <v>96057.941706097248</v>
      </c>
      <c r="AA17" s="23">
        <f>10*节奏总纲!P14</f>
        <v>11.435469250725863</v>
      </c>
      <c r="AB17" s="70">
        <f>求节点($CS$8:$CS$15,$CT$8:$CT$15,节奏总纲!P14)</f>
        <v>0.76236461671505751</v>
      </c>
      <c r="AC17" s="23">
        <f>'[5]资源-军团币'!$E15</f>
        <v>2457.1451097685585</v>
      </c>
      <c r="AD17" s="24">
        <f>5*节奏总纲!P14</f>
        <v>5.7177346253629313</v>
      </c>
      <c r="AE17" s="24">
        <f>[6]国建支援!$F$5/[6]国建支援!$E$5*节奏总纲!P14</f>
        <v>457.41877002903448</v>
      </c>
      <c r="AF17" s="74">
        <f>[6]国家币!$H15/[6]国家币!$C$2</f>
        <v>9048.2112741223464</v>
      </c>
      <c r="AG17" s="74">
        <f t="shared" si="14"/>
        <v>9048.2112741223464</v>
      </c>
      <c r="AH17" s="57">
        <f>'[1]功能-行军令'!$AL$7/3*节奏总纲!P14</f>
        <v>9.1483754005806901</v>
      </c>
      <c r="AI17" s="23">
        <f t="shared" ref="AI17:AJ17" si="73">AH17</f>
        <v>9.1483754005806901</v>
      </c>
      <c r="AJ17" s="23">
        <f t="shared" si="73"/>
        <v>9.1483754005806901</v>
      </c>
      <c r="AK17" s="57">
        <f>'[1]功能-行军令'!$AL$8/3*节奏总纲!P14</f>
        <v>3.04945846686023</v>
      </c>
      <c r="AL17" s="23">
        <f t="shared" si="16"/>
        <v>3.04945846686023</v>
      </c>
      <c r="AM17" s="23">
        <f t="shared" si="17"/>
        <v>3.04945846686023</v>
      </c>
      <c r="AN17" s="23">
        <f>节奏总纲!P14*1</f>
        <v>1.1435469250725863</v>
      </c>
      <c r="AO17" s="23">
        <f>18*节奏总纲!P14</f>
        <v>20.583844651306553</v>
      </c>
      <c r="AP17" s="92">
        <f>'[1]功能-采集'!BS15</f>
        <v>793303.46987948474</v>
      </c>
      <c r="AQ17" s="23">
        <f t="shared" ref="AQ17:AS17" si="74">AP17</f>
        <v>793303.46987948474</v>
      </c>
      <c r="AR17" s="23">
        <f t="shared" si="74"/>
        <v>793303.46987948474</v>
      </c>
      <c r="AS17" s="23">
        <f t="shared" si="74"/>
        <v>793303.46987948474</v>
      </c>
      <c r="AT17" s="92">
        <f>'[1]功能-采集'!BX15</f>
        <v>0</v>
      </c>
      <c r="AU17" s="70">
        <f>('[1]功能-城建'!$EQ14+[1]养成buff汇总!H16)/节奏总纲!P14/4/24</f>
        <v>1921.9718945024495</v>
      </c>
      <c r="AV17" s="23">
        <f t="shared" ref="AV17:AX17" si="75">AU17</f>
        <v>1921.9718945024495</v>
      </c>
      <c r="AW17" s="23">
        <f t="shared" si="75"/>
        <v>1921.9718945024495</v>
      </c>
      <c r="AX17" s="23">
        <f t="shared" si="75"/>
        <v>1921.9718945024495</v>
      </c>
      <c r="AY17" s="83">
        <f>('[1]功能-城建'!$FY14+[1]养成buff汇总!AD16)/节奏总纲!P14/24</f>
        <v>2194.0790387702959</v>
      </c>
      <c r="AZ17" s="70">
        <f>('[1]功能-城建'!HF14+[1]养成buff汇总!S16)/节奏总纲!P14/24</f>
        <v>0</v>
      </c>
      <c r="BA17" s="23">
        <f>'[1]功能-城建'!$CL16</f>
        <v>121.37275197961155</v>
      </c>
      <c r="BB17" s="97">
        <f>求节点($CY$7:$CY$36,$CZ$7:$CZ$36,节奏总纲!BX14)</f>
        <v>147.16366930614873</v>
      </c>
      <c r="BC17" s="57">
        <f>[4]士兵治疗!$BD15/3600*[4]士兵治疗!$D$4</f>
        <v>167908.37702083122</v>
      </c>
      <c r="BD17" s="97">
        <f>求节点($DD$7:$DD$86,$DF$7:$DF$86,节奏总纲!BX14)</f>
        <v>29.477293316342958</v>
      </c>
      <c r="BE17" s="97">
        <f t="shared" si="20"/>
        <v>44.862658531104444</v>
      </c>
      <c r="BF17" s="97">
        <f t="shared" si="21"/>
        <v>15.937785734118258</v>
      </c>
      <c r="BG17" s="97">
        <f t="shared" si="22"/>
        <v>4.2162522377207603</v>
      </c>
      <c r="BH17" s="97">
        <f t="shared" si="23"/>
        <v>0</v>
      </c>
      <c r="BI17" s="97">
        <f t="shared" si="24"/>
        <v>5.2</v>
      </c>
      <c r="BJ17" s="97">
        <f t="shared" si="25"/>
        <v>3.5</v>
      </c>
      <c r="BK17" s="97">
        <f t="shared" si="26"/>
        <v>1.2</v>
      </c>
      <c r="BL17" s="97">
        <f t="shared" si="27"/>
        <v>0</v>
      </c>
      <c r="BM17" s="70">
        <f>5*节奏总纲!P14</f>
        <v>5.7177346253629313</v>
      </c>
      <c r="BN17" s="24">
        <f>15*节奏总纲!P14</f>
        <v>17.153203876088796</v>
      </c>
      <c r="BO17" s="24">
        <f t="shared" si="9"/>
        <v>22</v>
      </c>
      <c r="BP17" s="70">
        <f t="shared" si="28"/>
        <v>176</v>
      </c>
      <c r="BQ17" s="89">
        <f>节奏总纲!P14</f>
        <v>1.1435469250725863</v>
      </c>
      <c r="BR17" s="70"/>
      <c r="BW17" s="93">
        <f>[7]节奏预期!$B15</f>
        <v>100</v>
      </c>
      <c r="BX17" s="93">
        <f>SUMPRODUCT([7]节奏预期!$N15:$R15,[7]节奏预期!$D15:$H15)</f>
        <v>3600</v>
      </c>
      <c r="CB17" s="24">
        <f>[8]基础状态预期!$C26</f>
        <v>65.075479910097457</v>
      </c>
      <c r="CC17" s="24">
        <f>SUMPRODUCT([8]基础状态预期!$M26:$P26,[8]基础状态预期!$E26:$H26)</f>
        <v>1068.4168797661951</v>
      </c>
      <c r="CD17" s="99">
        <f t="shared" si="39"/>
        <v>23</v>
      </c>
      <c r="CE17" s="99">
        <f t="shared" si="55"/>
        <v>34</v>
      </c>
      <c r="CF17" s="99">
        <f t="shared" ref="CF17:CF46" si="76">CF16+4</f>
        <v>32</v>
      </c>
      <c r="CG17" s="24">
        <f>[8]投放验证!O20</f>
        <v>1</v>
      </c>
      <c r="CM17" s="23">
        <f>[9]基础状态预估!$D28</f>
        <v>96.265821375882837</v>
      </c>
      <c r="CN17" s="23">
        <f>SUM([9]门客获得情况预估!$AE15:$AI15)</f>
        <v>160.851526639056</v>
      </c>
      <c r="CS17" s="23"/>
      <c r="CX17" s="81"/>
      <c r="CY17" s="93">
        <f>'[1]功能-士兵训练'!$B50</f>
        <v>30.5</v>
      </c>
      <c r="CZ17" s="93">
        <f>'[1]功能-士兵训练'!$K50</f>
        <v>376</v>
      </c>
      <c r="DD17" s="23">
        <v>11</v>
      </c>
      <c r="DE17" s="23">
        <v>1</v>
      </c>
      <c r="DF17" s="23">
        <f>'[1]功能-城建'!$S16*5*DE17</f>
        <v>20</v>
      </c>
      <c r="DJ17" s="23">
        <f>[2]武将数量星级阶位验证!$J17</f>
        <v>69.18336653741882</v>
      </c>
      <c r="DK17" s="23">
        <f>[2]武将数量星级阶位验证!BJ17</f>
        <v>1738.1473582702815</v>
      </c>
      <c r="DL17" s="23">
        <f>[2]武将数量星级阶位验证!BK17</f>
        <v>523.9131651868222</v>
      </c>
      <c r="DM17" s="23">
        <f>[2]武将数量星级阶位验证!BL17</f>
        <v>98.05230867870884</v>
      </c>
      <c r="DN17" s="23">
        <f>[2]武将数量星级阶位验证!BM17</f>
        <v>13.906271671785415</v>
      </c>
    </row>
    <row r="18" spans="1:118" x14ac:dyDescent="0.15">
      <c r="A18" s="82"/>
      <c r="B18" s="14">
        <v>12</v>
      </c>
      <c r="C18" s="14">
        <f>SUM([2]武将数量星级阶位验证!$BF$3:$BI$3)*节奏总纲!P15+'[1]资源-钻石'!$L15/[2]武将数量星级阶位验证!$B$1*10</f>
        <v>87.051756226963334</v>
      </c>
      <c r="D18" s="70">
        <f>'[1]资源-钻石'!$L15*6%</f>
        <v>1022.2734899529123</v>
      </c>
      <c r="E18" s="95">
        <f>'[1]资源-银币'!$Z17</f>
        <v>395984.7627920236</v>
      </c>
      <c r="F18" s="48">
        <f>'[1]资源-木石铜粮'!$BF17/4</f>
        <v>694777.4966736685</v>
      </c>
      <c r="G18" s="14">
        <f t="shared" si="10"/>
        <v>694777.4966736685</v>
      </c>
      <c r="H18" s="14">
        <f t="shared" si="10"/>
        <v>694777.4966736685</v>
      </c>
      <c r="I18" s="14">
        <f t="shared" si="10"/>
        <v>694777.4966736685</v>
      </c>
      <c r="J18" s="14">
        <f>'[1]资源-铁'!$T17</f>
        <v>0</v>
      </c>
      <c r="K18" s="20">
        <f t="shared" si="0"/>
        <v>252</v>
      </c>
      <c r="L18" s="58">
        <f>求节点('[1]功能-竞技场'!$AA$9:$AA$309,'[1]功能-竞技场'!$AB$9:$AB$309,[1]节奏总纲!P15)</f>
        <v>3203.6032900059299</v>
      </c>
      <c r="M18" s="20">
        <f t="shared" si="11"/>
        <v>1277.8418624411404</v>
      </c>
      <c r="N18" s="70">
        <f>'[1]资源-银币'!$C17</f>
        <v>512363.89141117258</v>
      </c>
      <c r="O18" s="70">
        <f>'[1]资源-木石铜粮'!$C17*('[1]资源-木石铜粮'!$I17+'[1]资源-木石铜粮'!$J17+'[1]资源-木石铜粮'!$M17+'[1]资源-木石铜粮'!$N17)</f>
        <v>1527815.5264540338</v>
      </c>
      <c r="P18" s="20">
        <f t="shared" ref="P18:R18" si="77">O18</f>
        <v>1527815.5264540338</v>
      </c>
      <c r="Q18" s="20">
        <f t="shared" si="77"/>
        <v>1527815.5264540338</v>
      </c>
      <c r="R18" s="20">
        <f t="shared" si="77"/>
        <v>1527815.5264540338</v>
      </c>
      <c r="S18" s="70">
        <f>'[1]资源-铁'!C17*('[1]资源-铁'!$J17+'[1]资源-铁'!$M17+'[1]资源-铁'!$N17)</f>
        <v>0</v>
      </c>
      <c r="T18" s="24">
        <f t="shared" si="2"/>
        <v>99.945896011790154</v>
      </c>
      <c r="U18" s="23">
        <f t="shared" si="3"/>
        <v>0.23878518038541027</v>
      </c>
      <c r="V18" s="97">
        <f>求节点([3]基础状态预期!$C$11:$C$40,[3]基础状态预期!$I$11:$I$40,B18)*8</f>
        <v>18.294035325237484</v>
      </c>
      <c r="W18" s="72">
        <f>[4]兵营招募!$EZ$5*节奏总纲!P15*24</f>
        <v>108981.3236395019</v>
      </c>
      <c r="X18" s="23">
        <f t="shared" ref="X18:Z18" si="78">W18</f>
        <v>108981.3236395019</v>
      </c>
      <c r="Y18" s="23">
        <f t="shared" si="78"/>
        <v>108981.3236395019</v>
      </c>
      <c r="Z18" s="23">
        <f t="shared" si="78"/>
        <v>108981.3236395019</v>
      </c>
      <c r="AA18" s="23">
        <f>10*节奏总纲!P15</f>
        <v>12.973967099940701</v>
      </c>
      <c r="AB18" s="70">
        <f>求节点($CS$8:$CS$15,$CT$8:$CT$15,节奏总纲!P15)</f>
        <v>0.86493113999604687</v>
      </c>
      <c r="AC18" s="23">
        <f>'[5]资源-军团币'!$E16</f>
        <v>2814.3175981343115</v>
      </c>
      <c r="AD18" s="24">
        <f>5*节奏总纲!P15</f>
        <v>6.4869835499703505</v>
      </c>
      <c r="AE18" s="24">
        <f>[6]国建支援!$F$5/[6]国建支援!$E$5*节奏总纲!P15</f>
        <v>518.9586839976281</v>
      </c>
      <c r="AF18" s="74">
        <f>[6]国家币!$H16/[6]国家币!$C$2</f>
        <v>10488.844305078894</v>
      </c>
      <c r="AG18" s="74">
        <f t="shared" si="14"/>
        <v>10488.844305078894</v>
      </c>
      <c r="AH18" s="57">
        <f>'[1]功能-行军令'!$AL$7/3*节奏总纲!P15</f>
        <v>10.379173679952562</v>
      </c>
      <c r="AI18" s="23">
        <f t="shared" ref="AI18:AJ18" si="79">AH18</f>
        <v>10.379173679952562</v>
      </c>
      <c r="AJ18" s="23">
        <f t="shared" si="79"/>
        <v>10.379173679952562</v>
      </c>
      <c r="AK18" s="57">
        <f>'[1]功能-行军令'!$AL$8/3*节奏总纲!P15</f>
        <v>3.459724559984187</v>
      </c>
      <c r="AL18" s="23">
        <f t="shared" si="16"/>
        <v>3.459724559984187</v>
      </c>
      <c r="AM18" s="23">
        <f t="shared" si="17"/>
        <v>3.459724559984187</v>
      </c>
      <c r="AN18" s="23">
        <f>节奏总纲!P15*1</f>
        <v>1.2973967099940702</v>
      </c>
      <c r="AO18" s="23">
        <f>18*节奏总纲!P15</f>
        <v>23.353140779893263</v>
      </c>
      <c r="AP18" s="92">
        <f>'[1]功能-采集'!BS16</f>
        <v>956461.14971914701</v>
      </c>
      <c r="AQ18" s="23">
        <f t="shared" ref="AQ18:AS18" si="80">AP18</f>
        <v>956461.14971914701</v>
      </c>
      <c r="AR18" s="23">
        <f t="shared" si="80"/>
        <v>956461.14971914701</v>
      </c>
      <c r="AS18" s="23">
        <f t="shared" si="80"/>
        <v>956461.14971914701</v>
      </c>
      <c r="AT18" s="92">
        <f>'[1]功能-采集'!BX16</f>
        <v>0</v>
      </c>
      <c r="AU18" s="70">
        <f>('[1]功能-城建'!$EQ15+[1]养成buff汇总!H17)/节奏总纲!P15/4/24</f>
        <v>2240.0252401422326</v>
      </c>
      <c r="AV18" s="23">
        <f t="shared" ref="AV18:AX18" si="81">AU18</f>
        <v>2240.0252401422326</v>
      </c>
      <c r="AW18" s="23">
        <f t="shared" si="81"/>
        <v>2240.0252401422326</v>
      </c>
      <c r="AX18" s="23">
        <f t="shared" si="81"/>
        <v>2240.0252401422326</v>
      </c>
      <c r="AY18" s="83">
        <f>('[1]功能-城建'!$FY15+[1]养成buff汇总!AD17)/节奏总纲!P15/24</f>
        <v>2305.4373218595961</v>
      </c>
      <c r="AZ18" s="70">
        <f>('[1]功能-城建'!HF15+[1]养成buff汇总!S17)/节奏总纲!P15/24</f>
        <v>0</v>
      </c>
      <c r="BA18" s="23">
        <f>'[1]功能-城建'!$CL17</f>
        <v>127.96345526753879</v>
      </c>
      <c r="BB18" s="97">
        <f>求节点($CY$7:$CY$36,$CZ$7:$CZ$36,节奏总纲!BX15)</f>
        <v>156.6741167527837</v>
      </c>
      <c r="BC18" s="57">
        <f>[4]士兵治疗!$BD16/3600*[4]士兵治疗!$D$4</f>
        <v>198206.03516548855</v>
      </c>
      <c r="BD18" s="97">
        <f>求节点($DD$7:$DD$86,$DF$7:$DF$86,节奏总纲!BX15)</f>
        <v>35.421322970489811</v>
      </c>
      <c r="BE18" s="97">
        <f t="shared" si="20"/>
        <v>49.671558494875832</v>
      </c>
      <c r="BF18" s="97">
        <f t="shared" si="21"/>
        <v>17.51328951691173</v>
      </c>
      <c r="BG18" s="97">
        <f t="shared" si="22"/>
        <v>4.614987676631424</v>
      </c>
      <c r="BH18" s="97">
        <f t="shared" si="23"/>
        <v>0</v>
      </c>
      <c r="BI18" s="97">
        <f t="shared" si="24"/>
        <v>5.4</v>
      </c>
      <c r="BJ18" s="97">
        <f t="shared" si="25"/>
        <v>4</v>
      </c>
      <c r="BK18" s="97">
        <f t="shared" si="26"/>
        <v>1.4</v>
      </c>
      <c r="BL18" s="97">
        <f t="shared" si="27"/>
        <v>0</v>
      </c>
      <c r="BM18" s="70">
        <f>5*节奏总纲!P15</f>
        <v>6.4869835499703505</v>
      </c>
      <c r="BN18" s="24">
        <f>15*节奏总纲!P15</f>
        <v>19.460950649911052</v>
      </c>
      <c r="BO18" s="24">
        <f t="shared" si="9"/>
        <v>24</v>
      </c>
      <c r="BP18" s="70">
        <f t="shared" si="28"/>
        <v>192</v>
      </c>
      <c r="BQ18" s="89">
        <f>节奏总纲!P15</f>
        <v>1.2973967099940702</v>
      </c>
      <c r="BR18" s="70"/>
      <c r="BW18" s="93">
        <f>[7]节奏预期!$B16</f>
        <v>110</v>
      </c>
      <c r="BX18" s="93">
        <f>SUMPRODUCT([7]节奏预期!$N16:$R16,[7]节奏预期!$D16:$H16)</f>
        <v>3960</v>
      </c>
      <c r="CB18" s="24">
        <f>[8]基础状态预期!$C27</f>
        <v>69.18336653741882</v>
      </c>
      <c r="CC18" s="24">
        <f>SUMPRODUCT([8]基础状态预期!$M27:$P27,[8]基础状态预期!$E27:$H27)</f>
        <v>1122.3652758026019</v>
      </c>
      <c r="CD18" s="99">
        <f t="shared" si="39"/>
        <v>25</v>
      </c>
      <c r="CE18" s="99">
        <f t="shared" si="55"/>
        <v>37</v>
      </c>
      <c r="CF18" s="99">
        <f t="shared" si="76"/>
        <v>36</v>
      </c>
      <c r="CG18" s="24">
        <f>[8]投放验证!O21</f>
        <v>1</v>
      </c>
      <c r="CM18" s="93">
        <f>[9]基础状态预估!$D29</f>
        <v>106.86832874572353</v>
      </c>
      <c r="CN18" s="93">
        <f>SUM([9]门客获得情况预估!$AE16:$AI16)</f>
        <v>335.57527193195813</v>
      </c>
      <c r="CS18" s="23"/>
      <c r="CX18" s="81"/>
      <c r="CY18" s="93">
        <f>'[1]功能-士兵训练'!$B51</f>
        <v>32.5</v>
      </c>
      <c r="CZ18" s="93">
        <f>'[1]功能-士兵训练'!$K51</f>
        <v>456</v>
      </c>
      <c r="DD18" s="23">
        <v>12</v>
      </c>
      <c r="DE18" s="23">
        <v>1</v>
      </c>
      <c r="DF18" s="23">
        <f>'[1]功能-城建'!$S17*5*DE18</f>
        <v>30</v>
      </c>
      <c r="DJ18" s="23">
        <f>[2]武将数量星级阶位验证!$J18</f>
        <v>72.375871759353331</v>
      </c>
      <c r="DK18" s="23">
        <f>[2]武将数量星级阶位验证!BJ18</f>
        <v>2083.8599279756609</v>
      </c>
      <c r="DL18" s="23">
        <f>[2]武将数量星级阶位验证!BK18</f>
        <v>621.19022989243285</v>
      </c>
      <c r="DM18" s="23">
        <f>[2]武将数量星级阶位验证!BL18</f>
        <v>111.89386838455043</v>
      </c>
      <c r="DN18" s="23">
        <f>[2]武将数量星级阶位验证!BM18</f>
        <v>18.114575380587066</v>
      </c>
    </row>
    <row r="19" spans="1:118" x14ac:dyDescent="0.15">
      <c r="A19" s="82"/>
      <c r="B19" s="14">
        <v>13</v>
      </c>
      <c r="C19" s="14">
        <f>SUM([2]武将数量星级阶位验证!$BF$3:$BI$3)*节奏总纲!P16+'[1]资源-钻石'!$L16/[2]武将数量星级阶位验证!$B$1*10</f>
        <v>94.81483128232442</v>
      </c>
      <c r="D19" s="70">
        <f>'[1]资源-钻石'!$L16*6%</f>
        <v>1106.6488136128801</v>
      </c>
      <c r="E19" s="95">
        <f>'[1]资源-银币'!$Z18</f>
        <v>482135.57689357077</v>
      </c>
      <c r="F19" s="48">
        <f>'[1]资源-木石铜粮'!$BF18/4</f>
        <v>777376.0319711304</v>
      </c>
      <c r="G19" s="14">
        <f t="shared" si="10"/>
        <v>777376.0319711304</v>
      </c>
      <c r="H19" s="14">
        <f t="shared" si="10"/>
        <v>777376.0319711304</v>
      </c>
      <c r="I19" s="14">
        <f t="shared" si="10"/>
        <v>777376.0319711304</v>
      </c>
      <c r="J19" s="14">
        <f>'[1]资源-铁'!$T18</f>
        <v>0</v>
      </c>
      <c r="K19" s="20">
        <f t="shared" si="0"/>
        <v>288</v>
      </c>
      <c r="L19" s="58">
        <f>求节点('[1]功能-竞技场'!$AA$9:$AA$309,'[1]功能-竞技场'!$AB$9:$AB$309,[1]节奏总纲!P16)</f>
        <v>3038.7111733101674</v>
      </c>
      <c r="M19" s="20">
        <f t="shared" si="11"/>
        <v>1383.3110170161001</v>
      </c>
      <c r="N19" s="70">
        <f>'[1]资源-银币'!$C18</f>
        <v>579526.94286059542</v>
      </c>
      <c r="O19" s="70">
        <f>'[1]资源-木石铜粮'!$C18*('[1]资源-木石铜粮'!$I18+'[1]资源-木石铜粮'!$J18+'[1]资源-木石铜粮'!$M18+'[1]资源-木石铜粮'!$N18)</f>
        <v>1849781.4146722467</v>
      </c>
      <c r="P19" s="20">
        <f t="shared" ref="P19:R19" si="82">O19</f>
        <v>1849781.4146722467</v>
      </c>
      <c r="Q19" s="20">
        <f t="shared" si="82"/>
        <v>1849781.4146722467</v>
      </c>
      <c r="R19" s="20">
        <f t="shared" si="82"/>
        <v>1849781.4146722467</v>
      </c>
      <c r="S19" s="70">
        <f>'[1]资源-铁'!C18*('[1]资源-铁'!$J18+'[1]资源-铁'!$M18+'[1]资源-铁'!$N18)</f>
        <v>0</v>
      </c>
      <c r="T19" s="24">
        <f t="shared" si="2"/>
        <v>110.73976971424496</v>
      </c>
      <c r="U19" s="23">
        <f t="shared" si="3"/>
        <v>0.25868394541752782</v>
      </c>
      <c r="V19" s="97">
        <f>求节点([3]基础状态预期!$C$11:$C$40,[3]基础状态预期!$I$11:$I$40,B19)*8</f>
        <v>21.292646630307988</v>
      </c>
      <c r="W19" s="72">
        <f>[4]兵营招募!$EZ$5*节奏总纲!P16*24</f>
        <v>122832.26144194594</v>
      </c>
      <c r="X19" s="23">
        <f t="shared" ref="X19:Z19" si="83">W19</f>
        <v>122832.26144194594</v>
      </c>
      <c r="Y19" s="23">
        <f t="shared" si="83"/>
        <v>122832.26144194594</v>
      </c>
      <c r="Z19" s="23">
        <f t="shared" si="83"/>
        <v>122832.26144194594</v>
      </c>
      <c r="AA19" s="23">
        <f>10*节奏总纲!P16</f>
        <v>14.622888266898325</v>
      </c>
      <c r="AB19" s="70">
        <f>求节点($CS$8:$CS$15,$CT$8:$CT$15,节奏总纲!P16)</f>
        <v>0.97485921779322171</v>
      </c>
      <c r="AC19" s="23">
        <f>'[5]资源-军团币'!$E17</f>
        <v>3184.5378665239955</v>
      </c>
      <c r="AD19" s="24">
        <f>5*节奏总纲!P16</f>
        <v>7.3114441334491627</v>
      </c>
      <c r="AE19" s="24">
        <f>[6]国建支援!$F$5/[6]国建支援!$E$5*节奏总纲!P16</f>
        <v>584.91553067593304</v>
      </c>
      <c r="AF19" s="74">
        <f>[6]国家币!$H17/[6]国家币!$C$2</f>
        <v>12032.876556911344</v>
      </c>
      <c r="AG19" s="74">
        <f t="shared" si="14"/>
        <v>12032.876556911344</v>
      </c>
      <c r="AH19" s="57">
        <f>'[1]功能-行军令'!$AL$7/3*节奏总纲!P16</f>
        <v>11.698310613518661</v>
      </c>
      <c r="AI19" s="23">
        <f t="shared" ref="AI19:AJ19" si="84">AH19</f>
        <v>11.698310613518661</v>
      </c>
      <c r="AJ19" s="23">
        <f t="shared" si="84"/>
        <v>11.698310613518661</v>
      </c>
      <c r="AK19" s="57">
        <f>'[1]功能-行军令'!$AL$8/3*节奏总纲!P16</f>
        <v>3.8994368711728868</v>
      </c>
      <c r="AL19" s="23">
        <f t="shared" si="16"/>
        <v>3.8994368711728868</v>
      </c>
      <c r="AM19" s="23">
        <f t="shared" si="17"/>
        <v>3.8994368711728868</v>
      </c>
      <c r="AN19" s="23">
        <f>节奏总纲!P16*1</f>
        <v>1.4622888266898326</v>
      </c>
      <c r="AO19" s="23">
        <f>18*节奏总纲!P16</f>
        <v>26.321198880416986</v>
      </c>
      <c r="AP19" s="92">
        <f>'[1]功能-采集'!BS17</f>
        <v>1140083.1377316033</v>
      </c>
      <c r="AQ19" s="23">
        <f t="shared" ref="AQ19:AS19" si="85">AP19</f>
        <v>1140083.1377316033</v>
      </c>
      <c r="AR19" s="23">
        <f t="shared" si="85"/>
        <v>1140083.1377316033</v>
      </c>
      <c r="AS19" s="23">
        <f t="shared" si="85"/>
        <v>1140083.1377316033</v>
      </c>
      <c r="AT19" s="92">
        <f>'[1]功能-采集'!BX17</f>
        <v>0</v>
      </c>
      <c r="AU19" s="70">
        <f>('[1]功能-城建'!$EQ16+[1]养成buff汇总!H18)/节奏总纲!P16/4/24</f>
        <v>2527.0732934628791</v>
      </c>
      <c r="AV19" s="23">
        <f t="shared" ref="AV19:AX19" si="86">AU19</f>
        <v>2527.0732934628791</v>
      </c>
      <c r="AW19" s="23">
        <f t="shared" si="86"/>
        <v>2527.0732934628791</v>
      </c>
      <c r="AX19" s="23">
        <f t="shared" si="86"/>
        <v>2527.0732934628791</v>
      </c>
      <c r="AY19" s="83">
        <f>('[1]功能-城建'!$FY16+[1]养成buff汇总!AD18)/节奏总纲!P16/24</f>
        <v>2436.2130337141375</v>
      </c>
      <c r="AZ19" s="70">
        <f>('[1]功能-城建'!HF16+[1]养成buff汇总!S18)/节奏总纲!P16/24</f>
        <v>0</v>
      </c>
      <c r="BA19" s="23">
        <f>'[1]功能-城建'!$CL18</f>
        <v>135.14786386246823</v>
      </c>
      <c r="BB19" s="97">
        <f>求节点($CY$7:$CY$36,$CZ$7:$CZ$36,节奏总纲!BX16)</f>
        <v>166.29105478663277</v>
      </c>
      <c r="BC19" s="57">
        <f>[4]士兵治疗!$BD17/3600*[4]士兵治疗!$D$4</f>
        <v>232196.38335713311</v>
      </c>
      <c r="BD19" s="97">
        <f>求节点($DD$7:$DD$86,$DF$7:$DF$86,节奏总纲!BX16)</f>
        <v>41.431909241645485</v>
      </c>
      <c r="BE19" s="97">
        <f t="shared" si="20"/>
        <v>54.480458458647213</v>
      </c>
      <c r="BF19" s="97">
        <f t="shared" si="21"/>
        <v>19.088793299705202</v>
      </c>
      <c r="BG19" s="97">
        <f t="shared" si="22"/>
        <v>5.0137231155420876</v>
      </c>
      <c r="BH19" s="97">
        <f t="shared" si="23"/>
        <v>0</v>
      </c>
      <c r="BI19" s="97">
        <f t="shared" si="24"/>
        <v>5.6</v>
      </c>
      <c r="BJ19" s="97">
        <f t="shared" si="25"/>
        <v>4.5</v>
      </c>
      <c r="BK19" s="97">
        <f t="shared" si="26"/>
        <v>1.6</v>
      </c>
      <c r="BL19" s="97">
        <f t="shared" si="27"/>
        <v>0</v>
      </c>
      <c r="BM19" s="70">
        <f>5*节奏总纲!P16</f>
        <v>7.3114441334491627</v>
      </c>
      <c r="BN19" s="24">
        <f>15*节奏总纲!P16</f>
        <v>21.93433240034749</v>
      </c>
      <c r="BO19" s="24">
        <f t="shared" si="9"/>
        <v>26</v>
      </c>
      <c r="BP19" s="70">
        <f t="shared" si="28"/>
        <v>208</v>
      </c>
      <c r="BQ19" s="89">
        <f>节奏总纲!P16</f>
        <v>1.4622888266898326</v>
      </c>
      <c r="BR19" s="70"/>
      <c r="BW19" s="93">
        <f>[7]节奏预期!$B17</f>
        <v>120</v>
      </c>
      <c r="BX19" s="93">
        <f>SUMPRODUCT([7]节奏预期!$N17:$R17,[7]节奏预期!$D17:$H17)</f>
        <v>4320</v>
      </c>
      <c r="CB19" s="24">
        <f>[8]基础状态预期!$C28</f>
        <v>72.375871759353331</v>
      </c>
      <c r="CC19" s="24">
        <f>SUMPRODUCT([8]基础状态预期!$M28:$P28,[8]基础状态预期!$E28:$H28)</f>
        <v>1190.7427978715662</v>
      </c>
      <c r="CD19" s="99">
        <f t="shared" si="39"/>
        <v>27</v>
      </c>
      <c r="CE19" s="99">
        <f t="shared" si="55"/>
        <v>40</v>
      </c>
      <c r="CF19" s="99">
        <f t="shared" si="76"/>
        <v>40</v>
      </c>
      <c r="CG19" s="24">
        <f>[8]投放验证!O22</f>
        <v>3</v>
      </c>
      <c r="CM19" s="93">
        <f>[9]基础状态预估!$D30</f>
        <v>117.44125295293078</v>
      </c>
      <c r="CN19" s="93">
        <f>SUM([9]门客获得情况预估!$AE17:$AI17)</f>
        <v>698.78602980382652</v>
      </c>
      <c r="CX19" s="81"/>
      <c r="CY19" s="93">
        <f>'[1]功能-士兵训练'!$B52</f>
        <v>34.5</v>
      </c>
      <c r="CZ19" s="93">
        <f>'[1]功能-士兵训练'!$K52</f>
        <v>476</v>
      </c>
      <c r="DD19" s="23">
        <v>13</v>
      </c>
      <c r="DE19" s="23">
        <v>1</v>
      </c>
      <c r="DF19" s="23">
        <f>'[1]功能-城建'!$S18*5*DE19</f>
        <v>40</v>
      </c>
      <c r="DJ19" s="23">
        <f>[2]武将数量星级阶位验证!$J19</f>
        <v>74.998404927577795</v>
      </c>
      <c r="DK19" s="23">
        <f>[2]武将数量星级阶位验证!BJ19</f>
        <v>2424.5073485376829</v>
      </c>
      <c r="DL19" s="23">
        <f>[2]武将数量星级阶位验证!BK19</f>
        <v>715.72937614217403</v>
      </c>
      <c r="DM19" s="23">
        <f>[2]武将数量星级阶位验证!BL19</f>
        <v>125.32474032201162</v>
      </c>
      <c r="DN19" s="23">
        <f>[2]武将数量星级阶位验证!BM19</f>
        <v>22.102476653691241</v>
      </c>
    </row>
    <row r="20" spans="1:118" x14ac:dyDescent="0.15">
      <c r="A20" s="82"/>
      <c r="B20" s="14">
        <v>14</v>
      </c>
      <c r="C20" s="14">
        <f>SUM([2]武将数量星级阶位验证!$BF$3:$BI$3)*节奏总纲!P17+'[1]资源-钻石'!$L17/[2]武将数量星级阶位验证!$B$1*10</f>
        <v>103.13508911433789</v>
      </c>
      <c r="D20" s="70">
        <f>'[1]资源-钻石'!$L17*6%</f>
        <v>1197.0800464045437</v>
      </c>
      <c r="E20" s="95">
        <f>'[1]资源-银币'!$Z19</f>
        <v>566617.83271228673</v>
      </c>
      <c r="F20" s="48">
        <f>'[1]资源-木石铜粮'!$BF19/4</f>
        <v>965841.6563861313</v>
      </c>
      <c r="G20" s="14">
        <f t="shared" si="10"/>
        <v>965841.6563861313</v>
      </c>
      <c r="H20" s="14">
        <f t="shared" si="10"/>
        <v>965841.6563861313</v>
      </c>
      <c r="I20" s="14">
        <f t="shared" si="10"/>
        <v>965841.6563861313</v>
      </c>
      <c r="J20" s="14">
        <f>'[1]资源-铁'!$T19</f>
        <v>0</v>
      </c>
      <c r="K20" s="20">
        <f t="shared" si="0"/>
        <v>324</v>
      </c>
      <c r="L20" s="58">
        <f>求节点('[1]功能-竞技场'!$AA$9:$AA$309,'[1]功能-竞技场'!$AB$9:$AB$309,[1]节奏总纲!P17)</f>
        <v>2861.9841784542114</v>
      </c>
      <c r="M20" s="20">
        <f t="shared" si="11"/>
        <v>1496.3500580056796</v>
      </c>
      <c r="N20" s="70">
        <f>'[1]资源-银币'!$C19</f>
        <v>653718.58339328342</v>
      </c>
      <c r="O20" s="70">
        <f>'[1]资源-木石铜粮'!$C19*('[1]资源-木石铜粮'!$I19+'[1]资源-木石铜粮'!$J19+'[1]资源-木石铜粮'!$M19+'[1]资源-木石铜粮'!$N19)</f>
        <v>2215685.3205995248</v>
      </c>
      <c r="P20" s="20">
        <f t="shared" ref="P20:R20" si="87">O20</f>
        <v>2215685.3205995248</v>
      </c>
      <c r="Q20" s="20">
        <f t="shared" si="87"/>
        <v>2215685.3205995248</v>
      </c>
      <c r="R20" s="20">
        <f t="shared" si="87"/>
        <v>2215685.3205995248</v>
      </c>
      <c r="S20" s="70">
        <f>'[1]资源-铁'!C19*('[1]资源-铁'!$J19+'[1]资源-铁'!$M19+'[1]资源-铁'!$N19)</f>
        <v>0</v>
      </c>
      <c r="T20" s="24">
        <f t="shared" si="2"/>
        <v>121.53364341669976</v>
      </c>
      <c r="U20" s="23">
        <f t="shared" si="3"/>
        <v>0.27858271044964533</v>
      </c>
      <c r="V20" s="97">
        <f>求节点([3]基础状态预期!$C$11:$C$40,[3]基础状态预期!$I$11:$I$40,B20)*8</f>
        <v>24.291257935378489</v>
      </c>
      <c r="W20" s="72">
        <f>[4]兵营招募!$EZ$5*节奏总纲!P17*24</f>
        <v>137677.32900984623</v>
      </c>
      <c r="X20" s="23">
        <f t="shared" ref="X20:Z20" si="88">W20</f>
        <v>137677.32900984623</v>
      </c>
      <c r="Y20" s="23">
        <f t="shared" si="88"/>
        <v>137677.32900984623</v>
      </c>
      <c r="Z20" s="23">
        <f t="shared" si="88"/>
        <v>137677.32900984623</v>
      </c>
      <c r="AA20" s="23">
        <f>10*节奏总纲!P17</f>
        <v>16.390158215457884</v>
      </c>
      <c r="AB20" s="70">
        <f>求节点($CS$8:$CS$15,$CT$8:$CT$15,节奏总纲!P17)</f>
        <v>1.2151779719260669</v>
      </c>
      <c r="AC20" s="23">
        <f>'[5]资源-军团币'!$E18</f>
        <v>3561.5908877205629</v>
      </c>
      <c r="AD20" s="24">
        <f>5*节奏总纲!P17</f>
        <v>8.195079107728942</v>
      </c>
      <c r="AE20" s="24">
        <f>[6]国建支援!$F$5/[6]国建支援!$E$5*节奏总纲!P17</f>
        <v>655.60632861831539</v>
      </c>
      <c r="AF20" s="74">
        <f>[6]国家币!$H18/[6]国家币!$C$2</f>
        <v>13678.298337785132</v>
      </c>
      <c r="AG20" s="74">
        <f t="shared" si="14"/>
        <v>13678.298337785132</v>
      </c>
      <c r="AH20" s="57">
        <f>'[1]功能-行军令'!$AL$7/3*节奏总纲!P17</f>
        <v>13.112126572366307</v>
      </c>
      <c r="AI20" s="23">
        <f t="shared" ref="AI20:AJ20" si="89">AH20</f>
        <v>13.112126572366307</v>
      </c>
      <c r="AJ20" s="23">
        <f t="shared" si="89"/>
        <v>13.112126572366307</v>
      </c>
      <c r="AK20" s="57">
        <f>'[1]功能-行军令'!$AL$8/3*节奏总纲!P17</f>
        <v>4.3707088574554351</v>
      </c>
      <c r="AL20" s="23">
        <f t="shared" si="16"/>
        <v>4.3707088574554351</v>
      </c>
      <c r="AM20" s="23">
        <f t="shared" si="17"/>
        <v>4.3707088574554351</v>
      </c>
      <c r="AN20" s="23">
        <f>节奏总纲!P17*1</f>
        <v>1.6390158215457884</v>
      </c>
      <c r="AO20" s="23">
        <f>18*节奏总纲!P17</f>
        <v>29.502284787824191</v>
      </c>
      <c r="AP20" s="92">
        <f>'[1]功能-采集'!BS18</f>
        <v>1346571.1667364109</v>
      </c>
      <c r="AQ20" s="23">
        <f t="shared" ref="AQ20:AS20" si="90">AP20</f>
        <v>1346571.1667364109</v>
      </c>
      <c r="AR20" s="23">
        <f t="shared" si="90"/>
        <v>1346571.1667364109</v>
      </c>
      <c r="AS20" s="23">
        <f t="shared" si="90"/>
        <v>1346571.1667364109</v>
      </c>
      <c r="AT20" s="92">
        <f>'[1]功能-采集'!BX18</f>
        <v>0</v>
      </c>
      <c r="AU20" s="70">
        <f>('[1]功能-城建'!$EQ17+[1]养成buff汇总!H19)/节奏总纲!P17/4/24</f>
        <v>2810.3537716444621</v>
      </c>
      <c r="AV20" s="23">
        <f t="shared" ref="AV20:AX20" si="91">AU20</f>
        <v>2810.3537716444621</v>
      </c>
      <c r="AW20" s="23">
        <f t="shared" si="91"/>
        <v>2810.3537716444621</v>
      </c>
      <c r="AX20" s="23">
        <f t="shared" si="91"/>
        <v>2810.3537716444621</v>
      </c>
      <c r="AY20" s="83">
        <f>('[1]功能-城建'!$FY17+[1]养成buff汇总!AD19)/节奏总纲!P17/24</f>
        <v>2638.5777187747817</v>
      </c>
      <c r="AZ20" s="70">
        <f>('[1]功能-城建'!HF17+[1]养成buff汇总!S19)/节奏总纲!P17/24</f>
        <v>0</v>
      </c>
      <c r="BA20" s="23">
        <f>'[1]功能-城建'!$CL19</f>
        <v>143.64231880581696</v>
      </c>
      <c r="BB20" s="97">
        <f>求节点($CY$7:$CY$36,$CZ$7:$CZ$36,节奏总纲!BX17)</f>
        <v>175.35180672620476</v>
      </c>
      <c r="BC20" s="57">
        <f>[4]士兵治疗!$BD18/3600*[4]士兵治疗!$D$4</f>
        <v>270083.09842881659</v>
      </c>
      <c r="BD20" s="97">
        <f>求节点($DD$7:$DD$86,$DF$7:$DF$86,节奏总纲!BX17)</f>
        <v>47.094879203877973</v>
      </c>
      <c r="BE20" s="97">
        <f t="shared" si="20"/>
        <v>59.289358422418601</v>
      </c>
      <c r="BF20" s="97">
        <f t="shared" si="21"/>
        <v>20.66429708249867</v>
      </c>
      <c r="BG20" s="97">
        <f t="shared" si="22"/>
        <v>5.4124585544527513</v>
      </c>
      <c r="BH20" s="97">
        <f t="shared" si="23"/>
        <v>0</v>
      </c>
      <c r="BI20" s="97">
        <f t="shared" si="24"/>
        <v>5.8</v>
      </c>
      <c r="BJ20" s="97">
        <f t="shared" si="25"/>
        <v>5</v>
      </c>
      <c r="BK20" s="97">
        <f t="shared" si="26"/>
        <v>1.8</v>
      </c>
      <c r="BL20" s="97">
        <f t="shared" si="27"/>
        <v>0</v>
      </c>
      <c r="BM20" s="70">
        <f>5*节奏总纲!P17</f>
        <v>8.195079107728942</v>
      </c>
      <c r="BN20" s="24">
        <f>15*节奏总纲!P17</f>
        <v>24.585237323186824</v>
      </c>
      <c r="BO20" s="24">
        <f t="shared" si="9"/>
        <v>28</v>
      </c>
      <c r="BP20" s="70">
        <f t="shared" si="28"/>
        <v>224</v>
      </c>
      <c r="BQ20" s="89">
        <f>节奏总纲!P17</f>
        <v>1.6390158215457884</v>
      </c>
      <c r="BR20" s="70"/>
      <c r="BW20" s="93">
        <f>[7]节奏预期!$B18</f>
        <v>130</v>
      </c>
      <c r="BX20" s="93">
        <f>SUMPRODUCT([7]节奏预期!$N18:$R18,[7]节奏预期!$D18:$H18)</f>
        <v>4680</v>
      </c>
      <c r="CB20" s="24">
        <f>[8]基础状态预期!$C29</f>
        <v>74.998404927577795</v>
      </c>
      <c r="CC20" s="24">
        <f>SUMPRODUCT([8]基础状态预期!$M29:$P29,[8]基础状态预期!$E29:$H29)</f>
        <v>1243.605392901401</v>
      </c>
      <c r="CD20" s="99">
        <f t="shared" si="39"/>
        <v>29</v>
      </c>
      <c r="CE20" s="99">
        <f t="shared" si="55"/>
        <v>43</v>
      </c>
      <c r="CF20" s="99">
        <f t="shared" si="76"/>
        <v>44</v>
      </c>
      <c r="CG20" s="24">
        <f>[8]投放验证!O23</f>
        <v>4</v>
      </c>
      <c r="CM20" s="93">
        <f>[9]基础状态预估!$D31</f>
        <v>128.00586023511804</v>
      </c>
      <c r="CN20" s="93">
        <f>SUM([9]门客获得情况预估!$AE18:$AI18)</f>
        <v>1452.7289889342833</v>
      </c>
      <c r="CX20" s="81"/>
      <c r="CY20" s="93">
        <f>'[1]功能-士兵训练'!$B53</f>
        <v>36.5</v>
      </c>
      <c r="CZ20" s="93">
        <f>'[1]功能-士兵训练'!$K53</f>
        <v>516</v>
      </c>
      <c r="DD20" s="23">
        <v>14</v>
      </c>
      <c r="DE20" s="23">
        <v>1</v>
      </c>
      <c r="DF20" s="23">
        <f>'[1]功能-城建'!$S19*5*DE20</f>
        <v>50</v>
      </c>
      <c r="DJ20" s="23">
        <f>[2]武将数量星级阶位验证!$J20</f>
        <v>77.875308029777003</v>
      </c>
      <c r="DK20" s="23">
        <f>[2]武将数量星级阶位验证!BJ20</f>
        <v>2910.629854160873</v>
      </c>
      <c r="DL20" s="23">
        <f>[2]武将数量星级阶位验证!BK20</f>
        <v>859.03883864119564</v>
      </c>
      <c r="DM20" s="23">
        <f>[2]武将数量星级阶位验证!BL20</f>
        <v>145.82115969686487</v>
      </c>
      <c r="DN20" s="23">
        <f>[2]武将数量星级阶位验证!BM20</f>
        <v>28.808888384862481</v>
      </c>
    </row>
    <row r="21" spans="1:118" x14ac:dyDescent="0.15">
      <c r="A21" s="82"/>
      <c r="B21" s="14">
        <v>15</v>
      </c>
      <c r="C21" s="14">
        <f>SUM([2]武将数量星级阶位验证!$BF$3:$BI$3)*节奏总纲!P18+'[1]资源-钻石'!$L18/[2]武将数量星级阶位验证!$B$1*10</f>
        <v>112.05252066014964</v>
      </c>
      <c r="D21" s="70">
        <f>'[1]资源-钻石'!$L18*6%</f>
        <v>1294.0018418950908</v>
      </c>
      <c r="E21" s="95">
        <f>'[1]资源-银币'!$Z20</f>
        <v>663461.66068562143</v>
      </c>
      <c r="F21" s="48">
        <f>'[1]资源-木石铜粮'!$BF20/4</f>
        <v>1076930.4708504435</v>
      </c>
      <c r="G21" s="14">
        <f t="shared" si="10"/>
        <v>1076930.4708504435</v>
      </c>
      <c r="H21" s="14">
        <f t="shared" si="10"/>
        <v>1076930.4708504435</v>
      </c>
      <c r="I21" s="14">
        <f t="shared" si="10"/>
        <v>1076930.4708504435</v>
      </c>
      <c r="J21" s="14">
        <f>'[1]资源-铁'!$T20</f>
        <v>0</v>
      </c>
      <c r="K21" s="20">
        <f t="shared" si="0"/>
        <v>360</v>
      </c>
      <c r="L21" s="58">
        <f>求节点('[1]功能-竞技场'!$AA$9:$AA$309,'[1]功能-竞技场'!$AB$9:$AB$309,[1]节奏总纲!P18)</f>
        <v>2672.5728752538103</v>
      </c>
      <c r="M21" s="20">
        <f t="shared" si="11"/>
        <v>1617.5023023688634</v>
      </c>
      <c r="N21" s="70">
        <f>'[1]资源-银币'!$C20</f>
        <v>740685.67555598181</v>
      </c>
      <c r="O21" s="70">
        <f>'[1]资源-木石铜粮'!$C20*('[1]资源-木石铜粮'!$I20+'[1]资源-木石铜粮'!$J20+'[1]资源-木石铜粮'!$M20+'[1]资源-木石铜粮'!$N20)</f>
        <v>2661177.0850345353</v>
      </c>
      <c r="P21" s="20">
        <f t="shared" ref="P21:R21" si="92">O21</f>
        <v>2661177.0850345353</v>
      </c>
      <c r="Q21" s="20">
        <f t="shared" si="92"/>
        <v>2661177.0850345353</v>
      </c>
      <c r="R21" s="20">
        <f t="shared" si="92"/>
        <v>2661177.0850345353</v>
      </c>
      <c r="S21" s="70">
        <f>'[1]资源-铁'!C20*('[1]资源-铁'!$J20+'[1]资源-铁'!$M20+'[1]资源-铁'!$N20)</f>
        <v>0</v>
      </c>
      <c r="T21" s="24">
        <f t="shared" si="2"/>
        <v>132.32751711915455</v>
      </c>
      <c r="U21" s="23">
        <f t="shared" si="3"/>
        <v>0.29848147548176285</v>
      </c>
      <c r="V21" s="97">
        <f>求节点([3]基础状态预期!$C$11:$C$40,[3]基础状态预期!$I$11:$I$40,B21)*8</f>
        <v>27.289869240448994</v>
      </c>
      <c r="W21" s="72">
        <f>[4]兵营招募!$EZ$5*节奏总纲!P18*24</f>
        <v>153587.87847867995</v>
      </c>
      <c r="X21" s="23">
        <f t="shared" ref="X21:Z21" si="93">W21</f>
        <v>153587.87847867995</v>
      </c>
      <c r="Y21" s="23">
        <f t="shared" si="93"/>
        <v>153587.87847867995</v>
      </c>
      <c r="Z21" s="23">
        <f t="shared" si="93"/>
        <v>153587.87847867995</v>
      </c>
      <c r="AA21" s="23">
        <f>10*节奏总纲!P18</f>
        <v>18.284271247461898</v>
      </c>
      <c r="AB21" s="70">
        <f>求节点($CS$8:$CS$15,$CT$8:$CT$15,节奏总纲!P18)</f>
        <v>1.5083614357169948</v>
      </c>
      <c r="AC21" s="23">
        <f>'[5]资源-军团币'!$E19</f>
        <v>3954.3893636753673</v>
      </c>
      <c r="AD21" s="24">
        <f>5*节奏总纲!P18</f>
        <v>9.1421356237309492</v>
      </c>
      <c r="AE21" s="24">
        <f>[6]国建支援!$F$5/[6]国建支援!$E$5*节奏总纲!P18</f>
        <v>731.37084989847597</v>
      </c>
      <c r="AF21" s="74">
        <f>[6]国家币!$H19/[6]国家币!$C$2</f>
        <v>15432.836486427268</v>
      </c>
      <c r="AG21" s="74">
        <f t="shared" si="14"/>
        <v>15432.836486427268</v>
      </c>
      <c r="AH21" s="57">
        <f>'[1]功能-行军令'!$AL$7/3*节奏总纲!P18</f>
        <v>14.627416997969519</v>
      </c>
      <c r="AI21" s="23">
        <f t="shared" ref="AI21:AJ21" si="94">AH21</f>
        <v>14.627416997969519</v>
      </c>
      <c r="AJ21" s="23">
        <f t="shared" si="94"/>
        <v>14.627416997969519</v>
      </c>
      <c r="AK21" s="57">
        <f>'[1]功能-行军令'!$AL$8/3*节奏总纲!P18</f>
        <v>4.875805665989839</v>
      </c>
      <c r="AL21" s="23">
        <f t="shared" si="16"/>
        <v>4.875805665989839</v>
      </c>
      <c r="AM21" s="23">
        <f t="shared" si="17"/>
        <v>4.875805665989839</v>
      </c>
      <c r="AN21" s="23">
        <f>节奏总纲!P18*1</f>
        <v>1.8284271247461898</v>
      </c>
      <c r="AO21" s="23">
        <f>18*节奏总纲!P18</f>
        <v>32.911688245431421</v>
      </c>
      <c r="AP21" s="92">
        <f>'[1]功能-采集'!BS19</f>
        <v>1578601.7703917162</v>
      </c>
      <c r="AQ21" s="23">
        <f t="shared" ref="AQ21:AS21" si="95">AP21</f>
        <v>1578601.7703917162</v>
      </c>
      <c r="AR21" s="23">
        <f t="shared" si="95"/>
        <v>1578601.7703917162</v>
      </c>
      <c r="AS21" s="23">
        <f t="shared" si="95"/>
        <v>1578601.7703917162</v>
      </c>
      <c r="AT21" s="92">
        <f>'[1]功能-采集'!BX19</f>
        <v>0</v>
      </c>
      <c r="AU21" s="70">
        <f>('[1]功能-城建'!$EQ18+[1]养成buff汇总!H20)/节奏总纲!P18/4/24</f>
        <v>3168.3433207014623</v>
      </c>
      <c r="AV21" s="23">
        <f t="shared" ref="AV21:AX21" si="96">AU21</f>
        <v>3168.3433207014623</v>
      </c>
      <c r="AW21" s="23">
        <f t="shared" si="96"/>
        <v>3168.3433207014623</v>
      </c>
      <c r="AX21" s="23">
        <f t="shared" si="96"/>
        <v>3168.3433207014623</v>
      </c>
      <c r="AY21" s="83">
        <f>('[1]功能-城建'!$FY18+[1]养成buff汇总!AD20)/节奏总纲!P18/24</f>
        <v>2882.8938642926919</v>
      </c>
      <c r="AZ21" s="70">
        <f>('[1]功能-城建'!HF18+[1]养成buff汇总!S20)/节奏总纲!P18/24</f>
        <v>0</v>
      </c>
      <c r="BA21" s="23">
        <f>'[1]功能-城建'!$CL20</f>
        <v>150.93324718407749</v>
      </c>
      <c r="BB21" s="97">
        <f>求节点($CY$7:$CY$36,$CZ$7:$CZ$36,节奏总纲!BX18)</f>
        <v>180.85330827173163</v>
      </c>
      <c r="BC21" s="57">
        <f>[4]士兵治疗!$BD19/3600*[4]士兵治疗!$D$4</f>
        <v>312094.82826340944</v>
      </c>
      <c r="BD21" s="97">
        <f>求节点($DD$7:$DD$86,$DF$7:$DF$86,节奏总纲!BX18)</f>
        <v>52.666588349161358</v>
      </c>
      <c r="BE21" s="97">
        <f t="shared" si="20"/>
        <v>64.098258386189983</v>
      </c>
      <c r="BF21" s="97">
        <f t="shared" si="21"/>
        <v>22.239800865292146</v>
      </c>
      <c r="BG21" s="97">
        <f t="shared" si="22"/>
        <v>5.8111939933634158</v>
      </c>
      <c r="BH21" s="97">
        <f t="shared" si="23"/>
        <v>0</v>
      </c>
      <c r="BI21" s="97">
        <f t="shared" si="24"/>
        <v>6</v>
      </c>
      <c r="BJ21" s="97">
        <f t="shared" si="25"/>
        <v>5.5</v>
      </c>
      <c r="BK21" s="97">
        <f t="shared" si="26"/>
        <v>2</v>
      </c>
      <c r="BL21" s="97">
        <f t="shared" si="27"/>
        <v>0</v>
      </c>
      <c r="BM21" s="70">
        <f>5*节奏总纲!P18</f>
        <v>9.1421356237309492</v>
      </c>
      <c r="BN21" s="24">
        <f>15*节奏总纲!P18</f>
        <v>27.426406871192846</v>
      </c>
      <c r="BO21" s="24">
        <f t="shared" si="9"/>
        <v>30</v>
      </c>
      <c r="BP21" s="70">
        <f t="shared" si="28"/>
        <v>240</v>
      </c>
      <c r="BQ21" s="89">
        <f>节奏总纲!P18</f>
        <v>1.8284271247461898</v>
      </c>
      <c r="BR21" s="70"/>
      <c r="BW21" s="93">
        <f>[7]节奏预期!$B19</f>
        <v>140</v>
      </c>
      <c r="BX21" s="93">
        <f>SUMPRODUCT([7]节奏预期!$N19:$R19,[7]节奏预期!$D19:$H19)</f>
        <v>5040</v>
      </c>
      <c r="CB21" s="24">
        <f>[8]基础状态预期!$C30</f>
        <v>77.875308029777003</v>
      </c>
      <c r="CC21" s="24">
        <f>SUMPRODUCT([8]基础状态预期!$M30:$P30,[8]基础状态预期!$E30:$H30)</f>
        <v>1328.8967733563491</v>
      </c>
      <c r="CD21" s="99">
        <f t="shared" si="39"/>
        <v>31</v>
      </c>
      <c r="CE21" s="99">
        <f t="shared" si="55"/>
        <v>46</v>
      </c>
      <c r="CF21" s="99">
        <f t="shared" si="76"/>
        <v>48</v>
      </c>
      <c r="CG21" s="24">
        <f>[8]投放验证!O24</f>
        <v>6</v>
      </c>
      <c r="CM21" s="93">
        <f>[9]基础状态预估!$D32</f>
        <v>138.53345528648683</v>
      </c>
      <c r="CN21" s="93">
        <f>SUM([9]门客获得情况预估!$AE19:$AI19)</f>
        <v>3015.6527027832253</v>
      </c>
      <c r="CX21" s="81"/>
      <c r="CY21" s="93">
        <f>'[1]功能-士兵训练'!$B54</f>
        <v>38.5</v>
      </c>
      <c r="CZ21" s="93">
        <f>'[1]功能-士兵训练'!$K54</f>
        <v>524</v>
      </c>
      <c r="DD21" s="23">
        <v>15</v>
      </c>
      <c r="DE21" s="23">
        <v>1</v>
      </c>
      <c r="DF21" s="23">
        <f>'[1]功能-城建'!$S20*5*DE21</f>
        <v>60</v>
      </c>
      <c r="DJ21" s="23">
        <f>[2]武将数量星级阶位验证!$J21</f>
        <v>80.272123558064706</v>
      </c>
      <c r="DK21" s="23">
        <f>[2]武将数量星级阶位验证!BJ21</f>
        <v>3387.7301150834551</v>
      </c>
      <c r="DL21" s="23">
        <f>[2]武将数量星级阶位验证!BK21</f>
        <v>997.47141211286191</v>
      </c>
      <c r="DM21" s="23">
        <f>[2]武将数量星级阶位验证!BL21</f>
        <v>165.58604571761481</v>
      </c>
      <c r="DN21" s="23">
        <f>[2]武将数量星级阶位验证!BM21</f>
        <v>35.122710549331615</v>
      </c>
    </row>
    <row r="22" spans="1:118" x14ac:dyDescent="0.15">
      <c r="A22" s="82"/>
      <c r="B22" s="14">
        <v>16</v>
      </c>
      <c r="C22" s="14">
        <f>SUM([2]武将数量星级阶位验证!$BF$3:$BI$3)*节奏总纲!P19+'[1]资源-钻石'!$L19/[2]武将数量星级阶位验证!$B$1*10</f>
        <v>121.60998714493473</v>
      </c>
      <c r="D22" s="70">
        <f>'[1]资源-钻石'!$L19*6%</f>
        <v>1397.8800502432293</v>
      </c>
      <c r="E22" s="95">
        <f>'[1]资源-银币'!$Z21</f>
        <v>773387.59248697292</v>
      </c>
      <c r="F22" s="48">
        <f>'[1]资源-木石铜粮'!$BF21/4</f>
        <v>1317916.3189330695</v>
      </c>
      <c r="G22" s="14">
        <f t="shared" si="10"/>
        <v>1317916.3189330695</v>
      </c>
      <c r="H22" s="14">
        <f t="shared" si="10"/>
        <v>1317916.3189330695</v>
      </c>
      <c r="I22" s="14">
        <f t="shared" si="10"/>
        <v>1317916.3189330695</v>
      </c>
      <c r="J22" s="14">
        <f>'[1]资源-铁'!$T21</f>
        <v>0</v>
      </c>
      <c r="K22" s="20">
        <f t="shared" si="0"/>
        <v>396</v>
      </c>
      <c r="L22" s="58">
        <f>求节点('[1]功能-竞技场'!$AA$9:$AA$309,'[1]功能-竞技场'!$AB$9:$AB$309,[1]节奏总纲!P19)</f>
        <v>2478.9968068854428</v>
      </c>
      <c r="M22" s="20">
        <f t="shared" si="11"/>
        <v>1747.3500628040365</v>
      </c>
      <c r="N22" s="70">
        <f>'[1]资源-银币'!$C21</f>
        <v>837785.86266068683</v>
      </c>
      <c r="O22" s="70">
        <f>'[1]资源-木石铜粮'!$C21*('[1]资源-木石铜粮'!$I21+'[1]资源-木石铜粮'!$J21+'[1]资源-木石铜粮'!$M21+'[1]资源-木石铜粮'!$N21)</f>
        <v>3167459.5305277118</v>
      </c>
      <c r="P22" s="20">
        <f t="shared" ref="P22:R22" si="97">O22</f>
        <v>3167459.5305277118</v>
      </c>
      <c r="Q22" s="20">
        <f t="shared" si="97"/>
        <v>3167459.5305277118</v>
      </c>
      <c r="R22" s="20">
        <f t="shared" si="97"/>
        <v>3167459.5305277118</v>
      </c>
      <c r="S22" s="70">
        <f>'[1]资源-铁'!C21*('[1]资源-铁'!$J21+'[1]资源-铁'!$M21+'[1]资源-铁'!$N21)</f>
        <v>0</v>
      </c>
      <c r="T22" s="24">
        <f t="shared" si="2"/>
        <v>143.1213908216094</v>
      </c>
      <c r="U22" s="23">
        <f t="shared" si="3"/>
        <v>0.31838024051388036</v>
      </c>
      <c r="V22" s="97">
        <f>求节点([3]基础状态预期!$C$11:$C$40,[3]基础状态预期!$I$11:$I$40,B22)*8</f>
        <v>31.210198055761794</v>
      </c>
      <c r="W22" s="72">
        <f>[4]兵营招募!$EZ$5*节奏总纲!P19*24</f>
        <v>170640.38317374687</v>
      </c>
      <c r="X22" s="23">
        <f t="shared" ref="X22:Z22" si="98">W22</f>
        <v>170640.38317374687</v>
      </c>
      <c r="Y22" s="23">
        <f t="shared" si="98"/>
        <v>170640.38317374687</v>
      </c>
      <c r="Z22" s="23">
        <f t="shared" si="98"/>
        <v>170640.38317374687</v>
      </c>
      <c r="AA22" s="23">
        <f>10*节奏总纲!P19</f>
        <v>20.31433133020796</v>
      </c>
      <c r="AB22" s="70">
        <f>求节点($CS$8:$CS$15,$CT$8:$CT$15,节奏总纲!P19)</f>
        <v>1.8225876918625818</v>
      </c>
      <c r="AC22" s="23">
        <f>'[5]资源-军团币'!$E20</f>
        <v>4370.221685465558</v>
      </c>
      <c r="AD22" s="24">
        <f>5*节奏总纲!P19</f>
        <v>10.15716566510398</v>
      </c>
      <c r="AE22" s="24">
        <f>[6]国建支援!$F$5/[6]国建支援!$E$5*节奏总纲!P19</f>
        <v>812.57325320831842</v>
      </c>
      <c r="AF22" s="74">
        <f>[6]国家币!$H20/[6]国家币!$C$2</f>
        <v>17281.870780128666</v>
      </c>
      <c r="AG22" s="74">
        <f t="shared" si="14"/>
        <v>17281.870780128666</v>
      </c>
      <c r="AH22" s="57">
        <f>'[1]功能-行军令'!$AL$7/3*节奏总纲!P19</f>
        <v>16.251465064166368</v>
      </c>
      <c r="AI22" s="23">
        <f t="shared" ref="AI22:AJ22" si="99">AH22</f>
        <v>16.251465064166368</v>
      </c>
      <c r="AJ22" s="23">
        <f t="shared" si="99"/>
        <v>16.251465064166368</v>
      </c>
      <c r="AK22" s="57">
        <f>'[1]功能-行军令'!$AL$8/3*节奏总纲!P19</f>
        <v>5.4171550213887887</v>
      </c>
      <c r="AL22" s="23">
        <f t="shared" si="16"/>
        <v>5.4171550213887887</v>
      </c>
      <c r="AM22" s="23">
        <f t="shared" si="17"/>
        <v>5.4171550213887887</v>
      </c>
      <c r="AN22" s="23">
        <f>节奏总纲!P19*1</f>
        <v>2.031433133020796</v>
      </c>
      <c r="AO22" s="23">
        <f>18*节奏总纲!P19</f>
        <v>36.565796394374331</v>
      </c>
      <c r="AP22" s="92">
        <f>'[1]功能-采集'!BS20</f>
        <v>1839072.9306691384</v>
      </c>
      <c r="AQ22" s="23">
        <f t="shared" ref="AQ22:AS22" si="100">AP22</f>
        <v>1839072.9306691384</v>
      </c>
      <c r="AR22" s="23">
        <f t="shared" si="100"/>
        <v>1839072.9306691384</v>
      </c>
      <c r="AS22" s="23">
        <f t="shared" si="100"/>
        <v>1839072.9306691384</v>
      </c>
      <c r="AT22" s="92">
        <f>'[1]功能-采集'!BX20</f>
        <v>0</v>
      </c>
      <c r="AU22" s="70">
        <f>('[1]功能-城建'!$EQ19+[1]养成buff汇总!H21)/节奏总纲!P19/4/24</f>
        <v>3514.0692058297464</v>
      </c>
      <c r="AV22" s="23">
        <f t="shared" ref="AV22:AX22" si="101">AU22</f>
        <v>3514.0692058297464</v>
      </c>
      <c r="AW22" s="23">
        <f t="shared" si="101"/>
        <v>3514.0692058297464</v>
      </c>
      <c r="AX22" s="23">
        <f t="shared" si="101"/>
        <v>3514.0692058297464</v>
      </c>
      <c r="AY22" s="83">
        <f>('[1]功能-城建'!$FY19+[1]养成buff汇总!AD21)/节奏总纲!P19/24</f>
        <v>3156.9191382860681</v>
      </c>
      <c r="AZ22" s="70">
        <f>('[1]功能-城建'!HF19+[1]养成buff汇总!S21)/节奏总纲!P19/24</f>
        <v>0</v>
      </c>
      <c r="BA22" s="23">
        <f>'[1]功能-城建'!$CL21</f>
        <v>156.963301869649</v>
      </c>
      <c r="BB22" s="97">
        <f>求节点($CY$7:$CY$36,$CZ$7:$CZ$36,节奏总纲!BX19)</f>
        <v>182.60750599844334</v>
      </c>
      <c r="BC22" s="57">
        <f>[4]士兵治疗!$BD20/3600*[4]士兵治疗!$D$4</f>
        <v>357576.74359655223</v>
      </c>
      <c r="BD22" s="97">
        <f>求节点($DD$7:$DD$86,$DF$7:$DF$86,节奏总纲!BX19)</f>
        <v>58.148456245135463</v>
      </c>
      <c r="BE22" s="97">
        <f t="shared" si="20"/>
        <v>68.907158349961364</v>
      </c>
      <c r="BF22" s="97">
        <f t="shared" si="21"/>
        <v>23.815304648085615</v>
      </c>
      <c r="BG22" s="97">
        <f t="shared" si="22"/>
        <v>6.2099294322740795</v>
      </c>
      <c r="BH22" s="97">
        <f t="shared" si="23"/>
        <v>0</v>
      </c>
      <c r="BI22" s="97">
        <f t="shared" si="24"/>
        <v>6.2</v>
      </c>
      <c r="BJ22" s="97">
        <f t="shared" si="25"/>
        <v>6</v>
      </c>
      <c r="BK22" s="97">
        <f t="shared" si="26"/>
        <v>2.2000000000000002</v>
      </c>
      <c r="BL22" s="97">
        <f t="shared" si="27"/>
        <v>0</v>
      </c>
      <c r="BM22" s="70">
        <f>5*节奏总纲!P19</f>
        <v>10.15716566510398</v>
      </c>
      <c r="BN22" s="24">
        <f>15*节奏总纲!P19</f>
        <v>30.471496995311938</v>
      </c>
      <c r="BO22" s="24">
        <f t="shared" si="9"/>
        <v>32</v>
      </c>
      <c r="BP22" s="70">
        <f t="shared" si="28"/>
        <v>256</v>
      </c>
      <c r="BQ22" s="89">
        <f>节奏总纲!P19</f>
        <v>2.031433133020796</v>
      </c>
      <c r="BR22" s="70"/>
      <c r="BW22" s="93">
        <f>[7]节奏预期!$B20</f>
        <v>150</v>
      </c>
      <c r="BX22" s="93">
        <f>SUMPRODUCT([7]节奏预期!$N20:$R20,[7]节奏预期!$D20:$H20)</f>
        <v>5400</v>
      </c>
      <c r="CB22" s="24">
        <f>[8]基础状态预期!$C31</f>
        <v>80.272123558064706</v>
      </c>
      <c r="CC22" s="24">
        <f>SUMPRODUCT([8]基础状态预期!$M31:$P31,[8]基础状态预期!$E31:$H31)</f>
        <v>1403.0622642347214</v>
      </c>
      <c r="CD22" s="99">
        <f t="shared" si="39"/>
        <v>33</v>
      </c>
      <c r="CE22" s="99">
        <f t="shared" si="55"/>
        <v>49</v>
      </c>
      <c r="CF22" s="99">
        <f t="shared" si="76"/>
        <v>52</v>
      </c>
      <c r="CG22" s="24">
        <f>[8]投放验证!O25</f>
        <v>8</v>
      </c>
      <c r="CM22" s="93">
        <f>[9]基础状态预估!$D33</f>
        <v>149.05713970651243</v>
      </c>
      <c r="CN22" s="93">
        <f>SUM([9]门客获得情况预估!$AE20:$AI20)</f>
        <v>6251.570630471756</v>
      </c>
      <c r="CX22" s="81"/>
      <c r="CY22" s="93">
        <f>'[1]功能-士兵训练'!$B55</f>
        <v>40.5</v>
      </c>
      <c r="CZ22" s="93">
        <f>'[1]功能-士兵训练'!$K55</f>
        <v>544</v>
      </c>
      <c r="DD22" s="23">
        <v>16</v>
      </c>
      <c r="DE22" s="23">
        <v>1</v>
      </c>
      <c r="DF22" s="23">
        <f>'[1]功能-城建'!$S21*5*DE22</f>
        <v>70</v>
      </c>
      <c r="DJ22" s="23">
        <f>[2]武将数量星级阶位验证!$J22</f>
        <v>82.328492296001457</v>
      </c>
      <c r="DK22" s="23">
        <f>[2]武将数量星级阶位验证!BJ22</f>
        <v>3865.6356237786931</v>
      </c>
      <c r="DL22" s="23">
        <f>[2]武将数量星级阶位验证!BK22</f>
        <v>1136.3392546508285</v>
      </c>
      <c r="DM22" s="23">
        <f>[2]武将数量星级阶位验证!BL22</f>
        <v>185.41622209830979</v>
      </c>
      <c r="DN22" s="23">
        <f>[2]武将数量星级阶位验证!BM22</f>
        <v>41.471571873637913</v>
      </c>
    </row>
    <row r="23" spans="1:118" x14ac:dyDescent="0.15">
      <c r="A23" s="82"/>
      <c r="B23" s="14">
        <v>17</v>
      </c>
      <c r="C23" s="14">
        <f>SUM([2]武将数量星级阶位验证!$BF$3:$BI$3)*节奏总纲!P20+'[1]资源-钻石'!$L20/[2]武将数量星级阶位验证!$B$1*10</f>
        <v>131.8534260924074</v>
      </c>
      <c r="D23" s="70">
        <f>'[1]资源-钻石'!$L20*6%</f>
        <v>1509.2139572865801</v>
      </c>
      <c r="E23" s="95">
        <f>'[1]资源-银币'!$Z22</f>
        <v>881064.59042143088</v>
      </c>
      <c r="F23" s="48">
        <f>'[1]资源-木石铜粮'!$BF22/4</f>
        <v>1467813.0547013783</v>
      </c>
      <c r="G23" s="14">
        <f t="shared" si="10"/>
        <v>1467813.0547013783</v>
      </c>
      <c r="H23" s="14">
        <f t="shared" si="10"/>
        <v>1467813.0547013783</v>
      </c>
      <c r="I23" s="14">
        <f t="shared" si="10"/>
        <v>1467813.0547013783</v>
      </c>
      <c r="J23" s="14">
        <f>'[1]资源-铁'!$T22</f>
        <v>0</v>
      </c>
      <c r="K23" s="20">
        <f t="shared" si="0"/>
        <v>432</v>
      </c>
      <c r="L23" s="58">
        <f>求节点('[1]功能-竞技场'!$AA$9:$AA$309,'[1]功能-竞技场'!$AB$9:$AB$309,[1]节奏总纲!P20)</f>
        <v>2326.6932902025405</v>
      </c>
      <c r="M23" s="20">
        <f t="shared" si="11"/>
        <v>1886.5174466082251</v>
      </c>
      <c r="N23" s="70">
        <f>'[1]资源-银币'!$C22</f>
        <v>941899.09621276928</v>
      </c>
      <c r="O23" s="70">
        <f>'[1]资源-木石铜粮'!$C22*('[1]资源-木石铜粮'!$I22+'[1]资源-木石铜粮'!$J22+'[1]资源-木石铜粮'!$M22+'[1]资源-木石铜粮'!$N22)</f>
        <v>3778630.6837358903</v>
      </c>
      <c r="P23" s="20">
        <f t="shared" ref="P23:R23" si="102">O23</f>
        <v>3778630.6837358903</v>
      </c>
      <c r="Q23" s="20">
        <f t="shared" si="102"/>
        <v>3778630.6837358903</v>
      </c>
      <c r="R23" s="20">
        <f t="shared" si="102"/>
        <v>3778630.6837358903</v>
      </c>
      <c r="S23" s="70">
        <f>'[1]资源-铁'!C22*('[1]资源-铁'!$J22+'[1]资源-铁'!$M22+'[1]资源-铁'!$N22)</f>
        <v>0</v>
      </c>
      <c r="T23" s="24">
        <f t="shared" si="2"/>
        <v>153.91526452406418</v>
      </c>
      <c r="U23" s="23">
        <f t="shared" si="3"/>
        <v>0.33827900554599788</v>
      </c>
      <c r="V23" s="97">
        <f>求节点([3]基础状态预期!$C$11:$C$40,[3]基础状态预期!$I$11:$I$40,B23)*8</f>
        <v>35.737093728138021</v>
      </c>
      <c r="W23" s="72">
        <f>[4]兵营招募!$EZ$5*节奏总纲!P20*24</f>
        <v>188916.80517569513</v>
      </c>
      <c r="X23" s="23">
        <f t="shared" ref="X23:Z23" si="103">W23</f>
        <v>188916.80517569513</v>
      </c>
      <c r="Y23" s="23">
        <f t="shared" si="103"/>
        <v>188916.80517569513</v>
      </c>
      <c r="Z23" s="23">
        <f t="shared" si="103"/>
        <v>188916.80517569513</v>
      </c>
      <c r="AA23" s="23">
        <f>10*节奏总纲!P20</f>
        <v>22.490095854249418</v>
      </c>
      <c r="AB23" s="70">
        <f>求节点($CS$8:$CS$15,$CT$8:$CT$15,节奏总纲!P20)</f>
        <v>2.1593670544315535</v>
      </c>
      <c r="AC23" s="23">
        <f>'[5]资源-军团币'!$E21</f>
        <v>4856.335132162355</v>
      </c>
      <c r="AD23" s="24">
        <f>5*节奏总纲!P20</f>
        <v>11.245047927124709</v>
      </c>
      <c r="AE23" s="24">
        <f>[6]国建支援!$F$5/[6]国建支援!$E$5*节奏总纲!P20</f>
        <v>899.60383416997672</v>
      </c>
      <c r="AF23" s="74">
        <f>[6]国家币!$H21/[6]国家币!$C$2</f>
        <v>19090.608235469492</v>
      </c>
      <c r="AG23" s="74">
        <f t="shared" si="14"/>
        <v>19090.608235469492</v>
      </c>
      <c r="AH23" s="57">
        <f>'[1]功能-行军令'!$AL$7/3*节奏总纲!P20</f>
        <v>17.992076683399535</v>
      </c>
      <c r="AI23" s="23">
        <f t="shared" ref="AI23:AJ23" si="104">AH23</f>
        <v>17.992076683399535</v>
      </c>
      <c r="AJ23" s="23">
        <f t="shared" si="104"/>
        <v>17.992076683399535</v>
      </c>
      <c r="AK23" s="57">
        <f>'[1]功能-行军令'!$AL$8/3*节奏总纲!P20</f>
        <v>5.9973588944665117</v>
      </c>
      <c r="AL23" s="23">
        <f t="shared" si="16"/>
        <v>5.9973588944665117</v>
      </c>
      <c r="AM23" s="23">
        <f t="shared" si="17"/>
        <v>5.9973588944665117</v>
      </c>
      <c r="AN23" s="23">
        <f>节奏总纲!P20*1</f>
        <v>2.2490095854249419</v>
      </c>
      <c r="AO23" s="23">
        <f>18*节奏总纲!P20</f>
        <v>40.482172537648957</v>
      </c>
      <c r="AP23" s="92">
        <f>'[1]功能-采集'!BS21</f>
        <v>2138870.539485388</v>
      </c>
      <c r="AQ23" s="23">
        <f t="shared" ref="AQ23:AS23" si="105">AP23</f>
        <v>2138870.539485388</v>
      </c>
      <c r="AR23" s="23">
        <f t="shared" si="105"/>
        <v>2138870.539485388</v>
      </c>
      <c r="AS23" s="23">
        <f t="shared" si="105"/>
        <v>2138870.539485388</v>
      </c>
      <c r="AT23" s="92">
        <f>'[1]功能-采集'!BX21</f>
        <v>0</v>
      </c>
      <c r="AU23" s="70">
        <f>('[1]功能-城建'!$EQ20+[1]养成buff汇总!H22)/节奏总纲!P20/4/24</f>
        <v>3987.0330622396727</v>
      </c>
      <c r="AV23" s="23">
        <f t="shared" ref="AV23:AX23" si="106">AU23</f>
        <v>3987.0330622396727</v>
      </c>
      <c r="AW23" s="23">
        <f t="shared" si="106"/>
        <v>3987.0330622396727</v>
      </c>
      <c r="AX23" s="23">
        <f t="shared" si="106"/>
        <v>3987.0330622396727</v>
      </c>
      <c r="AY23" s="83">
        <f>('[1]功能-城建'!$FY20+[1]养成buff汇总!AD22)/节奏总纲!P20/24</f>
        <v>3425.5042948341566</v>
      </c>
      <c r="AZ23" s="70">
        <f>('[1]功能-城建'!HF20+[1]养成buff汇总!S22)/节奏总纲!P20/24</f>
        <v>0</v>
      </c>
      <c r="BA23" s="23">
        <f>'[1]功能-城建'!$CL22</f>
        <v>164.43369631462639</v>
      </c>
      <c r="BB23" s="97">
        <f>求节点($CY$7:$CY$36,$CZ$7:$CZ$36,节奏总纲!BX20)</f>
        <v>184.28673926292527</v>
      </c>
      <c r="BC23" s="57">
        <f>[4]士兵治疗!$BD21/3600*[4]士兵治疗!$D$4</f>
        <v>407736.74644820648</v>
      </c>
      <c r="BD23" s="97">
        <f>求节点($DD$7:$DD$86,$DF$7:$DF$86,节奏总纲!BX20)</f>
        <v>63.396060196641493</v>
      </c>
      <c r="BE23" s="97">
        <f t="shared" si="20"/>
        <v>73.716058313732759</v>
      </c>
      <c r="BF23" s="97">
        <f t="shared" si="21"/>
        <v>25.390808430879087</v>
      </c>
      <c r="BG23" s="97">
        <f t="shared" si="22"/>
        <v>6.6086648711847431</v>
      </c>
      <c r="BH23" s="97">
        <f t="shared" si="23"/>
        <v>0</v>
      </c>
      <c r="BI23" s="97">
        <f t="shared" si="24"/>
        <v>6.4</v>
      </c>
      <c r="BJ23" s="97">
        <f t="shared" si="25"/>
        <v>6.5</v>
      </c>
      <c r="BK23" s="97">
        <f t="shared" si="26"/>
        <v>2.4000000000000004</v>
      </c>
      <c r="BL23" s="97">
        <f t="shared" si="27"/>
        <v>0</v>
      </c>
      <c r="BM23" s="70">
        <f>5*节奏总纲!P20</f>
        <v>11.245047927124709</v>
      </c>
      <c r="BN23" s="24">
        <f>15*节奏总纲!P20</f>
        <v>33.735143781374127</v>
      </c>
      <c r="BO23" s="24">
        <f t="shared" si="9"/>
        <v>34</v>
      </c>
      <c r="BP23" s="70">
        <f t="shared" si="28"/>
        <v>272</v>
      </c>
      <c r="BQ23" s="89">
        <f>节奏总纲!P20</f>
        <v>2.2490095854249419</v>
      </c>
      <c r="BR23" s="70"/>
      <c r="BW23" s="93">
        <f>[7]节奏预期!$B21</f>
        <v>160</v>
      </c>
      <c r="BX23" s="93">
        <f>SUMPRODUCT([7]节奏预期!$N21:$R21,[7]节奏预期!$D21:$H21)</f>
        <v>5760</v>
      </c>
      <c r="CB23" s="24">
        <f>[8]基础状态预期!$C32</f>
        <v>82.328492296001457</v>
      </c>
      <c r="CC23" s="24">
        <f>SUMPRODUCT([8]基础状态预期!$M32:$P32,[8]基础状态预期!$E32:$H32)</f>
        <v>1444.8191313304569</v>
      </c>
      <c r="CD23" s="99">
        <f t="shared" si="39"/>
        <v>35</v>
      </c>
      <c r="CE23" s="99">
        <f t="shared" si="55"/>
        <v>52</v>
      </c>
      <c r="CF23" s="99">
        <f t="shared" si="76"/>
        <v>56</v>
      </c>
      <c r="CG23" s="99">
        <f>CG22+2</f>
        <v>10</v>
      </c>
      <c r="CM23" s="93">
        <f>[9]基础状态预估!$D34</f>
        <v>155.35264798579232</v>
      </c>
      <c r="CN23" s="93">
        <f>SUM([9]门客获得情况预估!$AE21:$AI21)</f>
        <v>9675.8742401215786</v>
      </c>
      <c r="CX23" s="81"/>
      <c r="CY23" s="93">
        <f>'[1]功能-士兵训练'!$B56</f>
        <v>42.5</v>
      </c>
      <c r="CZ23" s="93">
        <f>'[1]功能-士兵训练'!$K56</f>
        <v>584</v>
      </c>
      <c r="DD23" s="23">
        <v>17</v>
      </c>
      <c r="DE23" s="23">
        <v>1</v>
      </c>
      <c r="DF23" s="23">
        <f>'[1]功能-城建'!$S22*5*DE23</f>
        <v>80</v>
      </c>
      <c r="DJ23" s="23">
        <f>[2]武将数量星级阶位验证!$J23</f>
        <v>84.132234338875293</v>
      </c>
      <c r="DK23" s="23">
        <f>[2]武将数量星级阶位验证!BJ23</f>
        <v>4335.5540551354352</v>
      </c>
      <c r="DL23" s="23">
        <f>[2]武将数量星级阶位验证!BK23</f>
        <v>1270.889758086905</v>
      </c>
      <c r="DM23" s="23">
        <f>[2]武将数量星级阶位验证!BL23</f>
        <v>204.59879761372127</v>
      </c>
      <c r="DN23" s="23">
        <f>[2]武将数量星级阶位验证!BM23</f>
        <v>47.47288740024208</v>
      </c>
    </row>
    <row r="24" spans="1:118" x14ac:dyDescent="0.15">
      <c r="A24" s="82"/>
      <c r="B24" s="14">
        <v>18</v>
      </c>
      <c r="C24" s="14">
        <f>SUM([2]武将数量星级阶位验证!$BF$3:$BI$3)*节奏总纲!P21+'[1]资源-钻石'!$L21/[2]武将数量星级阶位验证!$B$1*10</f>
        <v>142.83207212141932</v>
      </c>
      <c r="D24" s="70">
        <f>'[1]资源-钻石'!$L21*6%</f>
        <v>1628.5386843361259</v>
      </c>
      <c r="E24" s="95">
        <f>'[1]资源-银币'!$Z23</f>
        <v>989385.39431627467</v>
      </c>
      <c r="F24" s="48">
        <f>'[1]资源-木石铜粮'!$BF23/4</f>
        <v>1782337.9467533061</v>
      </c>
      <c r="G24" s="14">
        <f t="shared" si="10"/>
        <v>1782337.9467533061</v>
      </c>
      <c r="H24" s="14">
        <f t="shared" si="10"/>
        <v>1782337.9467533061</v>
      </c>
      <c r="I24" s="14">
        <f t="shared" si="10"/>
        <v>1782337.9467533061</v>
      </c>
      <c r="J24" s="14">
        <f>'[1]资源-铁'!$T23</f>
        <v>0</v>
      </c>
      <c r="K24" s="20">
        <f t="shared" si="0"/>
        <v>468</v>
      </c>
      <c r="L24" s="58">
        <f>求节点('[1]功能-竞技场'!$AA$9:$AA$309,'[1]功能-竞技场'!$AB$9:$AB$309,[1]节奏总纲!P21)</f>
        <v>2163.4584227708524</v>
      </c>
      <c r="M24" s="20">
        <f t="shared" si="11"/>
        <v>2035.6733554201573</v>
      </c>
      <c r="N24" s="70">
        <f>'[1]资源-银币'!$C23</f>
        <v>1054244.0894041995</v>
      </c>
      <c r="O24" s="70">
        <f>'[1]资源-木石铜粮'!$C23*('[1]资源-木石铜粮'!$I23+'[1]资源-木石铜粮'!$J23+'[1]资源-木石铜粮'!$M23+'[1]资源-木石铜粮'!$N23)</f>
        <v>4497906.4890886899</v>
      </c>
      <c r="P24" s="20">
        <f t="shared" ref="P24:R24" si="107">O24</f>
        <v>4497906.4890886899</v>
      </c>
      <c r="Q24" s="20">
        <f t="shared" si="107"/>
        <v>4497906.4890886899</v>
      </c>
      <c r="R24" s="20">
        <f t="shared" si="107"/>
        <v>4497906.4890886899</v>
      </c>
      <c r="S24" s="70">
        <f>'[1]资源-铁'!C23*('[1]资源-铁'!$J23+'[1]资源-铁'!$M23+'[1]资源-铁'!$N23)</f>
        <v>0</v>
      </c>
      <c r="T24" s="24">
        <f t="shared" si="2"/>
        <v>164.70913822651897</v>
      </c>
      <c r="U24" s="23">
        <f t="shared" si="3"/>
        <v>0.3581777705781154</v>
      </c>
      <c r="V24" s="97">
        <f>求节点([3]基础状态预期!$C$11:$C$40,[3]基础状态预期!$I$11:$I$40,B24)*8</f>
        <v>40.263989400514248</v>
      </c>
      <c r="W24" s="72">
        <f>[4]兵营招募!$EZ$5*节奏总纲!P21*24</f>
        <v>208504.9892674977</v>
      </c>
      <c r="X24" s="23">
        <f t="shared" ref="X24:Z24" si="108">W24</f>
        <v>208504.9892674977</v>
      </c>
      <c r="Y24" s="23">
        <f t="shared" si="108"/>
        <v>208504.9892674977</v>
      </c>
      <c r="Z24" s="23">
        <f t="shared" si="108"/>
        <v>208504.9892674977</v>
      </c>
      <c r="AA24" s="23">
        <f>10*节奏总纲!P21</f>
        <v>24.822022531844965</v>
      </c>
      <c r="AB24" s="70">
        <f>求节点($CS$8:$CS$15,$CT$8:$CT$15,节奏总纲!P21)</f>
        <v>2.5203182379628664</v>
      </c>
      <c r="AC24" s="23">
        <f>'[5]资源-军团币'!$E22</f>
        <v>5368.3836401726585</v>
      </c>
      <c r="AD24" s="24">
        <f>5*节奏总纲!P21</f>
        <v>12.411011265922482</v>
      </c>
      <c r="AE24" s="24">
        <f>[6]国建支援!$F$5/[6]国建支援!$E$5*节奏总纲!P21</f>
        <v>992.8809012737986</v>
      </c>
      <c r="AF24" s="74">
        <f>[6]国家币!$H22/[6]国家币!$C$2</f>
        <v>21029.165040799209</v>
      </c>
      <c r="AG24" s="74">
        <f t="shared" si="14"/>
        <v>21029.165040799209</v>
      </c>
      <c r="AH24" s="57">
        <f>'[1]功能-行军令'!$AL$7/3*节奏总纲!P21</f>
        <v>19.857618025475972</v>
      </c>
      <c r="AI24" s="23">
        <f t="shared" ref="AI24:AJ24" si="109">AH24</f>
        <v>19.857618025475972</v>
      </c>
      <c r="AJ24" s="23">
        <f t="shared" si="109"/>
        <v>19.857618025475972</v>
      </c>
      <c r="AK24" s="57">
        <f>'[1]功能-行军令'!$AL$8/3*节奏总纲!P21</f>
        <v>6.6192060084919904</v>
      </c>
      <c r="AL24" s="23">
        <f t="shared" si="16"/>
        <v>6.6192060084919904</v>
      </c>
      <c r="AM24" s="23">
        <f t="shared" si="17"/>
        <v>6.6192060084919904</v>
      </c>
      <c r="AN24" s="23">
        <f>节奏总纲!P21*1</f>
        <v>2.4822022531844965</v>
      </c>
      <c r="AO24" s="23">
        <f>18*节奏总纲!P21</f>
        <v>44.679640557320937</v>
      </c>
      <c r="AP24" s="92">
        <f>'[1]功能-采集'!BS22</f>
        <v>2484416.2195717287</v>
      </c>
      <c r="AQ24" s="23">
        <f t="shared" ref="AQ24:AS24" si="110">AP24</f>
        <v>2484416.2195717287</v>
      </c>
      <c r="AR24" s="23">
        <f t="shared" si="110"/>
        <v>2484416.2195717287</v>
      </c>
      <c r="AS24" s="23">
        <f t="shared" si="110"/>
        <v>2484416.2195717287</v>
      </c>
      <c r="AT24" s="92">
        <f>'[1]功能-采集'!BX22</f>
        <v>0</v>
      </c>
      <c r="AU24" s="70">
        <f>('[1]功能-城建'!$EQ21+[1]养成buff汇总!H23)/节奏总纲!P21/4/24</f>
        <v>4481.1225671032817</v>
      </c>
      <c r="AV24" s="23">
        <f t="shared" ref="AV24:AX24" si="111">AU24</f>
        <v>4481.1225671032817</v>
      </c>
      <c r="AW24" s="23">
        <f t="shared" si="111"/>
        <v>4481.1225671032817</v>
      </c>
      <c r="AX24" s="23">
        <f t="shared" si="111"/>
        <v>4481.1225671032817</v>
      </c>
      <c r="AY24" s="83">
        <f>('[1]功能-城建'!$FY21+[1]养成buff汇总!AD23)/节奏总纲!P21/24</f>
        <v>3674.4134926694478</v>
      </c>
      <c r="AZ24" s="70">
        <f>('[1]功能-城建'!HF21+[1]养成buff汇总!S23)/节奏总纲!P21/24</f>
        <v>0</v>
      </c>
      <c r="BA24" s="23">
        <f>'[1]功能-城建'!$CL23</f>
        <v>172.9371636304337</v>
      </c>
      <c r="BB24" s="97">
        <f>求节点($CY$7:$CY$36,$CZ$7:$CZ$36,节奏总纲!BX21)</f>
        <v>185.98743272608675</v>
      </c>
      <c r="BC24" s="57">
        <f>[4]士兵治疗!$BD22/3600*[4]士兵治疗!$D$4</f>
        <v>458399.518970131</v>
      </c>
      <c r="BD24" s="97">
        <f>求节点($DD$7:$DD$86,$DF$7:$DF$86,节奏总纲!BX21)</f>
        <v>68.710727269021064</v>
      </c>
      <c r="BE24" s="97">
        <f t="shared" si="20"/>
        <v>78.52495827750414</v>
      </c>
      <c r="BF24" s="97">
        <f t="shared" si="21"/>
        <v>26.966312213672559</v>
      </c>
      <c r="BG24" s="97">
        <f t="shared" si="22"/>
        <v>7.0074003100954076</v>
      </c>
      <c r="BH24" s="97">
        <f t="shared" si="23"/>
        <v>0</v>
      </c>
      <c r="BI24" s="97">
        <f t="shared" si="24"/>
        <v>6.6</v>
      </c>
      <c r="BJ24" s="97">
        <f t="shared" si="25"/>
        <v>7</v>
      </c>
      <c r="BK24" s="97">
        <f t="shared" si="26"/>
        <v>2.6</v>
      </c>
      <c r="BL24" s="97">
        <f t="shared" si="27"/>
        <v>0</v>
      </c>
      <c r="BM24" s="70">
        <f>5*节奏总纲!P21</f>
        <v>12.411011265922482</v>
      </c>
      <c r="BN24" s="24">
        <f>15*节奏总纲!P21</f>
        <v>37.233033797767447</v>
      </c>
      <c r="BO24" s="24">
        <f t="shared" si="9"/>
        <v>36</v>
      </c>
      <c r="BP24" s="70">
        <f t="shared" si="28"/>
        <v>288</v>
      </c>
      <c r="BQ24" s="89">
        <f>节奏总纲!P21</f>
        <v>2.4822022531844965</v>
      </c>
      <c r="BR24" s="70"/>
      <c r="BX24" s="20"/>
      <c r="CB24" s="24">
        <f>[8]基础状态预期!$C33</f>
        <v>84.132234338875293</v>
      </c>
      <c r="CC24" s="24">
        <f>SUMPRODUCT([8]基础状态预期!$M33:$P33,[8]基础状态预期!$E33:$H33)</f>
        <v>1486.3518741372895</v>
      </c>
      <c r="CD24" s="99">
        <f t="shared" si="39"/>
        <v>37</v>
      </c>
      <c r="CE24" s="99">
        <f t="shared" si="55"/>
        <v>55</v>
      </c>
      <c r="CF24" s="99">
        <f t="shared" si="76"/>
        <v>60</v>
      </c>
      <c r="CG24" s="99">
        <f t="shared" ref="CG24:CG46" si="112">CG23+2</f>
        <v>12</v>
      </c>
      <c r="CM24" s="93"/>
      <c r="CN24" s="93"/>
      <c r="CX24" s="81"/>
      <c r="CY24" s="93">
        <f>'[1]功能-士兵训练'!$B57</f>
        <v>44.5</v>
      </c>
      <c r="CZ24" s="93">
        <f>'[1]功能-士兵训练'!$K57</f>
        <v>604</v>
      </c>
      <c r="DD24" s="23">
        <v>18</v>
      </c>
      <c r="DE24" s="23">
        <v>1</v>
      </c>
      <c r="DF24" s="23">
        <f>'[1]功能-城建'!$S23*5*DE24</f>
        <v>90</v>
      </c>
      <c r="DJ24" s="93">
        <f>[2]武将数量星级阶位验证!$J24</f>
        <v>86.465948248806328</v>
      </c>
      <c r="DK24" s="93">
        <f>[2]武将数量星级阶位验证!BJ24</f>
        <v>5010.3547209414819</v>
      </c>
      <c r="DL24" s="93">
        <f>[2]武将数量星级阶位验证!BK24</f>
        <v>1456.457685549633</v>
      </c>
      <c r="DM24" s="93">
        <f>[2]武将数量星级阶位验证!BL24</f>
        <v>230.93398673313047</v>
      </c>
      <c r="DN24" s="93">
        <f>[2]武将数量星级阶位验证!BM24</f>
        <v>55.166105560991674</v>
      </c>
    </row>
    <row r="25" spans="1:118" x14ac:dyDescent="0.15">
      <c r="A25" s="82"/>
      <c r="B25" s="14">
        <v>19</v>
      </c>
      <c r="C25" s="14">
        <f>SUM([2]武将数量星级阶位验证!$BF$3:$BI$3)*节奏总纲!P22+'[1]资源-钻石'!$L22/[2]武将数量星级阶位验证!$B$1*10</f>
        <v>154.59869358989371</v>
      </c>
      <c r="D25" s="70">
        <f>'[1]资源-钻石'!$L22*6%</f>
        <v>1756.4277602122156</v>
      </c>
      <c r="E25" s="95">
        <f>'[1]资源-银币'!$Z24</f>
        <v>1121632.6536971966</v>
      </c>
      <c r="F25" s="48">
        <f>'[1]资源-木石铜粮'!$BF24/4</f>
        <v>1984406.8408855589</v>
      </c>
      <c r="G25" s="14">
        <f t="shared" si="10"/>
        <v>1984406.8408855589</v>
      </c>
      <c r="H25" s="14">
        <f t="shared" si="10"/>
        <v>1984406.8408855589</v>
      </c>
      <c r="I25" s="14">
        <f t="shared" si="10"/>
        <v>1984406.8408855589</v>
      </c>
      <c r="J25" s="14">
        <f>'[1]资源-铁'!$T24</f>
        <v>0</v>
      </c>
      <c r="K25" s="20">
        <f t="shared" si="0"/>
        <v>504</v>
      </c>
      <c r="L25" s="58">
        <f>求节点('[1]功能-竞技场'!$AA$9:$AA$309,'[1]功能-竞技场'!$AB$9:$AB$309,[1]节奏总纲!P22)</f>
        <v>1988.5076236969394</v>
      </c>
      <c r="M25" s="20">
        <f t="shared" si="11"/>
        <v>2195.5347002652693</v>
      </c>
      <c r="N25" s="70">
        <f>'[1]资源-银币'!$C24</f>
        <v>1175770.9782716264</v>
      </c>
      <c r="O25" s="70">
        <f>'[1]资源-木石铜粮'!$C24*('[1]资源-木石铜粮'!$I24+'[1]资源-木石铜粮'!$J24+'[1]资源-木石铜粮'!$M24+'[1]资源-木石铜粮'!$N24)</f>
        <v>5442152.0189146819</v>
      </c>
      <c r="P25" s="20">
        <f t="shared" ref="P25:R25" si="113">O25</f>
        <v>5442152.0189146819</v>
      </c>
      <c r="Q25" s="20">
        <f t="shared" si="113"/>
        <v>5442152.0189146819</v>
      </c>
      <c r="R25" s="20">
        <f t="shared" si="113"/>
        <v>5442152.0189146819</v>
      </c>
      <c r="S25" s="70">
        <f>'[1]资源-铁'!C24*('[1]资源-铁'!$J24+'[1]资源-铁'!$M24+'[1]资源-铁'!$N24)</f>
        <v>0</v>
      </c>
      <c r="T25" s="24">
        <f t="shared" si="2"/>
        <v>175.50301192897379</v>
      </c>
      <c r="U25" s="23">
        <f t="shared" si="3"/>
        <v>0.40417177028576334</v>
      </c>
      <c r="V25" s="97">
        <f>求节点([3]基础状态预期!$C$11:$C$40,[3]基础状态预期!$I$11:$I$40,B25)*8</f>
        <v>44.790885072890482</v>
      </c>
      <c r="W25" s="72">
        <f>[4]兵营招募!$EZ$5*节奏总纲!P22*24</f>
        <v>229499.08515636731</v>
      </c>
      <c r="X25" s="23">
        <f t="shared" ref="X25:Z25" si="114">W25</f>
        <v>229499.08515636731</v>
      </c>
      <c r="Y25" s="23">
        <f t="shared" si="114"/>
        <v>229499.08515636731</v>
      </c>
      <c r="Z25" s="23">
        <f t="shared" si="114"/>
        <v>229499.08515636731</v>
      </c>
      <c r="AA25" s="23">
        <f>10*节奏总纲!P22</f>
        <v>27.321319661472295</v>
      </c>
      <c r="AB25" s="70">
        <f>求节点($CS$8:$CS$15,$CT$8:$CT$15,节奏总纲!P22)</f>
        <v>2.9071761377427947</v>
      </c>
      <c r="AC25" s="23">
        <f>'[5]资源-军团币'!$E23</f>
        <v>5901.2084002951706</v>
      </c>
      <c r="AD25" s="24">
        <f>5*节奏总纲!P22</f>
        <v>13.660659830736147</v>
      </c>
      <c r="AE25" s="24">
        <f>[6]国建支援!$F$5/[6]国建支援!$E$5*节奏总纲!P22</f>
        <v>1092.8527864588918</v>
      </c>
      <c r="AF25" s="74">
        <f>[6]国家币!$H23/[6]国家币!$C$2</f>
        <v>23106.858780370741</v>
      </c>
      <c r="AG25" s="74">
        <f t="shared" si="14"/>
        <v>23106.858780370741</v>
      </c>
      <c r="AH25" s="57">
        <f>'[1]功能-行军令'!$AL$7/3*节奏总纲!P22</f>
        <v>21.857055729177837</v>
      </c>
      <c r="AI25" s="23">
        <f t="shared" ref="AI25:AJ25" si="115">AH25</f>
        <v>21.857055729177837</v>
      </c>
      <c r="AJ25" s="23">
        <f t="shared" si="115"/>
        <v>21.857055729177837</v>
      </c>
      <c r="AK25" s="57">
        <f>'[1]功能-行军令'!$AL$8/3*节奏总纲!P22</f>
        <v>7.2856852430592784</v>
      </c>
      <c r="AL25" s="23">
        <f t="shared" si="16"/>
        <v>7.2856852430592784</v>
      </c>
      <c r="AM25" s="23">
        <f t="shared" si="17"/>
        <v>7.2856852430592784</v>
      </c>
      <c r="AN25" s="23">
        <f>节奏总纲!P22*1</f>
        <v>2.7321319661472296</v>
      </c>
      <c r="AO25" s="23">
        <f>18*节奏总纲!P22</f>
        <v>49.178375390650132</v>
      </c>
      <c r="AP25" s="92">
        <f>'[1]功能-采集'!BS23</f>
        <v>2957545.2243474568</v>
      </c>
      <c r="AQ25" s="23">
        <f t="shared" ref="AQ25:AS25" si="116">AP25</f>
        <v>2957545.2243474568</v>
      </c>
      <c r="AR25" s="23">
        <f t="shared" si="116"/>
        <v>2957545.2243474568</v>
      </c>
      <c r="AS25" s="23">
        <f t="shared" si="116"/>
        <v>2957545.2243474568</v>
      </c>
      <c r="AT25" s="92">
        <f>'[1]功能-采集'!BX23</f>
        <v>0</v>
      </c>
      <c r="AU25" s="70">
        <f>('[1]功能-城建'!$EQ22+[1]养成buff汇总!H24)/节奏总纲!P22/4/24</f>
        <v>5128.2218420545987</v>
      </c>
      <c r="AV25" s="23">
        <f t="shared" ref="AV25:AX25" si="117">AU25</f>
        <v>5128.2218420545987</v>
      </c>
      <c r="AW25" s="23">
        <f t="shared" si="117"/>
        <v>5128.2218420545987</v>
      </c>
      <c r="AX25" s="23">
        <f t="shared" si="117"/>
        <v>5128.2218420545987</v>
      </c>
      <c r="AY25" s="83">
        <f>('[1]功能-城建'!$FY22+[1]养成buff汇总!AD24)/节奏总纲!P22/24</f>
        <v>3925.8617849998027</v>
      </c>
      <c r="AZ25" s="70">
        <f>('[1]功能-城建'!HF22+[1]养成buff汇总!S24)/节奏总纲!P22/24</f>
        <v>0</v>
      </c>
      <c r="BA25" s="23">
        <f>'[1]功能-城建'!$CL24</f>
        <v>178.72441911687642</v>
      </c>
      <c r="BB25" s="97">
        <f>求节点($CY$7:$CY$36,$CZ$7:$CZ$36,节奏总纲!BX22)</f>
        <v>187.59181411740047</v>
      </c>
      <c r="BC25" s="57">
        <f>[4]士兵治疗!$BD23/3600*[4]士兵治疗!$D$4</f>
        <v>513237.75238184357</v>
      </c>
      <c r="BD25" s="97">
        <f>求节点($DD$7:$DD$86,$DF$7:$DF$86,节奏总纲!BX22)</f>
        <v>73.724419116876447</v>
      </c>
      <c r="BE25" s="97">
        <f t="shared" si="20"/>
        <v>83.333858241275522</v>
      </c>
      <c r="BF25" s="97">
        <f t="shared" si="21"/>
        <v>28.541815996466031</v>
      </c>
      <c r="BG25" s="97">
        <f t="shared" si="22"/>
        <v>7.4061357490060704</v>
      </c>
      <c r="BH25" s="97">
        <f t="shared" si="23"/>
        <v>0</v>
      </c>
      <c r="BI25" s="97">
        <f t="shared" si="24"/>
        <v>6.8</v>
      </c>
      <c r="BJ25" s="97">
        <f t="shared" si="25"/>
        <v>7.5</v>
      </c>
      <c r="BK25" s="97">
        <f t="shared" si="26"/>
        <v>2.8</v>
      </c>
      <c r="BL25" s="97">
        <f t="shared" si="27"/>
        <v>0</v>
      </c>
      <c r="BM25" s="70">
        <f>5*节奏总纲!P22</f>
        <v>13.660659830736147</v>
      </c>
      <c r="BN25" s="24">
        <f>15*节奏总纲!P22</f>
        <v>40.981979492208445</v>
      </c>
      <c r="BO25" s="24">
        <f t="shared" si="9"/>
        <v>38</v>
      </c>
      <c r="BP25" s="70">
        <f t="shared" si="28"/>
        <v>304</v>
      </c>
      <c r="BQ25" s="89">
        <f>节奏总纲!P22</f>
        <v>2.7321319661472296</v>
      </c>
      <c r="BR25" s="70"/>
      <c r="BX25" s="20"/>
      <c r="CB25" s="93">
        <f>[8]基础状态预期!$C34</f>
        <v>86.465948248806328</v>
      </c>
      <c r="CC25" s="93">
        <f>SUMPRODUCT([8]基础状态预期!$M34:$P34,[8]基础状态预期!$E34:$H34)</f>
        <v>1541.1836581403513</v>
      </c>
      <c r="CD25" s="99">
        <f t="shared" si="39"/>
        <v>39</v>
      </c>
      <c r="CE25" s="99">
        <f t="shared" si="55"/>
        <v>58</v>
      </c>
      <c r="CF25" s="99">
        <f t="shared" si="76"/>
        <v>64</v>
      </c>
      <c r="CG25" s="99">
        <f t="shared" si="112"/>
        <v>14</v>
      </c>
      <c r="CM25" s="93"/>
      <c r="CN25" s="93"/>
      <c r="CX25" s="81"/>
      <c r="CY25" s="93">
        <f>'[1]功能-士兵训练'!$B58</f>
        <v>46.5</v>
      </c>
      <c r="CZ25" s="93">
        <f>'[1]功能-士兵训练'!$K58</f>
        <v>684</v>
      </c>
      <c r="DD25" s="23">
        <v>19</v>
      </c>
      <c r="DE25" s="23">
        <v>1</v>
      </c>
      <c r="DF25" s="23">
        <f>'[1]功能-城建'!$S24*5*DE25</f>
        <v>95</v>
      </c>
      <c r="DJ25" s="93">
        <f>[2]武将数量星级阶位验证!$J25</f>
        <v>90.244911202258237</v>
      </c>
      <c r="DK25" s="93">
        <f>[2]武将数量星级阶位验证!BJ25</f>
        <v>6265.8644935774537</v>
      </c>
      <c r="DL25" s="93">
        <f>[2]武将数量星级阶位验证!BK25</f>
        <v>1776.733238325834</v>
      </c>
      <c r="DM25" s="93">
        <f>[2]武将数量星级阶位验证!BL25</f>
        <v>275.97531964956062</v>
      </c>
      <c r="DN25" s="93">
        <f>[2]武将数量星级阶位验证!BM25</f>
        <v>66.458287559475863</v>
      </c>
    </row>
    <row r="26" spans="1:118" x14ac:dyDescent="0.15">
      <c r="A26" s="82"/>
      <c r="B26" s="14">
        <v>20</v>
      </c>
      <c r="C26" s="14">
        <f>SUM([2]武将数量星级阶位验证!$BF$3:$BI$3)*节奏总纲!P23+'[1]资源-钻石'!$L23/[2]武将数量星级阶位验证!$B$1*10</f>
        <v>167.20984622351443</v>
      </c>
      <c r="D26" s="70">
        <f>'[1]资源-钻石'!$L23*6%</f>
        <v>1893.4958778844989</v>
      </c>
      <c r="E26" s="95">
        <f>'[1]资源-银币'!$Z25</f>
        <v>1265613.2676407811</v>
      </c>
      <c r="F26" s="48">
        <f>'[1]资源-木石铜粮'!$BF25/4</f>
        <v>2209119.6235660654</v>
      </c>
      <c r="G26" s="14">
        <f t="shared" si="10"/>
        <v>2209119.6235660654</v>
      </c>
      <c r="H26" s="14">
        <f t="shared" si="10"/>
        <v>2209119.6235660654</v>
      </c>
      <c r="I26" s="14">
        <f t="shared" si="10"/>
        <v>2209119.6235660654</v>
      </c>
      <c r="J26" s="14">
        <f>'[1]资源-铁'!$T25</f>
        <v>0</v>
      </c>
      <c r="K26" s="20">
        <f t="shared" si="0"/>
        <v>540</v>
      </c>
      <c r="L26" s="58">
        <f>求节点('[1]功能-竞技场'!$AA$9:$AA$309,'[1]功能-竞技场'!$AB$9:$AB$309,[1]节奏总纲!P23)</f>
        <v>1801</v>
      </c>
      <c r="M26" s="20">
        <f t="shared" si="11"/>
        <v>2366.8698473556233</v>
      </c>
      <c r="N26" s="70">
        <f>'[1]资源-银币'!$C25</f>
        <v>1305306.5084078177</v>
      </c>
      <c r="O26" s="70">
        <f>'[1]资源-木石铜粮'!$C25*('[1]资源-木石铜粮'!$I25+'[1]资源-木石铜粮'!$J25+'[1]资源-木石铜粮'!$M25+'[1]资源-木石铜粮'!$N25)</f>
        <v>6524442.6771503193</v>
      </c>
      <c r="P26" s="20">
        <f t="shared" ref="P26:R26" si="118">O26</f>
        <v>6524442.6771503193</v>
      </c>
      <c r="Q26" s="20">
        <f t="shared" si="118"/>
        <v>6524442.6771503193</v>
      </c>
      <c r="R26" s="20">
        <f t="shared" si="118"/>
        <v>6524442.6771503193</v>
      </c>
      <c r="S26" s="70">
        <f>'[1]资源-铁'!C25*('[1]资源-铁'!$J25+'[1]资源-铁'!$M25+'[1]资源-铁'!$N25)</f>
        <v>0</v>
      </c>
      <c r="T26" s="24">
        <f t="shared" si="2"/>
        <v>186.29688563142861</v>
      </c>
      <c r="U26" s="23">
        <f t="shared" si="3"/>
        <v>0.45780022588916003</v>
      </c>
      <c r="V26" s="97">
        <f>求节点([3]基础状态预期!$C$11:$C$40,[3]基础状态预期!$I$11:$I$40,B26)*8</f>
        <v>47.68139601203638</v>
      </c>
      <c r="W26" s="72">
        <f>[4]兵营招募!$EZ$5*节奏总纲!P23*24</f>
        <v>252000</v>
      </c>
      <c r="X26" s="23">
        <f t="shared" ref="X26:Z26" si="119">W26</f>
        <v>252000</v>
      </c>
      <c r="Y26" s="23">
        <f t="shared" si="119"/>
        <v>252000</v>
      </c>
      <c r="Z26" s="23">
        <f t="shared" si="119"/>
        <v>252000</v>
      </c>
      <c r="AA26" s="23">
        <f>10*节奏总纲!P23</f>
        <v>30</v>
      </c>
      <c r="AB26" s="70">
        <f>求节点($CS$8:$CS$15,$CT$8:$CT$15,节奏总纲!P23)</f>
        <v>3.321800168499446</v>
      </c>
      <c r="AC26" s="23">
        <f>'[5]资源-军团币'!$E24</f>
        <v>6456.3005960825194</v>
      </c>
      <c r="AD26" s="24">
        <f>5*节奏总纲!P23</f>
        <v>15</v>
      </c>
      <c r="AE26" s="24">
        <f>[6]国建支援!$F$5/[6]国建支援!$E$5*节奏总纲!P23</f>
        <v>1200</v>
      </c>
      <c r="AF26" s="74">
        <f>[6]国家币!$H24/[6]国家币!$C$2</f>
        <v>25347.069195413933</v>
      </c>
      <c r="AG26" s="74">
        <f t="shared" si="14"/>
        <v>25347.069195413933</v>
      </c>
      <c r="AH26" s="57">
        <f>'[1]功能-行军令'!$AL$7/3*节奏总纲!P23</f>
        <v>24</v>
      </c>
      <c r="AI26" s="23">
        <f t="shared" ref="AI26:AJ26" si="120">AH26</f>
        <v>24</v>
      </c>
      <c r="AJ26" s="23">
        <f t="shared" si="120"/>
        <v>24</v>
      </c>
      <c r="AK26" s="57">
        <f>'[1]功能-行军令'!$AL$8/3*节奏总纲!P23</f>
        <v>8</v>
      </c>
      <c r="AL26" s="23">
        <f t="shared" si="16"/>
        <v>8</v>
      </c>
      <c r="AM26" s="23">
        <f t="shared" si="17"/>
        <v>8</v>
      </c>
      <c r="AN26" s="23">
        <f>节奏总纲!P23*1</f>
        <v>3</v>
      </c>
      <c r="AO26" s="23">
        <f>18*节奏总纲!P23</f>
        <v>54</v>
      </c>
      <c r="AP26" s="92">
        <f>'[1]功能-采集'!BS24</f>
        <v>3500130.4693367411</v>
      </c>
      <c r="AQ26" s="23">
        <f t="shared" ref="AQ26:AS26" si="121">AP26</f>
        <v>3500130.4693367411</v>
      </c>
      <c r="AR26" s="23">
        <f t="shared" si="121"/>
        <v>3500130.4693367411</v>
      </c>
      <c r="AS26" s="23">
        <f t="shared" si="121"/>
        <v>3500130.4693367411</v>
      </c>
      <c r="AT26" s="92">
        <f>'[1]功能-采集'!BX24</f>
        <v>0</v>
      </c>
      <c r="AU26" s="70">
        <f>('[1]功能-城建'!$EQ23+[1]养成buff汇总!H25)/节奏总纲!P23/4/24</f>
        <v>5765.7054014507876</v>
      </c>
      <c r="AV26" s="23">
        <f t="shared" ref="AV26:AX26" si="122">AU26</f>
        <v>5765.7054014507876</v>
      </c>
      <c r="AW26" s="23">
        <f t="shared" si="122"/>
        <v>5765.7054014507876</v>
      </c>
      <c r="AX26" s="23">
        <f t="shared" si="122"/>
        <v>5765.7054014507876</v>
      </c>
      <c r="AY26" s="83">
        <f>('[1]功能-城建'!$FY23+[1]养成buff汇总!AD25)/节奏总纲!P23/24</f>
        <v>4157.9371327877034</v>
      </c>
      <c r="AZ26" s="70">
        <f>('[1]功能-城建'!HF23+[1]养成buff汇总!S25)/节奏总纲!P23/24</f>
        <v>0</v>
      </c>
      <c r="BA26" s="23">
        <f>'[1]功能-城建'!$CL25</f>
        <v>183.88397947066122</v>
      </c>
      <c r="BB26" s="97">
        <f>求节点($CY$7:$CY$36,$CZ$7:$CZ$36,节奏总纲!BX23)</f>
        <v>191.88397947066122</v>
      </c>
      <c r="BC26" s="57">
        <f>[4]士兵治疗!$BD24/3600*[4]士兵治疗!$D$4</f>
        <v>572657.03112399997</v>
      </c>
      <c r="BD26" s="97">
        <f>求节点($DD$7:$DD$86,$DF$7:$DF$86,节奏总纲!BX23)</f>
        <v>78.883979470661217</v>
      </c>
      <c r="BE26" s="97">
        <f t="shared" si="20"/>
        <v>88.142758205046903</v>
      </c>
      <c r="BF26" s="97">
        <f t="shared" si="21"/>
        <v>30.117319779259503</v>
      </c>
      <c r="BG26" s="97">
        <f t="shared" si="22"/>
        <v>7.804871187916735</v>
      </c>
      <c r="BH26" s="97">
        <f t="shared" si="23"/>
        <v>0</v>
      </c>
      <c r="BI26" s="97">
        <f t="shared" si="24"/>
        <v>7</v>
      </c>
      <c r="BJ26" s="97">
        <f t="shared" si="25"/>
        <v>8</v>
      </c>
      <c r="BK26" s="97">
        <f t="shared" si="26"/>
        <v>3</v>
      </c>
      <c r="BL26" s="97">
        <f t="shared" si="27"/>
        <v>0</v>
      </c>
      <c r="BM26" s="70">
        <f>5*节奏总纲!P23</f>
        <v>15</v>
      </c>
      <c r="BN26" s="24">
        <f>15*节奏总纲!P23</f>
        <v>45</v>
      </c>
      <c r="BO26" s="24">
        <f t="shared" si="9"/>
        <v>40</v>
      </c>
      <c r="BP26" s="70">
        <f t="shared" si="28"/>
        <v>320</v>
      </c>
      <c r="BQ26" s="89">
        <f>节奏总纲!P23</f>
        <v>3</v>
      </c>
      <c r="BR26" s="70"/>
      <c r="CB26" s="93">
        <f>[8]基础状态预期!$C35</f>
        <v>90.244911202258237</v>
      </c>
      <c r="CC26" s="93">
        <f>SUMPRODUCT([8]基础状态预期!$M35:$P35,[8]基础状态预期!$E35:$H35)</f>
        <v>1592.6813827239459</v>
      </c>
      <c r="CD26" s="99">
        <f t="shared" si="39"/>
        <v>41</v>
      </c>
      <c r="CE26" s="99">
        <f t="shared" si="55"/>
        <v>61</v>
      </c>
      <c r="CF26" s="99">
        <f t="shared" si="76"/>
        <v>68</v>
      </c>
      <c r="CG26" s="99">
        <f t="shared" si="112"/>
        <v>16</v>
      </c>
      <c r="CX26" s="81"/>
      <c r="CY26" s="93">
        <f>'[1]功能-士兵训练'!$B59</f>
        <v>49</v>
      </c>
      <c r="CZ26" s="93">
        <f>'[1]功能-士兵训练'!$K59</f>
        <v>692</v>
      </c>
      <c r="DD26" s="23">
        <v>20</v>
      </c>
      <c r="DE26" s="23">
        <v>1</v>
      </c>
      <c r="DF26" s="23">
        <f>'[1]功能-城建'!$S25*5*DE26</f>
        <v>100</v>
      </c>
      <c r="DJ26" s="93">
        <f>[2]武将数量星级阶位验证!$J26</f>
        <v>93.235489905456092</v>
      </c>
      <c r="DK26" s="93">
        <f>[2]武将数量星级阶位验证!BJ26</f>
        <v>7454.5128750747917</v>
      </c>
      <c r="DL26" s="93">
        <f>[2]武将数量星级阶位验证!BK26</f>
        <v>2060.867498594665</v>
      </c>
      <c r="DM26" s="93">
        <f>[2]武将数量星级阶位验证!BL26</f>
        <v>315.59545868988528</v>
      </c>
      <c r="DN26" s="93">
        <f>[2]武将数量星级阶位验证!BM26</f>
        <v>74.841095511116777</v>
      </c>
    </row>
    <row r="27" spans="1:118" x14ac:dyDescent="0.15">
      <c r="A27" s="82"/>
      <c r="B27" s="14">
        <v>21</v>
      </c>
      <c r="C27" s="14">
        <f>SUM([2]武将数量星级阶位验证!$BF$3:$BI$3)*节奏总纲!P24+'[1]资源-钻石'!$L24/[2]武将数量星级阶位验证!$B$1*10</f>
        <v>180.7261449482238</v>
      </c>
      <c r="D27" s="70">
        <f>'[1]资源-钻石'!$L24*6%</f>
        <v>2040.4018489654545</v>
      </c>
      <c r="E27" s="95">
        <f>'[1]资源-银币'!$Z26</f>
        <v>1506017.5465697097</v>
      </c>
      <c r="F27" s="48">
        <f>'[1]资源-木石铜粮'!$BF26/4</f>
        <v>2540610.8560984549</v>
      </c>
      <c r="G27" s="14">
        <f t="shared" si="10"/>
        <v>2540610.8560984549</v>
      </c>
      <c r="H27" s="14">
        <f t="shared" si="10"/>
        <v>2540610.8560984549</v>
      </c>
      <c r="I27" s="14">
        <f t="shared" si="10"/>
        <v>2540610.8560984549</v>
      </c>
      <c r="J27" s="14">
        <f>'[1]资源-铁'!$T26</f>
        <v>0</v>
      </c>
      <c r="K27" s="20">
        <f t="shared" si="0"/>
        <v>594</v>
      </c>
      <c r="L27" s="58">
        <f>求节点('[1]功能-竞技场'!$AA$9:$AA$309,'[1]功能-竞技场'!$AB$9:$AB$309,[1]节奏总纲!P24)</f>
        <v>1628.7436899128966</v>
      </c>
      <c r="M27" s="20">
        <f t="shared" si="11"/>
        <v>2550.5023112068179</v>
      </c>
      <c r="N27" s="70">
        <f>'[1]资源-银币'!$C26</f>
        <v>1466868.0192811571</v>
      </c>
      <c r="O27" s="70">
        <f>'[1]资源-木石铜粮'!$C26*('[1]资源-木石铜粮'!$I26+'[1]资源-木石铜粮'!$J26+'[1]资源-木石铜粮'!$M26+'[1]资源-木石铜粮'!$N26)</f>
        <v>7767302.4690688075</v>
      </c>
      <c r="P27" s="20">
        <f t="shared" ref="P27:R27" si="123">O27</f>
        <v>7767302.4690688075</v>
      </c>
      <c r="Q27" s="20">
        <f t="shared" si="123"/>
        <v>7767302.4690688075</v>
      </c>
      <c r="R27" s="20">
        <f t="shared" si="123"/>
        <v>7767302.4690688075</v>
      </c>
      <c r="S27" s="70">
        <f>'[1]资源-铁'!C26*('[1]资源-铁'!$J26+'[1]资源-铁'!$M26+'[1]资源-铁'!$N26)</f>
        <v>0</v>
      </c>
      <c r="T27" s="24">
        <f t="shared" si="2"/>
        <v>200.11946015813137</v>
      </c>
      <c r="U27" s="23">
        <f t="shared" si="3"/>
        <v>0.51142868149255671</v>
      </c>
      <c r="V27" s="97">
        <f>求节点([3]基础状态预期!$C$11:$C$40,[3]基础状态预期!$I$11:$I$40,B27)*8</f>
        <v>50.126167040543478</v>
      </c>
      <c r="W27" s="72">
        <f>[4]兵营招募!$EZ$5*节奏总纲!P24*24</f>
        <v>276115.8834121945</v>
      </c>
      <c r="X27" s="23">
        <f t="shared" ref="X27:Z27" si="124">W27</f>
        <v>276115.8834121945</v>
      </c>
      <c r="Y27" s="23">
        <f t="shared" si="124"/>
        <v>276115.8834121945</v>
      </c>
      <c r="Z27" s="23">
        <f t="shared" si="124"/>
        <v>276115.8834121945</v>
      </c>
      <c r="AA27" s="23">
        <f>10*节奏总纲!P24</f>
        <v>32.870938501451725</v>
      </c>
      <c r="AB27" s="70">
        <f>求节点($CS$8:$CS$15,$CT$8:$CT$15,节奏总纲!P24)</f>
        <v>3.8539800689375823</v>
      </c>
      <c r="AC27" s="23">
        <f>'[5]资源-军团币'!$E25</f>
        <v>7092.066287300634</v>
      </c>
      <c r="AD27" s="24">
        <f>5*节奏总纲!P24</f>
        <v>16.435469250725863</v>
      </c>
      <c r="AE27" s="24">
        <f>[6]国建支援!$F$5/[6]国建支援!$E$5*节奏总纲!P24</f>
        <v>1314.837540058069</v>
      </c>
      <c r="AF27" s="74">
        <f>[6]国家币!$H25/[6]国家币!$C$2</f>
        <v>29202.56883849611</v>
      </c>
      <c r="AG27" s="74">
        <f t="shared" si="14"/>
        <v>29202.56883849611</v>
      </c>
      <c r="AH27" s="57">
        <f>'[1]功能-行军令'!$AL$7/3*节奏总纲!P24</f>
        <v>26.29675080116138</v>
      </c>
      <c r="AI27" s="23">
        <f t="shared" ref="AI27:AJ27" si="125">AH27</f>
        <v>26.29675080116138</v>
      </c>
      <c r="AJ27" s="23">
        <f t="shared" si="125"/>
        <v>26.29675080116138</v>
      </c>
      <c r="AK27" s="57">
        <f>'[1]功能-行军令'!$AL$8/3*节奏总纲!P24</f>
        <v>8.7655836003871261</v>
      </c>
      <c r="AL27" s="23">
        <f t="shared" si="16"/>
        <v>8.7655836003871261</v>
      </c>
      <c r="AM27" s="23">
        <f t="shared" si="17"/>
        <v>8.7655836003871261</v>
      </c>
      <c r="AN27" s="23">
        <f>节奏总纲!P24*1</f>
        <v>3.2870938501451725</v>
      </c>
      <c r="AO27" s="23">
        <f>18*节奏总纲!P24</f>
        <v>59.167689302613105</v>
      </c>
      <c r="AP27" s="92">
        <f>'[1]功能-采集'!BS25</f>
        <v>4115296.3650489571</v>
      </c>
      <c r="AQ27" s="23">
        <f t="shared" ref="AQ27:AS27" si="126">AP27</f>
        <v>4115296.3650489571</v>
      </c>
      <c r="AR27" s="23">
        <f t="shared" si="126"/>
        <v>4115296.3650489571</v>
      </c>
      <c r="AS27" s="23">
        <f t="shared" si="126"/>
        <v>4115296.3650489571</v>
      </c>
      <c r="AT27" s="92">
        <f>'[1]功能-采集'!BX25</f>
        <v>0</v>
      </c>
      <c r="AU27" s="70">
        <f>('[1]功能-城建'!$EQ24+[1]养成buff汇总!H26)/节奏总纲!P24/4/24</f>
        <v>6413.5630572442969</v>
      </c>
      <c r="AV27" s="23">
        <f t="shared" ref="AV27:AW27" si="127">AU27</f>
        <v>6413.5630572442969</v>
      </c>
      <c r="AW27" s="23">
        <f t="shared" si="127"/>
        <v>6413.5630572442969</v>
      </c>
      <c r="AX27" s="23">
        <f>AW27</f>
        <v>6413.5630572442969</v>
      </c>
      <c r="AY27" s="83">
        <f>('[1]功能-城建'!$FY24+[1]养成buff汇总!AD26)/节奏总纲!P24/24</f>
        <v>4403.9242280575609</v>
      </c>
      <c r="AZ27" s="70">
        <f>('[1]功能-城建'!HF24+[1]养成buff汇总!S26)/节奏总纲!P24/24</f>
        <v>0</v>
      </c>
      <c r="BA27" s="23">
        <f>'[1]功能-城建'!$CL26</f>
        <v>189.8553330225869</v>
      </c>
      <c r="BB27" s="97">
        <f>求节点($CY$7:$CY$36,$CZ$7:$CZ$36,节奏总纲!BX24)</f>
        <v>196.73487155583607</v>
      </c>
      <c r="BC27" s="57">
        <f>[4]士兵治疗!$BD25/3600*[4]士兵治疗!$D$4</f>
        <v>642482.64401259832</v>
      </c>
      <c r="BD27" s="97">
        <f>求节点($DD$7:$DD$86,$DF$7:$DF$86,节奏总纲!BX24)</f>
        <v>83.734871555836065</v>
      </c>
      <c r="BE27" s="97">
        <f t="shared" si="20"/>
        <v>96.604885426047318</v>
      </c>
      <c r="BF27" s="97">
        <f t="shared" si="21"/>
        <v>32.852918019970183</v>
      </c>
      <c r="BG27" s="97">
        <f t="shared" si="22"/>
        <v>8.4917891560252059</v>
      </c>
      <c r="BH27" s="97">
        <f t="shared" si="23"/>
        <v>0</v>
      </c>
      <c r="BI27" s="97">
        <f t="shared" si="24"/>
        <v>7.2477942898521164</v>
      </c>
      <c r="BJ27" s="97">
        <f t="shared" si="25"/>
        <v>8.7433828695563509</v>
      </c>
      <c r="BK27" s="97">
        <f t="shared" si="26"/>
        <v>3.2477942898521168</v>
      </c>
      <c r="BL27" s="97">
        <f t="shared" si="27"/>
        <v>0</v>
      </c>
      <c r="BM27" s="70">
        <f>5*节奏总纲!P24</f>
        <v>16.435469250725863</v>
      </c>
      <c r="BN27" s="24">
        <f>15*节奏总纲!P24</f>
        <v>49.306407752177591</v>
      </c>
      <c r="BO27" s="24">
        <f t="shared" si="9"/>
        <v>42</v>
      </c>
      <c r="BP27" s="70">
        <f t="shared" si="28"/>
        <v>336</v>
      </c>
      <c r="BQ27" s="89">
        <f>节奏总纲!P24</f>
        <v>3.2870938501451725</v>
      </c>
      <c r="BR27" s="70"/>
      <c r="CB27" s="93">
        <f>[8]基础状态预期!$C36</f>
        <v>93.235489905456092</v>
      </c>
      <c r="CC27" s="93">
        <f>SUMPRODUCT([8]基础状态预期!$M36:$P36,[8]基础状态预期!$E36:$H36)</f>
        <v>1627.4672705529251</v>
      </c>
      <c r="CD27" s="99">
        <f t="shared" si="39"/>
        <v>43</v>
      </c>
      <c r="CE27" s="99">
        <f t="shared" si="55"/>
        <v>64</v>
      </c>
      <c r="CF27" s="99">
        <f t="shared" si="76"/>
        <v>72</v>
      </c>
      <c r="CG27" s="99">
        <f t="shared" si="112"/>
        <v>18</v>
      </c>
      <c r="CY27" s="93">
        <f>'[1]功能-士兵训练'!$B60</f>
        <v>52</v>
      </c>
      <c r="CZ27" s="93">
        <f>'[1]功能-士兵训练'!$K60</f>
        <v>712</v>
      </c>
      <c r="DD27" s="23">
        <v>21</v>
      </c>
      <c r="DE27" s="93">
        <v>1</v>
      </c>
      <c r="DF27" s="23">
        <f>'[1]功能-城建'!$S26*5*DE27</f>
        <v>105</v>
      </c>
      <c r="DJ27" s="93">
        <f>[2]武将数量星级阶位验证!$J27</f>
        <v>96.807063977001675</v>
      </c>
      <c r="DK27" s="93">
        <f>[2]武将数量星级阶位验证!BJ27</f>
        <v>9152.5809640778534</v>
      </c>
      <c r="DL27" s="93">
        <f>[2]武将数量星级阶位验证!BK27</f>
        <v>2441.174573731455</v>
      </c>
      <c r="DM27" s="93">
        <f>[2]武将数量星级阶位验证!BL27</f>
        <v>368.1415199604038</v>
      </c>
      <c r="DN27" s="93">
        <f>[2]武将数量星级阶位验证!BM27</f>
        <v>83.720815059628393</v>
      </c>
    </row>
    <row r="28" spans="1:118" x14ac:dyDescent="0.15">
      <c r="A28" s="82"/>
      <c r="B28" s="14">
        <v>22</v>
      </c>
      <c r="C28" s="14">
        <f>SUM([2]武将数量星级阶位验证!$BF$3:$BI$3)*节奏总纲!P25+'[1]资源-钻石'!$L25/[2]武将数量星级阶位验证!$B$1*10</f>
        <v>195.21255523308039</v>
      </c>
      <c r="D28" s="70">
        <f>'[1]资源-钻石'!$L25*6%</f>
        <v>2197.8517702581462</v>
      </c>
      <c r="E28" s="95">
        <f>'[1]资源-银币'!$Z27</f>
        <v>1758397.1325835455</v>
      </c>
      <c r="F28" s="48">
        <f>'[1]资源-木石铜粮'!$BF27/4</f>
        <v>2847577.7224591314</v>
      </c>
      <c r="G28" s="14">
        <f t="shared" si="10"/>
        <v>2847577.7224591314</v>
      </c>
      <c r="H28" s="14">
        <f t="shared" si="10"/>
        <v>2847577.7224591314</v>
      </c>
      <c r="I28" s="14">
        <f t="shared" si="10"/>
        <v>2847577.7224591314</v>
      </c>
      <c r="J28" s="14">
        <f>'[1]资源-铁'!$T27</f>
        <v>0</v>
      </c>
      <c r="K28" s="20">
        <f t="shared" si="0"/>
        <v>648</v>
      </c>
      <c r="L28" s="58">
        <f>求节点('[1]功能-竞技场'!$AA$9:$AA$309,'[1]功能-竞技场'!$AB$9:$AB$309,[1]节奏总纲!P25)</f>
        <v>1444.1239480071163</v>
      </c>
      <c r="M28" s="20">
        <f t="shared" si="11"/>
        <v>2747.3147128226824</v>
      </c>
      <c r="N28" s="70">
        <f>'[1]资源-银币'!$C27</f>
        <v>1643845.4826881001</v>
      </c>
      <c r="O28" s="70">
        <f>'[1]资源-木石铜粮'!$C27*('[1]资源-木石铜粮'!$I27+'[1]资源-木石铜粮'!$J27+'[1]资源-木石铜粮'!$M27+'[1]资源-木石铜粮'!$N27)</f>
        <v>9156401.2937097829</v>
      </c>
      <c r="P28" s="20">
        <f t="shared" ref="P28:R28" si="128">O28</f>
        <v>9156401.2937097829</v>
      </c>
      <c r="Q28" s="20">
        <f t="shared" si="128"/>
        <v>9156401.2937097829</v>
      </c>
      <c r="R28" s="20">
        <f t="shared" si="128"/>
        <v>9156401.2937097829</v>
      </c>
      <c r="S28" s="70">
        <f>'[1]资源-铁'!C27*('[1]资源-铁'!$J27+'[1]资源-铁'!$M27+'[1]资源-铁'!$N27)</f>
        <v>0</v>
      </c>
      <c r="T28" s="24">
        <f t="shared" si="2"/>
        <v>213.94203468483411</v>
      </c>
      <c r="U28" s="23">
        <f t="shared" si="3"/>
        <v>0.5650571370959534</v>
      </c>
      <c r="V28" s="97">
        <f>求节点([3]基础状态预期!$C$11:$C$40,[3]基础状态预期!$I$11:$I$40,B28)*8</f>
        <v>52.570938069050584</v>
      </c>
      <c r="W28" s="72">
        <f>[4]兵营招募!$EZ$5*节奏总纲!P25*24</f>
        <v>301962.64727900369</v>
      </c>
      <c r="X28" s="23">
        <f t="shared" ref="X28:Z28" si="129">W28</f>
        <v>301962.64727900369</v>
      </c>
      <c r="Y28" s="23">
        <f t="shared" si="129"/>
        <v>301962.64727900369</v>
      </c>
      <c r="Z28" s="23">
        <f t="shared" si="129"/>
        <v>301962.64727900369</v>
      </c>
      <c r="AA28" s="23">
        <f>10*节奏总纲!P25</f>
        <v>35.947934199881395</v>
      </c>
      <c r="AB28" s="70">
        <f>求节点($CS$8:$CS$15,$CT$8:$CT$15,节奏总纲!P25)</f>
        <v>4.4243563635223824</v>
      </c>
      <c r="AC28" s="23">
        <f>'[5]资源-军团币'!$E26</f>
        <v>7761.1407160033714</v>
      </c>
      <c r="AD28" s="24">
        <f>5*节奏总纲!P25</f>
        <v>17.973967099940698</v>
      </c>
      <c r="AE28" s="24">
        <f>[6]国建支援!$F$5/[6]国建支援!$E$5*节奏总纲!P25</f>
        <v>1437.9173679952557</v>
      </c>
      <c r="AF28" s="74">
        <f>[6]国家币!$H26/[6]国家币!$C$2</f>
        <v>33334.791040769742</v>
      </c>
      <c r="AG28" s="74">
        <f t="shared" si="14"/>
        <v>33334.791040769742</v>
      </c>
      <c r="AH28" s="57">
        <f>'[1]功能-行军令'!$AL$7/3*节奏总纲!P25</f>
        <v>28.758347359905116</v>
      </c>
      <c r="AI28" s="23">
        <f t="shared" ref="AI28:AJ28" si="130">AH28</f>
        <v>28.758347359905116</v>
      </c>
      <c r="AJ28" s="23">
        <f t="shared" si="130"/>
        <v>28.758347359905116</v>
      </c>
      <c r="AK28" s="57">
        <f>'[1]功能-行军令'!$AL$8/3*节奏总纲!P25</f>
        <v>9.5861157866350375</v>
      </c>
      <c r="AL28" s="23">
        <f t="shared" si="16"/>
        <v>9.5861157866350375</v>
      </c>
      <c r="AM28" s="23">
        <f t="shared" si="17"/>
        <v>9.5861157866350375</v>
      </c>
      <c r="AN28" s="23">
        <f>节奏总纲!P25*1</f>
        <v>3.5947934199881395</v>
      </c>
      <c r="AO28" s="23">
        <f>18*节奏总纲!P25</f>
        <v>64.706281559786504</v>
      </c>
      <c r="AP28" s="92">
        <f>'[1]功能-采集'!BS26</f>
        <v>4802144.8435848067</v>
      </c>
      <c r="AQ28" s="23">
        <f t="shared" ref="AQ28:AS28" si="131">AP28</f>
        <v>4802144.8435848067</v>
      </c>
      <c r="AR28" s="23">
        <f t="shared" si="131"/>
        <v>4802144.8435848067</v>
      </c>
      <c r="AS28" s="23">
        <f t="shared" si="131"/>
        <v>4802144.8435848067</v>
      </c>
      <c r="AT28" s="92">
        <f>'[1]功能-采集'!BX26</f>
        <v>0</v>
      </c>
      <c r="AU28" s="70">
        <f>('[1]功能-城建'!$EQ25+[1]养成buff汇总!H27)/节奏总纲!P25/4/24</f>
        <v>7016.6581762959731</v>
      </c>
      <c r="AV28" s="23">
        <f t="shared" ref="AV28:AX28" si="132">AU28</f>
        <v>7016.6581762959731</v>
      </c>
      <c r="AW28" s="23">
        <f t="shared" si="132"/>
        <v>7016.6581762959731</v>
      </c>
      <c r="AX28" s="23">
        <f t="shared" si="132"/>
        <v>7016.6581762959731</v>
      </c>
      <c r="AY28" s="83">
        <f>('[1]功能-城建'!$FY25+[1]养成buff汇总!AD27)/节奏总纲!P25/24</f>
        <v>4633.6701032615229</v>
      </c>
      <c r="AZ28" s="70">
        <f>('[1]功能-城建'!HF25+[1]养成buff汇总!S27)/节奏总纲!P25/24</f>
        <v>0</v>
      </c>
      <c r="BA28" s="23">
        <f>'[1]功能-城建'!$CL27</f>
        <v>196.37490719397124</v>
      </c>
      <c r="BB28" s="97">
        <f>求节点($CY$7:$CY$36,$CZ$7:$CZ$36,节奏总纲!BX25)</f>
        <v>201.74992861074708</v>
      </c>
      <c r="BC28" s="57">
        <f>[4]士兵治疗!$BD26/3600*[4]士兵治疗!$D$4</f>
        <v>717727.35144418408</v>
      </c>
      <c r="BD28" s="97">
        <f>求节点($DD$7:$DD$86,$DF$7:$DF$86,节奏总纲!BX25)</f>
        <v>88.749928610747091</v>
      </c>
      <c r="BE28" s="97">
        <f t="shared" si="20"/>
        <v>105.06701264704773</v>
      </c>
      <c r="BF28" s="97">
        <f t="shared" si="21"/>
        <v>35.588516260680862</v>
      </c>
      <c r="BG28" s="97">
        <f t="shared" si="22"/>
        <v>9.1787071241336768</v>
      </c>
      <c r="BH28" s="97">
        <f t="shared" si="23"/>
        <v>0</v>
      </c>
      <c r="BI28" s="97">
        <f t="shared" si="24"/>
        <v>7.4955885797042336</v>
      </c>
      <c r="BJ28" s="97">
        <f t="shared" si="25"/>
        <v>9.4867657391127</v>
      </c>
      <c r="BK28" s="97">
        <f t="shared" si="26"/>
        <v>3.4955885797042336</v>
      </c>
      <c r="BL28" s="97">
        <f t="shared" si="27"/>
        <v>0</v>
      </c>
      <c r="BM28" s="70">
        <f>5*节奏总纲!P25</f>
        <v>17.973967099940698</v>
      </c>
      <c r="BN28" s="24">
        <f>15*节奏总纲!P25</f>
        <v>53.921901299822096</v>
      </c>
      <c r="BO28" s="24">
        <f t="shared" si="9"/>
        <v>44</v>
      </c>
      <c r="BP28" s="70">
        <f t="shared" si="28"/>
        <v>352</v>
      </c>
      <c r="BQ28" s="89">
        <f>节奏总纲!P25</f>
        <v>3.5947934199881395</v>
      </c>
      <c r="BR28" s="70"/>
      <c r="CB28" s="93">
        <f>[8]基础状态预期!$C37</f>
        <v>96.807063977001675</v>
      </c>
      <c r="CC28" s="93">
        <f>SUMPRODUCT([8]基础状态预期!$M37:$P37,[8]基础状态预期!$E37:$H37)</f>
        <v>1658.7357563023127</v>
      </c>
      <c r="CD28" s="99">
        <f t="shared" si="39"/>
        <v>45</v>
      </c>
      <c r="CE28" s="99">
        <f t="shared" si="55"/>
        <v>67</v>
      </c>
      <c r="CF28" s="99">
        <f t="shared" si="76"/>
        <v>76</v>
      </c>
      <c r="CG28" s="99">
        <f t="shared" si="112"/>
        <v>20</v>
      </c>
      <c r="CY28" s="93">
        <f>'[1]功能-士兵训练'!$B61</f>
        <v>55</v>
      </c>
      <c r="CZ28" s="93">
        <f>'[1]功能-士兵训练'!$K61</f>
        <v>792</v>
      </c>
      <c r="DD28" s="23">
        <v>22</v>
      </c>
      <c r="DE28" s="93">
        <v>1</v>
      </c>
      <c r="DF28" s="23">
        <f>'[1]功能-城建'!$S27*5*DE28</f>
        <v>110</v>
      </c>
      <c r="DJ28" s="93">
        <f>[2]武将数量星级阶位验证!$J28</f>
        <v>100.50342858241972</v>
      </c>
      <c r="DK28" s="93">
        <f>[2]武将数量星级阶位验证!BJ28</f>
        <v>11336.777751208298</v>
      </c>
      <c r="DL28" s="93">
        <f>[2]武将数量星级阶位验证!BK28</f>
        <v>2905.0647289371009</v>
      </c>
      <c r="DM28" s="93">
        <f>[2]武将数量星级阶位验证!BL28</f>
        <v>431.72504324125066</v>
      </c>
      <c r="DN28" s="93">
        <f>[2]武将数量星级阶位验证!BM28</f>
        <v>92.083972553682869</v>
      </c>
    </row>
    <row r="29" spans="1:118" x14ac:dyDescent="0.15">
      <c r="A29" s="82"/>
      <c r="B29" s="14">
        <v>23</v>
      </c>
      <c r="C29" s="14">
        <f>SUM([2]武将数量星级阶位验证!$BF$3:$BI$3)*节奏总纲!P26+'[1]资源-钻石'!$L26/[2]武将数量星级阶位验证!$B$1*10</f>
        <v>210.73870534380256</v>
      </c>
      <c r="D29" s="70">
        <f>'[1]资源-钻石'!$L26*6%</f>
        <v>2366.6024175780813</v>
      </c>
      <c r="E29" s="95">
        <f>'[1]资源-银币'!$Z28</f>
        <v>2012663.88746092</v>
      </c>
      <c r="F29" s="48">
        <f>'[1]资源-木石铜粮'!$BF28/4</f>
        <v>3189064.1352762561</v>
      </c>
      <c r="G29" s="14">
        <f t="shared" si="10"/>
        <v>3189064.1352762561</v>
      </c>
      <c r="H29" s="14">
        <f t="shared" si="10"/>
        <v>3189064.1352762561</v>
      </c>
      <c r="I29" s="14">
        <f t="shared" si="10"/>
        <v>3189064.1352762561</v>
      </c>
      <c r="J29" s="14">
        <f>'[1]资源-铁'!$T28</f>
        <v>0</v>
      </c>
      <c r="K29" s="20">
        <f t="shared" si="0"/>
        <v>702</v>
      </c>
      <c r="L29" s="58">
        <f>求节点('[1]功能-竞技场'!$AA$9:$AA$309,'[1]功能-竞技场'!$AB$9:$AB$309,[1]节奏总纲!P26)</f>
        <v>1246.2534079722013</v>
      </c>
      <c r="M29" s="20">
        <f t="shared" si="11"/>
        <v>2958.2530219726013</v>
      </c>
      <c r="N29" s="70">
        <f>'[1]资源-银币'!$C28</f>
        <v>1840202.5963033298</v>
      </c>
      <c r="O29" s="70">
        <f>'[1]资源-木石铜粮'!$C28*('[1]资源-木石铜粮'!$I28+'[1]资源-木石铜粮'!$J28+'[1]资源-木石铜粮'!$M28+'[1]资源-木石铜粮'!$N28)</f>
        <v>10801836.987595934</v>
      </c>
      <c r="P29" s="20">
        <f t="shared" ref="P29:R29" si="133">O29</f>
        <v>10801836.987595934</v>
      </c>
      <c r="Q29" s="20">
        <f t="shared" si="133"/>
        <v>10801836.987595934</v>
      </c>
      <c r="R29" s="20">
        <f t="shared" si="133"/>
        <v>10801836.987595934</v>
      </c>
      <c r="S29" s="70">
        <f>'[1]资源-铁'!C28*('[1]资源-铁'!$J28+'[1]资源-铁'!$M28+'[1]资源-铁'!$N28)</f>
        <v>0</v>
      </c>
      <c r="T29" s="24">
        <f t="shared" si="2"/>
        <v>227.76460921153688</v>
      </c>
      <c r="U29" s="23">
        <f t="shared" si="3"/>
        <v>0.6186855926993502</v>
      </c>
      <c r="V29" s="97">
        <f>求节点([3]基础状态预期!$C$11:$C$40,[3]基础状态预期!$I$11:$I$40,B29)*8</f>
        <v>55.015709097557682</v>
      </c>
      <c r="W29" s="72">
        <f>[4]兵营招募!$EZ$5*节奏总纲!P26*24</f>
        <v>329664.52288389183</v>
      </c>
      <c r="X29" s="23">
        <f t="shared" ref="X29:Z29" si="134">W29</f>
        <v>329664.52288389183</v>
      </c>
      <c r="Y29" s="23">
        <f t="shared" si="134"/>
        <v>329664.52288389183</v>
      </c>
      <c r="Z29" s="23">
        <f t="shared" si="134"/>
        <v>329664.52288389183</v>
      </c>
      <c r="AA29" s="23">
        <f>10*节奏总纲!P26</f>
        <v>39.245776533796644</v>
      </c>
      <c r="AB29" s="70">
        <f>求节点($CS$8:$CS$15,$CT$8:$CT$15,节奏总纲!P26)</f>
        <v>5.0356705397181551</v>
      </c>
      <c r="AC29" s="23">
        <f>'[5]资源-军团币'!$E27</f>
        <v>8458.881037992136</v>
      </c>
      <c r="AD29" s="24">
        <f>5*节奏总纲!P26</f>
        <v>19.622888266898322</v>
      </c>
      <c r="AE29" s="24">
        <f>[6]国建支援!$F$5/[6]国建支援!$E$5*节奏总纲!P26</f>
        <v>1569.8310613518656</v>
      </c>
      <c r="AF29" s="74">
        <f>[6]国家币!$H27/[6]国家币!$C$2</f>
        <v>37780.086350139463</v>
      </c>
      <c r="AG29" s="74">
        <f t="shared" si="14"/>
        <v>37780.086350139463</v>
      </c>
      <c r="AH29" s="57">
        <f>'[1]功能-行军令'!$AL$7/3*节奏总纲!P26</f>
        <v>31.396621227037315</v>
      </c>
      <c r="AI29" s="23">
        <f t="shared" ref="AI29:AJ29" si="135">AH29</f>
        <v>31.396621227037315</v>
      </c>
      <c r="AJ29" s="23">
        <f t="shared" si="135"/>
        <v>31.396621227037315</v>
      </c>
      <c r="AK29" s="57">
        <f>'[1]功能-行军令'!$AL$8/3*节奏总纲!P26</f>
        <v>10.465540409012437</v>
      </c>
      <c r="AL29" s="23">
        <f t="shared" si="16"/>
        <v>10.465540409012437</v>
      </c>
      <c r="AM29" s="23">
        <f t="shared" si="17"/>
        <v>10.465540409012437</v>
      </c>
      <c r="AN29" s="23">
        <f>节奏总纲!P26*1</f>
        <v>3.9245776533796644</v>
      </c>
      <c r="AO29" s="23">
        <f>18*节奏总纲!P26</f>
        <v>70.642397760833958</v>
      </c>
      <c r="AP29" s="92">
        <f>'[1]功能-采集'!BS27</f>
        <v>5643250.413042767</v>
      </c>
      <c r="AQ29" s="23">
        <f t="shared" ref="AQ29:AS29" si="136">AP29</f>
        <v>5643250.413042767</v>
      </c>
      <c r="AR29" s="23">
        <f t="shared" si="136"/>
        <v>5643250.413042767</v>
      </c>
      <c r="AS29" s="23">
        <f t="shared" si="136"/>
        <v>5643250.413042767</v>
      </c>
      <c r="AT29" s="92">
        <f>'[1]功能-采集'!BX27</f>
        <v>0</v>
      </c>
      <c r="AU29" s="70">
        <f>('[1]功能-城建'!$EQ26+[1]养成buff汇总!H28)/节奏总纲!P26/4/24</f>
        <v>7633.9218166688188</v>
      </c>
      <c r="AV29" s="23">
        <f t="shared" ref="AV29:AX29" si="137">AU29</f>
        <v>7633.9218166688188</v>
      </c>
      <c r="AW29" s="23">
        <f t="shared" si="137"/>
        <v>7633.9218166688188</v>
      </c>
      <c r="AX29" s="23">
        <f t="shared" si="137"/>
        <v>7633.9218166688188</v>
      </c>
      <c r="AY29" s="83">
        <f>('[1]功能-城建'!$FY26+[1]养成buff汇总!AD28)/节奏总纲!P26/24</f>
        <v>4876.1506128433684</v>
      </c>
      <c r="AZ29" s="70">
        <f>('[1]功能-城建'!HF26+[1]养成buff汇总!S28)/节奏总纲!P26/24</f>
        <v>0</v>
      </c>
      <c r="BA29" s="23">
        <f>'[1]功能-城建'!$CL28</f>
        <v>201.14477811952273</v>
      </c>
      <c r="BB29" s="97">
        <f>求节点($CY$7:$CY$36,$CZ$7:$CZ$36,节奏总纲!BX26)</f>
        <v>206.49419791058079</v>
      </c>
      <c r="BC29" s="57">
        <f>[4]士兵治疗!$BD27/3600*[4]士兵治疗!$D$4</f>
        <v>798822.24668384087</v>
      </c>
      <c r="BD29" s="97">
        <f>求节点($DD$7:$DD$86,$DF$7:$DF$86,节奏总纲!BX26)</f>
        <v>91.747098955290397</v>
      </c>
      <c r="BE29" s="97">
        <f t="shared" si="20"/>
        <v>113.52913986804815</v>
      </c>
      <c r="BF29" s="97">
        <f t="shared" si="21"/>
        <v>38.324114501391541</v>
      </c>
      <c r="BG29" s="97">
        <f t="shared" si="22"/>
        <v>9.8656250922421478</v>
      </c>
      <c r="BH29" s="97">
        <f t="shared" si="23"/>
        <v>0</v>
      </c>
      <c r="BI29" s="97">
        <f t="shared" si="24"/>
        <v>7.74338286955635</v>
      </c>
      <c r="BJ29" s="97">
        <f t="shared" si="25"/>
        <v>10.230148608669051</v>
      </c>
      <c r="BK29" s="97">
        <f t="shared" si="26"/>
        <v>3.74338286955635</v>
      </c>
      <c r="BL29" s="97">
        <f t="shared" si="27"/>
        <v>0</v>
      </c>
      <c r="BM29" s="70">
        <f>5*节奏总纲!P26</f>
        <v>19.622888266898322</v>
      </c>
      <c r="BN29" s="24">
        <f>15*节奏总纲!P26</f>
        <v>58.868664800694965</v>
      </c>
      <c r="BO29" s="24">
        <f t="shared" si="9"/>
        <v>46</v>
      </c>
      <c r="BP29" s="70">
        <f t="shared" si="28"/>
        <v>368</v>
      </c>
      <c r="BQ29" s="89">
        <f>节奏总纲!P26</f>
        <v>3.9245776533796644</v>
      </c>
      <c r="BR29" s="70"/>
      <c r="CB29" s="93">
        <f>[8]基础状态预期!$C38</f>
        <v>100.50342858241972</v>
      </c>
      <c r="CC29" s="93">
        <f>SUMPRODUCT([8]基础状态预期!$M38:$P38,[8]基础状态预期!$E38:$H38)</f>
        <v>1683.5033303181631</v>
      </c>
      <c r="CD29" s="99">
        <f t="shared" si="39"/>
        <v>47</v>
      </c>
      <c r="CE29" s="99">
        <f t="shared" si="55"/>
        <v>70</v>
      </c>
      <c r="CF29" s="99">
        <f t="shared" si="76"/>
        <v>80</v>
      </c>
      <c r="CG29" s="99">
        <f t="shared" si="112"/>
        <v>22</v>
      </c>
      <c r="CY29" s="93">
        <f>'[1]功能-士兵训练'!$B62</f>
        <v>58</v>
      </c>
      <c r="CZ29" s="93">
        <f>'[1]功能-士兵训练'!$K62</f>
        <v>812</v>
      </c>
      <c r="DD29" s="23">
        <v>23</v>
      </c>
      <c r="DE29" s="93">
        <v>1</v>
      </c>
      <c r="DF29" s="23">
        <f>'[1]功能-城建'!$S28*5*DE29</f>
        <v>115</v>
      </c>
      <c r="DJ29" s="93">
        <f>[2]武将数量星级阶位验证!$J29</f>
        <v>104.10129967499306</v>
      </c>
      <c r="DK29" s="93">
        <f>[2]武将数量星级阶位验证!BJ29</f>
        <v>14066.996033064663</v>
      </c>
      <c r="DL29" s="93">
        <f>[2]武将数量星级阶位验证!BK29</f>
        <v>3484.9124488594598</v>
      </c>
      <c r="DM29" s="93">
        <f>[2]武将数量星级阶位验证!BL29</f>
        <v>511.20220122960444</v>
      </c>
      <c r="DN29" s="93">
        <f>[2]武将数量星级阶位验证!BM29</f>
        <v>102.53671400743274</v>
      </c>
    </row>
    <row r="30" spans="1:118" x14ac:dyDescent="0.15">
      <c r="A30" s="82"/>
      <c r="B30" s="14">
        <v>24</v>
      </c>
      <c r="C30" s="14">
        <f>SUM([2]武将数量星级阶位验证!$BF$3:$BI$3)*节奏总纲!P27+'[1]资源-钻石'!$L27/[2]武将数量星级阶位验证!$B$1*10</f>
        <v>227.37922100782953</v>
      </c>
      <c r="D30" s="70">
        <f>'[1]资源-钻石'!$L27*6%</f>
        <v>2547.4648831614099</v>
      </c>
      <c r="E30" s="95">
        <f>'[1]资源-银币'!$Z29</f>
        <v>2273511.9045746583</v>
      </c>
      <c r="F30" s="48">
        <f>'[1]资源-木石铜粮'!$BF29/4</f>
        <v>3570937.3282099552</v>
      </c>
      <c r="G30" s="14">
        <f t="shared" si="10"/>
        <v>3570937.3282099552</v>
      </c>
      <c r="H30" s="14">
        <f t="shared" si="10"/>
        <v>3570937.3282099552</v>
      </c>
      <c r="I30" s="14">
        <f t="shared" si="10"/>
        <v>3570937.3282099552</v>
      </c>
      <c r="J30" s="14">
        <f>'[1]资源-铁'!$T29</f>
        <v>0</v>
      </c>
      <c r="K30" s="20">
        <f t="shared" si="0"/>
        <v>756</v>
      </c>
      <c r="L30" s="58">
        <f>求节点('[1]功能-竞技场'!$AA$9:$AA$309,'[1]功能-竞技场'!$AB$9:$AB$309,[1]节奏总纲!P27)</f>
        <v>1089.7873427633692</v>
      </c>
      <c r="M30" s="20">
        <f t="shared" si="11"/>
        <v>3184.3311039517621</v>
      </c>
      <c r="N30" s="70">
        <f>'[1]资源-银币'!$C29</f>
        <v>2047588.2878620038</v>
      </c>
      <c r="O30" s="70">
        <f>'[1]资源-木石铜粮'!$C29*('[1]资源-木石铜粮'!$I29+'[1]资源-木石铜粮'!$J29+'[1]资源-木石铜粮'!$M29+'[1]资源-木石铜粮'!$N29)</f>
        <v>12668023.432492968</v>
      </c>
      <c r="P30" s="20">
        <f t="shared" ref="P30:R30" si="138">O30</f>
        <v>12668023.432492968</v>
      </c>
      <c r="Q30" s="20">
        <f t="shared" si="138"/>
        <v>12668023.432492968</v>
      </c>
      <c r="R30" s="20">
        <f t="shared" si="138"/>
        <v>12668023.432492968</v>
      </c>
      <c r="S30" s="70">
        <f>'[1]资源-铁'!C29*('[1]资源-铁'!$J29+'[1]资源-铁'!$M29+'[1]资源-铁'!$N29)</f>
        <v>0</v>
      </c>
      <c r="T30" s="24">
        <f t="shared" si="2"/>
        <v>241.58718373823964</v>
      </c>
      <c r="U30" s="23">
        <f t="shared" si="3"/>
        <v>0.67231404830274688</v>
      </c>
      <c r="V30" s="97">
        <f>求节点([3]基础状态预期!$C$11:$C$40,[3]基础状态预期!$I$11:$I$40,B30)*8</f>
        <v>58.527452292256584</v>
      </c>
      <c r="W30" s="72">
        <f>[4]兵营招募!$EZ$5*节奏总纲!P27*24</f>
        <v>359354.65801969246</v>
      </c>
      <c r="X30" s="23">
        <f t="shared" ref="X30:Z30" si="139">W30</f>
        <v>359354.65801969246</v>
      </c>
      <c r="Y30" s="23">
        <f t="shared" si="139"/>
        <v>359354.65801969246</v>
      </c>
      <c r="Z30" s="23">
        <f t="shared" si="139"/>
        <v>359354.65801969246</v>
      </c>
      <c r="AA30" s="23">
        <f>10*节奏总纲!P27</f>
        <v>42.780316430915768</v>
      </c>
      <c r="AB30" s="70">
        <f>求节点($CS$8:$CS$15,$CT$8:$CT$15,节奏总纲!P27)</f>
        <v>5.6908608510370211</v>
      </c>
      <c r="AC30" s="23">
        <f>'[5]资源-军团币'!$E28</f>
        <v>9218.2579528119659</v>
      </c>
      <c r="AD30" s="24">
        <f>5*节奏总纲!P27</f>
        <v>21.390158215457884</v>
      </c>
      <c r="AE30" s="24">
        <f>[6]国建支援!$F$5/[6]国建支援!$E$5*节奏总纲!P27</f>
        <v>1711.2126572366308</v>
      </c>
      <c r="AF30" s="74">
        <f>[6]国家币!$H28/[6]国家币!$C$2</f>
        <v>42653.530216767329</v>
      </c>
      <c r="AG30" s="74">
        <f t="shared" si="14"/>
        <v>42653.530216767329</v>
      </c>
      <c r="AH30" s="57">
        <f>'[1]功能-行军令'!$AL$7/3*节奏总纲!P27</f>
        <v>34.224253144732614</v>
      </c>
      <c r="AI30" s="23">
        <f t="shared" ref="AI30:AJ30" si="140">AH30</f>
        <v>34.224253144732614</v>
      </c>
      <c r="AJ30" s="23">
        <f t="shared" si="140"/>
        <v>34.224253144732614</v>
      </c>
      <c r="AK30" s="57">
        <f>'[1]功能-行军令'!$AL$8/3*节奏总纲!P27</f>
        <v>11.408084381577538</v>
      </c>
      <c r="AL30" s="23">
        <f t="shared" si="16"/>
        <v>11.408084381577538</v>
      </c>
      <c r="AM30" s="23">
        <f t="shared" si="17"/>
        <v>11.408084381577538</v>
      </c>
      <c r="AN30" s="23">
        <f>节奏总纲!P27*1</f>
        <v>4.2780316430915768</v>
      </c>
      <c r="AO30" s="23">
        <f>18*节奏总纲!P27</f>
        <v>77.004569575648389</v>
      </c>
      <c r="AP30" s="92">
        <f>'[1]功能-采集'!BS28</f>
        <v>6587834.4951300863</v>
      </c>
      <c r="AQ30" s="23">
        <f t="shared" ref="AQ30:AS30" si="141">AP30</f>
        <v>6587834.4951300863</v>
      </c>
      <c r="AR30" s="23">
        <f t="shared" si="141"/>
        <v>6587834.4951300863</v>
      </c>
      <c r="AS30" s="23">
        <f t="shared" si="141"/>
        <v>6587834.4951300863</v>
      </c>
      <c r="AT30" s="92">
        <f>'[1]功能-采集'!BX28</f>
        <v>0</v>
      </c>
      <c r="AU30" s="70">
        <f>('[1]功能-城建'!$EQ27+[1]养成buff汇总!H29)/节奏总纲!P27/4/24</f>
        <v>8216.3890314709242</v>
      </c>
      <c r="AV30" s="23">
        <f t="shared" ref="AV30:AX30" si="142">AU30</f>
        <v>8216.3890314709242</v>
      </c>
      <c r="AW30" s="23">
        <f t="shared" si="142"/>
        <v>8216.3890314709242</v>
      </c>
      <c r="AX30" s="23">
        <f t="shared" si="142"/>
        <v>8216.3890314709242</v>
      </c>
      <c r="AY30" s="83">
        <f>('[1]功能-城建'!$FY27+[1]养成buff汇总!AD29)/节奏总纲!P27/24</f>
        <v>5105.3280043509103</v>
      </c>
      <c r="AZ30" s="70">
        <f>('[1]功能-城建'!HF27+[1]养成buff汇总!S29)/节奏总纲!P27/24</f>
        <v>0</v>
      </c>
      <c r="BA30" s="23">
        <f>'[1]功能-城建'!$CL29</f>
        <v>205.53670313376477</v>
      </c>
      <c r="BB30" s="97">
        <f>求节点($CY$7:$CY$36,$CZ$7:$CZ$36,节奏总纲!BX27)</f>
        <v>213.39858334891517</v>
      </c>
      <c r="BC30" s="57">
        <f>[4]士兵治疗!$BD28/3600*[4]士兵治疗!$D$4</f>
        <v>883731.63242558716</v>
      </c>
      <c r="BD30" s="97">
        <f>求节点($DD$7:$DD$86,$DF$7:$DF$86,节奏总纲!BX27)</f>
        <v>94.187057296535983</v>
      </c>
      <c r="BE30" s="97">
        <f t="shared" si="20"/>
        <v>121.99126708904856</v>
      </c>
      <c r="BF30" s="97">
        <f t="shared" si="21"/>
        <v>41.059712742102221</v>
      </c>
      <c r="BG30" s="97">
        <f t="shared" si="22"/>
        <v>10.552543060350619</v>
      </c>
      <c r="BH30" s="97">
        <f t="shared" si="23"/>
        <v>0</v>
      </c>
      <c r="BI30" s="97">
        <f t="shared" si="24"/>
        <v>7.9911771594084673</v>
      </c>
      <c r="BJ30" s="97">
        <f t="shared" si="25"/>
        <v>10.9735314782254</v>
      </c>
      <c r="BK30" s="97">
        <f t="shared" si="26"/>
        <v>3.9911771594084673</v>
      </c>
      <c r="BL30" s="97">
        <f t="shared" si="27"/>
        <v>0</v>
      </c>
      <c r="BM30" s="70">
        <f>5*节奏总纲!P27</f>
        <v>21.390158215457884</v>
      </c>
      <c r="BN30" s="24">
        <f>15*节奏总纲!P27</f>
        <v>64.170474646373648</v>
      </c>
      <c r="BO30" s="24">
        <f t="shared" si="9"/>
        <v>48</v>
      </c>
      <c r="BP30" s="70">
        <f t="shared" si="28"/>
        <v>384</v>
      </c>
      <c r="BQ30" s="89">
        <f>节奏总纲!P27</f>
        <v>4.2780316430915768</v>
      </c>
      <c r="BR30" s="70"/>
      <c r="CB30" s="93">
        <f>[8]基础状态预期!$C39</f>
        <v>104.10129967499306</v>
      </c>
      <c r="CC30" s="93">
        <f>SUMPRODUCT([8]基础状态预期!$M39:$P39,[8]基础状态预期!$E39:$H39)</f>
        <v>1704.4282336011888</v>
      </c>
      <c r="CD30" s="99">
        <f t="shared" si="39"/>
        <v>49</v>
      </c>
      <c r="CE30" s="99">
        <f t="shared" si="55"/>
        <v>73</v>
      </c>
      <c r="CF30" s="99">
        <f t="shared" si="76"/>
        <v>84</v>
      </c>
      <c r="CG30" s="99">
        <f t="shared" si="112"/>
        <v>24</v>
      </c>
      <c r="CY30" s="93">
        <f>'[1]功能-士兵训练'!$B63</f>
        <v>61</v>
      </c>
      <c r="CZ30" s="93">
        <f>'[1]功能-士兵训练'!$K63</f>
        <v>852</v>
      </c>
      <c r="DD30" s="23">
        <v>24</v>
      </c>
      <c r="DE30" s="93">
        <v>1</v>
      </c>
      <c r="DF30" s="23">
        <f>'[1]功能-城建'!$S29*5*DE30</f>
        <v>120</v>
      </c>
      <c r="DJ30" s="93">
        <f>[2]武将数量星级阶位验证!$J30</f>
        <v>107.48165553683219</v>
      </c>
      <c r="DK30" s="93">
        <f>[2]武将数量星级阶位验证!BJ30</f>
        <v>17274.287806246564</v>
      </c>
      <c r="DL30" s="93">
        <f>[2]武将数量星级阶位验证!BK30</f>
        <v>4143.4485424712975</v>
      </c>
      <c r="DM30" s="93">
        <f>[2]武将数量星级阶位验证!BL30</f>
        <v>600.98261527138015</v>
      </c>
      <c r="DN30" s="93">
        <f>[2]武将数量星级阶位验证!BM30</f>
        <v>112.07886954318566</v>
      </c>
    </row>
    <row r="31" spans="1:118" x14ac:dyDescent="0.15">
      <c r="A31" s="82"/>
      <c r="B31" s="14">
        <v>25</v>
      </c>
      <c r="C31" s="14">
        <f>SUM([2]武将数量星级阶位验证!$BF$3:$BI$3)*节奏总纲!P28+'[1]资源-钻石'!$L28/[2]武将数量星级阶位验证!$B$1*10</f>
        <v>245.21408409945309</v>
      </c>
      <c r="D31" s="70">
        <f>'[1]资源-钻石'!$L28*6%</f>
        <v>2741.3084741425041</v>
      </c>
      <c r="E31" s="95">
        <f>'[1]资源-银币'!$Z30</f>
        <v>2536471.0690653767</v>
      </c>
      <c r="F31" s="48">
        <f>'[1]资源-木石铜粮'!$BF30/4</f>
        <v>4119806.9080828065</v>
      </c>
      <c r="G31" s="14">
        <f t="shared" si="10"/>
        <v>4119806.9080828065</v>
      </c>
      <c r="H31" s="14">
        <f t="shared" si="10"/>
        <v>4119806.9080828065</v>
      </c>
      <c r="I31" s="14">
        <f t="shared" si="10"/>
        <v>4119806.9080828065</v>
      </c>
      <c r="J31" s="14">
        <f>'[1]资源-铁'!$T30</f>
        <v>0</v>
      </c>
      <c r="K31" s="20">
        <f t="shared" si="0"/>
        <v>810</v>
      </c>
      <c r="L31" s="58">
        <f>求节点('[1]功能-竞技场'!$AA$9:$AA$309,'[1]功能-竞技场'!$AB$9:$AB$309,[1]节奏总纲!P28)</f>
        <v>938.25830020304784</v>
      </c>
      <c r="M31" s="20">
        <f t="shared" si="11"/>
        <v>3426.6355926781298</v>
      </c>
      <c r="N31" s="70">
        <f>'[1]资源-银币'!$C30</f>
        <v>2272377.9884716365</v>
      </c>
      <c r="O31" s="70">
        <f>'[1]资源-木石铜粮'!$C30*('[1]资源-木石铜粮'!$I30+'[1]资源-木石铜粮'!$J30+'[1]资源-木石铜粮'!$M30+'[1]资源-木石铜粮'!$N30)</f>
        <v>14789501.21231317</v>
      </c>
      <c r="P31" s="20">
        <f t="shared" ref="P31:R31" si="143">O31</f>
        <v>14789501.21231317</v>
      </c>
      <c r="Q31" s="20">
        <f t="shared" si="143"/>
        <v>14789501.21231317</v>
      </c>
      <c r="R31" s="20">
        <f t="shared" si="143"/>
        <v>14789501.21231317</v>
      </c>
      <c r="S31" s="70">
        <f>'[1]资源-铁'!C30*('[1]资源-铁'!$J30+'[1]资源-铁'!$M30+'[1]资源-铁'!$N30)</f>
        <v>0</v>
      </c>
      <c r="T31" s="24">
        <f t="shared" si="2"/>
        <v>255.40975826494241</v>
      </c>
      <c r="U31" s="23">
        <f t="shared" si="3"/>
        <v>0.74386328826166115</v>
      </c>
      <c r="V31" s="97">
        <f>求节点([3]基础状态预期!$C$11:$C$40,[3]基础状态预期!$I$11:$I$40,B31)*8</f>
        <v>62.437279067212543</v>
      </c>
      <c r="W31" s="72">
        <f>[4]兵营招募!$EZ$5*节奏总纲!P28*24</f>
        <v>391175.75695735996</v>
      </c>
      <c r="X31" s="23">
        <f t="shared" ref="X31:Z31" si="144">W31</f>
        <v>391175.75695735996</v>
      </c>
      <c r="Y31" s="23">
        <f t="shared" si="144"/>
        <v>391175.75695735996</v>
      </c>
      <c r="Z31" s="23">
        <f t="shared" si="144"/>
        <v>391175.75695735996</v>
      </c>
      <c r="AA31" s="23">
        <f>10*节奏总纲!P28</f>
        <v>46.568542494923804</v>
      </c>
      <c r="AB31" s="70">
        <f>求节点($CS$8:$CS$15,$CT$8:$CT$15,节奏总纲!P28)</f>
        <v>6.3930764396194748</v>
      </c>
      <c r="AC31" s="23">
        <f>'[5]资源-军团币'!$E29</f>
        <v>10018.949247326165</v>
      </c>
      <c r="AD31" s="24">
        <f>5*节奏总纲!P28</f>
        <v>23.284271247461902</v>
      </c>
      <c r="AE31" s="24">
        <f>[6]国建支援!$F$5/[6]国建支援!$E$5*节奏总纲!P28</f>
        <v>1862.7416997969522</v>
      </c>
      <c r="AF31" s="74">
        <f>[6]国家币!$H29/[6]国家币!$C$2</f>
        <v>47908.476401199368</v>
      </c>
      <c r="AG31" s="74">
        <f t="shared" si="14"/>
        <v>47908.476401199368</v>
      </c>
      <c r="AH31" s="57">
        <f>'[1]功能-行军令'!$AL$7/3*节奏总纲!P28</f>
        <v>37.254833995939045</v>
      </c>
      <c r="AI31" s="23">
        <f t="shared" ref="AI31:AJ31" si="145">AH31</f>
        <v>37.254833995939045</v>
      </c>
      <c r="AJ31" s="23">
        <f t="shared" si="145"/>
        <v>37.254833995939045</v>
      </c>
      <c r="AK31" s="57">
        <f>'[1]功能-行军令'!$AL$8/3*节奏总纲!P28</f>
        <v>12.418277998646348</v>
      </c>
      <c r="AL31" s="23">
        <f t="shared" si="16"/>
        <v>12.418277998646348</v>
      </c>
      <c r="AM31" s="23">
        <f t="shared" si="17"/>
        <v>12.418277998646348</v>
      </c>
      <c r="AN31" s="23">
        <f>节奏总纲!P28*1</f>
        <v>4.6568542494923806</v>
      </c>
      <c r="AO31" s="23">
        <f>18*节奏总纲!P28</f>
        <v>83.823376490862856</v>
      </c>
      <c r="AP31" s="92">
        <f>'[1]功能-采集'!BS29</f>
        <v>7647935.1154441377</v>
      </c>
      <c r="AQ31" s="23">
        <f t="shared" ref="AQ31:AS31" si="146">AP31</f>
        <v>7647935.1154441377</v>
      </c>
      <c r="AR31" s="23">
        <f t="shared" si="146"/>
        <v>7647935.1154441377</v>
      </c>
      <c r="AS31" s="23">
        <f t="shared" si="146"/>
        <v>7647935.1154441377</v>
      </c>
      <c r="AT31" s="92">
        <f>'[1]功能-采集'!BX29</f>
        <v>0</v>
      </c>
      <c r="AU31" s="70">
        <f>('[1]功能-城建'!$EQ28+[1]养成buff汇总!H30)/节奏总纲!P28/4/24</f>
        <v>8824.2385599021873</v>
      </c>
      <c r="AV31" s="23">
        <f t="shared" ref="AV31:AX31" si="147">AU31</f>
        <v>8824.2385599021873</v>
      </c>
      <c r="AW31" s="23">
        <f t="shared" si="147"/>
        <v>8824.2385599021873</v>
      </c>
      <c r="AX31" s="23">
        <f t="shared" si="147"/>
        <v>8824.2385599021873</v>
      </c>
      <c r="AY31" s="83">
        <f>('[1]功能-城建'!$FY28+[1]养成buff汇总!AD30)/节奏总纲!P28/24</f>
        <v>5343.8915366310821</v>
      </c>
      <c r="AZ31" s="70">
        <f>('[1]功能-城建'!HF28+[1]养成buff汇总!S30)/节奏总纲!P28/24</f>
        <v>0</v>
      </c>
      <c r="BA31" s="23">
        <f>'[1]功能-城建'!$CL30</f>
        <v>211.58424859645038</v>
      </c>
      <c r="BB31" s="97">
        <f>求节点($CY$7:$CY$36,$CZ$7:$CZ$36,节奏总纲!BX28)</f>
        <v>220.88986516954708</v>
      </c>
      <c r="BC31" s="57">
        <f>[4]士兵治疗!$BD29/3600*[4]士兵治疗!$D$4</f>
        <v>975630.07631254673</v>
      </c>
      <c r="BD31" s="97">
        <f>求节点($DD$7:$DD$86,$DF$7:$DF$86,节奏总纲!BX28)</f>
        <v>96.528082865483469</v>
      </c>
      <c r="BE31" s="97">
        <f t="shared" si="20"/>
        <v>130.45339431004896</v>
      </c>
      <c r="BF31" s="97">
        <f t="shared" si="21"/>
        <v>43.7953109828129</v>
      </c>
      <c r="BG31" s="97">
        <f t="shared" si="22"/>
        <v>11.23946102845909</v>
      </c>
      <c r="BH31" s="97">
        <f t="shared" si="23"/>
        <v>0</v>
      </c>
      <c r="BI31" s="97">
        <f t="shared" si="24"/>
        <v>8.2389714492605837</v>
      </c>
      <c r="BJ31" s="97">
        <f t="shared" si="25"/>
        <v>11.716914347781751</v>
      </c>
      <c r="BK31" s="97">
        <f t="shared" si="26"/>
        <v>4.2389714492605837</v>
      </c>
      <c r="BL31" s="97">
        <f t="shared" si="27"/>
        <v>0</v>
      </c>
      <c r="BM31" s="70">
        <f>5*节奏总纲!P28</f>
        <v>23.284271247461902</v>
      </c>
      <c r="BN31" s="24">
        <f>15*节奏总纲!P28</f>
        <v>69.852813742385706</v>
      </c>
      <c r="BO31" s="24">
        <f t="shared" si="9"/>
        <v>50</v>
      </c>
      <c r="BP31" s="70">
        <f t="shared" si="28"/>
        <v>400</v>
      </c>
      <c r="BQ31" s="89">
        <f>节奏总纲!P28</f>
        <v>4.6568542494923806</v>
      </c>
      <c r="BR31" s="70"/>
      <c r="CB31" s="93">
        <f>[8]基础状态预期!$C40</f>
        <v>107.48165553683219</v>
      </c>
      <c r="CC31" s="93">
        <f>SUMPRODUCT([8]基础状态预期!$M40:$P40,[8]基础状态预期!$E40:$H40)</f>
        <v>1724.0880873455881</v>
      </c>
      <c r="CD31" s="99">
        <f t="shared" si="39"/>
        <v>51</v>
      </c>
      <c r="CE31" s="99">
        <f t="shared" si="55"/>
        <v>76</v>
      </c>
      <c r="CF31" s="99">
        <f t="shared" si="76"/>
        <v>88</v>
      </c>
      <c r="CG31" s="99">
        <f t="shared" si="112"/>
        <v>26</v>
      </c>
      <c r="CY31" s="93">
        <f>'[1]功能-士兵训练'!$B64</f>
        <v>64</v>
      </c>
      <c r="CZ31" s="93">
        <f>'[1]功能-士兵训练'!$K64</f>
        <v>860</v>
      </c>
      <c r="DD31" s="23">
        <v>25</v>
      </c>
      <c r="DE31" s="93">
        <v>1</v>
      </c>
      <c r="DF31" s="23">
        <f>'[1]功能-城建'!$S30*5*DE31</f>
        <v>125</v>
      </c>
      <c r="DJ31" s="93">
        <f>[2]武将数量星级阶位验证!$J31</f>
        <v>111.03813549320469</v>
      </c>
      <c r="DK31" s="93">
        <f>[2]武将数量星级阶位验证!BJ31</f>
        <v>21480.180053389326</v>
      </c>
      <c r="DL31" s="93">
        <f>[2]武将数量星级阶位验证!BK31</f>
        <v>4983.3902976836016</v>
      </c>
      <c r="DM31" s="93">
        <f>[2]武将数量星级阶位验证!BL31</f>
        <v>714.97387855322563</v>
      </c>
      <c r="DN31" s="93">
        <f>[2]武将数量星级阶位验证!BM31</f>
        <v>121.73418083777614</v>
      </c>
    </row>
    <row r="32" spans="1:118" x14ac:dyDescent="0.15">
      <c r="A32" s="82"/>
      <c r="B32" s="14">
        <v>26</v>
      </c>
      <c r="C32" s="14">
        <f>SUM([2]武将数量星级阶位验证!$BF$3:$BI$3)*节奏总纲!P29+'[1]资源-钻石'!$L29/[2]武将数量星级阶位验证!$B$1*10</f>
        <v>264.32901706902322</v>
      </c>
      <c r="D32" s="70">
        <f>'[1]资源-钻石'!$L29*6%</f>
        <v>2949.0648908387807</v>
      </c>
      <c r="E32" s="95">
        <f>'[1]资源-银币'!$Z31</f>
        <v>2805378.5214511212</v>
      </c>
      <c r="F32" s="48">
        <f>'[1]资源-木石铜粮'!$BF31/4</f>
        <v>4645242.8048862657</v>
      </c>
      <c r="G32" s="14">
        <f t="shared" si="10"/>
        <v>4645242.8048862657</v>
      </c>
      <c r="H32" s="14">
        <f t="shared" si="10"/>
        <v>4645242.8048862657</v>
      </c>
      <c r="I32" s="14">
        <f t="shared" si="10"/>
        <v>4645242.8048862657</v>
      </c>
      <c r="J32" s="14">
        <f>'[1]资源-铁'!$T31</f>
        <v>0</v>
      </c>
      <c r="K32" s="20">
        <f t="shared" si="0"/>
        <v>864</v>
      </c>
      <c r="L32" s="58">
        <f>求节点('[1]功能-竞技场'!$AA$9:$AA$309,'[1]功能-竞技场'!$AB$9:$AB$309,[1]节奏总纲!P29)</f>
        <v>788.42674679168158</v>
      </c>
      <c r="M32" s="20">
        <f t="shared" si="11"/>
        <v>3686.3311135484755</v>
      </c>
      <c r="N32" s="70">
        <f>'[1]资源-银币'!$C31</f>
        <v>2518531.3387964908</v>
      </c>
      <c r="O32" s="70">
        <f>'[1]资源-木石铜粮'!$C31*('[1]资源-木石铜粮'!$I31+'[1]资源-木石铜粮'!$J31+'[1]资源-木石铜粮'!$M31+'[1]资源-木石铜粮'!$N31)</f>
        <v>17175805.401935682</v>
      </c>
      <c r="P32" s="20">
        <f t="shared" ref="P32:R32" si="148">O32</f>
        <v>17175805.401935682</v>
      </c>
      <c r="Q32" s="20">
        <f t="shared" si="148"/>
        <v>17175805.401935682</v>
      </c>
      <c r="R32" s="20">
        <f t="shared" si="148"/>
        <v>17175805.401935682</v>
      </c>
      <c r="S32" s="70">
        <f>'[1]资源-铁'!C31*('[1]资源-铁'!$J31+'[1]资源-铁'!$M31+'[1]资源-铁'!$N31)</f>
        <v>0</v>
      </c>
      <c r="T32" s="24">
        <f t="shared" si="2"/>
        <v>269.23233279164515</v>
      </c>
      <c r="U32" s="23">
        <f t="shared" si="3"/>
        <v>0.82349656815080374</v>
      </c>
      <c r="V32" s="97">
        <f>求节点([3]基础状态预期!$C$11:$C$40,[3]基础状态预期!$I$11:$I$40,B32)*8</f>
        <v>66.347105842168503</v>
      </c>
      <c r="W32" s="72">
        <f>[4]兵营招募!$EZ$5*节奏总纲!P29*24</f>
        <v>425280.76634749374</v>
      </c>
      <c r="X32" s="23">
        <f t="shared" ref="X32:Z32" si="149">W32</f>
        <v>425280.76634749374</v>
      </c>
      <c r="Y32" s="23">
        <f t="shared" si="149"/>
        <v>425280.76634749374</v>
      </c>
      <c r="Z32" s="23">
        <f t="shared" si="149"/>
        <v>425280.76634749374</v>
      </c>
      <c r="AA32" s="23">
        <f>10*节奏总纲!P29</f>
        <v>50.62866266041592</v>
      </c>
      <c r="AB32" s="70">
        <f>求节点($CS$8:$CS$15,$CT$8:$CT$15,节奏总纲!P29)</f>
        <v>7.145692472441449</v>
      </c>
      <c r="AC32" s="23">
        <f>'[5]资源-军团币'!$E30</f>
        <v>10868.183463729045</v>
      </c>
      <c r="AD32" s="24">
        <f>5*节奏总纲!P29</f>
        <v>25.31433133020796</v>
      </c>
      <c r="AE32" s="24">
        <f>[6]国建支援!$F$5/[6]国建支援!$E$5*节奏总纲!P29</f>
        <v>2025.1465064166368</v>
      </c>
      <c r="AF32" s="74">
        <f>[6]国家币!$H30/[6]国家币!$C$2</f>
        <v>53547.417526834222</v>
      </c>
      <c r="AG32" s="74">
        <f t="shared" si="14"/>
        <v>53547.417526834222</v>
      </c>
      <c r="AH32" s="57">
        <f>'[1]功能-行军令'!$AL$7/3*节奏总纲!P29</f>
        <v>40.502930128332736</v>
      </c>
      <c r="AI32" s="23">
        <f t="shared" ref="AI32:AJ32" si="150">AH32</f>
        <v>40.502930128332736</v>
      </c>
      <c r="AJ32" s="23">
        <f t="shared" si="150"/>
        <v>40.502930128332736</v>
      </c>
      <c r="AK32" s="57">
        <f>'[1]功能-行军令'!$AL$8/3*节奏总纲!P29</f>
        <v>13.500976709444245</v>
      </c>
      <c r="AL32" s="23">
        <f t="shared" si="16"/>
        <v>13.500976709444245</v>
      </c>
      <c r="AM32" s="23">
        <f t="shared" si="17"/>
        <v>13.500976709444245</v>
      </c>
      <c r="AN32" s="23">
        <f>节奏总纲!P29*1</f>
        <v>5.062866266041592</v>
      </c>
      <c r="AO32" s="23">
        <f>18*节奏总纲!P29</f>
        <v>91.131592788748662</v>
      </c>
      <c r="AP32" s="92">
        <f>'[1]功能-采集'!BS30</f>
        <v>8836928.6443225127</v>
      </c>
      <c r="AQ32" s="23">
        <f t="shared" ref="AQ32:AS32" si="151">AP32</f>
        <v>8836928.6443225127</v>
      </c>
      <c r="AR32" s="23">
        <f t="shared" si="151"/>
        <v>8836928.6443225127</v>
      </c>
      <c r="AS32" s="23">
        <f t="shared" si="151"/>
        <v>8836928.6443225127</v>
      </c>
      <c r="AT32" s="92">
        <f>'[1]功能-采集'!BX30</f>
        <v>0</v>
      </c>
      <c r="AU32" s="70">
        <f>('[1]功能-城建'!$EQ29+[1]养成buff汇总!H31)/节奏总纲!P29/4/24</f>
        <v>9415.3257754608621</v>
      </c>
      <c r="AV32" s="23">
        <f t="shared" ref="AV32:AX32" si="152">AU32</f>
        <v>9415.3257754608621</v>
      </c>
      <c r="AW32" s="23">
        <f t="shared" si="152"/>
        <v>9415.3257754608621</v>
      </c>
      <c r="AX32" s="23">
        <f t="shared" si="152"/>
        <v>9415.3257754608621</v>
      </c>
      <c r="AY32" s="83">
        <f>('[1]功能-城建'!$FY29+[1]养成buff汇总!AD31)/节奏总纲!P29/24</f>
        <v>5573.9771149771195</v>
      </c>
      <c r="AZ32" s="70">
        <f>('[1]功能-城建'!HF29+[1]养成buff汇总!S31)/节奏总纲!P29/24</f>
        <v>0</v>
      </c>
      <c r="BA32" s="23">
        <f>'[1]功能-城建'!$CL31</f>
        <v>218.71389628862605</v>
      </c>
      <c r="BB32" s="97">
        <f>求节点($CY$7:$CY$36,$CZ$7:$CZ$36,节奏总纲!BX29)</f>
        <v>228.4948227078678</v>
      </c>
      <c r="BC32" s="57">
        <f>[4]士兵治疗!$BD30/3600*[4]士兵治疗!$D$4</f>
        <v>1075054.8524175584</v>
      </c>
      <c r="BD32" s="97">
        <f>求节点($DD$7:$DD$86,$DF$7:$DF$86,节奏总纲!BX29)</f>
        <v>98.904632096208687</v>
      </c>
      <c r="BE32" s="97">
        <f t="shared" si="20"/>
        <v>138.91552153104939</v>
      </c>
      <c r="BF32" s="97">
        <f t="shared" si="21"/>
        <v>46.530909223523579</v>
      </c>
      <c r="BG32" s="97">
        <f t="shared" si="22"/>
        <v>11.926378996567561</v>
      </c>
      <c r="BH32" s="97">
        <f t="shared" si="23"/>
        <v>0</v>
      </c>
      <c r="BI32" s="97">
        <f t="shared" si="24"/>
        <v>8.4867657391127</v>
      </c>
      <c r="BJ32" s="97">
        <f t="shared" si="25"/>
        <v>12.460297217338102</v>
      </c>
      <c r="BK32" s="97">
        <f t="shared" si="26"/>
        <v>4.4867657391127</v>
      </c>
      <c r="BL32" s="97">
        <f t="shared" si="27"/>
        <v>0</v>
      </c>
      <c r="BM32" s="70">
        <f>5*节奏总纲!P29</f>
        <v>25.31433133020796</v>
      </c>
      <c r="BN32" s="24">
        <f>15*节奏总纲!P29</f>
        <v>75.942993990623876</v>
      </c>
      <c r="BO32" s="24">
        <f t="shared" si="9"/>
        <v>52</v>
      </c>
      <c r="BP32" s="70">
        <f t="shared" si="28"/>
        <v>416</v>
      </c>
      <c r="BQ32" s="89">
        <f>节奏总纲!P29</f>
        <v>5.062866266041592</v>
      </c>
      <c r="BR32" s="70"/>
      <c r="CB32" s="93">
        <f>[8]基础状态预期!$C41</f>
        <v>111.03813549320469</v>
      </c>
      <c r="CC32" s="93">
        <f>SUMPRODUCT([8]基础状态预期!$M41:$P41,[8]基础状态预期!$E41:$H41)</f>
        <v>1744.7722634042377</v>
      </c>
      <c r="CD32" s="99">
        <f t="shared" si="39"/>
        <v>53</v>
      </c>
      <c r="CE32" s="99">
        <f t="shared" si="55"/>
        <v>79</v>
      </c>
      <c r="CF32" s="99">
        <f t="shared" si="76"/>
        <v>92</v>
      </c>
      <c r="CG32" s="99">
        <f t="shared" si="112"/>
        <v>28</v>
      </c>
      <c r="CY32" s="93">
        <f>'[1]功能-士兵训练'!$B65</f>
        <v>67</v>
      </c>
      <c r="CZ32" s="93">
        <f>'[1]功能-士兵训练'!$K65</f>
        <v>880</v>
      </c>
      <c r="DD32" s="23">
        <v>26</v>
      </c>
      <c r="DE32" s="93">
        <v>1</v>
      </c>
      <c r="DF32" s="23">
        <f>'[1]功能-城建'!$S31*5*DE32</f>
        <v>130</v>
      </c>
      <c r="DJ32" s="93">
        <f>[2]武将数量星级阶位验证!$J32</f>
        <v>114.50860608277577</v>
      </c>
      <c r="DK32" s="93">
        <f>[2]武将数量星级阶位验证!BJ32</f>
        <v>26669.958860923252</v>
      </c>
      <c r="DL32" s="93">
        <f>[2]武将数量星级阶位验证!BK32</f>
        <v>5996.7842477019394</v>
      </c>
      <c r="DM32" s="93">
        <f>[2]武将数量星级阶位验证!BL32</f>
        <v>851.98297105597635</v>
      </c>
      <c r="DN32" s="93">
        <f>[2]武将数量星级阶位验证!BM32</f>
        <v>130.86239381425236</v>
      </c>
    </row>
    <row r="33" spans="1:118" x14ac:dyDescent="0.15">
      <c r="A33" s="82"/>
      <c r="B33" s="14">
        <v>27</v>
      </c>
      <c r="C33" s="14">
        <f>SUM([2]武将数量星级阶位验证!$BF$3:$BI$3)*节奏总纲!P30+'[1]资源-钻石'!$L30/[2]武将数量星级阶位验证!$B$1*10</f>
        <v>284.81589496396862</v>
      </c>
      <c r="D33" s="70">
        <f>'[1]资源-钻石'!$L30*6%</f>
        <v>3171.7327049254827</v>
      </c>
      <c r="E33" s="95">
        <f>'[1]资源-银币'!$Z32</f>
        <v>3071457.9791082512</v>
      </c>
      <c r="F33" s="48">
        <f>'[1]资源-木石铜粮'!$BF32/4</f>
        <v>5232200.210572754</v>
      </c>
      <c r="G33" s="14">
        <f t="shared" si="10"/>
        <v>5232200.210572754</v>
      </c>
      <c r="H33" s="14">
        <f t="shared" si="10"/>
        <v>5232200.210572754</v>
      </c>
      <c r="I33" s="14">
        <f t="shared" si="10"/>
        <v>5232200.210572754</v>
      </c>
      <c r="J33" s="14">
        <f>'[1]资源-铁'!$T32</f>
        <v>0</v>
      </c>
      <c r="K33" s="20">
        <f t="shared" si="0"/>
        <v>918</v>
      </c>
      <c r="L33" s="58">
        <f>求节点('[1]功能-竞技场'!$AA$9:$AA$309,'[1]功能-竞技场'!$AB$9:$AB$309,[1]节奏总纲!P30)</f>
        <v>701.39616583002305</v>
      </c>
      <c r="M33" s="20">
        <f t="shared" si="11"/>
        <v>3964.6658811568532</v>
      </c>
      <c r="N33" s="70">
        <f>'[1]资源-银币'!$C32</f>
        <v>2800569.8196134814</v>
      </c>
      <c r="O33" s="70">
        <f>'[1]资源-木石铜粮'!$C32*('[1]资源-木石铜粮'!$I32+'[1]资源-木石铜粮'!$J32+'[1]资源-木石铜粮'!$M32+'[1]资源-木石铜粮'!$N32)</f>
        <v>19883382.188444242</v>
      </c>
      <c r="P33" s="20">
        <f t="shared" ref="P33:R33" si="153">O33</f>
        <v>19883382.188444242</v>
      </c>
      <c r="Q33" s="20">
        <f t="shared" si="153"/>
        <v>19883382.188444242</v>
      </c>
      <c r="R33" s="20">
        <f t="shared" si="153"/>
        <v>19883382.188444242</v>
      </c>
      <c r="S33" s="70">
        <f>'[1]资源-铁'!C32*('[1]资源-铁'!$J32+'[1]资源-铁'!$M32+'[1]资源-铁'!$N32)</f>
        <v>0</v>
      </c>
      <c r="T33" s="24">
        <f t="shared" si="2"/>
        <v>283.05490731834789</v>
      </c>
      <c r="U33" s="23">
        <f t="shared" si="3"/>
        <v>0.90312984803994634</v>
      </c>
      <c r="V33" s="97">
        <f>求节点([3]基础状态预期!$C$11:$C$40,[3]基础状态预期!$I$11:$I$40,B33)*8</f>
        <v>70.256932617124448</v>
      </c>
      <c r="W33" s="72">
        <f>[4]兵营招募!$EZ$5*节奏总纲!P30*24</f>
        <v>461833.61035139032</v>
      </c>
      <c r="X33" s="23">
        <f t="shared" ref="X33:Z33" si="154">W33</f>
        <v>461833.61035139032</v>
      </c>
      <c r="Y33" s="23">
        <f t="shared" si="154"/>
        <v>461833.61035139032</v>
      </c>
      <c r="Z33" s="23">
        <f t="shared" si="154"/>
        <v>461833.61035139032</v>
      </c>
      <c r="AA33" s="23">
        <f>10*节奏总纲!P30</f>
        <v>54.98019170849885</v>
      </c>
      <c r="AB33" s="70">
        <f>求节点($CS$8:$CS$15,$CT$8:$CT$15,节奏总纲!P30)</f>
        <v>7.9523263638993882</v>
      </c>
      <c r="AC33" s="23">
        <f>'[5]资源-军团币'!$E31</f>
        <v>11792.022908589195</v>
      </c>
      <c r="AD33" s="24">
        <f>5*节奏总纲!P30</f>
        <v>27.490095854249425</v>
      </c>
      <c r="AE33" s="24">
        <f>[6]国建支援!$F$5/[6]国建支援!$E$5*节奏总纲!P30</f>
        <v>2199.2076683399537</v>
      </c>
      <c r="AF33" s="74">
        <f>[6]国家币!$H31/[6]国家币!$C$2</f>
        <v>59512.2761586993</v>
      </c>
      <c r="AG33" s="74">
        <f t="shared" si="14"/>
        <v>59512.2761586993</v>
      </c>
      <c r="AH33" s="57">
        <f>'[1]功能-行军令'!$AL$7/3*节奏总纲!P30</f>
        <v>43.984153366799077</v>
      </c>
      <c r="AI33" s="23">
        <f t="shared" ref="AI33:AJ33" si="155">AH33</f>
        <v>43.984153366799077</v>
      </c>
      <c r="AJ33" s="23">
        <f t="shared" si="155"/>
        <v>43.984153366799077</v>
      </c>
      <c r="AK33" s="57">
        <f>'[1]功能-行军令'!$AL$8/3*节奏总纲!P30</f>
        <v>14.661384455599691</v>
      </c>
      <c r="AL33" s="23">
        <f t="shared" si="16"/>
        <v>14.661384455599691</v>
      </c>
      <c r="AM33" s="23">
        <f t="shared" si="17"/>
        <v>14.661384455599691</v>
      </c>
      <c r="AN33" s="23">
        <f>节奏总纲!P30*1</f>
        <v>5.4980191708498847</v>
      </c>
      <c r="AO33" s="23">
        <f>18*节奏总纲!P30</f>
        <v>98.964345075297928</v>
      </c>
      <c r="AP33" s="92">
        <f>'[1]功能-采集'!BS31</f>
        <v>10169745.209994735</v>
      </c>
      <c r="AQ33" s="23">
        <f t="shared" ref="AQ33:AS33" si="156">AP33</f>
        <v>10169745.209994735</v>
      </c>
      <c r="AR33" s="23">
        <f t="shared" si="156"/>
        <v>10169745.209994735</v>
      </c>
      <c r="AS33" s="23">
        <f t="shared" si="156"/>
        <v>10169745.209994735</v>
      </c>
      <c r="AT33" s="92">
        <f>'[1]功能-采集'!BX31</f>
        <v>0</v>
      </c>
      <c r="AU33" s="70">
        <f>('[1]功能-城建'!$EQ30+[1]养成buff汇总!H32)/节奏总纲!P30/4/24</f>
        <v>10020.986634198613</v>
      </c>
      <c r="AV33" s="23">
        <f t="shared" ref="AV33:AX33" si="157">AU33</f>
        <v>10020.986634198613</v>
      </c>
      <c r="AW33" s="23">
        <f t="shared" si="157"/>
        <v>10020.986634198613</v>
      </c>
      <c r="AX33" s="23">
        <f t="shared" si="157"/>
        <v>10020.986634198613</v>
      </c>
      <c r="AY33" s="83">
        <f>('[1]功能-城建'!$FY30+[1]养成buff汇总!AD32)/节奏总纲!P30/24</f>
        <v>5808.2006067973271</v>
      </c>
      <c r="AZ33" s="70">
        <f>('[1]功能-城建'!HF30+[1]养成buff汇总!S32)/节奏总纲!P30/24</f>
        <v>0</v>
      </c>
      <c r="BA33" s="23">
        <f>'[1]功能-城建'!$CL32</f>
        <v>224.21775155321185</v>
      </c>
      <c r="BB33" s="97">
        <f>求节点($CY$7:$CY$36,$CZ$7:$CZ$36,节奏总纲!BX30)</f>
        <v>235.94266942793217</v>
      </c>
      <c r="BC33" s="57">
        <f>[4]士兵治疗!$BD31/3600*[4]士兵治疗!$D$4</f>
        <v>1187565.0212468351</v>
      </c>
      <c r="BD33" s="97">
        <f>求节点($DD$7:$DD$86,$DF$7:$DF$86,节奏总纲!BX30)</f>
        <v>101.23208419622881</v>
      </c>
      <c r="BE33" s="97">
        <f t="shared" si="20"/>
        <v>147.37764875204982</v>
      </c>
      <c r="BF33" s="97">
        <f t="shared" si="21"/>
        <v>49.266507464234252</v>
      </c>
      <c r="BG33" s="97">
        <f t="shared" si="22"/>
        <v>12.613296964676032</v>
      </c>
      <c r="BH33" s="97">
        <f t="shared" si="23"/>
        <v>0</v>
      </c>
      <c r="BI33" s="97">
        <f t="shared" si="24"/>
        <v>8.7345600289648182</v>
      </c>
      <c r="BJ33" s="97">
        <f t="shared" si="25"/>
        <v>13.203680086894451</v>
      </c>
      <c r="BK33" s="97">
        <f t="shared" si="26"/>
        <v>4.7345600289648173</v>
      </c>
      <c r="BL33" s="97">
        <f t="shared" si="27"/>
        <v>0</v>
      </c>
      <c r="BM33" s="70">
        <f>5*节奏总纲!P30</f>
        <v>27.490095854249425</v>
      </c>
      <c r="BN33" s="24">
        <f>15*节奏总纲!P30</f>
        <v>82.470287562748268</v>
      </c>
      <c r="BO33" s="24">
        <f t="shared" si="9"/>
        <v>54</v>
      </c>
      <c r="BP33" s="70">
        <f t="shared" si="28"/>
        <v>432</v>
      </c>
      <c r="BQ33" s="89">
        <f>节奏总纲!P30</f>
        <v>5.4980191708498847</v>
      </c>
      <c r="BR33" s="70"/>
      <c r="CB33" s="93">
        <f>[8]基础状态预期!$C42</f>
        <v>114.50860608277577</v>
      </c>
      <c r="CC33" s="93">
        <f>SUMPRODUCT([8]基础状态预期!$M42:$P42,[8]基础状态预期!$E42:$H42)</f>
        <v>1764.9562165156374</v>
      </c>
      <c r="CD33" s="99">
        <f t="shared" si="39"/>
        <v>55</v>
      </c>
      <c r="CE33" s="99">
        <f t="shared" si="55"/>
        <v>82</v>
      </c>
      <c r="CF33" s="99">
        <f t="shared" si="76"/>
        <v>96</v>
      </c>
      <c r="CG33" s="99">
        <f t="shared" si="112"/>
        <v>30</v>
      </c>
      <c r="CY33" s="93">
        <f>'[1]功能-士兵训练'!$B66</f>
        <v>70</v>
      </c>
      <c r="CZ33" s="93">
        <f>'[1]功能-士兵训练'!$K66</f>
        <v>920</v>
      </c>
      <c r="DD33" s="23">
        <v>27</v>
      </c>
      <c r="DE33" s="93">
        <v>1</v>
      </c>
      <c r="DF33" s="23">
        <f>'[1]功能-城建'!$S32*5*DE33</f>
        <v>135</v>
      </c>
      <c r="DJ33" s="93">
        <f>[2]武将数量星级阶位验证!$J33</f>
        <v>118.05948896247369</v>
      </c>
      <c r="DK33" s="93">
        <f>[2]武将数量星级阶位验证!BJ33</f>
        <v>33354.822287579213</v>
      </c>
      <c r="DL33" s="93">
        <f>[2]武将数量星级阶位验证!BK33</f>
        <v>7280.7644783267824</v>
      </c>
      <c r="DM33" s="93">
        <f>[2]武将数量星级阶位验证!BL33</f>
        <v>1025.0800056497028</v>
      </c>
      <c r="DN33" s="93">
        <f>[2]武将数量星级阶位验证!BM33</f>
        <v>140.03780237955218</v>
      </c>
    </row>
    <row r="34" spans="1:118" x14ac:dyDescent="0.15">
      <c r="A34" s="82"/>
      <c r="B34" s="14">
        <v>28</v>
      </c>
      <c r="C34" s="14">
        <f>SUM([2]武将数量星级阶位验证!$BF$3:$BI$3)*节奏总纲!P31+'[1]资源-钻石'!$L31/[2]武将数量星级阶位验证!$B$1*10</f>
        <v>306.77318702199238</v>
      </c>
      <c r="D34" s="70">
        <f>'[1]资源-钻石'!$L31*6%</f>
        <v>3410.3821590245739</v>
      </c>
      <c r="E34" s="95">
        <f>'[1]资源-银币'!$Z33</f>
        <v>3336927.4026538748</v>
      </c>
      <c r="F34" s="48">
        <f>'[1]资源-木石铜粮'!$BF33/4</f>
        <v>5887298.48587316</v>
      </c>
      <c r="G34" s="14">
        <f t="shared" si="10"/>
        <v>5887298.48587316</v>
      </c>
      <c r="H34" s="14">
        <f t="shared" si="10"/>
        <v>5887298.48587316</v>
      </c>
      <c r="I34" s="14">
        <f t="shared" si="10"/>
        <v>5887298.48587316</v>
      </c>
      <c r="J34" s="14">
        <f>'[1]资源-铁'!$T33</f>
        <v>0</v>
      </c>
      <c r="K34" s="20">
        <f t="shared" si="0"/>
        <v>972</v>
      </c>
      <c r="L34" s="58">
        <f>求节点('[1]功能-竞技场'!$AA$9:$AA$309,'[1]功能-竞技场'!$AB$9:$AB$309,[1]节奏总纲!P31)</f>
        <v>608.11909872620163</v>
      </c>
      <c r="M34" s="20">
        <f t="shared" si="11"/>
        <v>4262.9776987807172</v>
      </c>
      <c r="N34" s="70">
        <f>'[1]资源-银币'!$C33</f>
        <v>3112499.2726991875</v>
      </c>
      <c r="O34" s="70">
        <f>'[1]资源-木石铜粮'!$C33*('[1]资源-木石铜粮'!$I33+'[1]资源-木石铜粮'!$J33+'[1]资源-木石铜粮'!$M33+'[1]资源-木石铜粮'!$N33)</f>
        <v>22932973.697928891</v>
      </c>
      <c r="P34" s="20">
        <f t="shared" ref="P34:R34" si="158">O34</f>
        <v>22932973.697928891</v>
      </c>
      <c r="Q34" s="20">
        <f t="shared" si="158"/>
        <v>22932973.697928891</v>
      </c>
      <c r="R34" s="20">
        <f t="shared" si="158"/>
        <v>22932973.697928891</v>
      </c>
      <c r="S34" s="70">
        <f>'[1]资源-铁'!C33*('[1]资源-铁'!$J33+'[1]资源-铁'!$M33+'[1]资源-铁'!$N33)</f>
        <v>0</v>
      </c>
      <c r="T34" s="24">
        <f t="shared" si="2"/>
        <v>296.87748184505068</v>
      </c>
      <c r="U34" s="23">
        <f t="shared" si="3"/>
        <v>0.98276312792908904</v>
      </c>
      <c r="V34" s="97">
        <f>求节点([3]基础状态预期!$C$11:$C$40,[3]基础状态预期!$I$11:$I$40,B34)*8</f>
        <v>73.296255716565398</v>
      </c>
      <c r="W34" s="72">
        <f>[4]兵营招募!$EZ$5*节奏总纲!P31*24</f>
        <v>501009.97853499535</v>
      </c>
      <c r="X34" s="23">
        <f t="shared" ref="X34:Z34" si="159">W34</f>
        <v>501009.97853499535</v>
      </c>
      <c r="Y34" s="23">
        <f t="shared" si="159"/>
        <v>501009.97853499535</v>
      </c>
      <c r="Z34" s="23">
        <f t="shared" si="159"/>
        <v>501009.97853499535</v>
      </c>
      <c r="AA34" s="23">
        <f>10*节奏总纲!P31</f>
        <v>59.644045063689923</v>
      </c>
      <c r="AB34" s="70">
        <f>求节点($CS$8:$CS$15,$CT$8:$CT$15,节奏总纲!P31)</f>
        <v>8.6713878743454842</v>
      </c>
      <c r="AC34" s="23">
        <f>'[5]资源-军团币'!$E32</f>
        <v>12756.40204851198</v>
      </c>
      <c r="AD34" s="24">
        <f>5*节奏总纲!P31</f>
        <v>29.822022531844961</v>
      </c>
      <c r="AE34" s="24">
        <f>[6]国建支援!$F$5/[6]国建支援!$E$5*节奏总纲!P31</f>
        <v>2385.7618025475967</v>
      </c>
      <c r="AF34" s="74">
        <f>[6]国家币!$H32/[6]国家币!$C$2</f>
        <v>65349.52036266536</v>
      </c>
      <c r="AG34" s="74">
        <f t="shared" si="14"/>
        <v>65349.52036266536</v>
      </c>
      <c r="AH34" s="57">
        <f>'[1]功能-行军令'!$AL$7/3*节奏总纲!P31</f>
        <v>47.715236050951937</v>
      </c>
      <c r="AI34" s="23">
        <f t="shared" ref="AI34:AJ34" si="160">AH34</f>
        <v>47.715236050951937</v>
      </c>
      <c r="AJ34" s="23">
        <f t="shared" si="160"/>
        <v>47.715236050951937</v>
      </c>
      <c r="AK34" s="57">
        <f>'[1]功能-行军令'!$AL$8/3*节奏总纲!P31</f>
        <v>15.905078683650645</v>
      </c>
      <c r="AL34" s="23">
        <f t="shared" si="16"/>
        <v>15.905078683650645</v>
      </c>
      <c r="AM34" s="23">
        <f t="shared" si="17"/>
        <v>15.905078683650645</v>
      </c>
      <c r="AN34" s="23">
        <f>节奏总纲!P31*1</f>
        <v>5.9644045063689921</v>
      </c>
      <c r="AO34" s="23">
        <f>18*节奏总纲!P31</f>
        <v>107.35928111464186</v>
      </c>
      <c r="AP34" s="92">
        <f>'[1]功能-采集'!BS32</f>
        <v>11663015.705793131</v>
      </c>
      <c r="AQ34" s="23">
        <f t="shared" ref="AQ34:AS34" si="161">AP34</f>
        <v>11663015.705793131</v>
      </c>
      <c r="AR34" s="23">
        <f t="shared" si="161"/>
        <v>11663015.705793131</v>
      </c>
      <c r="AS34" s="23">
        <f t="shared" si="161"/>
        <v>11663015.705793131</v>
      </c>
      <c r="AT34" s="92">
        <f>'[1]功能-采集'!BX32</f>
        <v>0</v>
      </c>
      <c r="AU34" s="70">
        <f>('[1]功能-城建'!$EQ31+[1]养成buff汇总!H33)/节奏总纲!P31/4/24</f>
        <v>10626.541401798097</v>
      </c>
      <c r="AV34" s="23">
        <f t="shared" ref="AV34:AX34" si="162">AU34</f>
        <v>10626.541401798097</v>
      </c>
      <c r="AW34" s="23">
        <f t="shared" si="162"/>
        <v>10626.541401798097</v>
      </c>
      <c r="AX34" s="23">
        <f t="shared" si="162"/>
        <v>10626.541401798097</v>
      </c>
      <c r="AY34" s="83">
        <f>('[1]功能-城建'!$FY31+[1]养成buff汇总!AD33)/节奏总纲!P31/24</f>
        <v>6040.1888512128744</v>
      </c>
      <c r="AZ34" s="70">
        <f>('[1]功能-城建'!HF31+[1]养成buff汇总!S33)/节奏总纲!P31/24</f>
        <v>0</v>
      </c>
      <c r="BA34" s="23">
        <f>'[1]功能-城建'!$CL33</f>
        <v>228.38810176726349</v>
      </c>
      <c r="BB34" s="97">
        <f>求节点($CY$7:$CY$36,$CZ$7:$CZ$36,节奏总纲!BX31)</f>
        <v>243.35662536402396</v>
      </c>
      <c r="BC34" s="57">
        <f>[4]士兵治疗!$BD32/3600*[4]士兵治疗!$D$4</f>
        <v>1308991.7565015133</v>
      </c>
      <c r="BD34" s="97">
        <f>求节点($DD$7:$DD$86,$DF$7:$DF$86,节奏总纲!BX31)</f>
        <v>103.54894542625749</v>
      </c>
      <c r="BE34" s="97">
        <f t="shared" si="20"/>
        <v>155.83977597305022</v>
      </c>
      <c r="BF34" s="97">
        <f t="shared" si="21"/>
        <v>52.002105704944938</v>
      </c>
      <c r="BG34" s="97">
        <f t="shared" si="22"/>
        <v>13.300214932784503</v>
      </c>
      <c r="BH34" s="97">
        <f t="shared" si="23"/>
        <v>0</v>
      </c>
      <c r="BI34" s="97">
        <f t="shared" si="24"/>
        <v>8.9823543188169346</v>
      </c>
      <c r="BJ34" s="97">
        <f t="shared" si="25"/>
        <v>13.947062956450802</v>
      </c>
      <c r="BK34" s="97">
        <f t="shared" si="26"/>
        <v>4.9823543188169346</v>
      </c>
      <c r="BL34" s="97">
        <f t="shared" si="27"/>
        <v>0</v>
      </c>
      <c r="BM34" s="70">
        <f>5*节奏总纲!P31</f>
        <v>29.822022531844961</v>
      </c>
      <c r="BN34" s="24">
        <f>15*节奏总纲!P31</f>
        <v>89.466067595534881</v>
      </c>
      <c r="BO34" s="24">
        <f t="shared" si="9"/>
        <v>56</v>
      </c>
      <c r="BP34" s="70">
        <f t="shared" si="28"/>
        <v>448</v>
      </c>
      <c r="BQ34" s="89">
        <f>节奏总纲!P31</f>
        <v>5.9644045063689921</v>
      </c>
      <c r="BR34" s="70"/>
      <c r="CB34" s="93">
        <f>[8]基础状态预期!$C43</f>
        <v>118.05948896247369</v>
      </c>
      <c r="CC34" s="93">
        <f>SUMPRODUCT([8]基础状态预期!$M43:$P43,[8]基础状态预期!$E43:$H43)</f>
        <v>1785.6078404663685</v>
      </c>
      <c r="CD34" s="99">
        <f t="shared" si="39"/>
        <v>57</v>
      </c>
      <c r="CE34" s="99">
        <f t="shared" si="55"/>
        <v>85</v>
      </c>
      <c r="CF34" s="99">
        <f t="shared" si="76"/>
        <v>100</v>
      </c>
      <c r="CG34" s="99">
        <f t="shared" si="112"/>
        <v>32</v>
      </c>
      <c r="CY34" s="93">
        <f>'[1]功能-士兵训练'!$B67</f>
        <v>73</v>
      </c>
      <c r="CZ34" s="93">
        <f>'[1]功能-士兵训练'!$K67</f>
        <v>940</v>
      </c>
      <c r="DD34" s="23">
        <v>28</v>
      </c>
      <c r="DE34" s="93">
        <v>1</v>
      </c>
      <c r="DF34" s="23">
        <f>'[1]功能-城建'!$S33*5*DE34</f>
        <v>140</v>
      </c>
      <c r="DJ34" s="93">
        <f>[2]武将数量星级阶位验证!$J34</f>
        <v>121.47928719052189</v>
      </c>
      <c r="DK34" s="93">
        <f>[2]武将数量星级阶位验证!BJ34</f>
        <v>41517.173607801786</v>
      </c>
      <c r="DL34" s="93">
        <f>[2]武将数量星级阶位验证!BK34</f>
        <v>8825.8192460146638</v>
      </c>
      <c r="DM34" s="93">
        <f>[2]武将数量星级阶位验证!BL34</f>
        <v>1232.8382208028852</v>
      </c>
      <c r="DN34" s="93">
        <f>[2]武将数量星级阶位验证!BM34</f>
        <v>148.49471117842666</v>
      </c>
    </row>
    <row r="35" spans="1:118" x14ac:dyDescent="0.15">
      <c r="A35" s="82"/>
      <c r="B35" s="14">
        <v>29</v>
      </c>
      <c r="C35" s="14">
        <f>SUM([2]武将数量星级阶位验证!$BF$3:$BI$3)*节奏总纲!P32+'[1]资源-钻石'!$L32/[2]武将数量星级阶位验证!$B$1*10</f>
        <v>330.30642995894118</v>
      </c>
      <c r="D35" s="70">
        <f>'[1]资源-钻石'!$L32*6%</f>
        <v>3666.1603107767528</v>
      </c>
      <c r="E35" s="95">
        <f>'[1]资源-银币'!$Z34</f>
        <v>3777731.2626837688</v>
      </c>
      <c r="F35" s="48">
        <f>'[1]资源-木石铜粮'!$BF34/4</f>
        <v>6621723.2119140187</v>
      </c>
      <c r="G35" s="14">
        <f t="shared" si="10"/>
        <v>6621723.2119140187</v>
      </c>
      <c r="H35" s="14">
        <f t="shared" si="10"/>
        <v>6621723.2119140187</v>
      </c>
      <c r="I35" s="14">
        <f t="shared" si="10"/>
        <v>6621723.2119140187</v>
      </c>
      <c r="J35" s="14">
        <f>'[1]资源-铁'!$T34</f>
        <v>0</v>
      </c>
      <c r="K35" s="20">
        <f t="shared" si="0"/>
        <v>1026</v>
      </c>
      <c r="L35" s="58">
        <f>求节点('[1]功能-竞技场'!$AA$9:$AA$309,'[1]功能-竞技场'!$AB$9:$AB$309,[1]节奏总纲!P32)</f>
        <v>554.57360677055431</v>
      </c>
      <c r="M35" s="20">
        <f t="shared" si="11"/>
        <v>4582.7003884709411</v>
      </c>
      <c r="N35" s="70">
        <f>'[1]资源-银币'!$C34</f>
        <v>3435546.7411624053</v>
      </c>
      <c r="O35" s="70">
        <f>'[1]资源-木石铜粮'!$C34*('[1]资源-木石铜粮'!$I34+'[1]资源-木石铜粮'!$J34+'[1]资源-木石铜粮'!$M34+'[1]资源-木石铜粮'!$N34)</f>
        <v>26357408.01742081</v>
      </c>
      <c r="P35" s="20">
        <f t="shared" ref="P35:R35" si="163">O35</f>
        <v>26357408.01742081</v>
      </c>
      <c r="Q35" s="20">
        <f t="shared" si="163"/>
        <v>26357408.01742081</v>
      </c>
      <c r="R35" s="20">
        <f t="shared" si="163"/>
        <v>26357408.01742081</v>
      </c>
      <c r="S35" s="70">
        <f>'[1]资源-铁'!C34*('[1]资源-铁'!$J34+'[1]资源-铁'!$M34+'[1]资源-铁'!$N34)</f>
        <v>0</v>
      </c>
      <c r="T35" s="24">
        <f t="shared" si="2"/>
        <v>311.85538699887258</v>
      </c>
      <c r="U35" s="23">
        <f t="shared" si="3"/>
        <v>1.0623964078182317</v>
      </c>
      <c r="V35" s="97">
        <f>求节点([3]基础状态预期!$C$11:$C$40,[3]基础状态预期!$I$11:$I$40,B35)*8</f>
        <v>75.439635371961074</v>
      </c>
      <c r="W35" s="72">
        <f>[4]兵营招募!$EZ$5*节奏总纲!P32*24</f>
        <v>542998.17031273444</v>
      </c>
      <c r="X35" s="23">
        <f t="shared" ref="X35:Z35" si="164">W35</f>
        <v>542998.17031273444</v>
      </c>
      <c r="Y35" s="23">
        <f t="shared" si="164"/>
        <v>542998.17031273444</v>
      </c>
      <c r="Z35" s="23">
        <f t="shared" si="164"/>
        <v>542998.17031273444</v>
      </c>
      <c r="AA35" s="23">
        <f>10*节奏总纲!P32</f>
        <v>64.642639322944575</v>
      </c>
      <c r="AB35" s="70">
        <f>求节点($CS$8:$CS$15,$CT$8:$CT$15,节奏总纲!P32)</f>
        <v>9.076368299156016</v>
      </c>
      <c r="AC35" s="23">
        <f>'[5]资源-军团币'!$E33</f>
        <v>13827.283709301133</v>
      </c>
      <c r="AD35" s="24">
        <f>5*节奏总纲!P32</f>
        <v>32.321319661472288</v>
      </c>
      <c r="AE35" s="24">
        <f>[6]国建支援!$F$5/[6]国建支援!$E$5*节奏总纲!P32</f>
        <v>2585.7055729177828</v>
      </c>
      <c r="AF35" s="74">
        <f>[6]国家币!$H33/[6]国家币!$C$2</f>
        <v>70424.669518140232</v>
      </c>
      <c r="AG35" s="74">
        <f t="shared" si="14"/>
        <v>70424.669518140232</v>
      </c>
      <c r="AH35" s="57">
        <f>'[1]功能-行军令'!$AL$7/3*节奏总纲!P32</f>
        <v>51.71411145835566</v>
      </c>
      <c r="AI35" s="23">
        <f t="shared" ref="AI35:AJ35" si="165">AH35</f>
        <v>51.71411145835566</v>
      </c>
      <c r="AJ35" s="23">
        <f t="shared" si="165"/>
        <v>51.71411145835566</v>
      </c>
      <c r="AK35" s="57">
        <f>'[1]功能-行军令'!$AL$8/3*节奏总纲!P32</f>
        <v>17.238037152785218</v>
      </c>
      <c r="AL35" s="23">
        <f t="shared" si="16"/>
        <v>17.238037152785218</v>
      </c>
      <c r="AM35" s="23">
        <f t="shared" si="17"/>
        <v>17.238037152785218</v>
      </c>
      <c r="AN35" s="23">
        <f>节奏总纲!P32*1</f>
        <v>6.4642639322944575</v>
      </c>
      <c r="AO35" s="23">
        <f>18*节奏总纲!P32</f>
        <v>116.35675078130024</v>
      </c>
      <c r="AP35" s="92">
        <f>'[1]功能-采集'!BS33</f>
        <v>13332488.801948987</v>
      </c>
      <c r="AQ35" s="23">
        <f t="shared" ref="AQ35:AS35" si="166">AP35</f>
        <v>13332488.801948987</v>
      </c>
      <c r="AR35" s="23">
        <f t="shared" si="166"/>
        <v>13332488.801948987</v>
      </c>
      <c r="AS35" s="23">
        <f t="shared" si="166"/>
        <v>13332488.801948987</v>
      </c>
      <c r="AT35" s="92">
        <f>'[1]功能-采集'!BX33</f>
        <v>0</v>
      </c>
      <c r="AU35" s="70">
        <f>('[1]功能-城建'!$EQ32+[1]养成buff汇总!H34)/节奏总纲!P32/4/24</f>
        <v>11228.921755888818</v>
      </c>
      <c r="AV35" s="23">
        <f t="shared" ref="AV35:AX35" si="167">AU35</f>
        <v>11228.921755888818</v>
      </c>
      <c r="AW35" s="23">
        <f t="shared" si="167"/>
        <v>11228.921755888818</v>
      </c>
      <c r="AX35" s="23">
        <f t="shared" si="167"/>
        <v>11228.921755888818</v>
      </c>
      <c r="AY35" s="83">
        <f>('[1]功能-城建'!$FY32+[1]养成buff汇总!AD34)/节奏总纲!P32/24</f>
        <v>6273.3569422290129</v>
      </c>
      <c r="AZ35" s="70">
        <f>('[1]功能-城建'!HF32+[1]养成buff汇总!S34)/节奏总纲!P32/24</f>
        <v>0</v>
      </c>
      <c r="BA35" s="23">
        <f>'[1]功能-城建'!$CL34</f>
        <v>233.62992606255037</v>
      </c>
      <c r="BB35" s="97">
        <f>求节点($CY$7:$CY$36,$CZ$7:$CZ$36,节奏总纲!BX32)</f>
        <v>249.40262723336019</v>
      </c>
      <c r="BC35" s="57">
        <f>[4]士兵治疗!$BD33/3600*[4]士兵治疗!$D$4</f>
        <v>1439864.1056240269</v>
      </c>
      <c r="BD35" s="97">
        <f>求节点($DD$7:$DD$86,$DF$7:$DF$86,节奏总纲!BX32)</f>
        <v>105.87664202085011</v>
      </c>
      <c r="BE35" s="97">
        <f t="shared" si="20"/>
        <v>166.66414293707714</v>
      </c>
      <c r="BF35" s="97">
        <f t="shared" si="21"/>
        <v>55.275517205220737</v>
      </c>
      <c r="BG35" s="97">
        <f t="shared" si="22"/>
        <v>14.088460561075825</v>
      </c>
      <c r="BH35" s="97">
        <f t="shared" si="23"/>
        <v>0</v>
      </c>
      <c r="BI35" s="97">
        <f t="shared" si="24"/>
        <v>9.2851349924338198</v>
      </c>
      <c r="BJ35" s="97">
        <f t="shared" si="25"/>
        <v>14.28513499243382</v>
      </c>
      <c r="BK35" s="97">
        <f t="shared" si="26"/>
        <v>5.4277024886507288</v>
      </c>
      <c r="BL35" s="97">
        <f t="shared" si="27"/>
        <v>0</v>
      </c>
      <c r="BM35" s="70">
        <f>5*节奏总纲!P32</f>
        <v>32.321319661472288</v>
      </c>
      <c r="BN35" s="24">
        <f>15*节奏总纲!P32</f>
        <v>96.963958984416863</v>
      </c>
      <c r="BO35" s="24">
        <f t="shared" si="9"/>
        <v>58</v>
      </c>
      <c r="BP35" s="70">
        <f t="shared" si="28"/>
        <v>464</v>
      </c>
      <c r="BQ35" s="89">
        <f>节奏总纲!P32</f>
        <v>6.4642639322944575</v>
      </c>
      <c r="BR35" s="70"/>
      <c r="CB35" s="93">
        <f>[8]基础状态预期!$C44</f>
        <v>121.47928719052189</v>
      </c>
      <c r="CC35" s="93">
        <f>SUMPRODUCT([8]基础状态预期!$M44:$P44,[8]基础状态预期!$E44:$H44)</f>
        <v>1805.497087559485</v>
      </c>
      <c r="CD35" s="99">
        <f t="shared" si="39"/>
        <v>59</v>
      </c>
      <c r="CE35" s="99">
        <f t="shared" si="55"/>
        <v>88</v>
      </c>
      <c r="CF35" s="99">
        <f t="shared" si="76"/>
        <v>104</v>
      </c>
      <c r="CG35" s="99">
        <f t="shared" si="112"/>
        <v>34</v>
      </c>
      <c r="CY35" s="93">
        <f>'[1]功能-士兵训练'!$B68</f>
        <v>76</v>
      </c>
      <c r="CZ35" s="93">
        <f>'[1]功能-士兵训练'!$K68</f>
        <v>1020</v>
      </c>
      <c r="DD35" s="23">
        <v>29</v>
      </c>
      <c r="DE35" s="93">
        <v>1</v>
      </c>
      <c r="DF35" s="23">
        <f>'[1]功能-城建'!$S34*5*DE35</f>
        <v>145</v>
      </c>
      <c r="DJ35" s="93">
        <f>[2]武将数量星级阶位验证!$J35</f>
        <v>125.02015904129435</v>
      </c>
      <c r="DK35" s="93">
        <f>[2]武将数量星级阶位验证!BJ35</f>
        <v>52167.899894872389</v>
      </c>
      <c r="DL35" s="93">
        <f>[2]武将数量星级阶位验证!BK35</f>
        <v>10819.995617404174</v>
      </c>
      <c r="DM35" s="93">
        <f>[2]武将数量星级阶位验证!BL35</f>
        <v>1500.4646765113118</v>
      </c>
      <c r="DN35" s="93">
        <f>[2]武将数量星级阶位验证!BM35</f>
        <v>156.88090907528232</v>
      </c>
    </row>
    <row r="36" spans="1:118" x14ac:dyDescent="0.15">
      <c r="A36" s="82"/>
      <c r="B36" s="14">
        <v>30</v>
      </c>
      <c r="C36" s="14">
        <f>SUM([2]武将数量星级阶位验证!$BF$3:$BI$3)*节奏总纲!P33+'[1]资源-钻石'!$L33/[2]武将数量星级阶位验证!$B$1*10</f>
        <v>355.52873522618262</v>
      </c>
      <c r="D36" s="70">
        <f>'[1]资源-钻石'!$L33*6%</f>
        <v>3940.2965461213203</v>
      </c>
      <c r="E36" s="95">
        <f>'[1]资源-银币'!$Z35</f>
        <v>4278620.8426001547</v>
      </c>
      <c r="F36" s="48">
        <f>'[1]资源-木石铜粮'!$BF35/4</f>
        <v>7453851.7420324776</v>
      </c>
      <c r="G36" s="14">
        <f t="shared" si="10"/>
        <v>7453851.7420324776</v>
      </c>
      <c r="H36" s="14">
        <f t="shared" si="10"/>
        <v>7453851.7420324776</v>
      </c>
      <c r="I36" s="14">
        <f t="shared" si="10"/>
        <v>7453851.7420324776</v>
      </c>
      <c r="J36" s="14">
        <f>'[1]资源-铁'!$T35</f>
        <v>0</v>
      </c>
      <c r="K36" s="20">
        <f t="shared" si="0"/>
        <v>1080</v>
      </c>
      <c r="L36" s="58">
        <f>求节点('[1]功能-竞技场'!$AA$9:$AA$309,'[1]功能-竞技场'!$AB$9:$AB$309,[1]节奏总纲!P33)</f>
        <v>501</v>
      </c>
      <c r="M36" s="20">
        <f t="shared" si="11"/>
        <v>4925.37068265165</v>
      </c>
      <c r="N36" s="70">
        <f>'[1]资源-银币'!$C35</f>
        <v>3777089.3844310851</v>
      </c>
      <c r="O36" s="70">
        <f>'[1]资源-木石铜粮'!$C35*('[1]资源-木石铜粮'!$I35+'[1]资源-木石铜粮'!$J35+'[1]资源-木石铜粮'!$M35+'[1]资源-木石铜粮'!$N35)</f>
        <v>30185361.981377207</v>
      </c>
      <c r="P36" s="20">
        <f t="shared" ref="P36:R36" si="168">O36</f>
        <v>30185361.981377207</v>
      </c>
      <c r="Q36" s="20">
        <f t="shared" si="168"/>
        <v>30185361.981377207</v>
      </c>
      <c r="R36" s="20">
        <f t="shared" si="168"/>
        <v>30185361.981377207</v>
      </c>
      <c r="S36" s="70">
        <f>'[1]资源-铁'!C35*('[1]资源-铁'!$J35+'[1]资源-铁'!$M35+'[1]资源-铁'!$N35)</f>
        <v>0</v>
      </c>
      <c r="T36" s="24">
        <f t="shared" si="2"/>
        <v>326.92187229239232</v>
      </c>
      <c r="U36" s="23">
        <f t="shared" si="3"/>
        <v>1.1420296877073743</v>
      </c>
      <c r="V36" s="97">
        <f>求节点([3]基础状态预期!$C$11:$C$40,[3]基础状态预期!$I$11:$I$40,B36)*8</f>
        <v>77.583015027356751</v>
      </c>
      <c r="W36" s="72">
        <f>[4]兵营招募!$EZ$5*节奏总纲!P33*24</f>
        <v>588000</v>
      </c>
      <c r="X36" s="23">
        <f t="shared" ref="X36:Z36" si="169">W36</f>
        <v>588000</v>
      </c>
      <c r="Y36" s="23">
        <f t="shared" si="169"/>
        <v>588000</v>
      </c>
      <c r="Z36" s="23">
        <f t="shared" si="169"/>
        <v>588000</v>
      </c>
      <c r="AA36" s="23">
        <f>10*节奏总纲!P33</f>
        <v>70</v>
      </c>
      <c r="AB36" s="70">
        <f>求节点($CS$8:$CS$15,$CT$8:$CT$15,节奏总纲!P33)</f>
        <v>9.5104155713146206</v>
      </c>
      <c r="AC36" s="23">
        <f>'[5]资源-军团币'!$E34</f>
        <v>14960.128567166321</v>
      </c>
      <c r="AD36" s="24">
        <f>5*节奏总纲!P33</f>
        <v>35</v>
      </c>
      <c r="AE36" s="24">
        <f>[6]国建支援!$F$5/[6]国建支援!$E$5*节奏总纲!P33</f>
        <v>2800</v>
      </c>
      <c r="AF36" s="74">
        <f>[6]国家币!$H34/[6]国家币!$C$2</f>
        <v>75918.042689045484</v>
      </c>
      <c r="AG36" s="74">
        <f t="shared" si="14"/>
        <v>75918.042689045484</v>
      </c>
      <c r="AH36" s="57">
        <f>'[1]功能-行军令'!$AL$7/3*节奏总纲!P33</f>
        <v>56</v>
      </c>
      <c r="AI36" s="23">
        <f t="shared" ref="AI36:AJ36" si="170">AH36</f>
        <v>56</v>
      </c>
      <c r="AJ36" s="23">
        <f t="shared" si="170"/>
        <v>56</v>
      </c>
      <c r="AK36" s="57">
        <f>'[1]功能-行军令'!$AL$8/3*节奏总纲!P33</f>
        <v>18.666666666666664</v>
      </c>
      <c r="AL36" s="23">
        <f t="shared" si="16"/>
        <v>18.666666666666664</v>
      </c>
      <c r="AM36" s="23">
        <f t="shared" si="17"/>
        <v>18.666666666666664</v>
      </c>
      <c r="AN36" s="23">
        <f>节奏总纲!P33*1</f>
        <v>7</v>
      </c>
      <c r="AO36" s="23">
        <f>18*节奏总纲!P33</f>
        <v>126</v>
      </c>
      <c r="AP36" s="92">
        <f>'[1]功能-采集'!BS34</f>
        <v>15197111.010872804</v>
      </c>
      <c r="AQ36" s="23">
        <f t="shared" ref="AQ36:AS36" si="171">AP36</f>
        <v>15197111.010872804</v>
      </c>
      <c r="AR36" s="23">
        <f t="shared" si="171"/>
        <v>15197111.010872804</v>
      </c>
      <c r="AS36" s="23">
        <f t="shared" si="171"/>
        <v>15197111.010872804</v>
      </c>
      <c r="AT36" s="92">
        <f>'[1]功能-采集'!BX34</f>
        <v>0</v>
      </c>
      <c r="AU36" s="70">
        <f>('[1]功能-城建'!$EQ33+[1]养成buff汇总!H35)/节奏总纲!P33/4/24</f>
        <v>11847.317551470078</v>
      </c>
      <c r="AV36" s="23">
        <f t="shared" ref="AV36:AX36" si="172">AU36</f>
        <v>11847.317551470078</v>
      </c>
      <c r="AW36" s="23">
        <f t="shared" si="172"/>
        <v>11847.317551470078</v>
      </c>
      <c r="AX36" s="23">
        <f t="shared" si="172"/>
        <v>11847.317551470078</v>
      </c>
      <c r="AY36" s="83">
        <f>('[1]功能-城建'!$FY33+[1]养成buff汇总!AD35)/节奏总纲!P33/24</f>
        <v>6516.477265125347</v>
      </c>
      <c r="AZ36" s="70">
        <f>('[1]功能-城建'!HF33+[1]养成buff汇总!S35)/节奏总纲!P33/24</f>
        <v>0</v>
      </c>
      <c r="BA36" s="23">
        <f>'[1]功能-城建'!$CL35</f>
        <v>240.41148508249884</v>
      </c>
      <c r="BB36" s="97">
        <f>求节点($CY$7:$CY$36,$CZ$7:$CZ$36,节奏总纲!BX33)</f>
        <v>253.01945871066604</v>
      </c>
      <c r="BC36" s="57">
        <f>[4]士兵治疗!$BD34/3600*[4]士兵治疗!$D$4</f>
        <v>1575336.7854460282</v>
      </c>
      <c r="BD36" s="97">
        <f>求节点($DD$7:$DD$86,$DF$7:$DF$86,节奏总纲!BX33)</f>
        <v>108.13716169416628</v>
      </c>
      <c r="BE36" s="97">
        <f t="shared" si="20"/>
        <v>177.66962474522356</v>
      </c>
      <c r="BF36" s="97">
        <f t="shared" si="21"/>
        <v>58.590163285923481</v>
      </c>
      <c r="BG36" s="97">
        <f t="shared" si="22"/>
        <v>14.884475063560883</v>
      </c>
      <c r="BH36" s="97">
        <f t="shared" si="23"/>
        <v>0</v>
      </c>
      <c r="BI36" s="97">
        <f t="shared" si="24"/>
        <v>9.5921315168565542</v>
      </c>
      <c r="BJ36" s="97">
        <f t="shared" si="25"/>
        <v>14.592131516856554</v>
      </c>
      <c r="BK36" s="97">
        <f t="shared" si="26"/>
        <v>5.8881972752848322</v>
      </c>
      <c r="BL36" s="97">
        <f t="shared" si="27"/>
        <v>0</v>
      </c>
      <c r="BM36" s="70">
        <f>5*节奏总纲!P33</f>
        <v>35</v>
      </c>
      <c r="BN36" s="24">
        <f>15*节奏总纲!P33</f>
        <v>105</v>
      </c>
      <c r="BO36" s="24">
        <f t="shared" si="9"/>
        <v>60</v>
      </c>
      <c r="BP36" s="70">
        <f t="shared" si="28"/>
        <v>480</v>
      </c>
      <c r="BQ36" s="89">
        <f>节奏总纲!P33</f>
        <v>7</v>
      </c>
      <c r="BR36" s="70"/>
      <c r="CB36" s="93">
        <f>[8]基础状态预期!$C45</f>
        <v>125.02015904129435</v>
      </c>
      <c r="CC36" s="93">
        <f>SUMPRODUCT([8]基础状态预期!$M45:$P45,[8]基础状态预期!$E45:$H45)</f>
        <v>1815.9974781960332</v>
      </c>
      <c r="CD36" s="99">
        <f t="shared" si="39"/>
        <v>61</v>
      </c>
      <c r="CE36" s="99">
        <f t="shared" si="55"/>
        <v>91</v>
      </c>
      <c r="CF36" s="99">
        <f t="shared" si="76"/>
        <v>108</v>
      </c>
      <c r="CG36" s="99">
        <f t="shared" si="112"/>
        <v>36</v>
      </c>
      <c r="CY36" s="93">
        <f>'[1]功能-士兵训练'!$B69</f>
        <v>79</v>
      </c>
      <c r="CZ36" s="93">
        <f>'[1]功能-士兵训练'!$K69</f>
        <v>1028</v>
      </c>
      <c r="DD36" s="23">
        <v>30</v>
      </c>
      <c r="DE36" s="93">
        <v>1</v>
      </c>
      <c r="DF36" s="23">
        <f>'[1]功能-城建'!$S35*5*DE36</f>
        <v>150</v>
      </c>
      <c r="DJ36" s="93">
        <f>[2]武将数量星级阶位验证!$J36</f>
        <v>128.56549059889721</v>
      </c>
      <c r="DK36" s="93">
        <f>[2]武将数量星级阶位验证!BJ36</f>
        <v>65806.186774892602</v>
      </c>
      <c r="DL36" s="93">
        <f>[2]武将数量星级阶位验证!BK36</f>
        <v>13353.934471469152</v>
      </c>
      <c r="DM36" s="93">
        <f>[2]武将数量星级阶位验证!BL36</f>
        <v>1840.0555046210584</v>
      </c>
      <c r="DN36" s="93">
        <f>[2]武将数量星级阶位验证!BM36</f>
        <v>165.24798682751296</v>
      </c>
    </row>
    <row r="37" spans="1:118" x14ac:dyDescent="0.15">
      <c r="A37" s="82"/>
      <c r="B37" s="14">
        <v>31</v>
      </c>
      <c r="C37" s="14">
        <f>SUM([2]武将数量星级阶位验证!$BF$3:$BI$3)*节奏总纲!P34+'[1]资源-钻石'!$L34/[2]武将数量星级阶位验证!$B$1*10</f>
        <v>375.46885152710939</v>
      </c>
      <c r="D37" s="70">
        <f>'[1]资源-钻石'!$L34*6%</f>
        <v>4136.232248434042</v>
      </c>
      <c r="E37" s="95">
        <f>'[1]资源-银币'!$Z36</f>
        <v>5030563.9893053025</v>
      </c>
      <c r="F37" s="48">
        <f>'[1]资源-木石铜粮'!$BF36/4</f>
        <v>9018841.0844074022</v>
      </c>
      <c r="G37" s="14">
        <f t="shared" si="10"/>
        <v>9018841.0844074022</v>
      </c>
      <c r="H37" s="14">
        <f t="shared" si="10"/>
        <v>9018841.0844074022</v>
      </c>
      <c r="I37" s="14">
        <f t="shared" si="10"/>
        <v>9018841.0844074022</v>
      </c>
      <c r="J37" s="14">
        <f>'[1]资源-铁'!$T36</f>
        <v>0</v>
      </c>
      <c r="K37" s="20">
        <f t="shared" si="0"/>
        <v>1100</v>
      </c>
      <c r="L37" s="58">
        <f>求节点('[1]功能-竞技场'!$AA$9:$AA$309,'[1]功能-竞技场'!$AB$9:$AB$309,[1]节奏总纲!P34)</f>
        <v>472.29061498548282</v>
      </c>
      <c r="M37" s="20">
        <f t="shared" si="11"/>
        <v>5170.2903105425521</v>
      </c>
      <c r="N37" s="70">
        <f>'[1]资源-银币'!$C36</f>
        <v>4164485.4918632866</v>
      </c>
      <c r="O37" s="70">
        <f>'[1]资源-木石铜粮'!$C36*('[1]资源-木石铜粮'!$I36+'[1]资源-木石铜粮'!$J36+'[1]资源-木石铜粮'!$M36+'[1]资源-木石铜粮'!$N36)</f>
        <v>34465894.68121542</v>
      </c>
      <c r="P37" s="20">
        <f t="shared" ref="P37:R37" si="173">O37</f>
        <v>34465894.68121542</v>
      </c>
      <c r="Q37" s="20">
        <f t="shared" si="173"/>
        <v>34465894.68121542</v>
      </c>
      <c r="R37" s="20">
        <f t="shared" si="173"/>
        <v>34465894.68121542</v>
      </c>
      <c r="S37" s="70">
        <f>'[1]资源-铁'!C36*('[1]资源-铁'!$J36+'[1]资源-铁'!$M36+'[1]资源-铁'!$N36)</f>
        <v>0</v>
      </c>
      <c r="T37" s="24">
        <f t="shared" si="2"/>
        <v>341.98835758591207</v>
      </c>
      <c r="U37" s="23">
        <f t="shared" si="3"/>
        <v>1.2216629675965169</v>
      </c>
      <c r="V37" s="97">
        <f>求节点([3]基础状态预期!$C$11:$C$40,[3]基础状态预期!$I$11:$I$40,B37)*8</f>
        <v>79.726394682752428</v>
      </c>
      <c r="W37" s="72">
        <f>[4]兵营招募!$EZ$5*节奏总纲!P34*24</f>
        <v>636231.76682438888</v>
      </c>
      <c r="X37" s="23">
        <f t="shared" ref="X37:Z37" si="174">W37</f>
        <v>636231.76682438888</v>
      </c>
      <c r="Y37" s="23">
        <f t="shared" si="174"/>
        <v>636231.76682438888</v>
      </c>
      <c r="Z37" s="23">
        <f t="shared" si="174"/>
        <v>636231.76682438888</v>
      </c>
      <c r="AA37" s="23">
        <f>10*节奏总纲!P34</f>
        <v>75.741877002903436</v>
      </c>
      <c r="AB37" s="70">
        <f>求节点($CS$8:$CS$15,$CT$8:$CT$15,节奏总纲!P34)</f>
        <v>9.975615919100477</v>
      </c>
      <c r="AC37" s="23">
        <f>'[5]资源-军团币'!$E35</f>
        <v>16189.063237048247</v>
      </c>
      <c r="AD37" s="24">
        <f>5*节奏总纲!P34</f>
        <v>37.870938501451718</v>
      </c>
      <c r="AE37" s="24">
        <f>[6]国建支援!$F$5/[6]国建支援!$E$5*节奏总纲!P34</f>
        <v>3029.6750801161375</v>
      </c>
      <c r="AF37" s="74">
        <f>[6]国家币!$H35/[6]国家币!$C$2</f>
        <v>82877.435911152977</v>
      </c>
      <c r="AG37" s="74">
        <f t="shared" si="14"/>
        <v>82877.435911152977</v>
      </c>
      <c r="AH37" s="57">
        <f>'[1]功能-行军令'!$AL$7/3*节奏总纲!P34</f>
        <v>60.593501602322746</v>
      </c>
      <c r="AI37" s="23">
        <f t="shared" ref="AI37:AJ37" si="175">AH37</f>
        <v>60.593501602322746</v>
      </c>
      <c r="AJ37" s="23">
        <f t="shared" si="175"/>
        <v>60.593501602322746</v>
      </c>
      <c r="AK37" s="57">
        <f>'[1]功能-行军令'!$AL$8/3*节奏总纲!P34</f>
        <v>20.197833867440913</v>
      </c>
      <c r="AL37" s="23">
        <f t="shared" si="16"/>
        <v>20.197833867440913</v>
      </c>
      <c r="AM37" s="23">
        <f t="shared" si="17"/>
        <v>20.197833867440913</v>
      </c>
      <c r="AN37" s="23">
        <f>节奏总纲!P34*1</f>
        <v>7.5741877002903433</v>
      </c>
      <c r="AO37" s="23">
        <f>18*节奏总纲!P34</f>
        <v>136.33537860522617</v>
      </c>
      <c r="AP37" s="92">
        <f>'[1]功能-采集'!BS35</f>
        <v>17298475.405775581</v>
      </c>
      <c r="AQ37" s="23">
        <f t="shared" ref="AQ37:AS37" si="176">AP37</f>
        <v>17298475.405775581</v>
      </c>
      <c r="AR37" s="23">
        <f t="shared" si="176"/>
        <v>17298475.405775581</v>
      </c>
      <c r="AS37" s="23">
        <f t="shared" si="176"/>
        <v>17298475.405775581</v>
      </c>
      <c r="AT37" s="92">
        <f>'[1]功能-采集'!BX35</f>
        <v>0</v>
      </c>
      <c r="AU37" s="70">
        <f>('[1]功能-城建'!$EQ34+[1]养成buff汇总!H36)/节奏总纲!P34/4/24</f>
        <v>12444.068032966597</v>
      </c>
      <c r="AV37" s="23">
        <f t="shared" ref="AV37:AX37" si="177">AU37</f>
        <v>12444.068032966597</v>
      </c>
      <c r="AW37" s="23">
        <f t="shared" si="177"/>
        <v>12444.068032966597</v>
      </c>
      <c r="AX37" s="23">
        <f t="shared" si="177"/>
        <v>12444.068032966597</v>
      </c>
      <c r="AY37" s="83">
        <f>('[1]功能-城建'!$FY34+[1]养成buff汇总!AD36)/节奏总纲!P34/24</f>
        <v>6750.6892795789381</v>
      </c>
      <c r="AZ37" s="70">
        <f>('[1]功能-城建'!HF34+[1]养成buff汇总!S36)/节奏总纲!P34/24</f>
        <v>0</v>
      </c>
      <c r="BA37" s="23">
        <f>'[1]功能-城建'!$CL36</f>
        <v>246.95189537639743</v>
      </c>
      <c r="BB37" s="97">
        <f>求节点($CY$7:$CY$36,$CZ$7:$CZ$36,节奏总纲!BX34)</f>
        <v>256.76151630111792</v>
      </c>
      <c r="BC37" s="57">
        <f>[4]士兵治疗!$BD35/3600*[4]士兵治疗!$D$4</f>
        <v>1722468.2381579385</v>
      </c>
      <c r="BD37" s="97">
        <f>求节点($DD$7:$DD$86,$DF$7:$DF$86,节奏总纲!BX34)</f>
        <v>110.47594768819872</v>
      </c>
      <c r="BE37" s="97">
        <f t="shared" si="20"/>
        <v>188.67510655336997</v>
      </c>
      <c r="BF37" s="97">
        <f t="shared" si="21"/>
        <v>61.904809366626225</v>
      </c>
      <c r="BG37" s="97">
        <f t="shared" si="22"/>
        <v>15.680489566045939</v>
      </c>
      <c r="BH37" s="97">
        <f t="shared" si="23"/>
        <v>0</v>
      </c>
      <c r="BI37" s="97">
        <f t="shared" si="24"/>
        <v>9.8991280412792904</v>
      </c>
      <c r="BJ37" s="97">
        <f t="shared" si="25"/>
        <v>14.89912804127929</v>
      </c>
      <c r="BK37" s="97">
        <f t="shared" si="26"/>
        <v>6.3486920619189355</v>
      </c>
      <c r="BL37" s="97">
        <f t="shared" si="27"/>
        <v>0</v>
      </c>
      <c r="BM37" s="70">
        <f>5*节奏总纲!P34</f>
        <v>37.870938501451718</v>
      </c>
      <c r="BN37" s="24">
        <f>15*节奏总纲!P34</f>
        <v>113.61281550435515</v>
      </c>
      <c r="BO37" s="24">
        <f t="shared" si="9"/>
        <v>62</v>
      </c>
      <c r="BP37" s="70">
        <f t="shared" si="28"/>
        <v>496</v>
      </c>
      <c r="BQ37" s="89">
        <f>节奏总纲!P34</f>
        <v>7.5741877002903433</v>
      </c>
      <c r="BR37" s="70"/>
      <c r="CB37" s="93">
        <f>[8]基础状态预期!$C46</f>
        <v>128.56549059889721</v>
      </c>
      <c r="CC37" s="93">
        <f>SUMPRODUCT([8]基础状态预期!$M46:$P46,[8]基础状态预期!$E46:$H46)</f>
        <v>1818.8415248094734</v>
      </c>
      <c r="CD37" s="99">
        <f t="shared" si="39"/>
        <v>63</v>
      </c>
      <c r="CE37" s="99">
        <f t="shared" si="55"/>
        <v>94</v>
      </c>
      <c r="CF37" s="99">
        <f t="shared" si="76"/>
        <v>112</v>
      </c>
      <c r="CG37" s="99">
        <f t="shared" si="112"/>
        <v>38</v>
      </c>
      <c r="CY37" s="93"/>
      <c r="CZ37" s="93"/>
      <c r="DD37" s="23">
        <v>31</v>
      </c>
      <c r="DE37" s="93">
        <v>1</v>
      </c>
      <c r="DF37" s="23">
        <f>'[1]功能-城建'!$S36*5*DE37</f>
        <v>155</v>
      </c>
      <c r="DJ37" s="93">
        <f>[2]武将数量星级阶位验证!$J37</f>
        <v>132.07530828871487</v>
      </c>
      <c r="DK37" s="93">
        <f>[2]武将数量星级阶位验证!BJ37</f>
        <v>82920.217714649087</v>
      </c>
      <c r="DL37" s="93">
        <f>[2]武将数量星级阶位验证!BK37</f>
        <v>16512.329574040232</v>
      </c>
      <c r="DM37" s="93">
        <f>[2]武将数量星级阶位验证!BL37</f>
        <v>2262.8147700067202</v>
      </c>
      <c r="DN37" s="93">
        <f>[2]武将数量星级阶位验证!BM37</f>
        <v>173.16879258448472</v>
      </c>
    </row>
    <row r="38" spans="1:118" x14ac:dyDescent="0.15">
      <c r="A38" s="82"/>
      <c r="B38" s="14">
        <v>32</v>
      </c>
      <c r="C38" s="14">
        <f>SUM([2]武将数量星级阶位验证!$BF$3:$BI$3)*节奏总纲!P35+'[1]资源-钻石'!$L35/[2]武将数量星级阶位验证!$B$1*10</f>
        <v>396.84013901833021</v>
      </c>
      <c r="D38" s="70">
        <f>'[1]资源-钻石'!$L35*6%</f>
        <v>4346.2309345362301</v>
      </c>
      <c r="E38" s="95">
        <f>'[1]资源-银币'!$Z37</f>
        <v>5769875.1995205292</v>
      </c>
      <c r="F38" s="48">
        <f>'[1]资源-木石铜粮'!$BF37/4</f>
        <v>10167805.074408202</v>
      </c>
      <c r="G38" s="14">
        <f t="shared" si="10"/>
        <v>10167805.074408202</v>
      </c>
      <c r="H38" s="14">
        <f t="shared" si="10"/>
        <v>10167805.074408202</v>
      </c>
      <c r="I38" s="14">
        <f t="shared" si="10"/>
        <v>10167805.074408202</v>
      </c>
      <c r="J38" s="14">
        <f>'[1]资源-铁'!$T37</f>
        <v>0</v>
      </c>
      <c r="K38" s="20">
        <f t="shared" si="0"/>
        <v>1120</v>
      </c>
      <c r="L38" s="58">
        <f>求节点('[1]功能-竞技场'!$AA$9:$AA$309,'[1]功能-竞技场'!$AB$9:$AB$309,[1]节奏总纲!P35)</f>
        <v>441.52065800118606</v>
      </c>
      <c r="M38" s="20">
        <f t="shared" si="11"/>
        <v>5432.7886681702876</v>
      </c>
      <c r="N38" s="70">
        <f>'[1]资源-银币'!$C37</f>
        <v>4583627.239322897</v>
      </c>
      <c r="O38" s="70">
        <f>'[1]资源-木石铜粮'!$C37*('[1]资源-木石铜粮'!$I37+'[1]资源-木石铜粮'!$J37+'[1]资源-木石铜粮'!$M37+'[1]资源-木石铜粮'!$N37)</f>
        <v>39293225.804120876</v>
      </c>
      <c r="P38" s="20">
        <f t="shared" ref="P38:R38" si="178">O38</f>
        <v>39293225.804120876</v>
      </c>
      <c r="Q38" s="20">
        <f t="shared" si="178"/>
        <v>39293225.804120876</v>
      </c>
      <c r="R38" s="20">
        <f t="shared" si="178"/>
        <v>39293225.804120876</v>
      </c>
      <c r="S38" s="70">
        <f>'[1]资源-铁'!C37*('[1]资源-铁'!$J37+'[1]资源-铁'!$M37+'[1]资源-铁'!$N37)</f>
        <v>0</v>
      </c>
      <c r="T38" s="24">
        <f t="shared" si="2"/>
        <v>357.05484287943182</v>
      </c>
      <c r="U38" s="23">
        <f t="shared" si="3"/>
        <v>1.3012962474856595</v>
      </c>
      <c r="V38" s="97">
        <f>求节点([3]基础状态预期!$C$11:$C$40,[3]基础状态预期!$I$11:$I$40,B38)*8</f>
        <v>82.048887659788946</v>
      </c>
      <c r="W38" s="72">
        <f>[4]兵营招募!$EZ$5*节奏总纲!P35*24</f>
        <v>687925.29455800739</v>
      </c>
      <c r="X38" s="23">
        <f t="shared" ref="X38:Z38" si="179">W38</f>
        <v>687925.29455800739</v>
      </c>
      <c r="Y38" s="23">
        <f t="shared" si="179"/>
        <v>687925.29455800739</v>
      </c>
      <c r="Z38" s="23">
        <f t="shared" si="179"/>
        <v>687925.29455800739</v>
      </c>
      <c r="AA38" s="23">
        <f>10*节奏总纲!P35</f>
        <v>81.89586839976279</v>
      </c>
      <c r="AB38" s="70">
        <f>求节点($CS$8:$CS$15,$CT$8:$CT$15,节奏总纲!P35)</f>
        <v>10.474205306620016</v>
      </c>
      <c r="AC38" s="23">
        <f>'[5]资源-军团币'!$E36</f>
        <v>17485.483588799885</v>
      </c>
      <c r="AD38" s="24">
        <f>5*节奏总纲!P35</f>
        <v>40.947934199881395</v>
      </c>
      <c r="AE38" s="24">
        <f>[6]国建支援!$F$5/[6]国建支援!$E$5*节奏总纲!P35</f>
        <v>3275.8347359905115</v>
      </c>
      <c r="AF38" s="74">
        <f>[6]国家币!$H36/[6]国家币!$C$2</f>
        <v>89947.009743850082</v>
      </c>
      <c r="AG38" s="74">
        <f t="shared" si="14"/>
        <v>89947.009743850082</v>
      </c>
      <c r="AH38" s="57">
        <f>'[1]功能-行军令'!$AL$7/3*节奏总纲!P35</f>
        <v>65.516694719810232</v>
      </c>
      <c r="AI38" s="23">
        <f t="shared" ref="AI38:AJ38" si="180">AH38</f>
        <v>65.516694719810232</v>
      </c>
      <c r="AJ38" s="23">
        <f t="shared" si="180"/>
        <v>65.516694719810232</v>
      </c>
      <c r="AK38" s="57">
        <f>'[1]功能-行军令'!$AL$8/3*节奏总纲!P35</f>
        <v>21.838898239936743</v>
      </c>
      <c r="AL38" s="23">
        <f t="shared" si="16"/>
        <v>21.838898239936743</v>
      </c>
      <c r="AM38" s="23">
        <f t="shared" si="17"/>
        <v>21.838898239936743</v>
      </c>
      <c r="AN38" s="23">
        <f>节奏总纲!P35*1</f>
        <v>8.189586839976279</v>
      </c>
      <c r="AO38" s="23">
        <f>18*节奏总纲!P35</f>
        <v>147.41256311957301</v>
      </c>
      <c r="AP38" s="92">
        <f>'[1]功能-采集'!BS36</f>
        <v>19664477.700595394</v>
      </c>
      <c r="AQ38" s="23">
        <f t="shared" ref="AQ38:AS38" si="181">AP38</f>
        <v>19664477.700595394</v>
      </c>
      <c r="AR38" s="23">
        <f t="shared" si="181"/>
        <v>19664477.700595394</v>
      </c>
      <c r="AS38" s="23">
        <f t="shared" si="181"/>
        <v>19664477.700595394</v>
      </c>
      <c r="AT38" s="92">
        <f>'[1]功能-采集'!BX36</f>
        <v>0</v>
      </c>
      <c r="AU38" s="70">
        <f>('[1]功能-城建'!$EQ35+[1]养成buff汇总!H37)/节奏总纲!P35/4/24</f>
        <v>13079.065067123804</v>
      </c>
      <c r="AV38" s="23">
        <f t="shared" ref="AV38:AX38" si="182">AU38</f>
        <v>13079.065067123804</v>
      </c>
      <c r="AW38" s="23">
        <f t="shared" si="182"/>
        <v>13079.065067123804</v>
      </c>
      <c r="AX38" s="23">
        <f t="shared" si="182"/>
        <v>13079.065067123804</v>
      </c>
      <c r="AY38" s="83">
        <f>('[1]功能-城建'!$FY35+[1]养成buff汇总!AD37)/节奏总纲!P35/24</f>
        <v>7004.2488247618267</v>
      </c>
      <c r="AZ38" s="70">
        <f>('[1]功能-城建'!HF35+[1]养成buff汇总!S37)/节奏总纲!P35/24</f>
        <v>0</v>
      </c>
      <c r="BA38" s="23">
        <f>'[1]功能-城建'!$CL37</f>
        <v>251.36630202092223</v>
      </c>
      <c r="BB38" s="97">
        <f>求节点($CY$7:$CY$36,$CZ$7:$CZ$36,节奏总纲!BX35)</f>
        <v>260.29304161673781</v>
      </c>
      <c r="BC38" s="57">
        <f>[4]士兵治疗!$BD36/3600*[4]士兵治疗!$D$4</f>
        <v>1881959.6569073014</v>
      </c>
      <c r="BD38" s="97">
        <f>求节点($DD$7:$DD$86,$DF$7:$DF$86,节奏总纲!BX35)</f>
        <v>112.68315101046112</v>
      </c>
      <c r="BE38" s="97">
        <f t="shared" si="20"/>
        <v>199.68058836151639</v>
      </c>
      <c r="BF38" s="97">
        <f t="shared" si="21"/>
        <v>65.219455447328954</v>
      </c>
      <c r="BG38" s="97">
        <f t="shared" si="22"/>
        <v>16.476504068530996</v>
      </c>
      <c r="BH38" s="97">
        <f t="shared" si="23"/>
        <v>0</v>
      </c>
      <c r="BI38" s="97">
        <f t="shared" si="24"/>
        <v>10.206124565702027</v>
      </c>
      <c r="BJ38" s="97">
        <f t="shared" si="25"/>
        <v>15.206124565702027</v>
      </c>
      <c r="BK38" s="97">
        <f t="shared" si="26"/>
        <v>6.8091868485530389</v>
      </c>
      <c r="BL38" s="97">
        <f t="shared" si="27"/>
        <v>0</v>
      </c>
      <c r="BM38" s="70">
        <f>5*节奏总纲!P35</f>
        <v>40.947934199881395</v>
      </c>
      <c r="BN38" s="24">
        <f>15*节奏总纲!P35</f>
        <v>122.84380259964419</v>
      </c>
      <c r="BO38" s="24">
        <f t="shared" si="9"/>
        <v>64</v>
      </c>
      <c r="BP38" s="70">
        <f t="shared" si="28"/>
        <v>512</v>
      </c>
      <c r="BQ38" s="89">
        <f>节奏总纲!P35</f>
        <v>8.189586839976279</v>
      </c>
      <c r="BR38" s="70"/>
      <c r="CB38" s="93">
        <f>[8]基础状态预期!$C47</f>
        <v>132.07530828871487</v>
      </c>
      <c r="CC38" s="93">
        <f>SUMPRODUCT([8]基础状态预期!$M47:$P47,[8]基础状态预期!$E47:$H47)</f>
        <v>1821.6570823821105</v>
      </c>
      <c r="CD38" s="99">
        <f t="shared" si="39"/>
        <v>65</v>
      </c>
      <c r="CE38" s="99">
        <f t="shared" si="55"/>
        <v>97</v>
      </c>
      <c r="CF38" s="99">
        <f t="shared" si="76"/>
        <v>116</v>
      </c>
      <c r="CG38" s="99">
        <f t="shared" si="112"/>
        <v>40</v>
      </c>
      <c r="DD38" s="23">
        <v>32</v>
      </c>
      <c r="DE38" s="93">
        <v>1</v>
      </c>
      <c r="DF38" s="23">
        <f>'[1]功能-城建'!$S37*5*DE38</f>
        <v>160</v>
      </c>
      <c r="DJ38" s="93">
        <f>[2]武将数量星级阶位验证!$J38</f>
        <v>135.54811255008914</v>
      </c>
      <c r="DK38" s="93">
        <f>[2]武将数量星级阶位验证!BJ38</f>
        <v>104505.41404351204</v>
      </c>
      <c r="DL38" s="93">
        <f>[2]武将数量星级阶位验证!BK38</f>
        <v>20474.86813018236</v>
      </c>
      <c r="DM38" s="93">
        <f>[2]武将数量星级阶位验证!BL38</f>
        <v>2792.6955534280396</v>
      </c>
      <c r="DN38" s="93">
        <f>[2]武将数量星级阶位验证!BM38</f>
        <v>180.61814635392614</v>
      </c>
    </row>
    <row r="39" spans="1:118" x14ac:dyDescent="0.15">
      <c r="A39" s="82"/>
      <c r="B39" s="14">
        <v>33</v>
      </c>
      <c r="C39" s="14">
        <f>SUM([2]武将数量星级阶位验证!$BF$3:$BI$3)*节奏总纲!P36+'[1]资源-钻石'!$L36/[2]武将数量星级阶位验证!$B$1*10</f>
        <v>419.74531781165433</v>
      </c>
      <c r="D39" s="70">
        <f>'[1]资源-钻石'!$L36*6%</f>
        <v>4571.3019534680425</v>
      </c>
      <c r="E39" s="95">
        <f>'[1]资源-银币'!$Z38</f>
        <v>6525686.4580132924</v>
      </c>
      <c r="F39" s="48">
        <f>'[1]资源-木石铜粮'!$BF38/4</f>
        <v>11433786.574011452</v>
      </c>
      <c r="G39" s="14">
        <f t="shared" si="10"/>
        <v>11433786.574011452</v>
      </c>
      <c r="H39" s="14">
        <f t="shared" si="10"/>
        <v>11433786.574011452</v>
      </c>
      <c r="I39" s="14">
        <f t="shared" si="10"/>
        <v>11433786.574011452</v>
      </c>
      <c r="J39" s="14">
        <f>'[1]资源-铁'!$T38</f>
        <v>0</v>
      </c>
      <c r="K39" s="20">
        <f t="shared" ref="K39:K70" si="183">求节点($BW$8:$BW$23,$BX$8:$BX$23,B39)</f>
        <v>1140</v>
      </c>
      <c r="L39" s="58">
        <f>求节点('[1]功能-竞技场'!$AA$9:$AA$309,'[1]功能-竞技场'!$AB$9:$AB$309,[1]节奏总纲!P36)</f>
        <v>408.54223466203359</v>
      </c>
      <c r="M39" s="20">
        <f t="shared" si="11"/>
        <v>5714.1274418350531</v>
      </c>
      <c r="N39" s="70">
        <f>'[1]资源-银币'!$C38</f>
        <v>5031070.4407289326</v>
      </c>
      <c r="O39" s="70">
        <f>'[1]资源-木石铜粮'!$C38*('[1]资源-木石铜粮'!$I38+'[1]资源-木石铜粮'!$J38+'[1]资源-木石铜粮'!$M38+'[1]资源-木石铜粮'!$N38)</f>
        <v>44662208.08634413</v>
      </c>
      <c r="P39" s="20">
        <f t="shared" ref="P39:R39" si="184">O39</f>
        <v>44662208.08634413</v>
      </c>
      <c r="Q39" s="20">
        <f t="shared" si="184"/>
        <v>44662208.08634413</v>
      </c>
      <c r="R39" s="20">
        <f t="shared" si="184"/>
        <v>44662208.08634413</v>
      </c>
      <c r="S39" s="70">
        <f>'[1]资源-铁'!C38*('[1]资源-铁'!$J38+'[1]资源-铁'!$M38+'[1]资源-铁'!$N38)</f>
        <v>0</v>
      </c>
      <c r="T39" s="24">
        <f t="shared" ref="T39:T70" si="185">求节点($CB$8:$CB$24,$CC$8:$CC$24,B39)</f>
        <v>372.12132817295162</v>
      </c>
      <c r="U39" s="23">
        <f t="shared" ref="U39:U70" si="186">求节点($CM$8:$CM$17,$CN$8:$CN$17,B39)</f>
        <v>1.3823142910036039</v>
      </c>
      <c r="V39" s="97">
        <f>求节点([3]基础状态预期!$C$11:$C$40,[3]基础状态预期!$I$11:$I$40,B39)*8</f>
        <v>85.615337619983379</v>
      </c>
      <c r="W39" s="72">
        <f>[4]兵营招募!$EZ$5*节奏总纲!P36*24</f>
        <v>743329.04576778365</v>
      </c>
      <c r="X39" s="23">
        <f t="shared" ref="X39:Z39" si="187">W39</f>
        <v>743329.04576778365</v>
      </c>
      <c r="Y39" s="23">
        <f t="shared" si="187"/>
        <v>743329.04576778365</v>
      </c>
      <c r="Z39" s="23">
        <f t="shared" si="187"/>
        <v>743329.04576778365</v>
      </c>
      <c r="AA39" s="23">
        <f>10*节奏总纲!P36</f>
        <v>88.491553067593287</v>
      </c>
      <c r="AB39" s="70">
        <f>求节点($CS$8:$CS$15,$CT$8:$CT$15,节奏总纲!P36)</f>
        <v>11.00858018086568</v>
      </c>
      <c r="AC39" s="23">
        <f>'[5]资源-军团币'!$E37</f>
        <v>18885.882618952062</v>
      </c>
      <c r="AD39" s="24">
        <f>5*节奏总纲!P36</f>
        <v>44.245776533796644</v>
      </c>
      <c r="AE39" s="24">
        <f>[6]国建支援!$F$5/[6]国建支援!$E$5*节奏总纲!P36</f>
        <v>3539.6621227037313</v>
      </c>
      <c r="AF39" s="74">
        <f>[6]国家币!$H37/[6]国家币!$C$2</f>
        <v>96619.798952750527</v>
      </c>
      <c r="AG39" s="74">
        <f t="shared" si="14"/>
        <v>96619.798952750527</v>
      </c>
      <c r="AH39" s="57">
        <f>'[1]功能-行军令'!$AL$7/3*节奏总纲!P36</f>
        <v>70.79324245407463</v>
      </c>
      <c r="AI39" s="23">
        <f t="shared" ref="AI39:AJ39" si="188">AH39</f>
        <v>70.79324245407463</v>
      </c>
      <c r="AJ39" s="23">
        <f t="shared" si="188"/>
        <v>70.79324245407463</v>
      </c>
      <c r="AK39" s="57">
        <f>'[1]功能-行军令'!$AL$8/3*节奏总纲!P36</f>
        <v>23.597747484691542</v>
      </c>
      <c r="AL39" s="23">
        <f t="shared" si="16"/>
        <v>23.597747484691542</v>
      </c>
      <c r="AM39" s="23">
        <f t="shared" si="17"/>
        <v>23.597747484691542</v>
      </c>
      <c r="AN39" s="23">
        <f>节奏总纲!P36*1</f>
        <v>8.8491553067593287</v>
      </c>
      <c r="AO39" s="23">
        <f>18*节奏总纲!P36</f>
        <v>159.28479552166792</v>
      </c>
      <c r="AP39" s="92">
        <f>'[1]功能-采集'!BS37</f>
        <v>22326024.472186953</v>
      </c>
      <c r="AQ39" s="23">
        <f t="shared" ref="AQ39:AS39" si="189">AP39</f>
        <v>22326024.472186953</v>
      </c>
      <c r="AR39" s="23">
        <f t="shared" si="189"/>
        <v>22326024.472186953</v>
      </c>
      <c r="AS39" s="23">
        <f t="shared" si="189"/>
        <v>22326024.472186953</v>
      </c>
      <c r="AT39" s="92">
        <f>'[1]功能-采集'!BX37</f>
        <v>0</v>
      </c>
      <c r="AU39" s="70">
        <f>('[1]功能-城建'!$EQ36+[1]养成buff汇总!H38)/节奏总纲!P36/4/24</f>
        <v>13671.985457731202</v>
      </c>
      <c r="AV39" s="23">
        <f t="shared" ref="AV39:AX39" si="190">AU39</f>
        <v>13671.985457731202</v>
      </c>
      <c r="AW39" s="23">
        <f t="shared" si="190"/>
        <v>13671.985457731202</v>
      </c>
      <c r="AX39" s="23">
        <f t="shared" si="190"/>
        <v>13671.985457731202</v>
      </c>
      <c r="AY39" s="83">
        <f>('[1]功能-城建'!$FY36+[1]养成buff汇总!AD38)/节奏总纲!P36/24</f>
        <v>7240.6561977509946</v>
      </c>
      <c r="AZ39" s="70">
        <f>('[1]功能-城建'!HF36+[1]养成buff汇总!S38)/节奏总纲!P36/24</f>
        <v>0</v>
      </c>
      <c r="BA39" s="23">
        <f>'[1]功能-城建'!$CL38</f>
        <v>256.11616235981381</v>
      </c>
      <c r="BB39" s="97">
        <f>求节点($CY$7:$CY$36,$CZ$7:$CZ$36,节奏总纲!BX36)</f>
        <v>264.06637849132221</v>
      </c>
      <c r="BC39" s="57">
        <f>[4]士兵治疗!$BD37/3600*[4]士兵治疗!$D$4</f>
        <v>2054984.7911974217</v>
      </c>
      <c r="BD39" s="97">
        <f>求节点($DD$7:$DD$86,$DF$7:$DF$86,节奏总纲!BX36)</f>
        <v>115.04148655707637</v>
      </c>
      <c r="BE39" s="97">
        <f t="shared" si="20"/>
        <v>210.6860701696628</v>
      </c>
      <c r="BF39" s="97">
        <f t="shared" si="21"/>
        <v>68.534101528031698</v>
      </c>
      <c r="BG39" s="97">
        <f t="shared" si="22"/>
        <v>17.272518571016054</v>
      </c>
      <c r="BH39" s="97">
        <f t="shared" si="23"/>
        <v>0</v>
      </c>
      <c r="BI39" s="97">
        <f t="shared" si="24"/>
        <v>10.513121090124761</v>
      </c>
      <c r="BJ39" s="97">
        <f t="shared" si="25"/>
        <v>15.513121090124761</v>
      </c>
      <c r="BK39" s="97">
        <f t="shared" si="26"/>
        <v>7.2696816351871423</v>
      </c>
      <c r="BL39" s="97">
        <f t="shared" si="27"/>
        <v>0</v>
      </c>
      <c r="BM39" s="70">
        <f>5*节奏总纲!P36</f>
        <v>44.245776533796644</v>
      </c>
      <c r="BN39" s="24">
        <f>15*节奏总纲!P36</f>
        <v>132.73732960138994</v>
      </c>
      <c r="BO39" s="24">
        <f t="shared" ref="BO39:BO70" si="191">B39*2</f>
        <v>66</v>
      </c>
      <c r="BP39" s="70">
        <f t="shared" si="28"/>
        <v>528</v>
      </c>
      <c r="BQ39" s="89">
        <f>节奏总纲!P36</f>
        <v>8.8491553067593287</v>
      </c>
      <c r="BR39" s="70"/>
      <c r="CB39" s="93">
        <f>[8]基础状态预期!$C48</f>
        <v>135.54811255008914</v>
      </c>
      <c r="CC39" s="93">
        <f>SUMPRODUCT([8]基础状态预期!$M48:$P48,[8]基础状态预期!$E48:$H48)</f>
        <v>1824.4429479741511</v>
      </c>
      <c r="CD39" s="99">
        <f t="shared" si="39"/>
        <v>67</v>
      </c>
      <c r="CE39" s="99">
        <f t="shared" si="55"/>
        <v>100</v>
      </c>
      <c r="CF39" s="99">
        <f t="shared" si="76"/>
        <v>120</v>
      </c>
      <c r="CG39" s="99">
        <f t="shared" si="112"/>
        <v>42</v>
      </c>
      <c r="DD39" s="23">
        <v>33</v>
      </c>
      <c r="DE39" s="93">
        <v>1</v>
      </c>
      <c r="DF39" s="23">
        <f>'[1]功能-城建'!$S38*5*DE39</f>
        <v>165</v>
      </c>
      <c r="DJ39" s="93">
        <f>[2]武将数量星级阶位验证!$J39</f>
        <v>139.0493876099641</v>
      </c>
      <c r="DK39" s="93">
        <f>[2]武将数量星级阶位验证!BJ39</f>
        <v>132065.97486191339</v>
      </c>
      <c r="DL39" s="93">
        <f>[2]武将数量星级阶位验证!BK39</f>
        <v>25517.063167156062</v>
      </c>
      <c r="DM39" s="93">
        <f>[2]武将数量星级阶位验证!BL39</f>
        <v>3466.5248089740949</v>
      </c>
      <c r="DN39" s="93">
        <f>[2]武将数量星级阶位验证!BM39</f>
        <v>188.03984683030927</v>
      </c>
    </row>
    <row r="40" spans="1:118" x14ac:dyDescent="0.15">
      <c r="A40" s="82"/>
      <c r="B40" s="14">
        <v>34</v>
      </c>
      <c r="C40" s="14">
        <f>SUM([2]武将数量星级阶位验证!$BF$3:$BI$3)*节奏总纲!P37+'[1]资源-钻石'!$L37/[2]武将数量星级阶位验证!$B$1*10</f>
        <v>444.29448059698836</v>
      </c>
      <c r="D40" s="70">
        <f>'[1]资源-钻石'!$L37*6%</f>
        <v>4812.527098745164</v>
      </c>
      <c r="E40" s="95">
        <f>'[1]资源-银币'!$Z39</f>
        <v>7363661.5843502684</v>
      </c>
      <c r="F40" s="48">
        <f>'[1]资源-木石铜粮'!$BF39/4</f>
        <v>12849788.211006405</v>
      </c>
      <c r="G40" s="14">
        <f t="shared" si="10"/>
        <v>12849788.211006405</v>
      </c>
      <c r="H40" s="14">
        <f t="shared" si="10"/>
        <v>12849788.211006405</v>
      </c>
      <c r="I40" s="14">
        <f t="shared" si="10"/>
        <v>12849788.211006405</v>
      </c>
      <c r="J40" s="14">
        <f>'[1]资源-铁'!$T39</f>
        <v>0</v>
      </c>
      <c r="K40" s="20">
        <f t="shared" si="183"/>
        <v>1160</v>
      </c>
      <c r="L40" s="58">
        <f>求节点('[1]功能-竞技场'!$AA$9:$AA$309,'[1]功能-竞技场'!$AB$9:$AB$309,[1]节奏总纲!P37)</f>
        <v>373.19683569084242</v>
      </c>
      <c r="M40" s="20">
        <f t="shared" si="11"/>
        <v>6015.6588734314546</v>
      </c>
      <c r="N40" s="70">
        <f>'[1]资源-银币'!$C39</f>
        <v>5581377.9027089318</v>
      </c>
      <c r="O40" s="70">
        <f>'[1]资源-木石铜粮'!$C39*('[1]资源-木石铜粮'!$I39+'[1]资源-木石铜粮'!$J39+'[1]资源-木石铜粮'!$M39+'[1]资源-木石铜粮'!$N39)</f>
        <v>50761236.803469114</v>
      </c>
      <c r="P40" s="20">
        <f t="shared" ref="P40:R40" si="192">O40</f>
        <v>50761236.803469114</v>
      </c>
      <c r="Q40" s="20">
        <f t="shared" si="192"/>
        <v>50761236.803469114</v>
      </c>
      <c r="R40" s="20">
        <f t="shared" si="192"/>
        <v>50761236.803469114</v>
      </c>
      <c r="S40" s="70">
        <f>'[1]资源-铁'!C39*('[1]资源-铁'!$J39+'[1]资源-铁'!$M39+'[1]资源-铁'!$N39)</f>
        <v>0</v>
      </c>
      <c r="T40" s="24">
        <f t="shared" si="185"/>
        <v>387.18781346647137</v>
      </c>
      <c r="U40" s="23">
        <f t="shared" si="186"/>
        <v>1.5291123972139147</v>
      </c>
      <c r="V40" s="97">
        <f>求节点([3]基础状态预期!$C$11:$C$40,[3]基础状态预期!$I$11:$I$40,B40)*8</f>
        <v>89.181787580177797</v>
      </c>
      <c r="W40" s="72">
        <f>[4]兵营招募!$EZ$5*节奏总纲!P37*24</f>
        <v>802709.31603938481</v>
      </c>
      <c r="X40" s="23">
        <f t="shared" ref="X40:Z40" si="193">W40</f>
        <v>802709.31603938481</v>
      </c>
      <c r="Y40" s="23">
        <f t="shared" si="193"/>
        <v>802709.31603938481</v>
      </c>
      <c r="Z40" s="23">
        <f t="shared" si="193"/>
        <v>802709.31603938481</v>
      </c>
      <c r="AA40" s="23">
        <f>10*节奏总纲!P37</f>
        <v>95.560632861831522</v>
      </c>
      <c r="AB40" s="70">
        <f>求节点($CS$8:$CS$15,$CT$8:$CT$15,节奏总纲!P37)</f>
        <v>11.581308990128353</v>
      </c>
      <c r="AC40" s="23">
        <f>'[5]资源-军团币'!$E38</f>
        <v>20469.906382665718</v>
      </c>
      <c r="AD40" s="24">
        <f>5*节奏总纲!P37</f>
        <v>47.780316430915761</v>
      </c>
      <c r="AE40" s="24">
        <f>[6]国建支援!$F$5/[6]国建支援!$E$5*节奏总纲!P37</f>
        <v>3822.4253144732606</v>
      </c>
      <c r="AF40" s="74">
        <f>[6]国家币!$H38/[6]国家币!$C$2</f>
        <v>103846.31244032229</v>
      </c>
      <c r="AG40" s="74">
        <f t="shared" si="14"/>
        <v>103846.31244032229</v>
      </c>
      <c r="AH40" s="57">
        <f>'[1]功能-行军令'!$AL$7/3*节奏总纲!P37</f>
        <v>76.448506289465215</v>
      </c>
      <c r="AI40" s="23">
        <f t="shared" ref="AI40:AJ40" si="194">AH40</f>
        <v>76.448506289465215</v>
      </c>
      <c r="AJ40" s="23">
        <f t="shared" si="194"/>
        <v>76.448506289465215</v>
      </c>
      <c r="AK40" s="57">
        <f>'[1]功能-行军令'!$AL$8/3*节奏总纲!P37</f>
        <v>25.482835429821737</v>
      </c>
      <c r="AL40" s="23">
        <f t="shared" si="16"/>
        <v>25.482835429821737</v>
      </c>
      <c r="AM40" s="23">
        <f t="shared" si="17"/>
        <v>25.482835429821737</v>
      </c>
      <c r="AN40" s="23">
        <f>节奏总纲!P37*1</f>
        <v>9.5560632861831518</v>
      </c>
      <c r="AO40" s="23">
        <f>18*节奏总纲!P37</f>
        <v>172.00913915129672</v>
      </c>
      <c r="AP40" s="92">
        <f>'[1]功能-采集'!BS38</f>
        <v>25317774.957108792</v>
      </c>
      <c r="AQ40" s="23">
        <f t="shared" ref="AQ40:AS40" si="195">AP40</f>
        <v>25317774.957108792</v>
      </c>
      <c r="AR40" s="23">
        <f t="shared" si="195"/>
        <v>25317774.957108792</v>
      </c>
      <c r="AS40" s="23">
        <f t="shared" si="195"/>
        <v>25317774.957108792</v>
      </c>
      <c r="AT40" s="92">
        <f>'[1]功能-采集'!BX38</f>
        <v>0</v>
      </c>
      <c r="AU40" s="70">
        <f>('[1]功能-城建'!$EQ37+[1]养成buff汇总!H39)/节奏总纲!P37/4/24</f>
        <v>14327.400590741076</v>
      </c>
      <c r="AV40" s="23">
        <f t="shared" ref="AV40:AX40" si="196">AU40</f>
        <v>14327.400590741076</v>
      </c>
      <c r="AW40" s="23">
        <f t="shared" si="196"/>
        <v>14327.400590741076</v>
      </c>
      <c r="AX40" s="23">
        <f t="shared" si="196"/>
        <v>14327.400590741076</v>
      </c>
      <c r="AY40" s="83">
        <f>('[1]功能-城建'!$FY37+[1]养成buff汇总!AD39)/节奏总纲!P37/24</f>
        <v>7637.1126448073046</v>
      </c>
      <c r="AZ40" s="70">
        <f>('[1]功能-城建'!HF37+[1]养成buff汇总!S39)/节奏总纲!P37/24</f>
        <v>0</v>
      </c>
      <c r="BA40" s="23">
        <f>'[1]功能-城建'!$CL39</f>
        <v>262.15474026373766</v>
      </c>
      <c r="BB40" s="97">
        <f>求节点($CY$7:$CY$36,$CZ$7:$CZ$36,节奏总纲!BX37)</f>
        <v>267.51699443642156</v>
      </c>
      <c r="BC40" s="57">
        <f>[4]士兵治疗!$BD38/3600*[4]士兵治疗!$D$4</f>
        <v>2247814.236994266</v>
      </c>
      <c r="BD40" s="97">
        <f>求节点($DD$7:$DD$86,$DF$7:$DF$86,节奏总纲!BX37)</f>
        <v>117.19812152276346</v>
      </c>
      <c r="BE40" s="97">
        <f t="shared" si="20"/>
        <v>221.69155197780921</v>
      </c>
      <c r="BF40" s="97">
        <f t="shared" si="21"/>
        <v>71.848747608734442</v>
      </c>
      <c r="BG40" s="97">
        <f t="shared" si="22"/>
        <v>18.068533073501108</v>
      </c>
      <c r="BH40" s="97">
        <f t="shared" si="23"/>
        <v>0</v>
      </c>
      <c r="BI40" s="97">
        <f t="shared" si="24"/>
        <v>10.820117614547497</v>
      </c>
      <c r="BJ40" s="97">
        <f t="shared" si="25"/>
        <v>15.820117614547497</v>
      </c>
      <c r="BK40" s="97">
        <f t="shared" si="26"/>
        <v>7.7301764218212456</v>
      </c>
      <c r="BL40" s="97">
        <f t="shared" si="27"/>
        <v>0</v>
      </c>
      <c r="BM40" s="70">
        <f>5*节奏总纲!P37</f>
        <v>47.780316430915761</v>
      </c>
      <c r="BN40" s="24">
        <f>15*节奏总纲!P37</f>
        <v>143.34094929274727</v>
      </c>
      <c r="BO40" s="24">
        <f t="shared" si="191"/>
        <v>68</v>
      </c>
      <c r="BP40" s="70">
        <f t="shared" si="28"/>
        <v>544</v>
      </c>
      <c r="BQ40" s="89">
        <f>节奏总纲!P37</f>
        <v>9.5560632861831518</v>
      </c>
      <c r="BR40" s="70"/>
      <c r="CB40" s="93">
        <f>[8]基础状态预期!$C49</f>
        <v>139.0493876099641</v>
      </c>
      <c r="CC40" s="93">
        <f>SUMPRODUCT([8]基础状态预期!$M49:$P49,[8]基础状态预期!$E49:$H49)</f>
        <v>1827.2516526932925</v>
      </c>
      <c r="CD40" s="99">
        <f t="shared" si="39"/>
        <v>69</v>
      </c>
      <c r="CE40" s="99">
        <f t="shared" si="55"/>
        <v>103</v>
      </c>
      <c r="CF40" s="99">
        <f t="shared" si="76"/>
        <v>124</v>
      </c>
      <c r="CG40" s="99">
        <f t="shared" si="112"/>
        <v>44</v>
      </c>
      <c r="DD40" s="23">
        <v>34</v>
      </c>
      <c r="DE40" s="93">
        <v>1</v>
      </c>
      <c r="DF40" s="23">
        <f>'[1]功能-城建'!$S39*5*DE40</f>
        <v>170</v>
      </c>
      <c r="DJ40" s="93">
        <f>[2]武将数量星级阶位验证!$J40</f>
        <v>142.53355653582128</v>
      </c>
      <c r="DK40" s="93">
        <f>[2]武将数量星级阶位验证!BJ40</f>
        <v>167090.35980561291</v>
      </c>
      <c r="DL40" s="93">
        <f>[2]武将数量星级阶位验证!BK40</f>
        <v>31905.919893480135</v>
      </c>
      <c r="DM40" s="93">
        <f>[2]武将数量星级阶位验证!BL40</f>
        <v>4319.8533179227061</v>
      </c>
      <c r="DN40" s="93">
        <f>[2]武将数量星级阶位验证!BM40</f>
        <v>195.19281329939719</v>
      </c>
    </row>
    <row r="41" spans="1:118" x14ac:dyDescent="0.15">
      <c r="A41" s="82"/>
      <c r="B41" s="14">
        <v>35</v>
      </c>
      <c r="C41" s="14">
        <f>SUM([2]武将数量星级阶位验证!$BF$3:$BI$3)*节奏总纲!P38+'[1]资源-钻石'!$L38/[2]武将数量星级阶位验证!$B$1*10</f>
        <v>470.60562179779288</v>
      </c>
      <c r="D41" s="70">
        <f>'[1]资源-钻石'!$L38*6%</f>
        <v>5071.0658079496452</v>
      </c>
      <c r="E41" s="95">
        <f>'[1]资源-银币'!$Z40</f>
        <v>8342822.9206286799</v>
      </c>
      <c r="F41" s="48">
        <f>'[1]资源-木石铜粮'!$BF40/4</f>
        <v>14413647.193284566</v>
      </c>
      <c r="G41" s="14">
        <f t="shared" si="10"/>
        <v>14413647.193284566</v>
      </c>
      <c r="H41" s="14">
        <f t="shared" si="10"/>
        <v>14413647.193284566</v>
      </c>
      <c r="I41" s="14">
        <f t="shared" si="10"/>
        <v>14413647.193284566</v>
      </c>
      <c r="J41" s="14">
        <f>'[1]资源-铁'!$T40</f>
        <v>0</v>
      </c>
      <c r="K41" s="20">
        <f t="shared" si="183"/>
        <v>1180</v>
      </c>
      <c r="L41" s="58">
        <f>求节点('[1]功能-竞技场'!$AA$9:$AA$309,'[1]功能-竞技场'!$AB$9:$AB$309,[1]节奏总纲!P38)</f>
        <v>335.31457505076202</v>
      </c>
      <c r="M41" s="20">
        <f t="shared" si="11"/>
        <v>6338.8322599370558</v>
      </c>
      <c r="N41" s="70">
        <f>'[1]资源-银币'!$C40</f>
        <v>6189554.8252587682</v>
      </c>
      <c r="O41" s="70">
        <f>'[1]资源-木石铜粮'!$C40*('[1]资源-木石铜粮'!$I40+'[1]资源-木石铜粮'!$J40+'[1]资源-木石铜粮'!$M40+'[1]资源-木石铜粮'!$N40)</f>
        <v>57552425.811116874</v>
      </c>
      <c r="P41" s="20">
        <f t="shared" ref="P41:R41" si="197">O41</f>
        <v>57552425.811116874</v>
      </c>
      <c r="Q41" s="20">
        <f t="shared" si="197"/>
        <v>57552425.811116874</v>
      </c>
      <c r="R41" s="20">
        <f t="shared" si="197"/>
        <v>57552425.811116874</v>
      </c>
      <c r="S41" s="70">
        <f>'[1]资源-铁'!C40*('[1]资源-铁'!$J40+'[1]资源-铁'!$M40+'[1]资源-铁'!$N40)</f>
        <v>0</v>
      </c>
      <c r="T41" s="24">
        <f t="shared" si="185"/>
        <v>402.76282921064046</v>
      </c>
      <c r="U41" s="23">
        <f t="shared" si="186"/>
        <v>1.6759105034242254</v>
      </c>
      <c r="V41" s="97">
        <f>求节点([3]基础状态预期!$C$11:$C$40,[3]基础状态预期!$I$11:$I$40,B41)*8</f>
        <v>92.74823754037223</v>
      </c>
      <c r="W41" s="72">
        <f>[4]兵营招募!$EZ$5*节奏总纲!P38*24</f>
        <v>866351.51391471992</v>
      </c>
      <c r="X41" s="23">
        <f t="shared" ref="X41:Z41" si="198">W41</f>
        <v>866351.51391471992</v>
      </c>
      <c r="Y41" s="23">
        <f t="shared" si="198"/>
        <v>866351.51391471992</v>
      </c>
      <c r="Z41" s="23">
        <f t="shared" si="198"/>
        <v>866351.51391471992</v>
      </c>
      <c r="AA41" s="23">
        <f>10*节奏总纲!P38</f>
        <v>103.13708498984759</v>
      </c>
      <c r="AB41" s="70">
        <f>求节点($CS$8:$CS$15,$CT$8:$CT$15,节奏总纲!P38)</f>
        <v>12.195144529126095</v>
      </c>
      <c r="AC41" s="23">
        <f>'[5]资源-军团币'!$E39</f>
        <v>22158.294984046883</v>
      </c>
      <c r="AD41" s="24">
        <f>5*节奏总纲!P38</f>
        <v>51.568542494923797</v>
      </c>
      <c r="AE41" s="24">
        <f>[6]国建支援!$F$5/[6]国建支援!$E$5*节奏总纲!P38</f>
        <v>4125.4833995939034</v>
      </c>
      <c r="AF41" s="74">
        <f>[6]国家币!$H39/[6]国家币!$C$2</f>
        <v>111614.54842611532</v>
      </c>
      <c r="AG41" s="74">
        <f t="shared" si="14"/>
        <v>111614.54842611532</v>
      </c>
      <c r="AH41" s="57">
        <f>'[1]功能-行军令'!$AL$7/3*节奏总纲!P38</f>
        <v>82.509667991878075</v>
      </c>
      <c r="AI41" s="23">
        <f t="shared" ref="AI41:AJ41" si="199">AH41</f>
        <v>82.509667991878075</v>
      </c>
      <c r="AJ41" s="23">
        <f t="shared" si="199"/>
        <v>82.509667991878075</v>
      </c>
      <c r="AK41" s="57">
        <f>'[1]功能-行军令'!$AL$8/3*节奏总纲!P38</f>
        <v>27.503222663959356</v>
      </c>
      <c r="AL41" s="23">
        <f t="shared" si="16"/>
        <v>27.503222663959356</v>
      </c>
      <c r="AM41" s="23">
        <f t="shared" si="17"/>
        <v>27.503222663959356</v>
      </c>
      <c r="AN41" s="23">
        <f>节奏总纲!P38*1</f>
        <v>10.313708498984759</v>
      </c>
      <c r="AO41" s="23">
        <f>18*节奏总纲!P38</f>
        <v>185.64675298172568</v>
      </c>
      <c r="AP41" s="92">
        <f>'[1]功能-采集'!BS39</f>
        <v>28677119.735254623</v>
      </c>
      <c r="AQ41" s="23">
        <f t="shared" ref="AQ41:AS41" si="200">AP41</f>
        <v>28677119.735254623</v>
      </c>
      <c r="AR41" s="23">
        <f t="shared" si="200"/>
        <v>28677119.735254623</v>
      </c>
      <c r="AS41" s="23">
        <f t="shared" si="200"/>
        <v>28677119.735254623</v>
      </c>
      <c r="AT41" s="92">
        <f>'[1]功能-采集'!BX39</f>
        <v>0</v>
      </c>
      <c r="AU41" s="70">
        <f>('[1]功能-城建'!$EQ38+[1]养成buff汇总!H40)/节奏总纲!P38/4/24</f>
        <v>14938.172013355672</v>
      </c>
      <c r="AV41" s="23">
        <f t="shared" ref="AV41:AX41" si="201">AU41</f>
        <v>14938.172013355672</v>
      </c>
      <c r="AW41" s="23">
        <f t="shared" si="201"/>
        <v>14938.172013355672</v>
      </c>
      <c r="AX41" s="23">
        <f t="shared" si="201"/>
        <v>14938.172013355672</v>
      </c>
      <c r="AY41" s="83">
        <f>('[1]功能-城建'!$FY38+[1]养成buff汇总!AD40)/节奏总纲!P38/24</f>
        <v>8001.6864396460378</v>
      </c>
      <c r="AZ41" s="70">
        <f>('[1]功能-城建'!HF38+[1]养成buff汇总!S40)/节奏总纲!P38/24</f>
        <v>0</v>
      </c>
      <c r="BA41" s="23">
        <f>'[1]功能-城建'!$CL40</f>
        <v>268.62672781262131</v>
      </c>
      <c r="BB41" s="97">
        <f>求节点($CY$7:$CY$36,$CZ$7:$CZ$36,节奏总纲!BX38)</f>
        <v>280.86109214313444</v>
      </c>
      <c r="BC41" s="57">
        <f>[4]士兵治疗!$BD39/3600*[4]士兵治疗!$D$4</f>
        <v>2456382.913906191</v>
      </c>
      <c r="BD41" s="97">
        <f>求节点($DD$7:$DD$86,$DF$7:$DF$86,节奏总纲!BX38)</f>
        <v>119.50954564736476</v>
      </c>
      <c r="BE41" s="97">
        <f t="shared" si="20"/>
        <v>234.37712640866314</v>
      </c>
      <c r="BF41" s="97">
        <f t="shared" si="21"/>
        <v>75.605295468993958</v>
      </c>
      <c r="BG41" s="97">
        <f t="shared" si="22"/>
        <v>18.960396367248375</v>
      </c>
      <c r="BH41" s="97">
        <f t="shared" si="23"/>
        <v>0</v>
      </c>
      <c r="BI41" s="97">
        <f t="shared" si="24"/>
        <v>11.152956364450572</v>
      </c>
      <c r="BJ41" s="97">
        <f t="shared" si="25"/>
        <v>16.229434546675858</v>
      </c>
      <c r="BK41" s="97">
        <f t="shared" si="26"/>
        <v>8.2294345466758578</v>
      </c>
      <c r="BL41" s="97">
        <f t="shared" si="27"/>
        <v>0</v>
      </c>
      <c r="BM41" s="70">
        <f>5*节奏总纲!P38</f>
        <v>51.568542494923797</v>
      </c>
      <c r="BN41" s="24">
        <f>15*节奏总纲!P38</f>
        <v>154.70562748477138</v>
      </c>
      <c r="BO41" s="24">
        <f t="shared" si="191"/>
        <v>70</v>
      </c>
      <c r="BP41" s="70">
        <f t="shared" si="28"/>
        <v>560</v>
      </c>
      <c r="BQ41" s="89">
        <f>节奏总纲!P38</f>
        <v>10.313708498984759</v>
      </c>
      <c r="BR41" s="70"/>
      <c r="CB41" s="93">
        <f>[8]基础状态预期!$C50</f>
        <v>142.53355653582128</v>
      </c>
      <c r="CC41" s="93">
        <f>SUMPRODUCT([8]基础状态预期!$M50:$P50,[8]基础状态预期!$E50:$H50)</f>
        <v>1830.0466349603212</v>
      </c>
      <c r="CD41" s="99">
        <f t="shared" si="39"/>
        <v>71</v>
      </c>
      <c r="CE41" s="99">
        <f t="shared" si="55"/>
        <v>106</v>
      </c>
      <c r="CF41" s="99">
        <f t="shared" si="76"/>
        <v>128</v>
      </c>
      <c r="CG41" s="99">
        <f t="shared" si="112"/>
        <v>46</v>
      </c>
      <c r="DD41" s="23">
        <v>35</v>
      </c>
      <c r="DE41" s="93">
        <v>1</v>
      </c>
      <c r="DF41" s="23">
        <f>'[1]功能-城建'!$S40*5*DE41</f>
        <v>175</v>
      </c>
      <c r="DJ41" s="93">
        <f>[2]武将数量星级阶位验证!$J41</f>
        <v>146.02664953963369</v>
      </c>
      <c r="DK41" s="93">
        <f>[2]武将数量星级阶位验证!BJ41</f>
        <v>211568.71600119895</v>
      </c>
      <c r="DL41" s="93">
        <f>[2]武将数量星级阶位验证!BK41</f>
        <v>40000.436755959054</v>
      </c>
      <c r="DM41" s="93">
        <f>[2]武将数量星级阶位验证!BL41</f>
        <v>5400.5308472945435</v>
      </c>
      <c r="DN41" s="93">
        <f>[2]武将数量星级阶位验证!BM41</f>
        <v>201.9964207289498</v>
      </c>
    </row>
    <row r="42" spans="1:118" x14ac:dyDescent="0.15">
      <c r="A42" s="82"/>
      <c r="B42" s="14">
        <v>36</v>
      </c>
      <c r="C42" s="14">
        <f>SUM([2]武将数量星级阶位验证!$BF$3:$BI$3)*节奏总纲!P39+'[1]资源-钻石'!$L39/[2]武将数量星级阶位验证!$B$1*10</f>
        <v>498.80520470586049</v>
      </c>
      <c r="D42" s="70">
        <f>'[1]资源-钻石'!$L39*6%</f>
        <v>5348.1607355133947</v>
      </c>
      <c r="E42" s="95">
        <f>'[1]资源-银币'!$Z41</f>
        <v>9552713.843970526</v>
      </c>
      <c r="F42" s="48">
        <f>'[1]资源-木石铜粮'!$BF41/4</f>
        <v>16158942.551214404</v>
      </c>
      <c r="G42" s="14">
        <f t="shared" si="10"/>
        <v>16158942.551214404</v>
      </c>
      <c r="H42" s="14">
        <f t="shared" si="10"/>
        <v>16158942.551214404</v>
      </c>
      <c r="I42" s="14">
        <f t="shared" si="10"/>
        <v>16158942.551214404</v>
      </c>
      <c r="J42" s="14">
        <f>'[1]资源-铁'!$T41</f>
        <v>0</v>
      </c>
      <c r="K42" s="20">
        <f t="shared" si="183"/>
        <v>1200</v>
      </c>
      <c r="L42" s="58">
        <f>求节点('[1]功能-竞技场'!$AA$9:$AA$309,'[1]功能-竞技场'!$AB$9:$AB$309,[1]节奏总纲!P39)</f>
        <v>294.71337339584079</v>
      </c>
      <c r="M42" s="20">
        <f t="shared" si="11"/>
        <v>6685.2009193917429</v>
      </c>
      <c r="N42" s="70">
        <f>'[1]资源-银币'!$C41</f>
        <v>6901907.7853350164</v>
      </c>
      <c r="O42" s="70">
        <f>'[1]资源-木石铜粮'!$C41*('[1]资源-木石铜粮'!$I41+'[1]资源-木石铜粮'!$J41+'[1]资源-木石铜粮'!$M41+'[1]资源-木石铜粮'!$N41)</f>
        <v>65213028.758247688</v>
      </c>
      <c r="P42" s="20">
        <f t="shared" ref="P42:R42" si="202">O42</f>
        <v>65213028.758247688</v>
      </c>
      <c r="Q42" s="20">
        <f t="shared" si="202"/>
        <v>65213028.758247688</v>
      </c>
      <c r="R42" s="20">
        <f t="shared" si="202"/>
        <v>65213028.758247688</v>
      </c>
      <c r="S42" s="70">
        <f>'[1]资源-铁'!C41*('[1]资源-铁'!$J41+'[1]资源-铁'!$M41+'[1]资源-铁'!$N41)</f>
        <v>0</v>
      </c>
      <c r="T42" s="24">
        <f t="shared" si="185"/>
        <v>419.05747906694762</v>
      </c>
      <c r="U42" s="23">
        <f t="shared" si="186"/>
        <v>1.822708609634536</v>
      </c>
      <c r="V42" s="97">
        <f>求节点([3]基础状态预期!$C$11:$C$40,[3]基础状态预期!$I$11:$I$40,B42)*8</f>
        <v>96.314687500566663</v>
      </c>
      <c r="W42" s="72">
        <f>[4]兵营招募!$EZ$5*节奏总纲!P39*24</f>
        <v>934561.53269498749</v>
      </c>
      <c r="X42" s="23">
        <f t="shared" ref="X42:Z42" si="203">W42</f>
        <v>934561.53269498749</v>
      </c>
      <c r="Y42" s="23">
        <f t="shared" si="203"/>
        <v>934561.53269498749</v>
      </c>
      <c r="Z42" s="23">
        <f t="shared" si="203"/>
        <v>934561.53269498749</v>
      </c>
      <c r="AA42" s="23">
        <f>10*节奏总纲!P39</f>
        <v>111.25732532083184</v>
      </c>
      <c r="AB42" s="70">
        <f>求节点($CS$8:$CS$15,$CT$8:$CT$15,节奏总纲!P39)</f>
        <v>12.559901669727884</v>
      </c>
      <c r="AC42" s="23">
        <f>'[5]资源-军团币'!$E40</f>
        <v>23952.203074339843</v>
      </c>
      <c r="AD42" s="24">
        <f>5*节奏总纲!P39</f>
        <v>55.62866266041592</v>
      </c>
      <c r="AE42" s="24">
        <f>[6]国建支援!$F$5/[6]国建支援!$E$5*节奏总纲!P39</f>
        <v>4450.2930128332737</v>
      </c>
      <c r="AF42" s="74">
        <f>[6]国家币!$H40/[6]国家币!$C$2</f>
        <v>118875.0979599001</v>
      </c>
      <c r="AG42" s="74">
        <f t="shared" si="14"/>
        <v>118875.0979599001</v>
      </c>
      <c r="AH42" s="57">
        <f>'[1]功能-行军令'!$AL$7/3*节奏总纲!P39</f>
        <v>89.005860256665471</v>
      </c>
      <c r="AI42" s="23">
        <f t="shared" ref="AI42:AJ42" si="204">AH42</f>
        <v>89.005860256665471</v>
      </c>
      <c r="AJ42" s="23">
        <f t="shared" si="204"/>
        <v>89.005860256665471</v>
      </c>
      <c r="AK42" s="57">
        <f>'[1]功能-行军令'!$AL$8/3*节奏总纲!P39</f>
        <v>29.668620085555155</v>
      </c>
      <c r="AL42" s="23">
        <f t="shared" si="16"/>
        <v>29.668620085555155</v>
      </c>
      <c r="AM42" s="23">
        <f t="shared" si="17"/>
        <v>29.668620085555155</v>
      </c>
      <c r="AN42" s="23">
        <f>节奏总纲!P39*1</f>
        <v>11.125732532083184</v>
      </c>
      <c r="AO42" s="23">
        <f>18*节奏总纲!P39</f>
        <v>200.26318557749732</v>
      </c>
      <c r="AP42" s="92">
        <f>'[1]功能-采集'!BS40</f>
        <v>32445082.826386936</v>
      </c>
      <c r="AQ42" s="23">
        <f t="shared" ref="AQ42:AS42" si="205">AP42</f>
        <v>32445082.826386936</v>
      </c>
      <c r="AR42" s="23">
        <f t="shared" si="205"/>
        <v>32445082.826386936</v>
      </c>
      <c r="AS42" s="23">
        <f t="shared" si="205"/>
        <v>32445082.826386936</v>
      </c>
      <c r="AT42" s="92">
        <f>'[1]功能-采集'!BX40</f>
        <v>0</v>
      </c>
      <c r="AU42" s="70">
        <f>('[1]功能-城建'!$EQ39+[1]养成buff汇总!H41)/节奏总纲!P39/4/24</f>
        <v>15607.039539950361</v>
      </c>
      <c r="AV42" s="23">
        <f t="shared" ref="AV42:AX42" si="206">AU42</f>
        <v>15607.039539950361</v>
      </c>
      <c r="AW42" s="23">
        <f t="shared" si="206"/>
        <v>15607.039539950361</v>
      </c>
      <c r="AX42" s="23">
        <f t="shared" si="206"/>
        <v>15607.039539950361</v>
      </c>
      <c r="AY42" s="83">
        <f>('[1]功能-城建'!$FY39+[1]养成buff汇总!AD41)/节奏总纲!P39/24</f>
        <v>8495.3480626169276</v>
      </c>
      <c r="AZ42" s="70">
        <f>('[1]功能-城建'!HF39+[1]养成buff汇总!S41)/节奏总纲!P39/24</f>
        <v>0</v>
      </c>
      <c r="BA42" s="23">
        <f>'[1]功能-城建'!$CL41</f>
        <v>273.38224722802164</v>
      </c>
      <c r="BB42" s="97">
        <f>求节点($CY$7:$CY$36,$CZ$7:$CZ$36,节奏总纲!BX39)</f>
        <v>294.82319112966923</v>
      </c>
      <c r="BC42" s="57">
        <f>[4]士兵治疗!$BD40/3600*[4]士兵治疗!$D$4</f>
        <v>2681802.0835156776</v>
      </c>
      <c r="BD42" s="97">
        <f>求节点($DD$7:$DD$86,$DF$7:$DF$86,节奏总纲!BX39)</f>
        <v>121.69112361401082</v>
      </c>
      <c r="BE42" s="97">
        <f t="shared" si="20"/>
        <v>249.44024177400399</v>
      </c>
      <c r="BF42" s="97">
        <f t="shared" si="21"/>
        <v>79.98718954869328</v>
      </c>
      <c r="BG42" s="97">
        <f t="shared" si="22"/>
        <v>19.987897673845044</v>
      </c>
      <c r="BH42" s="97">
        <f t="shared" si="23"/>
        <v>0</v>
      </c>
      <c r="BI42" s="97">
        <f t="shared" si="24"/>
        <v>11.522365091560458</v>
      </c>
      <c r="BJ42" s="97">
        <f t="shared" si="25"/>
        <v>16.783547637340686</v>
      </c>
      <c r="BK42" s="97">
        <f t="shared" si="26"/>
        <v>8.7835476373406856</v>
      </c>
      <c r="BL42" s="97">
        <f t="shared" si="27"/>
        <v>0</v>
      </c>
      <c r="BM42" s="70">
        <f>5*节奏总纲!P39</f>
        <v>55.62866266041592</v>
      </c>
      <c r="BN42" s="24">
        <f>15*节奏总纲!P39</f>
        <v>166.88598798124775</v>
      </c>
      <c r="BO42" s="24">
        <f t="shared" si="191"/>
        <v>72</v>
      </c>
      <c r="BP42" s="70">
        <f t="shared" si="28"/>
        <v>576</v>
      </c>
      <c r="BQ42" s="89">
        <f>节奏总纲!P39</f>
        <v>11.125732532083184</v>
      </c>
      <c r="BR42" s="70"/>
      <c r="CB42" s="93">
        <f>[8]基础状态预期!$C51</f>
        <v>146.02664953963369</v>
      </c>
      <c r="CC42" s="93">
        <f>SUMPRODUCT([8]基础状态预期!$M51:$P51,[8]基础状态预期!$E51:$H51)</f>
        <v>1832.848776076466</v>
      </c>
      <c r="CD42" s="99">
        <f t="shared" si="39"/>
        <v>73</v>
      </c>
      <c r="CE42" s="99">
        <f t="shared" si="55"/>
        <v>109</v>
      </c>
      <c r="CF42" s="99">
        <f t="shared" si="76"/>
        <v>132</v>
      </c>
      <c r="CG42" s="99">
        <f t="shared" si="112"/>
        <v>48</v>
      </c>
      <c r="DD42" s="23">
        <v>36</v>
      </c>
      <c r="DE42" s="93">
        <v>1</v>
      </c>
      <c r="DF42" s="23">
        <f>'[1]功能-城建'!$S41*5*DE42</f>
        <v>180</v>
      </c>
      <c r="DJ42" s="93">
        <f>[2]武将数量星级阶位验证!$J42</f>
        <v>149.52287096243165</v>
      </c>
      <c r="DK42" s="93">
        <f>[2]武将数量星级阶位验证!BJ42</f>
        <v>268491.90028598782</v>
      </c>
      <c r="DL42" s="93">
        <f>[2]武将数量星级阶位验证!BK42</f>
        <v>50342.157990980071</v>
      </c>
      <c r="DM42" s="93">
        <f>[2]武将数量星级阶位验证!BL42</f>
        <v>6780.7890325476965</v>
      </c>
      <c r="DN42" s="93">
        <f>[2]武将数量星级阶位验证!BM42</f>
        <v>208.57498014814209</v>
      </c>
    </row>
    <row r="43" spans="1:118" x14ac:dyDescent="0.15">
      <c r="A43" s="82"/>
      <c r="B43" s="14">
        <v>37</v>
      </c>
      <c r="C43" s="14">
        <f>SUM([2]武将数量星级阶位验证!$BF$3:$BI$3)*节奏总纲!P40+'[1]资源-钻石'!$L40/[2]武将数量星级阶位验证!$B$1*10</f>
        <v>529.02876932131926</v>
      </c>
      <c r="D43" s="70">
        <f>'[1]资源-钻石'!$L40*6%</f>
        <v>5645.1437254796392</v>
      </c>
      <c r="E43" s="95">
        <f>'[1]资源-银币'!$Z42</f>
        <v>10801187.012003683</v>
      </c>
      <c r="F43" s="48">
        <f>'[1]资源-木石铜粮'!$BF42/4</f>
        <v>18092647.138135914</v>
      </c>
      <c r="G43" s="14">
        <f t="shared" si="10"/>
        <v>18092647.138135914</v>
      </c>
      <c r="H43" s="14">
        <f t="shared" si="10"/>
        <v>18092647.138135914</v>
      </c>
      <c r="I43" s="14">
        <f t="shared" si="10"/>
        <v>18092647.138135914</v>
      </c>
      <c r="J43" s="14">
        <f>'[1]资源-铁'!$T42</f>
        <v>0</v>
      </c>
      <c r="K43" s="20">
        <f t="shared" si="183"/>
        <v>1220</v>
      </c>
      <c r="L43" s="58">
        <f>求节点('[1]功能-竞技场'!$AA$9:$AA$309,'[1]功能-竞技场'!$AB$9:$AB$309,[1]节奏总纲!P40)</f>
        <v>251.19808291501164</v>
      </c>
      <c r="M43" s="20">
        <f t="shared" si="11"/>
        <v>7056.4296568495483</v>
      </c>
      <c r="N43" s="70">
        <f>'[1]资源-银币'!$C42</f>
        <v>7704736.7182602743</v>
      </c>
      <c r="O43" s="70">
        <f>'[1]资源-木石铜粮'!$C42*('[1]资源-木石铜粮'!$I42+'[1]资源-木石铜粮'!$J42+'[1]资源-木石铜粮'!$M42+'[1]资源-木石铜粮'!$N42)</f>
        <v>73754787.162610143</v>
      </c>
      <c r="P43" s="20">
        <f t="shared" ref="P43:R43" si="207">O43</f>
        <v>73754787.162610143</v>
      </c>
      <c r="Q43" s="20">
        <f t="shared" si="207"/>
        <v>73754787.162610143</v>
      </c>
      <c r="R43" s="20">
        <f t="shared" si="207"/>
        <v>73754787.162610143</v>
      </c>
      <c r="S43" s="70">
        <f>'[1]资源-铁'!C42*('[1]资源-铁'!$J42+'[1]资源-铁'!$M42+'[1]资源-铁'!$N42)</f>
        <v>0</v>
      </c>
      <c r="T43" s="24">
        <f t="shared" si="185"/>
        <v>435.35212892325478</v>
      </c>
      <c r="U43" s="23">
        <f t="shared" si="186"/>
        <v>1.9695067158448465</v>
      </c>
      <c r="V43" s="97">
        <f>求节点([3]基础状态预期!$C$11:$C$40,[3]基础状态预期!$I$11:$I$40,B43)*8</f>
        <v>98.778571179489674</v>
      </c>
      <c r="W43" s="72">
        <f>[4]兵营招募!$EZ$5*节奏总纲!P40*24</f>
        <v>1007667.2207027804</v>
      </c>
      <c r="X43" s="23">
        <f t="shared" ref="X43:Z43" si="208">W43</f>
        <v>1007667.2207027804</v>
      </c>
      <c r="Y43" s="23">
        <f t="shared" si="208"/>
        <v>1007667.2207027804</v>
      </c>
      <c r="Z43" s="23">
        <f t="shared" si="208"/>
        <v>1007667.2207027804</v>
      </c>
      <c r="AA43" s="23">
        <f>10*节奏总纲!P40</f>
        <v>119.96038341699767</v>
      </c>
      <c r="AB43" s="70">
        <f>求节点($CS$8:$CS$15,$CT$8:$CT$15,节奏总纲!P40)</f>
        <v>12.72875101824842</v>
      </c>
      <c r="AC43" s="23">
        <f>'[5]资源-军团币'!$E41</f>
        <v>25879.925432184536</v>
      </c>
      <c r="AD43" s="24">
        <f>5*节奏总纲!P40</f>
        <v>59.980191708498836</v>
      </c>
      <c r="AE43" s="24">
        <f>[6]国建支援!$F$5/[6]国建支援!$E$5*节奏总纲!P40</f>
        <v>4798.4153366799073</v>
      </c>
      <c r="AF43" s="74">
        <f>[6]国家币!$H41/[6]国家币!$C$2</f>
        <v>125892.0852769395</v>
      </c>
      <c r="AG43" s="74">
        <f t="shared" si="14"/>
        <v>125892.0852769395</v>
      </c>
      <c r="AH43" s="57">
        <f>'[1]功能-行军令'!$AL$7/3*节奏总纲!P40</f>
        <v>95.968306733598141</v>
      </c>
      <c r="AI43" s="23">
        <f t="shared" ref="AI43:AJ43" si="209">AH43</f>
        <v>95.968306733598141</v>
      </c>
      <c r="AJ43" s="23">
        <f t="shared" si="209"/>
        <v>95.968306733598141</v>
      </c>
      <c r="AK43" s="57">
        <f>'[1]功能-行军令'!$AL$8/3*节奏总纲!P40</f>
        <v>31.989435577866047</v>
      </c>
      <c r="AL43" s="23">
        <f t="shared" si="16"/>
        <v>31.989435577866047</v>
      </c>
      <c r="AM43" s="23">
        <f t="shared" si="17"/>
        <v>31.989435577866047</v>
      </c>
      <c r="AN43" s="23">
        <f>节奏总纲!P40*1</f>
        <v>11.996038341699768</v>
      </c>
      <c r="AO43" s="23">
        <f>18*节奏总纲!P40</f>
        <v>215.92869015059583</v>
      </c>
      <c r="AP43" s="92">
        <f>'[1]功能-采集'!BS41</f>
        <v>36668498.969800785</v>
      </c>
      <c r="AQ43" s="23">
        <f t="shared" ref="AQ43:AS43" si="210">AP43</f>
        <v>36668498.969800785</v>
      </c>
      <c r="AR43" s="23">
        <f t="shared" si="210"/>
        <v>36668498.969800785</v>
      </c>
      <c r="AS43" s="23">
        <f t="shared" si="210"/>
        <v>36668498.969800785</v>
      </c>
      <c r="AT43" s="92">
        <f>'[1]功能-采集'!BX41</f>
        <v>0</v>
      </c>
      <c r="AU43" s="70">
        <f>('[1]功能-城建'!$EQ40+[1]养成buff汇总!H42)/节奏总纲!P40/4/24</f>
        <v>16256.508128494215</v>
      </c>
      <c r="AV43" s="23">
        <f t="shared" ref="AV43:AX43" si="211">AU43</f>
        <v>16256.508128494215</v>
      </c>
      <c r="AW43" s="23">
        <f t="shared" si="211"/>
        <v>16256.508128494215</v>
      </c>
      <c r="AX43" s="23">
        <f t="shared" si="211"/>
        <v>16256.508128494215</v>
      </c>
      <c r="AY43" s="83">
        <f>('[1]功能-城建'!$FY40+[1]养成buff汇总!AD42)/节奏总纲!P40/24</f>
        <v>8989.0217192721539</v>
      </c>
      <c r="AZ43" s="70">
        <f>('[1]功能-城建'!HF40+[1]养成buff汇总!S42)/节奏总纲!P40/24</f>
        <v>0</v>
      </c>
      <c r="BA43" s="23">
        <f>'[1]功能-城建'!$CL42</f>
        <v>277.90207436719726</v>
      </c>
      <c r="BB43" s="97">
        <f>求节点($CY$7:$CY$36,$CZ$7:$CZ$36,节奏总纲!BX40)</f>
        <v>309.28663797503123</v>
      </c>
      <c r="BC43" s="57">
        <f>[4]士兵治疗!$BD41/3600*[4]士兵治疗!$D$4</f>
        <v>2925457.7857488743</v>
      </c>
      <c r="BD43" s="97">
        <f>求节点($DD$7:$DD$86,$DF$7:$DF$86,节奏总纲!BX40)</f>
        <v>123.95103718359863</v>
      </c>
      <c r="BE43" s="97">
        <f t="shared" si="20"/>
        <v>264.50335713934481</v>
      </c>
      <c r="BF43" s="97">
        <f t="shared" si="21"/>
        <v>84.369083628392588</v>
      </c>
      <c r="BG43" s="97">
        <f t="shared" si="22"/>
        <v>21.015398980441709</v>
      </c>
      <c r="BH43" s="97">
        <f t="shared" si="23"/>
        <v>0</v>
      </c>
      <c r="BI43" s="97">
        <f t="shared" si="24"/>
        <v>11.891773818670343</v>
      </c>
      <c r="BJ43" s="97">
        <f t="shared" si="25"/>
        <v>17.337660728005513</v>
      </c>
      <c r="BK43" s="97">
        <f t="shared" si="26"/>
        <v>9.3376607280055151</v>
      </c>
      <c r="BL43" s="97">
        <f t="shared" si="27"/>
        <v>0</v>
      </c>
      <c r="BM43" s="70">
        <f>5*节奏总纲!P40</f>
        <v>59.980191708498836</v>
      </c>
      <c r="BN43" s="24">
        <f>15*节奏总纲!P40</f>
        <v>179.94057512549651</v>
      </c>
      <c r="BO43" s="24">
        <f t="shared" si="191"/>
        <v>74</v>
      </c>
      <c r="BP43" s="70">
        <f t="shared" si="28"/>
        <v>592</v>
      </c>
      <c r="BQ43" s="89">
        <f>节奏总纲!P40</f>
        <v>11.996038341699768</v>
      </c>
      <c r="BR43" s="70"/>
      <c r="CB43" s="93">
        <f>[8]基础状态预期!$C52</f>
        <v>149.52287096243165</v>
      </c>
      <c r="CC43" s="93">
        <f>SUMPRODUCT([8]基础状态预期!$M52:$P52,[8]基础状态预期!$E52:$H52)</f>
        <v>1835.6534267941181</v>
      </c>
      <c r="CD43" s="99">
        <f t="shared" si="39"/>
        <v>75</v>
      </c>
      <c r="CE43" s="99">
        <f t="shared" si="55"/>
        <v>112</v>
      </c>
      <c r="CF43" s="99">
        <f t="shared" si="76"/>
        <v>136</v>
      </c>
      <c r="CG43" s="99">
        <f t="shared" si="112"/>
        <v>50</v>
      </c>
      <c r="DD43" s="23">
        <v>37</v>
      </c>
      <c r="DE43" s="93">
        <v>1</v>
      </c>
      <c r="DF43" s="23">
        <f>'[1]功能-城建'!$S42*5*DE43</f>
        <v>185</v>
      </c>
      <c r="DJ43" s="93">
        <f>[2]武将数量星级阶位验证!$J43</f>
        <v>153.02723536432757</v>
      </c>
      <c r="DK43" s="93">
        <f>[2]武将数量星级阶位验证!BJ43</f>
        <v>340852.68850368756</v>
      </c>
      <c r="DL43" s="93">
        <f>[2]武将数量星级阶位验证!BK43</f>
        <v>63473.665135682633</v>
      </c>
      <c r="DM43" s="93">
        <f>[2]武将数量星级阶位验证!BL43</f>
        <v>8533.0151042530815</v>
      </c>
      <c r="DN43" s="93">
        <f>[2]武将数量星级阶位验证!BM43</f>
        <v>215.13630529669825</v>
      </c>
    </row>
    <row r="44" spans="1:118" x14ac:dyDescent="0.15">
      <c r="A44" s="82"/>
      <c r="B44" s="14">
        <v>38</v>
      </c>
      <c r="C44" s="14">
        <f>SUM([2]武将数量星级阶位验证!$BF$3:$BI$3)*节奏总纲!P41+'[1]资源-钻石'!$L41/[2]武将数量星级阶位验证!$B$1*10</f>
        <v>561.42158381941897</v>
      </c>
      <c r="D44" s="70">
        <f>'[1]资源-钻石'!$L41*6%</f>
        <v>5963.4422129501399</v>
      </c>
      <c r="E44" s="95">
        <f>'[1]资源-银币'!$Z43</f>
        <v>12041692.828798058</v>
      </c>
      <c r="F44" s="48">
        <f>'[1]资源-木石铜粮'!$BF43/4</f>
        <v>20283731.443061907</v>
      </c>
      <c r="G44" s="14">
        <f t="shared" si="10"/>
        <v>20283731.443061907</v>
      </c>
      <c r="H44" s="14">
        <f t="shared" si="10"/>
        <v>20283731.443061907</v>
      </c>
      <c r="I44" s="14">
        <f t="shared" si="10"/>
        <v>20283731.443061907</v>
      </c>
      <c r="J44" s="14">
        <f>'[1]资源-铁'!$T43</f>
        <v>7016.724792906698</v>
      </c>
      <c r="K44" s="20">
        <f t="shared" si="183"/>
        <v>1240</v>
      </c>
      <c r="L44" s="58">
        <f>求节点('[1]功能-竞技场'!$AA$9:$AA$309,'[1]功能-竞技场'!$AB$9:$AB$309,[1]节奏总纲!P41)</f>
        <v>204.55954936310079</v>
      </c>
      <c r="M44" s="20">
        <f t="shared" si="11"/>
        <v>7454.3027661876749</v>
      </c>
      <c r="N44" s="70">
        <f>'[1]资源-银币'!$C43</f>
        <v>8572440.8136441242</v>
      </c>
      <c r="O44" s="70">
        <f>'[1]资源-木石铜粮'!$C43*('[1]资源-木石铜粮'!$I43+'[1]资源-木石铜粮'!$J43+'[1]资源-木石铜粮'!$M43+'[1]资源-木石铜粮'!$N43)</f>
        <v>83530940.347193196</v>
      </c>
      <c r="P44" s="20">
        <f t="shared" ref="P44:R44" si="212">O44</f>
        <v>83530940.347193196</v>
      </c>
      <c r="Q44" s="20">
        <f t="shared" si="212"/>
        <v>83530940.347193196</v>
      </c>
      <c r="R44" s="20">
        <f t="shared" si="212"/>
        <v>83530940.347193196</v>
      </c>
      <c r="S44" s="70">
        <f>'[1]资源-铁'!C43*('[1]资源-铁'!$J43+'[1]资源-铁'!$M43+'[1]资源-铁'!$N43)</f>
        <v>0</v>
      </c>
      <c r="T44" s="24">
        <f t="shared" si="185"/>
        <v>451.64677877956194</v>
      </c>
      <c r="U44" s="23">
        <f t="shared" si="186"/>
        <v>2.1163048220551572</v>
      </c>
      <c r="V44" s="97">
        <f>求节点([3]基础状态预期!$C$11:$C$40,[3]基础状态预期!$I$11:$I$40,B44)*8</f>
        <v>100.73419523038599</v>
      </c>
      <c r="W44" s="72">
        <f>[4]兵营招募!$EZ$5*节奏总纲!P41*24</f>
        <v>1086019.9570699907</v>
      </c>
      <c r="X44" s="23">
        <f t="shared" ref="X44:Z44" si="213">W44</f>
        <v>1086019.9570699907</v>
      </c>
      <c r="Y44" s="23">
        <f t="shared" si="213"/>
        <v>1086019.9570699907</v>
      </c>
      <c r="Z44" s="23">
        <f t="shared" si="213"/>
        <v>1086019.9570699907</v>
      </c>
      <c r="AA44" s="23">
        <f>10*节奏总纲!P41</f>
        <v>129.28809012737983</v>
      </c>
      <c r="AB44" s="70">
        <f>求节点($CS$8:$CS$15,$CT$8:$CT$15,节奏总纲!P41)</f>
        <v>12.909719269159273</v>
      </c>
      <c r="AC44" s="23">
        <f>'[5]资源-军团币'!$E42</f>
        <v>27990.823904017587</v>
      </c>
      <c r="AD44" s="24">
        <f>5*节奏总纲!P41</f>
        <v>64.644045063689916</v>
      </c>
      <c r="AE44" s="24">
        <f>[6]国建支援!$F$5/[6]国建支援!$E$5*节奏总纲!P41</f>
        <v>5171.5236050951935</v>
      </c>
      <c r="AF44" s="74">
        <f>[6]国家币!$H42/[6]国家币!$C$2</f>
        <v>133364.21303004894</v>
      </c>
      <c r="AG44" s="74">
        <f t="shared" si="14"/>
        <v>133364.21303004894</v>
      </c>
      <c r="AH44" s="57">
        <f>'[1]功能-行军令'!$AL$7/3*节奏总纲!P41</f>
        <v>103.43047210190387</v>
      </c>
      <c r="AI44" s="23">
        <f t="shared" ref="AI44:AJ44" si="214">AH44</f>
        <v>103.43047210190387</v>
      </c>
      <c r="AJ44" s="23">
        <f t="shared" si="214"/>
        <v>103.43047210190387</v>
      </c>
      <c r="AK44" s="57">
        <f>'[1]功能-行军令'!$AL$8/3*节奏总纲!P41</f>
        <v>34.476824033967958</v>
      </c>
      <c r="AL44" s="23">
        <f t="shared" si="16"/>
        <v>34.476824033967958</v>
      </c>
      <c r="AM44" s="23">
        <f t="shared" si="17"/>
        <v>34.476824033967958</v>
      </c>
      <c r="AN44" s="23">
        <f>节奏总纲!P41*1</f>
        <v>12.928809012737984</v>
      </c>
      <c r="AO44" s="23">
        <f>18*节奏总纲!P41</f>
        <v>232.71856222928372</v>
      </c>
      <c r="AP44" s="92">
        <f>'[1]功能-采集'!BS42</f>
        <v>41399611.905780211</v>
      </c>
      <c r="AQ44" s="23">
        <f t="shared" ref="AQ44:AS44" si="215">AP44</f>
        <v>41399611.905780211</v>
      </c>
      <c r="AR44" s="23">
        <f t="shared" si="215"/>
        <v>41399611.905780211</v>
      </c>
      <c r="AS44" s="23">
        <f t="shared" si="215"/>
        <v>41399611.905780211</v>
      </c>
      <c r="AT44" s="92">
        <f>'[1]功能-采集'!BX42</f>
        <v>0</v>
      </c>
      <c r="AU44" s="70">
        <f>('[1]功能-城建'!$EQ41+[1]养成buff汇总!H43)/节奏总纲!P41/4/24</f>
        <v>17114.870719397055</v>
      </c>
      <c r="AV44" s="23">
        <f t="shared" ref="AV44:AX44" si="216">AU44</f>
        <v>17114.870719397055</v>
      </c>
      <c r="AW44" s="23">
        <f t="shared" si="216"/>
        <v>17114.870719397055</v>
      </c>
      <c r="AX44" s="23">
        <f t="shared" si="216"/>
        <v>17114.870719397055</v>
      </c>
      <c r="AY44" s="83">
        <f>('[1]功能-城建'!$FY41+[1]养成buff汇总!AD43)/节奏总纲!P41/24</f>
        <v>9487.2845447845557</v>
      </c>
      <c r="AZ44" s="70">
        <f>('[1]功能-城建'!HF41+[1]养成buff汇总!S43)/节奏总纲!P41/24</f>
        <v>0</v>
      </c>
      <c r="BA44" s="23">
        <f>'[1]功能-城建'!$CL43</f>
        <v>282.57279909073247</v>
      </c>
      <c r="BB44" s="97">
        <f>求节点($CY$7:$CY$36,$CZ$7:$CZ$36,节奏总纲!BX41)</f>
        <v>323.48450644576712</v>
      </c>
      <c r="BC44" s="57">
        <f>[4]士兵治疗!$BD42/3600*[4]士兵治疗!$D$4</f>
        <v>3184688.2663321244</v>
      </c>
      <c r="BD44" s="97">
        <f>求节点($DD$7:$DD$86,$DF$7:$DF$86,节奏总纲!BX41)</f>
        <v>126.16945413215112</v>
      </c>
      <c r="BE44" s="97">
        <f t="shared" si="20"/>
        <v>279.56647250468563</v>
      </c>
      <c r="BF44" s="97">
        <f t="shared" si="21"/>
        <v>88.750977708091895</v>
      </c>
      <c r="BG44" s="97">
        <f t="shared" si="22"/>
        <v>22.042900287038378</v>
      </c>
      <c r="BH44" s="97">
        <f t="shared" si="23"/>
        <v>0</v>
      </c>
      <c r="BI44" s="97">
        <f t="shared" si="24"/>
        <v>12.26118254578023</v>
      </c>
      <c r="BJ44" s="97">
        <f t="shared" si="25"/>
        <v>17.891773818670345</v>
      </c>
      <c r="BK44" s="97">
        <f t="shared" si="26"/>
        <v>9.8917738186703428</v>
      </c>
      <c r="BL44" s="97">
        <f t="shared" si="27"/>
        <v>0</v>
      </c>
      <c r="BM44" s="70">
        <f>5*节奏总纲!P41</f>
        <v>64.644045063689916</v>
      </c>
      <c r="BN44" s="24">
        <f>15*节奏总纲!P41</f>
        <v>193.93213519106976</v>
      </c>
      <c r="BO44" s="24">
        <f t="shared" si="191"/>
        <v>76</v>
      </c>
      <c r="BP44" s="70">
        <f t="shared" si="28"/>
        <v>608</v>
      </c>
      <c r="BQ44" s="89">
        <f>节奏总纲!P41</f>
        <v>12.928809012737984</v>
      </c>
      <c r="BR44" s="70"/>
      <c r="CB44" s="93">
        <f>[8]基础状态预期!$C53</f>
        <v>153.02723536432757</v>
      </c>
      <c r="CC44" s="93">
        <f>SUMPRODUCT([8]基础状态预期!$M53:$P53,[8]基础状态预期!$E53:$H53)</f>
        <v>1838.4646097674283</v>
      </c>
      <c r="CD44" s="99">
        <f t="shared" si="39"/>
        <v>77</v>
      </c>
      <c r="CE44" s="99">
        <f t="shared" si="55"/>
        <v>115</v>
      </c>
      <c r="CF44" s="99">
        <f t="shared" si="76"/>
        <v>140</v>
      </c>
      <c r="CG44" s="99">
        <f t="shared" si="112"/>
        <v>52</v>
      </c>
      <c r="DD44" s="23">
        <v>38</v>
      </c>
      <c r="DE44" s="93">
        <v>1</v>
      </c>
      <c r="DF44" s="23">
        <f>'[1]功能-城建'!$S43*5*DE44</f>
        <v>190</v>
      </c>
      <c r="DJ44" s="93">
        <f>[2]武将数量星级阶位验证!$J44</f>
        <v>156.52008914974525</v>
      </c>
      <c r="DK44" s="93">
        <f>[2]武将数量星级阶位验证!BJ44</f>
        <v>433123.94322802295</v>
      </c>
      <c r="DL44" s="93">
        <f>[2]武将数量星级阶位验证!BK44</f>
        <v>80200.019040728774</v>
      </c>
      <c r="DM44" s="93">
        <f>[2]武将数量星级阶位验证!BL44</f>
        <v>10764.468190010002</v>
      </c>
      <c r="DN44" s="93">
        <f>[2]武将数量星级阶位验证!BM44</f>
        <v>221.28279465291283</v>
      </c>
    </row>
    <row r="45" spans="1:118" x14ac:dyDescent="0.15">
      <c r="A45" s="82"/>
      <c r="B45" s="14">
        <v>39</v>
      </c>
      <c r="C45" s="14">
        <f>SUM([2]武将数量星级阶位验证!$BF$3:$BI$3)*节奏总纲!P42+'[1]资源-钻石'!$L42/[2]武将数量星级阶位验证!$B$1*10</f>
        <v>596.13934277534327</v>
      </c>
      <c r="D45" s="70">
        <f>'[1]资源-钻石'!$L42*6%</f>
        <v>6304.5860849864657</v>
      </c>
      <c r="E45" s="95">
        <f>'[1]资源-银币'!$Z44</f>
        <v>13280748.673045933</v>
      </c>
      <c r="F45" s="48">
        <f>'[1]资源-木石铜粮'!$BF44/4</f>
        <v>22750263.734634995</v>
      </c>
      <c r="G45" s="14">
        <f t="shared" si="10"/>
        <v>22750263.734634995</v>
      </c>
      <c r="H45" s="14">
        <f t="shared" si="10"/>
        <v>22750263.734634995</v>
      </c>
      <c r="I45" s="14">
        <f t="shared" si="10"/>
        <v>22750263.734634995</v>
      </c>
      <c r="J45" s="14">
        <f>'[1]资源-铁'!$T44</f>
        <v>20281.914842143531</v>
      </c>
      <c r="K45" s="20">
        <f t="shared" si="183"/>
        <v>1260</v>
      </c>
      <c r="L45" s="58">
        <f>求节点('[1]功能-竞技场'!$AA$9:$AA$309,'[1]功能-竞技场'!$AB$9:$AB$309,[1]节奏总纲!P42)</f>
        <v>154.57360677055416</v>
      </c>
      <c r="M45" s="20">
        <f t="shared" si="11"/>
        <v>7880.7326062330822</v>
      </c>
      <c r="N45" s="70">
        <f>'[1]资源-银币'!$C44</f>
        <v>9512487.8691642042</v>
      </c>
      <c r="O45" s="70">
        <f>'[1]资源-木石铜粮'!$C44*('[1]资源-木石铜粮'!$I44+'[1]资源-木石铜粮'!$J44+'[1]资源-木石铜粮'!$M44+'[1]资源-木石铜粮'!$N44)</f>
        <v>94615908.32611613</v>
      </c>
      <c r="P45" s="20">
        <f t="shared" ref="P45:R45" si="217">O45</f>
        <v>94615908.32611613</v>
      </c>
      <c r="Q45" s="20">
        <f t="shared" si="217"/>
        <v>94615908.32611613</v>
      </c>
      <c r="R45" s="20">
        <f t="shared" si="217"/>
        <v>94615908.32611613</v>
      </c>
      <c r="S45" s="70">
        <f>'[1]资源-铁'!C44*('[1]资源-铁'!$J44+'[1]资源-铁'!$M44+'[1]资源-铁'!$N44)</f>
        <v>0</v>
      </c>
      <c r="T45" s="24">
        <f t="shared" si="185"/>
        <v>467.94142863586904</v>
      </c>
      <c r="U45" s="23">
        <f t="shared" si="186"/>
        <v>2.263102928265468</v>
      </c>
      <c r="V45" s="97">
        <f>求节点([3]基础状态预期!$C$11:$C$40,[3]基础状态预期!$I$11:$I$40,B45)*8</f>
        <v>102.68981928128233</v>
      </c>
      <c r="W45" s="72">
        <f>[4]兵营招募!$EZ$5*节奏总纲!P42*24</f>
        <v>1169996.3406254691</v>
      </c>
      <c r="X45" s="23">
        <f t="shared" ref="X45:Z45" si="218">W45</f>
        <v>1169996.3406254691</v>
      </c>
      <c r="Y45" s="23">
        <f t="shared" si="218"/>
        <v>1169996.3406254691</v>
      </c>
      <c r="Z45" s="23">
        <f t="shared" si="218"/>
        <v>1169996.3406254691</v>
      </c>
      <c r="AA45" s="23">
        <f>10*节奏总纲!P42</f>
        <v>139.28527864588918</v>
      </c>
      <c r="AB45" s="70">
        <f>求节点($CS$8:$CS$15,$CT$8:$CT$15,节奏总纲!P42)</f>
        <v>13.103676238047136</v>
      </c>
      <c r="AC45" s="23">
        <f>'[5]资源-军团币'!$E43</f>
        <v>30238.651688838196</v>
      </c>
      <c r="AD45" s="24">
        <f>5*节奏总纲!P42</f>
        <v>69.642639322944589</v>
      </c>
      <c r="AE45" s="24">
        <f>[6]国建支援!$F$5/[6]国建支援!$E$5*节奏总纲!P42</f>
        <v>5571.4111458355665</v>
      </c>
      <c r="AF45" s="74">
        <f>[6]国家币!$H43/[6]国家币!$C$2</f>
        <v>141536.91933268009</v>
      </c>
      <c r="AG45" s="74">
        <f t="shared" si="14"/>
        <v>141536.91933268009</v>
      </c>
      <c r="AH45" s="57">
        <f>'[1]功能-行军令'!$AL$7/3*节奏总纲!P42</f>
        <v>111.42822291671133</v>
      </c>
      <c r="AI45" s="23">
        <f t="shared" ref="AI45:AJ45" si="219">AH45</f>
        <v>111.42822291671133</v>
      </c>
      <c r="AJ45" s="23">
        <f t="shared" si="219"/>
        <v>111.42822291671133</v>
      </c>
      <c r="AK45" s="57">
        <f>'[1]功能-行军令'!$AL$8/3*节奏总纲!P42</f>
        <v>37.142740972237107</v>
      </c>
      <c r="AL45" s="23">
        <f t="shared" si="16"/>
        <v>37.142740972237107</v>
      </c>
      <c r="AM45" s="23">
        <f t="shared" si="17"/>
        <v>37.142740972237107</v>
      </c>
      <c r="AN45" s="23">
        <f>节奏总纲!P42*1</f>
        <v>13.928527864588917</v>
      </c>
      <c r="AO45" s="23">
        <f>18*节奏总纲!P42</f>
        <v>250.7135015626005</v>
      </c>
      <c r="AP45" s="92">
        <f>'[1]功能-采集'!BS43</f>
        <v>46696553.912872776</v>
      </c>
      <c r="AQ45" s="23">
        <f t="shared" ref="AQ45:AS45" si="220">AP45</f>
        <v>46696553.912872776</v>
      </c>
      <c r="AR45" s="23">
        <f t="shared" si="220"/>
        <v>46696553.912872776</v>
      </c>
      <c r="AS45" s="23">
        <f t="shared" si="220"/>
        <v>46696553.912872776</v>
      </c>
      <c r="AT45" s="92">
        <f>'[1]功能-采集'!BX43</f>
        <v>0</v>
      </c>
      <c r="AU45" s="70">
        <f>('[1]功能-城建'!$EQ42+[1]养成buff汇总!H44)/节奏总纲!P42/4/24</f>
        <v>18109.87579844052</v>
      </c>
      <c r="AV45" s="23">
        <f t="shared" ref="AV45:AX45" si="221">AU45</f>
        <v>18109.87579844052</v>
      </c>
      <c r="AW45" s="23">
        <f t="shared" si="221"/>
        <v>18109.87579844052</v>
      </c>
      <c r="AX45" s="23">
        <f t="shared" si="221"/>
        <v>18109.87579844052</v>
      </c>
      <c r="AY45" s="83">
        <f>('[1]功能-城建'!$FY42+[1]养成buff汇总!AD44)/节奏总纲!P42/24</f>
        <v>9979.8553377762601</v>
      </c>
      <c r="AZ45" s="70">
        <f>('[1]功能-城建'!HF42+[1]养成buff汇总!S44)/节奏总纲!P42/24</f>
        <v>0</v>
      </c>
      <c r="BA45" s="23">
        <f>'[1]功能-城建'!$CL44</f>
        <v>287.43670210878594</v>
      </c>
      <c r="BB45" s="97">
        <f>求节点($CY$7:$CY$36,$CZ$7:$CZ$36,节奏总纲!BX42)</f>
        <v>337.63404249828648</v>
      </c>
      <c r="BC45" s="57">
        <f>[4]士兵治疗!$BD43/3600*[4]士兵治疗!$D$4</f>
        <v>3466048.7615485322</v>
      </c>
      <c r="BD45" s="97">
        <f>求节点($DD$7:$DD$86,$DF$7:$DF$86,节奏总纲!BX42)</f>
        <v>128.38031914035727</v>
      </c>
      <c r="BE45" s="97">
        <f t="shared" si="20"/>
        <v>294.62958787002646</v>
      </c>
      <c r="BF45" s="97">
        <f t="shared" si="21"/>
        <v>93.132871787791203</v>
      </c>
      <c r="BG45" s="97">
        <f t="shared" si="22"/>
        <v>23.070401593635047</v>
      </c>
      <c r="BH45" s="97">
        <f t="shared" si="23"/>
        <v>0</v>
      </c>
      <c r="BI45" s="97">
        <f t="shared" si="24"/>
        <v>12.630591272890115</v>
      </c>
      <c r="BJ45" s="97">
        <f t="shared" si="25"/>
        <v>18.445886909335172</v>
      </c>
      <c r="BK45" s="97">
        <f t="shared" si="26"/>
        <v>10.445886909335172</v>
      </c>
      <c r="BL45" s="97">
        <f t="shared" si="27"/>
        <v>0</v>
      </c>
      <c r="BM45" s="70">
        <f>5*节奏总纲!P42</f>
        <v>69.642639322944589</v>
      </c>
      <c r="BN45" s="24">
        <f>15*节奏总纲!P42</f>
        <v>208.92791796883375</v>
      </c>
      <c r="BO45" s="24">
        <f t="shared" si="191"/>
        <v>78</v>
      </c>
      <c r="BP45" s="70">
        <f t="shared" si="28"/>
        <v>624</v>
      </c>
      <c r="BQ45" s="89">
        <f>节奏总纲!P42</f>
        <v>13.928527864588917</v>
      </c>
      <c r="BR45" s="70"/>
      <c r="CB45" s="93">
        <f>[8]基础状态预期!$C54</f>
        <v>156.52008914974525</v>
      </c>
      <c r="CC45" s="93">
        <f>SUMPRODUCT([8]基础状态预期!$M54:$P54,[8]基础状态预期!$E54:$H54)</f>
        <v>1841.2665589838157</v>
      </c>
      <c r="CD45" s="99">
        <f t="shared" si="39"/>
        <v>79</v>
      </c>
      <c r="CE45" s="99">
        <f t="shared" si="55"/>
        <v>118</v>
      </c>
      <c r="CF45" s="99">
        <f t="shared" si="76"/>
        <v>144</v>
      </c>
      <c r="CG45" s="99">
        <f t="shared" si="112"/>
        <v>54</v>
      </c>
      <c r="DD45" s="23">
        <v>39</v>
      </c>
      <c r="DE45" s="93">
        <v>1</v>
      </c>
      <c r="DF45" s="23">
        <f>'[1]功能-城建'!$S44*5*DE45</f>
        <v>195</v>
      </c>
      <c r="DJ45" s="93">
        <f>[2]武将数量星级阶位验证!$J45</f>
        <v>159.99202506384199</v>
      </c>
      <c r="DK45" s="93">
        <f>[2]武将数量星级阶位验证!BJ45</f>
        <v>549290.20678028662</v>
      </c>
      <c r="DL45" s="93">
        <f>[2]武将数量星级阶位验证!BK45</f>
        <v>101241.51285276323</v>
      </c>
      <c r="DM45" s="93">
        <f>[2]武将数量星级阶位验证!BL45</f>
        <v>13571.192261815169</v>
      </c>
      <c r="DN45" s="93">
        <f>[2]武将数量星级阶位验证!BM45</f>
        <v>227.03804652168594</v>
      </c>
    </row>
    <row r="46" spans="1:118" x14ac:dyDescent="0.15">
      <c r="A46" s="82"/>
      <c r="B46" s="14">
        <v>40</v>
      </c>
      <c r="C46" s="14">
        <f>SUM([2]武将数量星级阶位验证!$BF$3:$BI$3)*节奏总纲!P43+'[1]资源-钻石'!$L43/[2]武将数量星级阶位验证!$B$1*10</f>
        <v>633.34385562903196</v>
      </c>
      <c r="D46" s="70">
        <f>'[1]资源-钻石'!$L43*6%</f>
        <v>6670.1452076806409</v>
      </c>
      <c r="E46" s="95">
        <f>'[1]资源-银币'!$Z45</f>
        <v>14620995.117427699</v>
      </c>
      <c r="F46" s="48">
        <f>'[1]资源-木石铜粮'!$BF45/4</f>
        <v>25511427.355224747</v>
      </c>
      <c r="G46" s="14">
        <f t="shared" si="10"/>
        <v>25511427.355224747</v>
      </c>
      <c r="H46" s="14">
        <f t="shared" si="10"/>
        <v>25511427.355224747</v>
      </c>
      <c r="I46" s="14">
        <f t="shared" si="10"/>
        <v>25511427.355224747</v>
      </c>
      <c r="J46" s="14">
        <f>'[1]资源-铁'!$T45</f>
        <v>42012.861860629826</v>
      </c>
      <c r="K46" s="20">
        <f t="shared" si="183"/>
        <v>1280</v>
      </c>
      <c r="L46" s="58">
        <f>求节点('[1]功能-竞技场'!$AA$9:$AA$309,'[1]功能-竞技场'!$AB$9:$AB$309,[1]节奏总纲!P43)</f>
        <v>150</v>
      </c>
      <c r="M46" s="20">
        <f t="shared" si="11"/>
        <v>8337.6815096008013</v>
      </c>
      <c r="N46" s="70">
        <f>'[1]资源-银币'!$C45</f>
        <v>10495148.636863351</v>
      </c>
      <c r="O46" s="70">
        <f>'[1]资源-木石铜粮'!$C45*('[1]资源-木石铜粮'!$I45+'[1]资源-木石铜粮'!$J45+'[1]资源-木石铜粮'!$M45+'[1]资源-木石铜粮'!$N45)</f>
        <v>107103751.14719108</v>
      </c>
      <c r="P46" s="20">
        <f t="shared" ref="P46:R46" si="222">O46</f>
        <v>107103751.14719108</v>
      </c>
      <c r="Q46" s="20">
        <f t="shared" si="222"/>
        <v>107103751.14719108</v>
      </c>
      <c r="R46" s="20">
        <f t="shared" si="222"/>
        <v>107103751.14719108</v>
      </c>
      <c r="S46" s="70">
        <f>'[1]资源-铁'!C45*('[1]资源-铁'!$J45+'[1]资源-铁'!$M45+'[1]资源-铁'!$N45)</f>
        <v>0</v>
      </c>
      <c r="T46" s="24">
        <f t="shared" si="185"/>
        <v>484.2360784921762</v>
      </c>
      <c r="U46" s="23">
        <f t="shared" si="186"/>
        <v>2.4099010344757783</v>
      </c>
      <c r="V46" s="97">
        <f>求节点([3]基础状态预期!$C$11:$C$40,[3]基础状态预期!$I$11:$I$40,B46)*8</f>
        <v>104.64544333217864</v>
      </c>
      <c r="W46" s="72">
        <f>[4]兵营招募!$EZ$5*节奏总纲!P43*24</f>
        <v>1260000</v>
      </c>
      <c r="X46" s="23">
        <f t="shared" ref="X46:Z46" si="223">W46</f>
        <v>1260000</v>
      </c>
      <c r="Y46" s="23">
        <f t="shared" si="223"/>
        <v>1260000</v>
      </c>
      <c r="Z46" s="23">
        <f t="shared" si="223"/>
        <v>1260000</v>
      </c>
      <c r="AA46" s="23">
        <f>10*节奏总纲!P43</f>
        <v>150</v>
      </c>
      <c r="AB46" s="70">
        <f>求节点($CS$8:$CS$15,$CT$8:$CT$15,节奏总纲!P43)</f>
        <v>13.311554170175123</v>
      </c>
      <c r="AC46" s="23">
        <f>'[5]资源-军团币'!$E44</f>
        <v>32646.846585045427</v>
      </c>
      <c r="AD46" s="24">
        <f>5*节奏总纲!P43</f>
        <v>75</v>
      </c>
      <c r="AE46" s="24">
        <f>[6]国建支援!$F$5/[6]国建支援!$E$5*节奏总纲!P43</f>
        <v>6000</v>
      </c>
      <c r="AF46" s="74">
        <f>[6]国家币!$H44/[6]国家币!$C$2</f>
        <v>150503.85872246846</v>
      </c>
      <c r="AG46" s="74">
        <f t="shared" si="14"/>
        <v>150503.85872246846</v>
      </c>
      <c r="AH46" s="57">
        <f>'[1]功能-行军令'!$AL$7/3*节奏总纲!P43</f>
        <v>120</v>
      </c>
      <c r="AI46" s="23">
        <f t="shared" ref="AI46:AJ46" si="224">AH46</f>
        <v>120</v>
      </c>
      <c r="AJ46" s="23">
        <f t="shared" si="224"/>
        <v>120</v>
      </c>
      <c r="AK46" s="57">
        <f>'[1]功能-行军令'!$AL$8/3*节奏总纲!P43</f>
        <v>40</v>
      </c>
      <c r="AL46" s="23">
        <f t="shared" si="16"/>
        <v>40</v>
      </c>
      <c r="AM46" s="23">
        <f t="shared" si="17"/>
        <v>40</v>
      </c>
      <c r="AN46" s="23">
        <f>节奏总纲!P43*1</f>
        <v>15</v>
      </c>
      <c r="AO46" s="23">
        <f>18*节奏总纲!P43</f>
        <v>270</v>
      </c>
      <c r="AP46" s="92">
        <f>'[1]功能-采集'!BS44</f>
        <v>52623495.028780162</v>
      </c>
      <c r="AQ46" s="23">
        <f t="shared" ref="AQ46:AS46" si="225">AP46</f>
        <v>52623495.028780162</v>
      </c>
      <c r="AR46" s="23">
        <f t="shared" si="225"/>
        <v>52623495.028780162</v>
      </c>
      <c r="AS46" s="23">
        <f t="shared" si="225"/>
        <v>52623495.028780162</v>
      </c>
      <c r="AT46" s="92">
        <f>'[1]功能-采集'!BX44</f>
        <v>0</v>
      </c>
      <c r="AU46" s="70">
        <f>('[1]功能-城建'!$EQ43+[1]养成buff汇总!H45)/节奏总纲!P43/4/24</f>
        <v>19195.284063930299</v>
      </c>
      <c r="AV46" s="23">
        <f t="shared" ref="AV46:AX46" si="226">AU46</f>
        <v>19195.284063930299</v>
      </c>
      <c r="AW46" s="23">
        <f t="shared" si="226"/>
        <v>19195.284063930299</v>
      </c>
      <c r="AX46" s="23">
        <f t="shared" si="226"/>
        <v>19195.284063930299</v>
      </c>
      <c r="AY46" s="83">
        <f>('[1]功能-城建'!$FY43+[1]养成buff汇总!AD45)/节奏总纲!P43/24</f>
        <v>10458.619602154342</v>
      </c>
      <c r="AZ46" s="70">
        <f>('[1]功能-城建'!HF43+[1]养成buff汇总!S45)/节奏总纲!P43/24</f>
        <v>0</v>
      </c>
      <c r="BA46" s="23">
        <f>'[1]功能-城建'!$CL45</f>
        <v>292.15016762495389</v>
      </c>
      <c r="BB46" s="97">
        <f>求节点($CY$7:$CY$36,$CZ$7:$CZ$36,节奏总纲!BX43)</f>
        <v>348.40894848887251</v>
      </c>
      <c r="BC46" s="57">
        <f>[4]士兵治疗!$BD44/3600*[4]士兵治疗!$D$4</f>
        <v>3771449.7121836245</v>
      </c>
      <c r="BD46" s="97">
        <f>求节点($DD$7:$DD$86,$DF$7:$DF$86,节奏总纲!BX43)</f>
        <v>130.63898201386328</v>
      </c>
      <c r="BE46" s="97">
        <f t="shared" si="20"/>
        <v>309.69270323536728</v>
      </c>
      <c r="BF46" s="97">
        <f t="shared" si="21"/>
        <v>97.514765867490524</v>
      </c>
      <c r="BG46" s="97">
        <f t="shared" si="22"/>
        <v>24.097902900231713</v>
      </c>
      <c r="BH46" s="97">
        <f t="shared" si="23"/>
        <v>0</v>
      </c>
      <c r="BI46" s="97">
        <f t="shared" si="24"/>
        <v>13</v>
      </c>
      <c r="BJ46" s="97">
        <f t="shared" si="25"/>
        <v>19</v>
      </c>
      <c r="BK46" s="97">
        <f t="shared" si="26"/>
        <v>11</v>
      </c>
      <c r="BL46" s="97">
        <f t="shared" si="27"/>
        <v>0</v>
      </c>
      <c r="BM46" s="70">
        <f>5*节奏总纲!P43</f>
        <v>75</v>
      </c>
      <c r="BN46" s="24">
        <f>15*节奏总纲!P43</f>
        <v>225</v>
      </c>
      <c r="BO46" s="24">
        <f t="shared" si="191"/>
        <v>80</v>
      </c>
      <c r="BP46" s="70">
        <f t="shared" si="28"/>
        <v>640</v>
      </c>
      <c r="BQ46" s="89">
        <f>节奏总纲!P43</f>
        <v>15</v>
      </c>
      <c r="BR46" s="70"/>
      <c r="CB46" s="93">
        <f>[8]基础状态预期!$C55</f>
        <v>159.99202506384199</v>
      </c>
      <c r="CC46" s="93">
        <f>SUMPRODUCT([8]基础状态预期!$M55:$P55,[8]基础状态预期!$E55:$H55)</f>
        <v>1844.0517279921678</v>
      </c>
      <c r="CD46" s="99">
        <f t="shared" si="39"/>
        <v>81</v>
      </c>
      <c r="CE46" s="99">
        <f t="shared" si="55"/>
        <v>121</v>
      </c>
      <c r="CF46" s="99">
        <f t="shared" si="76"/>
        <v>148</v>
      </c>
      <c r="CG46" s="99">
        <f t="shared" si="112"/>
        <v>56</v>
      </c>
      <c r="DD46" s="23">
        <v>40</v>
      </c>
      <c r="DE46" s="93">
        <v>1</v>
      </c>
      <c r="DF46" s="23">
        <f>'[1]功能-城建'!$S45*5*DE46</f>
        <v>200</v>
      </c>
      <c r="DJ46" s="93"/>
      <c r="DK46" s="93"/>
      <c r="DL46" s="93"/>
      <c r="DM46" s="93"/>
      <c r="DN46" s="93"/>
    </row>
    <row r="47" spans="1:118" x14ac:dyDescent="0.15">
      <c r="A47" s="82"/>
      <c r="B47" s="14">
        <v>41</v>
      </c>
      <c r="C47" s="14">
        <f>SUM([2]武将数量星级阶位验证!$BF$3:$BI$3)*节奏总纲!P44+'[1]资源-钻石'!$L44/[2]武将数量星级阶位验证!$B$1*10</f>
        <v>673.21827759605071</v>
      </c>
      <c r="D47" s="70">
        <f>'[1]资源-钻石'!$L44*6%</f>
        <v>7061.9364255453656</v>
      </c>
      <c r="E47" s="95">
        <f>'[1]资源-银币'!$Z46</f>
        <v>16201954.65937259</v>
      </c>
      <c r="F47" s="48">
        <f>'[1]资源-木石铜粮'!$BF46/4</f>
        <v>28779876.031599559</v>
      </c>
      <c r="G47" s="14">
        <f t="shared" si="10"/>
        <v>28779876.031599559</v>
      </c>
      <c r="H47" s="14">
        <f t="shared" si="10"/>
        <v>28779876.031599559</v>
      </c>
      <c r="I47" s="14">
        <f t="shared" si="10"/>
        <v>28779876.031599559</v>
      </c>
      <c r="J47" s="14">
        <f>'[1]资源-铁'!$T46</f>
        <v>82697.577588798042</v>
      </c>
      <c r="K47" s="20">
        <f t="shared" si="183"/>
        <v>1312</v>
      </c>
      <c r="L47" s="58">
        <f>求节点('[1]功能-竞技场'!$AA$9:$AA$309,'[1]功能-竞技场'!$AB$9:$AB$309,[1]节奏总纲!P44)</f>
        <v>150</v>
      </c>
      <c r="M47" s="20">
        <f t="shared" si="11"/>
        <v>8827.4205319317061</v>
      </c>
      <c r="N47" s="70">
        <f>'[1]资源-银币'!$C46</f>
        <v>11605876.104839025</v>
      </c>
      <c r="O47" s="70">
        <f>'[1]资源-木石铜粮'!$C46*('[1]资源-木石铜粮'!$I46+'[1]资源-木石铜粮'!$J46+'[1]资源-木石铜粮'!$M46+'[1]资源-木石铜粮'!$N46)</f>
        <v>121422189.64264938</v>
      </c>
      <c r="P47" s="20">
        <f t="shared" ref="P47:R47" si="227">O47</f>
        <v>121422189.64264938</v>
      </c>
      <c r="Q47" s="20">
        <f t="shared" si="227"/>
        <v>121422189.64264938</v>
      </c>
      <c r="R47" s="20">
        <f t="shared" si="227"/>
        <v>121422189.64264938</v>
      </c>
      <c r="S47" s="70">
        <f>'[1]资源-铁'!C46*('[1]资源-铁'!$J46+'[1]资源-铁'!$M46+'[1]资源-铁'!$N46)</f>
        <v>0</v>
      </c>
      <c r="T47" s="24">
        <f t="shared" si="185"/>
        <v>501.82311249631658</v>
      </c>
      <c r="U47" s="23">
        <f t="shared" si="186"/>
        <v>2.5566991406860891</v>
      </c>
      <c r="V47" s="97">
        <f>求节点([3]基础状态预期!$C$11:$C$40,[3]基础状态预期!$I$11:$I$40,B47)*8</f>
        <v>108.59686165270726</v>
      </c>
      <c r="W47" s="72">
        <f>[4]兵营招募!$EZ$5*节奏总纲!P44*24</f>
        <v>1356463.5336487773</v>
      </c>
      <c r="X47" s="23">
        <f t="shared" ref="X47:Z47" si="228">W47</f>
        <v>1356463.5336487773</v>
      </c>
      <c r="Y47" s="23">
        <f t="shared" si="228"/>
        <v>1356463.5336487773</v>
      </c>
      <c r="Z47" s="23">
        <f t="shared" si="228"/>
        <v>1356463.5336487773</v>
      </c>
      <c r="AA47" s="23">
        <f>10*节奏总纲!P44</f>
        <v>161.48375400580682</v>
      </c>
      <c r="AB47" s="70">
        <f>求节点($CS$8:$CS$15,$CT$8:$CT$15,节奏总纲!P44)</f>
        <v>13.534352221276819</v>
      </c>
      <c r="AC47" s="23">
        <f>'[5]资源-军团币'!$E45</f>
        <v>35031.99181707864</v>
      </c>
      <c r="AD47" s="24">
        <f>5*节奏总纲!P44</f>
        <v>80.741877002903408</v>
      </c>
      <c r="AE47" s="24">
        <f>[6]国建支援!$F$5/[6]国建支援!$E$5*节奏总纲!P44</f>
        <v>6459.3501602322731</v>
      </c>
      <c r="AF47" s="74">
        <f>[6]国家币!$H45/[6]国家币!$C$2</f>
        <v>160170.47361967934</v>
      </c>
      <c r="AG47" s="74">
        <f t="shared" si="14"/>
        <v>160170.47361967934</v>
      </c>
      <c r="AH47" s="57">
        <f>'[1]功能-行军令'!$AL$7/3*节奏总纲!P44</f>
        <v>129.18700320464546</v>
      </c>
      <c r="AI47" s="23">
        <f t="shared" ref="AI47:AJ47" si="229">AH47</f>
        <v>129.18700320464546</v>
      </c>
      <c r="AJ47" s="23">
        <f t="shared" si="229"/>
        <v>129.18700320464546</v>
      </c>
      <c r="AK47" s="57">
        <f>'[1]功能-行军令'!$AL$8/3*节奏总纲!P44</f>
        <v>43.062334401548483</v>
      </c>
      <c r="AL47" s="23">
        <f t="shared" si="16"/>
        <v>43.062334401548483</v>
      </c>
      <c r="AM47" s="23">
        <f t="shared" si="17"/>
        <v>43.062334401548483</v>
      </c>
      <c r="AN47" s="23">
        <f>节奏总纲!P44*1</f>
        <v>16.148375400580683</v>
      </c>
      <c r="AO47" s="23">
        <f>18*节奏总纲!P44</f>
        <v>290.67075721045228</v>
      </c>
      <c r="AP47" s="92">
        <f>'[1]功能-采集'!BS45</f>
        <v>59248410.373924389</v>
      </c>
      <c r="AQ47" s="23">
        <f t="shared" ref="AQ47:AS47" si="230">AP47</f>
        <v>59248410.373924389</v>
      </c>
      <c r="AR47" s="23">
        <f t="shared" si="230"/>
        <v>59248410.373924389</v>
      </c>
      <c r="AS47" s="23">
        <f t="shared" si="230"/>
        <v>59248410.373924389</v>
      </c>
      <c r="AT47" s="92">
        <f>'[1]功能-采集'!BX45</f>
        <v>0</v>
      </c>
      <c r="AU47" s="70">
        <f>('[1]功能-城建'!$EQ44+[1]养成buff汇总!H46)/节奏总纲!P44/4/24</f>
        <v>20543.714478564005</v>
      </c>
      <c r="AV47" s="23">
        <f t="shared" ref="AV47:AX47" si="231">AU47</f>
        <v>20543.714478564005</v>
      </c>
      <c r="AW47" s="23">
        <f t="shared" si="231"/>
        <v>20543.714478564005</v>
      </c>
      <c r="AX47" s="23">
        <f t="shared" si="231"/>
        <v>20543.714478564005</v>
      </c>
      <c r="AY47" s="83">
        <f>('[1]功能-城建'!$FY44+[1]养成buff汇总!AD46)/节奏总纲!P44/24</f>
        <v>10952.248855699703</v>
      </c>
      <c r="AZ47" s="70">
        <f>('[1]功能-城建'!HF44+[1]养成buff汇总!S46)/节奏总纲!P44/24</f>
        <v>0</v>
      </c>
      <c r="BA47" s="23">
        <f>'[1]功能-城建'!$CL46</f>
        <v>296.04551274786365</v>
      </c>
      <c r="BB47" s="97">
        <f>求节点($CY$7:$CY$36,$CZ$7:$CZ$36,节奏总纲!BX44)</f>
        <v>349.79396008812927</v>
      </c>
      <c r="BC47" s="57">
        <f>[4]士兵治疗!$BD45/3600*[4]士兵治疗!$D$4</f>
        <v>4102778.4787476547</v>
      </c>
      <c r="BD47" s="97">
        <f>求节点($DD$7:$DD$86,$DF$7:$DF$86,节奏总纲!BX44)</f>
        <v>132.80306263770203</v>
      </c>
      <c r="BE47" s="97">
        <f t="shared" si="20"/>
        <v>330.26107850678176</v>
      </c>
      <c r="BF47" s="97">
        <f t="shared" si="21"/>
        <v>103.47164669605944</v>
      </c>
      <c r="BG47" s="97">
        <f t="shared" si="22"/>
        <v>25.490321774301503</v>
      </c>
      <c r="BH47" s="97">
        <f t="shared" si="23"/>
        <v>0</v>
      </c>
      <c r="BI47" s="97">
        <f t="shared" si="24"/>
        <v>13.510113999261234</v>
      </c>
      <c r="BJ47" s="97">
        <f t="shared" si="25"/>
        <v>19.765170998891854</v>
      </c>
      <c r="BK47" s="97">
        <f t="shared" si="26"/>
        <v>11.510113999261234</v>
      </c>
      <c r="BL47" s="97">
        <f t="shared" si="27"/>
        <v>0</v>
      </c>
      <c r="BM47" s="70">
        <f>5*节奏总纲!P44</f>
        <v>80.741877002903408</v>
      </c>
      <c r="BN47" s="24">
        <f>15*节奏总纲!P44</f>
        <v>242.22563100871025</v>
      </c>
      <c r="BO47" s="24">
        <f t="shared" si="191"/>
        <v>82</v>
      </c>
      <c r="BP47" s="70">
        <f t="shared" si="28"/>
        <v>656</v>
      </c>
      <c r="BQ47" s="89">
        <f>节奏总纲!P44</f>
        <v>16.148375400580683</v>
      </c>
      <c r="BR47" s="70"/>
      <c r="CB47" s="93"/>
      <c r="CC47" s="93"/>
      <c r="CD47" s="93"/>
      <c r="CE47" s="93"/>
      <c r="CF47" s="93"/>
      <c r="CG47" s="93"/>
      <c r="DD47" s="23">
        <v>41</v>
      </c>
      <c r="DE47" s="93">
        <v>1</v>
      </c>
      <c r="DF47" s="23">
        <f>'[1]功能-城建'!$S46*5*DE47</f>
        <v>205</v>
      </c>
      <c r="DJ47" s="93"/>
      <c r="DK47" s="93"/>
      <c r="DL47" s="93"/>
      <c r="DM47" s="93"/>
      <c r="DN47" s="93"/>
    </row>
    <row r="48" spans="1:118" x14ac:dyDescent="0.15">
      <c r="A48" s="82"/>
      <c r="B48" s="14">
        <v>42</v>
      </c>
      <c r="C48" s="14">
        <f>SUM([2]武将数量星级阶位验证!$BF$3:$BI$3)*节奏总纲!P45+'[1]资源-钻石'!$L45/[2]武将数量星级阶位验证!$B$1*10</f>
        <v>715.95462489427609</v>
      </c>
      <c r="D48" s="70">
        <f>'[1]资源-钻石'!$L45*6%</f>
        <v>7481.8478557075587</v>
      </c>
      <c r="E48" s="95">
        <f>'[1]资源-银币'!$Z47</f>
        <v>17829036.385533467</v>
      </c>
      <c r="F48" s="48">
        <f>'[1]资源-木石铜粮'!$BF47/4</f>
        <v>32420890.389397137</v>
      </c>
      <c r="G48" s="14">
        <f t="shared" si="10"/>
        <v>32420890.389397137</v>
      </c>
      <c r="H48" s="14">
        <f t="shared" si="10"/>
        <v>32420890.389397137</v>
      </c>
      <c r="I48" s="14">
        <f t="shared" si="10"/>
        <v>32420890.389397137</v>
      </c>
      <c r="J48" s="14">
        <f>'[1]资源-铁'!$T47</f>
        <v>128160.80492777738</v>
      </c>
      <c r="K48" s="20">
        <f t="shared" si="183"/>
        <v>1344</v>
      </c>
      <c r="L48" s="58">
        <f>求节点('[1]功能-竞技场'!$AA$9:$AA$309,'[1]功能-竞技场'!$AB$9:$AB$309,[1]节奏总纲!P45)</f>
        <v>150</v>
      </c>
      <c r="M48" s="20">
        <f t="shared" si="11"/>
        <v>9352.3098196344472</v>
      </c>
      <c r="N48" s="70">
        <f>'[1]资源-银币'!$C47</f>
        <v>12793847.784830028</v>
      </c>
      <c r="O48" s="70">
        <f>'[1]资源-木石铜粮'!$C47*('[1]资源-木石铜粮'!$I47+'[1]资源-木石铜粮'!$J47+'[1]资源-木石铜粮'!$M47+'[1]资源-木石铜粮'!$N47)</f>
        <v>137241330.6157366</v>
      </c>
      <c r="P48" s="20">
        <f t="shared" ref="P48:R48" si="232">O48</f>
        <v>137241330.6157366</v>
      </c>
      <c r="Q48" s="20">
        <f t="shared" si="232"/>
        <v>137241330.6157366</v>
      </c>
      <c r="R48" s="20">
        <f t="shared" si="232"/>
        <v>137241330.6157366</v>
      </c>
      <c r="S48" s="70">
        <f>'[1]资源-铁'!C47*('[1]资源-铁'!$J47+'[1]资源-铁'!$M47+'[1]资源-铁'!$N47)</f>
        <v>10539.943380913504</v>
      </c>
      <c r="T48" s="24">
        <f t="shared" si="185"/>
        <v>519.41014650045702</v>
      </c>
      <c r="U48" s="23">
        <f t="shared" si="186"/>
        <v>2.7136644773405285</v>
      </c>
      <c r="V48" s="97">
        <f>求节点([3]基础状态预期!$C$11:$C$40,[3]基础状态预期!$I$11:$I$40,B48)*8</f>
        <v>121.36216682488006</v>
      </c>
      <c r="W48" s="72">
        <f>[4]兵营招募!$EZ$5*节奏总纲!P45*24</f>
        <v>1459850.5891160148</v>
      </c>
      <c r="X48" s="23">
        <f t="shared" ref="X48:Z48" si="233">W48</f>
        <v>1459850.5891160148</v>
      </c>
      <c r="Y48" s="23">
        <f t="shared" si="233"/>
        <v>1459850.5891160148</v>
      </c>
      <c r="Z48" s="23">
        <f t="shared" si="233"/>
        <v>1459850.5891160148</v>
      </c>
      <c r="AA48" s="23">
        <f>10*节奏总纲!P45</f>
        <v>173.79173679952558</v>
      </c>
      <c r="AB48" s="70">
        <f>求节点($CS$8:$CS$15,$CT$8:$CT$15,节奏总纲!P45)</f>
        <v>13.773141259952427</v>
      </c>
      <c r="AC48" s="23">
        <f>'[5]资源-军团币'!$E46</f>
        <v>37618.006909247488</v>
      </c>
      <c r="AD48" s="24">
        <f>5*节奏总纲!P45</f>
        <v>86.89586839976279</v>
      </c>
      <c r="AE48" s="24">
        <f>[6]国建支援!$F$5/[6]国建支援!$E$5*节奏总纲!P45</f>
        <v>6951.669471981023</v>
      </c>
      <c r="AF48" s="74">
        <f>[6]国家币!$H46/[6]国家币!$C$2</f>
        <v>170597.97397610586</v>
      </c>
      <c r="AG48" s="74">
        <f t="shared" si="14"/>
        <v>170597.97397610586</v>
      </c>
      <c r="AH48" s="57">
        <f>'[1]功能-行军令'!$AL$7/3*节奏总纲!P45</f>
        <v>139.03338943962046</v>
      </c>
      <c r="AI48" s="23">
        <f t="shared" ref="AI48:AJ48" si="234">AH48</f>
        <v>139.03338943962046</v>
      </c>
      <c r="AJ48" s="23">
        <f t="shared" si="234"/>
        <v>139.03338943962046</v>
      </c>
      <c r="AK48" s="57">
        <f>'[1]功能-行军令'!$AL$8/3*节奏总纲!P45</f>
        <v>46.34446314654015</v>
      </c>
      <c r="AL48" s="23">
        <f t="shared" si="16"/>
        <v>46.34446314654015</v>
      </c>
      <c r="AM48" s="23">
        <f t="shared" si="17"/>
        <v>46.34446314654015</v>
      </c>
      <c r="AN48" s="23">
        <f>节奏总纲!P45*1</f>
        <v>17.379173679952558</v>
      </c>
      <c r="AO48" s="23">
        <f>18*节奏总纲!P45</f>
        <v>312.82512623914602</v>
      </c>
      <c r="AP48" s="92">
        <f>'[1]功能-采集'!BS46</f>
        <v>66641418.927865155</v>
      </c>
      <c r="AQ48" s="23">
        <f t="shared" ref="AQ48:AS48" si="235">AP48</f>
        <v>66641418.927865155</v>
      </c>
      <c r="AR48" s="23">
        <f t="shared" si="235"/>
        <v>66641418.927865155</v>
      </c>
      <c r="AS48" s="23">
        <f t="shared" si="235"/>
        <v>66641418.927865155</v>
      </c>
      <c r="AT48" s="92">
        <f>'[1]功能-采集'!BX46</f>
        <v>0</v>
      </c>
      <c r="AU48" s="70">
        <f>('[1]功能-城建'!$EQ45+[1]养成buff汇总!H47)/节奏总纲!P45/4/24</f>
        <v>21817.561799656214</v>
      </c>
      <c r="AV48" s="23">
        <f t="shared" ref="AV48:AX48" si="236">AU48</f>
        <v>21817.561799656214</v>
      </c>
      <c r="AW48" s="23">
        <f t="shared" si="236"/>
        <v>21817.561799656214</v>
      </c>
      <c r="AX48" s="23">
        <f t="shared" si="236"/>
        <v>21817.561799656214</v>
      </c>
      <c r="AY48" s="83">
        <f>('[1]功能-城建'!$FY45+[1]养成buff汇总!AD47)/节奏总纲!P45/24</f>
        <v>11412.806871215651</v>
      </c>
      <c r="AZ48" s="70">
        <f>('[1]功能-城建'!HF45+[1]养成buff汇总!S47)/节奏总纲!P45/24</f>
        <v>25.269573549670721</v>
      </c>
      <c r="BA48" s="23">
        <f>'[1]功能-城建'!$CL47</f>
        <v>300.37588200100373</v>
      </c>
      <c r="BB48" s="97">
        <f>求节点($CY$7:$CY$36,$CZ$7:$CZ$36,节奏总纲!BX45)</f>
        <v>351.2668234668451</v>
      </c>
      <c r="BC48" s="57">
        <f>[4]士兵治疗!$BD46/3600*[4]士兵治疗!$D$4</f>
        <v>4462353.9670548467</v>
      </c>
      <c r="BD48" s="97">
        <f>求节点($DD$7:$DD$86,$DF$7:$DF$86,节奏总纲!BX45)</f>
        <v>135.10441166694548</v>
      </c>
      <c r="BE48" s="97">
        <f t="shared" si="20"/>
        <v>350.82945377819624</v>
      </c>
      <c r="BF48" s="97">
        <f t="shared" si="21"/>
        <v>109.42852752462835</v>
      </c>
      <c r="BG48" s="97">
        <f t="shared" si="22"/>
        <v>26.882740648371293</v>
      </c>
      <c r="BH48" s="97">
        <f t="shared" si="23"/>
        <v>0</v>
      </c>
      <c r="BI48" s="97">
        <f t="shared" si="24"/>
        <v>14.02022799852247</v>
      </c>
      <c r="BJ48" s="97">
        <f t="shared" si="25"/>
        <v>20.530341997783704</v>
      </c>
      <c r="BK48" s="97">
        <f t="shared" si="26"/>
        <v>12.02022799852247</v>
      </c>
      <c r="BL48" s="97">
        <f t="shared" si="27"/>
        <v>0</v>
      </c>
      <c r="BM48" s="70">
        <f>5*节奏总纲!P45</f>
        <v>86.89586839976279</v>
      </c>
      <c r="BN48" s="24">
        <f>15*节奏总纲!P45</f>
        <v>260.68760519928838</v>
      </c>
      <c r="BO48" s="24">
        <f t="shared" si="191"/>
        <v>84</v>
      </c>
      <c r="BP48" s="70">
        <f t="shared" si="28"/>
        <v>672</v>
      </c>
      <c r="BQ48" s="89">
        <f>节奏总纲!P45</f>
        <v>17.379173679952558</v>
      </c>
      <c r="BR48" s="70"/>
      <c r="DD48" s="23">
        <v>42</v>
      </c>
      <c r="DE48" s="93">
        <v>1</v>
      </c>
      <c r="DF48" s="23">
        <f>'[1]功能-城建'!$S47*5*DE48</f>
        <v>210</v>
      </c>
    </row>
    <row r="49" spans="1:110" x14ac:dyDescent="0.15">
      <c r="A49" s="82"/>
      <c r="B49" s="14">
        <v>43</v>
      </c>
      <c r="C49" s="14">
        <f>SUM([2]武将数量星级阶位验证!$BF$3:$BI$3)*节奏总纲!P46+'[1]资源-钻石'!$L46/[2]武将数量星级阶位验证!$B$1*10</f>
        <v>761.75830781424872</v>
      </c>
      <c r="D49" s="70">
        <f>'[1]资源-钻石'!$L46*6%</f>
        <v>7931.8977831710572</v>
      </c>
      <c r="E49" s="95">
        <f>'[1]资源-银币'!$Z48</f>
        <v>19394978.466510758</v>
      </c>
      <c r="F49" s="48">
        <f>'[1]资源-木石铜粮'!$BF48/4</f>
        <v>36479282.209630743</v>
      </c>
      <c r="G49" s="14">
        <f t="shared" si="10"/>
        <v>36479282.209630743</v>
      </c>
      <c r="H49" s="14">
        <f t="shared" si="10"/>
        <v>36479282.209630743</v>
      </c>
      <c r="I49" s="14">
        <f t="shared" si="10"/>
        <v>36479282.209630743</v>
      </c>
      <c r="J49" s="14">
        <f>'[1]资源-铁'!$T48</f>
        <v>212618.32903906383</v>
      </c>
      <c r="K49" s="20">
        <f t="shared" si="183"/>
        <v>1376</v>
      </c>
      <c r="L49" s="58">
        <f>求节点('[1]功能-竞技场'!$AA$9:$AA$309,'[1]功能-竞技场'!$AB$9:$AB$309,[1]节奏总纲!P46)</f>
        <v>150</v>
      </c>
      <c r="M49" s="20">
        <f t="shared" si="11"/>
        <v>9914.8722289638208</v>
      </c>
      <c r="N49" s="70">
        <f>'[1]资源-银币'!$C48</f>
        <v>14138399.882049106</v>
      </c>
      <c r="O49" s="70">
        <f>'[1]资源-木石铜粮'!$C48*('[1]资源-木石铜粮'!$I48+'[1]资源-木石铜粮'!$J48+'[1]资源-木石铜粮'!$M48+'[1]资源-木石铜粮'!$N48)</f>
        <v>154973091.86953583</v>
      </c>
      <c r="P49" s="20">
        <f t="shared" ref="P49:R49" si="237">O49</f>
        <v>154973091.86953583</v>
      </c>
      <c r="Q49" s="20">
        <f t="shared" si="237"/>
        <v>154973091.86953583</v>
      </c>
      <c r="R49" s="20">
        <f t="shared" si="237"/>
        <v>154973091.86953583</v>
      </c>
      <c r="S49" s="70">
        <f>'[1]资源-铁'!C48*('[1]资源-铁'!$J48+'[1]资源-铁'!$M48+'[1]资源-铁'!$N48)</f>
        <v>225313.96558539383</v>
      </c>
      <c r="T49" s="24">
        <f t="shared" si="185"/>
        <v>536.9971805045974</v>
      </c>
      <c r="U49" s="23">
        <f t="shared" si="186"/>
        <v>3.0530201808655022</v>
      </c>
      <c r="V49" s="97">
        <f>求节点([3]基础状态预期!$C$11:$C$40,[3]基础状态预期!$I$11:$I$40,B49)*8</f>
        <v>134.12747199705285</v>
      </c>
      <c r="W49" s="72">
        <f>[4]兵营招募!$EZ$5*节奏总纲!P46*24</f>
        <v>1570658.0915355675</v>
      </c>
      <c r="X49" s="23">
        <f t="shared" ref="X49:Z49" si="238">W49</f>
        <v>1570658.0915355675</v>
      </c>
      <c r="Y49" s="23">
        <f t="shared" si="238"/>
        <v>1570658.0915355675</v>
      </c>
      <c r="Z49" s="23">
        <f t="shared" si="238"/>
        <v>1570658.0915355675</v>
      </c>
      <c r="AA49" s="23">
        <f>10*节奏总纲!P46</f>
        <v>186.9831061351866</v>
      </c>
      <c r="AB49" s="70">
        <f>求节点($CS$8:$CS$15,$CT$8:$CT$15,节奏总纲!P46)</f>
        <v>14.029069014749492</v>
      </c>
      <c r="AC49" s="23">
        <f>'[5]资源-军团币'!$E47</f>
        <v>40416.929981594527</v>
      </c>
      <c r="AD49" s="24">
        <f>5*节奏总纲!P46</f>
        <v>93.491553067593301</v>
      </c>
      <c r="AE49" s="24">
        <f>[6]国建支援!$F$5/[6]国建支援!$E$5*节奏总纲!P46</f>
        <v>7479.3242454074643</v>
      </c>
      <c r="AF49" s="74">
        <f>[6]国家币!$H47/[6]国家币!$C$2</f>
        <v>181816.38527493158</v>
      </c>
      <c r="AG49" s="74">
        <f t="shared" si="14"/>
        <v>181816.38527493158</v>
      </c>
      <c r="AH49" s="57">
        <f>'[1]功能-行军令'!$AL$7/3*节奏总纲!P46</f>
        <v>149.58648490814929</v>
      </c>
      <c r="AI49" s="23">
        <f t="shared" ref="AI49:AJ49" si="239">AH49</f>
        <v>149.58648490814929</v>
      </c>
      <c r="AJ49" s="23">
        <f t="shared" si="239"/>
        <v>149.58648490814929</v>
      </c>
      <c r="AK49" s="57">
        <f>'[1]功能-行军令'!$AL$8/3*节奏总纲!P46</f>
        <v>49.862161636049763</v>
      </c>
      <c r="AL49" s="23">
        <f t="shared" si="16"/>
        <v>49.862161636049763</v>
      </c>
      <c r="AM49" s="23">
        <f t="shared" si="17"/>
        <v>49.862161636049763</v>
      </c>
      <c r="AN49" s="23">
        <f>节奏总纲!P46*1</f>
        <v>18.698310613518661</v>
      </c>
      <c r="AO49" s="23">
        <f>18*节奏总纲!P46</f>
        <v>336.56959104333589</v>
      </c>
      <c r="AP49" s="92">
        <f>'[1]功能-采集'!BS47</f>
        <v>74888103.907784298</v>
      </c>
      <c r="AQ49" s="23">
        <f t="shared" ref="AQ49:AS49" si="240">AP49</f>
        <v>74888103.907784298</v>
      </c>
      <c r="AR49" s="23">
        <f t="shared" si="240"/>
        <v>74888103.907784298</v>
      </c>
      <c r="AS49" s="23">
        <f t="shared" si="240"/>
        <v>74888103.907784298</v>
      </c>
      <c r="AT49" s="92">
        <f>'[1]功能-采集'!BX47</f>
        <v>0</v>
      </c>
      <c r="AU49" s="70">
        <f>('[1]功能-城建'!$EQ46+[1]养成buff汇总!H48)/节奏总纲!P46/4/24</f>
        <v>23172.992606536554</v>
      </c>
      <c r="AV49" s="23">
        <f t="shared" ref="AV49:AX49" si="241">AU49</f>
        <v>23172.992606536554</v>
      </c>
      <c r="AW49" s="23">
        <f t="shared" si="241"/>
        <v>23172.992606536554</v>
      </c>
      <c r="AX49" s="23">
        <f t="shared" si="241"/>
        <v>23172.992606536554</v>
      </c>
      <c r="AY49" s="83">
        <f>('[1]功能-城建'!$FY46+[1]养成buff汇总!AD48)/节奏总纲!P46/24</f>
        <v>11909.269977251846</v>
      </c>
      <c r="AZ49" s="70">
        <f>('[1]功能-城建'!HF46+[1]养成buff汇总!S48)/节奏总纲!P46/24</f>
        <v>502.08182404478481</v>
      </c>
      <c r="BA49" s="23">
        <f>'[1]功能-城建'!$CL48</f>
        <v>308.00567087931319</v>
      </c>
      <c r="BB49" s="97">
        <f>求节点($CY$7:$CY$36,$CZ$7:$CZ$36,节奏总纲!BX46)</f>
        <v>352.62323037854458</v>
      </c>
      <c r="BC49" s="57">
        <f>[4]士兵治疗!$BD47/3600*[4]士兵治疗!$D$4</f>
        <v>4854871.122671959</v>
      </c>
      <c r="BD49" s="97">
        <f>求节点($DD$7:$DD$86,$DF$7:$DF$86,节奏总纲!BX46)</f>
        <v>137.22379746647587</v>
      </c>
      <c r="BE49" s="97">
        <f t="shared" si="20"/>
        <v>371.39782904961072</v>
      </c>
      <c r="BF49" s="97">
        <f t="shared" si="21"/>
        <v>115.38540835319728</v>
      </c>
      <c r="BG49" s="97">
        <f t="shared" si="22"/>
        <v>28.275159522441086</v>
      </c>
      <c r="BH49" s="97">
        <f t="shared" si="23"/>
        <v>0</v>
      </c>
      <c r="BI49" s="97">
        <f t="shared" si="24"/>
        <v>14.530341997783704</v>
      </c>
      <c r="BJ49" s="97">
        <f t="shared" si="25"/>
        <v>21.295512996675559</v>
      </c>
      <c r="BK49" s="97">
        <f t="shared" si="26"/>
        <v>12.530341997783704</v>
      </c>
      <c r="BL49" s="97">
        <f t="shared" si="27"/>
        <v>0</v>
      </c>
      <c r="BM49" s="70">
        <f>5*节奏总纲!P46</f>
        <v>93.491553067593301</v>
      </c>
      <c r="BN49" s="24">
        <f>15*节奏总纲!P46</f>
        <v>280.47465920277989</v>
      </c>
      <c r="BO49" s="24">
        <f t="shared" si="191"/>
        <v>86</v>
      </c>
      <c r="BP49" s="70">
        <f t="shared" si="28"/>
        <v>688</v>
      </c>
      <c r="BQ49" s="89">
        <f>节奏总纲!P46</f>
        <v>18.698310613518661</v>
      </c>
      <c r="BR49" s="70"/>
      <c r="DD49" s="23">
        <v>43</v>
      </c>
      <c r="DE49" s="93">
        <v>1</v>
      </c>
      <c r="DF49" s="23">
        <f>'[1]功能-城建'!$S48*5*DE49</f>
        <v>215</v>
      </c>
    </row>
    <row r="50" spans="1:110" x14ac:dyDescent="0.15">
      <c r="A50" s="82"/>
      <c r="B50" s="14">
        <v>44</v>
      </c>
      <c r="C50" s="14">
        <f>SUM([2]武将数量星级阶位验证!$BF$3:$BI$3)*节奏总纲!P47+'[1]资源-钻石'!$L47/[2]武将数量星级阶位验证!$B$1*10</f>
        <v>810.84947965430206</v>
      </c>
      <c r="D50" s="70">
        <f>'[1]资源-钻石'!$L47*6%</f>
        <v>8414.2493522428176</v>
      </c>
      <c r="E50" s="95">
        <f>'[1]资源-银币'!$Z49</f>
        <v>21012452.222192664</v>
      </c>
      <c r="F50" s="48">
        <f>'[1]资源-木石铜粮'!$BF49/4</f>
        <v>40954962.919526748</v>
      </c>
      <c r="G50" s="14">
        <f t="shared" si="10"/>
        <v>40954962.919526748</v>
      </c>
      <c r="H50" s="14">
        <f t="shared" si="10"/>
        <v>40954962.919526748</v>
      </c>
      <c r="I50" s="14">
        <f t="shared" si="10"/>
        <v>40954962.919526748</v>
      </c>
      <c r="J50" s="14">
        <f>'[1]资源-铁'!$T49</f>
        <v>303137.66209305951</v>
      </c>
      <c r="K50" s="20">
        <f t="shared" si="183"/>
        <v>1408</v>
      </c>
      <c r="L50" s="58">
        <f>求节点('[1]功能-竞技场'!$AA$9:$AA$309,'[1]功能-竞技场'!$AB$9:$AB$309,[1]节奏总纲!P47)</f>
        <v>150</v>
      </c>
      <c r="M50" s="20">
        <f t="shared" si="11"/>
        <v>10517.811690303521</v>
      </c>
      <c r="N50" s="70">
        <f>'[1]资源-银币'!$C49</f>
        <v>15614073.143497093</v>
      </c>
      <c r="O50" s="70">
        <f>'[1]资源-木石铜粮'!$C49*('[1]资源-木石铜粮'!$I49+'[1]资源-木石铜粮'!$J49+'[1]资源-木石铜粮'!$M49+'[1]资源-木石铜粮'!$N49)</f>
        <v>174526280.79360902</v>
      </c>
      <c r="P50" s="20">
        <f t="shared" ref="P50:R50" si="242">O50</f>
        <v>174526280.79360902</v>
      </c>
      <c r="Q50" s="20">
        <f t="shared" si="242"/>
        <v>174526280.79360902</v>
      </c>
      <c r="R50" s="20">
        <f t="shared" si="242"/>
        <v>174526280.79360902</v>
      </c>
      <c r="S50" s="70">
        <f>'[1]资源-铁'!C49*('[1]资源-铁'!$J49+'[1]资源-铁'!$M49+'[1]资源-铁'!$N49)</f>
        <v>456453.36147726851</v>
      </c>
      <c r="T50" s="24">
        <f t="shared" si="185"/>
        <v>555.12561465001579</v>
      </c>
      <c r="U50" s="23">
        <f t="shared" si="186"/>
        <v>3.3923758843904754</v>
      </c>
      <c r="V50" s="97">
        <f>求节点([3]基础状态预期!$C$11:$C$40,[3]基础状态预期!$I$11:$I$40,B50)*8</f>
        <v>146.89277716922567</v>
      </c>
      <c r="W50" s="72">
        <f>[4]兵营招募!$EZ$5*节奏总纲!P47*24</f>
        <v>1689418.6320787701</v>
      </c>
      <c r="X50" s="23">
        <f t="shared" ref="X50:Z50" si="243">W50</f>
        <v>1689418.6320787701</v>
      </c>
      <c r="Y50" s="23">
        <f t="shared" si="243"/>
        <v>1689418.6320787701</v>
      </c>
      <c r="Z50" s="23">
        <f t="shared" si="243"/>
        <v>1689418.6320787701</v>
      </c>
      <c r="AA50" s="23">
        <f>10*节奏总纲!P47</f>
        <v>201.12126572366307</v>
      </c>
      <c r="AB50" s="70">
        <f>求节点($CS$8:$CS$15,$CT$8:$CT$15,节奏总纲!P47)</f>
        <v>14.508063989070303</v>
      </c>
      <c r="AC50" s="23">
        <f>'[5]资源-军团币'!$E48</f>
        <v>43454.93272977796</v>
      </c>
      <c r="AD50" s="24">
        <f>5*节奏总纲!P47</f>
        <v>100.56063286183154</v>
      </c>
      <c r="AE50" s="24">
        <f>[6]国建支援!$F$5/[6]国建支援!$E$5*节奏总纲!P47</f>
        <v>8044.8506289465231</v>
      </c>
      <c r="AF50" s="74">
        <f>[6]国家币!$H48/[6]国家币!$C$2</f>
        <v>193333.73996457164</v>
      </c>
      <c r="AG50" s="74">
        <f t="shared" si="14"/>
        <v>193333.73996457164</v>
      </c>
      <c r="AH50" s="57">
        <f>'[1]功能-行军令'!$AL$7/3*节奏总纲!P47</f>
        <v>160.89701257893046</v>
      </c>
      <c r="AI50" s="23">
        <f t="shared" ref="AI50:AJ50" si="244">AH50</f>
        <v>160.89701257893046</v>
      </c>
      <c r="AJ50" s="23">
        <f t="shared" si="244"/>
        <v>160.89701257893046</v>
      </c>
      <c r="AK50" s="57">
        <f>'[1]功能-行军令'!$AL$8/3*节奏总纲!P47</f>
        <v>53.632337526310152</v>
      </c>
      <c r="AL50" s="23">
        <f t="shared" si="16"/>
        <v>53.632337526310152</v>
      </c>
      <c r="AM50" s="23">
        <f t="shared" si="17"/>
        <v>53.632337526310152</v>
      </c>
      <c r="AN50" s="23">
        <f>节奏总纲!P47*1</f>
        <v>20.112126572366307</v>
      </c>
      <c r="AO50" s="23">
        <f>18*节奏总纲!P47</f>
        <v>362.01827830259356</v>
      </c>
      <c r="AP50" s="92">
        <f>'[1]功能-采集'!BS48</f>
        <v>84082707.354523122</v>
      </c>
      <c r="AQ50" s="23">
        <f t="shared" ref="AQ50:AS50" si="245">AP50</f>
        <v>84082707.354523122</v>
      </c>
      <c r="AR50" s="23">
        <f t="shared" si="245"/>
        <v>84082707.354523122</v>
      </c>
      <c r="AS50" s="23">
        <f t="shared" si="245"/>
        <v>84082707.354523122</v>
      </c>
      <c r="AT50" s="92">
        <f>'[1]功能-采集'!BX48</f>
        <v>0</v>
      </c>
      <c r="AU50" s="70">
        <f>('[1]功能-城建'!$EQ47+[1]养成buff汇总!H49)/节奏总纲!P47/4/24</f>
        <v>24450.032195460572</v>
      </c>
      <c r="AV50" s="23">
        <f t="shared" ref="AV50:AX50" si="246">AU50</f>
        <v>24450.032195460572</v>
      </c>
      <c r="AW50" s="23">
        <f t="shared" si="246"/>
        <v>24450.032195460572</v>
      </c>
      <c r="AX50" s="23">
        <f t="shared" si="246"/>
        <v>24450.032195460572</v>
      </c>
      <c r="AY50" s="83">
        <f>('[1]功能-城建'!$FY47+[1]养成buff汇总!AD49)/节奏总纲!P47/24</f>
        <v>12369.061658424986</v>
      </c>
      <c r="AZ50" s="70">
        <f>('[1]功能-城建'!HF47+[1]养成buff汇总!S49)/节奏总纲!P47/24</f>
        <v>945.64291812306226</v>
      </c>
      <c r="BA50" s="23">
        <f>'[1]功能-城建'!$CL49</f>
        <v>316.18307612383978</v>
      </c>
      <c r="BB50" s="97">
        <f>求节点($CY$7:$CY$36,$CZ$7:$CZ$36,节奏总纲!BX47)</f>
        <v>354.07699131090487</v>
      </c>
      <c r="BC50" s="57">
        <f>[4]士兵治疗!$BD48/3600*[4]士兵治疗!$D$4</f>
        <v>5280405.7104073865</v>
      </c>
      <c r="BD50" s="97">
        <f>求节点($DD$7:$DD$86,$DF$7:$DF$86,节奏总纲!BX47)</f>
        <v>139.49529892328883</v>
      </c>
      <c r="BE50" s="97">
        <f t="shared" si="20"/>
        <v>392.5345888729895</v>
      </c>
      <c r="BF50" s="97">
        <f t="shared" si="21"/>
        <v>121.50843148352207</v>
      </c>
      <c r="BG50" s="97">
        <f t="shared" si="22"/>
        <v>29.699795727311795</v>
      </c>
      <c r="BH50" s="97">
        <f t="shared" si="23"/>
        <v>3.4342655037829252E-3</v>
      </c>
      <c r="BI50" s="97">
        <f t="shared" si="24"/>
        <v>15.028260310083343</v>
      </c>
      <c r="BJ50" s="97">
        <f t="shared" si="25"/>
        <v>22.042390465125017</v>
      </c>
      <c r="BK50" s="97">
        <f t="shared" si="26"/>
        <v>13.08478093025003</v>
      </c>
      <c r="BL50" s="97">
        <f t="shared" si="27"/>
        <v>0</v>
      </c>
      <c r="BM50" s="70">
        <f>5*节奏总纲!P47</f>
        <v>100.56063286183154</v>
      </c>
      <c r="BN50" s="24">
        <f>15*节奏总纲!P47</f>
        <v>301.68189858549459</v>
      </c>
      <c r="BO50" s="24">
        <f t="shared" si="191"/>
        <v>88</v>
      </c>
      <c r="BP50" s="70">
        <f t="shared" si="28"/>
        <v>704</v>
      </c>
      <c r="BQ50" s="89">
        <f>节奏总纲!P47</f>
        <v>20.112126572366307</v>
      </c>
      <c r="BR50" s="70"/>
      <c r="DD50" s="23">
        <v>44</v>
      </c>
      <c r="DE50" s="93">
        <v>1</v>
      </c>
      <c r="DF50" s="23">
        <f>'[1]功能-城建'!$S49*5*DE50</f>
        <v>220</v>
      </c>
    </row>
    <row r="51" spans="1:110" x14ac:dyDescent="0.15">
      <c r="A51" s="82"/>
      <c r="B51" s="14">
        <v>45</v>
      </c>
      <c r="C51" s="14">
        <f>SUM([2]武将数量星级阶位验证!$BF$3:$BI$3)*节奏总纲!P48+'[1]资源-钻石'!$L48/[2]武将数量星级阶位验证!$B$1*10</f>
        <v>863.4640948772801</v>
      </c>
      <c r="D51" s="70">
        <f>'[1]资源-钻石'!$L48*6%</f>
        <v>8931.2209635866711</v>
      </c>
      <c r="E51" s="95">
        <f>'[1]资源-银币'!$Z50</f>
        <v>22910318.946605407</v>
      </c>
      <c r="F51" s="48">
        <f>'[1]资源-木石铜粮'!$BF50/4</f>
        <v>45937118.905304536</v>
      </c>
      <c r="G51" s="14">
        <f t="shared" si="10"/>
        <v>45937118.905304536</v>
      </c>
      <c r="H51" s="14">
        <f t="shared" si="10"/>
        <v>45937118.905304536</v>
      </c>
      <c r="I51" s="14">
        <f t="shared" si="10"/>
        <v>45937118.905304536</v>
      </c>
      <c r="J51" s="14">
        <f>'[1]资源-铁'!$T50</f>
        <v>441935.42450816731</v>
      </c>
      <c r="K51" s="20">
        <f t="shared" si="183"/>
        <v>1440</v>
      </c>
      <c r="L51" s="58">
        <f>求节点('[1]功能-竞技场'!$AA$9:$AA$309,'[1]功能-竞技场'!$AB$9:$AB$309,[1]节奏总纲!P48)</f>
        <v>150</v>
      </c>
      <c r="M51" s="20">
        <f t="shared" si="11"/>
        <v>11164.026204483338</v>
      </c>
      <c r="N51" s="70">
        <f>'[1]资源-银币'!$C50</f>
        <v>17470366.550399601</v>
      </c>
      <c r="O51" s="70">
        <f>'[1]资源-木石铜粮'!$C50*('[1]资源-木石铜粮'!$I50+'[1]资源-木石铜粮'!$J50+'[1]资源-木石铜粮'!$M50+'[1]资源-木石铜粮'!$N50)</f>
        <v>197252634.90360913</v>
      </c>
      <c r="P51" s="20">
        <f t="shared" ref="P51:R51" si="247">O51</f>
        <v>197252634.90360913</v>
      </c>
      <c r="Q51" s="20">
        <f t="shared" si="247"/>
        <v>197252634.90360913</v>
      </c>
      <c r="R51" s="20">
        <f t="shared" si="247"/>
        <v>197252634.90360913</v>
      </c>
      <c r="S51" s="70">
        <f>'[1]资源-铁'!C50*('[1]资源-铁'!$J50+'[1]资源-铁'!$M50+'[1]资源-铁'!$N50)</f>
        <v>724187.21726696461</v>
      </c>
      <c r="T51" s="24">
        <f t="shared" si="185"/>
        <v>579.53922101526177</v>
      </c>
      <c r="U51" s="23">
        <f t="shared" si="186"/>
        <v>3.7317315879154487</v>
      </c>
      <c r="V51" s="97">
        <f>求节点([3]基础状态预期!$C$11:$C$40,[3]基础状态预期!$I$11:$I$40,B51)*8</f>
        <v>159.65808234139845</v>
      </c>
      <c r="W51" s="72">
        <f>[4]兵营招募!$EZ$5*节奏总纲!P48*24</f>
        <v>1816703.0278294398</v>
      </c>
      <c r="X51" s="23">
        <f t="shared" ref="X51:Z51" si="248">W51</f>
        <v>1816703.0278294398</v>
      </c>
      <c r="Y51" s="23">
        <f t="shared" si="248"/>
        <v>1816703.0278294398</v>
      </c>
      <c r="Z51" s="23">
        <f t="shared" si="248"/>
        <v>1816703.0278294398</v>
      </c>
      <c r="AA51" s="23">
        <f>10*节奏总纲!P48</f>
        <v>216.27416997969519</v>
      </c>
      <c r="AB51" s="70">
        <f>求节点($CS$8:$CS$15,$CT$8:$CT$15,节奏总纲!P48)</f>
        <v>15.116270425730512</v>
      </c>
      <c r="AC51" s="23">
        <f>'[5]资源-军团币'!$E49</f>
        <v>47469.975564466738</v>
      </c>
      <c r="AD51" s="24">
        <f>5*节奏总纲!P48</f>
        <v>108.13708498984759</v>
      </c>
      <c r="AE51" s="24">
        <f>[6]国建支援!$F$5/[6]国建支援!$E$5*节奏总纲!P48</f>
        <v>8650.9667991878068</v>
      </c>
      <c r="AF51" s="74">
        <f>[6]国家币!$H49/[6]国家币!$C$2</f>
        <v>205390.9103733674</v>
      </c>
      <c r="AG51" s="74">
        <f t="shared" si="14"/>
        <v>205390.9103733674</v>
      </c>
      <c r="AH51" s="57">
        <f>'[1]功能-行军令'!$AL$7/3*节奏总纲!P48</f>
        <v>173.01933598375615</v>
      </c>
      <c r="AI51" s="23">
        <f t="shared" ref="AI51:AJ51" si="249">AH51</f>
        <v>173.01933598375615</v>
      </c>
      <c r="AJ51" s="23">
        <f t="shared" si="249"/>
        <v>173.01933598375615</v>
      </c>
      <c r="AK51" s="57">
        <f>'[1]功能-行军令'!$AL$8/3*节奏总纲!P48</f>
        <v>57.673111994585383</v>
      </c>
      <c r="AL51" s="23">
        <f t="shared" si="16"/>
        <v>57.673111994585383</v>
      </c>
      <c r="AM51" s="23">
        <f t="shared" si="17"/>
        <v>57.673111994585383</v>
      </c>
      <c r="AN51" s="23">
        <f>节奏总纲!P48*1</f>
        <v>21.627416997969519</v>
      </c>
      <c r="AO51" s="23">
        <f>18*节奏总纲!P48</f>
        <v>389.29350596345137</v>
      </c>
      <c r="AP51" s="92">
        <f>'[1]功能-采集'!BS49</f>
        <v>94815587.522519693</v>
      </c>
      <c r="AQ51" s="23">
        <f t="shared" ref="AQ51:AS51" si="250">AP51</f>
        <v>94815587.522519693</v>
      </c>
      <c r="AR51" s="23">
        <f t="shared" si="250"/>
        <v>94815587.522519693</v>
      </c>
      <c r="AS51" s="23">
        <f t="shared" si="250"/>
        <v>94815587.522519693</v>
      </c>
      <c r="AT51" s="92">
        <f>'[1]功能-采集'!BX49</f>
        <v>0</v>
      </c>
      <c r="AU51" s="70">
        <f>('[1]功能-城建'!$EQ48+[1]养成buff汇总!H50)/节奏总纲!P48/4/24</f>
        <v>25984.73263258455</v>
      </c>
      <c r="AV51" s="23">
        <f t="shared" ref="AV51:AX51" si="251">AU51</f>
        <v>25984.73263258455</v>
      </c>
      <c r="AW51" s="23">
        <f t="shared" si="251"/>
        <v>25984.73263258455</v>
      </c>
      <c r="AX51" s="23">
        <f t="shared" si="251"/>
        <v>25984.73263258455</v>
      </c>
      <c r="AY51" s="83">
        <f>('[1]功能-城建'!$FY48+[1]养成buff汇总!AD50)/节奏总纲!P48/24</f>
        <v>12853.428448207667</v>
      </c>
      <c r="AZ51" s="70">
        <f>('[1]功能-城建'!HF48+[1]养成buff汇总!S50)/节奏总纲!P48/24</f>
        <v>1395.1951538621761</v>
      </c>
      <c r="BA51" s="23">
        <f>'[1]功能-城建'!$CL50</f>
        <v>321.95069374229683</v>
      </c>
      <c r="BB51" s="97">
        <f>求节点($CY$7:$CY$36,$CZ$7:$CZ$36,节奏总纲!BX48)</f>
        <v>355.45351833127916</v>
      </c>
      <c r="BC51" s="57">
        <f>[4]士兵治疗!$BD49/3600*[4]士兵治疗!$D$4</f>
        <v>5741499.5178288026</v>
      </c>
      <c r="BD51" s="97">
        <f>求节点($DD$7:$DD$86,$DF$7:$DF$86,节奏总纲!BX48)</f>
        <v>141.64612239262368</v>
      </c>
      <c r="BE51" s="97">
        <f t="shared" si="20"/>
        <v>420.26978582967183</v>
      </c>
      <c r="BF51" s="97">
        <f t="shared" si="21"/>
        <v>129.56021838747503</v>
      </c>
      <c r="BG51" s="97">
        <f t="shared" si="22"/>
        <v>31.498446375675094</v>
      </c>
      <c r="BH51" s="97">
        <f t="shared" si="23"/>
        <v>4.6737287024018227E-2</v>
      </c>
      <c r="BI51" s="97">
        <f t="shared" si="24"/>
        <v>15.384597586382906</v>
      </c>
      <c r="BJ51" s="97">
        <f t="shared" si="25"/>
        <v>22.576896379574357</v>
      </c>
      <c r="BK51" s="97">
        <f t="shared" si="26"/>
        <v>14.153792759148718</v>
      </c>
      <c r="BL51" s="97">
        <f t="shared" si="27"/>
        <v>0</v>
      </c>
      <c r="BM51" s="70">
        <f>5*节奏总纲!P48</f>
        <v>108.13708498984759</v>
      </c>
      <c r="BN51" s="24">
        <f>15*节奏总纲!P48</f>
        <v>324.41125496954277</v>
      </c>
      <c r="BO51" s="24">
        <f t="shared" si="191"/>
        <v>90</v>
      </c>
      <c r="BP51" s="70">
        <f t="shared" si="28"/>
        <v>720</v>
      </c>
      <c r="BQ51" s="89">
        <f>节奏总纲!P48</f>
        <v>21.627416997969519</v>
      </c>
      <c r="BR51" s="70"/>
      <c r="DD51" s="23">
        <v>45</v>
      </c>
      <c r="DE51" s="93">
        <v>1</v>
      </c>
      <c r="DF51" s="23">
        <f>'[1]功能-城建'!$S50*5*DE51</f>
        <v>225</v>
      </c>
    </row>
    <row r="52" spans="1:110" x14ac:dyDescent="0.15">
      <c r="A52" s="82"/>
      <c r="B52" s="14">
        <v>46</v>
      </c>
      <c r="C52" s="14">
        <f>SUM([2]武将数量星级阶位验证!$BF$3:$BI$3)*节奏总纲!P49+'[1]资源-钻石'!$L49/[2]武将数量星级阶位验证!$B$1*10</f>
        <v>919.85504321482586</v>
      </c>
      <c r="D52" s="70">
        <f>'[1]资源-钻石'!$L49*6%</f>
        <v>9485.2974175096388</v>
      </c>
      <c r="E52" s="95">
        <f>'[1]资源-银币'!$Z51</f>
        <v>24944608.429736391</v>
      </c>
      <c r="F52" s="48">
        <f>'[1]资源-木石铜粮'!$BF51/4</f>
        <v>51447509.42496825</v>
      </c>
      <c r="G52" s="14">
        <f t="shared" si="10"/>
        <v>51447509.42496825</v>
      </c>
      <c r="H52" s="14">
        <f t="shared" si="10"/>
        <v>51447509.42496825</v>
      </c>
      <c r="I52" s="14">
        <f t="shared" si="10"/>
        <v>51447509.42496825</v>
      </c>
      <c r="J52" s="77">
        <f>'[1]资源-铁'!$T51</f>
        <v>602406.39315944025</v>
      </c>
      <c r="K52" s="20">
        <f t="shared" si="183"/>
        <v>1472</v>
      </c>
      <c r="L52" s="58">
        <f>求节点('[1]功能-竞技场'!$AA$9:$AA$309,'[1]功能-竞技场'!$AB$9:$AB$309,[1]节奏总纲!P49)</f>
        <v>150</v>
      </c>
      <c r="M52" s="20">
        <f t="shared" si="11"/>
        <v>11856.621771887048</v>
      </c>
      <c r="N52" s="70">
        <f>'[1]资源-银币'!$C51</f>
        <v>19512730.758714013</v>
      </c>
      <c r="O52" s="70">
        <f>'[1]资源-木石铜粮'!$C51*('[1]资源-木石铜粮'!$I51+'[1]资源-木石铜粮'!$J51+'[1]资源-木石铜粮'!$M51+'[1]资源-木石铜粮'!$N51)</f>
        <v>222349489.09443438</v>
      </c>
      <c r="P52" s="20">
        <f t="shared" ref="P52:R52" si="252">O52</f>
        <v>222349489.09443438</v>
      </c>
      <c r="Q52" s="20">
        <f t="shared" si="252"/>
        <v>222349489.09443438</v>
      </c>
      <c r="R52" s="20">
        <f t="shared" si="252"/>
        <v>222349489.09443438</v>
      </c>
      <c r="S52" s="70">
        <f>'[1]资源-铁'!C51*('[1]资源-铁'!$J51+'[1]资源-铁'!$M51+'[1]资源-铁'!$N51)</f>
        <v>1017765.7489168823</v>
      </c>
      <c r="T52" s="24">
        <f t="shared" si="185"/>
        <v>603.95282738050764</v>
      </c>
      <c r="U52" s="23">
        <f t="shared" si="186"/>
        <v>4.0710872914404224</v>
      </c>
      <c r="V52" s="97">
        <f>求节点([3]基础状态预期!$C$11:$C$40,[3]基础状态预期!$I$11:$I$40,B52)*8</f>
        <v>168.41319421413155</v>
      </c>
      <c r="W52" s="72">
        <f>[4]兵营招募!$EZ$5*节奏总纲!P49*24</f>
        <v>1953123.065389974</v>
      </c>
      <c r="X52" s="23">
        <f t="shared" ref="X52:Z52" si="253">W52</f>
        <v>1953123.065389974</v>
      </c>
      <c r="Y52" s="23">
        <f t="shared" si="253"/>
        <v>1953123.065389974</v>
      </c>
      <c r="Z52" s="23">
        <f t="shared" si="253"/>
        <v>1953123.065389974</v>
      </c>
      <c r="AA52" s="23">
        <f>10*节奏总纲!P49</f>
        <v>232.51465064166356</v>
      </c>
      <c r="AB52" s="70">
        <f>求节点($CS$8:$CS$15,$CT$8:$CT$15,节奏总纲!P49)</f>
        <v>15.768129944286681</v>
      </c>
      <c r="AC52" s="23">
        <f>'[5]资源-军团币'!$E50</f>
        <v>51733.347902323891</v>
      </c>
      <c r="AD52" s="24">
        <f>5*节奏总纲!P49</f>
        <v>116.25732532083178</v>
      </c>
      <c r="AE52" s="24">
        <f>[6]国建支援!$F$5/[6]国建支援!$E$5*节奏总纲!P49</f>
        <v>9300.5860256665437</v>
      </c>
      <c r="AF52" s="74">
        <f>[6]国家币!$H50/[6]国家币!$C$2</f>
        <v>218201.48435243638</v>
      </c>
      <c r="AG52" s="74">
        <f t="shared" si="14"/>
        <v>218201.48435243638</v>
      </c>
      <c r="AH52" s="57">
        <f>'[1]功能-行军令'!$AL$7/3*节奏总纲!P49</f>
        <v>186.01172051333086</v>
      </c>
      <c r="AI52" s="23">
        <f t="shared" ref="AI52:AJ52" si="254">AH52</f>
        <v>186.01172051333086</v>
      </c>
      <c r="AJ52" s="23">
        <f t="shared" si="254"/>
        <v>186.01172051333086</v>
      </c>
      <c r="AK52" s="57">
        <f>'[1]功能-行军令'!$AL$8/3*节奏总纲!P49</f>
        <v>62.003906837776952</v>
      </c>
      <c r="AL52" s="23">
        <f t="shared" si="16"/>
        <v>62.003906837776952</v>
      </c>
      <c r="AM52" s="23">
        <f t="shared" si="17"/>
        <v>62.003906837776952</v>
      </c>
      <c r="AN52" s="23">
        <f>节奏总纲!P49*1</f>
        <v>23.251465064166357</v>
      </c>
      <c r="AO52" s="23">
        <f>18*节奏总纲!P49</f>
        <v>418.52637115499442</v>
      </c>
      <c r="AP52" s="92">
        <f>'[1]功能-采集'!BS50</f>
        <v>106767702.69483826</v>
      </c>
      <c r="AQ52" s="23">
        <f t="shared" ref="AQ52:AS52" si="255">AP52</f>
        <v>106767702.69483826</v>
      </c>
      <c r="AR52" s="23">
        <f t="shared" si="255"/>
        <v>106767702.69483826</v>
      </c>
      <c r="AS52" s="23">
        <f t="shared" si="255"/>
        <v>106767702.69483826</v>
      </c>
      <c r="AT52" s="92">
        <f>'[1]功能-采集'!BX50</f>
        <v>0</v>
      </c>
      <c r="AU52" s="70">
        <f>('[1]功能-城建'!$EQ49+[1]养成buff汇总!H51)/节奏总纲!P49/4/24</f>
        <v>27459.766646678796</v>
      </c>
      <c r="AV52" s="23">
        <f t="shared" ref="AV52:AX52" si="256">AU52</f>
        <v>27459.766646678796</v>
      </c>
      <c r="AW52" s="23">
        <f t="shared" si="256"/>
        <v>27459.766646678796</v>
      </c>
      <c r="AX52" s="23">
        <f t="shared" si="256"/>
        <v>27459.766646678796</v>
      </c>
      <c r="AY52" s="83">
        <f>('[1]功能-城建'!$FY49+[1]养成buff汇总!AD51)/节奏总纲!P49/24</f>
        <v>13317.672384911801</v>
      </c>
      <c r="AZ52" s="70">
        <f>('[1]功能-城建'!HF49+[1]养成buff汇总!S51)/节奏总纲!P49/24</f>
        <v>1823.8380286077052</v>
      </c>
      <c r="BA52" s="23">
        <f>'[1]功能-城建'!$CL51</f>
        <v>327.29230712319912</v>
      </c>
      <c r="BB52" s="97">
        <f>求节点($CY$7:$CY$36,$CZ$7:$CZ$36,节奏总纲!BX49)</f>
        <v>358.74358926933257</v>
      </c>
      <c r="BC52" s="57">
        <f>[4]士兵治疗!$BD50/3600*[4]士兵治疗!$D$4</f>
        <v>6241568.314454969</v>
      </c>
      <c r="BD52" s="97">
        <f>求节点($DD$7:$DD$86,$DF$7:$DF$86,节奏总纲!BX49)</f>
        <v>143.87179463466629</v>
      </c>
      <c r="BE52" s="97">
        <f t="shared" si="20"/>
        <v>448.00498278635416</v>
      </c>
      <c r="BF52" s="97">
        <f t="shared" si="21"/>
        <v>137.61200529142801</v>
      </c>
      <c r="BG52" s="97">
        <f t="shared" si="22"/>
        <v>33.297097024038393</v>
      </c>
      <c r="BH52" s="97">
        <f t="shared" si="23"/>
        <v>9.0040308544253531E-2</v>
      </c>
      <c r="BI52" s="97">
        <f t="shared" si="24"/>
        <v>15.740934862682469</v>
      </c>
      <c r="BJ52" s="97">
        <f t="shared" si="25"/>
        <v>23.111402294023701</v>
      </c>
      <c r="BK52" s="97">
        <f t="shared" si="26"/>
        <v>15.222804588047406</v>
      </c>
      <c r="BL52" s="97">
        <f t="shared" si="27"/>
        <v>0</v>
      </c>
      <c r="BM52" s="70">
        <f>5*节奏总纲!P49</f>
        <v>116.25732532083178</v>
      </c>
      <c r="BN52" s="24">
        <f>15*节奏总纲!P49</f>
        <v>348.77197596249533</v>
      </c>
      <c r="BO52" s="24">
        <f t="shared" si="191"/>
        <v>92</v>
      </c>
      <c r="BP52" s="70">
        <f t="shared" si="28"/>
        <v>736</v>
      </c>
      <c r="BQ52" s="89">
        <f>节奏总纲!P49</f>
        <v>23.251465064166357</v>
      </c>
      <c r="BR52" s="70"/>
      <c r="DD52" s="23">
        <v>46</v>
      </c>
      <c r="DE52" s="93">
        <v>1</v>
      </c>
      <c r="DF52" s="23">
        <f>'[1]功能-城建'!$S51*5*DE52</f>
        <v>230</v>
      </c>
    </row>
    <row r="53" spans="1:110" x14ac:dyDescent="0.15">
      <c r="A53" s="82"/>
      <c r="B53" s="14">
        <v>47</v>
      </c>
      <c r="C53" s="14">
        <f>SUM([2]武将数量星级阶位验证!$BF$3:$BI$3)*节奏总纲!P50+'[1]资源-钻石'!$L50/[2]武将数量星级阶位验证!$B$1*10</f>
        <v>980.29336517026309</v>
      </c>
      <c r="D53" s="70">
        <f>'[1]资源-钻石'!$L50*6%</f>
        <v>10079.141857040495</v>
      </c>
      <c r="E53" s="95">
        <f>'[1]资源-银币'!$Z52</f>
        <v>27171906.372221403</v>
      </c>
      <c r="F53" s="48">
        <f>'[1]资源-木石铜粮'!$BF52/4</f>
        <v>57568120.197862215</v>
      </c>
      <c r="G53" s="14">
        <f t="shared" si="10"/>
        <v>57568120.197862215</v>
      </c>
      <c r="H53" s="14">
        <f t="shared" si="10"/>
        <v>57568120.197862215</v>
      </c>
      <c r="I53" s="14">
        <f t="shared" si="10"/>
        <v>57568120.197862215</v>
      </c>
      <c r="J53" s="77">
        <f>'[1]资源-铁'!$T52</f>
        <v>1177112.1884338553</v>
      </c>
      <c r="K53" s="20">
        <f t="shared" si="183"/>
        <v>1504</v>
      </c>
      <c r="L53" s="58">
        <f>求节点('[1]功能-竞技场'!$AA$9:$AA$309,'[1]功能-竞技场'!$AB$9:$AB$309,[1]节奏总纲!P50)</f>
        <v>150</v>
      </c>
      <c r="M53" s="20">
        <f t="shared" si="11"/>
        <v>12598.927321300618</v>
      </c>
      <c r="N53" s="70">
        <f>'[1]资源-银币'!$C52</f>
        <v>21776793.143437505</v>
      </c>
      <c r="O53" s="70">
        <f>'[1]资源-木石铜粮'!$C52*('[1]资源-木石铜粮'!$I52+'[1]资源-木石铜粮'!$J52+'[1]资源-木石铜粮'!$M52+'[1]资源-木石铜粮'!$N52)</f>
        <v>250223780.667377</v>
      </c>
      <c r="P53" s="20">
        <f t="shared" ref="P53:R53" si="257">O53</f>
        <v>250223780.667377</v>
      </c>
      <c r="Q53" s="20">
        <f t="shared" si="257"/>
        <v>250223780.667377</v>
      </c>
      <c r="R53" s="20">
        <f t="shared" si="257"/>
        <v>250223780.667377</v>
      </c>
      <c r="S53" s="70">
        <f>'[1]资源-铁'!C52*('[1]资源-铁'!$J52+'[1]资源-铁'!$M52+'[1]资源-铁'!$N52)</f>
        <v>1360234.1699127764</v>
      </c>
      <c r="T53" s="24">
        <f t="shared" si="185"/>
        <v>628.36643374575362</v>
      </c>
      <c r="U53" s="23">
        <f t="shared" si="186"/>
        <v>4.410442994965396</v>
      </c>
      <c r="V53" s="97">
        <f>求节点([3]基础状态预期!$C$11:$C$40,[3]基础状态预期!$I$11:$I$40,B53)*8</f>
        <v>175.10121264337894</v>
      </c>
      <c r="W53" s="72">
        <f>[4]兵营招募!$EZ$5*节奏总纲!P50*24</f>
        <v>2099334.4414055608</v>
      </c>
      <c r="X53" s="23">
        <f t="shared" ref="X53:Z53" si="258">W53</f>
        <v>2099334.4414055608</v>
      </c>
      <c r="Y53" s="23">
        <f t="shared" si="258"/>
        <v>2099334.4414055608</v>
      </c>
      <c r="Z53" s="23">
        <f t="shared" si="258"/>
        <v>2099334.4414055608</v>
      </c>
      <c r="AA53" s="23">
        <f>10*节奏总纲!P50</f>
        <v>249.92076683399534</v>
      </c>
      <c r="AB53" s="70">
        <f>求节点($CS$8:$CS$15,$CT$8:$CT$15,节奏总纲!P50)</f>
        <v>16.466775677576877</v>
      </c>
      <c r="AC53" s="23">
        <f>'[5]资源-军团币'!$E51</f>
        <v>56284.678793215717</v>
      </c>
      <c r="AD53" s="24">
        <f>5*节奏总纲!P50</f>
        <v>124.96038341699767</v>
      </c>
      <c r="AE53" s="24">
        <f>[6]国建支援!$F$5/[6]国建支援!$E$5*节奏总纲!P50</f>
        <v>9996.8306733598147</v>
      </c>
      <c r="AF53" s="74">
        <f>[6]国家币!$H51/[6]国家币!$C$2</f>
        <v>232159.8151261181</v>
      </c>
      <c r="AG53" s="74">
        <f t="shared" si="14"/>
        <v>232159.8151261181</v>
      </c>
      <c r="AH53" s="57">
        <f>'[1]功能-行军令'!$AL$7/3*节奏总纲!P50</f>
        <v>199.93661346719628</v>
      </c>
      <c r="AI53" s="23">
        <f t="shared" ref="AI53:AJ53" si="259">AH53</f>
        <v>199.93661346719628</v>
      </c>
      <c r="AJ53" s="23">
        <f t="shared" si="259"/>
        <v>199.93661346719628</v>
      </c>
      <c r="AK53" s="57">
        <f>'[1]功能-行军令'!$AL$8/3*节奏总纲!P50</f>
        <v>66.645537822398751</v>
      </c>
      <c r="AL53" s="23">
        <f t="shared" si="16"/>
        <v>66.645537822398751</v>
      </c>
      <c r="AM53" s="23">
        <f t="shared" si="17"/>
        <v>66.645537822398751</v>
      </c>
      <c r="AN53" s="23">
        <f>节奏总纲!P50*1</f>
        <v>24.992076683399535</v>
      </c>
      <c r="AO53" s="23">
        <f>18*节奏总纲!P50</f>
        <v>449.85738030119165</v>
      </c>
      <c r="AP53" s="92">
        <f>'[1]功能-采集'!BS51</f>
        <v>120073382.72442056</v>
      </c>
      <c r="AQ53" s="23">
        <f t="shared" ref="AQ53:AS53" si="260">AP53</f>
        <v>120073382.72442056</v>
      </c>
      <c r="AR53" s="23">
        <f t="shared" si="260"/>
        <v>120073382.72442056</v>
      </c>
      <c r="AS53" s="23">
        <f t="shared" si="260"/>
        <v>120073382.72442056</v>
      </c>
      <c r="AT53" s="92">
        <f>'[1]功能-采集'!BX51</f>
        <v>0</v>
      </c>
      <c r="AU53" s="70">
        <f>('[1]功能-城建'!$EQ50+[1]养成buff汇总!H52)/节奏总纲!P50/4/24</f>
        <v>28950.32410171449</v>
      </c>
      <c r="AV53" s="23">
        <f t="shared" ref="AV53:AX53" si="261">AU53</f>
        <v>28950.32410171449</v>
      </c>
      <c r="AW53" s="23">
        <f t="shared" si="261"/>
        <v>28950.32410171449</v>
      </c>
      <c r="AX53" s="23">
        <f t="shared" si="261"/>
        <v>28950.32410171449</v>
      </c>
      <c r="AY53" s="83">
        <f>('[1]功能-城建'!$FY50+[1]养成buff汇总!AD52)/节奏总纲!P50/24</f>
        <v>13792.297955894644</v>
      </c>
      <c r="AZ53" s="70">
        <f>('[1]功能-城建'!HF50+[1]养成buff汇总!S52)/节奏总纲!P50/24</f>
        <v>2267.7756820429336</v>
      </c>
      <c r="BA53" s="23">
        <f>'[1]功能-城建'!$CL52</f>
        <v>334.29150539031298</v>
      </c>
      <c r="BB53" s="97">
        <f>求节点($CY$7:$CY$36,$CZ$7:$CZ$36,节奏总纲!BX50)</f>
        <v>363.14575269515649</v>
      </c>
      <c r="BC53" s="57">
        <f>[4]士兵治疗!$BD51/3600*[4]士兵治疗!$D$4</f>
        <v>6783923.1605589567</v>
      </c>
      <c r="BD53" s="97">
        <f>求节点($DD$7:$DD$86,$DF$7:$DF$86,节奏总纲!BX50)</f>
        <v>146.07287634757824</v>
      </c>
      <c r="BE53" s="97">
        <f t="shared" si="20"/>
        <v>475.74017974303644</v>
      </c>
      <c r="BF53" s="97">
        <f t="shared" si="21"/>
        <v>145.66379219538095</v>
      </c>
      <c r="BG53" s="97">
        <f t="shared" si="22"/>
        <v>35.095747672401693</v>
      </c>
      <c r="BH53" s="97">
        <f t="shared" si="23"/>
        <v>0.13334333006448884</v>
      </c>
      <c r="BI53" s="97">
        <f t="shared" si="24"/>
        <v>16.097272138982031</v>
      </c>
      <c r="BJ53" s="97">
        <f t="shared" si="25"/>
        <v>23.645908208473045</v>
      </c>
      <c r="BK53" s="97">
        <f t="shared" si="26"/>
        <v>16.291816416946091</v>
      </c>
      <c r="BL53" s="97">
        <f t="shared" si="27"/>
        <v>0</v>
      </c>
      <c r="BM53" s="70">
        <f>5*节奏总纲!P50</f>
        <v>124.96038341699767</v>
      </c>
      <c r="BN53" s="24">
        <f>15*节奏总纲!P50</f>
        <v>374.88115025099302</v>
      </c>
      <c r="BO53" s="24">
        <f t="shared" si="191"/>
        <v>94</v>
      </c>
      <c r="BP53" s="70">
        <f t="shared" si="28"/>
        <v>752</v>
      </c>
      <c r="BQ53" s="89">
        <f>节奏总纲!P50</f>
        <v>24.992076683399535</v>
      </c>
      <c r="BR53" s="70"/>
      <c r="DD53" s="23">
        <v>47</v>
      </c>
      <c r="DE53" s="93">
        <v>1</v>
      </c>
      <c r="DF53" s="23">
        <f>'[1]功能-城建'!$S52*5*DE53</f>
        <v>235</v>
      </c>
    </row>
    <row r="54" spans="1:110" x14ac:dyDescent="0.15">
      <c r="A54" s="82"/>
      <c r="B54" s="14">
        <v>48</v>
      </c>
      <c r="C54" s="14">
        <f>SUM([2]武将数量星级阶位验证!$BF$3:$BI$3)*节奏总纲!P51+'[1]资源-钻石'!$L51/[2]武将数量星级阶位验证!$B$1*10</f>
        <v>1045.069554762325</v>
      </c>
      <c r="D54" s="70">
        <f>'[1]资源-钻石'!$L51*6%</f>
        <v>10715.608568204401</v>
      </c>
      <c r="E54" s="95">
        <f>'[1]资源-银币'!$Z53</f>
        <v>29601914.276895747</v>
      </c>
      <c r="F54" s="48">
        <f>'[1]资源-木石铜粮'!$BF53/4</f>
        <v>64364229.564924762</v>
      </c>
      <c r="G54" s="14">
        <f t="shared" si="10"/>
        <v>64364229.564924762</v>
      </c>
      <c r="H54" s="14">
        <f t="shared" si="10"/>
        <v>64364229.564924762</v>
      </c>
      <c r="I54" s="14">
        <f t="shared" si="10"/>
        <v>64364229.564924762</v>
      </c>
      <c r="J54" s="77">
        <f>'[1]资源-铁'!$T53</f>
        <v>2180398.462117821</v>
      </c>
      <c r="K54" s="20">
        <f t="shared" si="183"/>
        <v>1536</v>
      </c>
      <c r="L54" s="58">
        <f>求节点('[1]功能-竞技场'!$AA$9:$AA$309,'[1]功能-竞技场'!$AB$9:$AB$309,[1]节奏总纲!P51)</f>
        <v>150</v>
      </c>
      <c r="M54" s="20">
        <f t="shared" si="11"/>
        <v>13394.510710255501</v>
      </c>
      <c r="N54" s="70">
        <f>'[1]资源-银币'!$C53</f>
        <v>24285825.858270131</v>
      </c>
      <c r="O54" s="70">
        <f>'[1]资源-木石铜粮'!$C53*('[1]资源-木石铜粮'!$I53+'[1]资源-木石铜粮'!$J53+'[1]资源-木石铜粮'!$M53+'[1]资源-木石铜粮'!$N53)</f>
        <v>281137542.15472364</v>
      </c>
      <c r="P54" s="20">
        <f t="shared" ref="P54:R54" si="262">O54</f>
        <v>281137542.15472364</v>
      </c>
      <c r="Q54" s="20">
        <f t="shared" si="262"/>
        <v>281137542.15472364</v>
      </c>
      <c r="R54" s="20">
        <f t="shared" si="262"/>
        <v>281137542.15472364</v>
      </c>
      <c r="S54" s="70">
        <f>'[1]资源-铁'!C53*('[1]资源-铁'!$J53+'[1]资源-铁'!$M53+'[1]资源-铁'!$N53)</f>
        <v>1754594.4139702744</v>
      </c>
      <c r="T54" s="24">
        <f t="shared" si="185"/>
        <v>652.78004011099949</v>
      </c>
      <c r="U54" s="23">
        <f t="shared" si="186"/>
        <v>4.7497986984903697</v>
      </c>
      <c r="V54" s="97">
        <f>求节点([3]基础状态预期!$C$11:$C$40,[3]基础状态预期!$I$11:$I$40,B54)*8</f>
        <v>181.78923107262631</v>
      </c>
      <c r="W54" s="72">
        <f>[4]兵营招募!$EZ$5*节奏总纲!P51*24</f>
        <v>2256039.9141399814</v>
      </c>
      <c r="X54" s="23">
        <f t="shared" ref="X54:Z54" si="263">W54</f>
        <v>2256039.9141399814</v>
      </c>
      <c r="Y54" s="23">
        <f t="shared" si="263"/>
        <v>2256039.9141399814</v>
      </c>
      <c r="Z54" s="23">
        <f t="shared" si="263"/>
        <v>2256039.9141399814</v>
      </c>
      <c r="AA54" s="23">
        <f>10*节奏总纲!P51</f>
        <v>268.57618025475972</v>
      </c>
      <c r="AB54" s="70">
        <f>求节点($CS$8:$CS$15,$CT$8:$CT$15,节奏总纲!P51)</f>
        <v>17.215565634231513</v>
      </c>
      <c r="AC54" s="23">
        <f>'[5]资源-军团币'!$E52</f>
        <v>61167.453723151062</v>
      </c>
      <c r="AD54" s="24">
        <f>5*节奏总纲!P51</f>
        <v>134.28809012737986</v>
      </c>
      <c r="AE54" s="24">
        <f>[6]国建支援!$F$5/[6]国建支援!$E$5*节奏总纲!P51</f>
        <v>10743.047210190389</v>
      </c>
      <c r="AF54" s="74">
        <f>[6]国家币!$H52/[6]国家币!$C$2</f>
        <v>247298.55264929726</v>
      </c>
      <c r="AG54" s="74">
        <f t="shared" si="14"/>
        <v>247298.55264929726</v>
      </c>
      <c r="AH54" s="57">
        <f>'[1]功能-行军令'!$AL$7/3*节奏总纲!P51</f>
        <v>214.86094420380778</v>
      </c>
      <c r="AI54" s="23">
        <f t="shared" ref="AI54:AJ54" si="264">AH54</f>
        <v>214.86094420380778</v>
      </c>
      <c r="AJ54" s="23">
        <f t="shared" si="264"/>
        <v>214.86094420380778</v>
      </c>
      <c r="AK54" s="57">
        <f>'[1]功能-行军令'!$AL$8/3*节奏总纲!P51</f>
        <v>71.620314734602587</v>
      </c>
      <c r="AL54" s="23">
        <f t="shared" si="16"/>
        <v>71.620314734602587</v>
      </c>
      <c r="AM54" s="23">
        <f t="shared" si="17"/>
        <v>71.620314734602587</v>
      </c>
      <c r="AN54" s="23">
        <f>节奏总纲!P51*1</f>
        <v>26.857618025475972</v>
      </c>
      <c r="AO54" s="23">
        <f>18*节奏总纲!P51</f>
        <v>483.4371244585675</v>
      </c>
      <c r="AP54" s="92">
        <f>'[1]功能-采集'!BS52</f>
        <v>134881076.36627409</v>
      </c>
      <c r="AQ54" s="23">
        <f t="shared" ref="AQ54:AS54" si="265">AP54</f>
        <v>134881076.36627409</v>
      </c>
      <c r="AR54" s="23">
        <f t="shared" si="265"/>
        <v>134881076.36627409</v>
      </c>
      <c r="AS54" s="23">
        <f t="shared" si="265"/>
        <v>134881076.36627409</v>
      </c>
      <c r="AT54" s="92">
        <f>'[1]功能-采集'!BX52</f>
        <v>0</v>
      </c>
      <c r="AU54" s="70">
        <f>('[1]功能-城建'!$EQ51+[1]养成buff汇总!H53)/节奏总纲!P51/4/24</f>
        <v>30446.459628402503</v>
      </c>
      <c r="AV54" s="23">
        <f t="shared" ref="AV54:AX54" si="266">AU54</f>
        <v>30446.459628402503</v>
      </c>
      <c r="AW54" s="23">
        <f t="shared" si="266"/>
        <v>30446.459628402503</v>
      </c>
      <c r="AX54" s="23">
        <f t="shared" si="266"/>
        <v>30446.459628402503</v>
      </c>
      <c r="AY54" s="83">
        <f>('[1]功能-城建'!$FY51+[1]养成buff汇总!AD53)/节奏总纲!P51/24</f>
        <v>14272.109818949692</v>
      </c>
      <c r="AZ54" s="70">
        <f>('[1]功能-城建'!HF51+[1]养成buff汇总!S53)/节奏总纲!P51/24</f>
        <v>2722.0619681442931</v>
      </c>
      <c r="BA54" s="23">
        <f>'[1]功能-城建'!$CL53</f>
        <v>343.01857964221222</v>
      </c>
      <c r="BB54" s="97">
        <f>求节点($CY$7:$CY$36,$CZ$7:$CZ$36,节奏总纲!BX51)</f>
        <v>367.50928982110611</v>
      </c>
      <c r="BC54" s="57">
        <f>[4]士兵治疗!$BD52/3600*[4]士兵治疗!$D$4</f>
        <v>7372070.8708142731</v>
      </c>
      <c r="BD54" s="97">
        <f>求节点($DD$7:$DD$86,$DF$7:$DF$86,节奏总纲!BX51)</f>
        <v>148.25464491055305</v>
      </c>
      <c r="BE54" s="97">
        <f t="shared" si="20"/>
        <v>503.47537669971877</v>
      </c>
      <c r="BF54" s="97">
        <f t="shared" si="21"/>
        <v>153.71557909933392</v>
      </c>
      <c r="BG54" s="97">
        <f t="shared" si="22"/>
        <v>36.894398320764992</v>
      </c>
      <c r="BH54" s="97">
        <f t="shared" si="23"/>
        <v>0.17664635158472414</v>
      </c>
      <c r="BI54" s="97">
        <f t="shared" si="24"/>
        <v>16.453609415281594</v>
      </c>
      <c r="BJ54" s="97">
        <f t="shared" si="25"/>
        <v>24.180414122922389</v>
      </c>
      <c r="BK54" s="97">
        <f t="shared" si="26"/>
        <v>17.360828245844779</v>
      </c>
      <c r="BL54" s="97">
        <f t="shared" si="27"/>
        <v>0</v>
      </c>
      <c r="BM54" s="70">
        <f>5*节奏总纲!P51</f>
        <v>134.28809012737986</v>
      </c>
      <c r="BN54" s="24">
        <f>15*节奏总纲!P51</f>
        <v>402.86427038213958</v>
      </c>
      <c r="BO54" s="24">
        <f t="shared" si="191"/>
        <v>96</v>
      </c>
      <c r="BP54" s="70">
        <f t="shared" si="28"/>
        <v>768</v>
      </c>
      <c r="BQ54" s="89">
        <f>节奏总纲!P51</f>
        <v>26.857618025475972</v>
      </c>
      <c r="BR54" s="70"/>
      <c r="DD54" s="23">
        <v>48</v>
      </c>
      <c r="DE54" s="93">
        <v>1</v>
      </c>
      <c r="DF54" s="23">
        <f>'[1]功能-城建'!$S53*5*DE54</f>
        <v>240</v>
      </c>
    </row>
    <row r="55" spans="1:110" x14ac:dyDescent="0.15">
      <c r="A55" s="82"/>
      <c r="B55" s="14">
        <v>49</v>
      </c>
      <c r="C55" s="14">
        <f>SUM([2]武将数量星级阶位验证!$BF$3:$BI$3)*节奏总纲!P52+'[1]资源-钻石'!$L52/[2]武将数量星级阶位验证!$B$1*10</f>
        <v>1114.4949557713167</v>
      </c>
      <c r="D55" s="70">
        <f>'[1]资源-钻石'!$L52*6%</f>
        <v>11397.756699017627</v>
      </c>
      <c r="E55" s="95">
        <f>'[1]资源-银币'!$Z54</f>
        <v>32294861.548144132</v>
      </c>
      <c r="F55" s="48">
        <f>'[1]资源-木石铜粮'!$BF54/4</f>
        <v>71939425.964969277</v>
      </c>
      <c r="G55" s="14">
        <f t="shared" si="10"/>
        <v>71939425.964969277</v>
      </c>
      <c r="H55" s="14">
        <f t="shared" si="10"/>
        <v>71939425.964969277</v>
      </c>
      <c r="I55" s="14">
        <f t="shared" si="10"/>
        <v>71939425.964969277</v>
      </c>
      <c r="J55" s="77">
        <f>'[1]资源-铁'!$T54</f>
        <v>3988063.342481568</v>
      </c>
      <c r="K55" s="20">
        <f t="shared" si="183"/>
        <v>1568</v>
      </c>
      <c r="L55" s="58">
        <f>求节点('[1]功能-竞技场'!$AA$9:$AA$309,'[1]功能-竞技场'!$AB$9:$AB$309,[1]节奏总纲!P52)</f>
        <v>150</v>
      </c>
      <c r="M55" s="20">
        <f t="shared" si="11"/>
        <v>14247.195873772034</v>
      </c>
      <c r="N55" s="70">
        <f>'[1]资源-银币'!$C54</f>
        <v>26988187.099674892</v>
      </c>
      <c r="O55" s="70">
        <f>'[1]资源-木石铜粮'!$C54*('[1]资源-木石铜粮'!$I54+'[1]资源-木石铜粮'!$J54+'[1]资源-木石铜粮'!$M54+'[1]资源-木石铜粮'!$N54)</f>
        <v>316856371.65610945</v>
      </c>
      <c r="P55" s="20">
        <f t="shared" ref="P55:R55" si="267">O55</f>
        <v>316856371.65610945</v>
      </c>
      <c r="Q55" s="20">
        <f t="shared" si="267"/>
        <v>316856371.65610945</v>
      </c>
      <c r="R55" s="20">
        <f t="shared" si="267"/>
        <v>316856371.65610945</v>
      </c>
      <c r="S55" s="70">
        <f>'[1]资源-铁'!C54*('[1]资源-铁'!$J54+'[1]资源-铁'!$M54+'[1]资源-铁'!$N54)</f>
        <v>2239982.47882768</v>
      </c>
      <c r="T55" s="24">
        <f t="shared" si="185"/>
        <v>677.19364647624548</v>
      </c>
      <c r="U55" s="23">
        <f t="shared" si="186"/>
        <v>5.0891544020153425</v>
      </c>
      <c r="V55" s="97">
        <f>求节点([3]基础状态预期!$C$11:$C$40,[3]基础状态预期!$I$11:$I$40,B55)*8</f>
        <v>188.47724950187367</v>
      </c>
      <c r="W55" s="72">
        <f>[4]兵营招募!$EZ$5*节奏总纲!P52*24</f>
        <v>2423992.6812509382</v>
      </c>
      <c r="X55" s="23">
        <f t="shared" ref="X55:Z55" si="268">W55</f>
        <v>2423992.6812509382</v>
      </c>
      <c r="Y55" s="23">
        <f t="shared" si="268"/>
        <v>2423992.6812509382</v>
      </c>
      <c r="Z55" s="23">
        <f t="shared" si="268"/>
        <v>2423992.6812509382</v>
      </c>
      <c r="AA55" s="23">
        <f>10*节奏总纲!P52</f>
        <v>288.57055729177836</v>
      </c>
      <c r="AB55" s="70">
        <f>求节点($CS$8:$CS$15,$CT$8:$CT$15,节奏总纲!P52)</f>
        <v>18.018098838787655</v>
      </c>
      <c r="AC55" s="23">
        <f>'[5]资源-军团币'!$E53</f>
        <v>66280.898140201039</v>
      </c>
      <c r="AD55" s="24">
        <f>5*节奏总纲!P52</f>
        <v>144.28527864588918</v>
      </c>
      <c r="AE55" s="24">
        <f>[6]国建支援!$F$5/[6]国建支援!$E$5*节奏总纲!P52</f>
        <v>11542.822291671135</v>
      </c>
      <c r="AF55" s="74">
        <f>[6]国家币!$H53/[6]国家币!$C$2</f>
        <v>263533.08362229506</v>
      </c>
      <c r="AG55" s="74">
        <f t="shared" si="14"/>
        <v>263533.08362229506</v>
      </c>
      <c r="AH55" s="57">
        <f>'[1]功能-行军令'!$AL$7/3*节奏总纲!P52</f>
        <v>230.8564458334227</v>
      </c>
      <c r="AI55" s="23">
        <f t="shared" ref="AI55:AJ55" si="269">AH55</f>
        <v>230.8564458334227</v>
      </c>
      <c r="AJ55" s="23">
        <f t="shared" si="269"/>
        <v>230.8564458334227</v>
      </c>
      <c r="AK55" s="57">
        <f>'[1]功能-行军令'!$AL$8/3*节奏总纲!P52</f>
        <v>76.952148611140899</v>
      </c>
      <c r="AL55" s="23">
        <f t="shared" si="16"/>
        <v>76.952148611140899</v>
      </c>
      <c r="AM55" s="23">
        <f t="shared" si="17"/>
        <v>76.952148611140899</v>
      </c>
      <c r="AN55" s="23">
        <f>节奏总纲!P52*1</f>
        <v>28.857055729177837</v>
      </c>
      <c r="AO55" s="23">
        <f>18*节奏总纲!P52</f>
        <v>519.42700312520105</v>
      </c>
      <c r="AP55" s="92">
        <f>'[1]功能-采集'!BS53</f>
        <v>151347628.02140996</v>
      </c>
      <c r="AQ55" s="23">
        <f t="shared" ref="AQ55:AS55" si="270">AP55</f>
        <v>151347628.02140996</v>
      </c>
      <c r="AR55" s="23">
        <f t="shared" si="270"/>
        <v>151347628.02140996</v>
      </c>
      <c r="AS55" s="23">
        <f t="shared" si="270"/>
        <v>151347628.02140996</v>
      </c>
      <c r="AT55" s="92">
        <f>'[1]功能-采集'!BX53</f>
        <v>0</v>
      </c>
      <c r="AU55" s="70">
        <f>('[1]功能-城建'!$EQ52+[1]养成buff汇总!H54)/节奏总纲!P52/4/24</f>
        <v>32427.81308417139</v>
      </c>
      <c r="AV55" s="23">
        <f t="shared" ref="AV55:AX55" si="271">AU55</f>
        <v>32427.81308417139</v>
      </c>
      <c r="AW55" s="23">
        <f t="shared" si="271"/>
        <v>32427.81308417139</v>
      </c>
      <c r="AX55" s="23">
        <f t="shared" si="271"/>
        <v>32427.81308417139</v>
      </c>
      <c r="AY55" s="83">
        <f>('[1]功能-城建'!$FY52+[1]养成buff汇总!AD54)/节奏总纲!P52/24</f>
        <v>14738.56880161888</v>
      </c>
      <c r="AZ55" s="70">
        <f>('[1]功能-城建'!HF52+[1]养成buff汇总!S54)/节奏总纲!P52/24</f>
        <v>3234.307898921114</v>
      </c>
      <c r="BA55" s="23">
        <f>'[1]功能-城建'!$CL54</f>
        <v>351.92385689171368</v>
      </c>
      <c r="BB55" s="97">
        <f>求节点($CY$7:$CY$36,$CZ$7:$CZ$36,节奏总纲!BX52)</f>
        <v>372.01255625879668</v>
      </c>
      <c r="BC55" s="57">
        <f>[4]士兵治疗!$BD53/3600*[4]士兵治疗!$D$4</f>
        <v>8008001.1567983674</v>
      </c>
      <c r="BD55" s="97">
        <f>求节点($DD$7:$DD$86,$DF$7:$DF$86,节奏总纲!BX52)</f>
        <v>150.50627812939834</v>
      </c>
      <c r="BE55" s="97">
        <f t="shared" si="20"/>
        <v>531.21057365640104</v>
      </c>
      <c r="BF55" s="97">
        <f t="shared" si="21"/>
        <v>161.7673660032869</v>
      </c>
      <c r="BG55" s="97">
        <f t="shared" si="22"/>
        <v>38.693048969128292</v>
      </c>
      <c r="BH55" s="97">
        <f t="shared" si="23"/>
        <v>0.21994937310495943</v>
      </c>
      <c r="BI55" s="97">
        <f t="shared" si="24"/>
        <v>16.809946691581157</v>
      </c>
      <c r="BJ55" s="97">
        <f t="shared" si="25"/>
        <v>24.714920037371733</v>
      </c>
      <c r="BK55" s="97">
        <f t="shared" si="26"/>
        <v>18.429840074743467</v>
      </c>
      <c r="BL55" s="97">
        <f t="shared" si="27"/>
        <v>0</v>
      </c>
      <c r="BM55" s="70">
        <f>5*节奏总纲!P52</f>
        <v>144.28527864588918</v>
      </c>
      <c r="BN55" s="24">
        <f>15*节奏总纲!P52</f>
        <v>432.85583593766756</v>
      </c>
      <c r="BO55" s="24">
        <f t="shared" si="191"/>
        <v>98</v>
      </c>
      <c r="BP55" s="70">
        <f t="shared" si="28"/>
        <v>784</v>
      </c>
      <c r="BQ55" s="89">
        <f>节奏总纲!P52</f>
        <v>28.857055729177837</v>
      </c>
      <c r="BR55" s="70"/>
      <c r="DD55" s="23">
        <v>49</v>
      </c>
      <c r="DE55" s="93">
        <v>1</v>
      </c>
      <c r="DF55" s="23">
        <f>'[1]功能-城建'!$S54*5*DE55</f>
        <v>245</v>
      </c>
    </row>
    <row r="56" spans="1:110" x14ac:dyDescent="0.15">
      <c r="A56" s="82"/>
      <c r="B56" s="14">
        <v>50</v>
      </c>
      <c r="C56" s="14">
        <f>SUM([2]武将数量星级阶位验证!$BF$3:$BI$3)*节奏总纲!P53+'[1]资源-钻石'!$L53/[2]武将数量星级阶位验证!$B$1*10</f>
        <v>1189.9302672210165</v>
      </c>
      <c r="D56" s="70">
        <f>'[1]资源-钻石'!$L53*6%</f>
        <v>12143.037687650027</v>
      </c>
      <c r="E56" s="95">
        <f>'[1]资源-银币'!$Z55</f>
        <v>36137658.181660853</v>
      </c>
      <c r="F56" s="48">
        <f>'[1]资源-木石铜粮'!$BF55/4</f>
        <v>80314670.80447644</v>
      </c>
      <c r="G56" s="14">
        <f t="shared" si="10"/>
        <v>80314670.80447644</v>
      </c>
      <c r="H56" s="14">
        <f t="shared" si="10"/>
        <v>80314670.80447644</v>
      </c>
      <c r="I56" s="14">
        <f t="shared" si="10"/>
        <v>80314670.80447644</v>
      </c>
      <c r="J56" s="77">
        <f>'[1]资源-铁'!$T55</f>
        <v>8235712.2844953267</v>
      </c>
      <c r="K56" s="20">
        <f t="shared" si="183"/>
        <v>1600</v>
      </c>
      <c r="L56" s="58">
        <f>求节点('[1]功能-竞技场'!$AA$9:$AA$309,'[1]功能-竞技场'!$AB$9:$AB$309,[1]节奏总纲!P53)</f>
        <v>150</v>
      </c>
      <c r="M56" s="20">
        <f t="shared" si="11"/>
        <v>15178.797109562533</v>
      </c>
      <c r="N56" s="70">
        <f>'[1]资源-银币'!$C55</f>
        <v>29931298.796395253</v>
      </c>
      <c r="O56" s="70">
        <f>'[1]资源-木石铜粮'!$C55*('[1]资源-木石铜粮'!$I55+'[1]资源-木石铜粮'!$J55+'[1]资源-木石铜粮'!$M55+'[1]资源-木石铜粮'!$N55)</f>
        <v>356260250.80246162</v>
      </c>
      <c r="P56" s="20">
        <f t="shared" ref="P56:R56" si="272">O56</f>
        <v>356260250.80246162</v>
      </c>
      <c r="Q56" s="20">
        <f t="shared" si="272"/>
        <v>356260250.80246162</v>
      </c>
      <c r="R56" s="20">
        <f t="shared" si="272"/>
        <v>356260250.80246162</v>
      </c>
      <c r="S56" s="70">
        <f>'[1]资源-铁'!C55*('[1]资源-铁'!$J55+'[1]资源-铁'!$M55+'[1]资源-铁'!$N55)</f>
        <v>3230662.78216539</v>
      </c>
      <c r="T56" s="24">
        <f t="shared" si="185"/>
        <v>704.13672408552475</v>
      </c>
      <c r="U56" s="23">
        <f t="shared" si="186"/>
        <v>5.4285101055403162</v>
      </c>
      <c r="V56" s="97">
        <f>求节点([3]基础状态预期!$C$11:$C$40,[3]基础状态预期!$I$11:$I$40,B56)*8</f>
        <v>195.14576748536652</v>
      </c>
      <c r="W56" s="72">
        <f>[4]兵营招募!$EZ$5*节奏总纲!P53*24</f>
        <v>2604000</v>
      </c>
      <c r="X56" s="23">
        <f t="shared" ref="X56:Z56" si="273">W56</f>
        <v>2604000</v>
      </c>
      <c r="Y56" s="23">
        <f t="shared" si="273"/>
        <v>2604000</v>
      </c>
      <c r="Z56" s="23">
        <f t="shared" si="273"/>
        <v>2604000</v>
      </c>
      <c r="AA56" s="23">
        <f>10*节奏总纲!P53</f>
        <v>310</v>
      </c>
      <c r="AB56" s="70">
        <f>求节点($CS$8:$CS$15,$CT$8:$CT$15,节奏总纲!P53)</f>
        <v>18.878232630235136</v>
      </c>
      <c r="AC56" s="23">
        <f>'[5]资源-军团币'!$E54</f>
        <v>71752.769203808697</v>
      </c>
      <c r="AD56" s="24">
        <f>5*节奏总纲!P53</f>
        <v>155</v>
      </c>
      <c r="AE56" s="24">
        <f>[6]国建支援!$F$5/[6]国建支援!$E$5*节奏总纲!P53</f>
        <v>12400</v>
      </c>
      <c r="AF56" s="74">
        <f>[6]国家币!$H54/[6]国家币!$C$2</f>
        <v>280945.21660397865</v>
      </c>
      <c r="AG56" s="74">
        <f t="shared" si="14"/>
        <v>280945.21660397865</v>
      </c>
      <c r="AH56" s="57">
        <f>'[1]功能-行军令'!$AL$7/3*节奏总纲!P53</f>
        <v>248</v>
      </c>
      <c r="AI56" s="23">
        <f t="shared" ref="AI56:AJ56" si="274">AH56</f>
        <v>248</v>
      </c>
      <c r="AJ56" s="23">
        <f t="shared" si="274"/>
        <v>248</v>
      </c>
      <c r="AK56" s="57">
        <f>'[1]功能-行军令'!$AL$8/3*节奏总纲!P53</f>
        <v>82.666666666666657</v>
      </c>
      <c r="AL56" s="23">
        <f t="shared" si="16"/>
        <v>82.666666666666657</v>
      </c>
      <c r="AM56" s="23">
        <f t="shared" si="17"/>
        <v>82.666666666666657</v>
      </c>
      <c r="AN56" s="23">
        <f>节奏总纲!P53*1</f>
        <v>31</v>
      </c>
      <c r="AO56" s="23">
        <f>18*节奏总纲!P53</f>
        <v>558</v>
      </c>
      <c r="AP56" s="92">
        <f>'[1]功能-采集'!BS54</f>
        <v>169197695.79755819</v>
      </c>
      <c r="AQ56" s="23">
        <f t="shared" ref="AQ56:AS56" si="275">AP56</f>
        <v>169197695.79755819</v>
      </c>
      <c r="AR56" s="23">
        <f t="shared" si="275"/>
        <v>169197695.79755819</v>
      </c>
      <c r="AS56" s="23">
        <f t="shared" si="275"/>
        <v>169197695.79755819</v>
      </c>
      <c r="AT56" s="92">
        <f>'[1]功能-采集'!BX54</f>
        <v>275721.5860775144</v>
      </c>
      <c r="AU56" s="70">
        <f>('[1]功能-城建'!$EQ53+[1]养成buff汇总!H55)/节奏总纲!P53/4/24</f>
        <v>34461.289145239025</v>
      </c>
      <c r="AV56" s="23">
        <f t="shared" ref="AV56:AX56" si="276">AU56</f>
        <v>34461.289145239025</v>
      </c>
      <c r="AW56" s="23">
        <f t="shared" si="276"/>
        <v>34461.289145239025</v>
      </c>
      <c r="AX56" s="23">
        <f t="shared" si="276"/>
        <v>34461.289145239025</v>
      </c>
      <c r="AY56" s="83">
        <f>('[1]功能-城建'!$FY53+[1]养成buff汇总!AD55)/节奏总纲!P53/24</f>
        <v>15233.618735730424</v>
      </c>
      <c r="AZ56" s="70">
        <f>('[1]功能-城建'!HF53+[1]养成buff汇总!S55)/节奏总纲!P53/24</f>
        <v>3971.6951560320904</v>
      </c>
      <c r="BA56" s="23">
        <f>'[1]功能-城建'!$CL55</f>
        <v>360.05455706280588</v>
      </c>
      <c r="BB56" s="97">
        <f>求节点($CY$7:$CY$36,$CZ$7:$CZ$36,节奏总纲!BX53)</f>
        <v>377.16748855327558</v>
      </c>
      <c r="BC56" s="57">
        <f>[4]士兵治疗!$BD54/3600*[4]士兵治疗!$D$4</f>
        <v>8697465.7851475198</v>
      </c>
      <c r="BD56" s="97">
        <f>求节点($DD$7:$DD$86,$DF$7:$DF$86,节奏总纲!BX53)</f>
        <v>152.64593606915946</v>
      </c>
      <c r="BE56" s="97">
        <f t="shared" si="20"/>
        <v>563.85524315974533</v>
      </c>
      <c r="BF56" s="97">
        <f t="shared" si="21"/>
        <v>171.31522833578825</v>
      </c>
      <c r="BG56" s="97">
        <f t="shared" si="22"/>
        <v>40.780856440578148</v>
      </c>
      <c r="BH56" s="97">
        <f t="shared" si="23"/>
        <v>0.29968669117479529</v>
      </c>
      <c r="BI56" s="97">
        <f t="shared" si="24"/>
        <v>17.23137525515358</v>
      </c>
      <c r="BJ56" s="97">
        <f t="shared" si="25"/>
        <v>25.34706288273037</v>
      </c>
      <c r="BK56" s="97">
        <f t="shared" si="26"/>
        <v>19.578438137883946</v>
      </c>
      <c r="BL56" s="97">
        <f t="shared" si="27"/>
        <v>0</v>
      </c>
      <c r="BM56" s="70">
        <f>5*节奏总纲!P53</f>
        <v>155</v>
      </c>
      <c r="BN56" s="24">
        <f>15*节奏总纲!P53</f>
        <v>465</v>
      </c>
      <c r="BO56" s="24">
        <f t="shared" si="191"/>
        <v>100</v>
      </c>
      <c r="BP56" s="70">
        <f t="shared" si="28"/>
        <v>800</v>
      </c>
      <c r="BQ56" s="89">
        <f>节奏总纲!P53</f>
        <v>31</v>
      </c>
      <c r="BR56" s="70"/>
      <c r="DD56" s="93">
        <v>50</v>
      </c>
      <c r="DE56" s="93">
        <v>1</v>
      </c>
      <c r="DF56" s="93">
        <f>'[1]功能-城建'!$S55*5*DE56</f>
        <v>250</v>
      </c>
    </row>
    <row r="57" spans="1:110" x14ac:dyDescent="0.15">
      <c r="A57" s="82"/>
      <c r="B57" s="14">
        <v>51</v>
      </c>
      <c r="C57" s="14">
        <f>SUM([2]武将数量星级阶位验证!$BF$3:$BI$3)*节奏总纲!P54+'[1]资源-钻石'!$L54/[2]武将数量星级阶位验证!$B$1*10</f>
        <v>1272.0378949498725</v>
      </c>
      <c r="D57" s="70">
        <f>'[1]资源-钻石'!$L54*6%</f>
        <v>12959.171339747973</v>
      </c>
      <c r="E57" s="95">
        <f>'[1]资源-银币'!$Z56</f>
        <v>42703803.70953501</v>
      </c>
      <c r="F57" s="48">
        <f>'[1]资源-木石铜粮'!$BF56/4</f>
        <v>89773636.658977583</v>
      </c>
      <c r="G57" s="14">
        <f t="shared" si="10"/>
        <v>89773636.658977583</v>
      </c>
      <c r="H57" s="14">
        <f t="shared" si="10"/>
        <v>89773636.658977583</v>
      </c>
      <c r="I57" s="14">
        <f t="shared" si="10"/>
        <v>89773636.658977583</v>
      </c>
      <c r="J57" s="77">
        <f>'[1]资源-铁'!$T56</f>
        <v>12788229.698716003</v>
      </c>
      <c r="K57" s="20">
        <f t="shared" si="183"/>
        <v>1656</v>
      </c>
      <c r="L57" s="58">
        <f>求节点('[1]功能-竞技场'!$AA$9:$AA$309,'[1]功能-竞技场'!$AB$9:$AB$309,[1]节奏总纲!P54)</f>
        <v>150</v>
      </c>
      <c r="M57" s="20">
        <f t="shared" si="11"/>
        <v>16198.964174684965</v>
      </c>
      <c r="N57" s="70">
        <f>'[1]资源-银币'!$C56</f>
        <v>33172122.825028893</v>
      </c>
      <c r="O57" s="70">
        <f>'[1]资源-木石铜粮'!$C56*('[1]资源-木石铜粮'!$I56+'[1]资源-木石铜粮'!$J56+'[1]资源-木石铜粮'!$M56+'[1]资源-木石铜粮'!$N56)</f>
        <v>399118364.02604228</v>
      </c>
      <c r="P57" s="20">
        <f t="shared" ref="P57:R57" si="277">O57</f>
        <v>399118364.02604228</v>
      </c>
      <c r="Q57" s="20">
        <f t="shared" si="277"/>
        <v>399118364.02604228</v>
      </c>
      <c r="R57" s="20">
        <f t="shared" si="277"/>
        <v>399118364.02604228</v>
      </c>
      <c r="S57" s="70">
        <f>'[1]资源-铁'!C56*('[1]资源-铁'!$J56+'[1]资源-铁'!$M56+'[1]资源-铁'!$N56)</f>
        <v>4613597.6451727338</v>
      </c>
      <c r="T57" s="24">
        <f t="shared" si="185"/>
        <v>733.9708463613814</v>
      </c>
      <c r="U57" s="23">
        <f t="shared" si="186"/>
        <v>5.7678658090652899</v>
      </c>
      <c r="V57" s="97">
        <f>求节点([3]基础状态预期!$C$11:$C$40,[3]基础状态预期!$I$11:$I$40,B57)*8</f>
        <v>201.66336280490157</v>
      </c>
      <c r="W57" s="72">
        <f>[4]兵营招募!$EZ$5*节奏总纲!P54*24</f>
        <v>2796927.0672975546</v>
      </c>
      <c r="X57" s="23">
        <f t="shared" ref="X57:Z57" si="278">W57</f>
        <v>2796927.0672975546</v>
      </c>
      <c r="Y57" s="23">
        <f t="shared" si="278"/>
        <v>2796927.0672975546</v>
      </c>
      <c r="Z57" s="23">
        <f t="shared" si="278"/>
        <v>2796927.0672975546</v>
      </c>
      <c r="AA57" s="23">
        <f>10*节奏总纲!P54</f>
        <v>332.96750801161363</v>
      </c>
      <c r="AB57" s="70">
        <f>求节点($CS$8:$CS$15,$CT$8:$CT$15,节奏总纲!P54)</f>
        <v>19.800101202139267</v>
      </c>
      <c r="AC57" s="23">
        <f>'[5]资源-军团币'!$E55</f>
        <v>77629.958839233615</v>
      </c>
      <c r="AD57" s="24">
        <f>5*节奏总纲!P54</f>
        <v>166.48375400580682</v>
      </c>
      <c r="AE57" s="24">
        <f>[6]国建支援!$F$5/[6]国建支援!$E$5*节奏总纲!P54</f>
        <v>13318.700320464546</v>
      </c>
      <c r="AF57" s="74">
        <f>[6]国家币!$H55/[6]国家币!$C$2</f>
        <v>299622.63440575748</v>
      </c>
      <c r="AG57" s="74">
        <f t="shared" si="14"/>
        <v>299622.63440575748</v>
      </c>
      <c r="AH57" s="57">
        <f>'[1]功能-行军令'!$AL$7/3*节奏总纲!P54</f>
        <v>266.37400640929093</v>
      </c>
      <c r="AI57" s="23">
        <f t="shared" ref="AI57:AJ57" si="279">AH57</f>
        <v>266.37400640929093</v>
      </c>
      <c r="AJ57" s="23">
        <f t="shared" si="279"/>
        <v>266.37400640929093</v>
      </c>
      <c r="AK57" s="57">
        <f>'[1]功能-行军令'!$AL$8/3*节奏总纲!P54</f>
        <v>88.791335469763638</v>
      </c>
      <c r="AL57" s="23">
        <f t="shared" si="16"/>
        <v>88.791335469763638</v>
      </c>
      <c r="AM57" s="23">
        <f t="shared" si="17"/>
        <v>88.791335469763638</v>
      </c>
      <c r="AN57" s="23">
        <f>节奏总纲!P54*1</f>
        <v>33.296750801161366</v>
      </c>
      <c r="AO57" s="23">
        <f>18*节奏总纲!P54</f>
        <v>599.34151442090456</v>
      </c>
      <c r="AP57" s="92">
        <f>'[1]功能-采集'!BS55</f>
        <v>188529053.64002451</v>
      </c>
      <c r="AQ57" s="23">
        <f t="shared" ref="AQ57:AS57" si="280">AP57</f>
        <v>188529053.64002451</v>
      </c>
      <c r="AR57" s="23">
        <f t="shared" si="280"/>
        <v>188529053.64002451</v>
      </c>
      <c r="AS57" s="23">
        <f t="shared" si="280"/>
        <v>188529053.64002451</v>
      </c>
      <c r="AT57" s="92">
        <f>'[1]功能-采集'!BX55</f>
        <v>887602.05843971111</v>
      </c>
      <c r="AU57" s="70">
        <f>('[1]功能-城建'!$EQ54+[1]养成buff汇总!H56)/节奏总纲!P54/4/24</f>
        <v>36368.115879662277</v>
      </c>
      <c r="AV57" s="23">
        <f t="shared" ref="AV57:AX57" si="281">AU57</f>
        <v>36368.115879662277</v>
      </c>
      <c r="AW57" s="23">
        <f t="shared" si="281"/>
        <v>36368.115879662277</v>
      </c>
      <c r="AX57" s="23">
        <f t="shared" si="281"/>
        <v>36368.115879662277</v>
      </c>
      <c r="AY57" s="83">
        <f>('[1]功能-城建'!$FY54+[1]养成buff汇总!AD56)/节奏总纲!P54/24</f>
        <v>15693.453889045873</v>
      </c>
      <c r="AZ57" s="70">
        <f>('[1]功能-城建'!HF54+[1]养成buff汇总!S56)/节奏总纲!P54/24</f>
        <v>4662.6115875685073</v>
      </c>
      <c r="BA57" s="23">
        <f>'[1]功能-城建'!$CL56</f>
        <v>368.76882573802175</v>
      </c>
      <c r="BB57" s="97">
        <f>求节点($CY$7:$CY$36,$CZ$7:$CZ$36,节奏总纲!BX54)</f>
        <v>395.51331734320377</v>
      </c>
      <c r="BC57" s="57">
        <f>[4]士兵治疗!$BD55/3600*[4]士兵治疗!$D$4</f>
        <v>9445348.3050417881</v>
      </c>
      <c r="BD57" s="97">
        <f>求节点($DD$7:$DD$86,$DF$7:$DF$86,节奏总纲!BX54)</f>
        <v>154.93916466790046</v>
      </c>
      <c r="BE57" s="97">
        <f t="shared" si="20"/>
        <v>602.1111661830555</v>
      </c>
      <c r="BF57" s="97">
        <f t="shared" si="21"/>
        <v>182.57302150806677</v>
      </c>
      <c r="BG57" s="97">
        <f t="shared" si="22"/>
        <v>43.199154046343914</v>
      </c>
      <c r="BH57" s="97">
        <f t="shared" si="23"/>
        <v>0.42106637974743322</v>
      </c>
      <c r="BI57" s="97">
        <f t="shared" si="24"/>
        <v>17.727199532594959</v>
      </c>
      <c r="BJ57" s="97">
        <f t="shared" si="25"/>
        <v>26.090799298892438</v>
      </c>
      <c r="BK57" s="97">
        <f t="shared" si="26"/>
        <v>20.817998831487397</v>
      </c>
      <c r="BL57" s="97">
        <f t="shared" si="27"/>
        <v>0</v>
      </c>
      <c r="BM57" s="70">
        <f>5*节奏总纲!P54</f>
        <v>166.48375400580682</v>
      </c>
      <c r="BN57" s="24">
        <f>15*节奏总纲!P54</f>
        <v>499.4512620174205</v>
      </c>
      <c r="BO57" s="24">
        <f t="shared" si="191"/>
        <v>102</v>
      </c>
      <c r="BP57" s="70">
        <f t="shared" si="28"/>
        <v>816</v>
      </c>
      <c r="BQ57" s="89">
        <f>节奏总纲!P54</f>
        <v>33.296750801161366</v>
      </c>
      <c r="BR57" s="70"/>
      <c r="DD57" s="93">
        <v>51</v>
      </c>
      <c r="DE57" s="93">
        <v>1</v>
      </c>
      <c r="DF57" s="93">
        <f>'[1]功能-城建'!$S56*5*DE57</f>
        <v>255</v>
      </c>
    </row>
    <row r="58" spans="1:110" x14ac:dyDescent="0.15">
      <c r="A58" s="82"/>
      <c r="B58" s="14">
        <v>52</v>
      </c>
      <c r="C58" s="14">
        <f>SUM([2]武将数量星级阶位验证!$BF$3:$BI$3)*节奏总纲!P55+'[1]资源-钻石'!$L55/[2]武将数量星级阶位验证!$B$1*10</f>
        <v>1360.0386714214708</v>
      </c>
      <c r="D58" s="70">
        <f>'[1]资源-钻石'!$L55*6%</f>
        <v>13833.881729949391</v>
      </c>
      <c r="E58" s="95">
        <f>'[1]资源-银币'!$Z57</f>
        <v>49918749.493214026</v>
      </c>
      <c r="F58" s="48">
        <f>'[1]资源-木石铜粮'!$BF57/4</f>
        <v>100182711.63427682</v>
      </c>
      <c r="G58" s="14">
        <f t="shared" si="10"/>
        <v>100182711.63427682</v>
      </c>
      <c r="H58" s="14">
        <f t="shared" si="10"/>
        <v>100182711.63427682</v>
      </c>
      <c r="I58" s="14">
        <f t="shared" si="10"/>
        <v>100182711.63427682</v>
      </c>
      <c r="J58" s="77">
        <f>'[1]资源-铁'!$T57</f>
        <v>21462562.623547263</v>
      </c>
      <c r="K58" s="20">
        <f t="shared" si="183"/>
        <v>1712</v>
      </c>
      <c r="L58" s="58">
        <f>求节点('[1]功能-竞技场'!$AA$9:$AA$309,'[1]功能-竞技场'!$AB$9:$AB$309,[1]节奏总纲!P55)</f>
        <v>150</v>
      </c>
      <c r="M58" s="20">
        <f t="shared" si="11"/>
        <v>17292.352162436739</v>
      </c>
      <c r="N58" s="70">
        <f>'[1]资源-银币'!$C57</f>
        <v>36715195.244956002</v>
      </c>
      <c r="O58" s="70">
        <f>'[1]资源-木石铜粮'!$C57*('[1]资源-木石铜粮'!$I57+'[1]资源-木石铜粮'!$J57+'[1]资源-木石铜粮'!$M57+'[1]资源-木石铜粮'!$N57)</f>
        <v>446505441.81403279</v>
      </c>
      <c r="P58" s="20">
        <f t="shared" ref="P58:R58" si="282">O58</f>
        <v>446505441.81403279</v>
      </c>
      <c r="Q58" s="20">
        <f t="shared" si="282"/>
        <v>446505441.81403279</v>
      </c>
      <c r="R58" s="20">
        <f t="shared" si="282"/>
        <v>446505441.81403279</v>
      </c>
      <c r="S58" s="70">
        <f>'[1]资源-铁'!C57*('[1]资源-铁'!$J57+'[1]资源-铁'!$M57+'[1]资源-铁'!$N57)</f>
        <v>6928426.9155967198</v>
      </c>
      <c r="T58" s="24">
        <f t="shared" si="185"/>
        <v>763.80496863723806</v>
      </c>
      <c r="U58" s="23">
        <f t="shared" si="186"/>
        <v>6.5201210304231552</v>
      </c>
      <c r="V58" s="97">
        <f>求节点([3]基础状态预期!$C$11:$C$40,[3]基础状态预期!$I$11:$I$40,B58)*8</f>
        <v>208.18095812443661</v>
      </c>
      <c r="W58" s="72">
        <f>[4]兵营招募!$EZ$5*节奏总纲!P55*24</f>
        <v>3003701.1782320305</v>
      </c>
      <c r="X58" s="23">
        <f t="shared" ref="X58:Z58" si="283">W58</f>
        <v>3003701.1782320305</v>
      </c>
      <c r="Y58" s="23">
        <f t="shared" si="283"/>
        <v>3003701.1782320305</v>
      </c>
      <c r="Z58" s="23">
        <f t="shared" si="283"/>
        <v>3003701.1782320305</v>
      </c>
      <c r="AA58" s="23">
        <f>10*节奏总纲!P55</f>
        <v>357.58347359905122</v>
      </c>
      <c r="AB58" s="70">
        <f>求节点($CS$8:$CS$15,$CT$8:$CT$15,节奏总纲!P55)</f>
        <v>21.147689321068793</v>
      </c>
      <c r="AC58" s="23">
        <f>'[5]资源-军团币'!$E56</f>
        <v>83881.549019052953</v>
      </c>
      <c r="AD58" s="24">
        <f>5*节奏总纲!P55</f>
        <v>178.79173679952561</v>
      </c>
      <c r="AE58" s="24">
        <f>[6]国建支援!$F$5/[6]国建支援!$E$5*节奏总纲!P55</f>
        <v>14303.33894396205</v>
      </c>
      <c r="AF58" s="74">
        <f>[6]国家币!$H56/[6]国家币!$C$2</f>
        <v>323534.15225989727</v>
      </c>
      <c r="AG58" s="74">
        <f t="shared" si="14"/>
        <v>323534.15225989727</v>
      </c>
      <c r="AH58" s="57">
        <f>'[1]功能-行军令'!$AL$7/3*节奏总纲!P55</f>
        <v>286.06677887924099</v>
      </c>
      <c r="AI58" s="23">
        <f t="shared" ref="AI58:AJ58" si="284">AH58</f>
        <v>286.06677887924099</v>
      </c>
      <c r="AJ58" s="23">
        <f t="shared" si="284"/>
        <v>286.06677887924099</v>
      </c>
      <c r="AK58" s="57">
        <f>'[1]功能-行军令'!$AL$8/3*节奏总纲!P55</f>
        <v>95.355592959746986</v>
      </c>
      <c r="AL58" s="23">
        <f t="shared" si="16"/>
        <v>95.355592959746986</v>
      </c>
      <c r="AM58" s="23">
        <f t="shared" si="17"/>
        <v>95.355592959746986</v>
      </c>
      <c r="AN58" s="23">
        <f>节奏总纲!P55*1</f>
        <v>35.758347359905123</v>
      </c>
      <c r="AO58" s="23">
        <f>18*节奏总纲!P55</f>
        <v>643.65025247829226</v>
      </c>
      <c r="AP58" s="92">
        <f>'[1]功能-采集'!BS56</f>
        <v>209442579.2960861</v>
      </c>
      <c r="AQ58" s="23">
        <f t="shared" ref="AQ58:AS58" si="285">AP58</f>
        <v>209442579.2960861</v>
      </c>
      <c r="AR58" s="23">
        <f t="shared" si="285"/>
        <v>209442579.2960861</v>
      </c>
      <c r="AS58" s="23">
        <f t="shared" si="285"/>
        <v>209442579.2960861</v>
      </c>
      <c r="AT58" s="92">
        <f>'[1]功能-采集'!BX56</f>
        <v>1905820.9947161414</v>
      </c>
      <c r="AU58" s="70">
        <f>('[1]功能-城建'!$EQ55+[1]养成buff汇总!H57)/节奏总纲!P55/4/24</f>
        <v>38391.224554419452</v>
      </c>
      <c r="AV58" s="23">
        <f t="shared" ref="AV58:AX58" si="286">AU58</f>
        <v>38391.224554419452</v>
      </c>
      <c r="AW58" s="23">
        <f t="shared" si="286"/>
        <v>38391.224554419452</v>
      </c>
      <c r="AX58" s="23">
        <f t="shared" si="286"/>
        <v>38391.224554419452</v>
      </c>
      <c r="AY58" s="83">
        <f>('[1]功能-城建'!$FY55+[1]养成buff汇总!AD57)/节奏总纲!P55/24</f>
        <v>16201.274166985255</v>
      </c>
      <c r="AZ58" s="70">
        <f>('[1]功能-城建'!HF55+[1]养成buff汇总!S57)/节奏总纲!P55/24</f>
        <v>5852.4865424293121</v>
      </c>
      <c r="BA58" s="23">
        <f>'[1]功能-城建'!$CL57</f>
        <v>377.59850002247424</v>
      </c>
      <c r="BB58" s="97">
        <f>求节点($CY$7:$CY$36,$CZ$7:$CZ$36,节奏总纲!BX55)</f>
        <v>412.37809528090327</v>
      </c>
      <c r="BC58" s="57">
        <f>[4]士兵治疗!$BD56/3600*[4]士兵治疗!$D$4</f>
        <v>10255848.329909734</v>
      </c>
      <c r="BD58" s="97">
        <f>求节点($DD$7:$DD$86,$DF$7:$DF$86,节奏总纲!BX55)</f>
        <v>157.04726191011292</v>
      </c>
      <c r="BE58" s="97">
        <f t="shared" si="20"/>
        <v>640.36708920636568</v>
      </c>
      <c r="BF58" s="97">
        <f t="shared" si="21"/>
        <v>193.83081468034533</v>
      </c>
      <c r="BG58" s="97">
        <f t="shared" si="22"/>
        <v>45.617451652109679</v>
      </c>
      <c r="BH58" s="97">
        <f t="shared" si="23"/>
        <v>0.54244606832007103</v>
      </c>
      <c r="BI58" s="97">
        <f t="shared" si="24"/>
        <v>18.223023810036338</v>
      </c>
      <c r="BJ58" s="97">
        <f t="shared" si="25"/>
        <v>26.834535715054511</v>
      </c>
      <c r="BK58" s="97">
        <f t="shared" si="26"/>
        <v>22.057559525090848</v>
      </c>
      <c r="BL58" s="97">
        <f t="shared" si="27"/>
        <v>0</v>
      </c>
      <c r="BM58" s="70">
        <f>5*节奏总纲!P55</f>
        <v>178.79173679952561</v>
      </c>
      <c r="BN58" s="24">
        <f>15*节奏总纲!P55</f>
        <v>536.37521039857688</v>
      </c>
      <c r="BO58" s="24">
        <f t="shared" si="191"/>
        <v>104</v>
      </c>
      <c r="BP58" s="70">
        <f t="shared" si="28"/>
        <v>832</v>
      </c>
      <c r="BQ58" s="89">
        <f>节奏总纲!P55</f>
        <v>35.758347359905123</v>
      </c>
      <c r="BR58" s="70"/>
      <c r="DD58" s="93">
        <v>52</v>
      </c>
      <c r="DE58" s="93">
        <v>1</v>
      </c>
      <c r="DF58" s="93">
        <f>'[1]功能-城建'!$S57*5*DE58</f>
        <v>260</v>
      </c>
    </row>
    <row r="59" spans="1:110" x14ac:dyDescent="0.15">
      <c r="A59" s="82"/>
      <c r="B59" s="14">
        <v>53</v>
      </c>
      <c r="C59" s="14">
        <f>SUM([2]武将数量星级阶位验证!$BF$3:$BI$3)*节奏总纲!P56+'[1]资源-钻石'!$L56/[2]武将数量星级阶位验证!$B$1*10</f>
        <v>1454.3555683263169</v>
      </c>
      <c r="D59" s="70">
        <f>'[1]资源-钻石'!$L56*6%</f>
        <v>14771.373113572025</v>
      </c>
      <c r="E59" s="95">
        <f>'[1]资源-银币'!$Z58</f>
        <v>57380442.263122857</v>
      </c>
      <c r="F59" s="48">
        <f>'[1]资源-木石铜粮'!$BF58/4</f>
        <v>111509952.84536074</v>
      </c>
      <c r="G59" s="14">
        <f t="shared" si="10"/>
        <v>111509952.84536074</v>
      </c>
      <c r="H59" s="14">
        <f t="shared" si="10"/>
        <v>111509952.84536074</v>
      </c>
      <c r="I59" s="14">
        <f t="shared" si="10"/>
        <v>111509952.84536074</v>
      </c>
      <c r="J59" s="77">
        <f>'[1]资源-铁'!$T58</f>
        <v>30862714.050552826</v>
      </c>
      <c r="K59" s="20">
        <f t="shared" si="183"/>
        <v>1768</v>
      </c>
      <c r="L59" s="58">
        <f>求节点('[1]功能-竞技场'!$AA$9:$AA$309,'[1]功能-竞技场'!$AB$9:$AB$309,[1]节奏总纲!P56)</f>
        <v>150</v>
      </c>
      <c r="M59" s="20">
        <f t="shared" si="11"/>
        <v>18464.21639196503</v>
      </c>
      <c r="N59" s="70">
        <f>'[1]资源-银币'!$C58</f>
        <v>40514823.388052762</v>
      </c>
      <c r="O59" s="70">
        <f>'[1]资源-木石铜粮'!$C58*('[1]资源-木石铜粮'!$I58+'[1]资源-木石铜粮'!$J58+'[1]资源-木石铜粮'!$M58+'[1]资源-木石铜粮'!$N58)</f>
        <v>498007499.42660117</v>
      </c>
      <c r="P59" s="20">
        <f t="shared" ref="P59:R59" si="287">O59</f>
        <v>498007499.42660117</v>
      </c>
      <c r="Q59" s="20">
        <f t="shared" si="287"/>
        <v>498007499.42660117</v>
      </c>
      <c r="R59" s="20">
        <f t="shared" si="287"/>
        <v>498007499.42660117</v>
      </c>
      <c r="S59" s="70">
        <f>'[1]资源-铁'!C58*('[1]资源-铁'!$J58+'[1]资源-铁'!$M58+'[1]资源-铁'!$N58)</f>
        <v>9846332.1419438533</v>
      </c>
      <c r="T59" s="24">
        <f t="shared" si="185"/>
        <v>793.63909091309472</v>
      </c>
      <c r="U59" s="23">
        <f t="shared" si="186"/>
        <v>7.2828556108379061</v>
      </c>
      <c r="V59" s="97">
        <f>求节点([3]基础状态预期!$C$11:$C$40,[3]基础状态预期!$I$11:$I$40,B59)*8</f>
        <v>214.69855344397166</v>
      </c>
      <c r="W59" s="72">
        <f>[4]兵营招募!$EZ$5*节奏总纲!P56*24</f>
        <v>3225316.1830711341</v>
      </c>
      <c r="X59" s="23">
        <f t="shared" ref="X59:Z59" si="288">W59</f>
        <v>3225316.1830711341</v>
      </c>
      <c r="Y59" s="23">
        <f t="shared" si="288"/>
        <v>3225316.1830711341</v>
      </c>
      <c r="Z59" s="23">
        <f t="shared" si="288"/>
        <v>3225316.1830711341</v>
      </c>
      <c r="AA59" s="23">
        <f>10*节奏总纲!P56</f>
        <v>383.96621227037309</v>
      </c>
      <c r="AB59" s="70">
        <f>求节点($CS$8:$CS$15,$CT$8:$CT$15,节奏总纲!P56)</f>
        <v>22.626680577746285</v>
      </c>
      <c r="AC59" s="23">
        <f>'[5]资源-军团币'!$E57</f>
        <v>91275.645905187339</v>
      </c>
      <c r="AD59" s="24">
        <f>5*节奏总纲!P56</f>
        <v>191.98310613518655</v>
      </c>
      <c r="AE59" s="24">
        <f>[6]国建支援!$F$5/[6]国建支援!$E$5*节奏总纲!P56</f>
        <v>15358.648490814923</v>
      </c>
      <c r="AF59" s="74">
        <f>[6]国家币!$H57/[6]国家币!$C$2</f>
        <v>349657.22423604399</v>
      </c>
      <c r="AG59" s="74">
        <f t="shared" si="14"/>
        <v>349657.22423604399</v>
      </c>
      <c r="AH59" s="57">
        <f>'[1]功能-行军令'!$AL$7/3*节奏总纲!P56</f>
        <v>307.17296981629846</v>
      </c>
      <c r="AI59" s="23">
        <f t="shared" ref="AI59:AJ59" si="289">AH59</f>
        <v>307.17296981629846</v>
      </c>
      <c r="AJ59" s="23">
        <f t="shared" si="289"/>
        <v>307.17296981629846</v>
      </c>
      <c r="AK59" s="57">
        <f>'[1]功能-行军令'!$AL$8/3*节奏总纲!P56</f>
        <v>102.39098993876615</v>
      </c>
      <c r="AL59" s="23">
        <f t="shared" si="16"/>
        <v>102.39098993876615</v>
      </c>
      <c r="AM59" s="23">
        <f t="shared" si="17"/>
        <v>102.39098993876615</v>
      </c>
      <c r="AN59" s="23">
        <f>节奏总纲!P56*1</f>
        <v>38.396621227037308</v>
      </c>
      <c r="AO59" s="23">
        <f>18*节奏总纲!P56</f>
        <v>691.13918208667155</v>
      </c>
      <c r="AP59" s="92">
        <f>'[1]功能-采集'!BS57</f>
        <v>232047187.59021482</v>
      </c>
      <c r="AQ59" s="23">
        <f t="shared" ref="AQ59:AS59" si="290">AP59</f>
        <v>232047187.59021482</v>
      </c>
      <c r="AR59" s="23">
        <f t="shared" si="290"/>
        <v>232047187.59021482</v>
      </c>
      <c r="AS59" s="23">
        <f t="shared" si="290"/>
        <v>232047187.59021482</v>
      </c>
      <c r="AT59" s="92">
        <f>'[1]功能-采集'!BX57</f>
        <v>3411491.0859890692</v>
      </c>
      <c r="AU59" s="70">
        <f>('[1]功能-城建'!$EQ56+[1]养成buff汇总!H58)/节奏总纲!P56/4/24</f>
        <v>40298.596572466558</v>
      </c>
      <c r="AV59" s="23">
        <f t="shared" ref="AV59:AX59" si="291">AU59</f>
        <v>40298.596572466558</v>
      </c>
      <c r="AW59" s="23">
        <f t="shared" si="291"/>
        <v>40298.596572466558</v>
      </c>
      <c r="AX59" s="23">
        <f t="shared" si="291"/>
        <v>40298.596572466558</v>
      </c>
      <c r="AY59" s="83">
        <f>('[1]功能-城建'!$FY56+[1]养成buff汇总!AD58)/节奏总纲!P56/24</f>
        <v>16675.293169181634</v>
      </c>
      <c r="AZ59" s="70">
        <f>('[1]功能-城建'!HF56+[1]养成buff汇总!S58)/节奏总纲!P56/24</f>
        <v>6982.8638240349001</v>
      </c>
      <c r="BA59" s="23">
        <f>'[1]功能-城建'!$CL58</f>
        <v>387.04803652716504</v>
      </c>
      <c r="BB59" s="97">
        <f>求节点($CY$7:$CY$36,$CZ$7:$CZ$36,节奏总纲!BX56)</f>
        <v>430.37721243269539</v>
      </c>
      <c r="BC59" s="57">
        <f>[4]士兵治疗!$BD57/3600*[4]士兵治疗!$D$4</f>
        <v>11134649.596021038</v>
      </c>
      <c r="BD59" s="97">
        <f>求节点($DD$7:$DD$86,$DF$7:$DF$86,节奏总纲!BX56)</f>
        <v>159.29715155408692</v>
      </c>
      <c r="BE59" s="97">
        <f t="shared" si="20"/>
        <v>678.62301222967585</v>
      </c>
      <c r="BF59" s="97">
        <f t="shared" si="21"/>
        <v>205.08860785262385</v>
      </c>
      <c r="BG59" s="97">
        <f t="shared" si="22"/>
        <v>48.035749257875452</v>
      </c>
      <c r="BH59" s="97">
        <f t="shared" si="23"/>
        <v>0.66382575689270895</v>
      </c>
      <c r="BI59" s="97">
        <f t="shared" si="24"/>
        <v>18.718848087477721</v>
      </c>
      <c r="BJ59" s="97">
        <f t="shared" si="25"/>
        <v>27.578272131216579</v>
      </c>
      <c r="BK59" s="97">
        <f t="shared" si="26"/>
        <v>23.2971202186943</v>
      </c>
      <c r="BL59" s="97">
        <f t="shared" si="27"/>
        <v>0</v>
      </c>
      <c r="BM59" s="70">
        <f>5*节奏总纲!P56</f>
        <v>191.98310613518655</v>
      </c>
      <c r="BN59" s="24">
        <f>15*节奏总纲!P56</f>
        <v>575.94931840555967</v>
      </c>
      <c r="BO59" s="24">
        <f t="shared" si="191"/>
        <v>106</v>
      </c>
      <c r="BP59" s="70">
        <f t="shared" si="28"/>
        <v>848</v>
      </c>
      <c r="BQ59" s="89">
        <f>节奏总纲!P56</f>
        <v>38.396621227037308</v>
      </c>
      <c r="BR59" s="70"/>
      <c r="DD59" s="93">
        <v>53</v>
      </c>
      <c r="DE59" s="93">
        <v>1</v>
      </c>
      <c r="DF59" s="93">
        <f>'[1]功能-城建'!$S58*5*DE59</f>
        <v>265</v>
      </c>
    </row>
    <row r="60" spans="1:110" x14ac:dyDescent="0.15">
      <c r="A60" s="82"/>
      <c r="B60" s="14">
        <v>54</v>
      </c>
      <c r="C60" s="14">
        <f>SUM([2]武将数量星级阶位验证!$BF$3:$BI$3)*节奏总纲!P57+'[1]资源-钻石'!$L57/[2]武将数量星级阶位验证!$B$1*10</f>
        <v>1555.4419154977033</v>
      </c>
      <c r="D60" s="70">
        <f>'[1]资源-钻石'!$L57*6%</f>
        <v>15776.151499895204</v>
      </c>
      <c r="E60" s="95">
        <f>'[1]资源-银币'!$Z59</f>
        <v>65419570.28244973</v>
      </c>
      <c r="F60" s="48">
        <f>'[1]资源-木石铜粮'!$BF59/4</f>
        <v>123940779.35219656</v>
      </c>
      <c r="G60" s="14">
        <f t="shared" si="10"/>
        <v>123940779.35219656</v>
      </c>
      <c r="H60" s="14">
        <f t="shared" si="10"/>
        <v>123940779.35219656</v>
      </c>
      <c r="I60" s="14">
        <f t="shared" si="10"/>
        <v>123940779.35219656</v>
      </c>
      <c r="J60" s="77">
        <f>'[1]资源-铁'!$T59</f>
        <v>42980467.746179</v>
      </c>
      <c r="K60" s="20">
        <f t="shared" si="183"/>
        <v>1824</v>
      </c>
      <c r="L60" s="58">
        <f>求节点('[1]功能-竞技场'!$AA$9:$AA$309,'[1]功能-竞技场'!$AB$9:$AB$309,[1]节奏总纲!P57)</f>
        <v>150</v>
      </c>
      <c r="M60" s="20">
        <f t="shared" si="11"/>
        <v>19720.189374869005</v>
      </c>
      <c r="N60" s="70">
        <f>'[1]资源-银币'!$C59</f>
        <v>44662234.026163295</v>
      </c>
      <c r="O60" s="70">
        <f>'[1]资源-木石铜粮'!$C59*('[1]资源-木石铜粮'!$I59+'[1]资源-木石铜粮'!$J59+'[1]资源-木石铜粮'!$M59+'[1]资源-木石铜粮'!$N59)</f>
        <v>554604298.59319174</v>
      </c>
      <c r="P60" s="20">
        <f t="shared" ref="P60:R60" si="292">O60</f>
        <v>554604298.59319174</v>
      </c>
      <c r="Q60" s="20">
        <f t="shared" si="292"/>
        <v>554604298.59319174</v>
      </c>
      <c r="R60" s="20">
        <f t="shared" si="292"/>
        <v>554604298.59319174</v>
      </c>
      <c r="S60" s="70">
        <f>'[1]资源-铁'!C59*('[1]资源-铁'!$J59+'[1]资源-铁'!$M59+'[1]资源-铁'!$N59)</f>
        <v>17994367.714711975</v>
      </c>
      <c r="T60" s="24">
        <f t="shared" si="185"/>
        <v>818.74876329116671</v>
      </c>
      <c r="U60" s="23">
        <f t="shared" si="186"/>
        <v>8.0455901912526571</v>
      </c>
      <c r="V60" s="97">
        <f>求节点([3]基础状态预期!$C$11:$C$40,[3]基础状态预期!$I$11:$I$40,B60)*8</f>
        <v>221.21614876350674</v>
      </c>
      <c r="W60" s="72">
        <f>[4]兵营招募!$EZ$5*节奏总纲!P57*24</f>
        <v>3462837.2641575402</v>
      </c>
      <c r="X60" s="23">
        <f t="shared" ref="X60:Z60" si="293">W60</f>
        <v>3462837.2641575402</v>
      </c>
      <c r="Y60" s="23">
        <f t="shared" si="293"/>
        <v>3462837.2641575402</v>
      </c>
      <c r="Z60" s="23">
        <f t="shared" si="293"/>
        <v>3462837.2641575402</v>
      </c>
      <c r="AA60" s="23">
        <f>10*节奏总纲!P57</f>
        <v>412.24253144732614</v>
      </c>
      <c r="AB60" s="70">
        <f>求节点($CS$8:$CS$15,$CT$8:$CT$15,节奏总纲!P57)</f>
        <v>24.211824157976441</v>
      </c>
      <c r="AC60" s="23">
        <f>'[5]资源-军团币'!$E58</f>
        <v>99901.312186951633</v>
      </c>
      <c r="AD60" s="24">
        <f>5*节奏总纲!P57</f>
        <v>206.12126572366307</v>
      </c>
      <c r="AE60" s="24">
        <f>[6]国建支援!$F$5/[6]国建支援!$E$5*节奏总纲!P57</f>
        <v>16489.701257893044</v>
      </c>
      <c r="AF60" s="74">
        <f>[6]国家币!$H58/[6]国家币!$C$2</f>
        <v>378035.58652398654</v>
      </c>
      <c r="AG60" s="74">
        <f t="shared" si="14"/>
        <v>378035.58652398654</v>
      </c>
      <c r="AH60" s="57">
        <f>'[1]功能-行军令'!$AL$7/3*节奏总纲!P57</f>
        <v>329.79402515786091</v>
      </c>
      <c r="AI60" s="23">
        <f t="shared" ref="AI60:AJ60" si="294">AH60</f>
        <v>329.79402515786091</v>
      </c>
      <c r="AJ60" s="23">
        <f t="shared" si="294"/>
        <v>329.79402515786091</v>
      </c>
      <c r="AK60" s="57">
        <f>'[1]功能-行军令'!$AL$8/3*节奏总纲!P57</f>
        <v>109.93134171928696</v>
      </c>
      <c r="AL60" s="23">
        <f t="shared" si="16"/>
        <v>109.93134171928696</v>
      </c>
      <c r="AM60" s="23">
        <f t="shared" si="17"/>
        <v>109.93134171928696</v>
      </c>
      <c r="AN60" s="23">
        <f>节奏总纲!P57*1</f>
        <v>41.224253144732614</v>
      </c>
      <c r="AO60" s="23">
        <f>18*节奏总纲!P57</f>
        <v>742.03655660518712</v>
      </c>
      <c r="AP60" s="92">
        <f>'[1]功能-采集'!BS58</f>
        <v>256455437.46517015</v>
      </c>
      <c r="AQ60" s="23">
        <f t="shared" ref="AQ60:AS60" si="295">AP60</f>
        <v>256455437.46517015</v>
      </c>
      <c r="AR60" s="23">
        <f t="shared" si="295"/>
        <v>256455437.46517015</v>
      </c>
      <c r="AS60" s="23">
        <f t="shared" si="295"/>
        <v>256455437.46517015</v>
      </c>
      <c r="AT60" s="92">
        <f>'[1]功能-采集'!BX58</f>
        <v>7053035.0027815588</v>
      </c>
      <c r="AU60" s="70">
        <f>('[1]功能-城建'!$EQ57+[1]养成buff汇总!H59)/节奏总纲!P57/4/24</f>
        <v>42264.388157294321</v>
      </c>
      <c r="AV60" s="23">
        <f t="shared" ref="AV60:AX60" si="296">AU60</f>
        <v>42264.388157294321</v>
      </c>
      <c r="AW60" s="23">
        <f t="shared" si="296"/>
        <v>42264.388157294321</v>
      </c>
      <c r="AX60" s="23">
        <f t="shared" si="296"/>
        <v>42264.388157294321</v>
      </c>
      <c r="AY60" s="83">
        <f>('[1]功能-城建'!$FY57+[1]养成buff汇总!AD59)/节奏总纲!P57/24</f>
        <v>17174.291956396926</v>
      </c>
      <c r="AZ60" s="70">
        <f>('[1]功能-城建'!HF57+[1]养成buff汇总!S59)/节奏总纲!P57/24</f>
        <v>11058.753724331606</v>
      </c>
      <c r="BA60" s="23">
        <f>'[1]功能-城建'!$CL59</f>
        <v>394.67140966208842</v>
      </c>
      <c r="BB60" s="97">
        <f>求节点($CY$7:$CY$36,$CZ$7:$CZ$36,节奏总纲!BX57)</f>
        <v>447.67852415522106</v>
      </c>
      <c r="BC60" s="57">
        <f>[4]士兵治疗!$BD58/3600*[4]士兵治疗!$D$4</f>
        <v>12087377.190712271</v>
      </c>
      <c r="BD60" s="97">
        <f>求节点($DD$7:$DD$86,$DF$7:$DF$86,节奏总纲!BX57)</f>
        <v>161.45981551940264</v>
      </c>
      <c r="BE60" s="97">
        <f t="shared" si="20"/>
        <v>722.2432738430241</v>
      </c>
      <c r="BF60" s="97">
        <f t="shared" si="21"/>
        <v>218.08687162580313</v>
      </c>
      <c r="BG60" s="97">
        <f t="shared" si="22"/>
        <v>50.646861249742642</v>
      </c>
      <c r="BH60" s="97">
        <f t="shared" si="23"/>
        <v>0.90770103262843194</v>
      </c>
      <c r="BI60" s="97">
        <f t="shared" si="24"/>
        <v>19.151041829501864</v>
      </c>
      <c r="BJ60" s="97">
        <f t="shared" si="25"/>
        <v>28.226562744252796</v>
      </c>
      <c r="BK60" s="97">
        <f t="shared" si="26"/>
        <v>24.302083659003728</v>
      </c>
      <c r="BL60" s="97">
        <f t="shared" si="27"/>
        <v>0</v>
      </c>
      <c r="BM60" s="70">
        <f>5*节奏总纲!P57</f>
        <v>206.12126572366307</v>
      </c>
      <c r="BN60" s="24">
        <f>15*节奏总纲!P57</f>
        <v>618.36379717098919</v>
      </c>
      <c r="BO60" s="24">
        <f t="shared" si="191"/>
        <v>108</v>
      </c>
      <c r="BP60" s="70">
        <f t="shared" si="28"/>
        <v>864</v>
      </c>
      <c r="BQ60" s="89">
        <f>节奏总纲!P57</f>
        <v>41.224253144732614</v>
      </c>
      <c r="BR60" s="70"/>
      <c r="DD60" s="93">
        <v>54</v>
      </c>
      <c r="DE60" s="93">
        <v>1</v>
      </c>
      <c r="DF60" s="93">
        <f>'[1]功能-城建'!$S59*5*DE60</f>
        <v>270</v>
      </c>
    </row>
    <row r="61" spans="1:110" x14ac:dyDescent="0.15">
      <c r="A61" s="82"/>
      <c r="B61" s="14">
        <v>55</v>
      </c>
      <c r="C61" s="14">
        <f>SUM([2]武将数量星级阶位验证!$BF$3:$BI$3)*节奏总纲!P58+'[1]资源-钻石'!$L58/[2]武将数量星级阶位验证!$B$1*10</f>
        <v>1663.7835798207257</v>
      </c>
      <c r="D61" s="70">
        <f>'[1]资源-钻石'!$L58*6%</f>
        <v>16853.046310086425</v>
      </c>
      <c r="E61" s="95">
        <f>'[1]资源-银币'!$Z60</f>
        <v>73975586.378982261</v>
      </c>
      <c r="F61" s="48">
        <f>'[1]资源-木石铜粮'!$BF60/4</f>
        <v>137520423.86935464</v>
      </c>
      <c r="G61" s="14">
        <f t="shared" si="10"/>
        <v>137520423.86935464</v>
      </c>
      <c r="H61" s="14">
        <f t="shared" si="10"/>
        <v>137520423.86935464</v>
      </c>
      <c r="I61" s="14">
        <f t="shared" si="10"/>
        <v>137520423.86935464</v>
      </c>
      <c r="J61" s="77">
        <f>'[1]资源-铁'!$T60</f>
        <v>56868685.885265008</v>
      </c>
      <c r="K61" s="20">
        <f t="shared" si="183"/>
        <v>1880</v>
      </c>
      <c r="L61" s="58">
        <f>求节点('[1]功能-竞技场'!$AA$9:$AA$309,'[1]功能-竞技场'!$AB$9:$AB$309,[1]节奏总纲!P58)</f>
        <v>150</v>
      </c>
      <c r="M61" s="20">
        <f t="shared" si="11"/>
        <v>21066.307887608029</v>
      </c>
      <c r="N61" s="70">
        <f>'[1]资源-银币'!$C60</f>
        <v>49279734.294014789</v>
      </c>
      <c r="O61" s="70">
        <f>'[1]资源-木石铜粮'!$C60*('[1]资源-木石铜粮'!$I60+'[1]资源-木石铜粮'!$J60+'[1]资源-木石铜粮'!$M60+'[1]资源-木石铜粮'!$N60)</f>
        <v>616384946.7420795</v>
      </c>
      <c r="P61" s="20">
        <f t="shared" ref="P61:R61" si="297">O61</f>
        <v>616384946.7420795</v>
      </c>
      <c r="Q61" s="20">
        <f t="shared" si="297"/>
        <v>616384946.7420795</v>
      </c>
      <c r="R61" s="20">
        <f t="shared" si="297"/>
        <v>616384946.7420795</v>
      </c>
      <c r="S61" s="70">
        <f>'[1]资源-铁'!C60*('[1]资源-铁'!$J60+'[1]资源-铁'!$M60+'[1]资源-铁'!$N60)</f>
        <v>28638872.83804784</v>
      </c>
      <c r="T61" s="24">
        <f t="shared" si="185"/>
        <v>837.67092231660763</v>
      </c>
      <c r="U61" s="23">
        <f t="shared" si="186"/>
        <v>8.808324771667408</v>
      </c>
      <c r="V61" s="97">
        <f>求节点([3]基础状态预期!$C$11:$C$40,[3]基础状态预期!$I$11:$I$40,B61)*8</f>
        <v>227.62902742328939</v>
      </c>
      <c r="W61" s="72">
        <f>[4]兵营招募!$EZ$5*节奏总纲!P58*24</f>
        <v>3717406.0556588797</v>
      </c>
      <c r="X61" s="23">
        <f t="shared" ref="X61:Z61" si="298">W61</f>
        <v>3717406.0556588797</v>
      </c>
      <c r="Y61" s="23">
        <f t="shared" si="298"/>
        <v>3717406.0556588797</v>
      </c>
      <c r="Z61" s="23">
        <f t="shared" si="298"/>
        <v>3717406.0556588797</v>
      </c>
      <c r="AA61" s="23">
        <f>10*节奏总纲!P58</f>
        <v>442.54833995939043</v>
      </c>
      <c r="AB61" s="70">
        <f>求节点($CS$8:$CS$15,$CT$8:$CT$15,节奏总纲!P58)</f>
        <v>25.910738981576884</v>
      </c>
      <c r="AC61" s="23">
        <f>'[5]资源-军团币'!$E59</f>
        <v>109169.01371373906</v>
      </c>
      <c r="AD61" s="24">
        <f>5*节奏总纲!P58</f>
        <v>221.27416997969522</v>
      </c>
      <c r="AE61" s="24">
        <f>[6]国建支援!$F$5/[6]国建支援!$E$5*节奏总纲!P58</f>
        <v>17701.933598375617</v>
      </c>
      <c r="AF61" s="74">
        <f>[6]国家币!$H59/[6]国家币!$C$2</f>
        <v>408472.24513797363</v>
      </c>
      <c r="AG61" s="74">
        <f t="shared" si="14"/>
        <v>408472.24513797363</v>
      </c>
      <c r="AH61" s="57">
        <f>'[1]功能-行军令'!$AL$7/3*节奏总纲!P58</f>
        <v>354.03867196751236</v>
      </c>
      <c r="AI61" s="23">
        <f t="shared" ref="AI61:AJ61" si="299">AH61</f>
        <v>354.03867196751236</v>
      </c>
      <c r="AJ61" s="23">
        <f t="shared" si="299"/>
        <v>354.03867196751236</v>
      </c>
      <c r="AK61" s="57">
        <f>'[1]功能-行军令'!$AL$8/3*节奏总纲!P58</f>
        <v>118.01289065583745</v>
      </c>
      <c r="AL61" s="23">
        <f t="shared" si="16"/>
        <v>118.01289065583745</v>
      </c>
      <c r="AM61" s="23">
        <f t="shared" si="17"/>
        <v>118.01289065583745</v>
      </c>
      <c r="AN61" s="23">
        <f>节奏总纲!P58*1</f>
        <v>44.254833995939045</v>
      </c>
      <c r="AO61" s="23">
        <f>18*节奏总纲!P58</f>
        <v>796.58701192690285</v>
      </c>
      <c r="AP61" s="92">
        <f>'[1]功能-采集'!BS59</f>
        <v>282782375.35151577</v>
      </c>
      <c r="AQ61" s="23">
        <f t="shared" ref="AQ61:AS61" si="300">AP61</f>
        <v>282782375.35151577</v>
      </c>
      <c r="AR61" s="23">
        <f t="shared" si="300"/>
        <v>282782375.35151577</v>
      </c>
      <c r="AS61" s="23">
        <f t="shared" si="300"/>
        <v>282782375.35151577</v>
      </c>
      <c r="AT61" s="92">
        <f>'[1]功能-采集'!BX59</f>
        <v>11878928.100526277</v>
      </c>
      <c r="AU61" s="70">
        <f>('[1]功能-城建'!$EQ58+[1]养成buff汇总!H60)/节奏总纲!P58/4/24</f>
        <v>44186.887164179934</v>
      </c>
      <c r="AV61" s="23">
        <f t="shared" ref="AV61:AX61" si="301">AU61</f>
        <v>44186.887164179934</v>
      </c>
      <c r="AW61" s="23">
        <f t="shared" si="301"/>
        <v>44186.887164179934</v>
      </c>
      <c r="AX61" s="23">
        <f t="shared" si="301"/>
        <v>44186.887164179934</v>
      </c>
      <c r="AY61" s="83">
        <f>('[1]功能-城建'!$FY58+[1]养成buff汇总!AD60)/节奏总纲!P58/24</f>
        <v>17662.262024259184</v>
      </c>
      <c r="AZ61" s="70">
        <f>('[1]功能-城建'!HF58+[1]养成buff汇总!S60)/节奏总纲!P58/24</f>
        <v>15779.76839307873</v>
      </c>
      <c r="BA61" s="23">
        <f>'[1]功能-城建'!$CL60</f>
        <v>401.73774423749035</v>
      </c>
      <c r="BB61" s="97">
        <f>求节点($CY$7:$CY$36,$CZ$7:$CZ$36,节奏总纲!BX58)</f>
        <v>458.33609014843148</v>
      </c>
      <c r="BC61" s="57">
        <f>[4]士兵治疗!$BD59/3600*[4]士兵治疗!$D$4</f>
        <v>13124508.16750375</v>
      </c>
      <c r="BD61" s="97">
        <f>求节点($DD$7:$DD$86,$DF$7:$DF$86,节奏总纲!BX58)</f>
        <v>163.66804507421574</v>
      </c>
      <c r="BE61" s="97">
        <f t="shared" si="20"/>
        <v>772.88909766404015</v>
      </c>
      <c r="BF61" s="97">
        <f t="shared" si="21"/>
        <v>233.36459339217328</v>
      </c>
      <c r="BG61" s="97">
        <f t="shared" si="22"/>
        <v>53.510498215817172</v>
      </c>
      <c r="BH61" s="97">
        <f t="shared" si="23"/>
        <v>1.3120062203345186</v>
      </c>
      <c r="BI61" s="97">
        <f t="shared" si="24"/>
        <v>19.499899988326398</v>
      </c>
      <c r="BJ61" s="97">
        <f t="shared" si="25"/>
        <v>28.749849982489597</v>
      </c>
      <c r="BK61" s="97">
        <f t="shared" si="26"/>
        <v>24.999799976652795</v>
      </c>
      <c r="BL61" s="97">
        <f t="shared" si="27"/>
        <v>0</v>
      </c>
      <c r="BM61" s="70">
        <f>5*节奏总纲!P58</f>
        <v>221.27416997969522</v>
      </c>
      <c r="BN61" s="24">
        <f>15*节奏总纲!P58</f>
        <v>663.82250993908565</v>
      </c>
      <c r="BO61" s="24">
        <f t="shared" si="191"/>
        <v>110</v>
      </c>
      <c r="BP61" s="70">
        <f t="shared" si="28"/>
        <v>880</v>
      </c>
      <c r="BQ61" s="89">
        <f>节奏总纲!P58</f>
        <v>44.254833995939045</v>
      </c>
      <c r="BR61" s="70"/>
      <c r="DD61" s="93">
        <v>55</v>
      </c>
      <c r="DE61" s="93">
        <v>1</v>
      </c>
      <c r="DF61" s="93">
        <f>'[1]功能-城建'!$S60*5*DE61</f>
        <v>275</v>
      </c>
    </row>
    <row r="62" spans="1:110" x14ac:dyDescent="0.15">
      <c r="A62" s="82"/>
      <c r="B62" s="14">
        <v>56</v>
      </c>
      <c r="C62" s="14">
        <f>SUM([2]武将数量星级阶位验证!$BF$3:$BI$3)*节奏总纲!P59+'[1]资源-钻石'!$L59/[2]武将数量星级阶位验证!$B$1*10</f>
        <v>1779.9013005291552</v>
      </c>
      <c r="D62" s="70">
        <f>'[1]资源-钻石'!$L59*6%</f>
        <v>18007.233589592423</v>
      </c>
      <c r="E62" s="95">
        <f>'[1]资源-银币'!$Z61</f>
        <v>82919293.597663999</v>
      </c>
      <c r="F62" s="48">
        <f>'[1]资源-木石铜粮'!$BF61/4</f>
        <v>152398939.35258159</v>
      </c>
      <c r="G62" s="14">
        <f t="shared" si="10"/>
        <v>152398939.35258159</v>
      </c>
      <c r="H62" s="14">
        <f t="shared" si="10"/>
        <v>152398939.35258159</v>
      </c>
      <c r="I62" s="14">
        <f t="shared" si="10"/>
        <v>152398939.35258159</v>
      </c>
      <c r="J62" s="77">
        <f>'[1]资源-铁'!$T61</f>
        <v>73173249.863974467</v>
      </c>
      <c r="K62" s="20">
        <f t="shared" si="183"/>
        <v>1936</v>
      </c>
      <c r="L62" s="58">
        <f>求节点('[1]功能-竞技场'!$AA$9:$AA$309,'[1]功能-竞技场'!$AB$9:$AB$309,[1]节奏总纲!P59)</f>
        <v>150</v>
      </c>
      <c r="M62" s="20">
        <f t="shared" si="11"/>
        <v>22509.041986990527</v>
      </c>
      <c r="N62" s="70">
        <f>'[1]资源-银币'!$C61</f>
        <v>54419040.651967391</v>
      </c>
      <c r="O62" s="70">
        <f>'[1]资源-木石铜粮'!$C61*('[1]资源-木石铜粮'!$I61+'[1]资源-木石铜粮'!$J61+'[1]资源-木石铜粮'!$M61+'[1]资源-木石铜粮'!$N61)</f>
        <v>683940606.53443837</v>
      </c>
      <c r="P62" s="20">
        <f t="shared" ref="P62:R62" si="302">O62</f>
        <v>683940606.53443837</v>
      </c>
      <c r="Q62" s="20">
        <f t="shared" si="302"/>
        <v>683940606.53443837</v>
      </c>
      <c r="R62" s="20">
        <f t="shared" si="302"/>
        <v>683940606.53443837</v>
      </c>
      <c r="S62" s="70">
        <f>'[1]资源-铁'!C61*('[1]资源-铁'!$J61+'[1]资源-铁'!$M61+'[1]资源-铁'!$N61)</f>
        <v>41248137.492235437</v>
      </c>
      <c r="T62" s="24">
        <f t="shared" si="185"/>
        <v>856.59308134204844</v>
      </c>
      <c r="U62" s="23">
        <f t="shared" si="186"/>
        <v>9.571059352082159</v>
      </c>
      <c r="V62" s="97">
        <f>求节点([3]基础状态预期!$C$11:$C$40,[3]基础状态预期!$I$11:$I$40,B62)*8</f>
        <v>233.96383013671647</v>
      </c>
      <c r="W62" s="72">
        <f>[4]兵营招募!$EZ$5*节奏总纲!P59*24</f>
        <v>3990246.1307799481</v>
      </c>
      <c r="X62" s="23">
        <f t="shared" ref="X62:Z62" si="303">W62</f>
        <v>3990246.1307799481</v>
      </c>
      <c r="Y62" s="23">
        <f t="shared" si="303"/>
        <v>3990246.1307799481</v>
      </c>
      <c r="Z62" s="23">
        <f t="shared" si="303"/>
        <v>3990246.1307799481</v>
      </c>
      <c r="AA62" s="23">
        <f>10*节奏总纲!P59</f>
        <v>475.02930128332719</v>
      </c>
      <c r="AB62" s="70">
        <f>求节点($CS$8:$CS$15,$CT$8:$CT$15,节奏总纲!P59)</f>
        <v>27.731590804621355</v>
      </c>
      <c r="AC62" s="23">
        <f>'[5]资源-军团币'!$E60</f>
        <v>119073.69723660489</v>
      </c>
      <c r="AD62" s="24">
        <f>5*节奏总纲!P59</f>
        <v>237.51465064166359</v>
      </c>
      <c r="AE62" s="24">
        <f>[6]国建支援!$F$5/[6]国建支援!$E$5*节奏总纲!P59</f>
        <v>19001.172051333087</v>
      </c>
      <c r="AF62" s="74">
        <f>[6]国家币!$H60/[6]国家币!$C$2</f>
        <v>441116.64328091021</v>
      </c>
      <c r="AG62" s="74">
        <f t="shared" si="14"/>
        <v>441116.64328091021</v>
      </c>
      <c r="AH62" s="57">
        <f>'[1]功能-行军令'!$AL$7/3*节奏总纲!P59</f>
        <v>380.02344102666177</v>
      </c>
      <c r="AI62" s="23">
        <f t="shared" ref="AI62:AJ62" si="304">AH62</f>
        <v>380.02344102666177</v>
      </c>
      <c r="AJ62" s="23">
        <f t="shared" si="304"/>
        <v>380.02344102666177</v>
      </c>
      <c r="AK62" s="57">
        <f>'[1]功能-行军令'!$AL$8/3*节奏总纲!P59</f>
        <v>126.67448034222059</v>
      </c>
      <c r="AL62" s="23">
        <f t="shared" si="16"/>
        <v>126.67448034222059</v>
      </c>
      <c r="AM62" s="23">
        <f t="shared" si="17"/>
        <v>126.67448034222059</v>
      </c>
      <c r="AN62" s="23">
        <f>节奏总纲!P59*1</f>
        <v>47.502930128332721</v>
      </c>
      <c r="AO62" s="23">
        <f>18*节奏总纲!P59</f>
        <v>855.05274230998896</v>
      </c>
      <c r="AP62" s="92">
        <f>'[1]功能-采集'!BS60</f>
        <v>311152817.43487602</v>
      </c>
      <c r="AQ62" s="23">
        <f t="shared" ref="AQ62:AS62" si="305">AP62</f>
        <v>311152817.43487602</v>
      </c>
      <c r="AR62" s="23">
        <f t="shared" si="305"/>
        <v>311152817.43487602</v>
      </c>
      <c r="AS62" s="23">
        <f t="shared" si="305"/>
        <v>311152817.43487602</v>
      </c>
      <c r="AT62" s="92">
        <f>'[1]功能-采集'!BX60</f>
        <v>18094207.600537762</v>
      </c>
      <c r="AU62" s="70">
        <f>('[1]功能-城建'!$EQ59+[1]养成buff汇总!H61)/节奏总纲!P59/4/24</f>
        <v>46107.490215226775</v>
      </c>
      <c r="AV62" s="23">
        <f t="shared" ref="AV62:AX62" si="306">AU62</f>
        <v>46107.490215226775</v>
      </c>
      <c r="AW62" s="23">
        <f t="shared" si="306"/>
        <v>46107.490215226775</v>
      </c>
      <c r="AX62" s="23">
        <f t="shared" si="306"/>
        <v>46107.490215226775</v>
      </c>
      <c r="AY62" s="83">
        <f>('[1]功能-城建'!$FY59+[1]养成buff汇总!AD61)/节奏总纲!P59/24</f>
        <v>18156.487732238689</v>
      </c>
      <c r="AZ62" s="70">
        <f>('[1]功能-城建'!HF59+[1]养成buff汇总!S61)/节奏总纲!P59/24</f>
        <v>20309.212004699501</v>
      </c>
      <c r="BA62" s="23">
        <f>'[1]功能-城建'!$CL61</f>
        <v>408.29960779492848</v>
      </c>
      <c r="BB62" s="97">
        <f>求节点($CY$7:$CY$36,$CZ$7:$CZ$36,节奏总纲!BX59)</f>
        <v>462.76892907302192</v>
      </c>
      <c r="BC62" s="57">
        <f>[4]士兵治疗!$BD60/3600*[4]士兵治疗!$D$4</f>
        <v>14248567.237942714</v>
      </c>
      <c r="BD62" s="97">
        <f>求节点($DD$7:$DD$86,$DF$7:$DF$86,节奏总纲!BX59)</f>
        <v>165.88446453651096</v>
      </c>
      <c r="BE62" s="97">
        <f t="shared" si="20"/>
        <v>823.53492148505609</v>
      </c>
      <c r="BF62" s="97">
        <f t="shared" si="21"/>
        <v>248.64231515854345</v>
      </c>
      <c r="BG62" s="97">
        <f t="shared" si="22"/>
        <v>56.37413518189171</v>
      </c>
      <c r="BH62" s="97">
        <f t="shared" si="23"/>
        <v>1.7163114080406054</v>
      </c>
      <c r="BI62" s="97">
        <f t="shared" si="24"/>
        <v>19.848758147150932</v>
      </c>
      <c r="BJ62" s="97">
        <f t="shared" si="25"/>
        <v>29.273137220726397</v>
      </c>
      <c r="BK62" s="97">
        <f t="shared" si="26"/>
        <v>25.697516294301863</v>
      </c>
      <c r="BL62" s="97">
        <f t="shared" si="27"/>
        <v>0</v>
      </c>
      <c r="BM62" s="70">
        <f>5*节奏总纲!P59</f>
        <v>237.51465064166359</v>
      </c>
      <c r="BN62" s="24">
        <f>15*节奏总纲!P59</f>
        <v>712.54395192499078</v>
      </c>
      <c r="BO62" s="24">
        <f t="shared" si="191"/>
        <v>112</v>
      </c>
      <c r="BP62" s="70">
        <f t="shared" si="28"/>
        <v>896</v>
      </c>
      <c r="BQ62" s="89">
        <f>节奏总纲!P59</f>
        <v>47.502930128332721</v>
      </c>
      <c r="BR62" s="70"/>
      <c r="DD62" s="93">
        <v>56</v>
      </c>
      <c r="DE62" s="93">
        <v>1</v>
      </c>
      <c r="DF62" s="93">
        <f>'[1]功能-城建'!$S61*5*DE62</f>
        <v>280</v>
      </c>
    </row>
    <row r="63" spans="1:110" x14ac:dyDescent="0.15">
      <c r="A63" s="82"/>
      <c r="B63" s="14">
        <v>57</v>
      </c>
      <c r="C63" s="14">
        <f>SUM([2]武将数量星级阶位验证!$BF$3:$BI$3)*节奏总纲!P60+'[1]资源-钻石'!$L60/[2]武将数量星级阶位验证!$B$1*10</f>
        <v>1904.3531921146528</v>
      </c>
      <c r="D63" s="70">
        <f>'[1]资源-钻石'!$L60*6%</f>
        <v>19244.260886563934</v>
      </c>
      <c r="E63" s="95">
        <f>'[1]资源-银币'!$Z62</f>
        <v>92306560.60750258</v>
      </c>
      <c r="F63" s="48">
        <f>'[1]资源-木石铜粮'!$BF62/4</f>
        <v>168746775.98747319</v>
      </c>
      <c r="G63" s="14">
        <f t="shared" si="10"/>
        <v>168746775.98747319</v>
      </c>
      <c r="H63" s="14">
        <f t="shared" si="10"/>
        <v>168746775.98747319</v>
      </c>
      <c r="I63" s="14">
        <f t="shared" si="10"/>
        <v>168746775.98747319</v>
      </c>
      <c r="J63" s="77">
        <f>'[1]资源-铁'!$T62</f>
        <v>92606432.315148383</v>
      </c>
      <c r="K63" s="20">
        <f t="shared" si="183"/>
        <v>1992</v>
      </c>
      <c r="L63" s="58">
        <f>求节点('[1]功能-竞技场'!$AA$9:$AA$309,'[1]功能-竞技场'!$AB$9:$AB$309,[1]节奏总纲!P60)</f>
        <v>150</v>
      </c>
      <c r="M63" s="20">
        <f t="shared" si="11"/>
        <v>24055.326108204918</v>
      </c>
      <c r="N63" s="70">
        <f>'[1]资源-银币'!$C62</f>
        <v>60148171.74776458</v>
      </c>
      <c r="O63" s="70">
        <f>'[1]资源-木石铜粮'!$C62*('[1]资源-木石铜粮'!$I62+'[1]资源-木石铜粮'!$J62+'[1]资源-木石铜粮'!$M62+'[1]资源-木石铜粮'!$N62)</f>
        <v>757922480.94070494</v>
      </c>
      <c r="P63" s="20">
        <f t="shared" ref="P63:R63" si="307">O63</f>
        <v>757922480.94070494</v>
      </c>
      <c r="Q63" s="20">
        <f t="shared" si="307"/>
        <v>757922480.94070494</v>
      </c>
      <c r="R63" s="20">
        <f t="shared" si="307"/>
        <v>757922480.94070494</v>
      </c>
      <c r="S63" s="70">
        <f>'[1]资源-铁'!C62*('[1]资源-铁'!$J62+'[1]资源-铁'!$M62+'[1]资源-铁'!$N62)</f>
        <v>56152942.966933154</v>
      </c>
      <c r="T63" s="24">
        <f t="shared" si="185"/>
        <v>875.51524036748924</v>
      </c>
      <c r="U63" s="23">
        <f t="shared" si="186"/>
        <v>10.33379393249691</v>
      </c>
      <c r="V63" s="97">
        <f>求节点([3]基础状态预期!$C$11:$C$40,[3]基础状态预期!$I$11:$I$40,B63)*8</f>
        <v>240.29863285014355</v>
      </c>
      <c r="W63" s="72">
        <f>[4]兵营招募!$EZ$5*节奏总纲!P60*24</f>
        <v>4282668.8828111226</v>
      </c>
      <c r="X63" s="23">
        <f t="shared" ref="X63:Z63" si="308">W63</f>
        <v>4282668.8828111226</v>
      </c>
      <c r="Y63" s="23">
        <f t="shared" si="308"/>
        <v>4282668.8828111226</v>
      </c>
      <c r="Z63" s="23">
        <f t="shared" si="308"/>
        <v>4282668.8828111226</v>
      </c>
      <c r="AA63" s="23">
        <f>10*节奏总纲!P60</f>
        <v>509.8415336679908</v>
      </c>
      <c r="AB63" s="70">
        <f>求节点($CS$8:$CS$15,$CT$8:$CT$15,节奏总纲!P60)</f>
        <v>29.683131467771275</v>
      </c>
      <c r="AC63" s="23">
        <f>'[5]资源-军团币'!$E61</f>
        <v>129605.29575500663</v>
      </c>
      <c r="AD63" s="24">
        <f>5*节奏总纲!P60</f>
        <v>254.9207668339954</v>
      </c>
      <c r="AE63" s="24">
        <f>[6]国建支援!$F$5/[6]国建支援!$E$5*节奏总纲!P60</f>
        <v>20393.661346719629</v>
      </c>
      <c r="AF63" s="74">
        <f>[6]国家币!$H61/[6]国家币!$C$2</f>
        <v>476128.41529133747</v>
      </c>
      <c r="AG63" s="74">
        <f t="shared" si="14"/>
        <v>476128.41529133747</v>
      </c>
      <c r="AH63" s="57">
        <f>'[1]功能-行军令'!$AL$7/3*节奏总纲!P60</f>
        <v>407.87322693439262</v>
      </c>
      <c r="AI63" s="23">
        <f t="shared" ref="AI63:AJ63" si="309">AH63</f>
        <v>407.87322693439262</v>
      </c>
      <c r="AJ63" s="23">
        <f t="shared" si="309"/>
        <v>407.87322693439262</v>
      </c>
      <c r="AK63" s="57">
        <f>'[1]功能-行军令'!$AL$8/3*节奏总纲!P60</f>
        <v>135.95774231146419</v>
      </c>
      <c r="AL63" s="23">
        <f t="shared" si="16"/>
        <v>135.95774231146419</v>
      </c>
      <c r="AM63" s="23">
        <f t="shared" si="17"/>
        <v>135.95774231146419</v>
      </c>
      <c r="AN63" s="23">
        <f>节奏总纲!P60*1</f>
        <v>50.984153366799077</v>
      </c>
      <c r="AO63" s="23">
        <f>18*节奏总纲!P60</f>
        <v>917.71476060238342</v>
      </c>
      <c r="AP63" s="92">
        <f>'[1]功能-采集'!BS61</f>
        <v>341697340.05580634</v>
      </c>
      <c r="AQ63" s="23">
        <f t="shared" ref="AQ63:AS63" si="310">AP63</f>
        <v>341697340.05580634</v>
      </c>
      <c r="AR63" s="23">
        <f t="shared" si="310"/>
        <v>341697340.05580634</v>
      </c>
      <c r="AS63" s="23">
        <f t="shared" si="310"/>
        <v>341697340.05580634</v>
      </c>
      <c r="AT63" s="92">
        <f>'[1]功能-采集'!BX61</f>
        <v>25932678.01359934</v>
      </c>
      <c r="AU63" s="70">
        <f>('[1]功能-城建'!$EQ60+[1]养成buff汇总!H62)/节奏总纲!P60/4/24</f>
        <v>48060.676821261382</v>
      </c>
      <c r="AV63" s="23">
        <f t="shared" ref="AV63:AX63" si="311">AU63</f>
        <v>48060.676821261382</v>
      </c>
      <c r="AW63" s="23">
        <f t="shared" si="311"/>
        <v>48060.676821261382</v>
      </c>
      <c r="AX63" s="23">
        <f t="shared" si="311"/>
        <v>48060.676821261382</v>
      </c>
      <c r="AY63" s="83">
        <f>('[1]功能-城建'!$FY60+[1]养成buff汇总!AD62)/节奏总纲!P60/24</f>
        <v>18668.148460555323</v>
      </c>
      <c r="AZ63" s="70">
        <f>('[1]功能-城建'!HF60+[1]养成buff汇总!S62)/节奏总纲!P60/24</f>
        <v>24697.432893117071</v>
      </c>
      <c r="BA63" s="23">
        <f>'[1]功能-城建'!$CL62</f>
        <v>413.93678201275077</v>
      </c>
      <c r="BB63" s="97">
        <f>求节点($CY$7:$CY$36,$CZ$7:$CZ$36,节奏总纲!BX60)</f>
        <v>467.10521693288518</v>
      </c>
      <c r="BC63" s="57">
        <f>[4]士兵治疗!$BD61/3600*[4]士兵治疗!$D$4</f>
        <v>15466488.662123963</v>
      </c>
      <c r="BD63" s="97">
        <f>求节点($DD$7:$DD$86,$DF$7:$DF$86,节奏总纲!BX60)</f>
        <v>168.05260846644259</v>
      </c>
      <c r="BE63" s="97">
        <f t="shared" si="20"/>
        <v>874.18074530607203</v>
      </c>
      <c r="BF63" s="97">
        <f t="shared" si="21"/>
        <v>263.92003692491363</v>
      </c>
      <c r="BG63" s="97">
        <f t="shared" si="22"/>
        <v>59.23777214796624</v>
      </c>
      <c r="BH63" s="97">
        <f t="shared" si="23"/>
        <v>2.120616595746692</v>
      </c>
      <c r="BI63" s="97">
        <f t="shared" si="24"/>
        <v>20.197616305975465</v>
      </c>
      <c r="BJ63" s="97">
        <f t="shared" si="25"/>
        <v>29.796424458963198</v>
      </c>
      <c r="BK63" s="97">
        <f t="shared" si="26"/>
        <v>26.395232611950931</v>
      </c>
      <c r="BL63" s="97">
        <f t="shared" si="27"/>
        <v>0</v>
      </c>
      <c r="BM63" s="70">
        <f>5*节奏总纲!P60</f>
        <v>254.9207668339954</v>
      </c>
      <c r="BN63" s="24">
        <f>15*节奏总纲!P60</f>
        <v>764.76230050198615</v>
      </c>
      <c r="BO63" s="24">
        <f t="shared" si="191"/>
        <v>114</v>
      </c>
      <c r="BP63" s="70">
        <f t="shared" si="28"/>
        <v>912</v>
      </c>
      <c r="BQ63" s="89">
        <f>节奏总纲!P60</f>
        <v>50.984153366799077</v>
      </c>
      <c r="BR63" s="70"/>
      <c r="DD63" s="93">
        <v>57</v>
      </c>
      <c r="DE63" s="93">
        <v>1</v>
      </c>
      <c r="DF63" s="93">
        <f>'[1]功能-城建'!$S62*5*DE63</f>
        <v>285</v>
      </c>
    </row>
    <row r="64" spans="1:110" x14ac:dyDescent="0.15">
      <c r="A64" s="82"/>
      <c r="B64" s="14">
        <v>58</v>
      </c>
      <c r="C64" s="14">
        <f>SUM([2]武将数量星级阶位验证!$BF$3:$BI$3)*节奏总纲!P61+'[1]资源-钻石'!$L61/[2]武将数量星级阶位验证!$B$1*10</f>
        <v>2037.7374268784306</v>
      </c>
      <c r="D64" s="70">
        <f>'[1]资源-钻石'!$L61*6%</f>
        <v>20570.073915890978</v>
      </c>
      <c r="E64" s="95">
        <f>'[1]资源-银币'!$Z63</f>
        <v>102071534.30053315</v>
      </c>
      <c r="F64" s="48">
        <f>'[1]资源-木石铜粮'!$BF63/4</f>
        <v>186950860.09710237</v>
      </c>
      <c r="G64" s="14">
        <f t="shared" si="10"/>
        <v>186950860.09710237</v>
      </c>
      <c r="H64" s="14">
        <f t="shared" si="10"/>
        <v>186950860.09710237</v>
      </c>
      <c r="I64" s="14">
        <f t="shared" si="10"/>
        <v>186950860.09710237</v>
      </c>
      <c r="J64" s="77">
        <f>'[1]资源-铁'!$T63</f>
        <v>114713385.02231847</v>
      </c>
      <c r="K64" s="20">
        <f t="shared" si="183"/>
        <v>2048</v>
      </c>
      <c r="L64" s="58">
        <f>求节点('[1]功能-竞技场'!$AA$9:$AA$309,'[1]功能-竞技场'!$AB$9:$AB$309,[1]节奏总纲!P61)</f>
        <v>150</v>
      </c>
      <c r="M64" s="20">
        <f t="shared" si="11"/>
        <v>25712.592394863721</v>
      </c>
      <c r="N64" s="70">
        <f>'[1]资源-银币'!$C63</f>
        <v>66481173.919506811</v>
      </c>
      <c r="O64" s="70">
        <f>'[1]资源-木石铜粮'!$C63*('[1]资源-木石铜粮'!$I63+'[1]资源-木石铜粮'!$J63+'[1]资源-木石铜粮'!$M63+'[1]资源-木石铜粮'!$N63)</f>
        <v>842950681.78171694</v>
      </c>
      <c r="P64" s="20">
        <f t="shared" ref="P64:R64" si="312">O64</f>
        <v>842950681.78171694</v>
      </c>
      <c r="Q64" s="20">
        <f t="shared" si="312"/>
        <v>842950681.78171694</v>
      </c>
      <c r="R64" s="20">
        <f t="shared" si="312"/>
        <v>842950681.78171694</v>
      </c>
      <c r="S64" s="70">
        <f>'[1]资源-铁'!C63*('[1]资源-铁'!$J63+'[1]资源-铁'!$M63+'[1]资源-铁'!$N63)</f>
        <v>74930482.62627244</v>
      </c>
      <c r="T64" s="24">
        <f t="shared" si="185"/>
        <v>894.43739939293005</v>
      </c>
      <c r="U64" s="23">
        <f t="shared" si="186"/>
        <v>11.096528512911663</v>
      </c>
      <c r="V64" s="97">
        <f>求节点([3]基础状态预期!$C$11:$C$40,[3]基础状态预期!$I$11:$I$40,B64)*8</f>
        <v>246.63343556357063</v>
      </c>
      <c r="W64" s="72">
        <f>[4]兵营招募!$EZ$5*节奏总纲!P61*24</f>
        <v>4596079.8282799618</v>
      </c>
      <c r="X64" s="23">
        <f t="shared" ref="X64:Z64" si="313">W64</f>
        <v>4596079.8282799618</v>
      </c>
      <c r="Y64" s="23">
        <f t="shared" si="313"/>
        <v>4596079.8282799618</v>
      </c>
      <c r="Z64" s="23">
        <f t="shared" si="313"/>
        <v>4596079.8282799618</v>
      </c>
      <c r="AA64" s="23">
        <f>10*节奏总纲!P61</f>
        <v>547.15236050951921</v>
      </c>
      <c r="AB64" s="70">
        <f>求节点($CS$8:$CS$15,$CT$8:$CT$15,节奏总纲!P61)</f>
        <v>31.774740961595807</v>
      </c>
      <c r="AC64" s="23">
        <f>'[5]资源-军团币'!$E62</f>
        <v>140821.35463835453</v>
      </c>
      <c r="AD64" s="24">
        <f>5*节奏总纲!P61</f>
        <v>273.57618025475961</v>
      </c>
      <c r="AE64" s="24">
        <f>[6]国建支援!$F$5/[6]国建支援!$E$5*节奏总纲!P61</f>
        <v>21886.09442038077</v>
      </c>
      <c r="AF64" s="74">
        <f>[6]国家币!$H62/[6]国家币!$C$2</f>
        <v>513680.96536857152</v>
      </c>
      <c r="AG64" s="74">
        <f t="shared" si="14"/>
        <v>513680.96536857152</v>
      </c>
      <c r="AH64" s="57">
        <f>'[1]功能-行军令'!$AL$7/3*节奏总纲!P61</f>
        <v>437.72188840761538</v>
      </c>
      <c r="AI64" s="23">
        <f t="shared" ref="AI64:AJ64" si="314">AH64</f>
        <v>437.72188840761538</v>
      </c>
      <c r="AJ64" s="23">
        <f t="shared" si="314"/>
        <v>437.72188840761538</v>
      </c>
      <c r="AK64" s="57">
        <f>'[1]功能-行军令'!$AL$8/3*节奏总纲!P61</f>
        <v>145.90729613587177</v>
      </c>
      <c r="AL64" s="23">
        <f t="shared" si="16"/>
        <v>145.90729613587177</v>
      </c>
      <c r="AM64" s="23">
        <f t="shared" si="17"/>
        <v>145.90729613587177</v>
      </c>
      <c r="AN64" s="23">
        <f>节奏总纲!P61*1</f>
        <v>54.715236050951923</v>
      </c>
      <c r="AO64" s="23">
        <f>18*节奏总纲!P61</f>
        <v>984.87424891713465</v>
      </c>
      <c r="AP64" s="92">
        <f>'[1]功能-采集'!BS62</f>
        <v>379092364.46069175</v>
      </c>
      <c r="AQ64" s="23">
        <f t="shared" ref="AQ64:AS64" si="315">AP64</f>
        <v>379092364.46069175</v>
      </c>
      <c r="AR64" s="23">
        <f t="shared" si="315"/>
        <v>379092364.46069175</v>
      </c>
      <c r="AS64" s="23">
        <f t="shared" si="315"/>
        <v>379092364.46069175</v>
      </c>
      <c r="AT64" s="92">
        <f>'[1]功能-采集'!BX62</f>
        <v>35746807.621610902</v>
      </c>
      <c r="AU64" s="70">
        <f>('[1]功能-城建'!$EQ61+[1]养成buff汇总!H63)/节奏总纲!P61/4/24</f>
        <v>49955.736952142346</v>
      </c>
      <c r="AV64" s="23">
        <f t="shared" ref="AV64:AX64" si="316">AU64</f>
        <v>49955.736952142346</v>
      </c>
      <c r="AW64" s="23">
        <f t="shared" si="316"/>
        <v>49955.736952142346</v>
      </c>
      <c r="AX64" s="23">
        <f t="shared" si="316"/>
        <v>49955.736952142346</v>
      </c>
      <c r="AY64" s="83">
        <f>('[1]功能-城建'!$FY61+[1]养成buff汇总!AD63)/节奏总纲!P61/24</f>
        <v>19159.157523012913</v>
      </c>
      <c r="AZ64" s="70">
        <f>('[1]功能-城建'!HF61+[1]养成buff汇总!S63)/节奏总纲!P61/24</f>
        <v>29839.094976650948</v>
      </c>
      <c r="BA64" s="23">
        <f>'[1]功能-城建'!$CL63</f>
        <v>419.90107617608959</v>
      </c>
      <c r="BB64" s="97">
        <f>求节点($CY$7:$CY$36,$CZ$7:$CZ$36,节奏总纲!BX61)</f>
        <v>471.64362584006398</v>
      </c>
      <c r="BC64" s="57">
        <f>[4]士兵治疗!$BD62/3600*[4]士兵治疗!$D$4</f>
        <v>16786492.276184596</v>
      </c>
      <c r="BD64" s="97">
        <f>求节点($DD$7:$DD$86,$DF$7:$DF$86,节奏总纲!BX61)</f>
        <v>170.32181292003199</v>
      </c>
      <c r="BE64" s="97">
        <f t="shared" si="20"/>
        <v>924.82656912708808</v>
      </c>
      <c r="BF64" s="97">
        <f t="shared" si="21"/>
        <v>279.19775869128375</v>
      </c>
      <c r="BG64" s="97">
        <f t="shared" si="22"/>
        <v>62.10140911404077</v>
      </c>
      <c r="BH64" s="97">
        <f t="shared" si="23"/>
        <v>2.5249217834527786</v>
      </c>
      <c r="BI64" s="97">
        <f t="shared" si="24"/>
        <v>20.546474464799999</v>
      </c>
      <c r="BJ64" s="97">
        <f t="shared" si="25"/>
        <v>30.319711697199999</v>
      </c>
      <c r="BK64" s="97">
        <f t="shared" si="26"/>
        <v>27.092948929599999</v>
      </c>
      <c r="BL64" s="97">
        <f t="shared" si="27"/>
        <v>0</v>
      </c>
      <c r="BM64" s="70">
        <f>5*节奏总纲!P61</f>
        <v>273.57618025475961</v>
      </c>
      <c r="BN64" s="24">
        <f>15*节奏总纲!P61</f>
        <v>820.72854076427882</v>
      </c>
      <c r="BO64" s="24">
        <f t="shared" si="191"/>
        <v>116</v>
      </c>
      <c r="BP64" s="70">
        <f t="shared" si="28"/>
        <v>928</v>
      </c>
      <c r="BQ64" s="89">
        <f>节奏总纲!P61</f>
        <v>54.715236050951923</v>
      </c>
      <c r="BR64" s="70"/>
      <c r="DD64" s="93">
        <v>58</v>
      </c>
      <c r="DE64" s="93">
        <v>1</v>
      </c>
      <c r="DF64" s="93">
        <f>'[1]功能-城建'!$S63*5*DE64</f>
        <v>290</v>
      </c>
    </row>
    <row r="65" spans="1:110" x14ac:dyDescent="0.15">
      <c r="A65" s="82"/>
      <c r="B65" s="14">
        <v>59</v>
      </c>
      <c r="C65" s="14">
        <f>SUM([2]武将数量星级阶位验证!$BF$3:$BI$3)*节奏总纲!P62+'[1]资源-钻石'!$L62/[2]武将数量星级阶位验证!$B$1*10</f>
        <v>2180.6951100189617</v>
      </c>
      <c r="D65" s="70">
        <f>'[1]资源-钻石'!$L62*6%</f>
        <v>21991.045137008583</v>
      </c>
      <c r="E65" s="95">
        <f>'[1]资源-银币'!$Z64</f>
        <v>112260552.59386909</v>
      </c>
      <c r="F65" s="48">
        <f>'[1]资源-木石铜粮'!$BF64/4</f>
        <v>207285691.1480765</v>
      </c>
      <c r="G65" s="14">
        <f t="shared" si="10"/>
        <v>207285691.1480765</v>
      </c>
      <c r="H65" s="14">
        <f t="shared" si="10"/>
        <v>207285691.1480765</v>
      </c>
      <c r="I65" s="14">
        <f t="shared" si="10"/>
        <v>207285691.1480765</v>
      </c>
      <c r="J65" s="77">
        <f>'[1]资源-铁'!$T64</f>
        <v>145499687.70112386</v>
      </c>
      <c r="K65" s="20">
        <f t="shared" si="183"/>
        <v>2104</v>
      </c>
      <c r="L65" s="58">
        <f>求节点('[1]功能-竞技场'!$AA$9:$AA$309,'[1]功能-竞技场'!$AB$9:$AB$309,[1]节奏总纲!P62)</f>
        <v>150</v>
      </c>
      <c r="M65" s="20">
        <f t="shared" si="11"/>
        <v>27488.806421260728</v>
      </c>
      <c r="N65" s="70">
        <f>'[1]资源-银币'!$C64</f>
        <v>73557685.614846185</v>
      </c>
      <c r="O65" s="70">
        <f>'[1]资源-木石铜粮'!$C64*('[1]资源-木石铜粮'!$I64+'[1]资源-木石铜粮'!$J64+'[1]资源-木石铜粮'!$M64+'[1]资源-木石铜粮'!$N64)</f>
        <v>937672664.27699983</v>
      </c>
      <c r="P65" s="20">
        <f t="shared" ref="P65:R65" si="317">O65</f>
        <v>937672664.27699983</v>
      </c>
      <c r="Q65" s="20">
        <f t="shared" si="317"/>
        <v>937672664.27699983</v>
      </c>
      <c r="R65" s="20">
        <f t="shared" si="317"/>
        <v>937672664.27699983</v>
      </c>
      <c r="S65" s="70">
        <f>'[1]资源-铁'!C64*('[1]资源-铁'!$J64+'[1]资源-铁'!$M64+'[1]资源-铁'!$N64)</f>
        <v>95891245.566777796</v>
      </c>
      <c r="T65" s="24">
        <f t="shared" si="185"/>
        <v>913.35955841837085</v>
      </c>
      <c r="U65" s="23">
        <f t="shared" si="186"/>
        <v>11.859263093326414</v>
      </c>
      <c r="V65" s="97">
        <f>求节点([3]基础状态预期!$C$11:$C$40,[3]基础状态预期!$I$11:$I$40,B65)*8</f>
        <v>252.97201923342041</v>
      </c>
      <c r="W65" s="72">
        <f>[4]兵营招募!$EZ$5*节奏总纲!P62*24</f>
        <v>4931985.3625018792</v>
      </c>
      <c r="X65" s="23">
        <f t="shared" ref="X65:Z65" si="318">W65</f>
        <v>4931985.3625018792</v>
      </c>
      <c r="Y65" s="23">
        <f t="shared" si="318"/>
        <v>4931985.3625018792</v>
      </c>
      <c r="Z65" s="23">
        <f t="shared" si="318"/>
        <v>4931985.3625018792</v>
      </c>
      <c r="AA65" s="23">
        <f>10*节奏总纲!P62</f>
        <v>587.14111458355706</v>
      </c>
      <c r="AB65" s="70">
        <f>求节点($CS$8:$CS$15,$CT$8:$CT$15,节奏总纲!P62)</f>
        <v>33.923502545857865</v>
      </c>
      <c r="AC65" s="23">
        <f>'[5]资源-军团币'!$E63</f>
        <v>152794.83836856799</v>
      </c>
      <c r="AD65" s="24">
        <f>5*节奏总纲!P62</f>
        <v>293.57055729177853</v>
      </c>
      <c r="AE65" s="24">
        <f>[6]国建支援!$F$5/[6]国建支援!$E$5*节奏总纲!P62</f>
        <v>23485.64458334228</v>
      </c>
      <c r="AF65" s="74">
        <f>[6]国家币!$H63/[6]国家币!$C$2</f>
        <v>575094.0971751539</v>
      </c>
      <c r="AG65" s="74">
        <f t="shared" si="14"/>
        <v>575094.0971751539</v>
      </c>
      <c r="AH65" s="57">
        <f>'[1]功能-行军令'!$AL$7/3*节奏总纲!P62</f>
        <v>469.71289166684562</v>
      </c>
      <c r="AI65" s="23">
        <f t="shared" ref="AI65:AJ65" si="319">AH65</f>
        <v>469.71289166684562</v>
      </c>
      <c r="AJ65" s="23">
        <f t="shared" si="319"/>
        <v>469.71289166684562</v>
      </c>
      <c r="AK65" s="57">
        <f>'[1]功能-行军令'!$AL$8/3*节奏总纲!P62</f>
        <v>156.57096388894854</v>
      </c>
      <c r="AL65" s="23">
        <f t="shared" si="16"/>
        <v>156.57096388894854</v>
      </c>
      <c r="AM65" s="23">
        <f t="shared" si="17"/>
        <v>156.57096388894854</v>
      </c>
      <c r="AN65" s="23">
        <f>节奏总纲!P62*1</f>
        <v>58.714111458355703</v>
      </c>
      <c r="AO65" s="23">
        <f>18*节奏总纲!P62</f>
        <v>1056.8540062504026</v>
      </c>
      <c r="AP65" s="92">
        <f>'[1]功能-采集'!BS63</f>
        <v>420544664.77844894</v>
      </c>
      <c r="AQ65" s="23">
        <f t="shared" ref="AQ65:AS65" si="320">AP65</f>
        <v>420544664.77844894</v>
      </c>
      <c r="AR65" s="23">
        <f t="shared" si="320"/>
        <v>420544664.77844894</v>
      </c>
      <c r="AS65" s="23">
        <f t="shared" si="320"/>
        <v>420544664.77844894</v>
      </c>
      <c r="AT65" s="92">
        <f>'[1]功能-采集'!BX63</f>
        <v>46573278.553278968</v>
      </c>
      <c r="AU65" s="70">
        <f>('[1]功能-城建'!$EQ62+[1]养成buff汇总!H64)/节奏总纲!P62/4/24</f>
        <v>51985.298967240502</v>
      </c>
      <c r="AV65" s="23">
        <f t="shared" ref="AV65:AX65" si="321">AU65</f>
        <v>51985.298967240502</v>
      </c>
      <c r="AW65" s="23">
        <f t="shared" si="321"/>
        <v>51985.298967240502</v>
      </c>
      <c r="AX65" s="23">
        <f t="shared" si="321"/>
        <v>51985.298967240502</v>
      </c>
      <c r="AY65" s="83">
        <f>('[1]功能-城建'!$FY62+[1]养成buff汇总!AD64)/节奏总纲!P62/24</f>
        <v>19693.178244365216</v>
      </c>
      <c r="AZ65" s="70">
        <f>('[1]功能-城建'!HF62+[1]养成buff汇总!S64)/节奏总纲!P62/24</f>
        <v>34998.661159789721</v>
      </c>
      <c r="BA65" s="23">
        <f>'[1]功能-城建'!$CL64</f>
        <v>425.86378213457658</v>
      </c>
      <c r="BB65" s="97">
        <f>求节点($CY$7:$CY$36,$CZ$7:$CZ$36,节奏总纲!BX62)</f>
        <v>475.90270152469753</v>
      </c>
      <c r="BC65" s="57">
        <f>[4]士兵治疗!$BD63/3600*[4]士兵治疗!$D$4</f>
        <v>18216234.79267434</v>
      </c>
      <c r="BD65" s="97">
        <f>求节点($DD$7:$DD$86,$DF$7:$DF$86,节奏总纲!BX62)</f>
        <v>172.45135076234877</v>
      </c>
      <c r="BE65" s="97">
        <f t="shared" si="20"/>
        <v>975.47239294810402</v>
      </c>
      <c r="BF65" s="97">
        <f t="shared" si="21"/>
        <v>294.47548045765393</v>
      </c>
      <c r="BG65" s="97">
        <f t="shared" si="22"/>
        <v>64.9650460801153</v>
      </c>
      <c r="BH65" s="97">
        <f t="shared" si="23"/>
        <v>2.9292269711588652</v>
      </c>
      <c r="BI65" s="97">
        <f t="shared" si="24"/>
        <v>20.895332623624533</v>
      </c>
      <c r="BJ65" s="97">
        <f t="shared" si="25"/>
        <v>30.8429989354368</v>
      </c>
      <c r="BK65" s="97">
        <f t="shared" si="26"/>
        <v>27.790665247249063</v>
      </c>
      <c r="BL65" s="97">
        <f t="shared" si="27"/>
        <v>0</v>
      </c>
      <c r="BM65" s="70">
        <f>5*节奏总纲!P62</f>
        <v>293.57055729177853</v>
      </c>
      <c r="BN65" s="24">
        <f>15*节奏总纲!P62</f>
        <v>880.71167187533558</v>
      </c>
      <c r="BO65" s="24">
        <f t="shared" si="191"/>
        <v>118</v>
      </c>
      <c r="BP65" s="70">
        <f t="shared" si="28"/>
        <v>944</v>
      </c>
      <c r="BQ65" s="89">
        <f>节奏总纲!P62</f>
        <v>58.714111458355703</v>
      </c>
      <c r="BR65" s="70"/>
      <c r="DD65" s="93">
        <v>59</v>
      </c>
      <c r="DE65" s="93">
        <v>1</v>
      </c>
      <c r="DF65" s="93">
        <f>'[1]功能-城建'!$S64*5*DE65</f>
        <v>295</v>
      </c>
    </row>
    <row r="66" spans="1:110" x14ac:dyDescent="0.15">
      <c r="A66" s="82"/>
      <c r="B66" s="14">
        <v>60</v>
      </c>
      <c r="C66" s="14">
        <f>SUM([2]武将数量星级阶位验证!$BF$3:$BI$3)*节奏总纲!P63+'[1]资源-钻石'!$L63/[2]武将数量星级阶位验证!$B$1*10</f>
        <v>2333.9133610746521</v>
      </c>
      <c r="D66" s="70">
        <f>'[1]资源-钻石'!$L63*6%</f>
        <v>23514.004382830197</v>
      </c>
      <c r="E66" s="95">
        <f>'[1]资源-银币'!$Z65</f>
        <v>123148689.16542634</v>
      </c>
      <c r="F66" s="48">
        <f>'[1]资源-木石铜粮'!$BF65/4</f>
        <v>229765921.91694546</v>
      </c>
      <c r="G66" s="14">
        <f t="shared" si="10"/>
        <v>229765921.91694546</v>
      </c>
      <c r="H66" s="14">
        <f t="shared" si="10"/>
        <v>229765921.91694546</v>
      </c>
      <c r="I66" s="14">
        <f t="shared" si="10"/>
        <v>229765921.91694546</v>
      </c>
      <c r="J66" s="77">
        <f>'[1]资源-铁'!$T65</f>
        <v>178495629.92187685</v>
      </c>
      <c r="K66" s="20">
        <f t="shared" si="183"/>
        <v>2160</v>
      </c>
      <c r="L66" s="58">
        <f>求节点('[1]功能-竞技场'!$AA$9:$AA$309,'[1]功能-竞技场'!$AB$9:$AB$309,[1]节奏总纲!P63)</f>
        <v>150</v>
      </c>
      <c r="M66" s="20">
        <f t="shared" si="11"/>
        <v>29392.505478537743</v>
      </c>
      <c r="N66" s="70">
        <f>'[1]资源-银币'!$C65</f>
        <v>81353932.476930082</v>
      </c>
      <c r="O66" s="70">
        <f>'[1]资源-木石铜粮'!$C65*('[1]资源-木石铜粮'!$I65+'[1]资源-木石铜粮'!$J65+'[1]资源-木石铜粮'!$M65+'[1]资源-木石铜粮'!$N65)</f>
        <v>1041672094.2805679</v>
      </c>
      <c r="P66" s="20">
        <f t="shared" ref="P66:R66" si="322">O66</f>
        <v>1041672094.2805679</v>
      </c>
      <c r="Q66" s="20">
        <f t="shared" si="322"/>
        <v>1041672094.2805679</v>
      </c>
      <c r="R66" s="20">
        <f t="shared" si="322"/>
        <v>1041672094.2805679</v>
      </c>
      <c r="S66" s="70">
        <f>'[1]资源-铁'!C65*('[1]资源-铁'!$J65+'[1]资源-铁'!$M65+'[1]资源-铁'!$N65)</f>
        <v>118740453.65853661</v>
      </c>
      <c r="T66" s="24">
        <f t="shared" si="185"/>
        <v>937.14127623627166</v>
      </c>
      <c r="U66" s="23">
        <f t="shared" si="186"/>
        <v>12.621997673741165</v>
      </c>
      <c r="V66" s="97">
        <f>求节点([3]基础状态预期!$C$11:$C$40,[3]基础状态预期!$I$11:$I$40,B66)*8</f>
        <v>259.44918915027591</v>
      </c>
      <c r="W66" s="72">
        <f>[4]兵营招募!$EZ$5*节奏总纲!P63*24</f>
        <v>5292000</v>
      </c>
      <c r="X66" s="23">
        <f t="shared" ref="X66:Z66" si="323">W66</f>
        <v>5292000</v>
      </c>
      <c r="Y66" s="23">
        <f t="shared" si="323"/>
        <v>5292000</v>
      </c>
      <c r="Z66" s="23">
        <f t="shared" si="323"/>
        <v>5292000</v>
      </c>
      <c r="AA66" s="23">
        <f>10*节奏总纲!P63</f>
        <v>630</v>
      </c>
      <c r="AB66" s="70">
        <f>求节点($CS$8:$CS$15,$CT$8:$CT$15,节奏总纲!P63)</f>
        <v>36.135399647796341</v>
      </c>
      <c r="AC66" s="23">
        <f>'[5]资源-军团币'!$E64</f>
        <v>165581.30616180366</v>
      </c>
      <c r="AD66" s="24">
        <f>5*节奏总纲!P63</f>
        <v>315</v>
      </c>
      <c r="AE66" s="24">
        <f>[6]国建支援!$F$5/[6]国建支援!$E$5*节奏总纲!P63</f>
        <v>25200</v>
      </c>
      <c r="AF66" s="74">
        <f>[6]国家币!$H64/[6]国家币!$C$2</f>
        <v>661883.12827096926</v>
      </c>
      <c r="AG66" s="74">
        <f t="shared" si="14"/>
        <v>661883.12827096926</v>
      </c>
      <c r="AH66" s="57">
        <f>'[1]功能-行军令'!$AL$7/3*节奏总纲!P63</f>
        <v>504</v>
      </c>
      <c r="AI66" s="23">
        <f t="shared" ref="AI66:AJ66" si="324">AH66</f>
        <v>504</v>
      </c>
      <c r="AJ66" s="23">
        <f t="shared" si="324"/>
        <v>504</v>
      </c>
      <c r="AK66" s="57">
        <f>'[1]功能-行军令'!$AL$8/3*节奏总纲!P63</f>
        <v>168</v>
      </c>
      <c r="AL66" s="23">
        <f t="shared" si="16"/>
        <v>168</v>
      </c>
      <c r="AM66" s="23">
        <f t="shared" si="17"/>
        <v>168</v>
      </c>
      <c r="AN66" s="23">
        <f>节奏总纲!P63*1</f>
        <v>63</v>
      </c>
      <c r="AO66" s="23">
        <f>18*节奏总纲!P63</f>
        <v>1134</v>
      </c>
      <c r="AP66" s="92">
        <f>'[1]功能-采集'!BS64</f>
        <v>466473844.26264334</v>
      </c>
      <c r="AQ66" s="23">
        <f t="shared" ref="AQ66:AS66" si="325">AP66</f>
        <v>466473844.26264334</v>
      </c>
      <c r="AR66" s="23">
        <f t="shared" si="325"/>
        <v>466473844.26264334</v>
      </c>
      <c r="AS66" s="23">
        <f t="shared" si="325"/>
        <v>466473844.26264334</v>
      </c>
      <c r="AT66" s="92">
        <f>'[1]功能-采集'!BX64</f>
        <v>58512750.117044553</v>
      </c>
      <c r="AU66" s="70">
        <f>('[1]功能-城建'!$EQ63+[1]养成buff汇总!H65)/节奏总纲!P63/4/24</f>
        <v>53908.558175648133</v>
      </c>
      <c r="AV66" s="23">
        <f t="shared" ref="AV66:AX66" si="326">AU66</f>
        <v>53908.558175648133</v>
      </c>
      <c r="AW66" s="23">
        <f t="shared" si="326"/>
        <v>53908.558175648133</v>
      </c>
      <c r="AX66" s="23">
        <f t="shared" si="326"/>
        <v>53908.558175648133</v>
      </c>
      <c r="AY66" s="83">
        <f>('[1]功能-城建'!$FY63+[1]养成buff汇总!AD65)/节奏总纲!P63/24</f>
        <v>20190.261159259062</v>
      </c>
      <c r="AZ66" s="70">
        <f>('[1]功能-城建'!HF63+[1]养成buff汇总!S65)/节奏总纲!P63/24</f>
        <v>39833.137262891571</v>
      </c>
      <c r="BA66" s="23">
        <f>'[1]功能-城建'!$CL65</f>
        <v>432.25445214578986</v>
      </c>
      <c r="BB66" s="97">
        <f>求节点($CY$7:$CY$36,$CZ$7:$CZ$36,节奏总纲!BX63)</f>
        <v>484.93493163684269</v>
      </c>
      <c r="BC66" s="57">
        <f>[4]士兵治疗!$BD64/3600*[4]士兵治疗!$D$4</f>
        <v>19765529.16298097</v>
      </c>
      <c r="BD66" s="97">
        <f>求节点($DD$7:$DD$86,$DF$7:$DF$86,节奏总纲!BX63)</f>
        <v>174.73373290921069</v>
      </c>
      <c r="BE66" s="97">
        <f t="shared" si="20"/>
        <v>1038.9698477986694</v>
      </c>
      <c r="BF66" s="97">
        <f t="shared" si="21"/>
        <v>314.30990447129597</v>
      </c>
      <c r="BG66" s="97">
        <f t="shared" si="22"/>
        <v>68.020921282456314</v>
      </c>
      <c r="BH66" s="97">
        <f t="shared" si="23"/>
        <v>3.8391704486846474</v>
      </c>
      <c r="BI66" s="97">
        <f t="shared" si="24"/>
        <v>21.242395437129552</v>
      </c>
      <c r="BJ66" s="97">
        <f t="shared" si="25"/>
        <v>31.363593155694328</v>
      </c>
      <c r="BK66" s="97">
        <f t="shared" si="26"/>
        <v>28.484790874259104</v>
      </c>
      <c r="BL66" s="97">
        <f t="shared" si="27"/>
        <v>0.121197718564776</v>
      </c>
      <c r="BM66" s="70">
        <f>5*节奏总纲!P63</f>
        <v>315</v>
      </c>
      <c r="BN66" s="24">
        <f>15*节奏总纲!P63</f>
        <v>945</v>
      </c>
      <c r="BO66" s="24">
        <f t="shared" si="191"/>
        <v>120</v>
      </c>
      <c r="BP66" s="70">
        <f t="shared" si="28"/>
        <v>960</v>
      </c>
      <c r="BQ66" s="89">
        <f>节奏总纲!P63</f>
        <v>63</v>
      </c>
      <c r="BR66" s="70"/>
      <c r="DD66" s="93">
        <v>60</v>
      </c>
      <c r="DE66" s="93">
        <v>1</v>
      </c>
      <c r="DF66" s="93">
        <f>'[1]功能-城建'!$S65*5*DE66</f>
        <v>300</v>
      </c>
    </row>
    <row r="67" spans="1:110" x14ac:dyDescent="0.15">
      <c r="A67" s="82"/>
      <c r="B67" s="14">
        <v>61</v>
      </c>
      <c r="C67" s="14">
        <f>SUM([2]武将数量星级阶位验证!$BF$3:$BI$3)*节奏总纲!P64+'[1]资源-钻石'!$L64/[2]武将数量星级阶位验证!$B$1*10</f>
        <v>2498.1286165323645</v>
      </c>
      <c r="D67" s="70">
        <f>'[1]资源-钻石'!$L64*6%</f>
        <v>25146.271687026092</v>
      </c>
      <c r="E67" s="95">
        <f>'[1]资源-银币'!$Z66</f>
        <v>137204806.57369047</v>
      </c>
      <c r="F67" s="48">
        <f>'[1]资源-木石铜粮'!$BF66/4</f>
        <v>255638748.40062279</v>
      </c>
      <c r="G67" s="14">
        <f t="shared" si="10"/>
        <v>255638748.40062279</v>
      </c>
      <c r="H67" s="14">
        <f t="shared" si="10"/>
        <v>255638748.40062279</v>
      </c>
      <c r="I67" s="14">
        <f t="shared" si="10"/>
        <v>255638748.40062279</v>
      </c>
      <c r="J67" s="77">
        <f>'[1]资源-铁'!$T66</f>
        <v>222382319.14895332</v>
      </c>
      <c r="K67" s="20">
        <f t="shared" si="183"/>
        <v>2184</v>
      </c>
      <c r="L67" s="58">
        <f>求节点('[1]功能-竞技场'!$AA$9:$AA$309,'[1]功能-竞技场'!$AB$9:$AB$309,[1]节奏总纲!P64)</f>
        <v>150</v>
      </c>
      <c r="M67" s="20">
        <f t="shared" si="11"/>
        <v>31432.839608782615</v>
      </c>
      <c r="N67" s="70">
        <f>'[1]资源-银币'!$C66</f>
        <v>90009082.354565457</v>
      </c>
      <c r="O67" s="70">
        <f>'[1]资源-木石铜粮'!$C66*('[1]资源-木石铜粮'!$I66+'[1]资源-木石铜粮'!$J66+'[1]资源-木石铜粮'!$M66+'[1]资源-木石铜粮'!$N66)</f>
        <v>1157575653.4161782</v>
      </c>
      <c r="P67" s="20">
        <f t="shared" ref="P67:R67" si="327">O67</f>
        <v>1157575653.4161782</v>
      </c>
      <c r="Q67" s="20">
        <f t="shared" si="327"/>
        <v>1157575653.4161782</v>
      </c>
      <c r="R67" s="20">
        <f t="shared" si="327"/>
        <v>1157575653.4161782</v>
      </c>
      <c r="S67" s="70">
        <f>'[1]资源-铁'!C66*('[1]资源-铁'!$J66+'[1]资源-铁'!$M66+'[1]资源-铁'!$N66)</f>
        <v>144249418.61130235</v>
      </c>
      <c r="T67" s="24">
        <f t="shared" si="185"/>
        <v>963.00594437706286</v>
      </c>
      <c r="U67" s="23">
        <f t="shared" si="186"/>
        <v>13.961815655890538</v>
      </c>
      <c r="V67" s="97">
        <f>求节点([3]基础状态预期!$C$11:$C$40,[3]基础状态预期!$I$11:$I$40,B67)*8</f>
        <v>265.92635906713144</v>
      </c>
      <c r="W67" s="72">
        <f>[4]兵营招募!$EZ$5*节奏总纲!P64*24</f>
        <v>5677854.1345951091</v>
      </c>
      <c r="X67" s="23">
        <f t="shared" ref="X67:Z67" si="328">W67</f>
        <v>5677854.1345951091</v>
      </c>
      <c r="Y67" s="23">
        <f t="shared" si="328"/>
        <v>5677854.1345951091</v>
      </c>
      <c r="Z67" s="23">
        <f t="shared" si="328"/>
        <v>5677854.1345951091</v>
      </c>
      <c r="AA67" s="23">
        <f>10*节奏总纲!P64</f>
        <v>675.93501602322726</v>
      </c>
      <c r="AB67" s="70">
        <f>求节点($CS$8:$CS$15,$CT$8:$CT$15,节奏总纲!P64)</f>
        <v>38.506052263514931</v>
      </c>
      <c r="AC67" s="23">
        <f>'[5]资源-军团币'!$E65</f>
        <v>179352.73572681216</v>
      </c>
      <c r="AD67" s="24">
        <f>5*节奏总纲!P64</f>
        <v>337.96750801161363</v>
      </c>
      <c r="AE67" s="24">
        <f>[6]国建支援!$F$5/[6]国建支援!$E$5*节奏总纲!P64</f>
        <v>27037.400640929092</v>
      </c>
      <c r="AF67" s="74">
        <f>[6]国家币!$H65/[6]国家币!$C$2</f>
        <v>755468.4212945113</v>
      </c>
      <c r="AG67" s="74">
        <f t="shared" si="14"/>
        <v>755468.4212945113</v>
      </c>
      <c r="AH67" s="57">
        <f>'[1]功能-行军令'!$AL$7/3*节奏总纲!P64</f>
        <v>540.74801281858186</v>
      </c>
      <c r="AI67" s="23">
        <f t="shared" ref="AI67:AJ67" si="329">AH67</f>
        <v>540.74801281858186</v>
      </c>
      <c r="AJ67" s="23">
        <f t="shared" si="329"/>
        <v>540.74801281858186</v>
      </c>
      <c r="AK67" s="57">
        <f>'[1]功能-行军令'!$AL$8/3*节奏总纲!P64</f>
        <v>180.24933760619393</v>
      </c>
      <c r="AL67" s="23">
        <f t="shared" si="16"/>
        <v>180.24933760619393</v>
      </c>
      <c r="AM67" s="23">
        <f t="shared" si="17"/>
        <v>180.24933760619393</v>
      </c>
      <c r="AN67" s="23">
        <f>节奏总纲!P64*1</f>
        <v>67.593501602322732</v>
      </c>
      <c r="AO67" s="23">
        <f>18*节奏总纲!P64</f>
        <v>1216.6830288418091</v>
      </c>
      <c r="AP67" s="92">
        <f>'[1]功能-采集'!BS65</f>
        <v>517358401.56020117</v>
      </c>
      <c r="AQ67" s="23">
        <f t="shared" ref="AQ67:AS67" si="330">AP67</f>
        <v>517358401.56020117</v>
      </c>
      <c r="AR67" s="23">
        <f t="shared" si="330"/>
        <v>517358401.56020117</v>
      </c>
      <c r="AS67" s="23">
        <f t="shared" si="330"/>
        <v>517358401.56020117</v>
      </c>
      <c r="AT67" s="92">
        <f>'[1]功能-采集'!BX65</f>
        <v>71675784.181582183</v>
      </c>
      <c r="AU67" s="70">
        <f>('[1]功能-城建'!$EQ64+[1]养成buff汇总!H66)/节奏总纲!P64/4/24</f>
        <v>55985.670683312434</v>
      </c>
      <c r="AV67" s="23">
        <f t="shared" ref="AV67:AX67" si="331">AU67</f>
        <v>55985.670683312434</v>
      </c>
      <c r="AW67" s="23">
        <f t="shared" si="331"/>
        <v>55985.670683312434</v>
      </c>
      <c r="AX67" s="23">
        <f t="shared" si="331"/>
        <v>55985.670683312434</v>
      </c>
      <c r="AY67" s="83">
        <f>('[1]功能-城建'!$FY64+[1]养成buff汇总!AD66)/节奏总纲!P64/24</f>
        <v>20734.792402159102</v>
      </c>
      <c r="AZ67" s="70">
        <f>('[1]功能-城建'!HF64+[1]养成buff汇总!S66)/节奏总纲!P64/24</f>
        <v>44736.570275089318</v>
      </c>
      <c r="BA67" s="23">
        <f>'[1]功能-城建'!$CL66</f>
        <v>439.39181319759984</v>
      </c>
      <c r="BB67" s="97">
        <f>求节点($CY$7:$CY$36,$CZ$7:$CZ$36,节奏总纲!BX64)</f>
        <v>493.98976649699978</v>
      </c>
      <c r="BC67" s="57">
        <f>[4]士兵治疗!$BD65/3600*[4]士兵治疗!$D$4</f>
        <v>21476052.445234038</v>
      </c>
      <c r="BD67" s="97">
        <f>求节点($DD$7:$DD$86,$DF$7:$DF$86,节奏总纲!BX64)</f>
        <v>176.99744162424994</v>
      </c>
      <c r="BE67" s="97">
        <f t="shared" si="20"/>
        <v>1107.9758910100145</v>
      </c>
      <c r="BF67" s="97">
        <f t="shared" si="21"/>
        <v>336.09746555408856</v>
      </c>
      <c r="BG67" s="97">
        <f t="shared" si="22"/>
        <v>71.159195466557648</v>
      </c>
      <c r="BH67" s="97">
        <f t="shared" si="23"/>
        <v>4.9658454205756808</v>
      </c>
      <c r="BI67" s="97">
        <f t="shared" si="24"/>
        <v>21.58868871264302</v>
      </c>
      <c r="BJ67" s="97">
        <f t="shared" si="25"/>
        <v>31.883033068964529</v>
      </c>
      <c r="BK67" s="97">
        <f t="shared" si="26"/>
        <v>29.177377425286039</v>
      </c>
      <c r="BL67" s="97">
        <f t="shared" si="27"/>
        <v>0.29434435632150979</v>
      </c>
      <c r="BM67" s="70">
        <f>5*节奏总纲!P64</f>
        <v>337.96750801161363</v>
      </c>
      <c r="BN67" s="24">
        <f>15*节奏总纲!P64</f>
        <v>1013.902524034841</v>
      </c>
      <c r="BO67" s="24">
        <f t="shared" si="191"/>
        <v>122</v>
      </c>
      <c r="BP67" s="70">
        <f t="shared" si="28"/>
        <v>976</v>
      </c>
      <c r="BQ67" s="89">
        <f>节奏总纲!P64</f>
        <v>67.593501602322732</v>
      </c>
      <c r="BR67" s="70"/>
      <c r="DD67" s="93">
        <v>61</v>
      </c>
      <c r="DE67" s="93">
        <v>1</v>
      </c>
      <c r="DF67" s="93">
        <f>'[1]功能-城建'!$S66*5*DE67</f>
        <v>305</v>
      </c>
    </row>
    <row r="68" spans="1:110" x14ac:dyDescent="0.15">
      <c r="A68" s="82"/>
      <c r="B68" s="14">
        <v>62</v>
      </c>
      <c r="C68" s="14">
        <f>SUM([2]武将数量星级阶位验证!$BF$3:$BI$3)*节奏总纲!P65+'[1]资源-钻石'!$L65/[2]武将数量星级阶位验证!$B$1*10</f>
        <v>2674.1301694755593</v>
      </c>
      <c r="D68" s="70">
        <f>'[1]资源-钻石'!$L65*6%</f>
        <v>26895.692467428911</v>
      </c>
      <c r="E68" s="95">
        <f>'[1]资源-银币'!$Z67</f>
        <v>151821769.72802639</v>
      </c>
      <c r="F68" s="48">
        <f>'[1]资源-木石铜粮'!$BF67/4</f>
        <v>283979494.33219504</v>
      </c>
      <c r="G68" s="14">
        <f t="shared" si="10"/>
        <v>283979494.33219504</v>
      </c>
      <c r="H68" s="14">
        <f t="shared" si="10"/>
        <v>283979494.33219504</v>
      </c>
      <c r="I68" s="14">
        <f t="shared" si="10"/>
        <v>283979494.33219504</v>
      </c>
      <c r="J68" s="77">
        <f>'[1]资源-铁'!$T67</f>
        <v>270534603.72725469</v>
      </c>
      <c r="K68" s="20">
        <f t="shared" si="183"/>
        <v>2208</v>
      </c>
      <c r="L68" s="58">
        <f>求节点('[1]功能-竞技场'!$AA$9:$AA$309,'[1]功能-竞技场'!$AB$9:$AB$309,[1]节奏总纲!P65)</f>
        <v>150</v>
      </c>
      <c r="M68" s="20">
        <f t="shared" si="11"/>
        <v>33619.615584286134</v>
      </c>
      <c r="N68" s="70">
        <f>'[1]资源-银币'!$C67</f>
        <v>99309358.78452228</v>
      </c>
      <c r="O68" s="70">
        <f>'[1]资源-木石铜粮'!$C67*('[1]资源-木石铜粮'!$I67+'[1]资源-木石铜粮'!$J67+'[1]资源-木石铜粮'!$M67+'[1]资源-木石铜粮'!$N67)</f>
        <v>1285130438.5554149</v>
      </c>
      <c r="P68" s="20">
        <f t="shared" ref="P68:R68" si="332">O68</f>
        <v>1285130438.5554149</v>
      </c>
      <c r="Q68" s="20">
        <f t="shared" si="332"/>
        <v>1285130438.5554149</v>
      </c>
      <c r="R68" s="20">
        <f t="shared" si="332"/>
        <v>1285130438.5554149</v>
      </c>
      <c r="S68" s="70">
        <f>'[1]资源-铁'!C67*('[1]资源-铁'!$J67+'[1]资源-铁'!$M67+'[1]资源-铁'!$N67)</f>
        <v>172157076.87442371</v>
      </c>
      <c r="T68" s="24">
        <f t="shared" si="185"/>
        <v>988.87061251785406</v>
      </c>
      <c r="U68" s="23">
        <f t="shared" si="186"/>
        <v>15.372121383959831</v>
      </c>
      <c r="V68" s="97">
        <f>求节点([3]基础状态预期!$C$11:$C$40,[3]基础状态预期!$I$11:$I$40,B68)*8</f>
        <v>272.40352898398692</v>
      </c>
      <c r="W68" s="72">
        <f>[4]兵营招募!$EZ$5*节奏总纲!P65*24</f>
        <v>6091402.3564640582</v>
      </c>
      <c r="X68" s="23">
        <f t="shared" ref="X68:Z68" si="333">W68</f>
        <v>6091402.3564640582</v>
      </c>
      <c r="Y68" s="23">
        <f t="shared" si="333"/>
        <v>6091402.3564640582</v>
      </c>
      <c r="Z68" s="23">
        <f t="shared" si="333"/>
        <v>6091402.3564640582</v>
      </c>
      <c r="AA68" s="23">
        <f>10*节奏总纲!P65</f>
        <v>725.16694719810221</v>
      </c>
      <c r="AB68" s="70">
        <f>求节点($CS$8:$CS$15,$CT$8:$CT$15,节奏总纲!P65)</f>
        <v>41.046854825934389</v>
      </c>
      <c r="AC68" s="23">
        <f>'[5]资源-军团币'!$E66</f>
        <v>194095.30056932394</v>
      </c>
      <c r="AD68" s="24">
        <f>5*节奏总纲!P65</f>
        <v>362.5834735990511</v>
      </c>
      <c r="AE68" s="24">
        <f>[6]国建支援!$F$5/[6]国建支援!$E$5*节奏总纲!P65</f>
        <v>29006.677887924088</v>
      </c>
      <c r="AF68" s="74">
        <f>[6]国家币!$H66/[6]国家币!$C$2</f>
        <v>855787.41041896597</v>
      </c>
      <c r="AG68" s="74">
        <f t="shared" si="14"/>
        <v>855787.41041896597</v>
      </c>
      <c r="AH68" s="57">
        <f>'[1]功能-行军令'!$AL$7/3*节奏总纲!P65</f>
        <v>580.13355775848174</v>
      </c>
      <c r="AI68" s="23">
        <f t="shared" ref="AI68:AJ68" si="334">AH68</f>
        <v>580.13355775848174</v>
      </c>
      <c r="AJ68" s="23">
        <f t="shared" si="334"/>
        <v>580.13355775848174</v>
      </c>
      <c r="AK68" s="57">
        <f>'[1]功能-行军令'!$AL$8/3*节奏总纲!P65</f>
        <v>193.37785258616057</v>
      </c>
      <c r="AL68" s="23">
        <f t="shared" si="16"/>
        <v>193.37785258616057</v>
      </c>
      <c r="AM68" s="23">
        <f t="shared" si="17"/>
        <v>193.37785258616057</v>
      </c>
      <c r="AN68" s="23">
        <f>节奏总纲!P65*1</f>
        <v>72.516694719810218</v>
      </c>
      <c r="AO68" s="23">
        <f>18*节奏总纲!P65</f>
        <v>1305.3005049565838</v>
      </c>
      <c r="AP68" s="92">
        <f>'[1]功能-采集'!BS66</f>
        <v>573743953.54197085</v>
      </c>
      <c r="AQ68" s="23">
        <f t="shared" ref="AQ68:AS68" si="335">AP68</f>
        <v>573743953.54197085</v>
      </c>
      <c r="AR68" s="23">
        <f t="shared" si="335"/>
        <v>573743953.54197085</v>
      </c>
      <c r="AS68" s="23">
        <f t="shared" si="335"/>
        <v>573743953.54197085</v>
      </c>
      <c r="AT68" s="92">
        <f>'[1]功能-采集'!BX66</f>
        <v>86196056.802969649</v>
      </c>
      <c r="AU68" s="70">
        <f>('[1]功能-城建'!$EQ65+[1]养成buff汇总!H67)/节奏总纲!P65/4/24</f>
        <v>57992.47446787377</v>
      </c>
      <c r="AV68" s="23">
        <f t="shared" ref="AV68:AX68" si="336">AU68</f>
        <v>57992.47446787377</v>
      </c>
      <c r="AW68" s="23">
        <f t="shared" si="336"/>
        <v>57992.47446787377</v>
      </c>
      <c r="AX68" s="23">
        <f t="shared" si="336"/>
        <v>57992.47446787377</v>
      </c>
      <c r="AY68" s="83">
        <f>('[1]功能-城建'!$FY65+[1]养成buff汇总!AD67)/节奏总纲!P65/24</f>
        <v>21251.792491294254</v>
      </c>
      <c r="AZ68" s="70">
        <f>('[1]功能-城建'!HF65+[1]养成buff汇总!S67)/节奏总纲!P65/24</f>
        <v>49391.511616503143</v>
      </c>
      <c r="BA68" s="23">
        <f>'[1]功能-城建'!$CL67</f>
        <v>447.07915127628377</v>
      </c>
      <c r="BB68" s="97">
        <f>求节点($CY$7:$CY$36,$CZ$7:$CZ$36,节奏总纲!BX65)</f>
        <v>503.59893909535481</v>
      </c>
      <c r="BC68" s="57">
        <f>[4]士兵治疗!$BD66/3600*[4]士兵治疗!$D$4</f>
        <v>23393730.036681838</v>
      </c>
      <c r="BD68" s="97">
        <f>求节点($DD$7:$DD$86,$DF$7:$DF$86,节奏总纲!BX65)</f>
        <v>179.3997347738387</v>
      </c>
      <c r="BE68" s="97">
        <f t="shared" si="20"/>
        <v>1176.9819342213593</v>
      </c>
      <c r="BF68" s="97">
        <f t="shared" si="21"/>
        <v>357.88502663688109</v>
      </c>
      <c r="BG68" s="97">
        <f t="shared" si="22"/>
        <v>74.297469650658982</v>
      </c>
      <c r="BH68" s="97">
        <f t="shared" si="23"/>
        <v>6.0925203924667146</v>
      </c>
      <c r="BI68" s="97">
        <f t="shared" si="24"/>
        <v>21.934981988156487</v>
      </c>
      <c r="BJ68" s="97">
        <f t="shared" si="25"/>
        <v>32.402472982234734</v>
      </c>
      <c r="BK68" s="97">
        <f t="shared" si="26"/>
        <v>29.869963976312974</v>
      </c>
      <c r="BL68" s="97">
        <f t="shared" si="27"/>
        <v>0.46749099407824357</v>
      </c>
      <c r="BM68" s="70">
        <f>5*节奏总纲!P65</f>
        <v>362.5834735990511</v>
      </c>
      <c r="BN68" s="24">
        <f>15*节奏总纲!P65</f>
        <v>1087.7504207971533</v>
      </c>
      <c r="BO68" s="24">
        <f t="shared" si="191"/>
        <v>124</v>
      </c>
      <c r="BP68" s="70">
        <f t="shared" si="28"/>
        <v>992</v>
      </c>
      <c r="BQ68" s="89">
        <f>节奏总纲!P65</f>
        <v>72.516694719810218</v>
      </c>
      <c r="BR68" s="70"/>
      <c r="DD68" s="93">
        <v>62</v>
      </c>
      <c r="DE68" s="93">
        <v>1</v>
      </c>
      <c r="DF68" s="93">
        <f>'[1]功能-城建'!$S67*5*DE68</f>
        <v>310</v>
      </c>
    </row>
    <row r="69" spans="1:110" x14ac:dyDescent="0.15">
      <c r="A69" s="82"/>
      <c r="B69" s="14">
        <v>63</v>
      </c>
      <c r="C69" s="14">
        <f>SUM([2]武将数量星级阶位验证!$BF$3:$BI$3)*节奏总纲!P66+'[1]资源-钻石'!$L66/[2]武将数量星级阶位验证!$B$1*10</f>
        <v>2862.7639632852529</v>
      </c>
      <c r="D69" s="70">
        <f>'[1]资源-钻石'!$L66*6%</f>
        <v>28770.675234674192</v>
      </c>
      <c r="E69" s="95">
        <f>'[1]资源-银币'!$Z68</f>
        <v>166832901.20154101</v>
      </c>
      <c r="F69" s="48">
        <f>'[1]资源-木石铜粮'!$BF68/4</f>
        <v>315396956.08164763</v>
      </c>
      <c r="G69" s="14">
        <f t="shared" si="10"/>
        <v>315396956.08164763</v>
      </c>
      <c r="H69" s="14">
        <f t="shared" si="10"/>
        <v>315396956.08164763</v>
      </c>
      <c r="I69" s="14">
        <f t="shared" si="10"/>
        <v>315396956.08164763</v>
      </c>
      <c r="J69" s="77">
        <f>'[1]资源-铁'!$T68</f>
        <v>326854366.4458884</v>
      </c>
      <c r="K69" s="20">
        <f t="shared" si="183"/>
        <v>2232</v>
      </c>
      <c r="L69" s="58">
        <f>求节点('[1]功能-竞技场'!$AA$9:$AA$309,'[1]功能-竞技场'!$AB$9:$AB$309,[1]节奏总纲!P66)</f>
        <v>150</v>
      </c>
      <c r="M69" s="20">
        <f t="shared" si="11"/>
        <v>35963.344043342739</v>
      </c>
      <c r="N69" s="70">
        <f>'[1]资源-银币'!$C68</f>
        <v>109413470.2588537</v>
      </c>
      <c r="O69" s="70">
        <f>'[1]资源-木石铜粮'!$C68*('[1]资源-木石铜粮'!$I68+'[1]资源-木石铜粮'!$J68+'[1]资源-木石铜粮'!$M68+'[1]资源-木石铜粮'!$N68)</f>
        <v>1426978881.351779</v>
      </c>
      <c r="P69" s="20">
        <f t="shared" ref="P69:R69" si="337">O69</f>
        <v>1426978881.351779</v>
      </c>
      <c r="Q69" s="20">
        <f t="shared" si="337"/>
        <v>1426978881.351779</v>
      </c>
      <c r="R69" s="20">
        <f t="shared" si="337"/>
        <v>1426978881.351779</v>
      </c>
      <c r="S69" s="70">
        <f>'[1]资源-铁'!C68*('[1]资源-铁'!$J68+'[1]资源-铁'!$M68+'[1]资源-铁'!$N68)</f>
        <v>203274650.78939855</v>
      </c>
      <c r="T69" s="24">
        <f t="shared" si="185"/>
        <v>1014.7352806586453</v>
      </c>
      <c r="U69" s="23">
        <f t="shared" si="186"/>
        <v>16.782427112029126</v>
      </c>
      <c r="V69" s="97">
        <f>求节点([3]基础状态预期!$C$11:$C$40,[3]基础状态预期!$I$11:$I$40,B69)*8</f>
        <v>278.88069890084245</v>
      </c>
      <c r="W69" s="72">
        <f>[4]兵营招募!$EZ$5*节奏总纲!P66*24</f>
        <v>6534632.3661422683</v>
      </c>
      <c r="X69" s="23">
        <f t="shared" ref="X69:Z69" si="338">W69</f>
        <v>6534632.3661422683</v>
      </c>
      <c r="Y69" s="23">
        <f t="shared" si="338"/>
        <v>6534632.3661422683</v>
      </c>
      <c r="Z69" s="23">
        <f t="shared" si="338"/>
        <v>6534632.3661422683</v>
      </c>
      <c r="AA69" s="23">
        <f>10*节奏总纲!P66</f>
        <v>777.93242454074618</v>
      </c>
      <c r="AB69" s="70">
        <f>求节点($CS$8:$CS$15,$CT$8:$CT$15,节奏总纲!P66)</f>
        <v>41.360794088066818</v>
      </c>
      <c r="AC69" s="23">
        <f>'[5]资源-军团币'!$E67</f>
        <v>209854.9731846455</v>
      </c>
      <c r="AD69" s="24">
        <f>5*节奏总纲!P66</f>
        <v>388.96621227037309</v>
      </c>
      <c r="AE69" s="24">
        <f>[6]国建支援!$F$5/[6]国建支援!$E$5*节奏总纲!P66</f>
        <v>31117.296981629846</v>
      </c>
      <c r="AF69" s="74">
        <f>[6]国家币!$H67/[6]国家币!$C$2</f>
        <v>895457.9516549824</v>
      </c>
      <c r="AG69" s="74">
        <f t="shared" si="14"/>
        <v>895457.9516549824</v>
      </c>
      <c r="AH69" s="57">
        <f>'[1]功能-行军令'!$AL$7/3*节奏总纲!P66</f>
        <v>622.34593963259692</v>
      </c>
      <c r="AI69" s="23">
        <f t="shared" ref="AI69:AJ69" si="339">AH69</f>
        <v>622.34593963259692</v>
      </c>
      <c r="AJ69" s="23">
        <f t="shared" si="339"/>
        <v>622.34593963259692</v>
      </c>
      <c r="AK69" s="57">
        <f>'[1]功能-行军令'!$AL$8/3*节奏总纲!P66</f>
        <v>207.44864654419897</v>
      </c>
      <c r="AL69" s="23">
        <f t="shared" si="16"/>
        <v>207.44864654419897</v>
      </c>
      <c r="AM69" s="23">
        <f t="shared" si="17"/>
        <v>207.44864654419897</v>
      </c>
      <c r="AN69" s="23">
        <f>节奏总纲!P66*1</f>
        <v>77.793242454074615</v>
      </c>
      <c r="AO69" s="23">
        <f>18*节奏总纲!P66</f>
        <v>1400.2783641733431</v>
      </c>
      <c r="AP69" s="92">
        <f>'[1]功能-采集'!BS67</f>
        <v>636263160.3936913</v>
      </c>
      <c r="AQ69" s="23">
        <f t="shared" ref="AQ69:AS69" si="340">AP69</f>
        <v>636263160.3936913</v>
      </c>
      <c r="AR69" s="23">
        <f t="shared" si="340"/>
        <v>636263160.3936913</v>
      </c>
      <c r="AS69" s="23">
        <f t="shared" si="340"/>
        <v>636263160.3936913</v>
      </c>
      <c r="AT69" s="92">
        <f>'[1]功能-采集'!BX67</f>
        <v>102247401.35850789</v>
      </c>
      <c r="AU69" s="70">
        <f>('[1]功能-城建'!$EQ66+[1]养成buff汇总!H68)/节奏总纲!P66/4/24</f>
        <v>60129.683129382211</v>
      </c>
      <c r="AV69" s="23">
        <f t="shared" ref="AV69:AX69" si="341">AU69</f>
        <v>60129.683129382211</v>
      </c>
      <c r="AW69" s="23">
        <f t="shared" si="341"/>
        <v>60129.683129382211</v>
      </c>
      <c r="AX69" s="23">
        <f t="shared" si="341"/>
        <v>60129.683129382211</v>
      </c>
      <c r="AY69" s="83">
        <f>('[1]功能-城建'!$FY66+[1]养成buff汇总!AD68)/节奏总纲!P66/24</f>
        <v>21803.468234020565</v>
      </c>
      <c r="AZ69" s="70">
        <f>('[1]功能-城建'!HF66+[1]养成buff汇总!S68)/节奏总纲!P66/24</f>
        <v>54110.981796036824</v>
      </c>
      <c r="BA69" s="23">
        <f>'[1]功能-城建'!$CL68</f>
        <v>452.40586819184892</v>
      </c>
      <c r="BB69" s="97">
        <f>求节点($CY$7:$CY$36,$CZ$7:$CZ$36,节奏总纲!BX66)</f>
        <v>512.81173638369785</v>
      </c>
      <c r="BC69" s="57">
        <f>[4]士兵治疗!$BD67/3600*[4]士兵治疗!$D$4</f>
        <v>25536909.454473238</v>
      </c>
      <c r="BD69" s="97">
        <f>求节点($DD$7:$DD$86,$DF$7:$DF$86,节奏总纲!BX66)</f>
        <v>181.70293409592446</v>
      </c>
      <c r="BE69" s="97">
        <f t="shared" si="20"/>
        <v>1245.9879774327042</v>
      </c>
      <c r="BF69" s="97">
        <f t="shared" si="21"/>
        <v>379.67258771967363</v>
      </c>
      <c r="BG69" s="97">
        <f t="shared" si="22"/>
        <v>77.435743834760316</v>
      </c>
      <c r="BH69" s="97">
        <f t="shared" si="23"/>
        <v>7.2191953643577484</v>
      </c>
      <c r="BI69" s="97">
        <f t="shared" si="24"/>
        <v>22.281275263669954</v>
      </c>
      <c r="BJ69" s="97">
        <f t="shared" si="25"/>
        <v>32.921912895504931</v>
      </c>
      <c r="BK69" s="97">
        <f t="shared" si="26"/>
        <v>30.562550527339909</v>
      </c>
      <c r="BL69" s="97">
        <f t="shared" si="27"/>
        <v>0.64063763183497735</v>
      </c>
      <c r="BM69" s="70">
        <f>5*节奏总纲!P66</f>
        <v>388.96621227037309</v>
      </c>
      <c r="BN69" s="24">
        <f>15*节奏总纲!P66</f>
        <v>1166.8986368111193</v>
      </c>
      <c r="BO69" s="24">
        <f t="shared" si="191"/>
        <v>126</v>
      </c>
      <c r="BP69" s="70">
        <f t="shared" si="28"/>
        <v>1008</v>
      </c>
      <c r="BQ69" s="89">
        <f>节奏总纲!P66</f>
        <v>77.793242454074615</v>
      </c>
      <c r="BR69" s="70"/>
      <c r="DD69" s="93">
        <v>63</v>
      </c>
      <c r="DE69" s="93">
        <v>1</v>
      </c>
      <c r="DF69" s="93">
        <f>'[1]功能-城建'!$S68*5*DE69</f>
        <v>315</v>
      </c>
    </row>
    <row r="70" spans="1:110" x14ac:dyDescent="0.15">
      <c r="A70" s="82"/>
      <c r="B70" s="14">
        <v>64</v>
      </c>
      <c r="C70" s="14">
        <f>SUM([2]武将数量星级阶位验证!$BF$3:$BI$3)*节奏总纲!P67+'[1]资源-钻石'!$L67/[2]武将数量星级阶位验证!$B$1*10</f>
        <v>3064.9366576280245</v>
      </c>
      <c r="D70" s="70">
        <f>'[1]资源-钻石'!$L67*6%</f>
        <v>30780.232007320541</v>
      </c>
      <c r="E70" s="95">
        <f>'[1]资源-银币'!$Z69</f>
        <v>182377375.05224073</v>
      </c>
      <c r="F70" s="48">
        <f>'[1]资源-木石铜粮'!$BF69/4</f>
        <v>349779452.54277623</v>
      </c>
      <c r="G70" s="14">
        <f t="shared" si="10"/>
        <v>349779452.54277623</v>
      </c>
      <c r="H70" s="14">
        <f t="shared" si="10"/>
        <v>349779452.54277623</v>
      </c>
      <c r="I70" s="14">
        <f t="shared" si="10"/>
        <v>349779452.54277623</v>
      </c>
      <c r="J70" s="77">
        <f>'[1]资源-铁'!$T69</f>
        <v>388751548.80168641</v>
      </c>
      <c r="K70" s="20">
        <f t="shared" si="183"/>
        <v>2256</v>
      </c>
      <c r="L70" s="58">
        <f>求节点('[1]功能-竞技场'!$AA$9:$AA$309,'[1]功能-竞技场'!$AB$9:$AB$309,[1]节奏总纲!P67)</f>
        <v>150</v>
      </c>
      <c r="M70" s="20">
        <f t="shared" si="11"/>
        <v>38475.290009150674</v>
      </c>
      <c r="N70" s="70">
        <f>'[1]资源-银币'!$C69</f>
        <v>120302388.49187554</v>
      </c>
      <c r="O70" s="70">
        <f>'[1]资源-木石铜粮'!$C69*('[1]资源-木石铜粮'!$I69+'[1]资源-木石铜粮'!$J69+'[1]资源-木石铜粮'!$M69+'[1]资源-木石铜粮'!$N69)</f>
        <v>1583436683.470655</v>
      </c>
      <c r="P70" s="20">
        <f t="shared" ref="P70:R70" si="342">O70</f>
        <v>1583436683.470655</v>
      </c>
      <c r="Q70" s="20">
        <f t="shared" si="342"/>
        <v>1583436683.470655</v>
      </c>
      <c r="R70" s="20">
        <f t="shared" si="342"/>
        <v>1583436683.470655</v>
      </c>
      <c r="S70" s="70">
        <f>'[1]资源-铁'!C69*('[1]资源-铁'!$J69+'[1]资源-铁'!$M69+'[1]资源-铁'!$N69)</f>
        <v>237504785.95380065</v>
      </c>
      <c r="T70" s="24">
        <f t="shared" si="185"/>
        <v>1040.5999487994363</v>
      </c>
      <c r="U70" s="23">
        <f t="shared" si="186"/>
        <v>18.192732840098415</v>
      </c>
      <c r="V70" s="97">
        <f>求节点([3]基础状态预期!$C$11:$C$40,[3]基础状态预期!$I$11:$I$40,B70)*8</f>
        <v>285.29704161964196</v>
      </c>
      <c r="W70" s="72">
        <f>[4]兵营招募!$EZ$5*节奏总纲!P67*24</f>
        <v>7009674.5283150766</v>
      </c>
      <c r="X70" s="23">
        <f t="shared" ref="X70:Z70" si="343">W70</f>
        <v>7009674.5283150766</v>
      </c>
      <c r="Y70" s="23">
        <f t="shared" si="343"/>
        <v>7009674.5283150766</v>
      </c>
      <c r="Z70" s="23">
        <f t="shared" si="343"/>
        <v>7009674.5283150766</v>
      </c>
      <c r="AA70" s="23">
        <f>10*节奏总纲!P67</f>
        <v>834.48506289465195</v>
      </c>
      <c r="AB70" s="70">
        <f>求节点($CS$8:$CS$15,$CT$8:$CT$15,节奏总纲!P67)</f>
        <v>41.360794088066818</v>
      </c>
      <c r="AC70" s="23">
        <f>'[5]资源-军团币'!$E68</f>
        <v>226457.81545758585</v>
      </c>
      <c r="AD70" s="24">
        <f>5*节奏总纲!P67</f>
        <v>417.24253144732597</v>
      </c>
      <c r="AE70" s="24">
        <f>[6]国建支援!$F$5/[6]国建支援!$E$5*节奏总纲!P67</f>
        <v>33379.402515786081</v>
      </c>
      <c r="AF70" s="74">
        <f>[6]国家币!$H68/[6]国家币!$C$2</f>
        <v>927028.33969016466</v>
      </c>
      <c r="AG70" s="74">
        <f t="shared" si="14"/>
        <v>927028.33969016466</v>
      </c>
      <c r="AH70" s="57">
        <f>'[1]功能-行军令'!$AL$7/3*节奏总纲!P67</f>
        <v>667.5880503157216</v>
      </c>
      <c r="AI70" s="23">
        <f t="shared" ref="AI70:AJ70" si="344">AH70</f>
        <v>667.5880503157216</v>
      </c>
      <c r="AJ70" s="23">
        <f t="shared" si="344"/>
        <v>667.5880503157216</v>
      </c>
      <c r="AK70" s="57">
        <f>'[1]功能-行军令'!$AL$8/3*节奏总纲!P67</f>
        <v>222.52935010524052</v>
      </c>
      <c r="AL70" s="23">
        <f t="shared" si="16"/>
        <v>222.52935010524052</v>
      </c>
      <c r="AM70" s="23">
        <f t="shared" si="17"/>
        <v>222.52935010524052</v>
      </c>
      <c r="AN70" s="23">
        <f>节奏总纲!P67*1</f>
        <v>83.4485062894652</v>
      </c>
      <c r="AO70" s="23">
        <f>18*节奏总纲!P67</f>
        <v>1502.0731132103735</v>
      </c>
      <c r="AP70" s="92">
        <f>'[1]功能-采集'!BS68</f>
        <v>705592974.125301</v>
      </c>
      <c r="AQ70" s="23">
        <f t="shared" ref="AQ70:AS70" si="345">AP70</f>
        <v>705592974.125301</v>
      </c>
      <c r="AR70" s="23">
        <f t="shared" si="345"/>
        <v>705592974.125301</v>
      </c>
      <c r="AS70" s="23">
        <f t="shared" si="345"/>
        <v>705592974.125301</v>
      </c>
      <c r="AT70" s="92">
        <f>'[1]功能-采集'!BX68</f>
        <v>119990541.91984746</v>
      </c>
      <c r="AU70" s="70">
        <f>('[1]功能-城建'!$EQ67+[1]养成buff汇总!H69)/节奏总纲!P67/4/24</f>
        <v>62242.749101205874</v>
      </c>
      <c r="AV70" s="23">
        <f t="shared" ref="AV70:AX70" si="346">AU70</f>
        <v>62242.749101205874</v>
      </c>
      <c r="AW70" s="23">
        <f t="shared" si="346"/>
        <v>62242.749101205874</v>
      </c>
      <c r="AX70" s="23">
        <f t="shared" si="346"/>
        <v>62242.749101205874</v>
      </c>
      <c r="AY70" s="83">
        <f>('[1]功能-城建'!$FY67+[1]养成buff汇总!AD69)/节奏总纲!P67/24</f>
        <v>22338.612270826339</v>
      </c>
      <c r="AZ70" s="70">
        <f>('[1]功能-城建'!HF67+[1]养成buff汇总!S69)/节奏总纲!P67/24</f>
        <v>58676.027318732107</v>
      </c>
      <c r="BA70" s="23">
        <f>'[1]功能-城建'!$CL69</f>
        <v>457.16594496836876</v>
      </c>
      <c r="BB70" s="97">
        <f>求节点($CY$7:$CY$36,$CZ$7:$CZ$36,节奏总纲!BX67)</f>
        <v>517.26637798734748</v>
      </c>
      <c r="BC70" s="57">
        <f>[4]士兵治疗!$BD68/3600*[4]士兵治疗!$D$4</f>
        <v>27785496.744271137</v>
      </c>
      <c r="BD70" s="97">
        <f>求节点($DD$7:$DD$86,$DF$7:$DF$86,节奏总纲!BX67)</f>
        <v>184.08297248418438</v>
      </c>
      <c r="BE70" s="97">
        <f t="shared" si="20"/>
        <v>1314.994020644049</v>
      </c>
      <c r="BF70" s="97">
        <f t="shared" si="21"/>
        <v>401.46014880246622</v>
      </c>
      <c r="BG70" s="97">
        <f t="shared" si="22"/>
        <v>80.574018018861651</v>
      </c>
      <c r="BH70" s="97">
        <f t="shared" si="23"/>
        <v>8.3458703362487832</v>
      </c>
      <c r="BI70" s="97">
        <f t="shared" si="24"/>
        <v>22.627568539183422</v>
      </c>
      <c r="BJ70" s="97">
        <f t="shared" si="25"/>
        <v>33.441352808775136</v>
      </c>
      <c r="BK70" s="97">
        <f t="shared" si="26"/>
        <v>31.255137078366843</v>
      </c>
      <c r="BL70" s="97">
        <f t="shared" si="27"/>
        <v>0.81378426959171113</v>
      </c>
      <c r="BM70" s="70">
        <f>5*节奏总纲!P67</f>
        <v>417.24253144732597</v>
      </c>
      <c r="BN70" s="24">
        <f>15*节奏总纲!P67</f>
        <v>1251.7275943419779</v>
      </c>
      <c r="BO70" s="24">
        <f t="shared" si="191"/>
        <v>128</v>
      </c>
      <c r="BP70" s="70">
        <f t="shared" si="28"/>
        <v>1024</v>
      </c>
      <c r="BQ70" s="89">
        <f>节奏总纲!P67</f>
        <v>83.4485062894652</v>
      </c>
      <c r="BR70" s="70"/>
      <c r="DD70" s="93">
        <v>64</v>
      </c>
      <c r="DE70" s="93">
        <v>1</v>
      </c>
      <c r="DF70" s="93">
        <f>'[1]功能-城建'!$S69*5*DE70</f>
        <v>320</v>
      </c>
    </row>
    <row r="71" spans="1:110" x14ac:dyDescent="0.15">
      <c r="A71" s="82"/>
      <c r="B71" s="14">
        <v>65</v>
      </c>
      <c r="C71" s="14">
        <f>SUM([2]武将数量星级阶位验证!$BF$3:$BI$3)*节奏总纲!P68+'[1]资源-钻石'!$L68/[2]武将数量星级阶位验证!$B$1*10</f>
        <v>3281.6199862740696</v>
      </c>
      <c r="D71" s="70">
        <f>'[1]资源-钻石'!$L68*6%</f>
        <v>32934.021627702983</v>
      </c>
      <c r="E71" s="95">
        <f>'[1]资源-银币'!$Z70</f>
        <v>198317137.64329618</v>
      </c>
      <c r="F71" s="48">
        <f>'[1]资源-木石铜粮'!$BF70/4</f>
        <v>388330149.63753784</v>
      </c>
      <c r="G71" s="14">
        <f t="shared" si="10"/>
        <v>388330149.63753784</v>
      </c>
      <c r="H71" s="14">
        <f t="shared" si="10"/>
        <v>388330149.63753784</v>
      </c>
      <c r="I71" s="14">
        <f t="shared" si="10"/>
        <v>388330149.63753784</v>
      </c>
      <c r="J71" s="77">
        <f>'[1]资源-铁'!$T70</f>
        <v>458579404.00862575</v>
      </c>
      <c r="K71" s="20">
        <f t="shared" ref="K71:K102" si="347">求节点($BW$8:$BW$23,$BX$8:$BX$23,B71)</f>
        <v>2280</v>
      </c>
      <c r="L71" s="58">
        <f>求节点('[1]功能-竞技场'!$AA$9:$AA$309,'[1]功能-竞技场'!$AB$9:$AB$309,[1]节奏总纲!P68)</f>
        <v>150</v>
      </c>
      <c r="M71" s="20">
        <f t="shared" si="11"/>
        <v>41167.527034628729</v>
      </c>
      <c r="N71" s="70">
        <f>'[1]资源-银币'!$C70</f>
        <v>132128721.02189264</v>
      </c>
      <c r="O71" s="70">
        <f>'[1]资源-木石铜粮'!$C70*('[1]资源-木石铜粮'!$I70+'[1]资源-木石铜粮'!$J70+'[1]资源-木石铜粮'!$M70+'[1]资源-木石铜粮'!$N70)</f>
        <v>1761502636.7023156</v>
      </c>
      <c r="P71" s="20">
        <f t="shared" ref="P71:R71" si="348">O71</f>
        <v>1761502636.7023156</v>
      </c>
      <c r="Q71" s="20">
        <f t="shared" si="348"/>
        <v>1761502636.7023156</v>
      </c>
      <c r="R71" s="20">
        <f t="shared" si="348"/>
        <v>1761502636.7023156</v>
      </c>
      <c r="S71" s="70">
        <f>'[1]资源-铁'!C70*('[1]资源-铁'!$J70+'[1]资源-铁'!$M70+'[1]资源-铁'!$N70)</f>
        <v>278549677.51900715</v>
      </c>
      <c r="T71" s="24">
        <f t="shared" ref="T71:T106" si="349">求节点($CB$8:$CB$24,$CC$8:$CC$24,B71)</f>
        <v>1066.4646169402276</v>
      </c>
      <c r="U71" s="23">
        <f t="shared" ref="U71:U106" si="350">求节点($CM$8:$CM$17,$CN$8:$CN$17,B71)</f>
        <v>19.603038568167712</v>
      </c>
      <c r="V71" s="97">
        <f>求节点([3]基础状态预期!$C$11:$C$40,[3]基础状态预期!$I$11:$I$40,B71)*8</f>
        <v>291.68777023835281</v>
      </c>
      <c r="W71" s="72">
        <f>[4]兵营招募!$EZ$5*节奏总纲!P68*24</f>
        <v>7518812.1113177575</v>
      </c>
      <c r="X71" s="23">
        <f t="shared" ref="X71:Z71" si="351">W71</f>
        <v>7518812.1113177575</v>
      </c>
      <c r="Y71" s="23">
        <f t="shared" si="351"/>
        <v>7518812.1113177575</v>
      </c>
      <c r="Z71" s="23">
        <f t="shared" si="351"/>
        <v>7518812.1113177575</v>
      </c>
      <c r="AA71" s="23">
        <f>10*节奏总纲!P68</f>
        <v>895.09667991878064</v>
      </c>
      <c r="AB71" s="70">
        <f>求节点($CS$8:$CS$15,$CT$8:$CT$15,节奏总纲!P68)</f>
        <v>41.360794088066818</v>
      </c>
      <c r="AC71" s="23">
        <f>'[5]资源-军团币'!$E69</f>
        <v>243284.29976453641</v>
      </c>
      <c r="AD71" s="24">
        <f>5*节奏总纲!P68</f>
        <v>447.54833995939032</v>
      </c>
      <c r="AE71" s="24">
        <f>[6]国建支援!$F$5/[6]国建支援!$E$5*节奏总纲!P68</f>
        <v>35803.867196751227</v>
      </c>
      <c r="AF71" s="74">
        <f>[6]国家币!$H69/[6]国家币!$C$2</f>
        <v>960889.61071746273</v>
      </c>
      <c r="AG71" s="74">
        <f t="shared" si="14"/>
        <v>960889.61071746273</v>
      </c>
      <c r="AH71" s="57">
        <f>'[1]功能-行军令'!$AL$7/3*节奏总纲!P68</f>
        <v>716.07734393502449</v>
      </c>
      <c r="AI71" s="23">
        <f t="shared" ref="AI71:AJ71" si="352">AH71</f>
        <v>716.07734393502449</v>
      </c>
      <c r="AJ71" s="23">
        <f t="shared" si="352"/>
        <v>716.07734393502449</v>
      </c>
      <c r="AK71" s="57">
        <f>'[1]功能-行军令'!$AL$8/3*节奏总纲!P68</f>
        <v>238.69244797834148</v>
      </c>
      <c r="AL71" s="23">
        <f t="shared" si="16"/>
        <v>238.69244797834148</v>
      </c>
      <c r="AM71" s="23">
        <f t="shared" si="17"/>
        <v>238.69244797834148</v>
      </c>
      <c r="AN71" s="23">
        <f>节奏总纲!P68*1</f>
        <v>89.509667991878061</v>
      </c>
      <c r="AO71" s="23">
        <f>18*节奏总纲!P68</f>
        <v>1611.174023853805</v>
      </c>
      <c r="AP71" s="92">
        <f>'[1]功能-采集'!BS69</f>
        <v>782476125.84238589</v>
      </c>
      <c r="AQ71" s="23">
        <f t="shared" ref="AQ71:AS71" si="353">AP71</f>
        <v>782476125.84238589</v>
      </c>
      <c r="AR71" s="23">
        <f t="shared" si="353"/>
        <v>782476125.84238589</v>
      </c>
      <c r="AS71" s="23">
        <f t="shared" si="353"/>
        <v>782476125.84238589</v>
      </c>
      <c r="AT71" s="92">
        <f>'[1]功能-采集'!BX69</f>
        <v>139608939.14001861</v>
      </c>
      <c r="AU71" s="70">
        <f>('[1]功能-城建'!$EQ68+[1]养成buff汇总!H70)/节奏总纲!P68/4/24</f>
        <v>64978.733941528451</v>
      </c>
      <c r="AV71" s="23">
        <f t="shared" ref="AV71:AX71" si="354">AU71</f>
        <v>64978.733941528451</v>
      </c>
      <c r="AW71" s="23">
        <f t="shared" si="354"/>
        <v>64978.733941528451</v>
      </c>
      <c r="AX71" s="23">
        <f t="shared" si="354"/>
        <v>64978.733941528451</v>
      </c>
      <c r="AY71" s="83">
        <f>('[1]功能-城建'!$FY68+[1]养成buff汇总!AD70)/节奏总纲!P68/24</f>
        <v>22902.147471852801</v>
      </c>
      <c r="AZ71" s="70">
        <f>('[1]功能-城建'!HF68+[1]养成buff汇总!S70)/节奏总纲!P68/24</f>
        <v>64676.783663002279</v>
      </c>
      <c r="BA71" s="23">
        <f>'[1]功能-城建'!$CL70</f>
        <v>463.79159044458493</v>
      </c>
      <c r="BB71" s="97">
        <f>求节点($CY$7:$CY$36,$CZ$7:$CZ$36,节奏总纲!BX68)</f>
        <v>519.12743304578476</v>
      </c>
      <c r="BC71" s="57">
        <f>[4]士兵治疗!$BD69/3600*[4]士兵治疗!$D$4</f>
        <v>30141339.858579528</v>
      </c>
      <c r="BD71" s="97">
        <f>求节点($DD$7:$DD$86,$DF$7:$DF$86,节奏总纲!BX68)</f>
        <v>186.40929130723089</v>
      </c>
      <c r="BE71" s="97">
        <f t="shared" si="20"/>
        <v>1384.0000638553938</v>
      </c>
      <c r="BF71" s="97">
        <f t="shared" si="21"/>
        <v>423.24770988525876</v>
      </c>
      <c r="BG71" s="97">
        <f t="shared" si="22"/>
        <v>83.712292202962985</v>
      </c>
      <c r="BH71" s="97">
        <f t="shared" si="23"/>
        <v>9.4725453081398143</v>
      </c>
      <c r="BI71" s="97">
        <f t="shared" si="24"/>
        <v>22.973861814696889</v>
      </c>
      <c r="BJ71" s="97">
        <f t="shared" si="25"/>
        <v>33.960792722045333</v>
      </c>
      <c r="BK71" s="97">
        <f t="shared" si="26"/>
        <v>31.947723629393778</v>
      </c>
      <c r="BL71" s="97">
        <f t="shared" si="27"/>
        <v>0.98693090734844491</v>
      </c>
      <c r="BM71" s="70">
        <f>5*节奏总纲!P68</f>
        <v>447.54833995939032</v>
      </c>
      <c r="BN71" s="24">
        <f>15*节奏总纲!P68</f>
        <v>1342.6450198781708</v>
      </c>
      <c r="BO71" s="24">
        <f t="shared" ref="BO71:BO106" si="355">B71*2</f>
        <v>130</v>
      </c>
      <c r="BP71" s="70">
        <f t="shared" si="28"/>
        <v>1040</v>
      </c>
      <c r="BQ71" s="89">
        <f>节奏总纲!P68</f>
        <v>89.509667991878061</v>
      </c>
      <c r="BR71" s="70"/>
      <c r="DD71" s="93">
        <v>65</v>
      </c>
      <c r="DE71" s="93">
        <v>1</v>
      </c>
      <c r="DF71" s="93">
        <f>'[1]功能-城建'!$S70*5*DE71</f>
        <v>325</v>
      </c>
    </row>
    <row r="72" spans="1:110" x14ac:dyDescent="0.15">
      <c r="A72" s="82"/>
      <c r="B72" s="14">
        <v>66</v>
      </c>
      <c r="C72" s="14">
        <f>SUM([2]武将数量星级阶位验证!$BF$3:$BI$3)*节奏总纲!P69+'[1]资源-钻石'!$L69/[2]武将数量星级阶位验证!$B$1*10</f>
        <v>3472.2480943113269</v>
      </c>
      <c r="D72" s="70">
        <f>'[1]资源-钻石'!$L69*6%</f>
        <v>34668.214986076477</v>
      </c>
      <c r="E72" s="95">
        <f>'[1]资源-银币'!$Z71</f>
        <v>215441020.77412891</v>
      </c>
      <c r="F72" s="48">
        <f>'[1]资源-木石铜粮'!$BF71/4</f>
        <v>430947922.72404343</v>
      </c>
      <c r="G72" s="14">
        <f t="shared" ref="G72:I106" si="356">F72</f>
        <v>430947922.72404343</v>
      </c>
      <c r="H72" s="14">
        <f t="shared" si="356"/>
        <v>430947922.72404343</v>
      </c>
      <c r="I72" s="14">
        <f t="shared" si="356"/>
        <v>430947922.72404343</v>
      </c>
      <c r="J72" s="77">
        <f>'[1]资源-铁'!$T71</f>
        <v>535517338.33488941</v>
      </c>
      <c r="K72" s="20">
        <f t="shared" si="347"/>
        <v>2304</v>
      </c>
      <c r="L72" s="58">
        <f>求节点('[1]功能-竞技场'!$AA$9:$AA$309,'[1]功能-竞技场'!$AB$9:$AB$309,[1]节奏总纲!P69)</f>
        <v>150</v>
      </c>
      <c r="M72" s="20">
        <f t="shared" ref="M72:M106" si="357">D72/0.8</f>
        <v>43335.268732595592</v>
      </c>
      <c r="N72" s="70">
        <f>'[1]资源-银币'!$C71</f>
        <v>144933714.01093769</v>
      </c>
      <c r="O72" s="70">
        <f>'[1]资源-木石铜粮'!$C71*('[1]资源-木石铜粮'!$I71+'[1]资源-木石铜粮'!$J71+'[1]资源-木石铜粮'!$M71+'[1]资源-木石铜粮'!$N71)</f>
        <v>1960372887.9590619</v>
      </c>
      <c r="P72" s="20">
        <f t="shared" ref="P72:R72" si="358">O72</f>
        <v>1960372887.9590619</v>
      </c>
      <c r="Q72" s="20">
        <f t="shared" si="358"/>
        <v>1960372887.9590619</v>
      </c>
      <c r="R72" s="20">
        <f t="shared" si="358"/>
        <v>1960372887.9590619</v>
      </c>
      <c r="S72" s="70">
        <f>'[1]资源-铁'!C71*('[1]资源-铁'!$J71+'[1]资源-铁'!$M71+'[1]资源-铁'!$N71)</f>
        <v>325494809.3893888</v>
      </c>
      <c r="T72" s="24">
        <f t="shared" si="349"/>
        <v>1080.5584942941987</v>
      </c>
      <c r="U72" s="23">
        <f t="shared" si="350"/>
        <v>21.013344296237001</v>
      </c>
      <c r="V72" s="97">
        <f>求节点([3]基础状态预期!$C$11:$C$40,[3]基础状态预期!$I$11:$I$40,B72)*8</f>
        <v>298.07849885706366</v>
      </c>
      <c r="W72" s="72">
        <f>[4]兵营招募!$EZ$5*节奏总纲!P69*24</f>
        <v>8064492.2615598962</v>
      </c>
      <c r="X72" s="23">
        <f t="shared" ref="X72:Z72" si="359">W72</f>
        <v>8064492.2615598962</v>
      </c>
      <c r="Y72" s="23">
        <f t="shared" si="359"/>
        <v>8064492.2615598962</v>
      </c>
      <c r="Z72" s="23">
        <f t="shared" si="359"/>
        <v>8064492.2615598962</v>
      </c>
      <c r="AA72" s="23">
        <f>10*节奏总纲!P69</f>
        <v>960.05860256665437</v>
      </c>
      <c r="AB72" s="70">
        <f>求节点($CS$8:$CS$15,$CT$8:$CT$15,节奏总纲!P69)</f>
        <v>41.360794088066818</v>
      </c>
      <c r="AC72" s="23">
        <f>'[5]资源-军团币'!$E70</f>
        <v>261298.56777669195</v>
      </c>
      <c r="AD72" s="24">
        <f>5*节奏总纲!P69</f>
        <v>480.02930128332719</v>
      </c>
      <c r="AE72" s="24">
        <f>[6]国建支援!$F$5/[6]国建支援!$E$5*节奏总纲!P69</f>
        <v>38402.344102666175</v>
      </c>
      <c r="AF72" s="74">
        <f>[6]国家币!$H70/[6]国家币!$C$2</f>
        <v>997526.16318791464</v>
      </c>
      <c r="AG72" s="74">
        <f t="shared" ref="AG72:AG106" si="360">AF72</f>
        <v>997526.16318791464</v>
      </c>
      <c r="AH72" s="57">
        <f>'[1]功能-行军令'!$AL$7/3*节奏总纲!P69</f>
        <v>768.04688205332354</v>
      </c>
      <c r="AI72" s="23">
        <f t="shared" ref="AI72:AJ72" si="361">AH72</f>
        <v>768.04688205332354</v>
      </c>
      <c r="AJ72" s="23">
        <f t="shared" si="361"/>
        <v>768.04688205332354</v>
      </c>
      <c r="AK72" s="57">
        <f>'[1]功能-行军令'!$AL$8/3*节奏总纲!P69</f>
        <v>256.01562735110781</v>
      </c>
      <c r="AL72" s="23">
        <f t="shared" ref="AL72:AL106" si="362">AK72</f>
        <v>256.01562735110781</v>
      </c>
      <c r="AM72" s="23">
        <f t="shared" ref="AM72:AM106" si="363">AK72</f>
        <v>256.01562735110781</v>
      </c>
      <c r="AN72" s="23">
        <f>节奏总纲!P69*1</f>
        <v>96.005860256665443</v>
      </c>
      <c r="AO72" s="23">
        <f>18*节奏总纲!P69</f>
        <v>1728.1054846199779</v>
      </c>
      <c r="AP72" s="92">
        <f>'[1]功能-采集'!BS70</f>
        <v>867487268.90408361</v>
      </c>
      <c r="AQ72" s="23">
        <f t="shared" ref="AQ72:AS72" si="364">AP72</f>
        <v>867487268.90408361</v>
      </c>
      <c r="AR72" s="23">
        <f t="shared" si="364"/>
        <v>867487268.90408361</v>
      </c>
      <c r="AS72" s="23">
        <f t="shared" si="364"/>
        <v>867487268.90408361</v>
      </c>
      <c r="AT72" s="92">
        <f>'[1]功能-采集'!BX70</f>
        <v>161263760.43260902</v>
      </c>
      <c r="AU72" s="70">
        <f>('[1]功能-城建'!$EQ69+[1]养成buff汇总!H71)/节奏总纲!P69/4/24</f>
        <v>67974.842131556754</v>
      </c>
      <c r="AV72" s="23">
        <f t="shared" ref="AV72:AX72" si="365">AU72</f>
        <v>67974.842131556754</v>
      </c>
      <c r="AW72" s="23">
        <f t="shared" si="365"/>
        <v>67974.842131556754</v>
      </c>
      <c r="AX72" s="23">
        <f t="shared" si="365"/>
        <v>67974.842131556754</v>
      </c>
      <c r="AY72" s="83">
        <f>('[1]功能-城建'!$FY69+[1]养成buff汇总!AD71)/节奏总纲!P69/24</f>
        <v>23463.617836928286</v>
      </c>
      <c r="AZ72" s="70">
        <f>('[1]功能-城建'!HF69+[1]养成buff汇总!S71)/节奏总纲!P69/24</f>
        <v>71276.486194748402</v>
      </c>
      <c r="BA72" s="23">
        <f>'[1]功能-城建'!$CL71</f>
        <v>471.80950820257817</v>
      </c>
      <c r="BB72" s="97">
        <f>求节点($CY$7:$CY$36,$CZ$7:$CZ$36,节奏总纲!BX69)</f>
        <v>521.01400193001837</v>
      </c>
      <c r="BC72" s="57">
        <f>[4]士兵治疗!$BD70/3600*[4]士兵治疗!$D$4</f>
        <v>32670962.658155888</v>
      </c>
      <c r="BD72" s="97">
        <f>求节点($DD$7:$DD$86,$DF$7:$DF$86,节奏总纲!BX69)</f>
        <v>188.76750241252299</v>
      </c>
      <c r="BE72" s="97">
        <f t="shared" ref="BE72:BE135" si="366">求节点($DJ$7:$DJ$45,DK$7:DK$45,$B72)</f>
        <v>1467.7407088456912</v>
      </c>
      <c r="BF72" s="97">
        <f t="shared" ref="BF72:BF135" si="367">求节点($DJ$7:$DJ$45,DL$7:DL$45,$B72)</f>
        <v>447.17786294815954</v>
      </c>
      <c r="BG72" s="97">
        <f t="shared" ref="BG72:BG135" si="368">求节点($DJ$7:$DJ$45,DM$7:DM$45,$B72)</f>
        <v>87.123218502561315</v>
      </c>
      <c r="BH72" s="97">
        <f t="shared" ref="BH72:BH135" si="369">求节点($DJ$7:$DJ$45,DN$7:DN$45,$B72)</f>
        <v>10.536300762691626</v>
      </c>
      <c r="BI72" s="97">
        <f t="shared" ref="BI72:BI135" si="370">求节点($CB$8:$CB$46,CD$8:CD$46,$B72)</f>
        <v>23.450119574261667</v>
      </c>
      <c r="BJ72" s="97">
        <f t="shared" ref="BJ72:BJ135" si="371">求节点($CB$8:$CB$46,CE$8:CE$46,$B72)</f>
        <v>34.675179361392502</v>
      </c>
      <c r="BK72" s="97">
        <f t="shared" ref="BK72:BK135" si="372">求节点($CB$8:$CB$46,CF$8:CF$46,$B72)</f>
        <v>32.900239148523333</v>
      </c>
      <c r="BL72" s="97">
        <f t="shared" ref="BL72:BL135" si="373">求节点($CB$8:$CB$46,CG$8:CG$46,$B72)</f>
        <v>1</v>
      </c>
      <c r="BM72" s="70">
        <f>5*节奏总纲!P69</f>
        <v>480.02930128332719</v>
      </c>
      <c r="BN72" s="24">
        <f>15*节奏总纲!P69</f>
        <v>1440.0879038499816</v>
      </c>
      <c r="BO72" s="24">
        <f t="shared" si="355"/>
        <v>132</v>
      </c>
      <c r="BP72" s="70">
        <f t="shared" ref="BP72:BP106" si="374">BO72*8</f>
        <v>1056</v>
      </c>
      <c r="BQ72" s="89">
        <f>节奏总纲!P69</f>
        <v>96.005860256665443</v>
      </c>
      <c r="BR72" s="70"/>
      <c r="DD72" s="93">
        <v>66</v>
      </c>
      <c r="DE72" s="93">
        <v>1</v>
      </c>
      <c r="DF72" s="93">
        <f>'[1]功能-城建'!$S71*5*DE72</f>
        <v>330</v>
      </c>
    </row>
    <row r="73" spans="1:110" x14ac:dyDescent="0.15">
      <c r="A73" s="82"/>
      <c r="B73" s="14">
        <v>67</v>
      </c>
      <c r="C73" s="14">
        <f>SUM([2]武将数量星级阶位验证!$BF$3:$BI$3)*节奏总纲!P70+'[1]资源-钻石'!$L70/[2]武将数量星级阶位验证!$B$1*10</f>
        <v>3672.9175164876779</v>
      </c>
      <c r="D73" s="70">
        <f>'[1]资源-钻石'!$L70*6%</f>
        <v>36476.635398293409</v>
      </c>
      <c r="E73" s="95">
        <f>'[1]资源-银币'!$Z72</f>
        <v>233254627.97186822</v>
      </c>
      <c r="F73" s="48">
        <f>'[1]资源-木石铜粮'!$BF72/4</f>
        <v>478431336.79628676</v>
      </c>
      <c r="G73" s="14">
        <f t="shared" si="356"/>
        <v>478431336.79628676</v>
      </c>
      <c r="H73" s="14">
        <f t="shared" si="356"/>
        <v>478431336.79628676</v>
      </c>
      <c r="I73" s="14">
        <f t="shared" si="356"/>
        <v>478431336.79628676</v>
      </c>
      <c r="J73" s="77">
        <f>'[1]资源-铁'!$T72</f>
        <v>619707702.7556622</v>
      </c>
      <c r="K73" s="20">
        <f t="shared" si="347"/>
        <v>2328</v>
      </c>
      <c r="L73" s="58">
        <f>求节点('[1]功能-竞技场'!$AA$9:$AA$309,'[1]功能-竞技场'!$AB$9:$AB$309,[1]节奏总纲!P70)</f>
        <v>150</v>
      </c>
      <c r="M73" s="20">
        <f t="shared" si="357"/>
        <v>45595.794247866761</v>
      </c>
      <c r="N73" s="70">
        <f>'[1]资源-银币'!$C72</f>
        <v>159180626.09864548</v>
      </c>
      <c r="O73" s="70">
        <f>'[1]资源-木石铜粮'!$C72*('[1]资源-木石铜粮'!$I72+'[1]资源-木石铜粮'!$J72+'[1]资源-木石铜粮'!$M72+'[1]资源-木石铜粮'!$N72)</f>
        <v>2184647088.1015968</v>
      </c>
      <c r="P73" s="20">
        <f t="shared" ref="P73:R73" si="375">O73</f>
        <v>2184647088.1015968</v>
      </c>
      <c r="Q73" s="20">
        <f t="shared" si="375"/>
        <v>2184647088.1015968</v>
      </c>
      <c r="R73" s="20">
        <f t="shared" si="375"/>
        <v>2184647088.1015968</v>
      </c>
      <c r="S73" s="70">
        <f>'[1]资源-铁'!C72*('[1]资源-铁'!$J72+'[1]资源-铁'!$M72+'[1]资源-铁'!$N72)</f>
        <v>380306173.9005028</v>
      </c>
      <c r="T73" s="24">
        <f t="shared" si="349"/>
        <v>1093.6913776794408</v>
      </c>
      <c r="U73" s="23">
        <f t="shared" si="350"/>
        <v>22.423650024306298</v>
      </c>
      <c r="V73" s="97">
        <f>求节点([3]基础状态预期!$C$11:$C$40,[3]基础状态预期!$I$11:$I$40,B73)*8</f>
        <v>304.46922747577452</v>
      </c>
      <c r="W73" s="72">
        <f>[4]兵营招募!$EZ$5*节奏总纲!P70*24</f>
        <v>8649337.7656222414</v>
      </c>
      <c r="X73" s="23">
        <f t="shared" ref="X73:Z73" si="376">W73</f>
        <v>8649337.7656222414</v>
      </c>
      <c r="Y73" s="23">
        <f t="shared" si="376"/>
        <v>8649337.7656222414</v>
      </c>
      <c r="Z73" s="23">
        <f t="shared" si="376"/>
        <v>8649337.7656222414</v>
      </c>
      <c r="AA73" s="23">
        <f>10*节奏总纲!P70</f>
        <v>1029.6830673359811</v>
      </c>
      <c r="AB73" s="70">
        <f>求节点($CS$8:$CS$15,$CT$8:$CT$15,节奏总纲!P70)</f>
        <v>41.360794088066818</v>
      </c>
      <c r="AC73" s="23">
        <f>'[5]资源-军团币'!$E71</f>
        <v>280628.90523158613</v>
      </c>
      <c r="AD73" s="24">
        <f>5*节奏总纲!P70</f>
        <v>514.84153366799057</v>
      </c>
      <c r="AE73" s="24">
        <f>[6]国建支援!$F$5/[6]国建支援!$E$5*节奏总纲!P70</f>
        <v>41187.322693439244</v>
      </c>
      <c r="AF73" s="74">
        <f>[6]国家币!$H71/[6]国家币!$C$2</f>
        <v>1027423.9572292444</v>
      </c>
      <c r="AG73" s="74">
        <f t="shared" si="360"/>
        <v>1027423.9572292444</v>
      </c>
      <c r="AH73" s="57">
        <f>'[1]功能-行军令'!$AL$7/3*节奏总纲!P70</f>
        <v>823.7464538687849</v>
      </c>
      <c r="AI73" s="23">
        <f t="shared" ref="AI73:AJ73" si="377">AH73</f>
        <v>823.7464538687849</v>
      </c>
      <c r="AJ73" s="23">
        <f t="shared" si="377"/>
        <v>823.7464538687849</v>
      </c>
      <c r="AK73" s="57">
        <f>'[1]功能-行军令'!$AL$8/3*节奏总纲!P70</f>
        <v>274.58215128959495</v>
      </c>
      <c r="AL73" s="23">
        <f t="shared" si="362"/>
        <v>274.58215128959495</v>
      </c>
      <c r="AM73" s="23">
        <f t="shared" si="363"/>
        <v>274.58215128959495</v>
      </c>
      <c r="AN73" s="23">
        <f>节奏总纲!P70*1</f>
        <v>102.96830673359811</v>
      </c>
      <c r="AO73" s="23">
        <f>18*节奏总纲!P70</f>
        <v>1853.4295212047659</v>
      </c>
      <c r="AP73" s="92">
        <f>'[1]功能-采集'!BS71</f>
        <v>961447281.46676016</v>
      </c>
      <c r="AQ73" s="23">
        <f t="shared" ref="AQ73:AS73" si="378">AP73</f>
        <v>961447281.46676016</v>
      </c>
      <c r="AR73" s="23">
        <f t="shared" si="378"/>
        <v>961447281.46676016</v>
      </c>
      <c r="AS73" s="23">
        <f t="shared" si="378"/>
        <v>961447281.46676016</v>
      </c>
      <c r="AT73" s="92">
        <f>'[1]功能-采集'!BX71</f>
        <v>185168183.64777887</v>
      </c>
      <c r="AU73" s="70">
        <f>('[1]功能-城建'!$EQ70+[1]养成buff汇总!H72)/节奏总纲!P70/4/24</f>
        <v>71431.070462069954</v>
      </c>
      <c r="AV73" s="23">
        <f t="shared" ref="AV73:AX73" si="379">AU73</f>
        <v>71431.070462069954</v>
      </c>
      <c r="AW73" s="23">
        <f t="shared" si="379"/>
        <v>71431.070462069954</v>
      </c>
      <c r="AX73" s="23">
        <f t="shared" si="379"/>
        <v>71431.070462069954</v>
      </c>
      <c r="AY73" s="83">
        <f>('[1]功能-城建'!$FY70+[1]养成buff汇总!AD72)/节奏总纲!P70/24</f>
        <v>24038.698214743326</v>
      </c>
      <c r="AZ73" s="70">
        <f>('[1]功能-城建'!HF70+[1]养成buff汇总!S72)/节奏总纲!P70/24</f>
        <v>78963.613676774869</v>
      </c>
      <c r="BA73" s="23">
        <f>'[1]功能-城建'!$CL72</f>
        <v>478.23420039247139</v>
      </c>
      <c r="BB73" s="97">
        <f>求节点($CY$7:$CY$36,$CZ$7:$CZ$36,节奏总纲!BX70)</f>
        <v>522.89368015698858</v>
      </c>
      <c r="BC73" s="57">
        <f>[4]士兵治疗!$BD71/3600*[4]士兵治疗!$D$4</f>
        <v>35406318.040932775</v>
      </c>
      <c r="BD73" s="97">
        <f>求节点($DD$7:$DD$86,$DF$7:$DF$86,节奏总纲!BX70)</f>
        <v>191.1171001962357</v>
      </c>
      <c r="BE73" s="97">
        <f t="shared" si="366"/>
        <v>1552.684320034067</v>
      </c>
      <c r="BF73" s="97">
        <f t="shared" si="367"/>
        <v>471.28294206383129</v>
      </c>
      <c r="BG73" s="97">
        <f t="shared" si="368"/>
        <v>90.55640473722255</v>
      </c>
      <c r="BH73" s="97">
        <f t="shared" si="369"/>
        <v>11.594919325612839</v>
      </c>
      <c r="BI73" s="97">
        <f t="shared" si="370"/>
        <v>23.936987928100375</v>
      </c>
      <c r="BJ73" s="97">
        <f t="shared" si="371"/>
        <v>35.405481892150561</v>
      </c>
      <c r="BK73" s="97">
        <f t="shared" si="372"/>
        <v>33.873975856200751</v>
      </c>
      <c r="BL73" s="97">
        <f t="shared" si="373"/>
        <v>1</v>
      </c>
      <c r="BM73" s="70">
        <f>5*节奏总纲!P70</f>
        <v>514.84153366799057</v>
      </c>
      <c r="BN73" s="24">
        <f>15*节奏总纲!P70</f>
        <v>1544.5246010039716</v>
      </c>
      <c r="BO73" s="24">
        <f t="shared" si="355"/>
        <v>134</v>
      </c>
      <c r="BP73" s="70">
        <f t="shared" si="374"/>
        <v>1072</v>
      </c>
      <c r="BQ73" s="89">
        <f>节奏总纲!P70</f>
        <v>102.96830673359811</v>
      </c>
      <c r="BR73" s="70"/>
      <c r="DD73" s="93">
        <v>67</v>
      </c>
      <c r="DE73" s="93">
        <v>1</v>
      </c>
      <c r="DF73" s="93">
        <f>'[1]功能-城建'!$S72*5*DE73</f>
        <v>335</v>
      </c>
    </row>
    <row r="74" spans="1:110" x14ac:dyDescent="0.15">
      <c r="A74" s="82"/>
      <c r="B74" s="14">
        <v>68</v>
      </c>
      <c r="C74" s="14">
        <f>SUM([2]武将数量星级阶位验证!$BF$3:$BI$3)*节奏总纲!P71+'[1]资源-钻石'!$L71/[2]武将数量星级阶位验证!$B$1*10</f>
        <v>3887.989677918782</v>
      </c>
      <c r="D74" s="70">
        <f>'[1]资源-钻石'!$L71*6%</f>
        <v>38414.852405216458</v>
      </c>
      <c r="E74" s="95">
        <f>'[1]资源-银币'!$Z73</f>
        <v>251747824.74137631</v>
      </c>
      <c r="F74" s="48">
        <f>'[1]资源-木石铜粮'!$BF73/4</f>
        <v>531213999.16465777</v>
      </c>
      <c r="G74" s="14">
        <f t="shared" si="356"/>
        <v>531213999.16465777</v>
      </c>
      <c r="H74" s="14">
        <f t="shared" si="356"/>
        <v>531213999.16465777</v>
      </c>
      <c r="I74" s="14">
        <f t="shared" si="356"/>
        <v>531213999.16465777</v>
      </c>
      <c r="J74" s="77">
        <f>'[1]资源-铁'!$T73</f>
        <v>711705753.84297514</v>
      </c>
      <c r="K74" s="20">
        <f t="shared" si="347"/>
        <v>2352</v>
      </c>
      <c r="L74" s="58">
        <f>求节点('[1]功能-竞技场'!$AA$9:$AA$309,'[1]功能-竞技场'!$AB$9:$AB$309,[1]节奏总纲!P71)</f>
        <v>150</v>
      </c>
      <c r="M74" s="20">
        <f t="shared" si="357"/>
        <v>48018.565506520572</v>
      </c>
      <c r="N74" s="70">
        <f>'[1]资源-银币'!$C73</f>
        <v>174992101.2153194</v>
      </c>
      <c r="O74" s="70">
        <f>'[1]资源-木石铜粮'!$C73*('[1]资源-木石铜粮'!$I73+'[1]资源-木石铜粮'!$J73+'[1]资源-木石铜粮'!$M73+'[1]资源-木石铜粮'!$N73)</f>
        <v>2436861659.3017435</v>
      </c>
      <c r="P74" s="20">
        <f t="shared" ref="P74:R74" si="380">O74</f>
        <v>2436861659.3017435</v>
      </c>
      <c r="Q74" s="20">
        <f t="shared" si="380"/>
        <v>2436861659.3017435</v>
      </c>
      <c r="R74" s="20">
        <f t="shared" si="380"/>
        <v>2436861659.3017435</v>
      </c>
      <c r="S74" s="70">
        <f>'[1]资源-铁'!C73*('[1]资源-铁'!$J73+'[1]资源-铁'!$M73+'[1]资源-铁'!$N73)</f>
        <v>443780377.71823984</v>
      </c>
      <c r="T74" s="24">
        <f t="shared" si="349"/>
        <v>1106.8242610646828</v>
      </c>
      <c r="U74" s="23">
        <f t="shared" si="350"/>
        <v>23.833955752375587</v>
      </c>
      <c r="V74" s="97">
        <f>求节点([3]基础状态预期!$C$11:$C$40,[3]基础状态预期!$I$11:$I$40,B74)*8</f>
        <v>310.77208119271216</v>
      </c>
      <c r="W74" s="72">
        <f>[4]兵营招募!$EZ$5*节奏总纲!P71*24</f>
        <v>9276159.6565599237</v>
      </c>
      <c r="X74" s="23">
        <f t="shared" ref="X74:Z74" si="381">W74</f>
        <v>9276159.6565599237</v>
      </c>
      <c r="Y74" s="23">
        <f t="shared" si="381"/>
        <v>9276159.6565599237</v>
      </c>
      <c r="Z74" s="23">
        <f t="shared" si="381"/>
        <v>9276159.6565599237</v>
      </c>
      <c r="AA74" s="23">
        <f>10*节奏总纲!P71</f>
        <v>1104.3047210190387</v>
      </c>
      <c r="AB74" s="70">
        <f>求节点($CS$8:$CS$15,$CT$8:$CT$15,节奏总纲!P71)</f>
        <v>41.360794088066818</v>
      </c>
      <c r="AC74" s="23">
        <f>'[5]资源-军团币'!$E72</f>
        <v>301358.58229202894</v>
      </c>
      <c r="AD74" s="24">
        <f>5*节奏总纲!P71</f>
        <v>552.15236050951933</v>
      </c>
      <c r="AE74" s="24">
        <f>[6]国建支援!$F$5/[6]国建支援!$E$5*节奏总纲!P71</f>
        <v>44172.188840761541</v>
      </c>
      <c r="AF74" s="74">
        <f>[6]国家币!$H72/[6]国家币!$C$2</f>
        <v>1067858.3147197175</v>
      </c>
      <c r="AG74" s="74">
        <f t="shared" si="360"/>
        <v>1067858.3147197175</v>
      </c>
      <c r="AH74" s="57">
        <f>'[1]功能-行军令'!$AL$7/3*节奏总纲!P71</f>
        <v>883.44377681523088</v>
      </c>
      <c r="AI74" s="23">
        <f t="shared" ref="AI74:AJ74" si="382">AH74</f>
        <v>883.44377681523088</v>
      </c>
      <c r="AJ74" s="23">
        <f t="shared" si="382"/>
        <v>883.44377681523088</v>
      </c>
      <c r="AK74" s="57">
        <f>'[1]功能-行军令'!$AL$8/3*节奏总纲!P71</f>
        <v>294.48125893841029</v>
      </c>
      <c r="AL74" s="23">
        <f t="shared" si="362"/>
        <v>294.48125893841029</v>
      </c>
      <c r="AM74" s="23">
        <f t="shared" si="363"/>
        <v>294.48125893841029</v>
      </c>
      <c r="AN74" s="23">
        <f>节奏总纲!P71*1</f>
        <v>110.43047210190386</v>
      </c>
      <c r="AO74" s="23">
        <f>18*节奏总纲!P71</f>
        <v>1987.7484978342695</v>
      </c>
      <c r="AP74" s="92">
        <f>'[1]功能-采集'!BS72</f>
        <v>1065308825.1598375</v>
      </c>
      <c r="AQ74" s="23">
        <f t="shared" ref="AQ74:AS74" si="383">AP74</f>
        <v>1065308825.1598375</v>
      </c>
      <c r="AR74" s="23">
        <f t="shared" si="383"/>
        <v>1065308825.1598375</v>
      </c>
      <c r="AS74" s="23">
        <f t="shared" si="383"/>
        <v>1065308825.1598375</v>
      </c>
      <c r="AT74" s="92">
        <f>'[1]功能-采集'!BX72</f>
        <v>211556718.22458807</v>
      </c>
      <c r="AU74" s="70">
        <f>('[1]功能-城建'!$EQ71+[1]养成buff汇总!H73)/节奏总纲!P71/4/24</f>
        <v>75299.995150143048</v>
      </c>
      <c r="AV74" s="23">
        <f t="shared" ref="AV74:AX74" si="384">AU74</f>
        <v>75299.995150143048</v>
      </c>
      <c r="AW74" s="23">
        <f t="shared" si="384"/>
        <v>75299.995150143048</v>
      </c>
      <c r="AX74" s="23">
        <f t="shared" si="384"/>
        <v>75299.995150143048</v>
      </c>
      <c r="AY74" s="83">
        <f>('[1]功能-城建'!$FY71+[1]养成buff汇总!AD73)/节奏总纲!P71/24</f>
        <v>24623.972052626996</v>
      </c>
      <c r="AZ74" s="70">
        <f>('[1]功能-城建'!HF71+[1]养成buff汇总!S73)/节奏总纲!P71/24</f>
        <v>87620.614383560838</v>
      </c>
      <c r="BA74" s="23">
        <f>'[1]功能-城建'!$CL73</f>
        <v>482.90779383138511</v>
      </c>
      <c r="BB74" s="97">
        <f>求节点($CY$7:$CY$36,$CZ$7:$CZ$36,节奏总纲!BX71)</f>
        <v>525.90779383138511</v>
      </c>
      <c r="BC74" s="57">
        <f>[4]士兵治疗!$BD72/3600*[4]士兵治疗!$D$4</f>
        <v>38363920.848732002</v>
      </c>
      <c r="BD74" s="97">
        <f>求节点($DD$7:$DD$86,$DF$7:$DF$86,节奏总纲!BX71)</f>
        <v>193.45389691569255</v>
      </c>
      <c r="BE74" s="97">
        <f t="shared" si="366"/>
        <v>1637.6279312224428</v>
      </c>
      <c r="BF74" s="97">
        <f t="shared" si="367"/>
        <v>495.38802117950303</v>
      </c>
      <c r="BG74" s="97">
        <f t="shared" si="368"/>
        <v>93.9895909718838</v>
      </c>
      <c r="BH74" s="97">
        <f t="shared" si="369"/>
        <v>12.653537888534052</v>
      </c>
      <c r="BI74" s="97">
        <f t="shared" si="370"/>
        <v>24.423856281939084</v>
      </c>
      <c r="BJ74" s="97">
        <f t="shared" si="371"/>
        <v>36.135784422908628</v>
      </c>
      <c r="BK74" s="97">
        <f t="shared" si="372"/>
        <v>34.847712563878169</v>
      </c>
      <c r="BL74" s="97">
        <f t="shared" si="373"/>
        <v>1</v>
      </c>
      <c r="BM74" s="70">
        <f>5*节奏总纲!P71</f>
        <v>552.15236050951933</v>
      </c>
      <c r="BN74" s="24">
        <f>15*节奏总纲!P71</f>
        <v>1656.4570815285579</v>
      </c>
      <c r="BO74" s="24">
        <f t="shared" si="355"/>
        <v>136</v>
      </c>
      <c r="BP74" s="70">
        <f t="shared" si="374"/>
        <v>1088</v>
      </c>
      <c r="BQ74" s="89">
        <f>节奏总纲!P71</f>
        <v>110.43047210190386</v>
      </c>
      <c r="BR74" s="70"/>
      <c r="DD74" s="93">
        <v>68</v>
      </c>
      <c r="DE74" s="93">
        <v>1</v>
      </c>
      <c r="DF74" s="93">
        <f>'[1]功能-城建'!$S73*5*DE74</f>
        <v>340</v>
      </c>
    </row>
    <row r="75" spans="1:110" x14ac:dyDescent="0.15">
      <c r="A75" s="82"/>
      <c r="B75" s="14">
        <v>69</v>
      </c>
      <c r="C75" s="14">
        <f>SUM([2]武将数量星级阶位验证!$BF$3:$BI$3)*节奏总纲!P72+'[1]资源-钻石'!$L72/[2]武将数量星级阶位验证!$B$1*10</f>
        <v>4118.4983130709606</v>
      </c>
      <c r="D75" s="70">
        <f>'[1]资源-钻石'!$L72*6%</f>
        <v>40492.181957873101</v>
      </c>
      <c r="E75" s="95">
        <f>'[1]资源-银币'!$Z74</f>
        <v>270906312.25723195</v>
      </c>
      <c r="F75" s="48">
        <f>'[1]资源-木石铜粮'!$BF74/4</f>
        <v>588885505.71478438</v>
      </c>
      <c r="G75" s="14">
        <f t="shared" si="356"/>
        <v>588885505.71478438</v>
      </c>
      <c r="H75" s="14">
        <f t="shared" si="356"/>
        <v>588885505.71478438</v>
      </c>
      <c r="I75" s="14">
        <f t="shared" si="356"/>
        <v>588885505.71478438</v>
      </c>
      <c r="J75" s="77">
        <f>'[1]资源-铁'!$T74</f>
        <v>811478220.65702093</v>
      </c>
      <c r="K75" s="20">
        <f t="shared" si="347"/>
        <v>2376</v>
      </c>
      <c r="L75" s="58">
        <f>求节点('[1]功能-竞技场'!$AA$9:$AA$309,'[1]功能-竞技场'!$AB$9:$AB$309,[1]节奏总纲!P72)</f>
        <v>150</v>
      </c>
      <c r="M75" s="20">
        <f t="shared" si="357"/>
        <v>50615.227447341371</v>
      </c>
      <c r="N75" s="70">
        <f>'[1]资源-银币'!$C74</f>
        <v>192508645.93419373</v>
      </c>
      <c r="O75" s="70">
        <f>'[1]资源-木石铜粮'!$C74*('[1]资源-木石铜粮'!$I74+'[1]资源-木石铜粮'!$J74+'[1]资源-木石铜粮'!$M74+'[1]资源-木石铜粮'!$N74)</f>
        <v>2715253308.3626618</v>
      </c>
      <c r="P75" s="20">
        <f t="shared" ref="P75:R75" si="385">O75</f>
        <v>2715253308.3626618</v>
      </c>
      <c r="Q75" s="20">
        <f t="shared" si="385"/>
        <v>2715253308.3626618</v>
      </c>
      <c r="R75" s="20">
        <f t="shared" si="385"/>
        <v>2715253308.3626618</v>
      </c>
      <c r="S75" s="70">
        <f>'[1]资源-铁'!C74*('[1]资源-铁'!$J74+'[1]资源-铁'!$M74+'[1]资源-铁'!$N74)</f>
        <v>513688736.25854403</v>
      </c>
      <c r="T75" s="24">
        <f t="shared" si="349"/>
        <v>1119.957144449925</v>
      </c>
      <c r="U75" s="23">
        <f t="shared" si="350"/>
        <v>25.677202331743619</v>
      </c>
      <c r="V75" s="97">
        <f>求节点([3]基础状态预期!$C$11:$C$40,[3]基础状态预期!$I$11:$I$40,B75)*8</f>
        <v>316.96644852786659</v>
      </c>
      <c r="W75" s="72">
        <f>[4]兵营招募!$EZ$5*节奏总纲!P72*24</f>
        <v>9947970.725003751</v>
      </c>
      <c r="X75" s="23">
        <f t="shared" ref="X75:Z75" si="386">W75</f>
        <v>9947970.725003751</v>
      </c>
      <c r="Y75" s="23">
        <f t="shared" si="386"/>
        <v>9947970.725003751</v>
      </c>
      <c r="Z75" s="23">
        <f t="shared" si="386"/>
        <v>9947970.725003751</v>
      </c>
      <c r="AA75" s="23">
        <f>10*节奏总纲!P72</f>
        <v>1184.2822291671132</v>
      </c>
      <c r="AB75" s="70">
        <f>求节点($CS$8:$CS$15,$CT$8:$CT$15,节奏总纲!P72)</f>
        <v>41.360794088066818</v>
      </c>
      <c r="AC75" s="23">
        <f>'[5]资源-军团币'!$E73</f>
        <v>323494.42952783825</v>
      </c>
      <c r="AD75" s="24">
        <f>5*节奏总纲!P72</f>
        <v>592.1411145835566</v>
      </c>
      <c r="AE75" s="24">
        <f>[6]国建支援!$F$5/[6]国建支援!$E$5*节奏总纲!P72</f>
        <v>47371.289166684524</v>
      </c>
      <c r="AF75" s="74">
        <f>[6]国家币!$H73/[6]国家币!$C$2</f>
        <v>1111219.8511957405</v>
      </c>
      <c r="AG75" s="74">
        <f t="shared" si="360"/>
        <v>1111219.8511957405</v>
      </c>
      <c r="AH75" s="57">
        <f>'[1]功能-行军令'!$AL$7/3*节奏总纲!P72</f>
        <v>947.42578333369056</v>
      </c>
      <c r="AI75" s="23">
        <f t="shared" ref="AI75:AJ75" si="387">AH75</f>
        <v>947.42578333369056</v>
      </c>
      <c r="AJ75" s="23">
        <f t="shared" si="387"/>
        <v>947.42578333369056</v>
      </c>
      <c r="AK75" s="57">
        <f>'[1]功能-行军令'!$AL$8/3*节奏总纲!P72</f>
        <v>315.80859444456348</v>
      </c>
      <c r="AL75" s="23">
        <f t="shared" si="362"/>
        <v>315.80859444456348</v>
      </c>
      <c r="AM75" s="23">
        <f t="shared" si="363"/>
        <v>315.80859444456348</v>
      </c>
      <c r="AN75" s="23">
        <f>节奏总纲!P72*1</f>
        <v>118.42822291671132</v>
      </c>
      <c r="AO75" s="23">
        <f>18*节奏总纲!P72</f>
        <v>2131.7080125008038</v>
      </c>
      <c r="AP75" s="92">
        <f>'[1]功能-采集'!BS73</f>
        <v>1180128970.6744709</v>
      </c>
      <c r="AQ75" s="23">
        <f t="shared" ref="AQ75:AS75" si="388">AP75</f>
        <v>1180128970.6744709</v>
      </c>
      <c r="AR75" s="23">
        <f t="shared" si="388"/>
        <v>1180128970.6744709</v>
      </c>
      <c r="AS75" s="23">
        <f t="shared" si="388"/>
        <v>1180128970.6744709</v>
      </c>
      <c r="AT75" s="92">
        <f>'[1]功能-采集'!BX73</f>
        <v>240688654.38376975</v>
      </c>
      <c r="AU75" s="70">
        <f>('[1]功能-城建'!$EQ72+[1]养成buff汇总!H74)/节奏总纲!P72/4/24</f>
        <v>79136.555464019082</v>
      </c>
      <c r="AV75" s="23">
        <f t="shared" ref="AV75:AX75" si="389">AU75</f>
        <v>79136.555464019082</v>
      </c>
      <c r="AW75" s="23">
        <f t="shared" si="389"/>
        <v>79136.555464019082</v>
      </c>
      <c r="AX75" s="23">
        <f t="shared" si="389"/>
        <v>79136.555464019082</v>
      </c>
      <c r="AY75" s="83">
        <f>('[1]功能-城建'!$FY72+[1]养成buff汇总!AD74)/节奏总纲!P72/24</f>
        <v>25208.130585861607</v>
      </c>
      <c r="AZ75" s="70">
        <f>('[1]功能-城建'!HF72+[1]养成buff汇总!S74)/节奏总纲!P72/24</f>
        <v>96049.768638754191</v>
      </c>
      <c r="BA75" s="23">
        <f>'[1]功能-城建'!$CL74</f>
        <v>487.9844258903849</v>
      </c>
      <c r="BB75" s="97">
        <f>求节点($CY$7:$CY$36,$CZ$7:$CZ$36,节奏总纲!BX72)</f>
        <v>530.65368824198742</v>
      </c>
      <c r="BC75" s="57">
        <f>[4]士兵治疗!$BD73/3600*[4]士兵治疗!$D$4</f>
        <v>41562992.901197992</v>
      </c>
      <c r="BD75" s="97">
        <f>求节点($DD$7:$DD$86,$DF$7:$DF$86,节奏总纲!BX72)</f>
        <v>195.82684412099371</v>
      </c>
      <c r="BE75" s="97">
        <f t="shared" si="366"/>
        <v>1722.5715424108184</v>
      </c>
      <c r="BF75" s="97">
        <f t="shared" si="367"/>
        <v>519.49310029517483</v>
      </c>
      <c r="BG75" s="97">
        <f t="shared" si="368"/>
        <v>97.422777206545049</v>
      </c>
      <c r="BH75" s="97">
        <f t="shared" si="369"/>
        <v>13.712156451455265</v>
      </c>
      <c r="BI75" s="97">
        <f t="shared" si="370"/>
        <v>24.910724635777797</v>
      </c>
      <c r="BJ75" s="97">
        <f t="shared" si="371"/>
        <v>36.866086953666695</v>
      </c>
      <c r="BK75" s="97">
        <f t="shared" si="372"/>
        <v>35.821449271555593</v>
      </c>
      <c r="BL75" s="97">
        <f t="shared" si="373"/>
        <v>1</v>
      </c>
      <c r="BM75" s="70">
        <f>5*节奏总纲!P72</f>
        <v>592.1411145835566</v>
      </c>
      <c r="BN75" s="24">
        <f>15*节奏总纲!P72</f>
        <v>1776.4233437506698</v>
      </c>
      <c r="BO75" s="24">
        <f t="shared" si="355"/>
        <v>138</v>
      </c>
      <c r="BP75" s="70">
        <f t="shared" si="374"/>
        <v>1104</v>
      </c>
      <c r="BQ75" s="89">
        <f>节奏总纲!P72</f>
        <v>118.42822291671132</v>
      </c>
      <c r="BR75" s="70"/>
      <c r="DD75" s="93">
        <v>69</v>
      </c>
      <c r="DE75" s="93">
        <v>1</v>
      </c>
      <c r="DF75" s="93">
        <f>'[1]功能-城建'!$S74*5*DE75</f>
        <v>345</v>
      </c>
    </row>
    <row r="76" spans="1:110" x14ac:dyDescent="0.15">
      <c r="A76" s="82"/>
      <c r="B76" s="14">
        <v>70</v>
      </c>
      <c r="C76" s="14">
        <f>SUM([2]武将数量星级阶位验证!$BF$3:$BI$3)*节奏总纲!P73+'[1]资源-钻石'!$L73/[2]武将数量星级阶位验证!$B$1*10</f>
        <v>4365.5513511125282</v>
      </c>
      <c r="D76" s="70">
        <f>'[1]资源-钻石'!$L73*6%</f>
        <v>42718.608645352891</v>
      </c>
      <c r="E76" s="95">
        <f>'[1]资源-银币'!$Z75</f>
        <v>291329556.33516955</v>
      </c>
      <c r="F76" s="48">
        <f>'[1]资源-木石铜粮'!$BF75/4</f>
        <v>652128154.80588508</v>
      </c>
      <c r="G76" s="14">
        <f t="shared" si="356"/>
        <v>652128154.80588508</v>
      </c>
      <c r="H76" s="14">
        <f t="shared" si="356"/>
        <v>652128154.80588508</v>
      </c>
      <c r="I76" s="14">
        <f t="shared" si="356"/>
        <v>652128154.80588508</v>
      </c>
      <c r="J76" s="77">
        <f>'[1]资源-铁'!$T75</f>
        <v>920437017.94640768</v>
      </c>
      <c r="K76" s="20">
        <f t="shared" si="347"/>
        <v>2400</v>
      </c>
      <c r="L76" s="58">
        <f>求节点('[1]功能-竞技场'!$AA$9:$AA$309,'[1]功能-竞技场'!$AB$9:$AB$309,[1]节奏总纲!P73)</f>
        <v>150</v>
      </c>
      <c r="M76" s="20">
        <f t="shared" si="357"/>
        <v>53398.260806691113</v>
      </c>
      <c r="N76" s="70">
        <f>'[1]资源-银币'!$C75</f>
        <v>211948227.43936518</v>
      </c>
      <c r="O76" s="70">
        <f>'[1]资源-木石铜粮'!$C75*('[1]资源-木石铜粮'!$I75+'[1]资源-木石铜粮'!$J75+'[1]资源-木石铜粮'!$M75+'[1]资源-木石铜粮'!$N75)</f>
        <v>3023681371.8398027</v>
      </c>
      <c r="P76" s="20">
        <f t="shared" ref="P76:R76" si="390">O76</f>
        <v>3023681371.8398027</v>
      </c>
      <c r="Q76" s="20">
        <f t="shared" si="390"/>
        <v>3023681371.8398027</v>
      </c>
      <c r="R76" s="20">
        <f t="shared" si="390"/>
        <v>3023681371.8398027</v>
      </c>
      <c r="S76" s="70">
        <f>'[1]资源-铁'!C75*('[1]资源-铁'!$J75+'[1]资源-铁'!$M75+'[1]资源-铁'!$N75)</f>
        <v>591155605.88663459</v>
      </c>
      <c r="T76" s="24">
        <f t="shared" si="349"/>
        <v>1139.8560451915594</v>
      </c>
      <c r="U76" s="23">
        <f t="shared" si="350"/>
        <v>28.218864675135212</v>
      </c>
      <c r="V76" s="97">
        <f>求节点([3]基础状态预期!$C$11:$C$40,[3]基础状态预期!$I$11:$I$40,B76)*8</f>
        <v>323.16081586302096</v>
      </c>
      <c r="W76" s="72">
        <f>[4]兵营招募!$EZ$5*节奏总纲!P73*24</f>
        <v>10668000</v>
      </c>
      <c r="X76" s="23">
        <f t="shared" ref="X76:Z76" si="391">W76</f>
        <v>10668000</v>
      </c>
      <c r="Y76" s="23">
        <f t="shared" si="391"/>
        <v>10668000</v>
      </c>
      <c r="Z76" s="23">
        <f t="shared" si="391"/>
        <v>10668000</v>
      </c>
      <c r="AA76" s="23">
        <f>10*节奏总纲!P73</f>
        <v>1270</v>
      </c>
      <c r="AB76" s="70">
        <f>求节点($CS$8:$CS$15,$CT$8:$CT$15,节奏总纲!P73)</f>
        <v>41.360794088066818</v>
      </c>
      <c r="AC76" s="23">
        <f>'[5]资源-军团币'!$E74</f>
        <v>347199.09523809527</v>
      </c>
      <c r="AD76" s="24">
        <f>5*节奏总纲!P73</f>
        <v>635</v>
      </c>
      <c r="AE76" s="24">
        <f>[6]国建支援!$F$5/[6]国建支援!$E$5*节奏总纲!P73</f>
        <v>50800</v>
      </c>
      <c r="AF76" s="74">
        <f>[6]国家币!$H74/[6]国家币!$C$2</f>
        <v>1157722.5685443787</v>
      </c>
      <c r="AG76" s="74">
        <f t="shared" si="360"/>
        <v>1157722.5685443787</v>
      </c>
      <c r="AH76" s="57">
        <f>'[1]功能-行军令'!$AL$7/3*节奏总纲!P73</f>
        <v>1016</v>
      </c>
      <c r="AI76" s="23">
        <f t="shared" ref="AI76:AJ76" si="392">AH76</f>
        <v>1016</v>
      </c>
      <c r="AJ76" s="23">
        <f t="shared" si="392"/>
        <v>1016</v>
      </c>
      <c r="AK76" s="57">
        <f>'[1]功能-行军令'!$AL$8/3*节奏总纲!P73</f>
        <v>338.66666666666663</v>
      </c>
      <c r="AL76" s="23">
        <f t="shared" si="362"/>
        <v>338.66666666666663</v>
      </c>
      <c r="AM76" s="23">
        <f t="shared" si="363"/>
        <v>338.66666666666663</v>
      </c>
      <c r="AN76" s="23">
        <f>节奏总纲!P73*1</f>
        <v>127</v>
      </c>
      <c r="AO76" s="23">
        <f>18*节奏总纲!P73</f>
        <v>2286</v>
      </c>
      <c r="AP76" s="92">
        <f>'[1]功能-采集'!BS74</f>
        <v>1307066902.2504084</v>
      </c>
      <c r="AQ76" s="23">
        <f t="shared" ref="AQ76:AS76" si="393">AP76</f>
        <v>1307066902.2504084</v>
      </c>
      <c r="AR76" s="23">
        <f t="shared" si="393"/>
        <v>1307066902.2504084</v>
      </c>
      <c r="AS76" s="23">
        <f t="shared" si="393"/>
        <v>1307066902.2504084</v>
      </c>
      <c r="AT76" s="92">
        <f>'[1]功能-采集'!BX74</f>
        <v>272846182.25557762</v>
      </c>
      <c r="AU76" s="70">
        <f>('[1]功能-城建'!$EQ73+[1]养成buff汇总!H75)/节奏总纲!P73/4/24</f>
        <v>83048.04993759573</v>
      </c>
      <c r="AV76" s="23">
        <f t="shared" ref="AV76:AX76" si="394">AU76</f>
        <v>83048.04993759573</v>
      </c>
      <c r="AW76" s="23">
        <f t="shared" si="394"/>
        <v>83048.04993759573</v>
      </c>
      <c r="AX76" s="23">
        <f t="shared" si="394"/>
        <v>83048.04993759573</v>
      </c>
      <c r="AY76" s="83">
        <f>('[1]功能-城建'!$FY73+[1]养成buff汇总!AD75)/节奏总纲!P73/24</f>
        <v>25815.030587279209</v>
      </c>
      <c r="AZ76" s="70">
        <f>('[1]功能-城建'!HF73+[1]养成buff汇总!S75)/节奏总纲!P73/24</f>
        <v>104432.22560074048</v>
      </c>
      <c r="BA76" s="23">
        <f>'[1]功能-城建'!$CL75</f>
        <v>493.54230169618376</v>
      </c>
      <c r="BB76" s="97">
        <f>求节点($CY$7:$CY$36,$CZ$7:$CZ$36,节奏总纲!BX73)</f>
        <v>535.28525141348644</v>
      </c>
      <c r="BC76" s="57">
        <f>[4]士兵治疗!$BD74/3600*[4]士兵治疗!$D$4</f>
        <v>45025324.700788744</v>
      </c>
      <c r="BD76" s="97">
        <f>求节点($DD$7:$DD$86,$DF$7:$DF$86,节奏总纲!BX73)</f>
        <v>198.14262570674322</v>
      </c>
      <c r="BE76" s="97">
        <f t="shared" si="366"/>
        <v>1826.5796185894262</v>
      </c>
      <c r="BF76" s="97">
        <f t="shared" si="367"/>
        <v>548.79635273322799</v>
      </c>
      <c r="BG76" s="97">
        <f t="shared" si="368"/>
        <v>101.59293901266838</v>
      </c>
      <c r="BH76" s="97">
        <f t="shared" si="369"/>
        <v>14.982743404924655</v>
      </c>
      <c r="BI76" s="97">
        <f t="shared" si="370"/>
        <v>25.511594128003548</v>
      </c>
      <c r="BJ76" s="97">
        <f t="shared" si="371"/>
        <v>37.76739119200532</v>
      </c>
      <c r="BK76" s="97">
        <f t="shared" si="372"/>
        <v>37.023188256007096</v>
      </c>
      <c r="BL76" s="97">
        <f t="shared" si="373"/>
        <v>1.5115941280035483</v>
      </c>
      <c r="BM76" s="70">
        <f>5*节奏总纲!P73</f>
        <v>635</v>
      </c>
      <c r="BN76" s="24">
        <f>15*节奏总纲!P73</f>
        <v>1905</v>
      </c>
      <c r="BO76" s="24">
        <f t="shared" si="355"/>
        <v>140</v>
      </c>
      <c r="BP76" s="70">
        <f t="shared" si="374"/>
        <v>1120</v>
      </c>
      <c r="BQ76" s="89">
        <f>节奏总纲!P73</f>
        <v>127</v>
      </c>
      <c r="BR76" s="70"/>
      <c r="DD76" s="93">
        <v>70</v>
      </c>
      <c r="DE76" s="93">
        <v>1</v>
      </c>
      <c r="DF76" s="93">
        <f>'[1]功能-城建'!$S75*5*DE76</f>
        <v>350</v>
      </c>
    </row>
    <row r="77" spans="1:110" x14ac:dyDescent="0.15">
      <c r="A77" s="82"/>
      <c r="B77" s="14">
        <v>71</v>
      </c>
      <c r="C77" s="14">
        <f>SUM([2]武将数量星级阶位验证!$BF$3:$BI$3)*节奏总纲!P74+'[1]资源-钻石'!$L74/[2]武将数量星级阶位验证!$B$1*10</f>
        <v>4630.336241124448</v>
      </c>
      <c r="D77" s="70">
        <f>'[1]资源-钻石'!$L74*6%</f>
        <v>45104.833685276302</v>
      </c>
      <c r="E77" s="95">
        <f>'[1]资源-银币'!$Z76</f>
        <v>321464326.97074199</v>
      </c>
      <c r="F77" s="48">
        <f>'[1]资源-木石铜粮'!$BF76/4</f>
        <v>723078573.11657989</v>
      </c>
      <c r="G77" s="14">
        <f t="shared" si="356"/>
        <v>723078573.11657989</v>
      </c>
      <c r="H77" s="14">
        <f t="shared" si="356"/>
        <v>723078573.11657989</v>
      </c>
      <c r="I77" s="14">
        <f t="shared" si="356"/>
        <v>723078573.11657989</v>
      </c>
      <c r="J77" s="77">
        <f>'[1]资源-铁'!$T76</f>
        <v>1037000134.7869573</v>
      </c>
      <c r="K77" s="20">
        <f t="shared" si="347"/>
        <v>2448</v>
      </c>
      <c r="L77" s="58">
        <f>求节点('[1]功能-竞技场'!$AA$9:$AA$309,'[1]功能-竞技场'!$AB$9:$AB$309,[1]节奏总纲!P74)</f>
        <v>150</v>
      </c>
      <c r="M77" s="20">
        <f t="shared" si="357"/>
        <v>56381.042106595378</v>
      </c>
      <c r="N77" s="70">
        <f>'[1]资源-银币'!$C76</f>
        <v>234701364.42936745</v>
      </c>
      <c r="O77" s="70">
        <f>'[1]资源-木石铜粮'!$C76*('[1]资源-木石铜粮'!$I76+'[1]资源-木石铜粮'!$J76+'[1]资源-木石铜粮'!$M76+'[1]资源-木石铜粮'!$N76)</f>
        <v>3363266621.1524773</v>
      </c>
      <c r="P77" s="20">
        <f t="shared" ref="P77:R77" si="395">O77</f>
        <v>3363266621.1524773</v>
      </c>
      <c r="Q77" s="20">
        <f t="shared" si="395"/>
        <v>3363266621.1524773</v>
      </c>
      <c r="R77" s="20">
        <f t="shared" si="395"/>
        <v>3363266621.1524773</v>
      </c>
      <c r="S77" s="70">
        <f>'[1]资源-铁'!C76*('[1]资源-铁'!$J76+'[1]资源-铁'!$M76+'[1]资源-铁'!$N76)</f>
        <v>676182854.50861287</v>
      </c>
      <c r="T77" s="24">
        <f t="shared" si="349"/>
        <v>1161.2741846511813</v>
      </c>
      <c r="U77" s="23">
        <f t="shared" si="350"/>
        <v>30.760527018526805</v>
      </c>
      <c r="V77" s="97">
        <f>求节点([3]基础状态预期!$C$11:$C$40,[3]基础状态预期!$I$11:$I$40,B77)*8</f>
        <v>329.35518319817533</v>
      </c>
      <c r="W77" s="72">
        <f>[4]兵营招募!$EZ$5*节奏总纲!P74*24</f>
        <v>11439708.269190222</v>
      </c>
      <c r="X77" s="23">
        <f t="shared" ref="X77:Z77" si="396">W77</f>
        <v>11439708.269190222</v>
      </c>
      <c r="Y77" s="23">
        <f t="shared" si="396"/>
        <v>11439708.269190222</v>
      </c>
      <c r="Z77" s="23">
        <f t="shared" si="396"/>
        <v>11439708.269190222</v>
      </c>
      <c r="AA77" s="23">
        <f>10*节奏总纲!P74</f>
        <v>1361.870032046455</v>
      </c>
      <c r="AB77" s="70">
        <f>求节点($CS$8:$CS$15,$CT$8:$CT$15,节奏总纲!P74)</f>
        <v>41.360794088066818</v>
      </c>
      <c r="AC77" s="23">
        <f>'[5]资源-军团币'!$E75</f>
        <v>372639.14598608611</v>
      </c>
      <c r="AD77" s="24">
        <f>5*节奏总纲!P74</f>
        <v>680.93501602322749</v>
      </c>
      <c r="AE77" s="24">
        <f>[6]国建支援!$F$5/[6]国建支援!$E$5*节奏总纲!P74</f>
        <v>54474.801281858199</v>
      </c>
      <c r="AF77" s="74">
        <f>[6]国家币!$H75/[6]国家币!$C$2</f>
        <v>1207596.6354046385</v>
      </c>
      <c r="AG77" s="74">
        <f t="shared" si="360"/>
        <v>1207596.6354046385</v>
      </c>
      <c r="AH77" s="57">
        <f>'[1]功能-行军令'!$AL$7/3*节奏总纲!P74</f>
        <v>1089.4960256371639</v>
      </c>
      <c r="AI77" s="23">
        <f t="shared" ref="AI77:AJ77" si="397">AH77</f>
        <v>1089.4960256371639</v>
      </c>
      <c r="AJ77" s="23">
        <f t="shared" si="397"/>
        <v>1089.4960256371639</v>
      </c>
      <c r="AK77" s="57">
        <f>'[1]功能-行军令'!$AL$8/3*节奏总纲!P74</f>
        <v>363.16534187905461</v>
      </c>
      <c r="AL77" s="23">
        <f t="shared" si="362"/>
        <v>363.16534187905461</v>
      </c>
      <c r="AM77" s="23">
        <f t="shared" si="363"/>
        <v>363.16534187905461</v>
      </c>
      <c r="AN77" s="23">
        <f>节奏总纲!P74*1</f>
        <v>136.18700320464549</v>
      </c>
      <c r="AO77" s="23">
        <f>18*节奏总纲!P74</f>
        <v>2451.3660576836187</v>
      </c>
      <c r="AP77" s="92">
        <f>'[1]功能-采集'!BS75</f>
        <v>1447451068.4009843</v>
      </c>
      <c r="AQ77" s="23">
        <f t="shared" ref="AQ77:AS77" si="398">AP77</f>
        <v>1447451068.4009843</v>
      </c>
      <c r="AR77" s="23">
        <f t="shared" si="398"/>
        <v>1447451068.4009843</v>
      </c>
      <c r="AS77" s="23">
        <f t="shared" si="398"/>
        <v>1447451068.4009843</v>
      </c>
      <c r="AT77" s="92">
        <f>'[1]功能-采集'!BX75</f>
        <v>308336168.08428144</v>
      </c>
      <c r="AU77" s="70">
        <f>('[1]功能-城建'!$EQ74+[1]养成buff汇总!H76)/节奏总纲!P74/4/24</f>
        <v>86881.268385130679</v>
      </c>
      <c r="AV77" s="23">
        <f t="shared" ref="AV77:AX77" si="399">AU77</f>
        <v>86881.268385130679</v>
      </c>
      <c r="AW77" s="23">
        <f t="shared" si="399"/>
        <v>86881.268385130679</v>
      </c>
      <c r="AX77" s="23">
        <f t="shared" si="399"/>
        <v>86881.268385130679</v>
      </c>
      <c r="AY77" s="83">
        <f>('[1]功能-城建'!$FY74+[1]养成buff汇总!AD76)/节奏总纲!P74/24</f>
        <v>26406.1350523031</v>
      </c>
      <c r="AZ77" s="70">
        <f>('[1]功能-城建'!HF74+[1]养成buff汇总!S76)/节奏总纲!P74/24</f>
        <v>112543.37717270263</v>
      </c>
      <c r="BA77" s="23">
        <f>'[1]功能-城建'!$CL76</f>
        <v>499.50897212735362</v>
      </c>
      <c r="BB77" s="97">
        <f>求节点($CY$7:$CY$36,$CZ$7:$CZ$36,节奏总纲!BX74)</f>
        <v>540.07783723382408</v>
      </c>
      <c r="BC77" s="57">
        <f>[4]士兵治疗!$BD75/3600*[4]士兵治疗!$D$4</f>
        <v>48773187.13232822</v>
      </c>
      <c r="BD77" s="97">
        <f>求节点($DD$7:$DD$86,$DF$7:$DF$86,节奏总纲!BX74)</f>
        <v>200.53891861691201</v>
      </c>
      <c r="BE77" s="97">
        <f t="shared" si="366"/>
        <v>1934.8684217932919</v>
      </c>
      <c r="BF77" s="97">
        <f t="shared" si="367"/>
        <v>579.26680084315001</v>
      </c>
      <c r="BG77" s="97">
        <f t="shared" si="368"/>
        <v>105.92858100652994</v>
      </c>
      <c r="BH77" s="97">
        <f t="shared" si="369"/>
        <v>16.300925652486214</v>
      </c>
      <c r="BI77" s="97">
        <f t="shared" si="370"/>
        <v>26.138061388341526</v>
      </c>
      <c r="BJ77" s="97">
        <f t="shared" si="371"/>
        <v>38.70709208251229</v>
      </c>
      <c r="BK77" s="97">
        <f t="shared" si="372"/>
        <v>38.276122776683053</v>
      </c>
      <c r="BL77" s="97">
        <f t="shared" si="373"/>
        <v>2.1380613883415256</v>
      </c>
      <c r="BM77" s="70">
        <f>5*节奏总纲!P74</f>
        <v>680.93501602322749</v>
      </c>
      <c r="BN77" s="24">
        <f>15*节奏总纲!P74</f>
        <v>2042.8050480696825</v>
      </c>
      <c r="BO77" s="24">
        <f t="shared" si="355"/>
        <v>142</v>
      </c>
      <c r="BP77" s="70">
        <f t="shared" si="374"/>
        <v>1136</v>
      </c>
      <c r="BQ77" s="89">
        <f>节奏总纲!P74</f>
        <v>136.18700320464549</v>
      </c>
      <c r="BR77" s="70"/>
      <c r="DD77" s="93">
        <v>71</v>
      </c>
      <c r="DE77" s="93">
        <v>1</v>
      </c>
      <c r="DF77" s="93">
        <f>'[1]功能-城建'!$S76*5*DE77</f>
        <v>355</v>
      </c>
    </row>
    <row r="78" spans="1:110" x14ac:dyDescent="0.15">
      <c r="A78" s="82"/>
      <c r="B78" s="14">
        <v>72</v>
      </c>
      <c r="C78" s="14">
        <f>SUM([2]武将数量星级阶位验证!$BF$3:$BI$3)*节奏总纲!P75+'[1]资源-钻石'!$L75/[2]武将数量星级阶位验证!$B$1*10</f>
        <v>4914.1256595198156</v>
      </c>
      <c r="D78" s="70">
        <f>'[1]资源-钻石'!$L75*6%</f>
        <v>47662.326358705825</v>
      </c>
      <c r="E78" s="95">
        <f>'[1]资源-银币'!$Z77</f>
        <v>352751063.24113011</v>
      </c>
      <c r="F78" s="48">
        <f>'[1]资源-木石铜粮'!$BF77/4</f>
        <v>800834273.57800043</v>
      </c>
      <c r="G78" s="14">
        <f t="shared" si="356"/>
        <v>800834273.57800043</v>
      </c>
      <c r="H78" s="14">
        <f t="shared" si="356"/>
        <v>800834273.57800043</v>
      </c>
      <c r="I78" s="14">
        <f t="shared" si="356"/>
        <v>800834273.57800043</v>
      </c>
      <c r="J78" s="77">
        <f>'[1]资源-铁'!$T77</f>
        <v>1161240892.3374178</v>
      </c>
      <c r="K78" s="20">
        <f t="shared" si="347"/>
        <v>2496</v>
      </c>
      <c r="L78" s="58">
        <f>求节点('[1]功能-竞技场'!$AA$9:$AA$309,'[1]功能-竞技场'!$AB$9:$AB$309,[1]节奏总纲!P75)</f>
        <v>150</v>
      </c>
      <c r="M78" s="20">
        <f t="shared" si="357"/>
        <v>59577.907948382279</v>
      </c>
      <c r="N78" s="70">
        <f>'[1]资源-银币'!$C77</f>
        <v>259930733.01900166</v>
      </c>
      <c r="O78" s="70">
        <f>'[1]资源-木石铜粮'!$C77*('[1]资源-木石铜粮'!$I77+'[1]资源-木石铜粮'!$J77+'[1]资源-木石铜粮'!$M77+'[1]资源-木石铜粮'!$N77)</f>
        <v>3739626929.8853168</v>
      </c>
      <c r="P78" s="20">
        <f t="shared" ref="P78:R78" si="400">O78</f>
        <v>3739626929.8853168</v>
      </c>
      <c r="Q78" s="20">
        <f t="shared" si="400"/>
        <v>3739626929.8853168</v>
      </c>
      <c r="R78" s="20">
        <f t="shared" si="400"/>
        <v>3739626929.8853168</v>
      </c>
      <c r="S78" s="70">
        <f>'[1]资源-铁'!C77*('[1]资源-铁'!$J77+'[1]资源-铁'!$M77+'[1]资源-铁'!$N77)</f>
        <v>770782796.20468545</v>
      </c>
      <c r="T78" s="24">
        <f t="shared" si="349"/>
        <v>1182.6923241108032</v>
      </c>
      <c r="U78" s="23">
        <f t="shared" si="350"/>
        <v>33.302189361918394</v>
      </c>
      <c r="V78" s="97">
        <f>求节点([3]基础状态预期!$C$11:$C$40,[3]基础状态预期!$I$11:$I$40,B78)*8</f>
        <v>335.51500510203675</v>
      </c>
      <c r="W78" s="72">
        <f>[4]兵营招募!$EZ$5*节奏总纲!P75*24</f>
        <v>12266804.712928116</v>
      </c>
      <c r="X78" s="23">
        <f t="shared" ref="X78:Z78" si="401">W78</f>
        <v>12266804.712928116</v>
      </c>
      <c r="Y78" s="23">
        <f t="shared" si="401"/>
        <v>12266804.712928116</v>
      </c>
      <c r="Z78" s="23">
        <f t="shared" si="401"/>
        <v>12266804.712928116</v>
      </c>
      <c r="AA78" s="23">
        <f>10*节奏总纲!P75</f>
        <v>1460.3338943962044</v>
      </c>
      <c r="AB78" s="70">
        <f>求节点($CS$8:$CS$15,$CT$8:$CT$15,节奏总纲!P75)</f>
        <v>41.360794088066818</v>
      </c>
      <c r="AC78" s="23">
        <f>'[5]资源-军团币'!$E76</f>
        <v>399881.69252604776</v>
      </c>
      <c r="AD78" s="24">
        <f>5*节奏总纲!P75</f>
        <v>730.16694719810221</v>
      </c>
      <c r="AE78" s="24">
        <f>[6]国建支援!$F$5/[6]国建支援!$E$5*节奏总纲!P75</f>
        <v>58413.355775848177</v>
      </c>
      <c r="AF78" s="74">
        <f>[6]国家币!$H76/[6]国家币!$C$2</f>
        <v>1261581.4709578806</v>
      </c>
      <c r="AG78" s="74">
        <f t="shared" si="360"/>
        <v>1261581.4709578806</v>
      </c>
      <c r="AH78" s="57">
        <f>'[1]功能-行军令'!$AL$7/3*节奏总纲!P75</f>
        <v>1168.2671155169635</v>
      </c>
      <c r="AI78" s="23">
        <f t="shared" ref="AI78:AJ78" si="402">AH78</f>
        <v>1168.2671155169635</v>
      </c>
      <c r="AJ78" s="23">
        <f t="shared" si="402"/>
        <v>1168.2671155169635</v>
      </c>
      <c r="AK78" s="57">
        <f>'[1]功能-行军令'!$AL$8/3*节奏总纲!P75</f>
        <v>389.42237183898783</v>
      </c>
      <c r="AL78" s="23">
        <f t="shared" si="362"/>
        <v>389.42237183898783</v>
      </c>
      <c r="AM78" s="23">
        <f t="shared" si="363"/>
        <v>389.42237183898783</v>
      </c>
      <c r="AN78" s="23">
        <f>节奏总纲!P75*1</f>
        <v>146.03338943962044</v>
      </c>
      <c r="AO78" s="23">
        <f>18*节奏总纲!P75</f>
        <v>2628.6010099131677</v>
      </c>
      <c r="AP78" s="92">
        <f>'[1]功能-采集'!BS76</f>
        <v>1602486544.8963747</v>
      </c>
      <c r="AQ78" s="23">
        <f t="shared" ref="AQ78:AS78" si="403">AP78</f>
        <v>1602486544.8963747</v>
      </c>
      <c r="AR78" s="23">
        <f t="shared" si="403"/>
        <v>1602486544.8963747</v>
      </c>
      <c r="AS78" s="23">
        <f t="shared" si="403"/>
        <v>1602486544.8963747</v>
      </c>
      <c r="AT78" s="92">
        <f>'[1]功能-采集'!BX76</f>
        <v>347576246.67821872</v>
      </c>
      <c r="AU78" s="70">
        <f>('[1]功能-城建'!$EQ75+[1]养成buff汇总!H77)/节奏总纲!P75/4/24</f>
        <v>90841.768647836347</v>
      </c>
      <c r="AV78" s="23">
        <f t="shared" ref="AV78:AX78" si="404">AU78</f>
        <v>90841.768647836347</v>
      </c>
      <c r="AW78" s="23">
        <f t="shared" si="404"/>
        <v>90841.768647836347</v>
      </c>
      <c r="AX78" s="23">
        <f t="shared" si="404"/>
        <v>90841.768647836347</v>
      </c>
      <c r="AY78" s="83">
        <f>('[1]功能-城建'!$FY75+[1]养成buff汇总!AD77)/节奏总纲!P75/24</f>
        <v>27032.779302921932</v>
      </c>
      <c r="AZ78" s="70">
        <f>('[1]功能-城建'!HF75+[1]养成buff汇总!S77)/节奏总纲!P75/24</f>
        <v>120750.50985213427</v>
      </c>
      <c r="BA78" s="23">
        <f>'[1]功能-城建'!$CL77</f>
        <v>505.93540023691747</v>
      </c>
      <c r="BB78" s="97">
        <f>求节点($CY$7:$CY$36,$CZ$7:$CZ$36,节奏总纲!BX75)</f>
        <v>545.3362860527393</v>
      </c>
      <c r="BC78" s="57">
        <f>[4]士兵治疗!$BD76/3600*[4]士兵治疗!$D$4</f>
        <v>52939034.252076156</v>
      </c>
      <c r="BD78" s="97">
        <f>求节点($DD$7:$DD$86,$DF$7:$DF$86,节奏总纲!BX75)</f>
        <v>202.83407151318482</v>
      </c>
      <c r="BE78" s="97">
        <f t="shared" si="366"/>
        <v>2043.1572249971573</v>
      </c>
      <c r="BF78" s="97">
        <f t="shared" si="367"/>
        <v>609.73724895307214</v>
      </c>
      <c r="BG78" s="97">
        <f t="shared" si="368"/>
        <v>110.2642230003915</v>
      </c>
      <c r="BH78" s="97">
        <f t="shared" si="369"/>
        <v>17.619107900047776</v>
      </c>
      <c r="BI78" s="97">
        <f t="shared" si="370"/>
        <v>26.764528648679502</v>
      </c>
      <c r="BJ78" s="97">
        <f t="shared" si="371"/>
        <v>39.646792973019252</v>
      </c>
      <c r="BK78" s="97">
        <f t="shared" si="372"/>
        <v>39.529057297359003</v>
      </c>
      <c r="BL78" s="97">
        <f t="shared" si="373"/>
        <v>2.7645286486795033</v>
      </c>
      <c r="BM78" s="70">
        <f>5*节奏总纲!P75</f>
        <v>730.16694719810221</v>
      </c>
      <c r="BN78" s="24">
        <f>15*节奏总纲!P75</f>
        <v>2190.5008415943066</v>
      </c>
      <c r="BO78" s="24">
        <f t="shared" si="355"/>
        <v>144</v>
      </c>
      <c r="BP78" s="70">
        <f t="shared" si="374"/>
        <v>1152</v>
      </c>
      <c r="BQ78" s="89">
        <f>节奏总纲!P75</f>
        <v>146.03338943962044</v>
      </c>
      <c r="BR78" s="70"/>
      <c r="DD78" s="93">
        <v>72</v>
      </c>
      <c r="DE78" s="93">
        <v>1</v>
      </c>
      <c r="DF78" s="93">
        <f>'[1]功能-城建'!$S77*5*DE78</f>
        <v>360</v>
      </c>
    </row>
    <row r="79" spans="1:110" x14ac:dyDescent="0.15">
      <c r="A79" s="82"/>
      <c r="B79" s="14">
        <v>73</v>
      </c>
      <c r="C79" s="14">
        <f>SUM([2]武将数量星级阶位验证!$BF$3:$BI$3)*节奏总纲!P76+'[1]资源-钻石'!$L76/[2]武将数量星级阶位验证!$B$1*10</f>
        <v>5218.283627104579</v>
      </c>
      <c r="D79" s="70">
        <f>'[1]资源-钻石'!$L76*6%</f>
        <v>50403.379136718591</v>
      </c>
      <c r="E79" s="95">
        <f>'[1]资源-银币'!$Z78</f>
        <v>384766799.1779002</v>
      </c>
      <c r="F79" s="48">
        <f>'[1]资源-木石铜粮'!$BF78/4</f>
        <v>885357206.27863622</v>
      </c>
      <c r="G79" s="14">
        <f t="shared" si="356"/>
        <v>885357206.27863622</v>
      </c>
      <c r="H79" s="14">
        <f t="shared" si="356"/>
        <v>885357206.27863622</v>
      </c>
      <c r="I79" s="14">
        <f t="shared" si="356"/>
        <v>885357206.27863622</v>
      </c>
      <c r="J79" s="77">
        <f>'[1]资源-铁'!$T78</f>
        <v>1294131768.4882298</v>
      </c>
      <c r="K79" s="20">
        <f t="shared" si="347"/>
        <v>2544</v>
      </c>
      <c r="L79" s="58">
        <f>求节点('[1]功能-竞技场'!$AA$9:$AA$309,'[1]功能-竞技场'!$AB$9:$AB$309,[1]节奏总纲!P76)</f>
        <v>150</v>
      </c>
      <c r="M79" s="20">
        <f t="shared" si="357"/>
        <v>63004.223920898236</v>
      </c>
      <c r="N79" s="70">
        <f>'[1]资源-银币'!$C78</f>
        <v>287051025.80836695</v>
      </c>
      <c r="O79" s="70">
        <f>'[1]资源-木石铜粮'!$C78*('[1]资源-木石铜粮'!$I78+'[1]资源-木石铜粮'!$J78+'[1]资源-木石铜粮'!$M78+'[1]资源-木石铜粮'!$N78)</f>
        <v>4152731496.7399588</v>
      </c>
      <c r="P79" s="20">
        <f t="shared" ref="P79:R79" si="405">O79</f>
        <v>4152731496.7399588</v>
      </c>
      <c r="Q79" s="20">
        <f t="shared" si="405"/>
        <v>4152731496.7399588</v>
      </c>
      <c r="R79" s="20">
        <f t="shared" si="405"/>
        <v>4152731496.7399588</v>
      </c>
      <c r="S79" s="70">
        <f>'[1]资源-铁'!C78*('[1]资源-铁'!$J78+'[1]资源-铁'!$M78+'[1]资源-铁'!$N78)</f>
        <v>874380703.50364101</v>
      </c>
      <c r="T79" s="24">
        <f t="shared" si="349"/>
        <v>1203.3233969777066</v>
      </c>
      <c r="U79" s="23">
        <f t="shared" si="350"/>
        <v>35.843851705309987</v>
      </c>
      <c r="V79" s="97">
        <f>求节点([3]基础状态预期!$C$11:$C$40,[3]基础状态预期!$I$11:$I$40,B79)*8</f>
        <v>341.52322395134763</v>
      </c>
      <c r="W79" s="72">
        <f>[4]兵营招募!$EZ$5*节奏总纲!P76*24</f>
        <v>13153264.732284537</v>
      </c>
      <c r="X79" s="23">
        <f t="shared" ref="X79:Z79" si="406">W79</f>
        <v>13153264.732284537</v>
      </c>
      <c r="Y79" s="23">
        <f t="shared" si="406"/>
        <v>13153264.732284537</v>
      </c>
      <c r="Z79" s="23">
        <f t="shared" si="406"/>
        <v>13153264.732284537</v>
      </c>
      <c r="AA79" s="23">
        <f>10*节奏总纲!P76</f>
        <v>1565.8648490814926</v>
      </c>
      <c r="AB79" s="70">
        <f>求节点($CS$8:$CS$15,$CT$8:$CT$15,节奏总纲!P76)</f>
        <v>41.360794088066818</v>
      </c>
      <c r="AC79" s="23">
        <f>'[5]资源-军团币'!$E77</f>
        <v>429131.15836108621</v>
      </c>
      <c r="AD79" s="24">
        <f>5*节奏总纲!P76</f>
        <v>782.9324245407463</v>
      </c>
      <c r="AE79" s="24">
        <f>[6]国建支援!$F$5/[6]国建支援!$E$5*节奏总纲!P76</f>
        <v>62634.5939632597</v>
      </c>
      <c r="AF79" s="74">
        <f>[6]国家币!$H77/[6]国家币!$C$2</f>
        <v>1319481.7759588838</v>
      </c>
      <c r="AG79" s="74">
        <f t="shared" si="360"/>
        <v>1319481.7759588838</v>
      </c>
      <c r="AH79" s="57">
        <f>'[1]功能-行军令'!$AL$7/3*节奏总纲!P76</f>
        <v>1252.6918792651941</v>
      </c>
      <c r="AI79" s="23">
        <f t="shared" ref="AI79:AJ79" si="407">AH79</f>
        <v>1252.6918792651941</v>
      </c>
      <c r="AJ79" s="23">
        <f t="shared" si="407"/>
        <v>1252.6918792651941</v>
      </c>
      <c r="AK79" s="57">
        <f>'[1]功能-行军令'!$AL$8/3*节奏总纲!P76</f>
        <v>417.56395975506467</v>
      </c>
      <c r="AL79" s="23">
        <f t="shared" si="362"/>
        <v>417.56395975506467</v>
      </c>
      <c r="AM79" s="23">
        <f t="shared" si="363"/>
        <v>417.56395975506467</v>
      </c>
      <c r="AN79" s="23">
        <f>节奏总纲!P76*1</f>
        <v>156.58648490814926</v>
      </c>
      <c r="AO79" s="23">
        <f>18*节奏总纲!P76</f>
        <v>2818.5567283466867</v>
      </c>
      <c r="AP79" s="92">
        <f>'[1]功能-采集'!BS77</f>
        <v>1773684081.0113015</v>
      </c>
      <c r="AQ79" s="23">
        <f t="shared" ref="AQ79:AS79" si="408">AP79</f>
        <v>1773684081.0113015</v>
      </c>
      <c r="AR79" s="23">
        <f t="shared" si="408"/>
        <v>1773684081.0113015</v>
      </c>
      <c r="AS79" s="23">
        <f t="shared" si="408"/>
        <v>1773684081.0113015</v>
      </c>
      <c r="AT79" s="92">
        <f>'[1]功能-采集'!BX77</f>
        <v>390958707.02638763</v>
      </c>
      <c r="AU79" s="70">
        <f>('[1]功能-城建'!$EQ76+[1]养成buff汇总!H78)/节奏总纲!P76/4/24</f>
        <v>94658.417821528637</v>
      </c>
      <c r="AV79" s="23">
        <f t="shared" ref="AV79:AX79" si="409">AU79</f>
        <v>94658.417821528637</v>
      </c>
      <c r="AW79" s="23">
        <f t="shared" si="409"/>
        <v>94658.417821528637</v>
      </c>
      <c r="AX79" s="23">
        <f t="shared" si="409"/>
        <v>94658.417821528637</v>
      </c>
      <c r="AY79" s="83">
        <f>('[1]功能-城建'!$FY76+[1]养成buff汇总!AD78)/节奏总纲!P76/24</f>
        <v>27630.192352244147</v>
      </c>
      <c r="AZ79" s="70">
        <f>('[1]功能-城建'!HF76+[1]养成buff汇总!S78)/节奏总纲!P76/24</f>
        <v>128635.51537265485</v>
      </c>
      <c r="BA79" s="23">
        <f>'[1]功能-城建'!$CL78</f>
        <v>512.86239235657808</v>
      </c>
      <c r="BB79" s="97">
        <f>求节点($CY$7:$CY$36,$CZ$7:$CZ$36,节奏总纲!BX76)</f>
        <v>555.01457924303304</v>
      </c>
      <c r="BC79" s="57">
        <f>[4]士兵治疗!$BD77/3600*[4]士兵治疗!$D$4</f>
        <v>57663477.070463918</v>
      </c>
      <c r="BD79" s="97">
        <f>求节点($DD$7:$DD$86,$DF$7:$DF$86,节奏总纲!BX76)</f>
        <v>205.25364481075826</v>
      </c>
      <c r="BE79" s="97">
        <f t="shared" si="366"/>
        <v>2164.9295128534541</v>
      </c>
      <c r="BF79" s="97">
        <f t="shared" si="367"/>
        <v>643.68929748708103</v>
      </c>
      <c r="BG79" s="97">
        <f t="shared" si="368"/>
        <v>115.09023843402959</v>
      </c>
      <c r="BH79" s="97">
        <f t="shared" si="369"/>
        <v>19.063643188617966</v>
      </c>
      <c r="BI79" s="97">
        <f t="shared" si="370"/>
        <v>27.475973572581523</v>
      </c>
      <c r="BJ79" s="97">
        <f t="shared" si="371"/>
        <v>40.713960358872285</v>
      </c>
      <c r="BK79" s="97">
        <f t="shared" si="372"/>
        <v>40.951947145163047</v>
      </c>
      <c r="BL79" s="97">
        <f t="shared" si="373"/>
        <v>3.2379867862907616</v>
      </c>
      <c r="BM79" s="70">
        <f>5*节奏总纲!P76</f>
        <v>782.9324245407463</v>
      </c>
      <c r="BN79" s="24">
        <f>15*节奏总纲!P76</f>
        <v>2348.7972736222391</v>
      </c>
      <c r="BO79" s="24">
        <f t="shared" si="355"/>
        <v>146</v>
      </c>
      <c r="BP79" s="70">
        <f t="shared" si="374"/>
        <v>1168</v>
      </c>
      <c r="BQ79" s="89">
        <f>节奏总纲!P76</f>
        <v>156.58648490814926</v>
      </c>
      <c r="BR79" s="70"/>
      <c r="DD79" s="93">
        <v>73</v>
      </c>
      <c r="DE79" s="93">
        <v>1</v>
      </c>
      <c r="DF79" s="93">
        <f>'[1]功能-城建'!$S78*5*DE79</f>
        <v>365</v>
      </c>
    </row>
    <row r="80" spans="1:110" x14ac:dyDescent="0.15">
      <c r="A80" s="82"/>
      <c r="B80" s="14">
        <v>74</v>
      </c>
      <c r="C80" s="14">
        <f>SUM([2]武将数量星级阶位验证!$BF$3:$BI$3)*节奏总纲!P77+'[1]资源-钻石'!$L77/[2]武将数量星级阶位验证!$B$1*10</f>
        <v>5544.2720651809022</v>
      </c>
      <c r="D80" s="70">
        <f>'[1]资源-钻石'!$L77*6%</f>
        <v>53341.166763604051</v>
      </c>
      <c r="E80" s="95">
        <f>'[1]资源-银币'!$Z79</f>
        <v>417644988.9350422</v>
      </c>
      <c r="F80" s="48">
        <f>'[1]资源-木石铜粮'!$BF79/4</f>
        <v>978214934.2749728</v>
      </c>
      <c r="G80" s="14">
        <f t="shared" si="356"/>
        <v>978214934.2749728</v>
      </c>
      <c r="H80" s="14">
        <f t="shared" si="356"/>
        <v>978214934.2749728</v>
      </c>
      <c r="I80" s="14">
        <f t="shared" si="356"/>
        <v>978214934.2749728</v>
      </c>
      <c r="J80" s="77">
        <f>'[1]资源-铁'!$T79</f>
        <v>1434451608.6101322</v>
      </c>
      <c r="K80" s="20">
        <f t="shared" si="347"/>
        <v>2592</v>
      </c>
      <c r="L80" s="58">
        <f>求节点('[1]功能-竞技场'!$AA$9:$AA$309,'[1]功能-竞技场'!$AB$9:$AB$309,[1]节奏总纲!P77)</f>
        <v>150</v>
      </c>
      <c r="M80" s="20">
        <f t="shared" si="357"/>
        <v>66676.45845450506</v>
      </c>
      <c r="N80" s="70">
        <f>'[1]资源-银币'!$C79</f>
        <v>316551231.08039421</v>
      </c>
      <c r="O80" s="70">
        <f>'[1]资源-木石铜粮'!$C79*('[1]资源-木石铜粮'!$I79+'[1]资源-木石铜粮'!$J79+'[1]资源-木石铜粮'!$M79+'[1]资源-木石铜粮'!$N79)</f>
        <v>4611238016.6259298</v>
      </c>
      <c r="P80" s="20">
        <f t="shared" ref="P80:R80" si="410">O80</f>
        <v>4611238016.6259298</v>
      </c>
      <c r="Q80" s="20">
        <f t="shared" si="410"/>
        <v>4611238016.6259298</v>
      </c>
      <c r="R80" s="20">
        <f t="shared" si="410"/>
        <v>4611238016.6259298</v>
      </c>
      <c r="S80" s="70">
        <f>'[1]资源-铁'!C79*('[1]资源-铁'!$J79+'[1]资源-铁'!$M79+'[1]资源-铁'!$N79)</f>
        <v>989720618.23645592</v>
      </c>
      <c r="T80" s="24">
        <f t="shared" si="349"/>
        <v>1223.4804709359453</v>
      </c>
      <c r="U80" s="23">
        <f t="shared" si="350"/>
        <v>38.38551404870158</v>
      </c>
      <c r="V80" s="97">
        <f>求节点([3]基础状态预期!$C$11:$C$40,[3]基础状态预期!$I$11:$I$40,B80)*8</f>
        <v>347.53144280065851</v>
      </c>
      <c r="W80" s="72">
        <f>[4]兵营招募!$EZ$5*节奏总纲!P77*24</f>
        <v>14103349.056630157</v>
      </c>
      <c r="X80" s="23">
        <f t="shared" ref="X80:Z80" si="411">W80</f>
        <v>14103349.056630157</v>
      </c>
      <c r="Y80" s="23">
        <f t="shared" si="411"/>
        <v>14103349.056630157</v>
      </c>
      <c r="Z80" s="23">
        <f t="shared" si="411"/>
        <v>14103349.056630157</v>
      </c>
      <c r="AA80" s="23">
        <f>10*节奏总纲!P77</f>
        <v>1678.9701257893043</v>
      </c>
      <c r="AB80" s="70">
        <f>求节点($CS$8:$CS$15,$CT$8:$CT$15,节奏总纲!P77)</f>
        <v>41.360794088066818</v>
      </c>
      <c r="AC80" s="23">
        <f>'[5]资源-军团币'!$E78</f>
        <v>460465.20839959075</v>
      </c>
      <c r="AD80" s="24">
        <f>5*节奏总纲!P77</f>
        <v>839.48506289465217</v>
      </c>
      <c r="AE80" s="24">
        <f>[6]国建支援!$F$5/[6]国建支援!$E$5*节奏总纲!P77</f>
        <v>67158.805031572178</v>
      </c>
      <c r="AF80" s="74">
        <f>[6]国家币!$H78/[6]国家币!$C$2</f>
        <v>1381581.0904478515</v>
      </c>
      <c r="AG80" s="74">
        <f t="shared" si="360"/>
        <v>1381581.0904478515</v>
      </c>
      <c r="AH80" s="57">
        <f>'[1]功能-行军令'!$AL$7/3*节奏总纲!P77</f>
        <v>1343.1761006314434</v>
      </c>
      <c r="AI80" s="23">
        <f t="shared" ref="AI80:AJ80" si="412">AH80</f>
        <v>1343.1761006314434</v>
      </c>
      <c r="AJ80" s="23">
        <f t="shared" si="412"/>
        <v>1343.1761006314434</v>
      </c>
      <c r="AK80" s="57">
        <f>'[1]功能-行军令'!$AL$8/3*节奏总纲!P77</f>
        <v>447.72536687714779</v>
      </c>
      <c r="AL80" s="23">
        <f t="shared" si="362"/>
        <v>447.72536687714779</v>
      </c>
      <c r="AM80" s="23">
        <f t="shared" si="363"/>
        <v>447.72536687714779</v>
      </c>
      <c r="AN80" s="23">
        <f>节奏总纲!P77*1</f>
        <v>167.89701257893043</v>
      </c>
      <c r="AO80" s="23">
        <f>18*节奏总纲!P77</f>
        <v>3022.1462264207476</v>
      </c>
      <c r="AP80" s="92">
        <f>'[1]功能-采集'!BS78</f>
        <v>1962674205.3382785</v>
      </c>
      <c r="AQ80" s="23">
        <f t="shared" ref="AQ80:AS80" si="413">AP80</f>
        <v>1962674205.3382785</v>
      </c>
      <c r="AR80" s="23">
        <f t="shared" si="413"/>
        <v>1962674205.3382785</v>
      </c>
      <c r="AS80" s="23">
        <f t="shared" si="413"/>
        <v>1962674205.3382785</v>
      </c>
      <c r="AT80" s="92">
        <f>'[1]功能-采集'!BX78</f>
        <v>438805639.17249542</v>
      </c>
      <c r="AU80" s="70">
        <f>('[1]功能-城建'!$EQ77+[1]养成buff汇总!H79)/节奏总纲!P77/4/24</f>
        <v>98665.375855897262</v>
      </c>
      <c r="AV80" s="23">
        <f t="shared" ref="AV80:AX80" si="414">AU80</f>
        <v>98665.375855897262</v>
      </c>
      <c r="AW80" s="23">
        <f t="shared" si="414"/>
        <v>98665.375855897262</v>
      </c>
      <c r="AX80" s="23">
        <f t="shared" si="414"/>
        <v>98665.375855897262</v>
      </c>
      <c r="AY80" s="83">
        <f>('[1]功能-城建'!$FY77+[1]养成buff汇总!AD79)/节奏总纲!P77/24</f>
        <v>28284.975612922655</v>
      </c>
      <c r="AZ80" s="70">
        <f>('[1]功能-城建'!HF77+[1]养成buff汇总!S79)/节奏总纲!P77/24</f>
        <v>136719.47131007089</v>
      </c>
      <c r="BA80" s="23">
        <f>'[1]功能-城建'!$CL79</f>
        <v>520.59704757763961</v>
      </c>
      <c r="BB80" s="97">
        <f>求节点($CY$7:$CY$36,$CZ$7:$CZ$36,节奏总纲!BX77)</f>
        <v>564.11417362075247</v>
      </c>
      <c r="BC80" s="57">
        <f>[4]士兵治疗!$BD78/3600*[4]士兵治疗!$D$4</f>
        <v>62503607.985135324</v>
      </c>
      <c r="BD80" s="97">
        <f>求节点($DD$7:$DD$86,$DF$7:$DF$86,节奏总纲!BX77)</f>
        <v>207.52854340518812</v>
      </c>
      <c r="BE80" s="97">
        <f t="shared" si="366"/>
        <v>2294.8220246772989</v>
      </c>
      <c r="BF80" s="97">
        <f t="shared" si="367"/>
        <v>679.73808702965414</v>
      </c>
      <c r="BG80" s="97">
        <f t="shared" si="368"/>
        <v>120.21157382844686</v>
      </c>
      <c r="BH80" s="97">
        <f t="shared" si="369"/>
        <v>20.584272678236246</v>
      </c>
      <c r="BI80" s="97">
        <f t="shared" si="370"/>
        <v>28.238595004498077</v>
      </c>
      <c r="BJ80" s="97">
        <f t="shared" si="371"/>
        <v>41.85789250674712</v>
      </c>
      <c r="BK80" s="97">
        <f t="shared" si="372"/>
        <v>42.477190008996153</v>
      </c>
      <c r="BL80" s="97">
        <f t="shared" si="373"/>
        <v>3.6192975022490388</v>
      </c>
      <c r="BM80" s="70">
        <f>5*节奏总纲!P77</f>
        <v>839.48506289465217</v>
      </c>
      <c r="BN80" s="24">
        <f>15*节奏总纲!P77</f>
        <v>2518.4551886839563</v>
      </c>
      <c r="BO80" s="24">
        <f t="shared" si="355"/>
        <v>148</v>
      </c>
      <c r="BP80" s="70">
        <f t="shared" si="374"/>
        <v>1184</v>
      </c>
      <c r="BQ80" s="89">
        <f>节奏总纲!P77</f>
        <v>167.89701257893043</v>
      </c>
      <c r="BR80" s="70"/>
      <c r="DD80" s="93">
        <v>74</v>
      </c>
      <c r="DE80" s="93">
        <v>1</v>
      </c>
      <c r="DF80" s="93">
        <f>'[1]功能-城建'!$S79*5*DE80</f>
        <v>370</v>
      </c>
    </row>
    <row r="81" spans="1:110" x14ac:dyDescent="0.15">
      <c r="A81" s="82"/>
      <c r="B81" s="14">
        <v>75</v>
      </c>
      <c r="C81" s="14">
        <f>SUM([2]武将数量星级阶位验证!$BF$3:$BI$3)*节奏总纲!P78+'[1]资源-钻石'!$L78/[2]武将数量星级阶位验证!$B$1*10</f>
        <v>5893.7323807749081</v>
      </c>
      <c r="D81" s="70">
        <f>'[1]资源-钻石'!$L78*6%</f>
        <v>56490.838488935384</v>
      </c>
      <c r="E81" s="95">
        <f>'[1]资源-银币'!$Z80</f>
        <v>451723749.78074282</v>
      </c>
      <c r="F81" s="48">
        <f>'[1]资源-木石铜粮'!$BF80/4</f>
        <v>1078933077.5740561</v>
      </c>
      <c r="G81" s="14">
        <f t="shared" si="356"/>
        <v>1078933077.5740561</v>
      </c>
      <c r="H81" s="14">
        <f t="shared" si="356"/>
        <v>1078933077.5740561</v>
      </c>
      <c r="I81" s="14">
        <f t="shared" si="356"/>
        <v>1078933077.5740561</v>
      </c>
      <c r="J81" s="77">
        <f>'[1]资源-铁'!$T80</f>
        <v>1584842689.5201228</v>
      </c>
      <c r="K81" s="20">
        <f t="shared" si="347"/>
        <v>2640</v>
      </c>
      <c r="L81" s="58">
        <f>求节点('[1]功能-竞技场'!$AA$9:$AA$309,'[1]功能-竞技场'!$AB$9:$AB$309,[1]节奏总纲!P78)</f>
        <v>150</v>
      </c>
      <c r="M81" s="20">
        <f t="shared" si="357"/>
        <v>70613.548111169221</v>
      </c>
      <c r="N81" s="70">
        <f>'[1]资源-银币'!$C80</f>
        <v>348207503.86157519</v>
      </c>
      <c r="O81" s="70">
        <f>'[1]资源-木石铜粮'!$C80*('[1]资源-木石铜粮'!$I80+'[1]资源-木石铜粮'!$J80+'[1]资源-木石铜粮'!$M80+'[1]资源-木石铜粮'!$N80)</f>
        <v>5113210443.0475073</v>
      </c>
      <c r="P81" s="20">
        <f t="shared" ref="P81:R81" si="415">O81</f>
        <v>5113210443.0475073</v>
      </c>
      <c r="Q81" s="20">
        <f t="shared" si="415"/>
        <v>5113210443.0475073</v>
      </c>
      <c r="R81" s="20">
        <f t="shared" si="415"/>
        <v>5113210443.0475073</v>
      </c>
      <c r="S81" s="70">
        <f>'[1]资源-铁'!C80*('[1]资源-铁'!$J80+'[1]资源-铁'!$M80+'[1]资源-铁'!$N80)</f>
        <v>1115453394.6561553</v>
      </c>
      <c r="T81" s="24">
        <f t="shared" si="349"/>
        <v>1243.6526819215671</v>
      </c>
      <c r="U81" s="23">
        <f t="shared" si="350"/>
        <v>40.927176392093173</v>
      </c>
      <c r="V81" s="97">
        <f>求节点([3]基础状态预期!$C$11:$C$40,[3]基础状态预期!$I$11:$I$40,B81)*8</f>
        <v>353.53966164996939</v>
      </c>
      <c r="W81" s="72">
        <f>[4]兵营招募!$EZ$5*节奏总纲!P78*24</f>
        <v>15121624.222635515</v>
      </c>
      <c r="X81" s="23">
        <f t="shared" ref="X81:Z81" si="416">W81</f>
        <v>15121624.222635515</v>
      </c>
      <c r="Y81" s="23">
        <f t="shared" si="416"/>
        <v>15121624.222635515</v>
      </c>
      <c r="Z81" s="23">
        <f t="shared" si="416"/>
        <v>15121624.222635515</v>
      </c>
      <c r="AA81" s="23">
        <f>10*节奏总纲!P78</f>
        <v>1800.1933598375613</v>
      </c>
      <c r="AB81" s="70">
        <f>求节点($CS$8:$CS$15,$CT$8:$CT$15,节奏总纲!P78)</f>
        <v>41.360794088066818</v>
      </c>
      <c r="AC81" s="23">
        <f>'[5]资源-军团币'!$E79</f>
        <v>494055.65656477975</v>
      </c>
      <c r="AD81" s="24">
        <f>5*节奏总纲!P78</f>
        <v>900.09667991878064</v>
      </c>
      <c r="AE81" s="24">
        <f>[6]国建支援!$F$5/[6]国建支援!$E$5*节奏总纲!P78</f>
        <v>72007.734393502455</v>
      </c>
      <c r="AF81" s="74">
        <f>[6]国家币!$H79/[6]国家币!$C$2</f>
        <v>1448184.2099676754</v>
      </c>
      <c r="AG81" s="74">
        <f t="shared" si="360"/>
        <v>1448184.2099676754</v>
      </c>
      <c r="AH81" s="57">
        <f>'[1]功能-行军令'!$AL$7/3*节奏总纲!P78</f>
        <v>1440.154687870049</v>
      </c>
      <c r="AI81" s="23">
        <f t="shared" ref="AI81:AJ81" si="417">AH81</f>
        <v>1440.154687870049</v>
      </c>
      <c r="AJ81" s="23">
        <f t="shared" si="417"/>
        <v>1440.154687870049</v>
      </c>
      <c r="AK81" s="57">
        <f>'[1]功能-行军令'!$AL$8/3*节奏总纲!P78</f>
        <v>480.05156262334964</v>
      </c>
      <c r="AL81" s="23">
        <f t="shared" si="362"/>
        <v>480.05156262334964</v>
      </c>
      <c r="AM81" s="23">
        <f t="shared" si="363"/>
        <v>480.05156262334964</v>
      </c>
      <c r="AN81" s="23">
        <f>节奏总纲!P78*1</f>
        <v>180.01933598375612</v>
      </c>
      <c r="AO81" s="23">
        <f>18*节奏总纲!P78</f>
        <v>3240.34804770761</v>
      </c>
      <c r="AP81" s="92">
        <f>'[1]功能-采集'!BS79</f>
        <v>2171285553.4115868</v>
      </c>
      <c r="AQ81" s="23">
        <f t="shared" ref="AQ81:AS81" si="418">AP81</f>
        <v>2171285553.4115868</v>
      </c>
      <c r="AR81" s="23">
        <f t="shared" si="418"/>
        <v>2171285553.4115868</v>
      </c>
      <c r="AS81" s="23">
        <f t="shared" si="418"/>
        <v>2171285553.4115868</v>
      </c>
      <c r="AT81" s="92">
        <f>'[1]功能-采集'!BX79</f>
        <v>491581275.2533564</v>
      </c>
      <c r="AU81" s="70">
        <f>('[1]功能-城建'!$EQ78+[1]养成buff汇总!H80)/节奏总纲!P78/4/24</f>
        <v>102474.68402794334</v>
      </c>
      <c r="AV81" s="23">
        <f t="shared" ref="AV81:AX81" si="419">AU81</f>
        <v>102474.68402794334</v>
      </c>
      <c r="AW81" s="23">
        <f t="shared" si="419"/>
        <v>102474.68402794334</v>
      </c>
      <c r="AX81" s="23">
        <f t="shared" si="419"/>
        <v>102474.68402794334</v>
      </c>
      <c r="AY81" s="83">
        <f>('[1]功能-城建'!$FY78+[1]养成buff汇总!AD80)/节奏总纲!P78/24</f>
        <v>28895.40535755131</v>
      </c>
      <c r="AZ81" s="70">
        <f>('[1]功能-城建'!HF78+[1]养成buff汇总!S80)/节奏总纲!P78/24</f>
        <v>144399.33077038397</v>
      </c>
      <c r="BA81" s="23">
        <f>'[1]功能-城建'!$CL80</f>
        <v>528.8868457854411</v>
      </c>
      <c r="BB81" s="97">
        <f>求节点($CY$7:$CY$36,$CZ$7:$CZ$36,节奏总纲!BX78)</f>
        <v>573.8668773946365</v>
      </c>
      <c r="BC81" s="57">
        <f>[4]士兵治疗!$BD79/3600*[4]士兵治疗!$D$4</f>
        <v>67675918.902478084</v>
      </c>
      <c r="BD81" s="97">
        <f>求节点($DD$7:$DD$86,$DF$7:$DF$86,节奏总纲!BX78)</f>
        <v>209.96671934865913</v>
      </c>
      <c r="BE81" s="97">
        <f t="shared" si="366"/>
        <v>2424.7768746826337</v>
      </c>
      <c r="BF81" s="97">
        <f t="shared" si="367"/>
        <v>715.80883275345116</v>
      </c>
      <c r="BG81" s="97">
        <f t="shared" si="368"/>
        <v>125.33610437291546</v>
      </c>
      <c r="BH81" s="97">
        <f t="shared" si="369"/>
        <v>22.10619496189431</v>
      </c>
      <c r="BI81" s="97">
        <f t="shared" si="370"/>
        <v>29.001108881575458</v>
      </c>
      <c r="BJ81" s="97">
        <f t="shared" si="371"/>
        <v>43.001663322363186</v>
      </c>
      <c r="BK81" s="97">
        <f t="shared" si="372"/>
        <v>44.002217763150917</v>
      </c>
      <c r="BL81" s="97">
        <f t="shared" si="373"/>
        <v>4.0011088815754592</v>
      </c>
      <c r="BM81" s="70">
        <f>5*节奏总纲!P78</f>
        <v>900.09667991878064</v>
      </c>
      <c r="BN81" s="24">
        <f>15*节奏总纲!P78</f>
        <v>2700.2900397563417</v>
      </c>
      <c r="BO81" s="24">
        <f t="shared" si="355"/>
        <v>150</v>
      </c>
      <c r="BP81" s="70">
        <f t="shared" si="374"/>
        <v>1200</v>
      </c>
      <c r="BQ81" s="89">
        <f>节奏总纲!P78</f>
        <v>180.01933598375612</v>
      </c>
      <c r="BR81" s="70"/>
      <c r="DD81" s="93">
        <v>75</v>
      </c>
      <c r="DE81" s="93">
        <v>1</v>
      </c>
      <c r="DF81" s="93">
        <f>'[1]功能-城建'!$S80*5*DE81</f>
        <v>375</v>
      </c>
    </row>
    <row r="82" spans="1:110" x14ac:dyDescent="0.15">
      <c r="A82" s="82"/>
      <c r="B82" s="14">
        <v>76</v>
      </c>
      <c r="C82" s="14">
        <f>SUM([2]武将数量星级阶位验证!$BF$3:$BI$3)*节奏总纲!P79+'[1]资源-钻石'!$L79/[2]武将数量星级阶位验证!$B$1*10</f>
        <v>6318.2927374362807</v>
      </c>
      <c r="D82" s="70">
        <f>'[1]资源-钻石'!$L79*6%</f>
        <v>60556.822345781009</v>
      </c>
      <c r="E82" s="95">
        <f>'[1]资源-银币'!$Z81</f>
        <v>504155962.95152843</v>
      </c>
      <c r="F82" s="48">
        <f>'[1]资源-木石铜粮'!$BF81/4</f>
        <v>1189715336.9607038</v>
      </c>
      <c r="G82" s="14">
        <f t="shared" si="356"/>
        <v>1189715336.9607038</v>
      </c>
      <c r="H82" s="14">
        <f t="shared" si="356"/>
        <v>1189715336.9607038</v>
      </c>
      <c r="I82" s="14">
        <f t="shared" si="356"/>
        <v>1189715336.9607038</v>
      </c>
      <c r="J82" s="77">
        <f>'[1]资源-铁'!$T81</f>
        <v>1739689662.4220865</v>
      </c>
      <c r="K82" s="20">
        <f t="shared" si="347"/>
        <v>2688</v>
      </c>
      <c r="L82" s="58">
        <f>求节点('[1]功能-竞技场'!$AA$9:$AA$309,'[1]功能-竞技场'!$AB$9:$AB$309,[1]节奏总纲!P79)</f>
        <v>150</v>
      </c>
      <c r="M82" s="20">
        <f t="shared" si="357"/>
        <v>75696.02793222625</v>
      </c>
      <c r="N82" s="70">
        <f>'[1]资源-银币'!$C81</f>
        <v>383462328.44923794</v>
      </c>
      <c r="O82" s="70">
        <f>'[1]资源-木石铜粮'!$C81*('[1]资源-木石铜粮'!$I81+'[1]资源-木石铜粮'!$J81+'[1]资源-木石铜粮'!$M81+'[1]资源-木石铜粮'!$N81)</f>
        <v>5672012059.7136106</v>
      </c>
      <c r="P82" s="20">
        <f t="shared" ref="P82:R82" si="420">O82</f>
        <v>5672012059.7136106</v>
      </c>
      <c r="Q82" s="20">
        <f t="shared" si="420"/>
        <v>5672012059.7136106</v>
      </c>
      <c r="R82" s="20">
        <f t="shared" si="420"/>
        <v>5672012059.7136106</v>
      </c>
      <c r="S82" s="70">
        <f>'[1]资源-铁'!C81*('[1]资源-铁'!$J81+'[1]资源-铁'!$M81+'[1]资源-铁'!$N81)</f>
        <v>1256107647.1132827</v>
      </c>
      <c r="T82" s="24">
        <f t="shared" si="349"/>
        <v>1273.2996242846061</v>
      </c>
      <c r="U82" s="23">
        <f t="shared" si="350"/>
        <v>43.468838735484766</v>
      </c>
      <c r="V82" s="97">
        <f>求节点([3]基础状态预期!$C$11:$C$40,[3]基础状态预期!$I$11:$I$40,B82)*8</f>
        <v>359.54788049928021</v>
      </c>
      <c r="W82" s="72">
        <f>[4]兵营招募!$EZ$5*节奏总纲!P79*24</f>
        <v>16212984.523119796</v>
      </c>
      <c r="X82" s="23">
        <f t="shared" ref="X82:Z82" si="421">W82</f>
        <v>16212984.523119796</v>
      </c>
      <c r="Y82" s="23">
        <f t="shared" si="421"/>
        <v>16212984.523119796</v>
      </c>
      <c r="Z82" s="23">
        <f t="shared" si="421"/>
        <v>16212984.523119796</v>
      </c>
      <c r="AA82" s="23">
        <f>10*节奏总纲!P79</f>
        <v>1930.1172051333092</v>
      </c>
      <c r="AB82" s="70">
        <f>求节点($CS$8:$CS$15,$CT$8:$CT$15,节奏总纲!P79)</f>
        <v>41.360794088066818</v>
      </c>
      <c r="AC82" s="23">
        <f>'[5]资源-军团币'!$E80</f>
        <v>530062.50324752252</v>
      </c>
      <c r="AD82" s="24">
        <f>5*节奏总纲!P79</f>
        <v>965.0586025666546</v>
      </c>
      <c r="AE82" s="24">
        <f>[6]国建支援!$F$5/[6]国建支援!$E$5*节奏总纲!P79</f>
        <v>77204.688205332364</v>
      </c>
      <c r="AF82" s="74">
        <f>[6]国家币!$H80/[6]国家币!$C$2</f>
        <v>1519637.8504666907</v>
      </c>
      <c r="AG82" s="74">
        <f t="shared" si="360"/>
        <v>1519637.8504666907</v>
      </c>
      <c r="AH82" s="57">
        <f>'[1]功能-行军令'!$AL$7/3*节奏总纲!P79</f>
        <v>1544.0937641066473</v>
      </c>
      <c r="AI82" s="23">
        <f t="shared" ref="AI82:AJ82" si="422">AH82</f>
        <v>1544.0937641066473</v>
      </c>
      <c r="AJ82" s="23">
        <f t="shared" si="422"/>
        <v>1544.0937641066473</v>
      </c>
      <c r="AK82" s="57">
        <f>'[1]功能-行军令'!$AL$8/3*节奏总纲!P79</f>
        <v>514.69792136888236</v>
      </c>
      <c r="AL82" s="23">
        <f t="shared" si="362"/>
        <v>514.69792136888236</v>
      </c>
      <c r="AM82" s="23">
        <f t="shared" si="363"/>
        <v>514.69792136888236</v>
      </c>
      <c r="AN82" s="23">
        <f>节奏总纲!P79*1</f>
        <v>193.01172051333091</v>
      </c>
      <c r="AO82" s="23">
        <f>18*节奏总纲!P79</f>
        <v>3474.2109692399563</v>
      </c>
      <c r="AP82" s="92">
        <f>'[1]功能-采集'!BS80</f>
        <v>2402086275.4147229</v>
      </c>
      <c r="AQ82" s="23">
        <f t="shared" ref="AQ82:AS82" si="423">AP82</f>
        <v>2402086275.4147229</v>
      </c>
      <c r="AR82" s="23">
        <f t="shared" si="423"/>
        <v>2402086275.4147229</v>
      </c>
      <c r="AS82" s="23">
        <f t="shared" si="423"/>
        <v>2402086275.4147229</v>
      </c>
      <c r="AT82" s="92">
        <f>'[1]功能-采集'!BX80</f>
        <v>549916615.05846667</v>
      </c>
      <c r="AU82" s="70">
        <f>('[1]功能-城建'!$EQ79+[1]养成buff汇总!H81)/节奏总纲!P79/4/24</f>
        <v>106572.67066410051</v>
      </c>
      <c r="AV82" s="23">
        <f t="shared" ref="AV82:AX82" si="424">AU82</f>
        <v>106572.67066410051</v>
      </c>
      <c r="AW82" s="23">
        <f t="shared" si="424"/>
        <v>106572.67066410051</v>
      </c>
      <c r="AX82" s="23">
        <f t="shared" si="424"/>
        <v>106572.67066410051</v>
      </c>
      <c r="AY82" s="83">
        <f>('[1]功能-城建'!$FY79+[1]养成buff汇总!AD81)/节奏总纲!P79/24</f>
        <v>29574.171172533108</v>
      </c>
      <c r="AZ82" s="70">
        <f>('[1]功能-城建'!HF79+[1]养成buff汇总!S81)/节奏总纲!P79/24</f>
        <v>152449.94582380835</v>
      </c>
      <c r="BA82" s="23">
        <f>'[1]功能-城建'!$CL81</f>
        <v>533.45257628160959</v>
      </c>
      <c r="BB82" s="97">
        <f>求节点($CY$7:$CY$36,$CZ$7:$CZ$36,节奏总纲!BX79)</f>
        <v>582.90515256321919</v>
      </c>
      <c r="BC82" s="57">
        <f>[4]士兵治疗!$BD80/3600*[4]士兵治疗!$D$4</f>
        <v>73255676.698422447</v>
      </c>
      <c r="BD82" s="97">
        <f>求节点($DD$7:$DD$86,$DF$7:$DF$86,节奏总纲!BX79)</f>
        <v>212.2262881408048</v>
      </c>
      <c r="BE82" s="97">
        <f t="shared" si="366"/>
        <v>2593.7511113371738</v>
      </c>
      <c r="BF82" s="97">
        <f t="shared" si="367"/>
        <v>765.62262814665382</v>
      </c>
      <c r="BG82" s="97">
        <f t="shared" si="368"/>
        <v>132.46057768561934</v>
      </c>
      <c r="BH82" s="97">
        <f t="shared" si="369"/>
        <v>24.437316829031449</v>
      </c>
      <c r="BI82" s="97">
        <f t="shared" si="370"/>
        <v>29.696300874128539</v>
      </c>
      <c r="BJ82" s="97">
        <f t="shared" si="371"/>
        <v>44.044451311192809</v>
      </c>
      <c r="BK82" s="97">
        <f t="shared" si="372"/>
        <v>45.392601748257078</v>
      </c>
      <c r="BL82" s="97">
        <f t="shared" si="373"/>
        <v>4.6963008741285375</v>
      </c>
      <c r="BM82" s="70">
        <f>5*节奏总纲!P79</f>
        <v>965.0586025666546</v>
      </c>
      <c r="BN82" s="24">
        <f>15*节奏总纲!P79</f>
        <v>2895.1758076999636</v>
      </c>
      <c r="BO82" s="24">
        <f t="shared" si="355"/>
        <v>152</v>
      </c>
      <c r="BP82" s="70">
        <f t="shared" si="374"/>
        <v>1216</v>
      </c>
      <c r="BQ82" s="89">
        <f>节奏总纲!P79</f>
        <v>193.01172051333091</v>
      </c>
      <c r="BR82" s="70"/>
      <c r="DD82" s="93">
        <v>76</v>
      </c>
      <c r="DE82" s="93">
        <v>1</v>
      </c>
      <c r="DF82" s="93">
        <f>'[1]功能-城建'!$S81*5*DE82</f>
        <v>380</v>
      </c>
    </row>
    <row r="83" spans="1:110" x14ac:dyDescent="0.15">
      <c r="A83" s="82"/>
      <c r="B83" s="14">
        <v>77</v>
      </c>
      <c r="C83" s="14">
        <f>SUM([2]武将数量星级阶位验证!$BF$3:$BI$3)*节奏总纲!P80+'[1]资源-钻石'!$L80/[2]武将数量星级阶位验证!$B$1*10</f>
        <v>6773.3252609508845</v>
      </c>
      <c r="D83" s="70">
        <f>'[1]资源-钻石'!$L80*6%</f>
        <v>64914.635942649125</v>
      </c>
      <c r="E83" s="95">
        <f>'[1]资源-银币'!$Z82</f>
        <v>558063675.0076077</v>
      </c>
      <c r="F83" s="48">
        <f>'[1]资源-木石铜粮'!$BF82/4</f>
        <v>1309970483.3106947</v>
      </c>
      <c r="G83" s="14">
        <f t="shared" si="356"/>
        <v>1309970483.3106947</v>
      </c>
      <c r="H83" s="14">
        <f t="shared" si="356"/>
        <v>1309970483.3106947</v>
      </c>
      <c r="I83" s="14">
        <f t="shared" si="356"/>
        <v>1309970483.3106947</v>
      </c>
      <c r="J83" s="77">
        <f>'[1]资源-铁'!$T82</f>
        <v>1905562907.4712739</v>
      </c>
      <c r="K83" s="20">
        <f t="shared" si="347"/>
        <v>2736</v>
      </c>
      <c r="L83" s="58">
        <f>求节点('[1]功能-竞技场'!$AA$9:$AA$309,'[1]功能-竞技场'!$AB$9:$AB$309,[1]节奏总纲!P80)</f>
        <v>150</v>
      </c>
      <c r="M83" s="20">
        <f t="shared" si="357"/>
        <v>81143.294928311399</v>
      </c>
      <c r="N83" s="70">
        <f>'[1]资源-银币'!$C82</f>
        <v>421218336.14553183</v>
      </c>
      <c r="O83" s="70">
        <f>'[1]资源-木石铜粮'!$C82*('[1]资源-木石铜粮'!$I82+'[1]资源-木石铜粮'!$J82+'[1]资源-木石铜粮'!$M82+'[1]资源-木石铜粮'!$N82)</f>
        <v>6285299948.3309908</v>
      </c>
      <c r="P83" s="20">
        <f t="shared" ref="P83:R83" si="425">O83</f>
        <v>6285299948.3309908</v>
      </c>
      <c r="Q83" s="20">
        <f t="shared" si="425"/>
        <v>6285299948.3309908</v>
      </c>
      <c r="R83" s="20">
        <f t="shared" si="425"/>
        <v>6285299948.3309908</v>
      </c>
      <c r="S83" s="70">
        <f>'[1]资源-铁'!C82*('[1]资源-铁'!$J82+'[1]资源-铁'!$M82+'[1]资源-铁'!$N82)</f>
        <v>1409997568.576479</v>
      </c>
      <c r="T83" s="24">
        <f t="shared" si="349"/>
        <v>1302.9465666476451</v>
      </c>
      <c r="U83" s="23">
        <f t="shared" si="350"/>
        <v>46.010501078876359</v>
      </c>
      <c r="V83" s="97">
        <f>求节点([3]基础状态预期!$C$11:$C$40,[3]基础状态预期!$I$11:$I$40,B83)*8</f>
        <v>365.39443119400676</v>
      </c>
      <c r="W83" s="72">
        <f>[4]兵营招募!$EZ$5*节奏总纲!P80*24</f>
        <v>17382675.531244487</v>
      </c>
      <c r="X83" s="23">
        <f t="shared" ref="X83:Z83" si="426">W83</f>
        <v>17382675.531244487</v>
      </c>
      <c r="Y83" s="23">
        <f t="shared" si="426"/>
        <v>17382675.531244487</v>
      </c>
      <c r="Z83" s="23">
        <f t="shared" si="426"/>
        <v>17382675.531244487</v>
      </c>
      <c r="AA83" s="23">
        <f>10*节奏总纲!P80</f>
        <v>2069.3661346719628</v>
      </c>
      <c r="AB83" s="70">
        <f>求节点($CS$8:$CS$15,$CT$8:$CT$15,节奏总纲!P80)</f>
        <v>41.360794088066818</v>
      </c>
      <c r="AC83" s="23">
        <f>'[5]资源-军团币'!$E81</f>
        <v>568496.19920920569</v>
      </c>
      <c r="AD83" s="24">
        <f>5*节奏总纲!P80</f>
        <v>1034.6830673359814</v>
      </c>
      <c r="AE83" s="24">
        <f>[6]国建支援!$F$5/[6]国建支援!$E$5*节奏总纲!P80</f>
        <v>82774.645386878503</v>
      </c>
      <c r="AF83" s="74">
        <f>[6]国家币!$H81/[6]国家币!$C$2</f>
        <v>1595650.1181859691</v>
      </c>
      <c r="AG83" s="74">
        <f t="shared" si="360"/>
        <v>1595650.1181859691</v>
      </c>
      <c r="AH83" s="57">
        <f>'[1]功能-行军令'!$AL$7/3*节奏总纲!P80</f>
        <v>1655.49290773757</v>
      </c>
      <c r="AI83" s="23">
        <f t="shared" ref="AI83:AJ83" si="427">AH83</f>
        <v>1655.49290773757</v>
      </c>
      <c r="AJ83" s="23">
        <f t="shared" si="427"/>
        <v>1655.49290773757</v>
      </c>
      <c r="AK83" s="57">
        <f>'[1]功能-行军令'!$AL$8/3*节奏总纲!P80</f>
        <v>551.83096924585664</v>
      </c>
      <c r="AL83" s="23">
        <f t="shared" si="362"/>
        <v>551.83096924585664</v>
      </c>
      <c r="AM83" s="23">
        <f t="shared" si="363"/>
        <v>551.83096924585664</v>
      </c>
      <c r="AN83" s="23">
        <f>节奏总纲!P80*1</f>
        <v>206.93661346719625</v>
      </c>
      <c r="AO83" s="23">
        <f>18*节奏总纲!P80</f>
        <v>3724.8590424095328</v>
      </c>
      <c r="AP83" s="92">
        <f>'[1]功能-采集'!BS81</f>
        <v>2657508862.23034</v>
      </c>
      <c r="AQ83" s="23">
        <f t="shared" ref="AQ83:AS83" si="428">AP83</f>
        <v>2657508862.23034</v>
      </c>
      <c r="AR83" s="23">
        <f t="shared" si="428"/>
        <v>2657508862.23034</v>
      </c>
      <c r="AS83" s="23">
        <f t="shared" si="428"/>
        <v>2657508862.23034</v>
      </c>
      <c r="AT83" s="92">
        <f>'[1]功能-采集'!BX81</f>
        <v>614415101.57124794</v>
      </c>
      <c r="AU83" s="70">
        <f>('[1]功能-城建'!$EQ80+[1]养成buff汇总!H82)/节奏总纲!P80/4/24</f>
        <v>110525.15979746981</v>
      </c>
      <c r="AV83" s="23">
        <f t="shared" ref="AV83:AX83" si="429">AU83</f>
        <v>110525.15979746981</v>
      </c>
      <c r="AW83" s="23">
        <f t="shared" si="429"/>
        <v>110525.15979746981</v>
      </c>
      <c r="AX83" s="23">
        <f t="shared" si="429"/>
        <v>110525.15979746981</v>
      </c>
      <c r="AY83" s="83">
        <f>('[1]功能-城建'!$FY80+[1]养成buff汇总!AD82)/节奏总纲!P80/24</f>
        <v>30208.441035293476</v>
      </c>
      <c r="AZ83" s="70">
        <f>('[1]功能-城建'!HF80+[1]养成buff汇总!S82)/节奏总纲!P80/24</f>
        <v>160190.45109098658</v>
      </c>
      <c r="BA83" s="23">
        <f>'[1]功能-城建'!$CL82</f>
        <v>538.28629024654094</v>
      </c>
      <c r="BB83" s="97">
        <f>求节点($CY$7:$CY$36,$CZ$7:$CZ$36,节奏总纲!BX80)</f>
        <v>588.28629024654094</v>
      </c>
      <c r="BC83" s="57">
        <f>[4]士兵治疗!$BD81/3600*[4]士兵治疗!$D$4</f>
        <v>79289010.17687352</v>
      </c>
      <c r="BD83" s="97">
        <f>求节点($DD$7:$DD$86,$DF$7:$DF$86,节奏总纲!BX80)</f>
        <v>214.64314512327047</v>
      </c>
      <c r="BE83" s="97">
        <f t="shared" si="366"/>
        <v>2762.7253479917144</v>
      </c>
      <c r="BF83" s="97">
        <f t="shared" si="367"/>
        <v>815.43642353985661</v>
      </c>
      <c r="BG83" s="97">
        <f t="shared" si="368"/>
        <v>139.5850509983232</v>
      </c>
      <c r="BH83" s="97">
        <f t="shared" si="369"/>
        <v>26.768438696168587</v>
      </c>
      <c r="BI83" s="97">
        <f t="shared" si="370"/>
        <v>30.391492866681617</v>
      </c>
      <c r="BJ83" s="97">
        <f t="shared" si="371"/>
        <v>45.087239300022425</v>
      </c>
      <c r="BK83" s="97">
        <f t="shared" si="372"/>
        <v>46.782985733363233</v>
      </c>
      <c r="BL83" s="97">
        <f t="shared" si="373"/>
        <v>5.3914928666816166</v>
      </c>
      <c r="BM83" s="70">
        <f>5*节奏总纲!P80</f>
        <v>1034.6830673359814</v>
      </c>
      <c r="BN83" s="24">
        <f>15*节奏总纲!P80</f>
        <v>3104.0492020079437</v>
      </c>
      <c r="BO83" s="24">
        <f t="shared" si="355"/>
        <v>154</v>
      </c>
      <c r="BP83" s="70">
        <f t="shared" si="374"/>
        <v>1232</v>
      </c>
      <c r="BQ83" s="89">
        <f>节奏总纲!P80</f>
        <v>206.93661346719625</v>
      </c>
      <c r="BR83" s="70"/>
      <c r="DD83" s="93">
        <v>77</v>
      </c>
      <c r="DE83" s="93">
        <v>1</v>
      </c>
      <c r="DF83" s="93">
        <f>'[1]功能-城建'!$S82*5*DE83</f>
        <v>385</v>
      </c>
    </row>
    <row r="84" spans="1:110" x14ac:dyDescent="0.15">
      <c r="A84" s="82"/>
      <c r="B84" s="14">
        <v>78</v>
      </c>
      <c r="C84" s="14">
        <f>SUM([2]武将数量星级阶位验证!$BF$3:$BI$3)*节奏总纲!P81+'[1]资源-钻石'!$L81/[2]武将数量星级阶位验证!$B$1*10</f>
        <v>7261.0170442447597</v>
      </c>
      <c r="D84" s="70">
        <f>'[1]资源-钻石'!$L81*6%</f>
        <v>69585.224910452205</v>
      </c>
      <c r="E84" s="95">
        <f>'[1]资源-银币'!$Z83</f>
        <v>614109524.57757831</v>
      </c>
      <c r="F84" s="48">
        <f>'[1]资源-木石铜粮'!$BF83/4</f>
        <v>1441973498.3094196</v>
      </c>
      <c r="G84" s="14">
        <f t="shared" si="356"/>
        <v>1441973498.3094196</v>
      </c>
      <c r="H84" s="14">
        <f t="shared" si="356"/>
        <v>1441973498.3094196</v>
      </c>
      <c r="I84" s="14">
        <f t="shared" si="356"/>
        <v>1441973498.3094196</v>
      </c>
      <c r="J84" s="77">
        <f>'[1]资源-铁'!$T83</f>
        <v>2077545437.2048326</v>
      </c>
      <c r="K84" s="20">
        <f t="shared" si="347"/>
        <v>2784</v>
      </c>
      <c r="L84" s="58">
        <f>求节点('[1]功能-竞技场'!$AA$9:$AA$309,'[1]功能-竞技场'!$AB$9:$AB$309,[1]节奏总纲!P81)</f>
        <v>150</v>
      </c>
      <c r="M84" s="20">
        <f t="shared" si="357"/>
        <v>86981.531138065257</v>
      </c>
      <c r="N84" s="70">
        <f>'[1]资源-银币'!$C83</f>
        <v>462296361.02809858</v>
      </c>
      <c r="O84" s="70">
        <f>'[1]资源-木石铜粮'!$C83*('[1]资源-木石铜粮'!$I83+'[1]资源-木石铜粮'!$J83+'[1]资源-木石铜粮'!$M83+'[1]资源-木石铜粮'!$N83)</f>
        <v>6966653530.2018585</v>
      </c>
      <c r="P84" s="20">
        <f t="shared" ref="P84:R84" si="430">O84</f>
        <v>6966653530.2018585</v>
      </c>
      <c r="Q84" s="20">
        <f t="shared" si="430"/>
        <v>6966653530.2018585</v>
      </c>
      <c r="R84" s="20">
        <f t="shared" si="430"/>
        <v>6966653530.2018585</v>
      </c>
      <c r="S84" s="70">
        <f>'[1]资源-铁'!C83*('[1]资源-铁'!$J83+'[1]资源-铁'!$M83+'[1]资源-铁'!$N83)</f>
        <v>1581733617.7080469</v>
      </c>
      <c r="T84" s="24">
        <f t="shared" si="349"/>
        <v>1332.7551600661459</v>
      </c>
      <c r="U84" s="23">
        <f t="shared" si="350"/>
        <v>50.080200209504788</v>
      </c>
      <c r="V84" s="97">
        <f>求节点([3]基础状态预期!$C$11:$C$40,[3]基础状态预期!$I$11:$I$40,B84)*8</f>
        <v>371.22782637787083</v>
      </c>
      <c r="W84" s="72">
        <f>[4]兵营招募!$EZ$5*节奏总纲!P81*24</f>
        <v>18636319.313119851</v>
      </c>
      <c r="X84" s="23">
        <f t="shared" ref="X84:Z84" si="431">W84</f>
        <v>18636319.313119851</v>
      </c>
      <c r="Y84" s="23">
        <f t="shared" si="431"/>
        <v>18636319.313119851</v>
      </c>
      <c r="Z84" s="23">
        <f t="shared" si="431"/>
        <v>18636319.313119851</v>
      </c>
      <c r="AA84" s="23">
        <f>10*节奏总纲!P81</f>
        <v>2218.6094420380773</v>
      </c>
      <c r="AB84" s="70">
        <f>求节点($CS$8:$CS$15,$CT$8:$CT$15,节奏总纲!P81)</f>
        <v>41.360794088066818</v>
      </c>
      <c r="AC84" s="23">
        <f>'[5]资源-军团币'!$E82</f>
        <v>609514.48419062176</v>
      </c>
      <c r="AD84" s="24">
        <f>5*节奏总纲!P81</f>
        <v>1109.3047210190387</v>
      </c>
      <c r="AE84" s="24">
        <f>[6]国建支援!$F$5/[6]国建支援!$E$5*节奏总纲!P81</f>
        <v>88744.377681523096</v>
      </c>
      <c r="AF84" s="74">
        <f>[6]国家币!$H82/[6]国家币!$C$2</f>
        <v>1677239.6425643079</v>
      </c>
      <c r="AG84" s="74">
        <f t="shared" si="360"/>
        <v>1677239.6425643079</v>
      </c>
      <c r="AH84" s="57">
        <f>'[1]功能-行军令'!$AL$7/3*节奏总纲!P81</f>
        <v>1774.887553630462</v>
      </c>
      <c r="AI84" s="23">
        <f t="shared" ref="AI84:AJ84" si="432">AH84</f>
        <v>1774.887553630462</v>
      </c>
      <c r="AJ84" s="23">
        <f t="shared" si="432"/>
        <v>1774.887553630462</v>
      </c>
      <c r="AK84" s="57">
        <f>'[1]功能-行军令'!$AL$8/3*节奏总纲!P81</f>
        <v>591.62918454348733</v>
      </c>
      <c r="AL84" s="23">
        <f t="shared" si="362"/>
        <v>591.62918454348733</v>
      </c>
      <c r="AM84" s="23">
        <f t="shared" si="363"/>
        <v>591.62918454348733</v>
      </c>
      <c r="AN84" s="23">
        <f>节奏总纲!P81*1</f>
        <v>221.86094420380775</v>
      </c>
      <c r="AO84" s="23">
        <f>18*节奏总纲!P81</f>
        <v>3993.4969956685395</v>
      </c>
      <c r="AP84" s="92">
        <f>'[1]功能-采集'!BS82</f>
        <v>2940204969.495142</v>
      </c>
      <c r="AQ84" s="23">
        <f t="shared" ref="AQ84:AS84" si="433">AP84</f>
        <v>2940204969.495142</v>
      </c>
      <c r="AR84" s="23">
        <f t="shared" si="433"/>
        <v>2940204969.495142</v>
      </c>
      <c r="AS84" s="23">
        <f t="shared" si="433"/>
        <v>2940204969.495142</v>
      </c>
      <c r="AT84" s="92">
        <f>'[1]功能-采集'!BX82</f>
        <v>685770579.90612972</v>
      </c>
      <c r="AU84" s="70">
        <f>('[1]功能-城建'!$EQ81+[1]养成buff汇总!H83)/节奏总纲!P81/4/24</f>
        <v>114733.22377161508</v>
      </c>
      <c r="AV84" s="23">
        <f t="shared" ref="AV84:AX84" si="434">AU84</f>
        <v>114733.22377161508</v>
      </c>
      <c r="AW84" s="23">
        <f t="shared" si="434"/>
        <v>114733.22377161508</v>
      </c>
      <c r="AX84" s="23">
        <f t="shared" si="434"/>
        <v>114733.22377161508</v>
      </c>
      <c r="AY84" s="83">
        <f>('[1]功能-城建'!$FY81+[1]养成buff汇总!AD83)/节奏总纲!P81/24</f>
        <v>30895.5417154438</v>
      </c>
      <c r="AZ84" s="70">
        <f>('[1]功能-城建'!HF81+[1]养成buff汇总!S83)/节奏总纲!P81/24</f>
        <v>168266.62924256062</v>
      </c>
      <c r="BA84" s="23">
        <f>'[1]功能-城建'!$CL83</f>
        <v>545.16799943354772</v>
      </c>
      <c r="BB84" s="97">
        <f>求节点($CY$7:$CY$36,$CZ$7:$CZ$36,节奏总纲!BX81)</f>
        <v>592.85499964596738</v>
      </c>
      <c r="BC84" s="57">
        <f>[4]士兵治疗!$BD82/3600*[4]士兵治疗!$D$4</f>
        <v>85812751.794644862</v>
      </c>
      <c r="BD84" s="97">
        <f>求节点($DD$7:$DD$86,$DF$7:$DF$86,节奏总纲!BX81)</f>
        <v>216.92749982298366</v>
      </c>
      <c r="BE84" s="97">
        <f t="shared" si="366"/>
        <v>2935.4505259339917</v>
      </c>
      <c r="BF84" s="97">
        <f t="shared" si="367"/>
        <v>866.24065710636285</v>
      </c>
      <c r="BG84" s="97">
        <f t="shared" si="368"/>
        <v>146.84940845029354</v>
      </c>
      <c r="BH84" s="97">
        <f t="shared" si="369"/>
        <v>29.137358772355224</v>
      </c>
      <c r="BI84" s="97">
        <f t="shared" si="370"/>
        <v>31.104048032692845</v>
      </c>
      <c r="BJ84" s="97">
        <f t="shared" si="371"/>
        <v>46.156072049039267</v>
      </c>
      <c r="BK84" s="97">
        <f t="shared" si="372"/>
        <v>48.208096065385689</v>
      </c>
      <c r="BL84" s="97">
        <f t="shared" si="373"/>
        <v>6.1040480326928437</v>
      </c>
      <c r="BM84" s="70">
        <f>5*节奏总纲!P81</f>
        <v>1109.3047210190387</v>
      </c>
      <c r="BN84" s="24">
        <f>15*节奏总纲!P81</f>
        <v>3327.9141630571162</v>
      </c>
      <c r="BO84" s="24">
        <f t="shared" si="355"/>
        <v>156</v>
      </c>
      <c r="BP84" s="70">
        <f t="shared" si="374"/>
        <v>1248</v>
      </c>
      <c r="BQ84" s="89">
        <f>节奏总纲!P81</f>
        <v>221.86094420380775</v>
      </c>
      <c r="BR84" s="70"/>
      <c r="DD84" s="93">
        <v>78</v>
      </c>
      <c r="DE84" s="93">
        <v>1</v>
      </c>
      <c r="DF84" s="93">
        <f>'[1]功能-城建'!$S83*5*DE84</f>
        <v>390</v>
      </c>
    </row>
    <row r="85" spans="1:110" x14ac:dyDescent="0.15">
      <c r="A85" s="82"/>
      <c r="B85" s="14">
        <v>79</v>
      </c>
      <c r="C85" s="14">
        <f>SUM([2]武将数量星级阶位验证!$BF$3:$BI$3)*节奏总纲!P82+'[1]资源-钻石'!$L82/[2]武将数量星级阶位验证!$B$1*10</f>
        <v>7783.7121554761325</v>
      </c>
      <c r="D85" s="70">
        <f>'[1]资源-钻石'!$L82*6%</f>
        <v>74591.038220558301</v>
      </c>
      <c r="E85" s="95">
        <f>'[1]资源-银币'!$Z84</f>
        <v>671027934.80372989</v>
      </c>
      <c r="F85" s="48">
        <f>'[1]资源-木石铜粮'!$BF84/4</f>
        <v>1585605783.0546033</v>
      </c>
      <c r="G85" s="14">
        <f t="shared" si="356"/>
        <v>1585605783.0546033</v>
      </c>
      <c r="H85" s="14">
        <f t="shared" si="356"/>
        <v>1585605783.0546033</v>
      </c>
      <c r="I85" s="14">
        <f t="shared" si="356"/>
        <v>1585605783.0546033</v>
      </c>
      <c r="J85" s="77">
        <f>'[1]资源-铁'!$T84</f>
        <v>2260879217.4265919</v>
      </c>
      <c r="K85" s="20">
        <f t="shared" si="347"/>
        <v>2832</v>
      </c>
      <c r="L85" s="58">
        <f>求节点('[1]功能-竞技场'!$AA$9:$AA$309,'[1]功能-竞技场'!$AB$9:$AB$309,[1]节奏总纲!P82)</f>
        <v>150</v>
      </c>
      <c r="M85" s="20">
        <f t="shared" si="357"/>
        <v>93238.797775697865</v>
      </c>
      <c r="N85" s="70">
        <f>'[1]资源-银币'!$C84</f>
        <v>507287184.6486367</v>
      </c>
      <c r="O85" s="70">
        <f>'[1]资源-木石铜粮'!$C84*('[1]资源-木石铜粮'!$I84+'[1]资源-木石铜粮'!$J84+'[1]资源-木石铜粮'!$M84+'[1]资源-木石铜粮'!$N84)</f>
        <v>7715524751.5317059</v>
      </c>
      <c r="P85" s="20">
        <f t="shared" ref="P85:R85" si="435">O85</f>
        <v>7715524751.5317059</v>
      </c>
      <c r="Q85" s="20">
        <f t="shared" si="435"/>
        <v>7715524751.5317059</v>
      </c>
      <c r="R85" s="20">
        <f t="shared" si="435"/>
        <v>7715524751.5317059</v>
      </c>
      <c r="S85" s="70">
        <f>'[1]资源-铁'!C84*('[1]资源-铁'!$J84+'[1]资源-铁'!$M84+'[1]资源-铁'!$N84)</f>
        <v>1770365110.7213869</v>
      </c>
      <c r="T85" s="24">
        <f t="shared" si="349"/>
        <v>1363.698505518917</v>
      </c>
      <c r="U85" s="23">
        <f t="shared" si="350"/>
        <v>54.394043113918087</v>
      </c>
      <c r="V85" s="97">
        <f>求节点([3]基础状态预期!$C$11:$C$40,[3]基础状态预期!$I$11:$I$40,B85)*8</f>
        <v>377.06122156173495</v>
      </c>
      <c r="W85" s="72">
        <f>[4]兵营招募!$EZ$5*节奏总纲!P82*24</f>
        <v>19979941.450007502</v>
      </c>
      <c r="X85" s="23">
        <f t="shared" ref="X85:Z85" si="436">W85</f>
        <v>19979941.450007502</v>
      </c>
      <c r="Y85" s="23">
        <f t="shared" si="436"/>
        <v>19979941.450007502</v>
      </c>
      <c r="Z85" s="23">
        <f t="shared" si="436"/>
        <v>19979941.450007502</v>
      </c>
      <c r="AA85" s="23">
        <f>10*节奏总纲!P82</f>
        <v>2378.5644583342264</v>
      </c>
      <c r="AB85" s="70">
        <f>求节点($CS$8:$CS$15,$CT$8:$CT$15,节奏总纲!P82)</f>
        <v>41.360794088066818</v>
      </c>
      <c r="AC85" s="23">
        <f>'[5]资源-军团币'!$E83</f>
        <v>653471.90454612591</v>
      </c>
      <c r="AD85" s="24">
        <f>5*节奏总纲!P82</f>
        <v>1189.2822291671132</v>
      </c>
      <c r="AE85" s="24">
        <f>[6]国建支援!$F$5/[6]国建支援!$E$5*节奏总纲!P82</f>
        <v>95142.578333369049</v>
      </c>
      <c r="AF85" s="74">
        <f>[6]国家币!$H83/[6]国家币!$C$2</f>
        <v>1764759.5132050554</v>
      </c>
      <c r="AG85" s="74">
        <f t="shared" si="360"/>
        <v>1764759.5132050554</v>
      </c>
      <c r="AH85" s="57">
        <f>'[1]功能-行军令'!$AL$7/3*节奏总纲!P82</f>
        <v>1902.8515666673811</v>
      </c>
      <c r="AI85" s="23">
        <f t="shared" ref="AI85:AJ85" si="437">AH85</f>
        <v>1902.8515666673811</v>
      </c>
      <c r="AJ85" s="23">
        <f t="shared" si="437"/>
        <v>1902.8515666673811</v>
      </c>
      <c r="AK85" s="57">
        <f>'[1]功能-行军令'!$AL$8/3*节奏总纲!P82</f>
        <v>634.28385555579371</v>
      </c>
      <c r="AL85" s="23">
        <f t="shared" si="362"/>
        <v>634.28385555579371</v>
      </c>
      <c r="AM85" s="23">
        <f t="shared" si="363"/>
        <v>634.28385555579371</v>
      </c>
      <c r="AN85" s="23">
        <f>节奏总纲!P82*1</f>
        <v>237.85644583342264</v>
      </c>
      <c r="AO85" s="23">
        <f>18*节奏总纲!P82</f>
        <v>4281.4160250016075</v>
      </c>
      <c r="AP85" s="92">
        <f>'[1]功能-采集'!BS83</f>
        <v>3252616533.2883158</v>
      </c>
      <c r="AQ85" s="23">
        <f t="shared" ref="AQ85:AS85" si="438">AP85</f>
        <v>3252616533.2883158</v>
      </c>
      <c r="AR85" s="23">
        <f t="shared" si="438"/>
        <v>3252616533.2883158</v>
      </c>
      <c r="AS85" s="23">
        <f t="shared" si="438"/>
        <v>3252616533.2883158</v>
      </c>
      <c r="AT85" s="92">
        <f>'[1]功能-采集'!BX83</f>
        <v>764797790.9360559</v>
      </c>
      <c r="AU85" s="70">
        <f>('[1]功能-城建'!$EQ82+[1]养成buff汇总!H84)/节奏总纲!P82/4/24</f>
        <v>118842.40540292319</v>
      </c>
      <c r="AV85" s="23">
        <f t="shared" ref="AV85:AX85" si="439">AU85</f>
        <v>118842.40540292319</v>
      </c>
      <c r="AW85" s="23">
        <f t="shared" si="439"/>
        <v>118842.40540292319</v>
      </c>
      <c r="AX85" s="23">
        <f t="shared" si="439"/>
        <v>118842.40540292319</v>
      </c>
      <c r="AY85" s="83">
        <f>('[1]功能-城建'!$FY82+[1]养成buff汇总!AD84)/节奏总纲!P82/24</f>
        <v>31551.514913226714</v>
      </c>
      <c r="AZ85" s="70">
        <f>('[1]功能-城建'!HF82+[1]养成buff汇总!S84)/节奏总纲!P82/24</f>
        <v>176150.94759185778</v>
      </c>
      <c r="BA85" s="23">
        <f>'[1]功能-城建'!$CL84</f>
        <v>552.8349291716612</v>
      </c>
      <c r="BB85" s="97">
        <f>求节点($CY$7:$CY$36,$CZ$7:$CZ$36,节奏总纲!BX82)</f>
        <v>597.64683073228821</v>
      </c>
      <c r="BC85" s="57">
        <f>[4]士兵治疗!$BD83/3600*[4]士兵治疗!$D$4</f>
        <v>92878723.48493205</v>
      </c>
      <c r="BD85" s="97">
        <f>求节点($DD$7:$DD$86,$DF$7:$DF$86,节奏总纲!BX82)</f>
        <v>219.32341536614413</v>
      </c>
      <c r="BE85" s="97">
        <f t="shared" si="366"/>
        <v>3134.5064212633351</v>
      </c>
      <c r="BF85" s="97">
        <f t="shared" si="367"/>
        <v>923.99753152488063</v>
      </c>
      <c r="BG85" s="97">
        <f t="shared" si="368"/>
        <v>155.09571935218847</v>
      </c>
      <c r="BH85" s="97">
        <f t="shared" si="369"/>
        <v>31.771613302982267</v>
      </c>
      <c r="BI85" s="97">
        <f t="shared" si="370"/>
        <v>31.938488554458324</v>
      </c>
      <c r="BJ85" s="97">
        <f t="shared" si="371"/>
        <v>47.40773283168749</v>
      </c>
      <c r="BK85" s="97">
        <f t="shared" si="372"/>
        <v>49.876977108916648</v>
      </c>
      <c r="BL85" s="97">
        <f t="shared" si="373"/>
        <v>6.9384885544583259</v>
      </c>
      <c r="BM85" s="70">
        <f>5*节奏总纲!P82</f>
        <v>1189.2822291671132</v>
      </c>
      <c r="BN85" s="24">
        <f>15*节奏总纲!P82</f>
        <v>3567.8466875013396</v>
      </c>
      <c r="BO85" s="24">
        <f t="shared" si="355"/>
        <v>158</v>
      </c>
      <c r="BP85" s="70">
        <f t="shared" si="374"/>
        <v>1264</v>
      </c>
      <c r="BQ85" s="89">
        <f>节奏总纲!P82</f>
        <v>237.85644583342264</v>
      </c>
      <c r="BR85" s="70"/>
      <c r="DD85" s="93">
        <v>79</v>
      </c>
      <c r="DE85" s="93">
        <v>1</v>
      </c>
      <c r="DF85" s="93">
        <f>'[1]功能-城建'!$S84*5*DE85</f>
        <v>395</v>
      </c>
    </row>
    <row r="86" spans="1:110" x14ac:dyDescent="0.15">
      <c r="A86" s="82"/>
      <c r="B86" s="14">
        <v>80</v>
      </c>
      <c r="C86" s="14">
        <f>SUM([2]武将数量星级阶位验证!$BF$3:$BI$3)*节奏总纲!P83+'[1]资源-钻石'!$L83/[2]武将数量星级阶位验证!$B$1*10</f>
        <v>8343.9229046913788</v>
      </c>
      <c r="D86" s="70">
        <f>'[1]资源-钻石'!$L83*6%</f>
        <v>79956.136084741025</v>
      </c>
      <c r="E86" s="95">
        <f>'[1]资源-银币'!$Z85</f>
        <v>729944905.50774181</v>
      </c>
      <c r="F86" s="48">
        <f>'[1]资源-木石铜粮'!$BF85/4</f>
        <v>1743163730.9822466</v>
      </c>
      <c r="G86" s="14">
        <f t="shared" si="356"/>
        <v>1743163730.9822466</v>
      </c>
      <c r="H86" s="14">
        <f t="shared" si="356"/>
        <v>1743163730.9822466</v>
      </c>
      <c r="I86" s="14">
        <f t="shared" si="356"/>
        <v>1743163730.9822466</v>
      </c>
      <c r="J86" s="77">
        <f>'[1]资源-铁'!$T85</f>
        <v>2460714260.2169504</v>
      </c>
      <c r="K86" s="20">
        <f t="shared" si="347"/>
        <v>2880</v>
      </c>
      <c r="L86" s="58">
        <f>求节点('[1]功能-竞技场'!$AA$9:$AA$309,'[1]功能-竞技场'!$AB$9:$AB$309,[1]节奏总纲!P83)</f>
        <v>150</v>
      </c>
      <c r="M86" s="20">
        <f t="shared" si="357"/>
        <v>99945.17010592627</v>
      </c>
      <c r="N86" s="70">
        <f>'[1]资源-银币'!$C85</f>
        <v>556935293.06918323</v>
      </c>
      <c r="O86" s="70">
        <f>'[1]资源-木石铜粮'!$C85*('[1]资源-木石铜粮'!$I85+'[1]资源-木石铜粮'!$J85+'[1]资源-木石铜粮'!$M85+'[1]资源-木石铜粮'!$N85)</f>
        <v>8571884156.9120407</v>
      </c>
      <c r="P86" s="20">
        <f t="shared" ref="P86:R86" si="440">O86</f>
        <v>8571884156.9120407</v>
      </c>
      <c r="Q86" s="20">
        <f t="shared" si="440"/>
        <v>8571884156.9120407</v>
      </c>
      <c r="R86" s="20">
        <f t="shared" si="440"/>
        <v>8571884156.9120407</v>
      </c>
      <c r="S86" s="70">
        <f>'[1]资源-铁'!C85*('[1]资源-铁'!$J85+'[1]资源-铁'!$M85+'[1]资源-铁'!$N85)</f>
        <v>1980710107.7871671</v>
      </c>
      <c r="T86" s="24">
        <f t="shared" si="349"/>
        <v>1394.641850971688</v>
      </c>
      <c r="U86" s="23">
        <f t="shared" si="350"/>
        <v>58.707886018331379</v>
      </c>
      <c r="V86" s="97">
        <f>求节点([3]基础状态预期!$C$11:$C$40,[3]基础状态预期!$I$11:$I$40,B86)*8</f>
        <v>382.89461674559902</v>
      </c>
      <c r="W86" s="72">
        <f>[4]兵营招募!$EZ$5*节奏总纲!P83*24</f>
        <v>21420000</v>
      </c>
      <c r="X86" s="23">
        <f t="shared" ref="X86:Z86" si="441">W86</f>
        <v>21420000</v>
      </c>
      <c r="Y86" s="23">
        <f t="shared" si="441"/>
        <v>21420000</v>
      </c>
      <c r="Z86" s="23">
        <f t="shared" si="441"/>
        <v>21420000</v>
      </c>
      <c r="AA86" s="23">
        <f>10*节奏总纲!P83</f>
        <v>2550</v>
      </c>
      <c r="AB86" s="70">
        <f>求节点($CS$8:$CS$15,$CT$8:$CT$15,节奏总纲!P83)</f>
        <v>41.360794088066818</v>
      </c>
      <c r="AC86" s="23">
        <f>'[5]资源-军团币'!$E84</f>
        <v>700574.28571428545</v>
      </c>
      <c r="AD86" s="24">
        <f>5*节奏总纲!P83</f>
        <v>1275</v>
      </c>
      <c r="AE86" s="24">
        <f>[6]国建支援!$F$5/[6]国建支援!$E$5*节奏总纲!P83</f>
        <v>102000</v>
      </c>
      <c r="AF86" s="74">
        <f>[6]国家币!$H84/[6]国家币!$C$2</f>
        <v>1858641.6170552252</v>
      </c>
      <c r="AG86" s="74">
        <f t="shared" si="360"/>
        <v>1858641.6170552252</v>
      </c>
      <c r="AH86" s="57">
        <f>'[1]功能-行军令'!$AL$7/3*节奏总纲!P83</f>
        <v>2040</v>
      </c>
      <c r="AI86" s="23">
        <f t="shared" ref="AI86:AJ86" si="442">AH86</f>
        <v>2040</v>
      </c>
      <c r="AJ86" s="23">
        <f t="shared" si="442"/>
        <v>2040</v>
      </c>
      <c r="AK86" s="57">
        <f>'[1]功能-行军令'!$AL$8/3*节奏总纲!P83</f>
        <v>680</v>
      </c>
      <c r="AL86" s="23">
        <f t="shared" si="362"/>
        <v>680</v>
      </c>
      <c r="AM86" s="23">
        <f t="shared" si="363"/>
        <v>680</v>
      </c>
      <c r="AN86" s="23">
        <f>节奏总纲!P83*1</f>
        <v>255</v>
      </c>
      <c r="AO86" s="23">
        <f>18*节奏总纲!P83</f>
        <v>4590</v>
      </c>
      <c r="AP86" s="92">
        <f>'[1]功能-采集'!BS84</f>
        <v>3596793530.1633434</v>
      </c>
      <c r="AQ86" s="23">
        <f t="shared" ref="AQ86:AS86" si="443">AP86</f>
        <v>3596793530.1633434</v>
      </c>
      <c r="AR86" s="23">
        <f t="shared" si="443"/>
        <v>3596793530.1633434</v>
      </c>
      <c r="AS86" s="23">
        <f t="shared" si="443"/>
        <v>3596793530.1633434</v>
      </c>
      <c r="AT86" s="92">
        <f>'[1]功能-采集'!BX84</f>
        <v>852672862.03497899</v>
      </c>
      <c r="AU86" s="70">
        <f>('[1]功能-城建'!$EQ83+[1]养成buff汇总!H85)/节奏总纲!P83/4/24</f>
        <v>124271.7295347739</v>
      </c>
      <c r="AV86" s="23">
        <f t="shared" ref="AV86:AX86" si="444">AU86</f>
        <v>124271.7295347739</v>
      </c>
      <c r="AW86" s="23">
        <f t="shared" si="444"/>
        <v>124271.7295347739</v>
      </c>
      <c r="AX86" s="23">
        <f t="shared" si="444"/>
        <v>124271.7295347739</v>
      </c>
      <c r="AY86" s="83">
        <f>('[1]功能-城建'!$FY83+[1]养成buff汇总!AD85)/节奏总纲!P83/24</f>
        <v>32244.903986828071</v>
      </c>
      <c r="AZ86" s="70">
        <f>('[1]功能-城建'!HF83+[1]养成buff汇总!S85)/节奏总纲!P83/24</f>
        <v>184319.81139741637</v>
      </c>
      <c r="BA86" s="23">
        <f>'[1]功能-城建'!$CL85</f>
        <v>558.26465623783338</v>
      </c>
      <c r="BB86" s="97">
        <f>求节点($CY$7:$CY$36,$CZ$7:$CZ$36,节奏总纲!BX83)</f>
        <v>602.26465623783338</v>
      </c>
      <c r="BC86" s="57">
        <f>[4]士兵治疗!$BD84/3600*[4]士兵治疗!$D$4</f>
        <v>100523767.38590723</v>
      </c>
      <c r="BD86" s="97">
        <f>求节点($DD$7:$DD$86,$DF$7:$DF$86,节奏总纲!BX83)</f>
        <v>221.63232811891669</v>
      </c>
      <c r="BE86" s="97">
        <f t="shared" si="366"/>
        <v>3333.5623165926786</v>
      </c>
      <c r="BF86" s="97">
        <f t="shared" si="367"/>
        <v>981.75440594339841</v>
      </c>
      <c r="BG86" s="97">
        <f t="shared" si="368"/>
        <v>163.3420302540834</v>
      </c>
      <c r="BH86" s="97">
        <f t="shared" si="369"/>
        <v>34.405867833609314</v>
      </c>
      <c r="BI86" s="97">
        <f t="shared" si="370"/>
        <v>32.772929076223804</v>
      </c>
      <c r="BJ86" s="97">
        <f t="shared" si="371"/>
        <v>48.659393614335713</v>
      </c>
      <c r="BK86" s="97">
        <f t="shared" si="372"/>
        <v>51.545858152447614</v>
      </c>
      <c r="BL86" s="97">
        <f t="shared" si="373"/>
        <v>7.7729290762238072</v>
      </c>
      <c r="BM86" s="70">
        <f>5*节奏总纲!P83</f>
        <v>1275</v>
      </c>
      <c r="BN86" s="24">
        <f>15*节奏总纲!P83</f>
        <v>3825</v>
      </c>
      <c r="BO86" s="24">
        <f t="shared" si="355"/>
        <v>160</v>
      </c>
      <c r="BP86" s="70">
        <f t="shared" si="374"/>
        <v>1280</v>
      </c>
      <c r="BQ86" s="89">
        <f>节奏总纲!P83</f>
        <v>255</v>
      </c>
      <c r="BR86" s="70"/>
      <c r="DD86" s="93">
        <v>80</v>
      </c>
      <c r="DE86" s="93">
        <v>1</v>
      </c>
      <c r="DF86" s="93">
        <f>'[1]功能-城建'!$S85*5*DE86</f>
        <v>400</v>
      </c>
    </row>
    <row r="87" spans="1:110" x14ac:dyDescent="0.15">
      <c r="A87" s="82"/>
      <c r="B87" s="14">
        <v>81</v>
      </c>
      <c r="C87" s="14">
        <f>SUM([2]武将数量星级阶位验证!$BF$3:$BI$3)*节奏总纲!P84+'[1]资源-钻石'!$L84/[2]武将数量星级阶位验证!$B$1*10</f>
        <v>8944.3419191278481</v>
      </c>
      <c r="D87" s="70">
        <f>'[1]资源-钻石'!$L84*6%</f>
        <v>85706.305599482148</v>
      </c>
      <c r="E87" s="95">
        <f>'[1]资源-银币'!$Z86</f>
        <v>806824459.7667892</v>
      </c>
      <c r="F87" s="48">
        <f>'[1]资源-木石铜粮'!$BF86/4</f>
        <v>1918928381.4498839</v>
      </c>
      <c r="G87" s="14">
        <f t="shared" si="356"/>
        <v>1918928381.4498839</v>
      </c>
      <c r="H87" s="14">
        <f t="shared" si="356"/>
        <v>1918928381.4498839</v>
      </c>
      <c r="I87" s="14">
        <f t="shared" si="356"/>
        <v>1918928381.4498839</v>
      </c>
      <c r="J87" s="77">
        <f>'[1]资源-铁'!$T86</f>
        <v>2676173812.2562828</v>
      </c>
      <c r="K87" s="20">
        <f t="shared" si="347"/>
        <v>2916</v>
      </c>
      <c r="L87" s="58">
        <f>求节点('[1]功能-竞技场'!$AA$9:$AA$309,'[1]功能-竞技场'!$AB$9:$AB$309,[1]节奏总纲!P84)</f>
        <v>150</v>
      </c>
      <c r="M87" s="20">
        <f t="shared" si="357"/>
        <v>107132.88199935268</v>
      </c>
      <c r="N87" s="70">
        <f>'[1]资源-银币'!$C86</f>
        <v>611966602.26391816</v>
      </c>
      <c r="O87" s="70">
        <f>'[1]资源-木石铜粮'!$C86*('[1]资源-木石铜粮'!$I86+'[1]资源-木石铜粮'!$J86+'[1]资源-木石铜粮'!$M86+'[1]资源-木石铜粮'!$N86)</f>
        <v>9510983272.8442345</v>
      </c>
      <c r="P87" s="20">
        <f t="shared" ref="P87:R87" si="445">O87</f>
        <v>9510983272.8442345</v>
      </c>
      <c r="Q87" s="20">
        <f t="shared" si="445"/>
        <v>9510983272.8442345</v>
      </c>
      <c r="R87" s="20">
        <f t="shared" si="445"/>
        <v>9510983272.8442345</v>
      </c>
      <c r="S87" s="70">
        <f>'[1]资源-铁'!C86*('[1]资源-铁'!$J86+'[1]资源-铁'!$M86+'[1]资源-铁'!$N86)</f>
        <v>2213004609.5538268</v>
      </c>
      <c r="T87" s="24">
        <f t="shared" si="349"/>
        <v>1417.8426094555423</v>
      </c>
      <c r="U87" s="23">
        <f t="shared" si="350"/>
        <v>63.021728922744671</v>
      </c>
      <c r="V87" s="97">
        <f>求节点([3]基础状态预期!$C$11:$C$40,[3]基础状态预期!$I$11:$I$40,B87)*8</f>
        <v>388.59932057982883</v>
      </c>
      <c r="W87" s="72">
        <f>[4]兵营招募!$EZ$5*节奏总纲!P84*24</f>
        <v>22963416.538380444</v>
      </c>
      <c r="X87" s="23">
        <f t="shared" ref="X87:Z87" si="446">W87</f>
        <v>22963416.538380444</v>
      </c>
      <c r="Y87" s="23">
        <f t="shared" si="446"/>
        <v>22963416.538380444</v>
      </c>
      <c r="Z87" s="23">
        <f t="shared" si="446"/>
        <v>22963416.538380444</v>
      </c>
      <c r="AA87" s="23">
        <f>10*节奏总纲!P84</f>
        <v>2733.74006409291</v>
      </c>
      <c r="AB87" s="70">
        <f>求节点($CS$8:$CS$15,$CT$8:$CT$15,节奏总纲!P84)</f>
        <v>41.360794088066818</v>
      </c>
      <c r="AC87" s="23">
        <f>'[5]资源-军团币'!$E85</f>
        <v>751086.97532823461</v>
      </c>
      <c r="AD87" s="24">
        <f>5*节奏总纲!P84</f>
        <v>1366.870032046455</v>
      </c>
      <c r="AE87" s="24">
        <f>[6]国建支援!$F$5/[6]国建支援!$E$5*节奏总纲!P84</f>
        <v>109349.6025637164</v>
      </c>
      <c r="AF87" s="74">
        <f>[6]国家币!$H85/[6]国家币!$C$2</f>
        <v>1959341.3606108832</v>
      </c>
      <c r="AG87" s="74">
        <f t="shared" si="360"/>
        <v>1959341.3606108832</v>
      </c>
      <c r="AH87" s="57">
        <f>'[1]功能-行军令'!$AL$7/3*节奏总纲!P84</f>
        <v>2186.9920512743279</v>
      </c>
      <c r="AI87" s="23">
        <f t="shared" ref="AI87:AJ87" si="447">AH87</f>
        <v>2186.9920512743279</v>
      </c>
      <c r="AJ87" s="23">
        <f t="shared" si="447"/>
        <v>2186.9920512743279</v>
      </c>
      <c r="AK87" s="57">
        <f>'[1]功能-行军令'!$AL$8/3*节奏总纲!P84</f>
        <v>728.99735042477596</v>
      </c>
      <c r="AL87" s="23">
        <f t="shared" si="362"/>
        <v>728.99735042477596</v>
      </c>
      <c r="AM87" s="23">
        <f t="shared" si="363"/>
        <v>728.99735042477596</v>
      </c>
      <c r="AN87" s="23">
        <f>节奏总纲!P84*1</f>
        <v>273.37400640929098</v>
      </c>
      <c r="AO87" s="23">
        <f>18*节奏总纲!P84</f>
        <v>4920.7321153672374</v>
      </c>
      <c r="AP87" s="92">
        <f>'[1]功能-采集'!BS85</f>
        <v>3975309790.195219</v>
      </c>
      <c r="AQ87" s="23">
        <f t="shared" ref="AQ87:AS87" si="448">AP87</f>
        <v>3975309790.195219</v>
      </c>
      <c r="AR87" s="23">
        <f t="shared" si="448"/>
        <v>3975309790.195219</v>
      </c>
      <c r="AS87" s="23">
        <f t="shared" si="448"/>
        <v>3975309790.195219</v>
      </c>
      <c r="AT87" s="92">
        <f>'[1]功能-采集'!BX85</f>
        <v>950561433.18616676</v>
      </c>
      <c r="AU87" s="70">
        <f>('[1]功能-城建'!$EQ84+[1]养成buff汇总!H86)/节奏总纲!P84/4/24</f>
        <v>129562.21957262181</v>
      </c>
      <c r="AV87" s="23">
        <f t="shared" ref="AV87:AX87" si="449">AU87</f>
        <v>129562.21957262181</v>
      </c>
      <c r="AW87" s="23">
        <f t="shared" si="449"/>
        <v>129562.21957262181</v>
      </c>
      <c r="AX87" s="23">
        <f t="shared" si="449"/>
        <v>129562.21957262181</v>
      </c>
      <c r="AY87" s="83">
        <f>('[1]功能-城建'!$FY84+[1]养成buff汇总!AD86)/节奏总纲!P84/24</f>
        <v>32920.726831211636</v>
      </c>
      <c r="AZ87" s="70">
        <f>('[1]功能-城建'!HF84+[1]养成buff汇总!S86)/节奏总纲!P84/24</f>
        <v>192416.97375047661</v>
      </c>
      <c r="BA87" s="23">
        <f>'[1]功能-城建'!$CL86</f>
        <v>563.0153375988632</v>
      </c>
      <c r="BB87" s="97">
        <f>求节点($CY$7:$CY$36,$CZ$7:$CZ$36,节奏总纲!BX84)</f>
        <v>616.06135039545279</v>
      </c>
      <c r="BC87" s="57">
        <f>[4]士兵治疗!$BD85/3600*[4]士兵治疗!$D$4</f>
        <v>108796266.49142869</v>
      </c>
      <c r="BD87" s="97">
        <f>求节点($DD$7:$DD$86,$DF$7:$DF$86,节奏总纲!BX84)</f>
        <v>224.0076687994316</v>
      </c>
      <c r="BE87" s="97">
        <f t="shared" si="366"/>
        <v>3556.890516539172</v>
      </c>
      <c r="BF87" s="97">
        <f t="shared" si="367"/>
        <v>1046.6253548182847</v>
      </c>
      <c r="BG87" s="97">
        <f t="shared" si="368"/>
        <v>172.60517509876451</v>
      </c>
      <c r="BH87" s="97">
        <f t="shared" si="369"/>
        <v>37.369966357992332</v>
      </c>
      <c r="BI87" s="97">
        <f t="shared" si="370"/>
        <v>33.70792404932746</v>
      </c>
      <c r="BJ87" s="97">
        <f t="shared" si="371"/>
        <v>50.061886073991197</v>
      </c>
      <c r="BK87" s="97">
        <f t="shared" si="372"/>
        <v>53.415848098654926</v>
      </c>
      <c r="BL87" s="97">
        <f t="shared" si="373"/>
        <v>8.7079240493274632</v>
      </c>
      <c r="BM87" s="70">
        <f>5*节奏总纲!P84</f>
        <v>1366.870032046455</v>
      </c>
      <c r="BN87" s="24">
        <f>15*节奏总纲!P84</f>
        <v>4100.6100961393649</v>
      </c>
      <c r="BO87" s="24">
        <f t="shared" si="355"/>
        <v>162</v>
      </c>
      <c r="BP87" s="70">
        <f t="shared" si="374"/>
        <v>1296</v>
      </c>
      <c r="BQ87" s="89">
        <f>节奏总纲!P84</f>
        <v>273.37400640929098</v>
      </c>
      <c r="BR87" s="70"/>
    </row>
    <row r="88" spans="1:110" x14ac:dyDescent="0.15">
      <c r="A88" s="82"/>
      <c r="B88" s="14">
        <v>82</v>
      </c>
      <c r="C88" s="14">
        <f>SUM([2]武将数量星级阶位验证!$BF$3:$BI$3)*节奏总纲!P85+'[1]资源-钻石'!$L85/[2]武将数量星级阶位验证!$B$1*10</f>
        <v>9587.8550852030476</v>
      </c>
      <c r="D88" s="70">
        <f>'[1]资源-钻石'!$L85*6%</f>
        <v>91869.184690466835</v>
      </c>
      <c r="E88" s="95">
        <f>'[1]资源-银币'!$Z87</f>
        <v>885637739.23361588</v>
      </c>
      <c r="F88" s="48">
        <f>'[1]资源-木石铜粮'!$BF87/4</f>
        <v>2109991522.0802531</v>
      </c>
      <c r="G88" s="14">
        <f t="shared" si="356"/>
        <v>2109991522.0802531</v>
      </c>
      <c r="H88" s="14">
        <f t="shared" si="356"/>
        <v>2109991522.0802531</v>
      </c>
      <c r="I88" s="14">
        <f t="shared" si="356"/>
        <v>2109991522.0802531</v>
      </c>
      <c r="J88" s="77">
        <f>'[1]资源-铁'!$T87</f>
        <v>2900550820.5476146</v>
      </c>
      <c r="K88" s="20">
        <f t="shared" si="347"/>
        <v>2952</v>
      </c>
      <c r="L88" s="58">
        <f>求节点('[1]功能-竞技场'!$AA$9:$AA$309,'[1]功能-竞技场'!$AB$9:$AB$309,[1]节奏总纲!P85)</f>
        <v>150</v>
      </c>
      <c r="M88" s="20">
        <f t="shared" si="357"/>
        <v>114836.48086308353</v>
      </c>
      <c r="N88" s="70">
        <f>'[1]资源-银币'!$C87</f>
        <v>672447103.99504364</v>
      </c>
      <c r="O88" s="70">
        <f>'[1]资源-木石铜粮'!$C87*('[1]资源-木石铜粮'!$I87+'[1]资源-木石铜粮'!$J87+'[1]资源-木石铜粮'!$M87+'[1]资源-木石铜粮'!$N87)</f>
        <v>10545623958.541317</v>
      </c>
      <c r="P88" s="20">
        <f t="shared" ref="P88:R88" si="450">O88</f>
        <v>10545623958.541317</v>
      </c>
      <c r="Q88" s="20">
        <f t="shared" si="450"/>
        <v>10545623958.541317</v>
      </c>
      <c r="R88" s="20">
        <f t="shared" si="450"/>
        <v>10545623958.541317</v>
      </c>
      <c r="S88" s="70">
        <f>'[1]资源-铁'!C87*('[1]资源-铁'!$J87+'[1]资源-铁'!$M87+'[1]资源-铁'!$N87)</f>
        <v>2486839214.1595149</v>
      </c>
      <c r="T88" s="24">
        <f t="shared" si="349"/>
        <v>1438.1487278697095</v>
      </c>
      <c r="U88" s="23">
        <f t="shared" si="350"/>
        <v>67.335571827157963</v>
      </c>
      <c r="V88" s="97">
        <f>求节点([3]基础状态预期!$C$11:$C$40,[3]基础状态预期!$I$11:$I$40,B88)*8</f>
        <v>394.24159936368136</v>
      </c>
      <c r="W88" s="72">
        <f>[4]兵营招募!$EZ$5*节奏总纲!P85*24</f>
        <v>24617609.425856214</v>
      </c>
      <c r="X88" s="23">
        <f t="shared" ref="X88:Z88" si="451">W88</f>
        <v>24617609.425856214</v>
      </c>
      <c r="Y88" s="23">
        <f t="shared" si="451"/>
        <v>24617609.425856214</v>
      </c>
      <c r="Z88" s="23">
        <f t="shared" si="451"/>
        <v>24617609.425856214</v>
      </c>
      <c r="AA88" s="23">
        <f>10*节奏总纲!P85</f>
        <v>2930.6677887924066</v>
      </c>
      <c r="AB88" s="70">
        <f>求节点($CS$8:$CS$15,$CT$8:$CT$15,节奏总纲!P85)</f>
        <v>41.360794088066818</v>
      </c>
      <c r="AC88" s="23">
        <f>'[5]资源-军团币'!$E86</f>
        <v>805190.63415178051</v>
      </c>
      <c r="AD88" s="24">
        <f>5*节奏总纲!P85</f>
        <v>1465.3338943962033</v>
      </c>
      <c r="AE88" s="24">
        <f>[6]国建支援!$F$5/[6]国建支援!$E$5*节奏总纲!P85</f>
        <v>117226.71155169625</v>
      </c>
      <c r="AF88" s="74">
        <f>[6]国家币!$H86/[6]国家币!$C$2</f>
        <v>2067351.3855372411</v>
      </c>
      <c r="AG88" s="74">
        <f t="shared" si="360"/>
        <v>2067351.3855372411</v>
      </c>
      <c r="AH88" s="57">
        <f>'[1]功能-行军令'!$AL$7/3*节奏总纲!P85</f>
        <v>2344.5342310339252</v>
      </c>
      <c r="AI88" s="23">
        <f t="shared" ref="AI88:AJ88" si="452">AH88</f>
        <v>2344.5342310339252</v>
      </c>
      <c r="AJ88" s="23">
        <f t="shared" si="452"/>
        <v>2344.5342310339252</v>
      </c>
      <c r="AK88" s="57">
        <f>'[1]功能-行军令'!$AL$8/3*节奏总纲!P85</f>
        <v>781.51141034464172</v>
      </c>
      <c r="AL88" s="23">
        <f t="shared" si="362"/>
        <v>781.51141034464172</v>
      </c>
      <c r="AM88" s="23">
        <f t="shared" si="363"/>
        <v>781.51141034464172</v>
      </c>
      <c r="AN88" s="23">
        <f>节奏总纲!P85*1</f>
        <v>293.06677887924064</v>
      </c>
      <c r="AO88" s="23">
        <f>18*节奏总纲!P85</f>
        <v>5275.2020198263317</v>
      </c>
      <c r="AP88" s="92">
        <f>'[1]功能-采集'!BS86</f>
        <v>4391247021.2659874</v>
      </c>
      <c r="AQ88" s="23">
        <f t="shared" ref="AQ88:AS88" si="453">AP88</f>
        <v>4391247021.2659874</v>
      </c>
      <c r="AR88" s="23">
        <f t="shared" si="453"/>
        <v>4391247021.2659874</v>
      </c>
      <c r="AS88" s="23">
        <f t="shared" si="453"/>
        <v>4391247021.2659874</v>
      </c>
      <c r="AT88" s="92">
        <f>'[1]功能-采集'!BX86</f>
        <v>1059775250.2222351</v>
      </c>
      <c r="AU88" s="70">
        <f>('[1]功能-城建'!$EQ85+[1]养成buff汇总!H87)/节奏总纲!P85/4/24</f>
        <v>134915.66242891568</v>
      </c>
      <c r="AV88" s="23">
        <f t="shared" ref="AV88:AX88" si="454">AU88</f>
        <v>134915.66242891568</v>
      </c>
      <c r="AW88" s="23">
        <f t="shared" si="454"/>
        <v>134915.66242891568</v>
      </c>
      <c r="AX88" s="23">
        <f t="shared" si="454"/>
        <v>134915.66242891568</v>
      </c>
      <c r="AY88" s="83">
        <f>('[1]功能-城建'!$FY85+[1]养成buff汇总!AD87)/节奏总纲!P85/24</f>
        <v>33624.778294220021</v>
      </c>
      <c r="AZ88" s="70">
        <f>('[1]功能-城建'!HF85+[1]养成buff汇总!S87)/节奏总纲!P85/24</f>
        <v>202892.31937096428</v>
      </c>
      <c r="BA88" s="23">
        <f>'[1]功能-城建'!$CL87</f>
        <v>568.48630166240014</v>
      </c>
      <c r="BB88" s="97">
        <f>求节点($CY$7:$CY$36,$CZ$7:$CZ$36,节奏总纲!BX85)</f>
        <v>634.72708203815432</v>
      </c>
      <c r="BC88" s="57">
        <f>[4]士兵治疗!$BD86/3600*[4]士兵治疗!$D$4</f>
        <v>117745885.85283121</v>
      </c>
      <c r="BD88" s="97">
        <f>求节点($DD$7:$DD$86,$DF$7:$DF$86,节奏总纲!BX85)</f>
        <v>226.34088525476929</v>
      </c>
      <c r="BE88" s="97">
        <f t="shared" si="366"/>
        <v>3789.2931493348556</v>
      </c>
      <c r="BF88" s="97">
        <f t="shared" si="367"/>
        <v>1114.1559683585874</v>
      </c>
      <c r="BG88" s="97">
        <f t="shared" si="368"/>
        <v>182.24847302236137</v>
      </c>
      <c r="BH88" s="97">
        <f t="shared" si="369"/>
        <v>40.457380209010317</v>
      </c>
      <c r="BI88" s="97">
        <f t="shared" si="370"/>
        <v>34.680512264224511</v>
      </c>
      <c r="BJ88" s="97">
        <f t="shared" si="371"/>
        <v>51.520768396336763</v>
      </c>
      <c r="BK88" s="97">
        <f t="shared" si="372"/>
        <v>55.361024528449022</v>
      </c>
      <c r="BL88" s="97">
        <f t="shared" si="373"/>
        <v>9.6805122642245109</v>
      </c>
      <c r="BM88" s="70">
        <f>5*节奏总纲!P85</f>
        <v>1465.3338943962033</v>
      </c>
      <c r="BN88" s="24">
        <f>15*节奏总纲!P85</f>
        <v>4396.0016831886096</v>
      </c>
      <c r="BO88" s="24">
        <f t="shared" si="355"/>
        <v>164</v>
      </c>
      <c r="BP88" s="70">
        <f t="shared" si="374"/>
        <v>1312</v>
      </c>
      <c r="BQ88" s="89">
        <f>节奏总纲!P85</f>
        <v>293.06677887924064</v>
      </c>
      <c r="BR88" s="70"/>
    </row>
    <row r="89" spans="1:110" x14ac:dyDescent="0.15">
      <c r="A89" s="82"/>
      <c r="B89" s="14">
        <v>83</v>
      </c>
      <c r="C89" s="14">
        <f>SUM([2]武将数量星级阶位验证!$BF$3:$BI$3)*节奏总纲!P86+'[1]资源-钻石'!$L86/[2]武将数量星级阶位验证!$B$1*10</f>
        <v>10277.555419395183</v>
      </c>
      <c r="D89" s="70">
        <f>'[1]资源-钻石'!$L86*6%</f>
        <v>98474.394953004274</v>
      </c>
      <c r="E89" s="95">
        <f>'[1]资源-银币'!$Z88</f>
        <v>966589092.27852166</v>
      </c>
      <c r="F89" s="48">
        <f>'[1]资源-木石铜粮'!$BF88/4</f>
        <v>2317125130.5066175</v>
      </c>
      <c r="G89" s="14">
        <f t="shared" si="356"/>
        <v>2317125130.5066175</v>
      </c>
      <c r="H89" s="14">
        <f t="shared" si="356"/>
        <v>2317125130.5066175</v>
      </c>
      <c r="I89" s="14">
        <f t="shared" si="356"/>
        <v>2317125130.5066175</v>
      </c>
      <c r="J89" s="77">
        <f>'[1]资源-铁'!$T88</f>
        <v>3136550058.9784422</v>
      </c>
      <c r="K89" s="20">
        <f t="shared" si="347"/>
        <v>2988</v>
      </c>
      <c r="L89" s="58">
        <f>求节点('[1]功能-竞技场'!$AA$9:$AA$309,'[1]功能-竞技场'!$AB$9:$AB$309,[1]节奏总纲!P86)</f>
        <v>150</v>
      </c>
      <c r="M89" s="20">
        <f t="shared" si="357"/>
        <v>123092.99369125534</v>
      </c>
      <c r="N89" s="70">
        <f>'[1]资源-银币'!$C88</f>
        <v>739176539.60006154</v>
      </c>
      <c r="O89" s="70">
        <f>'[1]资源-木石铜粮'!$C88*('[1]资源-木石铜粮'!$I88+'[1]资源-木石铜粮'!$J88+'[1]资源-木石铜粮'!$M88+'[1]资源-木石铜粮'!$N88)</f>
        <v>11680453543.941198</v>
      </c>
      <c r="P89" s="20">
        <f t="shared" ref="P89:R89" si="455">O89</f>
        <v>11680453543.941198</v>
      </c>
      <c r="Q89" s="20">
        <f t="shared" si="455"/>
        <v>11680453543.941198</v>
      </c>
      <c r="R89" s="20">
        <f t="shared" si="455"/>
        <v>11680453543.941198</v>
      </c>
      <c r="S89" s="70">
        <f>'[1]资源-铁'!C88*('[1]资源-铁'!$J88+'[1]资源-铁'!$M88+'[1]资源-铁'!$N88)</f>
        <v>2800703108.183321</v>
      </c>
      <c r="T89" s="24">
        <f t="shared" si="349"/>
        <v>1460.2811852716861</v>
      </c>
      <c r="U89" s="23">
        <f t="shared" si="350"/>
        <v>71.649414731571269</v>
      </c>
      <c r="V89" s="97">
        <f>求节点([3]基础状态预期!$C$11:$C$40,[3]基础状态预期!$I$11:$I$40,B89)*8</f>
        <v>399.88387814753384</v>
      </c>
      <c r="W89" s="72">
        <f>[4]兵营招募!$EZ$5*节奏总纲!P86*24</f>
        <v>26390529.464569099</v>
      </c>
      <c r="X89" s="23">
        <f t="shared" ref="X89:Z89" si="456">W89</f>
        <v>26390529.464569099</v>
      </c>
      <c r="Y89" s="23">
        <f t="shared" si="456"/>
        <v>26390529.464569099</v>
      </c>
      <c r="Z89" s="23">
        <f t="shared" si="456"/>
        <v>26390529.464569099</v>
      </c>
      <c r="AA89" s="23">
        <f>10*节奏总纲!P86</f>
        <v>3141.7296981629879</v>
      </c>
      <c r="AB89" s="70">
        <f>求节点($CS$8:$CS$15,$CT$8:$CT$15,节奏总纲!P86)</f>
        <v>41.360794088066818</v>
      </c>
      <c r="AC89" s="23">
        <f>'[5]资源-军团币'!$E87</f>
        <v>863038.49520441366</v>
      </c>
      <c r="AD89" s="24">
        <f>5*节奏总纲!P86</f>
        <v>1570.864849081494</v>
      </c>
      <c r="AE89" s="24">
        <f>[6]国建支援!$F$5/[6]国建支援!$E$5*节奏总纲!P86</f>
        <v>125669.18792651952</v>
      </c>
      <c r="AF89" s="74">
        <f>[6]国家币!$H87/[6]国家币!$C$2</f>
        <v>2183205.6496360456</v>
      </c>
      <c r="AG89" s="74">
        <f t="shared" si="360"/>
        <v>2183205.6496360456</v>
      </c>
      <c r="AH89" s="57">
        <f>'[1]功能-行军令'!$AL$7/3*节奏总纲!P86</f>
        <v>2513.3837585303904</v>
      </c>
      <c r="AI89" s="23">
        <f t="shared" ref="AI89:AJ89" si="457">AH89</f>
        <v>2513.3837585303904</v>
      </c>
      <c r="AJ89" s="23">
        <f t="shared" si="457"/>
        <v>2513.3837585303904</v>
      </c>
      <c r="AK89" s="57">
        <f>'[1]功能-行军令'!$AL$8/3*节奏总纲!P86</f>
        <v>837.79458617679677</v>
      </c>
      <c r="AL89" s="23">
        <f t="shared" si="362"/>
        <v>837.79458617679677</v>
      </c>
      <c r="AM89" s="23">
        <f t="shared" si="363"/>
        <v>837.79458617679677</v>
      </c>
      <c r="AN89" s="23">
        <f>节奏总纲!P86*1</f>
        <v>314.1729698162988</v>
      </c>
      <c r="AO89" s="23">
        <f>18*节奏总纲!P86</f>
        <v>5655.1134566933788</v>
      </c>
      <c r="AP89" s="92">
        <f>'[1]功能-采集'!BS87</f>
        <v>4847319653.0670662</v>
      </c>
      <c r="AQ89" s="23">
        <f t="shared" ref="AQ89:AS89" si="458">AP89</f>
        <v>4847319653.0670662</v>
      </c>
      <c r="AR89" s="23">
        <f t="shared" si="458"/>
        <v>4847319653.0670662</v>
      </c>
      <c r="AS89" s="23">
        <f t="shared" si="458"/>
        <v>4847319653.0670662</v>
      </c>
      <c r="AT89" s="92">
        <f>'[1]功能-采集'!BX87</f>
        <v>1181849511.5228419</v>
      </c>
      <c r="AU89" s="70">
        <f>('[1]功能-城建'!$EQ86+[1]养成buff汇总!H88)/节奏总纲!P86/4/24</f>
        <v>140211.07471330193</v>
      </c>
      <c r="AV89" s="23">
        <f t="shared" ref="AV89:AX89" si="459">AU89</f>
        <v>140211.07471330193</v>
      </c>
      <c r="AW89" s="23">
        <f t="shared" si="459"/>
        <v>140211.07471330193</v>
      </c>
      <c r="AX89" s="23">
        <f t="shared" si="459"/>
        <v>140211.07471330193</v>
      </c>
      <c r="AY89" s="83">
        <f>('[1]功能-城建'!$FY86+[1]养成buff汇总!AD88)/节奏总纲!P86/24</f>
        <v>34328.505383025542</v>
      </c>
      <c r="AZ89" s="70">
        <f>('[1]功能-城建'!HF86+[1]养成buff汇总!S88)/节奏总纲!P86/24</f>
        <v>214697.76102516669</v>
      </c>
      <c r="BA89" s="23">
        <f>'[1]功能-城建'!$CL88</f>
        <v>574.60961884167489</v>
      </c>
      <c r="BB89" s="97">
        <f>求节点($CY$7:$CY$36,$CZ$7:$CZ$36,节奏总纲!BX86)</f>
        <v>653.56805797438449</v>
      </c>
      <c r="BC89" s="57">
        <f>[4]士兵治疗!$BD87/3600*[4]士兵治疗!$D$4</f>
        <v>127427901.91434094</v>
      </c>
      <c r="BD89" s="97">
        <f>求节点($DD$7:$DD$86,$DF$7:$DF$86,节奏总纲!BX86)</f>
        <v>228.69600724679805</v>
      </c>
      <c r="BE89" s="97">
        <f t="shared" si="366"/>
        <v>4040.5796232012503</v>
      </c>
      <c r="BF89" s="97">
        <f t="shared" si="367"/>
        <v>1186.4305079933818</v>
      </c>
      <c r="BG89" s="97">
        <f t="shared" si="368"/>
        <v>192.55762421399669</v>
      </c>
      <c r="BH89" s="97">
        <f t="shared" si="369"/>
        <v>43.705776939801382</v>
      </c>
      <c r="BI89" s="97">
        <f t="shared" si="370"/>
        <v>35.74457177139216</v>
      </c>
      <c r="BJ89" s="97">
        <f t="shared" si="371"/>
        <v>53.116857657088239</v>
      </c>
      <c r="BK89" s="97">
        <f t="shared" si="372"/>
        <v>57.489143542784319</v>
      </c>
      <c r="BL89" s="97">
        <f t="shared" si="373"/>
        <v>10.744571771392161</v>
      </c>
      <c r="BM89" s="70">
        <f>5*节奏总纲!P86</f>
        <v>1570.864849081494</v>
      </c>
      <c r="BN89" s="24">
        <f>15*节奏总纲!P86</f>
        <v>4712.5945472444819</v>
      </c>
      <c r="BO89" s="24">
        <f t="shared" si="355"/>
        <v>166</v>
      </c>
      <c r="BP89" s="70">
        <f t="shared" si="374"/>
        <v>1328</v>
      </c>
      <c r="BQ89" s="89">
        <f>节奏总纲!P86</f>
        <v>314.1729698162988</v>
      </c>
      <c r="BR89" s="70"/>
    </row>
    <row r="90" spans="1:110" x14ac:dyDescent="0.15">
      <c r="A90" s="82"/>
      <c r="B90" s="14">
        <v>84</v>
      </c>
      <c r="C90" s="14">
        <f>SUM([2]武将数量星级阶位验证!$BF$3:$BI$3)*节奏总纲!P87+'[1]资源-钻石'!$L87/[2]武将数量星级阶位验证!$B$1*10</f>
        <v>11016.757934684694</v>
      </c>
      <c r="D90" s="70">
        <f>'[1]资源-钻石'!$L87*6%</f>
        <v>105553.68402686399</v>
      </c>
      <c r="E90" s="95">
        <f>'[1]资源-银币'!$Z89</f>
        <v>1047588837.4242496</v>
      </c>
      <c r="F90" s="48">
        <f>'[1]资源-木石铜粮'!$BF89/4</f>
        <v>2541920938.0807242</v>
      </c>
      <c r="G90" s="14">
        <f t="shared" si="356"/>
        <v>2541920938.0807242</v>
      </c>
      <c r="H90" s="14">
        <f t="shared" si="356"/>
        <v>2541920938.0807242</v>
      </c>
      <c r="I90" s="14">
        <f t="shared" si="356"/>
        <v>2541920938.0807242</v>
      </c>
      <c r="J90" s="77">
        <f>'[1]资源-铁'!$T89</f>
        <v>3386980910.7690077</v>
      </c>
      <c r="K90" s="20">
        <f t="shared" si="347"/>
        <v>3024</v>
      </c>
      <c r="L90" s="58">
        <f>求节点('[1]功能-竞技场'!$AA$9:$AA$309,'[1]功能-竞技场'!$AB$9:$AB$309,[1]节奏总纲!P87)</f>
        <v>150</v>
      </c>
      <c r="M90" s="20">
        <f t="shared" si="357"/>
        <v>131942.10503357998</v>
      </c>
      <c r="N90" s="70">
        <f>'[1]资源-银币'!$C89</f>
        <v>812421806.87605381</v>
      </c>
      <c r="O90" s="70">
        <f>'[1]资源-木石铜粮'!$C89*('[1]资源-木石铜粮'!$I89+'[1]资源-木石铜粮'!$J89+'[1]资源-木石铜粮'!$M89+'[1]资源-木石铜粮'!$N89)</f>
        <v>12962858823.718992</v>
      </c>
      <c r="P90" s="20">
        <f t="shared" ref="P90:R90" si="460">O90</f>
        <v>12962858823.718992</v>
      </c>
      <c r="Q90" s="20">
        <f t="shared" si="460"/>
        <v>12962858823.718992</v>
      </c>
      <c r="R90" s="20">
        <f t="shared" si="460"/>
        <v>12962858823.718992</v>
      </c>
      <c r="S90" s="70">
        <f>'[1]资源-铁'!C89*('[1]资源-铁'!$J89+'[1]资源-铁'!$M89+'[1]资源-铁'!$N89)</f>
        <v>3199774236.4007277</v>
      </c>
      <c r="T90" s="24">
        <f t="shared" si="349"/>
        <v>1483.3070624867339</v>
      </c>
      <c r="U90" s="23">
        <f t="shared" si="350"/>
        <v>75.963257635984561</v>
      </c>
      <c r="V90" s="97">
        <f>求节点([3]基础状态预期!$C$11:$C$40,[3]基础状态预期!$I$11:$I$40,B90)*8</f>
        <v>405.52615693138631</v>
      </c>
      <c r="W90" s="72">
        <f>[4]兵营招募!$EZ$5*节奏总纲!P87*24</f>
        <v>28290698.113260314</v>
      </c>
      <c r="X90" s="23">
        <f t="shared" ref="X90:Z90" si="461">W90</f>
        <v>28290698.113260314</v>
      </c>
      <c r="Y90" s="23">
        <f t="shared" si="461"/>
        <v>28290698.113260314</v>
      </c>
      <c r="Z90" s="23">
        <f t="shared" si="461"/>
        <v>28290698.113260314</v>
      </c>
      <c r="AA90" s="23">
        <f>10*节奏总纲!P87</f>
        <v>3367.9402515786087</v>
      </c>
      <c r="AB90" s="70">
        <f>求节点($CS$8:$CS$15,$CT$8:$CT$15,节奏总纲!P87)</f>
        <v>41.360794088066818</v>
      </c>
      <c r="AC90" s="23">
        <f>'[5]资源-军团币'!$E88</f>
        <v>924948.06720444898</v>
      </c>
      <c r="AD90" s="24">
        <f>5*节奏总纲!P87</f>
        <v>1683.9701257893043</v>
      </c>
      <c r="AE90" s="24">
        <f>[6]国建支援!$F$5/[6]国建支援!$E$5*节奏总纲!P87</f>
        <v>134717.61006314436</v>
      </c>
      <c r="AF90" s="74">
        <f>[6]国家币!$H88/[6]国家币!$C$2</f>
        <v>2308607.0854934203</v>
      </c>
      <c r="AG90" s="74">
        <f t="shared" si="360"/>
        <v>2308607.0854934203</v>
      </c>
      <c r="AH90" s="57">
        <f>'[1]功能-行军令'!$AL$7/3*节奏总纲!P87</f>
        <v>2694.3522012628869</v>
      </c>
      <c r="AI90" s="23">
        <f t="shared" ref="AI90:AJ90" si="462">AH90</f>
        <v>2694.3522012628869</v>
      </c>
      <c r="AJ90" s="23">
        <f t="shared" si="462"/>
        <v>2694.3522012628869</v>
      </c>
      <c r="AK90" s="57">
        <f>'[1]功能-行军令'!$AL$8/3*节奏总纲!P87</f>
        <v>898.11740042096221</v>
      </c>
      <c r="AL90" s="23">
        <f t="shared" si="362"/>
        <v>898.11740042096221</v>
      </c>
      <c r="AM90" s="23">
        <f t="shared" si="363"/>
        <v>898.11740042096221</v>
      </c>
      <c r="AN90" s="23">
        <f>节奏总纲!P87*1</f>
        <v>336.79402515786086</v>
      </c>
      <c r="AO90" s="23">
        <f>18*节奏总纲!P87</f>
        <v>6062.2924528414951</v>
      </c>
      <c r="AP90" s="92">
        <f>'[1]功能-采集'!BS88</f>
        <v>5383516172.2059355</v>
      </c>
      <c r="AQ90" s="23">
        <f t="shared" ref="AQ90:AS90" si="463">AP90</f>
        <v>5383516172.2059355</v>
      </c>
      <c r="AR90" s="23">
        <f t="shared" si="463"/>
        <v>5383516172.2059355</v>
      </c>
      <c r="AS90" s="23">
        <f t="shared" si="463"/>
        <v>5383516172.2059355</v>
      </c>
      <c r="AT90" s="92">
        <f>'[1]功能-采集'!BX88</f>
        <v>1330701770.6948681</v>
      </c>
      <c r="AU90" s="70">
        <f>('[1]功能-城建'!$EQ87+[1]养成buff汇总!H89)/节奏总纲!P87/4/24</f>
        <v>145513.21198123859</v>
      </c>
      <c r="AV90" s="23">
        <f t="shared" ref="AV90:AX90" si="464">AU90</f>
        <v>145513.21198123859</v>
      </c>
      <c r="AW90" s="23">
        <f t="shared" si="464"/>
        <v>145513.21198123859</v>
      </c>
      <c r="AX90" s="23">
        <f t="shared" si="464"/>
        <v>145513.21198123859</v>
      </c>
      <c r="AY90" s="83">
        <f>('[1]功能-城建'!$FY87+[1]养成buff汇总!AD89)/节奏总纲!P87/24</f>
        <v>35043.25779429813</v>
      </c>
      <c r="AZ90" s="70">
        <f>('[1]功能-城建'!HF87+[1]养成buff汇总!S89)/节奏总纲!P87/24</f>
        <v>231233.37585311415</v>
      </c>
      <c r="BA90" s="23">
        <f>'[1]功能-城建'!$CL89</f>
        <v>580.94910550779036</v>
      </c>
      <c r="BB90" s="97">
        <f>求节点($CY$7:$CY$36,$CZ$7:$CZ$36,节奏总纲!BX87)</f>
        <v>672.42601573654406</v>
      </c>
      <c r="BC90" s="57">
        <f>[4]士兵治疗!$BD88/3600*[4]士兵治疗!$D$4</f>
        <v>137901466.97187737</v>
      </c>
      <c r="BD90" s="97">
        <f>求节点($DD$7:$DD$86,$DF$7:$DF$86,节奏总纲!BX87)</f>
        <v>231.05325196706801</v>
      </c>
      <c r="BE90" s="97">
        <f t="shared" si="366"/>
        <v>4301.1038113540299</v>
      </c>
      <c r="BF90" s="97">
        <f t="shared" si="367"/>
        <v>1261.0257107651162</v>
      </c>
      <c r="BG90" s="97">
        <f t="shared" si="368"/>
        <v>203.19250162964346</v>
      </c>
      <c r="BH90" s="97">
        <f t="shared" si="369"/>
        <v>47.032924272378104</v>
      </c>
      <c r="BI90" s="97">
        <f t="shared" si="370"/>
        <v>36.853377771619044</v>
      </c>
      <c r="BJ90" s="97">
        <f t="shared" si="371"/>
        <v>54.780066657428563</v>
      </c>
      <c r="BK90" s="97">
        <f t="shared" si="372"/>
        <v>59.706755543238081</v>
      </c>
      <c r="BL90" s="97">
        <f t="shared" si="373"/>
        <v>11.853377771619041</v>
      </c>
      <c r="BM90" s="70">
        <f>5*节奏总纲!P87</f>
        <v>1683.9701257893043</v>
      </c>
      <c r="BN90" s="24">
        <f>15*节奏总纲!P87</f>
        <v>5051.9103773679126</v>
      </c>
      <c r="BO90" s="24">
        <f t="shared" si="355"/>
        <v>168</v>
      </c>
      <c r="BP90" s="70">
        <f t="shared" si="374"/>
        <v>1344</v>
      </c>
      <c r="BQ90" s="89">
        <f>节奏总纲!P87</f>
        <v>336.79402515786086</v>
      </c>
      <c r="BR90" s="70"/>
    </row>
    <row r="91" spans="1:110" x14ac:dyDescent="0.15">
      <c r="A91" s="82"/>
      <c r="B91" s="14">
        <v>85</v>
      </c>
      <c r="C91" s="14">
        <f>SUM([2]武将数量星级阶位验证!$BF$3:$BI$3)*节奏总纲!P88+'[1]资源-钻石'!$L88/[2]武将数量星级阶位验证!$B$1*10</f>
        <v>11772.196364655103</v>
      </c>
      <c r="D91" s="70">
        <f>'[1]资源-钻石'!$L88*6%</f>
        <v>112632.97310072371</v>
      </c>
      <c r="E91" s="95">
        <f>'[1]资源-银币'!$Z90</f>
        <v>1128375430.3085518</v>
      </c>
      <c r="F91" s="48">
        <f>'[1]资源-木石铜粮'!$BF90/4</f>
        <v>2785291430.8704319</v>
      </c>
      <c r="G91" s="14">
        <f t="shared" si="356"/>
        <v>2785291430.8704319</v>
      </c>
      <c r="H91" s="14">
        <f t="shared" si="356"/>
        <v>2785291430.8704319</v>
      </c>
      <c r="I91" s="14">
        <f t="shared" si="356"/>
        <v>2785291430.8704319</v>
      </c>
      <c r="J91" s="77">
        <f>'[1]资源-铁'!$T90</f>
        <v>3652514666.7263412</v>
      </c>
      <c r="K91" s="20">
        <f t="shared" si="347"/>
        <v>3060</v>
      </c>
      <c r="L91" s="58">
        <f>求节点('[1]功能-竞技场'!$AA$9:$AA$309,'[1]功能-竞技场'!$AB$9:$AB$309,[1]节奏总纲!P88)</f>
        <v>150</v>
      </c>
      <c r="M91" s="20">
        <f t="shared" si="357"/>
        <v>140791.21637590462</v>
      </c>
      <c r="N91" s="70">
        <f>'[1]资源-银币'!$C90</f>
        <v>891451788.40898299</v>
      </c>
      <c r="O91" s="70">
        <f>'[1]资源-木石铜粮'!$C90*('[1]资源-木石铜粮'!$I90+'[1]资源-木石铜粮'!$J90+'[1]资源-木石铜粮'!$M90+'[1]资源-木石铜粮'!$N90)</f>
        <v>14361264503.115479</v>
      </c>
      <c r="P91" s="20">
        <f t="shared" ref="P91:R91" si="465">O91</f>
        <v>14361264503.115479</v>
      </c>
      <c r="Q91" s="20">
        <f t="shared" si="465"/>
        <v>14361264503.115479</v>
      </c>
      <c r="R91" s="20">
        <f t="shared" si="465"/>
        <v>14361264503.115479</v>
      </c>
      <c r="S91" s="70">
        <f>'[1]资源-铁'!C90*('[1]资源-铁'!$J90+'[1]资源-铁'!$M90+'[1]资源-铁'!$N90)</f>
        <v>3654582482.0857091</v>
      </c>
      <c r="T91" s="24">
        <f t="shared" si="349"/>
        <v>1486.3518741372895</v>
      </c>
      <c r="U91" s="23">
        <f t="shared" si="350"/>
        <v>80.277100540397868</v>
      </c>
      <c r="V91" s="97">
        <f>求节点([3]基础状态预期!$C$11:$C$40,[3]基础状态预期!$I$11:$I$40,B91)*8</f>
        <v>411.08860105851829</v>
      </c>
      <c r="W91" s="72">
        <f>[4]兵营招募!$EZ$5*节奏总纲!P88*24</f>
        <v>30327248.445271038</v>
      </c>
      <c r="X91" s="23">
        <f t="shared" ref="X91:Z91" si="466">W91</f>
        <v>30327248.445271038</v>
      </c>
      <c r="Y91" s="23">
        <f t="shared" si="466"/>
        <v>30327248.445271038</v>
      </c>
      <c r="Z91" s="23">
        <f t="shared" si="466"/>
        <v>30327248.445271038</v>
      </c>
      <c r="AA91" s="23">
        <f>10*节奏总纲!P88</f>
        <v>3610.386719675123</v>
      </c>
      <c r="AB91" s="70">
        <f>求节点($CS$8:$CS$15,$CT$8:$CT$15,节奏总纲!P88)</f>
        <v>41.360794088066818</v>
      </c>
      <c r="AC91" s="23">
        <f>'[5]资源-军团币'!$E89</f>
        <v>990070.15356743138</v>
      </c>
      <c r="AD91" s="24">
        <f>5*节奏总纲!P88</f>
        <v>1805.1933598375615</v>
      </c>
      <c r="AE91" s="24">
        <f>[6]国建支援!$F$5/[6]国建支援!$E$5*节奏总纲!P88</f>
        <v>144415.46878700491</v>
      </c>
      <c r="AF91" s="74">
        <f>[6]国家币!$H89/[6]国家币!$C$2</f>
        <v>2443064.0389310536</v>
      </c>
      <c r="AG91" s="74">
        <f t="shared" si="360"/>
        <v>2443064.0389310536</v>
      </c>
      <c r="AH91" s="57">
        <f>'[1]功能-行军令'!$AL$7/3*节奏总纲!P88</f>
        <v>2888.3093757400984</v>
      </c>
      <c r="AI91" s="23">
        <f t="shared" ref="AI91:AJ91" si="467">AH91</f>
        <v>2888.3093757400984</v>
      </c>
      <c r="AJ91" s="23">
        <f t="shared" si="467"/>
        <v>2888.3093757400984</v>
      </c>
      <c r="AK91" s="57">
        <f>'[1]功能-行军令'!$AL$8/3*节奏总纲!P88</f>
        <v>962.76979191336613</v>
      </c>
      <c r="AL91" s="23">
        <f t="shared" si="362"/>
        <v>962.76979191336613</v>
      </c>
      <c r="AM91" s="23">
        <f t="shared" si="363"/>
        <v>962.76979191336613</v>
      </c>
      <c r="AN91" s="23">
        <f>节奏总纲!P88*1</f>
        <v>361.0386719675123</v>
      </c>
      <c r="AO91" s="23">
        <f>18*节奏总纲!P88</f>
        <v>6498.6960954152219</v>
      </c>
      <c r="AP91" s="92">
        <f>'[1]功能-采集'!BS89</f>
        <v>5968695747.4113293</v>
      </c>
      <c r="AQ91" s="23">
        <f t="shared" ref="AQ91:AS91" si="468">AP91</f>
        <v>5968695747.4113293</v>
      </c>
      <c r="AR91" s="23">
        <f t="shared" si="468"/>
        <v>5968695747.4113293</v>
      </c>
      <c r="AS91" s="23">
        <f t="shared" si="468"/>
        <v>5968695747.4113293</v>
      </c>
      <c r="AT91" s="92">
        <f>'[1]功能-采集'!BX89</f>
        <v>1493824827.7354157</v>
      </c>
      <c r="AU91" s="70">
        <f>('[1]功能-城建'!$EQ88+[1]养成buff汇总!H90)/节奏总纲!P88/4/24</f>
        <v>150749.85650872046</v>
      </c>
      <c r="AV91" s="23">
        <f t="shared" ref="AV91:AX91" si="469">AU91</f>
        <v>150749.85650872046</v>
      </c>
      <c r="AW91" s="23">
        <f t="shared" si="469"/>
        <v>150749.85650872046</v>
      </c>
      <c r="AX91" s="23">
        <f t="shared" si="469"/>
        <v>150749.85650872046</v>
      </c>
      <c r="AY91" s="83">
        <f>('[1]功能-城建'!$FY88+[1]养成buff汇总!AD90)/节奏总纲!P88/24</f>
        <v>35772.315096792205</v>
      </c>
      <c r="AZ91" s="70">
        <f>('[1]功能-城建'!HF88+[1]养成buff汇总!S90)/节奏总纲!P88/24</f>
        <v>249368.21432625814</v>
      </c>
      <c r="BA91" s="23">
        <f>'[1]功能-城建'!$CL90</f>
        <v>587.48780430751503</v>
      </c>
      <c r="BB91" s="97">
        <f>求节点($CY$7:$CY$36,$CZ$7:$CZ$36,节奏总纲!BX88)</f>
        <v>684.56864098457493</v>
      </c>
      <c r="BC91" s="57">
        <f>[4]士兵治疗!$BD89/3600*[4]士兵治疗!$D$4</f>
        <v>149222505.23199651</v>
      </c>
      <c r="BD91" s="97">
        <f>求节点($DD$7:$DD$86,$DF$7:$DF$86,节奏总纲!BX88)</f>
        <v>233.38850153839826</v>
      </c>
      <c r="BE91" s="97">
        <f t="shared" si="366"/>
        <v>4586.4712062903864</v>
      </c>
      <c r="BF91" s="97">
        <f t="shared" si="367"/>
        <v>1339.891135922029</v>
      </c>
      <c r="BG91" s="97">
        <f t="shared" si="368"/>
        <v>214.39124590817553</v>
      </c>
      <c r="BH91" s="97">
        <f t="shared" si="369"/>
        <v>50.333525336636242</v>
      </c>
      <c r="BI91" s="97">
        <f t="shared" si="370"/>
        <v>37.743677841085798</v>
      </c>
      <c r="BJ91" s="97">
        <f t="shared" si="371"/>
        <v>56.115516761628697</v>
      </c>
      <c r="BK91" s="97">
        <f t="shared" si="372"/>
        <v>61.487355682171604</v>
      </c>
      <c r="BL91" s="97">
        <f t="shared" si="373"/>
        <v>12.7436778410858</v>
      </c>
      <c r="BM91" s="70">
        <f>5*节奏总纲!P88</f>
        <v>1805.1933598375615</v>
      </c>
      <c r="BN91" s="24">
        <f>15*节奏总纲!P88</f>
        <v>5415.5800795126843</v>
      </c>
      <c r="BO91" s="24">
        <f t="shared" si="355"/>
        <v>170</v>
      </c>
      <c r="BP91" s="70">
        <f t="shared" si="374"/>
        <v>1360</v>
      </c>
      <c r="BQ91" s="89">
        <f>节奏总纲!P88</f>
        <v>361.0386719675123</v>
      </c>
      <c r="BR91" s="70"/>
    </row>
    <row r="92" spans="1:110" x14ac:dyDescent="0.15">
      <c r="A92" s="82"/>
      <c r="B92" s="14">
        <v>86</v>
      </c>
      <c r="C92" s="14">
        <f>SUM([2]武将数量星级阶位验证!$BF$3:$BI$3)*节奏总纲!P89+'[1]资源-钻石'!$L89/[2]武将数量星级阶位验证!$B$1*10</f>
        <v>12545.036017120492</v>
      </c>
      <c r="D92" s="70">
        <f>'[1]资源-钻石'!$L89*6%</f>
        <v>119712.26217458343</v>
      </c>
      <c r="E92" s="95">
        <f>'[1]资源-银币'!$Z91</f>
        <v>1209836339.849494</v>
      </c>
      <c r="F92" s="48">
        <f>'[1]资源-木石铜粮'!$BF91/4</f>
        <v>3048301912.6033616</v>
      </c>
      <c r="G92" s="14">
        <f t="shared" si="356"/>
        <v>3048301912.6033616</v>
      </c>
      <c r="H92" s="14">
        <f t="shared" si="356"/>
        <v>3048301912.6033616</v>
      </c>
      <c r="I92" s="14">
        <f t="shared" si="356"/>
        <v>3048301912.6033616</v>
      </c>
      <c r="J92" s="77">
        <f>'[1]资源-铁'!$T91</f>
        <v>3933636414.7553272</v>
      </c>
      <c r="K92" s="20">
        <f t="shared" si="347"/>
        <v>3096</v>
      </c>
      <c r="L92" s="58">
        <f>求节点('[1]功能-竞技场'!$AA$9:$AA$309,'[1]功能-竞技场'!$AB$9:$AB$309,[1]节奏总纲!P89)</f>
        <v>150</v>
      </c>
      <c r="M92" s="20">
        <f t="shared" si="357"/>
        <v>149640.32771822929</v>
      </c>
      <c r="N92" s="70">
        <f>'[1]资源-银币'!$C91</f>
        <v>976689136.03301454</v>
      </c>
      <c r="O92" s="70">
        <f>'[1]资源-木石铜粮'!$C91*('[1]资源-木石铜粮'!$I91+'[1]资源-木石铜粮'!$J91+'[1]资源-木石铜粮'!$M91+'[1]资源-木石铜粮'!$N91)</f>
        <v>15881437459.789705</v>
      </c>
      <c r="P92" s="20">
        <f t="shared" ref="P92:R92" si="470">O92</f>
        <v>15881437459.789705</v>
      </c>
      <c r="Q92" s="20">
        <f t="shared" si="470"/>
        <v>15881437459.789705</v>
      </c>
      <c r="R92" s="20">
        <f t="shared" si="470"/>
        <v>15881437459.789705</v>
      </c>
      <c r="S92" s="70">
        <f>'[1]资源-铁'!C91*('[1]资源-铁'!$J91+'[1]资源-铁'!$M91+'[1]资源-铁'!$N91)</f>
        <v>4148759679.0347838</v>
      </c>
      <c r="T92" s="24">
        <f t="shared" si="349"/>
        <v>1486.3518741372895</v>
      </c>
      <c r="U92" s="23">
        <f t="shared" si="350"/>
        <v>85.66302751764843</v>
      </c>
      <c r="V92" s="97">
        <f>求节点([3]基础状态预期!$C$11:$C$40,[3]基础状态预期!$I$11:$I$40,B92)*8</f>
        <v>416.5406912774323</v>
      </c>
      <c r="W92" s="72">
        <f>[4]兵营招募!$EZ$5*节奏总纲!P89*24</f>
        <v>32509969.0462396</v>
      </c>
      <c r="X92" s="23">
        <f t="shared" ref="X92:Z92" si="471">W92</f>
        <v>32509969.0462396</v>
      </c>
      <c r="Y92" s="23">
        <f t="shared" si="471"/>
        <v>32509969.0462396</v>
      </c>
      <c r="Z92" s="23">
        <f t="shared" si="471"/>
        <v>32509969.0462396</v>
      </c>
      <c r="AA92" s="23">
        <f>10*节奏总纲!P89</f>
        <v>3870.2344102666189</v>
      </c>
      <c r="AB92" s="70">
        <f>求节点($CS$8:$CS$15,$CT$8:$CT$15,节奏总纲!P89)</f>
        <v>41.360794088066818</v>
      </c>
      <c r="AC92" s="23">
        <f>'[5]资源-军团币'!$E90</f>
        <v>1030744.978734687</v>
      </c>
      <c r="AD92" s="24">
        <f>5*节奏总纲!P89</f>
        <v>1935.1172051333094</v>
      </c>
      <c r="AE92" s="24">
        <f>[6]国建支援!$F$5/[6]国建支援!$E$5*节奏总纲!P89</f>
        <v>154809.37641066476</v>
      </c>
      <c r="AF92" s="74">
        <f>[6]国家币!$H90/[6]国家币!$C$2</f>
        <v>2587221.5801023538</v>
      </c>
      <c r="AG92" s="74">
        <f t="shared" si="360"/>
        <v>2587221.5801023538</v>
      </c>
      <c r="AH92" s="57">
        <f>'[1]功能-行军令'!$AL$7/3*节奏总纲!P89</f>
        <v>3096.1875282132951</v>
      </c>
      <c r="AI92" s="23">
        <f t="shared" ref="AI92:AJ92" si="472">AH92</f>
        <v>3096.1875282132951</v>
      </c>
      <c r="AJ92" s="23">
        <f t="shared" si="472"/>
        <v>3096.1875282132951</v>
      </c>
      <c r="AK92" s="57">
        <f>'[1]功能-行军令'!$AL$8/3*节奏总纲!P89</f>
        <v>1032.0625094044317</v>
      </c>
      <c r="AL92" s="23">
        <f t="shared" si="362"/>
        <v>1032.0625094044317</v>
      </c>
      <c r="AM92" s="23">
        <f t="shared" si="363"/>
        <v>1032.0625094044317</v>
      </c>
      <c r="AN92" s="23">
        <f>节奏总纲!P89*1</f>
        <v>387.02344102666189</v>
      </c>
      <c r="AO92" s="23">
        <f>18*节奏总纲!P89</f>
        <v>6966.4219384799144</v>
      </c>
      <c r="AP92" s="92">
        <f>'[1]功能-采集'!BS90</f>
        <v>6606717680.7979918</v>
      </c>
      <c r="AQ92" s="23">
        <f t="shared" ref="AQ92:AS92" si="473">AP92</f>
        <v>6606717680.7979918</v>
      </c>
      <c r="AR92" s="23">
        <f t="shared" si="473"/>
        <v>6606717680.7979918</v>
      </c>
      <c r="AS92" s="23">
        <f t="shared" si="473"/>
        <v>6606717680.7979918</v>
      </c>
      <c r="AT92" s="92">
        <f>'[1]功能-采集'!BX90</f>
        <v>1671990520.816534</v>
      </c>
      <c r="AU92" s="70">
        <f>('[1]功能-城建'!$EQ89+[1]养成buff汇总!H91)/节奏总纲!P89/4/24</f>
        <v>155818.78776165034</v>
      </c>
      <c r="AV92" s="23">
        <f t="shared" ref="AV92:AX92" si="474">AU92</f>
        <v>155818.78776165034</v>
      </c>
      <c r="AW92" s="23">
        <f t="shared" si="474"/>
        <v>155818.78776165034</v>
      </c>
      <c r="AX92" s="23">
        <f t="shared" si="474"/>
        <v>155818.78776165034</v>
      </c>
      <c r="AY92" s="83">
        <f>('[1]功能-城建'!$FY89+[1]养成buff汇总!AD91)/节奏总纲!P89/24</f>
        <v>36495.328131096132</v>
      </c>
      <c r="AZ92" s="70">
        <f>('[1]功能-城建'!HF89+[1]养成buff汇总!S91)/节奏总纲!P89/24</f>
        <v>266647.19493993407</v>
      </c>
      <c r="BA92" s="23">
        <f>'[1]功能-城建'!$CL91</f>
        <v>594.46234420814801</v>
      </c>
      <c r="BB92" s="97">
        <f>求节点($CY$7:$CY$36,$CZ$7:$CZ$36,节奏总纲!BX89)</f>
        <v>686.09246884162962</v>
      </c>
      <c r="BC92" s="57">
        <f>[4]士兵治疗!$BD90/3600*[4]士兵治疗!$D$4</f>
        <v>161455029.75745204</v>
      </c>
      <c r="BD92" s="97">
        <f>求节点($DD$7:$DD$86,$DF$7:$DF$86,节奏总纲!BX89)</f>
        <v>235.76948256504625</v>
      </c>
      <c r="BE92" s="97">
        <f t="shared" si="366"/>
        <v>4875.6243295307531</v>
      </c>
      <c r="BF92" s="97">
        <f t="shared" si="367"/>
        <v>1419.4072782705193</v>
      </c>
      <c r="BG92" s="97">
        <f t="shared" si="368"/>
        <v>225.67591495322887</v>
      </c>
      <c r="BH92" s="97">
        <f t="shared" si="369"/>
        <v>53.630081151816242</v>
      </c>
      <c r="BI92" s="97">
        <f t="shared" si="370"/>
        <v>38.600680917379371</v>
      </c>
      <c r="BJ92" s="97">
        <f t="shared" si="371"/>
        <v>57.40102137606906</v>
      </c>
      <c r="BK92" s="97">
        <f t="shared" si="372"/>
        <v>63.20136183475875</v>
      </c>
      <c r="BL92" s="97">
        <f t="shared" si="373"/>
        <v>13.600680917379375</v>
      </c>
      <c r="BM92" s="70">
        <f>5*节奏总纲!P89</f>
        <v>1935.1172051333094</v>
      </c>
      <c r="BN92" s="24">
        <f>15*节奏总纲!P89</f>
        <v>5805.3516153999281</v>
      </c>
      <c r="BO92" s="24">
        <f t="shared" si="355"/>
        <v>172</v>
      </c>
      <c r="BP92" s="70">
        <f t="shared" si="374"/>
        <v>1376</v>
      </c>
      <c r="BQ92" s="89">
        <f>节奏总纲!P89</f>
        <v>387.02344102666189</v>
      </c>
      <c r="BR92" s="70"/>
    </row>
    <row r="93" spans="1:110" x14ac:dyDescent="0.15">
      <c r="A93" s="82"/>
      <c r="B93" s="14">
        <v>87</v>
      </c>
      <c r="C93" s="14">
        <f>SUM([2]武将数量星级阶位验证!$BF$3:$BI$3)*节奏总纲!P90+'[1]资源-钻石'!$L90/[2]武将数量星级阶位验证!$B$1*10</f>
        <v>13336.525838071686</v>
      </c>
      <c r="D93" s="70">
        <f>'[1]资源-钻石'!$L90*6%</f>
        <v>126791.55124844315</v>
      </c>
      <c r="E93" s="95">
        <f>'[1]资源-银币'!$Z92</f>
        <v>1290346528.1973643</v>
      </c>
      <c r="F93" s="48">
        <f>'[1]资源-木石铜粮'!$BF92/4</f>
        <v>3333558169.637598</v>
      </c>
      <c r="G93" s="14">
        <f t="shared" si="356"/>
        <v>3333558169.637598</v>
      </c>
      <c r="H93" s="14">
        <f t="shared" si="356"/>
        <v>3333558169.637598</v>
      </c>
      <c r="I93" s="14">
        <f t="shared" si="356"/>
        <v>3333558169.637598</v>
      </c>
      <c r="J93" s="77">
        <f>'[1]资源-铁'!$T92</f>
        <v>4228210978.2591758</v>
      </c>
      <c r="K93" s="20">
        <f t="shared" si="347"/>
        <v>3132</v>
      </c>
      <c r="L93" s="58">
        <f>求节点('[1]功能-竞技场'!$AA$9:$AA$309,'[1]功能-竞技场'!$AB$9:$AB$309,[1]节奏总纲!P90)</f>
        <v>150</v>
      </c>
      <c r="M93" s="20">
        <f t="shared" si="357"/>
        <v>158489.43906055394</v>
      </c>
      <c r="N93" s="70">
        <f>'[1]资源-银币'!$C92</f>
        <v>1068807272.5371805</v>
      </c>
      <c r="O93" s="70">
        <f>'[1]资源-木石铜粮'!$C92*('[1]资源-木石铜粮'!$I92+'[1]资源-木石铜粮'!$J92+'[1]资源-木石铜粮'!$M92+'[1]资源-木石铜粮'!$N92)</f>
        <v>17540106396.826092</v>
      </c>
      <c r="P93" s="20">
        <f t="shared" ref="P93:R93" si="475">O93</f>
        <v>17540106396.826092</v>
      </c>
      <c r="Q93" s="20">
        <f t="shared" si="475"/>
        <v>17540106396.826092</v>
      </c>
      <c r="R93" s="20">
        <f t="shared" si="475"/>
        <v>17540106396.826092</v>
      </c>
      <c r="S93" s="70">
        <f>'[1]资源-铁'!C92*('[1]资源-铁'!$J92+'[1]资源-铁'!$M92+'[1]资源-铁'!$N92)</f>
        <v>4688873927.7197371</v>
      </c>
      <c r="T93" s="24">
        <f t="shared" si="349"/>
        <v>1486.3518741372895</v>
      </c>
      <c r="U93" s="23">
        <f t="shared" si="350"/>
        <v>92.98718565058121</v>
      </c>
      <c r="V93" s="97">
        <f>求节点([3]基础状态预期!$C$11:$C$40,[3]基础状态预期!$I$11:$I$40,B93)*8</f>
        <v>421.99278149634631</v>
      </c>
      <c r="W93" s="72">
        <f>[4]兵营招募!$EZ$5*节奏总纲!P90*24</f>
        <v>34849351.062488943</v>
      </c>
      <c r="X93" s="23">
        <f t="shared" ref="X93:Z93" si="476">W93</f>
        <v>34849351.062488943</v>
      </c>
      <c r="Y93" s="23">
        <f t="shared" si="476"/>
        <v>34849351.062488943</v>
      </c>
      <c r="Z93" s="23">
        <f t="shared" si="476"/>
        <v>34849351.062488943</v>
      </c>
      <c r="AA93" s="23">
        <f>10*节奏总纲!P90</f>
        <v>4148.7322693439219</v>
      </c>
      <c r="AB93" s="70">
        <f>求节点($CS$8:$CS$15,$CT$8:$CT$15,节奏总纲!P90)</f>
        <v>41.360794088066818</v>
      </c>
      <c r="AC93" s="23">
        <f>'[5]资源-军团币'!$E91</f>
        <v>1074339.1769422542</v>
      </c>
      <c r="AD93" s="24">
        <f>5*节奏总纲!P90</f>
        <v>2074.3661346719609</v>
      </c>
      <c r="AE93" s="24">
        <f>[6]国建支援!$F$5/[6]国建支援!$E$5*节奏总纲!P90</f>
        <v>165949.29077375686</v>
      </c>
      <c r="AF93" s="74">
        <f>[6]国家币!$H91/[6]国家币!$C$2</f>
        <v>2741779.5328547666</v>
      </c>
      <c r="AG93" s="74">
        <f t="shared" si="360"/>
        <v>2741779.5328547666</v>
      </c>
      <c r="AH93" s="57">
        <f>'[1]功能-行军令'!$AL$7/3*节奏总纲!P90</f>
        <v>3318.9858154751373</v>
      </c>
      <c r="AI93" s="23">
        <f t="shared" ref="AI93:AJ93" si="477">AH93</f>
        <v>3318.9858154751373</v>
      </c>
      <c r="AJ93" s="23">
        <f t="shared" si="477"/>
        <v>3318.9858154751373</v>
      </c>
      <c r="AK93" s="57">
        <f>'[1]功能-行军令'!$AL$8/3*节奏总纲!P90</f>
        <v>1106.3286051583791</v>
      </c>
      <c r="AL93" s="23">
        <f t="shared" si="362"/>
        <v>1106.3286051583791</v>
      </c>
      <c r="AM93" s="23">
        <f t="shared" si="363"/>
        <v>1106.3286051583791</v>
      </c>
      <c r="AN93" s="23">
        <f>节奏总纲!P90*1</f>
        <v>414.87322693439216</v>
      </c>
      <c r="AO93" s="23">
        <f>18*节奏总纲!P90</f>
        <v>7467.7180848190592</v>
      </c>
      <c r="AP93" s="92">
        <f>'[1]功能-采集'!BS91</f>
        <v>7302148118.8407726</v>
      </c>
      <c r="AQ93" s="23">
        <f t="shared" ref="AQ93:AS93" si="478">AP93</f>
        <v>7302148118.8407726</v>
      </c>
      <c r="AR93" s="23">
        <f t="shared" si="478"/>
        <v>7302148118.8407726</v>
      </c>
      <c r="AS93" s="23">
        <f t="shared" si="478"/>
        <v>7302148118.8407726</v>
      </c>
      <c r="AT93" s="92">
        <f>'[1]功能-采集'!BX91</f>
        <v>1866515819.0941074</v>
      </c>
      <c r="AU93" s="70">
        <f>('[1]功能-城建'!$EQ90+[1]养成buff汇总!H92)/节奏总纲!P90/4/24</f>
        <v>160893.52267288577</v>
      </c>
      <c r="AV93" s="23">
        <f t="shared" ref="AV93:AX93" si="479">AU93</f>
        <v>160893.52267288577</v>
      </c>
      <c r="AW93" s="23">
        <f t="shared" si="479"/>
        <v>160893.52267288577</v>
      </c>
      <c r="AX93" s="23">
        <f t="shared" si="479"/>
        <v>160893.52267288577</v>
      </c>
      <c r="AY93" s="83">
        <f>('[1]功能-城建'!$FY90+[1]养成buff汇总!AD92)/节奏总纲!P90/24</f>
        <v>37247.480095736377</v>
      </c>
      <c r="AZ93" s="70">
        <f>('[1]功能-城建'!HF90+[1]养成buff汇总!S92)/节奏总纲!P90/24</f>
        <v>283455.87734121206</v>
      </c>
      <c r="BA93" s="23">
        <f>'[1]功能-城建'!$CL92</f>
        <v>601.8726289037171</v>
      </c>
      <c r="BB93" s="97">
        <f>求节点($CY$7:$CY$36,$CZ$7:$CZ$36,节奏总纲!BX90)</f>
        <v>687.57452578074344</v>
      </c>
      <c r="BC93" s="57">
        <f>[4]士兵治疗!$BD91/3600*[4]士兵治疗!$D$4</f>
        <v>174683591.32795826</v>
      </c>
      <c r="BD93" s="97">
        <f>求节点($DD$7:$DD$86,$DF$7:$DF$86,节奏总纲!BX90)</f>
        <v>238.0851965324116</v>
      </c>
      <c r="BE93" s="97">
        <f t="shared" si="366"/>
        <v>5187.7862546654451</v>
      </c>
      <c r="BF93" s="97">
        <f t="shared" si="367"/>
        <v>1501.7197645727711</v>
      </c>
      <c r="BG93" s="97">
        <f t="shared" si="368"/>
        <v>237.29933167469548</v>
      </c>
      <c r="BH93" s="97">
        <f t="shared" si="369"/>
        <v>56.7619427378498</v>
      </c>
      <c r="BI93" s="97">
        <f t="shared" si="370"/>
        <v>39.282644607937129</v>
      </c>
      <c r="BJ93" s="97">
        <f t="shared" si="371"/>
        <v>58.423966911905694</v>
      </c>
      <c r="BK93" s="97">
        <f t="shared" si="372"/>
        <v>64.565289215874259</v>
      </c>
      <c r="BL93" s="97">
        <f t="shared" si="373"/>
        <v>14.282644607937128</v>
      </c>
      <c r="BM93" s="70">
        <f>5*节奏总纲!P90</f>
        <v>2074.3661346719609</v>
      </c>
      <c r="BN93" s="24">
        <f>15*节奏总纲!P90</f>
        <v>6223.0984040158828</v>
      </c>
      <c r="BO93" s="24">
        <f t="shared" si="355"/>
        <v>174</v>
      </c>
      <c r="BP93" s="70">
        <f t="shared" si="374"/>
        <v>1392</v>
      </c>
      <c r="BQ93" s="89">
        <f>节奏总纲!P90</f>
        <v>414.87322693439216</v>
      </c>
      <c r="BR93" s="70"/>
    </row>
    <row r="94" spans="1:110" x14ac:dyDescent="0.15">
      <c r="A94" s="82"/>
      <c r="B94" s="14">
        <v>88</v>
      </c>
      <c r="C94" s="14">
        <f>SUM([2]武将数量星级阶位验证!$BF$3:$BI$3)*节奏总纲!P91+'[1]资源-钻石'!$L91/[2]武将数量星级阶位验证!$B$1*10</f>
        <v>14148.004414677813</v>
      </c>
      <c r="D94" s="70">
        <f>'[1]资源-钻石'!$L91*6%</f>
        <v>133870.84032230286</v>
      </c>
      <c r="E94" s="95">
        <f>'[1]资源-银币'!$Z93</f>
        <v>1372124489.6716793</v>
      </c>
      <c r="F94" s="48">
        <f>'[1]资源-木石铜粮'!$BF93/4</f>
        <v>3641183204.0462422</v>
      </c>
      <c r="G94" s="14">
        <f t="shared" si="356"/>
        <v>3641183204.0462422</v>
      </c>
      <c r="H94" s="14">
        <f t="shared" si="356"/>
        <v>3641183204.0462422</v>
      </c>
      <c r="I94" s="14">
        <f t="shared" si="356"/>
        <v>3641183204.0462422</v>
      </c>
      <c r="J94" s="77">
        <f>'[1]资源-铁'!$T93</f>
        <v>4590976051.9689922</v>
      </c>
      <c r="K94" s="20">
        <f t="shared" si="347"/>
        <v>3168</v>
      </c>
      <c r="L94" s="58">
        <f>求节点('[1]功能-竞技场'!$AA$9:$AA$309,'[1]功能-竞技场'!$AB$9:$AB$309,[1]节奏总纲!P91)</f>
        <v>150</v>
      </c>
      <c r="M94" s="20">
        <f t="shared" si="357"/>
        <v>167338.55040287855</v>
      </c>
      <c r="N94" s="70">
        <f>'[1]资源-银币'!$C93</f>
        <v>1168102356.6942387</v>
      </c>
      <c r="O94" s="70">
        <f>'[1]资源-木石铜粮'!$C93*('[1]资源-木石铜粮'!$I93+'[1]资源-木石铜粮'!$J93+'[1]资源-木石铜粮'!$M93+'[1]资源-木石铜粮'!$N93)</f>
        <v>19339235570.854565</v>
      </c>
      <c r="P94" s="20">
        <f t="shared" ref="P94:R94" si="480">O94</f>
        <v>19339235570.854565</v>
      </c>
      <c r="Q94" s="20">
        <f t="shared" si="480"/>
        <v>19339235570.854565</v>
      </c>
      <c r="R94" s="20">
        <f t="shared" si="480"/>
        <v>19339235570.854565</v>
      </c>
      <c r="S94" s="70">
        <f>'[1]资源-铁'!C93*('[1]资源-铁'!$J93+'[1]资源-铁'!$M93+'[1]资源-铁'!$N93)</f>
        <v>5273883352.9406738</v>
      </c>
      <c r="T94" s="24">
        <f t="shared" si="349"/>
        <v>1486.3518741372895</v>
      </c>
      <c r="U94" s="23">
        <f t="shared" si="350"/>
        <v>100.311343783514</v>
      </c>
      <c r="V94" s="97">
        <f>求节点([3]基础状态预期!$C$11:$C$40,[3]基础状态预期!$I$11:$I$40,B94)*8</f>
        <v>427.44487171526032</v>
      </c>
      <c r="W94" s="72">
        <f>[4]兵营招募!$EZ$5*节奏总纲!P91*24</f>
        <v>37356638.626239702</v>
      </c>
      <c r="X94" s="23">
        <f t="shared" ref="X94:Z94" si="481">W94</f>
        <v>37356638.626239702</v>
      </c>
      <c r="Y94" s="23">
        <f t="shared" si="481"/>
        <v>37356638.626239702</v>
      </c>
      <c r="Z94" s="23">
        <f t="shared" si="481"/>
        <v>37356638.626239702</v>
      </c>
      <c r="AA94" s="23">
        <f>10*节奏总纲!P91</f>
        <v>4447.2188840761546</v>
      </c>
      <c r="AB94" s="70">
        <f>求节点($CS$8:$CS$15,$CT$8:$CT$15,节奏总纲!P91)</f>
        <v>41.360794088066818</v>
      </c>
      <c r="AC94" s="23">
        <f>'[5]资源-军团币'!$E92</f>
        <v>1121062.2817016728</v>
      </c>
      <c r="AD94" s="24">
        <f>5*节奏总纲!P91</f>
        <v>2223.6094420380773</v>
      </c>
      <c r="AE94" s="24">
        <f>[6]国建支援!$F$5/[6]国建支援!$E$5*节奏总纲!P91</f>
        <v>177888.75536304619</v>
      </c>
      <c r="AF94" s="74">
        <f>[6]国家币!$H92/[6]国家币!$C$2</f>
        <v>2907791.7230459009</v>
      </c>
      <c r="AG94" s="74">
        <f t="shared" si="360"/>
        <v>2907791.7230459009</v>
      </c>
      <c r="AH94" s="57">
        <f>'[1]功能-行军令'!$AL$7/3*节奏总纲!P91</f>
        <v>3557.775107260924</v>
      </c>
      <c r="AI94" s="23">
        <f t="shared" ref="AI94:AJ94" si="482">AH94</f>
        <v>3557.775107260924</v>
      </c>
      <c r="AJ94" s="23">
        <f t="shared" si="482"/>
        <v>3557.775107260924</v>
      </c>
      <c r="AK94" s="57">
        <f>'[1]功能-行军令'!$AL$8/3*节奏总纲!P91</f>
        <v>1185.9250357536412</v>
      </c>
      <c r="AL94" s="23">
        <f t="shared" si="362"/>
        <v>1185.9250357536412</v>
      </c>
      <c r="AM94" s="23">
        <f t="shared" si="363"/>
        <v>1185.9250357536412</v>
      </c>
      <c r="AN94" s="23">
        <f>节奏总纲!P91*1</f>
        <v>444.72188840761549</v>
      </c>
      <c r="AO94" s="23">
        <f>18*节奏总纲!P91</f>
        <v>8004.993991337079</v>
      </c>
      <c r="AP94" s="92">
        <f>'[1]功能-采集'!BS92</f>
        <v>8059893879.1121836</v>
      </c>
      <c r="AQ94" s="23">
        <f t="shared" ref="AQ94:AS94" si="483">AP94</f>
        <v>8059893879.1121836</v>
      </c>
      <c r="AR94" s="23">
        <f t="shared" si="483"/>
        <v>8059893879.1121836</v>
      </c>
      <c r="AS94" s="23">
        <f t="shared" si="483"/>
        <v>8059893879.1121836</v>
      </c>
      <c r="AT94" s="92">
        <f>'[1]功能-采集'!BX92</f>
        <v>2078814573.0633554</v>
      </c>
      <c r="AU94" s="70">
        <f>('[1]功能-城建'!$EQ91+[1]养成buff汇总!H93)/节奏总纲!P91/4/24</f>
        <v>165738.59925736996</v>
      </c>
      <c r="AV94" s="23">
        <f t="shared" ref="AV94:AX94" si="484">AU94</f>
        <v>165738.59925736996</v>
      </c>
      <c r="AW94" s="23">
        <f t="shared" si="484"/>
        <v>165738.59925736996</v>
      </c>
      <c r="AX94" s="23">
        <f t="shared" si="484"/>
        <v>165738.59925736996</v>
      </c>
      <c r="AY94" s="83">
        <f>('[1]功能-城建'!$FY91+[1]养成buff汇总!AD93)/节奏总纲!P91/24</f>
        <v>37976.633431118775</v>
      </c>
      <c r="AZ94" s="70">
        <f>('[1]功能-城建'!HF91+[1]养成buff汇总!S93)/节奏总纲!P91/24</f>
        <v>299350.82868284994</v>
      </c>
      <c r="BA94" s="23">
        <f>'[1]功能-城建'!$CL93</f>
        <v>608.97921847068631</v>
      </c>
      <c r="BB94" s="97">
        <f>求节点($CY$7:$CY$36,$CZ$7:$CZ$36,节奏总纲!BX91)</f>
        <v>689.1133499106196</v>
      </c>
      <c r="BC94" s="57">
        <f>[4]士兵治疗!$BD92/3600*[4]士兵治疗!$D$4</f>
        <v>188991592.81700853</v>
      </c>
      <c r="BD94" s="97">
        <f>求节点($DD$7:$DD$86,$DF$7:$DF$86,节奏总纲!BX91)</f>
        <v>240.48960923534315</v>
      </c>
      <c r="BE94" s="97">
        <f t="shared" si="366"/>
        <v>5520.0228465825794</v>
      </c>
      <c r="BF94" s="97">
        <f t="shared" si="367"/>
        <v>1586.4719986436671</v>
      </c>
      <c r="BG94" s="97">
        <f t="shared" si="368"/>
        <v>249.21829819308567</v>
      </c>
      <c r="BH94" s="97">
        <f t="shared" si="369"/>
        <v>59.750112280017262</v>
      </c>
      <c r="BI94" s="97">
        <f t="shared" si="370"/>
        <v>39.811890336099957</v>
      </c>
      <c r="BJ94" s="97">
        <f t="shared" si="371"/>
        <v>59.217835504149932</v>
      </c>
      <c r="BK94" s="97">
        <f t="shared" si="372"/>
        <v>65.623780672199914</v>
      </c>
      <c r="BL94" s="97">
        <f t="shared" si="373"/>
        <v>14.811890336099953</v>
      </c>
      <c r="BM94" s="70">
        <f>5*节奏总纲!P91</f>
        <v>2223.6094420380773</v>
      </c>
      <c r="BN94" s="24">
        <f>15*节奏总纲!P91</f>
        <v>6670.8283261142324</v>
      </c>
      <c r="BO94" s="24">
        <f t="shared" si="355"/>
        <v>176</v>
      </c>
      <c r="BP94" s="70">
        <f t="shared" si="374"/>
        <v>1408</v>
      </c>
      <c r="BQ94" s="89">
        <f>节奏总纲!P91</f>
        <v>444.72188840761549</v>
      </c>
      <c r="BR94" s="70"/>
    </row>
    <row r="95" spans="1:110" x14ac:dyDescent="0.15">
      <c r="A95" s="82"/>
      <c r="B95" s="14">
        <v>89</v>
      </c>
      <c r="C95" s="14">
        <f>SUM([2]武将数量星级阶位验证!$BF$3:$BI$3)*节奏总纲!P92+'[1]资源-钻石'!$L92/[2]武将数量星级阶位验证!$B$1*10</f>
        <v>14980.906409144001</v>
      </c>
      <c r="D95" s="70">
        <f>'[1]资源-钻石'!$L92*6%</f>
        <v>140950.12939616255</v>
      </c>
      <c r="E95" s="95">
        <f>'[1]资源-银币'!$Z94</f>
        <v>1452348596.7607596</v>
      </c>
      <c r="F95" s="48">
        <f>'[1]资源-木石铜粮'!$BF94/4</f>
        <v>3974351957.5903883</v>
      </c>
      <c r="G95" s="14">
        <f t="shared" si="356"/>
        <v>3974351957.5903883</v>
      </c>
      <c r="H95" s="14">
        <f t="shared" si="356"/>
        <v>3974351957.5903883</v>
      </c>
      <c r="I95" s="14">
        <f t="shared" si="356"/>
        <v>3974351957.5903883</v>
      </c>
      <c r="J95" s="77">
        <f>'[1]资源-铁'!$T94</f>
        <v>5150030846.9159679</v>
      </c>
      <c r="K95" s="20">
        <f t="shared" si="347"/>
        <v>3204</v>
      </c>
      <c r="L95" s="58">
        <f>求节点('[1]功能-竞技场'!$AA$9:$AA$309,'[1]功能-竞技场'!$AB$9:$AB$309,[1]节奏总纲!P92)</f>
        <v>150</v>
      </c>
      <c r="M95" s="20">
        <f t="shared" si="357"/>
        <v>176187.66174520316</v>
      </c>
      <c r="N95" s="70">
        <f>'[1]资源-银币'!$C94</f>
        <v>1275581665.9136271</v>
      </c>
      <c r="O95" s="70">
        <f>'[1]资源-木石铜粮'!$C94*('[1]资源-木石铜粮'!$I94+'[1]资源-木石铜粮'!$J94+'[1]资源-木石铜粮'!$M94+'[1]资源-木石铜粮'!$N94)</f>
        <v>21304477720.722408</v>
      </c>
      <c r="P95" s="20">
        <f t="shared" ref="P95:R95" si="485">O95</f>
        <v>21304477720.722408</v>
      </c>
      <c r="Q95" s="20">
        <f t="shared" si="485"/>
        <v>21304477720.722408</v>
      </c>
      <c r="R95" s="20">
        <f t="shared" si="485"/>
        <v>21304477720.722408</v>
      </c>
      <c r="S95" s="70">
        <f>'[1]资源-铁'!C94*('[1]资源-铁'!$J94+'[1]资源-铁'!$M94+'[1]资源-铁'!$N94)</f>
        <v>5914535882.7694416</v>
      </c>
      <c r="T95" s="24">
        <f t="shared" si="349"/>
        <v>1486.3518741372895</v>
      </c>
      <c r="U95" s="23">
        <f t="shared" si="350"/>
        <v>107.6355019164468</v>
      </c>
      <c r="V95" s="97">
        <f>求节点([3]基础状态预期!$C$11:$C$40,[3]基础状态预期!$I$11:$I$40,B95)*8</f>
        <v>432.69397427464389</v>
      </c>
      <c r="W95" s="72">
        <f>[4]兵营招募!$EZ$5*节奏总纲!P92*24</f>
        <v>40043882.900015011</v>
      </c>
      <c r="X95" s="23">
        <f t="shared" ref="X95:Z95" si="486">W95</f>
        <v>40043882.900015011</v>
      </c>
      <c r="Y95" s="23">
        <f t="shared" si="486"/>
        <v>40043882.900015011</v>
      </c>
      <c r="Z95" s="23">
        <f t="shared" si="486"/>
        <v>40043882.900015011</v>
      </c>
      <c r="AA95" s="23">
        <f>10*节奏总纲!P92</f>
        <v>4767.1289166684537</v>
      </c>
      <c r="AB95" s="70">
        <f>求节点($CS$8:$CS$15,$CT$8:$CT$15,节奏总纲!P92)</f>
        <v>41.360794088066818</v>
      </c>
      <c r="AC95" s="23">
        <f>'[5]资源-军团币'!$E93</f>
        <v>1171138.8654701207</v>
      </c>
      <c r="AD95" s="24">
        <f>5*节奏总纲!P92</f>
        <v>2383.5644583342269</v>
      </c>
      <c r="AE95" s="24">
        <f>[6]国建支援!$F$5/[6]国建支援!$E$5*节奏总纲!P92</f>
        <v>190685.15666673813</v>
      </c>
      <c r="AF95" s="74">
        <f>[6]国家币!$H93/[6]国家币!$C$2</f>
        <v>3085782.4302803176</v>
      </c>
      <c r="AG95" s="74">
        <f t="shared" si="360"/>
        <v>3085782.4302803176</v>
      </c>
      <c r="AH95" s="57">
        <f>'[1]功能-行军令'!$AL$7/3*节奏总纲!P92</f>
        <v>3813.7031333347627</v>
      </c>
      <c r="AI95" s="23">
        <f t="shared" ref="AI95:AJ95" si="487">AH95</f>
        <v>3813.7031333347627</v>
      </c>
      <c r="AJ95" s="23">
        <f t="shared" si="487"/>
        <v>3813.7031333347627</v>
      </c>
      <c r="AK95" s="57">
        <f>'[1]功能-行军令'!$AL$8/3*节奏总纲!P92</f>
        <v>1271.2343777782542</v>
      </c>
      <c r="AL95" s="23">
        <f t="shared" si="362"/>
        <v>1271.2343777782542</v>
      </c>
      <c r="AM95" s="23">
        <f t="shared" si="363"/>
        <v>1271.2343777782542</v>
      </c>
      <c r="AN95" s="23">
        <f>节奏总纲!P92*1</f>
        <v>476.71289166684534</v>
      </c>
      <c r="AO95" s="23">
        <f>18*节奏总纲!P92</f>
        <v>8580.8320500032169</v>
      </c>
      <c r="AP95" s="92">
        <f>'[1]功能-采集'!BS93</f>
        <v>8885343243.0808086</v>
      </c>
      <c r="AQ95" s="23">
        <f t="shared" ref="AQ95:AS95" si="488">AP95</f>
        <v>8885343243.0808086</v>
      </c>
      <c r="AR95" s="23">
        <f t="shared" si="488"/>
        <v>8885343243.0808086</v>
      </c>
      <c r="AS95" s="23">
        <f t="shared" si="488"/>
        <v>8885343243.0808086</v>
      </c>
      <c r="AT95" s="92">
        <f>'[1]功能-采集'!BX93</f>
        <v>2310444336.8676944</v>
      </c>
      <c r="AU95" s="70">
        <f>('[1]功能-城建'!$EQ92+[1]养成buff汇总!H94)/节奏总纲!P92/4/24</f>
        <v>170675.65745097969</v>
      </c>
      <c r="AV95" s="23">
        <f t="shared" ref="AV95:AX95" si="489">AU95</f>
        <v>170675.65745097969</v>
      </c>
      <c r="AW95" s="23">
        <f t="shared" si="489"/>
        <v>170675.65745097969</v>
      </c>
      <c r="AX95" s="23">
        <f t="shared" si="489"/>
        <v>170675.65745097969</v>
      </c>
      <c r="AY95" s="83">
        <f>('[1]功能-城建'!$FY92+[1]养成buff汇总!AD94)/节奏总纲!P92/24</f>
        <v>38749.93758107243</v>
      </c>
      <c r="AZ95" s="70">
        <f>('[1]功能-城建'!HF92+[1]养成buff汇总!S94)/节奏总纲!P92/24</f>
        <v>315012.41880445578</v>
      </c>
      <c r="BA95" s="23">
        <f>'[1]功能-城建'!$CL94</f>
        <v>613.57223076748915</v>
      </c>
      <c r="BB95" s="97">
        <f>求节点($CY$7:$CY$36,$CZ$7:$CZ$36,节奏总纲!BX92)</f>
        <v>690.58311384559647</v>
      </c>
      <c r="BC95" s="57">
        <f>[4]士兵治疗!$BD93/3600*[4]士兵治疗!$D$4</f>
        <v>204461443.53168562</v>
      </c>
      <c r="BD95" s="97">
        <f>求节点($DD$7:$DD$86,$DF$7:$DF$86,节奏总纲!BX92)</f>
        <v>242.78611538374457</v>
      </c>
      <c r="BE95" s="97">
        <f t="shared" si="366"/>
        <v>5852.2594384997146</v>
      </c>
      <c r="BF95" s="97">
        <f t="shared" si="367"/>
        <v>1671.2242327145632</v>
      </c>
      <c r="BG95" s="97">
        <f t="shared" si="368"/>
        <v>261.13726471147584</v>
      </c>
      <c r="BH95" s="97">
        <f t="shared" si="369"/>
        <v>62.738281822184724</v>
      </c>
      <c r="BI95" s="97">
        <f t="shared" si="370"/>
        <v>40.341136064262777</v>
      </c>
      <c r="BJ95" s="97">
        <f t="shared" si="371"/>
        <v>60.011704096394169</v>
      </c>
      <c r="BK95" s="97">
        <f t="shared" si="372"/>
        <v>66.682272128525554</v>
      </c>
      <c r="BL95" s="97">
        <f t="shared" si="373"/>
        <v>15.341136064262781</v>
      </c>
      <c r="BM95" s="70">
        <f>5*节奏总纲!P92</f>
        <v>2383.5644583342269</v>
      </c>
      <c r="BN95" s="24">
        <f>15*节奏总纲!P92</f>
        <v>7150.6933750026801</v>
      </c>
      <c r="BO95" s="24">
        <f t="shared" si="355"/>
        <v>178</v>
      </c>
      <c r="BP95" s="70">
        <f t="shared" si="374"/>
        <v>1424</v>
      </c>
      <c r="BQ95" s="89">
        <f>节奏总纲!P92</f>
        <v>476.71289166684534</v>
      </c>
      <c r="BR95" s="70"/>
    </row>
    <row r="96" spans="1:110" x14ac:dyDescent="0.15">
      <c r="A96" s="82"/>
      <c r="B96" s="14">
        <v>90</v>
      </c>
      <c r="C96" s="14">
        <f>SUM([2]武将数量星级阶位验证!$BF$3:$BI$3)*节奏总纲!P93+'[1]资源-钻石'!$L93/[2]武将数量星级阶位验证!$B$1*10</f>
        <v>15836.76945434944</v>
      </c>
      <c r="D96" s="70">
        <f>'[1]资源-钻石'!$L93*6%</f>
        <v>148029.41847002227</v>
      </c>
      <c r="E96" s="95">
        <f>'[1]资源-银币'!$Z95</f>
        <v>1544735810.0980201</v>
      </c>
      <c r="F96" s="48">
        <f>'[1]资源-木石铜粮'!$BF95/4</f>
        <v>4331897548.887351</v>
      </c>
      <c r="G96" s="14">
        <f t="shared" si="356"/>
        <v>4331897548.887351</v>
      </c>
      <c r="H96" s="14">
        <f t="shared" si="356"/>
        <v>4331897548.887351</v>
      </c>
      <c r="I96" s="14">
        <f t="shared" si="356"/>
        <v>4331897548.887351</v>
      </c>
      <c r="J96" s="77">
        <f>'[1]资源-铁'!$T95</f>
        <v>5740988049.5337381</v>
      </c>
      <c r="K96" s="20">
        <f t="shared" si="347"/>
        <v>3240</v>
      </c>
      <c r="L96" s="58">
        <f>求节点('[1]功能-竞技场'!$AA$9:$AA$309,'[1]功能-竞技场'!$AB$9:$AB$309,[1]节奏总纲!P93)</f>
        <v>150</v>
      </c>
      <c r="M96" s="20">
        <f t="shared" si="357"/>
        <v>185036.77308752784</v>
      </c>
      <c r="N96" s="70">
        <f>'[1]资源-银币'!$C95</f>
        <v>1392641319.441051</v>
      </c>
      <c r="O96" s="70">
        <f>'[1]资源-木石铜粮'!$C95*('[1]资源-木石铜粮'!$I95+'[1]资源-木石铜粮'!$J95+'[1]资源-木石铜粮'!$M95+'[1]资源-木石铜粮'!$N95)</f>
        <v>23432331681.340908</v>
      </c>
      <c r="P96" s="20">
        <f t="shared" ref="P96:R96" si="490">O96</f>
        <v>23432331681.340908</v>
      </c>
      <c r="Q96" s="20">
        <f t="shared" si="490"/>
        <v>23432331681.340908</v>
      </c>
      <c r="R96" s="20">
        <f t="shared" si="490"/>
        <v>23432331681.340908</v>
      </c>
      <c r="S96" s="70">
        <f>'[1]资源-铁'!C95*('[1]资源-铁'!$J95+'[1]资源-铁'!$M95+'[1]资源-铁'!$N95)</f>
        <v>6606545618.5361261</v>
      </c>
      <c r="T96" s="24">
        <f t="shared" si="349"/>
        <v>1486.3518741372895</v>
      </c>
      <c r="U96" s="23">
        <f t="shared" si="350"/>
        <v>114.95966004937959</v>
      </c>
      <c r="V96" s="97">
        <f>求节点([3]基础状态预期!$C$11:$C$40,[3]基础状态预期!$I$11:$I$40,B96)*8</f>
        <v>436.91222502844744</v>
      </c>
      <c r="W96" s="72">
        <f>[4]兵营招募!$EZ$5*节奏总纲!P93*24</f>
        <v>42924000</v>
      </c>
      <c r="X96" s="23">
        <f t="shared" ref="X96:Z96" si="491">W96</f>
        <v>42924000</v>
      </c>
      <c r="Y96" s="23">
        <f t="shared" si="491"/>
        <v>42924000</v>
      </c>
      <c r="Z96" s="23">
        <f t="shared" si="491"/>
        <v>42924000</v>
      </c>
      <c r="AA96" s="23">
        <f>10*节奏总纲!P93</f>
        <v>5110</v>
      </c>
      <c r="AB96" s="70">
        <f>求节点($CS$8:$CS$15,$CT$8:$CT$15,节奏总纲!P93)</f>
        <v>41.360794088066818</v>
      </c>
      <c r="AC96" s="23">
        <f>'[5]资源-军团币'!$E94</f>
        <v>1224767.4523809522</v>
      </c>
      <c r="AD96" s="24">
        <f>5*节奏总纲!P93</f>
        <v>2555</v>
      </c>
      <c r="AE96" s="24">
        <f>[6]国建支援!$F$5/[6]国建支援!$E$5*节奏总纲!P93</f>
        <v>204400</v>
      </c>
      <c r="AF96" s="74">
        <f>[6]国家币!$H94/[6]国家币!$C$2</f>
        <v>3278328.6638639388</v>
      </c>
      <c r="AG96" s="74">
        <f t="shared" si="360"/>
        <v>3278328.6638639388</v>
      </c>
      <c r="AH96" s="57">
        <f>'[1]功能-行军令'!$AL$7/3*节奏总纲!P93</f>
        <v>4088</v>
      </c>
      <c r="AI96" s="23">
        <f t="shared" ref="AI96:AJ96" si="492">AH96</f>
        <v>4088</v>
      </c>
      <c r="AJ96" s="23">
        <f t="shared" si="492"/>
        <v>4088</v>
      </c>
      <c r="AK96" s="57">
        <f>'[1]功能-行军令'!$AL$8/3*节奏总纲!P93</f>
        <v>1362.6666666666665</v>
      </c>
      <c r="AL96" s="23">
        <f t="shared" si="362"/>
        <v>1362.6666666666665</v>
      </c>
      <c r="AM96" s="23">
        <f t="shared" si="363"/>
        <v>1362.6666666666665</v>
      </c>
      <c r="AN96" s="23">
        <f>节奏总纲!P93*1</f>
        <v>511</v>
      </c>
      <c r="AO96" s="23">
        <f>18*节奏总纲!P93</f>
        <v>9198</v>
      </c>
      <c r="AP96" s="92">
        <f>'[1]功能-采集'!BS94</f>
        <v>9784385572.0939999</v>
      </c>
      <c r="AQ96" s="23">
        <f t="shared" ref="AQ96:AS96" si="493">AP96</f>
        <v>9784385572.0939999</v>
      </c>
      <c r="AR96" s="23">
        <f t="shared" si="493"/>
        <v>9784385572.0939999</v>
      </c>
      <c r="AS96" s="23">
        <f t="shared" si="493"/>
        <v>9784385572.0939999</v>
      </c>
      <c r="AT96" s="92">
        <f>'[1]功能-采集'!BX94</f>
        <v>2563111521.9401045</v>
      </c>
      <c r="AU96" s="70">
        <f>('[1]功能-城建'!$EQ93+[1]养成buff汇总!H95)/节奏总纲!P93/4/24</f>
        <v>175328.50929096775</v>
      </c>
      <c r="AV96" s="23">
        <f t="shared" ref="AV96:AX96" si="494">AU96</f>
        <v>175328.50929096775</v>
      </c>
      <c r="AW96" s="23">
        <f t="shared" si="494"/>
        <v>175328.50929096775</v>
      </c>
      <c r="AX96" s="23">
        <f t="shared" si="494"/>
        <v>175328.50929096775</v>
      </c>
      <c r="AY96" s="83">
        <f>('[1]功能-城建'!$FY93+[1]养成buff汇总!AD95)/节奏总纲!P93/24</f>
        <v>39484.40000145563</v>
      </c>
      <c r="AZ96" s="70">
        <f>('[1]功能-城建'!HF93+[1]养成buff汇总!S95)/节奏总纲!P93/24</f>
        <v>329699.45340802521</v>
      </c>
      <c r="BA96" s="23">
        <f>'[1]功能-城建'!$CL95</f>
        <v>618.51274968234554</v>
      </c>
      <c r="BB96" s="97">
        <f>求节点($CY$7:$CY$36,$CZ$7:$CZ$36,节奏总纲!BX93)</f>
        <v>692.28486093463641</v>
      </c>
      <c r="BC96" s="57">
        <f>[4]士兵治疗!$BD94/3600*[4]士兵治疗!$D$4</f>
        <v>221192026.23650047</v>
      </c>
      <c r="BD96" s="97">
        <f>求节点($DD$7:$DD$86,$DF$7:$DF$86,节奏总纲!BX93)</f>
        <v>245.21364570097731</v>
      </c>
      <c r="BE96" s="97">
        <f t="shared" si="366"/>
        <v>6184.496030416849</v>
      </c>
      <c r="BF96" s="97">
        <f t="shared" si="367"/>
        <v>1755.9764667854593</v>
      </c>
      <c r="BG96" s="97">
        <f t="shared" si="368"/>
        <v>273.056231229866</v>
      </c>
      <c r="BH96" s="97">
        <f t="shared" si="369"/>
        <v>65.726451364352187</v>
      </c>
      <c r="BI96" s="97">
        <f t="shared" si="370"/>
        <v>40.870381792425604</v>
      </c>
      <c r="BJ96" s="97">
        <f t="shared" si="371"/>
        <v>60.805572688638406</v>
      </c>
      <c r="BK96" s="97">
        <f t="shared" si="372"/>
        <v>67.740763584851209</v>
      </c>
      <c r="BL96" s="97">
        <f t="shared" si="373"/>
        <v>15.870381792425606</v>
      </c>
      <c r="BM96" s="70">
        <f>5*节奏总纲!P93</f>
        <v>2555</v>
      </c>
      <c r="BN96" s="24">
        <f>15*节奏总纲!P93</f>
        <v>7665</v>
      </c>
      <c r="BO96" s="24">
        <f t="shared" si="355"/>
        <v>180</v>
      </c>
      <c r="BP96" s="70">
        <f t="shared" si="374"/>
        <v>1440</v>
      </c>
      <c r="BQ96" s="89">
        <f>节奏总纲!P93</f>
        <v>511</v>
      </c>
      <c r="BR96" s="70"/>
    </row>
    <row r="97" spans="1:112" x14ac:dyDescent="0.15">
      <c r="A97" s="82"/>
      <c r="B97" s="14">
        <v>91</v>
      </c>
      <c r="C97" s="14">
        <f>SUM([2]武将数量星级阶位验证!$BF$3:$BI$3)*节奏总纲!P94+'[1]资源-钻石'!$L94/[2]武将数量星级阶位验证!$B$1*10</f>
        <v>16717.241544409153</v>
      </c>
      <c r="D97" s="70">
        <f>'[1]资源-钻石'!$L94*6%</f>
        <v>155108.70754388196</v>
      </c>
      <c r="E97" s="95">
        <f>'[1]资源-银币'!$Z96</f>
        <v>1771694549.6535113</v>
      </c>
      <c r="F97" s="48">
        <f>'[1]资源-木石铜粮'!$BF96/4</f>
        <v>4732159410.9802713</v>
      </c>
      <c r="G97" s="14">
        <f t="shared" si="356"/>
        <v>4732159410.9802713</v>
      </c>
      <c r="H97" s="14">
        <f t="shared" si="356"/>
        <v>4732159410.9802713</v>
      </c>
      <c r="I97" s="14">
        <f t="shared" si="356"/>
        <v>4732159410.9802713</v>
      </c>
      <c r="J97" s="77">
        <f>'[1]资源-铁'!$T96</f>
        <v>6295511419.1922941</v>
      </c>
      <c r="K97" s="20">
        <f t="shared" si="347"/>
        <v>3276</v>
      </c>
      <c r="L97" s="58">
        <f>求节点('[1]功能-竞技场'!$AA$9:$AA$309,'[1]功能-竞技场'!$AB$9:$AB$309,[1]节奏总纲!P94)</f>
        <v>150</v>
      </c>
      <c r="M97" s="20">
        <f t="shared" si="357"/>
        <v>193885.88442985245</v>
      </c>
      <c r="N97" s="70">
        <f>'[1]资源-银币'!$C96</f>
        <v>1531622534.3337188</v>
      </c>
      <c r="O97" s="70">
        <f>'[1]资源-木石铜粮'!$C96*('[1]资源-木石铜粮'!$I96+'[1]资源-木石铜粮'!$J96+'[1]资源-木石铜粮'!$M96+'[1]资源-木石铜粮'!$N96)</f>
        <v>25938423613.730705</v>
      </c>
      <c r="P97" s="20">
        <f t="shared" ref="P97:R97" si="495">O97</f>
        <v>25938423613.730705</v>
      </c>
      <c r="Q97" s="20">
        <f t="shared" si="495"/>
        <v>25938423613.730705</v>
      </c>
      <c r="R97" s="20">
        <f t="shared" si="495"/>
        <v>25938423613.730705</v>
      </c>
      <c r="S97" s="70">
        <f>'[1]资源-铁'!C96*('[1]资源-铁'!$J96+'[1]资源-铁'!$M96+'[1]资源-铁'!$N96)</f>
        <v>7415065444.4823065</v>
      </c>
      <c r="T97" s="24">
        <f t="shared" si="349"/>
        <v>1486.3518741372895</v>
      </c>
      <c r="U97" s="23">
        <f t="shared" si="350"/>
        <v>122.28381818231239</v>
      </c>
      <c r="V97" s="97">
        <f>求节点([3]基础状态预期!$C$11:$C$40,[3]基础状态预期!$I$11:$I$40,B97)*8</f>
        <v>441.13047578225093</v>
      </c>
      <c r="W97" s="72">
        <f>[4]兵营招募!$EZ$5*节奏总纲!P94*24</f>
        <v>46010833.076760896</v>
      </c>
      <c r="X97" s="23">
        <f t="shared" ref="X97:Z97" si="496">W97</f>
        <v>46010833.076760896</v>
      </c>
      <c r="Y97" s="23">
        <f t="shared" si="496"/>
        <v>46010833.076760896</v>
      </c>
      <c r="Z97" s="23">
        <f t="shared" si="496"/>
        <v>46010833.076760896</v>
      </c>
      <c r="AA97" s="23">
        <f>10*节奏总纲!P94</f>
        <v>5477.4801281858208</v>
      </c>
      <c r="AB97" s="70">
        <f>求节点($CS$8:$CS$15,$CT$8:$CT$15,节奏总纲!P94)</f>
        <v>41.360794088066818</v>
      </c>
      <c r="AC97" s="23">
        <f>'[5]资源-军团币'!$E95</f>
        <v>1282149.474397168</v>
      </c>
      <c r="AD97" s="24">
        <f>5*节奏总纲!P94</f>
        <v>2738.7400640929104</v>
      </c>
      <c r="AE97" s="24">
        <f>[6]国建支援!$F$5/[6]国建支援!$E$5*节奏总纲!P94</f>
        <v>219099.20512743283</v>
      </c>
      <c r="AF97" s="74">
        <f>[6]国家币!$H95/[6]国家币!$C$2</f>
        <v>3484765.6819532206</v>
      </c>
      <c r="AG97" s="74">
        <f t="shared" si="360"/>
        <v>3484765.6819532206</v>
      </c>
      <c r="AH97" s="57">
        <f>'[1]功能-行军令'!$AL$7/3*节奏总纲!P94</f>
        <v>4381.9841025486567</v>
      </c>
      <c r="AI97" s="23">
        <f t="shared" ref="AI97:AJ97" si="497">AH97</f>
        <v>4381.9841025486567</v>
      </c>
      <c r="AJ97" s="23">
        <f t="shared" si="497"/>
        <v>4381.9841025486567</v>
      </c>
      <c r="AK97" s="57">
        <f>'[1]功能-行军令'!$AL$8/3*节奏总纲!P94</f>
        <v>1460.6613675162189</v>
      </c>
      <c r="AL97" s="23">
        <f t="shared" si="362"/>
        <v>1460.6613675162189</v>
      </c>
      <c r="AM97" s="23">
        <f t="shared" si="363"/>
        <v>1460.6613675162189</v>
      </c>
      <c r="AN97" s="23">
        <f>节奏总纲!P94*1</f>
        <v>547.74801281858208</v>
      </c>
      <c r="AO97" s="23">
        <f>18*节奏总纲!P94</f>
        <v>9859.4642307344766</v>
      </c>
      <c r="AP97" s="92">
        <f>'[1]功能-采集'!BS95</f>
        <v>10939888222.020103</v>
      </c>
      <c r="AQ97" s="23">
        <f t="shared" ref="AQ97:AS97" si="498">AP97</f>
        <v>10939888222.020103</v>
      </c>
      <c r="AR97" s="23">
        <f t="shared" si="498"/>
        <v>10939888222.020103</v>
      </c>
      <c r="AS97" s="23">
        <f t="shared" si="498"/>
        <v>10939888222.020103</v>
      </c>
      <c r="AT97" s="92">
        <f>'[1]功能-采集'!BX95</f>
        <v>2887804086.0808802</v>
      </c>
      <c r="AU97" s="70">
        <f>('[1]功能-城建'!$EQ94+[1]养成buff汇总!H96)/节奏总纲!P94/4/24</f>
        <v>180207.96987445679</v>
      </c>
      <c r="AV97" s="23">
        <f t="shared" ref="AV97:AX97" si="499">AU97</f>
        <v>180207.96987445679</v>
      </c>
      <c r="AW97" s="23">
        <f t="shared" si="499"/>
        <v>180207.96987445679</v>
      </c>
      <c r="AX97" s="23">
        <f t="shared" si="499"/>
        <v>180207.96987445679</v>
      </c>
      <c r="AY97" s="83">
        <f>('[1]功能-城建'!$FY94+[1]养成buff汇总!AD96)/节奏总纲!P94/24</f>
        <v>40287.163337585102</v>
      </c>
      <c r="AZ97" s="70">
        <f>('[1]功能-城建'!HF94+[1]养成buff汇总!S96)/节奏总纲!P94/24</f>
        <v>344384.43503010989</v>
      </c>
      <c r="BA97" s="23">
        <f>'[1]功能-城建'!$CL96</f>
        <v>623.97903161078102</v>
      </c>
      <c r="BB97" s="97">
        <f>求节点($CY$7:$CY$36,$CZ$7:$CZ$36,节奏总纲!BX94)</f>
        <v>695.32168422821167</v>
      </c>
      <c r="BC97" s="57">
        <f>[4]士兵治疗!$BD95/3600*[4]士兵治疗!$D$4</f>
        <v>239277586.1922892</v>
      </c>
      <c r="BD97" s="97">
        <f>求节点($DD$7:$DD$86,$DF$7:$DF$86,节奏总纲!BX94)</f>
        <v>247.49126317115872</v>
      </c>
      <c r="BE97" s="97">
        <f t="shared" si="366"/>
        <v>6565.9853619440928</v>
      </c>
      <c r="BF97" s="97">
        <f t="shared" si="367"/>
        <v>1848.4740678697012</v>
      </c>
      <c r="BG97" s="97">
        <f t="shared" si="368"/>
        <v>285.97897650779009</v>
      </c>
      <c r="BH97" s="97">
        <f t="shared" si="369"/>
        <v>68.574855958473734</v>
      </c>
      <c r="BI97" s="97">
        <f t="shared" si="370"/>
        <v>41.504978382233737</v>
      </c>
      <c r="BJ97" s="97">
        <f t="shared" si="371"/>
        <v>61.75746757335061</v>
      </c>
      <c r="BK97" s="97">
        <f t="shared" si="372"/>
        <v>69.009956764467475</v>
      </c>
      <c r="BL97" s="97">
        <f t="shared" si="373"/>
        <v>16.504978382233737</v>
      </c>
      <c r="BM97" s="70">
        <f>5*节奏总纲!P94</f>
        <v>2738.7400640929104</v>
      </c>
      <c r="BN97" s="24">
        <f>15*节奏总纲!P94</f>
        <v>8216.2201922787317</v>
      </c>
      <c r="BO97" s="24">
        <f t="shared" si="355"/>
        <v>182</v>
      </c>
      <c r="BP97" s="70">
        <f t="shared" si="374"/>
        <v>1456</v>
      </c>
      <c r="BQ97" s="89">
        <f>节奏总纲!P94</f>
        <v>547.74801281858208</v>
      </c>
      <c r="BR97" s="70"/>
    </row>
    <row r="98" spans="1:112" x14ac:dyDescent="0.15">
      <c r="A98" s="82"/>
      <c r="B98" s="14">
        <v>92</v>
      </c>
      <c r="C98" s="14">
        <f>SUM([2]武将数量星级阶位验证!$BF$3:$BI$3)*节奏总纲!P95+'[1]资源-钻石'!$L95/[2]武将数量星级阶位验证!$B$1*10</f>
        <v>17624.088955682037</v>
      </c>
      <c r="D98" s="70">
        <f>'[1]资源-钻石'!$L95*6%</f>
        <v>162187.99661774168</v>
      </c>
      <c r="E98" s="95">
        <f>'[1]资源-银币'!$Z97</f>
        <v>2008968022.8958802</v>
      </c>
      <c r="F98" s="48">
        <f>'[1]资源-木石铜粮'!$BF97/4</f>
        <v>5160344176.949769</v>
      </c>
      <c r="G98" s="14">
        <f t="shared" si="356"/>
        <v>5160344176.949769</v>
      </c>
      <c r="H98" s="14">
        <f t="shared" si="356"/>
        <v>5160344176.949769</v>
      </c>
      <c r="I98" s="14">
        <f t="shared" si="356"/>
        <v>5160344176.949769</v>
      </c>
      <c r="J98" s="77">
        <f>'[1]资源-铁'!$T97</f>
        <v>6889834851.14853</v>
      </c>
      <c r="K98" s="20">
        <f t="shared" si="347"/>
        <v>3312</v>
      </c>
      <c r="L98" s="58">
        <f>求节点('[1]功能-竞技场'!$AA$9:$AA$309,'[1]功能-竞技场'!$AB$9:$AB$309,[1]节奏总纲!P95)</f>
        <v>150</v>
      </c>
      <c r="M98" s="20">
        <f t="shared" si="357"/>
        <v>202734.99577217709</v>
      </c>
      <c r="N98" s="70">
        <f>'[1]资源-银币'!$C97</f>
        <v>1681005524.3524275</v>
      </c>
      <c r="O98" s="70">
        <f>'[1]资源-木石铜粮'!$C97*('[1]资源-木石铜粮'!$I97+'[1]资源-木石铜粮'!$J97+'[1]资源-木石铜粮'!$M97+'[1]资源-木石铜粮'!$N97)</f>
        <v>28834512107.497135</v>
      </c>
      <c r="P98" s="20">
        <f t="shared" ref="P98:R98" si="500">O98</f>
        <v>28834512107.497135</v>
      </c>
      <c r="Q98" s="20">
        <f t="shared" si="500"/>
        <v>28834512107.497135</v>
      </c>
      <c r="R98" s="20">
        <f t="shared" si="500"/>
        <v>28834512107.497135</v>
      </c>
      <c r="S98" s="70">
        <f>'[1]资源-铁'!C97*('[1]资源-铁'!$J97+'[1]资源-铁'!$M97+'[1]资源-铁'!$N97)</f>
        <v>8338735083.1879463</v>
      </c>
      <c r="T98" s="24">
        <f t="shared" si="349"/>
        <v>1486.3518741372895</v>
      </c>
      <c r="U98" s="23">
        <f t="shared" si="350"/>
        <v>129.60797631524517</v>
      </c>
      <c r="V98" s="97">
        <f>求节点([3]基础状态预期!$C$11:$C$40,[3]基础状态预期!$I$11:$I$40,B98)*8</f>
        <v>445.34872653605441</v>
      </c>
      <c r="W98" s="72">
        <f>[4]兵营招募!$EZ$5*节奏总纲!P95*24</f>
        <v>49319218.851712435</v>
      </c>
      <c r="X98" s="23">
        <f t="shared" ref="X98:Z98" si="501">W98</f>
        <v>49319218.851712435</v>
      </c>
      <c r="Y98" s="23">
        <f t="shared" si="501"/>
        <v>49319218.851712435</v>
      </c>
      <c r="Z98" s="23">
        <f t="shared" si="501"/>
        <v>49319218.851712435</v>
      </c>
      <c r="AA98" s="23">
        <f>10*节奏总纲!P95</f>
        <v>5871.335577584814</v>
      </c>
      <c r="AB98" s="70">
        <f>求节点($CS$8:$CS$15,$CT$8:$CT$15,节奏总纲!P95)</f>
        <v>41.360794088066818</v>
      </c>
      <c r="AC98" s="23">
        <f>'[5]资源-军团币'!$E96</f>
        <v>1343650.0028208208</v>
      </c>
      <c r="AD98" s="24">
        <f>5*节奏总纲!P95</f>
        <v>2935.667788792407</v>
      </c>
      <c r="AE98" s="24">
        <f>[6]国建支援!$F$5/[6]国建支援!$E$5*节奏总纲!P95</f>
        <v>234853.42310339256</v>
      </c>
      <c r="AF98" s="74">
        <f>[6]国家币!$H96/[6]国家币!$C$2</f>
        <v>3706095.1238026153</v>
      </c>
      <c r="AG98" s="74">
        <f t="shared" si="360"/>
        <v>3706095.1238026153</v>
      </c>
      <c r="AH98" s="57">
        <f>'[1]功能-行军令'!$AL$7/3*节奏总纲!P95</f>
        <v>4697.0684620678512</v>
      </c>
      <c r="AI98" s="23">
        <f t="shared" ref="AI98:AJ98" si="502">AH98</f>
        <v>4697.0684620678512</v>
      </c>
      <c r="AJ98" s="23">
        <f t="shared" si="502"/>
        <v>4697.0684620678512</v>
      </c>
      <c r="AK98" s="57">
        <f>'[1]功能-行军令'!$AL$8/3*节奏总纲!P95</f>
        <v>1565.6894873559504</v>
      </c>
      <c r="AL98" s="23">
        <f t="shared" si="362"/>
        <v>1565.6894873559504</v>
      </c>
      <c r="AM98" s="23">
        <f t="shared" si="363"/>
        <v>1565.6894873559504</v>
      </c>
      <c r="AN98" s="23">
        <f>节奏总纲!P95*1</f>
        <v>587.1335577584814</v>
      </c>
      <c r="AO98" s="23">
        <f>18*节奏总纲!P95</f>
        <v>10568.404039652665</v>
      </c>
      <c r="AP98" s="92">
        <f>'[1]功能-采集'!BS96</f>
        <v>12383684819.125145</v>
      </c>
      <c r="AQ98" s="23">
        <f t="shared" ref="AQ98:AS98" si="503">AP98</f>
        <v>12383684819.125145</v>
      </c>
      <c r="AR98" s="23">
        <f t="shared" si="503"/>
        <v>12383684819.125145</v>
      </c>
      <c r="AS98" s="23">
        <f t="shared" si="503"/>
        <v>12383684819.125145</v>
      </c>
      <c r="AT98" s="92">
        <f>'[1]功能-采集'!BX96</f>
        <v>3293438850.2061234</v>
      </c>
      <c r="AU98" s="70">
        <f>('[1]功能-城建'!$EQ95+[1]养成buff汇总!H97)/节奏总纲!P95/4/24</f>
        <v>184744.82413422197</v>
      </c>
      <c r="AV98" s="23">
        <f t="shared" ref="AV98:AX98" si="504">AU98</f>
        <v>184744.82413422197</v>
      </c>
      <c r="AW98" s="23">
        <f t="shared" si="504"/>
        <v>184744.82413422197</v>
      </c>
      <c r="AX98" s="23">
        <f t="shared" si="504"/>
        <v>184744.82413422197</v>
      </c>
      <c r="AY98" s="83">
        <f>('[1]功能-城建'!$FY95+[1]养成buff汇总!AD97)/节奏总纲!P95/24</f>
        <v>41035.978320504459</v>
      </c>
      <c r="AZ98" s="70">
        <f>('[1]功能-城建'!HF95+[1]养成buff汇总!S97)/节奏总纲!P95/24</f>
        <v>358045.75227620924</v>
      </c>
      <c r="BA98" s="23">
        <f>'[1]功能-城建'!$CL97</f>
        <v>629.83764752041975</v>
      </c>
      <c r="BB98" s="97">
        <f>求节点($CY$7:$CY$36,$CZ$7:$CZ$36,节奏总纲!BX95)</f>
        <v>698.5764708446776</v>
      </c>
      <c r="BC98" s="57">
        <f>[4]士兵治疗!$BD96/3600*[4]士兵治疗!$D$4</f>
        <v>258834748.95305139</v>
      </c>
      <c r="BD98" s="97">
        <f>求节点($DD$7:$DD$86,$DF$7:$DF$86,节奏总纲!BX95)</f>
        <v>249.93235313350823</v>
      </c>
      <c r="BE98" s="97">
        <f t="shared" si="366"/>
        <v>6963.4496989389045</v>
      </c>
      <c r="BF98" s="97">
        <f t="shared" si="367"/>
        <v>1943.4838597755299</v>
      </c>
      <c r="BG98" s="97">
        <f t="shared" si="368"/>
        <v>299.2272949680127</v>
      </c>
      <c r="BH98" s="97">
        <f t="shared" si="369"/>
        <v>71.377928133995184</v>
      </c>
      <c r="BI98" s="97">
        <f t="shared" si="370"/>
        <v>42.173745266001546</v>
      </c>
      <c r="BJ98" s="97">
        <f t="shared" si="371"/>
        <v>62.76061789900232</v>
      </c>
      <c r="BK98" s="97">
        <f t="shared" si="372"/>
        <v>70.347490532003093</v>
      </c>
      <c r="BL98" s="97">
        <f t="shared" si="373"/>
        <v>17.173745266001546</v>
      </c>
      <c r="BM98" s="70">
        <f>5*节奏总纲!P95</f>
        <v>2935.667788792407</v>
      </c>
      <c r="BN98" s="24">
        <f>15*节奏总纲!P95</f>
        <v>8807.003366377221</v>
      </c>
      <c r="BO98" s="24">
        <f t="shared" si="355"/>
        <v>184</v>
      </c>
      <c r="BP98" s="70">
        <f t="shared" si="374"/>
        <v>1472</v>
      </c>
      <c r="BQ98" s="89">
        <f>节奏总纲!P95</f>
        <v>587.1335577584814</v>
      </c>
      <c r="BR98" s="70"/>
    </row>
    <row r="99" spans="1:112" x14ac:dyDescent="0.15">
      <c r="A99" s="82"/>
      <c r="B99" s="14">
        <v>93</v>
      </c>
      <c r="C99" s="14">
        <f>SUM([2]武将数量星级阶位验证!$BF$3:$BI$3)*节奏总纲!P96+'[1]资源-钻石'!$L96/[2]武将数量星级阶位验证!$B$1*10</f>
        <v>18559.204736297084</v>
      </c>
      <c r="D99" s="70">
        <f>'[1]资源-钻石'!$L96*6%</f>
        <v>169267.28569160137</v>
      </c>
      <c r="E99" s="95">
        <f>'[1]资源-银币'!$Z98</f>
        <v>2235440676.2485886</v>
      </c>
      <c r="F99" s="48">
        <f>'[1]资源-木石铜粮'!$BF98/4</f>
        <v>5463681700.3726006</v>
      </c>
      <c r="G99" s="14">
        <f t="shared" si="356"/>
        <v>5463681700.3726006</v>
      </c>
      <c r="H99" s="14">
        <f t="shared" si="356"/>
        <v>5463681700.3726006</v>
      </c>
      <c r="I99" s="14">
        <f t="shared" si="356"/>
        <v>5463681700.3726006</v>
      </c>
      <c r="J99" s="77">
        <f>'[1]资源-铁'!$T98</f>
        <v>7442084092.0260487</v>
      </c>
      <c r="K99" s="20">
        <f t="shared" si="347"/>
        <v>3348</v>
      </c>
      <c r="L99" s="58">
        <f>求节点('[1]功能-竞技场'!$AA$9:$AA$309,'[1]功能-竞技场'!$AB$9:$AB$309,[1]节奏总纲!P96)</f>
        <v>150</v>
      </c>
      <c r="M99" s="20">
        <f t="shared" si="357"/>
        <v>211584.1071145017</v>
      </c>
      <c r="N99" s="70">
        <f>'[1]资源-银币'!$C98</f>
        <v>1846233512.3528008</v>
      </c>
      <c r="O99" s="70">
        <f>'[1]资源-木石铜粮'!$C98*('[1]资源-木石铜粮'!$I98+'[1]资源-木石铜粮'!$J98+'[1]资源-木石铜粮'!$M98+'[1]资源-木石铜粮'!$N98)</f>
        <v>32193317106.70866</v>
      </c>
      <c r="P99" s="20">
        <f t="shared" ref="P99:R99" si="505">O99</f>
        <v>32193317106.70866</v>
      </c>
      <c r="Q99" s="20">
        <f t="shared" si="505"/>
        <v>32193317106.70866</v>
      </c>
      <c r="R99" s="20">
        <f t="shared" si="505"/>
        <v>32193317106.70866</v>
      </c>
      <c r="S99" s="70">
        <f>'[1]资源-铁'!C98*('[1]资源-铁'!$J98+'[1]资源-铁'!$M98+'[1]资源-铁'!$N98)</f>
        <v>9406505251.873785</v>
      </c>
      <c r="T99" s="24">
        <f t="shared" si="349"/>
        <v>1486.3518741372895</v>
      </c>
      <c r="U99" s="23">
        <f t="shared" si="350"/>
        <v>136.93213444817798</v>
      </c>
      <c r="V99" s="97">
        <f>求节点([3]基础状态预期!$C$11:$C$40,[3]基础状态预期!$I$11:$I$40,B99)*8</f>
        <v>449.56697728985796</v>
      </c>
      <c r="W99" s="72">
        <f>[4]兵营招募!$EZ$5*节奏总纲!P96*24</f>
        <v>52865058.929138146</v>
      </c>
      <c r="X99" s="23">
        <f t="shared" ref="X99:Z99" si="506">W99</f>
        <v>52865058.929138146</v>
      </c>
      <c r="Y99" s="23">
        <f t="shared" si="506"/>
        <v>52865058.929138146</v>
      </c>
      <c r="Z99" s="23">
        <f t="shared" si="506"/>
        <v>52865058.929138146</v>
      </c>
      <c r="AA99" s="23">
        <f>10*节奏总纲!P96</f>
        <v>6293.4593963259704</v>
      </c>
      <c r="AB99" s="70">
        <f>求节点($CS$8:$CS$15,$CT$8:$CT$15,节奏总纲!P96)</f>
        <v>41.360794088066818</v>
      </c>
      <c r="AC99" s="23">
        <f>'[5]资源-军团币'!$E97</f>
        <v>1409564.6371172525</v>
      </c>
      <c r="AD99" s="24">
        <f>5*节奏总纲!P96</f>
        <v>3146.7296981629852</v>
      </c>
      <c r="AE99" s="24">
        <f>[6]国建支援!$F$5/[6]国建支援!$E$5*节奏总纲!P96</f>
        <v>251738.3758530388</v>
      </c>
      <c r="AF99" s="74">
        <f>[6]国家币!$H97/[6]国家币!$C$2</f>
        <v>3943376.6781071424</v>
      </c>
      <c r="AG99" s="74">
        <f t="shared" si="360"/>
        <v>3943376.6781071424</v>
      </c>
      <c r="AH99" s="57">
        <f>'[1]功能-行军令'!$AL$7/3*节奏总纲!P96</f>
        <v>5034.7675170607763</v>
      </c>
      <c r="AI99" s="23">
        <f t="shared" ref="AI99:AJ99" si="507">AH99</f>
        <v>5034.7675170607763</v>
      </c>
      <c r="AJ99" s="23">
        <f t="shared" si="507"/>
        <v>5034.7675170607763</v>
      </c>
      <c r="AK99" s="57">
        <f>'[1]功能-行军令'!$AL$8/3*节奏总纲!P96</f>
        <v>1678.2558390202587</v>
      </c>
      <c r="AL99" s="23">
        <f t="shared" si="362"/>
        <v>1678.2558390202587</v>
      </c>
      <c r="AM99" s="23">
        <f t="shared" si="363"/>
        <v>1678.2558390202587</v>
      </c>
      <c r="AN99" s="23">
        <f>节奏总纲!P96*1</f>
        <v>629.34593963259704</v>
      </c>
      <c r="AO99" s="23">
        <f>18*节奏总纲!P96</f>
        <v>11328.226913386747</v>
      </c>
      <c r="AP99" s="92">
        <f>'[1]功能-采集'!BS97</f>
        <v>14150976833.015347</v>
      </c>
      <c r="AQ99" s="23">
        <f t="shared" ref="AQ99:AS99" si="508">AP99</f>
        <v>14150976833.015347</v>
      </c>
      <c r="AR99" s="23">
        <f t="shared" si="508"/>
        <v>14150976833.015347</v>
      </c>
      <c r="AS99" s="23">
        <f t="shared" si="508"/>
        <v>14150976833.015347</v>
      </c>
      <c r="AT99" s="92">
        <f>'[1]功能-采集'!BX97</f>
        <v>3789882822.098177</v>
      </c>
      <c r="AU99" s="70">
        <f>('[1]功能-城建'!$EQ96+[1]养成buff汇总!H98)/节奏总纲!P96/4/24</f>
        <v>189456.67267973299</v>
      </c>
      <c r="AV99" s="23">
        <f t="shared" ref="AV99:AX99" si="509">AU99</f>
        <v>189456.67267973299</v>
      </c>
      <c r="AW99" s="23">
        <f t="shared" si="509"/>
        <v>189456.67267973299</v>
      </c>
      <c r="AX99" s="23">
        <f t="shared" si="509"/>
        <v>189456.67267973299</v>
      </c>
      <c r="AY99" s="83">
        <f>('[1]功能-城建'!$FY96+[1]养成buff汇总!AD98)/节奏总纲!P96/24</f>
        <v>41861.893702698217</v>
      </c>
      <c r="AZ99" s="70">
        <f>('[1]功能-城建'!HF96+[1]养成buff汇总!S98)/节奏总纲!P96/24</f>
        <v>371855.79478053772</v>
      </c>
      <c r="BA99" s="23">
        <f>'[1]功能-城建'!$CL98</f>
        <v>636.60188993286943</v>
      </c>
      <c r="BB99" s="97">
        <f>求节点($CY$7:$CY$36,$CZ$7:$CZ$36,节奏总纲!BX96)</f>
        <v>701.6008399701642</v>
      </c>
      <c r="BC99" s="57">
        <f>[4]士兵治疗!$BD97/3600*[4]士兵治疗!$D$4</f>
        <v>279780206.09852713</v>
      </c>
      <c r="BD99" s="97">
        <f>求节点($DD$7:$DD$86,$DF$7:$DF$86,节奏总纲!BX96)</f>
        <v>252.20062997762312</v>
      </c>
      <c r="BE99" s="97">
        <f t="shared" si="366"/>
        <v>7360.9140359337152</v>
      </c>
      <c r="BF99" s="97">
        <f t="shared" si="367"/>
        <v>2038.4936516813584</v>
      </c>
      <c r="BG99" s="97">
        <f t="shared" si="368"/>
        <v>312.47561342823525</v>
      </c>
      <c r="BH99" s="97">
        <f t="shared" si="369"/>
        <v>74.181000309516634</v>
      </c>
      <c r="BI99" s="97">
        <f t="shared" si="370"/>
        <v>42.842512149769355</v>
      </c>
      <c r="BJ99" s="97">
        <f t="shared" si="371"/>
        <v>63.763768224654029</v>
      </c>
      <c r="BK99" s="97">
        <f t="shared" si="372"/>
        <v>71.685024299538711</v>
      </c>
      <c r="BL99" s="97">
        <f t="shared" si="373"/>
        <v>17.842512149769355</v>
      </c>
      <c r="BM99" s="70">
        <f>5*节奏总纲!P96</f>
        <v>3146.7296981629852</v>
      </c>
      <c r="BN99" s="24">
        <f>15*节奏总纲!P96</f>
        <v>9440.1890944889565</v>
      </c>
      <c r="BO99" s="24">
        <f t="shared" si="355"/>
        <v>186</v>
      </c>
      <c r="BP99" s="70">
        <f t="shared" si="374"/>
        <v>1488</v>
      </c>
      <c r="BQ99" s="89">
        <f>节奏总纲!P96</f>
        <v>629.34593963259704</v>
      </c>
      <c r="BR99" s="70"/>
    </row>
    <row r="100" spans="1:112" x14ac:dyDescent="0.15">
      <c r="A100" s="82"/>
      <c r="B100" s="14">
        <v>94</v>
      </c>
      <c r="C100" s="14">
        <f>SUM([2]武将数量星级阶位验证!$BF$3:$BI$3)*节奏总纲!P97+'[1]资源-钻石'!$L97/[2]武将数量星级阶位验证!$B$1*10</f>
        <v>19524.617805002224</v>
      </c>
      <c r="D100" s="70">
        <f>'[1]资源-钻石'!$L97*6%</f>
        <v>176346.57476546109</v>
      </c>
      <c r="E100" s="95">
        <f>'[1]资源-银币'!$Z99</f>
        <v>2471392155.7480431</v>
      </c>
      <c r="F100" s="48">
        <f>'[1]资源-木石铜粮'!$BF99/4</f>
        <v>6915814411.6897764</v>
      </c>
      <c r="G100" s="14">
        <f t="shared" si="356"/>
        <v>6915814411.6897764</v>
      </c>
      <c r="H100" s="14">
        <f t="shared" si="356"/>
        <v>6915814411.6897764</v>
      </c>
      <c r="I100" s="14">
        <f t="shared" si="356"/>
        <v>6915814411.6897764</v>
      </c>
      <c r="J100" s="77">
        <f>'[1]资源-铁'!$T99</f>
        <v>8031559811.2368431</v>
      </c>
      <c r="K100" s="20">
        <f t="shared" si="347"/>
        <v>3384</v>
      </c>
      <c r="L100" s="58">
        <f>求节点('[1]功能-竞技场'!$AA$9:$AA$309,'[1]功能-竞技场'!$AB$9:$AB$309,[1]节奏总纲!P97)</f>
        <v>150</v>
      </c>
      <c r="M100" s="20">
        <f t="shared" si="357"/>
        <v>220433.21845682635</v>
      </c>
      <c r="N100" s="70">
        <f>'[1]资源-银币'!$C99</f>
        <v>2023797560.4078224</v>
      </c>
      <c r="O100" s="70">
        <f>'[1]资源-木石铜粮'!$C99*('[1]资源-木石铜粮'!$I99+'[1]资源-木石铜粮'!$J99+'[1]资源-木石铜粮'!$M99+'[1]资源-木石铜粮'!$N99)</f>
        <v>36034731783.476517</v>
      </c>
      <c r="P100" s="20">
        <f t="shared" ref="P100:R100" si="510">O100</f>
        <v>36034731783.476517</v>
      </c>
      <c r="Q100" s="20">
        <f t="shared" si="510"/>
        <v>36034731783.476517</v>
      </c>
      <c r="R100" s="20">
        <f t="shared" si="510"/>
        <v>36034731783.476517</v>
      </c>
      <c r="S100" s="70">
        <f>'[1]资源-铁'!C99*('[1]资源-铁'!$J99+'[1]资源-铁'!$M99+'[1]资源-铁'!$N99)</f>
        <v>10616756998.19944</v>
      </c>
      <c r="T100" s="24">
        <f t="shared" si="349"/>
        <v>1486.3518741372895</v>
      </c>
      <c r="U100" s="23">
        <f t="shared" si="350"/>
        <v>144.25629258111076</v>
      </c>
      <c r="V100" s="97">
        <f>求节点([3]基础状态预期!$C$11:$C$40,[3]基础状态预期!$I$11:$I$40,B100)*8</f>
        <v>453.78522804366145</v>
      </c>
      <c r="W100" s="72">
        <f>[4]兵营招募!$EZ$5*节奏总纲!P97*24</f>
        <v>56665396.226520643</v>
      </c>
      <c r="X100" s="23">
        <f t="shared" ref="X100:Z100" si="511">W100</f>
        <v>56665396.226520643</v>
      </c>
      <c r="Y100" s="23">
        <f t="shared" si="511"/>
        <v>56665396.226520643</v>
      </c>
      <c r="Z100" s="23">
        <f t="shared" si="511"/>
        <v>56665396.226520643</v>
      </c>
      <c r="AA100" s="23">
        <f>10*节奏总纲!P97</f>
        <v>6745.8805031572183</v>
      </c>
      <c r="AB100" s="70">
        <f>求节点($CS$8:$CS$15,$CT$8:$CT$15,节奏总纲!P97)</f>
        <v>41.360794088066818</v>
      </c>
      <c r="AC100" s="23">
        <f>'[5]资源-军团币'!$E98</f>
        <v>1480210.1929489519</v>
      </c>
      <c r="AD100" s="24">
        <f>5*节奏总纲!P97</f>
        <v>3372.9402515786091</v>
      </c>
      <c r="AE100" s="24">
        <f>[6]国建支援!$F$5/[6]国建支援!$E$5*节奏总纲!P97</f>
        <v>269835.22012628871</v>
      </c>
      <c r="AF100" s="74">
        <f>[6]国家币!$H98/[6]国家币!$C$2</f>
        <v>4197688.7511600964</v>
      </c>
      <c r="AG100" s="74">
        <f t="shared" si="360"/>
        <v>4197688.7511600964</v>
      </c>
      <c r="AH100" s="57">
        <f>'[1]功能-行军令'!$AL$7/3*节奏总纲!P97</f>
        <v>5396.7044025257746</v>
      </c>
      <c r="AI100" s="23">
        <f t="shared" ref="AI100:AJ100" si="512">AH100</f>
        <v>5396.7044025257746</v>
      </c>
      <c r="AJ100" s="23">
        <f t="shared" si="512"/>
        <v>5396.7044025257746</v>
      </c>
      <c r="AK100" s="57">
        <f>'[1]功能-行军令'!$AL$8/3*节奏总纲!P97</f>
        <v>1798.9014675085914</v>
      </c>
      <c r="AL100" s="23">
        <f t="shared" si="362"/>
        <v>1798.9014675085914</v>
      </c>
      <c r="AM100" s="23">
        <f t="shared" si="363"/>
        <v>1798.9014675085914</v>
      </c>
      <c r="AN100" s="23">
        <f>节奏总纲!P97*1</f>
        <v>674.58805031572183</v>
      </c>
      <c r="AO100" s="23">
        <f>18*节奏总纲!P97</f>
        <v>12142.584905682994</v>
      </c>
      <c r="AP100" s="92">
        <f>'[1]功能-采集'!BS98</f>
        <v>16280347400.395885</v>
      </c>
      <c r="AQ100" s="23">
        <f t="shared" ref="AQ100:AS100" si="513">AP100</f>
        <v>16280347400.395885</v>
      </c>
      <c r="AR100" s="23">
        <f t="shared" si="513"/>
        <v>16280347400.395885</v>
      </c>
      <c r="AS100" s="23">
        <f t="shared" si="513"/>
        <v>16280347400.395885</v>
      </c>
      <c r="AT100" s="92">
        <f>'[1]功能-采集'!BX98</f>
        <v>4387938073.5488453</v>
      </c>
      <c r="AU100" s="70">
        <f>('[1]功能-城建'!$EQ97+[1]养成buff汇总!H99)/节奏总纲!P97/4/24</f>
        <v>193850.09831826141</v>
      </c>
      <c r="AV100" s="23">
        <f t="shared" ref="AV100:AX100" si="514">AU100</f>
        <v>193850.09831826141</v>
      </c>
      <c r="AW100" s="23">
        <f t="shared" si="514"/>
        <v>193850.09831826141</v>
      </c>
      <c r="AX100" s="23">
        <f t="shared" si="514"/>
        <v>193850.09831826141</v>
      </c>
      <c r="AY100" s="83">
        <f>('[1]功能-城建'!$FY97+[1]养成buff汇总!AD99)/节奏总纲!P97/24</f>
        <v>42635.711563734854</v>
      </c>
      <c r="AZ100" s="70">
        <f>('[1]功能-城建'!HF97+[1]养成buff汇总!S99)/节奏总纲!P97/24</f>
        <v>384729.79433740914</v>
      </c>
      <c r="BA100" s="23">
        <f>'[1]功能-城建'!$CL99</f>
        <v>643.86542616840609</v>
      </c>
      <c r="BB100" s="97">
        <f>求节点($CY$7:$CY$36,$CZ$7:$CZ$36,节奏总纲!BX97)</f>
        <v>704.82907829706937</v>
      </c>
      <c r="BC100" s="57">
        <f>[4]士兵治疗!$BD98/3600*[4]士兵治疗!$D$4</f>
        <v>302201323.71101016</v>
      </c>
      <c r="BD100" s="97">
        <f>求节点($DD$7:$DD$86,$DF$7:$DF$86,节奏总纲!BX97)</f>
        <v>254.62180872280203</v>
      </c>
      <c r="BE100" s="97">
        <f t="shared" si="366"/>
        <v>7817.9913216253735</v>
      </c>
      <c r="BF100" s="97">
        <f t="shared" si="367"/>
        <v>2142.2737895308974</v>
      </c>
      <c r="BG100" s="97">
        <f t="shared" si="368"/>
        <v>326.84315885376566</v>
      </c>
      <c r="BH100" s="97">
        <f t="shared" si="369"/>
        <v>76.741835939725121</v>
      </c>
      <c r="BI100" s="97">
        <f t="shared" si="370"/>
        <v>43.428108211802012</v>
      </c>
      <c r="BJ100" s="97">
        <f t="shared" si="371"/>
        <v>64.642162317703026</v>
      </c>
      <c r="BK100" s="97">
        <f t="shared" si="372"/>
        <v>72.856216423604025</v>
      </c>
      <c r="BL100" s="97">
        <f t="shared" si="373"/>
        <v>18.428108211802012</v>
      </c>
      <c r="BM100" s="70">
        <f>5*节奏总纲!P97</f>
        <v>3372.9402515786091</v>
      </c>
      <c r="BN100" s="24">
        <f>15*节奏总纲!P97</f>
        <v>10118.820754735827</v>
      </c>
      <c r="BO100" s="24">
        <f t="shared" si="355"/>
        <v>188</v>
      </c>
      <c r="BP100" s="70">
        <f t="shared" si="374"/>
        <v>1504</v>
      </c>
      <c r="BQ100" s="89">
        <f>节奏总纲!P97</f>
        <v>674.58805031572183</v>
      </c>
      <c r="BR100" s="70"/>
    </row>
    <row r="101" spans="1:112" x14ac:dyDescent="0.15">
      <c r="A101" s="82"/>
      <c r="B101" s="14">
        <v>95</v>
      </c>
      <c r="C101" s="14">
        <f>SUM([2]武将数量星级阶位验证!$BF$3:$BI$3)*节奏总纲!P98+'[1]资源-钻石'!$L98/[2]武将数量星级阶位验证!$B$1*10</f>
        <v>20522.502703069145</v>
      </c>
      <c r="D101" s="70">
        <f>'[1]资源-钻石'!$L98*6%</f>
        <v>183425.86383932078</v>
      </c>
      <c r="E101" s="95">
        <f>'[1]资源-银币'!$Z100</f>
        <v>2699270127.2898426</v>
      </c>
      <c r="F101" s="48">
        <f>'[1]资源-木石铜粮'!$BF100/4</f>
        <v>7524018745.1507721</v>
      </c>
      <c r="G101" s="14">
        <f t="shared" si="356"/>
        <v>7524018745.1507721</v>
      </c>
      <c r="H101" s="14">
        <f t="shared" si="356"/>
        <v>7524018745.1507721</v>
      </c>
      <c r="I101" s="14">
        <f t="shared" si="356"/>
        <v>7524018745.1507721</v>
      </c>
      <c r="J101" s="77">
        <f>'[1]资源-铁'!$T100</f>
        <v>9093715101.7798576</v>
      </c>
      <c r="K101" s="20">
        <f t="shared" si="347"/>
        <v>3420</v>
      </c>
      <c r="L101" s="58">
        <f>求节点('[1]功能-竞技场'!$AA$9:$AA$309,'[1]功能-竞技场'!$AB$9:$AB$309,[1]节奏总纲!P98)</f>
        <v>150</v>
      </c>
      <c r="M101" s="20">
        <f t="shared" si="357"/>
        <v>229282.32979915096</v>
      </c>
      <c r="N101" s="70">
        <f>'[1]资源-银币'!$C100</f>
        <v>2213972749.0176449</v>
      </c>
      <c r="O101" s="70">
        <f>'[1]资源-木石铜粮'!$C100*('[1]资源-木石铜粮'!$I100+'[1]资源-木石铜粮'!$J100+'[1]资源-木石铜粮'!$M100+'[1]资源-木石铜粮'!$N100)</f>
        <v>40445036503.05468</v>
      </c>
      <c r="P101" s="20">
        <f t="shared" ref="P101:R101" si="515">O101</f>
        <v>40445036503.05468</v>
      </c>
      <c r="Q101" s="20">
        <f t="shared" si="515"/>
        <v>40445036503.05468</v>
      </c>
      <c r="R101" s="20">
        <f t="shared" si="515"/>
        <v>40445036503.05468</v>
      </c>
      <c r="S101" s="70">
        <f>'[1]资源-铁'!C100*('[1]资源-铁'!$J100+'[1]资源-铁'!$M100+'[1]资源-铁'!$N100)</f>
        <v>12001621287.076557</v>
      </c>
      <c r="T101" s="24">
        <f t="shared" si="349"/>
        <v>1486.3518741372895</v>
      </c>
      <c r="U101" s="23">
        <f t="shared" si="350"/>
        <v>151.58045071404354</v>
      </c>
      <c r="V101" s="97">
        <f>求节点([3]基础状态预期!$C$11:$C$40,[3]基础状态预期!$I$11:$I$40,B101)*8</f>
        <v>456.5488350177045</v>
      </c>
      <c r="W101" s="72">
        <f>[4]兵营招募!$EZ$5*节奏总纲!P98*24</f>
        <v>60738496.890542075</v>
      </c>
      <c r="X101" s="23">
        <f t="shared" ref="X101:Z101" si="516">W101</f>
        <v>60738496.890542075</v>
      </c>
      <c r="Y101" s="23">
        <f t="shared" si="516"/>
        <v>60738496.890542075</v>
      </c>
      <c r="Z101" s="23">
        <f t="shared" si="516"/>
        <v>60738496.890542075</v>
      </c>
      <c r="AA101" s="23">
        <f>10*节奏总纲!P98</f>
        <v>7230.773439350246</v>
      </c>
      <c r="AB101" s="70">
        <f>求节点($CS$8:$CS$15,$CT$8:$CT$15,节奏总纲!P98)</f>
        <v>41.360794088066818</v>
      </c>
      <c r="AC101" s="23">
        <f>'[5]资源-军团币'!$E99</f>
        <v>1555926.224935493</v>
      </c>
      <c r="AD101" s="24">
        <f>5*节奏总纲!P98</f>
        <v>3615.386719675123</v>
      </c>
      <c r="AE101" s="24">
        <f>[6]国建支援!$F$5/[6]国建支援!$E$5*节奏总纲!P98</f>
        <v>289230.93757400982</v>
      </c>
      <c r="AF101" s="74">
        <f>[6]国家币!$H99/[6]国家币!$C$2</f>
        <v>4470253.6822608439</v>
      </c>
      <c r="AG101" s="74">
        <f t="shared" si="360"/>
        <v>4470253.6822608439</v>
      </c>
      <c r="AH101" s="57">
        <f>'[1]功能-行军令'!$AL$7/3*节奏总纲!P98</f>
        <v>5784.6187514801968</v>
      </c>
      <c r="AI101" s="23">
        <f t="shared" ref="AI101:AJ101" si="517">AH101</f>
        <v>5784.6187514801968</v>
      </c>
      <c r="AJ101" s="23">
        <f t="shared" si="517"/>
        <v>5784.6187514801968</v>
      </c>
      <c r="AK101" s="57">
        <f>'[1]功能-行军令'!$AL$8/3*节奏总纲!P98</f>
        <v>1928.2062504933988</v>
      </c>
      <c r="AL101" s="23">
        <f t="shared" si="362"/>
        <v>1928.2062504933988</v>
      </c>
      <c r="AM101" s="23">
        <f t="shared" si="363"/>
        <v>1928.2062504933988</v>
      </c>
      <c r="AN101" s="23">
        <f>节奏总纲!P98*1</f>
        <v>723.0773439350246</v>
      </c>
      <c r="AO101" s="23">
        <f>18*节奏总纲!P98</f>
        <v>13015.392190830444</v>
      </c>
      <c r="AP101" s="92">
        <f>'[1]功能-采集'!BS99</f>
        <v>18815843166.525055</v>
      </c>
      <c r="AQ101" s="23">
        <f t="shared" ref="AQ101:AS101" si="518">AP101</f>
        <v>18815843166.525055</v>
      </c>
      <c r="AR101" s="23">
        <f t="shared" si="518"/>
        <v>18815843166.525055</v>
      </c>
      <c r="AS101" s="23">
        <f t="shared" si="518"/>
        <v>18815843166.525055</v>
      </c>
      <c r="AT101" s="92">
        <f>'[1]功能-采集'!BX99</f>
        <v>5100039270.4068565</v>
      </c>
      <c r="AU101" s="70">
        <f>('[1]功能-城建'!$EQ98+[1]养成buff汇总!H100)/节奏总纲!P98/4/24</f>
        <v>198423.82329880082</v>
      </c>
      <c r="AV101" s="23">
        <f t="shared" ref="AV101:AX101" si="519">AU101</f>
        <v>198423.82329880082</v>
      </c>
      <c r="AW101" s="23">
        <f t="shared" si="519"/>
        <v>198423.82329880082</v>
      </c>
      <c r="AX101" s="23">
        <f t="shared" si="519"/>
        <v>198423.82329880082</v>
      </c>
      <c r="AY101" s="83">
        <f>('[1]功能-城建'!$FY98+[1]养成buff汇总!AD100)/节奏总纲!P98/24</f>
        <v>43469.26894271795</v>
      </c>
      <c r="AZ101" s="70">
        <f>('[1]功能-城建'!HF98+[1]养成buff汇总!S100)/节奏总纲!P98/24</f>
        <v>397697.31381194829</v>
      </c>
      <c r="BA101" s="23">
        <f>'[1]功能-城建'!$CL100</f>
        <v>648.8283870093685</v>
      </c>
      <c r="BB101" s="97">
        <f>求节点($CY$7:$CY$36,$CZ$7:$CZ$36,节奏总纲!BX98)</f>
        <v>707.88559133957892</v>
      </c>
      <c r="BC101" s="57">
        <f>[4]士兵治疗!$BD99/3600*[4]士兵治疗!$D$4</f>
        <v>326207370.81729126</v>
      </c>
      <c r="BD101" s="97">
        <f>求节点($DD$7:$DD$86,$DF$7:$DF$86,节奏总纲!BX98)</f>
        <v>256.91419350468425</v>
      </c>
      <c r="BE101" s="97">
        <f t="shared" si="366"/>
        <v>8293.4310171174584</v>
      </c>
      <c r="BF101" s="97">
        <f t="shared" si="367"/>
        <v>2248.7554325035753</v>
      </c>
      <c r="BG101" s="97">
        <f t="shared" si="368"/>
        <v>341.55545663001737</v>
      </c>
      <c r="BH101" s="97">
        <f t="shared" si="369"/>
        <v>79.228056124616586</v>
      </c>
      <c r="BI101" s="97">
        <f t="shared" si="370"/>
        <v>43.988085398313089</v>
      </c>
      <c r="BJ101" s="97">
        <f t="shared" si="371"/>
        <v>65.482128097469626</v>
      </c>
      <c r="BK101" s="97">
        <f t="shared" si="372"/>
        <v>73.976170796626178</v>
      </c>
      <c r="BL101" s="97">
        <f t="shared" si="373"/>
        <v>18.988085398313089</v>
      </c>
      <c r="BM101" s="70">
        <f>5*节奏总纲!P98</f>
        <v>3615.386719675123</v>
      </c>
      <c r="BN101" s="24">
        <f>15*节奏总纲!P98</f>
        <v>10846.160159025369</v>
      </c>
      <c r="BO101" s="24">
        <f t="shared" si="355"/>
        <v>190</v>
      </c>
      <c r="BP101" s="70">
        <f t="shared" si="374"/>
        <v>1520</v>
      </c>
      <c r="BQ101" s="89">
        <f>节奏总纲!P98</f>
        <v>723.0773439350246</v>
      </c>
      <c r="BR101" s="70"/>
    </row>
    <row r="102" spans="1:112" x14ac:dyDescent="0.15">
      <c r="A102" s="82"/>
      <c r="B102" s="14">
        <v>96</v>
      </c>
      <c r="C102" s="14">
        <f>SUM([2]武将数量星级阶位验证!$BF$3:$BI$3)*节奏总纲!P99+'[1]资源-钻石'!$L99/[2]武将数量星级阶位验证!$B$1*10</f>
        <v>21555.190046126027</v>
      </c>
      <c r="D102" s="70">
        <f>'[1]资源-钻石'!$L99*6%</f>
        <v>190505.1529131805</v>
      </c>
      <c r="E102" s="95">
        <f>'[1]资源-银币'!$Z101</f>
        <v>2933973560.7903881</v>
      </c>
      <c r="F102" s="48">
        <f>'[1]资源-木石铜粮'!$BF101/4</f>
        <v>8176776232.684824</v>
      </c>
      <c r="G102" s="14">
        <f t="shared" si="356"/>
        <v>8176776232.684824</v>
      </c>
      <c r="H102" s="14">
        <f t="shared" si="356"/>
        <v>8176776232.684824</v>
      </c>
      <c r="I102" s="14">
        <f t="shared" si="356"/>
        <v>8176776232.684824</v>
      </c>
      <c r="J102" s="77">
        <f>'[1]资源-铁'!$T101</f>
        <v>10310798286.967541</v>
      </c>
      <c r="K102" s="20">
        <f t="shared" si="347"/>
        <v>3456</v>
      </c>
      <c r="L102" s="58">
        <f>求节点('[1]功能-竞技场'!$AA$9:$AA$309,'[1]功能-竞技场'!$AB$9:$AB$309,[1]节奏总纲!P99)</f>
        <v>150</v>
      </c>
      <c r="M102" s="20">
        <f t="shared" si="357"/>
        <v>238131.4411414756</v>
      </c>
      <c r="N102" s="70">
        <f>'[1]资源-银币'!$C101</f>
        <v>2418550226.3557434</v>
      </c>
      <c r="O102" s="70">
        <f>'[1]资源-木石铜粮'!$C101*('[1]资源-木石铜粮'!$I101+'[1]资源-木石铜粮'!$J101+'[1]资源-木石铜粮'!$M101+'[1]资源-木石铜粮'!$N101)</f>
        <v>45457078231.936424</v>
      </c>
      <c r="P102" s="20">
        <f t="shared" ref="P102:R102" si="520">O102</f>
        <v>45457078231.936424</v>
      </c>
      <c r="Q102" s="20">
        <f t="shared" si="520"/>
        <v>45457078231.936424</v>
      </c>
      <c r="R102" s="20">
        <f t="shared" si="520"/>
        <v>45457078231.936424</v>
      </c>
      <c r="S102" s="70">
        <f>'[1]资源-铁'!C101*('[1]资源-铁'!$J101+'[1]资源-铁'!$M101+'[1]资源-铁'!$N101)</f>
        <v>13565262104.327238</v>
      </c>
      <c r="T102" s="24">
        <f t="shared" si="349"/>
        <v>1486.3518741372895</v>
      </c>
      <c r="U102" s="23">
        <f t="shared" si="350"/>
        <v>158.90460884697634</v>
      </c>
      <c r="V102" s="97">
        <f>求节点([3]基础状态预期!$C$11:$C$40,[3]基础状态预期!$I$11:$I$40,B102)*8</f>
        <v>459.06427230558529</v>
      </c>
      <c r="W102" s="72">
        <f>[4]兵营招募!$EZ$5*节奏总纲!P99*24</f>
        <v>65103938.092479199</v>
      </c>
      <c r="X102" s="23">
        <f t="shared" ref="X102:Z102" si="521">W102</f>
        <v>65103938.092479199</v>
      </c>
      <c r="Y102" s="23">
        <f t="shared" si="521"/>
        <v>65103938.092479199</v>
      </c>
      <c r="Z102" s="23">
        <f t="shared" si="521"/>
        <v>65103938.092479199</v>
      </c>
      <c r="AA102" s="23">
        <f>10*节奏总纲!P99</f>
        <v>7750.4688205332377</v>
      </c>
      <c r="AB102" s="70">
        <f>求节点($CS$8:$CS$15,$CT$8:$CT$15,节奏总纲!P99)</f>
        <v>41.360794088066818</v>
      </c>
      <c r="AC102" s="23">
        <f>'[5]资源-军团币'!$E100</f>
        <v>1637076.6587072173</v>
      </c>
      <c r="AD102" s="24">
        <f>5*节奏总纲!P99</f>
        <v>3875.2344102666189</v>
      </c>
      <c r="AE102" s="24">
        <f>[6]国建支援!$F$5/[6]国建支援!$E$5*节奏总纲!P99</f>
        <v>310018.75282132952</v>
      </c>
      <c r="AF102" s="74">
        <f>[6]国家币!$H100/[6]国家币!$C$2</f>
        <v>4764980.0191385727</v>
      </c>
      <c r="AG102" s="74">
        <f t="shared" si="360"/>
        <v>4764980.0191385727</v>
      </c>
      <c r="AH102" s="57">
        <f>'[1]功能-行军令'!$AL$7/3*节奏总纲!P99</f>
        <v>6200.3750564265902</v>
      </c>
      <c r="AI102" s="23">
        <f t="shared" ref="AI102:AJ102" si="522">AH102</f>
        <v>6200.3750564265902</v>
      </c>
      <c r="AJ102" s="23">
        <f t="shared" si="522"/>
        <v>6200.3750564265902</v>
      </c>
      <c r="AK102" s="57">
        <f>'[1]功能-行军令'!$AL$8/3*节奏总纲!P99</f>
        <v>2066.7916854755299</v>
      </c>
      <c r="AL102" s="23">
        <f t="shared" si="362"/>
        <v>2066.7916854755299</v>
      </c>
      <c r="AM102" s="23">
        <f t="shared" si="363"/>
        <v>2066.7916854755299</v>
      </c>
      <c r="AN102" s="23">
        <f>节奏总纲!P99*1</f>
        <v>775.04688205332377</v>
      </c>
      <c r="AO102" s="23">
        <f>18*节奏总纲!P99</f>
        <v>13950.843876959829</v>
      </c>
      <c r="AP102" s="92">
        <f>'[1]功能-采集'!BS100</f>
        <v>21805067950.68647</v>
      </c>
      <c r="AQ102" s="23">
        <f t="shared" ref="AQ102:AS102" si="523">AP102</f>
        <v>21805067950.68647</v>
      </c>
      <c r="AR102" s="23">
        <f t="shared" si="523"/>
        <v>21805067950.68647</v>
      </c>
      <c r="AS102" s="23">
        <f t="shared" si="523"/>
        <v>21805067950.68647</v>
      </c>
      <c r="AT102" s="92">
        <f>'[1]功能-采集'!BX100</f>
        <v>5939571552.3828812</v>
      </c>
      <c r="AU102" s="70">
        <f>('[1]功能-城建'!$EQ99+[1]养成buff汇总!H101)/节奏总纲!P99/4/24</f>
        <v>202771.9316406959</v>
      </c>
      <c r="AV102" s="23">
        <f t="shared" ref="AV102:AX102" si="524">AU102</f>
        <v>202771.9316406959</v>
      </c>
      <c r="AW102" s="23">
        <f t="shared" si="524"/>
        <v>202771.9316406959</v>
      </c>
      <c r="AX102" s="23">
        <f t="shared" si="524"/>
        <v>202771.9316406959</v>
      </c>
      <c r="AY102" s="83">
        <f>('[1]功能-城建'!$FY99+[1]养成buff汇总!AD101)/节奏总纲!P99/24</f>
        <v>44265.912500484301</v>
      </c>
      <c r="AZ102" s="70">
        <f>('[1]功能-城建'!HF99+[1]养成buff汇总!S101)/节奏总纲!P99/24</f>
        <v>409958.56339585193</v>
      </c>
      <c r="BA102" s="23">
        <f>'[1]功能-城建'!$CL101</f>
        <v>653.63157135581275</v>
      </c>
      <c r="BB102" s="97">
        <f>求节点($CY$7:$CY$36,$CZ$7:$CZ$36,节奏总纲!BX99)</f>
        <v>711.0877142372085</v>
      </c>
      <c r="BC102" s="57">
        <f>[4]士兵治疗!$BD100/3600*[4]士兵治疗!$D$4</f>
        <v>351906634.13924193</v>
      </c>
      <c r="BD102" s="97">
        <f>求节点($DD$7:$DD$86,$DF$7:$DF$86,节奏总纲!BX99)</f>
        <v>259.31578567790638</v>
      </c>
      <c r="BE102" s="97">
        <f t="shared" si="366"/>
        <v>8768.8707126095451</v>
      </c>
      <c r="BF102" s="97">
        <f t="shared" si="367"/>
        <v>2355.2370754762533</v>
      </c>
      <c r="BG102" s="97">
        <f t="shared" si="368"/>
        <v>356.26775440626915</v>
      </c>
      <c r="BH102" s="97">
        <f t="shared" si="369"/>
        <v>81.714276309508051</v>
      </c>
      <c r="BI102" s="97">
        <f t="shared" si="370"/>
        <v>44.548062584824166</v>
      </c>
      <c r="BJ102" s="97">
        <f t="shared" si="371"/>
        <v>66.322093877236242</v>
      </c>
      <c r="BK102" s="97">
        <f t="shared" si="372"/>
        <v>75.096125169648332</v>
      </c>
      <c r="BL102" s="97">
        <f t="shared" si="373"/>
        <v>19.548062584824162</v>
      </c>
      <c r="BM102" s="70">
        <f>5*节奏总纲!P99</f>
        <v>3875.2344102666189</v>
      </c>
      <c r="BN102" s="24">
        <f>15*节奏总纲!P99</f>
        <v>11625.703230799856</v>
      </c>
      <c r="BO102" s="24">
        <f t="shared" si="355"/>
        <v>192</v>
      </c>
      <c r="BP102" s="70">
        <f t="shared" si="374"/>
        <v>1536</v>
      </c>
      <c r="BQ102" s="89">
        <f>节奏总纲!P99</f>
        <v>775.04688205332377</v>
      </c>
      <c r="BR102" s="70"/>
    </row>
    <row r="103" spans="1:112" x14ac:dyDescent="0.15">
      <c r="A103" s="82"/>
      <c r="B103" s="14">
        <v>97</v>
      </c>
      <c r="C103" s="14">
        <f>SUM([2]武将数量星级阶位验证!$BF$3:$BI$3)*节奏总纲!P100+'[1]资源-钻石'!$L100/[2]武将数量星级阶位验证!$B$1*10</f>
        <v>22625.177726154525</v>
      </c>
      <c r="D103" s="70">
        <f>'[1]资源-钻石'!$L100*6%</f>
        <v>197584.44198704019</v>
      </c>
      <c r="E103" s="95">
        <f>'[1]资源-银币'!$Z102</f>
        <v>3250888822.9291358</v>
      </c>
      <c r="F103" s="48">
        <f>'[1]资源-木石铜粮'!$BF102/4</f>
        <v>8882136108.5442085</v>
      </c>
      <c r="G103" s="14">
        <f t="shared" si="356"/>
        <v>8882136108.5442085</v>
      </c>
      <c r="H103" s="14">
        <f t="shared" si="356"/>
        <v>8882136108.5442085</v>
      </c>
      <c r="I103" s="14">
        <f t="shared" si="356"/>
        <v>8882136108.5442085</v>
      </c>
      <c r="J103" s="77">
        <f>'[1]资源-铁'!$T102</f>
        <v>11484573642.83075</v>
      </c>
      <c r="K103" s="20">
        <f t="shared" ref="K103:K134" si="525">求节点($BW$8:$BW$23,$BX$8:$BX$23,B103)</f>
        <v>3492</v>
      </c>
      <c r="L103" s="58">
        <f>求节点('[1]功能-竞技场'!$AA$9:$AA$309,'[1]功能-竞技场'!$AB$9:$AB$309,[1]节奏总纲!P100)</f>
        <v>150</v>
      </c>
      <c r="M103" s="20">
        <f t="shared" si="357"/>
        <v>246980.55248380022</v>
      </c>
      <c r="N103" s="70">
        <f>'[1]资源-银币'!$C102</f>
        <v>2649766877.2268696</v>
      </c>
      <c r="O103" s="70">
        <f>'[1]资源-木石铜粮'!$C102*('[1]资源-木石铜粮'!$I102+'[1]资源-木石铜粮'!$J102+'[1]资源-木石铜粮'!$M102+'[1]资源-木石铜粮'!$N102)</f>
        <v>51160753382.753235</v>
      </c>
      <c r="P103" s="20">
        <f t="shared" ref="P103:R103" si="526">O103</f>
        <v>51160753382.753235</v>
      </c>
      <c r="Q103" s="20">
        <f t="shared" si="526"/>
        <v>51160753382.753235</v>
      </c>
      <c r="R103" s="20">
        <f t="shared" si="526"/>
        <v>51160753382.753235</v>
      </c>
      <c r="S103" s="70">
        <f>'[1]资源-铁'!C102*('[1]资源-铁'!$J102+'[1]资源-铁'!$M102+'[1]资源-铁'!$N102)</f>
        <v>15339445192.529875</v>
      </c>
      <c r="T103" s="24">
        <f t="shared" si="349"/>
        <v>1486.3518741372895</v>
      </c>
      <c r="U103" s="23">
        <f t="shared" si="350"/>
        <v>160.851526639056</v>
      </c>
      <c r="V103" s="97">
        <f>求节点([3]基础状态预期!$C$11:$C$40,[3]基础状态预期!$I$11:$I$40,B103)*8</f>
        <v>461.57970959346613</v>
      </c>
      <c r="W103" s="72">
        <f>[4]兵营招募!$EZ$5*节奏总纲!P100*24</f>
        <v>69782702.124977887</v>
      </c>
      <c r="X103" s="23">
        <f t="shared" ref="X103:Z103" si="527">W103</f>
        <v>69782702.124977887</v>
      </c>
      <c r="Y103" s="23">
        <f t="shared" si="527"/>
        <v>69782702.124977887</v>
      </c>
      <c r="Z103" s="23">
        <f t="shared" si="527"/>
        <v>69782702.124977887</v>
      </c>
      <c r="AA103" s="23">
        <f>10*节奏总纲!P100</f>
        <v>8307.4645386878437</v>
      </c>
      <c r="AB103" s="70">
        <f>求节点($CS$8:$CS$15,$CT$8:$CT$15,节奏总纲!P100)</f>
        <v>41.360794088066818</v>
      </c>
      <c r="AC103" s="23">
        <f>'[5]资源-军团币'!$E101</f>
        <v>1724051.5400970592</v>
      </c>
      <c r="AD103" s="24">
        <f>5*节奏总纲!P100</f>
        <v>4153.7322693439219</v>
      </c>
      <c r="AE103" s="24">
        <f>[6]国建支援!$F$5/[6]国建支援!$E$5*节奏总纲!P100</f>
        <v>332298.58154751378</v>
      </c>
      <c r="AF103" s="74">
        <f>[6]国家币!$H101/[6]国家币!$C$2</f>
        <v>5080859.8857146492</v>
      </c>
      <c r="AG103" s="74">
        <f t="shared" si="360"/>
        <v>5080859.8857146492</v>
      </c>
      <c r="AH103" s="57">
        <f>'[1]功能-行军令'!$AL$7/3*节奏总纲!P100</f>
        <v>6645.9716309502755</v>
      </c>
      <c r="AI103" s="23">
        <f t="shared" ref="AI103:AJ103" si="528">AH103</f>
        <v>6645.9716309502755</v>
      </c>
      <c r="AJ103" s="23">
        <f t="shared" si="528"/>
        <v>6645.9716309502755</v>
      </c>
      <c r="AK103" s="57">
        <f>'[1]功能-行军令'!$AL$8/3*节奏总纲!P100</f>
        <v>2215.3238769834252</v>
      </c>
      <c r="AL103" s="23">
        <f t="shared" si="362"/>
        <v>2215.3238769834252</v>
      </c>
      <c r="AM103" s="23">
        <f t="shared" si="363"/>
        <v>2215.3238769834252</v>
      </c>
      <c r="AN103" s="23">
        <f>节奏总纲!P100*1</f>
        <v>830.74645386878444</v>
      </c>
      <c r="AO103" s="23">
        <f>18*节奏总纲!P100</f>
        <v>14953.43616963812</v>
      </c>
      <c r="AP103" s="92">
        <f>'[1]功能-采集'!BS101</f>
        <v>25300091729.471863</v>
      </c>
      <c r="AQ103" s="23">
        <f t="shared" ref="AQ103:AS103" si="529">AP103</f>
        <v>25300091729.471863</v>
      </c>
      <c r="AR103" s="23">
        <f t="shared" si="529"/>
        <v>25300091729.471863</v>
      </c>
      <c r="AS103" s="23">
        <f t="shared" si="529"/>
        <v>25300091729.471863</v>
      </c>
      <c r="AT103" s="92">
        <f>'[1]功能-采集'!BX101</f>
        <v>6921158920.4895306</v>
      </c>
      <c r="AU103" s="70">
        <f>('[1]功能-城建'!$EQ100+[1]养成buff汇总!H102)/节奏总纲!P100/4/24</f>
        <v>207238.61309017628</v>
      </c>
      <c r="AV103" s="23">
        <f t="shared" ref="AV103:AX103" si="530">AU103</f>
        <v>207238.61309017628</v>
      </c>
      <c r="AW103" s="23">
        <f t="shared" si="530"/>
        <v>207238.61309017628</v>
      </c>
      <c r="AX103" s="23">
        <f t="shared" si="530"/>
        <v>207238.61309017628</v>
      </c>
      <c r="AY103" s="83">
        <f>('[1]功能-城建'!$FY100+[1]养成buff汇总!AD102)/节奏总纲!P100/24</f>
        <v>45105.062788385556</v>
      </c>
      <c r="AZ103" s="70">
        <f>('[1]功能-城建'!HF100+[1]养成buff汇总!S102)/节奏总纲!P100/24</f>
        <v>422225.00784467201</v>
      </c>
      <c r="BA103" s="23">
        <f>'[1]功能-城建'!$CL102</f>
        <v>658.59022683740091</v>
      </c>
      <c r="BB103" s="97">
        <f>求节点($CY$7:$CY$36,$CZ$7:$CZ$36,节奏总纲!BX100)</f>
        <v>720.70358021188088</v>
      </c>
      <c r="BC103" s="57">
        <f>[4]士兵治疗!$BD101/3600*[4]士兵治疗!$D$4</f>
        <v>379422662.67936343</v>
      </c>
      <c r="BD103" s="97">
        <f>求节点($DD$7:$DD$86,$DF$7:$DF$86,节奏总纲!BX100)</f>
        <v>261.63192128972764</v>
      </c>
      <c r="BE103" s="97">
        <f t="shared" si="366"/>
        <v>9266.5876399715071</v>
      </c>
      <c r="BF103" s="97">
        <f t="shared" si="367"/>
        <v>2465.3878565667751</v>
      </c>
      <c r="BG103" s="97">
        <f t="shared" si="368"/>
        <v>371.46033545064154</v>
      </c>
      <c r="BH103" s="97">
        <f t="shared" si="369"/>
        <v>84.157339731530726</v>
      </c>
      <c r="BI103" s="97">
        <f t="shared" si="370"/>
        <v>45.104392311686745</v>
      </c>
      <c r="BJ103" s="97">
        <f t="shared" si="371"/>
        <v>67.156588467530113</v>
      </c>
      <c r="BK103" s="97">
        <f t="shared" si="372"/>
        <v>76.208784623373489</v>
      </c>
      <c r="BL103" s="97">
        <f t="shared" si="373"/>
        <v>20.104392311686745</v>
      </c>
      <c r="BM103" s="70">
        <f>5*节奏总纲!P100</f>
        <v>4153.7322693439219</v>
      </c>
      <c r="BN103" s="24">
        <f>15*节奏总纲!P100</f>
        <v>12461.196808031767</v>
      </c>
      <c r="BO103" s="24">
        <f t="shared" si="355"/>
        <v>194</v>
      </c>
      <c r="BP103" s="70">
        <f t="shared" si="374"/>
        <v>1552</v>
      </c>
      <c r="BQ103" s="89">
        <f>节奏总纲!P100</f>
        <v>830.74645386878444</v>
      </c>
      <c r="BR103" s="70"/>
    </row>
    <row r="104" spans="1:112" x14ac:dyDescent="0.15">
      <c r="A104" s="82"/>
      <c r="B104" s="14">
        <v>98</v>
      </c>
      <c r="C104" s="14">
        <f>SUM([2]武将数量星级阶位验证!$BF$3:$BI$3)*节奏总纲!P101+'[1]资源-钻石'!$L101/[2]武将数量星级阶位验证!$B$1*10</f>
        <v>23735.142917492885</v>
      </c>
      <c r="D104" s="70">
        <f>'[1]资源-钻石'!$L101*6%</f>
        <v>204663.73106089991</v>
      </c>
      <c r="E104" s="95">
        <f>'[1]资源-银币'!$Z103</f>
        <v>3634378456.4635639</v>
      </c>
      <c r="F104" s="48">
        <f>'[1]资源-木石铜粮'!$BF103/4</f>
        <v>9640408639.6055183</v>
      </c>
      <c r="G104" s="14">
        <f t="shared" si="356"/>
        <v>9640408639.6055183</v>
      </c>
      <c r="H104" s="14">
        <f t="shared" si="356"/>
        <v>9640408639.6055183</v>
      </c>
      <c r="I104" s="14">
        <f t="shared" si="356"/>
        <v>9640408639.6055183</v>
      </c>
      <c r="J104" s="77">
        <f>'[1]资源-铁'!$T103</f>
        <v>12691891084.861263</v>
      </c>
      <c r="K104" s="20">
        <f t="shared" si="525"/>
        <v>3528</v>
      </c>
      <c r="L104" s="58">
        <f>求节点('[1]功能-竞技场'!$AA$9:$AA$309,'[1]功能-竞技场'!$AB$9:$AB$309,[1]节奏总纲!P101)</f>
        <v>150</v>
      </c>
      <c r="M104" s="20">
        <f t="shared" si="357"/>
        <v>255829.66382612489</v>
      </c>
      <c r="N104" s="70">
        <f>'[1]资源-银币'!$C103</f>
        <v>2902740144.1831126</v>
      </c>
      <c r="O104" s="70">
        <f>'[1]资源-木石铜粮'!$C103*('[1]资源-木石铜粮'!$I103+'[1]资源-木石铜粮'!$J103+'[1]资源-木石铜粮'!$M103+'[1]资源-木石铜粮'!$N103)</f>
        <v>57607142456.503906</v>
      </c>
      <c r="P104" s="20">
        <f t="shared" ref="P104:R104" si="531">O104</f>
        <v>57607142456.503906</v>
      </c>
      <c r="Q104" s="20">
        <f t="shared" si="531"/>
        <v>57607142456.503906</v>
      </c>
      <c r="R104" s="20">
        <f t="shared" si="531"/>
        <v>57607142456.503906</v>
      </c>
      <c r="S104" s="70">
        <f>'[1]资源-铁'!C103*('[1]资源-铁'!$J103+'[1]资源-铁'!$M103+'[1]资源-铁'!$N103)</f>
        <v>17335046340.56184</v>
      </c>
      <c r="T104" s="24">
        <f t="shared" si="349"/>
        <v>1486.3518741372895</v>
      </c>
      <c r="U104" s="23">
        <f t="shared" si="350"/>
        <v>160.851526639056</v>
      </c>
      <c r="V104" s="97">
        <f>求节点([3]基础状态预期!$C$11:$C$40,[3]基础状态预期!$I$11:$I$40,B104)*8</f>
        <v>464.09514688134698</v>
      </c>
      <c r="W104" s="72">
        <f>[4]兵营招募!$EZ$5*节奏总纲!P101*24</f>
        <v>74797277.252479404</v>
      </c>
      <c r="X104" s="23">
        <f t="shared" ref="X104:Z104" si="532">W104</f>
        <v>74797277.252479404</v>
      </c>
      <c r="Y104" s="23">
        <f t="shared" si="532"/>
        <v>74797277.252479404</v>
      </c>
      <c r="Z104" s="23">
        <f t="shared" si="532"/>
        <v>74797277.252479404</v>
      </c>
      <c r="AA104" s="23">
        <f>10*节奏总纲!P101</f>
        <v>8904.437768152311</v>
      </c>
      <c r="AB104" s="70">
        <f>求节点($CS$8:$CS$15,$CT$8:$CT$15,节奏总纲!P101)</f>
        <v>41.360794088066818</v>
      </c>
      <c r="AC104" s="23">
        <f>'[5]资源-军团币'!$E102</f>
        <v>1817268.9098779357</v>
      </c>
      <c r="AD104" s="24">
        <f>5*节奏总纲!P101</f>
        <v>4452.2188840761555</v>
      </c>
      <c r="AE104" s="24">
        <f>[6]国建支援!$F$5/[6]国建支援!$E$5*节奏总纲!P101</f>
        <v>356177.51072609244</v>
      </c>
      <c r="AF104" s="74">
        <f>[6]国家币!$H102/[6]国家币!$C$2</f>
        <v>5419411.5440604025</v>
      </c>
      <c r="AG104" s="74">
        <f t="shared" si="360"/>
        <v>5419411.5440604025</v>
      </c>
      <c r="AH104" s="57">
        <f>'[1]功能-行军令'!$AL$7/3*节奏总纲!P101</f>
        <v>7123.5502145218488</v>
      </c>
      <c r="AI104" s="23">
        <f t="shared" ref="AI104:AJ104" si="533">AH104</f>
        <v>7123.5502145218488</v>
      </c>
      <c r="AJ104" s="23">
        <f t="shared" si="533"/>
        <v>7123.5502145218488</v>
      </c>
      <c r="AK104" s="57">
        <f>'[1]功能-行军令'!$AL$8/3*节奏总纲!P101</f>
        <v>2374.5167381739493</v>
      </c>
      <c r="AL104" s="23">
        <f t="shared" si="362"/>
        <v>2374.5167381739493</v>
      </c>
      <c r="AM104" s="23">
        <f t="shared" si="363"/>
        <v>2374.5167381739493</v>
      </c>
      <c r="AN104" s="23">
        <f>节奏总纲!P101*1</f>
        <v>890.4437768152311</v>
      </c>
      <c r="AO104" s="23">
        <f>18*节奏总纲!P101</f>
        <v>16027.98798267416</v>
      </c>
      <c r="AP104" s="92">
        <f>'[1]功能-采集'!BS102</f>
        <v>29358121611.260418</v>
      </c>
      <c r="AQ104" s="23">
        <f t="shared" ref="AQ104:AS104" si="534">AP104</f>
        <v>29358121611.260418</v>
      </c>
      <c r="AR104" s="23">
        <f t="shared" si="534"/>
        <v>29358121611.260418</v>
      </c>
      <c r="AS104" s="23">
        <f t="shared" si="534"/>
        <v>29358121611.260418</v>
      </c>
      <c r="AT104" s="92">
        <f>'[1]功能-采集'!BX102</f>
        <v>8060868153.8119049</v>
      </c>
      <c r="AU104" s="70">
        <f>('[1]功能-城建'!$EQ101+[1]养成buff汇总!H103)/节奏总纲!P101/4/24</f>
        <v>211554.0869730142</v>
      </c>
      <c r="AV104" s="23">
        <f t="shared" ref="AV104:AX104" si="535">AU104</f>
        <v>211554.0869730142</v>
      </c>
      <c r="AW104" s="23">
        <f t="shared" si="535"/>
        <v>211554.0869730142</v>
      </c>
      <c r="AX104" s="23">
        <f t="shared" si="535"/>
        <v>211554.0869730142</v>
      </c>
      <c r="AY104" s="83">
        <f>('[1]功能-城建'!$FY101+[1]养成buff汇总!AD103)/节奏总纲!P101/24</f>
        <v>45922.638388315267</v>
      </c>
      <c r="AZ104" s="70">
        <f>('[1]功能-城建'!HF101+[1]养成buff汇总!S103)/节奏总纲!P101/24</f>
        <v>433967.98447698558</v>
      </c>
      <c r="BA104" s="23">
        <f>'[1]功能-城建'!$CL103</f>
        <v>663.83133536659432</v>
      </c>
      <c r="BB104" s="97">
        <f>求节点($CY$7:$CY$36,$CZ$7:$CZ$36,节奏总纲!BX101)</f>
        <v>733.40929785841058</v>
      </c>
      <c r="BC104" s="57">
        <f>[4]士兵治疗!$BD102/3600*[4]士兵治疗!$D$4</f>
        <v>408881557.76541096</v>
      </c>
      <c r="BD104" s="97">
        <f>求节点($DD$7:$DD$86,$DF$7:$DF$86,节奏总纲!BX101)</f>
        <v>264.014243348452</v>
      </c>
      <c r="BE104" s="97">
        <f t="shared" si="366"/>
        <v>9857.4916822645482</v>
      </c>
      <c r="BF104" s="97">
        <f t="shared" si="367"/>
        <v>2590.8868818863248</v>
      </c>
      <c r="BG104" s="97">
        <f t="shared" si="368"/>
        <v>388.66197275331666</v>
      </c>
      <c r="BH104" s="97">
        <f t="shared" si="369"/>
        <v>86.419875597661459</v>
      </c>
      <c r="BI104" s="97">
        <f t="shared" si="370"/>
        <v>45.645464476772531</v>
      </c>
      <c r="BJ104" s="97">
        <f t="shared" si="371"/>
        <v>67.968196715158797</v>
      </c>
      <c r="BK104" s="97">
        <f t="shared" si="372"/>
        <v>77.290928953545063</v>
      </c>
      <c r="BL104" s="97">
        <f t="shared" si="373"/>
        <v>20.645464476772528</v>
      </c>
      <c r="BM104" s="70">
        <f>5*节奏总纲!P101</f>
        <v>4452.2188840761555</v>
      </c>
      <c r="BN104" s="24">
        <f>15*节奏总纲!P101</f>
        <v>13356.656652228467</v>
      </c>
      <c r="BO104" s="24">
        <f t="shared" si="355"/>
        <v>196</v>
      </c>
      <c r="BP104" s="70">
        <f t="shared" si="374"/>
        <v>1568</v>
      </c>
      <c r="BQ104" s="89">
        <f>节奏总纲!P101</f>
        <v>890.4437768152311</v>
      </c>
      <c r="BR104" s="70"/>
    </row>
    <row r="105" spans="1:112" x14ac:dyDescent="0.15">
      <c r="A105" s="82"/>
      <c r="B105" s="14">
        <v>99</v>
      </c>
      <c r="C105" s="14">
        <f>SUM([2]武将数量星级阶位验证!$BF$3:$BI$3)*节奏总纲!P102+'[1]资源-钻石'!$L102/[2]武将数量星级阶位验证!$B$1*10</f>
        <v>24887.954944551369</v>
      </c>
      <c r="D105" s="70">
        <f>'[1]资源-钻石'!$L102*6%</f>
        <v>211743.0201347596</v>
      </c>
      <c r="E105" s="95">
        <f>'[1]资源-银币'!$Z104</f>
        <v>4013053897.4866066</v>
      </c>
      <c r="F105" s="48">
        <f>'[1]资源-木石铜粮'!$BF104/4</f>
        <v>10477287439.33215</v>
      </c>
      <c r="G105" s="14">
        <f t="shared" si="356"/>
        <v>10477287439.33215</v>
      </c>
      <c r="H105" s="14">
        <f t="shared" si="356"/>
        <v>10477287439.33215</v>
      </c>
      <c r="I105" s="14">
        <f t="shared" si="356"/>
        <v>10477287439.33215</v>
      </c>
      <c r="J105" s="77">
        <f>'[1]资源-铁'!$T104</f>
        <v>13877521903.710169</v>
      </c>
      <c r="K105" s="20">
        <f t="shared" si="525"/>
        <v>3564</v>
      </c>
      <c r="L105" s="58">
        <f>求节点('[1]功能-竞技场'!$AA$9:$AA$309,'[1]功能-竞技场'!$AB$9:$AB$309,[1]节奏总纲!P102)</f>
        <v>150</v>
      </c>
      <c r="M105" s="20">
        <f t="shared" si="357"/>
        <v>264678.7751684495</v>
      </c>
      <c r="N105" s="70">
        <f>'[1]资源-银币'!$C104</f>
        <v>3173447486.9425373</v>
      </c>
      <c r="O105" s="70">
        <f>'[1]资源-木石铜粮'!$C104*('[1]资源-木石铜粮'!$I104+'[1]资源-木石铜粮'!$J104+'[1]资源-木石铜粮'!$M104+'[1]资源-木石铜粮'!$N104)</f>
        <v>65000717644.254417</v>
      </c>
      <c r="P105" s="20">
        <f t="shared" ref="P105:R105" si="536">O105</f>
        <v>65000717644.254417</v>
      </c>
      <c r="Q105" s="20">
        <f t="shared" si="536"/>
        <v>65000717644.254417</v>
      </c>
      <c r="R105" s="20">
        <f t="shared" si="536"/>
        <v>65000717644.254417</v>
      </c>
      <c r="S105" s="70">
        <f>'[1]资源-铁'!C104*('[1]资源-铁'!$J104+'[1]资源-铁'!$M104+'[1]资源-铁'!$N104)</f>
        <v>19583704994.695099</v>
      </c>
      <c r="T105" s="24">
        <f t="shared" si="349"/>
        <v>1486.3518741372895</v>
      </c>
      <c r="U105" s="23">
        <f t="shared" si="350"/>
        <v>160.851526639056</v>
      </c>
      <c r="V105" s="97">
        <f>求节点([3]基础状态预期!$C$11:$C$40,[3]基础状态预期!$I$11:$I$40,B105)*8</f>
        <v>466.61058416922782</v>
      </c>
      <c r="W105" s="72">
        <f>[4]兵营招募!$EZ$5*节奏总纲!P102*24</f>
        <v>80171765.800030023</v>
      </c>
      <c r="X105" s="23">
        <f t="shared" ref="X105:Z105" si="537">W105</f>
        <v>80171765.800030023</v>
      </c>
      <c r="Y105" s="23">
        <f t="shared" si="537"/>
        <v>80171765.800030023</v>
      </c>
      <c r="Z105" s="23">
        <f t="shared" si="537"/>
        <v>80171765.800030023</v>
      </c>
      <c r="AA105" s="23">
        <f>10*节奏总纲!P102</f>
        <v>9544.2578333369074</v>
      </c>
      <c r="AB105" s="70">
        <f>求节点($CS$8:$CS$15,$CT$8:$CT$15,节奏总纲!P102)</f>
        <v>41.360794088066818</v>
      </c>
      <c r="AC105" s="23">
        <f>'[5]资源-军团币'!$E103</f>
        <v>1917213.096912066</v>
      </c>
      <c r="AD105" s="24">
        <f>5*节奏总纲!P102</f>
        <v>4772.1289166684537</v>
      </c>
      <c r="AE105" s="24">
        <f>[6]国建支援!$F$5/[6]国建支援!$E$5*节奏总纲!P102</f>
        <v>381770.31333347631</v>
      </c>
      <c r="AF105" s="74">
        <f>[6]国家币!$H103/[6]国家币!$C$2</f>
        <v>5782262.2271730304</v>
      </c>
      <c r="AG105" s="74">
        <f t="shared" si="360"/>
        <v>5782262.2271730304</v>
      </c>
      <c r="AH105" s="57">
        <f>'[1]功能-行军令'!$AL$7/3*节奏总纲!P102</f>
        <v>7635.4062666695263</v>
      </c>
      <c r="AI105" s="23">
        <f t="shared" ref="AI105:AJ105" si="538">AH105</f>
        <v>7635.4062666695263</v>
      </c>
      <c r="AJ105" s="23">
        <f t="shared" si="538"/>
        <v>7635.4062666695263</v>
      </c>
      <c r="AK105" s="57">
        <f>'[1]功能-行军令'!$AL$8/3*节奏总纲!P102</f>
        <v>2545.1354222231753</v>
      </c>
      <c r="AL105" s="23">
        <f t="shared" si="362"/>
        <v>2545.1354222231753</v>
      </c>
      <c r="AM105" s="23">
        <f t="shared" si="363"/>
        <v>2545.1354222231753</v>
      </c>
      <c r="AN105" s="23">
        <f>节奏总纲!P102*1</f>
        <v>954.42578333369079</v>
      </c>
      <c r="AO105" s="23">
        <f>18*节奏总纲!P102</f>
        <v>17179.664100006434</v>
      </c>
      <c r="AP105" s="92">
        <f>'[1]功能-采集'!BS103</f>
        <v>34041971020.854492</v>
      </c>
      <c r="AQ105" s="23">
        <f t="shared" ref="AQ105:AS105" si="539">AP105</f>
        <v>34041971020.854492</v>
      </c>
      <c r="AR105" s="23">
        <f t="shared" si="539"/>
        <v>34041971020.854492</v>
      </c>
      <c r="AS105" s="23">
        <f t="shared" si="539"/>
        <v>34041971020.854492</v>
      </c>
      <c r="AT105" s="92">
        <f>'[1]功能-采集'!BX103</f>
        <v>9376340581.3468952</v>
      </c>
      <c r="AU105" s="70">
        <f>('[1]功能-城建'!$EQ102+[1]养成buff汇总!H104)/节奏总纲!P102/4/24</f>
        <v>217117.23823239692</v>
      </c>
      <c r="AV105" s="23">
        <f t="shared" ref="AV105:AX105" si="540">AU105</f>
        <v>217117.23823239692</v>
      </c>
      <c r="AW105" s="23">
        <f t="shared" si="540"/>
        <v>217117.23823239692</v>
      </c>
      <c r="AX105" s="23">
        <f t="shared" si="540"/>
        <v>217117.23823239692</v>
      </c>
      <c r="AY105" s="83">
        <f>('[1]功能-城建'!$FY102+[1]养成buff汇总!AD104)/节奏总纲!P102/24</f>
        <v>46765.598983834301</v>
      </c>
      <c r="AZ105" s="70">
        <f>('[1]功能-城建'!HF102+[1]养成buff汇总!S104)/节奏总纲!P102/24</f>
        <v>445615.42446038197</v>
      </c>
      <c r="BA105" s="23">
        <f>'[1]功能-城建'!$CL104</f>
        <v>670.06131775455856</v>
      </c>
      <c r="BB105" s="97">
        <f>求节点($CY$7:$CY$36,$CZ$7:$CZ$36,节奏总纲!BX102)</f>
        <v>745.88678711921523</v>
      </c>
      <c r="BC105" s="57">
        <f>[4]士兵治疗!$BD103/3600*[4]士兵治疗!$D$4</f>
        <v>440423112.39734787</v>
      </c>
      <c r="BD105" s="97">
        <f>求节点($DD$7:$DD$86,$DF$7:$DF$86,节奏总纲!BX102)</f>
        <v>266.35377258485283</v>
      </c>
      <c r="BE105" s="97">
        <f t="shared" si="366"/>
        <v>10448.395724557589</v>
      </c>
      <c r="BF105" s="97">
        <f t="shared" si="367"/>
        <v>2716.3859072058744</v>
      </c>
      <c r="BG105" s="97">
        <f t="shared" si="368"/>
        <v>405.86361005599173</v>
      </c>
      <c r="BH105" s="97">
        <f t="shared" si="369"/>
        <v>88.682411463792178</v>
      </c>
      <c r="BI105" s="97">
        <f t="shared" si="370"/>
        <v>46.186536641858311</v>
      </c>
      <c r="BJ105" s="97">
        <f t="shared" si="371"/>
        <v>68.779804962787466</v>
      </c>
      <c r="BK105" s="97">
        <f t="shared" si="372"/>
        <v>78.373073283716622</v>
      </c>
      <c r="BL105" s="97">
        <f t="shared" si="373"/>
        <v>21.186536641858314</v>
      </c>
      <c r="BM105" s="70">
        <f>5*节奏总纲!P102</f>
        <v>4772.1289166684537</v>
      </c>
      <c r="BN105" s="24">
        <f>15*节奏总纲!P102</f>
        <v>14316.386750005362</v>
      </c>
      <c r="BO105" s="24">
        <f t="shared" si="355"/>
        <v>198</v>
      </c>
      <c r="BP105" s="70">
        <f t="shared" si="374"/>
        <v>1584</v>
      </c>
      <c r="BQ105" s="89">
        <f>节奏总纲!P102</f>
        <v>954.42578333369079</v>
      </c>
      <c r="BR105" s="70"/>
    </row>
    <row r="106" spans="1:112" x14ac:dyDescent="0.15">
      <c r="A106" s="82"/>
      <c r="B106" s="14">
        <v>100</v>
      </c>
      <c r="C106" s="14">
        <f>SUM([2]武将数量星级阶位验证!$BF$3:$BI$3)*节奏总纲!P103+'[1]资源-钻石'!$L103/[2]武将数量星级阶位验证!$B$1*10</f>
        <v>26086.689073088353</v>
      </c>
      <c r="D106" s="70">
        <f>'[1]资源-钻石'!$L103*6%</f>
        <v>218822.30920861932</v>
      </c>
      <c r="E106" s="95">
        <f>'[1]资源-银币'!$Z105</f>
        <v>4394410358.6171427</v>
      </c>
      <c r="F106" s="48">
        <f>'[1]资源-木石铜粮'!$BF105/4</f>
        <v>11375526987.004503</v>
      </c>
      <c r="G106" s="14">
        <f t="shared" si="356"/>
        <v>11375526987.004503</v>
      </c>
      <c r="H106" s="14">
        <f t="shared" si="356"/>
        <v>11375526987.004503</v>
      </c>
      <c r="I106" s="14">
        <f t="shared" si="356"/>
        <v>11375526987.004503</v>
      </c>
      <c r="J106" s="77">
        <f>'[1]资源-铁'!$T105</f>
        <v>15075229986.331976</v>
      </c>
      <c r="K106" s="20">
        <f t="shared" si="525"/>
        <v>3600</v>
      </c>
      <c r="L106" s="58">
        <f>求节点('[1]功能-竞技场'!$AA$9:$AA$309,'[1]功能-竞技场'!$AB$9:$AB$309,[1]节奏总纲!P103)</f>
        <v>150</v>
      </c>
      <c r="M106" s="20">
        <f t="shared" si="357"/>
        <v>273527.88651077414</v>
      </c>
      <c r="N106" s="70">
        <f>'[1]资源-银币'!$C105</f>
        <v>3463531564.6184402</v>
      </c>
      <c r="O106" s="70">
        <f>'[1]资源-木石铜粮'!$C105*('[1]资源-木石铜粮'!$I105+'[1]资源-木石铜粮'!$J105+'[1]资源-木石铜粮'!$M105+'[1]资源-木石铜粮'!$N105)</f>
        <v>73315830148.571869</v>
      </c>
      <c r="P106" s="20">
        <f t="shared" ref="P106:R107" si="541">O106</f>
        <v>73315830148.571869</v>
      </c>
      <c r="Q106" s="20">
        <f t="shared" si="541"/>
        <v>73315830148.571869</v>
      </c>
      <c r="R106" s="20">
        <f t="shared" si="541"/>
        <v>73315830148.571869</v>
      </c>
      <c r="S106" s="70">
        <f>'[1]资源-铁'!C105*('[1]资源-铁'!$J105+'[1]资源-铁'!$M105+'[1]资源-铁'!$N105)</f>
        <v>22105156078.674397</v>
      </c>
      <c r="T106" s="24">
        <f t="shared" si="349"/>
        <v>1486.3518741372895</v>
      </c>
      <c r="U106" s="23">
        <f t="shared" si="350"/>
        <v>160.851526639056</v>
      </c>
      <c r="V106" s="97">
        <f>求节点([3]基础状态预期!$C$11:$C$40,[3]基础状态预期!$I$11:$I$40,B106)*8</f>
        <v>469.12602145710861</v>
      </c>
      <c r="W106" s="72">
        <f>[4]兵营招募!$EZ$5*节奏总纲!P103*24</f>
        <v>85932000</v>
      </c>
      <c r="X106" s="23">
        <f t="shared" ref="X106:Z107" si="542">W106</f>
        <v>85932000</v>
      </c>
      <c r="Y106" s="23">
        <f t="shared" si="542"/>
        <v>85932000</v>
      </c>
      <c r="Z106" s="23">
        <f t="shared" si="542"/>
        <v>85932000</v>
      </c>
      <c r="AA106" s="23">
        <f>10*节奏总纲!P103</f>
        <v>10230</v>
      </c>
      <c r="AB106" s="70">
        <f>求节点($CS$8:$CS$15,$CT$8:$CT$15,节奏总纲!P103)</f>
        <v>41.360794088066818</v>
      </c>
      <c r="AC106" s="23">
        <f>'[5]资源-军团币'!$E104</f>
        <v>2024337.4523809522</v>
      </c>
      <c r="AD106" s="24">
        <f>5*节奏总纲!P103</f>
        <v>5115</v>
      </c>
      <c r="AE106" s="24">
        <f>[6]国建支援!$F$5/[6]国建支援!$E$5*节奏总纲!P103</f>
        <v>409200</v>
      </c>
      <c r="AF106" s="74">
        <f>[6]国家币!$H104/[6]国家币!$C$2</f>
        <v>6170208.5838403003</v>
      </c>
      <c r="AG106" s="74">
        <f t="shared" si="360"/>
        <v>6170208.5838403003</v>
      </c>
      <c r="AH106" s="57">
        <f>'[1]功能-行军令'!$AL$7/3*节奏总纲!P103</f>
        <v>8184</v>
      </c>
      <c r="AI106" s="23">
        <f t="shared" ref="AI106:AJ107" si="543">AH106</f>
        <v>8184</v>
      </c>
      <c r="AJ106" s="23">
        <f t="shared" si="543"/>
        <v>8184</v>
      </c>
      <c r="AK106" s="57">
        <f>'[1]功能-行军令'!$AL$8/3*节奏总纲!P103</f>
        <v>2728</v>
      </c>
      <c r="AL106" s="23">
        <f t="shared" si="362"/>
        <v>2728</v>
      </c>
      <c r="AM106" s="23">
        <f t="shared" si="363"/>
        <v>2728</v>
      </c>
      <c r="AN106" s="23">
        <f>节奏总纲!P103*1</f>
        <v>1023</v>
      </c>
      <c r="AO106" s="23">
        <f>18*节奏总纲!P103</f>
        <v>18414</v>
      </c>
      <c r="AP106" s="92">
        <f>'[1]功能-采集'!BS104</f>
        <v>39420569770.55365</v>
      </c>
      <c r="AQ106" s="23">
        <f t="shared" ref="AQ106:AS107" si="544">AP106</f>
        <v>39420569770.55365</v>
      </c>
      <c r="AR106" s="23">
        <f t="shared" si="544"/>
        <v>39420569770.55365</v>
      </c>
      <c r="AS106" s="23">
        <f t="shared" si="544"/>
        <v>39420569770.55365</v>
      </c>
      <c r="AT106" s="92">
        <f>'[1]功能-采集'!BX104</f>
        <v>10886935336.914965</v>
      </c>
      <c r="AU106" s="70">
        <f>('[1]功能-城建'!$EQ103+[1]养成buff汇总!H105)/节奏总纲!P103/4/24</f>
        <v>222536.78131298581</v>
      </c>
      <c r="AV106" s="23">
        <f t="shared" ref="AV106:AX107" si="545">AU106</f>
        <v>222536.78131298581</v>
      </c>
      <c r="AW106" s="23">
        <f t="shared" si="545"/>
        <v>222536.78131298581</v>
      </c>
      <c r="AX106" s="23">
        <f t="shared" si="545"/>
        <v>222536.78131298581</v>
      </c>
      <c r="AY106" s="83">
        <f>('[1]功能-城建'!$FY103+[1]养成buff汇总!AD105)/节奏总纲!P103/24</f>
        <v>47602.45921866483</v>
      </c>
      <c r="AZ106" s="70">
        <f>('[1]功能-城建'!HF103+[1]养成buff汇总!S105)/节奏总纲!P103/24</f>
        <v>456916.77833819791</v>
      </c>
      <c r="BA106" s="23">
        <f>'[1]功能-城建'!$CL105</f>
        <v>677.15139933329442</v>
      </c>
      <c r="BB106" s="97">
        <f>求节点($CY$7:$CY$36,$CZ$7:$CZ$36,节奏总纲!BX103)</f>
        <v>758.49137659252324</v>
      </c>
      <c r="BC106" s="57">
        <f>[4]士兵治疗!$BD104/3600*[4]士兵治疗!$D$4</f>
        <v>474194017.84754336</v>
      </c>
      <c r="BD106" s="97">
        <f>求节点($DD$7:$DD$86,$DF$7:$DF$86,节奏总纲!BX103)</f>
        <v>268.71713311109812</v>
      </c>
      <c r="BE106" s="97">
        <f t="shared" si="366"/>
        <v>11039.299766850632</v>
      </c>
      <c r="BF106" s="97">
        <f t="shared" si="367"/>
        <v>2841.8849325254241</v>
      </c>
      <c r="BG106" s="97">
        <f t="shared" si="368"/>
        <v>423.06524735866685</v>
      </c>
      <c r="BH106" s="97">
        <f t="shared" si="369"/>
        <v>90.944947329922911</v>
      </c>
      <c r="BI106" s="97">
        <f t="shared" si="370"/>
        <v>46.727608806944097</v>
      </c>
      <c r="BJ106" s="97">
        <f t="shared" si="371"/>
        <v>69.59141321041615</v>
      </c>
      <c r="BK106" s="97">
        <f t="shared" si="372"/>
        <v>79.455217613888195</v>
      </c>
      <c r="BL106" s="97">
        <f t="shared" si="373"/>
        <v>21.727608806944097</v>
      </c>
      <c r="BM106" s="70">
        <f>5*节奏总纲!P103</f>
        <v>5115</v>
      </c>
      <c r="BN106" s="24">
        <f>15*节奏总纲!P103</f>
        <v>15345</v>
      </c>
      <c r="BO106" s="24">
        <f t="shared" si="355"/>
        <v>200</v>
      </c>
      <c r="BP106" s="70">
        <f t="shared" si="374"/>
        <v>1600</v>
      </c>
      <c r="BQ106" s="89">
        <f>节奏总纲!P103</f>
        <v>1023</v>
      </c>
      <c r="BR106" s="70"/>
    </row>
    <row r="107" spans="1:112" s="93" customFormat="1" x14ac:dyDescent="0.15">
      <c r="B107" s="93">
        <v>101</v>
      </c>
      <c r="C107" s="93">
        <f>SUM([2]武将数量星级阶位验证!$BF$3:$BI$3)*节奏总纲!P104+'[1]资源-钻石'!$L104/[2]武将数量星级阶位验证!$B$1*10</f>
        <v>27334.641291333879</v>
      </c>
      <c r="D107" s="93">
        <f>'[1]资源-钻石'!$L104*6%</f>
        <v>225901.59828247901</v>
      </c>
      <c r="E107" s="95">
        <f>'[1]资源-银币'!$Z106</f>
        <v>4948657459.3336735</v>
      </c>
      <c r="F107" s="93">
        <f>'[1]资源-木石铜粮'!$BF106/4</f>
        <v>12196123604.55496</v>
      </c>
      <c r="G107" s="93">
        <f t="shared" ref="G107:G166" si="546">F107</f>
        <v>12196123604.55496</v>
      </c>
      <c r="H107" s="93">
        <f t="shared" ref="H107:H166" si="547">G107</f>
        <v>12196123604.55496</v>
      </c>
      <c r="I107" s="93">
        <f t="shared" ref="I107:I166" si="548">H107</f>
        <v>12196123604.55496</v>
      </c>
      <c r="J107" s="93">
        <f>'[1]资源-铁'!$T106</f>
        <v>16409345343.346464</v>
      </c>
      <c r="K107" s="93">
        <f t="shared" si="525"/>
        <v>3636</v>
      </c>
      <c r="L107" s="93">
        <f>求节点('[1]功能-竞技场'!$AA$9:$AA$309,'[1]功能-竞技场'!$AB$9:$AB$309,[1]节奏总纲!P104)</f>
        <v>150</v>
      </c>
      <c r="M107" s="93">
        <f t="shared" ref="M107:M166" si="549">D107/0.8</f>
        <v>282376.99785309873</v>
      </c>
      <c r="N107" s="93">
        <f>'[1]资源-银币'!$C106</f>
        <v>3777262942.110395</v>
      </c>
      <c r="O107" s="93">
        <f>'[1]资源-木石铜粮'!$C106*('[1]资源-木石铜粮'!$I106+'[1]资源-木石铜粮'!$J106+'[1]资源-木石铜粮'!$M106+'[1]资源-木石铜粮'!$N106)</f>
        <v>82269097223.723343</v>
      </c>
      <c r="P107" s="93">
        <f t="shared" si="541"/>
        <v>82269097223.723343</v>
      </c>
      <c r="Q107" s="93">
        <f t="shared" si="541"/>
        <v>82269097223.723343</v>
      </c>
      <c r="R107" s="93">
        <f t="shared" si="541"/>
        <v>82269097223.723343</v>
      </c>
      <c r="S107" s="93">
        <f>'[1]资源-铁'!C106*('[1]资源-铁'!$J106+'[1]资源-铁'!$M106+'[1]资源-铁'!$N106)</f>
        <v>24822229787.965195</v>
      </c>
      <c r="T107" s="93">
        <f t="shared" ref="T107:T166" si="550">求节点($CB$8:$CB$24,$CC$8:$CC$24,B107)</f>
        <v>1486.3518741372895</v>
      </c>
      <c r="U107" s="93">
        <f t="shared" ref="U107:U166" si="551">求节点($CM$8:$CM$17,$CN$8:$CN$17,B107)</f>
        <v>160.851526639056</v>
      </c>
      <c r="V107" s="97">
        <f>求节点([3]基础状态预期!$C$11:$C$40,[3]基础状态预期!$I$11:$I$40,B107)*8</f>
        <v>471.04544270295395</v>
      </c>
      <c r="W107" s="72">
        <f>[4]兵营招募!$EZ$5*节奏总纲!P104*24</f>
        <v>92105666.153521717</v>
      </c>
      <c r="X107" s="93">
        <f t="shared" si="542"/>
        <v>92105666.153521717</v>
      </c>
      <c r="Y107" s="93">
        <f t="shared" si="542"/>
        <v>92105666.153521717</v>
      </c>
      <c r="Z107" s="93">
        <f t="shared" si="542"/>
        <v>92105666.153521717</v>
      </c>
      <c r="AA107" s="93">
        <f>10*节奏总纲!P104</f>
        <v>10964.960256371633</v>
      </c>
      <c r="AB107" s="93">
        <f>求节点($CS$8:$CS$15,$CT$8:$CT$15,节奏总纲!P104)</f>
        <v>41.360794088066818</v>
      </c>
      <c r="AC107" s="93">
        <f>'[5]资源-军团币'!$E105</f>
        <v>2122650.4937638077</v>
      </c>
      <c r="AD107" s="93">
        <f>5*节奏总纲!P104</f>
        <v>5482.4801281858163</v>
      </c>
      <c r="AE107" s="93">
        <f>[6]国建支援!$F$5/[6]国建支援!$E$5*节奏总纲!P104</f>
        <v>438598.4102548653</v>
      </c>
      <c r="AF107" s="93">
        <f>[6]国家币!$H105/[6]国家币!$C$2</f>
        <v>0</v>
      </c>
      <c r="AG107" s="93">
        <f t="shared" ref="AG107:AG166" si="552">AF107</f>
        <v>0</v>
      </c>
      <c r="AH107" s="93">
        <f>'[1]功能-行军令'!$AL$7/3*节奏总纲!P104</f>
        <v>8771.9682050973061</v>
      </c>
      <c r="AI107" s="93">
        <f t="shared" si="543"/>
        <v>8771.9682050973061</v>
      </c>
      <c r="AJ107" s="93">
        <f t="shared" si="543"/>
        <v>8771.9682050973061</v>
      </c>
      <c r="AK107" s="93">
        <f>'[1]功能-行军令'!$AL$8/3*节奏总纲!P104</f>
        <v>2923.989401699102</v>
      </c>
      <c r="AL107" s="93">
        <f t="shared" ref="AL107:AL166" si="553">AK107</f>
        <v>2923.989401699102</v>
      </c>
      <c r="AM107" s="93">
        <f t="shared" ref="AM107:AM166" si="554">AK107</f>
        <v>2923.989401699102</v>
      </c>
      <c r="AN107" s="93">
        <f>节奏总纲!P104*1</f>
        <v>1096.4960256371633</v>
      </c>
      <c r="AO107" s="93">
        <f>18*节奏总纲!P104</f>
        <v>19736.928461468939</v>
      </c>
      <c r="AP107" s="93">
        <f>'[1]功能-采集'!BS105</f>
        <v>45185209176.112015</v>
      </c>
      <c r="AQ107" s="93">
        <f t="shared" si="544"/>
        <v>45185209176.112015</v>
      </c>
      <c r="AR107" s="93">
        <f t="shared" si="544"/>
        <v>45185209176.112015</v>
      </c>
      <c r="AS107" s="93">
        <f t="shared" si="544"/>
        <v>45185209176.112015</v>
      </c>
      <c r="AT107" s="93">
        <f>'[1]功能-采集'!BX105</f>
        <v>12505950708.5793</v>
      </c>
      <c r="AU107" s="93">
        <f>('[1]功能-城建'!$EQ104+[1]养成buff汇总!H106)/节奏总纲!P104/4/24</f>
        <v>227886.31992165776</v>
      </c>
      <c r="AV107" s="93">
        <f t="shared" si="545"/>
        <v>227886.31992165776</v>
      </c>
      <c r="AW107" s="93">
        <f t="shared" si="545"/>
        <v>227886.31992165776</v>
      </c>
      <c r="AX107" s="93">
        <f t="shared" si="545"/>
        <v>227886.31992165776</v>
      </c>
      <c r="AY107" s="93">
        <f>('[1]功能-城建'!$FY104+[1]养成buff汇总!AD106)/节奏总纲!P104/24</f>
        <v>48447.679037158108</v>
      </c>
      <c r="AZ107" s="93">
        <f>('[1]功能-城建'!HF104+[1]养成buff汇总!S106)/节奏总纲!P104/24</f>
        <v>468016.55726586812</v>
      </c>
      <c r="BA107" s="93">
        <f>'[1]功能-城建'!$CL106</f>
        <v>683.37533988435052</v>
      </c>
      <c r="BB107" s="97">
        <f>求节点($CY$7:$CY$36,$CZ$7:$CZ$36,节奏总纲!BX104)</f>
        <v>771.09173305297111</v>
      </c>
      <c r="BC107" s="93">
        <f>[4]士兵治疗!$BD105/3600*[4]士兵治疗!$D$4</f>
        <v>509020622.53384244</v>
      </c>
      <c r="BD107" s="97">
        <f>求节点($DD$7:$DD$86,$DF$7:$DF$86,节奏总纲!BX104)</f>
        <v>271.07969994743206</v>
      </c>
      <c r="BE107" s="97">
        <f t="shared" si="366"/>
        <v>11713.597355813792</v>
      </c>
      <c r="BF107" s="97">
        <f t="shared" si="367"/>
        <v>2985.0942232836028</v>
      </c>
      <c r="BG107" s="97">
        <f t="shared" si="368"/>
        <v>442.69433146533248</v>
      </c>
      <c r="BH107" s="97">
        <f t="shared" si="369"/>
        <v>93.526640316850646</v>
      </c>
      <c r="BI107" s="97">
        <f t="shared" si="370"/>
        <v>47.27603624743827</v>
      </c>
      <c r="BJ107" s="97">
        <f t="shared" si="371"/>
        <v>70.414054371157405</v>
      </c>
      <c r="BK107" s="97">
        <f t="shared" si="372"/>
        <v>80.552072494876541</v>
      </c>
      <c r="BL107" s="97">
        <f t="shared" si="373"/>
        <v>22.27603624743827</v>
      </c>
      <c r="BM107" s="93">
        <f>5*节奏总纲!P104</f>
        <v>5482.4801281858163</v>
      </c>
      <c r="BN107" s="93">
        <f>15*节奏总纲!P104</f>
        <v>16447.440384557449</v>
      </c>
      <c r="BO107" s="93">
        <f t="shared" ref="BO107:BO166" si="555">B107*2</f>
        <v>202</v>
      </c>
      <c r="BP107" s="93">
        <f t="shared" ref="BP107:BP166" si="556">BO107*8</f>
        <v>1616</v>
      </c>
      <c r="BQ107" s="93">
        <f>节奏总纲!P104</f>
        <v>1096.4960256371633</v>
      </c>
      <c r="BU107" s="19"/>
      <c r="BW107" s="14"/>
      <c r="BX107" s="14"/>
      <c r="BZ107" s="19"/>
      <c r="CK107" s="19"/>
      <c r="CP107" s="19"/>
      <c r="CV107" s="19"/>
      <c r="DB107" s="19"/>
      <c r="DH107" s="19"/>
    </row>
    <row r="108" spans="1:112" s="93" customFormat="1" x14ac:dyDescent="0.15">
      <c r="B108" s="93">
        <v>102</v>
      </c>
      <c r="C108" s="93">
        <f>SUM([2]武将数量星级阶位验证!$BF$3:$BI$3)*节奏总纲!P105+'[1]资源-钻石'!$L105/[2]武将数量星级阶位验证!$B$1*10</f>
        <v>28635.344152005768</v>
      </c>
      <c r="D108" s="93">
        <f>'[1]资源-钻石'!$L105*6%</f>
        <v>232980.8873563387</v>
      </c>
      <c r="E108" s="95">
        <f>'[1]资源-银币'!$Z107</f>
        <v>5598743260.3447227</v>
      </c>
      <c r="F108" s="93">
        <f>'[1]资源-木石铜粮'!$BF107/4</f>
        <v>13172833569.300396</v>
      </c>
      <c r="G108" s="93">
        <f t="shared" si="546"/>
        <v>13172833569.300396</v>
      </c>
      <c r="H108" s="93">
        <f t="shared" si="547"/>
        <v>13172833569.300396</v>
      </c>
      <c r="I108" s="93">
        <f t="shared" si="548"/>
        <v>13172833569.300396</v>
      </c>
      <c r="J108" s="93">
        <f>'[1]资源-铁'!$T107</f>
        <v>17894695110.896931</v>
      </c>
      <c r="K108" s="93">
        <f t="shared" si="525"/>
        <v>3672</v>
      </c>
      <c r="L108" s="93">
        <f>求节点('[1]功能-竞技场'!$AA$9:$AA$309,'[1]功能-竞技场'!$AB$9:$AB$309,[1]节奏总纲!P105)</f>
        <v>150</v>
      </c>
      <c r="M108" s="93">
        <f t="shared" si="549"/>
        <v>291226.10919542337</v>
      </c>
      <c r="N108" s="93">
        <f>'[1]资源-银币'!$C107</f>
        <v>4113376942.0093279</v>
      </c>
      <c r="O108" s="93">
        <f>'[1]资源-木石铜粮'!$C107*('[1]资源-木石铜粮'!$I107+'[1]资源-木石铜粮'!$J107+'[1]资源-木石铜粮'!$M107+'[1]资源-木石铜粮'!$N107)</f>
        <v>91910157344.836746</v>
      </c>
      <c r="P108" s="93">
        <f t="shared" ref="P108:P166" si="557">O108</f>
        <v>91910157344.836746</v>
      </c>
      <c r="Q108" s="93">
        <f t="shared" ref="Q108:Q166" si="558">P108</f>
        <v>91910157344.836746</v>
      </c>
      <c r="R108" s="93">
        <f t="shared" ref="R108:R166" si="559">Q108</f>
        <v>91910157344.836746</v>
      </c>
      <c r="S108" s="93">
        <f>'[1]资源-铁'!C107*('[1]资源-铁'!$J107+'[1]资源-铁'!$M107+'[1]资源-铁'!$N107)</f>
        <v>27750429349.696178</v>
      </c>
      <c r="T108" s="93">
        <f t="shared" si="550"/>
        <v>1486.3518741372895</v>
      </c>
      <c r="U108" s="93">
        <f t="shared" si="551"/>
        <v>160.851526639056</v>
      </c>
      <c r="V108" s="97">
        <f>求节点([3]基础状态预期!$C$11:$C$40,[3]基础状态预期!$I$11:$I$40,B108)*8</f>
        <v>472.35323536924562</v>
      </c>
      <c r="W108" s="72">
        <f>[4]兵营招募!$EZ$5*节奏总纲!P105*24</f>
        <v>98722437.703424871</v>
      </c>
      <c r="X108" s="93">
        <f t="shared" ref="X108:X166" si="560">W108</f>
        <v>98722437.703424871</v>
      </c>
      <c r="Y108" s="93">
        <f t="shared" ref="Y108:Y166" si="561">X108</f>
        <v>98722437.703424871</v>
      </c>
      <c r="Z108" s="93">
        <f t="shared" ref="Z108:Z166" si="562">Y108</f>
        <v>98722437.703424871</v>
      </c>
      <c r="AA108" s="93">
        <f>10*节奏总纲!P105</f>
        <v>11752.671155169628</v>
      </c>
      <c r="AB108" s="93">
        <f>求节点($CS$8:$CS$15,$CT$8:$CT$15,节奏总纲!P105)</f>
        <v>41.360794088066818</v>
      </c>
      <c r="AC108" s="93">
        <f>'[5]资源-军团币'!$E106</f>
        <v>2245704.0646710345</v>
      </c>
      <c r="AD108" s="93">
        <f>5*节奏总纲!P105</f>
        <v>5876.335577584814</v>
      </c>
      <c r="AE108" s="93">
        <f>[6]国建支援!$F$5/[6]国建支援!$E$5*节奏总纲!P105</f>
        <v>470106.84620678512</v>
      </c>
      <c r="AF108" s="93">
        <f>[6]国家币!$H106/[6]国家币!$C$2</f>
        <v>0</v>
      </c>
      <c r="AG108" s="93">
        <f t="shared" si="552"/>
        <v>0</v>
      </c>
      <c r="AH108" s="93">
        <f>'[1]功能-行军令'!$AL$7/3*节奏总纲!P105</f>
        <v>9402.1369241357024</v>
      </c>
      <c r="AI108" s="93">
        <f t="shared" ref="AI108:AI166" si="563">AH108</f>
        <v>9402.1369241357024</v>
      </c>
      <c r="AJ108" s="93">
        <f t="shared" ref="AJ108:AJ166" si="564">AI108</f>
        <v>9402.1369241357024</v>
      </c>
      <c r="AK108" s="93">
        <f>'[1]功能-行军令'!$AL$8/3*节奏总纲!P105</f>
        <v>3134.0456413785673</v>
      </c>
      <c r="AL108" s="93">
        <f t="shared" si="553"/>
        <v>3134.0456413785673</v>
      </c>
      <c r="AM108" s="93">
        <f t="shared" si="554"/>
        <v>3134.0456413785673</v>
      </c>
      <c r="AN108" s="93">
        <f>节奏总纲!P105*1</f>
        <v>1175.2671155169628</v>
      </c>
      <c r="AO108" s="93">
        <f>18*节奏总纲!P105</f>
        <v>21154.80807930533</v>
      </c>
      <c r="AP108" s="93">
        <f>'[1]功能-采集'!BS106</f>
        <v>51363596712.080536</v>
      </c>
      <c r="AQ108" s="93">
        <f t="shared" ref="AQ108:AQ166" si="565">AP108</f>
        <v>51363596712.080536</v>
      </c>
      <c r="AR108" s="93">
        <f t="shared" ref="AR108:AR166" si="566">AQ108</f>
        <v>51363596712.080536</v>
      </c>
      <c r="AS108" s="93">
        <f t="shared" ref="AS108:AS166" si="567">AR108</f>
        <v>51363596712.080536</v>
      </c>
      <c r="AT108" s="93">
        <f>'[1]功能-采集'!BX106</f>
        <v>14241168419.367489</v>
      </c>
      <c r="AU108" s="93">
        <f>('[1]功能-城建'!$EQ105+[1]养成buff汇总!H107)/节奏总纲!P105/4/24</f>
        <v>233178.26898485361</v>
      </c>
      <c r="AV108" s="93">
        <f t="shared" ref="AV108:AV166" si="568">AU108</f>
        <v>233178.26898485361</v>
      </c>
      <c r="AW108" s="93">
        <f t="shared" ref="AW108:AW166" si="569">AV108</f>
        <v>233178.26898485361</v>
      </c>
      <c r="AX108" s="93">
        <f t="shared" ref="AX108:AX166" si="570">AW108</f>
        <v>233178.26898485361</v>
      </c>
      <c r="AY108" s="93">
        <f>('[1]功能-城建'!$FY105+[1]养成buff汇总!AD107)/节奏总纲!P105/24</f>
        <v>49302.390453377913</v>
      </c>
      <c r="AZ108" s="93">
        <f>('[1]功能-城建'!HF105+[1]养成buff汇总!S107)/节奏总纲!P105/24</f>
        <v>478942.92681662686</v>
      </c>
      <c r="BA108" s="93">
        <f>'[1]功能-城建'!$CL107</f>
        <v>688.53367986945159</v>
      </c>
      <c r="BB108" s="97">
        <f>求节点($CY$7:$CY$36,$CZ$7:$CZ$36,节奏总纲!BX105)</f>
        <v>783.59679968351918</v>
      </c>
      <c r="BC108" s="93">
        <f>[4]士兵治疗!$BD106/3600*[4]士兵治疗!$D$4</f>
        <v>547737266.3128829</v>
      </c>
      <c r="BD108" s="97">
        <f>求节点($DD$7:$DD$86,$DF$7:$DF$86,节奏总纲!BX105)</f>
        <v>273.42439994065984</v>
      </c>
      <c r="BE108" s="97">
        <f t="shared" si="366"/>
        <v>12472.440074634938</v>
      </c>
      <c r="BF108" s="97">
        <f t="shared" si="367"/>
        <v>3146.2583408972855</v>
      </c>
      <c r="BG108" s="97">
        <f t="shared" si="368"/>
        <v>464.78438303844439</v>
      </c>
      <c r="BH108" s="97">
        <f t="shared" si="369"/>
        <v>96.431897671769832</v>
      </c>
      <c r="BI108" s="97">
        <f t="shared" si="370"/>
        <v>47.83192053248905</v>
      </c>
      <c r="BJ108" s="97">
        <f t="shared" si="371"/>
        <v>71.247880798733576</v>
      </c>
      <c r="BK108" s="97">
        <f t="shared" si="372"/>
        <v>81.663841064978101</v>
      </c>
      <c r="BL108" s="97">
        <f t="shared" si="373"/>
        <v>22.831920532489047</v>
      </c>
      <c r="BM108" s="93">
        <f>5*节奏总纲!P105</f>
        <v>5876.335577584814</v>
      </c>
      <c r="BN108" s="93">
        <f>15*节奏总纲!P105</f>
        <v>17629.006732754442</v>
      </c>
      <c r="BO108" s="93">
        <f t="shared" si="555"/>
        <v>204</v>
      </c>
      <c r="BP108" s="93">
        <f t="shared" si="556"/>
        <v>1632</v>
      </c>
      <c r="BQ108" s="93">
        <f>节奏总纲!P105</f>
        <v>1175.2671155169628</v>
      </c>
      <c r="BU108" s="19"/>
      <c r="BW108" s="14"/>
      <c r="BX108" s="14"/>
      <c r="BZ108" s="19"/>
      <c r="CK108" s="19"/>
      <c r="CP108" s="19"/>
      <c r="CV108" s="19"/>
      <c r="DB108" s="19"/>
      <c r="DH108" s="19"/>
    </row>
    <row r="109" spans="1:112" s="93" customFormat="1" x14ac:dyDescent="0.15">
      <c r="B109" s="93">
        <v>103</v>
      </c>
      <c r="C109" s="93">
        <f>SUM([2]武将数量星级阶位验证!$BF$3:$BI$3)*节奏总纲!P106+'[1]资源-钻石'!$L106/[2]武将数量星级阶位验证!$B$1*10</f>
        <v>29992.583751361977</v>
      </c>
      <c r="D109" s="93">
        <f>'[1]资源-钻石'!$L106*6%</f>
        <v>240060.17643019842</v>
      </c>
      <c r="E109" s="95">
        <f>'[1]资源-银币'!$Z108</f>
        <v>6293873538.8654995</v>
      </c>
      <c r="F109" s="93">
        <f>'[1]资源-木石铜粮'!$BF108/4</f>
        <v>14224165942.945242</v>
      </c>
      <c r="G109" s="93">
        <f t="shared" si="546"/>
        <v>14224165942.945242</v>
      </c>
      <c r="H109" s="93">
        <f t="shared" si="547"/>
        <v>14224165942.945242</v>
      </c>
      <c r="I109" s="93">
        <f t="shared" si="548"/>
        <v>14224165942.945242</v>
      </c>
      <c r="J109" s="93">
        <f>'[1]资源-铁'!$T108</f>
        <v>19405733410.227753</v>
      </c>
      <c r="K109" s="93">
        <f t="shared" si="525"/>
        <v>3708</v>
      </c>
      <c r="L109" s="93">
        <f>求节点('[1]功能-竞技场'!$AA$9:$AA$309,'[1]功能-竞技场'!$AB$9:$AB$309,[1]节奏总纲!P106)</f>
        <v>150</v>
      </c>
      <c r="M109" s="93">
        <f t="shared" si="549"/>
        <v>300075.22053774801</v>
      </c>
      <c r="N109" s="93">
        <f>'[1]资源-银币'!$C108</f>
        <v>4479838673.0711794</v>
      </c>
      <c r="O109" s="93">
        <f>'[1]资源-木石铜粮'!$C108*('[1]资源-木石铜粮'!$I108+'[1]资源-木石铜粮'!$J108+'[1]资源-木石铜粮'!$M108+'[1]资源-木石铜粮'!$N108)</f>
        <v>102282019846.01555</v>
      </c>
      <c r="P109" s="93">
        <f t="shared" si="557"/>
        <v>102282019846.01555</v>
      </c>
      <c r="Q109" s="93">
        <f t="shared" si="558"/>
        <v>102282019846.01555</v>
      </c>
      <c r="R109" s="93">
        <f t="shared" si="559"/>
        <v>102282019846.01555</v>
      </c>
      <c r="S109" s="93">
        <f>'[1]资源-铁'!C108*('[1]资源-铁'!$J108+'[1]资源-铁'!$M108+'[1]资源-铁'!$N108)</f>
        <v>30901514386.054749</v>
      </c>
      <c r="T109" s="93">
        <f t="shared" si="550"/>
        <v>1486.3518741372895</v>
      </c>
      <c r="U109" s="93">
        <f t="shared" si="551"/>
        <v>160.851526639056</v>
      </c>
      <c r="V109" s="97">
        <f>求节点([3]基础状态预期!$C$11:$C$40,[3]基础状态预期!$I$11:$I$40,B109)*8</f>
        <v>473.66102803553736</v>
      </c>
      <c r="W109" s="72">
        <f>[4]兵营招募!$EZ$5*节奏总纲!P106*24</f>
        <v>105814117.85827631</v>
      </c>
      <c r="X109" s="93">
        <f t="shared" si="560"/>
        <v>105814117.85827631</v>
      </c>
      <c r="Y109" s="93">
        <f t="shared" si="561"/>
        <v>105814117.85827631</v>
      </c>
      <c r="Z109" s="93">
        <f t="shared" si="562"/>
        <v>105814117.85827631</v>
      </c>
      <c r="AA109" s="93">
        <f>10*节奏总纲!P106</f>
        <v>12596.918792651943</v>
      </c>
      <c r="AB109" s="93">
        <f>求节点($CS$8:$CS$15,$CT$8:$CT$15,节奏总纲!P106)</f>
        <v>41.360794088066818</v>
      </c>
      <c r="AC109" s="93">
        <f>'[5]资源-军团币'!$E107</f>
        <v>2377589.6164397304</v>
      </c>
      <c r="AD109" s="93">
        <f>5*节奏总纲!P106</f>
        <v>6298.4593963259713</v>
      </c>
      <c r="AE109" s="93">
        <f>[6]国建支援!$F$5/[6]国建支援!$E$5*节奏总纲!P106</f>
        <v>503876.75170607772</v>
      </c>
      <c r="AF109" s="93">
        <f>[6]国家币!$H107/[6]国家币!$C$2</f>
        <v>0</v>
      </c>
      <c r="AG109" s="93">
        <f t="shared" si="552"/>
        <v>0</v>
      </c>
      <c r="AH109" s="93">
        <f>'[1]功能-行军令'!$AL$7/3*节奏总纲!P106</f>
        <v>10077.535034121554</v>
      </c>
      <c r="AI109" s="93">
        <f t="shared" si="563"/>
        <v>10077.535034121554</v>
      </c>
      <c r="AJ109" s="93">
        <f t="shared" si="564"/>
        <v>10077.535034121554</v>
      </c>
      <c r="AK109" s="93">
        <f>'[1]功能-行军令'!$AL$8/3*节奏总纲!P106</f>
        <v>3359.1783447071848</v>
      </c>
      <c r="AL109" s="93">
        <f t="shared" si="553"/>
        <v>3359.1783447071848</v>
      </c>
      <c r="AM109" s="93">
        <f t="shared" si="554"/>
        <v>3359.1783447071848</v>
      </c>
      <c r="AN109" s="93">
        <f>节奏总纲!P106*1</f>
        <v>1259.6918792651943</v>
      </c>
      <c r="AO109" s="93">
        <f>18*节奏总纲!P106</f>
        <v>22674.453826773497</v>
      </c>
      <c r="AP109" s="93">
        <f>'[1]功能-采集'!BS107</f>
        <v>57985428514.39669</v>
      </c>
      <c r="AQ109" s="93">
        <f t="shared" si="565"/>
        <v>57985428514.39669</v>
      </c>
      <c r="AR109" s="93">
        <f t="shared" si="566"/>
        <v>57985428514.39669</v>
      </c>
      <c r="AS109" s="93">
        <f t="shared" si="567"/>
        <v>57985428514.39669</v>
      </c>
      <c r="AT109" s="93">
        <f>'[1]功能-采集'!BX107</f>
        <v>16100928713.513271</v>
      </c>
      <c r="AU109" s="93">
        <f>('[1]功能-城建'!$EQ106+[1]养成buff汇总!H108)/节奏总纲!P106/4/24</f>
        <v>238337.13640014455</v>
      </c>
      <c r="AV109" s="93">
        <f t="shared" si="568"/>
        <v>238337.13640014455</v>
      </c>
      <c r="AW109" s="93">
        <f t="shared" si="569"/>
        <v>238337.13640014455</v>
      </c>
      <c r="AX109" s="93">
        <f t="shared" si="570"/>
        <v>238337.13640014455</v>
      </c>
      <c r="AY109" s="93">
        <f>('[1]功能-城建'!$FY106+[1]养成buff汇总!AD108)/节奏总纲!P106/24</f>
        <v>50148.519619766717</v>
      </c>
      <c r="AZ109" s="93">
        <f>('[1]功能-城建'!HF106+[1]养成buff汇总!S108)/节奏总纲!P106/24</f>
        <v>489557.07331300544</v>
      </c>
      <c r="BA109" s="93">
        <f>'[1]功能-城建'!$CL108</f>
        <v>693.78123128712969</v>
      </c>
      <c r="BB109" s="97">
        <f>求节点($CY$7:$CY$36,$CZ$7:$CZ$36,节奏总纲!BX106)</f>
        <v>793.07953411341191</v>
      </c>
      <c r="BC109" s="93">
        <f>[4]士兵治疗!$BD107/3600*[4]士兵治疗!$D$4</f>
        <v>589191342.60695803</v>
      </c>
      <c r="BD109" s="97">
        <f>求节点($DD$7:$DD$86,$DF$7:$DF$86,节奏总纲!BX106)</f>
        <v>275.80965058505899</v>
      </c>
      <c r="BE109" s="97">
        <f t="shared" si="366"/>
        <v>13231.282793456085</v>
      </c>
      <c r="BF109" s="97">
        <f t="shared" si="367"/>
        <v>3307.4224585109682</v>
      </c>
      <c r="BG109" s="97">
        <f t="shared" si="368"/>
        <v>486.87443461155635</v>
      </c>
      <c r="BH109" s="97">
        <f t="shared" si="369"/>
        <v>99.337155026689032</v>
      </c>
      <c r="BI109" s="97">
        <f t="shared" si="370"/>
        <v>48.387804817539831</v>
      </c>
      <c r="BJ109" s="97">
        <f t="shared" si="371"/>
        <v>72.081707226309746</v>
      </c>
      <c r="BK109" s="97">
        <f t="shared" si="372"/>
        <v>82.775609635079661</v>
      </c>
      <c r="BL109" s="97">
        <f t="shared" si="373"/>
        <v>23.387804817539827</v>
      </c>
      <c r="BM109" s="93">
        <f>5*节奏总纲!P106</f>
        <v>6298.4593963259713</v>
      </c>
      <c r="BN109" s="93">
        <f>15*节奏总纲!P106</f>
        <v>18895.378188977913</v>
      </c>
      <c r="BO109" s="93">
        <f t="shared" si="555"/>
        <v>206</v>
      </c>
      <c r="BP109" s="93">
        <f t="shared" si="556"/>
        <v>1648</v>
      </c>
      <c r="BQ109" s="93">
        <f>节奏总纲!P106</f>
        <v>1259.6918792651943</v>
      </c>
      <c r="BU109" s="19"/>
      <c r="BW109" s="14"/>
      <c r="BX109" s="14"/>
      <c r="BZ109" s="19"/>
      <c r="CK109" s="19"/>
      <c r="CP109" s="19"/>
      <c r="CV109" s="19"/>
      <c r="DB109" s="19"/>
      <c r="DH109" s="19"/>
    </row>
    <row r="110" spans="1:112" s="93" customFormat="1" x14ac:dyDescent="0.15">
      <c r="B110" s="93">
        <v>104</v>
      </c>
      <c r="C110" s="93">
        <f>SUM([2]武将数量星级阶位验证!$BF$3:$BI$3)*节奏总纲!P107+'[1]资源-钻石'!$L107/[2]武将数量星级阶位验证!$B$1*10</f>
        <v>31410.417926898357</v>
      </c>
      <c r="D110" s="93">
        <f>'[1]资源-钻石'!$L107*6%</f>
        <v>247139.46550405811</v>
      </c>
      <c r="E110" s="95">
        <f>'[1]资源-银币'!$Z109</f>
        <v>7058209727.912652</v>
      </c>
      <c r="F110" s="93">
        <f>'[1]资源-木石铜粮'!$BF109/4</f>
        <v>15359459807.542543</v>
      </c>
      <c r="G110" s="93">
        <f t="shared" si="546"/>
        <v>15359459807.542543</v>
      </c>
      <c r="H110" s="93">
        <f t="shared" si="547"/>
        <v>15359459807.542543</v>
      </c>
      <c r="I110" s="93">
        <f t="shared" si="548"/>
        <v>15359459807.542543</v>
      </c>
      <c r="J110" s="93">
        <f>'[1]资源-铁'!$T109</f>
        <v>20879447922.628906</v>
      </c>
      <c r="K110" s="93">
        <f t="shared" si="525"/>
        <v>3744</v>
      </c>
      <c r="L110" s="93">
        <f>求节点('[1]功能-竞技场'!$AA$9:$AA$309,'[1]功能-竞技场'!$AB$9:$AB$309,[1]节奏总纲!P107)</f>
        <v>150</v>
      </c>
      <c r="M110" s="93">
        <f t="shared" si="549"/>
        <v>308924.3318800726</v>
      </c>
      <c r="N110" s="93">
        <f>'[1]资源-银币'!$C109</f>
        <v>4883077978.670042</v>
      </c>
      <c r="O110" s="93">
        <f>'[1]资源-木石铜粮'!$C109*('[1]资源-木石铜粮'!$I109+'[1]资源-木石铜粮'!$J109+'[1]资源-木石铜粮'!$M109+'[1]资源-木石铜粮'!$N109)</f>
        <v>113459504493.75706</v>
      </c>
      <c r="P110" s="93">
        <f t="shared" si="557"/>
        <v>113459504493.75706</v>
      </c>
      <c r="Q110" s="93">
        <f t="shared" si="558"/>
        <v>113459504493.75706</v>
      </c>
      <c r="R110" s="93">
        <f t="shared" si="559"/>
        <v>113459504493.75706</v>
      </c>
      <c r="S110" s="93">
        <f>'[1]资源-铁'!C109*('[1]资源-铁'!$J109+'[1]资源-铁'!$M109+'[1]资源-铁'!$N109)</f>
        <v>34301675773.444023</v>
      </c>
      <c r="T110" s="93">
        <f t="shared" si="550"/>
        <v>1486.3518741372895</v>
      </c>
      <c r="U110" s="93">
        <f t="shared" si="551"/>
        <v>160.851526639056</v>
      </c>
      <c r="V110" s="97">
        <f>求节点([3]基础状态预期!$C$11:$C$40,[3]基础状态预期!$I$11:$I$40,B110)*8</f>
        <v>474.96882070182903</v>
      </c>
      <c r="W110" s="72">
        <f>[4]兵营招募!$EZ$5*节奏总纲!P107*24</f>
        <v>113414792.45304129</v>
      </c>
      <c r="X110" s="93">
        <f t="shared" si="560"/>
        <v>113414792.45304129</v>
      </c>
      <c r="Y110" s="93">
        <f t="shared" si="561"/>
        <v>113414792.45304129</v>
      </c>
      <c r="Z110" s="93">
        <f t="shared" si="562"/>
        <v>113414792.45304129</v>
      </c>
      <c r="AA110" s="93">
        <f>10*节奏总纲!P107</f>
        <v>13501.761006314437</v>
      </c>
      <c r="AB110" s="93">
        <f>求节点($CS$8:$CS$15,$CT$8:$CT$15,节奏总纲!P107)</f>
        <v>41.360794088066818</v>
      </c>
      <c r="AC110" s="93">
        <f>'[5]资源-军团币'!$E108</f>
        <v>2518941.050917373</v>
      </c>
      <c r="AD110" s="93">
        <f>5*节奏总纲!P107</f>
        <v>6750.8805031572183</v>
      </c>
      <c r="AE110" s="93">
        <f>[6]国建支援!$F$5/[6]国建支援!$E$5*节奏总纲!P107</f>
        <v>540070.44025257742</v>
      </c>
      <c r="AF110" s="93">
        <f>[6]国家币!$H108/[6]国家币!$C$2</f>
        <v>0</v>
      </c>
      <c r="AG110" s="93">
        <f t="shared" si="552"/>
        <v>0</v>
      </c>
      <c r="AH110" s="93">
        <f>'[1]功能-行军令'!$AL$7/3*节奏总纲!P107</f>
        <v>10801.408805051549</v>
      </c>
      <c r="AI110" s="93">
        <f t="shared" si="563"/>
        <v>10801.408805051549</v>
      </c>
      <c r="AJ110" s="93">
        <f t="shared" si="564"/>
        <v>10801.408805051549</v>
      </c>
      <c r="AK110" s="93">
        <f>'[1]功能-行军令'!$AL$8/3*节奏总纲!P107</f>
        <v>3600.4696016838498</v>
      </c>
      <c r="AL110" s="93">
        <f t="shared" si="553"/>
        <v>3600.4696016838498</v>
      </c>
      <c r="AM110" s="93">
        <f t="shared" si="554"/>
        <v>3600.4696016838498</v>
      </c>
      <c r="AN110" s="93">
        <f>节奏总纲!P107*1</f>
        <v>1350.1761006314437</v>
      </c>
      <c r="AO110" s="93">
        <f>18*节奏总纲!P107</f>
        <v>24303.169811365988</v>
      </c>
      <c r="AP110" s="93">
        <f>'[1]功能-采集'!BS108</f>
        <v>65082532113.497917</v>
      </c>
      <c r="AQ110" s="93">
        <f t="shared" si="565"/>
        <v>65082532113.497917</v>
      </c>
      <c r="AR110" s="93">
        <f t="shared" si="566"/>
        <v>65082532113.497917</v>
      </c>
      <c r="AS110" s="93">
        <f t="shared" si="567"/>
        <v>65082532113.497917</v>
      </c>
      <c r="AT110" s="93">
        <f>'[1]功能-采集'!BX108</f>
        <v>18094170443.457382</v>
      </c>
      <c r="AU110" s="93">
        <f>('[1]功能-城建'!$EQ107+[1]养成buff汇总!H109)/节奏总纲!P107/4/24</f>
        <v>243522.93735838615</v>
      </c>
      <c r="AV110" s="93">
        <f t="shared" si="568"/>
        <v>243522.93735838615</v>
      </c>
      <c r="AW110" s="93">
        <f t="shared" si="569"/>
        <v>243522.93735838615</v>
      </c>
      <c r="AX110" s="93">
        <f t="shared" si="570"/>
        <v>243522.93735838615</v>
      </c>
      <c r="AY110" s="93">
        <f>('[1]功能-城建'!$FY107+[1]养成buff汇总!AD109)/节奏总纲!P107/24</f>
        <v>51019.834723228989</v>
      </c>
      <c r="AZ110" s="93">
        <f>('[1]功能-城建'!HF107+[1]养成buff汇总!S109)/节奏总纲!P107/24</f>
        <v>500166.40182488033</v>
      </c>
      <c r="BA110" s="93">
        <f>'[1]功能-城建'!$CL109</f>
        <v>698.89916422253464</v>
      </c>
      <c r="BB110" s="97">
        <f>求节点($CY$7:$CY$36,$CZ$7:$CZ$36,节奏总纲!BX107)</f>
        <v>796.18131165002103</v>
      </c>
      <c r="BC110" s="93">
        <f>[4]士兵治疗!$BD108/3600*[4]士兵治疗!$D$4</f>
        <v>633580803.25900638</v>
      </c>
      <c r="BD110" s="97">
        <f>求节点($DD$7:$DD$86,$DF$7:$DF$86,节奏总纲!BX107)</f>
        <v>278.13598373751574</v>
      </c>
      <c r="BE110" s="97">
        <f t="shared" si="366"/>
        <v>13990.125512277233</v>
      </c>
      <c r="BF110" s="97">
        <f t="shared" si="367"/>
        <v>3468.5865761246505</v>
      </c>
      <c r="BG110" s="97">
        <f t="shared" si="368"/>
        <v>508.96448618466832</v>
      </c>
      <c r="BH110" s="97">
        <f t="shared" si="369"/>
        <v>102.24241238160823</v>
      </c>
      <c r="BI110" s="97">
        <f t="shared" si="370"/>
        <v>48.943689102590611</v>
      </c>
      <c r="BJ110" s="97">
        <f t="shared" si="371"/>
        <v>72.915533653885916</v>
      </c>
      <c r="BK110" s="97">
        <f t="shared" si="372"/>
        <v>83.887378205181221</v>
      </c>
      <c r="BL110" s="97">
        <f t="shared" si="373"/>
        <v>23.943689102590607</v>
      </c>
      <c r="BM110" s="93">
        <f>5*节奏总纲!P107</f>
        <v>6750.8805031572183</v>
      </c>
      <c r="BN110" s="93">
        <f>15*节奏总纲!P107</f>
        <v>20252.641509471654</v>
      </c>
      <c r="BO110" s="93">
        <f t="shared" si="555"/>
        <v>208</v>
      </c>
      <c r="BP110" s="93">
        <f t="shared" si="556"/>
        <v>1664</v>
      </c>
      <c r="BQ110" s="93">
        <f>节奏总纲!P107</f>
        <v>1350.1761006314437</v>
      </c>
      <c r="BU110" s="19"/>
      <c r="BW110" s="14"/>
      <c r="BX110" s="14"/>
      <c r="BZ110" s="19"/>
      <c r="CK110" s="19"/>
      <c r="CP110" s="19"/>
      <c r="CV110" s="19"/>
      <c r="DB110" s="19"/>
      <c r="DH110" s="19"/>
    </row>
    <row r="111" spans="1:112" s="93" customFormat="1" x14ac:dyDescent="0.15">
      <c r="B111" s="93">
        <v>105</v>
      </c>
      <c r="C111" s="93">
        <f>SUM([2]武将数量星级阶位验证!$BF$3:$BI$3)*节奏总纲!P108+'[1]资源-钻石'!$L108/[2]武将数量星级阶位验证!$B$1*10</f>
        <v>32893.195761158306</v>
      </c>
      <c r="D111" s="93">
        <f>'[1]资源-钻石'!$L108*6%</f>
        <v>254218.75457791786</v>
      </c>
      <c r="E111" s="95">
        <f>'[1]资源-银币'!$Z110</f>
        <v>7835188585.0984039</v>
      </c>
      <c r="F111" s="93">
        <f>'[1]资源-木石铜粮'!$BF110/4</f>
        <v>16598819302.207869</v>
      </c>
      <c r="G111" s="93">
        <f t="shared" si="546"/>
        <v>16598819302.207869</v>
      </c>
      <c r="H111" s="93">
        <f t="shared" si="547"/>
        <v>16598819302.207869</v>
      </c>
      <c r="I111" s="93">
        <f t="shared" si="548"/>
        <v>16598819302.207869</v>
      </c>
      <c r="J111" s="93">
        <f>'[1]资源-铁'!$T110</f>
        <v>22404634078.374687</v>
      </c>
      <c r="K111" s="93">
        <f t="shared" si="525"/>
        <v>3780</v>
      </c>
      <c r="L111" s="93">
        <f>求节点('[1]功能-竞技场'!$AA$9:$AA$309,'[1]功能-竞技场'!$AB$9:$AB$309,[1]节奏总纲!P108)</f>
        <v>150</v>
      </c>
      <c r="M111" s="93">
        <f t="shared" si="549"/>
        <v>317773.4432223973</v>
      </c>
      <c r="N111" s="93">
        <f>'[1]资源-银币'!$C110</f>
        <v>5315675672.0939312</v>
      </c>
      <c r="O111" s="93">
        <f>'[1]资源-木石铜粮'!$C110*('[1]资源-木石铜粮'!$I110+'[1]资源-木石铜粮'!$J110+'[1]资源-木石铜粮'!$M110+'[1]资源-木石铜粮'!$N110)</f>
        <v>125875434399.14745</v>
      </c>
      <c r="P111" s="93">
        <f t="shared" si="557"/>
        <v>125875434399.14745</v>
      </c>
      <c r="Q111" s="93">
        <f t="shared" si="558"/>
        <v>125875434399.14745</v>
      </c>
      <c r="R111" s="93">
        <f t="shared" si="559"/>
        <v>125875434399.14745</v>
      </c>
      <c r="S111" s="93">
        <f>'[1]资源-铁'!C110*('[1]资源-铁'!$J110+'[1]资源-铁'!$M110+'[1]资源-铁'!$N110)</f>
        <v>38205219330.351189</v>
      </c>
      <c r="T111" s="93">
        <f t="shared" si="550"/>
        <v>1486.3518741372895</v>
      </c>
      <c r="U111" s="93">
        <f t="shared" si="551"/>
        <v>160.851526639056</v>
      </c>
      <c r="V111" s="97">
        <f>求节点([3]基础状态预期!$C$11:$C$40,[3]基础状态预期!$I$11:$I$40,B111)*8</f>
        <v>476.27661336812076</v>
      </c>
      <c r="W111" s="72">
        <f>[4]兵营招募!$EZ$5*节奏总纲!P108*24</f>
        <v>121560993.78108415</v>
      </c>
      <c r="X111" s="93">
        <f t="shared" si="560"/>
        <v>121560993.78108415</v>
      </c>
      <c r="Y111" s="93">
        <f t="shared" si="561"/>
        <v>121560993.78108415</v>
      </c>
      <c r="Z111" s="93">
        <f t="shared" si="562"/>
        <v>121560993.78108415</v>
      </c>
      <c r="AA111" s="93">
        <f>10*节奏总纲!P108</f>
        <v>14471.546878700494</v>
      </c>
      <c r="AB111" s="93">
        <f>求节点($CS$8:$CS$15,$CT$8:$CT$15,节奏总纲!P108)</f>
        <v>41.360794088066818</v>
      </c>
      <c r="AC111" s="93">
        <f>'[5]资源-军团币'!$E109</f>
        <v>2670437.7672819481</v>
      </c>
      <c r="AD111" s="93">
        <f>5*节奏总纲!P108</f>
        <v>7235.7734393502469</v>
      </c>
      <c r="AE111" s="93">
        <f>[6]国建支援!$F$5/[6]国建支援!$E$5*节奏总纲!P108</f>
        <v>578861.87514801975</v>
      </c>
      <c r="AF111" s="93">
        <f>[6]国家币!$H109/[6]国家币!$C$2</f>
        <v>0</v>
      </c>
      <c r="AG111" s="93">
        <f t="shared" si="552"/>
        <v>0</v>
      </c>
      <c r="AH111" s="93">
        <f>'[1]功能-行军令'!$AL$7/3*节奏总纲!P108</f>
        <v>11577.237502960395</v>
      </c>
      <c r="AI111" s="93">
        <f t="shared" si="563"/>
        <v>11577.237502960395</v>
      </c>
      <c r="AJ111" s="93">
        <f t="shared" si="564"/>
        <v>11577.237502960395</v>
      </c>
      <c r="AK111" s="93">
        <f>'[1]功能-行军令'!$AL$8/3*节奏总纲!P108</f>
        <v>3859.079167653465</v>
      </c>
      <c r="AL111" s="93">
        <f t="shared" si="553"/>
        <v>3859.079167653465</v>
      </c>
      <c r="AM111" s="93">
        <f t="shared" si="554"/>
        <v>3859.079167653465</v>
      </c>
      <c r="AN111" s="93">
        <f>节奏总纲!P108*1</f>
        <v>1447.1546878700494</v>
      </c>
      <c r="AO111" s="93">
        <f>18*节奏总纲!P108</f>
        <v>26048.784381660891</v>
      </c>
      <c r="AP111" s="93">
        <f>'[1]功能-采集'!BS109</f>
        <v>73090580587.636093</v>
      </c>
      <c r="AQ111" s="93">
        <f t="shared" si="565"/>
        <v>73090580587.636093</v>
      </c>
      <c r="AR111" s="93">
        <f t="shared" si="566"/>
        <v>73090580587.636093</v>
      </c>
      <c r="AS111" s="93">
        <f t="shared" si="567"/>
        <v>73090580587.636093</v>
      </c>
      <c r="AT111" s="93">
        <f>'[1]功能-采集'!BX109</f>
        <v>20369270427.047199</v>
      </c>
      <c r="AU111" s="93">
        <f>('[1]功能-城建'!$EQ108+[1]养成buff汇总!H110)/节奏总纲!P108/4/24</f>
        <v>248511.08129350003</v>
      </c>
      <c r="AV111" s="93">
        <f t="shared" si="568"/>
        <v>248511.08129350003</v>
      </c>
      <c r="AW111" s="93">
        <f t="shared" si="569"/>
        <v>248511.08129350003</v>
      </c>
      <c r="AX111" s="93">
        <f t="shared" si="570"/>
        <v>248511.08129350003</v>
      </c>
      <c r="AY111" s="93">
        <f>('[1]功能-城建'!$FY108+[1]养成buff汇总!AD110)/节奏总纲!P108/24</f>
        <v>51865.698288511026</v>
      </c>
      <c r="AZ111" s="93">
        <f>('[1]功能-城建'!HF108+[1]养成buff汇总!S110)/节奏总纲!P108/24</f>
        <v>513534.96890610247</v>
      </c>
      <c r="BA111" s="93">
        <f>'[1]功能-城建'!$CL110</f>
        <v>704.63070247391306</v>
      </c>
      <c r="BB111" s="97">
        <f>求节点($CY$7:$CY$36,$CZ$7:$CZ$36,节奏总纲!BX108)</f>
        <v>799.39142332173913</v>
      </c>
      <c r="BC111" s="93">
        <f>[4]士兵治疗!$BD109/3600*[4]士兵治疗!$D$4</f>
        <v>681108939.66698408</v>
      </c>
      <c r="BD111" s="97">
        <f>求节点($DD$7:$DD$86,$DF$7:$DF$86,节奏总纲!BX108)</f>
        <v>280.54356749130432</v>
      </c>
      <c r="BE111" s="97">
        <f t="shared" si="366"/>
        <v>14919.685594980328</v>
      </c>
      <c r="BF111" s="97">
        <f t="shared" si="367"/>
        <v>3659.9906434480522</v>
      </c>
      <c r="BG111" s="97">
        <f t="shared" si="368"/>
        <v>535.0711933051025</v>
      </c>
      <c r="BH111" s="97">
        <f t="shared" si="369"/>
        <v>105.07358841703477</v>
      </c>
      <c r="BI111" s="97">
        <f t="shared" si="370"/>
        <v>49.531719358397957</v>
      </c>
      <c r="BJ111" s="97">
        <f t="shared" si="371"/>
        <v>73.797579037596932</v>
      </c>
      <c r="BK111" s="97">
        <f t="shared" si="372"/>
        <v>85.063438716795915</v>
      </c>
      <c r="BL111" s="97">
        <f t="shared" si="373"/>
        <v>24.531719358397957</v>
      </c>
      <c r="BM111" s="93">
        <f>5*节奏总纲!P108</f>
        <v>7235.7734393502469</v>
      </c>
      <c r="BN111" s="93">
        <f>15*节奏总纲!P108</f>
        <v>21707.320318050741</v>
      </c>
      <c r="BO111" s="93">
        <f t="shared" si="555"/>
        <v>210</v>
      </c>
      <c r="BP111" s="93">
        <f t="shared" si="556"/>
        <v>1680</v>
      </c>
      <c r="BQ111" s="93">
        <f>节奏总纲!P108</f>
        <v>1447.1546878700494</v>
      </c>
      <c r="BU111" s="19"/>
      <c r="BW111" s="14"/>
      <c r="BX111" s="14"/>
      <c r="BZ111" s="19"/>
      <c r="CK111" s="19"/>
      <c r="CP111" s="19"/>
      <c r="CV111" s="19"/>
      <c r="DB111" s="19"/>
      <c r="DH111" s="19"/>
    </row>
    <row r="112" spans="1:112" s="93" customFormat="1" x14ac:dyDescent="0.15">
      <c r="B112" s="93">
        <v>106</v>
      </c>
      <c r="C112" s="93">
        <f>SUM([2]武将数量星级阶位验证!$BF$3:$BI$3)*节奏总纲!P109+'[1]资源-钻石'!$L109/[2]武将数量星级阶位验证!$B$1*10</f>
        <v>34445.578485398175</v>
      </c>
      <c r="D112" s="93">
        <f>'[1]资源-钻石'!$L109*6%</f>
        <v>261298.04365177758</v>
      </c>
      <c r="E112" s="95">
        <f>'[1]资源-银币'!$Z111</f>
        <v>8595963003.0985146</v>
      </c>
      <c r="F112" s="93">
        <f>'[1]资源-木石铜粮'!$BF111/4</f>
        <v>17939561560.226627</v>
      </c>
      <c r="G112" s="93">
        <f t="shared" si="546"/>
        <v>17939561560.226627</v>
      </c>
      <c r="H112" s="93">
        <f t="shared" si="547"/>
        <v>17939561560.226627</v>
      </c>
      <c r="I112" s="93">
        <f t="shared" si="548"/>
        <v>17939561560.226627</v>
      </c>
      <c r="J112" s="93">
        <f>'[1]资源-铁'!$T111</f>
        <v>23866894922.748695</v>
      </c>
      <c r="K112" s="93">
        <f t="shared" si="525"/>
        <v>3816</v>
      </c>
      <c r="L112" s="93">
        <f>求节点('[1]功能-竞技场'!$AA$9:$AA$309,'[1]功能-竞技场'!$AB$9:$AB$309,[1]节奏总纲!P109)</f>
        <v>150</v>
      </c>
      <c r="M112" s="93">
        <f t="shared" si="549"/>
        <v>326622.55456472194</v>
      </c>
      <c r="N112" s="93">
        <f>'[1]资源-银币'!$C111</f>
        <v>5778045179.9425478</v>
      </c>
      <c r="O112" s="93">
        <f>'[1]资源-木石铜粮'!$C111*('[1]资源-木石铜粮'!$I111+'[1]资源-木石铜粮'!$J111+'[1]资源-木石铜粮'!$M111+'[1]资源-木石铜粮'!$N111)</f>
        <v>139263479941.64001</v>
      </c>
      <c r="P112" s="93">
        <f t="shared" si="557"/>
        <v>139263479941.64001</v>
      </c>
      <c r="Q112" s="93">
        <f t="shared" si="558"/>
        <v>139263479941.64001</v>
      </c>
      <c r="R112" s="93">
        <f t="shared" si="559"/>
        <v>139263479941.64001</v>
      </c>
      <c r="S112" s="93">
        <f>'[1]资源-铁'!C111*('[1]资源-铁'!$J111+'[1]资源-铁'!$M111+'[1]资源-铁'!$N111)</f>
        <v>42422604413.505234</v>
      </c>
      <c r="T112" s="93">
        <f t="shared" si="550"/>
        <v>1486.3518741372895</v>
      </c>
      <c r="U112" s="93">
        <f t="shared" si="551"/>
        <v>160.851526639056</v>
      </c>
      <c r="V112" s="97">
        <f>求节点([3]基础状态预期!$C$11:$C$40,[3]基础状态预期!$I$11:$I$40,B112)*8</f>
        <v>477.58440603441244</v>
      </c>
      <c r="W112" s="72">
        <f>[4]兵营招募!$EZ$5*节奏总纲!P109*24</f>
        <v>130291876.18495831</v>
      </c>
      <c r="X112" s="93">
        <f t="shared" si="560"/>
        <v>130291876.18495831</v>
      </c>
      <c r="Y112" s="93">
        <f t="shared" si="561"/>
        <v>130291876.18495831</v>
      </c>
      <c r="Z112" s="93">
        <f t="shared" si="562"/>
        <v>130291876.18495831</v>
      </c>
      <c r="AA112" s="93">
        <f>10*节奏总纲!P109</f>
        <v>15510.937641066464</v>
      </c>
      <c r="AB112" s="93">
        <f>求节点($CS$8:$CS$15,$CT$8:$CT$15,节奏总纲!P109)</f>
        <v>41.360794088066818</v>
      </c>
      <c r="AC112" s="93">
        <f>'[5]资源-军团币'!$E110</f>
        <v>2832807.9275428853</v>
      </c>
      <c r="AD112" s="93">
        <f>5*节奏总纲!P109</f>
        <v>7755.4688205332322</v>
      </c>
      <c r="AE112" s="93">
        <f>[6]国建支援!$F$5/[6]国建支援!$E$5*节奏总纲!P109</f>
        <v>620437.50564265857</v>
      </c>
      <c r="AF112" s="93">
        <f>[6]国家币!$H110/[6]国家币!$C$2</f>
        <v>0</v>
      </c>
      <c r="AG112" s="93">
        <f t="shared" si="552"/>
        <v>0</v>
      </c>
      <c r="AH112" s="93">
        <f>'[1]功能-行军令'!$AL$7/3*节奏总纲!P109</f>
        <v>12408.750112853171</v>
      </c>
      <c r="AI112" s="93">
        <f t="shared" si="563"/>
        <v>12408.750112853171</v>
      </c>
      <c r="AJ112" s="93">
        <f t="shared" si="564"/>
        <v>12408.750112853171</v>
      </c>
      <c r="AK112" s="93">
        <f>'[1]功能-行军令'!$AL$8/3*节奏总纲!P109</f>
        <v>4136.2500376177231</v>
      </c>
      <c r="AL112" s="93">
        <f t="shared" si="553"/>
        <v>4136.2500376177231</v>
      </c>
      <c r="AM112" s="93">
        <f t="shared" si="554"/>
        <v>4136.2500376177231</v>
      </c>
      <c r="AN112" s="93">
        <f>节奏总纲!P109*1</f>
        <v>1551.0937641066464</v>
      </c>
      <c r="AO112" s="93">
        <f>18*节奏总纲!P109</f>
        <v>27919.687753919636</v>
      </c>
      <c r="AP112" s="93">
        <f>'[1]功能-采集'!BS110</f>
        <v>81673394428.921524</v>
      </c>
      <c r="AQ112" s="93">
        <f t="shared" si="565"/>
        <v>81673394428.921524</v>
      </c>
      <c r="AR112" s="93">
        <f t="shared" si="566"/>
        <v>81673394428.921524</v>
      </c>
      <c r="AS112" s="93">
        <f t="shared" si="567"/>
        <v>81673394428.921524</v>
      </c>
      <c r="AT112" s="93">
        <f>'[1]功能-采集'!BX110</f>
        <v>22807662214.075485</v>
      </c>
      <c r="AU112" s="93">
        <f>('[1]功能-城建'!$EQ109+[1]养成buff汇总!H111)/节奏总纲!P109/4/24</f>
        <v>253609.38315235323</v>
      </c>
      <c r="AV112" s="93">
        <f t="shared" si="568"/>
        <v>253609.38315235323</v>
      </c>
      <c r="AW112" s="93">
        <f t="shared" si="569"/>
        <v>253609.38315235323</v>
      </c>
      <c r="AX112" s="93">
        <f t="shared" si="570"/>
        <v>253609.38315235323</v>
      </c>
      <c r="AY112" s="93">
        <f>('[1]功能-城建'!$FY109+[1]养成buff汇总!AD111)/节奏总纲!P109/24</f>
        <v>52752.531261707096</v>
      </c>
      <c r="AZ112" s="93">
        <f>('[1]功能-城建'!HF109+[1]养成buff汇总!S111)/节奏总纲!P109/24</f>
        <v>526911.57505896559</v>
      </c>
      <c r="BA112" s="93">
        <f>'[1]功能-城建'!$CL111</f>
        <v>711.55546134243548</v>
      </c>
      <c r="BB112" s="97">
        <f>求节点($CY$7:$CY$36,$CZ$7:$CZ$36,节奏总纲!BX109)</f>
        <v>802.46909392997134</v>
      </c>
      <c r="BC112" s="93">
        <f>[4]士兵治疗!$BD110/3600*[4]士兵治疗!$D$4</f>
        <v>732005420.2508471</v>
      </c>
      <c r="BD112" s="97">
        <f>求节点($DD$7:$DD$86,$DF$7:$DF$86,节奏总纲!BX109)</f>
        <v>282.85182044747847</v>
      </c>
      <c r="BE112" s="97">
        <f t="shared" si="366"/>
        <v>15868.488592140789</v>
      </c>
      <c r="BF112" s="97">
        <f t="shared" si="367"/>
        <v>3854.8032964725626</v>
      </c>
      <c r="BG112" s="97">
        <f t="shared" si="368"/>
        <v>561.63064967929893</v>
      </c>
      <c r="BH112" s="97">
        <f t="shared" si="369"/>
        <v>107.8964141566187</v>
      </c>
      <c r="BI112" s="97">
        <f t="shared" si="370"/>
        <v>50.123373042726882</v>
      </c>
      <c r="BJ112" s="97">
        <f t="shared" si="371"/>
        <v>74.685059564090324</v>
      </c>
      <c r="BK112" s="97">
        <f t="shared" si="372"/>
        <v>86.246746085453765</v>
      </c>
      <c r="BL112" s="97">
        <f t="shared" si="373"/>
        <v>25.123373042726882</v>
      </c>
      <c r="BM112" s="93">
        <f>5*节奏总纲!P109</f>
        <v>7755.4688205332322</v>
      </c>
      <c r="BN112" s="93">
        <f>15*节奏总纲!P109</f>
        <v>23266.406461599698</v>
      </c>
      <c r="BO112" s="93">
        <f t="shared" si="555"/>
        <v>212</v>
      </c>
      <c r="BP112" s="93">
        <f t="shared" si="556"/>
        <v>1696</v>
      </c>
      <c r="BQ112" s="93">
        <f>节奏总纲!P109</f>
        <v>1551.0937641066464</v>
      </c>
      <c r="BU112" s="19"/>
      <c r="BW112" s="14"/>
      <c r="BX112" s="14"/>
      <c r="BZ112" s="19"/>
      <c r="CK112" s="19"/>
      <c r="CP112" s="19"/>
      <c r="CV112" s="19"/>
      <c r="DB112" s="19"/>
      <c r="DH112" s="19"/>
    </row>
    <row r="113" spans="2:112" s="93" customFormat="1" x14ac:dyDescent="0.15">
      <c r="B113" s="93">
        <v>107</v>
      </c>
      <c r="C113" s="93">
        <f>SUM([2]武将数量星级阶位验证!$BF$3:$BI$3)*节奏总纲!P110+'[1]资源-钻石'!$L110/[2]武将数量星级阶位验证!$B$1*10</f>
        <v>36072.561883581293</v>
      </c>
      <c r="D113" s="93">
        <f>'[1]资源-钻石'!$L110*6%</f>
        <v>268377.3327256373</v>
      </c>
      <c r="E113" s="95">
        <f>'[1]资源-银币'!$Z112</f>
        <v>9376451433.5488548</v>
      </c>
      <c r="F113" s="93">
        <f>'[1]资源-木石铜粮'!$BF112/4</f>
        <v>19379127334.722599</v>
      </c>
      <c r="G113" s="93">
        <f t="shared" si="546"/>
        <v>19379127334.722599</v>
      </c>
      <c r="H113" s="93">
        <f t="shared" si="547"/>
        <v>19379127334.722599</v>
      </c>
      <c r="I113" s="93">
        <f t="shared" si="548"/>
        <v>19379127334.722599</v>
      </c>
      <c r="J113" s="93">
        <f>'[1]资源-铁'!$T112</f>
        <v>25504658524.085587</v>
      </c>
      <c r="K113" s="93">
        <f t="shared" si="525"/>
        <v>3852</v>
      </c>
      <c r="L113" s="93">
        <f>求节点('[1]功能-竞技场'!$AA$9:$AA$309,'[1]功能-竞技场'!$AB$9:$AB$309,[1]节奏总纲!P110)</f>
        <v>150</v>
      </c>
      <c r="M113" s="93">
        <f t="shared" si="549"/>
        <v>335471.66590704658</v>
      </c>
      <c r="N113" s="93">
        <f>'[1]资源-银币'!$C112</f>
        <v>6274753250.6873045</v>
      </c>
      <c r="O113" s="93">
        <f>'[1]资源-木石铜粮'!$C112*('[1]资源-木石铜粮'!$I112+'[1]资源-木石铜粮'!$J112+'[1]资源-木石铜粮'!$M112+'[1]资源-木石铜粮'!$N112)</f>
        <v>153640761946.07751</v>
      </c>
      <c r="P113" s="93">
        <f t="shared" si="557"/>
        <v>153640761946.07751</v>
      </c>
      <c r="Q113" s="93">
        <f t="shared" si="558"/>
        <v>153640761946.07751</v>
      </c>
      <c r="R113" s="93">
        <f t="shared" si="559"/>
        <v>153640761946.07751</v>
      </c>
      <c r="S113" s="93">
        <f>'[1]资源-铁'!C112*('[1]资源-铁'!$J112+'[1]资源-铁'!$M112+'[1]资源-铁'!$N112)</f>
        <v>46949041641.054329</v>
      </c>
      <c r="T113" s="93">
        <f t="shared" si="550"/>
        <v>1486.3518741372895</v>
      </c>
      <c r="U113" s="93">
        <f t="shared" si="551"/>
        <v>160.851526639056</v>
      </c>
      <c r="V113" s="97">
        <f>求节点([3]基础状态预期!$C$11:$C$40,[3]基础状态预期!$I$11:$I$40,B113)*8</f>
        <v>478.86604484606823</v>
      </c>
      <c r="W113" s="72">
        <f>[4]兵营招募!$EZ$5*节奏总纲!P110*24</f>
        <v>139649404.24995577</v>
      </c>
      <c r="X113" s="93">
        <f t="shared" si="560"/>
        <v>139649404.24995577</v>
      </c>
      <c r="Y113" s="93">
        <f t="shared" si="561"/>
        <v>139649404.24995577</v>
      </c>
      <c r="Z113" s="93">
        <f t="shared" si="562"/>
        <v>139649404.24995577</v>
      </c>
      <c r="AA113" s="93">
        <f>10*节奏总纲!P110</f>
        <v>16624.929077375687</v>
      </c>
      <c r="AB113" s="93">
        <f>求节点($CS$8:$CS$15,$CT$8:$CT$15,节奏总纲!P110)</f>
        <v>41.360794088066818</v>
      </c>
      <c r="AC113" s="93">
        <f>'[5]资源-军团币'!$E111</f>
        <v>3006831.9564183247</v>
      </c>
      <c r="AD113" s="93">
        <f>5*节奏总纲!P110</f>
        <v>8312.4645386878437</v>
      </c>
      <c r="AE113" s="93">
        <f>[6]国建支援!$F$5/[6]国建支援!$E$5*节奏总纲!P110</f>
        <v>664997.16309502756</v>
      </c>
      <c r="AF113" s="93">
        <f>[6]国家币!$H111/[6]国家币!$C$2</f>
        <v>0</v>
      </c>
      <c r="AG113" s="93">
        <f t="shared" si="552"/>
        <v>0</v>
      </c>
      <c r="AH113" s="93">
        <f>'[1]功能-行军令'!$AL$7/3*节奏总纲!P110</f>
        <v>13299.943261900551</v>
      </c>
      <c r="AI113" s="93">
        <f t="shared" si="563"/>
        <v>13299.943261900551</v>
      </c>
      <c r="AJ113" s="93">
        <f t="shared" si="564"/>
        <v>13299.943261900551</v>
      </c>
      <c r="AK113" s="93">
        <f>'[1]功能-行军令'!$AL$8/3*节奏总纲!P110</f>
        <v>4433.3144206335164</v>
      </c>
      <c r="AL113" s="93">
        <f t="shared" si="553"/>
        <v>4433.3144206335164</v>
      </c>
      <c r="AM113" s="93">
        <f t="shared" si="554"/>
        <v>4433.3144206335164</v>
      </c>
      <c r="AN113" s="93">
        <f>节奏总纲!P110*1</f>
        <v>1662.4929077375689</v>
      </c>
      <c r="AO113" s="93">
        <f>18*节奏总纲!P110</f>
        <v>29924.87233927624</v>
      </c>
      <c r="AP113" s="93">
        <f>'[1]功能-采集'!BS111</f>
        <v>90872226537.900528</v>
      </c>
      <c r="AQ113" s="93">
        <f t="shared" si="565"/>
        <v>90872226537.900528</v>
      </c>
      <c r="AR113" s="93">
        <f t="shared" si="566"/>
        <v>90872226537.900528</v>
      </c>
      <c r="AS113" s="93">
        <f t="shared" si="567"/>
        <v>90872226537.900528</v>
      </c>
      <c r="AT113" s="93">
        <f>'[1]功能-采集'!BX111</f>
        <v>25421065822.678879</v>
      </c>
      <c r="AU113" s="93">
        <f>('[1]功能-城建'!$EQ110+[1]养成buff汇总!H112)/节奏总纲!P110/4/24</f>
        <v>258444.1503986367</v>
      </c>
      <c r="AV113" s="93">
        <f t="shared" si="568"/>
        <v>258444.1503986367</v>
      </c>
      <c r="AW113" s="93">
        <f t="shared" si="569"/>
        <v>258444.1503986367</v>
      </c>
      <c r="AX113" s="93">
        <f t="shared" si="570"/>
        <v>258444.1503986367</v>
      </c>
      <c r="AY113" s="93">
        <f>('[1]功能-城建'!$FY110+[1]养成buff汇总!AD112)/节奏总纲!P110/24</f>
        <v>53597.106395595794</v>
      </c>
      <c r="AZ113" s="93">
        <f>('[1]功能-城建'!HF110+[1]养成buff汇总!S112)/节奏总纲!P110/24</f>
        <v>539550.56785956852</v>
      </c>
      <c r="BA113" s="93">
        <f>'[1]功能-城建'!$CL112</f>
        <v>718.56278080669267</v>
      </c>
      <c r="BB113" s="97">
        <f>求节点($CY$7:$CY$36,$CZ$7:$CZ$36,节奏总纲!BX110)</f>
        <v>805.70852053779515</v>
      </c>
      <c r="BC113" s="93">
        <f>[4]士兵治疗!$BD111/3600*[4]士兵治疗!$D$4</f>
        <v>786500842.62397659</v>
      </c>
      <c r="BD113" s="97">
        <f>求节点($DD$7:$DD$86,$DF$7:$DF$86,节奏总纲!BX110)</f>
        <v>285.28139040334634</v>
      </c>
      <c r="BE113" s="97">
        <f t="shared" si="366"/>
        <v>16817.29158930125</v>
      </c>
      <c r="BF113" s="97">
        <f t="shared" si="367"/>
        <v>4049.6159494970734</v>
      </c>
      <c r="BG113" s="97">
        <f t="shared" si="368"/>
        <v>588.19010605349536</v>
      </c>
      <c r="BH113" s="97">
        <f t="shared" si="369"/>
        <v>110.71923989620264</v>
      </c>
      <c r="BI113" s="97">
        <f t="shared" si="370"/>
        <v>50.715026727055807</v>
      </c>
      <c r="BJ113" s="97">
        <f t="shared" si="371"/>
        <v>75.572540090583715</v>
      </c>
      <c r="BK113" s="97">
        <f t="shared" si="372"/>
        <v>87.430053454111615</v>
      </c>
      <c r="BL113" s="97">
        <f t="shared" si="373"/>
        <v>25.715026727055807</v>
      </c>
      <c r="BM113" s="93">
        <f>5*节奏总纲!P110</f>
        <v>8312.4645386878437</v>
      </c>
      <c r="BN113" s="93">
        <f>15*节奏总纲!P110</f>
        <v>24937.393616063535</v>
      </c>
      <c r="BO113" s="93">
        <f t="shared" si="555"/>
        <v>214</v>
      </c>
      <c r="BP113" s="93">
        <f t="shared" si="556"/>
        <v>1712</v>
      </c>
      <c r="BQ113" s="93">
        <f>节奏总纲!P110</f>
        <v>1662.4929077375689</v>
      </c>
      <c r="BU113" s="19"/>
      <c r="BZ113" s="19"/>
      <c r="CK113" s="19"/>
      <c r="CP113" s="19"/>
      <c r="CV113" s="19"/>
      <c r="DB113" s="19"/>
      <c r="DH113" s="19"/>
    </row>
    <row r="114" spans="2:112" s="93" customFormat="1" x14ac:dyDescent="0.15">
      <c r="B114" s="93">
        <v>108</v>
      </c>
      <c r="C114" s="93">
        <f>SUM([2]武将数量星级阶位验证!$BF$3:$BI$3)*节奏总纲!P111+'[1]资源-钻石'!$L111/[2]武将数量星级阶位验证!$B$1*10</f>
        <v>37779.500304384128</v>
      </c>
      <c r="D114" s="93">
        <f>'[1]资源-钻石'!$L111*6%</f>
        <v>275456.62179949705</v>
      </c>
      <c r="E114" s="95">
        <f>'[1]资源-银币'!$Z113</f>
        <v>10133933488.310598</v>
      </c>
      <c r="F114" s="93">
        <f>'[1]资源-木石铜粮'!$BF113/4</f>
        <v>20938345667.594822</v>
      </c>
      <c r="G114" s="93">
        <f t="shared" si="546"/>
        <v>20938345667.594822</v>
      </c>
      <c r="H114" s="93">
        <f t="shared" si="547"/>
        <v>20938345667.594822</v>
      </c>
      <c r="I114" s="93">
        <f t="shared" si="548"/>
        <v>20938345667.594822</v>
      </c>
      <c r="J114" s="93">
        <f>'[1]资源-铁'!$T113</f>
        <v>27758625819.824905</v>
      </c>
      <c r="K114" s="93">
        <f t="shared" si="525"/>
        <v>3888</v>
      </c>
      <c r="L114" s="93">
        <f>求节点('[1]功能-竞技场'!$AA$9:$AA$309,'[1]功能-竞技场'!$AB$9:$AB$309,[1]节奏总纲!P111)</f>
        <v>150</v>
      </c>
      <c r="M114" s="93">
        <f t="shared" si="549"/>
        <v>344320.77724937128</v>
      </c>
      <c r="N114" s="93">
        <f>'[1]资源-银币'!$C113</f>
        <v>6807240024.2129364</v>
      </c>
      <c r="O114" s="93">
        <f>'[1]资源-木石铜粮'!$C113*('[1]资源-木石铜粮'!$I113+'[1]资源-木石铜粮'!$J113+'[1]资源-木石铜粮'!$M113+'[1]资源-木石铜粮'!$N113)</f>
        <v>169155256088.32623</v>
      </c>
      <c r="P114" s="93">
        <f t="shared" si="557"/>
        <v>169155256088.32623</v>
      </c>
      <c r="Q114" s="93">
        <f t="shared" si="558"/>
        <v>169155256088.32623</v>
      </c>
      <c r="R114" s="93">
        <f t="shared" si="559"/>
        <v>169155256088.32623</v>
      </c>
      <c r="S114" s="93">
        <f>'[1]资源-铁'!C113*('[1]资源-铁'!$J113+'[1]资源-铁'!$M113+'[1]资源-铁'!$N113)</f>
        <v>51845279800.938759</v>
      </c>
      <c r="T114" s="93">
        <f t="shared" si="550"/>
        <v>1486.3518741372895</v>
      </c>
      <c r="U114" s="93">
        <f t="shared" si="551"/>
        <v>160.851526639056</v>
      </c>
      <c r="V114" s="97">
        <f>求节点([3]基础状态预期!$C$11:$C$40,[3]基础状态预期!$I$11:$I$40,B114)*8</f>
        <v>479.97520756249253</v>
      </c>
      <c r="W114" s="72">
        <f>[4]兵营招募!$EZ$5*节奏总纲!P111*24</f>
        <v>149678554.50495884</v>
      </c>
      <c r="X114" s="93">
        <f t="shared" si="560"/>
        <v>149678554.50495884</v>
      </c>
      <c r="Y114" s="93">
        <f t="shared" si="561"/>
        <v>149678554.50495884</v>
      </c>
      <c r="Z114" s="93">
        <f t="shared" si="562"/>
        <v>149678554.50495884</v>
      </c>
      <c r="AA114" s="93">
        <f>10*节奏总纲!P111</f>
        <v>17818.875536304626</v>
      </c>
      <c r="AB114" s="93">
        <f>求节点($CS$8:$CS$15,$CT$8:$CT$15,节奏总纲!P111)</f>
        <v>41.360794088066818</v>
      </c>
      <c r="AC114" s="93">
        <f>'[5]资源-军团币'!$E112</f>
        <v>3193615.8389413734</v>
      </c>
      <c r="AD114" s="93">
        <f>5*节奏总纲!P111</f>
        <v>8909.4377681523129</v>
      </c>
      <c r="AE114" s="93">
        <f>[6]国建支援!$F$5/[6]国建支援!$E$5*节奏总纲!P111</f>
        <v>712755.021452185</v>
      </c>
      <c r="AF114" s="93">
        <f>[6]国家币!$H112/[6]国家币!$C$2</f>
        <v>0</v>
      </c>
      <c r="AG114" s="93">
        <f t="shared" si="552"/>
        <v>0</v>
      </c>
      <c r="AH114" s="93">
        <f>'[1]功能-行军令'!$AL$7/3*节奏总纲!P111</f>
        <v>14255.100429043699</v>
      </c>
      <c r="AI114" s="93">
        <f t="shared" si="563"/>
        <v>14255.100429043699</v>
      </c>
      <c r="AJ114" s="93">
        <f t="shared" si="564"/>
        <v>14255.100429043699</v>
      </c>
      <c r="AK114" s="93">
        <f>'[1]功能-行军令'!$AL$8/3*节奏总纲!P111</f>
        <v>4751.7001430145665</v>
      </c>
      <c r="AL114" s="93">
        <f t="shared" si="553"/>
        <v>4751.7001430145665</v>
      </c>
      <c r="AM114" s="93">
        <f t="shared" si="554"/>
        <v>4751.7001430145665</v>
      </c>
      <c r="AN114" s="93">
        <f>节奏总纲!P111*1</f>
        <v>1781.8875536304624</v>
      </c>
      <c r="AO114" s="93">
        <f>18*节奏总纲!P111</f>
        <v>32073.975965348323</v>
      </c>
      <c r="AP114" s="93">
        <f>'[1]功能-采集'!BS112</f>
        <v>100731290678.63113</v>
      </c>
      <c r="AQ114" s="93">
        <f t="shared" si="565"/>
        <v>100731290678.63113</v>
      </c>
      <c r="AR114" s="93">
        <f t="shared" si="566"/>
        <v>100731290678.63113</v>
      </c>
      <c r="AS114" s="93">
        <f t="shared" si="567"/>
        <v>100731290678.63113</v>
      </c>
      <c r="AT114" s="93">
        <f>'[1]功能-采集'!BX112</f>
        <v>28222042457.276627</v>
      </c>
      <c r="AU114" s="93">
        <f>('[1]功能-城建'!$EQ111+[1]养成buff汇总!H113)/节奏总纲!P111/4/24</f>
        <v>263471.17189514282</v>
      </c>
      <c r="AV114" s="93">
        <f t="shared" si="568"/>
        <v>263471.17189514282</v>
      </c>
      <c r="AW114" s="93">
        <f t="shared" si="569"/>
        <v>263471.17189514282</v>
      </c>
      <c r="AX114" s="93">
        <f t="shared" si="570"/>
        <v>263471.17189514282</v>
      </c>
      <c r="AY114" s="93">
        <f>('[1]功能-城建'!$FY111+[1]养成buff汇总!AD113)/节奏总纲!P111/24</f>
        <v>54498.512022937481</v>
      </c>
      <c r="AZ114" s="93">
        <f>('[1]功能-城建'!HF111+[1]养成buff汇总!S113)/节奏总纲!P111/24</f>
        <v>552392.63217282214</v>
      </c>
      <c r="BA114" s="93">
        <f>'[1]功能-城建'!$CL113</f>
        <v>723.14368600997659</v>
      </c>
      <c r="BB114" s="97">
        <f>求节点($CY$7:$CY$36,$CZ$7:$CZ$36,节奏总纲!BX111)</f>
        <v>808.76245733998439</v>
      </c>
      <c r="BC114" s="93">
        <f>[4]士兵治疗!$BD112/3600*[4]士兵治疗!$D$4</f>
        <v>844861479.47531581</v>
      </c>
      <c r="BD114" s="97">
        <f>求节点($DD$7:$DD$86,$DF$7:$DF$86,节奏总纲!BX111)</f>
        <v>287.5718430049883</v>
      </c>
      <c r="BE114" s="97">
        <f t="shared" si="366"/>
        <v>17887.281830037013</v>
      </c>
      <c r="BF114" s="97">
        <f t="shared" si="367"/>
        <v>4265.8671033906794</v>
      </c>
      <c r="BG114" s="97">
        <f t="shared" si="368"/>
        <v>617.59644155367846</v>
      </c>
      <c r="BH114" s="97">
        <f t="shared" si="369"/>
        <v>113.48609725460436</v>
      </c>
      <c r="BI114" s="97">
        <f t="shared" si="370"/>
        <v>51.291492975934837</v>
      </c>
      <c r="BJ114" s="97">
        <f t="shared" si="371"/>
        <v>76.437239463902259</v>
      </c>
      <c r="BK114" s="97">
        <f t="shared" si="372"/>
        <v>88.582985951869674</v>
      </c>
      <c r="BL114" s="97">
        <f t="shared" si="373"/>
        <v>26.291492975934837</v>
      </c>
      <c r="BM114" s="93">
        <f>5*节奏总纲!P111</f>
        <v>8909.4377681523129</v>
      </c>
      <c r="BN114" s="93">
        <f>15*节奏总纲!P111</f>
        <v>26728.313304456937</v>
      </c>
      <c r="BO114" s="93">
        <f t="shared" si="555"/>
        <v>216</v>
      </c>
      <c r="BP114" s="93">
        <f t="shared" si="556"/>
        <v>1728</v>
      </c>
      <c r="BQ114" s="93">
        <f>节奏总纲!P111</f>
        <v>1781.8875536304624</v>
      </c>
      <c r="BU114" s="19"/>
      <c r="BZ114" s="19"/>
      <c r="CK114" s="19"/>
      <c r="CP114" s="19"/>
      <c r="CV114" s="19"/>
      <c r="DB114" s="19"/>
      <c r="DH114" s="19"/>
    </row>
    <row r="115" spans="2:112" s="93" customFormat="1" x14ac:dyDescent="0.15">
      <c r="B115" s="93">
        <v>109</v>
      </c>
      <c r="C115" s="93">
        <f>SUM([2]武将数量星级阶位验证!$BF$3:$BI$3)*节奏总纲!P112+'[1]资源-钻石'!$L112/[2]武将数量星级阶位验证!$B$1*10</f>
        <v>39572.13239662721</v>
      </c>
      <c r="D115" s="93">
        <f>'[1]资源-钻石'!$L112*6%</f>
        <v>282535.9108733568</v>
      </c>
      <c r="E115" s="95">
        <f>'[1]资源-银币'!$Z114</f>
        <v>10918320529.193714</v>
      </c>
      <c r="F115" s="93">
        <f>'[1]资源-木石铜粮'!$BF114/4</f>
        <v>22610522428.592243</v>
      </c>
      <c r="G115" s="93">
        <f t="shared" si="546"/>
        <v>22610522428.592243</v>
      </c>
      <c r="H115" s="93">
        <f t="shared" si="547"/>
        <v>22610522428.592243</v>
      </c>
      <c r="I115" s="93">
        <f t="shared" si="548"/>
        <v>22610522428.592243</v>
      </c>
      <c r="J115" s="93">
        <f>'[1]资源-铁'!$T114</f>
        <v>30170793306.736618</v>
      </c>
      <c r="K115" s="93">
        <f t="shared" si="525"/>
        <v>3924</v>
      </c>
      <c r="L115" s="93">
        <f>求节点('[1]功能-竞技场'!$AA$9:$AA$309,'[1]功能-竞技场'!$AB$9:$AB$309,[1]节奏总纲!P112)</f>
        <v>150</v>
      </c>
      <c r="M115" s="93">
        <f t="shared" si="549"/>
        <v>353169.88859169598</v>
      </c>
      <c r="N115" s="93">
        <f>'[1]资源-银币'!$C114</f>
        <v>7380058098.2549314</v>
      </c>
      <c r="O115" s="93">
        <f>'[1]资源-木石铜粮'!$C114*('[1]资源-木石铜粮'!$I114+'[1]资源-木石铜粮'!$J114+'[1]资源-木石铜粮'!$M114+'[1]资源-木石铜粮'!$N114)</f>
        <v>185802651598.45987</v>
      </c>
      <c r="P115" s="93">
        <f t="shared" si="557"/>
        <v>185802651598.45987</v>
      </c>
      <c r="Q115" s="93">
        <f t="shared" si="558"/>
        <v>185802651598.45987</v>
      </c>
      <c r="R115" s="93">
        <f t="shared" si="559"/>
        <v>185802651598.45987</v>
      </c>
      <c r="S115" s="93">
        <f>'[1]资源-铁'!C114*('[1]资源-铁'!$J114+'[1]资源-铁'!$M114+'[1]资源-铁'!$N114)</f>
        <v>57093540763.301178</v>
      </c>
      <c r="T115" s="93">
        <f t="shared" si="550"/>
        <v>1486.3518741372895</v>
      </c>
      <c r="U115" s="93">
        <f t="shared" si="551"/>
        <v>160.851526639056</v>
      </c>
      <c r="V115" s="97">
        <f>求节点([3]基础状态预期!$C$11:$C$40,[3]基础状态预期!$I$11:$I$40,B115)*8</f>
        <v>481.08437027891682</v>
      </c>
      <c r="W115" s="72">
        <f>[4]兵营招募!$EZ$5*节奏总纲!P112*24</f>
        <v>160427531.60006005</v>
      </c>
      <c r="X115" s="93">
        <f t="shared" si="560"/>
        <v>160427531.60006005</v>
      </c>
      <c r="Y115" s="93">
        <f t="shared" si="561"/>
        <v>160427531.60006005</v>
      </c>
      <c r="Z115" s="93">
        <f t="shared" si="562"/>
        <v>160427531.60006005</v>
      </c>
      <c r="AA115" s="93">
        <f>10*节奏总纲!P112</f>
        <v>19098.515666673818</v>
      </c>
      <c r="AB115" s="93">
        <f>求节点($CS$8:$CS$15,$CT$8:$CT$15,节奏总纲!P112)</f>
        <v>41.360794088066818</v>
      </c>
      <c r="AC115" s="93">
        <f>'[5]资源-军团币'!$E113</f>
        <v>3393938.1695167944</v>
      </c>
      <c r="AD115" s="93">
        <f>5*节奏总纲!P112</f>
        <v>9549.2578333369092</v>
      </c>
      <c r="AE115" s="93">
        <f>[6]国建支援!$F$5/[6]国建支援!$E$5*节奏总纲!P112</f>
        <v>763940.62666695274</v>
      </c>
      <c r="AF115" s="93">
        <f>[6]国家币!$H113/[6]国家币!$C$2</f>
        <v>0</v>
      </c>
      <c r="AG115" s="93">
        <f t="shared" si="552"/>
        <v>0</v>
      </c>
      <c r="AH115" s="93">
        <f>'[1]功能-行军令'!$AL$7/3*节奏总纲!P112</f>
        <v>15278.812533339054</v>
      </c>
      <c r="AI115" s="93">
        <f t="shared" si="563"/>
        <v>15278.812533339054</v>
      </c>
      <c r="AJ115" s="93">
        <f t="shared" si="564"/>
        <v>15278.812533339054</v>
      </c>
      <c r="AK115" s="93">
        <f>'[1]功能-行军令'!$AL$8/3*节奏总纲!P112</f>
        <v>5092.9375111130175</v>
      </c>
      <c r="AL115" s="93">
        <f t="shared" si="553"/>
        <v>5092.9375111130175</v>
      </c>
      <c r="AM115" s="93">
        <f t="shared" si="554"/>
        <v>5092.9375111130175</v>
      </c>
      <c r="AN115" s="93">
        <f>节奏总纲!P112*1</f>
        <v>1909.8515666673818</v>
      </c>
      <c r="AO115" s="93">
        <f>18*节奏总纲!P112</f>
        <v>34377.328200012875</v>
      </c>
      <c r="AP115" s="93">
        <f>'[1]功能-采集'!BS113</f>
        <v>111297973990.10924</v>
      </c>
      <c r="AQ115" s="93">
        <f t="shared" si="565"/>
        <v>111297973990.10924</v>
      </c>
      <c r="AR115" s="93">
        <f t="shared" si="566"/>
        <v>111297973990.10924</v>
      </c>
      <c r="AS115" s="93">
        <f t="shared" si="567"/>
        <v>111297973990.10924</v>
      </c>
      <c r="AT115" s="93">
        <f>'[1]功能-采集'!BX113</f>
        <v>31224054883.422668</v>
      </c>
      <c r="AU115" s="93">
        <f>('[1]功能-城建'!$EQ112+[1]养成buff汇总!H114)/节奏总纲!P112/4/24</f>
        <v>268167.64907459129</v>
      </c>
      <c r="AV115" s="93">
        <f t="shared" si="568"/>
        <v>268167.64907459129</v>
      </c>
      <c r="AW115" s="93">
        <f t="shared" si="569"/>
        <v>268167.64907459129</v>
      </c>
      <c r="AX115" s="93">
        <f t="shared" si="570"/>
        <v>268167.64907459129</v>
      </c>
      <c r="AY115" s="93">
        <f>('[1]功能-城建'!$FY112+[1]养成buff汇总!AD114)/节奏总纲!P112/24</f>
        <v>55340.908212777809</v>
      </c>
      <c r="AZ115" s="93">
        <f>('[1]功能-城建'!HF112+[1]养成buff汇总!S114)/节奏总纲!P112/24</f>
        <v>564386.92085156345</v>
      </c>
      <c r="BA115" s="93">
        <f>'[1]功能-城建'!$CL114</f>
        <v>728.05072453753496</v>
      </c>
      <c r="BB115" s="97">
        <f>求节点($CY$7:$CY$36,$CZ$7:$CZ$36,节奏总纲!BX112)</f>
        <v>812.06148428792108</v>
      </c>
      <c r="BC115" s="93">
        <f>[4]士兵治疗!$BD113/3600*[4]士兵治疗!$D$4</f>
        <v>907349049.03129375</v>
      </c>
      <c r="BD115" s="97">
        <f>求节点($DD$7:$DD$86,$DF$7:$DF$86,节奏总纲!BX112)</f>
        <v>290.02305660797043</v>
      </c>
      <c r="BE115" s="97">
        <f t="shared" si="366"/>
        <v>19069.881563126088</v>
      </c>
      <c r="BF115" s="97">
        <f t="shared" si="367"/>
        <v>4502.039320165667</v>
      </c>
      <c r="BG115" s="97">
        <f t="shared" si="368"/>
        <v>649.64815130044531</v>
      </c>
      <c r="BH115" s="97">
        <f t="shared" si="369"/>
        <v>116.2009477283966</v>
      </c>
      <c r="BI115" s="97">
        <f t="shared" si="370"/>
        <v>51.853846770848371</v>
      </c>
      <c r="BJ115" s="97">
        <f t="shared" si="371"/>
        <v>77.280770156272553</v>
      </c>
      <c r="BK115" s="97">
        <f t="shared" si="372"/>
        <v>89.707693541696742</v>
      </c>
      <c r="BL115" s="97">
        <f t="shared" si="373"/>
        <v>26.853846770848371</v>
      </c>
      <c r="BM115" s="93">
        <f>5*节奏总纲!P112</f>
        <v>9549.2578333369092</v>
      </c>
      <c r="BN115" s="93">
        <f>15*节奏总纲!P112</f>
        <v>28647.773500010728</v>
      </c>
      <c r="BO115" s="93">
        <f t="shared" si="555"/>
        <v>218</v>
      </c>
      <c r="BP115" s="93">
        <f t="shared" si="556"/>
        <v>1744</v>
      </c>
      <c r="BQ115" s="93">
        <f>节奏总纲!P112</f>
        <v>1909.8515666673818</v>
      </c>
      <c r="BU115" s="19"/>
      <c r="BZ115" s="19"/>
      <c r="CK115" s="19"/>
      <c r="CP115" s="19"/>
      <c r="CV115" s="19"/>
      <c r="DB115" s="19"/>
      <c r="DH115" s="19"/>
    </row>
    <row r="116" spans="2:112" s="93" customFormat="1" x14ac:dyDescent="0.15">
      <c r="B116" s="93">
        <v>110</v>
      </c>
      <c r="C116" s="93">
        <f>SUM([2]武将数量星级阶位验证!$BF$3:$BI$3)*节奏总纲!P113+'[1]资源-钻石'!$L113/[2]武将数量星级阶位验证!$B$1*10</f>
        <v>41456.608691827285</v>
      </c>
      <c r="D116" s="93">
        <f>'[1]资源-钻石'!$L113*6%</f>
        <v>289615.19994721649</v>
      </c>
      <c r="E116" s="95">
        <f>'[1]资源-银币'!$Z115</f>
        <v>11786229201.763996</v>
      </c>
      <c r="F116" s="93">
        <f>'[1]资源-木石铜粮'!$BF115/4</f>
        <v>24424362485.450409</v>
      </c>
      <c r="G116" s="93">
        <f t="shared" si="546"/>
        <v>24424362485.450409</v>
      </c>
      <c r="H116" s="93">
        <f t="shared" si="547"/>
        <v>24424362485.450409</v>
      </c>
      <c r="I116" s="93">
        <f t="shared" si="548"/>
        <v>24424362485.450409</v>
      </c>
      <c r="J116" s="93">
        <f>'[1]资源-铁'!$T115</f>
        <v>32407512712.980045</v>
      </c>
      <c r="K116" s="93">
        <f t="shared" si="525"/>
        <v>3960</v>
      </c>
      <c r="L116" s="93">
        <f>求节点('[1]功能-竞技场'!$AA$9:$AA$309,'[1]功能-竞技场'!$AB$9:$AB$309,[1]节奏总纲!P113)</f>
        <v>150</v>
      </c>
      <c r="M116" s="93">
        <f t="shared" si="549"/>
        <v>362018.99993402057</v>
      </c>
      <c r="N116" s="93">
        <f>'[1]资源-银币'!$C115</f>
        <v>8010046370.8855028</v>
      </c>
      <c r="O116" s="93">
        <f>'[1]资源-木石铜粮'!$C115*('[1]资源-木石铜粮'!$I115+'[1]资源-木石铜粮'!$J115+'[1]资源-木石铜粮'!$M115+'[1]资源-木石铜粮'!$N115)</f>
        <v>203779968968.03088</v>
      </c>
      <c r="P116" s="93">
        <f t="shared" si="557"/>
        <v>203779968968.03088</v>
      </c>
      <c r="Q116" s="93">
        <f t="shared" si="558"/>
        <v>203779968968.03088</v>
      </c>
      <c r="R116" s="93">
        <f t="shared" si="559"/>
        <v>203779968968.03088</v>
      </c>
      <c r="S116" s="93">
        <f>'[1]资源-铁'!C115*('[1]资源-铁'!$J115+'[1]资源-铁'!$M115+'[1]资源-铁'!$N115)</f>
        <v>62777269223.169479</v>
      </c>
      <c r="T116" s="93">
        <f t="shared" si="550"/>
        <v>1486.3518741372895</v>
      </c>
      <c r="U116" s="93">
        <f t="shared" si="551"/>
        <v>160.851526639056</v>
      </c>
      <c r="V116" s="97">
        <f>求节点([3]基础状态预期!$C$11:$C$40,[3]基础状态预期!$I$11:$I$40,B116)*8</f>
        <v>482.19353299534112</v>
      </c>
      <c r="W116" s="72">
        <f>[4]兵营招募!$EZ$5*节奏总纲!P113*24</f>
        <v>171948000</v>
      </c>
      <c r="X116" s="93">
        <f t="shared" si="560"/>
        <v>171948000</v>
      </c>
      <c r="Y116" s="93">
        <f t="shared" si="561"/>
        <v>171948000</v>
      </c>
      <c r="Z116" s="93">
        <f t="shared" si="562"/>
        <v>171948000</v>
      </c>
      <c r="AA116" s="93">
        <f>10*节奏总纲!P113</f>
        <v>20470</v>
      </c>
      <c r="AB116" s="93">
        <f>求节点($CS$8:$CS$15,$CT$8:$CT$15,节奏总纲!P113)</f>
        <v>41.360794088066818</v>
      </c>
      <c r="AC116" s="93">
        <f>'[5]资源-军团币'!$E114</f>
        <v>3608638.3273809524</v>
      </c>
      <c r="AD116" s="93">
        <f>5*节奏总纲!P113</f>
        <v>10235</v>
      </c>
      <c r="AE116" s="93">
        <f>[6]国建支援!$F$5/[6]国建支援!$E$5*节奏总纲!P113</f>
        <v>818800</v>
      </c>
      <c r="AF116" s="93">
        <f>[6]国家币!$H114/[6]国家币!$C$2</f>
        <v>0</v>
      </c>
      <c r="AG116" s="93">
        <f t="shared" si="552"/>
        <v>0</v>
      </c>
      <c r="AH116" s="93">
        <f>'[1]功能-行军令'!$AL$7/3*节奏总纲!P113</f>
        <v>16376</v>
      </c>
      <c r="AI116" s="93">
        <f t="shared" si="563"/>
        <v>16376</v>
      </c>
      <c r="AJ116" s="93">
        <f t="shared" si="564"/>
        <v>16376</v>
      </c>
      <c r="AK116" s="93">
        <f>'[1]功能-行军令'!$AL$8/3*节奏总纲!P113</f>
        <v>5458.6666666666661</v>
      </c>
      <c r="AL116" s="93">
        <f t="shared" si="553"/>
        <v>5458.6666666666661</v>
      </c>
      <c r="AM116" s="93">
        <f t="shared" si="554"/>
        <v>5458.6666666666661</v>
      </c>
      <c r="AN116" s="93">
        <f>节奏总纲!P113*1</f>
        <v>2047</v>
      </c>
      <c r="AO116" s="93">
        <f>18*节奏总纲!P113</f>
        <v>36846</v>
      </c>
      <c r="AP116" s="93">
        <f>'[1]功能-采集'!BS114</f>
        <v>122623064750.37657</v>
      </c>
      <c r="AQ116" s="93">
        <f t="shared" si="565"/>
        <v>122623064750.37657</v>
      </c>
      <c r="AR116" s="93">
        <f t="shared" si="566"/>
        <v>122623064750.37657</v>
      </c>
      <c r="AS116" s="93">
        <f t="shared" si="567"/>
        <v>122623064750.37657</v>
      </c>
      <c r="AT116" s="93">
        <f>'[1]功能-采集'!BX114</f>
        <v>34441532135.970184</v>
      </c>
      <c r="AU116" s="93">
        <f>('[1]功能-城建'!$EQ113+[1]养成buff汇总!H115)/节奏总纲!P113/4/24</f>
        <v>273137.49679602723</v>
      </c>
      <c r="AV116" s="93">
        <f t="shared" si="568"/>
        <v>273137.49679602723</v>
      </c>
      <c r="AW116" s="93">
        <f t="shared" si="569"/>
        <v>273137.49679602723</v>
      </c>
      <c r="AX116" s="93">
        <f t="shared" si="570"/>
        <v>273137.49679602723</v>
      </c>
      <c r="AY116" s="93">
        <f>('[1]功能-城建'!$FY113+[1]养成buff汇总!AD115)/节奏总纲!P113/24</f>
        <v>56256.063581299524</v>
      </c>
      <c r="AZ116" s="93">
        <f>('[1]功能-城建'!HF113+[1]养成buff汇总!S115)/节奏总纲!P113/24</f>
        <v>576773.67462952482</v>
      </c>
      <c r="BA116" s="93">
        <f>'[1]功能-城建'!$CL115</f>
        <v>733.05116067708605</v>
      </c>
      <c r="BB116" s="97">
        <f>求节点($CY$7:$CY$36,$CZ$7:$CZ$36,节奏总纲!BX113)</f>
        <v>818.12261900252861</v>
      </c>
      <c r="BC116" s="93">
        <f>[4]士兵治疗!$BD114/3600*[4]士兵治疗!$D$4</f>
        <v>974272056.24182022</v>
      </c>
      <c r="BD116" s="97">
        <f>求节点($DD$7:$DD$86,$DF$7:$DF$86,节奏总纲!BX113)</f>
        <v>292.29598212594823</v>
      </c>
      <c r="BE116" s="97">
        <f t="shared" si="366"/>
        <v>20252.481296215163</v>
      </c>
      <c r="BF116" s="97">
        <f t="shared" si="367"/>
        <v>4738.2115369406547</v>
      </c>
      <c r="BG116" s="97">
        <f t="shared" si="368"/>
        <v>681.69986104721215</v>
      </c>
      <c r="BH116" s="97">
        <f t="shared" si="369"/>
        <v>118.91579820218884</v>
      </c>
      <c r="BI116" s="97">
        <f t="shared" si="370"/>
        <v>52.416200565761905</v>
      </c>
      <c r="BJ116" s="97">
        <f t="shared" si="371"/>
        <v>78.124300848642861</v>
      </c>
      <c r="BK116" s="97">
        <f t="shared" si="372"/>
        <v>90.83240113152381</v>
      </c>
      <c r="BL116" s="97">
        <f t="shared" si="373"/>
        <v>27.416200565761908</v>
      </c>
      <c r="BM116" s="93">
        <f>5*节奏总纲!P113</f>
        <v>10235</v>
      </c>
      <c r="BN116" s="93">
        <f>15*节奏总纲!P113</f>
        <v>30705</v>
      </c>
      <c r="BO116" s="93">
        <f t="shared" si="555"/>
        <v>220</v>
      </c>
      <c r="BP116" s="93">
        <f t="shared" si="556"/>
        <v>1760</v>
      </c>
      <c r="BQ116" s="93">
        <f>节奏总纲!P113</f>
        <v>2047</v>
      </c>
      <c r="BU116" s="19"/>
      <c r="BZ116" s="19"/>
      <c r="CK116" s="19"/>
      <c r="CP116" s="19"/>
      <c r="CV116" s="19"/>
      <c r="DB116" s="19"/>
      <c r="DH116" s="19"/>
    </row>
    <row r="117" spans="2:112" s="93" customFormat="1" x14ac:dyDescent="0.15">
      <c r="B117" s="93">
        <v>111</v>
      </c>
      <c r="C117" s="93">
        <f>SUM([2]武将数量星级阶位验证!$BF$3:$BI$3)*节奏总纲!P114+'[1]资源-钻石'!$L114/[2]武将数量星级阶位验证!$B$1*10</f>
        <v>43439.521166444443</v>
      </c>
      <c r="D117" s="93">
        <f>'[1]资源-钻石'!$L114*6%</f>
        <v>296694.48902107624</v>
      </c>
      <c r="E117" s="95">
        <f>'[1]资源-银币'!$Z116</f>
        <v>12871972217.91815</v>
      </c>
      <c r="F117" s="93">
        <f>'[1]资源-木石铜粮'!$BF116/4</f>
        <v>26360116726.086864</v>
      </c>
      <c r="G117" s="93">
        <f t="shared" si="546"/>
        <v>26360116726.086864</v>
      </c>
      <c r="H117" s="93">
        <f t="shared" si="547"/>
        <v>26360116726.086864</v>
      </c>
      <c r="I117" s="93">
        <f t="shared" si="548"/>
        <v>26360116726.086864</v>
      </c>
      <c r="J117" s="93">
        <f>'[1]资源-铁'!$T116</f>
        <v>34804769215.731659</v>
      </c>
      <c r="K117" s="93">
        <f t="shared" si="525"/>
        <v>3996</v>
      </c>
      <c r="L117" s="93">
        <f>求节点('[1]功能-竞技场'!$AA$9:$AA$309,'[1]功能-竞技场'!$AB$9:$AB$309,[1]节奏总纲!P114)</f>
        <v>150</v>
      </c>
      <c r="M117" s="93">
        <f t="shared" si="549"/>
        <v>370868.11127634527</v>
      </c>
      <c r="N117" s="93">
        <f>'[1]资源-银币'!$C116</f>
        <v>8687335052.5485439</v>
      </c>
      <c r="O117" s="93">
        <f>'[1]资源-木石铜粮'!$C116*('[1]资源-木石铜粮'!$I116+'[1]资源-木石铜粮'!$J116+'[1]资源-木石铜粮'!$M116+'[1]资源-木石铜粮'!$N116)</f>
        <v>223068472776.12418</v>
      </c>
      <c r="P117" s="93">
        <f t="shared" si="557"/>
        <v>223068472776.12418</v>
      </c>
      <c r="Q117" s="93">
        <f t="shared" si="558"/>
        <v>223068472776.12418</v>
      </c>
      <c r="R117" s="93">
        <f t="shared" si="559"/>
        <v>223068472776.12418</v>
      </c>
      <c r="S117" s="93">
        <f>'[1]资源-铁'!C116*('[1]资源-铁'!$J116+'[1]资源-铁'!$M116+'[1]资源-铁'!$N116)</f>
        <v>68868938554.718536</v>
      </c>
      <c r="T117" s="93">
        <f t="shared" si="550"/>
        <v>1486.3518741372895</v>
      </c>
      <c r="U117" s="93">
        <f t="shared" si="551"/>
        <v>160.851526639056</v>
      </c>
      <c r="V117" s="97">
        <f>求节点([3]基础状态预期!$C$11:$C$40,[3]基础状态预期!$I$11:$I$40,B117)*8</f>
        <v>483.30269571176541</v>
      </c>
      <c r="W117" s="72">
        <f>[4]兵营招募!$EZ$5*节奏总纲!P114*24</f>
        <v>184295332.30704343</v>
      </c>
      <c r="X117" s="93">
        <f t="shared" si="560"/>
        <v>184295332.30704343</v>
      </c>
      <c r="Y117" s="93">
        <f t="shared" si="561"/>
        <v>184295332.30704343</v>
      </c>
      <c r="Z117" s="93">
        <f t="shared" si="562"/>
        <v>184295332.30704343</v>
      </c>
      <c r="AA117" s="93">
        <f>10*节奏总纲!P114</f>
        <v>21939.920512743265</v>
      </c>
      <c r="AB117" s="93">
        <f>求节点($CS$8:$CS$15,$CT$8:$CT$15,节奏总纲!P114)</f>
        <v>41.360794088066818</v>
      </c>
      <c r="AC117" s="93">
        <f>'[5]资源-军团币'!$E115</f>
        <v>3838748.2589821075</v>
      </c>
      <c r="AD117" s="93">
        <f>5*节奏总纲!P114</f>
        <v>10969.960256371633</v>
      </c>
      <c r="AE117" s="93">
        <f>[6]国建支援!$F$5/[6]国建支援!$E$5*节奏总纲!P114</f>
        <v>877596.82050973061</v>
      </c>
      <c r="AF117" s="93">
        <f>[6]国家币!$H115/[6]国家币!$C$2</f>
        <v>0</v>
      </c>
      <c r="AG117" s="93">
        <f t="shared" si="552"/>
        <v>0</v>
      </c>
      <c r="AH117" s="93">
        <f>'[1]功能-行军令'!$AL$7/3*节奏总纲!P114</f>
        <v>17551.936410194612</v>
      </c>
      <c r="AI117" s="93">
        <f t="shared" si="563"/>
        <v>17551.936410194612</v>
      </c>
      <c r="AJ117" s="93">
        <f t="shared" si="564"/>
        <v>17551.936410194612</v>
      </c>
      <c r="AK117" s="93">
        <f>'[1]功能-行军令'!$AL$8/3*节奏总纲!P114</f>
        <v>5850.6454700648701</v>
      </c>
      <c r="AL117" s="93">
        <f t="shared" si="553"/>
        <v>5850.6454700648701</v>
      </c>
      <c r="AM117" s="93">
        <f t="shared" si="554"/>
        <v>5850.6454700648701</v>
      </c>
      <c r="AN117" s="93">
        <f>节奏总纲!P114*1</f>
        <v>2193.9920512743265</v>
      </c>
      <c r="AO117" s="93">
        <f>18*节奏总纲!P114</f>
        <v>39491.856922937877</v>
      </c>
      <c r="AP117" s="93">
        <f>'[1]功能-采集'!BS115</f>
        <v>134760996488.04594</v>
      </c>
      <c r="AQ117" s="93">
        <f t="shared" si="565"/>
        <v>134760996488.04594</v>
      </c>
      <c r="AR117" s="93">
        <f t="shared" si="566"/>
        <v>134760996488.04594</v>
      </c>
      <c r="AS117" s="93">
        <f t="shared" si="567"/>
        <v>134760996488.04594</v>
      </c>
      <c r="AT117" s="93">
        <f>'[1]功能-采集'!BX115</f>
        <v>37889938871.564758</v>
      </c>
      <c r="AU117" s="93">
        <f>('[1]功能-城建'!$EQ114+[1]养成buff汇总!H116)/节奏总纲!P114/4/24</f>
        <v>277774.2144070557</v>
      </c>
      <c r="AV117" s="93">
        <f t="shared" si="568"/>
        <v>277774.2144070557</v>
      </c>
      <c r="AW117" s="93">
        <f t="shared" si="569"/>
        <v>277774.2144070557</v>
      </c>
      <c r="AX117" s="93">
        <f t="shared" si="570"/>
        <v>277774.2144070557</v>
      </c>
      <c r="AY117" s="93">
        <f>('[1]功能-城建'!$FY114+[1]养成buff汇总!AD116)/节奏总纲!P114/24</f>
        <v>57109.875861251181</v>
      </c>
      <c r="AZ117" s="93">
        <f>('[1]功能-城建'!HF114+[1]养成buff汇总!S116)/节奏总纲!P114/24</f>
        <v>588330.14126692747</v>
      </c>
      <c r="BA117" s="93">
        <f>'[1]功能-城建'!$CL116</f>
        <v>738.4104954325644</v>
      </c>
      <c r="BB117" s="97">
        <f>求节点($CY$7:$CY$36,$CZ$7:$CZ$36,节奏总纲!BX114)</f>
        <v>824.6187823425023</v>
      </c>
      <c r="BC117" s="93">
        <f>[4]士兵治疗!$BD115/3600*[4]士兵治疗!$D$4</f>
        <v>1045931071.9628484</v>
      </c>
      <c r="BD117" s="97">
        <f>求节点($DD$7:$DD$86,$DF$7:$DF$86,节奏总纲!BX114)</f>
        <v>294.73204337843833</v>
      </c>
      <c r="BE117" s="97">
        <f t="shared" si="366"/>
        <v>21435.081029304238</v>
      </c>
      <c r="BF117" s="97">
        <f t="shared" si="367"/>
        <v>4974.3837537156423</v>
      </c>
      <c r="BG117" s="97">
        <f t="shared" si="368"/>
        <v>713.751570793979</v>
      </c>
      <c r="BH117" s="97">
        <f t="shared" si="369"/>
        <v>121.63064867598108</v>
      </c>
      <c r="BI117" s="97">
        <f t="shared" si="370"/>
        <v>52.978554360675446</v>
      </c>
      <c r="BJ117" s="97">
        <f t="shared" si="371"/>
        <v>78.967831541013169</v>
      </c>
      <c r="BK117" s="97">
        <f t="shared" si="372"/>
        <v>91.957108721350892</v>
      </c>
      <c r="BL117" s="97">
        <f t="shared" si="373"/>
        <v>27.978554360675442</v>
      </c>
      <c r="BM117" s="93">
        <f>5*节奏总纲!P114</f>
        <v>10969.960256371633</v>
      </c>
      <c r="BN117" s="93">
        <f>15*节奏总纲!P114</f>
        <v>32909.880769114898</v>
      </c>
      <c r="BO117" s="93">
        <f t="shared" si="555"/>
        <v>222</v>
      </c>
      <c r="BP117" s="93">
        <f t="shared" si="556"/>
        <v>1776</v>
      </c>
      <c r="BQ117" s="93">
        <f>节奏总纲!P114</f>
        <v>2193.9920512743265</v>
      </c>
      <c r="BU117" s="19"/>
      <c r="BZ117" s="19"/>
      <c r="CK117" s="19"/>
      <c r="CP117" s="19"/>
      <c r="CV117" s="19"/>
      <c r="DB117" s="19"/>
      <c r="DH117" s="19"/>
    </row>
    <row r="118" spans="2:112" s="93" customFormat="1" x14ac:dyDescent="0.15">
      <c r="B118" s="93">
        <v>112</v>
      </c>
      <c r="C118" s="93">
        <f>SUM([2]武将数量星级阶位验证!$BF$3:$BI$3)*节奏总纲!P115+'[1]资源-钻石'!$L115/[2]武将数量星级阶位验证!$B$1*10</f>
        <v>45527.934925914327</v>
      </c>
      <c r="D118" s="93">
        <f>'[1]资源-钻石'!$L115*6%</f>
        <v>303773.77809493599</v>
      </c>
      <c r="E118" s="95">
        <f>'[1]资源-银币'!$Z117</f>
        <v>13927128481.688713</v>
      </c>
      <c r="F118" s="93">
        <f>'[1]资源-木石铜粮'!$BF117/4</f>
        <v>28457285346.734577</v>
      </c>
      <c r="G118" s="93">
        <f t="shared" si="546"/>
        <v>28457285346.734577</v>
      </c>
      <c r="H118" s="93">
        <f t="shared" si="547"/>
        <v>28457285346.734577</v>
      </c>
      <c r="I118" s="93">
        <f t="shared" si="548"/>
        <v>28457285346.734577</v>
      </c>
      <c r="J118" s="93">
        <f>'[1]资源-铁'!$T117</f>
        <v>37060380886.301979</v>
      </c>
      <c r="K118" s="93">
        <f t="shared" si="525"/>
        <v>4032</v>
      </c>
      <c r="L118" s="93">
        <f>求节点('[1]功能-竞技场'!$AA$9:$AA$309,'[1]功能-竞技场'!$AB$9:$AB$309,[1]节奏总纲!P115)</f>
        <v>150</v>
      </c>
      <c r="M118" s="93">
        <f t="shared" si="549"/>
        <v>379717.22261866997</v>
      </c>
      <c r="N118" s="93">
        <f>'[1]资源-银币'!$C117</f>
        <v>9412492648.7161465</v>
      </c>
      <c r="O118" s="93">
        <f>'[1]资源-木石铜粮'!$C117*('[1]资源-木石铜粮'!$I117+'[1]资源-木石铜粮'!$J117+'[1]资源-木石铜粮'!$M117+'[1]资源-木石铜粮'!$N117)</f>
        <v>243884229861.24911</v>
      </c>
      <c r="P118" s="93">
        <f t="shared" si="557"/>
        <v>243884229861.24911</v>
      </c>
      <c r="Q118" s="93">
        <f t="shared" si="558"/>
        <v>243884229861.24911</v>
      </c>
      <c r="R118" s="93">
        <f t="shared" si="559"/>
        <v>243884229861.24911</v>
      </c>
      <c r="S118" s="93">
        <f>'[1]资源-铁'!C117*('[1]资源-铁'!$J117+'[1]资源-铁'!$M117+'[1]资源-铁'!$N117)</f>
        <v>75459086660.215698</v>
      </c>
      <c r="T118" s="93">
        <f t="shared" si="550"/>
        <v>1486.3518741372895</v>
      </c>
      <c r="U118" s="93">
        <f t="shared" si="551"/>
        <v>160.851526639056</v>
      </c>
      <c r="V118" s="97">
        <f>求节点([3]基础状态预期!$C$11:$C$40,[3]基础状态预期!$I$11:$I$40,B118)*8</f>
        <v>484.4118584281897</v>
      </c>
      <c r="W118" s="72">
        <f>[4]兵营招募!$EZ$5*节奏总纲!P115*24</f>
        <v>197528875.40684974</v>
      </c>
      <c r="X118" s="93">
        <f t="shared" si="560"/>
        <v>197528875.40684974</v>
      </c>
      <c r="Y118" s="93">
        <f t="shared" si="561"/>
        <v>197528875.40684974</v>
      </c>
      <c r="Z118" s="93">
        <f t="shared" si="562"/>
        <v>197528875.40684974</v>
      </c>
      <c r="AA118" s="93">
        <f>10*节奏总纲!P115</f>
        <v>23515.342310339256</v>
      </c>
      <c r="AB118" s="93">
        <f>求节点($CS$8:$CS$15,$CT$8:$CT$15,节奏总纲!P115)</f>
        <v>41.360794088066818</v>
      </c>
      <c r="AC118" s="93">
        <f>'[5]资源-军团币'!$E116</f>
        <v>4085373.9771382702</v>
      </c>
      <c r="AD118" s="93">
        <f>5*节奏总纲!P115</f>
        <v>11757.671155169628</v>
      </c>
      <c r="AE118" s="93">
        <f>[6]国建支援!$F$5/[6]国建支援!$E$5*节奏总纲!P115</f>
        <v>940613.69241357024</v>
      </c>
      <c r="AF118" s="93">
        <f>[6]国家币!$H116/[6]国家币!$C$2</f>
        <v>0</v>
      </c>
      <c r="AG118" s="93">
        <f t="shared" si="552"/>
        <v>0</v>
      </c>
      <c r="AH118" s="93">
        <f>'[1]功能-行军令'!$AL$7/3*节奏总纲!P115</f>
        <v>18812.273848271405</v>
      </c>
      <c r="AI118" s="93">
        <f t="shared" si="563"/>
        <v>18812.273848271405</v>
      </c>
      <c r="AJ118" s="93">
        <f t="shared" si="564"/>
        <v>18812.273848271405</v>
      </c>
      <c r="AK118" s="93">
        <f>'[1]功能-行军令'!$AL$8/3*节奏总纲!P115</f>
        <v>6270.7579494238016</v>
      </c>
      <c r="AL118" s="93">
        <f t="shared" si="553"/>
        <v>6270.7579494238016</v>
      </c>
      <c r="AM118" s="93">
        <f t="shared" si="554"/>
        <v>6270.7579494238016</v>
      </c>
      <c r="AN118" s="93">
        <f>节奏总纲!P115*1</f>
        <v>2351.5342310339256</v>
      </c>
      <c r="AO118" s="93">
        <f>18*节奏总纲!P115</f>
        <v>42327.616158610661</v>
      </c>
      <c r="AP118" s="93">
        <f>'[1]功能-采集'!BS116</f>
        <v>147770109614.55716</v>
      </c>
      <c r="AQ118" s="93">
        <f t="shared" si="565"/>
        <v>147770109614.55716</v>
      </c>
      <c r="AR118" s="93">
        <f t="shared" si="566"/>
        <v>147770109614.55716</v>
      </c>
      <c r="AS118" s="93">
        <f t="shared" si="567"/>
        <v>147770109614.55716</v>
      </c>
      <c r="AT118" s="93">
        <f>'[1]功能-采集'!BX116</f>
        <v>41585849698.806473</v>
      </c>
      <c r="AU118" s="93">
        <f>('[1]功能-城建'!$EQ115+[1]养成buff汇总!H117)/节奏总纲!P115/4/24</f>
        <v>282633.75058831245</v>
      </c>
      <c r="AV118" s="93">
        <f t="shared" si="568"/>
        <v>282633.75058831245</v>
      </c>
      <c r="AW118" s="93">
        <f t="shared" si="569"/>
        <v>282633.75058831245</v>
      </c>
      <c r="AX118" s="93">
        <f t="shared" si="570"/>
        <v>282633.75058831245</v>
      </c>
      <c r="AY118" s="93">
        <f>('[1]功能-城建'!$FY115+[1]养成buff汇总!AD117)/节奏总纲!P115/24</f>
        <v>58023.694036597743</v>
      </c>
      <c r="AZ118" s="93">
        <f>('[1]功能-城建'!HF115+[1]养成buff汇总!S117)/节奏总纲!P115/24</f>
        <v>600197.4603497443</v>
      </c>
      <c r="BA118" s="93">
        <f>'[1]功能-城建'!$CL117</f>
        <v>745.47733431248889</v>
      </c>
      <c r="BB118" s="97">
        <f>求节点($CY$7:$CY$36,$CZ$7:$CZ$36,节奏总纲!BX115)</f>
        <v>830.73111192707404</v>
      </c>
      <c r="BC118" s="93">
        <f>[4]士兵治疗!$BD116/3600*[4]士兵治疗!$D$4</f>
        <v>1122676566.9919841</v>
      </c>
      <c r="BD118" s="97">
        <f>求节点($DD$7:$DD$86,$DF$7:$DF$86,节奏总纲!BX115)</f>
        <v>297.02416697265278</v>
      </c>
      <c r="BE118" s="97">
        <f t="shared" si="366"/>
        <v>22918.562516011581</v>
      </c>
      <c r="BF118" s="97">
        <f t="shared" si="367"/>
        <v>5264.2593172491033</v>
      </c>
      <c r="BG118" s="97">
        <f t="shared" si="368"/>
        <v>752.94687955852112</v>
      </c>
      <c r="BH118" s="97">
        <f t="shared" si="369"/>
        <v>124.26412709317027</v>
      </c>
      <c r="BI118" s="97">
        <f t="shared" si="370"/>
        <v>53.554313590603968</v>
      </c>
      <c r="BJ118" s="97">
        <f t="shared" si="371"/>
        <v>79.831470385905959</v>
      </c>
      <c r="BK118" s="97">
        <f t="shared" si="372"/>
        <v>93.108627181207936</v>
      </c>
      <c r="BL118" s="97">
        <f t="shared" si="373"/>
        <v>28.554313590603968</v>
      </c>
      <c r="BM118" s="93">
        <f>5*节奏总纲!P115</f>
        <v>11757.671155169628</v>
      </c>
      <c r="BN118" s="93">
        <f>15*节奏总纲!P115</f>
        <v>35273.013465508884</v>
      </c>
      <c r="BO118" s="93">
        <f t="shared" si="555"/>
        <v>224</v>
      </c>
      <c r="BP118" s="93">
        <f t="shared" si="556"/>
        <v>1792</v>
      </c>
      <c r="BQ118" s="93">
        <f>节奏总纲!P115</f>
        <v>2351.5342310339256</v>
      </c>
      <c r="BU118" s="19"/>
      <c r="BZ118" s="19"/>
      <c r="CK118" s="19"/>
      <c r="CP118" s="19"/>
      <c r="CV118" s="19"/>
      <c r="DB118" s="19"/>
      <c r="DH118" s="19"/>
    </row>
    <row r="119" spans="2:112" s="93" customFormat="1" x14ac:dyDescent="0.15">
      <c r="B119" s="93">
        <v>113</v>
      </c>
      <c r="C119" s="93">
        <f>SUM([2]武将数量星级阶位验证!$BF$3:$BI$3)*节奏总纲!P116+'[1]资源-钻石'!$L116/[2]武将数量星级阶位验证!$B$1*10</f>
        <v>47729.422162752853</v>
      </c>
      <c r="D119" s="93">
        <f>'[1]资源-钻石'!$L116*6%</f>
        <v>310853.06716879574</v>
      </c>
      <c r="E119" s="95">
        <f>'[1]资源-银币'!$Z118</f>
        <v>15008940463.405052</v>
      </c>
      <c r="F119" s="93">
        <f>'[1]资源-木石铜粮'!$BF118/4</f>
        <v>30708768041.265694</v>
      </c>
      <c r="G119" s="93">
        <f t="shared" si="546"/>
        <v>30708768041.265694</v>
      </c>
      <c r="H119" s="93">
        <f t="shared" si="547"/>
        <v>30708768041.265694</v>
      </c>
      <c r="I119" s="93">
        <f t="shared" si="548"/>
        <v>30708768041.265694</v>
      </c>
      <c r="J119" s="93">
        <f>'[1]资源-铁'!$T118</f>
        <v>39439433079.349182</v>
      </c>
      <c r="K119" s="93">
        <f t="shared" si="525"/>
        <v>4068</v>
      </c>
      <c r="L119" s="93">
        <f>求节点('[1]功能-竞技场'!$AA$9:$AA$309,'[1]功能-竞技场'!$AB$9:$AB$309,[1]节奏总纲!P116)</f>
        <v>150</v>
      </c>
      <c r="M119" s="93">
        <f t="shared" si="549"/>
        <v>388566.33396099467</v>
      </c>
      <c r="N119" s="93">
        <f>'[1]资源-银币'!$C118</f>
        <v>10191778123.663578</v>
      </c>
      <c r="O119" s="93">
        <f>'[1]资源-木石铜粮'!$C118*('[1]资源-木石铜粮'!$I118+'[1]资源-木石铜粮'!$J118+'[1]资源-木石铜粮'!$M118+'[1]资源-木石铜粮'!$N118)</f>
        <v>266232770718.34708</v>
      </c>
      <c r="P119" s="93">
        <f t="shared" si="557"/>
        <v>266232770718.34708</v>
      </c>
      <c r="Q119" s="93">
        <f t="shared" si="558"/>
        <v>266232770718.34708</v>
      </c>
      <c r="R119" s="93">
        <f t="shared" si="559"/>
        <v>266232770718.34708</v>
      </c>
      <c r="S119" s="93">
        <f>'[1]资源-铁'!C118*('[1]资源-铁'!$J118+'[1]资源-铁'!$M118+'[1]资源-铁'!$N118)</f>
        <v>82529741330.571381</v>
      </c>
      <c r="T119" s="93">
        <f t="shared" si="550"/>
        <v>1486.3518741372895</v>
      </c>
      <c r="U119" s="93">
        <f t="shared" si="551"/>
        <v>160.851526639056</v>
      </c>
      <c r="V119" s="97">
        <f>求节点([3]基础状态预期!$C$11:$C$40,[3]基础状态预期!$I$11:$I$40,B119)*8</f>
        <v>485.521021144614</v>
      </c>
      <c r="W119" s="72">
        <f>[4]兵营招募!$EZ$5*节奏总纲!P116*24</f>
        <v>211712235.71655262</v>
      </c>
      <c r="X119" s="93">
        <f t="shared" si="560"/>
        <v>211712235.71655262</v>
      </c>
      <c r="Y119" s="93">
        <f t="shared" si="561"/>
        <v>211712235.71655262</v>
      </c>
      <c r="Z119" s="93">
        <f t="shared" si="562"/>
        <v>211712235.71655262</v>
      </c>
      <c r="AA119" s="93">
        <f>10*节奏总纲!P116</f>
        <v>25203.837585303885</v>
      </c>
      <c r="AB119" s="93">
        <f>求节点($CS$8:$CS$15,$CT$8:$CT$15,节奏总纲!P116)</f>
        <v>41.360794088066818</v>
      </c>
      <c r="AC119" s="93">
        <f>'[5]资源-军团币'!$E117</f>
        <v>4349700.8770370036</v>
      </c>
      <c r="AD119" s="93">
        <f>5*节奏总纲!P116</f>
        <v>12601.918792651943</v>
      </c>
      <c r="AE119" s="93">
        <f>[6]国建支援!$F$5/[6]国建支援!$E$5*节奏总纲!P116</f>
        <v>1008153.5034121554</v>
      </c>
      <c r="AF119" s="93">
        <f>[6]国家币!$H117/[6]国家币!$C$2</f>
        <v>0</v>
      </c>
      <c r="AG119" s="93">
        <f t="shared" si="552"/>
        <v>0</v>
      </c>
      <c r="AH119" s="93">
        <f>'[1]功能-行军令'!$AL$7/3*节奏总纲!P116</f>
        <v>20163.070068243109</v>
      </c>
      <c r="AI119" s="93">
        <f t="shared" si="563"/>
        <v>20163.070068243109</v>
      </c>
      <c r="AJ119" s="93">
        <f t="shared" si="564"/>
        <v>20163.070068243109</v>
      </c>
      <c r="AK119" s="93">
        <f>'[1]功能-行军令'!$AL$8/3*节奏总纲!P116</f>
        <v>6721.0233560810357</v>
      </c>
      <c r="AL119" s="93">
        <f t="shared" si="553"/>
        <v>6721.0233560810357</v>
      </c>
      <c r="AM119" s="93">
        <f t="shared" si="554"/>
        <v>6721.0233560810357</v>
      </c>
      <c r="AN119" s="93">
        <f>节奏总纲!P116*1</f>
        <v>2520.3837585303886</v>
      </c>
      <c r="AO119" s="93">
        <f>18*节奏总纲!P116</f>
        <v>45366.907653546994</v>
      </c>
      <c r="AP119" s="93">
        <f>'[1]功能-采集'!BS117</f>
        <v>161712931834.68463</v>
      </c>
      <c r="AQ119" s="93">
        <f t="shared" si="565"/>
        <v>161712931834.68463</v>
      </c>
      <c r="AR119" s="93">
        <f t="shared" si="566"/>
        <v>161712931834.68463</v>
      </c>
      <c r="AS119" s="93">
        <f t="shared" si="567"/>
        <v>161712931834.68463</v>
      </c>
      <c r="AT119" s="93">
        <f>'[1]功能-采集'!BX117</f>
        <v>45547028843.344749</v>
      </c>
      <c r="AU119" s="93">
        <f>('[1]功能-城建'!$EQ116+[1]养成buff汇总!H118)/节奏总纲!P116/4/24</f>
        <v>287228.61519705714</v>
      </c>
      <c r="AV119" s="93">
        <f t="shared" si="568"/>
        <v>287228.61519705714</v>
      </c>
      <c r="AW119" s="93">
        <f t="shared" si="569"/>
        <v>287228.61519705714</v>
      </c>
      <c r="AX119" s="93">
        <f t="shared" si="570"/>
        <v>287228.61519705714</v>
      </c>
      <c r="AY119" s="93">
        <f>('[1]功能-城建'!$FY116+[1]养成buff汇总!AD118)/节奏总纲!P116/24</f>
        <v>58889.673531509201</v>
      </c>
      <c r="AZ119" s="93">
        <f>('[1]功能-城建'!HF116+[1]养成buff汇总!S118)/节奏总纲!P116/24</f>
        <v>611393.54212191643</v>
      </c>
      <c r="BA119" s="93">
        <f>'[1]功能-城建'!$CL118</f>
        <v>753.21353356657016</v>
      </c>
      <c r="BB119" s="97">
        <f>求节点($CY$7:$CY$36,$CZ$7:$CZ$36,节奏总纲!BX116)</f>
        <v>837.17794463880841</v>
      </c>
      <c r="BC119" s="93">
        <f>[4]士兵治疗!$BD117/3600*[4]士兵治疗!$D$4</f>
        <v>1204857476.4107399</v>
      </c>
      <c r="BD119" s="97">
        <f>求节点($DD$7:$DD$86,$DF$7:$DF$86,节奏总纲!BX116)</f>
        <v>299.44172923955318</v>
      </c>
      <c r="BE119" s="97">
        <f t="shared" si="366"/>
        <v>24413.973202714835</v>
      </c>
      <c r="BF119" s="97">
        <f t="shared" si="367"/>
        <v>5556.264082557771</v>
      </c>
      <c r="BG119" s="97">
        <f t="shared" si="368"/>
        <v>792.42541394358966</v>
      </c>
      <c r="BH119" s="97">
        <f t="shared" si="369"/>
        <v>126.89437931426873</v>
      </c>
      <c r="BI119" s="97">
        <f t="shared" si="370"/>
        <v>54.130604312101532</v>
      </c>
      <c r="BJ119" s="97">
        <f t="shared" si="371"/>
        <v>80.695906468152302</v>
      </c>
      <c r="BK119" s="97">
        <f t="shared" si="372"/>
        <v>94.261208624203064</v>
      </c>
      <c r="BL119" s="97">
        <f t="shared" si="373"/>
        <v>29.130604312101536</v>
      </c>
      <c r="BM119" s="93">
        <f>5*节奏总纲!P116</f>
        <v>12601.918792651943</v>
      </c>
      <c r="BN119" s="93">
        <f>15*节奏总纲!P116</f>
        <v>37805.756377955826</v>
      </c>
      <c r="BO119" s="93">
        <f t="shared" si="555"/>
        <v>226</v>
      </c>
      <c r="BP119" s="93">
        <f t="shared" si="556"/>
        <v>1808</v>
      </c>
      <c r="BQ119" s="93">
        <f>节奏总纲!P116</f>
        <v>2520.3837585303886</v>
      </c>
      <c r="BU119" s="19"/>
      <c r="BZ119" s="19"/>
      <c r="CK119" s="19"/>
      <c r="CP119" s="19"/>
      <c r="CV119" s="19"/>
      <c r="DB119" s="19"/>
      <c r="DH119" s="19"/>
    </row>
    <row r="120" spans="2:112" s="93" customFormat="1" x14ac:dyDescent="0.15">
      <c r="B120" s="93">
        <v>114</v>
      </c>
      <c r="C120" s="93">
        <f>SUM([2]武将数量星级阶位验证!$BF$3:$BI$3)*节奏总纲!P117+'[1]资源-钻石'!$L117/[2]武将数量星级阶位验证!$B$1*10</f>
        <v>50052.098551951734</v>
      </c>
      <c r="D120" s="93">
        <f>'[1]资源-钻石'!$L117*6%</f>
        <v>317932.35624265543</v>
      </c>
      <c r="E120" s="95">
        <f>'[1]资源-银币'!$Z119</f>
        <v>16068872213.365452</v>
      </c>
      <c r="F120" s="93">
        <f>'[1]资源-木石铜粮'!$BF119/4</f>
        <v>33144640622.96957</v>
      </c>
      <c r="G120" s="93">
        <f t="shared" si="546"/>
        <v>33144640622.96957</v>
      </c>
      <c r="H120" s="93">
        <f t="shared" si="547"/>
        <v>33144640622.96957</v>
      </c>
      <c r="I120" s="93">
        <f t="shared" si="548"/>
        <v>33144640622.96957</v>
      </c>
      <c r="J120" s="93">
        <f>'[1]资源-铁'!$T119</f>
        <v>42731834485.970566</v>
      </c>
      <c r="K120" s="93">
        <f t="shared" si="525"/>
        <v>4104</v>
      </c>
      <c r="L120" s="93">
        <f>求节点('[1]功能-竞技场'!$AA$9:$AA$309,'[1]功能-竞技场'!$AB$9:$AB$309,[1]节奏总纲!P117)</f>
        <v>150</v>
      </c>
      <c r="M120" s="93">
        <f t="shared" si="549"/>
        <v>397415.44530331925</v>
      </c>
      <c r="N120" s="93">
        <f>'[1]资源-银币'!$C119</f>
        <v>11028672408.747629</v>
      </c>
      <c r="O120" s="93">
        <f>'[1]资源-木石铜粮'!$C119*('[1]资源-木石铜粮'!$I119+'[1]资源-木石铜粮'!$J119+'[1]资源-木石铜粮'!$M119+'[1]资源-木石铜粮'!$N119)</f>
        <v>290332038966.76367</v>
      </c>
      <c r="P120" s="93">
        <f t="shared" si="557"/>
        <v>290332038966.76367</v>
      </c>
      <c r="Q120" s="93">
        <f t="shared" si="558"/>
        <v>290332038966.76367</v>
      </c>
      <c r="R120" s="93">
        <f t="shared" si="559"/>
        <v>290332038966.76367</v>
      </c>
      <c r="S120" s="93">
        <f>'[1]资源-铁'!C119*('[1]资源-铁'!$J119+'[1]资源-铁'!$M119+'[1]资源-铁'!$N119)</f>
        <v>90169401460.7043</v>
      </c>
      <c r="T120" s="93">
        <f t="shared" si="550"/>
        <v>1486.3518741372895</v>
      </c>
      <c r="U120" s="93">
        <f t="shared" si="551"/>
        <v>160.851526639056</v>
      </c>
      <c r="V120" s="97">
        <f>求节点([3]基础状态预期!$C$11:$C$40,[3]基础状态预期!$I$11:$I$40,B120)*8</f>
        <v>486.47291020120451</v>
      </c>
      <c r="W120" s="72">
        <f>[4]兵营招募!$EZ$5*节奏总纲!P117*24</f>
        <v>226913584.90608257</v>
      </c>
      <c r="X120" s="93">
        <f t="shared" si="560"/>
        <v>226913584.90608257</v>
      </c>
      <c r="Y120" s="93">
        <f t="shared" si="561"/>
        <v>226913584.90608257</v>
      </c>
      <c r="Z120" s="93">
        <f t="shared" si="562"/>
        <v>226913584.90608257</v>
      </c>
      <c r="AA120" s="93">
        <f>10*节奏总纲!P117</f>
        <v>27013.522012628877</v>
      </c>
      <c r="AB120" s="93">
        <f>求节点($CS$8:$CS$15,$CT$8:$CT$15,节奏总纲!P117)</f>
        <v>41.360794088066818</v>
      </c>
      <c r="AC120" s="93">
        <f>'[5]资源-军团币'!$E118</f>
        <v>4632999.433782951</v>
      </c>
      <c r="AD120" s="93">
        <f>5*节奏总纲!P117</f>
        <v>13506.761006314438</v>
      </c>
      <c r="AE120" s="93">
        <f>[6]国建支援!$F$5/[6]国建支援!$E$5*节奏总纲!P117</f>
        <v>1080540.8805051551</v>
      </c>
      <c r="AF120" s="93">
        <f>[6]国家币!$H118/[6]国家币!$C$2</f>
        <v>0</v>
      </c>
      <c r="AG120" s="93">
        <f t="shared" si="552"/>
        <v>0</v>
      </c>
      <c r="AH120" s="93">
        <f>'[1]功能-行军令'!$AL$7/3*节奏总纲!P117</f>
        <v>21610.817610103102</v>
      </c>
      <c r="AI120" s="93">
        <f t="shared" si="563"/>
        <v>21610.817610103102</v>
      </c>
      <c r="AJ120" s="93">
        <f t="shared" si="564"/>
        <v>21610.817610103102</v>
      </c>
      <c r="AK120" s="93">
        <f>'[1]功能-行军令'!$AL$8/3*节奏总纲!P117</f>
        <v>7203.6058700343674</v>
      </c>
      <c r="AL120" s="93">
        <f t="shared" si="553"/>
        <v>7203.6058700343674</v>
      </c>
      <c r="AM120" s="93">
        <f t="shared" si="554"/>
        <v>7203.6058700343674</v>
      </c>
      <c r="AN120" s="93">
        <f>节奏总纲!P117*1</f>
        <v>2701.3522012628878</v>
      </c>
      <c r="AO120" s="93">
        <f>18*节奏总纲!P117</f>
        <v>48624.339622731983</v>
      </c>
      <c r="AP120" s="93">
        <f>'[1]功能-采集'!BS118</f>
        <v>176656478683.07843</v>
      </c>
      <c r="AQ120" s="93">
        <f t="shared" si="565"/>
        <v>176656478683.07843</v>
      </c>
      <c r="AR120" s="93">
        <f t="shared" si="566"/>
        <v>176656478683.07843</v>
      </c>
      <c r="AS120" s="93">
        <f t="shared" si="567"/>
        <v>176656478683.07843</v>
      </c>
      <c r="AT120" s="93">
        <f>'[1]功能-采集'!BX118</f>
        <v>49792515530.813049</v>
      </c>
      <c r="AU120" s="93">
        <f>('[1]功能-城建'!$EQ117+[1]养成buff汇总!H119)/节奏总纲!P117/4/24</f>
        <v>291982.02202013443</v>
      </c>
      <c r="AV120" s="93">
        <f t="shared" si="568"/>
        <v>291982.02202013443</v>
      </c>
      <c r="AW120" s="93">
        <f t="shared" si="569"/>
        <v>291982.02202013443</v>
      </c>
      <c r="AX120" s="93">
        <f t="shared" si="570"/>
        <v>291982.02202013443</v>
      </c>
      <c r="AY120" s="93">
        <f>('[1]功能-城建'!$FY117+[1]养成buff汇总!AD119)/节奏总纲!P117/24</f>
        <v>59800.104256225954</v>
      </c>
      <c r="AZ120" s="93">
        <f>('[1]功能-城建'!HF117+[1]养成buff汇总!S119)/节奏总纲!P117/24</f>
        <v>622788.18966748973</v>
      </c>
      <c r="BA120" s="93">
        <f>'[1]功能-城建'!$CL119</f>
        <v>758.51265141991007</v>
      </c>
      <c r="BB120" s="97">
        <f>求节点($CY$7:$CY$36,$CZ$7:$CZ$36,节奏总纲!BX117)</f>
        <v>843.35020189321358</v>
      </c>
      <c r="BC120" s="93">
        <f>[4]士兵治疗!$BD118/3600*[4]士兵治疗!$D$4</f>
        <v>1292871383.3634825</v>
      </c>
      <c r="BD120" s="97">
        <f>求节点($DD$7:$DD$86,$DF$7:$DF$86,节奏总纲!BX117)</f>
        <v>301.75632570995509</v>
      </c>
      <c r="BE120" s="97">
        <f t="shared" si="366"/>
        <v>25909.383889418088</v>
      </c>
      <c r="BF120" s="97">
        <f t="shared" si="367"/>
        <v>5848.2688478664395</v>
      </c>
      <c r="BG120" s="97">
        <f t="shared" si="368"/>
        <v>831.90394832865809</v>
      </c>
      <c r="BH120" s="97">
        <f t="shared" si="369"/>
        <v>129.52463153536721</v>
      </c>
      <c r="BI120" s="97">
        <f t="shared" si="370"/>
        <v>54.706895033599103</v>
      </c>
      <c r="BJ120" s="97">
        <f t="shared" si="371"/>
        <v>81.560342550398644</v>
      </c>
      <c r="BK120" s="97">
        <f t="shared" si="372"/>
        <v>95.413790067198207</v>
      </c>
      <c r="BL120" s="97">
        <f t="shared" si="373"/>
        <v>29.7068950335991</v>
      </c>
      <c r="BM120" s="93">
        <f>5*节奏总纲!P117</f>
        <v>13506.761006314438</v>
      </c>
      <c r="BN120" s="93">
        <f>15*节奏总纲!P117</f>
        <v>40520.283018943315</v>
      </c>
      <c r="BO120" s="93">
        <f t="shared" si="555"/>
        <v>228</v>
      </c>
      <c r="BP120" s="93">
        <f t="shared" si="556"/>
        <v>1824</v>
      </c>
      <c r="BQ120" s="93">
        <f>节奏总纲!P117</f>
        <v>2701.3522012628878</v>
      </c>
      <c r="BU120" s="19"/>
      <c r="BZ120" s="19"/>
      <c r="CK120" s="19"/>
      <c r="CP120" s="19"/>
      <c r="CV120" s="19"/>
      <c r="DB120" s="19"/>
      <c r="DH120" s="19"/>
    </row>
    <row r="121" spans="2:112" s="93" customFormat="1" x14ac:dyDescent="0.15">
      <c r="B121" s="93">
        <v>115</v>
      </c>
      <c r="C121" s="93">
        <f>SUM([2]武将数量星级阶位验证!$BF$3:$BI$3)*节奏总纲!P118+'[1]资源-钻石'!$L118/[2]武将数量星级阶位验证!$B$1*10</f>
        <v>52504.662258597738</v>
      </c>
      <c r="D121" s="93">
        <f>'[1]资源-钻石'!$L118*6%</f>
        <v>325011.64531651518</v>
      </c>
      <c r="E121" s="95">
        <f>'[1]资源-银币'!$Z120</f>
        <v>17146812553.202225</v>
      </c>
      <c r="F121" s="93">
        <f>'[1]资源-木石铜粮'!$BF120/4</f>
        <v>35763279859.973686</v>
      </c>
      <c r="G121" s="93">
        <f t="shared" si="546"/>
        <v>35763279859.973686</v>
      </c>
      <c r="H121" s="93">
        <f t="shared" si="547"/>
        <v>35763279859.973686</v>
      </c>
      <c r="I121" s="93">
        <f t="shared" si="548"/>
        <v>35763279859.973686</v>
      </c>
      <c r="J121" s="93">
        <f>'[1]资源-铁'!$T120</f>
        <v>46479119856.338188</v>
      </c>
      <c r="K121" s="93">
        <f t="shared" si="525"/>
        <v>4140</v>
      </c>
      <c r="L121" s="93">
        <f>求节点('[1]功能-竞技场'!$AA$9:$AA$309,'[1]功能-竞技场'!$AB$9:$AB$309,[1]节奏总纲!P118)</f>
        <v>150</v>
      </c>
      <c r="M121" s="93">
        <f t="shared" si="549"/>
        <v>406264.55664564396</v>
      </c>
      <c r="N121" s="93">
        <f>'[1]资源-银币'!$C120</f>
        <v>11928002329.579533</v>
      </c>
      <c r="O121" s="93">
        <f>'[1]资源-木石铜粮'!$C120*('[1]资源-木石铜粮'!$I120+'[1]资源-木石铜粮'!$J120+'[1]资源-木石铜粮'!$M120+'[1]资源-木石铜粮'!$N120)</f>
        <v>316224171416.32941</v>
      </c>
      <c r="P121" s="93">
        <f t="shared" si="557"/>
        <v>316224171416.32941</v>
      </c>
      <c r="Q121" s="93">
        <f t="shared" si="558"/>
        <v>316224171416.32941</v>
      </c>
      <c r="R121" s="93">
        <f t="shared" si="559"/>
        <v>316224171416.32941</v>
      </c>
      <c r="S121" s="93">
        <f>'[1]资源-铁'!C120*('[1]资源-铁'!$J120+'[1]资源-铁'!$M120+'[1]资源-铁'!$N120)</f>
        <v>98375494365.091766</v>
      </c>
      <c r="T121" s="93">
        <f t="shared" si="550"/>
        <v>1486.3518741372895</v>
      </c>
      <c r="U121" s="93">
        <f t="shared" si="551"/>
        <v>160.851526639056</v>
      </c>
      <c r="V121" s="97">
        <f>求节点([3]基础状态预期!$C$11:$C$40,[3]基础状态预期!$I$11:$I$40,B121)*8</f>
        <v>487.38160714530915</v>
      </c>
      <c r="W121" s="72">
        <f>[4]兵营招募!$EZ$5*节奏总纲!P118*24</f>
        <v>243205987.5621683</v>
      </c>
      <c r="X121" s="93">
        <f t="shared" si="560"/>
        <v>243205987.5621683</v>
      </c>
      <c r="Y121" s="93">
        <f t="shared" si="561"/>
        <v>243205987.5621683</v>
      </c>
      <c r="Z121" s="93">
        <f t="shared" si="562"/>
        <v>243205987.5621683</v>
      </c>
      <c r="AA121" s="93">
        <f>10*节奏总纲!P118</f>
        <v>28953.093757400988</v>
      </c>
      <c r="AB121" s="93">
        <f>求节点($CS$8:$CS$15,$CT$8:$CT$15,节奏总纲!P118)</f>
        <v>41.360794088066818</v>
      </c>
      <c r="AC121" s="93">
        <f>'[5]资源-军团币'!$E119</f>
        <v>4936631.3088780893</v>
      </c>
      <c r="AD121" s="93">
        <f>5*节奏总纲!P118</f>
        <v>14476.546878700494</v>
      </c>
      <c r="AE121" s="93">
        <f>[6]国建支援!$F$5/[6]国建支援!$E$5*节奏总纲!P118</f>
        <v>1158123.7502960395</v>
      </c>
      <c r="AF121" s="93">
        <f>[6]国家币!$H119/[6]国家币!$C$2</f>
        <v>0</v>
      </c>
      <c r="AG121" s="93">
        <f t="shared" si="552"/>
        <v>0</v>
      </c>
      <c r="AH121" s="93">
        <f>'[1]功能-行军令'!$AL$7/3*节奏总纲!P118</f>
        <v>23162.475005920791</v>
      </c>
      <c r="AI121" s="93">
        <f t="shared" si="563"/>
        <v>23162.475005920791</v>
      </c>
      <c r="AJ121" s="93">
        <f t="shared" si="564"/>
        <v>23162.475005920791</v>
      </c>
      <c r="AK121" s="93">
        <f>'[1]功能-行军令'!$AL$8/3*节奏总纲!P118</f>
        <v>7720.825001973597</v>
      </c>
      <c r="AL121" s="93">
        <f t="shared" si="553"/>
        <v>7720.825001973597</v>
      </c>
      <c r="AM121" s="93">
        <f t="shared" si="554"/>
        <v>7720.825001973597</v>
      </c>
      <c r="AN121" s="93">
        <f>节奏总纲!P118*1</f>
        <v>2895.3093757400989</v>
      </c>
      <c r="AO121" s="93">
        <f>18*节奏总纲!P118</f>
        <v>52115.568763321782</v>
      </c>
      <c r="AP121" s="93">
        <f>'[1]功能-采集'!BS119</f>
        <v>192672575631.35474</v>
      </c>
      <c r="AQ121" s="93">
        <f t="shared" si="565"/>
        <v>192672575631.35474</v>
      </c>
      <c r="AR121" s="93">
        <f t="shared" si="566"/>
        <v>192672575631.35474</v>
      </c>
      <c r="AS121" s="93">
        <f t="shared" si="567"/>
        <v>192672575631.35474</v>
      </c>
      <c r="AT121" s="93">
        <f>'[1]功能-采集'!BX119</f>
        <v>54342715497.992676</v>
      </c>
      <c r="AU121" s="93">
        <f>('[1]功能-城建'!$EQ118+[1]养成buff汇总!H120)/节奏总纲!P118/4/24</f>
        <v>296544.98669450864</v>
      </c>
      <c r="AV121" s="93">
        <f t="shared" si="568"/>
        <v>296544.98669450864</v>
      </c>
      <c r="AW121" s="93">
        <f t="shared" si="569"/>
        <v>296544.98669450864</v>
      </c>
      <c r="AX121" s="93">
        <f t="shared" si="570"/>
        <v>296544.98669450864</v>
      </c>
      <c r="AY121" s="93">
        <f>('[1]功能-城建'!$FY118+[1]养成buff汇总!AD120)/节奏总纲!P118/24</f>
        <v>60677.668079179748</v>
      </c>
      <c r="AZ121" s="93">
        <f>('[1]功能-城建'!HF118+[1]养成buff汇总!S120)/节奏总纲!P118/24</f>
        <v>633679.81841093441</v>
      </c>
      <c r="BA121" s="93">
        <f>'[1]功能-城建'!$CL120</f>
        <v>763.31133697131509</v>
      </c>
      <c r="BB121" s="97">
        <f>求节点($CY$7:$CY$36,$CZ$7:$CZ$36,节奏总纲!BX118)</f>
        <v>849.74844929508674</v>
      </c>
      <c r="BC121" s="93">
        <f>[4]士兵治疗!$BD119/3600*[4]士兵治疗!$D$4</f>
        <v>1387123452.2375445</v>
      </c>
      <c r="BD121" s="97">
        <f>求节点($DD$7:$DD$86,$DF$7:$DF$86,节奏总纲!BX118)</f>
        <v>304.15566848565754</v>
      </c>
      <c r="BE121" s="97">
        <f t="shared" si="366"/>
        <v>27595.053080198912</v>
      </c>
      <c r="BF121" s="97">
        <f t="shared" si="367"/>
        <v>6174.4696562443032</v>
      </c>
      <c r="BG121" s="97">
        <f t="shared" si="368"/>
        <v>875.93724743474138</v>
      </c>
      <c r="BH121" s="97">
        <f t="shared" si="369"/>
        <v>132.1321456224052</v>
      </c>
      <c r="BI121" s="97">
        <f t="shared" si="370"/>
        <v>55.276772810522004</v>
      </c>
      <c r="BJ121" s="97">
        <f t="shared" si="371"/>
        <v>82.415159215783007</v>
      </c>
      <c r="BK121" s="97">
        <f t="shared" si="372"/>
        <v>96.553545621044009</v>
      </c>
      <c r="BL121" s="97">
        <f t="shared" si="373"/>
        <v>30.276772810522004</v>
      </c>
      <c r="BM121" s="93">
        <f>5*节奏总纲!P118</f>
        <v>14476.546878700494</v>
      </c>
      <c r="BN121" s="93">
        <f>15*节奏总纲!P118</f>
        <v>43429.640636101482</v>
      </c>
      <c r="BO121" s="93">
        <f t="shared" si="555"/>
        <v>230</v>
      </c>
      <c r="BP121" s="93">
        <f t="shared" si="556"/>
        <v>1840</v>
      </c>
      <c r="BQ121" s="93">
        <f>节奏总纲!P118</f>
        <v>2895.3093757400989</v>
      </c>
      <c r="BU121" s="19"/>
      <c r="BZ121" s="19"/>
      <c r="CK121" s="19"/>
      <c r="CP121" s="19"/>
      <c r="CV121" s="19"/>
      <c r="DB121" s="19"/>
      <c r="DH121" s="19"/>
    </row>
    <row r="122" spans="2:112" s="93" customFormat="1" x14ac:dyDescent="0.15">
      <c r="B122" s="93">
        <v>116</v>
      </c>
      <c r="C122" s="93">
        <f>SUM([2]武将数量星级阶位验证!$BF$3:$BI$3)*节奏总纲!P119+'[1]资源-钻石'!$L119/[2]武将数量星级阶位验证!$B$1*10</f>
        <v>55096.435745203577</v>
      </c>
      <c r="D122" s="93">
        <f>'[1]资源-钻石'!$L119*6%</f>
        <v>332090.93439037492</v>
      </c>
      <c r="E122" s="95">
        <f>'[1]资源-银币'!$Z121</f>
        <v>18286064316.863075</v>
      </c>
      <c r="F122" s="93">
        <f>'[1]资源-木石铜粮'!$BF121/4</f>
        <v>38593007606.760475</v>
      </c>
      <c r="G122" s="93">
        <f t="shared" si="546"/>
        <v>38593007606.760475</v>
      </c>
      <c r="H122" s="93">
        <f t="shared" si="547"/>
        <v>38593007606.760475</v>
      </c>
      <c r="I122" s="93">
        <f t="shared" si="548"/>
        <v>38593007606.760475</v>
      </c>
      <c r="J122" s="93">
        <f>'[1]资源-铁'!$T121</f>
        <v>50128597258.52227</v>
      </c>
      <c r="K122" s="93">
        <f t="shared" si="525"/>
        <v>4176</v>
      </c>
      <c r="L122" s="93">
        <f>求节点('[1]功能-竞技场'!$AA$9:$AA$309,'[1]功能-竞技场'!$AB$9:$AB$309,[1]节奏总纲!P119)</f>
        <v>150</v>
      </c>
      <c r="M122" s="93">
        <f t="shared" si="549"/>
        <v>415113.66798796866</v>
      </c>
      <c r="N122" s="93">
        <f>'[1]资源-银币'!$C121</f>
        <v>12905025027.500601</v>
      </c>
      <c r="O122" s="93">
        <f>'[1]资源-木石铜粮'!$C121*('[1]资源-木石铜粮'!$I121+'[1]资源-木石铜粮'!$J121+'[1]资源-木石铜粮'!$M121+'[1]资源-木石铜粮'!$N121)</f>
        <v>344123188007.80316</v>
      </c>
      <c r="P122" s="93">
        <f t="shared" si="557"/>
        <v>344123188007.80316</v>
      </c>
      <c r="Q122" s="93">
        <f t="shared" si="558"/>
        <v>344123188007.80316</v>
      </c>
      <c r="R122" s="93">
        <f t="shared" si="559"/>
        <v>344123188007.80316</v>
      </c>
      <c r="S122" s="93">
        <f>'[1]资源-铁'!C121*('[1]资源-铁'!$J121+'[1]资源-铁'!$M121+'[1]资源-铁'!$N121)</f>
        <v>107231067570.0602</v>
      </c>
      <c r="T122" s="93">
        <f t="shared" si="550"/>
        <v>1486.3518741372895</v>
      </c>
      <c r="U122" s="93">
        <f t="shared" si="551"/>
        <v>160.851526639056</v>
      </c>
      <c r="V122" s="97">
        <f>求节点([3]基础状态预期!$C$11:$C$40,[3]基础状态预期!$I$11:$I$40,B122)*8</f>
        <v>488.29030408941372</v>
      </c>
      <c r="W122" s="72">
        <f>[4]兵营招募!$EZ$5*节奏总纲!P119*24</f>
        <v>260667752.36991662</v>
      </c>
      <c r="X122" s="93">
        <f t="shared" si="560"/>
        <v>260667752.36991662</v>
      </c>
      <c r="Y122" s="93">
        <f t="shared" si="561"/>
        <v>260667752.36991662</v>
      </c>
      <c r="Z122" s="93">
        <f t="shared" si="562"/>
        <v>260667752.36991662</v>
      </c>
      <c r="AA122" s="93">
        <f>10*节奏总纲!P119</f>
        <v>31031.875282132929</v>
      </c>
      <c r="AB122" s="93">
        <f>求节点($CS$8:$CS$15,$CT$8:$CT$15,节奏总纲!P119)</f>
        <v>41.360794088066818</v>
      </c>
      <c r="AC122" s="93">
        <f>'[5]资源-军团币'!$E120</f>
        <v>5262055.8949851869</v>
      </c>
      <c r="AD122" s="93">
        <f>5*节奏总纲!P119</f>
        <v>15515.937641066464</v>
      </c>
      <c r="AE122" s="93">
        <f>[6]国建支援!$F$5/[6]国建支援!$E$5*节奏总纲!P119</f>
        <v>1241275.0112853171</v>
      </c>
      <c r="AF122" s="93">
        <f>[6]国家币!$H120/[6]国家币!$C$2</f>
        <v>0</v>
      </c>
      <c r="AG122" s="93">
        <f t="shared" si="552"/>
        <v>0</v>
      </c>
      <c r="AH122" s="93">
        <f>'[1]功能-行军令'!$AL$7/3*节奏总纲!P119</f>
        <v>24825.500225706342</v>
      </c>
      <c r="AI122" s="93">
        <f t="shared" si="563"/>
        <v>24825.500225706342</v>
      </c>
      <c r="AJ122" s="93">
        <f t="shared" si="564"/>
        <v>24825.500225706342</v>
      </c>
      <c r="AK122" s="93">
        <f>'[1]功能-行军令'!$AL$8/3*节奏总纲!P119</f>
        <v>8275.1667419021142</v>
      </c>
      <c r="AL122" s="93">
        <f t="shared" si="553"/>
        <v>8275.1667419021142</v>
      </c>
      <c r="AM122" s="93">
        <f t="shared" si="554"/>
        <v>8275.1667419021142</v>
      </c>
      <c r="AN122" s="93">
        <f>节奏总纲!P119*1</f>
        <v>3103.1875282132928</v>
      </c>
      <c r="AO122" s="93">
        <f>18*节奏总纲!P119</f>
        <v>55857.375507839271</v>
      </c>
      <c r="AP122" s="93">
        <f>'[1]功能-采集'!BS120</f>
        <v>209838203313.9256</v>
      </c>
      <c r="AQ122" s="93">
        <f t="shared" si="565"/>
        <v>209838203313.9256</v>
      </c>
      <c r="AR122" s="93">
        <f t="shared" si="566"/>
        <v>209838203313.9256</v>
      </c>
      <c r="AS122" s="93">
        <f t="shared" si="567"/>
        <v>209838203313.9256</v>
      </c>
      <c r="AT122" s="93">
        <f>'[1]功能-采集'!BX120</f>
        <v>59219499072.049248</v>
      </c>
      <c r="AU122" s="93">
        <f>('[1]功能-城建'!$EQ119+[1]养成buff汇总!H121)/节奏总纲!P119/4/24</f>
        <v>301201.52705885109</v>
      </c>
      <c r="AV122" s="93">
        <f t="shared" si="568"/>
        <v>301201.52705885109</v>
      </c>
      <c r="AW122" s="93">
        <f t="shared" si="569"/>
        <v>301201.52705885109</v>
      </c>
      <c r="AX122" s="93">
        <f t="shared" si="570"/>
        <v>301201.52705885109</v>
      </c>
      <c r="AY122" s="93">
        <f>('[1]功能-城建'!$FY119+[1]养成buff汇总!AD121)/节奏总纲!P119/24</f>
        <v>61584.162877642513</v>
      </c>
      <c r="AZ122" s="93">
        <f>('[1]功能-城建'!HF119+[1]养成buff汇总!S121)/节奏总纲!P119/24</f>
        <v>644653.92521806899</v>
      </c>
      <c r="BA122" s="93">
        <f>'[1]功能-城建'!$CL121</f>
        <v>768.28324913180484</v>
      </c>
      <c r="BB122" s="97">
        <f>求节点($CY$7:$CY$36,$CZ$7:$CZ$36,节奏总纲!BX119)</f>
        <v>852.79593918346779</v>
      </c>
      <c r="BC122" s="93">
        <f>[4]士兵治疗!$BD120/3600*[4]士兵治疗!$D$4</f>
        <v>1488064938.030086</v>
      </c>
      <c r="BD122" s="97">
        <f>求节点($DD$7:$DD$86,$DF$7:$DF$86,节奏总纲!BX119)</f>
        <v>306.49238596900216</v>
      </c>
      <c r="BE122" s="97">
        <f t="shared" si="366"/>
        <v>29477.645002584322</v>
      </c>
      <c r="BF122" s="97">
        <f t="shared" si="367"/>
        <v>6536.0643002034058</v>
      </c>
      <c r="BG122" s="97">
        <f t="shared" si="368"/>
        <v>924.68485203285536</v>
      </c>
      <c r="BH122" s="97">
        <f t="shared" si="369"/>
        <v>134.71612512163341</v>
      </c>
      <c r="BI122" s="97">
        <f t="shared" si="370"/>
        <v>55.84001301521446</v>
      </c>
      <c r="BJ122" s="97">
        <f t="shared" si="371"/>
        <v>83.260019522821693</v>
      </c>
      <c r="BK122" s="97">
        <f t="shared" si="372"/>
        <v>97.68002603042892</v>
      </c>
      <c r="BL122" s="97">
        <f t="shared" si="373"/>
        <v>30.84001301521446</v>
      </c>
      <c r="BM122" s="93">
        <f>5*节奏总纲!P119</f>
        <v>15515.937641066464</v>
      </c>
      <c r="BN122" s="93">
        <f>15*节奏总纲!P119</f>
        <v>46547.812923199395</v>
      </c>
      <c r="BO122" s="93">
        <f t="shared" si="555"/>
        <v>232</v>
      </c>
      <c r="BP122" s="93">
        <f t="shared" si="556"/>
        <v>1856</v>
      </c>
      <c r="BQ122" s="93">
        <f>节奏总纲!P119</f>
        <v>3103.1875282132928</v>
      </c>
      <c r="BU122" s="19"/>
      <c r="BZ122" s="19"/>
      <c r="CK122" s="19"/>
      <c r="CP122" s="19"/>
      <c r="CV122" s="19"/>
      <c r="DB122" s="19"/>
      <c r="DH122" s="19"/>
    </row>
    <row r="123" spans="2:112" s="93" customFormat="1" x14ac:dyDescent="0.15">
      <c r="B123" s="93">
        <v>117</v>
      </c>
      <c r="C123" s="93">
        <f>SUM([2]武将数量星级阶位验证!$BF$3:$BI$3)*节奏总纲!P120+'[1]资源-钻石'!$L120/[2]武将数量星级阶位验证!$B$1*10</f>
        <v>57837.410579695897</v>
      </c>
      <c r="D123" s="93">
        <f>'[1]资源-钻石'!$L120*6%</f>
        <v>339170.22346423467</v>
      </c>
      <c r="E123" s="95">
        <f>'[1]资源-银币'!$Z122</f>
        <v>19479260874.11174</v>
      </c>
      <c r="F123" s="93">
        <f>'[1]资源-木石铜粮'!$BF122/4</f>
        <v>41639283655.232544</v>
      </c>
      <c r="G123" s="93">
        <f t="shared" si="546"/>
        <v>41639283655.232544</v>
      </c>
      <c r="H123" s="93">
        <f t="shared" si="547"/>
        <v>41639283655.232544</v>
      </c>
      <c r="I123" s="93">
        <f t="shared" si="548"/>
        <v>41639283655.232544</v>
      </c>
      <c r="J123" s="93">
        <f>'[1]资源-铁'!$T122</f>
        <v>53847854053.856155</v>
      </c>
      <c r="K123" s="93">
        <f t="shared" si="525"/>
        <v>4212</v>
      </c>
      <c r="L123" s="93">
        <f>求节点('[1]功能-竞技场'!$AA$9:$AA$309,'[1]功能-竞技场'!$AB$9:$AB$309,[1]节奏总纲!P120)</f>
        <v>150</v>
      </c>
      <c r="M123" s="93">
        <f t="shared" si="549"/>
        <v>423962.7793302933</v>
      </c>
      <c r="N123" s="93">
        <f>'[1]资源-银币'!$C122</f>
        <v>13960935670.67412</v>
      </c>
      <c r="O123" s="93">
        <f>'[1]资源-木石铜粮'!$C122*('[1]资源-木石铜粮'!$I122+'[1]资源-木石铜粮'!$J122+'[1]资源-木石铜粮'!$M122+'[1]资源-木石铜粮'!$N122)</f>
        <v>374118613030.04816</v>
      </c>
      <c r="P123" s="93">
        <f t="shared" si="557"/>
        <v>374118613030.04816</v>
      </c>
      <c r="Q123" s="93">
        <f t="shared" si="558"/>
        <v>374118613030.04816</v>
      </c>
      <c r="R123" s="93">
        <f t="shared" si="559"/>
        <v>374118613030.04816</v>
      </c>
      <c r="S123" s="93">
        <f>'[1]资源-铁'!C122*('[1]资源-铁'!$J122+'[1]资源-铁'!$M122+'[1]资源-铁'!$N122)</f>
        <v>116753933638.62801</v>
      </c>
      <c r="T123" s="93">
        <f t="shared" si="550"/>
        <v>1486.3518741372895</v>
      </c>
      <c r="U123" s="93">
        <f t="shared" si="551"/>
        <v>160.851526639056</v>
      </c>
      <c r="V123" s="97">
        <f>求节点([3]基础状态预期!$C$11:$C$40,[3]基础状态预期!$I$11:$I$40,B123)*8</f>
        <v>489.1990010335183</v>
      </c>
      <c r="W123" s="72">
        <f>[4]兵营招募!$EZ$5*节奏总纲!P120*24</f>
        <v>279382808.49991131</v>
      </c>
      <c r="X123" s="93">
        <f t="shared" si="560"/>
        <v>279382808.49991131</v>
      </c>
      <c r="Y123" s="93">
        <f t="shared" si="561"/>
        <v>279382808.49991131</v>
      </c>
      <c r="Z123" s="93">
        <f t="shared" si="562"/>
        <v>279382808.49991131</v>
      </c>
      <c r="AA123" s="93">
        <f>10*节奏总纲!P120</f>
        <v>33259.858154751353</v>
      </c>
      <c r="AB123" s="93">
        <f>求节点($CS$8:$CS$15,$CT$8:$CT$15,节奏总纲!P120)</f>
        <v>41.360794088066818</v>
      </c>
      <c r="AC123" s="93">
        <f>'[5]资源-军团币'!$E121</f>
        <v>5610961.8457974503</v>
      </c>
      <c r="AD123" s="93">
        <f>5*节奏总纲!P120</f>
        <v>16629.929077375677</v>
      </c>
      <c r="AE123" s="93">
        <f>[6]国建支援!$F$5/[6]国建支援!$E$5*节奏总纲!P120</f>
        <v>1330394.326190054</v>
      </c>
      <c r="AF123" s="93">
        <f>[6]国家币!$H121/[6]国家币!$C$2</f>
        <v>0</v>
      </c>
      <c r="AG123" s="93">
        <f t="shared" si="552"/>
        <v>0</v>
      </c>
      <c r="AH123" s="93">
        <f>'[1]功能-行军令'!$AL$7/3*节奏总纲!P120</f>
        <v>26607.88652380108</v>
      </c>
      <c r="AI123" s="93">
        <f t="shared" si="563"/>
        <v>26607.88652380108</v>
      </c>
      <c r="AJ123" s="93">
        <f t="shared" si="564"/>
        <v>26607.88652380108</v>
      </c>
      <c r="AK123" s="93">
        <f>'[1]功能-行军令'!$AL$8/3*节奏总纲!P120</f>
        <v>8869.2955079336934</v>
      </c>
      <c r="AL123" s="93">
        <f t="shared" si="553"/>
        <v>8869.2955079336934</v>
      </c>
      <c r="AM123" s="93">
        <f t="shared" si="554"/>
        <v>8869.2955079336934</v>
      </c>
      <c r="AN123" s="93">
        <f>节奏总纲!P120*1</f>
        <v>3325.985815475135</v>
      </c>
      <c r="AO123" s="93">
        <f>18*节奏总纲!P120</f>
        <v>59867.74467855243</v>
      </c>
      <c r="AP123" s="93">
        <f>'[1]功能-采集'!BS121</f>
        <v>228235867531.88336</v>
      </c>
      <c r="AQ123" s="93">
        <f t="shared" si="565"/>
        <v>228235867531.88336</v>
      </c>
      <c r="AR123" s="93">
        <f t="shared" si="566"/>
        <v>228235867531.88336</v>
      </c>
      <c r="AS123" s="93">
        <f t="shared" si="567"/>
        <v>228235867531.88336</v>
      </c>
      <c r="AT123" s="93">
        <f>'[1]功能-采集'!BX121</f>
        <v>64446306289.255974</v>
      </c>
      <c r="AU123" s="93">
        <f>('[1]功能-城建'!$EQ120+[1]养成buff汇总!H122)/节奏总纲!P120/4/24</f>
        <v>305741.25089072948</v>
      </c>
      <c r="AV123" s="93">
        <f t="shared" si="568"/>
        <v>305741.25089072948</v>
      </c>
      <c r="AW123" s="93">
        <f t="shared" si="569"/>
        <v>305741.25089072948</v>
      </c>
      <c r="AX123" s="93">
        <f t="shared" si="570"/>
        <v>305741.25089072948</v>
      </c>
      <c r="AY123" s="93">
        <f>('[1]功能-城建'!$FY120+[1]养成buff汇总!AD122)/节奏总纲!P120/24</f>
        <v>62472.803405273131</v>
      </c>
      <c r="AZ123" s="93">
        <f>('[1]功能-城建'!HF120+[1]养成buff汇总!S122)/节奏总纲!P120/24</f>
        <v>655289.76784861903</v>
      </c>
      <c r="BA123" s="93">
        <f>'[1]功能-城建'!$CL122</f>
        <v>773.52232123065073</v>
      </c>
      <c r="BB123" s="97">
        <f>求节点($CY$7:$CY$36,$CZ$7:$CZ$36,节奏总纲!BX120)</f>
        <v>854.0660172680366</v>
      </c>
      <c r="BC123" s="93">
        <f>[4]士兵治疗!$BD121/3600*[4]士兵治疗!$D$4</f>
        <v>1596165954.4470792</v>
      </c>
      <c r="BD123" s="97">
        <f>求节点($DD$7:$DD$86,$DF$7:$DF$86,节奏总纲!BX120)</f>
        <v>308.87378237756855</v>
      </c>
      <c r="BE123" s="97">
        <f t="shared" si="366"/>
        <v>31360.236924969737</v>
      </c>
      <c r="BF123" s="97">
        <f t="shared" si="367"/>
        <v>6897.6589441625083</v>
      </c>
      <c r="BG123" s="97">
        <f t="shared" si="368"/>
        <v>973.43245663096923</v>
      </c>
      <c r="BH123" s="97">
        <f t="shared" si="369"/>
        <v>137.30010462086159</v>
      </c>
      <c r="BI123" s="97">
        <f t="shared" si="370"/>
        <v>56.403253219906915</v>
      </c>
      <c r="BJ123" s="97">
        <f t="shared" si="371"/>
        <v>84.10487982986038</v>
      </c>
      <c r="BK123" s="97">
        <f t="shared" si="372"/>
        <v>98.80650643981383</v>
      </c>
      <c r="BL123" s="97">
        <f t="shared" si="373"/>
        <v>31.403253219906919</v>
      </c>
      <c r="BM123" s="93">
        <f>5*节奏总纲!P120</f>
        <v>16629.929077375677</v>
      </c>
      <c r="BN123" s="93">
        <f>15*节奏总纲!P120</f>
        <v>49889.787232127026</v>
      </c>
      <c r="BO123" s="93">
        <f t="shared" si="555"/>
        <v>234</v>
      </c>
      <c r="BP123" s="93">
        <f t="shared" si="556"/>
        <v>1872</v>
      </c>
      <c r="BQ123" s="93">
        <f>节奏总纲!P120</f>
        <v>3325.985815475135</v>
      </c>
      <c r="BU123" s="19"/>
      <c r="BZ123" s="19"/>
      <c r="CK123" s="19"/>
      <c r="CP123" s="19"/>
      <c r="CV123" s="19"/>
      <c r="DB123" s="19"/>
      <c r="DH123" s="19"/>
    </row>
    <row r="124" spans="2:112" s="93" customFormat="1" x14ac:dyDescent="0.15">
      <c r="B124" s="93">
        <v>118</v>
      </c>
      <c r="C124" s="93">
        <f>SUM([2]武将数量星级阶位验证!$BF$3:$BI$3)*节奏总纲!P121+'[1]资源-钻石'!$L121/[2]武将数量星级阶位验证!$B$1*10</f>
        <v>60738.295459427711</v>
      </c>
      <c r="D124" s="93">
        <f>'[1]资源-钻石'!$L121*6%</f>
        <v>346249.51253809436</v>
      </c>
      <c r="E124" s="95">
        <f>'[1]资源-银币'!$Z123</f>
        <v>20666445248.522232</v>
      </c>
      <c r="F124" s="93">
        <f>'[1]资源-木石铜粮'!$BF123/4</f>
        <v>44927048932.085541</v>
      </c>
      <c r="G124" s="93">
        <f t="shared" si="546"/>
        <v>44927048932.085541</v>
      </c>
      <c r="H124" s="93">
        <f t="shared" si="547"/>
        <v>44927048932.085541</v>
      </c>
      <c r="I124" s="93">
        <f t="shared" si="548"/>
        <v>44927048932.085541</v>
      </c>
      <c r="J124" s="93">
        <f>'[1]资源-铁'!$T123</f>
        <v>57531340157.122498</v>
      </c>
      <c r="K124" s="93">
        <f t="shared" si="525"/>
        <v>4248</v>
      </c>
      <c r="L124" s="93">
        <f>求节点('[1]功能-竞技场'!$AA$9:$AA$309,'[1]功能-竞技场'!$AB$9:$AB$309,[1]节奏总纲!P121)</f>
        <v>150</v>
      </c>
      <c r="M124" s="93">
        <f t="shared" si="549"/>
        <v>432811.89067261794</v>
      </c>
      <c r="N124" s="93">
        <f>'[1]资源-银币'!$C123</f>
        <v>15114056539.083536</v>
      </c>
      <c r="O124" s="93">
        <f>'[1]资源-木石铜粮'!$C123*('[1]资源-木石铜粮'!$I123+'[1]资源-木石铜粮'!$J123+'[1]资源-木石铜粮'!$M123+'[1]资源-木石铜粮'!$N123)</f>
        <v>406414540102.79523</v>
      </c>
      <c r="P124" s="93">
        <f t="shared" si="557"/>
        <v>406414540102.79523</v>
      </c>
      <c r="Q124" s="93">
        <f t="shared" si="558"/>
        <v>406414540102.79523</v>
      </c>
      <c r="R124" s="93">
        <f t="shared" si="559"/>
        <v>406414540102.79523</v>
      </c>
      <c r="S124" s="93">
        <f>'[1]资源-铁'!C123*('[1]资源-铁'!$J123+'[1]资源-铁'!$M123+'[1]资源-铁'!$N123)</f>
        <v>127018102170.31012</v>
      </c>
      <c r="T124" s="93">
        <f t="shared" si="550"/>
        <v>1486.3518741372895</v>
      </c>
      <c r="U124" s="93">
        <f t="shared" si="551"/>
        <v>160.851526639056</v>
      </c>
      <c r="V124" s="97">
        <f>求节点([3]基础状态预期!$C$11:$C$40,[3]基础状态预期!$I$11:$I$40,B124)*8</f>
        <v>490.10769797762293</v>
      </c>
      <c r="W124" s="72">
        <f>[4]兵营招募!$EZ$5*节奏总纲!P121*24</f>
        <v>299441109.00991797</v>
      </c>
      <c r="X124" s="93">
        <f t="shared" si="560"/>
        <v>299441109.00991797</v>
      </c>
      <c r="Y124" s="93">
        <f t="shared" si="561"/>
        <v>299441109.00991797</v>
      </c>
      <c r="Z124" s="93">
        <f t="shared" si="562"/>
        <v>299441109.00991797</v>
      </c>
      <c r="AA124" s="93">
        <f>10*节奏总纲!P121</f>
        <v>35647.751072609281</v>
      </c>
      <c r="AB124" s="93">
        <f>求节点($CS$8:$CS$15,$CT$8:$CT$15,节奏总纲!P121)</f>
        <v>41.360794088066818</v>
      </c>
      <c r="AC124" s="93">
        <f>'[5]资源-军团币'!$E122</f>
        <v>5985920.7312240917</v>
      </c>
      <c r="AD124" s="93">
        <f>5*节奏总纲!P121</f>
        <v>17823.87553630464</v>
      </c>
      <c r="AE124" s="93">
        <f>[6]国建支援!$F$5/[6]国建支援!$E$5*节奏总纲!P121</f>
        <v>1425910.0429043712</v>
      </c>
      <c r="AF124" s="93">
        <f>[6]国家币!$H122/[6]国家币!$C$2</f>
        <v>0</v>
      </c>
      <c r="AG124" s="93">
        <f t="shared" si="552"/>
        <v>0</v>
      </c>
      <c r="AH124" s="93">
        <f>'[1]功能-行军令'!$AL$7/3*节奏总纲!P121</f>
        <v>28518.200858087424</v>
      </c>
      <c r="AI124" s="93">
        <f t="shared" si="563"/>
        <v>28518.200858087424</v>
      </c>
      <c r="AJ124" s="93">
        <f t="shared" si="564"/>
        <v>28518.200858087424</v>
      </c>
      <c r="AK124" s="93">
        <f>'[1]功能-行军令'!$AL$8/3*节奏总纲!P121</f>
        <v>9506.0669526958081</v>
      </c>
      <c r="AL124" s="93">
        <f t="shared" si="553"/>
        <v>9506.0669526958081</v>
      </c>
      <c r="AM124" s="93">
        <f t="shared" si="554"/>
        <v>9506.0669526958081</v>
      </c>
      <c r="AN124" s="93">
        <f>节奏总纲!P121*1</f>
        <v>3564.7751072609281</v>
      </c>
      <c r="AO124" s="93">
        <f>18*节奏总纲!P121</f>
        <v>64165.951930696705</v>
      </c>
      <c r="AP124" s="93">
        <f>'[1]功能-采集'!BS122</f>
        <v>247953995813.34509</v>
      </c>
      <c r="AQ124" s="93">
        <f t="shared" si="565"/>
        <v>247953995813.34509</v>
      </c>
      <c r="AR124" s="93">
        <f t="shared" si="566"/>
        <v>247953995813.34509</v>
      </c>
      <c r="AS124" s="93">
        <f t="shared" si="567"/>
        <v>247953995813.34509</v>
      </c>
      <c r="AT124" s="93">
        <f>'[1]功能-采集'!BX122</f>
        <v>70048259558.451614</v>
      </c>
      <c r="AU124" s="93">
        <f>('[1]功能-城建'!$EQ121+[1]养成buff汇总!H123)/节奏总纲!P121/4/24</f>
        <v>310308.98349740339</v>
      </c>
      <c r="AV124" s="93">
        <f t="shared" si="568"/>
        <v>310308.98349740339</v>
      </c>
      <c r="AW124" s="93">
        <f t="shared" si="569"/>
        <v>310308.98349740339</v>
      </c>
      <c r="AX124" s="93">
        <f t="shared" si="570"/>
        <v>310308.98349740339</v>
      </c>
      <c r="AY124" s="93">
        <f>('[1]功能-城建'!$FY121+[1]养成buff汇总!AD123)/节奏总纲!P121/24</f>
        <v>63374.884573122887</v>
      </c>
      <c r="AZ124" s="93">
        <f>('[1]功能-城建'!HF121+[1]养成buff汇总!S123)/节奏总纲!P121/24</f>
        <v>665888.69444409024</v>
      </c>
      <c r="BA124" s="93">
        <f>'[1]功能-城建'!$CL123</f>
        <v>779.696825697397</v>
      </c>
      <c r="BB124" s="97">
        <f>求节点($CY$7:$CY$36,$CZ$7:$CZ$36,节奏总纲!BX121)</f>
        <v>855.32388012398167</v>
      </c>
      <c r="BC124" s="93">
        <f>[4]士兵治疗!$BD122/3600*[4]士兵治疗!$D$4</f>
        <v>1711938920.4603682</v>
      </c>
      <c r="BD124" s="97">
        <f>求节点($DD$7:$DD$86,$DF$7:$DF$86,节奏总纲!BX121)</f>
        <v>311.23227523246567</v>
      </c>
      <c r="BE124" s="97">
        <f t="shared" si="366"/>
        <v>33242.828847355151</v>
      </c>
      <c r="BF124" s="97">
        <f t="shared" si="367"/>
        <v>7259.2535881216108</v>
      </c>
      <c r="BG124" s="97">
        <f t="shared" si="368"/>
        <v>1022.1800612290831</v>
      </c>
      <c r="BH124" s="97">
        <f t="shared" si="369"/>
        <v>139.8840841200898</v>
      </c>
      <c r="BI124" s="97">
        <f t="shared" si="370"/>
        <v>56.966493424599378</v>
      </c>
      <c r="BJ124" s="97">
        <f t="shared" si="371"/>
        <v>84.949740136899067</v>
      </c>
      <c r="BK124" s="97">
        <f t="shared" si="372"/>
        <v>99.932986849198755</v>
      </c>
      <c r="BL124" s="97">
        <f t="shared" si="373"/>
        <v>31.966493424599374</v>
      </c>
      <c r="BM124" s="93">
        <f>5*节奏总纲!P121</f>
        <v>17823.87553630464</v>
      </c>
      <c r="BN124" s="93">
        <f>15*节奏总纲!P121</f>
        <v>53471.626608913924</v>
      </c>
      <c r="BO124" s="93">
        <f t="shared" si="555"/>
        <v>236</v>
      </c>
      <c r="BP124" s="93">
        <f t="shared" si="556"/>
        <v>1888</v>
      </c>
      <c r="BQ124" s="93">
        <f>节奏总纲!P121</f>
        <v>3564.7751072609281</v>
      </c>
      <c r="BU124" s="19"/>
      <c r="BZ124" s="19"/>
      <c r="CK124" s="19"/>
      <c r="CP124" s="19"/>
      <c r="CV124" s="19"/>
      <c r="DB124" s="19"/>
      <c r="DH124" s="19"/>
    </row>
    <row r="125" spans="2:112" s="93" customFormat="1" x14ac:dyDescent="0.15">
      <c r="B125" s="93">
        <v>119</v>
      </c>
      <c r="C125" s="93">
        <f>SUM([2]武将数量星级阶位验证!$BF$3:$BI$3)*节奏总纲!P122+'[1]资源-钻石'!$L122/[2]武将数量星级阶位验证!$B$1*10</f>
        <v>63810.567682039968</v>
      </c>
      <c r="D125" s="93">
        <f>'[1]资源-钻石'!$L122*6%</f>
        <v>353328.80161195411</v>
      </c>
      <c r="E125" s="95">
        <f>'[1]资源-银币'!$Z124</f>
        <v>21855000960.47728</v>
      </c>
      <c r="F125" s="93">
        <f>'[1]资源-木石铜粮'!$BF124/4</f>
        <v>48472101098.174103</v>
      </c>
      <c r="G125" s="93">
        <f t="shared" si="546"/>
        <v>48472101098.174103</v>
      </c>
      <c r="H125" s="93">
        <f t="shared" si="547"/>
        <v>48472101098.174103</v>
      </c>
      <c r="I125" s="93">
        <f t="shared" si="548"/>
        <v>48472101098.174103</v>
      </c>
      <c r="J125" s="93">
        <f>'[1]资源-铁'!$T124</f>
        <v>61222985309.164841</v>
      </c>
      <c r="K125" s="93">
        <f t="shared" si="525"/>
        <v>4284</v>
      </c>
      <c r="L125" s="93">
        <f>求节点('[1]功能-竞技场'!$AA$9:$AA$309,'[1]功能-竞技场'!$AB$9:$AB$309,[1]节奏总纲!P122)</f>
        <v>150</v>
      </c>
      <c r="M125" s="93">
        <f t="shared" si="549"/>
        <v>441661.00201494264</v>
      </c>
      <c r="N125" s="93">
        <f>'[1]资源-银币'!$C124</f>
        <v>16351792494.638157</v>
      </c>
      <c r="O125" s="93">
        <f>'[1]资源-木石铜粮'!$C124*('[1]资源-木石铜粮'!$I124+'[1]资源-木石铜粮'!$J124+'[1]资源-木石铜粮'!$M124+'[1]资源-木石铜粮'!$N124)</f>
        <v>441161058842.84766</v>
      </c>
      <c r="P125" s="93">
        <f t="shared" si="557"/>
        <v>441161058842.84766</v>
      </c>
      <c r="Q125" s="93">
        <f t="shared" si="558"/>
        <v>441161058842.84766</v>
      </c>
      <c r="R125" s="93">
        <f t="shared" si="559"/>
        <v>441161058842.84766</v>
      </c>
      <c r="S125" s="93">
        <f>'[1]资源-铁'!C124*('[1]资源-铁'!$J124+'[1]资源-铁'!$M124+'[1]资源-铁'!$N124)</f>
        <v>138067898842.07547</v>
      </c>
      <c r="T125" s="93">
        <f t="shared" si="550"/>
        <v>1486.3518741372895</v>
      </c>
      <c r="U125" s="93">
        <f t="shared" si="551"/>
        <v>160.851526639056</v>
      </c>
      <c r="V125" s="97">
        <f>求节点([3]基础状态预期!$C$11:$C$40,[3]基础状态预期!$I$11:$I$40,B125)*8</f>
        <v>491.01639492172751</v>
      </c>
      <c r="W125" s="72">
        <f>[4]兵营招募!$EZ$5*节奏总纲!P122*24</f>
        <v>320939063.20012009</v>
      </c>
      <c r="X125" s="93">
        <f t="shared" si="560"/>
        <v>320939063.20012009</v>
      </c>
      <c r="Y125" s="93">
        <f t="shared" si="561"/>
        <v>320939063.20012009</v>
      </c>
      <c r="Z125" s="93">
        <f t="shared" si="562"/>
        <v>320939063.20012009</v>
      </c>
      <c r="AA125" s="93">
        <f>10*节奏总纲!P122</f>
        <v>38207.031333347637</v>
      </c>
      <c r="AB125" s="93">
        <f>求节点($CS$8:$CS$15,$CT$8:$CT$15,节奏总纲!P122)</f>
        <v>41.360794088066818</v>
      </c>
      <c r="AC125" s="93">
        <f>'[5]资源-军团币'!$E123</f>
        <v>6387791.7141665323</v>
      </c>
      <c r="AD125" s="93">
        <f>5*节奏总纲!P122</f>
        <v>19103.515666673818</v>
      </c>
      <c r="AE125" s="93">
        <f>[6]国建支援!$F$5/[6]国建支援!$E$5*节奏总纲!P122</f>
        <v>1528281.2533339055</v>
      </c>
      <c r="AF125" s="93">
        <f>[6]国家币!$H123/[6]国家币!$C$2</f>
        <v>0</v>
      </c>
      <c r="AG125" s="93">
        <f t="shared" si="552"/>
        <v>0</v>
      </c>
      <c r="AH125" s="93">
        <f>'[1]功能-行军令'!$AL$7/3*节奏总纲!P122</f>
        <v>30565.625066678109</v>
      </c>
      <c r="AI125" s="93">
        <f t="shared" si="563"/>
        <v>30565.625066678109</v>
      </c>
      <c r="AJ125" s="93">
        <f t="shared" si="564"/>
        <v>30565.625066678109</v>
      </c>
      <c r="AK125" s="93">
        <f>'[1]功能-行军令'!$AL$8/3*节奏总纲!P122</f>
        <v>10188.541688892703</v>
      </c>
      <c r="AL125" s="93">
        <f t="shared" si="553"/>
        <v>10188.541688892703</v>
      </c>
      <c r="AM125" s="93">
        <f t="shared" si="554"/>
        <v>10188.541688892703</v>
      </c>
      <c r="AN125" s="93">
        <f>节奏总纲!P122*1</f>
        <v>3820.7031333347636</v>
      </c>
      <c r="AO125" s="93">
        <f>18*节奏总纲!P122</f>
        <v>68772.656400025749</v>
      </c>
      <c r="AP125" s="93">
        <f>'[1]功能-采集'!BS123</f>
        <v>269087362436.30106</v>
      </c>
      <c r="AQ125" s="93">
        <f t="shared" si="565"/>
        <v>269087362436.30106</v>
      </c>
      <c r="AR125" s="93">
        <f t="shared" si="566"/>
        <v>269087362436.30106</v>
      </c>
      <c r="AS125" s="93">
        <f t="shared" si="567"/>
        <v>269087362436.30106</v>
      </c>
      <c r="AT125" s="93">
        <f>'[1]功能-采集'!BX123</f>
        <v>76052284410.743622</v>
      </c>
      <c r="AU125" s="93">
        <f>('[1]功能-城建'!$EQ122+[1]养成buff汇总!H124)/节奏总纲!P122/4/24</f>
        <v>314833.00022611051</v>
      </c>
      <c r="AV125" s="93">
        <f t="shared" si="568"/>
        <v>314833.00022611051</v>
      </c>
      <c r="AW125" s="93">
        <f t="shared" si="569"/>
        <v>314833.00022611051</v>
      </c>
      <c r="AX125" s="93">
        <f t="shared" si="570"/>
        <v>314833.00022611051</v>
      </c>
      <c r="AY125" s="93">
        <f>('[1]功能-城建'!$FY122+[1]养成buff汇总!AD124)/节奏总纲!P122/24</f>
        <v>64274.15969895952</v>
      </c>
      <c r="AZ125" s="93">
        <f>('[1]功能-城建'!HF122+[1]养成buff汇总!S124)/节奏总纲!P122/24</f>
        <v>676311.09889019036</v>
      </c>
      <c r="BA125" s="93">
        <f>'[1]功能-城建'!$CL124</f>
        <v>786.78797669116886</v>
      </c>
      <c r="BB125" s="97">
        <f>求节点($CY$7:$CY$36,$CZ$7:$CZ$36,节奏总纲!BX122)</f>
        <v>856.58452918954117</v>
      </c>
      <c r="BC125" s="93">
        <f>[4]士兵治疗!$BD123/3600*[4]士兵治疗!$D$4</f>
        <v>1835928946.9912567</v>
      </c>
      <c r="BD125" s="97">
        <f>求节点($DD$7:$DD$86,$DF$7:$DF$86,节奏总纲!BX122)</f>
        <v>313.59599223038964</v>
      </c>
      <c r="BE125" s="97">
        <f t="shared" si="366"/>
        <v>35599.627681615042</v>
      </c>
      <c r="BF125" s="97">
        <f t="shared" si="367"/>
        <v>7705.6845951555633</v>
      </c>
      <c r="BG125" s="97">
        <f t="shared" si="368"/>
        <v>1082.2175563056824</v>
      </c>
      <c r="BH125" s="97">
        <f t="shared" si="369"/>
        <v>142.36361681019895</v>
      </c>
      <c r="BI125" s="97">
        <f t="shared" si="370"/>
        <v>57.550038905694791</v>
      </c>
      <c r="BJ125" s="97">
        <f t="shared" si="371"/>
        <v>85.825058358542179</v>
      </c>
      <c r="BK125" s="97">
        <f t="shared" si="372"/>
        <v>101.10007781138958</v>
      </c>
      <c r="BL125" s="97">
        <f t="shared" si="373"/>
        <v>32.550038905694791</v>
      </c>
      <c r="BM125" s="93">
        <f>5*节奏总纲!P122</f>
        <v>19103.515666673818</v>
      </c>
      <c r="BN125" s="93">
        <f>15*节奏总纲!P122</f>
        <v>57310.547000021455</v>
      </c>
      <c r="BO125" s="93">
        <f t="shared" si="555"/>
        <v>238</v>
      </c>
      <c r="BP125" s="93">
        <f t="shared" si="556"/>
        <v>1904</v>
      </c>
      <c r="BQ125" s="93">
        <f>节奏总纲!P122</f>
        <v>3820.7031333347636</v>
      </c>
      <c r="BU125" s="19"/>
      <c r="BZ125" s="19"/>
      <c r="CK125" s="19"/>
      <c r="CP125" s="19"/>
      <c r="CV125" s="19"/>
      <c r="DB125" s="19"/>
      <c r="DH125" s="19"/>
    </row>
    <row r="126" spans="2:112" s="93" customFormat="1" x14ac:dyDescent="0.15">
      <c r="B126" s="93">
        <v>120</v>
      </c>
      <c r="C126" s="93">
        <f>SUM([2]武将数量星级阶位验证!$BF$3:$BI$3)*节奏总纲!P123+'[1]资源-钻石'!$L123/[2]武将数量星级阶位验证!$B$1*10</f>
        <v>67066.528310566224</v>
      </c>
      <c r="D126" s="93">
        <f>'[1]资源-钻石'!$L123*6%</f>
        <v>360408.09068581386</v>
      </c>
      <c r="E126" s="95">
        <f>'[1]资源-银币'!$Z125</f>
        <v>23047812302.698776</v>
      </c>
      <c r="F126" s="93">
        <f>'[1]资源-木石铜粮'!$BF125/4</f>
        <v>52293712382.043777</v>
      </c>
      <c r="G126" s="93">
        <f t="shared" si="546"/>
        <v>52293712382.043777</v>
      </c>
      <c r="H126" s="93">
        <f t="shared" si="547"/>
        <v>52293712382.043777</v>
      </c>
      <c r="I126" s="93">
        <f t="shared" si="548"/>
        <v>52293712382.043777</v>
      </c>
      <c r="J126" s="93">
        <f>'[1]资源-铁'!$T125</f>
        <v>65728954143.128143</v>
      </c>
      <c r="K126" s="93">
        <f t="shared" si="525"/>
        <v>4320</v>
      </c>
      <c r="L126" s="93">
        <f>求节点('[1]功能-竞技场'!$AA$9:$AA$309,'[1]功能-竞技场'!$AB$9:$AB$309,[1]节奏总纲!P123)</f>
        <v>150</v>
      </c>
      <c r="M126" s="93">
        <f t="shared" si="549"/>
        <v>450510.11335726728</v>
      </c>
      <c r="N126" s="93">
        <f>'[1]资源-银币'!$C125</f>
        <v>17682532886.736443</v>
      </c>
      <c r="O126" s="93">
        <f>'[1]资源-木石铜粮'!$C125*('[1]资源-木石铜粮'!$I125+'[1]资源-木石铜粮'!$J125+'[1]资源-木石铜粮'!$M125+'[1]资源-木石铜粮'!$N125)</f>
        <v>478544635685.99481</v>
      </c>
      <c r="P126" s="93">
        <f t="shared" si="557"/>
        <v>478544635685.99481</v>
      </c>
      <c r="Q126" s="93">
        <f t="shared" si="558"/>
        <v>478544635685.99481</v>
      </c>
      <c r="R126" s="93">
        <f t="shared" si="559"/>
        <v>478544635685.99481</v>
      </c>
      <c r="S126" s="93">
        <f>'[1]资源-铁'!C125*('[1]资源-铁'!$J125+'[1]资源-铁'!$M125+'[1]资源-铁'!$N125)</f>
        <v>149963762769.90808</v>
      </c>
      <c r="T126" s="93">
        <f t="shared" si="550"/>
        <v>1486.3518741372895</v>
      </c>
      <c r="U126" s="93">
        <f t="shared" si="551"/>
        <v>160.851526639056</v>
      </c>
      <c r="V126" s="97">
        <f>求节点([3]基础状态预期!$C$11:$C$40,[3]基础状态预期!$I$11:$I$40,B126)*8</f>
        <v>491.83505767816189</v>
      </c>
      <c r="W126" s="72">
        <f>[4]兵营招募!$EZ$5*节奏总纲!P123*24</f>
        <v>343980000</v>
      </c>
      <c r="X126" s="93">
        <f t="shared" si="560"/>
        <v>343980000</v>
      </c>
      <c r="Y126" s="93">
        <f t="shared" si="561"/>
        <v>343980000</v>
      </c>
      <c r="Z126" s="93">
        <f t="shared" si="562"/>
        <v>343980000</v>
      </c>
      <c r="AA126" s="93">
        <f>10*节奏总纲!P123</f>
        <v>40950</v>
      </c>
      <c r="AB126" s="93">
        <f>求节点($CS$8:$CS$15,$CT$8:$CT$15,节奏总纲!P123)</f>
        <v>41.360794088066818</v>
      </c>
      <c r="AC126" s="93">
        <f>'[5]资源-军团币'!$E124</f>
        <v>6818506.3690476194</v>
      </c>
      <c r="AD126" s="93">
        <f>5*节奏总纲!P123</f>
        <v>20475</v>
      </c>
      <c r="AE126" s="93">
        <f>[6]国建支援!$F$5/[6]国建支援!$E$5*节奏总纲!P123</f>
        <v>1638000</v>
      </c>
      <c r="AF126" s="93">
        <f>[6]国家币!$H124/[6]国家币!$C$2</f>
        <v>0</v>
      </c>
      <c r="AG126" s="93">
        <f t="shared" si="552"/>
        <v>0</v>
      </c>
      <c r="AH126" s="93">
        <f>'[1]功能-行军令'!$AL$7/3*节奏总纲!P123</f>
        <v>32760</v>
      </c>
      <c r="AI126" s="93">
        <f t="shared" si="563"/>
        <v>32760</v>
      </c>
      <c r="AJ126" s="93">
        <f t="shared" si="564"/>
        <v>32760</v>
      </c>
      <c r="AK126" s="93">
        <f>'[1]功能-行军令'!$AL$8/3*节奏总纲!P123</f>
        <v>10920</v>
      </c>
      <c r="AL126" s="93">
        <f t="shared" si="553"/>
        <v>10920</v>
      </c>
      <c r="AM126" s="93">
        <f t="shared" si="554"/>
        <v>10920</v>
      </c>
      <c r="AN126" s="93">
        <f>节奏总纲!P123*1</f>
        <v>4095</v>
      </c>
      <c r="AO126" s="93">
        <f>18*节奏总纲!P123</f>
        <v>73710</v>
      </c>
      <c r="AP126" s="93">
        <f>'[1]功能-采集'!BS124</f>
        <v>291737543956.83575</v>
      </c>
      <c r="AQ126" s="93">
        <f t="shared" si="565"/>
        <v>291737543956.83575</v>
      </c>
      <c r="AR126" s="93">
        <f t="shared" si="566"/>
        <v>291737543956.83575</v>
      </c>
      <c r="AS126" s="93">
        <f t="shared" si="567"/>
        <v>291737543956.83575</v>
      </c>
      <c r="AT126" s="93">
        <f>'[1]功能-采集'!BX124</f>
        <v>82487238915.838654</v>
      </c>
      <c r="AU126" s="93">
        <f>('[1]功能-城建'!$EQ123+[1]养成buff汇总!H125)/节奏总纲!P123/4/24</f>
        <v>319318.93646979012</v>
      </c>
      <c r="AV126" s="93">
        <f t="shared" si="568"/>
        <v>319318.93646979012</v>
      </c>
      <c r="AW126" s="93">
        <f t="shared" si="569"/>
        <v>319318.93646979012</v>
      </c>
      <c r="AX126" s="93">
        <f t="shared" si="570"/>
        <v>319318.93646979012</v>
      </c>
      <c r="AY126" s="93">
        <f>('[1]功能-城建'!$FY123+[1]养成buff汇总!AD125)/节奏总纲!P123/24</f>
        <v>65171.411146213271</v>
      </c>
      <c r="AZ126" s="93">
        <f>('[1]功能-城建'!HF123+[1]养成buff汇总!S125)/节奏总纲!P123/24</f>
        <v>686574.31678947329</v>
      </c>
      <c r="BA126" s="93">
        <f>'[1]功能-城建'!$CL125</f>
        <v>792.95184230627638</v>
      </c>
      <c r="BB126" s="97">
        <f>求节点($CY$7:$CY$36,$CZ$7:$CZ$36,节奏总纲!BX123)</f>
        <v>857.85382461500706</v>
      </c>
      <c r="BC126" s="93">
        <f>[4]士兵治疗!$BD124/3600*[4]士兵治疗!$D$4</f>
        <v>1968718176.1697581</v>
      </c>
      <c r="BD126" s="97">
        <f>求节点($DD$7:$DD$86,$DF$7:$DF$86,节奏总纲!BX123)</f>
        <v>315.97592115313819</v>
      </c>
      <c r="BE126" s="97">
        <f t="shared" si="366"/>
        <v>37986.420929613516</v>
      </c>
      <c r="BF126" s="97">
        <f t="shared" si="367"/>
        <v>8157.4816500273355</v>
      </c>
      <c r="BG126" s="97">
        <f t="shared" si="368"/>
        <v>1142.9691566337983</v>
      </c>
      <c r="BH126" s="97">
        <f t="shared" si="369"/>
        <v>144.83654305757616</v>
      </c>
      <c r="BI126" s="97">
        <f t="shared" si="370"/>
        <v>58.134868730915642</v>
      </c>
      <c r="BJ126" s="97">
        <f t="shared" si="371"/>
        <v>86.702303096373456</v>
      </c>
      <c r="BK126" s="97">
        <f t="shared" si="372"/>
        <v>102.26973746183128</v>
      </c>
      <c r="BL126" s="97">
        <f t="shared" si="373"/>
        <v>33.134868730915642</v>
      </c>
      <c r="BM126" s="93">
        <f>5*节奏总纲!P123</f>
        <v>20475</v>
      </c>
      <c r="BN126" s="93">
        <f>15*节奏总纲!P123</f>
        <v>61425</v>
      </c>
      <c r="BO126" s="93">
        <f t="shared" si="555"/>
        <v>240</v>
      </c>
      <c r="BP126" s="93">
        <f t="shared" si="556"/>
        <v>1920</v>
      </c>
      <c r="BQ126" s="93">
        <f>节奏总纲!P123</f>
        <v>4095</v>
      </c>
      <c r="BU126" s="19"/>
      <c r="BZ126" s="19"/>
      <c r="CK126" s="19"/>
      <c r="CP126" s="19"/>
      <c r="CV126" s="19"/>
      <c r="DB126" s="19"/>
      <c r="DH126" s="19"/>
    </row>
    <row r="127" spans="2:112" s="93" customFormat="1" x14ac:dyDescent="0.15">
      <c r="B127" s="93">
        <v>121</v>
      </c>
      <c r="C127" s="93">
        <f>SUM([2]武将数量星级阶位验证!$BF$3:$BI$3)*节奏总纲!P124+'[1]资源-钻石'!$L124/[2]武将数量星级阶位验证!$B$1*10</f>
        <v>70519.361297926691</v>
      </c>
      <c r="D127" s="93">
        <f>'[1]资源-钻石'!$L124*6%</f>
        <v>367487.37975967355</v>
      </c>
      <c r="E127" s="95">
        <f>'[1]资源-银币'!$Z126</f>
        <v>24654723677.229111</v>
      </c>
      <c r="F127" s="93">
        <f>'[1]资源-木石铜粮'!$BF126/4</f>
        <v>56430784731.905136</v>
      </c>
      <c r="G127" s="93">
        <f t="shared" si="546"/>
        <v>56430784731.905136</v>
      </c>
      <c r="H127" s="93">
        <f t="shared" si="547"/>
        <v>56430784731.905136</v>
      </c>
      <c r="I127" s="93">
        <f t="shared" si="548"/>
        <v>56430784731.905136</v>
      </c>
      <c r="J127" s="93">
        <f>'[1]资源-铁'!$T126</f>
        <v>71290309609.852219</v>
      </c>
      <c r="K127" s="93">
        <f t="shared" si="525"/>
        <v>4356</v>
      </c>
      <c r="L127" s="93">
        <f>求节点('[1]功能-竞技场'!$AA$9:$AA$309,'[1]功能-竞技场'!$AB$9:$AB$309,[1]节奏总纲!P124)</f>
        <v>150</v>
      </c>
      <c r="M127" s="93">
        <f t="shared" si="549"/>
        <v>459359.22469959193</v>
      </c>
      <c r="N127" s="93">
        <f>'[1]资源-银币'!$C126</f>
        <v>19111805319.870499</v>
      </c>
      <c r="O127" s="93">
        <f>'[1]资源-木石铜粮'!$C126*('[1]资源-木石铜粮'!$I126+'[1]资源-木石铜粮'!$J126+'[1]资源-木石铜粮'!$M126+'[1]资源-木石铜粮'!$N126)</f>
        <v>518791974492.34576</v>
      </c>
      <c r="P127" s="93">
        <f t="shared" si="557"/>
        <v>518791974492.34576</v>
      </c>
      <c r="Q127" s="93">
        <f t="shared" si="558"/>
        <v>518791974492.34576</v>
      </c>
      <c r="R127" s="93">
        <f t="shared" si="559"/>
        <v>518791974492.34576</v>
      </c>
      <c r="S127" s="93">
        <f>'[1]资源-铁'!C126*('[1]资源-铁'!$J126+'[1]资源-铁'!$M126+'[1]资源-铁'!$N126)</f>
        <v>162784032179.01953</v>
      </c>
      <c r="T127" s="93">
        <f t="shared" si="550"/>
        <v>1486.3518741372895</v>
      </c>
      <c r="U127" s="93">
        <f t="shared" si="551"/>
        <v>160.851526639056</v>
      </c>
      <c r="V127" s="97">
        <f>求节点([3]基础状态预期!$C$11:$C$40,[3]基础状态预期!$I$11:$I$40,B127)*8</f>
        <v>492.54179107251008</v>
      </c>
      <c r="W127" s="72">
        <f>[4]兵营招募!$EZ$5*节奏总纲!P124*24</f>
        <v>368674664.61408722</v>
      </c>
      <c r="X127" s="93">
        <f t="shared" si="560"/>
        <v>368674664.61408722</v>
      </c>
      <c r="Y127" s="93">
        <f t="shared" si="561"/>
        <v>368674664.61408722</v>
      </c>
      <c r="Z127" s="93">
        <f t="shared" si="562"/>
        <v>368674664.61408722</v>
      </c>
      <c r="AA127" s="93">
        <f>10*节奏总纲!P124</f>
        <v>43889.841025486574</v>
      </c>
      <c r="AB127" s="93">
        <f>求节点($CS$8:$CS$15,$CT$8:$CT$15,节奏总纲!P124)</f>
        <v>41.360794088066818</v>
      </c>
      <c r="AC127" s="93">
        <f>'[5]资源-军团币'!$E125</f>
        <v>7280134.9060746497</v>
      </c>
      <c r="AD127" s="93">
        <f>5*节奏总纲!P124</f>
        <v>21944.920512743287</v>
      </c>
      <c r="AE127" s="93">
        <f>[6]国建支援!$F$5/[6]国建支援!$E$5*节奏总纲!P124</f>
        <v>1755593.6410194631</v>
      </c>
      <c r="AF127" s="93">
        <f>[6]国家币!$H125/[6]国家币!$C$2</f>
        <v>0</v>
      </c>
      <c r="AG127" s="93">
        <f t="shared" si="552"/>
        <v>0</v>
      </c>
      <c r="AH127" s="93">
        <f>'[1]功能-行军令'!$AL$7/3*节奏总纲!P124</f>
        <v>35111.872820389261</v>
      </c>
      <c r="AI127" s="93">
        <f t="shared" si="563"/>
        <v>35111.872820389261</v>
      </c>
      <c r="AJ127" s="93">
        <f t="shared" si="564"/>
        <v>35111.872820389261</v>
      </c>
      <c r="AK127" s="93">
        <f>'[1]功能-行军令'!$AL$8/3*节奏总纲!P124</f>
        <v>11703.957606796419</v>
      </c>
      <c r="AL127" s="93">
        <f t="shared" si="553"/>
        <v>11703.957606796419</v>
      </c>
      <c r="AM127" s="93">
        <f t="shared" si="554"/>
        <v>11703.957606796419</v>
      </c>
      <c r="AN127" s="93">
        <f>节奏总纲!P124*1</f>
        <v>4388.9841025486576</v>
      </c>
      <c r="AO127" s="93">
        <f>18*节奏总纲!P124</f>
        <v>79001.713845875842</v>
      </c>
      <c r="AP127" s="93">
        <f>'[1]功能-采集'!BS125</f>
        <v>316013407432.17487</v>
      </c>
      <c r="AQ127" s="93">
        <f t="shared" si="565"/>
        <v>316013407432.17487</v>
      </c>
      <c r="AR127" s="93">
        <f t="shared" si="566"/>
        <v>316013407432.17487</v>
      </c>
      <c r="AS127" s="93">
        <f t="shared" si="567"/>
        <v>316013407432.17487</v>
      </c>
      <c r="AT127" s="93">
        <f>'[1]功能-采集'!BX125</f>
        <v>89384052387.027908</v>
      </c>
      <c r="AU127" s="93">
        <f>('[1]功能-城建'!$EQ124+[1]养成buff汇总!H126)/节奏总纲!P124/4/24</f>
        <v>323833.80103339592</v>
      </c>
      <c r="AV127" s="93">
        <f t="shared" si="568"/>
        <v>323833.80103339592</v>
      </c>
      <c r="AW127" s="93">
        <f t="shared" si="569"/>
        <v>323833.80103339592</v>
      </c>
      <c r="AX127" s="93">
        <f t="shared" si="570"/>
        <v>323833.80103339592</v>
      </c>
      <c r="AY127" s="93">
        <f>('[1]功能-城建'!$FY124+[1]养成buff汇总!AD126)/节奏总纲!P124/24</f>
        <v>66080.935802668435</v>
      </c>
      <c r="AZ127" s="93">
        <f>('[1]功能-城建'!HF124+[1]养成buff汇总!S126)/节奏总纲!P124/24</f>
        <v>696820.13419848762</v>
      </c>
      <c r="BA127" s="93">
        <f>'[1]功能-城建'!$CL126</f>
        <v>797.64443944555512</v>
      </c>
      <c r="BB127" s="97">
        <f>求节点($CY$7:$CY$36,$CZ$7:$CZ$36,节奏总纲!BX124)</f>
        <v>859.105183852148</v>
      </c>
      <c r="BC127" s="93">
        <f>[4]士兵治疗!$BD125/3600*[4]士兵治疗!$D$4</f>
        <v>2110938292.0704093</v>
      </c>
      <c r="BD127" s="97">
        <f>求节点($DD$7:$DD$86,$DF$7:$DF$86,节奏总纲!BX124)</f>
        <v>318.32221972277756</v>
      </c>
      <c r="BE127" s="97">
        <f t="shared" si="366"/>
        <v>40373.21417761199</v>
      </c>
      <c r="BF127" s="97">
        <f t="shared" si="367"/>
        <v>8609.2787048991086</v>
      </c>
      <c r="BG127" s="97">
        <f t="shared" si="368"/>
        <v>1203.720756961914</v>
      </c>
      <c r="BH127" s="97">
        <f t="shared" si="369"/>
        <v>147.30946930495338</v>
      </c>
      <c r="BI127" s="97">
        <f t="shared" si="370"/>
        <v>58.719698556136493</v>
      </c>
      <c r="BJ127" s="97">
        <f t="shared" si="371"/>
        <v>87.579547834204732</v>
      </c>
      <c r="BK127" s="97">
        <f t="shared" si="372"/>
        <v>103.43939711227299</v>
      </c>
      <c r="BL127" s="97">
        <f t="shared" si="373"/>
        <v>33.719698556136493</v>
      </c>
      <c r="BM127" s="93">
        <f>5*节奏总纲!P124</f>
        <v>21944.920512743287</v>
      </c>
      <c r="BN127" s="93">
        <f>15*节奏总纲!P124</f>
        <v>65834.761538229868</v>
      </c>
      <c r="BO127" s="93">
        <f t="shared" si="555"/>
        <v>242</v>
      </c>
      <c r="BP127" s="93">
        <f t="shared" si="556"/>
        <v>1936</v>
      </c>
      <c r="BQ127" s="93">
        <f>节奏总纲!P124</f>
        <v>4388.9841025486576</v>
      </c>
      <c r="BU127" s="19"/>
      <c r="BZ127" s="19"/>
      <c r="CK127" s="19"/>
      <c r="CP127" s="19"/>
      <c r="CV127" s="19"/>
      <c r="DB127" s="19"/>
      <c r="DH127" s="19"/>
    </row>
    <row r="128" spans="2:112" s="93" customFormat="1" x14ac:dyDescent="0.15">
      <c r="B128" s="93">
        <v>122</v>
      </c>
      <c r="C128" s="93">
        <f>SUM([2]武将数量星级阶位验证!$BF$3:$BI$3)*节奏总纲!P125+'[1]资源-钻石'!$L125/[2]武将数量星级阶位验证!$B$1*10</f>
        <v>74183.196854992537</v>
      </c>
      <c r="D128" s="93">
        <f>'[1]资源-钻石'!$L125*6%</f>
        <v>374566.6688335333</v>
      </c>
      <c r="E128" s="95">
        <f>'[1]资源-银币'!$Z127</f>
        <v>26410895134.683189</v>
      </c>
      <c r="F128" s="93">
        <f>'[1]资源-木石铜粮'!$BF127/4</f>
        <v>60884455348.7742</v>
      </c>
      <c r="G128" s="93">
        <f t="shared" si="546"/>
        <v>60884455348.7742</v>
      </c>
      <c r="H128" s="93">
        <f t="shared" si="547"/>
        <v>60884455348.7742</v>
      </c>
      <c r="I128" s="93">
        <f t="shared" si="548"/>
        <v>60884455348.7742</v>
      </c>
      <c r="J128" s="93">
        <f>'[1]资源-铁'!$T127</f>
        <v>76981398173.916061</v>
      </c>
      <c r="K128" s="93">
        <f t="shared" si="525"/>
        <v>4392</v>
      </c>
      <c r="L128" s="93">
        <f>求节点('[1]功能-竞技场'!$AA$9:$AA$309,'[1]功能-竞技场'!$AB$9:$AB$309,[1]节奏总纲!P125)</f>
        <v>150</v>
      </c>
      <c r="M128" s="93">
        <f t="shared" si="549"/>
        <v>468208.33604191663</v>
      </c>
      <c r="N128" s="93">
        <f>'[1]资源-银币'!$C127</f>
        <v>20671485073.041267</v>
      </c>
      <c r="O128" s="93">
        <f>'[1]资源-木石铜粮'!$C127*('[1]资源-木石铜粮'!$I127+'[1]资源-木石铜粮'!$J127+'[1]资源-木石铜粮'!$M127+'[1]资源-木石铜粮'!$N127)</f>
        <v>562062143110.81677</v>
      </c>
      <c r="P128" s="93">
        <f t="shared" si="557"/>
        <v>562062143110.81677</v>
      </c>
      <c r="Q128" s="93">
        <f t="shared" si="558"/>
        <v>562062143110.81677</v>
      </c>
      <c r="R128" s="93">
        <f t="shared" si="559"/>
        <v>562062143110.81677</v>
      </c>
      <c r="S128" s="93">
        <f>'[1]资源-铁'!C127*('[1]资源-铁'!$J127+'[1]资源-铁'!$M127+'[1]资源-铁'!$N127)</f>
        <v>176569895112.9108</v>
      </c>
      <c r="T128" s="93">
        <f t="shared" si="550"/>
        <v>1486.3518741372895</v>
      </c>
      <c r="U128" s="93">
        <f t="shared" si="551"/>
        <v>160.851526639056</v>
      </c>
      <c r="V128" s="97">
        <f>求节点([3]基础状态预期!$C$11:$C$40,[3]基础状态预期!$I$11:$I$40,B128)*8</f>
        <v>493.24852446685833</v>
      </c>
      <c r="W128" s="72">
        <f>[4]兵营招募!$EZ$5*节奏总纲!P125*24</f>
        <v>395141750.8136996</v>
      </c>
      <c r="X128" s="93">
        <f t="shared" si="560"/>
        <v>395141750.8136996</v>
      </c>
      <c r="Y128" s="93">
        <f t="shared" si="561"/>
        <v>395141750.8136996</v>
      </c>
      <c r="Z128" s="93">
        <f t="shared" si="562"/>
        <v>395141750.8136996</v>
      </c>
      <c r="AA128" s="93">
        <f>10*节奏总纲!P125</f>
        <v>47040.684620678519</v>
      </c>
      <c r="AB128" s="93">
        <f>求节点($CS$8:$CS$15,$CT$8:$CT$15,节奏总纲!P125)</f>
        <v>41.360794088066818</v>
      </c>
      <c r="AC128" s="93">
        <f>'[5]资源-军团币'!$E126</f>
        <v>7774896.1216096645</v>
      </c>
      <c r="AD128" s="93">
        <f>5*节奏总纲!P125</f>
        <v>23520.34231033926</v>
      </c>
      <c r="AE128" s="93">
        <f>[6]国建支援!$F$5/[6]国建支援!$E$5*节奏总纲!P125</f>
        <v>1881627.384827141</v>
      </c>
      <c r="AF128" s="93">
        <f>[6]国家币!$H126/[6]国家币!$C$2</f>
        <v>0</v>
      </c>
      <c r="AG128" s="93">
        <f t="shared" si="552"/>
        <v>0</v>
      </c>
      <c r="AH128" s="93">
        <f>'[1]功能-行军令'!$AL$7/3*节奏总纲!P125</f>
        <v>37632.547696542817</v>
      </c>
      <c r="AI128" s="93">
        <f t="shared" si="563"/>
        <v>37632.547696542817</v>
      </c>
      <c r="AJ128" s="93">
        <f t="shared" si="564"/>
        <v>37632.547696542817</v>
      </c>
      <c r="AK128" s="93">
        <f>'[1]功能-行军令'!$AL$8/3*节奏总纲!P125</f>
        <v>12544.182565514271</v>
      </c>
      <c r="AL128" s="93">
        <f t="shared" si="553"/>
        <v>12544.182565514271</v>
      </c>
      <c r="AM128" s="93">
        <f t="shared" si="554"/>
        <v>12544.182565514271</v>
      </c>
      <c r="AN128" s="93">
        <f>节奏总纲!P125*1</f>
        <v>4704.0684620678521</v>
      </c>
      <c r="AO128" s="93">
        <f>18*节奏总纲!P125</f>
        <v>84673.232317221336</v>
      </c>
      <c r="AP128" s="93">
        <f>'[1]功能-采集'!BS126</f>
        <v>342031633685.19702</v>
      </c>
      <c r="AQ128" s="93">
        <f t="shared" si="565"/>
        <v>342031633685.19702</v>
      </c>
      <c r="AR128" s="93">
        <f t="shared" si="566"/>
        <v>342031633685.19702</v>
      </c>
      <c r="AS128" s="93">
        <f t="shared" si="567"/>
        <v>342031633685.19702</v>
      </c>
      <c r="AT128" s="93">
        <f>'[1]功能-采集'!BX126</f>
        <v>96775874041.511246</v>
      </c>
      <c r="AU128" s="93">
        <f>('[1]功能-城建'!$EQ125+[1]养成buff汇总!H127)/节奏总纲!P125/4/24</f>
        <v>328244.04136813298</v>
      </c>
      <c r="AV128" s="93">
        <f t="shared" si="568"/>
        <v>328244.04136813298</v>
      </c>
      <c r="AW128" s="93">
        <f t="shared" si="569"/>
        <v>328244.04136813298</v>
      </c>
      <c r="AX128" s="93">
        <f t="shared" si="570"/>
        <v>328244.04136813298</v>
      </c>
      <c r="AY128" s="93">
        <f>('[1]功能-城建'!$FY125+[1]养成buff汇总!AD127)/节奏总纲!P125/24</f>
        <v>66972.995087281088</v>
      </c>
      <c r="AZ128" s="93">
        <f>('[1]功能-城建'!HF125+[1]养成buff汇总!S127)/节奏总纲!P125/24</f>
        <v>706781.991968174</v>
      </c>
      <c r="BA128" s="93">
        <f>'[1]功能-城建'!$CL127</f>
        <v>802.73580435845668</v>
      </c>
      <c r="BB128" s="97">
        <f>求节点($CY$7:$CY$36,$CZ$7:$CZ$36,节奏总纲!BX125)</f>
        <v>860.96433575469814</v>
      </c>
      <c r="BC128" s="93">
        <f>[4]士兵治疗!$BD126/3600*[4]士兵治疗!$D$4</f>
        <v>2263250940.2374954</v>
      </c>
      <c r="BD128" s="97">
        <f>求节点($DD$7:$DD$86,$DF$7:$DF$86,节奏总纲!BX125)</f>
        <v>320.72325181602361</v>
      </c>
      <c r="BE128" s="97">
        <f t="shared" si="366"/>
        <v>43083.445938926401</v>
      </c>
      <c r="BF128" s="97">
        <f t="shared" si="367"/>
        <v>9119.0784275675251</v>
      </c>
      <c r="BG128" s="97">
        <f t="shared" si="368"/>
        <v>1272.1947774690641</v>
      </c>
      <c r="BH128" s="97">
        <f t="shared" si="369"/>
        <v>149.72796695602801</v>
      </c>
      <c r="BI128" s="97">
        <f t="shared" si="370"/>
        <v>59.2941155915397</v>
      </c>
      <c r="BJ128" s="97">
        <f t="shared" si="371"/>
        <v>88.441173387309561</v>
      </c>
      <c r="BK128" s="97">
        <f t="shared" si="372"/>
        <v>104.5882311830794</v>
      </c>
      <c r="BL128" s="97">
        <f t="shared" si="373"/>
        <v>34.2941155915397</v>
      </c>
      <c r="BM128" s="93">
        <f>5*节奏总纲!P125</f>
        <v>23520.34231033926</v>
      </c>
      <c r="BN128" s="93">
        <f>15*节奏总纲!P125</f>
        <v>70561.026931017783</v>
      </c>
      <c r="BO128" s="93">
        <f t="shared" si="555"/>
        <v>244</v>
      </c>
      <c r="BP128" s="93">
        <f t="shared" si="556"/>
        <v>1952</v>
      </c>
      <c r="BQ128" s="93">
        <f>节奏总纲!P125</f>
        <v>4704.0684620678521</v>
      </c>
      <c r="BU128" s="19"/>
      <c r="BZ128" s="19"/>
      <c r="CK128" s="19"/>
      <c r="CP128" s="19"/>
      <c r="CV128" s="19"/>
      <c r="DB128" s="19"/>
      <c r="DH128" s="19"/>
    </row>
    <row r="129" spans="2:112" s="93" customFormat="1" x14ac:dyDescent="0.15">
      <c r="B129" s="93">
        <v>123</v>
      </c>
      <c r="C129" s="93">
        <f>SUM([2]武将数量星级阶位验证!$BF$3:$BI$3)*节奏总纲!P126+'[1]资源-钻石'!$L126/[2]武将数量星级阶位验证!$B$1*10</f>
        <v>78073.179366795681</v>
      </c>
      <c r="D129" s="93">
        <f>'[1]资源-钻石'!$L126*6%</f>
        <v>381645.95790739305</v>
      </c>
      <c r="E129" s="95">
        <f>'[1]资源-银币'!$Z128</f>
        <v>28448636725.967533</v>
      </c>
      <c r="F129" s="93">
        <f>'[1]资源-木石铜粮'!$BF128/4</f>
        <v>65696314844.802658</v>
      </c>
      <c r="G129" s="93">
        <f t="shared" si="546"/>
        <v>65696314844.802658</v>
      </c>
      <c r="H129" s="93">
        <f t="shared" si="547"/>
        <v>65696314844.802658</v>
      </c>
      <c r="I129" s="93">
        <f t="shared" si="548"/>
        <v>65696314844.802658</v>
      </c>
      <c r="J129" s="93">
        <f>'[1]资源-铁'!$T128</f>
        <v>82502072180.199829</v>
      </c>
      <c r="K129" s="93">
        <f t="shared" si="525"/>
        <v>4428</v>
      </c>
      <c r="L129" s="93">
        <f>求节点('[1]功能-竞技场'!$AA$9:$AA$309,'[1]功能-竞技场'!$AB$9:$AB$309,[1]节奏总纲!P126)</f>
        <v>150</v>
      </c>
      <c r="M129" s="93">
        <f t="shared" si="549"/>
        <v>477057.44738424127</v>
      </c>
      <c r="N129" s="93">
        <f>'[1]资源-银币'!$C128</f>
        <v>22397648039.382198</v>
      </c>
      <c r="O129" s="93">
        <f>'[1]资源-木石铜粮'!$C128*('[1]资源-木石铜粮'!$I128+'[1]资源-木石铜粮'!$J128+'[1]资源-木石铜粮'!$M128+'[1]资源-木石铜粮'!$N128)</f>
        <v>608677942094.27979</v>
      </c>
      <c r="P129" s="93">
        <f t="shared" si="557"/>
        <v>608677942094.27979</v>
      </c>
      <c r="Q129" s="93">
        <f t="shared" si="558"/>
        <v>608677942094.27979</v>
      </c>
      <c r="R129" s="93">
        <f t="shared" si="559"/>
        <v>608677942094.27979</v>
      </c>
      <c r="S129" s="93">
        <f>'[1]资源-铁'!C128*('[1]资源-铁'!$J128+'[1]资源-铁'!$M128+'[1]资源-铁'!$N128)</f>
        <v>191442845753.81451</v>
      </c>
      <c r="T129" s="93">
        <f t="shared" si="550"/>
        <v>1486.3518741372895</v>
      </c>
      <c r="U129" s="93">
        <f t="shared" si="551"/>
        <v>160.851526639056</v>
      </c>
      <c r="V129" s="97">
        <f>求节点([3]基础状态预期!$C$11:$C$40,[3]基础状态预期!$I$11:$I$40,B129)*8</f>
        <v>493.95525786120658</v>
      </c>
      <c r="W129" s="72">
        <f>[4]兵营招募!$EZ$5*节奏总纲!P126*24</f>
        <v>423508471.43310535</v>
      </c>
      <c r="X129" s="93">
        <f t="shared" si="560"/>
        <v>423508471.43310535</v>
      </c>
      <c r="Y129" s="93">
        <f t="shared" si="561"/>
        <v>423508471.43310535</v>
      </c>
      <c r="Z129" s="93">
        <f t="shared" si="562"/>
        <v>423508471.43310535</v>
      </c>
      <c r="AA129" s="93">
        <f>10*节奏总纲!P126</f>
        <v>50417.675170607778</v>
      </c>
      <c r="AB129" s="93">
        <f>求节点($CS$8:$CS$15,$CT$8:$CT$15,节奏总纲!P126)</f>
        <v>41.360794088066818</v>
      </c>
      <c r="AC129" s="93">
        <f>'[5]资源-军团币'!$E127</f>
        <v>8305168.0627123071</v>
      </c>
      <c r="AD129" s="93">
        <f>5*节奏总纲!P126</f>
        <v>25208.837585303889</v>
      </c>
      <c r="AE129" s="93">
        <f>[6]国建支援!$F$5/[6]国建支援!$E$5*节奏总纲!P126</f>
        <v>2016707.0068243113</v>
      </c>
      <c r="AF129" s="93">
        <f>[6]国家币!$H127/[6]国家币!$C$2</f>
        <v>0</v>
      </c>
      <c r="AG129" s="93">
        <f t="shared" si="552"/>
        <v>0</v>
      </c>
      <c r="AH129" s="93">
        <f>'[1]功能-行军令'!$AL$7/3*节奏总纲!P126</f>
        <v>40334.140136486225</v>
      </c>
      <c r="AI129" s="93">
        <f t="shared" si="563"/>
        <v>40334.140136486225</v>
      </c>
      <c r="AJ129" s="93">
        <f t="shared" si="564"/>
        <v>40334.140136486225</v>
      </c>
      <c r="AK129" s="93">
        <f>'[1]功能-行军令'!$AL$8/3*节奏总纲!P126</f>
        <v>13444.713378828741</v>
      </c>
      <c r="AL129" s="93">
        <f t="shared" si="553"/>
        <v>13444.713378828741</v>
      </c>
      <c r="AM129" s="93">
        <f t="shared" si="554"/>
        <v>13444.713378828741</v>
      </c>
      <c r="AN129" s="93">
        <f>节奏总纲!P126*1</f>
        <v>5041.7675170607781</v>
      </c>
      <c r="AO129" s="93">
        <f>18*节奏总纲!P126</f>
        <v>90751.815307094002</v>
      </c>
      <c r="AP129" s="93">
        <f>'[1]功能-采集'!BS127</f>
        <v>369917278125.45197</v>
      </c>
      <c r="AQ129" s="93">
        <f t="shared" si="565"/>
        <v>369917278125.45197</v>
      </c>
      <c r="AR129" s="93">
        <f t="shared" si="566"/>
        <v>369917278125.45197</v>
      </c>
      <c r="AS129" s="93">
        <f t="shared" si="567"/>
        <v>369917278125.45197</v>
      </c>
      <c r="AT129" s="93">
        <f>'[1]功能-采集'!BX127</f>
        <v>104698232330.5878</v>
      </c>
      <c r="AU129" s="93">
        <f>('[1]功能-城建'!$EQ126+[1]养成buff汇总!H128)/节奏总纲!P126/4/24</f>
        <v>332755.45729572541</v>
      </c>
      <c r="AV129" s="93">
        <f t="shared" si="568"/>
        <v>332755.45729572541</v>
      </c>
      <c r="AW129" s="93">
        <f t="shared" si="569"/>
        <v>332755.45729572541</v>
      </c>
      <c r="AX129" s="93">
        <f t="shared" si="570"/>
        <v>332755.45729572541</v>
      </c>
      <c r="AY129" s="93">
        <f>('[1]功能-城建'!$FY126+[1]养成buff汇总!AD128)/节奏总纲!P126/24</f>
        <v>67892.433869656932</v>
      </c>
      <c r="AZ129" s="93">
        <f>('[1]功能-城建'!HF126+[1]养成buff汇总!S128)/节奏总纲!P126/24</f>
        <v>716883.29150518344</v>
      </c>
      <c r="BA129" s="93">
        <f>'[1]功能-城建'!$CL128</f>
        <v>808.32572916087997</v>
      </c>
      <c r="BB129" s="97">
        <f>求节点($CY$7:$CY$36,$CZ$7:$CZ$36,节奏总纲!BX126)</f>
        <v>864.06984953382221</v>
      </c>
      <c r="BC129" s="93">
        <f>[4]士兵治疗!$BD127/3600*[4]士兵治疗!$D$4</f>
        <v>2426387712.0210443</v>
      </c>
      <c r="BD129" s="97">
        <f>求节点($DD$7:$DD$86,$DF$7:$DF$86,节奏总纲!BX126)</f>
        <v>323.05238715036666</v>
      </c>
      <c r="BE129" s="97">
        <f t="shared" si="366"/>
        <v>46091.384869206267</v>
      </c>
      <c r="BF129" s="97">
        <f t="shared" si="367"/>
        <v>9682.2663811091006</v>
      </c>
      <c r="BG129" s="97">
        <f t="shared" si="368"/>
        <v>1347.7768563997215</v>
      </c>
      <c r="BH129" s="97">
        <f t="shared" si="369"/>
        <v>152.09636611032843</v>
      </c>
      <c r="BI129" s="97">
        <f t="shared" si="370"/>
        <v>59.858948232846302</v>
      </c>
      <c r="BJ129" s="97">
        <f t="shared" si="371"/>
        <v>89.288422349269453</v>
      </c>
      <c r="BK129" s="97">
        <f t="shared" si="372"/>
        <v>105.7178964656926</v>
      </c>
      <c r="BL129" s="97">
        <f t="shared" si="373"/>
        <v>34.858948232846302</v>
      </c>
      <c r="BM129" s="93">
        <f>5*节奏总纲!P126</f>
        <v>25208.837585303889</v>
      </c>
      <c r="BN129" s="93">
        <f>15*节奏总纲!P126</f>
        <v>75626.512755911666</v>
      </c>
      <c r="BO129" s="93">
        <f t="shared" si="555"/>
        <v>246</v>
      </c>
      <c r="BP129" s="93">
        <f t="shared" si="556"/>
        <v>1968</v>
      </c>
      <c r="BQ129" s="93">
        <f>节奏总纲!P126</f>
        <v>5041.7675170607781</v>
      </c>
      <c r="BU129" s="19"/>
      <c r="BZ129" s="19"/>
      <c r="CK129" s="19"/>
      <c r="CP129" s="19"/>
      <c r="CV129" s="19"/>
      <c r="DB129" s="19"/>
      <c r="DH129" s="19"/>
    </row>
    <row r="130" spans="2:112" s="93" customFormat="1" x14ac:dyDescent="0.15">
      <c r="B130" s="93">
        <v>124</v>
      </c>
      <c r="C130" s="93">
        <f>SUM([2]武将数量星级阶位验证!$BF$3:$BI$3)*节奏总纲!P127+'[1]资源-钻石'!$L127/[2]武将数量星级阶位验证!$B$1*10</f>
        <v>82205.540183319506</v>
      </c>
      <c r="D130" s="93">
        <f>'[1]资源-钻石'!$L127*6%</f>
        <v>388725.2469812528</v>
      </c>
      <c r="E130" s="95">
        <f>'[1]资源-银币'!$Z129</f>
        <v>30528081377.77832</v>
      </c>
      <c r="F130" s="93">
        <f>'[1]资源-木石铜粮'!$BF129/4</f>
        <v>71011467352.019775</v>
      </c>
      <c r="G130" s="93">
        <f t="shared" si="546"/>
        <v>71011467352.019775</v>
      </c>
      <c r="H130" s="93">
        <f t="shared" si="547"/>
        <v>71011467352.019775</v>
      </c>
      <c r="I130" s="93">
        <f t="shared" si="548"/>
        <v>71011467352.019775</v>
      </c>
      <c r="J130" s="93">
        <f>'[1]资源-铁'!$T129</f>
        <v>88242407104.169861</v>
      </c>
      <c r="K130" s="93">
        <f t="shared" si="525"/>
        <v>4464</v>
      </c>
      <c r="L130" s="93">
        <f>求节点('[1]功能-竞技场'!$AA$9:$AA$309,'[1]功能-竞技场'!$AB$9:$AB$309,[1]节奏总纲!P127)</f>
        <v>150</v>
      </c>
      <c r="M130" s="93">
        <f t="shared" si="549"/>
        <v>485906.55872656597</v>
      </c>
      <c r="N130" s="93">
        <f>'[1]资源-银币'!$C129</f>
        <v>24251389113.284946</v>
      </c>
      <c r="O130" s="93">
        <f>'[1]资源-木石铜粮'!$C129*('[1]资源-木石铜粮'!$I129+'[1]资源-木石铜粮'!$J129+'[1]资源-木石铜粮'!$M129+'[1]资源-木石铜粮'!$N129)</f>
        <v>659594120072.9436</v>
      </c>
      <c r="P130" s="93">
        <f t="shared" si="557"/>
        <v>659594120072.9436</v>
      </c>
      <c r="Q130" s="93">
        <f t="shared" si="558"/>
        <v>659594120072.9436</v>
      </c>
      <c r="R130" s="93">
        <f t="shared" si="559"/>
        <v>659594120072.9436</v>
      </c>
      <c r="S130" s="93">
        <f>'[1]资源-铁'!C129*('[1]资源-铁'!$J129+'[1]资源-铁'!$M129+'[1]资源-铁'!$N129)</f>
        <v>207417751250.8295</v>
      </c>
      <c r="T130" s="93">
        <f t="shared" si="550"/>
        <v>1486.3518741372895</v>
      </c>
      <c r="U130" s="93">
        <f t="shared" si="551"/>
        <v>160.851526639056</v>
      </c>
      <c r="V130" s="97">
        <f>求节点([3]基础状态预期!$C$11:$C$40,[3]基础状态预期!$I$11:$I$40,B130)*8</f>
        <v>494.66199125555482</v>
      </c>
      <c r="W130" s="72">
        <f>[4]兵营招募!$EZ$5*节奏总纲!P127*24</f>
        <v>453911169.81216478</v>
      </c>
      <c r="X130" s="93">
        <f t="shared" si="560"/>
        <v>453911169.81216478</v>
      </c>
      <c r="Y130" s="93">
        <f t="shared" si="561"/>
        <v>453911169.81216478</v>
      </c>
      <c r="Z130" s="93">
        <f t="shared" si="562"/>
        <v>453911169.81216478</v>
      </c>
      <c r="AA130" s="93">
        <f>10*节奏总纲!P127</f>
        <v>54037.04402525771</v>
      </c>
      <c r="AB130" s="93">
        <f>求节点($CS$8:$CS$15,$CT$8:$CT$15,节奏总纲!P127)</f>
        <v>41.360794088066818</v>
      </c>
      <c r="AC130" s="93">
        <f>'[5]资源-军团币'!$E128</f>
        <v>8873499.4571137093</v>
      </c>
      <c r="AD130" s="93">
        <f>5*节奏总纲!P127</f>
        <v>27018.522012628855</v>
      </c>
      <c r="AE130" s="93">
        <f>[6]国建支援!$F$5/[6]国建支援!$E$5*节奏总纲!P127</f>
        <v>2161481.7610103083</v>
      </c>
      <c r="AF130" s="93">
        <f>[6]国家币!$H128/[6]国家币!$C$2</f>
        <v>0</v>
      </c>
      <c r="AG130" s="93">
        <f t="shared" si="552"/>
        <v>0</v>
      </c>
      <c r="AH130" s="93">
        <f>'[1]功能-行军令'!$AL$7/3*节奏总纲!P127</f>
        <v>43229.635220206168</v>
      </c>
      <c r="AI130" s="93">
        <f t="shared" si="563"/>
        <v>43229.635220206168</v>
      </c>
      <c r="AJ130" s="93">
        <f t="shared" si="564"/>
        <v>43229.635220206168</v>
      </c>
      <c r="AK130" s="93">
        <f>'[1]功能-行军令'!$AL$8/3*节奏总纲!P127</f>
        <v>14409.878406735388</v>
      </c>
      <c r="AL130" s="93">
        <f t="shared" si="553"/>
        <v>14409.878406735388</v>
      </c>
      <c r="AM130" s="93">
        <f t="shared" si="554"/>
        <v>14409.878406735388</v>
      </c>
      <c r="AN130" s="93">
        <f>节奏总纲!P127*1</f>
        <v>5403.704402525771</v>
      </c>
      <c r="AO130" s="93">
        <f>18*节奏总纲!P127</f>
        <v>97266.679245463878</v>
      </c>
      <c r="AP130" s="93">
        <f>'[1]功能-采集'!BS128</f>
        <v>399804371822.23914</v>
      </c>
      <c r="AQ130" s="93">
        <f t="shared" si="565"/>
        <v>399804371822.23914</v>
      </c>
      <c r="AR130" s="93">
        <f t="shared" si="566"/>
        <v>399804371822.23914</v>
      </c>
      <c r="AS130" s="93">
        <f t="shared" si="567"/>
        <v>399804371822.23914</v>
      </c>
      <c r="AT130" s="93">
        <f>'[1]功能-采集'!BX128</f>
        <v>113189205705.52426</v>
      </c>
      <c r="AU130" s="93">
        <f>('[1]功能-城建'!$EQ127+[1]养成buff汇总!H129)/节奏总纲!P127/4/24</f>
        <v>338705.63797987119</v>
      </c>
      <c r="AV130" s="93">
        <f t="shared" si="568"/>
        <v>338705.63797987119</v>
      </c>
      <c r="AW130" s="93">
        <f t="shared" si="569"/>
        <v>338705.63797987119</v>
      </c>
      <c r="AX130" s="93">
        <f t="shared" si="570"/>
        <v>338705.63797987119</v>
      </c>
      <c r="AY130" s="93">
        <f>('[1]功能-城建'!$FY127+[1]养成buff汇总!AD129)/节奏总纲!P127/24</f>
        <v>68778.985265453011</v>
      </c>
      <c r="AZ130" s="93">
        <f>('[1]功能-城建'!HF127+[1]养成buff汇总!S129)/节奏总纲!P127/24</f>
        <v>726573.6808042078</v>
      </c>
      <c r="BA130" s="93">
        <f>'[1]功能-城建'!$CL129</f>
        <v>814.42258785763863</v>
      </c>
      <c r="BB130" s="97">
        <f>求节点($CY$7:$CY$36,$CZ$7:$CZ$36,节奏总纲!BX127)</f>
        <v>867.29892793672832</v>
      </c>
      <c r="BC130" s="93">
        <f>[4]士兵治疗!$BD128/3600*[4]士兵治疗!$D$4</f>
        <v>2601100934.1507955</v>
      </c>
      <c r="BD130" s="97">
        <f>求节点($DD$7:$DD$86,$DF$7:$DF$86,节奏总纲!BX127)</f>
        <v>325.47419595254621</v>
      </c>
      <c r="BE130" s="97">
        <f t="shared" si="366"/>
        <v>49099.323799486134</v>
      </c>
      <c r="BF130" s="97">
        <f t="shared" si="367"/>
        <v>10245.454334650676</v>
      </c>
      <c r="BG130" s="97">
        <f t="shared" si="368"/>
        <v>1423.3589353303787</v>
      </c>
      <c r="BH130" s="97">
        <f t="shared" si="369"/>
        <v>154.46476526462885</v>
      </c>
      <c r="BI130" s="97">
        <f t="shared" si="370"/>
        <v>60.423780874152904</v>
      </c>
      <c r="BJ130" s="97">
        <f t="shared" si="371"/>
        <v>90.135671311229359</v>
      </c>
      <c r="BK130" s="97">
        <f t="shared" si="372"/>
        <v>106.84756174830581</v>
      </c>
      <c r="BL130" s="97">
        <f t="shared" si="373"/>
        <v>35.423780874152904</v>
      </c>
      <c r="BM130" s="93">
        <f>5*节奏总纲!P127</f>
        <v>27018.522012628855</v>
      </c>
      <c r="BN130" s="93">
        <f>15*节奏总纲!P127</f>
        <v>81055.566037886572</v>
      </c>
      <c r="BO130" s="93">
        <f t="shared" si="555"/>
        <v>248</v>
      </c>
      <c r="BP130" s="93">
        <f t="shared" si="556"/>
        <v>1984</v>
      </c>
      <c r="BQ130" s="93">
        <f>节奏总纲!P127</f>
        <v>5403.704402525771</v>
      </c>
      <c r="BU130" s="19"/>
      <c r="BZ130" s="19"/>
      <c r="CK130" s="19"/>
      <c r="CP130" s="19"/>
      <c r="CV130" s="19"/>
      <c r="DB130" s="19"/>
      <c r="DH130" s="19"/>
    </row>
    <row r="131" spans="2:112" s="93" customFormat="1" x14ac:dyDescent="0.15">
      <c r="B131" s="93">
        <v>125</v>
      </c>
      <c r="C131" s="93">
        <f>SUM([2]武将数量星级阶位验证!$BF$3:$BI$3)*节奏总纲!P128+'[1]资源-钻石'!$L128/[2]武将数量星级阶位验证!$B$1*10</f>
        <v>86597.67563473768</v>
      </c>
      <c r="D131" s="93">
        <f>'[1]资源-钻石'!$L128*6%</f>
        <v>395804.53605511249</v>
      </c>
      <c r="E131" s="95">
        <f>'[1]资源-银币'!$Z130</f>
        <v>32558211824.321274</v>
      </c>
      <c r="F131" s="93">
        <f>'[1]资源-木石铜粮'!$BF130/4</f>
        <v>76763789730.343079</v>
      </c>
      <c r="G131" s="93">
        <f t="shared" si="546"/>
        <v>76763789730.343079</v>
      </c>
      <c r="H131" s="93">
        <f t="shared" si="547"/>
        <v>76763789730.343079</v>
      </c>
      <c r="I131" s="93">
        <f t="shared" si="548"/>
        <v>76763789730.343079</v>
      </c>
      <c r="J131" s="93">
        <f>'[1]资源-铁'!$T130</f>
        <v>93722991222.147293</v>
      </c>
      <c r="K131" s="93">
        <f t="shared" si="525"/>
        <v>4500</v>
      </c>
      <c r="L131" s="93">
        <f>求节点('[1]功能-竞技场'!$AA$9:$AA$309,'[1]功能-竞技场'!$AB$9:$AB$309,[1]节奏总纲!P128)</f>
        <v>150</v>
      </c>
      <c r="M131" s="93">
        <f t="shared" si="549"/>
        <v>494755.67006889061</v>
      </c>
      <c r="N131" s="93">
        <f>'[1]资源-银币'!$C130</f>
        <v>26236720264.284565</v>
      </c>
      <c r="O131" s="93">
        <f>'[1]资源-木石铜粮'!$C130*('[1]资源-木石铜粮'!$I130+'[1]资源-木石铜粮'!$J130+'[1]资源-木石铜粮'!$M130+'[1]资源-木石铜粮'!$N130)</f>
        <v>714493342140.04919</v>
      </c>
      <c r="P131" s="93">
        <f t="shared" si="557"/>
        <v>714493342140.04919</v>
      </c>
      <c r="Q131" s="93">
        <f t="shared" si="558"/>
        <v>714493342140.04919</v>
      </c>
      <c r="R131" s="93">
        <f t="shared" si="559"/>
        <v>714493342140.04919</v>
      </c>
      <c r="S131" s="93">
        <f>'[1]资源-铁'!C130*('[1]资源-铁'!$J130+'[1]资源-铁'!$M130+'[1]资源-铁'!$N130)</f>
        <v>224670372217.58347</v>
      </c>
      <c r="T131" s="93">
        <f t="shared" si="550"/>
        <v>1486.3518741372895</v>
      </c>
      <c r="U131" s="93">
        <f t="shared" si="551"/>
        <v>160.851526639056</v>
      </c>
      <c r="V131" s="97">
        <f>求节点([3]基础状态预期!$C$11:$C$40,[3]基础状态预期!$I$11:$I$40,B131)*8</f>
        <v>495.36872464990302</v>
      </c>
      <c r="W131" s="72">
        <f>[4]兵营招募!$EZ$5*节奏总纲!P128*24</f>
        <v>486495975.12433666</v>
      </c>
      <c r="X131" s="93">
        <f t="shared" si="560"/>
        <v>486495975.12433666</v>
      </c>
      <c r="Y131" s="93">
        <f t="shared" si="561"/>
        <v>486495975.12433666</v>
      </c>
      <c r="Z131" s="93">
        <f t="shared" si="562"/>
        <v>486495975.12433666</v>
      </c>
      <c r="AA131" s="93">
        <f>10*节奏总纲!P128</f>
        <v>57916.18751480199</v>
      </c>
      <c r="AB131" s="93">
        <f>求节点($CS$8:$CS$15,$CT$8:$CT$15,节奏总纲!P128)</f>
        <v>41.360794088066818</v>
      </c>
      <c r="AC131" s="93">
        <f>'[5]资源-军团币'!$E129</f>
        <v>9482621.9635593984</v>
      </c>
      <c r="AD131" s="93">
        <f>5*节奏总纲!P128</f>
        <v>28958.093757400995</v>
      </c>
      <c r="AE131" s="93">
        <f>[6]国建支援!$F$5/[6]国建支援!$E$5*节奏总纲!P128</f>
        <v>2316647.5005920795</v>
      </c>
      <c r="AF131" s="93">
        <f>[6]国家币!$H129/[6]国家币!$C$2</f>
        <v>0</v>
      </c>
      <c r="AG131" s="93">
        <f t="shared" si="552"/>
        <v>0</v>
      </c>
      <c r="AH131" s="93">
        <f>'[1]功能-行军令'!$AL$7/3*节奏总纲!P128</f>
        <v>46332.950011841589</v>
      </c>
      <c r="AI131" s="93">
        <f t="shared" si="563"/>
        <v>46332.950011841589</v>
      </c>
      <c r="AJ131" s="93">
        <f t="shared" si="564"/>
        <v>46332.950011841589</v>
      </c>
      <c r="AK131" s="93">
        <f>'[1]功能-行军令'!$AL$8/3*节奏总纲!P128</f>
        <v>15444.316670613862</v>
      </c>
      <c r="AL131" s="93">
        <f t="shared" si="553"/>
        <v>15444.316670613862</v>
      </c>
      <c r="AM131" s="93">
        <f t="shared" si="554"/>
        <v>15444.316670613862</v>
      </c>
      <c r="AN131" s="93">
        <f>节奏总纲!P128*1</f>
        <v>5791.6187514801986</v>
      </c>
      <c r="AO131" s="93">
        <f>18*节奏总纲!P128</f>
        <v>104249.13752664358</v>
      </c>
      <c r="AP131" s="93">
        <f>'[1]功能-采集'!BS129</f>
        <v>431836565718.79218</v>
      </c>
      <c r="AQ131" s="93">
        <f t="shared" si="565"/>
        <v>431836565718.79218</v>
      </c>
      <c r="AR131" s="93">
        <f t="shared" si="566"/>
        <v>431836565718.79218</v>
      </c>
      <c r="AS131" s="93">
        <f t="shared" si="567"/>
        <v>431836565718.79218</v>
      </c>
      <c r="AT131" s="93">
        <f>'[1]功能-采集'!BX129</f>
        <v>122289605639.88364</v>
      </c>
      <c r="AU131" s="93">
        <f>('[1]功能-城建'!$EQ128+[1]养成buff汇总!H130)/节奏总纲!P128/4/24</f>
        <v>344749.06813774613</v>
      </c>
      <c r="AV131" s="93">
        <f t="shared" si="568"/>
        <v>344749.06813774613</v>
      </c>
      <c r="AW131" s="93">
        <f t="shared" si="569"/>
        <v>344749.06813774613</v>
      </c>
      <c r="AX131" s="93">
        <f t="shared" si="570"/>
        <v>344749.06813774613</v>
      </c>
      <c r="AY131" s="93">
        <f>('[1]功能-城建'!$FY128+[1]养成buff汇总!AD130)/节奏总纲!P128/24</f>
        <v>69708.046013575251</v>
      </c>
      <c r="AZ131" s="93">
        <f>('[1]功能-城建'!HF128+[1]养成buff汇总!S130)/节奏总纲!P128/24</f>
        <v>736558.37117741455</v>
      </c>
      <c r="BA131" s="93">
        <f>'[1]功能-城建'!$CL130</f>
        <v>821.35925289572515</v>
      </c>
      <c r="BB131" s="97">
        <f>求节点($CY$7:$CY$36,$CZ$7:$CZ$36,节奏总纲!BX128)</f>
        <v>870.38189017587786</v>
      </c>
      <c r="BC131" s="93">
        <f>[4]士兵治疗!$BD129/3600*[4]士兵治疗!$D$4</f>
        <v>2788237462.162796</v>
      </c>
      <c r="BD131" s="97">
        <f>求节点($DD$7:$DD$86,$DF$7:$DF$86,节奏总纲!BX128)</f>
        <v>327.78641763190842</v>
      </c>
      <c r="BE131" s="97">
        <f t="shared" si="366"/>
        <v>52107.262729766</v>
      </c>
      <c r="BF131" s="97">
        <f t="shared" si="367"/>
        <v>10808.64228819225</v>
      </c>
      <c r="BG131" s="97">
        <f t="shared" si="368"/>
        <v>1498.9410142610359</v>
      </c>
      <c r="BH131" s="97">
        <f t="shared" si="369"/>
        <v>156.83316441892927</v>
      </c>
      <c r="BI131" s="97">
        <f t="shared" si="370"/>
        <v>60.988613515459505</v>
      </c>
      <c r="BJ131" s="97">
        <f t="shared" si="371"/>
        <v>90.982920273189251</v>
      </c>
      <c r="BK131" s="97">
        <f t="shared" si="372"/>
        <v>107.97722703091901</v>
      </c>
      <c r="BL131" s="97">
        <f t="shared" si="373"/>
        <v>35.988613515459505</v>
      </c>
      <c r="BM131" s="93">
        <f>5*节奏总纲!P128</f>
        <v>28958.093757400995</v>
      </c>
      <c r="BN131" s="93">
        <f>15*节奏总纲!P128</f>
        <v>86874.281272202978</v>
      </c>
      <c r="BO131" s="93">
        <f t="shared" si="555"/>
        <v>250</v>
      </c>
      <c r="BP131" s="93">
        <f t="shared" si="556"/>
        <v>2000</v>
      </c>
      <c r="BQ131" s="93">
        <f>节奏总纲!P128</f>
        <v>5791.6187514801986</v>
      </c>
      <c r="BU131" s="19"/>
      <c r="BZ131" s="19"/>
      <c r="CK131" s="19"/>
      <c r="CP131" s="19"/>
      <c r="CV131" s="19"/>
      <c r="DB131" s="19"/>
      <c r="DH131" s="19"/>
    </row>
    <row r="132" spans="2:112" s="93" customFormat="1" x14ac:dyDescent="0.15">
      <c r="B132" s="93">
        <v>126</v>
      </c>
      <c r="C132" s="93">
        <f>SUM([2]武将数量星级阶位验证!$BF$3:$BI$3)*节奏总纲!P129+'[1]资源-钻石'!$L129/[2]武将数量星级阶位验证!$B$1*10</f>
        <v>91268.230646075448</v>
      </c>
      <c r="D132" s="93">
        <f>'[1]资源-钻石'!$L129*6%</f>
        <v>402883.82512897224</v>
      </c>
      <c r="E132" s="95">
        <f>'[1]资源-银币'!$Z131</f>
        <v>34411168401.406296</v>
      </c>
      <c r="F132" s="93">
        <f>'[1]资源-木石铜粮'!$BF131/4</f>
        <v>82942163405.567154</v>
      </c>
      <c r="G132" s="93">
        <f t="shared" si="546"/>
        <v>82942163405.567154</v>
      </c>
      <c r="H132" s="93">
        <f t="shared" si="547"/>
        <v>82942163405.567154</v>
      </c>
      <c r="I132" s="93">
        <f t="shared" si="548"/>
        <v>82942163405.567154</v>
      </c>
      <c r="J132" s="93">
        <f>'[1]资源-铁'!$T131</f>
        <v>99945488574.44014</v>
      </c>
      <c r="K132" s="93">
        <f t="shared" si="525"/>
        <v>4536</v>
      </c>
      <c r="L132" s="93">
        <f>求节点('[1]功能-竞技场'!$AA$9:$AA$309,'[1]功能-竞技场'!$AB$9:$AB$309,[1]节奏总纲!P129)</f>
        <v>150</v>
      </c>
      <c r="M132" s="93">
        <f t="shared" si="549"/>
        <v>503604.78141121526</v>
      </c>
      <c r="N132" s="93">
        <f>'[1]资源-银币'!$C131</f>
        <v>28372105543.028656</v>
      </c>
      <c r="O132" s="93">
        <f>'[1]资源-木石铜粮'!$C131*('[1]资源-木石铜粮'!$I131+'[1]资源-木石铜粮'!$J131+'[1]资源-木石铜粮'!$M131+'[1]资源-木石铜粮'!$N131)</f>
        <v>773432083217.92737</v>
      </c>
      <c r="P132" s="93">
        <f t="shared" si="557"/>
        <v>773432083217.92737</v>
      </c>
      <c r="Q132" s="93">
        <f t="shared" si="558"/>
        <v>773432083217.92737</v>
      </c>
      <c r="R132" s="93">
        <f t="shared" si="559"/>
        <v>773432083217.92737</v>
      </c>
      <c r="S132" s="93">
        <f>'[1]资源-铁'!C131*('[1]资源-铁'!$J131+'[1]资源-铁'!$M131+'[1]资源-铁'!$N131)</f>
        <v>243180508305.21341</v>
      </c>
      <c r="T132" s="93">
        <f t="shared" si="550"/>
        <v>1486.3518741372895</v>
      </c>
      <c r="U132" s="93">
        <f t="shared" si="551"/>
        <v>160.851526639056</v>
      </c>
      <c r="V132" s="97">
        <f>求节点([3]基础状态预期!$C$11:$C$40,[3]基础状态预期!$I$11:$I$40,B132)*8</f>
        <v>496.05402976623782</v>
      </c>
      <c r="W132" s="72">
        <f>[4]兵营招募!$EZ$5*节奏总纲!P129*24</f>
        <v>521419504.7398333</v>
      </c>
      <c r="X132" s="93">
        <f t="shared" si="560"/>
        <v>521419504.7398333</v>
      </c>
      <c r="Y132" s="93">
        <f t="shared" si="561"/>
        <v>521419504.7398333</v>
      </c>
      <c r="Z132" s="93">
        <f t="shared" si="562"/>
        <v>521419504.7398333</v>
      </c>
      <c r="AA132" s="93">
        <f>10*节奏总纲!P129</f>
        <v>62073.750564265865</v>
      </c>
      <c r="AB132" s="93">
        <f>求节点($CS$8:$CS$15,$CT$8:$CT$15,节奏总纲!P129)</f>
        <v>41.360794088066818</v>
      </c>
      <c r="AC132" s="93">
        <f>'[5]资源-军团币'!$E130</f>
        <v>10135463.301401464</v>
      </c>
      <c r="AD132" s="93">
        <f>5*节奏总纲!P129</f>
        <v>31036.875282132933</v>
      </c>
      <c r="AE132" s="93">
        <f>[6]国建支援!$F$5/[6]国建支援!$E$5*节奏总纲!P129</f>
        <v>2482950.0225706347</v>
      </c>
      <c r="AF132" s="93">
        <f>[6]国家币!$H130/[6]国家币!$C$2</f>
        <v>0</v>
      </c>
      <c r="AG132" s="93">
        <f t="shared" si="552"/>
        <v>0</v>
      </c>
      <c r="AH132" s="93">
        <f>'[1]功能-行军令'!$AL$7/3*节奏总纲!P129</f>
        <v>49659.000451412692</v>
      </c>
      <c r="AI132" s="93">
        <f t="shared" si="563"/>
        <v>49659.000451412692</v>
      </c>
      <c r="AJ132" s="93">
        <f t="shared" si="564"/>
        <v>49659.000451412692</v>
      </c>
      <c r="AK132" s="93">
        <f>'[1]功能-行军令'!$AL$8/3*节奏总纲!P129</f>
        <v>16553.000150470896</v>
      </c>
      <c r="AL132" s="93">
        <f t="shared" si="553"/>
        <v>16553.000150470896</v>
      </c>
      <c r="AM132" s="93">
        <f t="shared" si="554"/>
        <v>16553.000150470896</v>
      </c>
      <c r="AN132" s="93">
        <f>节奏总纲!P129*1</f>
        <v>6207.3750564265865</v>
      </c>
      <c r="AO132" s="93">
        <f>18*节奏总纲!P129</f>
        <v>111732.75101567856</v>
      </c>
      <c r="AP132" s="93">
        <f>'[1]功能-采集'!BS130</f>
        <v>466167821083.9339</v>
      </c>
      <c r="AQ132" s="93">
        <f t="shared" si="565"/>
        <v>466167821083.9339</v>
      </c>
      <c r="AR132" s="93">
        <f t="shared" si="566"/>
        <v>466167821083.9339</v>
      </c>
      <c r="AS132" s="93">
        <f t="shared" si="567"/>
        <v>466167821083.9339</v>
      </c>
      <c r="AT132" s="93">
        <f>'[1]功能-采集'!BX130</f>
        <v>132043172787.99678</v>
      </c>
      <c r="AU132" s="93">
        <f>('[1]功能-城建'!$EQ129+[1]养成buff汇总!H131)/节奏总纲!P129/4/24</f>
        <v>350454.96277881035</v>
      </c>
      <c r="AV132" s="93">
        <f t="shared" si="568"/>
        <v>350454.96277881035</v>
      </c>
      <c r="AW132" s="93">
        <f t="shared" si="569"/>
        <v>350454.96277881035</v>
      </c>
      <c r="AX132" s="93">
        <f t="shared" si="570"/>
        <v>350454.96277881035</v>
      </c>
      <c r="AY132" s="93">
        <f>('[1]功能-城建'!$FY129+[1]养成buff汇总!AD131)/节奏总纲!P129/24</f>
        <v>70588.814477243533</v>
      </c>
      <c r="AZ132" s="93">
        <f>('[1]功能-城建'!HF129+[1]养成buff汇总!S131)/节奏总纲!P129/24</f>
        <v>746003.30592608638</v>
      </c>
      <c r="BA132" s="93">
        <f>'[1]功能-城建'!$CL131</f>
        <v>828.45736622847244</v>
      </c>
      <c r="BB132" s="97">
        <f>求节点($CY$7:$CY$36,$CZ$7:$CZ$36,节奏总纲!BX129)</f>
        <v>873.638244152315</v>
      </c>
      <c r="BC132" s="93">
        <f>[4]士兵治疗!$BD130/3600*[4]士兵治疗!$D$4</f>
        <v>2988653081.4203968</v>
      </c>
      <c r="BD132" s="97">
        <f>求节点($DD$7:$DD$86,$DF$7:$DF$86,节奏总纲!BX129)</f>
        <v>330.22868311423622</v>
      </c>
      <c r="BE132" s="97">
        <f t="shared" si="366"/>
        <v>55937.181236969824</v>
      </c>
      <c r="BF132" s="97">
        <f t="shared" si="367"/>
        <v>11520.312932083561</v>
      </c>
      <c r="BG132" s="97">
        <f t="shared" si="368"/>
        <v>1594.3190867904118</v>
      </c>
      <c r="BH132" s="97">
        <f t="shared" si="369"/>
        <v>159.19336006981035</v>
      </c>
      <c r="BI132" s="97">
        <f t="shared" si="370"/>
        <v>61.552749971496688</v>
      </c>
      <c r="BJ132" s="97">
        <f t="shared" si="371"/>
        <v>91.829124957245043</v>
      </c>
      <c r="BK132" s="97">
        <f t="shared" si="372"/>
        <v>109.10549994299338</v>
      </c>
      <c r="BL132" s="97">
        <f t="shared" si="373"/>
        <v>36.552749971496688</v>
      </c>
      <c r="BM132" s="93">
        <f>5*节奏总纲!P129</f>
        <v>31036.875282132933</v>
      </c>
      <c r="BN132" s="93">
        <f>15*节奏总纲!P129</f>
        <v>93110.625846398791</v>
      </c>
      <c r="BO132" s="93">
        <f t="shared" si="555"/>
        <v>252</v>
      </c>
      <c r="BP132" s="93">
        <f t="shared" si="556"/>
        <v>2016</v>
      </c>
      <c r="BQ132" s="93">
        <f>节奏总纲!P129</f>
        <v>6207.3750564265865</v>
      </c>
      <c r="BU132" s="19"/>
      <c r="BZ132" s="19"/>
      <c r="CK132" s="19"/>
      <c r="CP132" s="19"/>
      <c r="CV132" s="19"/>
      <c r="DB132" s="19"/>
      <c r="DH132" s="19"/>
    </row>
    <row r="133" spans="2:112" s="93" customFormat="1" x14ac:dyDescent="0.15">
      <c r="B133" s="93">
        <v>127</v>
      </c>
      <c r="C133" s="93">
        <f>SUM([2]武将数量星级阶位验证!$BF$3:$BI$3)*节奏总纲!P130+'[1]资源-钻石'!$L130/[2]武将数量星级阶位验证!$B$1*10</f>
        <v>96237.188353186182</v>
      </c>
      <c r="D133" s="93">
        <f>'[1]资源-钻石'!$L130*6%</f>
        <v>409963.11420283199</v>
      </c>
      <c r="E133" s="95">
        <f>'[1]资源-银币'!$Z132</f>
        <v>36193254873.93985</v>
      </c>
      <c r="F133" s="93">
        <f>'[1]资源-木石铜粮'!$BF132/4</f>
        <v>89634823458.297516</v>
      </c>
      <c r="G133" s="93">
        <f t="shared" si="546"/>
        <v>89634823458.297516</v>
      </c>
      <c r="H133" s="93">
        <f t="shared" si="547"/>
        <v>89634823458.297516</v>
      </c>
      <c r="I133" s="93">
        <f t="shared" si="548"/>
        <v>89634823458.297516</v>
      </c>
      <c r="J133" s="93">
        <f>'[1]资源-铁'!$T132</f>
        <v>109739846235.16302</v>
      </c>
      <c r="K133" s="93">
        <f t="shared" si="525"/>
        <v>4572</v>
      </c>
      <c r="L133" s="93">
        <f>求节点('[1]功能-竞技场'!$AA$9:$AA$309,'[1]功能-竞技场'!$AB$9:$AB$309,[1]节奏总纲!P130)</f>
        <v>150</v>
      </c>
      <c r="M133" s="93">
        <f t="shared" si="549"/>
        <v>512453.89275353996</v>
      </c>
      <c r="N133" s="93">
        <f>'[1]资源-银币'!$C132</f>
        <v>30662527363.859497</v>
      </c>
      <c r="O133" s="93">
        <f>'[1]资源-木石铜粮'!$C132*('[1]资源-木石铜粮'!$I132+'[1]资源-木石铜粮'!$J132+'[1]资源-木石铜粮'!$M132+'[1]资源-木石铜粮'!$N132)</f>
        <v>837024051144.04529</v>
      </c>
      <c r="P133" s="93">
        <f t="shared" si="557"/>
        <v>837024051144.04529</v>
      </c>
      <c r="Q133" s="93">
        <f t="shared" si="558"/>
        <v>837024051144.04529</v>
      </c>
      <c r="R133" s="93">
        <f t="shared" si="559"/>
        <v>837024051144.04529</v>
      </c>
      <c r="S133" s="93">
        <f>'[1]资源-铁'!C132*('[1]资源-铁'!$J132+'[1]资源-铁'!$M132+'[1]资源-铁'!$N132)</f>
        <v>263191646925.80087</v>
      </c>
      <c r="T133" s="93">
        <f t="shared" si="550"/>
        <v>1486.3518741372895</v>
      </c>
      <c r="U133" s="93">
        <f t="shared" si="551"/>
        <v>160.851526639056</v>
      </c>
      <c r="V133" s="97">
        <f>求节点([3]基础状态预期!$C$11:$C$40,[3]基础状态预期!$I$11:$I$40,B133)*8</f>
        <v>496.56006779661584</v>
      </c>
      <c r="W133" s="72">
        <f>[4]兵营招募!$EZ$5*节奏总纲!P130*24</f>
        <v>558849616.99982274</v>
      </c>
      <c r="X133" s="93">
        <f t="shared" si="560"/>
        <v>558849616.99982274</v>
      </c>
      <c r="Y133" s="93">
        <f t="shared" si="561"/>
        <v>558849616.99982274</v>
      </c>
      <c r="Z133" s="93">
        <f t="shared" si="562"/>
        <v>558849616.99982274</v>
      </c>
      <c r="AA133" s="93">
        <f>10*节奏总纲!P130</f>
        <v>66529.716309502706</v>
      </c>
      <c r="AB133" s="93">
        <f>求节点($CS$8:$CS$15,$CT$8:$CT$15,节奏总纲!P130)</f>
        <v>41.360794088066818</v>
      </c>
      <c r="AC133" s="93">
        <f>'[5]资源-军团币'!$E131</f>
        <v>10836023.381425865</v>
      </c>
      <c r="AD133" s="93">
        <f>5*节奏总纲!P130</f>
        <v>33264.858154751353</v>
      </c>
      <c r="AE133" s="93">
        <f>[6]国建支援!$F$5/[6]国建支援!$E$5*节奏总纲!P130</f>
        <v>2661188.6523801084</v>
      </c>
      <c r="AF133" s="93">
        <f>[6]国家币!$H131/[6]国家币!$C$2</f>
        <v>0</v>
      </c>
      <c r="AG133" s="93">
        <f t="shared" si="552"/>
        <v>0</v>
      </c>
      <c r="AH133" s="93">
        <f>'[1]功能-行军令'!$AL$7/3*节奏总纲!P130</f>
        <v>53223.773047602168</v>
      </c>
      <c r="AI133" s="93">
        <f t="shared" si="563"/>
        <v>53223.773047602168</v>
      </c>
      <c r="AJ133" s="93">
        <f t="shared" si="564"/>
        <v>53223.773047602168</v>
      </c>
      <c r="AK133" s="93">
        <f>'[1]功能-行军令'!$AL$8/3*节奏总纲!P130</f>
        <v>17741.257682534055</v>
      </c>
      <c r="AL133" s="93">
        <f t="shared" si="553"/>
        <v>17741.257682534055</v>
      </c>
      <c r="AM133" s="93">
        <f t="shared" si="554"/>
        <v>17741.257682534055</v>
      </c>
      <c r="AN133" s="93">
        <f>节奏总纲!P130*1</f>
        <v>6652.971630950271</v>
      </c>
      <c r="AO133" s="93">
        <f>18*节奏总纲!P130</f>
        <v>119753.48935710487</v>
      </c>
      <c r="AP133" s="93">
        <f>'[1]功能-采集'!BS131</f>
        <v>502963149519.84943</v>
      </c>
      <c r="AQ133" s="93">
        <f t="shared" si="565"/>
        <v>502963149519.84943</v>
      </c>
      <c r="AR133" s="93">
        <f t="shared" si="566"/>
        <v>502963149519.84943</v>
      </c>
      <c r="AS133" s="93">
        <f t="shared" si="567"/>
        <v>502963149519.84943</v>
      </c>
      <c r="AT133" s="93">
        <f>'[1]功能-采集'!BX131</f>
        <v>142496787222.41022</v>
      </c>
      <c r="AU133" s="93">
        <f>('[1]功能-城建'!$EQ130+[1]养成buff汇总!H132)/节奏总纲!P130/4/24</f>
        <v>356341.73517197598</v>
      </c>
      <c r="AV133" s="93">
        <f t="shared" si="568"/>
        <v>356341.73517197598</v>
      </c>
      <c r="AW133" s="93">
        <f t="shared" si="569"/>
        <v>356341.73517197598</v>
      </c>
      <c r="AX133" s="93">
        <f t="shared" si="570"/>
        <v>356341.73517197598</v>
      </c>
      <c r="AY133" s="93">
        <f>('[1]功能-城建'!$FY130+[1]养成buff汇总!AD132)/节奏总纲!P130/24</f>
        <v>71527.242689519611</v>
      </c>
      <c r="AZ133" s="93">
        <f>('[1]功能-城建'!HF130+[1]养成buff汇总!S132)/节奏总纲!P130/24</f>
        <v>755895.6758880649</v>
      </c>
      <c r="BA133" s="93">
        <f>'[1]功能-城建'!$CL132</f>
        <v>833.04847055084372</v>
      </c>
      <c r="BB133" s="97">
        <f>求节点($CY$7:$CY$36,$CZ$7:$CZ$36,节奏总纲!BX130)</f>
        <v>876.69898036722918</v>
      </c>
      <c r="BC133" s="93">
        <f>[4]士兵治疗!$BD131/3600*[4]士兵治疗!$D$4</f>
        <v>3203327595.5498314</v>
      </c>
      <c r="BD133" s="97">
        <f>求节点($DD$7:$DD$86,$DF$7:$DF$86,节奏总纲!BX130)</f>
        <v>332.52423527542192</v>
      </c>
      <c r="BE133" s="97">
        <f t="shared" si="366"/>
        <v>59784.010978682774</v>
      </c>
      <c r="BF133" s="97">
        <f t="shared" si="367"/>
        <v>12235.038427539979</v>
      </c>
      <c r="BG133" s="97">
        <f t="shared" si="368"/>
        <v>1690.1044379182927</v>
      </c>
      <c r="BH133" s="97">
        <f t="shared" si="369"/>
        <v>161.55338694354174</v>
      </c>
      <c r="BI133" s="97">
        <f t="shared" si="370"/>
        <v>62.11687210436493</v>
      </c>
      <c r="BJ133" s="97">
        <f t="shared" si="371"/>
        <v>92.675308156547388</v>
      </c>
      <c r="BK133" s="97">
        <f t="shared" si="372"/>
        <v>110.23374420872986</v>
      </c>
      <c r="BL133" s="97">
        <f t="shared" si="373"/>
        <v>37.11687210436493</v>
      </c>
      <c r="BM133" s="93">
        <f>5*节奏总纲!P130</f>
        <v>33264.858154751353</v>
      </c>
      <c r="BN133" s="93">
        <f>15*节奏总纲!P130</f>
        <v>99794.574464254067</v>
      </c>
      <c r="BO133" s="93">
        <f t="shared" si="555"/>
        <v>254</v>
      </c>
      <c r="BP133" s="93">
        <f t="shared" si="556"/>
        <v>2032</v>
      </c>
      <c r="BQ133" s="93">
        <f>节奏总纲!P130</f>
        <v>6652.971630950271</v>
      </c>
      <c r="BU133" s="19"/>
      <c r="BZ133" s="19"/>
      <c r="CK133" s="19"/>
      <c r="CP133" s="19"/>
      <c r="CV133" s="19"/>
      <c r="DB133" s="19"/>
      <c r="DH133" s="19"/>
    </row>
    <row r="134" spans="2:112" s="93" customFormat="1" x14ac:dyDescent="0.15">
      <c r="B134" s="93">
        <v>128</v>
      </c>
      <c r="C134" s="93">
        <f>SUM([2]武将数量星级阶位验证!$BF$3:$BI$3)*节奏总纲!P131+'[1]资源-钻石'!$L131/[2]武将数量星级阶位验证!$B$1*10</f>
        <v>101525.96615077581</v>
      </c>
      <c r="D134" s="93">
        <f>'[1]资源-钻石'!$L131*6%</f>
        <v>417042.40327669168</v>
      </c>
      <c r="E134" s="95">
        <f>'[1]资源-银币'!$Z133</f>
        <v>38049483223.641853</v>
      </c>
      <c r="F134" s="93">
        <f>'[1]资源-木石铜粮'!$BF133/4</f>
        <v>96815656446.410736</v>
      </c>
      <c r="G134" s="93">
        <f t="shared" si="546"/>
        <v>96815656446.410736</v>
      </c>
      <c r="H134" s="93">
        <f t="shared" si="547"/>
        <v>96815656446.410736</v>
      </c>
      <c r="I134" s="93">
        <f t="shared" si="548"/>
        <v>96815656446.410736</v>
      </c>
      <c r="J134" s="93">
        <f>'[1]资源-铁'!$T133</f>
        <v>120237178858.51512</v>
      </c>
      <c r="K134" s="93">
        <f t="shared" si="525"/>
        <v>4608</v>
      </c>
      <c r="L134" s="93">
        <f>求节点('[1]功能-竞技场'!$AA$9:$AA$309,'[1]功能-竞技场'!$AB$9:$AB$309,[1]节奏总纲!P131)</f>
        <v>150</v>
      </c>
      <c r="M134" s="93">
        <f t="shared" si="549"/>
        <v>521303.0040958646</v>
      </c>
      <c r="N134" s="93">
        <f>'[1]资源-银币'!$C133</f>
        <v>33126514384.507828</v>
      </c>
      <c r="O134" s="93">
        <f>'[1]资源-木石铜粮'!$C133*('[1]资源-木石铜粮'!$I133+'[1]资源-木石铜粮'!$J133+'[1]资源-木石铜粮'!$M133+'[1]资源-木石铜粮'!$N133)</f>
        <v>905248124992.01111</v>
      </c>
      <c r="P134" s="93">
        <f t="shared" si="557"/>
        <v>905248124992.01111</v>
      </c>
      <c r="Q134" s="93">
        <f t="shared" si="558"/>
        <v>905248124992.01111</v>
      </c>
      <c r="R134" s="93">
        <f t="shared" si="559"/>
        <v>905248124992.01111</v>
      </c>
      <c r="S134" s="93">
        <f>'[1]资源-铁'!C133*('[1]资源-铁'!$J133+'[1]资源-铁'!$M133+'[1]资源-铁'!$N133)</f>
        <v>284639054254.48224</v>
      </c>
      <c r="T134" s="93">
        <f t="shared" si="550"/>
        <v>1486.3518741372895</v>
      </c>
      <c r="U134" s="93">
        <f t="shared" si="551"/>
        <v>160.851526639056</v>
      </c>
      <c r="V134" s="97">
        <f>求节点([3]基础状态预期!$C$11:$C$40,[3]基础状态预期!$I$11:$I$40,B134)*8</f>
        <v>497.06610582699386</v>
      </c>
      <c r="W134" s="72">
        <f>[4]兵营招募!$EZ$5*节奏总纲!P131*24</f>
        <v>598966218.019835</v>
      </c>
      <c r="X134" s="93">
        <f t="shared" si="560"/>
        <v>598966218.019835</v>
      </c>
      <c r="Y134" s="93">
        <f t="shared" si="561"/>
        <v>598966218.019835</v>
      </c>
      <c r="Z134" s="93">
        <f t="shared" si="562"/>
        <v>598966218.019835</v>
      </c>
      <c r="AA134" s="93">
        <f>10*节奏总纲!P131</f>
        <v>71305.502145218445</v>
      </c>
      <c r="AB134" s="93">
        <f>求节点($CS$8:$CS$15,$CT$8:$CT$15,节奏总纲!P131)</f>
        <v>41.360794088066818</v>
      </c>
      <c r="AC134" s="93">
        <f>'[5]资源-军团币'!$E132</f>
        <v>11588632.506588629</v>
      </c>
      <c r="AD134" s="93">
        <f>5*节奏总纲!P131</f>
        <v>35652.751072609222</v>
      </c>
      <c r="AE134" s="93">
        <f>[6]国建支援!$F$5/[6]国建支援!$E$5*节奏总纲!P131</f>
        <v>2852220.0858087377</v>
      </c>
      <c r="AF134" s="93">
        <f>[6]国家币!$H132/[6]国家币!$C$2</f>
        <v>0</v>
      </c>
      <c r="AG134" s="93">
        <f t="shared" si="552"/>
        <v>0</v>
      </c>
      <c r="AH134" s="93">
        <f>'[1]功能-行军令'!$AL$7/3*节奏总纲!P131</f>
        <v>57044.401716174754</v>
      </c>
      <c r="AI134" s="93">
        <f t="shared" si="563"/>
        <v>57044.401716174754</v>
      </c>
      <c r="AJ134" s="93">
        <f t="shared" si="564"/>
        <v>57044.401716174754</v>
      </c>
      <c r="AK134" s="93">
        <f>'[1]功能-行军令'!$AL$8/3*节奏总纲!P131</f>
        <v>19014.800572058251</v>
      </c>
      <c r="AL134" s="93">
        <f t="shared" si="553"/>
        <v>19014.800572058251</v>
      </c>
      <c r="AM134" s="93">
        <f t="shared" si="554"/>
        <v>19014.800572058251</v>
      </c>
      <c r="AN134" s="93">
        <f>节奏总纲!P131*1</f>
        <v>7130.5502145218443</v>
      </c>
      <c r="AO134" s="93">
        <f>18*节奏总纲!P131</f>
        <v>128349.90386139319</v>
      </c>
      <c r="AP134" s="93">
        <f>'[1]功能-采集'!BS132</f>
        <v>542399406082.77179</v>
      </c>
      <c r="AQ134" s="93">
        <f t="shared" si="565"/>
        <v>542399406082.77179</v>
      </c>
      <c r="AR134" s="93">
        <f t="shared" si="566"/>
        <v>542399406082.77179</v>
      </c>
      <c r="AS134" s="93">
        <f t="shared" si="567"/>
        <v>542399406082.77179</v>
      </c>
      <c r="AT134" s="93">
        <f>'[1]功能-采集'!BX132</f>
        <v>153700693760.80118</v>
      </c>
      <c r="AU134" s="93">
        <f>('[1]功能-城建'!$EQ131+[1]养成buff汇总!H133)/节奏总纲!P131/4/24</f>
        <v>361834.17348841828</v>
      </c>
      <c r="AV134" s="93">
        <f t="shared" si="568"/>
        <v>361834.17348841828</v>
      </c>
      <c r="AW134" s="93">
        <f t="shared" si="569"/>
        <v>361834.17348841828</v>
      </c>
      <c r="AX134" s="93">
        <f t="shared" si="570"/>
        <v>361834.17348841828</v>
      </c>
      <c r="AY134" s="93">
        <f>('[1]功能-城建'!$FY131+[1]养成buff汇总!AD133)/节奏总纲!P131/24</f>
        <v>72402.808912585999</v>
      </c>
      <c r="AZ134" s="93">
        <f>('[1]功能-城建'!HF131+[1]养成buff汇总!S133)/节奏总纲!P131/24</f>
        <v>765125.39094935649</v>
      </c>
      <c r="BA134" s="93">
        <f>'[1]功能-城建'!$CL133</f>
        <v>837.96909432729717</v>
      </c>
      <c r="BB134" s="97">
        <f>求节点($CY$7:$CY$36,$CZ$7:$CZ$36,节奏总纲!BX131)</f>
        <v>879.97939621819808</v>
      </c>
      <c r="BC134" s="93">
        <f>[4]士兵治疗!$BD132/3600*[4]士兵治疗!$D$4</f>
        <v>3433235390.7509546</v>
      </c>
      <c r="BD134" s="97">
        <f>求节点($DD$7:$DD$86,$DF$7:$DF$86,节奏总纲!BX131)</f>
        <v>334.98454716364853</v>
      </c>
      <c r="BE134" s="97">
        <f t="shared" si="366"/>
        <v>63630.840720395732</v>
      </c>
      <c r="BF134" s="97">
        <f t="shared" si="367"/>
        <v>12949.763922996395</v>
      </c>
      <c r="BG134" s="97">
        <f t="shared" si="368"/>
        <v>1785.8897890461733</v>
      </c>
      <c r="BH134" s="97">
        <f t="shared" si="369"/>
        <v>163.9134138172731</v>
      </c>
      <c r="BI134" s="97">
        <f t="shared" si="370"/>
        <v>62.680994237233165</v>
      </c>
      <c r="BJ134" s="97">
        <f t="shared" si="371"/>
        <v>93.521491355849747</v>
      </c>
      <c r="BK134" s="97">
        <f t="shared" si="372"/>
        <v>111.36198847446633</v>
      </c>
      <c r="BL134" s="97">
        <f t="shared" si="373"/>
        <v>37.680994237233165</v>
      </c>
      <c r="BM134" s="93">
        <f>5*节奏总纲!P131</f>
        <v>35652.751072609222</v>
      </c>
      <c r="BN134" s="93">
        <f>15*节奏总纲!P131</f>
        <v>106958.25321782766</v>
      </c>
      <c r="BO134" s="93">
        <f t="shared" si="555"/>
        <v>256</v>
      </c>
      <c r="BP134" s="93">
        <f t="shared" si="556"/>
        <v>2048</v>
      </c>
      <c r="BQ134" s="93">
        <f>节奏总纲!P131</f>
        <v>7130.5502145218443</v>
      </c>
      <c r="BU134" s="19"/>
      <c r="BZ134" s="19"/>
      <c r="CK134" s="19"/>
      <c r="CP134" s="19"/>
      <c r="CV134" s="19"/>
      <c r="DB134" s="19"/>
      <c r="DH134" s="19"/>
    </row>
    <row r="135" spans="2:112" s="93" customFormat="1" x14ac:dyDescent="0.15">
      <c r="B135" s="93">
        <v>129</v>
      </c>
      <c r="C135" s="93">
        <f>SUM([2]武将数量星级阶位验证!$BF$3:$BI$3)*节奏总纲!P132+'[1]资源-钻石'!$L132/[2]武将数量星级阶位验证!$B$1*10</f>
        <v>107157.51863412654</v>
      </c>
      <c r="D135" s="93">
        <f>'[1]资源-钻石'!$L132*6%</f>
        <v>424121.69235055143</v>
      </c>
      <c r="E135" s="95">
        <f>'[1]资源-银币'!$Z134</f>
        <v>40618137248.455872</v>
      </c>
      <c r="F135" s="93">
        <f>'[1]资源-木石铜粮'!$BF134/4</f>
        <v>104602241100.31715</v>
      </c>
      <c r="G135" s="93">
        <f t="shared" si="546"/>
        <v>104602241100.31715</v>
      </c>
      <c r="H135" s="93">
        <f t="shared" si="547"/>
        <v>104602241100.31715</v>
      </c>
      <c r="I135" s="93">
        <f t="shared" si="548"/>
        <v>104602241100.31715</v>
      </c>
      <c r="J135" s="93">
        <f>'[1]资源-铁'!$T134</f>
        <v>129970378047.3056</v>
      </c>
      <c r="K135" s="93">
        <f t="shared" ref="K135:K166" si="571">求节点($BW$8:$BW$23,$BX$8:$BX$23,B135)</f>
        <v>4644</v>
      </c>
      <c r="L135" s="93">
        <f>求节点('[1]功能-竞技场'!$AA$9:$AA$309,'[1]功能-竞技场'!$AB$9:$AB$309,[1]节奏总纲!P132)</f>
        <v>150</v>
      </c>
      <c r="M135" s="93">
        <f t="shared" si="549"/>
        <v>530152.11543818924</v>
      </c>
      <c r="N135" s="93">
        <f>'[1]资源-银币'!$C134</f>
        <v>35907199449.325134</v>
      </c>
      <c r="O135" s="93">
        <f>'[1]资源-木石铜粮'!$C134*('[1]资源-木石铜粮'!$I134+'[1]资源-木石铜粮'!$J134+'[1]资源-木石铜粮'!$M134+'[1]资源-木石铜粮'!$N134)</f>
        <v>978901436250.78064</v>
      </c>
      <c r="P135" s="93">
        <f t="shared" si="557"/>
        <v>978901436250.78064</v>
      </c>
      <c r="Q135" s="93">
        <f t="shared" si="558"/>
        <v>978901436250.78064</v>
      </c>
      <c r="R135" s="93">
        <f t="shared" si="559"/>
        <v>978901436250.78064</v>
      </c>
      <c r="S135" s="93">
        <f>'[1]资源-铁'!C134*('[1]资源-铁'!$J134+'[1]资源-铁'!$M134+'[1]资源-铁'!$N134)</f>
        <v>307846308683.20715</v>
      </c>
      <c r="T135" s="93">
        <f t="shared" si="550"/>
        <v>1486.3518741372895</v>
      </c>
      <c r="U135" s="93">
        <f t="shared" si="551"/>
        <v>160.851526639056</v>
      </c>
      <c r="V135" s="97">
        <f>求节点([3]基础状态预期!$C$11:$C$40,[3]基础状态预期!$I$11:$I$40,B135)*8</f>
        <v>497.57214385737188</v>
      </c>
      <c r="W135" s="72">
        <f>[4]兵营招募!$EZ$5*节奏总纲!P132*24</f>
        <v>641962126.4002403</v>
      </c>
      <c r="X135" s="93">
        <f t="shared" si="560"/>
        <v>641962126.4002403</v>
      </c>
      <c r="Y135" s="93">
        <f t="shared" si="561"/>
        <v>641962126.4002403</v>
      </c>
      <c r="Z135" s="93">
        <f t="shared" si="562"/>
        <v>641962126.4002403</v>
      </c>
      <c r="AA135" s="93">
        <f>10*节奏总纲!P132</f>
        <v>76424.062666695274</v>
      </c>
      <c r="AB135" s="93">
        <f>求节点($CS$8:$CS$15,$CT$8:$CT$15,节奏总纲!P132)</f>
        <v>41.360794088066818</v>
      </c>
      <c r="AC135" s="93">
        <f>'[5]资源-军团币'!$E133</f>
        <v>12395258.994600739</v>
      </c>
      <c r="AD135" s="93">
        <f>5*节奏总纲!P132</f>
        <v>38212.031333347637</v>
      </c>
      <c r="AE135" s="93">
        <f>[6]国建支援!$F$5/[6]国建支援!$E$5*节奏总纲!P132</f>
        <v>3056962.5066678114</v>
      </c>
      <c r="AF135" s="93">
        <f>[6]国家币!$H133/[6]国家币!$C$2</f>
        <v>0</v>
      </c>
      <c r="AG135" s="93">
        <f t="shared" si="552"/>
        <v>0</v>
      </c>
      <c r="AH135" s="93">
        <f>'[1]功能-行军令'!$AL$7/3*节奏总纲!P132</f>
        <v>61139.250133356225</v>
      </c>
      <c r="AI135" s="93">
        <f t="shared" si="563"/>
        <v>61139.250133356225</v>
      </c>
      <c r="AJ135" s="93">
        <f t="shared" si="564"/>
        <v>61139.250133356225</v>
      </c>
      <c r="AK135" s="93">
        <f>'[1]功能-行军令'!$AL$8/3*节奏总纲!P132</f>
        <v>20379.750044452074</v>
      </c>
      <c r="AL135" s="93">
        <f t="shared" si="553"/>
        <v>20379.750044452074</v>
      </c>
      <c r="AM135" s="93">
        <f t="shared" si="554"/>
        <v>20379.750044452074</v>
      </c>
      <c r="AN135" s="93">
        <f>节奏总纲!P132*1</f>
        <v>7642.4062666695281</v>
      </c>
      <c r="AO135" s="93">
        <f>18*节奏总纲!P132</f>
        <v>137563.3128000515</v>
      </c>
      <c r="AP135" s="93">
        <f>'[1]功能-采集'!BS133</f>
        <v>584666139328.68469</v>
      </c>
      <c r="AQ135" s="93">
        <f t="shared" si="565"/>
        <v>584666139328.68469</v>
      </c>
      <c r="AR135" s="93">
        <f t="shared" si="566"/>
        <v>584666139328.68469</v>
      </c>
      <c r="AS135" s="93">
        <f t="shared" si="567"/>
        <v>584666139328.68469</v>
      </c>
      <c r="AT135" s="93">
        <f>'[1]功能-采集'!BX133</f>
        <v>165708743465.3855</v>
      </c>
      <c r="AU135" s="93">
        <f>('[1]功能-城建'!$EQ132+[1]养成buff汇总!H134)/节奏总纲!P132/4/24</f>
        <v>367585.40607974498</v>
      </c>
      <c r="AV135" s="93">
        <f t="shared" si="568"/>
        <v>367585.40607974498</v>
      </c>
      <c r="AW135" s="93">
        <f t="shared" si="569"/>
        <v>367585.40607974498</v>
      </c>
      <c r="AX135" s="93">
        <f t="shared" si="570"/>
        <v>367585.40607974498</v>
      </c>
      <c r="AY135" s="93">
        <f>('[1]功能-城建'!$FY132+[1]养成buff汇总!AD134)/节奏总纲!P132/24</f>
        <v>73349.562580570739</v>
      </c>
      <c r="AZ135" s="93">
        <f>('[1]功能-城建'!HF132+[1]养成buff汇总!S134)/节奏总纲!P132/24</f>
        <v>774938.98441013938</v>
      </c>
      <c r="BA135" s="93">
        <f>'[1]功能-城建'!$CL134</f>
        <v>842.98468368325371</v>
      </c>
      <c r="BB135" s="97">
        <f>求节点($CY$7:$CY$36,$CZ$7:$CZ$36,节奏总纲!BX132)</f>
        <v>886.04204082818626</v>
      </c>
      <c r="BC135" s="93">
        <f>[4]士兵治疗!$BD133/3600*[4]士兵治疗!$D$4</f>
        <v>3679508512.5023208</v>
      </c>
      <c r="BD135" s="97">
        <f>求节点($DD$7:$DD$86,$DF$7:$DF$86,节奏总纲!BX132)</f>
        <v>337.26576531056986</v>
      </c>
      <c r="BE135" s="97">
        <f t="shared" si="366"/>
        <v>67924.874408059812</v>
      </c>
      <c r="BF135" s="97">
        <f t="shared" si="367"/>
        <v>13744.938359917682</v>
      </c>
      <c r="BG135" s="97">
        <f t="shared" si="368"/>
        <v>1892.3923754922407</v>
      </c>
      <c r="BH135" s="97">
        <f t="shared" si="369"/>
        <v>166.22856897447116</v>
      </c>
      <c r="BI135" s="97">
        <f t="shared" si="370"/>
        <v>63.247596564552822</v>
      </c>
      <c r="BJ135" s="97">
        <f t="shared" si="371"/>
        <v>94.371394846829233</v>
      </c>
      <c r="BK135" s="97">
        <f t="shared" si="372"/>
        <v>112.49519312910564</v>
      </c>
      <c r="BL135" s="97">
        <f t="shared" si="373"/>
        <v>38.247596564552822</v>
      </c>
      <c r="BM135" s="93">
        <f>5*节奏总纲!P132</f>
        <v>38212.031333347637</v>
      </c>
      <c r="BN135" s="93">
        <f>15*节奏总纲!P132</f>
        <v>114636.09400004293</v>
      </c>
      <c r="BO135" s="93">
        <f t="shared" si="555"/>
        <v>258</v>
      </c>
      <c r="BP135" s="93">
        <f t="shared" si="556"/>
        <v>2064</v>
      </c>
      <c r="BQ135" s="93">
        <f>节奏总纲!P132</f>
        <v>7642.4062666695281</v>
      </c>
      <c r="BU135" s="19"/>
      <c r="BZ135" s="19"/>
      <c r="CK135" s="19"/>
      <c r="CP135" s="19"/>
      <c r="CV135" s="19"/>
      <c r="DB135" s="19"/>
      <c r="DH135" s="19"/>
    </row>
    <row r="136" spans="2:112" s="93" customFormat="1" x14ac:dyDescent="0.15">
      <c r="B136" s="93">
        <v>130</v>
      </c>
      <c r="C136" s="93">
        <f>SUM([2]武将数量星级阶位验证!$BF$3:$BI$3)*节奏总纲!P133+'[1]资源-钻石'!$L133/[2]武将数量星级阶位验证!$B$1*10</f>
        <v>113156.44792930516</v>
      </c>
      <c r="D136" s="93">
        <f>'[1]资源-钻石'!$L133*6%</f>
        <v>431200.98142441118</v>
      </c>
      <c r="E136" s="95">
        <f>'[1]资源-银币'!$Z135</f>
        <v>43321386800.371948</v>
      </c>
      <c r="F136" s="93">
        <f>'[1]资源-木石铜粮'!$BF135/4</f>
        <v>112957893127.22591</v>
      </c>
      <c r="G136" s="93">
        <f t="shared" si="546"/>
        <v>112957893127.22591</v>
      </c>
      <c r="H136" s="93">
        <f t="shared" si="547"/>
        <v>112957893127.22591</v>
      </c>
      <c r="I136" s="93">
        <f t="shared" si="548"/>
        <v>112957893127.22591</v>
      </c>
      <c r="J136" s="93">
        <f>'[1]资源-铁'!$T135</f>
        <v>140392574877.5083</v>
      </c>
      <c r="K136" s="93">
        <f t="shared" si="571"/>
        <v>4680</v>
      </c>
      <c r="L136" s="93">
        <f>求节点('[1]功能-竞技场'!$AA$9:$AA$309,'[1]功能-竞技场'!$AB$9:$AB$309,[1]节奏总纲!P133)</f>
        <v>150</v>
      </c>
      <c r="M136" s="93">
        <f t="shared" si="549"/>
        <v>539001.22678051388</v>
      </c>
      <c r="N136" s="93">
        <f>'[1]资源-银币'!$C135</f>
        <v>38897087098.192398</v>
      </c>
      <c r="O136" s="93">
        <f>'[1]资源-木石铜粮'!$C135*('[1]资源-木石铜粮'!$I135+'[1]资源-木石铜粮'!$J135+'[1]资源-木石铜粮'!$M135+'[1]资源-木石铜粮'!$N135)</f>
        <v>1057921991731.1888</v>
      </c>
      <c r="P136" s="93">
        <f t="shared" si="557"/>
        <v>1057921991731.1888</v>
      </c>
      <c r="Q136" s="93">
        <f t="shared" si="558"/>
        <v>1057921991731.1888</v>
      </c>
      <c r="R136" s="93">
        <f t="shared" si="559"/>
        <v>1057921991731.1888</v>
      </c>
      <c r="S136" s="93">
        <f>'[1]资源-铁'!C135*('[1]资源-铁'!$J135+'[1]资源-铁'!$M135+'[1]资源-铁'!$N135)</f>
        <v>332720621160.35614</v>
      </c>
      <c r="T136" s="93">
        <f t="shared" si="550"/>
        <v>1486.3518741372895</v>
      </c>
      <c r="U136" s="93">
        <f t="shared" si="551"/>
        <v>160.851526639056</v>
      </c>
      <c r="V136" s="97">
        <f>求节点([3]基础状态预期!$C$11:$C$40,[3]基础状态预期!$I$11:$I$40,B136)*8</f>
        <v>498.07818188774996</v>
      </c>
      <c r="W136" s="72">
        <f>[4]兵营招募!$EZ$5*节奏总纲!P133*24</f>
        <v>688044000</v>
      </c>
      <c r="X136" s="93">
        <f t="shared" si="560"/>
        <v>688044000</v>
      </c>
      <c r="Y136" s="93">
        <f t="shared" si="561"/>
        <v>688044000</v>
      </c>
      <c r="Z136" s="93">
        <f t="shared" si="562"/>
        <v>688044000</v>
      </c>
      <c r="AA136" s="93">
        <f>10*节奏总纲!P133</f>
        <v>81910</v>
      </c>
      <c r="AB136" s="93">
        <f>求节点($CS$8:$CS$15,$CT$8:$CT$15,节奏总纲!P133)</f>
        <v>41.360794088066818</v>
      </c>
      <c r="AC136" s="93">
        <f>'[5]资源-军团币'!$E134</f>
        <v>13259779.858630951</v>
      </c>
      <c r="AD136" s="93">
        <f>5*节奏总纲!P133</f>
        <v>40955</v>
      </c>
      <c r="AE136" s="93">
        <f>[6]国建支援!$F$5/[6]国建支援!$E$5*节奏总纲!P133</f>
        <v>3276400</v>
      </c>
      <c r="AF136" s="93">
        <f>[6]国家币!$H134/[6]国家币!$C$2</f>
        <v>0</v>
      </c>
      <c r="AG136" s="93">
        <f t="shared" si="552"/>
        <v>0</v>
      </c>
      <c r="AH136" s="93">
        <f>'[1]功能-行军令'!$AL$7/3*节奏总纲!P133</f>
        <v>65528</v>
      </c>
      <c r="AI136" s="93">
        <f t="shared" si="563"/>
        <v>65528</v>
      </c>
      <c r="AJ136" s="93">
        <f t="shared" si="564"/>
        <v>65528</v>
      </c>
      <c r="AK136" s="93">
        <f>'[1]功能-行军令'!$AL$8/3*节奏总纲!P133</f>
        <v>21842.666666666664</v>
      </c>
      <c r="AL136" s="93">
        <f t="shared" si="553"/>
        <v>21842.666666666664</v>
      </c>
      <c r="AM136" s="93">
        <f t="shared" si="554"/>
        <v>21842.666666666664</v>
      </c>
      <c r="AN136" s="93">
        <f>节奏总纲!P133*1</f>
        <v>8191</v>
      </c>
      <c r="AO136" s="93">
        <f>18*节奏总纲!P133</f>
        <v>147438</v>
      </c>
      <c r="AP136" s="93">
        <f>'[1]功能-采集'!BS134</f>
        <v>629966502369.75391</v>
      </c>
      <c r="AQ136" s="93">
        <f t="shared" si="565"/>
        <v>629966502369.75391</v>
      </c>
      <c r="AR136" s="93">
        <f t="shared" si="566"/>
        <v>629966502369.75391</v>
      </c>
      <c r="AS136" s="93">
        <f t="shared" si="567"/>
        <v>629966502369.75391</v>
      </c>
      <c r="AT136" s="93">
        <f>'[1]功能-采集'!BX134</f>
        <v>178578652475.57553</v>
      </c>
      <c r="AU136" s="93">
        <f>('[1]功能-城建'!$EQ133+[1]养成buff汇总!H135)/节奏总纲!P133/4/24</f>
        <v>372955.09267659718</v>
      </c>
      <c r="AV136" s="93">
        <f t="shared" si="568"/>
        <v>372955.09267659718</v>
      </c>
      <c r="AW136" s="93">
        <f t="shared" si="569"/>
        <v>372955.09267659718</v>
      </c>
      <c r="AX136" s="93">
        <f t="shared" si="570"/>
        <v>372955.09267659718</v>
      </c>
      <c r="AY136" s="93">
        <f>('[1]功能-城建'!$FY133+[1]养成buff汇总!AD135)/节奏总纲!P133/24</f>
        <v>74233.664307529587</v>
      </c>
      <c r="AZ136" s="93">
        <f>('[1]功能-城建'!HF133+[1]养成buff汇总!S135)/节奏总纲!P133/24</f>
        <v>784102.31089397206</v>
      </c>
      <c r="BA136" s="93">
        <f>'[1]功能-城建'!$CL135</f>
        <v>848.35862795102287</v>
      </c>
      <c r="BB136" s="97">
        <f>求节点($CY$7:$CY$36,$CZ$7:$CZ$36,节奏总纲!BX133)</f>
        <v>892.55591266790645</v>
      </c>
      <c r="BC136" s="93">
        <f>[4]士兵治疗!$BD134/3600*[4]士兵治疗!$D$4</f>
        <v>3943267469.0927658</v>
      </c>
      <c r="BD136" s="97">
        <f>求节点($DD$7:$DD$86,$DF$7:$DF$86,节奏总纲!BX133)</f>
        <v>339.70846725046493</v>
      </c>
      <c r="BE136" s="97">
        <f t="shared" ref="BE136:BE166" si="572">求节点($DJ$7:$DJ$45,DK$7:DK$45,$B136)</f>
        <v>72800.919961481588</v>
      </c>
      <c r="BF136" s="97">
        <f t="shared" ref="BF136:BF166" si="573">求节点($DJ$7:$DJ$45,DL$7:DL$45,$B136)</f>
        <v>14644.812764144976</v>
      </c>
      <c r="BG136" s="97">
        <f t="shared" ref="BG136:BG166" si="574">求节点($DJ$7:$DJ$45,DM$7:DM$45,$B136)</f>
        <v>2012.8428668702204</v>
      </c>
      <c r="BH136" s="97">
        <f t="shared" ref="BH136:BH166" si="575">求节点($DJ$7:$DJ$45,DN$7:DN$45,$B136)</f>
        <v>168.48532600773555</v>
      </c>
      <c r="BI136" s="97">
        <f t="shared" ref="BI136:BI166" si="576">求节点($CB$8:$CB$46,CD$8:CD$46,$B136)</f>
        <v>63.817426731459271</v>
      </c>
      <c r="BJ136" s="97">
        <f t="shared" ref="BJ136:BJ166" si="577">求节点($CB$8:$CB$46,CE$8:CE$46,$B136)</f>
        <v>95.226140097188903</v>
      </c>
      <c r="BK136" s="97">
        <f t="shared" ref="BK136:BK166" si="578">求节点($CB$8:$CB$46,CF$8:CF$46,$B136)</f>
        <v>113.63485346291854</v>
      </c>
      <c r="BL136" s="97">
        <f t="shared" ref="BL136:BL166" si="579">求节点($CB$8:$CB$46,CG$8:CG$46,$B136)</f>
        <v>38.817426731459271</v>
      </c>
      <c r="BM136" s="93">
        <f>5*节奏总纲!P133</f>
        <v>40955</v>
      </c>
      <c r="BN136" s="93">
        <f>15*节奏总纲!P133</f>
        <v>122865</v>
      </c>
      <c r="BO136" s="93">
        <f t="shared" si="555"/>
        <v>260</v>
      </c>
      <c r="BP136" s="93">
        <f t="shared" si="556"/>
        <v>2080</v>
      </c>
      <c r="BQ136" s="93">
        <f>节奏总纲!P133</f>
        <v>8191</v>
      </c>
      <c r="BU136" s="19"/>
      <c r="BZ136" s="19"/>
      <c r="CK136" s="19"/>
      <c r="CP136" s="19"/>
      <c r="CV136" s="19"/>
      <c r="DB136" s="19"/>
      <c r="DH136" s="19"/>
    </row>
    <row r="137" spans="2:112" s="93" customFormat="1" x14ac:dyDescent="0.15">
      <c r="B137" s="93">
        <v>131</v>
      </c>
      <c r="C137" s="93">
        <f>SUM([2]武将数量星级阶位验证!$BF$3:$BI$3)*节奏总纲!P134+'[1]资源-钻石'!$L134/[2]武将数量星级阶位验证!$B$1*10</f>
        <v>119549.1219421522</v>
      </c>
      <c r="D137" s="93">
        <f>'[1]资源-钻石'!$L134*6%</f>
        <v>438280.27049827093</v>
      </c>
      <c r="E137" s="95">
        <f>'[1]资源-银币'!$Z136</f>
        <v>47054656354.039871</v>
      </c>
      <c r="F137" s="93">
        <f>'[1]资源-木石铜粮'!$BF136/4</f>
        <v>122135437975.70712</v>
      </c>
      <c r="G137" s="93">
        <f t="shared" si="546"/>
        <v>122135437975.70712</v>
      </c>
      <c r="H137" s="93">
        <f t="shared" si="547"/>
        <v>122135437975.70712</v>
      </c>
      <c r="I137" s="93">
        <f t="shared" si="548"/>
        <v>122135437975.70712</v>
      </c>
      <c r="J137" s="93">
        <f>'[1]资源-铁'!$T136</f>
        <v>150216435608.742</v>
      </c>
      <c r="K137" s="93">
        <f t="shared" si="571"/>
        <v>4716</v>
      </c>
      <c r="L137" s="93">
        <f>求节点('[1]功能-竞技场'!$AA$9:$AA$309,'[1]功能-竞技场'!$AB$9:$AB$309,[1]节奏总纲!P134)</f>
        <v>150</v>
      </c>
      <c r="M137" s="93">
        <f t="shared" si="549"/>
        <v>547850.33812283864</v>
      </c>
      <c r="N137" s="93">
        <f>'[1]资源-银币'!$C136</f>
        <v>42092454203.665993</v>
      </c>
      <c r="O137" s="93">
        <f>'[1]资源-木石铜粮'!$C136*('[1]资源-木石铜粮'!$I136+'[1]资源-木石铜粮'!$J136+'[1]资源-木石铜粮'!$M136+'[1]资源-木石铜粮'!$N136)</f>
        <v>1145604440789.9744</v>
      </c>
      <c r="P137" s="93">
        <f t="shared" si="557"/>
        <v>1145604440789.9744</v>
      </c>
      <c r="Q137" s="93">
        <f t="shared" si="558"/>
        <v>1145604440789.9744</v>
      </c>
      <c r="R137" s="93">
        <f t="shared" si="559"/>
        <v>1145604440789.9744</v>
      </c>
      <c r="S137" s="93">
        <f>'[1]资源-铁'!C136*('[1]资源-铁'!$J136+'[1]资源-铁'!$M136+'[1]资源-铁'!$N136)</f>
        <v>361338656483.74097</v>
      </c>
      <c r="T137" s="93">
        <f t="shared" si="550"/>
        <v>1486.3518741372895</v>
      </c>
      <c r="U137" s="93">
        <f t="shared" si="551"/>
        <v>160.851526639056</v>
      </c>
      <c r="V137" s="97">
        <f>求节点([3]基础状态预期!$C$11:$C$40,[3]基础状态预期!$I$11:$I$40,B137)*8</f>
        <v>498.58421991812799</v>
      </c>
      <c r="W137" s="72">
        <f>[4]兵营招募!$EZ$5*节奏总纲!P134*24</f>
        <v>737433329.22817445</v>
      </c>
      <c r="X137" s="93">
        <f t="shared" si="560"/>
        <v>737433329.22817445</v>
      </c>
      <c r="Y137" s="93">
        <f t="shared" si="561"/>
        <v>737433329.22817445</v>
      </c>
      <c r="Z137" s="93">
        <f t="shared" si="562"/>
        <v>737433329.22817445</v>
      </c>
      <c r="AA137" s="93">
        <f>10*节奏总纲!P134</f>
        <v>87789.682050973148</v>
      </c>
      <c r="AB137" s="93">
        <f>求节点($CS$8:$CS$15,$CT$8:$CT$15,节奏总纲!P134)</f>
        <v>41.360794088066818</v>
      </c>
      <c r="AC137" s="93">
        <f>'[5]资源-军团币'!$E135</f>
        <v>14186350.378507484</v>
      </c>
      <c r="AD137" s="93">
        <f>5*节奏总纲!P134</f>
        <v>43894.841025486574</v>
      </c>
      <c r="AE137" s="93">
        <f>[6]国建支援!$F$5/[6]国建支援!$E$5*节奏总纲!P134</f>
        <v>3511587.2820389261</v>
      </c>
      <c r="AF137" s="93">
        <f>[6]国家币!$H135/[6]国家币!$C$2</f>
        <v>0</v>
      </c>
      <c r="AG137" s="93">
        <f t="shared" si="552"/>
        <v>0</v>
      </c>
      <c r="AH137" s="93">
        <f>'[1]功能-行军令'!$AL$7/3*节奏总纲!P134</f>
        <v>70231.745640778521</v>
      </c>
      <c r="AI137" s="93">
        <f t="shared" si="563"/>
        <v>70231.745640778521</v>
      </c>
      <c r="AJ137" s="93">
        <f t="shared" si="564"/>
        <v>70231.745640778521</v>
      </c>
      <c r="AK137" s="93">
        <f>'[1]功能-行军令'!$AL$8/3*节奏总纲!P134</f>
        <v>23410.581880259506</v>
      </c>
      <c r="AL137" s="93">
        <f t="shared" si="553"/>
        <v>23410.581880259506</v>
      </c>
      <c r="AM137" s="93">
        <f t="shared" si="554"/>
        <v>23410.581880259506</v>
      </c>
      <c r="AN137" s="93">
        <f>节奏总纲!P134*1</f>
        <v>8778.9682050973151</v>
      </c>
      <c r="AO137" s="93">
        <f>18*节奏总纲!P134</f>
        <v>158021.42769175168</v>
      </c>
      <c r="AP137" s="93">
        <f>'[1]功能-采集'!BS135</f>
        <v>680952841026.6427</v>
      </c>
      <c r="AQ137" s="93">
        <f t="shared" si="565"/>
        <v>680952841026.6427</v>
      </c>
      <c r="AR137" s="93">
        <f t="shared" si="566"/>
        <v>680952841026.6427</v>
      </c>
      <c r="AS137" s="93">
        <f t="shared" si="567"/>
        <v>680952841026.6427</v>
      </c>
      <c r="AT137" s="93">
        <f>'[1]功能-采集'!BX135</f>
        <v>193214603846.78235</v>
      </c>
      <c r="AU137" s="93">
        <f>('[1]功能-城建'!$EQ134+[1]养成buff汇总!H136)/节奏总纲!P134/4/24</f>
        <v>378525.29460665729</v>
      </c>
      <c r="AV137" s="93">
        <f t="shared" si="568"/>
        <v>378525.29460665729</v>
      </c>
      <c r="AW137" s="93">
        <f t="shared" si="569"/>
        <v>378525.29460665729</v>
      </c>
      <c r="AX137" s="93">
        <f t="shared" si="570"/>
        <v>378525.29460665729</v>
      </c>
      <c r="AY137" s="93">
        <f>('[1]功能-城建'!$FY134+[1]养成buff汇总!AD136)/节奏总纲!P134/24</f>
        <v>75174.603793650414</v>
      </c>
      <c r="AZ137" s="93">
        <f>('[1]功能-城建'!HF134+[1]养成buff汇总!S136)/节奏总纲!P134/24</f>
        <v>797948.9953962788</v>
      </c>
      <c r="BA137" s="93">
        <f>'[1]功能-城建'!$CL136</f>
        <v>855.03280257764948</v>
      </c>
      <c r="BB137" s="97">
        <f>求节点($CY$7:$CY$36,$CZ$7:$CZ$36,节奏总纲!BX134)</f>
        <v>898.69582451346616</v>
      </c>
      <c r="BC137" s="93">
        <f>[4]士兵治疗!$BD135/3600*[4]士兵治疗!$D$4</f>
        <v>4225799422.6826239</v>
      </c>
      <c r="BD137" s="97">
        <f>求节点($DD$7:$DD$86,$DF$7:$DF$86,节奏总纲!BX134)</f>
        <v>342.01093419254983</v>
      </c>
      <c r="BE137" s="97">
        <f t="shared" si="572"/>
        <v>77676.965514903379</v>
      </c>
      <c r="BF137" s="97">
        <f t="shared" si="573"/>
        <v>15544.687168372271</v>
      </c>
      <c r="BG137" s="97">
        <f t="shared" si="574"/>
        <v>2133.2933582482001</v>
      </c>
      <c r="BH137" s="97">
        <f t="shared" si="575"/>
        <v>170.74208304099994</v>
      </c>
      <c r="BI137" s="97">
        <f t="shared" si="576"/>
        <v>64.38725689836572</v>
      </c>
      <c r="BJ137" s="97">
        <f t="shared" si="577"/>
        <v>96.080885347548588</v>
      </c>
      <c r="BK137" s="97">
        <f t="shared" si="578"/>
        <v>114.77451379673144</v>
      </c>
      <c r="BL137" s="97">
        <f t="shared" si="579"/>
        <v>39.38725689836572</v>
      </c>
      <c r="BM137" s="93">
        <f>5*节奏总纲!P134</f>
        <v>43894.841025486574</v>
      </c>
      <c r="BN137" s="93">
        <f>15*节奏总纲!P134</f>
        <v>131684.52307645974</v>
      </c>
      <c r="BO137" s="93">
        <f t="shared" si="555"/>
        <v>262</v>
      </c>
      <c r="BP137" s="93">
        <f t="shared" si="556"/>
        <v>2096</v>
      </c>
      <c r="BQ137" s="93">
        <f>节奏总纲!P134</f>
        <v>8778.9682050973151</v>
      </c>
      <c r="BU137" s="19"/>
      <c r="BZ137" s="19"/>
      <c r="CK137" s="19"/>
      <c r="CP137" s="19"/>
      <c r="CV137" s="19"/>
      <c r="DB137" s="19"/>
      <c r="DH137" s="19"/>
    </row>
    <row r="138" spans="2:112" s="93" customFormat="1" x14ac:dyDescent="0.15">
      <c r="B138" s="93">
        <v>132</v>
      </c>
      <c r="C138" s="93">
        <f>SUM([2]武将数量星级阶位验证!$BF$3:$BI$3)*节奏总纲!P135+'[1]资源-钻石'!$L135/[2]武将数量星级阶位验证!$B$1*10</f>
        <v>126363.80109440998</v>
      </c>
      <c r="D138" s="93">
        <f>'[1]资源-钻石'!$L135*6%</f>
        <v>445359.55957213062</v>
      </c>
      <c r="E138" s="95">
        <f>'[1]资源-银币'!$Z137</f>
        <v>50886226351.350189</v>
      </c>
      <c r="F138" s="93">
        <f>'[1]资源-木石铜粮'!$BF137/4</f>
        <v>131994443983.99759</v>
      </c>
      <c r="G138" s="93">
        <f t="shared" si="546"/>
        <v>131994443983.99759</v>
      </c>
      <c r="H138" s="93">
        <f t="shared" si="547"/>
        <v>131994443983.99759</v>
      </c>
      <c r="I138" s="93">
        <f t="shared" si="548"/>
        <v>131994443983.99759</v>
      </c>
      <c r="J138" s="93">
        <f>'[1]资源-铁'!$T137</f>
        <v>160564565467.63959</v>
      </c>
      <c r="K138" s="93">
        <f t="shared" si="571"/>
        <v>4752</v>
      </c>
      <c r="L138" s="93">
        <f>求节点('[1]功能-竞技场'!$AA$9:$AA$309,'[1]功能-竞技场'!$AB$9:$AB$309,[1]节奏总纲!P135)</f>
        <v>150</v>
      </c>
      <c r="M138" s="93">
        <f t="shared" si="549"/>
        <v>556699.44946516328</v>
      </c>
      <c r="N138" s="93">
        <f>'[1]资源-银币'!$C137</f>
        <v>45527344717.120705</v>
      </c>
      <c r="O138" s="93">
        <f>'[1]资源-木石铜粮'!$C137*('[1]资源-木石铜粮'!$I137+'[1]资源-木石铜粮'!$J137+'[1]资源-木石铜粮'!$M137+'[1]资源-木石铜粮'!$N137)</f>
        <v>1239733153616.374</v>
      </c>
      <c r="P138" s="93">
        <f t="shared" si="557"/>
        <v>1239733153616.374</v>
      </c>
      <c r="Q138" s="93">
        <f t="shared" si="558"/>
        <v>1239733153616.374</v>
      </c>
      <c r="R138" s="93">
        <f t="shared" si="559"/>
        <v>1239733153616.374</v>
      </c>
      <c r="S138" s="93">
        <f>'[1]资源-铁'!C137*('[1]资源-铁'!$J137+'[1]资源-铁'!$M137+'[1]资源-铁'!$N137)</f>
        <v>392043180233.95337</v>
      </c>
      <c r="T138" s="93">
        <f t="shared" si="550"/>
        <v>1486.3518741372895</v>
      </c>
      <c r="U138" s="93">
        <f t="shared" si="551"/>
        <v>160.851526639056</v>
      </c>
      <c r="V138" s="97">
        <f>求节点([3]基础状态预期!$C$11:$C$40,[3]基础状态预期!$I$11:$I$40,B138)*8</f>
        <v>499.09025794850601</v>
      </c>
      <c r="W138" s="72">
        <f>[4]兵营招募!$EZ$5*节奏总纲!P135*24</f>
        <v>790367501.62739921</v>
      </c>
      <c r="X138" s="93">
        <f t="shared" si="560"/>
        <v>790367501.62739921</v>
      </c>
      <c r="Y138" s="93">
        <f t="shared" si="561"/>
        <v>790367501.62739921</v>
      </c>
      <c r="Z138" s="93">
        <f t="shared" si="562"/>
        <v>790367501.62739921</v>
      </c>
      <c r="AA138" s="93">
        <f>10*节奏总纲!P135</f>
        <v>94091.369241357039</v>
      </c>
      <c r="AB138" s="93">
        <f>求节点($CS$8:$CS$15,$CT$8:$CT$15,节奏总纲!P135)</f>
        <v>41.360794088066818</v>
      </c>
      <c r="AC138" s="93">
        <f>'[5]资源-军团币'!$E136</f>
        <v>15179424.072879596</v>
      </c>
      <c r="AD138" s="93">
        <f>5*节奏总纲!P135</f>
        <v>47045.684620678519</v>
      </c>
      <c r="AE138" s="93">
        <f>[6]国建支援!$F$5/[6]国建支援!$E$5*节奏总纲!P135</f>
        <v>3763654.7696542819</v>
      </c>
      <c r="AF138" s="93">
        <f>[6]国家币!$H136/[6]国家币!$C$2</f>
        <v>0</v>
      </c>
      <c r="AG138" s="93">
        <f t="shared" si="552"/>
        <v>0</v>
      </c>
      <c r="AH138" s="93">
        <f>'[1]功能-行军令'!$AL$7/3*节奏总纲!P135</f>
        <v>75273.095393085634</v>
      </c>
      <c r="AI138" s="93">
        <f t="shared" si="563"/>
        <v>75273.095393085634</v>
      </c>
      <c r="AJ138" s="93">
        <f t="shared" si="564"/>
        <v>75273.095393085634</v>
      </c>
      <c r="AK138" s="93">
        <f>'[1]功能-行军令'!$AL$8/3*节奏总纲!P135</f>
        <v>25091.03179769521</v>
      </c>
      <c r="AL138" s="93">
        <f t="shared" si="553"/>
        <v>25091.03179769521</v>
      </c>
      <c r="AM138" s="93">
        <f t="shared" si="554"/>
        <v>25091.03179769521</v>
      </c>
      <c r="AN138" s="93">
        <f>节奏总纲!P135*1</f>
        <v>9409.1369241357042</v>
      </c>
      <c r="AO138" s="93">
        <f>18*节奏总纲!P135</f>
        <v>169364.46463444267</v>
      </c>
      <c r="AP138" s="93">
        <f>'[1]功能-采集'!BS136</f>
        <v>735598645750.98364</v>
      </c>
      <c r="AQ138" s="93">
        <f t="shared" si="565"/>
        <v>735598645750.98364</v>
      </c>
      <c r="AR138" s="93">
        <f t="shared" si="566"/>
        <v>735598645750.98364</v>
      </c>
      <c r="AS138" s="93">
        <f t="shared" si="567"/>
        <v>735598645750.98364</v>
      </c>
      <c r="AT138" s="93">
        <f>'[1]功能-采集'!BX136</f>
        <v>208901028125.41324</v>
      </c>
      <c r="AU138" s="93">
        <f>('[1]功能-城建'!$EQ135+[1]养成buff汇总!H137)/节奏总纲!P135/4/24</f>
        <v>383792.59183019196</v>
      </c>
      <c r="AV138" s="93">
        <f t="shared" si="568"/>
        <v>383792.59183019196</v>
      </c>
      <c r="AW138" s="93">
        <f t="shared" si="569"/>
        <v>383792.59183019196</v>
      </c>
      <c r="AX138" s="93">
        <f t="shared" si="570"/>
        <v>383792.59183019196</v>
      </c>
      <c r="AY138" s="93">
        <f>('[1]功能-城建'!$FY135+[1]养成buff汇总!AD137)/节奏总纲!P135/24</f>
        <v>76067.060554109936</v>
      </c>
      <c r="AZ138" s="93">
        <f>('[1]功能-城建'!HF135+[1]养成buff汇总!S137)/节奏总纲!P135/24</f>
        <v>811012.00525078562</v>
      </c>
      <c r="BA138" s="93">
        <f>'[1]功能-城建'!$CL137</f>
        <v>862.30883006756324</v>
      </c>
      <c r="BB138" s="97">
        <f>求节点($CY$7:$CY$36,$CZ$7:$CZ$36,节奏总纲!BX135)</f>
        <v>905.16340450450059</v>
      </c>
      <c r="BC138" s="93">
        <f>[4]士兵治疗!$BD136/3600*[4]士兵治疗!$D$4</f>
        <v>4528402983.2388878</v>
      </c>
      <c r="BD138" s="97">
        <f>求节点($DD$7:$DD$86,$DF$7:$DF$86,节奏总纲!BX135)</f>
        <v>344.43627668918771</v>
      </c>
      <c r="BE138" s="97">
        <f t="shared" si="572"/>
        <v>82553.01106832517</v>
      </c>
      <c r="BF138" s="97">
        <f t="shared" si="573"/>
        <v>16444.561572599567</v>
      </c>
      <c r="BG138" s="97">
        <f t="shared" si="574"/>
        <v>2253.7438496261798</v>
      </c>
      <c r="BH138" s="97">
        <f t="shared" si="575"/>
        <v>172.99884007426434</v>
      </c>
      <c r="BI138" s="97">
        <f t="shared" si="576"/>
        <v>64.957087065272162</v>
      </c>
      <c r="BJ138" s="97">
        <f t="shared" si="577"/>
        <v>96.935630597908258</v>
      </c>
      <c r="BK138" s="97">
        <f t="shared" si="578"/>
        <v>115.91417413054434</v>
      </c>
      <c r="BL138" s="97">
        <f t="shared" si="579"/>
        <v>39.957087065272169</v>
      </c>
      <c r="BM138" s="93">
        <f>5*节奏总纲!P135</f>
        <v>47045.684620678519</v>
      </c>
      <c r="BN138" s="93">
        <f>15*节奏总纲!P135</f>
        <v>141137.05386203557</v>
      </c>
      <c r="BO138" s="93">
        <f t="shared" si="555"/>
        <v>264</v>
      </c>
      <c r="BP138" s="93">
        <f t="shared" si="556"/>
        <v>2112</v>
      </c>
      <c r="BQ138" s="93">
        <f>节奏总纲!P135</f>
        <v>9409.1369241357042</v>
      </c>
      <c r="BU138" s="19"/>
      <c r="BZ138" s="19"/>
      <c r="CK138" s="19"/>
      <c r="CP138" s="19"/>
      <c r="CV138" s="19"/>
      <c r="DB138" s="19"/>
      <c r="DH138" s="19"/>
    </row>
    <row r="139" spans="2:112" s="93" customFormat="1" x14ac:dyDescent="0.15">
      <c r="B139" s="93">
        <v>133</v>
      </c>
      <c r="C139" s="93">
        <f>SUM([2]武将数量星级阶位验证!$BF$3:$BI$3)*节奏总纲!P136+'[1]资源-钻石'!$L136/[2]武将数量星级阶位验证!$B$1*10</f>
        <v>133630.7741561424</v>
      </c>
      <c r="D139" s="93">
        <f>'[1]资源-钻石'!$L136*6%</f>
        <v>452438.84864599037</v>
      </c>
      <c r="E139" s="95">
        <f>'[1]资源-银币'!$Z138</f>
        <v>54636236745.606766</v>
      </c>
      <c r="F139" s="93">
        <f>'[1]资源-木石铜粮'!$BF138/4</f>
        <v>142657758273.54434</v>
      </c>
      <c r="G139" s="93">
        <f t="shared" si="546"/>
        <v>142657758273.54434</v>
      </c>
      <c r="H139" s="93">
        <f t="shared" si="547"/>
        <v>142657758273.54434</v>
      </c>
      <c r="I139" s="93">
        <f t="shared" si="548"/>
        <v>142657758273.54434</v>
      </c>
      <c r="J139" s="93">
        <f>'[1]资源-铁'!$T138</f>
        <v>175542722458.57715</v>
      </c>
      <c r="K139" s="93">
        <f t="shared" si="571"/>
        <v>4788</v>
      </c>
      <c r="L139" s="93">
        <f>求节点('[1]功能-竞技场'!$AA$9:$AA$309,'[1]功能-竞技场'!$AB$9:$AB$309,[1]节奏总纲!P136)</f>
        <v>150</v>
      </c>
      <c r="M139" s="93">
        <f t="shared" si="549"/>
        <v>565548.56080748793</v>
      </c>
      <c r="N139" s="93">
        <f>'[1]资源-银币'!$C138</f>
        <v>49206803920.865074</v>
      </c>
      <c r="O139" s="93">
        <f>'[1]资源-木石铜粮'!$C138*('[1]资源-木石铜粮'!$I138+'[1]资源-木石铜粮'!$J138+'[1]资源-木石铜粮'!$M138+'[1]资源-木石铜粮'!$N138)</f>
        <v>1341191755722.1475</v>
      </c>
      <c r="P139" s="93">
        <f t="shared" si="557"/>
        <v>1341191755722.1475</v>
      </c>
      <c r="Q139" s="93">
        <f t="shared" si="558"/>
        <v>1341191755722.1475</v>
      </c>
      <c r="R139" s="93">
        <f t="shared" si="559"/>
        <v>1341191755722.1475</v>
      </c>
      <c r="S139" s="93">
        <f>'[1]资源-铁'!C138*('[1]资源-铁'!$J138+'[1]资源-铁'!$M138+'[1]资源-铁'!$N138)</f>
        <v>425196237808.1192</v>
      </c>
      <c r="T139" s="93">
        <f t="shared" si="550"/>
        <v>1486.3518741372895</v>
      </c>
      <c r="U139" s="93">
        <f t="shared" si="551"/>
        <v>160.851526639056</v>
      </c>
      <c r="V139" s="97">
        <f>求节点([3]基础状态预期!$C$11:$C$40,[3]基础状态预期!$I$11:$I$40,B139)*8</f>
        <v>499.43804279726459</v>
      </c>
      <c r="W139" s="72">
        <f>[4]兵营招募!$EZ$5*节奏总纲!P136*24</f>
        <v>847100942.8662107</v>
      </c>
      <c r="X139" s="93">
        <f t="shared" si="560"/>
        <v>847100942.8662107</v>
      </c>
      <c r="Y139" s="93">
        <f t="shared" si="561"/>
        <v>847100942.8662107</v>
      </c>
      <c r="Z139" s="93">
        <f t="shared" si="562"/>
        <v>847100942.8662107</v>
      </c>
      <c r="AA139" s="93">
        <f>10*节奏总纲!P136</f>
        <v>100845.35034121556</v>
      </c>
      <c r="AB139" s="93">
        <f>求节点($CS$8:$CS$15,$CT$8:$CT$15,节奏总纲!P136)</f>
        <v>41.360794088066818</v>
      </c>
      <c r="AC139" s="93">
        <f>'[5]资源-军团币'!$E137</f>
        <v>16243774.104850531</v>
      </c>
      <c r="AD139" s="93">
        <f>5*节奏总纲!P136</f>
        <v>50422.675170607778</v>
      </c>
      <c r="AE139" s="93">
        <f>[6]国建支援!$F$5/[6]国建支援!$E$5*节奏总纲!P136</f>
        <v>4033814.0136486227</v>
      </c>
      <c r="AF139" s="93">
        <f>[6]国家币!$H137/[6]国家币!$C$2</f>
        <v>0</v>
      </c>
      <c r="AG139" s="93">
        <f t="shared" si="552"/>
        <v>0</v>
      </c>
      <c r="AH139" s="93">
        <f>'[1]功能-行军令'!$AL$7/3*节奏总纲!P136</f>
        <v>80676.28027297245</v>
      </c>
      <c r="AI139" s="93">
        <f t="shared" si="563"/>
        <v>80676.28027297245</v>
      </c>
      <c r="AJ139" s="93">
        <f t="shared" si="564"/>
        <v>80676.28027297245</v>
      </c>
      <c r="AK139" s="93">
        <f>'[1]功能-行军令'!$AL$8/3*节奏总纲!P136</f>
        <v>26892.09342432415</v>
      </c>
      <c r="AL139" s="93">
        <f t="shared" si="553"/>
        <v>26892.09342432415</v>
      </c>
      <c r="AM139" s="93">
        <f t="shared" si="554"/>
        <v>26892.09342432415</v>
      </c>
      <c r="AN139" s="93">
        <f>节奏总纲!P136*1</f>
        <v>10084.535034121556</v>
      </c>
      <c r="AO139" s="93">
        <f>18*节奏总纲!P136</f>
        <v>181521.630614188</v>
      </c>
      <c r="AP139" s="93">
        <f>'[1]功能-采集'!BS137</f>
        <v>794166569093.47412</v>
      </c>
      <c r="AQ139" s="93">
        <f t="shared" si="565"/>
        <v>794166569093.47412</v>
      </c>
      <c r="AR139" s="93">
        <f t="shared" si="566"/>
        <v>794166569093.47412</v>
      </c>
      <c r="AS139" s="93">
        <f t="shared" si="567"/>
        <v>794166569093.47412</v>
      </c>
      <c r="AT139" s="93">
        <f>'[1]功能-采集'!BX137</f>
        <v>225713321389.33527</v>
      </c>
      <c r="AU139" s="93">
        <f>('[1]功能-城建'!$EQ136+[1]养成buff汇总!H138)/节奏总纲!P136/4/24</f>
        <v>389200.75431704702</v>
      </c>
      <c r="AV139" s="93">
        <f t="shared" si="568"/>
        <v>389200.75431704702</v>
      </c>
      <c r="AW139" s="93">
        <f t="shared" si="569"/>
        <v>389200.75431704702</v>
      </c>
      <c r="AX139" s="93">
        <f t="shared" si="570"/>
        <v>389200.75431704702</v>
      </c>
      <c r="AY139" s="93">
        <f>('[1]功能-城建'!$FY136+[1]养成buff汇总!AD138)/节奏总纲!P136/24</f>
        <v>77002.016194346405</v>
      </c>
      <c r="AZ139" s="93">
        <f>('[1]功能-城建'!HF136+[1]养成buff汇总!S138)/节奏总纲!P136/24</f>
        <v>824211.34499435266</v>
      </c>
      <c r="BA139" s="93">
        <f>'[1]功能-城建'!$CL138</f>
        <v>867.87127330041858</v>
      </c>
      <c r="BB139" s="97">
        <f>求节点($CY$7:$CY$36,$CZ$7:$CZ$36,节奏总纲!BX136)</f>
        <v>911.35911915202257</v>
      </c>
      <c r="BC139" s="93">
        <f>[4]士兵治疗!$BD137/3600*[4]士兵治疗!$D$4</f>
        <v>4852542228.3284254</v>
      </c>
      <c r="BD139" s="97">
        <f>求节点($DD$7:$DD$86,$DF$7:$DF$86,节奏总纲!BX136)</f>
        <v>346.75966968200845</v>
      </c>
      <c r="BE139" s="97">
        <f t="shared" si="572"/>
        <v>88667.634104844183</v>
      </c>
      <c r="BF139" s="97">
        <f t="shared" si="573"/>
        <v>17567.421160763406</v>
      </c>
      <c r="BG139" s="97">
        <f t="shared" si="574"/>
        <v>2403.9043136497794</v>
      </c>
      <c r="BH139" s="97">
        <f t="shared" si="575"/>
        <v>175.15230653073496</v>
      </c>
      <c r="BI139" s="97">
        <f t="shared" si="576"/>
        <v>65.532533158617596</v>
      </c>
      <c r="BJ139" s="97">
        <f t="shared" si="577"/>
        <v>97.798799737926387</v>
      </c>
      <c r="BK139" s="97">
        <f t="shared" si="578"/>
        <v>117.06506631723518</v>
      </c>
      <c r="BL139" s="97">
        <f t="shared" si="579"/>
        <v>40.532533158617589</v>
      </c>
      <c r="BM139" s="93">
        <f>5*节奏总纲!P136</f>
        <v>50422.675170607778</v>
      </c>
      <c r="BN139" s="93">
        <f>15*节奏总纲!P136</f>
        <v>151268.02551182333</v>
      </c>
      <c r="BO139" s="93">
        <f t="shared" si="555"/>
        <v>266</v>
      </c>
      <c r="BP139" s="93">
        <f t="shared" si="556"/>
        <v>2128</v>
      </c>
      <c r="BQ139" s="93">
        <f>节奏总纲!P136</f>
        <v>10084.535034121556</v>
      </c>
      <c r="BU139" s="19"/>
      <c r="BZ139" s="19"/>
      <c r="CK139" s="19"/>
      <c r="CP139" s="19"/>
      <c r="CV139" s="19"/>
      <c r="DB139" s="19"/>
      <c r="DH139" s="19"/>
    </row>
    <row r="140" spans="2:112" s="93" customFormat="1" x14ac:dyDescent="0.15">
      <c r="B140" s="93">
        <v>134</v>
      </c>
      <c r="C140" s="93">
        <f>SUM([2]武将数量星级阶位验证!$BF$3:$BI$3)*节奏总纲!P137+'[1]资源-钻石'!$L137/[2]武将数量星级阶位验证!$B$1*10</f>
        <v>141382.50382731616</v>
      </c>
      <c r="D140" s="93">
        <f>'[1]资源-钻石'!$L137*6%</f>
        <v>459518.13771985011</v>
      </c>
      <c r="E140" s="95">
        <f>'[1]资源-银币'!$Z139</f>
        <v>58454115325.31768</v>
      </c>
      <c r="F140" s="93">
        <f>'[1]资源-木石铜粮'!$BF139/4</f>
        <v>154124686475.21307</v>
      </c>
      <c r="G140" s="93">
        <f t="shared" si="546"/>
        <v>154124686475.21307</v>
      </c>
      <c r="H140" s="93">
        <f t="shared" si="547"/>
        <v>154124686475.21307</v>
      </c>
      <c r="I140" s="93">
        <f t="shared" si="548"/>
        <v>154124686475.21307</v>
      </c>
      <c r="J140" s="93">
        <f>'[1]资源-铁'!$T139</f>
        <v>192749646173.26605</v>
      </c>
      <c r="K140" s="93">
        <f t="shared" si="571"/>
        <v>4824</v>
      </c>
      <c r="L140" s="93">
        <f>求节点('[1]功能-竞技场'!$AA$9:$AA$309,'[1]功能-竞技场'!$AB$9:$AB$309,[1]节奏总纲!P137)</f>
        <v>150</v>
      </c>
      <c r="M140" s="93">
        <f t="shared" si="549"/>
        <v>574397.67214981257</v>
      </c>
      <c r="N140" s="93">
        <f>'[1]资源-银币'!$C139</f>
        <v>53158247735.046196</v>
      </c>
      <c r="O140" s="93">
        <f>'[1]资源-木石铜粮'!$C139*('[1]资源-木石铜粮'!$I139+'[1]资源-木石铜粮'!$J139+'[1]资源-木石铜粮'!$M139+'[1]资源-木石铜粮'!$N139)</f>
        <v>1450177145787.717</v>
      </c>
      <c r="P140" s="93">
        <f t="shared" si="557"/>
        <v>1450177145787.717</v>
      </c>
      <c r="Q140" s="93">
        <f t="shared" si="558"/>
        <v>1450177145787.717</v>
      </c>
      <c r="R140" s="93">
        <f t="shared" si="559"/>
        <v>1450177145787.717</v>
      </c>
      <c r="S140" s="93">
        <f>'[1]资源-铁'!C139*('[1]资源-铁'!$J139+'[1]资源-铁'!$M139+'[1]资源-铁'!$N139)</f>
        <v>460801449772.8623</v>
      </c>
      <c r="T140" s="93">
        <f t="shared" si="550"/>
        <v>1486.3518741372895</v>
      </c>
      <c r="U140" s="93">
        <f t="shared" si="551"/>
        <v>160.851526639056</v>
      </c>
      <c r="V140" s="97">
        <f>求节点([3]基础状态预期!$C$11:$C$40,[3]基础状态预期!$I$11:$I$40,B140)*8</f>
        <v>499.74200426720591</v>
      </c>
      <c r="W140" s="72">
        <f>[4]兵营招募!$EZ$5*节奏总纲!P137*24</f>
        <v>907906339.62432969</v>
      </c>
      <c r="X140" s="93">
        <f t="shared" si="560"/>
        <v>907906339.62432969</v>
      </c>
      <c r="Y140" s="93">
        <f t="shared" si="561"/>
        <v>907906339.62432969</v>
      </c>
      <c r="Z140" s="93">
        <f t="shared" si="562"/>
        <v>907906339.62432969</v>
      </c>
      <c r="AA140" s="93">
        <f>10*节奏总纲!P137</f>
        <v>108084.08805051543</v>
      </c>
      <c r="AB140" s="93">
        <f>求节点($CS$8:$CS$15,$CT$8:$CT$15,节奏总纲!P137)</f>
        <v>41.360794088066818</v>
      </c>
      <c r="AC140" s="93">
        <f>'[5]资源-军团币'!$E138</f>
        <v>17384516.22396661</v>
      </c>
      <c r="AD140" s="93">
        <f>5*节奏总纲!P137</f>
        <v>54042.044025257717</v>
      </c>
      <c r="AE140" s="93">
        <f>[6]国建支援!$F$5/[6]国建支援!$E$5*节奏总纲!P137</f>
        <v>4323363.5220206175</v>
      </c>
      <c r="AF140" s="93">
        <f>[6]国家币!$H138/[6]国家币!$C$2</f>
        <v>0</v>
      </c>
      <c r="AG140" s="93">
        <f t="shared" si="552"/>
        <v>0</v>
      </c>
      <c r="AH140" s="93">
        <f>'[1]功能-行军令'!$AL$7/3*节奏总纲!P137</f>
        <v>86467.270440412351</v>
      </c>
      <c r="AI140" s="93">
        <f t="shared" si="563"/>
        <v>86467.270440412351</v>
      </c>
      <c r="AJ140" s="93">
        <f t="shared" si="564"/>
        <v>86467.270440412351</v>
      </c>
      <c r="AK140" s="93">
        <f>'[1]功能-行军令'!$AL$8/3*节奏总纲!P137</f>
        <v>28822.423480137448</v>
      </c>
      <c r="AL140" s="93">
        <f t="shared" si="553"/>
        <v>28822.423480137448</v>
      </c>
      <c r="AM140" s="93">
        <f t="shared" si="554"/>
        <v>28822.423480137448</v>
      </c>
      <c r="AN140" s="93">
        <f>节奏总纲!P137*1</f>
        <v>10808.408805051544</v>
      </c>
      <c r="AO140" s="93">
        <f>18*节奏总纲!P137</f>
        <v>194551.35849092779</v>
      </c>
      <c r="AP140" s="93">
        <f>'[1]功能-采集'!BS138</f>
        <v>856938115087.81384</v>
      </c>
      <c r="AQ140" s="93">
        <f t="shared" si="565"/>
        <v>856938115087.81384</v>
      </c>
      <c r="AR140" s="93">
        <f t="shared" si="566"/>
        <v>856938115087.81384</v>
      </c>
      <c r="AS140" s="93">
        <f t="shared" si="567"/>
        <v>856938115087.81384</v>
      </c>
      <c r="AT140" s="93">
        <f>'[1]功能-采集'!BX138</f>
        <v>243732291153.98416</v>
      </c>
      <c r="AU140" s="93">
        <f>('[1]功能-城建'!$EQ137+[1]养成buff汇总!H139)/节奏总纲!P137/4/24</f>
        <v>394383.3856146739</v>
      </c>
      <c r="AV140" s="93">
        <f t="shared" si="568"/>
        <v>394383.3856146739</v>
      </c>
      <c r="AW140" s="93">
        <f t="shared" si="569"/>
        <v>394383.3856146739</v>
      </c>
      <c r="AX140" s="93">
        <f t="shared" si="570"/>
        <v>394383.3856146739</v>
      </c>
      <c r="AY140" s="93">
        <f>('[1]功能-城建'!$FY137+[1]养成buff汇总!AD139)/节奏总纲!P137/24</f>
        <v>77902.670761025453</v>
      </c>
      <c r="AZ140" s="93">
        <f>('[1]功能-城建'!HF137+[1]养成buff汇总!S139)/节奏总纲!P137/24</f>
        <v>836806.64183977048</v>
      </c>
      <c r="BA140" s="93">
        <f>'[1]功能-城建'!$CL139</f>
        <v>873.16937539462367</v>
      </c>
      <c r="BB140" s="97">
        <f>求节点($CY$7:$CY$36,$CZ$7:$CZ$36,节奏总纲!BX137)</f>
        <v>917.78106108439226</v>
      </c>
      <c r="BC140" s="93">
        <f>[4]士兵治疗!$BD138/3600*[4]士兵治疗!$D$4</f>
        <v>5199721386.6091366</v>
      </c>
      <c r="BD140" s="97">
        <f>求节点($DD$7:$DD$86,$DF$7:$DF$86,节奏总纲!BX137)</f>
        <v>349.16789790664711</v>
      </c>
      <c r="BE140" s="97">
        <f t="shared" si="572"/>
        <v>94883.128761119777</v>
      </c>
      <c r="BF140" s="97">
        <f t="shared" si="573"/>
        <v>18708.440998885249</v>
      </c>
      <c r="BG140" s="97">
        <f t="shared" si="574"/>
        <v>2556.4844026904534</v>
      </c>
      <c r="BH140" s="97">
        <f t="shared" si="575"/>
        <v>177.29736084672268</v>
      </c>
      <c r="BI140" s="97">
        <f t="shared" si="576"/>
        <v>66.108436621488991</v>
      </c>
      <c r="BJ140" s="97">
        <f t="shared" si="577"/>
        <v>98.66265493223348</v>
      </c>
      <c r="BK140" s="97">
        <f t="shared" si="578"/>
        <v>118.21687324297798</v>
      </c>
      <c r="BL140" s="97">
        <f t="shared" si="579"/>
        <v>41.108436621488991</v>
      </c>
      <c r="BM140" s="93">
        <f>5*节奏总纲!P137</f>
        <v>54042.044025257717</v>
      </c>
      <c r="BN140" s="93">
        <f>15*节奏总纲!P137</f>
        <v>162126.13207577314</v>
      </c>
      <c r="BO140" s="93">
        <f t="shared" si="555"/>
        <v>268</v>
      </c>
      <c r="BP140" s="93">
        <f t="shared" si="556"/>
        <v>2144</v>
      </c>
      <c r="BQ140" s="93">
        <f>节奏总纲!P137</f>
        <v>10808.408805051544</v>
      </c>
      <c r="BU140" s="19"/>
      <c r="BZ140" s="19"/>
      <c r="CK140" s="19"/>
      <c r="CP140" s="19"/>
      <c r="CV140" s="19"/>
      <c r="DB140" s="19"/>
      <c r="DH140" s="19"/>
    </row>
    <row r="141" spans="2:112" s="93" customFormat="1" x14ac:dyDescent="0.15">
      <c r="B141" s="93">
        <v>135</v>
      </c>
      <c r="C141" s="93">
        <f>SUM([2]武将数量星级阶位验证!$BF$3:$BI$3)*节奏总纲!P138+'[1]资源-钻石'!$L138/[2]武将数量星级阶位验证!$B$1*10</f>
        <v>149653.78276827862</v>
      </c>
      <c r="D141" s="93">
        <f>'[1]资源-钻石'!$L138*6%</f>
        <v>466597.4267937098</v>
      </c>
      <c r="E141" s="95">
        <f>'[1]资源-银币'!$Z140</f>
        <v>63089956744.113159</v>
      </c>
      <c r="F141" s="93">
        <f>'[1]资源-木石铜粮'!$BF140/4</f>
        <v>166513432039.68732</v>
      </c>
      <c r="G141" s="93">
        <f t="shared" si="546"/>
        <v>166513432039.68732</v>
      </c>
      <c r="H141" s="93">
        <f t="shared" si="547"/>
        <v>166513432039.68732</v>
      </c>
      <c r="I141" s="93">
        <f t="shared" si="548"/>
        <v>166513432039.68732</v>
      </c>
      <c r="J141" s="93">
        <f>'[1]资源-铁'!$T140</f>
        <v>209497677096.47125</v>
      </c>
      <c r="K141" s="93">
        <f t="shared" si="571"/>
        <v>4860</v>
      </c>
      <c r="L141" s="93">
        <f>求节点('[1]功能-竞技场'!$AA$9:$AA$309,'[1]功能-竞技场'!$AB$9:$AB$309,[1]节奏总纲!P138)</f>
        <v>150</v>
      </c>
      <c r="M141" s="93">
        <f t="shared" si="549"/>
        <v>583246.78349213721</v>
      </c>
      <c r="N141" s="93">
        <f>'[1]资源-银币'!$C140</f>
        <v>57546307561.851929</v>
      </c>
      <c r="O141" s="93">
        <f>'[1]资源-木石铜粮'!$C140*('[1]资源-木石铜粮'!$I140+'[1]资源-木石铜粮'!$J140+'[1]资源-木石铜粮'!$M140+'[1]资源-木石铜粮'!$N140)</f>
        <v>1567570112833.4458</v>
      </c>
      <c r="P141" s="93">
        <f t="shared" si="557"/>
        <v>1567570112833.4458</v>
      </c>
      <c r="Q141" s="93">
        <f t="shared" si="558"/>
        <v>1567570112833.4458</v>
      </c>
      <c r="R141" s="93">
        <f t="shared" si="559"/>
        <v>1567570112833.4458</v>
      </c>
      <c r="S141" s="93">
        <f>'[1]资源-铁'!C140*('[1]资源-铁'!$J140+'[1]资源-铁'!$M140+'[1]资源-铁'!$N140)</f>
        <v>499205447054.15979</v>
      </c>
      <c r="T141" s="93">
        <f t="shared" si="550"/>
        <v>1486.3518741372895</v>
      </c>
      <c r="U141" s="93">
        <f t="shared" si="551"/>
        <v>160.851526639056</v>
      </c>
      <c r="V141" s="97">
        <f>求节点([3]基础状态预期!$C$11:$C$40,[3]基础状态预期!$I$11:$I$40,B141)*8</f>
        <v>500.0459657371473</v>
      </c>
      <c r="W141" s="72">
        <f>[4]兵营招募!$EZ$5*节奏总纲!P138*24</f>
        <v>973075950.24867332</v>
      </c>
      <c r="X141" s="93">
        <f t="shared" si="560"/>
        <v>973075950.24867332</v>
      </c>
      <c r="Y141" s="93">
        <f t="shared" si="561"/>
        <v>973075950.24867332</v>
      </c>
      <c r="Z141" s="93">
        <f t="shared" si="562"/>
        <v>973075950.24867332</v>
      </c>
      <c r="AA141" s="93">
        <f>10*节奏总纲!P138</f>
        <v>115842.37502960398</v>
      </c>
      <c r="AB141" s="93">
        <f>求节点($CS$8:$CS$15,$CT$8:$CT$15,节奏总纲!P138)</f>
        <v>41.360794088066818</v>
      </c>
      <c r="AC141" s="93">
        <f>'[5]资源-军团币'!$E139</f>
        <v>18607133.35483266</v>
      </c>
      <c r="AD141" s="93">
        <f>5*节奏总纲!P138</f>
        <v>57921.18751480199</v>
      </c>
      <c r="AE141" s="93">
        <f>[6]国建支援!$F$5/[6]国建支援!$E$5*节奏总纲!P138</f>
        <v>4633695.001184159</v>
      </c>
      <c r="AF141" s="93">
        <f>[6]国家币!$H139/[6]国家币!$C$2</f>
        <v>0</v>
      </c>
      <c r="AG141" s="93">
        <f t="shared" si="552"/>
        <v>0</v>
      </c>
      <c r="AH141" s="93">
        <f>'[1]功能-行军令'!$AL$7/3*节奏总纲!P138</f>
        <v>92673.900023683178</v>
      </c>
      <c r="AI141" s="93">
        <f t="shared" si="563"/>
        <v>92673.900023683178</v>
      </c>
      <c r="AJ141" s="93">
        <f t="shared" si="564"/>
        <v>92673.900023683178</v>
      </c>
      <c r="AK141" s="93">
        <f>'[1]功能-行军令'!$AL$8/3*节奏总纲!P138</f>
        <v>30891.300007894391</v>
      </c>
      <c r="AL141" s="93">
        <f t="shared" si="553"/>
        <v>30891.300007894391</v>
      </c>
      <c r="AM141" s="93">
        <f t="shared" si="554"/>
        <v>30891.300007894391</v>
      </c>
      <c r="AN141" s="93">
        <f>节奏总纲!P138*1</f>
        <v>11584.237502960397</v>
      </c>
      <c r="AO141" s="93">
        <f>18*节奏总纲!P138</f>
        <v>208516.27505328716</v>
      </c>
      <c r="AP141" s="93">
        <f>'[1]功能-采集'!BS139</f>
        <v>924214992286.92493</v>
      </c>
      <c r="AQ141" s="93">
        <f t="shared" si="565"/>
        <v>924214992286.92493</v>
      </c>
      <c r="AR141" s="93">
        <f t="shared" si="566"/>
        <v>924214992286.92493</v>
      </c>
      <c r="AS141" s="93">
        <f t="shared" si="567"/>
        <v>924214992286.92493</v>
      </c>
      <c r="AT141" s="93">
        <f>'[1]功能-采集'!BX139</f>
        <v>263044544769.9791</v>
      </c>
      <c r="AU141" s="93">
        <f>('[1]功能-城建'!$EQ138+[1]养成buff汇总!H140)/节奏总纲!P138/4/24</f>
        <v>399646.03877032193</v>
      </c>
      <c r="AV141" s="93">
        <f t="shared" si="568"/>
        <v>399646.03877032193</v>
      </c>
      <c r="AW141" s="93">
        <f t="shared" si="569"/>
        <v>399646.03877032193</v>
      </c>
      <c r="AX141" s="93">
        <f t="shared" si="570"/>
        <v>399646.03877032193</v>
      </c>
      <c r="AY141" s="93">
        <f>('[1]功能-城建'!$FY138+[1]养成buff汇总!AD140)/节奏总纲!P138/24</f>
        <v>78831.494732713734</v>
      </c>
      <c r="AZ141" s="93">
        <f>('[1]功能-城建'!HF138+[1]养成buff汇总!S140)/节奏总纲!P138/24</f>
        <v>849433.3435981035</v>
      </c>
      <c r="BA141" s="93">
        <f>'[1]功能-城建'!$CL140</f>
        <v>878.32618199058106</v>
      </c>
      <c r="BB141" s="97">
        <f>求节点($CY$7:$CY$36,$CZ$7:$CZ$36,节奏总纲!BX138)</f>
        <v>922.01586787307951</v>
      </c>
      <c r="BC141" s="93">
        <f>[4]士兵治疗!$BD139/3600*[4]士兵治疗!$D$4</f>
        <v>5571606363.3742552</v>
      </c>
      <c r="BD141" s="97">
        <f>求节点($DD$7:$DD$86,$DF$7:$DF$86,节奏总纲!BX138)</f>
        <v>351.51190090480958</v>
      </c>
      <c r="BE141" s="97">
        <f t="shared" si="572"/>
        <v>101098.62341739537</v>
      </c>
      <c r="BF141" s="97">
        <f t="shared" si="573"/>
        <v>19849.460837007093</v>
      </c>
      <c r="BG141" s="97">
        <f t="shared" si="574"/>
        <v>2709.0644917311274</v>
      </c>
      <c r="BH141" s="97">
        <f t="shared" si="575"/>
        <v>179.44241516271038</v>
      </c>
      <c r="BI141" s="97">
        <f t="shared" si="576"/>
        <v>66.684340084360386</v>
      </c>
      <c r="BJ141" s="97">
        <f t="shared" si="577"/>
        <v>99.526510126540586</v>
      </c>
      <c r="BK141" s="97">
        <f t="shared" si="578"/>
        <v>119.36868016872077</v>
      </c>
      <c r="BL141" s="97">
        <f t="shared" si="579"/>
        <v>41.684340084360386</v>
      </c>
      <c r="BM141" s="93">
        <f>5*节奏总纲!P138</f>
        <v>57921.18751480199</v>
      </c>
      <c r="BN141" s="93">
        <f>15*节奏总纲!P138</f>
        <v>173763.56254440596</v>
      </c>
      <c r="BO141" s="93">
        <f t="shared" si="555"/>
        <v>270</v>
      </c>
      <c r="BP141" s="93">
        <f t="shared" si="556"/>
        <v>2160</v>
      </c>
      <c r="BQ141" s="93">
        <f>节奏总纲!P138</f>
        <v>11584.237502960397</v>
      </c>
      <c r="BU141" s="19"/>
      <c r="BZ141" s="19"/>
      <c r="CK141" s="19"/>
      <c r="CP141" s="19"/>
      <c r="CV141" s="19"/>
      <c r="DB141" s="19"/>
      <c r="DH141" s="19"/>
    </row>
    <row r="142" spans="2:112" s="93" customFormat="1" x14ac:dyDescent="0.15">
      <c r="B142" s="93">
        <v>136</v>
      </c>
      <c r="C142" s="93">
        <f>SUM([2]武将数量星级阶位验证!$BF$3:$BI$3)*节奏总纲!P139+'[1]资源-钻石'!$L139/[2]武将数量星级阶位验证!$B$1*10</f>
        <v>158481.90082908026</v>
      </c>
      <c r="D142" s="93">
        <f>'[1]资源-钻石'!$L139*6%</f>
        <v>473676.71586756955</v>
      </c>
      <c r="E142" s="95">
        <f>'[1]资源-银币'!$Z141</f>
        <v>68269364416.833313</v>
      </c>
      <c r="F142" s="93">
        <f>'[1]资源-木石铜粮'!$BF141/4</f>
        <v>179850277457.11914</v>
      </c>
      <c r="G142" s="93">
        <f t="shared" si="546"/>
        <v>179850277457.11914</v>
      </c>
      <c r="H142" s="93">
        <f t="shared" si="547"/>
        <v>179850277457.11914</v>
      </c>
      <c r="I142" s="93">
        <f t="shared" si="548"/>
        <v>179850277457.11914</v>
      </c>
      <c r="J142" s="93">
        <f>'[1]资源-铁'!$T141</f>
        <v>226584033142.27356</v>
      </c>
      <c r="K142" s="93">
        <f t="shared" si="571"/>
        <v>4896</v>
      </c>
      <c r="L142" s="93">
        <f>求节点('[1]功能-竞技场'!$AA$9:$AA$309,'[1]功能-竞技场'!$AB$9:$AB$309,[1]节奏总纲!P139)</f>
        <v>150</v>
      </c>
      <c r="M142" s="93">
        <f t="shared" si="549"/>
        <v>592095.89483446185</v>
      </c>
      <c r="N142" s="93">
        <f>'[1]资源-银币'!$C141</f>
        <v>62334431813.532402</v>
      </c>
      <c r="O142" s="93">
        <f>'[1]资源-木石铜粮'!$C141*('[1]资源-木石铜粮'!$I141+'[1]资源-木石铜粮'!$J141+'[1]资源-木石铜粮'!$M141+'[1]资源-木石铜粮'!$N141)</f>
        <v>1693749209775.2551</v>
      </c>
      <c r="P142" s="93">
        <f t="shared" si="557"/>
        <v>1693749209775.2551</v>
      </c>
      <c r="Q142" s="93">
        <f t="shared" si="558"/>
        <v>1693749209775.2551</v>
      </c>
      <c r="R142" s="93">
        <f t="shared" si="559"/>
        <v>1693749209775.2551</v>
      </c>
      <c r="S142" s="93">
        <f>'[1]资源-铁'!C141*('[1]资源-铁'!$J141+'[1]资源-铁'!$M141+'[1]资源-铁'!$N141)</f>
        <v>540489881895.68219</v>
      </c>
      <c r="T142" s="93">
        <f t="shared" si="550"/>
        <v>1486.3518741372895</v>
      </c>
      <c r="U142" s="93">
        <f t="shared" si="551"/>
        <v>160.851526639056</v>
      </c>
      <c r="V142" s="97">
        <f>求节点([3]基础状态预期!$C$11:$C$40,[3]基础状态预期!$I$11:$I$40,B142)*8</f>
        <v>500.34992720708868</v>
      </c>
      <c r="W142" s="72">
        <f>[4]兵营招募!$EZ$5*节奏总纲!P139*24</f>
        <v>1042923009.4796666</v>
      </c>
      <c r="X142" s="93">
        <f t="shared" si="560"/>
        <v>1042923009.4796666</v>
      </c>
      <c r="Y142" s="93">
        <f t="shared" si="561"/>
        <v>1042923009.4796666</v>
      </c>
      <c r="Z142" s="93">
        <f t="shared" si="562"/>
        <v>1042923009.4796666</v>
      </c>
      <c r="AA142" s="93">
        <f>10*节奏总纲!P139</f>
        <v>124157.50112853173</v>
      </c>
      <c r="AB142" s="93">
        <f>求节点($CS$8:$CS$15,$CT$8:$CT$15,节奏总纲!P139)</f>
        <v>41.360794088066818</v>
      </c>
      <c r="AC142" s="93">
        <f>'[5]资源-军团币'!$E140</f>
        <v>19917501.950537127</v>
      </c>
      <c r="AD142" s="93">
        <f>5*节奏总纲!P139</f>
        <v>62078.750564265865</v>
      </c>
      <c r="AE142" s="93">
        <f>[6]国建支援!$F$5/[6]国建支援!$E$5*节奏总纲!P139</f>
        <v>4966300.0451412695</v>
      </c>
      <c r="AF142" s="93">
        <f>[6]国家币!$H140/[6]国家币!$C$2</f>
        <v>0</v>
      </c>
      <c r="AG142" s="93">
        <f t="shared" si="552"/>
        <v>0</v>
      </c>
      <c r="AH142" s="93">
        <f>'[1]功能-行军令'!$AL$7/3*节奏总纲!P139</f>
        <v>99326.000902825384</v>
      </c>
      <c r="AI142" s="93">
        <f t="shared" si="563"/>
        <v>99326.000902825384</v>
      </c>
      <c r="AJ142" s="93">
        <f t="shared" si="564"/>
        <v>99326.000902825384</v>
      </c>
      <c r="AK142" s="93">
        <f>'[1]功能-行军令'!$AL$8/3*节奏总纲!P139</f>
        <v>33108.666967608457</v>
      </c>
      <c r="AL142" s="93">
        <f t="shared" si="553"/>
        <v>33108.666967608457</v>
      </c>
      <c r="AM142" s="93">
        <f t="shared" si="554"/>
        <v>33108.666967608457</v>
      </c>
      <c r="AN142" s="93">
        <f>节奏总纲!P139*1</f>
        <v>12415.750112853173</v>
      </c>
      <c r="AO142" s="93">
        <f>18*节奏总纲!P139</f>
        <v>223483.50203135711</v>
      </c>
      <c r="AP142" s="93">
        <f>'[1]功能-采集'!BS140</f>
        <v>996320563911.24353</v>
      </c>
      <c r="AQ142" s="93">
        <f t="shared" si="565"/>
        <v>996320563911.24353</v>
      </c>
      <c r="AR142" s="93">
        <f t="shared" si="566"/>
        <v>996320563911.24353</v>
      </c>
      <c r="AS142" s="93">
        <f t="shared" si="567"/>
        <v>996320563911.24353</v>
      </c>
      <c r="AT142" s="93">
        <f>'[1]功能-采集'!BX140</f>
        <v>283742905697.37256</v>
      </c>
      <c r="AU142" s="93">
        <f>('[1]功能-城建'!$EQ139+[1]养成buff汇总!H141)/节奏总纲!P139/4/24</f>
        <v>404759.43094047607</v>
      </c>
      <c r="AV142" s="93">
        <f t="shared" si="568"/>
        <v>404759.43094047607</v>
      </c>
      <c r="AW142" s="93">
        <f t="shared" si="569"/>
        <v>404759.43094047607</v>
      </c>
      <c r="AX142" s="93">
        <f t="shared" si="570"/>
        <v>404759.43094047607</v>
      </c>
      <c r="AY142" s="93">
        <f>('[1]功能-城建'!$FY139+[1]养成buff汇总!AD141)/节奏总纲!P139/24</f>
        <v>79740.210124421341</v>
      </c>
      <c r="AZ142" s="93">
        <f>('[1]功能-城建'!HF139+[1]养成buff汇总!S141)/节奏总纲!P139/24</f>
        <v>861630.63670674909</v>
      </c>
      <c r="BA142" s="93">
        <f>'[1]功能-城建'!$CL141</f>
        <v>883.5871606669333</v>
      </c>
      <c r="BB142" s="97">
        <f>求节点($CY$7:$CY$36,$CZ$7:$CZ$36,节奏总纲!BX139)</f>
        <v>925.2043397981414</v>
      </c>
      <c r="BC142" s="93">
        <f>[4]士兵治疗!$BD140/3600*[4]士兵治疗!$D$4</f>
        <v>5969938711.2465763</v>
      </c>
      <c r="BD142" s="97">
        <f>求节点($DD$7:$DD$86,$DF$7:$DF$86,节奏总纲!BX139)</f>
        <v>353.90325484860603</v>
      </c>
      <c r="BE142" s="97">
        <f t="shared" si="572"/>
        <v>108062.48149275873</v>
      </c>
      <c r="BF142" s="97">
        <f t="shared" si="573"/>
        <v>21125.632385559828</v>
      </c>
      <c r="BG142" s="97">
        <f t="shared" si="574"/>
        <v>2879.6624379934906</v>
      </c>
      <c r="BH142" s="97">
        <f t="shared" si="575"/>
        <v>181.57601834196547</v>
      </c>
      <c r="BI142" s="97">
        <f t="shared" si="576"/>
        <v>67.258127363422275</v>
      </c>
      <c r="BJ142" s="97">
        <f t="shared" si="577"/>
        <v>100.38719104513342</v>
      </c>
      <c r="BK142" s="97">
        <f t="shared" si="578"/>
        <v>120.51625472684456</v>
      </c>
      <c r="BL142" s="97">
        <f t="shared" si="579"/>
        <v>42.258127363422282</v>
      </c>
      <c r="BM142" s="93">
        <f>5*节奏总纲!P139</f>
        <v>62078.750564265865</v>
      </c>
      <c r="BN142" s="93">
        <f>15*节奏总纲!P139</f>
        <v>186236.25169279758</v>
      </c>
      <c r="BO142" s="93">
        <f t="shared" si="555"/>
        <v>272</v>
      </c>
      <c r="BP142" s="93">
        <f t="shared" si="556"/>
        <v>2176</v>
      </c>
      <c r="BQ142" s="93">
        <f>节奏总纲!P139</f>
        <v>12415.750112853173</v>
      </c>
      <c r="BU142" s="19"/>
      <c r="BZ142" s="19"/>
      <c r="CK142" s="19"/>
      <c r="CP142" s="19"/>
      <c r="CV142" s="19"/>
      <c r="DB142" s="19"/>
      <c r="DH142" s="19"/>
    </row>
    <row r="143" spans="2:112" s="93" customFormat="1" x14ac:dyDescent="0.15">
      <c r="B143" s="93">
        <v>137</v>
      </c>
      <c r="C143" s="93">
        <f>SUM([2]武将数量星级阶位验证!$BF$3:$BI$3)*节奏总纲!P140+'[1]资源-钻石'!$L140/[2]武将数量星级阶位验证!$B$1*10</f>
        <v>167906.82428142786</v>
      </c>
      <c r="D143" s="93">
        <f>'[1]资源-钻石'!$L140*6%</f>
        <v>480756.0049414293</v>
      </c>
      <c r="E143" s="95">
        <f>'[1]资源-银币'!$Z142</f>
        <v>73411577793.012909</v>
      </c>
      <c r="F143" s="93">
        <f>'[1]资源-木石铜粮'!$BF142/4</f>
        <v>194243064436.20776</v>
      </c>
      <c r="G143" s="93">
        <f t="shared" si="546"/>
        <v>194243064436.20776</v>
      </c>
      <c r="H143" s="93">
        <f t="shared" si="547"/>
        <v>194243064436.20776</v>
      </c>
      <c r="I143" s="93">
        <f t="shared" si="548"/>
        <v>194243064436.20776</v>
      </c>
      <c r="J143" s="93">
        <f>'[1]资源-铁'!$T142</f>
        <v>243477112603.57373</v>
      </c>
      <c r="K143" s="93">
        <f t="shared" si="571"/>
        <v>4932</v>
      </c>
      <c r="L143" s="93">
        <f>求节点('[1]功能-竞技场'!$AA$9:$AA$309,'[1]功能-竞技场'!$AB$9:$AB$309,[1]节奏总纲!P140)</f>
        <v>150</v>
      </c>
      <c r="M143" s="93">
        <f t="shared" si="549"/>
        <v>600945.00617678661</v>
      </c>
      <c r="N143" s="93">
        <f>'[1]资源-银币'!$C142</f>
        <v>67460070985.1521</v>
      </c>
      <c r="O143" s="93">
        <f>'[1]资源-木石铜粮'!$C142*('[1]资源-木石铜粮'!$I142+'[1]资源-木石铜粮'!$J142+'[1]资源-木石铜粮'!$M142+'[1]资源-木石铜粮'!$N142)</f>
        <v>1829571991584.2578</v>
      </c>
      <c r="P143" s="93">
        <f t="shared" si="557"/>
        <v>1829571991584.2578</v>
      </c>
      <c r="Q143" s="93">
        <f t="shared" si="558"/>
        <v>1829571991584.2578</v>
      </c>
      <c r="R143" s="93">
        <f t="shared" si="559"/>
        <v>1829571991584.2578</v>
      </c>
      <c r="S143" s="93">
        <f>'[1]资源-铁'!C142*('[1]资源-铁'!$J142+'[1]资源-铁'!$M142+'[1]资源-铁'!$N142)</f>
        <v>584973373100.24463</v>
      </c>
      <c r="T143" s="93">
        <f t="shared" si="550"/>
        <v>1486.3518741372895</v>
      </c>
      <c r="U143" s="93">
        <f t="shared" si="551"/>
        <v>160.851526639056</v>
      </c>
      <c r="V143" s="97">
        <f>求节点([3]基础状态预期!$C$11:$C$40,[3]基础状态预期!$I$11:$I$40,B143)*8</f>
        <v>500.65388867703007</v>
      </c>
      <c r="W143" s="72">
        <f>[4]兵营招募!$EZ$5*节奏总纲!P140*24</f>
        <v>1117783233.9996457</v>
      </c>
      <c r="X143" s="93">
        <f t="shared" si="560"/>
        <v>1117783233.9996457</v>
      </c>
      <c r="Y143" s="93">
        <f t="shared" si="561"/>
        <v>1117783233.9996457</v>
      </c>
      <c r="Z143" s="93">
        <f t="shared" si="562"/>
        <v>1117783233.9996457</v>
      </c>
      <c r="AA143" s="93">
        <f>10*节奏总纲!P140</f>
        <v>133069.43261900544</v>
      </c>
      <c r="AB143" s="93">
        <f>求节点($CS$8:$CS$15,$CT$8:$CT$15,节奏总纲!P140)</f>
        <v>41.360794088066818</v>
      </c>
      <c r="AC143" s="93">
        <f>'[5]资源-军团币'!$E141</f>
        <v>21324404.287048634</v>
      </c>
      <c r="AD143" s="93">
        <f>5*节奏总纲!P140</f>
        <v>66534.716309502721</v>
      </c>
      <c r="AE143" s="93">
        <f>[6]国建支援!$F$5/[6]国建支援!$E$5*节奏总纲!P140</f>
        <v>5322777.3047602177</v>
      </c>
      <c r="AF143" s="93">
        <f>[6]国家币!$H141/[6]国家币!$C$2</f>
        <v>0</v>
      </c>
      <c r="AG143" s="93">
        <f t="shared" si="552"/>
        <v>0</v>
      </c>
      <c r="AH143" s="93">
        <f>'[1]功能-行军令'!$AL$7/3*节奏总纲!P140</f>
        <v>106455.54609520435</v>
      </c>
      <c r="AI143" s="93">
        <f t="shared" si="563"/>
        <v>106455.54609520435</v>
      </c>
      <c r="AJ143" s="93">
        <f t="shared" si="564"/>
        <v>106455.54609520435</v>
      </c>
      <c r="AK143" s="93">
        <f>'[1]功能-行军令'!$AL$8/3*节奏总纲!P140</f>
        <v>35485.182031734781</v>
      </c>
      <c r="AL143" s="93">
        <f t="shared" si="553"/>
        <v>35485.182031734781</v>
      </c>
      <c r="AM143" s="93">
        <f t="shared" si="554"/>
        <v>35485.182031734781</v>
      </c>
      <c r="AN143" s="93">
        <f>节奏总纲!P140*1</f>
        <v>13306.943261900544</v>
      </c>
      <c r="AO143" s="93">
        <f>18*节奏总纲!P140</f>
        <v>239524.97871420978</v>
      </c>
      <c r="AP143" s="93">
        <f>'[1]功能-采集'!BS141</f>
        <v>1073601402079.1982</v>
      </c>
      <c r="AQ143" s="93">
        <f t="shared" si="565"/>
        <v>1073601402079.1982</v>
      </c>
      <c r="AR143" s="93">
        <f t="shared" si="566"/>
        <v>1073601402079.1982</v>
      </c>
      <c r="AS143" s="93">
        <f t="shared" si="567"/>
        <v>1073601402079.1982</v>
      </c>
      <c r="AT143" s="93">
        <f>'[1]功能-采集'!BX141</f>
        <v>305926859657.35095</v>
      </c>
      <c r="AU143" s="93">
        <f>('[1]功能-城建'!$EQ140+[1]养成buff汇总!H142)/节奏总纲!P140/4/24</f>
        <v>409890.96293289302</v>
      </c>
      <c r="AV143" s="93">
        <f t="shared" si="568"/>
        <v>409890.96293289302</v>
      </c>
      <c r="AW143" s="93">
        <f t="shared" si="569"/>
        <v>409890.96293289302</v>
      </c>
      <c r="AX143" s="93">
        <f t="shared" si="570"/>
        <v>409890.96293289302</v>
      </c>
      <c r="AY143" s="93">
        <f>('[1]功能-城建'!$FY140+[1]养成buff汇总!AD142)/节奏总纲!P140/24</f>
        <v>80662.77363143969</v>
      </c>
      <c r="AZ143" s="93">
        <f>('[1]功能-城建'!HF140+[1]养成buff汇总!S142)/节奏总纲!P140/24</f>
        <v>873749.7283399381</v>
      </c>
      <c r="BA143" s="93">
        <f>'[1]功能-城建'!$CL142</f>
        <v>889.80267518475546</v>
      </c>
      <c r="BB143" s="97">
        <f>求节点($CY$7:$CY$36,$CZ$7:$CZ$36,节奏总纲!BX140)</f>
        <v>928.35674452655803</v>
      </c>
      <c r="BC143" s="93">
        <f>[4]士兵治疗!$BD141/3600*[4]士兵治疗!$D$4</f>
        <v>6396614638.8907719</v>
      </c>
      <c r="BD143" s="97">
        <f>求节点($DD$7:$DD$86,$DF$7:$DF$86,节奏总纲!BX140)</f>
        <v>356.26755839491852</v>
      </c>
      <c r="BE143" s="97">
        <f t="shared" si="572"/>
        <v>115934.0598026861</v>
      </c>
      <c r="BF143" s="97">
        <f t="shared" si="573"/>
        <v>22565.734905569716</v>
      </c>
      <c r="BG143" s="97">
        <f t="shared" si="574"/>
        <v>3072.1149714342996</v>
      </c>
      <c r="BH143" s="97">
        <f t="shared" si="575"/>
        <v>183.69573197470365</v>
      </c>
      <c r="BI143" s="97">
        <f t="shared" si="576"/>
        <v>67.829347837620446</v>
      </c>
      <c r="BJ143" s="97">
        <f t="shared" si="577"/>
        <v>101.24402175643068</v>
      </c>
      <c r="BK143" s="97">
        <f t="shared" si="578"/>
        <v>121.65869567524091</v>
      </c>
      <c r="BL143" s="97">
        <f t="shared" si="579"/>
        <v>42.829347837620453</v>
      </c>
      <c r="BM143" s="93">
        <f>5*节奏总纲!P140</f>
        <v>66534.716309502721</v>
      </c>
      <c r="BN143" s="93">
        <f>15*节奏总纲!P140</f>
        <v>199604.14892850816</v>
      </c>
      <c r="BO143" s="93">
        <f t="shared" si="555"/>
        <v>274</v>
      </c>
      <c r="BP143" s="93">
        <f t="shared" si="556"/>
        <v>2192</v>
      </c>
      <c r="BQ143" s="93">
        <f>节奏总纲!P140</f>
        <v>13306.943261900544</v>
      </c>
      <c r="BU143" s="19"/>
      <c r="BZ143" s="19"/>
      <c r="CK143" s="19"/>
      <c r="CP143" s="19"/>
      <c r="CV143" s="19"/>
      <c r="DB143" s="19"/>
      <c r="DH143" s="19"/>
    </row>
    <row r="144" spans="2:112" s="93" customFormat="1" x14ac:dyDescent="0.15">
      <c r="B144" s="93">
        <v>138</v>
      </c>
      <c r="C144" s="93">
        <f>SUM([2]武将数量星级阶位验证!$BF$3:$BI$3)*节奏总纲!P141+'[1]资源-钻石'!$L141/[2]武将数量星级阶位验证!$B$1*10</f>
        <v>177971.38791473323</v>
      </c>
      <c r="D144" s="93">
        <f>'[1]资源-钻石'!$L141*6%</f>
        <v>487835.29401528905</v>
      </c>
      <c r="E144" s="95">
        <f>'[1]资源-银币'!$Z143</f>
        <v>78568106397.992218</v>
      </c>
      <c r="F144" s="93">
        <f>'[1]资源-木石铜粮'!$BF143/4</f>
        <v>209757113011.88031</v>
      </c>
      <c r="G144" s="93">
        <f t="shared" si="546"/>
        <v>209757113011.88031</v>
      </c>
      <c r="H144" s="93">
        <f t="shared" si="547"/>
        <v>209757113011.88031</v>
      </c>
      <c r="I144" s="93">
        <f t="shared" si="548"/>
        <v>209757113011.88031</v>
      </c>
      <c r="J144" s="93">
        <f>'[1]资源-铁'!$T143</f>
        <v>260444579774.4454</v>
      </c>
      <c r="K144" s="93">
        <f t="shared" si="571"/>
        <v>4968</v>
      </c>
      <c r="L144" s="93">
        <f>求节点('[1]功能-竞技场'!$AA$9:$AA$309,'[1]功能-竞技场'!$AB$9:$AB$309,[1]节奏总纲!P141)</f>
        <v>150</v>
      </c>
      <c r="M144" s="93">
        <f t="shared" si="549"/>
        <v>609794.11751911126</v>
      </c>
      <c r="N144" s="93">
        <f>'[1]资源-银币'!$C143</f>
        <v>72957398833.865585</v>
      </c>
      <c r="O144" s="93">
        <f>'[1]资源-木石铜粮'!$C143*('[1]资源-木石铜粮'!$I143+'[1]资源-木石铜粮'!$J143+'[1]资源-木石铜粮'!$M143+'[1]资源-木石铜粮'!$N143)</f>
        <v>1975648350991.2637</v>
      </c>
      <c r="P144" s="93">
        <f t="shared" si="557"/>
        <v>1975648350991.2637</v>
      </c>
      <c r="Q144" s="93">
        <f t="shared" si="558"/>
        <v>1975648350991.2637</v>
      </c>
      <c r="R144" s="93">
        <f t="shared" si="559"/>
        <v>1975648350991.2637</v>
      </c>
      <c r="S144" s="93">
        <f>'[1]资源-铁'!C143*('[1]资源-铁'!$J143+'[1]资源-铁'!$M143+'[1]资源-铁'!$N143)</f>
        <v>632838739026.90002</v>
      </c>
      <c r="T144" s="93">
        <f t="shared" si="550"/>
        <v>1486.3518741372895</v>
      </c>
      <c r="U144" s="93">
        <f t="shared" si="551"/>
        <v>160.851526639056</v>
      </c>
      <c r="V144" s="97">
        <f>求节点([3]基础状态预期!$C$11:$C$40,[3]基础状态预期!$I$11:$I$40,B144)*8</f>
        <v>500.9578501469714</v>
      </c>
      <c r="W144" s="72">
        <f>[4]兵营招募!$EZ$5*节奏总纲!P141*24</f>
        <v>1198016436.03967</v>
      </c>
      <c r="X144" s="93">
        <f t="shared" si="560"/>
        <v>1198016436.03967</v>
      </c>
      <c r="Y144" s="93">
        <f t="shared" si="561"/>
        <v>1198016436.03967</v>
      </c>
      <c r="Z144" s="93">
        <f t="shared" si="562"/>
        <v>1198016436.03967</v>
      </c>
      <c r="AA144" s="93">
        <f>10*节奏总纲!P141</f>
        <v>142621.00429043692</v>
      </c>
      <c r="AB144" s="93">
        <f>求节点($CS$8:$CS$15,$CT$8:$CT$15,节奏总纲!P141)</f>
        <v>41.360794088066818</v>
      </c>
      <c r="AC144" s="93">
        <f>'[5]资源-军团币'!$E142</f>
        <v>22835452.975915268</v>
      </c>
      <c r="AD144" s="93">
        <f>5*节奏总纲!P141</f>
        <v>71310.502145218459</v>
      </c>
      <c r="AE144" s="93">
        <f>[6]国建支援!$F$5/[6]国建支援!$E$5*节奏总纲!P141</f>
        <v>5704840.1716174763</v>
      </c>
      <c r="AF144" s="93">
        <f>[6]国家币!$H142/[6]国家币!$C$2</f>
        <v>0</v>
      </c>
      <c r="AG144" s="93">
        <f t="shared" si="552"/>
        <v>0</v>
      </c>
      <c r="AH144" s="93">
        <f>'[1]功能-行军令'!$AL$7/3*节奏总纲!P141</f>
        <v>114096.80343234952</v>
      </c>
      <c r="AI144" s="93">
        <f t="shared" si="563"/>
        <v>114096.80343234952</v>
      </c>
      <c r="AJ144" s="93">
        <f t="shared" si="564"/>
        <v>114096.80343234952</v>
      </c>
      <c r="AK144" s="93">
        <f>'[1]功能-行军令'!$AL$8/3*节奏总纲!P141</f>
        <v>38032.267810783174</v>
      </c>
      <c r="AL144" s="93">
        <f t="shared" si="553"/>
        <v>38032.267810783174</v>
      </c>
      <c r="AM144" s="93">
        <f t="shared" si="554"/>
        <v>38032.267810783174</v>
      </c>
      <c r="AN144" s="93">
        <f>节奏总纲!P141*1</f>
        <v>14262.10042904369</v>
      </c>
      <c r="AO144" s="93">
        <f>18*节奏总纲!P141</f>
        <v>256717.80772278644</v>
      </c>
      <c r="AP144" s="93">
        <f>'[1]功能-采集'!BS142</f>
        <v>1156428953590.176</v>
      </c>
      <c r="AQ144" s="93">
        <f t="shared" si="565"/>
        <v>1156428953590.176</v>
      </c>
      <c r="AR144" s="93">
        <f t="shared" si="566"/>
        <v>1156428953590.176</v>
      </c>
      <c r="AS144" s="93">
        <f t="shared" si="567"/>
        <v>1156428953590.176</v>
      </c>
      <c r="AT144" s="93">
        <f>'[1]功能-采集'!BX142</f>
        <v>329703032805.78333</v>
      </c>
      <c r="AU144" s="93">
        <f>('[1]功能-城建'!$EQ141+[1]养成buff汇总!H143)/节奏总纲!P141/4/24</f>
        <v>414948.54392430634</v>
      </c>
      <c r="AV144" s="93">
        <f t="shared" si="568"/>
        <v>414948.54392430634</v>
      </c>
      <c r="AW144" s="93">
        <f t="shared" si="569"/>
        <v>414948.54392430634</v>
      </c>
      <c r="AX144" s="93">
        <f t="shared" si="570"/>
        <v>414948.54392430634</v>
      </c>
      <c r="AY144" s="93">
        <f>('[1]功能-城建'!$FY141+[1]养成buff汇总!AD143)/节奏总纲!P141/24</f>
        <v>81579.430503215597</v>
      </c>
      <c r="AZ144" s="93">
        <f>('[1]功能-城建'!HF141+[1]养成buff汇总!S143)/节奏总纲!P141/24</f>
        <v>885609.69604157947</v>
      </c>
      <c r="BA144" s="93">
        <f>'[1]功能-城建'!$CL143</f>
        <v>896.92681905016491</v>
      </c>
      <c r="BB144" s="97">
        <f>求节点($CY$7:$CY$36,$CZ$7:$CZ$36,节奏总纲!BX141)</f>
        <v>931.52303068896208</v>
      </c>
      <c r="BC144" s="93">
        <f>[4]士兵治疗!$BD142/3600*[4]士兵治疗!$D$4</f>
        <v>6853649548.2672348</v>
      </c>
      <c r="BD144" s="97">
        <f>求节点($DD$7:$DD$86,$DF$7:$DF$86,节奏总纲!BX141)</f>
        <v>358.64227301672156</v>
      </c>
      <c r="BE144" s="97">
        <f t="shared" si="572"/>
        <v>123805.63811261347</v>
      </c>
      <c r="BF144" s="97">
        <f t="shared" si="573"/>
        <v>24005.837425579608</v>
      </c>
      <c r="BG144" s="97">
        <f t="shared" si="574"/>
        <v>3264.5675048751082</v>
      </c>
      <c r="BH144" s="97">
        <f t="shared" si="575"/>
        <v>185.81544560744183</v>
      </c>
      <c r="BI144" s="97">
        <f t="shared" si="576"/>
        <v>68.400568311818617</v>
      </c>
      <c r="BJ144" s="97">
        <f t="shared" si="577"/>
        <v>102.10085246772793</v>
      </c>
      <c r="BK144" s="97">
        <f t="shared" si="578"/>
        <v>122.80113662363725</v>
      </c>
      <c r="BL144" s="97">
        <f t="shared" si="579"/>
        <v>43.400568311818624</v>
      </c>
      <c r="BM144" s="93">
        <f>5*节奏总纲!P141</f>
        <v>71310.502145218459</v>
      </c>
      <c r="BN144" s="93">
        <f>15*节奏总纲!P141</f>
        <v>213931.50643565535</v>
      </c>
      <c r="BO144" s="93">
        <f t="shared" si="555"/>
        <v>276</v>
      </c>
      <c r="BP144" s="93">
        <f t="shared" si="556"/>
        <v>2208</v>
      </c>
      <c r="BQ144" s="93">
        <f>节奏总纲!P141</f>
        <v>14262.10042904369</v>
      </c>
      <c r="BU144" s="19"/>
      <c r="BZ144" s="19"/>
      <c r="CK144" s="19"/>
      <c r="CP144" s="19"/>
      <c r="CV144" s="19"/>
      <c r="DB144" s="19"/>
      <c r="DH144" s="19"/>
    </row>
    <row r="145" spans="2:112" s="93" customFormat="1" x14ac:dyDescent="0.15">
      <c r="B145" s="93">
        <v>139</v>
      </c>
      <c r="C145" s="93">
        <f>SUM([2]武将数量星级阶位验证!$BF$3:$BI$3)*节奏总纲!P142+'[1]资源-钻石'!$L142/[2]武将数量星级阶位验证!$B$1*10</f>
        <v>188721.50091956079</v>
      </c>
      <c r="D145" s="93">
        <f>'[1]资源-钻石'!$L142*6%</f>
        <v>494914.58308914874</v>
      </c>
      <c r="E145" s="95">
        <f>'[1]资源-银币'!$Z144</f>
        <v>83737816419.363708</v>
      </c>
      <c r="F145" s="93">
        <f>'[1]资源-木石铜粮'!$BF144/4</f>
        <v>226481752395.49026</v>
      </c>
      <c r="G145" s="93">
        <f t="shared" si="546"/>
        <v>226481752395.49026</v>
      </c>
      <c r="H145" s="93">
        <f t="shared" si="547"/>
        <v>226481752395.49026</v>
      </c>
      <c r="I145" s="93">
        <f t="shared" si="548"/>
        <v>226481752395.49026</v>
      </c>
      <c r="J145" s="93">
        <f>'[1]资源-铁'!$T144</f>
        <v>281593874978.61414</v>
      </c>
      <c r="K145" s="93">
        <f t="shared" si="571"/>
        <v>5004</v>
      </c>
      <c r="L145" s="93">
        <f>求节点('[1]功能-竞技场'!$AA$9:$AA$309,'[1]功能-竞技场'!$AB$9:$AB$309,[1]节奏总纲!P142)</f>
        <v>150</v>
      </c>
      <c r="M145" s="93">
        <f t="shared" si="549"/>
        <v>618643.2288614359</v>
      </c>
      <c r="N145" s="93">
        <f>'[1]资源-银币'!$C144</f>
        <v>78850677064.85675</v>
      </c>
      <c r="O145" s="93">
        <f>'[1]资源-木石铜粮'!$C144*('[1]资源-木石铜粮'!$I144+'[1]资源-木石铜粮'!$J144+'[1]资源-木石铜粮'!$M144+'[1]资源-木石铜粮'!$N144)</f>
        <v>2132786208111.7065</v>
      </c>
      <c r="P145" s="93">
        <f t="shared" si="557"/>
        <v>2132786208111.7065</v>
      </c>
      <c r="Q145" s="93">
        <f t="shared" si="558"/>
        <v>2132786208111.7065</v>
      </c>
      <c r="R145" s="93">
        <f t="shared" si="559"/>
        <v>2132786208111.7065</v>
      </c>
      <c r="S145" s="93">
        <f>'[1]资源-铁'!C144*('[1]资源-铁'!$J144+'[1]资源-铁'!$M144+'[1]资源-铁'!$N144)</f>
        <v>684360583137.81213</v>
      </c>
      <c r="T145" s="93">
        <f t="shared" si="550"/>
        <v>1486.3518741372895</v>
      </c>
      <c r="U145" s="93">
        <f t="shared" si="551"/>
        <v>160.851526639056</v>
      </c>
      <c r="V145" s="97">
        <f>求节点([3]基础状态预期!$C$11:$C$40,[3]基础状态预期!$I$11:$I$40,B145)*8</f>
        <v>501.16727004105815</v>
      </c>
      <c r="W145" s="72">
        <f>[4]兵营招募!$EZ$5*节奏总纲!P142*24</f>
        <v>1284008252.8004808</v>
      </c>
      <c r="X145" s="93">
        <f t="shared" si="560"/>
        <v>1284008252.8004808</v>
      </c>
      <c r="Y145" s="93">
        <f t="shared" si="561"/>
        <v>1284008252.8004808</v>
      </c>
      <c r="Z145" s="93">
        <f t="shared" si="562"/>
        <v>1284008252.8004808</v>
      </c>
      <c r="AA145" s="93">
        <f>10*节奏总纲!P142</f>
        <v>152858.12533339058</v>
      </c>
      <c r="AB145" s="93">
        <f>求节点($CS$8:$CS$15,$CT$8:$CT$15,节奏总纲!P142)</f>
        <v>41.360794088066818</v>
      </c>
      <c r="AC145" s="93">
        <f>'[5]资源-军团币'!$E143</f>
        <v>24454954.86124279</v>
      </c>
      <c r="AD145" s="93">
        <f>5*节奏总纲!P142</f>
        <v>76429.062666695288</v>
      </c>
      <c r="AE145" s="93">
        <f>[6]国建支援!$F$5/[6]国建支援!$E$5*节奏总纲!P142</f>
        <v>6114325.0133356228</v>
      </c>
      <c r="AF145" s="93">
        <f>[6]国家币!$H143/[6]国家币!$C$2</f>
        <v>0</v>
      </c>
      <c r="AG145" s="93">
        <f t="shared" si="552"/>
        <v>0</v>
      </c>
      <c r="AH145" s="93">
        <f>'[1]功能-行军令'!$AL$7/3*节奏总纲!P142</f>
        <v>122286.50026671246</v>
      </c>
      <c r="AI145" s="93">
        <f t="shared" si="563"/>
        <v>122286.50026671246</v>
      </c>
      <c r="AJ145" s="93">
        <f t="shared" si="564"/>
        <v>122286.50026671246</v>
      </c>
      <c r="AK145" s="93">
        <f>'[1]功能-行军令'!$AL$8/3*节奏总纲!P142</f>
        <v>40762.166755570819</v>
      </c>
      <c r="AL145" s="93">
        <f t="shared" si="553"/>
        <v>40762.166755570819</v>
      </c>
      <c r="AM145" s="93">
        <f t="shared" si="554"/>
        <v>40762.166755570819</v>
      </c>
      <c r="AN145" s="93">
        <f>节奏总纲!P142*1</f>
        <v>15285.812533339058</v>
      </c>
      <c r="AO145" s="93">
        <f>18*节奏总纲!P142</f>
        <v>275144.62560010306</v>
      </c>
      <c r="AP145" s="93">
        <f>'[1]功能-采集'!BS143</f>
        <v>1245201325266.4998</v>
      </c>
      <c r="AQ145" s="93">
        <f t="shared" si="565"/>
        <v>1245201325266.4998</v>
      </c>
      <c r="AR145" s="93">
        <f t="shared" si="566"/>
        <v>1245201325266.4998</v>
      </c>
      <c r="AS145" s="93">
        <f t="shared" si="567"/>
        <v>1245201325266.4998</v>
      </c>
      <c r="AT145" s="93">
        <f>'[1]功能-采集'!BX143</f>
        <v>355185704226.9411</v>
      </c>
      <c r="AU145" s="93">
        <f>('[1]功能-城建'!$EQ142+[1]养成buff汇总!H144)/节奏总纲!P142/4/24</f>
        <v>419961.47869520081</v>
      </c>
      <c r="AV145" s="93">
        <f t="shared" si="568"/>
        <v>419961.47869520081</v>
      </c>
      <c r="AW145" s="93">
        <f t="shared" si="569"/>
        <v>419961.47869520081</v>
      </c>
      <c r="AX145" s="93">
        <f t="shared" si="570"/>
        <v>419961.47869520081</v>
      </c>
      <c r="AY145" s="93">
        <f>('[1]功能-城建'!$FY142+[1]养成buff汇总!AD144)/节奏总纲!P142/24</f>
        <v>82495.621324565422</v>
      </c>
      <c r="AZ145" s="93">
        <f>('[1]功能-城建'!HF142+[1]养成buff汇总!S144)/节奏总纲!P142/24</f>
        <v>897277.78125665395</v>
      </c>
      <c r="BA145" s="93">
        <f>'[1]功能-城建'!$CL144</f>
        <v>903.05314824634718</v>
      </c>
      <c r="BB145" s="97">
        <f>求节点($CY$7:$CY$36,$CZ$7:$CZ$36,节奏总纲!BX142)</f>
        <v>934.70209883089819</v>
      </c>
      <c r="BC145" s="93">
        <f>[4]士兵治疗!$BD143/3600*[4]士兵治疗!$D$4</f>
        <v>7343202505.5889101</v>
      </c>
      <c r="BD145" s="97">
        <f>求节点($DD$7:$DD$86,$DF$7:$DF$86,节奏总纲!BX142)</f>
        <v>361.02657412317365</v>
      </c>
      <c r="BE145" s="97">
        <f t="shared" si="572"/>
        <v>131677.21642254083</v>
      </c>
      <c r="BF145" s="97">
        <f t="shared" si="573"/>
        <v>25445.939945589496</v>
      </c>
      <c r="BG145" s="97">
        <f t="shared" si="574"/>
        <v>3457.0200383159172</v>
      </c>
      <c r="BH145" s="97">
        <f t="shared" si="575"/>
        <v>187.93515924018001</v>
      </c>
      <c r="BI145" s="97">
        <f t="shared" si="576"/>
        <v>68.971788786016788</v>
      </c>
      <c r="BJ145" s="97">
        <f t="shared" si="577"/>
        <v>102.9576831790252</v>
      </c>
      <c r="BK145" s="97">
        <f t="shared" si="578"/>
        <v>123.94357757203359</v>
      </c>
      <c r="BL145" s="97">
        <f t="shared" si="579"/>
        <v>43.971788786016795</v>
      </c>
      <c r="BM145" s="93">
        <f>5*节奏总纲!P142</f>
        <v>76429.062666695288</v>
      </c>
      <c r="BN145" s="93">
        <f>15*节奏总纲!P142</f>
        <v>229287.18800008588</v>
      </c>
      <c r="BO145" s="93">
        <f t="shared" si="555"/>
        <v>278</v>
      </c>
      <c r="BP145" s="93">
        <f t="shared" si="556"/>
        <v>2224</v>
      </c>
      <c r="BQ145" s="93">
        <f>节奏总纲!P142</f>
        <v>15285.812533339058</v>
      </c>
      <c r="BU145" s="19"/>
      <c r="BZ145" s="19"/>
      <c r="CK145" s="19"/>
      <c r="CP145" s="19"/>
      <c r="CV145" s="19"/>
      <c r="DB145" s="19"/>
      <c r="DH145" s="19"/>
    </row>
    <row r="146" spans="2:112" s="93" customFormat="1" x14ac:dyDescent="0.15">
      <c r="B146" s="93">
        <v>140</v>
      </c>
      <c r="C146" s="93">
        <f>SUM([2]武将数量星级阶位验证!$BF$3:$BI$3)*节奏总纲!P143+'[1]资源-钻石'!$L143/[2]武将数量星级阶位验证!$B$1*10</f>
        <v>200206.3675480441</v>
      </c>
      <c r="D146" s="93">
        <f>'[1]资源-钻石'!$L143*6%</f>
        <v>501993.87216300849</v>
      </c>
      <c r="E146" s="95">
        <f>'[1]资源-银币'!$Z145</f>
        <v>88871782301.111725</v>
      </c>
      <c r="F146" s="93">
        <f>'[1]资源-木石铜粮'!$BF145/4</f>
        <v>244523098810.70413</v>
      </c>
      <c r="G146" s="93">
        <f t="shared" si="546"/>
        <v>244523098810.70413</v>
      </c>
      <c r="H146" s="93">
        <f t="shared" si="547"/>
        <v>244523098810.70413</v>
      </c>
      <c r="I146" s="93">
        <f t="shared" si="548"/>
        <v>244523098810.70413</v>
      </c>
      <c r="J146" s="93">
        <f>'[1]资源-铁'!$T145</f>
        <v>307893481139.0415</v>
      </c>
      <c r="K146" s="93">
        <f t="shared" si="571"/>
        <v>5040</v>
      </c>
      <c r="L146" s="93">
        <f>求节点('[1]功能-竞技场'!$AA$9:$AA$309,'[1]功能-竞技场'!$AB$9:$AB$309,[1]节奏总纲!P143)</f>
        <v>150</v>
      </c>
      <c r="M146" s="93">
        <f t="shared" si="549"/>
        <v>627492.34020376054</v>
      </c>
      <c r="N146" s="93">
        <f>'[1]资源-银币'!$C145</f>
        <v>85166093142.24675</v>
      </c>
      <c r="O146" s="93">
        <f>'[1]资源-木石铜粮'!$C145*('[1]资源-木石铜粮'!$I145+'[1]资源-木石铜粮'!$J145+'[1]资源-木石铜粮'!$M145+'[1]资源-木石铜粮'!$N145)</f>
        <v>2301887240605.4219</v>
      </c>
      <c r="P146" s="93">
        <f t="shared" si="557"/>
        <v>2301887240605.4219</v>
      </c>
      <c r="Q146" s="93">
        <f t="shared" si="558"/>
        <v>2301887240605.4219</v>
      </c>
      <c r="R146" s="93">
        <f t="shared" si="559"/>
        <v>2301887240605.4219</v>
      </c>
      <c r="S146" s="93">
        <f>'[1]资源-铁'!C145*('[1]资源-铁'!$J145+'[1]资源-铁'!$M145+'[1]资源-铁'!$N145)</f>
        <v>739851178975.19324</v>
      </c>
      <c r="T146" s="93">
        <f t="shared" si="550"/>
        <v>1486.3518741372895</v>
      </c>
      <c r="U146" s="93">
        <f t="shared" si="551"/>
        <v>160.851526639056</v>
      </c>
      <c r="V146" s="97">
        <f>求节点([3]基础状态预期!$C$11:$C$40,[3]基础状态预期!$I$11:$I$40,B146)*8</f>
        <v>501.26858946380378</v>
      </c>
      <c r="W146" s="72">
        <f>[4]兵营招募!$EZ$5*节奏总纲!P143*24</f>
        <v>1376172000</v>
      </c>
      <c r="X146" s="93">
        <f t="shared" si="560"/>
        <v>1376172000</v>
      </c>
      <c r="Y146" s="93">
        <f t="shared" si="561"/>
        <v>1376172000</v>
      </c>
      <c r="Z146" s="93">
        <f t="shared" si="562"/>
        <v>1376172000</v>
      </c>
      <c r="AA146" s="93">
        <f>10*节奏总纲!P143</f>
        <v>163830</v>
      </c>
      <c r="AB146" s="93">
        <f>求节点($CS$8:$CS$15,$CT$8:$CT$15,节奏总纲!P143)</f>
        <v>41.360794088066818</v>
      </c>
      <c r="AC146" s="93">
        <f>'[5]资源-军团币'!$E144</f>
        <v>26190694.004464287</v>
      </c>
      <c r="AD146" s="93">
        <f>5*节奏总纲!P143</f>
        <v>81915</v>
      </c>
      <c r="AE146" s="93">
        <f>[6]国建支援!$F$5/[6]国建支援!$E$5*节奏总纲!P143</f>
        <v>6553200</v>
      </c>
      <c r="AF146" s="93">
        <f>[6]国家币!$H144/[6]国家币!$C$2</f>
        <v>0</v>
      </c>
      <c r="AG146" s="93">
        <f t="shared" si="552"/>
        <v>0</v>
      </c>
      <c r="AH146" s="93">
        <f>'[1]功能-行军令'!$AL$7/3*节奏总纲!P143</f>
        <v>131064</v>
      </c>
      <c r="AI146" s="93">
        <f t="shared" si="563"/>
        <v>131064</v>
      </c>
      <c r="AJ146" s="93">
        <f t="shared" si="564"/>
        <v>131064</v>
      </c>
      <c r="AK146" s="93">
        <f>'[1]功能-行军令'!$AL$8/3*节奏总纲!P143</f>
        <v>43688</v>
      </c>
      <c r="AL146" s="93">
        <f t="shared" si="553"/>
        <v>43688</v>
      </c>
      <c r="AM146" s="93">
        <f t="shared" si="554"/>
        <v>43688</v>
      </c>
      <c r="AN146" s="93">
        <f>节奏总纲!P143*1</f>
        <v>16383</v>
      </c>
      <c r="AO146" s="93">
        <f>18*节奏总纲!P143</f>
        <v>294894</v>
      </c>
      <c r="AP146" s="93">
        <f>'[1]功能-采集'!BS144</f>
        <v>1340345197435.5903</v>
      </c>
      <c r="AQ146" s="93">
        <f t="shared" si="565"/>
        <v>1340345197435.5903</v>
      </c>
      <c r="AR146" s="93">
        <f t="shared" si="566"/>
        <v>1340345197435.5903</v>
      </c>
      <c r="AS146" s="93">
        <f t="shared" si="567"/>
        <v>1340345197435.5903</v>
      </c>
      <c r="AT146" s="93">
        <f>'[1]功能-采集'!BX144</f>
        <v>382497355210.66956</v>
      </c>
      <c r="AU146" s="93">
        <f>('[1]功能-城建'!$EQ143+[1]养成buff汇总!H145)/节奏总纲!P143/4/24</f>
        <v>424974.93674398056</v>
      </c>
      <c r="AV146" s="93">
        <f t="shared" si="568"/>
        <v>424974.93674398056</v>
      </c>
      <c r="AW146" s="93">
        <f t="shared" si="569"/>
        <v>424974.93674398056</v>
      </c>
      <c r="AX146" s="93">
        <f t="shared" si="570"/>
        <v>424974.93674398056</v>
      </c>
      <c r="AY146" s="93">
        <f>('[1]功能-城建'!$FY143+[1]养成buff汇总!AD145)/节奏总纲!P143/24</f>
        <v>83420.115694810709</v>
      </c>
      <c r="AZ146" s="93">
        <f>('[1]功能-城建'!HF143+[1]养成buff汇总!S145)/节奏总纲!P143/24</f>
        <v>908853.24158305267</v>
      </c>
      <c r="BA146" s="93">
        <f>'[1]功能-城建'!$CL145</f>
        <v>907.76975898343528</v>
      </c>
      <c r="BB146" s="97">
        <f>求节点($CY$7:$CY$36,$CZ$7:$CZ$36,节奏总纲!BX143)</f>
        <v>937.84650598895689</v>
      </c>
      <c r="BC146" s="93">
        <f>[4]士兵治疗!$BD144/3600*[4]士兵治疗!$D$4</f>
        <v>7867604834.2468691</v>
      </c>
      <c r="BD146" s="97">
        <f>求节点($DD$7:$DD$86,$DF$7:$DF$86,节奏总纲!BX143)</f>
        <v>363.38487949171764</v>
      </c>
      <c r="BE146" s="97">
        <f t="shared" si="572"/>
        <v>141621.94501989774</v>
      </c>
      <c r="BF146" s="97">
        <f t="shared" si="573"/>
        <v>27260.183690714977</v>
      </c>
      <c r="BG146" s="97">
        <f t="shared" si="574"/>
        <v>3699.3449364246726</v>
      </c>
      <c r="BH146" s="97">
        <f t="shared" si="575"/>
        <v>189.99144524465811</v>
      </c>
      <c r="BI146" s="97">
        <f t="shared" si="576"/>
        <v>69.54567525872875</v>
      </c>
      <c r="BJ146" s="97">
        <f t="shared" si="577"/>
        <v>103.81851288809312</v>
      </c>
      <c r="BK146" s="97">
        <f t="shared" si="578"/>
        <v>125.09135051745751</v>
      </c>
      <c r="BL146" s="97">
        <f t="shared" si="579"/>
        <v>44.545675258728757</v>
      </c>
      <c r="BM146" s="93">
        <f>5*节奏总纲!P143</f>
        <v>81915</v>
      </c>
      <c r="BN146" s="93">
        <f>15*节奏总纲!P143</f>
        <v>245745</v>
      </c>
      <c r="BO146" s="93">
        <f t="shared" si="555"/>
        <v>280</v>
      </c>
      <c r="BP146" s="93">
        <f t="shared" si="556"/>
        <v>2240</v>
      </c>
      <c r="BQ146" s="93">
        <f>节奏总纲!P143</f>
        <v>16383</v>
      </c>
      <c r="BU146" s="19"/>
      <c r="BZ146" s="19"/>
      <c r="CK146" s="19"/>
      <c r="CP146" s="19"/>
      <c r="CV146" s="19"/>
      <c r="DB146" s="19"/>
      <c r="DH146" s="19"/>
    </row>
    <row r="147" spans="2:112" s="93" customFormat="1" x14ac:dyDescent="0.15">
      <c r="B147" s="93">
        <v>141</v>
      </c>
      <c r="C147" s="93">
        <f>SUM([2]武将数量星级阶位验证!$BF$3:$BI$3)*节奏总纲!P144+'[1]资源-钻石'!$L144/[2]武将数量星级阶位验证!$B$1*10</f>
        <v>212478.723611864</v>
      </c>
      <c r="D147" s="93">
        <f>'[1]资源-钻石'!$L144*6%</f>
        <v>509073.16123686824</v>
      </c>
      <c r="E147" s="95">
        <f>'[1]资源-银币'!$Z146</f>
        <v>97088717839.312286</v>
      </c>
      <c r="F147" s="93">
        <f>'[1]资源-木石铜粮'!$BF146/4</f>
        <v>263964269233.03137</v>
      </c>
      <c r="G147" s="93">
        <f t="shared" si="546"/>
        <v>263964269233.03137</v>
      </c>
      <c r="H147" s="93">
        <f t="shared" si="547"/>
        <v>263964269233.03137</v>
      </c>
      <c r="I147" s="93">
        <f t="shared" si="548"/>
        <v>263964269233.03137</v>
      </c>
      <c r="J147" s="93">
        <f>'[1]资源-铁'!$T146</f>
        <v>334702692213.27069</v>
      </c>
      <c r="K147" s="93">
        <f t="shared" si="571"/>
        <v>5076</v>
      </c>
      <c r="L147" s="93">
        <f>求节点('[1]功能-竞技场'!$AA$9:$AA$309,'[1]功能-竞技场'!$AB$9:$AB$309,[1]节奏总纲!P144)</f>
        <v>150</v>
      </c>
      <c r="M147" s="93">
        <f t="shared" si="549"/>
        <v>636341.4515460853</v>
      </c>
      <c r="N147" s="93">
        <f>'[1]资源-银币'!$C146</f>
        <v>92012182699.100739</v>
      </c>
      <c r="O147" s="93">
        <f>'[1]资源-木石铜粮'!$C146*('[1]资源-木石铜粮'!$I146+'[1]资源-木石铜粮'!$J146+'[1]资源-木石铜粮'!$M146+'[1]资源-木石铜粮'!$N146)</f>
        <v>2483675995345.3042</v>
      </c>
      <c r="P147" s="93">
        <f t="shared" si="557"/>
        <v>2483675995345.3042</v>
      </c>
      <c r="Q147" s="93">
        <f t="shared" si="558"/>
        <v>2483675995345.3042</v>
      </c>
      <c r="R147" s="93">
        <f t="shared" si="559"/>
        <v>2483675995345.3042</v>
      </c>
      <c r="S147" s="93">
        <f>'[1]资源-铁'!C146*('[1]资源-铁'!$J146+'[1]资源-铁'!$M146+'[1]资源-铁'!$N146)</f>
        <v>799520971622.84082</v>
      </c>
      <c r="T147" s="93">
        <f t="shared" si="550"/>
        <v>1486.3518741372895</v>
      </c>
      <c r="U147" s="93">
        <f t="shared" si="551"/>
        <v>160.851526639056</v>
      </c>
      <c r="V147" s="97">
        <f>求节点([3]基础状态预期!$C$11:$C$40,[3]基础状态预期!$I$11:$I$40,B147)*8</f>
        <v>501.36990888654947</v>
      </c>
      <c r="W147" s="72">
        <f>[4]兵营招募!$EZ$5*节奏总纲!P144*24</f>
        <v>1474950658.4563465</v>
      </c>
      <c r="X147" s="93">
        <f t="shared" si="560"/>
        <v>1474950658.4563465</v>
      </c>
      <c r="Y147" s="93">
        <f t="shared" si="561"/>
        <v>1474950658.4563465</v>
      </c>
      <c r="Z147" s="93">
        <f t="shared" si="562"/>
        <v>1474950658.4563465</v>
      </c>
      <c r="AA147" s="93">
        <f>10*节奏总纲!P144</f>
        <v>175589.364101946</v>
      </c>
      <c r="AB147" s="93">
        <f>求节点($CS$8:$CS$15,$CT$8:$CT$15,节奏总纲!P144)</f>
        <v>41.360794088066818</v>
      </c>
      <c r="AC147" s="93">
        <f>'[5]资源-军团币'!$E145</f>
        <v>28051013.156054538</v>
      </c>
      <c r="AD147" s="93">
        <f>5*节奏总纲!P144</f>
        <v>87794.682050973002</v>
      </c>
      <c r="AE147" s="93">
        <f>[6]国建支援!$F$5/[6]国建支援!$E$5*节奏总纲!P144</f>
        <v>7023574.5640778402</v>
      </c>
      <c r="AF147" s="93">
        <f>[6]国家币!$H145/[6]国家币!$C$2</f>
        <v>0</v>
      </c>
      <c r="AG147" s="93">
        <f t="shared" si="552"/>
        <v>0</v>
      </c>
      <c r="AH147" s="93">
        <f>'[1]功能-行军令'!$AL$7/3*节奏总纲!P144</f>
        <v>140471.49128155681</v>
      </c>
      <c r="AI147" s="93">
        <f t="shared" si="563"/>
        <v>140471.49128155681</v>
      </c>
      <c r="AJ147" s="93">
        <f t="shared" si="564"/>
        <v>140471.49128155681</v>
      </c>
      <c r="AK147" s="93">
        <f>'[1]功能-行军令'!$AL$8/3*节奏总纲!P144</f>
        <v>46823.830427185603</v>
      </c>
      <c r="AL147" s="93">
        <f t="shared" si="553"/>
        <v>46823.830427185603</v>
      </c>
      <c r="AM147" s="93">
        <f t="shared" si="554"/>
        <v>46823.830427185603</v>
      </c>
      <c r="AN147" s="93">
        <f>节奏总纲!P144*1</f>
        <v>17558.936410194601</v>
      </c>
      <c r="AO147" s="93">
        <f>18*节奏总纲!P144</f>
        <v>316060.85538350284</v>
      </c>
      <c r="AP147" s="93">
        <f>'[1]功能-采集'!BS145</f>
        <v>1442317874749.3652</v>
      </c>
      <c r="AQ147" s="93">
        <f t="shared" si="565"/>
        <v>1442317874749.3652</v>
      </c>
      <c r="AR147" s="93">
        <f t="shared" si="566"/>
        <v>1442317874749.3652</v>
      </c>
      <c r="AS147" s="93">
        <f t="shared" si="567"/>
        <v>1442317874749.3652</v>
      </c>
      <c r="AT147" s="93">
        <f>'[1]功能-采集'!BX145</f>
        <v>411769257953.08246</v>
      </c>
      <c r="AU147" s="93">
        <f>('[1]功能-城建'!$EQ144+[1]养成buff汇总!H146)/节奏总纲!P144/4/24</f>
        <v>429880.17567723867</v>
      </c>
      <c r="AV147" s="93">
        <f t="shared" si="568"/>
        <v>429880.17567723867</v>
      </c>
      <c r="AW147" s="93">
        <f t="shared" si="569"/>
        <v>429880.17567723867</v>
      </c>
      <c r="AX147" s="93">
        <f t="shared" si="570"/>
        <v>429880.17567723867</v>
      </c>
      <c r="AY147" s="93">
        <f>('[1]功能-城建'!$FY144+[1]养成buff汇总!AD146)/节奏总纲!P144/24</f>
        <v>84329.836049540361</v>
      </c>
      <c r="AZ147" s="93">
        <f>('[1]功能-城建'!HF144+[1]养成buff汇总!S146)/节奏总纲!P144/24</f>
        <v>920119.59184078733</v>
      </c>
      <c r="BA147" s="93">
        <f>'[1]功能-城建'!$CL146</f>
        <v>912.73553933145979</v>
      </c>
      <c r="BB147" s="97">
        <f>求节点($CY$7:$CY$36,$CZ$7:$CZ$36,节奏总纲!BX144)</f>
        <v>944.20736807626588</v>
      </c>
      <c r="BC147" s="93">
        <f>[4]士兵治疗!$BD145/3600*[4]士兵治疗!$D$4</f>
        <v>8429315680.9815102</v>
      </c>
      <c r="BD147" s="97">
        <f>求节点($DD$7:$DD$86,$DF$7:$DF$86,节奏总纲!BX144)</f>
        <v>365.78888151429987</v>
      </c>
      <c r="BE147" s="97">
        <f t="shared" si="572"/>
        <v>151674.38096345143</v>
      </c>
      <c r="BF147" s="97">
        <f t="shared" si="573"/>
        <v>29093.865369840878</v>
      </c>
      <c r="BG147" s="97">
        <f t="shared" si="574"/>
        <v>3944.2608768131472</v>
      </c>
      <c r="BH147" s="97">
        <f t="shared" si="575"/>
        <v>192.04443596390922</v>
      </c>
      <c r="BI147" s="97">
        <f t="shared" si="576"/>
        <v>70.119700239308003</v>
      </c>
      <c r="BJ147" s="97">
        <f t="shared" si="577"/>
        <v>104.679550358962</v>
      </c>
      <c r="BK147" s="97">
        <f t="shared" si="578"/>
        <v>126.23940047861602</v>
      </c>
      <c r="BL147" s="97">
        <f t="shared" si="579"/>
        <v>45.11970023930801</v>
      </c>
      <c r="BM147" s="93">
        <f>5*节奏总纲!P144</f>
        <v>87794.682050973002</v>
      </c>
      <c r="BN147" s="93">
        <f>15*节奏总纲!P144</f>
        <v>263384.04615291901</v>
      </c>
      <c r="BO147" s="93">
        <f t="shared" si="555"/>
        <v>282</v>
      </c>
      <c r="BP147" s="93">
        <f t="shared" si="556"/>
        <v>2256</v>
      </c>
      <c r="BQ147" s="93">
        <f>节奏总纲!P144</f>
        <v>17558.936410194601</v>
      </c>
      <c r="BU147" s="19"/>
      <c r="BZ147" s="19"/>
      <c r="CK147" s="19"/>
      <c r="CP147" s="19"/>
      <c r="CV147" s="19"/>
      <c r="DB147" s="19"/>
      <c r="DH147" s="19"/>
    </row>
    <row r="148" spans="2:112" s="93" customFormat="1" x14ac:dyDescent="0.15">
      <c r="B148" s="93">
        <v>142</v>
      </c>
      <c r="C148" s="93">
        <f>SUM([2]武将数量星级阶位验证!$BF$3:$BI$3)*节奏总纲!P145+'[1]资源-钻石'!$L145/[2]武将数量星级阶位验证!$B$1*10</f>
        <v>225595.08995450599</v>
      </c>
      <c r="D148" s="93">
        <f>'[1]资源-钻石'!$L145*6%</f>
        <v>516152.45031072799</v>
      </c>
      <c r="E148" s="95">
        <f>'[1]资源-银币'!$Z147</f>
        <v>105997187522.05705</v>
      </c>
      <c r="F148" s="93">
        <f>'[1]资源-木石铜粮'!$BF147/4</f>
        <v>284955816598.51514</v>
      </c>
      <c r="G148" s="93">
        <f t="shared" si="546"/>
        <v>284955816598.51514</v>
      </c>
      <c r="H148" s="93">
        <f t="shared" si="547"/>
        <v>284955816598.51514</v>
      </c>
      <c r="I148" s="93">
        <f t="shared" si="548"/>
        <v>284955816598.51514</v>
      </c>
      <c r="J148" s="93">
        <f>'[1]资源-铁'!$T147</f>
        <v>360821816577.51379</v>
      </c>
      <c r="K148" s="93">
        <f t="shared" si="571"/>
        <v>5112</v>
      </c>
      <c r="L148" s="93">
        <f>求节点('[1]功能-竞技场'!$AA$9:$AA$309,'[1]功能-竞技场'!$AB$9:$AB$309,[1]节奏总纲!P145)</f>
        <v>150</v>
      </c>
      <c r="M148" s="93">
        <f t="shared" si="549"/>
        <v>645190.56288840994</v>
      </c>
      <c r="N148" s="93">
        <f>'[1]资源-银币'!$C147</f>
        <v>99480592310.551346</v>
      </c>
      <c r="O148" s="93">
        <f>'[1]资源-木石铜粮'!$C147*('[1]资源-木石铜粮'!$I147+'[1]资源-木石铜粮'!$J147+'[1]资源-木石铜粮'!$M147+'[1]资源-木石铜粮'!$N147)</f>
        <v>2679419240811.5781</v>
      </c>
      <c r="P148" s="93">
        <f t="shared" si="557"/>
        <v>2679419240811.5781</v>
      </c>
      <c r="Q148" s="93">
        <f t="shared" si="558"/>
        <v>2679419240811.5781</v>
      </c>
      <c r="R148" s="93">
        <f t="shared" si="559"/>
        <v>2679419240811.5781</v>
      </c>
      <c r="S148" s="93">
        <f>'[1]资源-铁'!C147*('[1]资源-铁'!$J147+'[1]资源-铁'!$M147+'[1]资源-铁'!$N147)</f>
        <v>863846154942.99194</v>
      </c>
      <c r="T148" s="93">
        <f t="shared" si="550"/>
        <v>1486.3518741372895</v>
      </c>
      <c r="U148" s="93">
        <f t="shared" si="551"/>
        <v>160.851526639056</v>
      </c>
      <c r="V148" s="97">
        <f>求节点([3]基础状态预期!$C$11:$C$40,[3]基础状态预期!$I$11:$I$40,B148)*8</f>
        <v>501.4712283092951</v>
      </c>
      <c r="W148" s="72">
        <f>[4]兵营招募!$EZ$5*节奏总纲!P145*24</f>
        <v>1580819003.2547987</v>
      </c>
      <c r="X148" s="93">
        <f t="shared" si="560"/>
        <v>1580819003.2547987</v>
      </c>
      <c r="Y148" s="93">
        <f t="shared" si="561"/>
        <v>1580819003.2547987</v>
      </c>
      <c r="Z148" s="93">
        <f t="shared" si="562"/>
        <v>1580819003.2547987</v>
      </c>
      <c r="AA148" s="93">
        <f>10*节奏总纲!P145</f>
        <v>188192.73848271411</v>
      </c>
      <c r="AB148" s="93">
        <f>求节点($CS$8:$CS$15,$CT$8:$CT$15,节奏总纲!P145)</f>
        <v>41.360794088066818</v>
      </c>
      <c r="AC148" s="93">
        <f>'[5]资源-军团币'!$E146</f>
        <v>30044853.854577076</v>
      </c>
      <c r="AD148" s="93">
        <f>5*节奏总纲!P145</f>
        <v>94096.369241357053</v>
      </c>
      <c r="AE148" s="93">
        <f>[6]国建支援!$F$5/[6]国建支援!$E$5*节奏总纲!P145</f>
        <v>7527709.5393085647</v>
      </c>
      <c r="AF148" s="93">
        <f>[6]国家币!$H146/[6]国家币!$C$2</f>
        <v>0</v>
      </c>
      <c r="AG148" s="93">
        <f t="shared" si="552"/>
        <v>0</v>
      </c>
      <c r="AH148" s="93">
        <f>'[1]功能-行军令'!$AL$7/3*节奏总纲!P145</f>
        <v>150554.1907861713</v>
      </c>
      <c r="AI148" s="93">
        <f t="shared" si="563"/>
        <v>150554.1907861713</v>
      </c>
      <c r="AJ148" s="93">
        <f t="shared" si="564"/>
        <v>150554.1907861713</v>
      </c>
      <c r="AK148" s="93">
        <f>'[1]功能-行军令'!$AL$8/3*节奏总纲!P145</f>
        <v>50184.730262057099</v>
      </c>
      <c r="AL148" s="93">
        <f t="shared" si="553"/>
        <v>50184.730262057099</v>
      </c>
      <c r="AM148" s="93">
        <f t="shared" si="554"/>
        <v>50184.730262057099</v>
      </c>
      <c r="AN148" s="93">
        <f>节奏总纲!P145*1</f>
        <v>18819.273848271412</v>
      </c>
      <c r="AO148" s="93">
        <f>18*节奏总纲!P145</f>
        <v>338746.9292688854</v>
      </c>
      <c r="AP148" s="93">
        <f>'[1]功能-采集'!BS146</f>
        <v>1551609484198.0498</v>
      </c>
      <c r="AQ148" s="93">
        <f t="shared" si="565"/>
        <v>1551609484198.0498</v>
      </c>
      <c r="AR148" s="93">
        <f t="shared" si="566"/>
        <v>1551609484198.0498</v>
      </c>
      <c r="AS148" s="93">
        <f t="shared" si="567"/>
        <v>1551609484198.0498</v>
      </c>
      <c r="AT148" s="93">
        <f>'[1]功能-采集'!BX146</f>
        <v>443142106510.34503</v>
      </c>
      <c r="AU148" s="93">
        <f>('[1]功能-城建'!$EQ145+[1]养成buff汇总!H147)/节奏总纲!P145/4/24</f>
        <v>434859.68481269828</v>
      </c>
      <c r="AV148" s="93">
        <f t="shared" si="568"/>
        <v>434859.68481269828</v>
      </c>
      <c r="AW148" s="93">
        <f t="shared" si="569"/>
        <v>434859.68481269828</v>
      </c>
      <c r="AX148" s="93">
        <f t="shared" si="570"/>
        <v>434859.68481269828</v>
      </c>
      <c r="AY148" s="93">
        <f>('[1]功能-城建'!$FY145+[1]养成buff汇总!AD147)/节奏总纲!P145/24</f>
        <v>85262.077320504322</v>
      </c>
      <c r="AZ148" s="93">
        <f>('[1]功能-城建'!HF145+[1]养成buff汇总!S147)/节奏总纲!P145/24</f>
        <v>931456.52126053686</v>
      </c>
      <c r="BA148" s="93">
        <f>'[1]功能-城建'!$CL147</f>
        <v>917.88820647921364</v>
      </c>
      <c r="BB148" s="97">
        <f>求节点($CY$7:$CY$36,$CZ$7:$CZ$36,节奏总纲!BX145)</f>
        <v>956.69868237385117</v>
      </c>
      <c r="BC148" s="93">
        <f>[4]士兵治疗!$BD146/3600*[4]士兵治疗!$D$4</f>
        <v>9031030745.0005703</v>
      </c>
      <c r="BD148" s="97">
        <f>求节点($DD$7:$DD$86,$DF$7:$DF$86,节奏总纲!BX145)</f>
        <v>368.13100294509707</v>
      </c>
      <c r="BE148" s="97">
        <f t="shared" si="572"/>
        <v>161726.81690700512</v>
      </c>
      <c r="BF148" s="97">
        <f t="shared" si="573"/>
        <v>30927.547048966779</v>
      </c>
      <c r="BG148" s="97">
        <f t="shared" si="574"/>
        <v>4189.1768172016218</v>
      </c>
      <c r="BH148" s="97">
        <f t="shared" si="575"/>
        <v>194.09742668316034</v>
      </c>
      <c r="BI148" s="97">
        <f t="shared" si="576"/>
        <v>70.693725219887256</v>
      </c>
      <c r="BJ148" s="97">
        <f t="shared" si="577"/>
        <v>105.54058782983088</v>
      </c>
      <c r="BK148" s="97">
        <f t="shared" si="578"/>
        <v>127.38745043977451</v>
      </c>
      <c r="BL148" s="97">
        <f t="shared" si="579"/>
        <v>45.693725219887256</v>
      </c>
      <c r="BM148" s="93">
        <f>5*节奏总纲!P145</f>
        <v>94096.369241357053</v>
      </c>
      <c r="BN148" s="93">
        <f>15*节奏总纲!P145</f>
        <v>282289.10772407119</v>
      </c>
      <c r="BO148" s="93">
        <f t="shared" si="555"/>
        <v>284</v>
      </c>
      <c r="BP148" s="93">
        <f t="shared" si="556"/>
        <v>2272</v>
      </c>
      <c r="BQ148" s="93">
        <f>节奏总纲!P145</f>
        <v>18819.273848271412</v>
      </c>
      <c r="BU148" s="19"/>
      <c r="BZ148" s="19"/>
      <c r="CK148" s="19"/>
      <c r="CP148" s="19"/>
      <c r="CV148" s="19"/>
      <c r="DB148" s="19"/>
      <c r="DH148" s="19"/>
    </row>
    <row r="149" spans="2:112" s="93" customFormat="1" x14ac:dyDescent="0.15">
      <c r="B149" s="93">
        <v>143</v>
      </c>
      <c r="C149" s="93">
        <f>SUM([2]武将数量星级阶位验证!$BF$3:$BI$3)*节奏总纲!P146+'[1]资源-钻石'!$L146/[2]武将数量星级阶位验证!$B$1*10</f>
        <v>239616.04411609695</v>
      </c>
      <c r="D149" s="93">
        <f>'[1]资源-钻石'!$L146*6%</f>
        <v>523231.7393845878</v>
      </c>
      <c r="E149" s="95">
        <f>'[1]资源-银币'!$Z148</f>
        <v>115058077976.55899</v>
      </c>
      <c r="F149" s="93">
        <f>'[1]资源-木石铜粮'!$BF148/4</f>
        <v>307537110436.4165</v>
      </c>
      <c r="G149" s="93">
        <f t="shared" si="546"/>
        <v>307537110436.4165</v>
      </c>
      <c r="H149" s="93">
        <f t="shared" si="547"/>
        <v>307537110436.4165</v>
      </c>
      <c r="I149" s="93">
        <f t="shared" si="548"/>
        <v>307537110436.4165</v>
      </c>
      <c r="J149" s="93">
        <f>'[1]资源-铁'!$T148</f>
        <v>387847491624.88171</v>
      </c>
      <c r="K149" s="93">
        <f t="shared" si="571"/>
        <v>5148</v>
      </c>
      <c r="L149" s="93">
        <f>求节点('[1]功能-竞技场'!$AA$9:$AA$309,'[1]功能-竞技场'!$AB$9:$AB$309,[1]节奏总纲!P146)</f>
        <v>150</v>
      </c>
      <c r="M149" s="93">
        <f t="shared" si="549"/>
        <v>654039.6742307347</v>
      </c>
      <c r="N149" s="93">
        <f>'[1]资源-银币'!$C148</f>
        <v>107624680505.95346</v>
      </c>
      <c r="O149" s="93">
        <f>'[1]资源-木石铜粮'!$C148*('[1]资源-木石铜粮'!$I148+'[1]资源-木石铜粮'!$J148+'[1]资源-木石铜粮'!$M148+'[1]资源-木石铜粮'!$N148)</f>
        <v>2889715476248.5166</v>
      </c>
      <c r="P149" s="93">
        <f t="shared" si="557"/>
        <v>2889715476248.5166</v>
      </c>
      <c r="Q149" s="93">
        <f t="shared" si="558"/>
        <v>2889715476248.5166</v>
      </c>
      <c r="R149" s="93">
        <f t="shared" si="559"/>
        <v>2889715476248.5166</v>
      </c>
      <c r="S149" s="93">
        <f>'[1]资源-铁'!C148*('[1]资源-铁'!$J148+'[1]资源-铁'!$M148+'[1]资源-铁'!$N148)</f>
        <v>932947855464.56543</v>
      </c>
      <c r="T149" s="93">
        <f t="shared" si="550"/>
        <v>1486.3518741372895</v>
      </c>
      <c r="U149" s="93">
        <f t="shared" si="551"/>
        <v>160.851526639056</v>
      </c>
      <c r="V149" s="97">
        <f>求节点([3]基础状态预期!$C$11:$C$40,[3]基础状态预期!$I$11:$I$40,B149)*8</f>
        <v>501.57254773204079</v>
      </c>
      <c r="W149" s="72">
        <f>[4]兵营招募!$EZ$5*节奏总纲!P146*24</f>
        <v>1694285885.7324219</v>
      </c>
      <c r="X149" s="93">
        <f t="shared" si="560"/>
        <v>1694285885.7324219</v>
      </c>
      <c r="Y149" s="93">
        <f t="shared" si="561"/>
        <v>1694285885.7324219</v>
      </c>
      <c r="Z149" s="93">
        <f t="shared" si="562"/>
        <v>1694285885.7324219</v>
      </c>
      <c r="AA149" s="93">
        <f>10*节奏总纲!P146</f>
        <v>201700.70068243117</v>
      </c>
      <c r="AB149" s="93">
        <f>求节点($CS$8:$CS$15,$CT$8:$CT$15,节奏总纲!P146)</f>
        <v>41.360794088066818</v>
      </c>
      <c r="AC149" s="93">
        <f>'[5]资源-军团币'!$E147</f>
        <v>32181799.403778352</v>
      </c>
      <c r="AD149" s="93">
        <f>5*节奏总纲!P146</f>
        <v>100850.35034121558</v>
      </c>
      <c r="AE149" s="93">
        <f>[6]国建支援!$F$5/[6]国建支援!$E$5*节奏总纲!P146</f>
        <v>8068028.0272972463</v>
      </c>
      <c r="AF149" s="93">
        <f>[6]国家币!$H147/[6]国家币!$C$2</f>
        <v>0</v>
      </c>
      <c r="AG149" s="93">
        <f t="shared" si="552"/>
        <v>0</v>
      </c>
      <c r="AH149" s="93">
        <f>'[1]功能-行军令'!$AL$7/3*节奏总纲!P146</f>
        <v>161360.56054594493</v>
      </c>
      <c r="AI149" s="93">
        <f t="shared" si="563"/>
        <v>161360.56054594493</v>
      </c>
      <c r="AJ149" s="93">
        <f t="shared" si="564"/>
        <v>161360.56054594493</v>
      </c>
      <c r="AK149" s="93">
        <f>'[1]功能-行军令'!$AL$8/3*节奏总纲!P146</f>
        <v>53786.853515314971</v>
      </c>
      <c r="AL149" s="93">
        <f t="shared" si="553"/>
        <v>53786.853515314971</v>
      </c>
      <c r="AM149" s="93">
        <f t="shared" si="554"/>
        <v>53786.853515314971</v>
      </c>
      <c r="AN149" s="93">
        <f>节奏总纲!P146*1</f>
        <v>20170.070068243116</v>
      </c>
      <c r="AO149" s="93">
        <f>18*节奏总纲!P146</f>
        <v>363061.26122837607</v>
      </c>
      <c r="AP149" s="93">
        <f>'[1]功能-采集'!BS147</f>
        <v>1668745330883.0308</v>
      </c>
      <c r="AQ149" s="93">
        <f t="shared" si="565"/>
        <v>1668745330883.0308</v>
      </c>
      <c r="AR149" s="93">
        <f t="shared" si="566"/>
        <v>1668745330883.0308</v>
      </c>
      <c r="AS149" s="93">
        <f t="shared" si="567"/>
        <v>1668745330883.0308</v>
      </c>
      <c r="AT149" s="93">
        <f>'[1]功能-采集'!BX147</f>
        <v>476766693038.18909</v>
      </c>
      <c r="AU149" s="93">
        <f>('[1]功能-城建'!$EQ146+[1]养成buff汇总!H148)/节奏总纲!P146/4/24</f>
        <v>439666.71704298817</v>
      </c>
      <c r="AV149" s="93">
        <f t="shared" si="568"/>
        <v>439666.71704298817</v>
      </c>
      <c r="AW149" s="93">
        <f t="shared" si="569"/>
        <v>439666.71704298817</v>
      </c>
      <c r="AX149" s="93">
        <f t="shared" si="570"/>
        <v>439666.71704298817</v>
      </c>
      <c r="AY149" s="93">
        <f>('[1]功能-城建'!$FY146+[1]养成buff汇总!AD148)/节奏总纲!P146/24</f>
        <v>86165.242008046989</v>
      </c>
      <c r="AZ149" s="93">
        <f>('[1]功能-城建'!HF146+[1]养成buff汇总!S148)/节奏总纲!P146/24</f>
        <v>942364.02601094043</v>
      </c>
      <c r="BA149" s="93">
        <f>'[1]功能-城建'!$CL148</f>
        <v>923.77412945332742</v>
      </c>
      <c r="BB149" s="97">
        <f>求节点($CY$7:$CY$36,$CZ$7:$CZ$36,节奏总纲!BX146)</f>
        <v>969.6235490888788</v>
      </c>
      <c r="BC149" s="93">
        <f>[4]士兵治疗!$BD147/3600*[4]士兵治疗!$D$4</f>
        <v>9675551821.6853542</v>
      </c>
      <c r="BD149" s="97">
        <f>求节点($DD$7:$DD$86,$DF$7:$DF$86,节奏总纲!BX146)</f>
        <v>370.55441545416477</v>
      </c>
      <c r="BE149" s="97">
        <f t="shared" si="572"/>
        <v>173029.69165913103</v>
      </c>
      <c r="BF149" s="97">
        <f t="shared" si="573"/>
        <v>32986.805653483367</v>
      </c>
      <c r="BG149" s="97">
        <f t="shared" si="574"/>
        <v>4464.1595158710998</v>
      </c>
      <c r="BH149" s="97">
        <f t="shared" si="575"/>
        <v>196.10131994805755</v>
      </c>
      <c r="BI149" s="97">
        <f t="shared" si="576"/>
        <v>71.267066158083765</v>
      </c>
      <c r="BJ149" s="97">
        <f t="shared" si="577"/>
        <v>106.40059923712565</v>
      </c>
      <c r="BK149" s="97">
        <f t="shared" si="578"/>
        <v>128.53413231616753</v>
      </c>
      <c r="BL149" s="97">
        <f t="shared" si="579"/>
        <v>46.267066158083765</v>
      </c>
      <c r="BM149" s="93">
        <f>5*节奏总纲!P146</f>
        <v>100850.35034121558</v>
      </c>
      <c r="BN149" s="93">
        <f>15*节奏总纲!P146</f>
        <v>302551.05102364672</v>
      </c>
      <c r="BO149" s="93">
        <f t="shared" si="555"/>
        <v>286</v>
      </c>
      <c r="BP149" s="93">
        <f t="shared" si="556"/>
        <v>2288</v>
      </c>
      <c r="BQ149" s="93">
        <f>节奏总纲!P146</f>
        <v>20170.070068243116</v>
      </c>
      <c r="BU149" s="19"/>
      <c r="BZ149" s="19"/>
      <c r="CK149" s="19"/>
      <c r="CP149" s="19"/>
      <c r="CV149" s="19"/>
      <c r="DB149" s="19"/>
      <c r="DH149" s="19"/>
    </row>
    <row r="150" spans="2:112" s="93" customFormat="1" x14ac:dyDescent="0.15">
      <c r="B150" s="93">
        <v>144</v>
      </c>
      <c r="C150" s="93">
        <f>SUM([2]武将数量星级阶位验证!$BF$3:$BI$3)*节奏总纲!P147+'[1]资源-钻石'!$L147/[2]武将数量星级阶位验证!$B$1*10</f>
        <v>254606.51149657054</v>
      </c>
      <c r="D150" s="93">
        <f>'[1]资源-钻石'!$L147*6%</f>
        <v>530311.02845844754</v>
      </c>
      <c r="E150" s="95">
        <f>'[1]资源-银币'!$Z149</f>
        <v>123936616577.57072</v>
      </c>
      <c r="F150" s="93">
        <f>'[1]资源-木石铜粮'!$BF149/4</f>
        <v>331948270315.69177</v>
      </c>
      <c r="G150" s="93">
        <f t="shared" si="546"/>
        <v>331948270315.69177</v>
      </c>
      <c r="H150" s="93">
        <f t="shared" si="547"/>
        <v>331948270315.69177</v>
      </c>
      <c r="I150" s="93">
        <f t="shared" si="548"/>
        <v>331948270315.69177</v>
      </c>
      <c r="J150" s="93">
        <f>'[1]资源-铁'!$T149</f>
        <v>413788595354.01758</v>
      </c>
      <c r="K150" s="93">
        <f t="shared" si="571"/>
        <v>5184</v>
      </c>
      <c r="L150" s="93">
        <f>求节点('[1]功能-竞技场'!$AA$9:$AA$309,'[1]功能-竞技场'!$AB$9:$AB$309,[1]节奏总纲!P147)</f>
        <v>150</v>
      </c>
      <c r="M150" s="93">
        <f t="shared" si="549"/>
        <v>662888.78557305934</v>
      </c>
      <c r="N150" s="93">
        <f>'[1]资源-银币'!$C149</f>
        <v>116332254199.26016</v>
      </c>
      <c r="O150" s="93">
        <f>'[1]资源-木石铜粮'!$C149*('[1]资源-木石铜粮'!$I149+'[1]资源-木石铜粮'!$J149+'[1]资源-木石铜粮'!$M149+'[1]资源-木石铜粮'!$N149)</f>
        <v>3116285215864.019</v>
      </c>
      <c r="P150" s="93">
        <f t="shared" si="557"/>
        <v>3116285215864.019</v>
      </c>
      <c r="Q150" s="93">
        <f t="shared" si="558"/>
        <v>3116285215864.019</v>
      </c>
      <c r="R150" s="93">
        <f t="shared" si="559"/>
        <v>3116285215864.019</v>
      </c>
      <c r="S150" s="93">
        <f>'[1]资源-铁'!C149*('[1]资源-铁'!$J149+'[1]资源-铁'!$M149+'[1]资源-铁'!$N149)</f>
        <v>1007508039813.1167</v>
      </c>
      <c r="T150" s="93">
        <f t="shared" si="550"/>
        <v>1486.3518741372895</v>
      </c>
      <c r="U150" s="93">
        <f t="shared" si="551"/>
        <v>160.851526639056</v>
      </c>
      <c r="V150" s="97">
        <f>求节点([3]基础状态预期!$C$11:$C$40,[3]基础状态预期!$I$11:$I$40,B150)*8</f>
        <v>501.67386715478648</v>
      </c>
      <c r="W150" s="72">
        <f>[4]兵营招募!$EZ$5*节奏总纲!P147*24</f>
        <v>1815896679.2486594</v>
      </c>
      <c r="X150" s="93">
        <f t="shared" si="560"/>
        <v>1815896679.2486594</v>
      </c>
      <c r="Y150" s="93">
        <f t="shared" si="561"/>
        <v>1815896679.2486594</v>
      </c>
      <c r="Z150" s="93">
        <f t="shared" si="562"/>
        <v>1815896679.2486594</v>
      </c>
      <c r="AA150" s="93">
        <f>10*节奏总纲!P147</f>
        <v>216178.17610103087</v>
      </c>
      <c r="AB150" s="93">
        <f>求节点($CS$8:$CS$15,$CT$8:$CT$15,节奏总纲!P147)</f>
        <v>41.360794088066818</v>
      </c>
      <c r="AC150" s="93">
        <f>'[5]资源-军团币'!$E148</f>
        <v>34472120.934297271</v>
      </c>
      <c r="AD150" s="93">
        <f>5*节奏总纲!P147</f>
        <v>108089.08805051543</v>
      </c>
      <c r="AE150" s="93">
        <f>[6]国建支援!$F$5/[6]国建支援!$E$5*节奏总纲!P147</f>
        <v>8647127.044041235</v>
      </c>
      <c r="AF150" s="93">
        <f>[6]国家币!$H148/[6]国家币!$C$2</f>
        <v>0</v>
      </c>
      <c r="AG150" s="93">
        <f t="shared" si="552"/>
        <v>0</v>
      </c>
      <c r="AH150" s="93">
        <f>'[1]功能-行军令'!$AL$7/3*节奏总纲!P147</f>
        <v>172942.5408808247</v>
      </c>
      <c r="AI150" s="93">
        <f t="shared" si="563"/>
        <v>172942.5408808247</v>
      </c>
      <c r="AJ150" s="93">
        <f t="shared" si="564"/>
        <v>172942.5408808247</v>
      </c>
      <c r="AK150" s="93">
        <f>'[1]功能-行军令'!$AL$8/3*节奏总纲!P147</f>
        <v>57647.513626941567</v>
      </c>
      <c r="AL150" s="93">
        <f t="shared" si="553"/>
        <v>57647.513626941567</v>
      </c>
      <c r="AM150" s="93">
        <f t="shared" si="554"/>
        <v>57647.513626941567</v>
      </c>
      <c r="AN150" s="93">
        <f>节奏总纲!P147*1</f>
        <v>21617.817610103088</v>
      </c>
      <c r="AO150" s="93">
        <f>18*节奏总纲!P147</f>
        <v>389120.71698185557</v>
      </c>
      <c r="AP150" s="93">
        <f>'[1]功能-采集'!BS148</f>
        <v>1794288422871.7097</v>
      </c>
      <c r="AQ150" s="93">
        <f t="shared" si="565"/>
        <v>1794288422871.7097</v>
      </c>
      <c r="AR150" s="93">
        <f t="shared" si="566"/>
        <v>1794288422871.7097</v>
      </c>
      <c r="AS150" s="93">
        <f t="shared" si="567"/>
        <v>1794288422871.7097</v>
      </c>
      <c r="AT150" s="93">
        <f>'[1]功能-采集'!BX148</f>
        <v>512804632567.48676</v>
      </c>
      <c r="AU150" s="93">
        <f>('[1]功能-城建'!$EQ147+[1]养成buff汇总!H149)/节奏总纲!P147/4/24</f>
        <v>444621.13333570538</v>
      </c>
      <c r="AV150" s="93">
        <f t="shared" si="568"/>
        <v>444621.13333570538</v>
      </c>
      <c r="AW150" s="93">
        <f t="shared" si="569"/>
        <v>444621.13333570538</v>
      </c>
      <c r="AX150" s="93">
        <f t="shared" si="570"/>
        <v>444621.13333570538</v>
      </c>
      <c r="AY150" s="93">
        <f>('[1]功能-城建'!$FY147+[1]养成buff汇总!AD149)/节奏总纲!P147/24</f>
        <v>87105.151241713276</v>
      </c>
      <c r="AZ150" s="93">
        <f>('[1]功能-城建'!HF147+[1]养成buff汇总!S149)/节奏总纲!P147/24</f>
        <v>953502.44600706594</v>
      </c>
      <c r="BA150" s="93">
        <f>'[1]功能-城建'!$CL149</f>
        <v>931.21783565238741</v>
      </c>
      <c r="BB150" s="97">
        <f>求节点($CY$7:$CY$36,$CZ$7:$CZ$36,节奏总纲!BX147)</f>
        <v>982.02972608731216</v>
      </c>
      <c r="BC150" s="93">
        <f>[4]士兵治疗!$BD148/3600*[4]士兵治疗!$D$4</f>
        <v>10365994783.539991</v>
      </c>
      <c r="BD150" s="97">
        <f>求节点($DD$7:$DD$86,$DF$7:$DF$86,节奏总纲!BX147)</f>
        <v>372.88057364137103</v>
      </c>
      <c r="BE150" s="97">
        <f t="shared" si="572"/>
        <v>185762.92153507238</v>
      </c>
      <c r="BF150" s="97">
        <f t="shared" si="573"/>
        <v>35304.097764985818</v>
      </c>
      <c r="BG150" s="97">
        <f t="shared" si="574"/>
        <v>4773.5350544532012</v>
      </c>
      <c r="BH150" s="97">
        <f t="shared" si="575"/>
        <v>198.04905149202935</v>
      </c>
      <c r="BI150" s="97">
        <f t="shared" si="576"/>
        <v>71.839624632140186</v>
      </c>
      <c r="BJ150" s="97">
        <f t="shared" si="577"/>
        <v>107.25943694821028</v>
      </c>
      <c r="BK150" s="97">
        <f t="shared" si="578"/>
        <v>129.67924926428037</v>
      </c>
      <c r="BL150" s="97">
        <f t="shared" si="579"/>
        <v>46.839624632140186</v>
      </c>
      <c r="BM150" s="93">
        <f>5*节奏总纲!P147</f>
        <v>108089.08805051543</v>
      </c>
      <c r="BN150" s="93">
        <f>15*节奏总纲!P147</f>
        <v>324267.26415154629</v>
      </c>
      <c r="BO150" s="93">
        <f t="shared" si="555"/>
        <v>288</v>
      </c>
      <c r="BP150" s="93">
        <f t="shared" si="556"/>
        <v>2304</v>
      </c>
      <c r="BQ150" s="93">
        <f>节奏总纲!P147</f>
        <v>21617.817610103088</v>
      </c>
      <c r="BU150" s="19"/>
      <c r="BZ150" s="19"/>
      <c r="CK150" s="19"/>
      <c r="CP150" s="19"/>
      <c r="CV150" s="19"/>
      <c r="DB150" s="19"/>
      <c r="DH150" s="19"/>
    </row>
    <row r="151" spans="2:112" s="93" customFormat="1" x14ac:dyDescent="0.15">
      <c r="B151" s="93">
        <v>145</v>
      </c>
      <c r="C151" s="93">
        <f>SUM([2]武将数量星级阶位验证!$BF$3:$BI$3)*节奏总纲!P148+'[1]资源-钻石'!$L148/[2]武将数量星级阶位验证!$B$1*10</f>
        <v>270636.07741662156</v>
      </c>
      <c r="D151" s="93">
        <f>'[1]资源-钻石'!$L148*6%</f>
        <v>537390.31753230735</v>
      </c>
      <c r="E151" s="95">
        <f>'[1]资源-银币'!$Z150</f>
        <v>133033368541.81982</v>
      </c>
      <c r="F151" s="93">
        <f>'[1]资源-木石铜粮'!$BF150/4</f>
        <v>358181066449.65356</v>
      </c>
      <c r="G151" s="93">
        <f t="shared" si="546"/>
        <v>358181066449.65356</v>
      </c>
      <c r="H151" s="93">
        <f t="shared" si="547"/>
        <v>358181066449.65356</v>
      </c>
      <c r="I151" s="93">
        <f t="shared" si="548"/>
        <v>358181066449.65356</v>
      </c>
      <c r="J151" s="93">
        <f>'[1]资源-铁'!$T150</f>
        <v>443657896141.14966</v>
      </c>
      <c r="K151" s="93">
        <f t="shared" si="571"/>
        <v>5220</v>
      </c>
      <c r="L151" s="93">
        <f>求节点('[1]功能-竞技场'!$AA$9:$AA$309,'[1]功能-竞技场'!$AB$9:$AB$309,[1]节奏总纲!P148)</f>
        <v>150</v>
      </c>
      <c r="M151" s="93">
        <f t="shared" si="549"/>
        <v>671737.8969153841</v>
      </c>
      <c r="N151" s="93">
        <f>'[1]资源-银币'!$C150</f>
        <v>125682372529.55327</v>
      </c>
      <c r="O151" s="93">
        <f>'[1]资源-木石铜粮'!$C150*('[1]资源-木石铜粮'!$I150+'[1]资源-木石铜粮'!$J150+'[1]资源-木石铜粮'!$M150+'[1]资源-木石铜粮'!$N150)</f>
        <v>3359547389347.9653</v>
      </c>
      <c r="P151" s="93">
        <f t="shared" si="557"/>
        <v>3359547389347.9653</v>
      </c>
      <c r="Q151" s="93">
        <f t="shared" si="558"/>
        <v>3359547389347.9653</v>
      </c>
      <c r="R151" s="93">
        <f t="shared" si="559"/>
        <v>3359547389347.9653</v>
      </c>
      <c r="S151" s="93">
        <f>'[1]资源-铁'!C150*('[1]资源-铁'!$J150+'[1]资源-铁'!$M150+'[1]资源-铁'!$N150)</f>
        <v>1087527291953.5747</v>
      </c>
      <c r="T151" s="93">
        <f t="shared" si="550"/>
        <v>1486.3518741372895</v>
      </c>
      <c r="U151" s="93">
        <f t="shared" si="551"/>
        <v>160.851526639056</v>
      </c>
      <c r="V151" s="97">
        <f>求节点([3]基础状态预期!$C$11:$C$40,[3]基础状态预期!$I$11:$I$40,B151)*8</f>
        <v>501.74478661971222</v>
      </c>
      <c r="W151" s="72">
        <f>[4]兵营招募!$EZ$5*节奏总纲!P148*24</f>
        <v>1946235900.4973469</v>
      </c>
      <c r="X151" s="93">
        <f t="shared" si="560"/>
        <v>1946235900.4973469</v>
      </c>
      <c r="Y151" s="93">
        <f t="shared" si="561"/>
        <v>1946235900.4973469</v>
      </c>
      <c r="Z151" s="93">
        <f t="shared" si="562"/>
        <v>1946235900.4973469</v>
      </c>
      <c r="AA151" s="93">
        <f>10*节奏总纲!P148</f>
        <v>231694.75005920799</v>
      </c>
      <c r="AB151" s="93">
        <f>求节点($CS$8:$CS$15,$CT$8:$CT$15,节奏总纲!P148)</f>
        <v>41.360794088066818</v>
      </c>
      <c r="AC151" s="93">
        <f>'[5]资源-军团币'!$E149</f>
        <v>36926826.77138301</v>
      </c>
      <c r="AD151" s="93">
        <f>5*节奏总纲!P148</f>
        <v>115847.37502960399</v>
      </c>
      <c r="AE151" s="93">
        <f>[6]国建支援!$F$5/[6]国建支援!$E$5*节奏总纲!P148</f>
        <v>9267790.0023683198</v>
      </c>
      <c r="AF151" s="93">
        <f>[6]国家币!$H149/[6]国家币!$C$2</f>
        <v>0</v>
      </c>
      <c r="AG151" s="93">
        <f t="shared" si="552"/>
        <v>0</v>
      </c>
      <c r="AH151" s="93">
        <f>'[1]功能-行军令'!$AL$7/3*节奏总纲!P148</f>
        <v>185355.80004736639</v>
      </c>
      <c r="AI151" s="93">
        <f t="shared" si="563"/>
        <v>185355.80004736639</v>
      </c>
      <c r="AJ151" s="93">
        <f t="shared" si="564"/>
        <v>185355.80004736639</v>
      </c>
      <c r="AK151" s="93">
        <f>'[1]功能-行军令'!$AL$8/3*节奏总纲!P148</f>
        <v>61785.266682455462</v>
      </c>
      <c r="AL151" s="93">
        <f t="shared" si="553"/>
        <v>61785.266682455462</v>
      </c>
      <c r="AM151" s="93">
        <f t="shared" si="554"/>
        <v>61785.266682455462</v>
      </c>
      <c r="AN151" s="93">
        <f>节奏总纲!P148*1</f>
        <v>23169.475005920798</v>
      </c>
      <c r="AO151" s="93">
        <f>18*节奏总纲!P148</f>
        <v>417050.55010657437</v>
      </c>
      <c r="AP151" s="93">
        <f>'[1]功能-采集'!BS149</f>
        <v>1928842177269.9321</v>
      </c>
      <c r="AQ151" s="93">
        <f t="shared" si="565"/>
        <v>1928842177269.9321</v>
      </c>
      <c r="AR151" s="93">
        <f t="shared" si="566"/>
        <v>1928842177269.9321</v>
      </c>
      <c r="AS151" s="93">
        <f t="shared" si="567"/>
        <v>1928842177269.9321</v>
      </c>
      <c r="AT151" s="93">
        <f>'[1]功能-采集'!BX149</f>
        <v>551429139799.47668</v>
      </c>
      <c r="AU151" s="93">
        <f>('[1]功能-城建'!$EQ148+[1]养成buff汇总!H150)/节奏总纲!P148/4/24</f>
        <v>449338.2187742333</v>
      </c>
      <c r="AV151" s="93">
        <f t="shared" si="568"/>
        <v>449338.2187742333</v>
      </c>
      <c r="AW151" s="93">
        <f t="shared" si="569"/>
        <v>449338.2187742333</v>
      </c>
      <c r="AX151" s="93">
        <f t="shared" si="570"/>
        <v>449338.2187742333</v>
      </c>
      <c r="AY151" s="93">
        <f>('[1]功能-城建'!$FY148+[1]养成buff汇总!AD150)/节奏总纲!P148/24</f>
        <v>88001.686022028633</v>
      </c>
      <c r="AZ151" s="93">
        <f>('[1]功能-城建'!HF148+[1]养成buff汇总!S150)/节奏总纲!P148/24</f>
        <v>964088.43966954702</v>
      </c>
      <c r="BA151" s="93">
        <f>'[1]功能-城建'!$CL150</f>
        <v>938.6462245779411</v>
      </c>
      <c r="BB151" s="97">
        <f>求节点($CY$7:$CY$36,$CZ$7:$CZ$36,节奏总纲!BX148)</f>
        <v>995.05659887450975</v>
      </c>
      <c r="BC151" s="93">
        <f>[4]士兵治疗!$BD149/3600*[4]士兵治疗!$D$4</f>
        <v>11105552762.843424</v>
      </c>
      <c r="BD151" s="97">
        <f>求节点($DD$7:$DD$86,$DF$7:$DF$86,节奏总纲!BX148)</f>
        <v>375.32311228897061</v>
      </c>
      <c r="BE151" s="97">
        <f t="shared" si="572"/>
        <v>198496.15141101374</v>
      </c>
      <c r="BF151" s="97">
        <f t="shared" si="573"/>
        <v>37621.389876488269</v>
      </c>
      <c r="BG151" s="97">
        <f t="shared" si="574"/>
        <v>5082.9105930353026</v>
      </c>
      <c r="BH151" s="97">
        <f t="shared" si="575"/>
        <v>199.99678303600115</v>
      </c>
      <c r="BI151" s="97">
        <f t="shared" si="576"/>
        <v>72.412183106196608</v>
      </c>
      <c r="BJ151" s="97">
        <f t="shared" si="577"/>
        <v>108.11827465929491</v>
      </c>
      <c r="BK151" s="97">
        <f t="shared" si="578"/>
        <v>130.82436621239322</v>
      </c>
      <c r="BL151" s="97">
        <f t="shared" si="579"/>
        <v>47.412183106196608</v>
      </c>
      <c r="BM151" s="93">
        <f>5*节奏总纲!P148</f>
        <v>115847.37502960399</v>
      </c>
      <c r="BN151" s="93">
        <f>15*节奏总纲!P148</f>
        <v>347542.12508881197</v>
      </c>
      <c r="BO151" s="93">
        <f t="shared" si="555"/>
        <v>290</v>
      </c>
      <c r="BP151" s="93">
        <f t="shared" si="556"/>
        <v>2320</v>
      </c>
      <c r="BQ151" s="93">
        <f>节奏总纲!P148</f>
        <v>23169.475005920798</v>
      </c>
      <c r="BU151" s="19"/>
      <c r="BZ151" s="19"/>
      <c r="CK151" s="19"/>
      <c r="CP151" s="19"/>
      <c r="CV151" s="19"/>
      <c r="DB151" s="19"/>
      <c r="DH151" s="19"/>
    </row>
    <row r="152" spans="2:112" s="93" customFormat="1" x14ac:dyDescent="0.15">
      <c r="B152" s="93">
        <v>146</v>
      </c>
      <c r="C152" s="93">
        <f>SUM([2]武将数量星级阶位验证!$BF$3:$BI$3)*节奏总纲!P149+'[1]资源-钻石'!$L149/[2]武将数量星级阶位验证!$B$1*10</f>
        <v>287779.32157635095</v>
      </c>
      <c r="D152" s="93">
        <f>'[1]资源-钻石'!$L149*6%</f>
        <v>544469.60660616716</v>
      </c>
      <c r="E152" s="95">
        <f>'[1]资源-银币'!$Z151</f>
        <v>141882381435.89606</v>
      </c>
      <c r="F152" s="93">
        <f>'[1]资源-木石铜粮'!$BF151/4</f>
        <v>386559181148.24445</v>
      </c>
      <c r="G152" s="93">
        <f t="shared" si="546"/>
        <v>386559181148.24445</v>
      </c>
      <c r="H152" s="93">
        <f t="shared" si="547"/>
        <v>386559181148.24445</v>
      </c>
      <c r="I152" s="93">
        <f t="shared" si="548"/>
        <v>386559181148.24445</v>
      </c>
      <c r="J152" s="93">
        <f>'[1]资源-铁'!$T151</f>
        <v>488231558193.43274</v>
      </c>
      <c r="K152" s="93">
        <f t="shared" si="571"/>
        <v>5256</v>
      </c>
      <c r="L152" s="93">
        <f>求节点('[1]功能-竞技场'!$AA$9:$AA$309,'[1]功能-竞技场'!$AB$9:$AB$309,[1]节奏总纲!P149)</f>
        <v>150</v>
      </c>
      <c r="M152" s="93">
        <f t="shared" si="549"/>
        <v>680587.00825770886</v>
      </c>
      <c r="N152" s="93">
        <f>'[1]资源-银币'!$C151</f>
        <v>135682547080.29272</v>
      </c>
      <c r="O152" s="93">
        <f>'[1]资源-木石铜粮'!$C151*('[1]资源-木石铜粮'!$I151+'[1]资源-木石铜粮'!$J151+'[1]资源-木石铜粮'!$M151+'[1]资源-木石铜粮'!$N151)</f>
        <v>3621783204424.7852</v>
      </c>
      <c r="P152" s="93">
        <f t="shared" si="557"/>
        <v>3621783204424.7852</v>
      </c>
      <c r="Q152" s="93">
        <f t="shared" si="558"/>
        <v>3621783204424.7852</v>
      </c>
      <c r="R152" s="93">
        <f t="shared" si="559"/>
        <v>3621783204424.7852</v>
      </c>
      <c r="S152" s="93">
        <f>'[1]资源-铁'!C151*('[1]资源-铁'!$J151+'[1]资源-铁'!$M151+'[1]资源-铁'!$N151)</f>
        <v>1173944025919.6345</v>
      </c>
      <c r="T152" s="93">
        <f t="shared" si="550"/>
        <v>1486.3518741372895</v>
      </c>
      <c r="U152" s="93">
        <f t="shared" si="551"/>
        <v>160.851526639056</v>
      </c>
      <c r="V152" s="97">
        <f>求节点([3]基础状态预期!$C$11:$C$40,[3]基础状态预期!$I$11:$I$40,B152)*8</f>
        <v>501.64328837855197</v>
      </c>
      <c r="W152" s="72">
        <f>[4]兵营招募!$EZ$5*节奏总纲!P149*24</f>
        <v>2085930018.9593334</v>
      </c>
      <c r="X152" s="93">
        <f t="shared" si="560"/>
        <v>2085930018.9593334</v>
      </c>
      <c r="Y152" s="93">
        <f t="shared" si="561"/>
        <v>2085930018.9593334</v>
      </c>
      <c r="Z152" s="93">
        <f t="shared" si="562"/>
        <v>2085930018.9593334</v>
      </c>
      <c r="AA152" s="93">
        <f>10*节奏总纲!P149</f>
        <v>248325.00225706349</v>
      </c>
      <c r="AB152" s="93">
        <f>求节点($CS$8:$CS$15,$CT$8:$CT$15,节奏总纲!P149)</f>
        <v>41.360794088066818</v>
      </c>
      <c r="AC152" s="93">
        <f>'[5]资源-军团币'!$E150</f>
        <v>39557715.345904388</v>
      </c>
      <c r="AD152" s="93">
        <f>5*节奏总纲!P149</f>
        <v>124162.50112853175</v>
      </c>
      <c r="AE152" s="93">
        <f>[6]国建支援!$F$5/[6]国建支援!$E$5*节奏总纲!P149</f>
        <v>9933000.0902825408</v>
      </c>
      <c r="AF152" s="93">
        <f>[6]国家币!$H150/[6]国家币!$C$2</f>
        <v>0</v>
      </c>
      <c r="AG152" s="93">
        <f t="shared" si="552"/>
        <v>0</v>
      </c>
      <c r="AH152" s="93">
        <f>'[1]功能-行军令'!$AL$7/3*节奏总纲!P149</f>
        <v>198660.0018056508</v>
      </c>
      <c r="AI152" s="93">
        <f t="shared" si="563"/>
        <v>198660.0018056508</v>
      </c>
      <c r="AJ152" s="93">
        <f t="shared" si="564"/>
        <v>198660.0018056508</v>
      </c>
      <c r="AK152" s="93">
        <f>'[1]功能-行军令'!$AL$8/3*节奏总纲!P149</f>
        <v>66220.000601883599</v>
      </c>
      <c r="AL152" s="93">
        <f t="shared" si="553"/>
        <v>66220.000601883599</v>
      </c>
      <c r="AM152" s="93">
        <f t="shared" si="554"/>
        <v>66220.000601883599</v>
      </c>
      <c r="AN152" s="93">
        <f>节奏总纲!P149*1</f>
        <v>24832.50022570635</v>
      </c>
      <c r="AO152" s="93">
        <f>18*节奏总纲!P149</f>
        <v>446985.00406271429</v>
      </c>
      <c r="AP152" s="93">
        <f>'[1]功能-采集'!BS150</f>
        <v>2073053320518.5693</v>
      </c>
      <c r="AQ152" s="93">
        <f t="shared" si="565"/>
        <v>2073053320518.5693</v>
      </c>
      <c r="AR152" s="93">
        <f t="shared" si="566"/>
        <v>2073053320518.5693</v>
      </c>
      <c r="AS152" s="93">
        <f t="shared" si="567"/>
        <v>2073053320518.5693</v>
      </c>
      <c r="AT152" s="93">
        <f>'[1]功能-采集'!BX150</f>
        <v>592825861654.26355</v>
      </c>
      <c r="AU152" s="93">
        <f>('[1]功能-城建'!$EQ149+[1]养成buff汇总!H151)/节奏总纲!P149/4/24</f>
        <v>454275.25112895673</v>
      </c>
      <c r="AV152" s="93">
        <f t="shared" si="568"/>
        <v>454275.25112895673</v>
      </c>
      <c r="AW152" s="93">
        <f t="shared" si="569"/>
        <v>454275.25112895673</v>
      </c>
      <c r="AX152" s="93">
        <f t="shared" si="570"/>
        <v>454275.25112895673</v>
      </c>
      <c r="AY152" s="93">
        <f>('[1]功能-城建'!$FY149+[1]养成buff汇总!AD151)/节奏总纲!P149/24</f>
        <v>88949.194438376246</v>
      </c>
      <c r="AZ152" s="93">
        <f>('[1]功能-城建'!HF149+[1]养成buff汇总!S151)/节奏总纲!P149/24</f>
        <v>975063.18833434023</v>
      </c>
      <c r="BA152" s="93">
        <f>'[1]功能-城建'!$CL151</f>
        <v>943.26704686495577</v>
      </c>
      <c r="BB152" s="97">
        <f>求节点($CY$7:$CY$36,$CZ$7:$CZ$36,节奏总纲!BX149)</f>
        <v>1007.378791639882</v>
      </c>
      <c r="BC152" s="93">
        <f>[4]士兵治疗!$BD150/3600*[4]士兵治疗!$D$4</f>
        <v>11897826050.704189</v>
      </c>
      <c r="BD152" s="97">
        <f>求节点($DD$7:$DD$86,$DF$7:$DF$86,节奏总纲!BX149)</f>
        <v>377.63352343247789</v>
      </c>
      <c r="BE152" s="97">
        <f t="shared" si="572"/>
        <v>211229.38128695509</v>
      </c>
      <c r="BF152" s="97">
        <f t="shared" si="573"/>
        <v>39938.68198799072</v>
      </c>
      <c r="BG152" s="97">
        <f t="shared" si="574"/>
        <v>5392.286131617404</v>
      </c>
      <c r="BH152" s="97">
        <f t="shared" si="575"/>
        <v>201.94451457997292</v>
      </c>
      <c r="BI152" s="97">
        <f t="shared" si="576"/>
        <v>72.984741580253029</v>
      </c>
      <c r="BJ152" s="97">
        <f t="shared" si="577"/>
        <v>108.97711237037954</v>
      </c>
      <c r="BK152" s="97">
        <f t="shared" si="578"/>
        <v>131.96948316050606</v>
      </c>
      <c r="BL152" s="97">
        <f t="shared" si="579"/>
        <v>47.984741580253022</v>
      </c>
      <c r="BM152" s="93">
        <f>5*节奏总纲!P149</f>
        <v>124162.50112853175</v>
      </c>
      <c r="BN152" s="93">
        <f>15*节奏总纲!P149</f>
        <v>372487.50338559522</v>
      </c>
      <c r="BO152" s="93">
        <f t="shared" si="555"/>
        <v>292</v>
      </c>
      <c r="BP152" s="93">
        <f t="shared" si="556"/>
        <v>2336</v>
      </c>
      <c r="BQ152" s="93">
        <f>节奏总纲!P149</f>
        <v>24832.50022570635</v>
      </c>
      <c r="BU152" s="19"/>
      <c r="BZ152" s="19"/>
      <c r="CK152" s="19"/>
      <c r="CP152" s="19"/>
      <c r="CV152" s="19"/>
      <c r="DB152" s="19"/>
      <c r="DH152" s="19"/>
    </row>
    <row r="153" spans="2:112" s="93" customFormat="1" x14ac:dyDescent="0.15">
      <c r="B153" s="93">
        <v>147</v>
      </c>
      <c r="C153" s="93">
        <f>SUM([2]武将数量星级阶位验证!$BF$3:$BI$3)*节奏总纲!P150+'[1]资源-钻石'!$L150/[2]武将数量星级阶位验证!$B$1*10</f>
        <v>306116.17651917227</v>
      </c>
      <c r="D153" s="93">
        <f>'[1]资源-钻石'!$L150*6%</f>
        <v>551548.89568002697</v>
      </c>
      <c r="E153" s="95">
        <f>'[1]资源-银币'!$Z152</f>
        <v>151061927817.32883</v>
      </c>
      <c r="F153" s="93">
        <f>'[1]资源-木石铜粮'!$BF152/4</f>
        <v>417025498735.67596</v>
      </c>
      <c r="G153" s="93">
        <f t="shared" si="546"/>
        <v>417025498735.67596</v>
      </c>
      <c r="H153" s="93">
        <f t="shared" si="547"/>
        <v>417025498735.67596</v>
      </c>
      <c r="I153" s="93">
        <f t="shared" si="548"/>
        <v>417025498735.67596</v>
      </c>
      <c r="J153" s="93">
        <f>'[1]资源-铁'!$T152</f>
        <v>535717913697.19763</v>
      </c>
      <c r="K153" s="93">
        <f t="shared" si="571"/>
        <v>5292</v>
      </c>
      <c r="L153" s="93">
        <f>求节点('[1]功能-竞技场'!$AA$9:$AA$309,'[1]功能-竞技场'!$AB$9:$AB$309,[1]节奏总纲!P150)</f>
        <v>150</v>
      </c>
      <c r="M153" s="93">
        <f t="shared" si="549"/>
        <v>689436.11960003362</v>
      </c>
      <c r="N153" s="93">
        <f>'[1]资源-银币'!$C152</f>
        <v>146442793531.19321</v>
      </c>
      <c r="O153" s="93">
        <f>'[1]资源-木石铜粮'!$C152*('[1]资源-木石铜粮'!$I152+'[1]资源-木石铜粮'!$J152+'[1]资源-木石铜粮'!$M152+'[1]资源-木石铜粮'!$N152)</f>
        <v>3903165369323.7241</v>
      </c>
      <c r="P153" s="93">
        <f t="shared" si="557"/>
        <v>3903165369323.7241</v>
      </c>
      <c r="Q153" s="93">
        <f t="shared" si="558"/>
        <v>3903165369323.7241</v>
      </c>
      <c r="R153" s="93">
        <f t="shared" si="559"/>
        <v>3903165369323.7241</v>
      </c>
      <c r="S153" s="93">
        <f>'[1]资源-铁'!C152*('[1]资源-铁'!$J152+'[1]资源-铁'!$M152+'[1]资源-铁'!$N152)</f>
        <v>1266599748228.3423</v>
      </c>
      <c r="T153" s="93">
        <f t="shared" si="550"/>
        <v>1486.3518741372895</v>
      </c>
      <c r="U153" s="93">
        <f t="shared" si="551"/>
        <v>160.851526639056</v>
      </c>
      <c r="V153" s="97">
        <f>求节点([3]基础状态预期!$C$11:$C$40,[3]基础状态预期!$I$11:$I$40,B153)*8</f>
        <v>501.54179013739173</v>
      </c>
      <c r="W153" s="72">
        <f>[4]兵营招募!$EZ$5*节奏总纲!P150*24</f>
        <v>2235650467.9992914</v>
      </c>
      <c r="X153" s="93">
        <f t="shared" si="560"/>
        <v>2235650467.9992914</v>
      </c>
      <c r="Y153" s="93">
        <f t="shared" si="561"/>
        <v>2235650467.9992914</v>
      </c>
      <c r="Z153" s="93">
        <f t="shared" si="562"/>
        <v>2235650467.9992914</v>
      </c>
      <c r="AA153" s="93">
        <f>10*节奏总纲!P150</f>
        <v>266148.86523801088</v>
      </c>
      <c r="AB153" s="93">
        <f>求节点($CS$8:$CS$15,$CT$8:$CT$15,节奏总纲!P150)</f>
        <v>41.360794088066818</v>
      </c>
      <c r="AC153" s="93">
        <f>'[5]资源-军团币'!$E151</f>
        <v>42383252.391970612</v>
      </c>
      <c r="AD153" s="93">
        <f>5*节奏总纲!P150</f>
        <v>133074.43261900544</v>
      </c>
      <c r="AE153" s="93">
        <f>[6]国建支援!$F$5/[6]国建支援!$E$5*节奏总纲!P150</f>
        <v>10645954.609520435</v>
      </c>
      <c r="AF153" s="93">
        <f>[6]国家币!$H151/[6]国家币!$C$2</f>
        <v>0</v>
      </c>
      <c r="AG153" s="93">
        <f t="shared" si="552"/>
        <v>0</v>
      </c>
      <c r="AH153" s="93">
        <f>'[1]功能-行军令'!$AL$7/3*节奏总纲!P150</f>
        <v>212919.0921904087</v>
      </c>
      <c r="AI153" s="93">
        <f t="shared" si="563"/>
        <v>212919.0921904087</v>
      </c>
      <c r="AJ153" s="93">
        <f t="shared" si="564"/>
        <v>212919.0921904087</v>
      </c>
      <c r="AK153" s="93">
        <f>'[1]功能-行军令'!$AL$8/3*节奏总纲!P150</f>
        <v>70973.030730136234</v>
      </c>
      <c r="AL153" s="93">
        <f t="shared" si="553"/>
        <v>70973.030730136234</v>
      </c>
      <c r="AM153" s="93">
        <f t="shared" si="554"/>
        <v>70973.030730136234</v>
      </c>
      <c r="AN153" s="93">
        <f>节奏总纲!P150*1</f>
        <v>26614.886523801088</v>
      </c>
      <c r="AO153" s="93">
        <f>18*节奏总纲!P150</f>
        <v>479067.95742841956</v>
      </c>
      <c r="AP153" s="93">
        <f>'[1]功能-采集'!BS151</f>
        <v>2227614996854.4785</v>
      </c>
      <c r="AQ153" s="93">
        <f t="shared" si="565"/>
        <v>2227614996854.4785</v>
      </c>
      <c r="AR153" s="93">
        <f t="shared" si="566"/>
        <v>2227614996854.4785</v>
      </c>
      <c r="AS153" s="93">
        <f t="shared" si="567"/>
        <v>2227614996854.4785</v>
      </c>
      <c r="AT153" s="93">
        <f>'[1]功能-采集'!BX151</f>
        <v>637193769574.22034</v>
      </c>
      <c r="AU153" s="93">
        <f>('[1]功能-城建'!$EQ150+[1]养成buff汇总!H152)/节奏总纲!P150/4/24</f>
        <v>458909.57975148316</v>
      </c>
      <c r="AV153" s="93">
        <f t="shared" si="568"/>
        <v>458909.57975148316</v>
      </c>
      <c r="AW153" s="93">
        <f t="shared" si="569"/>
        <v>458909.57975148316</v>
      </c>
      <c r="AX153" s="93">
        <f t="shared" si="570"/>
        <v>458909.57975148316</v>
      </c>
      <c r="AY153" s="93">
        <f>('[1]功能-城建'!$FY150+[1]养成buff汇总!AD152)/节奏总纲!P150/24</f>
        <v>89839.034620909501</v>
      </c>
      <c r="AZ153" s="93">
        <f>('[1]功能-城建'!HF150+[1]养成buff汇总!S152)/节奏总纲!P150/24</f>
        <v>985360.17003626039</v>
      </c>
      <c r="BA153" s="93">
        <f>'[1]功能-城建'!$CL152</f>
        <v>948.20880159920989</v>
      </c>
      <c r="BB153" s="97">
        <f>求节点($CY$7:$CY$36,$CZ$7:$CZ$36,节奏总纲!BX150)</f>
        <v>1020.0506185695054</v>
      </c>
      <c r="BC153" s="93">
        <f>[4]士兵治疗!$BD151/3600*[4]士兵治疗!$D$4</f>
        <v>12746454812.856129</v>
      </c>
      <c r="BD153" s="97">
        <f>求节点($DD$7:$DD$86,$DF$7:$DF$86,节奏总纲!BX150)</f>
        <v>380.09490981782267</v>
      </c>
      <c r="BE153" s="97">
        <f t="shared" si="572"/>
        <v>227416.16984603432</v>
      </c>
      <c r="BF153" s="97">
        <f t="shared" si="573"/>
        <v>42879.57909501376</v>
      </c>
      <c r="BG153" s="97">
        <f t="shared" si="574"/>
        <v>5784.7956799736367</v>
      </c>
      <c r="BH153" s="97">
        <f t="shared" si="575"/>
        <v>203.82789621773435</v>
      </c>
      <c r="BI153" s="97">
        <f t="shared" si="576"/>
        <v>73.556801382211859</v>
      </c>
      <c r="BJ153" s="97">
        <f t="shared" si="577"/>
        <v>109.83520207331779</v>
      </c>
      <c r="BK153" s="97">
        <f t="shared" si="578"/>
        <v>133.11360276442372</v>
      </c>
      <c r="BL153" s="97">
        <f t="shared" si="579"/>
        <v>48.556801382211859</v>
      </c>
      <c r="BM153" s="93">
        <f>5*节奏总纲!P150</f>
        <v>133074.43261900544</v>
      </c>
      <c r="BN153" s="93">
        <f>15*节奏总纲!P150</f>
        <v>399223.29785701632</v>
      </c>
      <c r="BO153" s="93">
        <f t="shared" si="555"/>
        <v>294</v>
      </c>
      <c r="BP153" s="93">
        <f t="shared" si="556"/>
        <v>2352</v>
      </c>
      <c r="BQ153" s="93">
        <f>节奏总纲!P150</f>
        <v>26614.886523801088</v>
      </c>
      <c r="BU153" s="19"/>
      <c r="BZ153" s="19"/>
      <c r="CK153" s="19"/>
      <c r="CP153" s="19"/>
      <c r="CV153" s="19"/>
      <c r="DB153" s="19"/>
      <c r="DH153" s="19"/>
    </row>
    <row r="154" spans="2:112" s="93" customFormat="1" x14ac:dyDescent="0.15">
      <c r="B154" s="93">
        <v>148</v>
      </c>
      <c r="C154" s="93">
        <f>SUM([2]武将数量星级阶位验证!$BF$3:$BI$3)*节奏总纲!P151+'[1]资源-钻石'!$L151/[2]武将数量星级阶位验证!$B$1*10</f>
        <v>325732.31182390911</v>
      </c>
      <c r="D154" s="93">
        <f>'[1]资源-钻石'!$L151*6%</f>
        <v>558628.18475388677</v>
      </c>
      <c r="E154" s="95">
        <f>'[1]资源-银币'!$Z153</f>
        <v>161029250146.30536</v>
      </c>
      <c r="F154" s="93">
        <f>'[1]资源-木石铜粮'!$BF153/4</f>
        <v>450013547945.0083</v>
      </c>
      <c r="G154" s="93">
        <f t="shared" si="546"/>
        <v>450013547945.0083</v>
      </c>
      <c r="H154" s="93">
        <f t="shared" si="547"/>
        <v>450013547945.0083</v>
      </c>
      <c r="I154" s="93">
        <f t="shared" si="548"/>
        <v>450013547945.0083</v>
      </c>
      <c r="J154" s="93">
        <f>'[1]资源-铁'!$T153</f>
        <v>579991862233.8501</v>
      </c>
      <c r="K154" s="93">
        <f t="shared" si="571"/>
        <v>5328</v>
      </c>
      <c r="L154" s="93">
        <f>求节点('[1]功能-竞技场'!$AA$9:$AA$309,'[1]功能-竞技场'!$AB$9:$AB$309,[1]节奏总纲!P151)</f>
        <v>150</v>
      </c>
      <c r="M154" s="93">
        <f t="shared" si="549"/>
        <v>698285.23094235838</v>
      </c>
      <c r="N154" s="93">
        <f>'[1]资源-银币'!$C153</f>
        <v>158187813677.21777</v>
      </c>
      <c r="O154" s="93">
        <f>'[1]资源-木石铜粮'!$C153*('[1]资源-木石铜粮'!$I153+'[1]资源-木石铜粮'!$J153+'[1]资源-木石铜粮'!$M153+'[1]资源-木石铜粮'!$N153)</f>
        <v>4206664505932.4731</v>
      </c>
      <c r="P154" s="93">
        <f t="shared" si="557"/>
        <v>4206664505932.4731</v>
      </c>
      <c r="Q154" s="93">
        <f t="shared" si="558"/>
        <v>4206664505932.4731</v>
      </c>
      <c r="R154" s="93">
        <f t="shared" si="559"/>
        <v>4206664505932.4731</v>
      </c>
      <c r="S154" s="93">
        <f>'[1]资源-铁'!C153*('[1]资源-铁'!$J153+'[1]资源-铁'!$M153+'[1]资源-铁'!$N153)</f>
        <v>1366750515453.804</v>
      </c>
      <c r="T154" s="93">
        <f t="shared" si="550"/>
        <v>1486.3518741372895</v>
      </c>
      <c r="U154" s="93">
        <f t="shared" si="551"/>
        <v>160.851526639056</v>
      </c>
      <c r="V154" s="97">
        <f>求节点([3]基础状态预期!$C$11:$C$40,[3]基础状态预期!$I$11:$I$40,B154)*8</f>
        <v>501.44029189623143</v>
      </c>
      <c r="W154" s="72">
        <f>[4]兵营招募!$EZ$5*节奏总纲!P151*24</f>
        <v>2396116872.07934</v>
      </c>
      <c r="X154" s="93">
        <f t="shared" si="560"/>
        <v>2396116872.07934</v>
      </c>
      <c r="Y154" s="93">
        <f t="shared" si="561"/>
        <v>2396116872.07934</v>
      </c>
      <c r="Z154" s="93">
        <f t="shared" si="562"/>
        <v>2396116872.07934</v>
      </c>
      <c r="AA154" s="93">
        <f>10*节奏总纲!P151</f>
        <v>285252.00858087384</v>
      </c>
      <c r="AB154" s="93">
        <f>求节点($CS$8:$CS$15,$CT$8:$CT$15,节奏总纲!P151)</f>
        <v>41.360794088066818</v>
      </c>
      <c r="AC154" s="93">
        <f>'[5]资源-军团币'!$E152</f>
        <v>45417503.149700388</v>
      </c>
      <c r="AD154" s="93">
        <f>5*节奏总纲!P151</f>
        <v>142626.00429043692</v>
      </c>
      <c r="AE154" s="93">
        <f>[6]国建支援!$F$5/[6]国建支援!$E$5*节奏总纲!P151</f>
        <v>11410080.343234953</v>
      </c>
      <c r="AF154" s="93">
        <f>[6]国家币!$H152/[6]国家币!$C$2</f>
        <v>0</v>
      </c>
      <c r="AG154" s="93">
        <f t="shared" si="552"/>
        <v>0</v>
      </c>
      <c r="AH154" s="93">
        <f>'[1]功能-行军令'!$AL$7/3*节奏总纲!P151</f>
        <v>228201.60686469905</v>
      </c>
      <c r="AI154" s="93">
        <f t="shared" si="563"/>
        <v>228201.60686469905</v>
      </c>
      <c r="AJ154" s="93">
        <f t="shared" si="564"/>
        <v>228201.60686469905</v>
      </c>
      <c r="AK154" s="93">
        <f>'[1]功能-行军令'!$AL$8/3*节奏总纲!P151</f>
        <v>76067.202288233006</v>
      </c>
      <c r="AL154" s="93">
        <f t="shared" si="553"/>
        <v>76067.202288233006</v>
      </c>
      <c r="AM154" s="93">
        <f t="shared" si="554"/>
        <v>76067.202288233006</v>
      </c>
      <c r="AN154" s="93">
        <f>节奏总纲!P151*1</f>
        <v>28525.200858087381</v>
      </c>
      <c r="AO154" s="93">
        <f>18*节奏总纲!P151</f>
        <v>513453.61544557288</v>
      </c>
      <c r="AP154" s="93">
        <f>'[1]功能-采集'!BS152</f>
        <v>2393270099876.4341</v>
      </c>
      <c r="AQ154" s="93">
        <f t="shared" si="565"/>
        <v>2393270099876.4341</v>
      </c>
      <c r="AR154" s="93">
        <f t="shared" si="566"/>
        <v>2393270099876.4341</v>
      </c>
      <c r="AS154" s="93">
        <f t="shared" si="567"/>
        <v>2393270099876.4341</v>
      </c>
      <c r="AT154" s="93">
        <f>'[1]功能-采集'!BX152</f>
        <v>684746115871.08508</v>
      </c>
      <c r="AU154" s="93">
        <f>('[1]功能-城建'!$EQ151+[1]养成buff汇总!H153)/节奏总纲!P151/4/24</f>
        <v>463835.93855166575</v>
      </c>
      <c r="AV154" s="93">
        <f t="shared" si="568"/>
        <v>463835.93855166575</v>
      </c>
      <c r="AW154" s="93">
        <f t="shared" si="569"/>
        <v>463835.93855166575</v>
      </c>
      <c r="AX154" s="93">
        <f t="shared" si="570"/>
        <v>463835.93855166575</v>
      </c>
      <c r="AY154" s="93">
        <f>('[1]功能-城建'!$FY151+[1]养成buff汇总!AD153)/节奏总纲!P151/24</f>
        <v>90794.082289810074</v>
      </c>
      <c r="AZ154" s="93">
        <f>('[1]功能-城建'!HF151+[1]养成buff汇总!S153)/节奏总纲!P151/24</f>
        <v>996201.57361860026</v>
      </c>
      <c r="BA154" s="93">
        <f>'[1]功能-城建'!$CL153</f>
        <v>953.25752864078811</v>
      </c>
      <c r="BB154" s="97">
        <f>求节点($CY$7:$CY$36,$CZ$7:$CZ$36,节奏总纲!BX151)</f>
        <v>1021.2745523977668</v>
      </c>
      <c r="BC154" s="93">
        <f>[4]士兵治疗!$BD152/3600*[4]士兵治疗!$D$4</f>
        <v>13655597722.307531</v>
      </c>
      <c r="BD154" s="97">
        <f>求节点($DD$7:$DD$86,$DF$7:$DF$86,节奏总纲!BX151)</f>
        <v>382.38978574581279</v>
      </c>
      <c r="BE154" s="97">
        <f t="shared" si="572"/>
        <v>243697.51401766128</v>
      </c>
      <c r="BF154" s="97">
        <f t="shared" si="573"/>
        <v>45837.549996852336</v>
      </c>
      <c r="BG154" s="97">
        <f t="shared" si="574"/>
        <v>6179.5813695334691</v>
      </c>
      <c r="BH154" s="97">
        <f t="shared" si="575"/>
        <v>205.70951600768677</v>
      </c>
      <c r="BI154" s="97">
        <f t="shared" si="576"/>
        <v>74.128847530936454</v>
      </c>
      <c r="BJ154" s="97">
        <f t="shared" si="577"/>
        <v>110.69327129640467</v>
      </c>
      <c r="BK154" s="97">
        <f t="shared" si="578"/>
        <v>134.25769506187291</v>
      </c>
      <c r="BL154" s="97">
        <f t="shared" si="579"/>
        <v>49.128847530936454</v>
      </c>
      <c r="BM154" s="93">
        <f>5*节奏总纲!P151</f>
        <v>142626.00429043692</v>
      </c>
      <c r="BN154" s="93">
        <f>15*节奏总纲!P151</f>
        <v>427878.0128713107</v>
      </c>
      <c r="BO154" s="93">
        <f t="shared" si="555"/>
        <v>296</v>
      </c>
      <c r="BP154" s="93">
        <f t="shared" si="556"/>
        <v>2368</v>
      </c>
      <c r="BQ154" s="93">
        <f>节奏总纲!P151</f>
        <v>28525.200858087381</v>
      </c>
      <c r="BU154" s="19"/>
      <c r="BZ154" s="19"/>
      <c r="CK154" s="19"/>
      <c r="CP154" s="19"/>
      <c r="CV154" s="19"/>
      <c r="DB154" s="19"/>
      <c r="DH154" s="19"/>
    </row>
    <row r="155" spans="2:112" s="93" customFormat="1" x14ac:dyDescent="0.15">
      <c r="B155" s="93">
        <v>149</v>
      </c>
      <c r="C155" s="93">
        <f>SUM([2]武将数量星级阶位验证!$BF$3:$BI$3)*节奏总纲!P152+'[1]资源-钻石'!$L152/[2]武将数量星级阶位验证!$B$1*10</f>
        <v>346719.54587169038</v>
      </c>
      <c r="D155" s="93">
        <f>'[1]资源-钻石'!$L152*6%</f>
        <v>565707.47382774658</v>
      </c>
      <c r="E155" s="95">
        <f>'[1]资源-银币'!$Z154</f>
        <v>171387761554.95914</v>
      </c>
      <c r="F155" s="93">
        <f>'[1]资源-木石铜粮'!$BF154/4</f>
        <v>485414952275.2323</v>
      </c>
      <c r="G155" s="93">
        <f t="shared" si="546"/>
        <v>485414952275.2323</v>
      </c>
      <c r="H155" s="93">
        <f t="shared" si="547"/>
        <v>485414952275.2323</v>
      </c>
      <c r="I155" s="93">
        <f t="shared" si="548"/>
        <v>485414952275.2323</v>
      </c>
      <c r="J155" s="93">
        <f>'[1]资源-铁'!$T154</f>
        <v>627443505357.13184</v>
      </c>
      <c r="K155" s="93">
        <f t="shared" si="571"/>
        <v>5364</v>
      </c>
      <c r="L155" s="93">
        <f>求节点('[1]功能-竞技场'!$AA$9:$AA$309,'[1]功能-竞技场'!$AB$9:$AB$309,[1]节奏总纲!P152)</f>
        <v>150</v>
      </c>
      <c r="M155" s="93">
        <f t="shared" si="549"/>
        <v>707134.34228468314</v>
      </c>
      <c r="N155" s="93">
        <f>'[1]资源-银币'!$C154</f>
        <v>170809632080.16837</v>
      </c>
      <c r="O155" s="93">
        <f>'[1]资源-木石铜粮'!$C154*('[1]资源-木石铜粮'!$I154+'[1]资源-木石铜粮'!$J154+'[1]资源-木石铜粮'!$M154+'[1]资源-木石铜粮'!$N154)</f>
        <v>4532237894871.3018</v>
      </c>
      <c r="P155" s="93">
        <f t="shared" si="557"/>
        <v>4532237894871.3018</v>
      </c>
      <c r="Q155" s="93">
        <f t="shared" si="558"/>
        <v>4532237894871.3018</v>
      </c>
      <c r="R155" s="93">
        <f t="shared" si="559"/>
        <v>4532237894871.3018</v>
      </c>
      <c r="S155" s="93">
        <f>'[1]资源-铁'!C154*('[1]资源-铁'!$J154+'[1]资源-铁'!$M154+'[1]资源-铁'!$N154)</f>
        <v>1474089450018.7043</v>
      </c>
      <c r="T155" s="93">
        <f t="shared" si="550"/>
        <v>1486.3518741372895</v>
      </c>
      <c r="U155" s="93">
        <f t="shared" si="551"/>
        <v>160.851526639056</v>
      </c>
      <c r="V155" s="97">
        <f>求节点([3]基础状态预期!$C$11:$C$40,[3]基础状态预期!$I$11:$I$40,B155)*8</f>
        <v>501.33879365507119</v>
      </c>
      <c r="W155" s="72">
        <f>[4]兵营招募!$EZ$5*节奏总纲!P152*24</f>
        <v>2568100505.6009622</v>
      </c>
      <c r="X155" s="93">
        <f t="shared" si="560"/>
        <v>2568100505.6009622</v>
      </c>
      <c r="Y155" s="93">
        <f t="shared" si="561"/>
        <v>2568100505.6009622</v>
      </c>
      <c r="Z155" s="93">
        <f t="shared" si="562"/>
        <v>2568100505.6009622</v>
      </c>
      <c r="AA155" s="93">
        <f>10*节奏总纲!P152</f>
        <v>305726.25066678121</v>
      </c>
      <c r="AB155" s="93">
        <f>求节点($CS$8:$CS$15,$CT$8:$CT$15,节奏总纲!P152)</f>
        <v>41.360794088066818</v>
      </c>
      <c r="AC155" s="93">
        <f>'[5]资源-军团币'!$E153</f>
        <v>48669532.590515815</v>
      </c>
      <c r="AD155" s="93">
        <f>5*节奏总纲!P152</f>
        <v>152863.12533339061</v>
      </c>
      <c r="AE155" s="93">
        <f>[6]国建支援!$F$5/[6]国建支援!$E$5*节奏总纲!P152</f>
        <v>12229050.026671248</v>
      </c>
      <c r="AF155" s="93">
        <f>[6]国家币!$H153/[6]国家币!$C$2</f>
        <v>0</v>
      </c>
      <c r="AG155" s="93">
        <f t="shared" si="552"/>
        <v>0</v>
      </c>
      <c r="AH155" s="93">
        <f>'[1]功能-行军令'!$AL$7/3*节奏总纲!P152</f>
        <v>244581.00053342496</v>
      </c>
      <c r="AI155" s="93">
        <f t="shared" si="563"/>
        <v>244581.00053342496</v>
      </c>
      <c r="AJ155" s="93">
        <f t="shared" si="564"/>
        <v>244581.00053342496</v>
      </c>
      <c r="AK155" s="93">
        <f>'[1]功能-行军令'!$AL$8/3*节奏总纲!P152</f>
        <v>81527.00017780831</v>
      </c>
      <c r="AL155" s="93">
        <f t="shared" si="553"/>
        <v>81527.00017780831</v>
      </c>
      <c r="AM155" s="93">
        <f t="shared" si="554"/>
        <v>81527.00017780831</v>
      </c>
      <c r="AN155" s="93">
        <f>节奏总纲!P152*1</f>
        <v>30572.62506667812</v>
      </c>
      <c r="AO155" s="93">
        <f>18*节奏总纲!P152</f>
        <v>550307.25120020611</v>
      </c>
      <c r="AP155" s="93">
        <f>'[1]功能-采集'!BS153</f>
        <v>2570814843229.082</v>
      </c>
      <c r="AQ155" s="93">
        <f t="shared" si="565"/>
        <v>2570814843229.082</v>
      </c>
      <c r="AR155" s="93">
        <f t="shared" si="566"/>
        <v>2570814843229.082</v>
      </c>
      <c r="AS155" s="93">
        <f t="shared" si="567"/>
        <v>2570814843229.082</v>
      </c>
      <c r="AT155" s="93">
        <f>'[1]功能-采集'!BX153</f>
        <v>735711458713.40076</v>
      </c>
      <c r="AU155" s="93">
        <f>('[1]功能-城建'!$EQ152+[1]养成buff汇总!H154)/节奏总纲!P152/4/24</f>
        <v>468432.37148426188</v>
      </c>
      <c r="AV155" s="93">
        <f t="shared" si="568"/>
        <v>468432.37148426188</v>
      </c>
      <c r="AW155" s="93">
        <f t="shared" si="569"/>
        <v>468432.37148426188</v>
      </c>
      <c r="AX155" s="93">
        <f t="shared" si="570"/>
        <v>468432.37148426188</v>
      </c>
      <c r="AY155" s="93">
        <f>('[1]功能-城建'!$FY152+[1]养成buff汇总!AD154)/节奏总纲!P152/24</f>
        <v>91685.168939319017</v>
      </c>
      <c r="AZ155" s="93">
        <f>('[1]功能-城建'!HF152+[1]养成buff汇总!S154)/节奏总纲!P152/24</f>
        <v>1006316.9116365263</v>
      </c>
      <c r="BA155" s="93">
        <f>'[1]功能-城建'!$CL154</f>
        <v>958.66862030354105</v>
      </c>
      <c r="BB155" s="97">
        <f>求节点($CY$7:$CY$36,$CZ$7:$CZ$36,节奏总纲!BX152)</f>
        <v>1022.5863321947978</v>
      </c>
      <c r="BC155" s="93">
        <f>[4]士兵治疗!$BD153/3600*[4]士兵治疗!$D$4</f>
        <v>14629424324.651636</v>
      </c>
      <c r="BD155" s="97">
        <f>求节点($DD$7:$DD$86,$DF$7:$DF$86,节奏总纲!BX152)</f>
        <v>384.84937286524598</v>
      </c>
      <c r="BE155" s="97">
        <f t="shared" si="572"/>
        <v>259978.85818928824</v>
      </c>
      <c r="BF155" s="97">
        <f t="shared" si="573"/>
        <v>48795.520898690913</v>
      </c>
      <c r="BG155" s="97">
        <f t="shared" si="574"/>
        <v>6574.3670590933025</v>
      </c>
      <c r="BH155" s="97">
        <f t="shared" si="575"/>
        <v>207.59113579763923</v>
      </c>
      <c r="BI155" s="97">
        <f t="shared" si="576"/>
        <v>74.70089367966105</v>
      </c>
      <c r="BJ155" s="97">
        <f t="shared" si="577"/>
        <v>111.55134051949157</v>
      </c>
      <c r="BK155" s="97">
        <f t="shared" si="578"/>
        <v>135.4017873593221</v>
      </c>
      <c r="BL155" s="97">
        <f t="shared" si="579"/>
        <v>49.70089367966105</v>
      </c>
      <c r="BM155" s="93">
        <f>5*节奏总纲!P152</f>
        <v>152863.12533339061</v>
      </c>
      <c r="BN155" s="93">
        <f>15*节奏总纲!P152</f>
        <v>458589.37600017182</v>
      </c>
      <c r="BO155" s="93">
        <f t="shared" si="555"/>
        <v>298</v>
      </c>
      <c r="BP155" s="93">
        <f t="shared" si="556"/>
        <v>2384</v>
      </c>
      <c r="BQ155" s="93">
        <f>节奏总纲!P152</f>
        <v>30572.62506667812</v>
      </c>
      <c r="BU155" s="19"/>
      <c r="BZ155" s="19"/>
      <c r="CK155" s="19"/>
      <c r="CP155" s="19"/>
      <c r="CV155" s="19"/>
      <c r="DB155" s="19"/>
      <c r="DH155" s="19"/>
    </row>
    <row r="156" spans="2:112" s="93" customFormat="1" x14ac:dyDescent="0.15">
      <c r="B156" s="93">
        <v>150</v>
      </c>
      <c r="C156" s="93">
        <f>SUM([2]武将数量星级阶位验证!$BF$3:$BI$3)*节奏总纲!P153+'[1]资源-钻石'!$L153/[2]武将数量星级阶位验证!$B$1*10</f>
        <v>369176.28716678306</v>
      </c>
      <c r="D156" s="93">
        <f>'[1]资源-钻石'!$L153*6%</f>
        <v>572786.76290160627</v>
      </c>
      <c r="E156" s="95">
        <f>'[1]资源-银币'!$Z155</f>
        <v>181367069971.78488</v>
      </c>
      <c r="F156" s="93">
        <f>'[1]资源-木石铜粮'!$BF155/4</f>
        <v>524505841125.60669</v>
      </c>
      <c r="G156" s="93">
        <f t="shared" si="546"/>
        <v>524505841125.60669</v>
      </c>
      <c r="H156" s="93">
        <f t="shared" si="547"/>
        <v>524505841125.60669</v>
      </c>
      <c r="I156" s="93">
        <f t="shared" si="548"/>
        <v>524505841125.60669</v>
      </c>
      <c r="J156" s="93">
        <f>'[1]资源-铁'!$T155</f>
        <v>671814818898.20776</v>
      </c>
      <c r="K156" s="93">
        <f t="shared" si="571"/>
        <v>5400</v>
      </c>
      <c r="L156" s="93">
        <f>求节点('[1]功能-竞技场'!$AA$9:$AA$309,'[1]功能-竞技场'!$AB$9:$AB$309,[1]节奏总纲!P153)</f>
        <v>150</v>
      </c>
      <c r="M156" s="93">
        <f t="shared" si="549"/>
        <v>715983.45362700778</v>
      </c>
      <c r="N156" s="93">
        <f>'[1]资源-银币'!$C155</f>
        <v>184320503778.39771</v>
      </c>
      <c r="O156" s="93">
        <f>'[1]资源-木石铜粮'!$C155*('[1]资源-木石铜粮'!$I155+'[1]资源-木石铜粮'!$J155+'[1]资源-木石铜粮'!$M155+'[1]资源-木石铜粮'!$N155)</f>
        <v>4891155112133.957</v>
      </c>
      <c r="P156" s="93">
        <f t="shared" si="557"/>
        <v>4891155112133.957</v>
      </c>
      <c r="Q156" s="93">
        <f t="shared" si="558"/>
        <v>4891155112133.957</v>
      </c>
      <c r="R156" s="93">
        <f t="shared" si="559"/>
        <v>4891155112133.957</v>
      </c>
      <c r="S156" s="93">
        <f>'[1]资源-铁'!C155*('[1]资源-铁'!$J155+'[1]资源-铁'!$M155+'[1]资源-铁'!$N155)</f>
        <v>1593615469873.7178</v>
      </c>
      <c r="T156" s="93">
        <f t="shared" si="550"/>
        <v>1486.3518741372895</v>
      </c>
      <c r="U156" s="93">
        <f t="shared" si="551"/>
        <v>160.851526639056</v>
      </c>
      <c r="V156" s="97">
        <f>求节点([3]基础状态预期!$C$11:$C$40,[3]基础状态预期!$I$11:$I$40,B156)*8</f>
        <v>501.23729541391094</v>
      </c>
      <c r="W156" s="72">
        <f>[4]兵营招募!$EZ$5*节奏总纲!P153*24</f>
        <v>2752428000</v>
      </c>
      <c r="X156" s="93">
        <f t="shared" si="560"/>
        <v>2752428000</v>
      </c>
      <c r="Y156" s="93">
        <f t="shared" si="561"/>
        <v>2752428000</v>
      </c>
      <c r="Z156" s="93">
        <f t="shared" si="562"/>
        <v>2752428000</v>
      </c>
      <c r="AA156" s="93">
        <f>10*节奏总纲!P153</f>
        <v>327670</v>
      </c>
      <c r="AB156" s="93">
        <f>求节点($CS$8:$CS$15,$CT$8:$CT$15,节奏总纲!P153)</f>
        <v>41.360794088066818</v>
      </c>
      <c r="AC156" s="93">
        <f>'[5]资源-军团币'!$E154</f>
        <v>52154971.444568455</v>
      </c>
      <c r="AD156" s="93">
        <f>5*节奏总纲!P153</f>
        <v>163835</v>
      </c>
      <c r="AE156" s="93">
        <f>[6]国建支援!$F$5/[6]国建支援!$E$5*节奏总纲!P153</f>
        <v>13106800</v>
      </c>
      <c r="AF156" s="93">
        <f>[6]国家币!$H154/[6]国家币!$C$2</f>
        <v>0</v>
      </c>
      <c r="AG156" s="93">
        <f t="shared" si="552"/>
        <v>0</v>
      </c>
      <c r="AH156" s="93">
        <f>'[1]功能-行军令'!$AL$7/3*节奏总纲!P153</f>
        <v>262136</v>
      </c>
      <c r="AI156" s="93">
        <f t="shared" si="563"/>
        <v>262136</v>
      </c>
      <c r="AJ156" s="93">
        <f t="shared" si="564"/>
        <v>262136</v>
      </c>
      <c r="AK156" s="93">
        <f>'[1]功能-行军令'!$AL$8/3*节奏总纲!P153</f>
        <v>87378.666666666657</v>
      </c>
      <c r="AL156" s="93">
        <f t="shared" si="553"/>
        <v>87378.666666666657</v>
      </c>
      <c r="AM156" s="93">
        <f t="shared" si="554"/>
        <v>87378.666666666657</v>
      </c>
      <c r="AN156" s="93">
        <f>节奏总纲!P153*1</f>
        <v>32767</v>
      </c>
      <c r="AO156" s="93">
        <f>18*节奏总纲!P153</f>
        <v>589806</v>
      </c>
      <c r="AP156" s="93">
        <f>'[1]功能-采集'!BS154</f>
        <v>2765645733654.2153</v>
      </c>
      <c r="AQ156" s="93">
        <f t="shared" si="565"/>
        <v>2765645733654.2153</v>
      </c>
      <c r="AR156" s="93">
        <f t="shared" si="566"/>
        <v>2765645733654.2153</v>
      </c>
      <c r="AS156" s="93">
        <f t="shared" si="567"/>
        <v>2765645733654.2153</v>
      </c>
      <c r="AT156" s="93">
        <f>'[1]功能-采集'!BX154</f>
        <v>791907608038.63904</v>
      </c>
      <c r="AU156" s="93">
        <f>('[1]功能-城建'!$EQ153+[1]养成buff汇总!H155)/节奏总纲!P153/4/24</f>
        <v>474349.00869589899</v>
      </c>
      <c r="AV156" s="93">
        <f t="shared" si="568"/>
        <v>474349.00869589899</v>
      </c>
      <c r="AW156" s="93">
        <f t="shared" si="569"/>
        <v>474349.00869589899</v>
      </c>
      <c r="AX156" s="93">
        <f t="shared" si="570"/>
        <v>474349.00869589899</v>
      </c>
      <c r="AY156" s="93">
        <f>('[1]功能-城建'!$FY153+[1]养成buff汇总!AD155)/节奏总纲!P153/24</f>
        <v>92639.706206038842</v>
      </c>
      <c r="AZ156" s="93">
        <f>('[1]功能-城建'!HF153+[1]养成buff汇总!S155)/节奏总纲!P153/24</f>
        <v>1019455.374099804</v>
      </c>
      <c r="BA156" s="93">
        <f>'[1]功能-城建'!$CL155</f>
        <v>965.44788670120192</v>
      </c>
      <c r="BB156" s="97">
        <f>求节点($CY$7:$CY$36,$CZ$7:$CZ$36,节奏总纲!BX153)</f>
        <v>1023.8129576357692</v>
      </c>
      <c r="BC156" s="93">
        <f>[4]士兵治疗!$BD154/3600*[4]士兵治疗!$D$4</f>
        <v>15671960289.925047</v>
      </c>
      <c r="BD156" s="97">
        <f>求节点($DD$7:$DD$86,$DF$7:$DF$86,节奏总纲!BX153)</f>
        <v>387.14929556706727</v>
      </c>
      <c r="BE156" s="97">
        <f t="shared" si="572"/>
        <v>278344.02446043707</v>
      </c>
      <c r="BF156" s="97">
        <f t="shared" si="573"/>
        <v>52130.049502029578</v>
      </c>
      <c r="BG156" s="97">
        <f t="shared" si="574"/>
        <v>7019.3595244584822</v>
      </c>
      <c r="BH156" s="97">
        <f t="shared" si="575"/>
        <v>209.46832296135236</v>
      </c>
      <c r="BI156" s="97">
        <f t="shared" si="576"/>
        <v>75.272305606865658</v>
      </c>
      <c r="BJ156" s="97">
        <f t="shared" si="577"/>
        <v>112.40845841029849</v>
      </c>
      <c r="BK156" s="97">
        <f t="shared" si="578"/>
        <v>136.54461121373132</v>
      </c>
      <c r="BL156" s="97">
        <f t="shared" si="579"/>
        <v>50.272305606865665</v>
      </c>
      <c r="BM156" s="93">
        <f>5*节奏总纲!P153</f>
        <v>163835</v>
      </c>
      <c r="BN156" s="93">
        <f>15*节奏总纲!P153</f>
        <v>491505</v>
      </c>
      <c r="BO156" s="93">
        <f t="shared" si="555"/>
        <v>300</v>
      </c>
      <c r="BP156" s="93">
        <f t="shared" si="556"/>
        <v>2400</v>
      </c>
      <c r="BQ156" s="93">
        <f>节奏总纲!P153</f>
        <v>32767</v>
      </c>
      <c r="BU156" s="19"/>
      <c r="BZ156" s="19"/>
      <c r="CK156" s="19"/>
      <c r="CP156" s="19"/>
      <c r="CV156" s="19"/>
      <c r="DB156" s="19"/>
      <c r="DH156" s="19"/>
    </row>
    <row r="157" spans="2:112" s="93" customFormat="1" x14ac:dyDescent="0.15">
      <c r="B157" s="93">
        <v>151</v>
      </c>
      <c r="C157" s="93">
        <f>SUM([2]武将数量星级阶位验证!$BF$3:$BI$3)*节奏总纲!P154+'[1]资源-钻石'!$L154/[2]武将数量星级阶位验证!$B$1*10</f>
        <v>393208.00733254908</v>
      </c>
      <c r="D157" s="93">
        <f>'[1]资源-钻石'!$L154*6%</f>
        <v>579866.05197546608</v>
      </c>
      <c r="E157" s="95">
        <f>'[1]资源-银币'!$Z156</f>
        <v>187390757453.60641</v>
      </c>
      <c r="F157" s="93">
        <f>'[1]资源-木石铜粮'!$BF156/4</f>
        <v>566491507829.6156</v>
      </c>
      <c r="G157" s="93">
        <f t="shared" si="546"/>
        <v>566491507829.6156</v>
      </c>
      <c r="H157" s="93">
        <f t="shared" si="547"/>
        <v>566491507829.6156</v>
      </c>
      <c r="I157" s="93">
        <f t="shared" si="548"/>
        <v>566491507829.6156</v>
      </c>
      <c r="J157" s="93">
        <f>'[1]资源-铁'!$T156</f>
        <v>718949529095.88379</v>
      </c>
      <c r="K157" s="93">
        <f t="shared" si="571"/>
        <v>5436</v>
      </c>
      <c r="L157" s="93">
        <f>求节点('[1]功能-竞技场'!$AA$9:$AA$309,'[1]功能-竞技场'!$AB$9:$AB$309,[1]节奏总纲!P154)</f>
        <v>150</v>
      </c>
      <c r="M157" s="93">
        <f t="shared" si="549"/>
        <v>724832.56496933254</v>
      </c>
      <c r="N157" s="93">
        <f>'[1]资源-银币'!$C156</f>
        <v>198835977444.06201</v>
      </c>
      <c r="O157" s="93">
        <f>'[1]资源-木石铜粮'!$C156*('[1]资源-木石铜粮'!$I156+'[1]资源-木石铜粮'!$J156+'[1]资源-木石铜粮'!$M156+'[1]资源-木石铜粮'!$N156)</f>
        <v>5276292302628.2881</v>
      </c>
      <c r="P157" s="93">
        <f t="shared" si="557"/>
        <v>5276292302628.2881</v>
      </c>
      <c r="Q157" s="93">
        <f t="shared" si="558"/>
        <v>5276292302628.2881</v>
      </c>
      <c r="R157" s="93">
        <f t="shared" si="559"/>
        <v>5276292302628.2881</v>
      </c>
      <c r="S157" s="93">
        <f>'[1]资源-铁'!C156*('[1]资源-铁'!$J156+'[1]资源-铁'!$M156+'[1]资源-铁'!$N156)</f>
        <v>1721784451982.269</v>
      </c>
      <c r="T157" s="93">
        <f t="shared" si="550"/>
        <v>1486.3518741372895</v>
      </c>
      <c r="U157" s="93">
        <f t="shared" si="551"/>
        <v>160.851526639056</v>
      </c>
      <c r="V157" s="97">
        <f>求节点([3]基础状态预期!$C$11:$C$40,[3]基础状态预期!$I$11:$I$40,B157)*8</f>
        <v>501.1357971727507</v>
      </c>
      <c r="W157" s="72">
        <f>[4]兵营招募!$EZ$5*节奏总纲!P154*24</f>
        <v>2949985316.912694</v>
      </c>
      <c r="X157" s="93">
        <f t="shared" si="560"/>
        <v>2949985316.912694</v>
      </c>
      <c r="Y157" s="93">
        <f t="shared" si="561"/>
        <v>2949985316.912694</v>
      </c>
      <c r="Z157" s="93">
        <f t="shared" si="562"/>
        <v>2949985316.912694</v>
      </c>
      <c r="AA157" s="93">
        <f>10*节奏总纲!P154</f>
        <v>351188.72820389213</v>
      </c>
      <c r="AB157" s="93">
        <f>求节点($CS$8:$CS$15,$CT$8:$CT$15,节奏总纲!P154)</f>
        <v>41.360794088066818</v>
      </c>
      <c r="AC157" s="93">
        <f>'[5]资源-军团币'!$E155</f>
        <v>55890572.313634939</v>
      </c>
      <c r="AD157" s="93">
        <f>5*节奏总纲!P154</f>
        <v>175594.36410194606</v>
      </c>
      <c r="AE157" s="93">
        <f>[6]国建支援!$F$5/[6]国建支援!$E$5*节奏总纲!P154</f>
        <v>14047549.128155684</v>
      </c>
      <c r="AF157" s="93">
        <f>[6]国家币!$H155/[6]国家币!$C$2</f>
        <v>0</v>
      </c>
      <c r="AG157" s="93">
        <f t="shared" si="552"/>
        <v>0</v>
      </c>
      <c r="AH157" s="93">
        <f>'[1]功能-行军令'!$AL$7/3*节奏总纲!P154</f>
        <v>280950.98256311368</v>
      </c>
      <c r="AI157" s="93">
        <f t="shared" si="563"/>
        <v>280950.98256311368</v>
      </c>
      <c r="AJ157" s="93">
        <f t="shared" si="564"/>
        <v>280950.98256311368</v>
      </c>
      <c r="AK157" s="93">
        <f>'[1]功能-行军令'!$AL$8/3*节奏总纲!P154</f>
        <v>93650.327521037892</v>
      </c>
      <c r="AL157" s="93">
        <f t="shared" si="553"/>
        <v>93650.327521037892</v>
      </c>
      <c r="AM157" s="93">
        <f t="shared" si="554"/>
        <v>93650.327521037892</v>
      </c>
      <c r="AN157" s="93">
        <f>节奏总纲!P154*1</f>
        <v>35118.87282038921</v>
      </c>
      <c r="AO157" s="93">
        <f>18*节奏总纲!P154</f>
        <v>632139.7107670058</v>
      </c>
      <c r="AP157" s="93">
        <f>'[1]功能-采集'!BS155</f>
        <v>2974460311694.187</v>
      </c>
      <c r="AQ157" s="93">
        <f t="shared" si="565"/>
        <v>2974460311694.187</v>
      </c>
      <c r="AR157" s="93">
        <f t="shared" si="566"/>
        <v>2974460311694.187</v>
      </c>
      <c r="AS157" s="93">
        <f t="shared" si="567"/>
        <v>2974460311694.187</v>
      </c>
      <c r="AT157" s="93">
        <f>'[1]功能-采集'!BX155</f>
        <v>852137149582.15552</v>
      </c>
      <c r="AU157" s="93">
        <f>('[1]功能-城建'!$EQ154+[1]养成buff汇总!H156)/节奏总纲!P154/4/24</f>
        <v>479906.44722688972</v>
      </c>
      <c r="AV157" s="93">
        <f t="shared" si="568"/>
        <v>479906.44722688972</v>
      </c>
      <c r="AW157" s="93">
        <f t="shared" si="569"/>
        <v>479906.44722688972</v>
      </c>
      <c r="AX157" s="93">
        <f t="shared" si="570"/>
        <v>479906.44722688972</v>
      </c>
      <c r="AY157" s="93">
        <f>('[1]功能-城建'!$FY154+[1]养成buff汇总!AD156)/节奏总纲!P154/24</f>
        <v>93537.779035675354</v>
      </c>
      <c r="AZ157" s="93">
        <f>('[1]功能-城建'!HF154+[1]养成buff汇总!S156)/节奏总纲!P154/24</f>
        <v>1031790.0705979954</v>
      </c>
      <c r="BA157" s="93">
        <f>'[1]功能-城建'!$CL156</f>
        <v>972.77736478350289</v>
      </c>
      <c r="BB157" s="97">
        <f>求节点($CY$7:$CY$36,$CZ$7:$CZ$36,节奏总纲!BX154)</f>
        <v>1025.1159759615116</v>
      </c>
      <c r="BC157" s="93">
        <f>[4]士兵治疗!$BD155/3600*[4]士兵治疗!$D$4</f>
        <v>16787057179.401794</v>
      </c>
      <c r="BD157" s="97">
        <f>求节点($DD$7:$DD$86,$DF$7:$DF$86,节奏总纲!BX154)</f>
        <v>389.5924549278343</v>
      </c>
      <c r="BE157" s="97">
        <f t="shared" si="572"/>
        <v>298992.78695173259</v>
      </c>
      <c r="BF157" s="97">
        <f t="shared" si="573"/>
        <v>55877.236049638108</v>
      </c>
      <c r="BG157" s="97">
        <f t="shared" si="574"/>
        <v>7519.3720433498984</v>
      </c>
      <c r="BH157" s="97">
        <f t="shared" si="575"/>
        <v>211.34065254699885</v>
      </c>
      <c r="BI157" s="97">
        <f t="shared" si="576"/>
        <v>75.843022510312679</v>
      </c>
      <c r="BJ157" s="97">
        <f t="shared" si="577"/>
        <v>113.26453376546903</v>
      </c>
      <c r="BK157" s="97">
        <f t="shared" si="578"/>
        <v>137.68604502062536</v>
      </c>
      <c r="BL157" s="97">
        <f t="shared" si="579"/>
        <v>50.843022510312679</v>
      </c>
      <c r="BM157" s="93">
        <f>5*节奏总纲!P154</f>
        <v>175594.36410194606</v>
      </c>
      <c r="BN157" s="93">
        <f>15*节奏总纲!P154</f>
        <v>526783.09230583813</v>
      </c>
      <c r="BO157" s="93">
        <f t="shared" si="555"/>
        <v>302</v>
      </c>
      <c r="BP157" s="93">
        <f t="shared" si="556"/>
        <v>2416</v>
      </c>
      <c r="BQ157" s="93">
        <f>节奏总纲!P154</f>
        <v>35118.87282038921</v>
      </c>
      <c r="BU157" s="19"/>
      <c r="BZ157" s="19"/>
      <c r="CK157" s="19"/>
      <c r="CP157" s="19"/>
      <c r="CV157" s="19"/>
      <c r="DB157" s="19"/>
      <c r="DH157" s="19"/>
    </row>
    <row r="158" spans="2:112" s="93" customFormat="1" x14ac:dyDescent="0.15">
      <c r="B158" s="93">
        <v>152</v>
      </c>
      <c r="C158" s="93">
        <f>SUM([2]武将数量星级阶位验证!$BF$3:$BI$3)*节奏总纲!P155+'[1]资源-钻石'!$L155/[2]武将数量星级阶位验证!$B$1*10</f>
        <v>418927.74805595906</v>
      </c>
      <c r="D158" s="93">
        <f>'[1]资源-钻石'!$L155*6%</f>
        <v>586945.34104932589</v>
      </c>
      <c r="E158" s="95">
        <f>'[1]资源-银币'!$Z157</f>
        <v>193120835869.87155</v>
      </c>
      <c r="F158" s="93">
        <f>'[1]资源-木石铜粮'!$BF157/4</f>
        <v>611897559164.28845</v>
      </c>
      <c r="G158" s="93">
        <f t="shared" si="546"/>
        <v>611897559164.28845</v>
      </c>
      <c r="H158" s="93">
        <f t="shared" si="547"/>
        <v>611897559164.28845</v>
      </c>
      <c r="I158" s="93">
        <f t="shared" si="548"/>
        <v>611897559164.28845</v>
      </c>
      <c r="J158" s="93">
        <f>'[1]资源-铁'!$T157</f>
        <v>758006944188.03198</v>
      </c>
      <c r="K158" s="93">
        <f t="shared" si="571"/>
        <v>5472</v>
      </c>
      <c r="L158" s="93">
        <f>求节点('[1]功能-竞技场'!$AA$9:$AA$309,'[1]功能-竞技场'!$AB$9:$AB$309,[1]节奏总纲!P155)</f>
        <v>150</v>
      </c>
      <c r="M158" s="93">
        <f t="shared" si="549"/>
        <v>733681.6763116573</v>
      </c>
      <c r="N158" s="93">
        <f>'[1]资源-银币'!$C157</f>
        <v>214393440591.08289</v>
      </c>
      <c r="O158" s="93">
        <f>'[1]资源-木石铜粮'!$C157*('[1]资源-木石铜粮'!$I157+'[1]资源-木石铜粮'!$J157+'[1]资源-木石铜粮'!$M157+'[1]资源-木石铜粮'!$N157)</f>
        <v>5691408463555.9102</v>
      </c>
      <c r="P158" s="93">
        <f t="shared" si="557"/>
        <v>5691408463555.9102</v>
      </c>
      <c r="Q158" s="93">
        <f t="shared" si="558"/>
        <v>5691408463555.9102</v>
      </c>
      <c r="R158" s="93">
        <f t="shared" si="559"/>
        <v>5691408463555.9102</v>
      </c>
      <c r="S158" s="93">
        <f>'[1]资源-铁'!C157*('[1]资源-铁'!$J157+'[1]资源-铁'!$M157+'[1]资源-铁'!$N157)</f>
        <v>1860168808127.1284</v>
      </c>
      <c r="T158" s="93">
        <f t="shared" si="550"/>
        <v>1486.3518741372895</v>
      </c>
      <c r="U158" s="93">
        <f t="shared" si="551"/>
        <v>160.851526639056</v>
      </c>
      <c r="V158" s="97">
        <f>求节点([3]基础状态预期!$C$11:$C$40,[3]基础状态预期!$I$11:$I$40,B158)*8</f>
        <v>500.73373163702865</v>
      </c>
      <c r="W158" s="72">
        <f>[4]兵营招募!$EZ$5*节奏总纲!P155*24</f>
        <v>3161722006.5095973</v>
      </c>
      <c r="X158" s="93">
        <f t="shared" si="560"/>
        <v>3161722006.5095973</v>
      </c>
      <c r="Y158" s="93">
        <f t="shared" si="561"/>
        <v>3161722006.5095973</v>
      </c>
      <c r="Z158" s="93">
        <f t="shared" si="562"/>
        <v>3161722006.5095973</v>
      </c>
      <c r="AA158" s="93">
        <f>10*节奏总纲!P155</f>
        <v>376395.47696542821</v>
      </c>
      <c r="AB158" s="93">
        <f>求节点($CS$8:$CS$15,$CT$8:$CT$15,节奏总纲!P155)</f>
        <v>41.360794088066818</v>
      </c>
      <c r="AC158" s="93">
        <f>'[5]资源-军团币'!$E156</f>
        <v>59894290.191728033</v>
      </c>
      <c r="AD158" s="93">
        <f>5*节奏总纲!P155</f>
        <v>188197.73848271411</v>
      </c>
      <c r="AE158" s="93">
        <f>[6]国建支援!$F$5/[6]国建支援!$E$5*节奏总纲!P155</f>
        <v>15055819.078617129</v>
      </c>
      <c r="AF158" s="93">
        <f>[6]国家币!$H156/[6]国家币!$C$2</f>
        <v>0</v>
      </c>
      <c r="AG158" s="93">
        <f t="shared" si="552"/>
        <v>0</v>
      </c>
      <c r="AH158" s="93">
        <f>'[1]功能-行军令'!$AL$7/3*节奏总纲!P155</f>
        <v>301116.38157234259</v>
      </c>
      <c r="AI158" s="93">
        <f t="shared" si="563"/>
        <v>301116.38157234259</v>
      </c>
      <c r="AJ158" s="93">
        <f t="shared" si="564"/>
        <v>301116.38157234259</v>
      </c>
      <c r="AK158" s="93">
        <f>'[1]功能-行军令'!$AL$8/3*节奏总纲!P155</f>
        <v>100372.12719078086</v>
      </c>
      <c r="AL158" s="93">
        <f t="shared" si="553"/>
        <v>100372.12719078086</v>
      </c>
      <c r="AM158" s="93">
        <f t="shared" si="554"/>
        <v>100372.12719078086</v>
      </c>
      <c r="AN158" s="93">
        <f>节奏总纲!P155*1</f>
        <v>37639.547696542824</v>
      </c>
      <c r="AO158" s="93">
        <f>18*节奏总纲!P155</f>
        <v>677511.85853777081</v>
      </c>
      <c r="AP158" s="93">
        <f>'[1]功能-采集'!BS156</f>
        <v>3198262235028.1489</v>
      </c>
      <c r="AQ158" s="93">
        <f t="shared" si="565"/>
        <v>3198262235028.1489</v>
      </c>
      <c r="AR158" s="93">
        <f t="shared" si="566"/>
        <v>3198262235028.1489</v>
      </c>
      <c r="AS158" s="93">
        <f t="shared" si="567"/>
        <v>3198262235028.1489</v>
      </c>
      <c r="AT158" s="93">
        <f>'[1]功能-采集'!BX156</f>
        <v>916689573869.22559</v>
      </c>
      <c r="AU158" s="93">
        <f>('[1]功能-城建'!$EQ155+[1]养成buff汇总!H157)/节奏总纲!P155/4/24</f>
        <v>485639.10549659032</v>
      </c>
      <c r="AV158" s="93">
        <f t="shared" si="568"/>
        <v>485639.10549659032</v>
      </c>
      <c r="AW158" s="93">
        <f t="shared" si="569"/>
        <v>485639.10549659032</v>
      </c>
      <c r="AX158" s="93">
        <f t="shared" si="570"/>
        <v>485639.10549659032</v>
      </c>
      <c r="AY158" s="93">
        <f>('[1]功能-城建'!$FY155+[1]养成buff汇总!AD157)/节奏总纲!P155/24</f>
        <v>94485.971564349384</v>
      </c>
      <c r="AZ158" s="93">
        <f>('[1]功能-城建'!HF155+[1]养成buff汇总!S157)/节奏总纲!P155/24</f>
        <v>1044423.6758019467</v>
      </c>
      <c r="BA158" s="93">
        <f>'[1]功能-城建'!$CL157</f>
        <v>977.82397883778663</v>
      </c>
      <c r="BB158" s="97">
        <f>求节点($CY$7:$CY$36,$CZ$7:$CZ$36,节奏总纲!BX155)</f>
        <v>1026.3530610234097</v>
      </c>
      <c r="BC158" s="93">
        <f>[4]士兵治疗!$BD156/3600*[4]士兵治疗!$D$4</f>
        <v>17979925973.537529</v>
      </c>
      <c r="BD158" s="97">
        <f>求节点($DD$7:$DD$86,$DF$7:$DF$86,节奏总纲!BX155)</f>
        <v>391.91198941889326</v>
      </c>
      <c r="BE158" s="97">
        <f t="shared" si="572"/>
        <v>319641.54944302817</v>
      </c>
      <c r="BF158" s="97">
        <f t="shared" si="573"/>
        <v>59624.422597246637</v>
      </c>
      <c r="BG158" s="97">
        <f t="shared" si="574"/>
        <v>8019.3845622413137</v>
      </c>
      <c r="BH158" s="97">
        <f t="shared" si="575"/>
        <v>213.21298213264538</v>
      </c>
      <c r="BI158" s="97">
        <f t="shared" si="576"/>
        <v>76.4137394137597</v>
      </c>
      <c r="BJ158" s="97">
        <f t="shared" si="577"/>
        <v>114.12060912063956</v>
      </c>
      <c r="BK158" s="97">
        <f t="shared" si="578"/>
        <v>138.8274788275194</v>
      </c>
      <c r="BL158" s="97">
        <f t="shared" si="579"/>
        <v>51.4137394137597</v>
      </c>
      <c r="BM158" s="93">
        <f>5*节奏总纲!P155</f>
        <v>188197.73848271411</v>
      </c>
      <c r="BN158" s="93">
        <f>15*节奏总纲!P155</f>
        <v>564593.21544814238</v>
      </c>
      <c r="BO158" s="93">
        <f t="shared" si="555"/>
        <v>304</v>
      </c>
      <c r="BP158" s="93">
        <f t="shared" si="556"/>
        <v>2432</v>
      </c>
      <c r="BQ158" s="93">
        <f>节奏总纲!P155</f>
        <v>37639.547696542824</v>
      </c>
      <c r="BU158" s="19"/>
      <c r="BZ158" s="19"/>
      <c r="CK158" s="19"/>
      <c r="CP158" s="19"/>
      <c r="CV158" s="19"/>
      <c r="DB158" s="19"/>
      <c r="DH158" s="19"/>
    </row>
    <row r="159" spans="2:112" s="93" customFormat="1" x14ac:dyDescent="0.15">
      <c r="B159" s="93">
        <v>153</v>
      </c>
      <c r="C159" s="93">
        <f>SUM([2]武将数量星级阶位验证!$BF$3:$BI$3)*节奏总纲!P156+'[1]资源-钻石'!$L156/[2]武将数量星级阶位验证!$B$1*10</f>
        <v>446456.66441726708</v>
      </c>
      <c r="D159" s="93">
        <f>'[1]资源-钻石'!$L156*6%</f>
        <v>594024.63012318569</v>
      </c>
      <c r="E159" s="95">
        <f>'[1]资源-银币'!$Z158</f>
        <v>199106025261.7923</v>
      </c>
      <c r="F159" s="93">
        <f>'[1]资源-木石铜粮'!$BF158/4</f>
        <v>660692676202.51575</v>
      </c>
      <c r="G159" s="93">
        <f t="shared" si="546"/>
        <v>660692676202.51575</v>
      </c>
      <c r="H159" s="93">
        <f t="shared" si="547"/>
        <v>660692676202.51575</v>
      </c>
      <c r="I159" s="93">
        <f t="shared" si="548"/>
        <v>660692676202.51575</v>
      </c>
      <c r="J159" s="93">
        <f>'[1]资源-铁'!$T158</f>
        <v>797603560127.8363</v>
      </c>
      <c r="K159" s="93">
        <f t="shared" si="571"/>
        <v>5508</v>
      </c>
      <c r="L159" s="93">
        <f>求节点('[1]功能-竞技场'!$AA$9:$AA$309,'[1]功能-竞技场'!$AB$9:$AB$309,[1]节奏总纲!P156)</f>
        <v>150</v>
      </c>
      <c r="M159" s="93">
        <f t="shared" si="549"/>
        <v>742530.78765398206</v>
      </c>
      <c r="N159" s="93">
        <f>'[1]资源-银币'!$C158</f>
        <v>231104047270.65247</v>
      </c>
      <c r="O159" s="93">
        <f>'[1]资源-木石铜粮'!$C158*('[1]资源-木石铜粮'!$I158+'[1]资源-木石铜粮'!$J158+'[1]资源-木石铜粮'!$M158+'[1]资源-木石铜粮'!$N158)</f>
        <v>6137093786978.6768</v>
      </c>
      <c r="P159" s="93">
        <f t="shared" si="557"/>
        <v>6137093786978.6768</v>
      </c>
      <c r="Q159" s="93">
        <f t="shared" si="558"/>
        <v>6137093786978.6768</v>
      </c>
      <c r="R159" s="93">
        <f t="shared" si="559"/>
        <v>6137093786978.6768</v>
      </c>
      <c r="S159" s="93">
        <f>'[1]资源-铁'!C158*('[1]资源-铁'!$J158+'[1]资源-铁'!$M158+'[1]资源-铁'!$N158)</f>
        <v>2008686256187.5564</v>
      </c>
      <c r="T159" s="93">
        <f t="shared" si="550"/>
        <v>1486.3518741372895</v>
      </c>
      <c r="U159" s="93">
        <f t="shared" si="551"/>
        <v>160.851526639056</v>
      </c>
      <c r="V159" s="97">
        <f>求节点([3]基础状态预期!$C$11:$C$40,[3]基础状态预期!$I$11:$I$40,B159)*8</f>
        <v>500.27626290081531</v>
      </c>
      <c r="W159" s="72">
        <f>[4]兵营招募!$EZ$5*节奏总纲!P156*24</f>
        <v>3388655771.4648438</v>
      </c>
      <c r="X159" s="93">
        <f t="shared" si="560"/>
        <v>3388655771.4648438</v>
      </c>
      <c r="Y159" s="93">
        <f t="shared" si="561"/>
        <v>3388655771.4648438</v>
      </c>
      <c r="Z159" s="93">
        <f t="shared" si="562"/>
        <v>3388655771.4648438</v>
      </c>
      <c r="AA159" s="93">
        <f>10*节奏总纲!P156</f>
        <v>403411.40136486234</v>
      </c>
      <c r="AB159" s="93">
        <f>求节点($CS$8:$CS$15,$CT$8:$CT$15,节奏总纲!P156)</f>
        <v>41.360794088066818</v>
      </c>
      <c r="AC159" s="93">
        <f>'[5]资源-军团币'!$E157</f>
        <v>64185368.764950328</v>
      </c>
      <c r="AD159" s="93">
        <f>5*节奏总纲!P156</f>
        <v>201705.70068243117</v>
      </c>
      <c r="AE159" s="93">
        <f>[6]国建支援!$F$5/[6]国建支援!$E$5*节奏总纲!P156</f>
        <v>16136456.054594493</v>
      </c>
      <c r="AF159" s="93">
        <f>[6]国家币!$H157/[6]国家币!$C$2</f>
        <v>0</v>
      </c>
      <c r="AG159" s="93">
        <f t="shared" si="552"/>
        <v>0</v>
      </c>
      <c r="AH159" s="93">
        <f>'[1]功能-行军令'!$AL$7/3*节奏总纲!P156</f>
        <v>322729.12109188986</v>
      </c>
      <c r="AI159" s="93">
        <f t="shared" si="563"/>
        <v>322729.12109188986</v>
      </c>
      <c r="AJ159" s="93">
        <f t="shared" si="564"/>
        <v>322729.12109188986</v>
      </c>
      <c r="AK159" s="93">
        <f>'[1]功能-行军令'!$AL$8/3*节奏总纲!P156</f>
        <v>107576.37369729661</v>
      </c>
      <c r="AL159" s="93">
        <f t="shared" si="553"/>
        <v>107576.37369729661</v>
      </c>
      <c r="AM159" s="93">
        <f t="shared" si="554"/>
        <v>107576.37369729661</v>
      </c>
      <c r="AN159" s="93">
        <f>节奏总纲!P156*1</f>
        <v>40341.140136486232</v>
      </c>
      <c r="AO159" s="93">
        <f>18*节奏总纲!P156</f>
        <v>726140.52245675214</v>
      </c>
      <c r="AP159" s="93">
        <f>'[1]功能-采集'!BS157</f>
        <v>3438127197322.0718</v>
      </c>
      <c r="AQ159" s="93">
        <f t="shared" si="565"/>
        <v>3438127197322.0718</v>
      </c>
      <c r="AR159" s="93">
        <f t="shared" si="566"/>
        <v>3438127197322.0718</v>
      </c>
      <c r="AS159" s="93">
        <f t="shared" si="567"/>
        <v>3438127197322.0718</v>
      </c>
      <c r="AT159" s="93">
        <f>'[1]功能-采集'!BX157</f>
        <v>985875149162.49072</v>
      </c>
      <c r="AU159" s="93">
        <f>('[1]功能-城建'!$EQ156+[1]养成buff汇总!H158)/节奏总纲!P156/4/24</f>
        <v>491088.74743534694</v>
      </c>
      <c r="AV159" s="93">
        <f t="shared" si="568"/>
        <v>491088.74743534694</v>
      </c>
      <c r="AW159" s="93">
        <f t="shared" si="569"/>
        <v>491088.74743534694</v>
      </c>
      <c r="AX159" s="93">
        <f t="shared" si="570"/>
        <v>491088.74743534694</v>
      </c>
      <c r="AY159" s="93">
        <f>('[1]功能-城建'!$FY156+[1]养成buff汇总!AD158)/节奏总纲!P156/24</f>
        <v>95390.988054498448</v>
      </c>
      <c r="AZ159" s="93">
        <f>('[1]功能-城建'!HF156+[1]养成buff汇总!S158)/节奏总纲!P156/24</f>
        <v>1056418.5671300103</v>
      </c>
      <c r="BA159" s="93">
        <f>'[1]功能-城建'!$CL158</f>
        <v>982.67787811519349</v>
      </c>
      <c r="BB159" s="97">
        <f>求节点($CY$7:$CY$36,$CZ$7:$CZ$36,节奏总纲!BX156)</f>
        <v>1027.6474341640517</v>
      </c>
      <c r="BC159" s="93">
        <f>[4]士兵治疗!$BD157/3600*[4]士兵治疗!$D$4</f>
        <v>19255891666.288219</v>
      </c>
      <c r="BD159" s="97">
        <f>求节点($DD$7:$DD$86,$DF$7:$DF$86,节奏总纲!BX156)</f>
        <v>394.33893905759675</v>
      </c>
      <c r="BE159" s="97">
        <f t="shared" si="572"/>
        <v>340290.31193432375</v>
      </c>
      <c r="BF159" s="97">
        <f t="shared" si="573"/>
        <v>63371.60914485516</v>
      </c>
      <c r="BG159" s="97">
        <f t="shared" si="574"/>
        <v>8519.397081132729</v>
      </c>
      <c r="BH159" s="97">
        <f t="shared" si="575"/>
        <v>215.08531171829188</v>
      </c>
      <c r="BI159" s="97">
        <f t="shared" si="576"/>
        <v>76.984456317206721</v>
      </c>
      <c r="BJ159" s="97">
        <f t="shared" si="577"/>
        <v>114.97668447581007</v>
      </c>
      <c r="BK159" s="97">
        <f t="shared" si="578"/>
        <v>139.96891263441344</v>
      </c>
      <c r="BL159" s="97">
        <f t="shared" si="579"/>
        <v>51.984456317206721</v>
      </c>
      <c r="BM159" s="93">
        <f>5*节奏总纲!P156</f>
        <v>201705.70068243117</v>
      </c>
      <c r="BN159" s="93">
        <f>15*节奏总纲!P156</f>
        <v>605117.10204729345</v>
      </c>
      <c r="BO159" s="93">
        <f t="shared" si="555"/>
        <v>306</v>
      </c>
      <c r="BP159" s="93">
        <f t="shared" si="556"/>
        <v>2448</v>
      </c>
      <c r="BQ159" s="93">
        <f>节奏总纲!P156</f>
        <v>40341.140136486232</v>
      </c>
      <c r="BU159" s="19"/>
      <c r="BZ159" s="19"/>
      <c r="CK159" s="19"/>
      <c r="CP159" s="19"/>
      <c r="CV159" s="19"/>
      <c r="DB159" s="19"/>
      <c r="DH159" s="19"/>
    </row>
    <row r="160" spans="2:112" s="93" customFormat="1" x14ac:dyDescent="0.15">
      <c r="B160" s="93">
        <v>154</v>
      </c>
      <c r="C160" s="93">
        <f>SUM([2]武将数量星级阶位验证!$BF$3:$BI$3)*节奏总纲!P157+'[1]资源-钻石'!$L157/[2]武将数量星级阶位验证!$B$1*10</f>
        <v>475924.60721634043</v>
      </c>
      <c r="D160" s="93">
        <f>'[1]资源-钻石'!$L157*6%</f>
        <v>601103.9191970455</v>
      </c>
      <c r="E160" s="95">
        <f>'[1]资源-银币'!$Z159</f>
        <v>200897229000</v>
      </c>
      <c r="F160" s="93">
        <f>'[1]资源-木石铜粮'!$BF159/4</f>
        <v>713411843026.5929</v>
      </c>
      <c r="G160" s="93">
        <f t="shared" si="546"/>
        <v>713411843026.5929</v>
      </c>
      <c r="H160" s="93">
        <f t="shared" si="547"/>
        <v>713411843026.5929</v>
      </c>
      <c r="I160" s="93">
        <f t="shared" si="548"/>
        <v>713411843026.5929</v>
      </c>
      <c r="J160" s="93">
        <f>'[1]资源-铁'!$T159</f>
        <v>835763062201.28711</v>
      </c>
      <c r="K160" s="93">
        <f t="shared" si="571"/>
        <v>5544</v>
      </c>
      <c r="L160" s="93">
        <f>求节点('[1]功能-竞技场'!$AA$9:$AA$309,'[1]功能-竞技场'!$AB$9:$AB$309,[1]节奏总纲!P157)</f>
        <v>150</v>
      </c>
      <c r="M160" s="93">
        <f t="shared" si="549"/>
        <v>751379.89899630682</v>
      </c>
      <c r="N160" s="93">
        <f>'[1]资源-银币'!$C159</f>
        <v>248247071972.99689</v>
      </c>
      <c r="O160" s="93">
        <f>'[1]资源-木石铜粮'!$C159*('[1]资源-木石铜粮'!$I159+'[1]资源-木石铜粮'!$J159+'[1]资源-木石铜粮'!$M159+'[1]资源-木石铜粮'!$N159)</f>
        <v>6617186176100.3672</v>
      </c>
      <c r="P160" s="93">
        <f t="shared" si="557"/>
        <v>6617186176100.3672</v>
      </c>
      <c r="Q160" s="93">
        <f t="shared" si="558"/>
        <v>6617186176100.3672</v>
      </c>
      <c r="R160" s="93">
        <f t="shared" si="559"/>
        <v>6617186176100.3672</v>
      </c>
      <c r="S160" s="93">
        <f>'[1]资源-铁'!C159*('[1]资源-铁'!$J159+'[1]资源-铁'!$M159+'[1]资源-铁'!$N159)</f>
        <v>2168894488195.8049</v>
      </c>
      <c r="T160" s="93">
        <f t="shared" si="550"/>
        <v>1486.3518741372895</v>
      </c>
      <c r="U160" s="93">
        <f t="shared" si="551"/>
        <v>160.851526639056</v>
      </c>
      <c r="V160" s="97">
        <f>求节点([3]基础状态预期!$C$11:$C$40,[3]基础状态预期!$I$11:$I$40,B160)*8</f>
        <v>499.81879416460197</v>
      </c>
      <c r="W160" s="72">
        <f>[4]兵营招募!$EZ$5*节奏总纲!P157*24</f>
        <v>3631877358.4973192</v>
      </c>
      <c r="X160" s="93">
        <f t="shared" si="560"/>
        <v>3631877358.4973192</v>
      </c>
      <c r="Y160" s="93">
        <f t="shared" si="561"/>
        <v>3631877358.4973192</v>
      </c>
      <c r="Z160" s="93">
        <f t="shared" si="562"/>
        <v>3631877358.4973192</v>
      </c>
      <c r="AA160" s="93">
        <f>10*节奏总纲!P157</f>
        <v>432366.3522020618</v>
      </c>
      <c r="AB160" s="93">
        <f>求节点($CS$8:$CS$15,$CT$8:$CT$15,节奏总纲!P157)</f>
        <v>41.360794088066818</v>
      </c>
      <c r="AC160" s="93">
        <f>'[5]资源-军团币'!$E158</f>
        <v>68784432.905387968</v>
      </c>
      <c r="AD160" s="93">
        <f>5*节奏总纲!P157</f>
        <v>216183.1761010309</v>
      </c>
      <c r="AE160" s="93">
        <f>[6]国建支援!$F$5/[6]国建支援!$E$5*节奏总纲!P157</f>
        <v>17294654.088082474</v>
      </c>
      <c r="AF160" s="93">
        <f>[6]国家币!$H158/[6]国家币!$C$2</f>
        <v>0</v>
      </c>
      <c r="AG160" s="93">
        <f t="shared" si="552"/>
        <v>0</v>
      </c>
      <c r="AH160" s="93">
        <f>'[1]功能-行军令'!$AL$7/3*节奏总纲!P157</f>
        <v>345893.08176164946</v>
      </c>
      <c r="AI160" s="93">
        <f t="shared" si="563"/>
        <v>345893.08176164946</v>
      </c>
      <c r="AJ160" s="93">
        <f t="shared" si="564"/>
        <v>345893.08176164946</v>
      </c>
      <c r="AK160" s="93">
        <f>'[1]功能-行军令'!$AL$8/3*节奏总纲!P157</f>
        <v>115297.69392054982</v>
      </c>
      <c r="AL160" s="93">
        <f t="shared" si="553"/>
        <v>115297.69392054982</v>
      </c>
      <c r="AM160" s="93">
        <f t="shared" si="554"/>
        <v>115297.69392054982</v>
      </c>
      <c r="AN160" s="93">
        <f>节奏总纲!P157*1</f>
        <v>43236.635220206183</v>
      </c>
      <c r="AO160" s="93">
        <f>18*节奏总纲!P157</f>
        <v>778259.43396371126</v>
      </c>
      <c r="AP160" s="93">
        <f>'[1]功能-采集'!BS158</f>
        <v>3695208098500.9609</v>
      </c>
      <c r="AQ160" s="93">
        <f t="shared" si="565"/>
        <v>3695208098500.9609</v>
      </c>
      <c r="AR160" s="93">
        <f t="shared" si="566"/>
        <v>3695208098500.9609</v>
      </c>
      <c r="AS160" s="93">
        <f t="shared" si="567"/>
        <v>3695208098500.9609</v>
      </c>
      <c r="AT160" s="93">
        <f>'[1]功能-采集'!BX158</f>
        <v>1060026412752.1172</v>
      </c>
      <c r="AU160" s="93">
        <f>('[1]功能-城建'!$EQ157+[1]养成buff汇总!H159)/节奏总纲!P157/4/24</f>
        <v>496656.96907228144</v>
      </c>
      <c r="AV160" s="93">
        <f t="shared" si="568"/>
        <v>496656.96907228144</v>
      </c>
      <c r="AW160" s="93">
        <f t="shared" si="569"/>
        <v>496656.96907228144</v>
      </c>
      <c r="AX160" s="93">
        <f t="shared" si="570"/>
        <v>496656.96907228144</v>
      </c>
      <c r="AY160" s="93">
        <f>('[1]功能-城建'!$FY157+[1]养成buff汇总!AD159)/节奏总纲!P157/24</f>
        <v>96332.79591168405</v>
      </c>
      <c r="AZ160" s="93">
        <f>('[1]功能-城建'!HF157+[1]养成buff汇总!S159)/节奏总纲!P157/24</f>
        <v>1068603.8874557915</v>
      </c>
      <c r="BA160" s="93">
        <f>'[1]功能-城建'!$CL159</f>
        <v>988.02673280699241</v>
      </c>
      <c r="BB160" s="97">
        <f>求节点($CY$7:$CY$36,$CZ$7:$CZ$36,节奏总纲!BX157)</f>
        <v>1028</v>
      </c>
      <c r="BC160" s="93">
        <f>[4]士兵治疗!$BD158/3600*[4]士兵治疗!$D$4</f>
        <v>20620573339.792091</v>
      </c>
      <c r="BD160" s="97">
        <f>求节点($DD$7:$DD$86,$DF$7:$DF$86,节奏总纲!BX157)</f>
        <v>396.67780533624688</v>
      </c>
      <c r="BE160" s="97">
        <f t="shared" si="572"/>
        <v>366550.36123756727</v>
      </c>
      <c r="BF160" s="97">
        <f t="shared" si="573"/>
        <v>68131.977954415386</v>
      </c>
      <c r="BG160" s="97">
        <f t="shared" si="574"/>
        <v>9154.4778912294005</v>
      </c>
      <c r="BH160" s="97">
        <f t="shared" si="575"/>
        <v>216.84811112842951</v>
      </c>
      <c r="BI160" s="97">
        <f t="shared" si="576"/>
        <v>77.557002780782653</v>
      </c>
      <c r="BJ160" s="97">
        <f t="shared" si="577"/>
        <v>115.83550417117398</v>
      </c>
      <c r="BK160" s="97">
        <f t="shared" si="578"/>
        <v>141.11400556156531</v>
      </c>
      <c r="BL160" s="97">
        <f t="shared" si="579"/>
        <v>52.557002780782653</v>
      </c>
      <c r="BM160" s="93">
        <f>5*节奏总纲!P157</f>
        <v>216183.1761010309</v>
      </c>
      <c r="BN160" s="93">
        <f>15*节奏总纲!P157</f>
        <v>648549.52830309269</v>
      </c>
      <c r="BO160" s="93">
        <f t="shared" si="555"/>
        <v>308</v>
      </c>
      <c r="BP160" s="93">
        <f t="shared" si="556"/>
        <v>2464</v>
      </c>
      <c r="BQ160" s="93">
        <f>节奏总纲!P157</f>
        <v>43236.635220206183</v>
      </c>
      <c r="BU160" s="19"/>
      <c r="BZ160" s="19"/>
      <c r="CK160" s="19"/>
      <c r="CP160" s="19"/>
      <c r="CV160" s="19"/>
      <c r="DB160" s="19"/>
      <c r="DH160" s="19"/>
    </row>
    <row r="161" spans="2:112" s="93" customFormat="1" x14ac:dyDescent="0.15">
      <c r="B161" s="93">
        <v>155</v>
      </c>
      <c r="C161" s="93">
        <f>SUM([2]武将数量星级阶位验证!$BF$3:$BI$3)*节奏总纲!P158+'[1]资源-钻石'!$L158/[2]武将数量星级阶位验证!$B$1*10</f>
        <v>507470.74709456856</v>
      </c>
      <c r="D161" s="93">
        <f>'[1]资源-钻石'!$L158*6%</f>
        <v>608183.20827090531</v>
      </c>
      <c r="E161" s="95">
        <f>'[1]资源-银币'!$Z160</f>
        <v>201118413000</v>
      </c>
      <c r="F161" s="93">
        <f>'[1]资源-木石铜粮'!$BF160/4</f>
        <v>770116188598.4408</v>
      </c>
      <c r="G161" s="93">
        <f t="shared" si="546"/>
        <v>770116188598.4408</v>
      </c>
      <c r="H161" s="93">
        <f t="shared" si="547"/>
        <v>770116188598.4408</v>
      </c>
      <c r="I161" s="93">
        <f t="shared" si="548"/>
        <v>770116188598.4408</v>
      </c>
      <c r="J161" s="93">
        <f>'[1]资源-铁'!$T160</f>
        <v>875098697192.07556</v>
      </c>
      <c r="K161" s="93">
        <f t="shared" si="571"/>
        <v>5580</v>
      </c>
      <c r="L161" s="93">
        <f>求节点('[1]功能-竞技场'!$AA$9:$AA$309,'[1]功能-竞技场'!$AB$9:$AB$309,[1]节奏总纲!P158)</f>
        <v>150</v>
      </c>
      <c r="M161" s="93">
        <f t="shared" si="549"/>
        <v>760229.01033863157</v>
      </c>
      <c r="N161" s="93">
        <f>'[1]资源-银币'!$C160</f>
        <v>266374347371.05109</v>
      </c>
      <c r="O161" s="93">
        <f>'[1]资源-木石铜粮'!$C160*('[1]资源-木石铜粮'!$I160+'[1]资源-木石铜粮'!$J160+'[1]资源-木石铜粮'!$M160+'[1]资源-木石铜粮'!$N160)</f>
        <v>7132910603807.3945</v>
      </c>
      <c r="P161" s="93">
        <f t="shared" si="557"/>
        <v>7132910603807.3945</v>
      </c>
      <c r="Q161" s="93">
        <f t="shared" si="558"/>
        <v>7132910603807.3945</v>
      </c>
      <c r="R161" s="93">
        <f t="shared" si="559"/>
        <v>7132910603807.3945</v>
      </c>
      <c r="S161" s="93">
        <f>'[1]资源-铁'!C160*('[1]资源-铁'!$J160+'[1]资源-铁'!$M160+'[1]资源-铁'!$N160)</f>
        <v>2340977998938.5981</v>
      </c>
      <c r="T161" s="93">
        <f t="shared" si="550"/>
        <v>1486.3518741372895</v>
      </c>
      <c r="U161" s="93">
        <f t="shared" si="551"/>
        <v>160.851526639056</v>
      </c>
      <c r="V161" s="97">
        <f>求节点([3]基础状态预期!$C$11:$C$40,[3]基础状态预期!$I$11:$I$40,B161)*8</f>
        <v>499.36132542838862</v>
      </c>
      <c r="W161" s="72">
        <f>[4]兵营招募!$EZ$5*节奏总纲!P158*24</f>
        <v>3892555800.9946947</v>
      </c>
      <c r="X161" s="93">
        <f t="shared" si="560"/>
        <v>3892555800.9946947</v>
      </c>
      <c r="Y161" s="93">
        <f t="shared" si="561"/>
        <v>3892555800.9946947</v>
      </c>
      <c r="Z161" s="93">
        <f t="shared" si="562"/>
        <v>3892555800.9946947</v>
      </c>
      <c r="AA161" s="93">
        <f>10*节奏总纲!P158</f>
        <v>463399.50011841604</v>
      </c>
      <c r="AB161" s="93">
        <f>求节点($CS$8:$CS$15,$CT$8:$CT$15,节奏总纲!P158)</f>
        <v>41.360794088066818</v>
      </c>
      <c r="AC161" s="93">
        <f>'[5]资源-军团币'!$E159</f>
        <v>73713587.803611442</v>
      </c>
      <c r="AD161" s="93">
        <f>5*节奏总纲!P158</f>
        <v>231699.75005920802</v>
      </c>
      <c r="AE161" s="93">
        <f>[6]国建支援!$F$5/[6]国建支援!$E$5*节奏总纲!P158</f>
        <v>18535980.00473664</v>
      </c>
      <c r="AF161" s="93">
        <f>[6]国家币!$H159/[6]国家币!$C$2</f>
        <v>0</v>
      </c>
      <c r="AG161" s="93">
        <f t="shared" si="552"/>
        <v>0</v>
      </c>
      <c r="AH161" s="93">
        <f>'[1]功能-行军令'!$AL$7/3*节奏总纲!P158</f>
        <v>370719.60009473283</v>
      </c>
      <c r="AI161" s="93">
        <f t="shared" si="563"/>
        <v>370719.60009473283</v>
      </c>
      <c r="AJ161" s="93">
        <f t="shared" si="564"/>
        <v>370719.60009473283</v>
      </c>
      <c r="AK161" s="93">
        <f>'[1]功能-行军令'!$AL$8/3*节奏总纲!P158</f>
        <v>123573.20003157761</v>
      </c>
      <c r="AL161" s="93">
        <f t="shared" si="553"/>
        <v>123573.20003157761</v>
      </c>
      <c r="AM161" s="93">
        <f t="shared" si="554"/>
        <v>123573.20003157761</v>
      </c>
      <c r="AN161" s="93">
        <f>节奏总纲!P158*1</f>
        <v>46339.950011841604</v>
      </c>
      <c r="AO161" s="93">
        <f>18*节奏总纲!P158</f>
        <v>834119.10021314886</v>
      </c>
      <c r="AP161" s="93">
        <f>'[1]功能-采集'!BS159</f>
        <v>3970740586109.4165</v>
      </c>
      <c r="AQ161" s="93">
        <f t="shared" si="565"/>
        <v>3970740586109.4165</v>
      </c>
      <c r="AR161" s="93">
        <f t="shared" si="566"/>
        <v>3970740586109.4165</v>
      </c>
      <c r="AS161" s="93">
        <f t="shared" si="567"/>
        <v>3970740586109.4165</v>
      </c>
      <c r="AT161" s="93">
        <f>'[1]功能-采集'!BX159</f>
        <v>1139499769281.0144</v>
      </c>
      <c r="AU161" s="93">
        <f>('[1]功能-城建'!$EQ158+[1]养成buff汇总!H160)/节奏总纲!P158/4/24</f>
        <v>502017.04880044842</v>
      </c>
      <c r="AV161" s="93">
        <f t="shared" si="568"/>
        <v>502017.04880044842</v>
      </c>
      <c r="AW161" s="93">
        <f t="shared" si="569"/>
        <v>502017.04880044842</v>
      </c>
      <c r="AX161" s="93">
        <f t="shared" si="570"/>
        <v>502017.04880044842</v>
      </c>
      <c r="AY161" s="93">
        <f>('[1]功能-城建'!$FY158+[1]养成buff汇总!AD160)/节奏总纲!P158/24</f>
        <v>97244.71901166992</v>
      </c>
      <c r="AZ161" s="93">
        <f>('[1]功能-城建'!HF158+[1]养成buff汇总!S160)/节奏总纲!P158/24</f>
        <v>1080311.7588518483</v>
      </c>
      <c r="BA161" s="93">
        <f>'[1]功能-城建'!$CL160</f>
        <v>993.81302153070726</v>
      </c>
      <c r="BB161" s="97">
        <f>求节点($CY$7:$CY$36,$CZ$7:$CZ$36,节奏总纲!BX158)</f>
        <v>1028</v>
      </c>
      <c r="BC161" s="93">
        <f>[4]士兵治疗!$BD159/3600*[4]士兵治疗!$D$4</f>
        <v>22080067497.808651</v>
      </c>
      <c r="BD161" s="97">
        <f>求节点($DD$7:$DD$86,$DF$7:$DF$86,节奏总纲!BX158)</f>
        <v>399.08875897112802</v>
      </c>
      <c r="BE161" s="97">
        <f t="shared" si="572"/>
        <v>392967.51477246726</v>
      </c>
      <c r="BF161" s="97">
        <f t="shared" si="573"/>
        <v>72920.713736851234</v>
      </c>
      <c r="BG161" s="97">
        <f t="shared" si="574"/>
        <v>9793.3403294663003</v>
      </c>
      <c r="BH161" s="97">
        <f t="shared" si="575"/>
        <v>218.60784392396636</v>
      </c>
      <c r="BI161" s="97">
        <f t="shared" si="576"/>
        <v>78.129600468195108</v>
      </c>
      <c r="BJ161" s="97">
        <f t="shared" si="577"/>
        <v>116.69440070229267</v>
      </c>
      <c r="BK161" s="97">
        <f t="shared" si="578"/>
        <v>142.25920093639022</v>
      </c>
      <c r="BL161" s="97">
        <f t="shared" si="579"/>
        <v>53.129600468195108</v>
      </c>
      <c r="BM161" s="93">
        <f>5*节奏总纲!P158</f>
        <v>231699.75005920802</v>
      </c>
      <c r="BN161" s="93">
        <f>15*节奏总纲!P158</f>
        <v>695099.25017762405</v>
      </c>
      <c r="BO161" s="93">
        <f t="shared" si="555"/>
        <v>310</v>
      </c>
      <c r="BP161" s="93">
        <f t="shared" si="556"/>
        <v>2480</v>
      </c>
      <c r="BQ161" s="93">
        <f>节奏总纲!P158</f>
        <v>46339.950011841604</v>
      </c>
      <c r="BU161" s="19"/>
      <c r="BZ161" s="19"/>
      <c r="CK161" s="19"/>
      <c r="CP161" s="19"/>
      <c r="CV161" s="19"/>
      <c r="DB161" s="19"/>
      <c r="DH161" s="19"/>
    </row>
    <row r="162" spans="2:112" s="93" customFormat="1" x14ac:dyDescent="0.15">
      <c r="B162" s="93">
        <v>156</v>
      </c>
      <c r="C162" s="93">
        <f>SUM([2]武将数量星级阶位验证!$BF$3:$BI$3)*节奏总纲!P159+'[1]资源-钻石'!$L159/[2]武将数量星级阶位验证!$B$1*10</f>
        <v>541244.24345215352</v>
      </c>
      <c r="D162" s="93">
        <f>'[1]资源-钻石'!$L159*6%</f>
        <v>615262.497344765</v>
      </c>
      <c r="E162" s="95">
        <f>'[1]资源-银币'!$Z161</f>
        <v>201339597000</v>
      </c>
      <c r="F162" s="93">
        <f>'[1]资源-木石铜粮'!$BF161/4</f>
        <v>809821336443.77844</v>
      </c>
      <c r="G162" s="93">
        <f t="shared" si="546"/>
        <v>809821336443.77844</v>
      </c>
      <c r="H162" s="93">
        <f t="shared" si="547"/>
        <v>809821336443.77844</v>
      </c>
      <c r="I162" s="93">
        <f t="shared" si="548"/>
        <v>809821336443.77844</v>
      </c>
      <c r="J162" s="93">
        <f>'[1]资源-铁'!$T161</f>
        <v>889965944733.35999</v>
      </c>
      <c r="K162" s="93">
        <f t="shared" si="571"/>
        <v>5616</v>
      </c>
      <c r="L162" s="93">
        <f>求节点('[1]功能-竞技场'!$AA$9:$AA$309,'[1]功能-竞技场'!$AB$9:$AB$309,[1]节奏总纲!P159)</f>
        <v>150</v>
      </c>
      <c r="M162" s="93">
        <f t="shared" si="549"/>
        <v>769078.12168095622</v>
      </c>
      <c r="N162" s="93">
        <f>'[1]资源-银币'!$C161</f>
        <v>280189483749.66931</v>
      </c>
      <c r="O162" s="93">
        <f>'[1]资源-木石铜粮'!$C161*('[1]资源-木石铜粮'!$I161+'[1]资源-木石铜粮'!$J161+'[1]资源-木石铜粮'!$M161+'[1]资源-木石铜粮'!$N161)</f>
        <v>7566920148543.4268</v>
      </c>
      <c r="P162" s="93">
        <f t="shared" si="557"/>
        <v>7566920148543.4268</v>
      </c>
      <c r="Q162" s="93">
        <f t="shared" si="558"/>
        <v>7566920148543.4268</v>
      </c>
      <c r="R162" s="93">
        <f t="shared" si="559"/>
        <v>7566920148543.4268</v>
      </c>
      <c r="S162" s="93">
        <f>'[1]资源-铁'!C161*('[1]资源-铁'!$J161+'[1]资源-铁'!$M161+'[1]资源-铁'!$N161)</f>
        <v>2461158251827.2412</v>
      </c>
      <c r="T162" s="93">
        <f t="shared" si="550"/>
        <v>1486.3518741372895</v>
      </c>
      <c r="U162" s="93">
        <f t="shared" si="551"/>
        <v>160.851526639056</v>
      </c>
      <c r="V162" s="97">
        <f>求节点([3]基础状态预期!$C$11:$C$40,[3]基础状态预期!$I$11:$I$40,B162)*8</f>
        <v>499.20000000000005</v>
      </c>
      <c r="W162" s="72">
        <f>[4]兵营招募!$EZ$5*节奏总纲!P159*24</f>
        <v>4171944037.9186668</v>
      </c>
      <c r="X162" s="93">
        <f t="shared" si="560"/>
        <v>4171944037.9186668</v>
      </c>
      <c r="Y162" s="93">
        <f t="shared" si="561"/>
        <v>4171944037.9186668</v>
      </c>
      <c r="Z162" s="93">
        <f t="shared" si="562"/>
        <v>4171944037.9186668</v>
      </c>
      <c r="AA162" s="93">
        <f>10*节奏总纲!P159</f>
        <v>496660.00451412704</v>
      </c>
      <c r="AB162" s="93">
        <f>求节点($CS$8:$CS$15,$CT$8:$CT$15,节奏总纲!P159)</f>
        <v>41.360794088066818</v>
      </c>
      <c r="AC162" s="93">
        <f>'[5]资源-军团币'!$E160</f>
        <v>78996525.216258019</v>
      </c>
      <c r="AD162" s="93">
        <f>5*节奏总纲!P159</f>
        <v>248330.00225706352</v>
      </c>
      <c r="AE162" s="93">
        <f>[6]国建支援!$F$5/[6]国建支援!$E$5*节奏总纲!P159</f>
        <v>19866400.180565082</v>
      </c>
      <c r="AF162" s="93">
        <f>[6]国家币!$H160/[6]国家币!$C$2</f>
        <v>0</v>
      </c>
      <c r="AG162" s="93">
        <f t="shared" si="552"/>
        <v>0</v>
      </c>
      <c r="AH162" s="93">
        <f>'[1]功能-行军令'!$AL$7/3*节奏总纲!P159</f>
        <v>397328.00361130165</v>
      </c>
      <c r="AI162" s="93">
        <f t="shared" si="563"/>
        <v>397328.00361130165</v>
      </c>
      <c r="AJ162" s="93">
        <f t="shared" si="564"/>
        <v>397328.00361130165</v>
      </c>
      <c r="AK162" s="93">
        <f>'[1]功能-行军令'!$AL$8/3*节奏总纲!P159</f>
        <v>132442.66787043388</v>
      </c>
      <c r="AL162" s="93">
        <f t="shared" si="553"/>
        <v>132442.66787043388</v>
      </c>
      <c r="AM162" s="93">
        <f t="shared" si="554"/>
        <v>132442.66787043388</v>
      </c>
      <c r="AN162" s="93">
        <f>节奏总纲!P159*1</f>
        <v>49666.000451412707</v>
      </c>
      <c r="AO162" s="93">
        <f>18*节奏总纲!P159</f>
        <v>893988.00812542869</v>
      </c>
      <c r="AP162" s="93">
        <f>'[1]功能-采集'!BS160</f>
        <v>4266048994394.7612</v>
      </c>
      <c r="AQ162" s="93">
        <f t="shared" si="565"/>
        <v>4266048994394.7612</v>
      </c>
      <c r="AR162" s="93">
        <f t="shared" si="566"/>
        <v>4266048994394.7612</v>
      </c>
      <c r="AS162" s="93">
        <f t="shared" si="567"/>
        <v>4266048994394.7612</v>
      </c>
      <c r="AT162" s="93">
        <f>'[1]功能-采集'!BX160</f>
        <v>1224677203787.3696</v>
      </c>
      <c r="AU162" s="93">
        <f>('[1]功能-城建'!$EQ159+[1]养成buff汇总!H161)/节奏总纲!P159/4/24</f>
        <v>482017.18873555685</v>
      </c>
      <c r="AV162" s="93">
        <f t="shared" si="568"/>
        <v>482017.18873555685</v>
      </c>
      <c r="AW162" s="93">
        <f t="shared" si="569"/>
        <v>482017.18873555685</v>
      </c>
      <c r="AX162" s="93">
        <f t="shared" si="570"/>
        <v>482017.18873555685</v>
      </c>
      <c r="AY162" s="93">
        <f>('[1]功能-城建'!$FY159+[1]养成buff汇总!AD161)/节奏总纲!P159/24</f>
        <v>93329.007333678644</v>
      </c>
      <c r="AZ162" s="93">
        <f>('[1]功能-城建'!HF159+[1]养成buff汇总!S161)/节奏总纲!P159/24</f>
        <v>1037330.2299372599</v>
      </c>
      <c r="BA162" s="93">
        <f>'[1]功能-城建'!$CL161</f>
        <v>996</v>
      </c>
      <c r="BB162" s="97">
        <f>求节点($CY$7:$CY$36,$CZ$7:$CZ$36,节奏总纲!BX159)</f>
        <v>1028</v>
      </c>
      <c r="BC162" s="93">
        <f>[4]士兵治疗!$BD160/3600*[4]士兵治疗!$D$4</f>
        <v>23643055099.971565</v>
      </c>
      <c r="BD162" s="97">
        <f>求节点($DD$7:$DD$86,$DF$7:$DF$86,节奏总纲!BX159)</f>
        <v>400</v>
      </c>
      <c r="BE162" s="97">
        <f t="shared" si="572"/>
        <v>419384.66830736719</v>
      </c>
      <c r="BF162" s="97">
        <f t="shared" si="573"/>
        <v>77709.449519287082</v>
      </c>
      <c r="BG162" s="97">
        <f t="shared" si="574"/>
        <v>10432.202767703198</v>
      </c>
      <c r="BH162" s="97">
        <f t="shared" si="575"/>
        <v>220.36757671950323</v>
      </c>
      <c r="BI162" s="97">
        <f t="shared" si="576"/>
        <v>78.702198155607562</v>
      </c>
      <c r="BJ162" s="97">
        <f t="shared" si="577"/>
        <v>117.55329723341134</v>
      </c>
      <c r="BK162" s="97">
        <f t="shared" si="578"/>
        <v>143.40439631121512</v>
      </c>
      <c r="BL162" s="97">
        <f t="shared" si="579"/>
        <v>53.702198155607562</v>
      </c>
      <c r="BM162" s="93">
        <f>5*节奏总纲!P159</f>
        <v>248330.00225706352</v>
      </c>
      <c r="BN162" s="93">
        <f>15*节奏总纲!P159</f>
        <v>744990.00677119056</v>
      </c>
      <c r="BO162" s="93">
        <f t="shared" si="555"/>
        <v>312</v>
      </c>
      <c r="BP162" s="93">
        <f t="shared" si="556"/>
        <v>2496</v>
      </c>
      <c r="BQ162" s="93">
        <f>节奏总纲!P159</f>
        <v>49666.000451412707</v>
      </c>
      <c r="BU162" s="19"/>
      <c r="BZ162" s="19"/>
      <c r="CK162" s="19"/>
      <c r="CP162" s="19"/>
      <c r="CV162" s="19"/>
      <c r="DB162" s="19"/>
      <c r="DH162" s="19"/>
    </row>
    <row r="163" spans="2:112" s="93" customFormat="1" x14ac:dyDescent="0.15">
      <c r="B163" s="93">
        <v>157</v>
      </c>
      <c r="C163" s="93">
        <f>SUM([2]武将数量星级阶位验证!$BF$3:$BI$3)*节奏总纲!P160+'[1]资源-钻石'!$L160/[2]武将数量星级阶位验证!$B$1*10</f>
        <v>577404.96137592208</v>
      </c>
      <c r="D163" s="93">
        <f>'[1]资源-钻石'!$L160*6%</f>
        <v>622341.7864186248</v>
      </c>
      <c r="E163" s="95">
        <f>'[1]资源-银币'!$Z162</f>
        <v>201560781000</v>
      </c>
      <c r="F163" s="93">
        <f>'[1]资源-木石铜粮'!$BF162/4</f>
        <v>840110241290.06299</v>
      </c>
      <c r="G163" s="93">
        <f t="shared" si="546"/>
        <v>840110241290.06299</v>
      </c>
      <c r="H163" s="93">
        <f t="shared" si="547"/>
        <v>840110241290.06299</v>
      </c>
      <c r="I163" s="93">
        <f t="shared" si="548"/>
        <v>840110241290.06299</v>
      </c>
      <c r="J163" s="93">
        <f>'[1]资源-铁'!$T162</f>
        <v>889965944733.35999</v>
      </c>
      <c r="K163" s="93">
        <f t="shared" si="571"/>
        <v>5652</v>
      </c>
      <c r="L163" s="93">
        <f>求节点('[1]功能-竞技场'!$AA$9:$AA$309,'[1]功能-竞技场'!$AB$9:$AB$309,[1]节奏总纲!P160)</f>
        <v>150</v>
      </c>
      <c r="M163" s="93">
        <f t="shared" si="549"/>
        <v>777927.23302328098</v>
      </c>
      <c r="N163" s="93">
        <f>'[1]资源-银币'!$C162</f>
        <v>291535340467.46985</v>
      </c>
      <c r="O163" s="93">
        <f>'[1]资源-木石铜粮'!$C162*('[1]资源-木石铜粮'!$I162+'[1]资源-木石铜粮'!$J162+'[1]资源-木石铜粮'!$M162+'[1]资源-木石铜粮'!$N162)</f>
        <v>7962989720407.6855</v>
      </c>
      <c r="P163" s="93">
        <f t="shared" si="557"/>
        <v>7962989720407.6855</v>
      </c>
      <c r="Q163" s="93">
        <f t="shared" si="558"/>
        <v>7962989720407.6855</v>
      </c>
      <c r="R163" s="93">
        <f t="shared" si="559"/>
        <v>7962989720407.6855</v>
      </c>
      <c r="S163" s="93">
        <f>'[1]资源-铁'!C162*('[1]资源-铁'!$J162+'[1]资源-铁'!$M162+'[1]资源-铁'!$N162)</f>
        <v>2552449165738.0757</v>
      </c>
      <c r="T163" s="93">
        <f t="shared" si="550"/>
        <v>1486.3518741372895</v>
      </c>
      <c r="U163" s="93">
        <f t="shared" si="551"/>
        <v>160.851526639056</v>
      </c>
      <c r="V163" s="97">
        <f>求节点([3]基础状态预期!$C$11:$C$40,[3]基础状态预期!$I$11:$I$40,B163)*8</f>
        <v>499.20000000000005</v>
      </c>
      <c r="W163" s="72">
        <f>[4]兵营招募!$EZ$5*节奏总纲!P160*24</f>
        <v>4471384935.9985838</v>
      </c>
      <c r="X163" s="93">
        <f t="shared" si="560"/>
        <v>4471384935.9985838</v>
      </c>
      <c r="Y163" s="93">
        <f t="shared" si="561"/>
        <v>4471384935.9985838</v>
      </c>
      <c r="Z163" s="93">
        <f t="shared" si="562"/>
        <v>4471384935.9985838</v>
      </c>
      <c r="AA163" s="93">
        <f>10*节奏总纲!P160</f>
        <v>532307.73047602177</v>
      </c>
      <c r="AB163" s="93">
        <f>求节点($CS$8:$CS$15,$CT$8:$CT$15,节奏总纲!P160)</f>
        <v>41.360794088066818</v>
      </c>
      <c r="AC163" s="93">
        <f>'[5]资源-军团币'!$E161</f>
        <v>84310419.403404817</v>
      </c>
      <c r="AD163" s="93">
        <f>5*节奏总纲!P160</f>
        <v>266153.86523801088</v>
      </c>
      <c r="AE163" s="93">
        <f>[6]国建支援!$F$5/[6]国建支援!$E$5*节奏总纲!P160</f>
        <v>21292309.219040874</v>
      </c>
      <c r="AF163" s="93">
        <f>[6]国家币!$H161/[6]国家币!$C$2</f>
        <v>0</v>
      </c>
      <c r="AG163" s="93">
        <f t="shared" si="552"/>
        <v>0</v>
      </c>
      <c r="AH163" s="93">
        <f>'[1]功能-行军令'!$AL$7/3*节奏总纲!P160</f>
        <v>425846.18438081746</v>
      </c>
      <c r="AI163" s="93">
        <f t="shared" si="563"/>
        <v>425846.18438081746</v>
      </c>
      <c r="AJ163" s="93">
        <f t="shared" si="564"/>
        <v>425846.18438081746</v>
      </c>
      <c r="AK163" s="93">
        <f>'[1]功能-行军令'!$AL$8/3*节奏总纲!P160</f>
        <v>141948.72812693915</v>
      </c>
      <c r="AL163" s="93">
        <f t="shared" si="553"/>
        <v>141948.72812693915</v>
      </c>
      <c r="AM163" s="93">
        <f t="shared" si="554"/>
        <v>141948.72812693915</v>
      </c>
      <c r="AN163" s="93">
        <f>节奏总纲!P160*1</f>
        <v>53230.773047602182</v>
      </c>
      <c r="AO163" s="93">
        <f>18*节奏总纲!P160</f>
        <v>958153.91485683923</v>
      </c>
      <c r="AP163" s="93">
        <f>'[1]功能-采集'!BS161</f>
        <v>4582552709658.8262</v>
      </c>
      <c r="AQ163" s="93">
        <f t="shared" si="565"/>
        <v>4582552709658.8262</v>
      </c>
      <c r="AR163" s="93">
        <f t="shared" si="566"/>
        <v>4582552709658.8262</v>
      </c>
      <c r="AS163" s="93">
        <f t="shared" si="567"/>
        <v>4582552709658.8262</v>
      </c>
      <c r="AT163" s="93">
        <f>'[1]功能-采集'!BX161</f>
        <v>1315968117698.2041</v>
      </c>
      <c r="AU163" s="93">
        <f>('[1]功能-城建'!$EQ160+[1]养成buff汇总!H162)/节奏总纲!P160/4/24</f>
        <v>449737.33317606291</v>
      </c>
      <c r="AV163" s="93">
        <f t="shared" si="568"/>
        <v>449737.33317606291</v>
      </c>
      <c r="AW163" s="93">
        <f t="shared" si="569"/>
        <v>449737.33317606291</v>
      </c>
      <c r="AX163" s="93">
        <f t="shared" si="570"/>
        <v>449737.33317606291</v>
      </c>
      <c r="AY163" s="93">
        <f>('[1]功能-城建'!$FY160+[1]养成buff汇总!AD162)/节奏总纲!P160/24</f>
        <v>87078.925497084856</v>
      </c>
      <c r="AZ163" s="93">
        <f>('[1]功能-城建'!HF160+[1]养成buff汇总!S162)/节奏总纲!P160/24</f>
        <v>967862.02263596002</v>
      </c>
      <c r="BA163" s="93">
        <f>'[1]功能-城建'!$CL162</f>
        <v>996</v>
      </c>
      <c r="BB163" s="97">
        <f>求节点($CY$7:$CY$36,$CZ$7:$CZ$36,节奏总纲!BX160)</f>
        <v>1028</v>
      </c>
      <c r="BC163" s="93">
        <f>[4]士兵治疗!$BD161/3600*[4]士兵治疗!$D$4</f>
        <v>25318223398.962189</v>
      </c>
      <c r="BD163" s="97">
        <f>求节点($DD$7:$DD$86,$DF$7:$DF$86,节奏总纲!BX160)</f>
        <v>400</v>
      </c>
      <c r="BE163" s="97">
        <f t="shared" si="572"/>
        <v>449181.10893950134</v>
      </c>
      <c r="BF163" s="97">
        <f t="shared" si="573"/>
        <v>83108.494725710043</v>
      </c>
      <c r="BG163" s="97">
        <f t="shared" si="574"/>
        <v>11152.429652737903</v>
      </c>
      <c r="BH163" s="97">
        <f t="shared" si="575"/>
        <v>222.0783185007347</v>
      </c>
      <c r="BI163" s="97">
        <f t="shared" si="576"/>
        <v>79.276451445031697</v>
      </c>
      <c r="BJ163" s="97">
        <f t="shared" si="577"/>
        <v>118.41467716754755</v>
      </c>
      <c r="BK163" s="97">
        <f t="shared" si="578"/>
        <v>144.55290289006339</v>
      </c>
      <c r="BL163" s="97">
        <f t="shared" si="579"/>
        <v>54.276451445031704</v>
      </c>
      <c r="BM163" s="93">
        <f>5*节奏总纲!P160</f>
        <v>266153.86523801088</v>
      </c>
      <c r="BN163" s="93">
        <f>15*节奏总纲!P160</f>
        <v>798461.59571403277</v>
      </c>
      <c r="BO163" s="93">
        <f t="shared" si="555"/>
        <v>314</v>
      </c>
      <c r="BP163" s="93">
        <f t="shared" si="556"/>
        <v>2512</v>
      </c>
      <c r="BQ163" s="93">
        <f>节奏总纲!P160</f>
        <v>53230.773047602182</v>
      </c>
      <c r="BU163" s="19"/>
      <c r="BZ163" s="19"/>
      <c r="CK163" s="19"/>
      <c r="CP163" s="19"/>
      <c r="CV163" s="19"/>
      <c r="DB163" s="19"/>
      <c r="DH163" s="19"/>
    </row>
    <row r="164" spans="2:112" s="93" customFormat="1" x14ac:dyDescent="0.15">
      <c r="B164" s="93">
        <v>158</v>
      </c>
      <c r="C164" s="93">
        <f>SUM([2]武将数量星级阶位验证!$BF$3:$BI$3)*节奏总纲!P161+'[1]资源-钻石'!$L161/[2]武将数量星级阶位验证!$B$1*10</f>
        <v>616124.24002352194</v>
      </c>
      <c r="D164" s="93">
        <f>'[1]资源-钻石'!$L161*6%</f>
        <v>629421.07549248461</v>
      </c>
      <c r="E164" s="95">
        <f>'[1]资源-银币'!$Z163</f>
        <v>201781965000</v>
      </c>
      <c r="F164" s="93">
        <f>'[1]资源-木石铜粮'!$BF163/4</f>
        <v>872657941979.34668</v>
      </c>
      <c r="G164" s="93">
        <f t="shared" si="546"/>
        <v>872657941979.34668</v>
      </c>
      <c r="H164" s="93">
        <f t="shared" si="547"/>
        <v>872657941979.34668</v>
      </c>
      <c r="I164" s="93">
        <f t="shared" si="548"/>
        <v>872657941979.34668</v>
      </c>
      <c r="J164" s="93">
        <f>'[1]资源-铁'!$T163</f>
        <v>889965944733.35999</v>
      </c>
      <c r="K164" s="93">
        <f t="shared" si="571"/>
        <v>5688</v>
      </c>
      <c r="L164" s="93">
        <f>求节点('[1]功能-竞技场'!$AA$9:$AA$309,'[1]功能-竞技场'!$AB$9:$AB$309,[1]节奏总纲!P161)</f>
        <v>150</v>
      </c>
      <c r="M164" s="93">
        <f t="shared" si="549"/>
        <v>786776.34436560574</v>
      </c>
      <c r="N164" s="93">
        <f>'[1]资源-银币'!$C163</f>
        <v>303575069426.85138</v>
      </c>
      <c r="O164" s="93">
        <f>'[1]资源-木石铜粮'!$C163*('[1]资源-木石铜粮'!$I163+'[1]资源-木石铜粮'!$J163+'[1]资源-木石铜粮'!$M163+'[1]资源-木石铜粮'!$N163)</f>
        <v>8388029734147.4385</v>
      </c>
      <c r="P164" s="93">
        <f t="shared" si="557"/>
        <v>8388029734147.4385</v>
      </c>
      <c r="Q164" s="93">
        <f t="shared" si="558"/>
        <v>8388029734147.4385</v>
      </c>
      <c r="R164" s="93">
        <f t="shared" si="559"/>
        <v>8388029734147.4385</v>
      </c>
      <c r="S164" s="93">
        <f>'[1]资源-铁'!C163*('[1]资源-铁'!$J163+'[1]资源-铁'!$M163+'[1]资源-铁'!$N163)</f>
        <v>2650292344638.396</v>
      </c>
      <c r="T164" s="93">
        <f t="shared" si="550"/>
        <v>1486.3518741372895</v>
      </c>
      <c r="U164" s="93">
        <f t="shared" si="551"/>
        <v>160.851526639056</v>
      </c>
      <c r="V164" s="97">
        <f>求节点([3]基础状态预期!$C$11:$C$40,[3]基础状态预期!$I$11:$I$40,B164)*8</f>
        <v>499.20000000000005</v>
      </c>
      <c r="W164" s="72">
        <f>[4]兵营招募!$EZ$5*节奏总纲!P161*24</f>
        <v>4792317744.1586809</v>
      </c>
      <c r="X164" s="93">
        <f t="shared" si="560"/>
        <v>4792317744.1586809</v>
      </c>
      <c r="Y164" s="93">
        <f t="shared" si="561"/>
        <v>4792317744.1586809</v>
      </c>
      <c r="Z164" s="93">
        <f t="shared" si="562"/>
        <v>4792317744.1586809</v>
      </c>
      <c r="AA164" s="93">
        <f>10*节奏总纲!P161</f>
        <v>570514.01716174767</v>
      </c>
      <c r="AB164" s="93">
        <f>求节点($CS$8:$CS$15,$CT$8:$CT$15,节奏总纲!P161)</f>
        <v>41.360794088066818</v>
      </c>
      <c r="AC164" s="93">
        <f>'[5]资源-军团币'!$E162</f>
        <v>89689864.568755001</v>
      </c>
      <c r="AD164" s="93">
        <f>5*节奏总纲!P161</f>
        <v>285257.00858087384</v>
      </c>
      <c r="AE164" s="93">
        <f>[6]国建支援!$F$5/[6]国建支援!$E$5*节奏总纲!P161</f>
        <v>22820560.686469909</v>
      </c>
      <c r="AF164" s="93">
        <f>[6]国家币!$H162/[6]国家币!$C$2</f>
        <v>0</v>
      </c>
      <c r="AG164" s="93">
        <f t="shared" si="552"/>
        <v>0</v>
      </c>
      <c r="AH164" s="93">
        <f>'[1]功能-行军令'!$AL$7/3*节奏总纲!P161</f>
        <v>456411.21372939815</v>
      </c>
      <c r="AI164" s="93">
        <f t="shared" si="563"/>
        <v>456411.21372939815</v>
      </c>
      <c r="AJ164" s="93">
        <f t="shared" si="564"/>
        <v>456411.21372939815</v>
      </c>
      <c r="AK164" s="93">
        <f>'[1]功能-行军令'!$AL$8/3*节奏总纲!P161</f>
        <v>152137.0712431327</v>
      </c>
      <c r="AL164" s="93">
        <f t="shared" si="553"/>
        <v>152137.0712431327</v>
      </c>
      <c r="AM164" s="93">
        <f t="shared" si="554"/>
        <v>152137.0712431327</v>
      </c>
      <c r="AN164" s="93">
        <f>节奏总纲!P161*1</f>
        <v>57051.401716174769</v>
      </c>
      <c r="AO164" s="93">
        <f>18*节奏总纲!P161</f>
        <v>1026925.2308911459</v>
      </c>
      <c r="AP164" s="93">
        <f>'[1]功能-采集'!BS162</f>
        <v>4921772992473.0029</v>
      </c>
      <c r="AQ164" s="93">
        <f t="shared" si="565"/>
        <v>4921772992473.0029</v>
      </c>
      <c r="AR164" s="93">
        <f t="shared" si="566"/>
        <v>4921772992473.0029</v>
      </c>
      <c r="AS164" s="93">
        <f t="shared" si="567"/>
        <v>4921772992473.0029</v>
      </c>
      <c r="AT164" s="93">
        <f>'[1]功能-采集'!BX162</f>
        <v>1413811296598.5244</v>
      </c>
      <c r="AU164" s="93">
        <f>('[1]功能-城建'!$EQ161+[1]养成buff汇总!H163)/节奏总纲!P161/4/24</f>
        <v>419619.24147678929</v>
      </c>
      <c r="AV164" s="93">
        <f t="shared" si="568"/>
        <v>419619.24147678929</v>
      </c>
      <c r="AW164" s="93">
        <f t="shared" si="569"/>
        <v>419619.24147678929</v>
      </c>
      <c r="AX164" s="93">
        <f t="shared" si="570"/>
        <v>419619.24147678929</v>
      </c>
      <c r="AY164" s="93">
        <f>('[1]功能-城建'!$FY161+[1]养成buff汇总!AD163)/节奏总纲!P161/24</f>
        <v>81247.408143001419</v>
      </c>
      <c r="AZ164" s="93">
        <f>('[1]功能-城建'!HF161+[1]养成buff汇总!S163)/节奏总纲!P161/24</f>
        <v>903046.06229721138</v>
      </c>
      <c r="BA164" s="93">
        <f>'[1]功能-城建'!$CL163</f>
        <v>996</v>
      </c>
      <c r="BB164" s="97">
        <f>求节点($CY$7:$CY$36,$CZ$7:$CZ$36,节奏总纲!BX161)</f>
        <v>1028</v>
      </c>
      <c r="BC164" s="93">
        <f>[4]士兵治疗!$BD162/3600*[4]士兵治疗!$D$4</f>
        <v>27113623991.82164</v>
      </c>
      <c r="BD164" s="97">
        <f>求节点($DD$7:$DD$86,$DF$7:$DF$86,节奏总纲!BX161)</f>
        <v>400</v>
      </c>
      <c r="BE164" s="97">
        <f t="shared" si="572"/>
        <v>482639.75173316745</v>
      </c>
      <c r="BF164" s="97">
        <f t="shared" si="573"/>
        <v>89168.944668522017</v>
      </c>
      <c r="BG164" s="97">
        <f t="shared" si="574"/>
        <v>11960.832843709635</v>
      </c>
      <c r="BH164" s="97">
        <f t="shared" si="575"/>
        <v>223.73596772329253</v>
      </c>
      <c r="BI164" s="97">
        <f t="shared" si="576"/>
        <v>79.852498944030629</v>
      </c>
      <c r="BJ164" s="97">
        <f t="shared" si="577"/>
        <v>119.27874841604594</v>
      </c>
      <c r="BK164" s="97">
        <f t="shared" si="578"/>
        <v>145.70499788806126</v>
      </c>
      <c r="BL164" s="97">
        <f t="shared" si="579"/>
        <v>54.852498944030636</v>
      </c>
      <c r="BM164" s="93">
        <f>5*节奏总纲!P161</f>
        <v>285257.00858087384</v>
      </c>
      <c r="BN164" s="93">
        <f>15*节奏总纲!P161</f>
        <v>855771.02574262151</v>
      </c>
      <c r="BO164" s="93">
        <f t="shared" si="555"/>
        <v>316</v>
      </c>
      <c r="BP164" s="93">
        <f t="shared" si="556"/>
        <v>2528</v>
      </c>
      <c r="BQ164" s="93">
        <f>节奏总纲!P161</f>
        <v>57051.401716174769</v>
      </c>
      <c r="BU164" s="19"/>
      <c r="BZ164" s="19"/>
      <c r="CK164" s="19"/>
      <c r="CP164" s="19"/>
      <c r="CV164" s="19"/>
      <c r="DB164" s="19"/>
      <c r="DH164" s="19"/>
    </row>
    <row r="165" spans="2:112" s="93" customFormat="1" x14ac:dyDescent="0.15">
      <c r="B165" s="93">
        <v>159</v>
      </c>
      <c r="C165" s="93">
        <f>SUM([2]武将数量星级阶位验证!$BF$3:$BI$3)*节奏总纲!P162+'[1]资源-钻石'!$L162/[2]武将数量星级阶位验证!$B$1*10</f>
        <v>657585.71615721053</v>
      </c>
      <c r="D165" s="93">
        <f>'[1]资源-钻石'!$L162*6%</f>
        <v>636500.36456634442</v>
      </c>
      <c r="E165" s="95">
        <f>'[1]资源-银币'!$Z164</f>
        <v>202003149000</v>
      </c>
      <c r="F165" s="93">
        <f>'[1]资源-木石铜粮'!$BF164/4</f>
        <v>907633138769.52917</v>
      </c>
      <c r="G165" s="93">
        <f t="shared" si="546"/>
        <v>907633138769.52917</v>
      </c>
      <c r="H165" s="93">
        <f t="shared" si="547"/>
        <v>907633138769.52917</v>
      </c>
      <c r="I165" s="93">
        <f t="shared" si="548"/>
        <v>907633138769.52917</v>
      </c>
      <c r="J165" s="93">
        <f>'[1]资源-铁'!$T164</f>
        <v>889965944733.35999</v>
      </c>
      <c r="K165" s="93">
        <f t="shared" si="571"/>
        <v>5724</v>
      </c>
      <c r="L165" s="93">
        <f>求节点('[1]功能-竞技场'!$AA$9:$AA$309,'[1]功能-竞技场'!$AB$9:$AB$309,[1]节奏总纲!P162)</f>
        <v>150</v>
      </c>
      <c r="M165" s="93">
        <f t="shared" si="549"/>
        <v>795625.45570793049</v>
      </c>
      <c r="N165" s="93">
        <f>'[1]资源-银币'!$C164</f>
        <v>316546935049.63361</v>
      </c>
      <c r="O165" s="93">
        <f>'[1]资源-木石铜粮'!$C164*('[1]资源-木石铜粮'!$I164+'[1]资源-木石铜粮'!$J164+'[1]资源-木石铜粮'!$M164+'[1]资源-木石铜粮'!$N164)</f>
        <v>8844158483333.7188</v>
      </c>
      <c r="P165" s="93">
        <f t="shared" si="557"/>
        <v>8844158483333.7188</v>
      </c>
      <c r="Q165" s="93">
        <f t="shared" si="558"/>
        <v>8844158483333.7188</v>
      </c>
      <c r="R165" s="93">
        <f t="shared" si="559"/>
        <v>8844158483333.7188</v>
      </c>
      <c r="S165" s="93">
        <f>'[1]资源-铁'!C164*('[1]资源-铁'!$J164+'[1]资源-铁'!$M164+'[1]资源-铁'!$N164)</f>
        <v>2755158067273.9507</v>
      </c>
      <c r="T165" s="93">
        <f t="shared" si="550"/>
        <v>1486.3518741372895</v>
      </c>
      <c r="U165" s="93">
        <f t="shared" si="551"/>
        <v>160.851526639056</v>
      </c>
      <c r="V165" s="97">
        <f>求节点([3]基础状态预期!$C$11:$C$40,[3]基础状态预期!$I$11:$I$40,B165)*8</f>
        <v>499.20000000000005</v>
      </c>
      <c r="W165" s="72">
        <f>[4]兵营招募!$EZ$5*节奏总纲!P162*24</f>
        <v>5136285011.2019243</v>
      </c>
      <c r="X165" s="93">
        <f t="shared" si="560"/>
        <v>5136285011.2019243</v>
      </c>
      <c r="Y165" s="93">
        <f t="shared" si="561"/>
        <v>5136285011.2019243</v>
      </c>
      <c r="Z165" s="93">
        <f t="shared" si="562"/>
        <v>5136285011.2019243</v>
      </c>
      <c r="AA165" s="93">
        <f>10*节奏总纲!P162</f>
        <v>611462.50133356242</v>
      </c>
      <c r="AB165" s="93">
        <f>求节点($CS$8:$CS$15,$CT$8:$CT$15,节奏总纲!P162)</f>
        <v>41.360794088066818</v>
      </c>
      <c r="AC165" s="93">
        <f>'[5]资源-军团币'!$E163</f>
        <v>95455411.140146524</v>
      </c>
      <c r="AD165" s="93">
        <f>5*节奏总纲!P162</f>
        <v>305731.25066678121</v>
      </c>
      <c r="AE165" s="93">
        <f>[6]国建支援!$F$5/[6]国建支援!$E$5*节奏总纲!P162</f>
        <v>24458500.053342495</v>
      </c>
      <c r="AF165" s="93">
        <f>[6]国家币!$H163/[6]国家币!$C$2</f>
        <v>0</v>
      </c>
      <c r="AG165" s="93">
        <f t="shared" si="552"/>
        <v>0</v>
      </c>
      <c r="AH165" s="93">
        <f>'[1]功能-行军令'!$AL$7/3*节奏总纲!P162</f>
        <v>489170.00106684992</v>
      </c>
      <c r="AI165" s="93">
        <f t="shared" si="563"/>
        <v>489170.00106684992</v>
      </c>
      <c r="AJ165" s="93">
        <f t="shared" si="564"/>
        <v>489170.00106684992</v>
      </c>
      <c r="AK165" s="93">
        <f>'[1]功能-行军令'!$AL$8/3*节奏总纲!P162</f>
        <v>163056.66702228331</v>
      </c>
      <c r="AL165" s="93">
        <f t="shared" si="553"/>
        <v>163056.66702228331</v>
      </c>
      <c r="AM165" s="93">
        <f t="shared" si="554"/>
        <v>163056.66702228331</v>
      </c>
      <c r="AN165" s="93">
        <f>节奏总纲!P162*1</f>
        <v>61146.25013335624</v>
      </c>
      <c r="AO165" s="93">
        <f>18*节奏总纲!P162</f>
        <v>1100632.5024004122</v>
      </c>
      <c r="AP165" s="93">
        <f>'[1]功能-采集'!BS163</f>
        <v>5285340289547.2939</v>
      </c>
      <c r="AQ165" s="93">
        <f t="shared" si="565"/>
        <v>5285340289547.2939</v>
      </c>
      <c r="AR165" s="93">
        <f t="shared" si="566"/>
        <v>5285340289547.2939</v>
      </c>
      <c r="AS165" s="93">
        <f t="shared" si="567"/>
        <v>5285340289547.2939</v>
      </c>
      <c r="AT165" s="93">
        <f>'[1]功能-采集'!BX163</f>
        <v>1518677019234.0789</v>
      </c>
      <c r="AU165" s="93">
        <f>('[1]功能-城建'!$EQ162+[1]养成buff汇总!H164)/节奏总纲!P162/4/24</f>
        <v>391518.13661700377</v>
      </c>
      <c r="AV165" s="93">
        <f t="shared" si="568"/>
        <v>391518.13661700377</v>
      </c>
      <c r="AW165" s="93">
        <f t="shared" si="569"/>
        <v>391518.13661700377</v>
      </c>
      <c r="AX165" s="93">
        <f t="shared" si="570"/>
        <v>391518.13661700377</v>
      </c>
      <c r="AY165" s="93">
        <f>('[1]功能-城建'!$FY162+[1]养成buff汇总!AD164)/节奏总纲!P162/24</f>
        <v>75806.423292599691</v>
      </c>
      <c r="AZ165" s="93">
        <f>('[1]功能-城建'!HF162+[1]养成buff汇总!S164)/节奏总纲!P162/24</f>
        <v>842570.77999003895</v>
      </c>
      <c r="BA165" s="93">
        <f>'[1]功能-城建'!$CL164</f>
        <v>996</v>
      </c>
      <c r="BB165" s="97">
        <f>求节点($CY$7:$CY$36,$CZ$7:$CZ$36,节奏总纲!BX162)</f>
        <v>1028</v>
      </c>
      <c r="BC165" s="93">
        <f>[4]士兵治疗!$BD163/3600*[4]士兵治疗!$D$4</f>
        <v>29037886366.589512</v>
      </c>
      <c r="BD165" s="97">
        <f>求节点($DD$7:$DD$86,$DF$7:$DF$86,节奏总纲!BX162)</f>
        <v>400</v>
      </c>
      <c r="BE165" s="97">
        <f t="shared" si="572"/>
        <v>516098.39452683355</v>
      </c>
      <c r="BF165" s="97">
        <f t="shared" si="573"/>
        <v>95229.394611333992</v>
      </c>
      <c r="BG165" s="97">
        <f t="shared" si="574"/>
        <v>12769.236034681366</v>
      </c>
      <c r="BH165" s="97">
        <f t="shared" si="575"/>
        <v>225.39361694585037</v>
      </c>
      <c r="BI165" s="97">
        <f t="shared" si="576"/>
        <v>80.42854644302956</v>
      </c>
      <c r="BJ165" s="97">
        <f t="shared" si="577"/>
        <v>120.14281966454435</v>
      </c>
      <c r="BK165" s="97">
        <f t="shared" si="578"/>
        <v>146.85709288605912</v>
      </c>
      <c r="BL165" s="97">
        <f t="shared" si="579"/>
        <v>55.428546443029568</v>
      </c>
      <c r="BM165" s="93">
        <f>5*节奏总纲!P162</f>
        <v>305731.25066678121</v>
      </c>
      <c r="BN165" s="93">
        <f>15*节奏总纲!P162</f>
        <v>917193.75200034364</v>
      </c>
      <c r="BO165" s="93">
        <f t="shared" si="555"/>
        <v>318</v>
      </c>
      <c r="BP165" s="93">
        <f t="shared" si="556"/>
        <v>2544</v>
      </c>
      <c r="BQ165" s="93">
        <f>节奏总纲!P162</f>
        <v>61146.25013335624</v>
      </c>
      <c r="BU165" s="19"/>
      <c r="BZ165" s="19"/>
      <c r="CK165" s="19"/>
      <c r="CP165" s="19"/>
      <c r="CV165" s="19"/>
      <c r="DB165" s="19"/>
      <c r="DH165" s="19"/>
    </row>
    <row r="166" spans="2:112" s="93" customFormat="1" x14ac:dyDescent="0.15">
      <c r="B166" s="93">
        <v>160</v>
      </c>
      <c r="C166" s="93">
        <f>SUM([2]武将数量星级阶位验证!$BF$3:$BI$3)*节奏总纲!P163+'[1]资源-钻石'!$L163/[2]武将数量星级阶位验证!$B$1*10</f>
        <v>701986.20678552205</v>
      </c>
      <c r="D166" s="93">
        <f>'[1]资源-钻石'!$L163*6%</f>
        <v>643579.65364020423</v>
      </c>
      <c r="E166" s="95">
        <f>'[1]资源-银币'!$Z165</f>
        <v>202224333000</v>
      </c>
      <c r="F166" s="93">
        <f>'[1]资源-木石铜粮'!$BF165/4</f>
        <v>945217112293.29138</v>
      </c>
      <c r="G166" s="93">
        <f t="shared" si="546"/>
        <v>945217112293.29138</v>
      </c>
      <c r="H166" s="93">
        <f t="shared" si="547"/>
        <v>945217112293.29138</v>
      </c>
      <c r="I166" s="93">
        <f t="shared" si="548"/>
        <v>945217112293.29138</v>
      </c>
      <c r="J166" s="93">
        <f>'[1]资源-铁'!$T165</f>
        <v>889965944733.35999</v>
      </c>
      <c r="K166" s="93">
        <f t="shared" si="571"/>
        <v>5760</v>
      </c>
      <c r="L166" s="93">
        <f>求节点('[1]功能-竞技场'!$AA$9:$AA$309,'[1]功能-竞技场'!$AB$9:$AB$309,[1]节奏总纲!P163)</f>
        <v>150</v>
      </c>
      <c r="M166" s="93">
        <f t="shared" si="549"/>
        <v>804474.56705025525</v>
      </c>
      <c r="N166" s="93">
        <f>'[1]资源-银币'!$C165</f>
        <v>330522747326.19305</v>
      </c>
      <c r="O166" s="93">
        <f>'[1]资源-木石铜粮'!$C165*('[1]资源-木石铜粮'!$I165+'[1]资源-木石铜粮'!$J165+'[1]资源-木石铜粮'!$M165+'[1]资源-木石铜粮'!$N165)</f>
        <v>9333649096864.8828</v>
      </c>
      <c r="P166" s="93">
        <f t="shared" si="557"/>
        <v>9333649096864.8828</v>
      </c>
      <c r="Q166" s="93">
        <f t="shared" si="558"/>
        <v>9333649096864.8828</v>
      </c>
      <c r="R166" s="93">
        <f t="shared" si="559"/>
        <v>9333649096864.8828</v>
      </c>
      <c r="S166" s="93">
        <f>'[1]资源-铁'!C165*('[1]资源-铁'!$J165+'[1]资源-铁'!$M165+'[1]资源-铁'!$N165)</f>
        <v>2867550365924.4277</v>
      </c>
      <c r="T166" s="93">
        <f t="shared" si="550"/>
        <v>1486.3518741372895</v>
      </c>
      <c r="U166" s="93">
        <f t="shared" si="551"/>
        <v>160.851526639056</v>
      </c>
      <c r="V166" s="97">
        <f>求节点([3]基础状态预期!$C$11:$C$40,[3]基础状态预期!$I$11:$I$40,B166)*8</f>
        <v>499.20000000000005</v>
      </c>
      <c r="W166" s="72">
        <f>[4]兵营招募!$EZ$5*节奏总纲!P163*24</f>
        <v>5504940000</v>
      </c>
      <c r="X166" s="93">
        <f t="shared" si="560"/>
        <v>5504940000</v>
      </c>
      <c r="Y166" s="93">
        <f t="shared" si="561"/>
        <v>5504940000</v>
      </c>
      <c r="Z166" s="93">
        <f t="shared" si="562"/>
        <v>5504940000</v>
      </c>
      <c r="AA166" s="93">
        <f>10*节奏总纲!P163</f>
        <v>655350</v>
      </c>
      <c r="AB166" s="93">
        <f>求节点($CS$8:$CS$15,$CT$8:$CT$15,节奏总纲!P163)</f>
        <v>41.360794088066818</v>
      </c>
      <c r="AC166" s="93">
        <f>'[5]资源-军团币'!$E164</f>
        <v>101634770.95238094</v>
      </c>
      <c r="AD166" s="93">
        <f>5*节奏总纲!P163</f>
        <v>327675</v>
      </c>
      <c r="AE166" s="93">
        <f>[6]国建支援!$F$5/[6]国建支援!$E$5*节奏总纲!P163</f>
        <v>26214000</v>
      </c>
      <c r="AF166" s="93">
        <f>[6]国家币!$H164/[6]国家币!$C$2</f>
        <v>0</v>
      </c>
      <c r="AG166" s="93">
        <f t="shared" si="552"/>
        <v>0</v>
      </c>
      <c r="AH166" s="93">
        <f>'[1]功能-行军令'!$AL$7/3*节奏总纲!P163</f>
        <v>524280</v>
      </c>
      <c r="AI166" s="93">
        <f t="shared" si="563"/>
        <v>524280</v>
      </c>
      <c r="AJ166" s="93">
        <f t="shared" si="564"/>
        <v>524280</v>
      </c>
      <c r="AK166" s="93">
        <f>'[1]功能-行军令'!$AL$8/3*节奏总纲!P163</f>
        <v>174760</v>
      </c>
      <c r="AL166" s="93">
        <f t="shared" si="553"/>
        <v>174760</v>
      </c>
      <c r="AM166" s="93">
        <f t="shared" si="554"/>
        <v>174760</v>
      </c>
      <c r="AN166" s="93">
        <f>节奏总纲!P163*1</f>
        <v>65535</v>
      </c>
      <c r="AO166" s="93">
        <f>18*节奏总纲!P163</f>
        <v>1179630</v>
      </c>
      <c r="AP166" s="93">
        <f>'[1]功能-采集'!BS164</f>
        <v>5675002070397.5605</v>
      </c>
      <c r="AQ166" s="93">
        <f t="shared" si="565"/>
        <v>5675002070397.5605</v>
      </c>
      <c r="AR166" s="93">
        <f t="shared" si="566"/>
        <v>5675002070397.5605</v>
      </c>
      <c r="AS166" s="93">
        <f t="shared" si="567"/>
        <v>5675002070397.5605</v>
      </c>
      <c r="AT166" s="93">
        <f>'[1]功能-采集'!BX164</f>
        <v>1631069317884.5554</v>
      </c>
      <c r="AU166" s="93">
        <f>('[1]功能-城建'!$EQ163+[1]养成buff汇总!H165)/节奏总纲!P163/4/24</f>
        <v>365298.93817546126</v>
      </c>
      <c r="AV166" s="93">
        <f t="shared" si="568"/>
        <v>365298.93817546126</v>
      </c>
      <c r="AW166" s="93">
        <f t="shared" si="569"/>
        <v>365298.93817546126</v>
      </c>
      <c r="AX166" s="93">
        <f t="shared" si="570"/>
        <v>365298.93817546126</v>
      </c>
      <c r="AY166" s="93">
        <f>('[1]功能-城建'!$FY163+[1]养成buff汇总!AD165)/节奏总纲!P163/24</f>
        <v>70729.816439526709</v>
      </c>
      <c r="AZ166" s="93">
        <f>('[1]功能-城建'!HF163+[1]养成buff汇总!S165)/节奏总纲!P163/24</f>
        <v>786145.47445377277</v>
      </c>
      <c r="BA166" s="93">
        <f>'[1]功能-城建'!$CL165</f>
        <v>996</v>
      </c>
      <c r="BB166" s="97">
        <f>求节点($CY$7:$CY$36,$CZ$7:$CZ$36,节奏总纲!BX163)</f>
        <v>1028</v>
      </c>
      <c r="BC166" s="93">
        <f>[4]士兵治疗!$BD164/3600*[4]士兵治疗!$D$4</f>
        <v>31100259379.54192</v>
      </c>
      <c r="BD166" s="97">
        <f>求节点($DD$7:$DD$86,$DF$7:$DF$86,节奏总纲!BX163)</f>
        <v>400</v>
      </c>
      <c r="BE166" s="97">
        <f t="shared" si="572"/>
        <v>549290.20678028662</v>
      </c>
      <c r="BF166" s="97">
        <f t="shared" si="573"/>
        <v>101241.51285276323</v>
      </c>
      <c r="BG166" s="97">
        <f t="shared" si="574"/>
        <v>13571.192261815169</v>
      </c>
      <c r="BH166" s="97">
        <f t="shared" si="575"/>
        <v>227.03804652168594</v>
      </c>
      <c r="BI166" s="97">
        <f t="shared" si="576"/>
        <v>81</v>
      </c>
      <c r="BJ166" s="97">
        <f t="shared" si="577"/>
        <v>121</v>
      </c>
      <c r="BK166" s="97">
        <f t="shared" si="578"/>
        <v>148</v>
      </c>
      <c r="BL166" s="97">
        <f t="shared" si="579"/>
        <v>56</v>
      </c>
      <c r="BM166" s="93">
        <f>5*节奏总纲!P163</f>
        <v>327675</v>
      </c>
      <c r="BN166" s="93">
        <f>15*节奏总纲!P163</f>
        <v>983025</v>
      </c>
      <c r="BO166" s="93">
        <f t="shared" si="555"/>
        <v>320</v>
      </c>
      <c r="BP166" s="93">
        <f t="shared" si="556"/>
        <v>2560</v>
      </c>
      <c r="BQ166" s="93">
        <f>节奏总纲!P163</f>
        <v>65535</v>
      </c>
      <c r="BU166" s="19"/>
      <c r="BZ166" s="19"/>
      <c r="CK166" s="19"/>
      <c r="CP166" s="19"/>
      <c r="CV166" s="19"/>
      <c r="DB166" s="19"/>
      <c r="DH166" s="19"/>
    </row>
    <row r="167" spans="2:112" x14ac:dyDescent="0.15">
      <c r="BW167" s="93"/>
      <c r="BX167" s="93"/>
    </row>
    <row r="168" spans="2:112" x14ac:dyDescent="0.15">
      <c r="BW168" s="93"/>
      <c r="BX168" s="93"/>
    </row>
    <row r="169" spans="2:112" x14ac:dyDescent="0.15">
      <c r="BW169" s="93"/>
      <c r="BX169" s="93"/>
    </row>
    <row r="170" spans="2:112" x14ac:dyDescent="0.15">
      <c r="BW170" s="93"/>
      <c r="BX170" s="93"/>
    </row>
    <row r="171" spans="2:112" x14ac:dyDescent="0.15">
      <c r="BW171" s="93"/>
      <c r="BX171" s="93"/>
    </row>
    <row r="172" spans="2:112" x14ac:dyDescent="0.15">
      <c r="BW172" s="93"/>
      <c r="BX172" s="93"/>
    </row>
  </sheetData>
  <mergeCells count="10">
    <mergeCell ref="D5:J5"/>
    <mergeCell ref="M5:S5"/>
    <mergeCell ref="W5:Z5"/>
    <mergeCell ref="AH5:AN5"/>
    <mergeCell ref="DK5:DN5"/>
    <mergeCell ref="AP5:AT5"/>
    <mergeCell ref="AU5:AZ5"/>
    <mergeCell ref="BE5:BH5"/>
    <mergeCell ref="CD6:CG6"/>
    <mergeCell ref="BI5:BL5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B1:CJ189"/>
  <sheetViews>
    <sheetView tabSelected="1" topLeftCell="AX1" workbookViewId="0">
      <pane ySplit="6" topLeftCell="A28" activePane="bottomLeft" state="frozen"/>
      <selection pane="bottomLeft" activeCell="BR37" sqref="BR37"/>
    </sheetView>
  </sheetViews>
  <sheetFormatPr defaultColWidth="6.625" defaultRowHeight="11.25" x14ac:dyDescent="0.15"/>
  <cols>
    <col min="1" max="2" width="6.625" style="17"/>
    <col min="3" max="3" width="6.625" style="21"/>
    <col min="4" max="8" width="6.625" style="17"/>
    <col min="9" max="9" width="7.5" style="17" bestFit="1" customWidth="1"/>
    <col min="10" max="10" width="9.75" style="17" bestFit="1" customWidth="1"/>
    <col min="11" max="14" width="9" style="17" bestFit="1" customWidth="1"/>
    <col min="15" max="17" width="6.625" style="17"/>
    <col min="18" max="18" width="9" style="17" bestFit="1" customWidth="1"/>
    <col min="19" max="19" width="9.75" style="17" bestFit="1" customWidth="1"/>
    <col min="20" max="23" width="9" style="17" bestFit="1" customWidth="1"/>
    <col min="24" max="28" width="6.625" style="17"/>
    <col min="29" max="29" width="7.5" style="17" bestFit="1" customWidth="1"/>
    <col min="30" max="32" width="6.625" style="17"/>
    <col min="33" max="62" width="6.625" style="17" customWidth="1"/>
    <col min="63" max="63" width="6.625" style="17"/>
    <col min="64" max="64" width="8.5" style="17" customWidth="1"/>
    <col min="65" max="80" width="6.625" style="17"/>
    <col min="81" max="81" width="6.625" style="3"/>
    <col min="82" max="82" width="6.625" style="37"/>
    <col min="83" max="16384" width="6.625" style="17"/>
  </cols>
  <sheetData>
    <row r="1" spans="2:88" x14ac:dyDescent="0.15">
      <c r="CC1" s="3" t="s">
        <v>75</v>
      </c>
    </row>
    <row r="3" spans="2:88" x14ac:dyDescent="0.15">
      <c r="B3" s="17" t="s">
        <v>165</v>
      </c>
      <c r="E3" s="22" t="s">
        <v>129</v>
      </c>
      <c r="G3" s="22" t="s">
        <v>129</v>
      </c>
      <c r="J3" s="22"/>
      <c r="O3" s="22"/>
      <c r="S3" s="22"/>
      <c r="Y3" s="22"/>
      <c r="Z3" s="22" t="s">
        <v>129</v>
      </c>
      <c r="AB3" s="22"/>
      <c r="AK3" s="22" t="s">
        <v>129</v>
      </c>
      <c r="AL3" s="22" t="s">
        <v>129</v>
      </c>
      <c r="AM3" s="22"/>
      <c r="AN3" s="22"/>
      <c r="BI3" s="22" t="s">
        <v>129</v>
      </c>
      <c r="BN3" s="30" t="s">
        <v>145</v>
      </c>
      <c r="BR3" s="30" t="s">
        <v>147</v>
      </c>
      <c r="BV3" s="22" t="s">
        <v>129</v>
      </c>
    </row>
    <row r="4" spans="2:88" x14ac:dyDescent="0.15">
      <c r="C4" s="21" t="s">
        <v>15</v>
      </c>
      <c r="D4" s="115" t="s">
        <v>76</v>
      </c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03" t="s">
        <v>45</v>
      </c>
      <c r="AH4" s="104"/>
      <c r="AI4" s="104"/>
      <c r="AJ4" s="105"/>
      <c r="AK4" s="115" t="s">
        <v>46</v>
      </c>
      <c r="AL4" s="115"/>
      <c r="AM4" s="115"/>
      <c r="AN4" s="115"/>
      <c r="AO4" s="115" t="s">
        <v>68</v>
      </c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03" t="s">
        <v>77</v>
      </c>
      <c r="BD4" s="104"/>
      <c r="BE4" s="104"/>
      <c r="BF4" s="104"/>
      <c r="BG4" s="104"/>
      <c r="BH4" s="104"/>
      <c r="BI4" s="104"/>
      <c r="BJ4" s="104"/>
      <c r="BK4" s="104"/>
      <c r="BL4" s="104"/>
      <c r="BM4" s="104"/>
      <c r="BN4" s="104"/>
      <c r="BO4" s="104"/>
      <c r="BP4" s="104"/>
      <c r="BQ4" s="104"/>
      <c r="BR4" s="104"/>
      <c r="BS4" s="104"/>
      <c r="BT4" s="104"/>
      <c r="BU4" s="105"/>
      <c r="BV4" s="115" t="s">
        <v>78</v>
      </c>
      <c r="BW4" s="115"/>
      <c r="BX4" s="115"/>
      <c r="BY4" s="115"/>
      <c r="BZ4" s="115"/>
    </row>
    <row r="5" spans="2:88" x14ac:dyDescent="0.15">
      <c r="C5" s="21" t="s">
        <v>16</v>
      </c>
      <c r="D5" s="15" t="s">
        <v>13</v>
      </c>
      <c r="E5" s="103" t="s">
        <v>58</v>
      </c>
      <c r="F5" s="104"/>
      <c r="G5" s="105"/>
      <c r="H5" s="115" t="s">
        <v>17</v>
      </c>
      <c r="I5" s="115"/>
      <c r="J5" s="115"/>
      <c r="K5" s="115"/>
      <c r="L5" s="115"/>
      <c r="M5" s="115"/>
      <c r="N5" s="115"/>
      <c r="O5" s="6" t="s">
        <v>4</v>
      </c>
      <c r="P5" s="15" t="s">
        <v>35</v>
      </c>
      <c r="Q5" s="115" t="s">
        <v>37</v>
      </c>
      <c r="R5" s="115"/>
      <c r="S5" s="115"/>
      <c r="T5" s="115"/>
      <c r="U5" s="115"/>
      <c r="V5" s="115"/>
      <c r="W5" s="115"/>
      <c r="X5" s="15" t="s">
        <v>5</v>
      </c>
      <c r="Y5" s="103" t="s">
        <v>3</v>
      </c>
      <c r="Z5" s="105"/>
      <c r="AA5" s="15" t="s">
        <v>2</v>
      </c>
      <c r="AB5" s="15" t="s">
        <v>511</v>
      </c>
      <c r="AC5" s="115" t="s">
        <v>41</v>
      </c>
      <c r="AD5" s="115"/>
      <c r="AE5" s="115"/>
      <c r="AF5" s="115"/>
      <c r="AG5" s="15" t="s">
        <v>47</v>
      </c>
      <c r="AH5" s="15" t="s">
        <v>48</v>
      </c>
      <c r="AI5" s="15" t="s">
        <v>37</v>
      </c>
      <c r="AJ5" s="15" t="s">
        <v>49</v>
      </c>
      <c r="AK5" s="15" t="s">
        <v>53</v>
      </c>
      <c r="AL5" s="15" t="s">
        <v>51</v>
      </c>
      <c r="AM5" s="15" t="s">
        <v>37</v>
      </c>
      <c r="AN5" s="15" t="s">
        <v>49</v>
      </c>
      <c r="AO5" s="115" t="s">
        <v>25</v>
      </c>
      <c r="AP5" s="115"/>
      <c r="AQ5" s="115"/>
      <c r="AR5" s="115"/>
      <c r="AS5" s="115"/>
      <c r="AT5" s="115"/>
      <c r="AU5" s="115"/>
      <c r="AV5" s="15" t="s">
        <v>39</v>
      </c>
      <c r="AW5" s="15" t="s">
        <v>56</v>
      </c>
      <c r="AX5" s="15" t="s">
        <v>63</v>
      </c>
      <c r="AY5" s="15" t="s">
        <v>64</v>
      </c>
      <c r="AZ5" s="15" t="s">
        <v>65</v>
      </c>
      <c r="BA5" s="15" t="s">
        <v>66</v>
      </c>
      <c r="BB5" s="15" t="s">
        <v>67</v>
      </c>
      <c r="BC5" s="109" t="s">
        <v>79</v>
      </c>
      <c r="BD5" s="110"/>
      <c r="BE5" s="110"/>
      <c r="BF5" s="110"/>
      <c r="BG5" s="110"/>
      <c r="BH5" s="111"/>
      <c r="BI5" s="15" t="s">
        <v>80</v>
      </c>
      <c r="BJ5" s="15" t="s">
        <v>81</v>
      </c>
      <c r="BK5" s="15" t="s">
        <v>82</v>
      </c>
      <c r="BL5" s="15" t="s">
        <v>83</v>
      </c>
      <c r="BM5" s="15" t="s">
        <v>84</v>
      </c>
      <c r="BN5" s="103" t="s">
        <v>85</v>
      </c>
      <c r="BO5" s="104"/>
      <c r="BP5" s="104"/>
      <c r="BQ5" s="105"/>
      <c r="BR5" s="103" t="s">
        <v>86</v>
      </c>
      <c r="BS5" s="104"/>
      <c r="BT5" s="104"/>
      <c r="BU5" s="105"/>
      <c r="BV5" s="103" t="s">
        <v>87</v>
      </c>
      <c r="BW5" s="105"/>
      <c r="BX5" s="103" t="s">
        <v>88</v>
      </c>
      <c r="BY5" s="105"/>
      <c r="BZ5" s="15" t="s">
        <v>89</v>
      </c>
      <c r="CG5" s="17" t="s">
        <v>6</v>
      </c>
    </row>
    <row r="6" spans="2:88" x14ac:dyDescent="0.15">
      <c r="C6" s="21" t="s">
        <v>34</v>
      </c>
      <c r="D6" s="15" t="s">
        <v>14</v>
      </c>
      <c r="E6" s="15" t="s">
        <v>59</v>
      </c>
      <c r="F6" s="15" t="s">
        <v>60</v>
      </c>
      <c r="G6" s="15" t="s">
        <v>61</v>
      </c>
      <c r="H6" s="15" t="s">
        <v>11</v>
      </c>
      <c r="I6" s="15" t="s">
        <v>19</v>
      </c>
      <c r="J6" s="15" t="s">
        <v>20</v>
      </c>
      <c r="K6" s="15" t="s">
        <v>21</v>
      </c>
      <c r="L6" s="15" t="s">
        <v>22</v>
      </c>
      <c r="M6" s="15" t="s">
        <v>23</v>
      </c>
      <c r="N6" s="15" t="s">
        <v>24</v>
      </c>
      <c r="O6" s="15" t="s">
        <v>54</v>
      </c>
      <c r="P6" s="15" t="s">
        <v>33</v>
      </c>
      <c r="Q6" s="18" t="s">
        <v>11</v>
      </c>
      <c r="R6" s="15" t="s">
        <v>19</v>
      </c>
      <c r="S6" s="15" t="s">
        <v>20</v>
      </c>
      <c r="T6" s="15" t="s">
        <v>21</v>
      </c>
      <c r="U6" s="15" t="s">
        <v>22</v>
      </c>
      <c r="V6" s="15" t="s">
        <v>23</v>
      </c>
      <c r="W6" s="15" t="s">
        <v>24</v>
      </c>
      <c r="X6" s="15" t="s">
        <v>38</v>
      </c>
      <c r="Y6" s="15" t="s">
        <v>492</v>
      </c>
      <c r="Z6" s="15" t="s">
        <v>73</v>
      </c>
      <c r="AA6" s="15" t="s">
        <v>37</v>
      </c>
      <c r="AB6" s="15" t="s">
        <v>14</v>
      </c>
      <c r="AC6" s="15" t="s">
        <v>42</v>
      </c>
      <c r="AD6" s="15" t="s">
        <v>43</v>
      </c>
      <c r="AE6" s="15" t="s">
        <v>44</v>
      </c>
      <c r="AF6" s="15" t="s">
        <v>74</v>
      </c>
      <c r="AG6" s="15" t="s">
        <v>14</v>
      </c>
      <c r="AH6" s="15" t="s">
        <v>36</v>
      </c>
      <c r="AI6" s="15" t="s">
        <v>50</v>
      </c>
      <c r="AJ6" s="15" t="s">
        <v>50</v>
      </c>
      <c r="AK6" s="15" t="s">
        <v>14</v>
      </c>
      <c r="AL6" s="15" t="s">
        <v>52</v>
      </c>
      <c r="AM6" s="15" t="s">
        <v>12</v>
      </c>
      <c r="AN6" s="15" t="s">
        <v>12</v>
      </c>
      <c r="AO6" s="15" t="s">
        <v>26</v>
      </c>
      <c r="AP6" s="15" t="s">
        <v>27</v>
      </c>
      <c r="AQ6" s="15" t="s">
        <v>28</v>
      </c>
      <c r="AR6" s="15" t="s">
        <v>29</v>
      </c>
      <c r="AS6" s="15" t="s">
        <v>30</v>
      </c>
      <c r="AT6" s="15" t="s">
        <v>31</v>
      </c>
      <c r="AU6" s="15" t="s">
        <v>32</v>
      </c>
      <c r="AV6" s="15" t="s">
        <v>40</v>
      </c>
      <c r="AW6" s="15" t="s">
        <v>57</v>
      </c>
      <c r="AX6" s="7" t="s">
        <v>515</v>
      </c>
      <c r="AY6" s="7" t="s">
        <v>515</v>
      </c>
      <c r="AZ6" s="7" t="s">
        <v>515</v>
      </c>
      <c r="BA6" s="7" t="s">
        <v>515</v>
      </c>
      <c r="BB6" s="7" t="s">
        <v>515</v>
      </c>
      <c r="BC6" s="28" t="s">
        <v>90</v>
      </c>
      <c r="BD6" s="28" t="s">
        <v>91</v>
      </c>
      <c r="BE6" s="28" t="s">
        <v>92</v>
      </c>
      <c r="BF6" s="28" t="s">
        <v>93</v>
      </c>
      <c r="BG6" s="28" t="s">
        <v>94</v>
      </c>
      <c r="BH6" s="28" t="s">
        <v>95</v>
      </c>
      <c r="BI6" s="15" t="s">
        <v>96</v>
      </c>
      <c r="BJ6" s="15" t="s">
        <v>97</v>
      </c>
      <c r="BK6" s="15" t="s">
        <v>98</v>
      </c>
      <c r="BL6" s="15" t="s">
        <v>99</v>
      </c>
      <c r="BM6" s="15" t="s">
        <v>98</v>
      </c>
      <c r="BN6" s="15" t="s">
        <v>100</v>
      </c>
      <c r="BO6" s="15" t="s">
        <v>101</v>
      </c>
      <c r="BP6" s="15" t="s">
        <v>102</v>
      </c>
      <c r="BQ6" s="15" t="s">
        <v>103</v>
      </c>
      <c r="BR6" s="15" t="s">
        <v>100</v>
      </c>
      <c r="BS6" s="15" t="s">
        <v>101</v>
      </c>
      <c r="BT6" s="15" t="s">
        <v>102</v>
      </c>
      <c r="BU6" s="15" t="s">
        <v>103</v>
      </c>
      <c r="BV6" s="15" t="s">
        <v>154</v>
      </c>
      <c r="BW6" s="15" t="s">
        <v>155</v>
      </c>
      <c r="BX6" s="15" t="s">
        <v>106</v>
      </c>
      <c r="BY6" s="15" t="s">
        <v>107</v>
      </c>
      <c r="BZ6" s="15" t="s">
        <v>512</v>
      </c>
      <c r="CG6" s="17" t="s">
        <v>499</v>
      </c>
      <c r="CH6" s="17" t="s">
        <v>163</v>
      </c>
      <c r="CI6" s="17" t="s">
        <v>162</v>
      </c>
      <c r="CJ6" s="17" t="s">
        <v>164</v>
      </c>
    </row>
    <row r="7" spans="2:88" x14ac:dyDescent="0.15">
      <c r="C7" s="21">
        <v>1</v>
      </c>
      <c r="D7" s="4">
        <f>IFERROR(INT(INDEX(条件检索信息!$C$7:$C$166,D63,1)/10)*10,"")</f>
        <v>10</v>
      </c>
      <c r="E7" s="4"/>
      <c r="F7" s="4">
        <v>1</v>
      </c>
      <c r="G7" s="4"/>
      <c r="H7" s="4">
        <f>IFERROR(INT(INDEX(条件检索信息!$D$7:$D$166,H63,1)/200)*200,"")</f>
        <v>200</v>
      </c>
      <c r="I7" s="47">
        <f>IFERROR(INT(INDEX(条件检索信息!$E$7:$E$166,I63,1)/10000)*10000,"")</f>
        <v>60000</v>
      </c>
      <c r="J7" s="47">
        <f>INT(INDEX(条件检索信息!$F$7:$F$166,J63,1)/20000)*20000</f>
        <v>20000</v>
      </c>
      <c r="K7" s="4">
        <f t="shared" ref="K7" si="0">J7</f>
        <v>20000</v>
      </c>
      <c r="L7" s="4">
        <f t="shared" ref="L7" si="1">K7</f>
        <v>20000</v>
      </c>
      <c r="M7" s="4">
        <f t="shared" ref="M7" si="2">L7</f>
        <v>20000</v>
      </c>
      <c r="N7" s="4">
        <f>IFERROR(INT(INDEX(条件检索信息!$J$7:$J$166,N63,1)/50000)*50000,"")</f>
        <v>8200000</v>
      </c>
      <c r="O7" s="4" t="str">
        <f>"1+"&amp;O63</f>
        <v>1+5</v>
      </c>
      <c r="P7" s="4">
        <v>5000</v>
      </c>
      <c r="Q7" s="4">
        <f>IFERROR(INT(INDEX(条件检索信息!$M$7:$M$166,Q63,1)/200)*200,"")</f>
        <v>200</v>
      </c>
      <c r="R7" s="4">
        <f>IFERROR(INT(INDEX(条件检索信息!$N$7:$N$166,R63,1)/50000)*50000,"")</f>
        <v>100000</v>
      </c>
      <c r="S7" s="4">
        <f>IFERROR(INT(INDEX(条件检索信息!$O$7:$O$166,S63,1)/100000)*100000,"")</f>
        <v>100000</v>
      </c>
      <c r="T7" s="4">
        <f>S7</f>
        <v>100000</v>
      </c>
      <c r="U7" s="4">
        <f t="shared" ref="U7:V7" si="3">T7</f>
        <v>100000</v>
      </c>
      <c r="V7" s="4">
        <f t="shared" si="3"/>
        <v>100000</v>
      </c>
      <c r="W7" s="47">
        <f>ROUND(INDEX(条件检索信息!$S$7:$S$166,W63,1)/1000000,0)*1000000</f>
        <v>3000000</v>
      </c>
      <c r="X7" s="4" t="str">
        <f>"1+"&amp;X63</f>
        <v>1+5</v>
      </c>
      <c r="Y7" s="4">
        <f>INT(INDEX(条件检索信息!$T$7:$T$166,Y63,1)/20)*20</f>
        <v>40</v>
      </c>
      <c r="Z7" s="4"/>
      <c r="AA7" s="4">
        <v>1</v>
      </c>
      <c r="AB7" s="4">
        <v>5</v>
      </c>
      <c r="AC7" s="4">
        <f>IFERROR(INT(INDEX(条件检索信息!$W$7:$W$166,AC63,1)/2000)*2000,"")</f>
        <v>12000</v>
      </c>
      <c r="AD7" s="4">
        <f>AC7</f>
        <v>12000</v>
      </c>
      <c r="AE7" s="4">
        <f t="shared" ref="AE7:AF7" si="4">AD7</f>
        <v>12000</v>
      </c>
      <c r="AF7" s="4">
        <f t="shared" si="4"/>
        <v>12000</v>
      </c>
      <c r="AG7" s="4">
        <f>IFERROR(INT(INDEX(条件检索信息!$AA$7:$AA$166,AG63,1)/5)*5,"")</f>
        <v>5</v>
      </c>
      <c r="AH7" s="4">
        <v>1</v>
      </c>
      <c r="AI7" s="4">
        <f>IFERROR(INT(INDEX(条件检索信息!$AC$7:$AC$166,AI63,1)/500)*500,"")</f>
        <v>1000</v>
      </c>
      <c r="AJ7" s="4">
        <f>AI7</f>
        <v>1000</v>
      </c>
      <c r="AK7" s="4"/>
      <c r="AL7" s="4"/>
      <c r="AM7" s="4">
        <f>IFERROR(INT(INDEX(条件检索信息!$AF$7:$AF$166,AM63,1)/500)*500,"")</f>
        <v>3500</v>
      </c>
      <c r="AN7" s="4">
        <f>AM7</f>
        <v>3500</v>
      </c>
      <c r="AO7" s="4">
        <f>IFERROR(INT(INDEX(条件检索信息!$AH$7:$AH$166,AO63,1)/2)*2,"")</f>
        <v>2</v>
      </c>
      <c r="AP7" s="4">
        <f>AO7</f>
        <v>2</v>
      </c>
      <c r="AQ7" s="4">
        <f>AP7</f>
        <v>2</v>
      </c>
      <c r="AR7" s="4">
        <f>IFERROR(INT(INDEX(条件检索信息!$AK$7:$AK$166,AR63,1)/2)*2,"")</f>
        <v>2</v>
      </c>
      <c r="AS7" s="4">
        <f>AR7</f>
        <v>2</v>
      </c>
      <c r="AT7" s="4">
        <f>AS7</f>
        <v>2</v>
      </c>
      <c r="AU7" s="4">
        <f>IFERROR(INT(INDEX(条件检索信息!$AN$7:$AN$166,AU63,1)/1)*1,"")</f>
        <v>3</v>
      </c>
      <c r="AV7" s="4">
        <f>IFERROR(INT(INDEX(节奏总纲!$P$4:$P$113,AV63,1)/1)*1+1,"")</f>
        <v>2</v>
      </c>
      <c r="AW7" s="4">
        <f>IFERROR(INT(INDEX(条件检索信息!$AO$7:$AO$166,AW63,1)/5)*5,"")</f>
        <v>5</v>
      </c>
      <c r="AX7" s="4">
        <f>IFERROR(INT(INDEX(条件检索信息!$AP$7:$AP$166,AX63,1)/500000)*500000,"")</f>
        <v>3500000</v>
      </c>
      <c r="AY7" s="4">
        <f>AX7</f>
        <v>3500000</v>
      </c>
      <c r="AZ7" s="4">
        <f t="shared" ref="AZ7:BA7" si="5">AY7</f>
        <v>3500000</v>
      </c>
      <c r="BA7" s="4">
        <f t="shared" si="5"/>
        <v>3500000</v>
      </c>
      <c r="BB7" s="4">
        <f>IFERROR(INT(INDEX(条件检索信息!$AT$7:$AT$166,BB63,1)/50000)*50000,"")</f>
        <v>250000</v>
      </c>
      <c r="BC7" s="4">
        <f>IFERROR(INT(INDEX(条件检索信息!$AU$7:$AU$166,BC63,1)/500)*500,"")</f>
        <v>500</v>
      </c>
      <c r="BD7" s="4">
        <f>BC7</f>
        <v>500</v>
      </c>
      <c r="BE7" s="4">
        <f t="shared" ref="BE7:BF7" si="6">BD7</f>
        <v>500</v>
      </c>
      <c r="BF7" s="4">
        <f t="shared" si="6"/>
        <v>500</v>
      </c>
      <c r="BG7" s="4">
        <f>IFERROR(INT(INDEX(条件检索信息!$AY$7:$AY$166,BG63,1)/200)*200,"")</f>
        <v>1400</v>
      </c>
      <c r="BH7" s="4">
        <f>IFERROR(INT(INDEX(条件检索信息!$AZ$7:$AZ$166,BH63,1)/500)*500,"")</f>
        <v>3500</v>
      </c>
      <c r="BI7" s="4"/>
      <c r="BJ7" s="4">
        <v>20</v>
      </c>
      <c r="BK7" s="4">
        <v>30</v>
      </c>
      <c r="BL7" s="4">
        <f>IFERROR(INT(INDEX(条件检索信息!$BC$7:$BC$166,BL63,1)/500)*500,"")</f>
        <v>13000</v>
      </c>
      <c r="BM7" s="4">
        <v>5</v>
      </c>
      <c r="BN7" s="4">
        <v>10</v>
      </c>
      <c r="BO7" s="4">
        <v>2</v>
      </c>
      <c r="BP7" s="4">
        <v>2</v>
      </c>
      <c r="BQ7" s="4">
        <v>1</v>
      </c>
      <c r="BR7" s="4">
        <v>1</v>
      </c>
      <c r="BS7" s="4">
        <v>1</v>
      </c>
      <c r="BT7" s="4">
        <v>1</v>
      </c>
      <c r="BU7" s="4">
        <v>1</v>
      </c>
      <c r="BV7" s="4"/>
      <c r="BW7" s="4">
        <f>IFERROR(INT(INDEX(条件检索信息!$BN$7:$BN$166,BW63,1)/5)*5,"")</f>
        <v>45</v>
      </c>
      <c r="BX7" s="4">
        <v>24</v>
      </c>
      <c r="BY7" s="4">
        <f>IFERROR(INT(INDEX(条件检索信息!$BP$7:$BP$166,BY63,1)/5)*5,"")</f>
        <v>60</v>
      </c>
      <c r="BZ7" s="47">
        <v>1</v>
      </c>
      <c r="CG7" s="17">
        <v>1</v>
      </c>
      <c r="CH7" s="17">
        <f t="shared" ref="CH7:CH38" si="7">COUNTIF($E$63:$BZ$112,CG7)</f>
        <v>2</v>
      </c>
      <c r="CI7" s="17">
        <f>SUM($CH$7:$CH7)</f>
        <v>2</v>
      </c>
      <c r="CJ7" s="17">
        <f>CI7/节奏总纲!P4</f>
        <v>27.865452345825943</v>
      </c>
    </row>
    <row r="8" spans="2:88" x14ac:dyDescent="0.15">
      <c r="C8" s="21">
        <v>2</v>
      </c>
      <c r="D8" s="4">
        <f>IFERROR(INT(INDEX(条件检索信息!$C$7:$C$166,D64,1)/10)*10,"")</f>
        <v>30</v>
      </c>
      <c r="E8" s="4"/>
      <c r="F8" s="4">
        <v>2</v>
      </c>
      <c r="G8" s="4"/>
      <c r="H8" s="4">
        <f>IFERROR(INT(INDEX(条件检索信息!$D$7:$D$166,H64,1)/200)*200,"")</f>
        <v>600</v>
      </c>
      <c r="I8" s="4">
        <f>IFERROR(INT(INDEX(条件检索信息!$E$7:$E$166,I64,1)/50000)*50000,"")</f>
        <v>150000</v>
      </c>
      <c r="J8" s="4">
        <f>IFERROR(INT(INDEX(条件检索信息!$F$7:$F$166,J64,1)/50000)*50000,"")</f>
        <v>150000</v>
      </c>
      <c r="K8" s="4">
        <f t="shared" ref="K8:M8" si="8">J8</f>
        <v>150000</v>
      </c>
      <c r="L8" s="4">
        <f t="shared" si="8"/>
        <v>150000</v>
      </c>
      <c r="M8" s="4">
        <f t="shared" si="8"/>
        <v>150000</v>
      </c>
      <c r="N8" s="4">
        <f>IFERROR(INT(INDEX(条件检索信息!$J$7:$J$166,N64,1)/50000)*50000,"")</f>
        <v>42950000</v>
      </c>
      <c r="O8" s="4" t="str">
        <f>"3+"&amp;O64</f>
        <v>3+10</v>
      </c>
      <c r="P8" s="4">
        <v>2000</v>
      </c>
      <c r="Q8" s="4">
        <f>IFERROR(INT(INDEX(条件检索信息!$M$7:$M$166,Q64,1)/200)*200,"")</f>
        <v>800</v>
      </c>
      <c r="R8" s="4">
        <f>IFERROR(INT(INDEX(条件检索信息!$N$7:$N$166,R64,1)/50000)*50000,"")</f>
        <v>250000</v>
      </c>
      <c r="S8" s="4">
        <f>IFERROR(INT(INDEX(条件检索信息!$O$7:$O$166,S64,1)/100000)*100000,"")</f>
        <v>600000</v>
      </c>
      <c r="T8" s="4">
        <f t="shared" ref="T8:V8" si="9">S8</f>
        <v>600000</v>
      </c>
      <c r="U8" s="4">
        <f t="shared" si="9"/>
        <v>600000</v>
      </c>
      <c r="V8" s="4">
        <f t="shared" si="9"/>
        <v>600000</v>
      </c>
      <c r="W8" s="91">
        <f>IFERROR(ROUND(INDEX(条件检索信息!$S$7:$S$166,W64,1)/5000000,0)*5000000,"")</f>
        <v>20000000</v>
      </c>
      <c r="X8" s="4" t="str">
        <f>"2+"&amp;X64</f>
        <v>2+10</v>
      </c>
      <c r="Y8" s="4">
        <f>INT(INDEX(条件检索信息!$T$7:$T$166,Y64,1)/20)*20</f>
        <v>60</v>
      </c>
      <c r="Z8" s="4"/>
      <c r="AA8" s="4">
        <v>2</v>
      </c>
      <c r="AB8" s="4">
        <v>10</v>
      </c>
      <c r="AC8" s="4">
        <f>IFERROR(INT(INDEX(条件检索信息!$W$7:$W$166,AC64,1)/2000)*2000,"")</f>
        <v>34000</v>
      </c>
      <c r="AD8" s="4">
        <f t="shared" ref="AD8:AF8" si="10">AC8</f>
        <v>34000</v>
      </c>
      <c r="AE8" s="4">
        <f t="shared" si="10"/>
        <v>34000</v>
      </c>
      <c r="AF8" s="4">
        <f t="shared" si="10"/>
        <v>34000</v>
      </c>
      <c r="AG8" s="4">
        <f>IFERROR(INT(INDEX(条件检索信息!$AA$7:$AA$166,AG64,1)/5)*5,"")</f>
        <v>10</v>
      </c>
      <c r="AH8" s="4">
        <v>2</v>
      </c>
      <c r="AI8" s="4">
        <f>IFERROR(INT(INDEX(条件检索信息!$AC$7:$AC$166,AI64,1)/500)*500,"")</f>
        <v>2000</v>
      </c>
      <c r="AJ8" s="4">
        <f t="shared" ref="AJ8:AJ30" si="11">AI8</f>
        <v>2000</v>
      </c>
      <c r="AK8" s="4"/>
      <c r="AL8" s="4"/>
      <c r="AM8" s="4">
        <f>IFERROR(INT(INDEX(条件检索信息!$AF$7:$AF$166,AM64,1)/500)*500,"")</f>
        <v>7500</v>
      </c>
      <c r="AN8" s="4">
        <f t="shared" ref="AN8:AN30" si="12">AM8</f>
        <v>7500</v>
      </c>
      <c r="AO8" s="4">
        <f>IFERROR(INT(INDEX(条件检索信息!$AH$7:$AH$166,AO64,1)/2)*2,"")</f>
        <v>4</v>
      </c>
      <c r="AP8" s="4">
        <f t="shared" ref="AP8:AQ8" si="13">AO8</f>
        <v>4</v>
      </c>
      <c r="AQ8" s="4">
        <f t="shared" si="13"/>
        <v>4</v>
      </c>
      <c r="AR8" s="4">
        <f>IFERROR(INT(INDEX(条件检索信息!$AK$7:$AK$166,AR64,1)/2)*2,"")</f>
        <v>4</v>
      </c>
      <c r="AS8" s="4">
        <f t="shared" ref="AS8:AT8" si="14">AR8</f>
        <v>4</v>
      </c>
      <c r="AT8" s="4">
        <f t="shared" si="14"/>
        <v>4</v>
      </c>
      <c r="AU8" s="4">
        <f>IFERROR(INT(INDEX(条件检索信息!$AN$7:$AN$166,AU64,1)/1)*1,"")</f>
        <v>4</v>
      </c>
      <c r="AV8" s="47">
        <v>3</v>
      </c>
      <c r="AW8" s="4">
        <f>IFERROR(INT(INDEX(条件检索信息!$AO$7:$AO$166,AW64,1)/5)*5,"")</f>
        <v>10</v>
      </c>
      <c r="AX8" s="4">
        <f>IFERROR(INT(INDEX(条件检索信息!$AP$7:$AP$166,AX64,1)/500000)*500000,"")</f>
        <v>6500000</v>
      </c>
      <c r="AY8" s="4">
        <f t="shared" ref="AY8:BA8" si="15">AX8</f>
        <v>6500000</v>
      </c>
      <c r="AZ8" s="4">
        <f t="shared" si="15"/>
        <v>6500000</v>
      </c>
      <c r="BA8" s="4">
        <f t="shared" si="15"/>
        <v>6500000</v>
      </c>
      <c r="BB8" s="4">
        <f>IFERROR(INT(INDEX(条件检索信息!$AT$7:$AT$166,BB64,1)/50000)*50000,"")</f>
        <v>7050000</v>
      </c>
      <c r="BC8" s="4">
        <f>IFERROR(INT(INDEX(条件检索信息!$AU$7:$AU$166,BC64,1)/500)*500,"")</f>
        <v>1000</v>
      </c>
      <c r="BD8" s="4">
        <f t="shared" ref="BD8:BF8" si="16">BC8</f>
        <v>1000</v>
      </c>
      <c r="BE8" s="4">
        <f t="shared" si="16"/>
        <v>1000</v>
      </c>
      <c r="BF8" s="4">
        <f t="shared" si="16"/>
        <v>1000</v>
      </c>
      <c r="BG8" s="4">
        <f>IFERROR(INT(INDEX(条件检索信息!$AY$7:$AY$166,BG64,1)/200)*200,"")</f>
        <v>1800</v>
      </c>
      <c r="BH8" s="4">
        <f>IFERROR(INT(INDEX(条件检索信息!$AZ$7:$AZ$166,BH64,1)/500)*500,"")</f>
        <v>11000</v>
      </c>
      <c r="BI8" s="4"/>
      <c r="BJ8" s="4">
        <v>40</v>
      </c>
      <c r="BK8" s="4">
        <v>60</v>
      </c>
      <c r="BL8" s="4">
        <f>IFERROR(INT(INDEX(条件检索信息!$BC$7:$BC$166,BL64,1)/500)*500,"")</f>
        <v>89000</v>
      </c>
      <c r="BM8" s="4">
        <v>10</v>
      </c>
      <c r="BN8" s="4">
        <v>20</v>
      </c>
      <c r="BO8" s="4">
        <v>4</v>
      </c>
      <c r="BP8" s="4">
        <v>3</v>
      </c>
      <c r="BQ8" s="4">
        <v>2</v>
      </c>
      <c r="BR8" s="4">
        <v>2</v>
      </c>
      <c r="BS8" s="4">
        <v>2</v>
      </c>
      <c r="BT8" s="4">
        <v>2</v>
      </c>
      <c r="BU8" s="4">
        <v>2</v>
      </c>
      <c r="BV8" s="4"/>
      <c r="BW8" s="4">
        <f>IFERROR(INT(INDEX(条件检索信息!$BN$7:$BN$166,BW64,1)/5)*5,"")</f>
        <v>60</v>
      </c>
      <c r="BX8" s="4">
        <v>30</v>
      </c>
      <c r="BY8" s="4">
        <f>IFERROR(INT(INDEX(条件检索信息!$BP$7:$BP$166,BY64,1)/5)*5,"")</f>
        <v>125</v>
      </c>
      <c r="BZ8" s="47">
        <v>2</v>
      </c>
      <c r="CG8" s="17">
        <v>2</v>
      </c>
      <c r="CH8" s="17">
        <f t="shared" si="7"/>
        <v>9</v>
      </c>
      <c r="CI8" s="17">
        <f>SUM($CH$7:$CH8)</f>
        <v>11</v>
      </c>
      <c r="CJ8" s="17">
        <f>CI8/节奏总纲!P5</f>
        <v>73.975263547598288</v>
      </c>
    </row>
    <row r="9" spans="2:88" x14ac:dyDescent="0.15">
      <c r="C9" s="21">
        <v>3</v>
      </c>
      <c r="D9" s="4">
        <f>IFERROR(INT(INDEX(条件检索信息!$C$7:$C$166,D65,1)/10)*10,"")</f>
        <v>70</v>
      </c>
      <c r="E9" s="4"/>
      <c r="F9" s="4">
        <v>3</v>
      </c>
      <c r="G9" s="4"/>
      <c r="H9" s="4">
        <f>IFERROR(INT(INDEX(条件检索信息!$D$7:$D$166,H65,1)/200)*200,"")</f>
        <v>1000</v>
      </c>
      <c r="I9" s="4">
        <f>IFERROR(INT(INDEX(条件检索信息!$E$7:$E$166,I65,1)/50000)*50000,"")</f>
        <v>350000</v>
      </c>
      <c r="J9" s="4">
        <f>IFERROR(INT(INDEX(条件检索信息!$F$7:$F$166,J65,1)/50000)*50000,"")</f>
        <v>350000</v>
      </c>
      <c r="K9" s="4">
        <f t="shared" ref="K9:M9" si="17">J9</f>
        <v>350000</v>
      </c>
      <c r="L9" s="4">
        <f t="shared" si="17"/>
        <v>350000</v>
      </c>
      <c r="M9" s="4">
        <f t="shared" si="17"/>
        <v>350000</v>
      </c>
      <c r="N9" s="4">
        <f>IFERROR(INT(INDEX(条件检索信息!$J$7:$J$166,N65,1)/50000)*50000,"")</f>
        <v>114700000</v>
      </c>
      <c r="O9" s="4" t="str">
        <f>"6+"&amp;O65</f>
        <v>6+15</v>
      </c>
      <c r="P9" s="4">
        <v>1000</v>
      </c>
      <c r="Q9" s="4">
        <f>IFERROR(INT(INDEX(条件检索信息!$M$7:$M$166,Q65,1)/200)*200,"")</f>
        <v>1200</v>
      </c>
      <c r="R9" s="4">
        <f>IFERROR(INT(INDEX(条件检索信息!$N$7:$N$166,R65,1)/50000)*50000,"")</f>
        <v>500000</v>
      </c>
      <c r="S9" s="4">
        <f>IFERROR(INT(INDEX(条件检索信息!$O$7:$O$166,S65,1)/100000)*100000,"")</f>
        <v>1500000</v>
      </c>
      <c r="T9" s="4">
        <f t="shared" ref="T9:V9" si="18">S9</f>
        <v>1500000</v>
      </c>
      <c r="U9" s="4">
        <f t="shared" si="18"/>
        <v>1500000</v>
      </c>
      <c r="V9" s="4">
        <f t="shared" si="18"/>
        <v>1500000</v>
      </c>
      <c r="W9" s="91">
        <f>IFERROR(ROUND(INDEX(条件检索信息!$S$7:$S$166,W65,1)/5000000,0)*5000000,"")</f>
        <v>75000000</v>
      </c>
      <c r="X9" s="4" t="str">
        <f t="shared" ref="X9" si="19">"3+"&amp;X65</f>
        <v>3+15</v>
      </c>
      <c r="Y9" s="4">
        <f>INT(INDEX(条件检索信息!$T$7:$T$166,Y65,1)/20)*20</f>
        <v>120</v>
      </c>
      <c r="Z9" s="4"/>
      <c r="AA9" s="4">
        <v>3</v>
      </c>
      <c r="AB9" s="4">
        <v>20</v>
      </c>
      <c r="AC9" s="4">
        <f>IFERROR(INT(INDEX(条件检索信息!$W$7:$W$166,AC65,1)/2000)*2000,"")</f>
        <v>72000</v>
      </c>
      <c r="AD9" s="4">
        <f t="shared" ref="AD9:AF9" si="20">AC9</f>
        <v>72000</v>
      </c>
      <c r="AE9" s="4">
        <f t="shared" si="20"/>
        <v>72000</v>
      </c>
      <c r="AF9" s="4">
        <f t="shared" si="20"/>
        <v>72000</v>
      </c>
      <c r="AG9" s="4">
        <f>IFERROR(INT(INDEX(条件检索信息!$AA$7:$AA$166,AG65,1)/5)*5,"")</f>
        <v>15</v>
      </c>
      <c r="AH9" s="4">
        <v>3</v>
      </c>
      <c r="AI9" s="4">
        <f>IFERROR(INT(INDEX(条件检索信息!$AC$7:$AC$166,AI65,1)/500)*500,"")</f>
        <v>3500</v>
      </c>
      <c r="AJ9" s="4">
        <f t="shared" si="11"/>
        <v>3500</v>
      </c>
      <c r="AK9" s="4"/>
      <c r="AL9" s="4"/>
      <c r="AM9" s="4">
        <f>IFERROR(INT(INDEX(条件检索信息!$AF$7:$AF$166,AM65,1)/500)*500,"")</f>
        <v>13500</v>
      </c>
      <c r="AN9" s="4">
        <f t="shared" si="12"/>
        <v>13500</v>
      </c>
      <c r="AO9" s="4">
        <f>IFERROR(INT(INDEX(条件检索信息!$AH$7:$AH$166,AO65,1)/2)*2,"")</f>
        <v>10</v>
      </c>
      <c r="AP9" s="4">
        <f t="shared" ref="AP9:AQ9" si="21">AO9</f>
        <v>10</v>
      </c>
      <c r="AQ9" s="4">
        <f t="shared" si="21"/>
        <v>10</v>
      </c>
      <c r="AR9" s="4">
        <f>IFERROR(INT(INDEX(条件检索信息!$AK$7:$AK$166,AR65,1)/2)*2,"")</f>
        <v>8</v>
      </c>
      <c r="AS9" s="4">
        <f t="shared" ref="AS9:AT9" si="22">AR9</f>
        <v>8</v>
      </c>
      <c r="AT9" s="4">
        <f t="shared" si="22"/>
        <v>8</v>
      </c>
      <c r="AU9" s="4">
        <f>IFERROR(INT(INDEX(条件检索信息!$AN$7:$AN$166,AU65,1)/1)*1,"")</f>
        <v>5</v>
      </c>
      <c r="AV9" s="4">
        <f>IFERROR(INT(INDEX(节奏总纲!$P$4:$P$113,AV65,1)/1)*1+1,"")</f>
        <v>5</v>
      </c>
      <c r="AW9" s="4">
        <f>IFERROR(INT(INDEX(条件检索信息!$AO$7:$AO$166,AW65,1)/5)*5,"")</f>
        <v>20</v>
      </c>
      <c r="AX9" s="4">
        <f>IFERROR(INT(INDEX(条件检索信息!$AP$7:$AP$166,AX65,1)/500000)*500000,"")</f>
        <v>11500000</v>
      </c>
      <c r="AY9" s="4">
        <f t="shared" ref="AY9:BA9" si="23">AX9</f>
        <v>11500000</v>
      </c>
      <c r="AZ9" s="4">
        <f t="shared" si="23"/>
        <v>11500000</v>
      </c>
      <c r="BA9" s="4">
        <f t="shared" si="23"/>
        <v>11500000</v>
      </c>
      <c r="BB9" s="4">
        <f>IFERROR(INT(INDEX(条件检索信息!$AT$7:$AT$166,BB65,1)/50000)*50000,"")</f>
        <v>35700000</v>
      </c>
      <c r="BC9" s="4">
        <f>IFERROR(INT(INDEX(条件检索信息!$AU$7:$AU$166,BC65,1)/500)*500,"")</f>
        <v>2000</v>
      </c>
      <c r="BD9" s="4">
        <f t="shared" ref="BD9:BF9" si="24">BC9</f>
        <v>2000</v>
      </c>
      <c r="BE9" s="4">
        <f t="shared" si="24"/>
        <v>2000</v>
      </c>
      <c r="BF9" s="4">
        <f t="shared" si="24"/>
        <v>2000</v>
      </c>
      <c r="BG9" s="4">
        <f>IFERROR(INT(INDEX(条件检索信息!$AY$7:$AY$166,BG65,1)/200)*200,"")</f>
        <v>2400</v>
      </c>
      <c r="BH9" s="4">
        <f>IFERROR(INT(INDEX(条件检索信息!$AZ$7:$AZ$166,BH65,1)/500)*500,"")</f>
        <v>29500</v>
      </c>
      <c r="BI9" s="4"/>
      <c r="BJ9" s="4">
        <v>60</v>
      </c>
      <c r="BK9" s="4">
        <v>90</v>
      </c>
      <c r="BL9" s="4">
        <f>IFERROR(INT(INDEX(条件检索信息!$BC$7:$BC$166,BL65,1)/500)*500,"")</f>
        <v>198000</v>
      </c>
      <c r="BM9" s="4">
        <v>15</v>
      </c>
      <c r="BN9" s="4">
        <v>30</v>
      </c>
      <c r="BO9" s="4">
        <v>6</v>
      </c>
      <c r="BP9" s="4">
        <v>4</v>
      </c>
      <c r="BQ9" s="4">
        <v>3</v>
      </c>
      <c r="BR9" s="4">
        <v>3</v>
      </c>
      <c r="BS9" s="4">
        <v>3</v>
      </c>
      <c r="BT9" s="4">
        <v>3</v>
      </c>
      <c r="BU9" s="4">
        <v>3</v>
      </c>
      <c r="BV9" s="4"/>
      <c r="BW9" s="4">
        <f>IFERROR(INT(INDEX(条件检索信息!$BN$7:$BN$166,BW65,1)/5)*5,"")</f>
        <v>85</v>
      </c>
      <c r="BX9" s="4">
        <v>36</v>
      </c>
      <c r="BY9" s="4">
        <f>IFERROR(INT(INDEX(条件检索信息!$BP$7:$BP$166,BY65,1)/5)*5,"")</f>
        <v>190</v>
      </c>
      <c r="BZ9" s="47">
        <v>3</v>
      </c>
      <c r="CG9" s="17">
        <v>3</v>
      </c>
      <c r="CH9" s="17">
        <f t="shared" si="7"/>
        <v>9</v>
      </c>
      <c r="CI9" s="17">
        <f>SUM($CH$7:$CH9)</f>
        <v>20</v>
      </c>
      <c r="CJ9" s="17">
        <f>CI9/节奏总纲!P6</f>
        <v>86.525993471258047</v>
      </c>
    </row>
    <row r="10" spans="2:88" x14ac:dyDescent="0.15">
      <c r="C10" s="21">
        <v>4</v>
      </c>
      <c r="D10" s="4">
        <f>IFERROR(INT(INDEX(条件检索信息!$C$7:$C$166,D66,1)/10)*10,"")</f>
        <v>100</v>
      </c>
      <c r="E10" s="4"/>
      <c r="F10" s="4">
        <v>4</v>
      </c>
      <c r="G10" s="4"/>
      <c r="H10" s="4">
        <f>IFERROR(INT(INDEX(条件检索信息!$D$7:$D$166,H66,1)/200)*200,"")</f>
        <v>1200</v>
      </c>
      <c r="I10" s="4">
        <f>IFERROR(INT(INDEX(条件检索信息!$E$7:$E$166,I66,1)/50000)*50000,"")</f>
        <v>750000</v>
      </c>
      <c r="J10" s="4">
        <f>IFERROR(INT(INDEX(条件检索信息!$F$7:$F$166,J66,1)/50000)*50000,"")</f>
        <v>750000</v>
      </c>
      <c r="K10" s="4">
        <f t="shared" ref="K10:M10" si="25">J10</f>
        <v>750000</v>
      </c>
      <c r="L10" s="4">
        <f t="shared" si="25"/>
        <v>750000</v>
      </c>
      <c r="M10" s="4">
        <f t="shared" si="25"/>
        <v>750000</v>
      </c>
      <c r="N10" s="4">
        <f>IFERROR(INT(INDEX(条件检索信息!$J$7:$J$166,N66,1)/50000)*50000,"")</f>
        <v>270500000</v>
      </c>
      <c r="O10" s="4" t="str">
        <f>"9+"&amp;O66</f>
        <v>9+20</v>
      </c>
      <c r="P10" s="4">
        <v>500</v>
      </c>
      <c r="Q10" s="4">
        <f>IFERROR(INT(INDEX(条件检索信息!$M$7:$M$166,Q66,1)/200)*200,"")</f>
        <v>1600</v>
      </c>
      <c r="R10" s="4">
        <f>IFERROR(INT(INDEX(条件检索信息!$N$7:$N$166,R66,1)/50000)*50000,"")</f>
        <v>800000</v>
      </c>
      <c r="S10" s="4">
        <f>IFERROR(INT(INDEX(条件检索信息!$O$7:$O$166,S66,1)/100000)*100000,"")</f>
        <v>3100000</v>
      </c>
      <c r="T10" s="4">
        <f t="shared" ref="T10:V10" si="26">S10</f>
        <v>3100000</v>
      </c>
      <c r="U10" s="4">
        <f t="shared" si="26"/>
        <v>3100000</v>
      </c>
      <c r="V10" s="4">
        <f t="shared" si="26"/>
        <v>3100000</v>
      </c>
      <c r="W10" s="91">
        <f>IFERROR(ROUND(INDEX(条件检索信息!$S$7:$S$166,W66,1)/5000000,0)*5000000,"")</f>
        <v>170000000</v>
      </c>
      <c r="X10" s="4" t="str">
        <f>"4+"&amp;X66</f>
        <v>4+20</v>
      </c>
      <c r="Y10" s="4">
        <f>INT(INDEX(条件检索信息!$T$7:$T$166,Y66,1)/20)*20</f>
        <v>160</v>
      </c>
      <c r="Z10" s="4"/>
      <c r="AA10" s="4">
        <v>4</v>
      </c>
      <c r="AB10" s="4">
        <v>40</v>
      </c>
      <c r="AC10" s="4">
        <f>IFERROR(INT(INDEX(条件检索信息!$W$7:$W$166,AC66,1)/2000)*2000,"")</f>
        <v>122000</v>
      </c>
      <c r="AD10" s="4">
        <f t="shared" ref="AD10:AF10" si="27">AC10</f>
        <v>122000</v>
      </c>
      <c r="AE10" s="4">
        <f t="shared" si="27"/>
        <v>122000</v>
      </c>
      <c r="AF10" s="4">
        <f t="shared" si="27"/>
        <v>122000</v>
      </c>
      <c r="AG10" s="4">
        <f>IFERROR(INT(INDEX(条件检索信息!$AA$7:$AA$166,AG66,1)/5)*5,"")</f>
        <v>20</v>
      </c>
      <c r="AH10" s="4">
        <v>4</v>
      </c>
      <c r="AI10" s="4">
        <f>IFERROR(INT(INDEX(条件检索信息!$AC$7:$AC$166,AI66,1)/500)*500,"")</f>
        <v>5000</v>
      </c>
      <c r="AJ10" s="4">
        <f t="shared" si="11"/>
        <v>5000</v>
      </c>
      <c r="AK10" s="4"/>
      <c r="AL10" s="4"/>
      <c r="AM10" s="4">
        <f>IFERROR(INT(INDEX(条件检索信息!$AF$7:$AF$166,AM66,1)/500)*500,"")</f>
        <v>21000</v>
      </c>
      <c r="AN10" s="4">
        <f t="shared" si="12"/>
        <v>21000</v>
      </c>
      <c r="AO10" s="4">
        <f>IFERROR(INT(INDEX(条件检索信息!$AH$7:$AH$166,AO66,1)/2)*2,"")</f>
        <v>16</v>
      </c>
      <c r="AP10" s="4">
        <f t="shared" ref="AP10:AQ10" si="28">AO10</f>
        <v>16</v>
      </c>
      <c r="AQ10" s="4">
        <f t="shared" si="28"/>
        <v>16</v>
      </c>
      <c r="AR10" s="4">
        <f>IFERROR(INT(INDEX(条件检索信息!$AK$7:$AK$166,AR66,1)/2)*2,"")</f>
        <v>10</v>
      </c>
      <c r="AS10" s="4">
        <f t="shared" ref="AS10:AT10" si="29">AR10</f>
        <v>10</v>
      </c>
      <c r="AT10" s="4">
        <f t="shared" si="29"/>
        <v>10</v>
      </c>
      <c r="AU10" s="4">
        <f>IFERROR(INT(INDEX(条件检索信息!$AN$7:$AN$166,AU66,1)/1)*1,"")</f>
        <v>8</v>
      </c>
      <c r="AV10" s="4">
        <f>IFERROR(INT(INDEX(节奏总纲!$P$4:$P$113,AV66,1)/1)*1+1,"")</f>
        <v>8</v>
      </c>
      <c r="AW10" s="4">
        <f>IFERROR(INT(INDEX(条件检索信息!$AO$7:$AO$166,AW66,1)/5)*5,"")</f>
        <v>35</v>
      </c>
      <c r="AX10" s="4">
        <f>IFERROR(INT(INDEX(条件检索信息!$AP$7:$AP$166,AX66,1)/500000)*500000,"")</f>
        <v>19500000</v>
      </c>
      <c r="AY10" s="4">
        <f t="shared" ref="AY10:BA10" si="30">AX10</f>
        <v>19500000</v>
      </c>
      <c r="AZ10" s="4">
        <f t="shared" si="30"/>
        <v>19500000</v>
      </c>
      <c r="BA10" s="4">
        <f t="shared" si="30"/>
        <v>19500000</v>
      </c>
      <c r="BB10" s="4">
        <f>IFERROR(INT(INDEX(条件检索信息!$AT$7:$AT$166,BB66,1)/50000)*50000,"")</f>
        <v>86150000</v>
      </c>
      <c r="BC10" s="4">
        <f>IFERROR(INT(INDEX(条件检索信息!$AU$7:$AU$166,BC66,1)/500)*500,"")</f>
        <v>3500</v>
      </c>
      <c r="BD10" s="4">
        <f t="shared" ref="BD10:BF10" si="31">BC10</f>
        <v>3500</v>
      </c>
      <c r="BE10" s="4">
        <f t="shared" si="31"/>
        <v>3500</v>
      </c>
      <c r="BF10" s="4">
        <f t="shared" si="31"/>
        <v>3500</v>
      </c>
      <c r="BG10" s="4">
        <f>IFERROR(INT(INDEX(条件检索信息!$AY$7:$AY$166,BG66,1)/200)*200,"")</f>
        <v>3400</v>
      </c>
      <c r="BH10" s="4">
        <f>IFERROR(INT(INDEX(条件检索信息!$AZ$7:$AZ$166,BH66,1)/500)*500,"")</f>
        <v>49000</v>
      </c>
      <c r="BI10" s="4"/>
      <c r="BJ10" s="4">
        <v>80</v>
      </c>
      <c r="BK10" s="4">
        <v>120</v>
      </c>
      <c r="BL10" s="4">
        <f>IFERROR(INT(INDEX(条件检索信息!$BC$7:$BC$166,BL66,1)/500)*500,"")</f>
        <v>357500</v>
      </c>
      <c r="BM10" s="4">
        <v>20</v>
      </c>
      <c r="BN10" s="4">
        <v>45</v>
      </c>
      <c r="BO10" s="4">
        <v>9</v>
      </c>
      <c r="BP10" s="4">
        <v>6</v>
      </c>
      <c r="BQ10" s="4">
        <v>4</v>
      </c>
      <c r="BR10" s="4">
        <v>4</v>
      </c>
      <c r="BS10" s="4">
        <v>4</v>
      </c>
      <c r="BT10" s="4">
        <v>4</v>
      </c>
      <c r="BU10" s="4">
        <v>4</v>
      </c>
      <c r="BV10" s="4"/>
      <c r="BW10" s="4">
        <f>IFERROR(INT(INDEX(条件检索信息!$BN$7:$BN$166,BW66,1)/5)*5,"")</f>
        <v>120</v>
      </c>
      <c r="BX10" s="4">
        <v>42</v>
      </c>
      <c r="BY10" s="4">
        <f>IFERROR(INT(INDEX(条件检索信息!$BP$7:$BP$166,BY66,1)/5)*5,"")</f>
        <v>255</v>
      </c>
      <c r="BZ10" s="47">
        <v>4</v>
      </c>
      <c r="CG10" s="17">
        <v>4</v>
      </c>
      <c r="CH10" s="17">
        <f t="shared" si="7"/>
        <v>20</v>
      </c>
      <c r="CI10" s="17">
        <f>SUM($CH$7:$CH10)</f>
        <v>40</v>
      </c>
      <c r="CJ10" s="17">
        <f>CI10/节奏总纲!P7</f>
        <v>125.19251840506681</v>
      </c>
    </row>
    <row r="11" spans="2:88" x14ac:dyDescent="0.15">
      <c r="C11" s="21">
        <v>5</v>
      </c>
      <c r="D11" s="4">
        <f>IFERROR(INT(INDEX(条件检索信息!$C$7:$C$166,D67,1)/10)*10,"")</f>
        <v>140</v>
      </c>
      <c r="E11" s="4"/>
      <c r="F11" s="4">
        <v>5</v>
      </c>
      <c r="G11" s="4"/>
      <c r="H11" s="4">
        <f>IFERROR(INT(INDEX(条件检索信息!$D$7:$D$166,H67,1)/200)*200,"")</f>
        <v>1800</v>
      </c>
      <c r="I11" s="4">
        <f>IFERROR(INT(INDEX(条件检索信息!$E$7:$E$166,I67,1)/50000)*50000,"")</f>
        <v>1250000</v>
      </c>
      <c r="J11" s="4">
        <f>IFERROR(INT(INDEX(条件检索信息!$F$7:$F$166,J67,1)/50000)*50000,"")</f>
        <v>1450000</v>
      </c>
      <c r="K11" s="4">
        <f t="shared" ref="K11:M11" si="32">J11</f>
        <v>1450000</v>
      </c>
      <c r="L11" s="4">
        <f t="shared" si="32"/>
        <v>1450000</v>
      </c>
      <c r="M11" s="4">
        <f t="shared" si="32"/>
        <v>1450000</v>
      </c>
      <c r="N11" s="4">
        <f>IFERROR(INT(INDEX(条件检索信息!$J$7:$J$166,N67,1)/50000)*50000,"")</f>
        <v>535500000</v>
      </c>
      <c r="O11" s="4" t="str">
        <f>"12+"&amp;O67</f>
        <v>12+25</v>
      </c>
      <c r="P11" s="4">
        <v>200</v>
      </c>
      <c r="Q11" s="4">
        <f>IFERROR(INT(INDEX(条件检索信息!$M$7:$M$166,Q67,1)/200)*200,"")</f>
        <v>2200</v>
      </c>
      <c r="R11" s="4">
        <f>IFERROR(INT(INDEX(条件检索信息!$N$7:$N$166,R67,1)/50000)*50000,"")</f>
        <v>1300000</v>
      </c>
      <c r="S11" s="4">
        <f>IFERROR(INT(INDEX(条件检索信息!$O$7:$O$166,S67,1)/100000)*100000,"")</f>
        <v>6500000</v>
      </c>
      <c r="T11" s="4">
        <f t="shared" ref="T11:V11" si="33">S11</f>
        <v>6500000</v>
      </c>
      <c r="U11" s="4">
        <f t="shared" si="33"/>
        <v>6500000</v>
      </c>
      <c r="V11" s="4">
        <f t="shared" si="33"/>
        <v>6500000</v>
      </c>
      <c r="W11" s="91">
        <f>IFERROR(ROUND(INDEX(条件检索信息!$S$7:$S$166,W67,1)/5000000,0)*5000000,"")</f>
        <v>325000000</v>
      </c>
      <c r="X11" s="4" t="str">
        <f>"5+"&amp;X67</f>
        <v>5+25</v>
      </c>
      <c r="Y11" s="4">
        <f>INT(INDEX(条件检索信息!$T$7:$T$166,Y67,1)/20)*20</f>
        <v>200</v>
      </c>
      <c r="Z11" s="4"/>
      <c r="AA11" s="4">
        <v>5</v>
      </c>
      <c r="AB11" s="4">
        <v>60</v>
      </c>
      <c r="AC11" s="4">
        <f>IFERROR(INT(INDEX(条件检索信息!$W$7:$W$166,AC67,1)/2000)*2000,"")</f>
        <v>188000</v>
      </c>
      <c r="AD11" s="4">
        <f t="shared" ref="AD11:AF11" si="34">AC11</f>
        <v>188000</v>
      </c>
      <c r="AE11" s="4">
        <f t="shared" si="34"/>
        <v>188000</v>
      </c>
      <c r="AF11" s="4">
        <f t="shared" si="34"/>
        <v>188000</v>
      </c>
      <c r="AG11" s="4">
        <f>IFERROR(INT(INDEX(条件检索信息!$AA$7:$AA$166,AG67,1)/5)*5,"")</f>
        <v>35</v>
      </c>
      <c r="AH11" s="4">
        <v>5</v>
      </c>
      <c r="AI11" s="4">
        <f>IFERROR(INT(INDEX(条件检索信息!$AC$7:$AC$166,AI67,1)/500)*500,"")</f>
        <v>7500</v>
      </c>
      <c r="AJ11" s="4">
        <f t="shared" si="11"/>
        <v>7500</v>
      </c>
      <c r="AK11" s="4"/>
      <c r="AL11" s="4"/>
      <c r="AM11" s="4">
        <f>IFERROR(INT(INDEX(条件检索信息!$AF$7:$AF$166,AM67,1)/500)*500,"")</f>
        <v>33000</v>
      </c>
      <c r="AN11" s="4">
        <f t="shared" si="12"/>
        <v>33000</v>
      </c>
      <c r="AO11" s="4">
        <f>IFERROR(INT(INDEX(条件检索信息!$AH$7:$AH$166,AO67,1)/2)*2,"")</f>
        <v>24</v>
      </c>
      <c r="AP11" s="4">
        <f t="shared" ref="AP11:AQ11" si="35">AO11</f>
        <v>24</v>
      </c>
      <c r="AQ11" s="4">
        <f t="shared" si="35"/>
        <v>24</v>
      </c>
      <c r="AR11" s="4">
        <f>IFERROR(INT(INDEX(条件检索信息!$AK$7:$AK$166,AR67,1)/2)*2,"")</f>
        <v>14</v>
      </c>
      <c r="AS11" s="4">
        <f t="shared" ref="AS11:AT11" si="36">AR11</f>
        <v>14</v>
      </c>
      <c r="AT11" s="4">
        <f t="shared" si="36"/>
        <v>14</v>
      </c>
      <c r="AU11" s="4">
        <f>IFERROR(INT(INDEX(条件检索信息!$AN$7:$AN$166,AU67,1)/1)*1,"")</f>
        <v>11</v>
      </c>
      <c r="AV11" s="47">
        <v>12</v>
      </c>
      <c r="AW11" s="4">
        <f>IFERROR(INT(INDEX(条件检索信息!$AO$7:$AO$166,AW67,1)/5)*5,"")</f>
        <v>50</v>
      </c>
      <c r="AX11" s="4">
        <f>IFERROR(INT(INDEX(条件检索信息!$AP$7:$AP$166,AX67,1)/500000)*500000,"")</f>
        <v>32000000</v>
      </c>
      <c r="AY11" s="4">
        <f t="shared" ref="AY11:BA11" si="37">AX11</f>
        <v>32000000</v>
      </c>
      <c r="AZ11" s="4">
        <f t="shared" si="37"/>
        <v>32000000</v>
      </c>
      <c r="BA11" s="4">
        <f t="shared" si="37"/>
        <v>32000000</v>
      </c>
      <c r="BB11" s="4">
        <f>IFERROR(INT(INDEX(条件检索信息!$AT$7:$AT$166,BB67,1)/50000)*50000,"")</f>
        <v>161250000</v>
      </c>
      <c r="BC11" s="4">
        <f>IFERROR(INT(INDEX(条件检索信息!$AU$7:$AU$166,BC67,1)/500)*500,"")</f>
        <v>5500</v>
      </c>
      <c r="BD11" s="4">
        <f t="shared" ref="BD11:BF11" si="38">BC11</f>
        <v>5500</v>
      </c>
      <c r="BE11" s="4">
        <f t="shared" si="38"/>
        <v>5500</v>
      </c>
      <c r="BF11" s="4">
        <f t="shared" si="38"/>
        <v>5500</v>
      </c>
      <c r="BG11" s="4">
        <f>IFERROR(INT(INDEX(条件检索信息!$AY$7:$AY$166,BG67,1)/200)*200,"")</f>
        <v>4400</v>
      </c>
      <c r="BH11" s="4">
        <f>IFERROR(INT(INDEX(条件检索信息!$AZ$7:$AZ$166,BH67,1)/500)*500,"")</f>
        <v>71000</v>
      </c>
      <c r="BI11" s="4"/>
      <c r="BJ11" s="4">
        <v>100</v>
      </c>
      <c r="BK11" s="4">
        <v>150</v>
      </c>
      <c r="BL11" s="4">
        <f>IFERROR(INT(INDEX(条件检索信息!$BC$7:$BC$166,BL67,1)/500)*500,"")</f>
        <v>572500</v>
      </c>
      <c r="BM11" s="4">
        <v>25</v>
      </c>
      <c r="BN11" s="4">
        <v>65</v>
      </c>
      <c r="BO11" s="4">
        <v>13</v>
      </c>
      <c r="BP11" s="4">
        <v>8</v>
      </c>
      <c r="BQ11" s="4">
        <v>5</v>
      </c>
      <c r="BR11" s="4">
        <v>5</v>
      </c>
      <c r="BS11" s="4">
        <v>5</v>
      </c>
      <c r="BT11" s="4">
        <v>5</v>
      </c>
      <c r="BU11" s="4">
        <v>5</v>
      </c>
      <c r="BV11" s="4"/>
      <c r="BW11" s="4">
        <f>IFERROR(INT(INDEX(条件检索信息!$BN$7:$BN$166,BW67,1)/5)*5,"")</f>
        <v>165</v>
      </c>
      <c r="BX11" s="4">
        <v>48</v>
      </c>
      <c r="BY11" s="4">
        <f>IFERROR(INT(INDEX(条件检索信息!$BP$7:$BP$166,BY67,1)/5)*5,"")</f>
        <v>320</v>
      </c>
      <c r="BZ11" s="47">
        <v>5</v>
      </c>
      <c r="CG11" s="17">
        <v>5</v>
      </c>
      <c r="CH11" s="17">
        <f t="shared" si="7"/>
        <v>12</v>
      </c>
      <c r="CI11" s="17">
        <f>SUM($CH$7:$CH11)</f>
        <v>52</v>
      </c>
      <c r="CJ11" s="17">
        <f>CI11/节奏总纲!P8</f>
        <v>125.53910524340091</v>
      </c>
    </row>
    <row r="12" spans="2:88" x14ac:dyDescent="0.15">
      <c r="C12" s="21">
        <v>6</v>
      </c>
      <c r="D12" s="4">
        <f>IFERROR(INT(INDEX(条件检索信息!$C$7:$C$166,D68,1)/10)*10,"")</f>
        <v>190</v>
      </c>
      <c r="E12" s="4"/>
      <c r="F12" s="4">
        <v>6</v>
      </c>
      <c r="G12" s="4"/>
      <c r="H12" s="4">
        <f>IFERROR(INT(INDEX(条件检索信息!$D$7:$D$166,H68,1)/200)*200,"")</f>
        <v>2400</v>
      </c>
      <c r="I12" s="4">
        <f>IFERROR(INT(INDEX(条件检索信息!$E$7:$E$166,I68,1)/50000)*50000,"")</f>
        <v>2250000</v>
      </c>
      <c r="J12" s="4">
        <f>IFERROR(INT(INDEX(条件检索信息!$F$7:$F$166,J68,1)/50000)*50000,"")</f>
        <v>2500000</v>
      </c>
      <c r="K12" s="4">
        <f t="shared" ref="K12:M12" si="39">J12</f>
        <v>2500000</v>
      </c>
      <c r="L12" s="4">
        <f t="shared" si="39"/>
        <v>2500000</v>
      </c>
      <c r="M12" s="4">
        <f t="shared" si="39"/>
        <v>2500000</v>
      </c>
      <c r="N12" s="4">
        <f>IFERROR(INT(INDEX(条件检索信息!$J$7:$J$166,N68,1)/50000)*50000,"")</f>
        <v>920400000</v>
      </c>
      <c r="O12" s="4" t="str">
        <f>"15+"&amp;O68</f>
        <v>15+30</v>
      </c>
      <c r="P12" s="4">
        <v>100</v>
      </c>
      <c r="Q12" s="4">
        <f>IFERROR(INT(INDEX(条件检索信息!$M$7:$M$166,Q68,1)/200)*200,"")</f>
        <v>3000</v>
      </c>
      <c r="R12" s="4">
        <f>IFERROR(INT(INDEX(条件检索信息!$N$7:$N$166,R68,1)/50000)*50000,"")</f>
        <v>2000000</v>
      </c>
      <c r="S12" s="4">
        <f>IFERROR(INT(INDEX(条件检索信息!$O$7:$O$166,S68,1)/100000)*100000,"")</f>
        <v>12600000</v>
      </c>
      <c r="T12" s="4">
        <f t="shared" ref="T12:V12" si="40">S12</f>
        <v>12600000</v>
      </c>
      <c r="U12" s="4">
        <f t="shared" si="40"/>
        <v>12600000</v>
      </c>
      <c r="V12" s="4">
        <f t="shared" si="40"/>
        <v>12600000</v>
      </c>
      <c r="W12" s="91">
        <f>IFERROR(ROUND(INDEX(条件检索信息!$S$7:$S$166,W68,1)/5000000,0)*5000000,"")</f>
        <v>590000000</v>
      </c>
      <c r="X12" s="4" t="str">
        <f>"6+"&amp;X68</f>
        <v>6+30</v>
      </c>
      <c r="Y12" s="4">
        <f>INT(INDEX(条件检索信息!$T$7:$T$166,Y68,1)/20)*20</f>
        <v>260</v>
      </c>
      <c r="Z12" s="4"/>
      <c r="AA12" s="4">
        <v>6</v>
      </c>
      <c r="AB12" s="4">
        <v>80</v>
      </c>
      <c r="AC12" s="4">
        <f>IFERROR(INT(INDEX(条件检索信息!$W$7:$W$166,AC68,1)/2000)*2000,"")</f>
        <v>276000</v>
      </c>
      <c r="AD12" s="4">
        <f t="shared" ref="AD12:AF12" si="41">AC12</f>
        <v>276000</v>
      </c>
      <c r="AE12" s="4">
        <f t="shared" si="41"/>
        <v>276000</v>
      </c>
      <c r="AF12" s="4">
        <f t="shared" si="41"/>
        <v>276000</v>
      </c>
      <c r="AG12" s="4">
        <f>IFERROR(INT(INDEX(条件检索信息!$AA$7:$AA$166,AG68,1)/5)*5,"")</f>
        <v>50</v>
      </c>
      <c r="AH12" s="4">
        <v>6</v>
      </c>
      <c r="AI12" s="4">
        <f>IFERROR(INT(INDEX(条件检索信息!$AC$7:$AC$166,AI68,1)/500)*500,"")</f>
        <v>10500</v>
      </c>
      <c r="AJ12" s="4">
        <f t="shared" si="11"/>
        <v>10500</v>
      </c>
      <c r="AK12" s="4"/>
      <c r="AL12" s="4"/>
      <c r="AM12" s="4">
        <f>IFERROR(INT(INDEX(条件检索信息!$AF$7:$AF$166,AM68,1)/500)*500,"")</f>
        <v>53500</v>
      </c>
      <c r="AN12" s="4">
        <f t="shared" si="12"/>
        <v>53500</v>
      </c>
      <c r="AO12" s="4">
        <f>IFERROR(INT(INDEX(条件检索信息!$AH$7:$AH$166,AO68,1)/2)*2,"")</f>
        <v>34</v>
      </c>
      <c r="AP12" s="4">
        <f t="shared" ref="AP12:AQ12" si="42">AO12</f>
        <v>34</v>
      </c>
      <c r="AQ12" s="4">
        <f t="shared" si="42"/>
        <v>34</v>
      </c>
      <c r="AR12" s="4">
        <f>IFERROR(INT(INDEX(条件检索信息!$AK$7:$AK$166,AR68,1)/2)*2,"")</f>
        <v>20</v>
      </c>
      <c r="AS12" s="4">
        <f t="shared" ref="AS12:AT12" si="43">AR12</f>
        <v>20</v>
      </c>
      <c r="AT12" s="4">
        <f t="shared" si="43"/>
        <v>20</v>
      </c>
      <c r="AU12" s="4">
        <f>IFERROR(INT(INDEX(条件检索信息!$AN$7:$AN$166,AU68,1)/1)*1,"")</f>
        <v>15</v>
      </c>
      <c r="AV12" s="4">
        <f>IFERROR(INT(INDEX(节奏总纲!$P$4:$P$113,AV68,1)/1)*1+1,"")</f>
        <v>16</v>
      </c>
      <c r="AW12" s="4">
        <f>IFERROR(INT(INDEX(条件检索信息!$AO$7:$AO$166,AW68,1)/5)*5,"")</f>
        <v>75</v>
      </c>
      <c r="AX12" s="4">
        <f>IFERROR(INT(INDEX(条件检索信息!$AP$7:$AP$166,AX68,1)/500000)*500000,"")</f>
        <v>52500000</v>
      </c>
      <c r="AY12" s="4">
        <f t="shared" ref="AY12:BA12" si="44">AX12</f>
        <v>52500000</v>
      </c>
      <c r="AZ12" s="4">
        <f t="shared" si="44"/>
        <v>52500000</v>
      </c>
      <c r="BA12" s="4">
        <f t="shared" si="44"/>
        <v>52500000</v>
      </c>
      <c r="BB12" s="4">
        <f>IFERROR(INT(INDEX(条件检索信息!$AT$7:$AT$166,BB68,1)/50000)*50000,"")</f>
        <v>272800000</v>
      </c>
      <c r="BC12" s="4">
        <f>IFERROR(INT(INDEX(条件检索信息!$AU$7:$AU$166,BC68,1)/500)*500,"")</f>
        <v>8000</v>
      </c>
      <c r="BD12" s="4">
        <f t="shared" ref="BD12:BF12" si="45">BC12</f>
        <v>8000</v>
      </c>
      <c r="BE12" s="4">
        <f t="shared" si="45"/>
        <v>8000</v>
      </c>
      <c r="BF12" s="4">
        <f t="shared" si="45"/>
        <v>8000</v>
      </c>
      <c r="BG12" s="4">
        <f>IFERROR(INT(INDEX(条件检索信息!$AY$7:$AY$166,BG68,1)/200)*200,"")</f>
        <v>5200</v>
      </c>
      <c r="BH12" s="4">
        <f>IFERROR(INT(INDEX(条件检索信息!$AZ$7:$AZ$166,BH68,1)/500)*500,"")</f>
        <v>104000</v>
      </c>
      <c r="BI12" s="4"/>
      <c r="BJ12" s="4">
        <v>120</v>
      </c>
      <c r="BK12" s="4">
        <v>180</v>
      </c>
      <c r="BL12" s="4">
        <f>IFERROR(INT(INDEX(条件检索信息!$BC$7:$BC$166,BL68,1)/500)*500,"")</f>
        <v>883500</v>
      </c>
      <c r="BM12" s="4">
        <v>30</v>
      </c>
      <c r="BN12" s="4">
        <v>85</v>
      </c>
      <c r="BO12" s="4">
        <v>17</v>
      </c>
      <c r="BP12" s="4">
        <v>10</v>
      </c>
      <c r="BQ12" s="4">
        <v>6</v>
      </c>
      <c r="BR12" s="4">
        <v>6</v>
      </c>
      <c r="BS12" s="4">
        <v>6</v>
      </c>
      <c r="BT12" s="4">
        <v>6</v>
      </c>
      <c r="BU12" s="4">
        <v>6</v>
      </c>
      <c r="BV12" s="4"/>
      <c r="BW12" s="4">
        <f>IFERROR(INT(INDEX(条件检索信息!$BN$7:$BN$166,BW68,1)/5)*5,"")</f>
        <v>225</v>
      </c>
      <c r="BX12" s="4">
        <v>54</v>
      </c>
      <c r="BY12" s="4">
        <f>IFERROR(INT(INDEX(条件检索信息!$BP$7:$BP$166,BY68,1)/5)*5,"")</f>
        <v>380</v>
      </c>
      <c r="BZ12" s="47">
        <v>6</v>
      </c>
      <c r="CG12" s="17">
        <v>6</v>
      </c>
      <c r="CH12" s="17">
        <f t="shared" si="7"/>
        <v>11</v>
      </c>
      <c r="CI12" s="17">
        <f>SUM($CH$7:$CH12)</f>
        <v>63</v>
      </c>
      <c r="CJ12" s="17">
        <f>CI12/节奏总纲!P9</f>
        <v>122.16012455502489</v>
      </c>
    </row>
    <row r="13" spans="2:88" x14ac:dyDescent="0.15">
      <c r="C13" s="21">
        <v>7</v>
      </c>
      <c r="D13" s="4">
        <f>IFERROR(INT(INDEX(条件检索信息!$C$7:$C$166,D69,1)/10)*10,"")</f>
        <v>260</v>
      </c>
      <c r="E13" s="4"/>
      <c r="F13" s="4">
        <v>7</v>
      </c>
      <c r="G13" s="4"/>
      <c r="H13" s="4">
        <f>IFERROR(INT(INDEX(条件检索信息!$D$7:$D$166,H69,1)/200)*200,"")</f>
        <v>3400</v>
      </c>
      <c r="I13" s="4">
        <f>IFERROR(INT(INDEX(条件检索信息!$E$7:$E$166,I69,1)/50000)*50000,"")</f>
        <v>3300000</v>
      </c>
      <c r="J13" s="4">
        <f>IFERROR(INT(INDEX(条件检索信息!$F$7:$F$166,J69,1)/50000)*50000,"")</f>
        <v>4100000</v>
      </c>
      <c r="K13" s="4">
        <f t="shared" ref="K13:M13" si="46">J13</f>
        <v>4100000</v>
      </c>
      <c r="L13" s="4">
        <f t="shared" si="46"/>
        <v>4100000</v>
      </c>
      <c r="M13" s="4">
        <f t="shared" si="46"/>
        <v>4100000</v>
      </c>
      <c r="N13" s="4">
        <f>IFERROR(INT(INDEX(条件检索信息!$J$7:$J$166,N69,1)/50000)*50000,"")</f>
        <v>1434450000</v>
      </c>
      <c r="O13" s="4" t="str">
        <f>"18+"&amp;O69</f>
        <v>18+35</v>
      </c>
      <c r="P13" s="4">
        <v>50</v>
      </c>
      <c r="Q13" s="4">
        <f>IFERROR(INT(INDEX(条件检索信息!$M$7:$M$166,Q69,1)/200)*200,"")</f>
        <v>4200</v>
      </c>
      <c r="R13" s="4">
        <f>IFERROR(INT(INDEX(条件检索信息!$N$7:$N$166,R69,1)/50000)*50000,"")</f>
        <v>3100000</v>
      </c>
      <c r="S13" s="4">
        <f>IFERROR(INT(INDEX(条件检索信息!$O$7:$O$166,S69,1)/100000)*100000,"")</f>
        <v>22900000</v>
      </c>
      <c r="T13" s="4">
        <f t="shared" ref="T13:V13" si="47">S13</f>
        <v>22900000</v>
      </c>
      <c r="U13" s="4">
        <f t="shared" si="47"/>
        <v>22900000</v>
      </c>
      <c r="V13" s="4">
        <f t="shared" si="47"/>
        <v>22900000</v>
      </c>
      <c r="W13" s="91">
        <f>IFERROR(ROUND(INDEX(条件检索信息!$S$7:$S$166,W69,1)/5000000,0)*5000000,"")</f>
        <v>990000000</v>
      </c>
      <c r="X13" s="4" t="str">
        <f t="shared" ref="X13:X38" si="48">"6+"&amp;X69</f>
        <v>6+35</v>
      </c>
      <c r="Y13" s="4">
        <f>INT(INDEX(条件检索信息!$T$7:$T$166,Y69,1)/20)*20</f>
        <v>320</v>
      </c>
      <c r="Z13" s="4"/>
      <c r="AA13" s="4">
        <v>7</v>
      </c>
      <c r="AB13" s="4">
        <v>100</v>
      </c>
      <c r="AC13" s="4">
        <f>IFERROR(INT(INDEX(条件检索信息!$W$7:$W$166,AC69,1)/2000)*2000,"")</f>
        <v>390000</v>
      </c>
      <c r="AD13" s="4">
        <f t="shared" ref="AD13:AF13" si="49">AC13</f>
        <v>390000</v>
      </c>
      <c r="AE13" s="4">
        <f t="shared" si="49"/>
        <v>390000</v>
      </c>
      <c r="AF13" s="4">
        <f t="shared" si="49"/>
        <v>390000</v>
      </c>
      <c r="AG13" s="4">
        <f>IFERROR(INT(INDEX(条件检索信息!$AA$7:$AA$166,AG69,1)/5)*5,"")</f>
        <v>70</v>
      </c>
      <c r="AH13" s="4">
        <v>7</v>
      </c>
      <c r="AI13" s="4">
        <f>IFERROR(INT(INDEX(条件检索信息!$AC$7:$AC$166,AI69,1)/500)*500,"")</f>
        <v>14500</v>
      </c>
      <c r="AJ13" s="4">
        <f t="shared" si="11"/>
        <v>14500</v>
      </c>
      <c r="AK13" s="4"/>
      <c r="AL13" s="4"/>
      <c r="AM13" s="4">
        <f>IFERROR(INT(INDEX(条件检索信息!$AF$7:$AF$166,AM69,1)/500)*500,"")</f>
        <v>75500</v>
      </c>
      <c r="AN13" s="4">
        <f t="shared" si="12"/>
        <v>75500</v>
      </c>
      <c r="AO13" s="4">
        <f>IFERROR(INT(INDEX(条件检索信息!$AH$7:$AH$166,AO69,1)/2)*2,"")</f>
        <v>46</v>
      </c>
      <c r="AP13" s="4">
        <f t="shared" ref="AP13:AQ13" si="50">AO13</f>
        <v>46</v>
      </c>
      <c r="AQ13" s="4">
        <f t="shared" si="50"/>
        <v>46</v>
      </c>
      <c r="AR13" s="4">
        <f>IFERROR(INT(INDEX(条件检索信息!$AK$7:$AK$166,AR69,1)/2)*2,"")</f>
        <v>28</v>
      </c>
      <c r="AS13" s="4">
        <f t="shared" ref="AS13:AT13" si="51">AR13</f>
        <v>28</v>
      </c>
      <c r="AT13" s="4">
        <f t="shared" si="51"/>
        <v>28</v>
      </c>
      <c r="AU13" s="4">
        <f>IFERROR(INT(INDEX(条件检索信息!$AN$7:$AN$166,AU69,1)/1)*1,"")</f>
        <v>20</v>
      </c>
      <c r="AV13" s="4">
        <f>IFERROR(INT(INDEX(节奏总纲!$P$4:$P$113,AV69,1)/1)*1+1,"")</f>
        <v>22</v>
      </c>
      <c r="AW13" s="4">
        <f>IFERROR(INT(INDEX(条件检索信息!$AO$7:$AO$166,AW69,1)/5)*5,"")</f>
        <v>105</v>
      </c>
      <c r="AX13" s="4">
        <f>IFERROR(INT(INDEX(条件检索信息!$AP$7:$AP$166,AX69,1)/500000)*500000,"")</f>
        <v>84000000</v>
      </c>
      <c r="AY13" s="4">
        <f t="shared" ref="AY13:BA13" si="52">AX13</f>
        <v>84000000</v>
      </c>
      <c r="AZ13" s="4">
        <f t="shared" si="52"/>
        <v>84000000</v>
      </c>
      <c r="BA13" s="4">
        <f t="shared" si="52"/>
        <v>84000000</v>
      </c>
      <c r="BB13" s="4">
        <f>IFERROR(INT(INDEX(条件检索信息!$AT$7:$AT$166,BB69,1)/50000)*50000,"")</f>
        <v>438800000</v>
      </c>
      <c r="BC13" s="4">
        <f>IFERROR(INT(INDEX(条件检索信息!$AU$7:$AU$166,BC69,1)/500)*500,"")</f>
        <v>10500</v>
      </c>
      <c r="BD13" s="4">
        <f t="shared" ref="BD13:BF13" si="53">BC13</f>
        <v>10500</v>
      </c>
      <c r="BE13" s="4">
        <f t="shared" si="53"/>
        <v>10500</v>
      </c>
      <c r="BF13" s="4">
        <f t="shared" si="53"/>
        <v>10500</v>
      </c>
      <c r="BG13" s="4">
        <f>IFERROR(INT(INDEX(条件检索信息!$AY$7:$AY$166,BG69,1)/200)*200,"")</f>
        <v>6200</v>
      </c>
      <c r="BH13" s="4">
        <f>IFERROR(INT(INDEX(条件检索信息!$AZ$7:$AZ$166,BH69,1)/500)*500,"")</f>
        <v>136500</v>
      </c>
      <c r="BI13" s="4"/>
      <c r="BJ13" s="4">
        <v>140</v>
      </c>
      <c r="BK13" s="4">
        <v>210</v>
      </c>
      <c r="BL13" s="4">
        <f>IFERROR(INT(INDEX(条件检索信息!$BC$7:$BC$166,BL69,1)/500)*500,"")</f>
        <v>1308500</v>
      </c>
      <c r="BM13" s="4">
        <v>35</v>
      </c>
      <c r="BN13" s="4">
        <v>110</v>
      </c>
      <c r="BO13" s="4">
        <v>22</v>
      </c>
      <c r="BP13" s="4">
        <v>15</v>
      </c>
      <c r="BQ13" s="4">
        <v>7</v>
      </c>
      <c r="BR13" s="4">
        <v>7</v>
      </c>
      <c r="BS13" s="4">
        <v>8</v>
      </c>
      <c r="BT13" s="4">
        <v>7</v>
      </c>
      <c r="BU13" s="4">
        <v>7</v>
      </c>
      <c r="BV13" s="4"/>
      <c r="BW13" s="4">
        <f>IFERROR(INT(INDEX(条件检索信息!$BN$7:$BN$166,BW69,1)/5)*5,"")</f>
        <v>300</v>
      </c>
      <c r="BX13" s="4">
        <v>60</v>
      </c>
      <c r="BY13" s="4">
        <f>IFERROR(INT(INDEX(条件检索信息!$BP$7:$BP$166,BY69,1)/5)*5,"")</f>
        <v>445</v>
      </c>
      <c r="BZ13" s="47">
        <v>8</v>
      </c>
      <c r="CG13" s="17">
        <v>7</v>
      </c>
      <c r="CH13" s="17">
        <f t="shared" si="7"/>
        <v>6</v>
      </c>
      <c r="CI13" s="17">
        <f>SUM($CH$7:$CH13)</f>
        <v>69</v>
      </c>
      <c r="CJ13" s="17">
        <f>CI13/节奏总纲!P10</f>
        <v>110.48754277818389</v>
      </c>
    </row>
    <row r="14" spans="2:88" x14ac:dyDescent="0.15">
      <c r="C14" s="21">
        <v>8</v>
      </c>
      <c r="D14" s="4">
        <f>IFERROR(INT(INDEX(条件检索信息!$C$7:$C$166,D70,1)/10)*10,"")</f>
        <v>350</v>
      </c>
      <c r="E14" s="4"/>
      <c r="F14" s="4">
        <v>8</v>
      </c>
      <c r="G14" s="4"/>
      <c r="H14" s="4">
        <f>IFERROR(INT(INDEX(条件检索信息!$D$7:$D$166,H70,1)/200)*200,"")</f>
        <v>4200</v>
      </c>
      <c r="I14" s="4">
        <f>IFERROR(INT(INDEX(条件检索信息!$E$7:$E$166,I70,1)/50000)*50000,"")</f>
        <v>5750000</v>
      </c>
      <c r="J14" s="4">
        <f>IFERROR(INT(INDEX(条件检索信息!$F$7:$F$166,J70,1)/50000)*50000,"")</f>
        <v>6600000</v>
      </c>
      <c r="K14" s="4">
        <f t="shared" ref="K14:M14" si="54">J14</f>
        <v>6600000</v>
      </c>
      <c r="L14" s="4">
        <f t="shared" si="54"/>
        <v>6600000</v>
      </c>
      <c r="M14" s="4">
        <f t="shared" si="54"/>
        <v>6600000</v>
      </c>
      <c r="N14" s="4">
        <f>IFERROR(INT(INDEX(条件检索信息!$J$7:$J$166,N70,1)/50000)*50000,"")</f>
        <v>2077500000</v>
      </c>
      <c r="O14" s="4" t="str">
        <f t="shared" ref="O14:O38" si="55">"18+"&amp;O70</f>
        <v>18+40</v>
      </c>
      <c r="P14" s="4">
        <v>20</v>
      </c>
      <c r="Q14" s="4">
        <f>IFERROR(INT(INDEX(条件检索信息!$M$7:$M$166,Q70,1)/200)*200,"")</f>
        <v>5400</v>
      </c>
      <c r="R14" s="4">
        <f>IFERROR(INT(INDEX(条件检索信息!$N$7:$N$166,R70,1)/50000)*50000,"")</f>
        <v>4550000</v>
      </c>
      <c r="S14" s="4">
        <f>IFERROR(INT(INDEX(条件检索信息!$O$7:$O$166,S70,1)/100000)*100000,"")</f>
        <v>39200000</v>
      </c>
      <c r="T14" s="4">
        <f t="shared" ref="T14:V14" si="56">S14</f>
        <v>39200000</v>
      </c>
      <c r="U14" s="4">
        <f t="shared" si="56"/>
        <v>39200000</v>
      </c>
      <c r="V14" s="4">
        <f t="shared" si="56"/>
        <v>39200000</v>
      </c>
      <c r="W14" s="91">
        <f>IFERROR(ROUND(INDEX(条件检索信息!$S$7:$S$166,W70,1)/5000000,0)*5000000,"")</f>
        <v>1580000000</v>
      </c>
      <c r="X14" s="4" t="str">
        <f t="shared" si="48"/>
        <v>6+40</v>
      </c>
      <c r="Y14" s="4">
        <f>INT(INDEX(条件检索信息!$T$7:$T$166,Y70,1)/20)*20</f>
        <v>380</v>
      </c>
      <c r="Z14" s="4"/>
      <c r="AA14" s="4">
        <v>8</v>
      </c>
      <c r="AB14" s="4">
        <v>120</v>
      </c>
      <c r="AC14" s="4">
        <f>IFERROR(INT(INDEX(条件检索信息!$W$7:$W$166,AC70,1)/2000)*2000,"")</f>
        <v>542000</v>
      </c>
      <c r="AD14" s="4">
        <f t="shared" ref="AD14:AF14" si="57">AC14</f>
        <v>542000</v>
      </c>
      <c r="AE14" s="4">
        <f t="shared" si="57"/>
        <v>542000</v>
      </c>
      <c r="AF14" s="4">
        <f t="shared" si="57"/>
        <v>542000</v>
      </c>
      <c r="AG14" s="4">
        <f>IFERROR(INT(INDEX(条件检索信息!$AA$7:$AA$166,AG70,1)/5)*5,"")</f>
        <v>95</v>
      </c>
      <c r="AH14" s="4">
        <v>8</v>
      </c>
      <c r="AI14" s="4">
        <f>IFERROR(INT(INDEX(条件检索信息!$AC$7:$AC$166,AI70,1)/500)*500,"")</f>
        <v>20000</v>
      </c>
      <c r="AJ14" s="4">
        <f t="shared" si="11"/>
        <v>20000</v>
      </c>
      <c r="AK14" s="4"/>
      <c r="AL14" s="4"/>
      <c r="AM14" s="4">
        <f>IFERROR(INT(INDEX(条件检索信息!$AF$7:$AF$166,AM70,1)/500)*500,"")</f>
        <v>103500</v>
      </c>
      <c r="AN14" s="4">
        <f t="shared" si="12"/>
        <v>103500</v>
      </c>
      <c r="AO14" s="4">
        <f>IFERROR(INT(INDEX(条件检索信息!$AH$7:$AH$166,AO70,1)/2)*2,"")</f>
        <v>64</v>
      </c>
      <c r="AP14" s="4">
        <f t="shared" ref="AP14:AQ14" si="58">AO14</f>
        <v>64</v>
      </c>
      <c r="AQ14" s="4">
        <f t="shared" si="58"/>
        <v>64</v>
      </c>
      <c r="AR14" s="4">
        <f>IFERROR(INT(INDEX(条件检索信息!$AK$7:$AK$166,AR70,1)/2)*2,"")</f>
        <v>40</v>
      </c>
      <c r="AS14" s="4">
        <f t="shared" ref="AS14:AT14" si="59">AR14</f>
        <v>40</v>
      </c>
      <c r="AT14" s="4">
        <f t="shared" si="59"/>
        <v>40</v>
      </c>
      <c r="AU14" s="4">
        <f>IFERROR(INT(INDEX(条件检索信息!$AN$7:$AN$166,AU70,1)/1)*1,"")</f>
        <v>26</v>
      </c>
      <c r="AV14" s="4">
        <f>IFERROR(INT(INDEX(节奏总纲!$P$4:$P$113,AV70,1)/1)*1+1,"")</f>
        <v>32</v>
      </c>
      <c r="AW14" s="4">
        <f>IFERROR(INT(INDEX(条件检索信息!$AO$7:$AO$166,AW70,1)/5)*5,"")</f>
        <v>145</v>
      </c>
      <c r="AX14" s="4">
        <f>IFERROR(INT(INDEX(条件检索信息!$AP$7:$AP$166,AX70,1)/500000)*500000,"")</f>
        <v>134500000</v>
      </c>
      <c r="AY14" s="4">
        <f t="shared" ref="AY14:BA14" si="60">AX14</f>
        <v>134500000</v>
      </c>
      <c r="AZ14" s="4">
        <f t="shared" si="60"/>
        <v>134500000</v>
      </c>
      <c r="BA14" s="4">
        <f t="shared" si="60"/>
        <v>134500000</v>
      </c>
      <c r="BB14" s="4">
        <f>IFERROR(INT(INDEX(条件检索信息!$AT$7:$AT$166,BB70,1)/50000)*50000,"")</f>
        <v>685750000</v>
      </c>
      <c r="BC14" s="4">
        <f>IFERROR(INT(INDEX(条件检索信息!$AU$7:$AU$166,BC70,1)/500)*500,"")</f>
        <v>13000</v>
      </c>
      <c r="BD14" s="4">
        <f t="shared" ref="BD14:BF14" si="61">BC14</f>
        <v>13000</v>
      </c>
      <c r="BE14" s="4">
        <f t="shared" si="61"/>
        <v>13000</v>
      </c>
      <c r="BF14" s="4">
        <f t="shared" si="61"/>
        <v>13000</v>
      </c>
      <c r="BG14" s="4">
        <f>IFERROR(INT(INDEX(条件检索信息!$AY$7:$AY$166,BG70,1)/200)*200,"")</f>
        <v>7200</v>
      </c>
      <c r="BH14" s="4">
        <f>IFERROR(INT(INDEX(条件检索信息!$AZ$7:$AZ$166,BH70,1)/500)*500,"")</f>
        <v>168000</v>
      </c>
      <c r="BI14" s="4"/>
      <c r="BJ14" s="4">
        <v>160</v>
      </c>
      <c r="BK14" s="4">
        <v>240</v>
      </c>
      <c r="BL14" s="4">
        <f>IFERROR(INT(INDEX(条件检索信息!$BC$7:$BC$166,BL70,1)/500)*500,"")</f>
        <v>1881500</v>
      </c>
      <c r="BM14" s="4">
        <v>40</v>
      </c>
      <c r="BN14" s="4">
        <v>150</v>
      </c>
      <c r="BO14" s="4">
        <v>30</v>
      </c>
      <c r="BP14" s="4">
        <v>20</v>
      </c>
      <c r="BQ14" s="4">
        <v>8</v>
      </c>
      <c r="BR14" s="4">
        <v>8</v>
      </c>
      <c r="BS14" s="4">
        <v>10</v>
      </c>
      <c r="BT14" s="4">
        <v>8</v>
      </c>
      <c r="BU14" s="4">
        <v>8</v>
      </c>
      <c r="BV14" s="4"/>
      <c r="BW14" s="4">
        <f>IFERROR(INT(INDEX(条件检索信息!$BN$7:$BN$166,BW70,1)/5)*5,"")</f>
        <v>400</v>
      </c>
      <c r="BX14" s="4">
        <v>66</v>
      </c>
      <c r="BY14" s="4">
        <f>IFERROR(INT(INDEX(条件检索信息!$BP$7:$BP$166,BY70,1)/5)*5,"")</f>
        <v>510</v>
      </c>
      <c r="BZ14" s="4">
        <f>IFERROR(ROUND(INDEX(条件检索信息!$BQ$7:$BQ$166,BZ70,1)/1,0)*1,"")</f>
        <v>11</v>
      </c>
      <c r="CG14" s="17">
        <v>8</v>
      </c>
      <c r="CH14" s="17">
        <f t="shared" si="7"/>
        <v>25</v>
      </c>
      <c r="CI14" s="17">
        <f>SUM($CH$7:$CH14)</f>
        <v>94</v>
      </c>
      <c r="CJ14" s="17">
        <f>CI14/节奏总纲!P11</f>
        <v>126.83829052080033</v>
      </c>
    </row>
    <row r="15" spans="2:88" x14ac:dyDescent="0.15">
      <c r="C15" s="21">
        <v>9</v>
      </c>
      <c r="D15" s="4">
        <f>IFERROR(INT(INDEX(条件检索信息!$C$7:$C$166,D71,1)/10)*10,"")</f>
        <v>440</v>
      </c>
      <c r="E15" s="4"/>
      <c r="F15" s="4">
        <v>9</v>
      </c>
      <c r="G15" s="4"/>
      <c r="H15" s="4">
        <f>IFERROR(INT(INDEX(条件检索信息!$D$7:$D$166,H71,1)/200)*200,"")</f>
        <v>5200</v>
      </c>
      <c r="I15" s="4">
        <f>IFERROR(INT(INDEX(条件检索信息!$E$7:$E$166,I71,1)/50000)*50000,"")</f>
        <v>9550000</v>
      </c>
      <c r="J15" s="4">
        <f>IFERROR(INT(INDEX(条件检索信息!$F$7:$F$166,J71,1)/50000)*50000,"")</f>
        <v>11400000</v>
      </c>
      <c r="K15" s="4">
        <f t="shared" ref="K15:M15" si="62">J15</f>
        <v>11400000</v>
      </c>
      <c r="L15" s="4">
        <f t="shared" si="62"/>
        <v>11400000</v>
      </c>
      <c r="M15" s="4">
        <f t="shared" si="62"/>
        <v>11400000</v>
      </c>
      <c r="N15" s="4">
        <f>IFERROR(INT(INDEX(条件检索信息!$J$7:$J$166,N71,1)/50000)*50000,"")</f>
        <v>2900550000</v>
      </c>
      <c r="O15" s="4" t="str">
        <f t="shared" si="55"/>
        <v>18+45</v>
      </c>
      <c r="P15" s="4">
        <v>10</v>
      </c>
      <c r="Q15" s="4">
        <f>IFERROR(INT(INDEX(条件检索信息!$M$7:$M$166,Q71,1)/200)*200,"")</f>
        <v>6600</v>
      </c>
      <c r="R15" s="4">
        <f>IFERROR(INT(INDEX(条件检索信息!$N$7:$N$166,R71,1)/50000)*50000,"")</f>
        <v>6900000</v>
      </c>
      <c r="S15" s="4">
        <f>IFERROR(INT(INDEX(条件检索信息!$O$7:$O$166,S71,1)/100000)*100000,"")</f>
        <v>65200000</v>
      </c>
      <c r="T15" s="4">
        <f t="shared" ref="T15:V15" si="63">S15</f>
        <v>65200000</v>
      </c>
      <c r="U15" s="4">
        <f t="shared" si="63"/>
        <v>65200000</v>
      </c>
      <c r="V15" s="4">
        <f t="shared" si="63"/>
        <v>65200000</v>
      </c>
      <c r="W15" s="91">
        <f>IFERROR(ROUND(INDEX(条件检索信息!$S$7:$S$166,W71,1)/5000000,0)*5000000,"")</f>
        <v>2485000000</v>
      </c>
      <c r="X15" s="4" t="str">
        <f t="shared" si="48"/>
        <v>6+45</v>
      </c>
      <c r="Y15" s="4">
        <f>INT(INDEX(条件检索信息!$T$7:$T$166,Y71,1)/20)*20</f>
        <v>440</v>
      </c>
      <c r="Z15" s="4"/>
      <c r="AA15" s="4">
        <v>9</v>
      </c>
      <c r="AB15" s="4">
        <v>140</v>
      </c>
      <c r="AC15" s="4">
        <f>IFERROR(INT(INDEX(条件检索信息!$W$7:$W$166,AC71,1)/2000)*2000,"")</f>
        <v>742000</v>
      </c>
      <c r="AD15" s="4">
        <f t="shared" ref="AD15:AF15" si="64">AC15</f>
        <v>742000</v>
      </c>
      <c r="AE15" s="4">
        <f t="shared" si="64"/>
        <v>742000</v>
      </c>
      <c r="AF15" s="4">
        <f t="shared" si="64"/>
        <v>742000</v>
      </c>
      <c r="AG15" s="4">
        <f>IFERROR(INT(INDEX(条件检索信息!$AA$7:$AA$166,AG71,1)/5)*5,"")</f>
        <v>125</v>
      </c>
      <c r="AH15" s="4">
        <v>9</v>
      </c>
      <c r="AI15" s="4">
        <f>IFERROR(INT(INDEX(条件检索信息!$AC$7:$AC$166,AI71,1)/500)*500,"")</f>
        <v>27500</v>
      </c>
      <c r="AJ15" s="4">
        <f t="shared" si="11"/>
        <v>27500</v>
      </c>
      <c r="AK15" s="4"/>
      <c r="AL15" s="4"/>
      <c r="AM15" s="4">
        <f>IFERROR(INT(INDEX(条件检索信息!$AF$7:$AF$166,AM71,1)/500)*500,"")</f>
        <v>133000</v>
      </c>
      <c r="AN15" s="4">
        <f t="shared" si="12"/>
        <v>133000</v>
      </c>
      <c r="AO15" s="4">
        <f>IFERROR(INT(INDEX(条件检索信息!$AH$7:$AH$166,AO71,1)/2)*2,"")</f>
        <v>88</v>
      </c>
      <c r="AP15" s="4">
        <f t="shared" ref="AP15:AQ15" si="65">AO15</f>
        <v>88</v>
      </c>
      <c r="AQ15" s="4">
        <f t="shared" si="65"/>
        <v>88</v>
      </c>
      <c r="AR15" s="4">
        <f>IFERROR(INT(INDEX(条件检索信息!$AK$7:$AK$166,AR71,1)/2)*2,"")</f>
        <v>52</v>
      </c>
      <c r="AS15" s="4">
        <f t="shared" ref="AS15:AT15" si="66">AR15</f>
        <v>52</v>
      </c>
      <c r="AT15" s="4">
        <f t="shared" si="66"/>
        <v>52</v>
      </c>
      <c r="AU15" s="4">
        <f>IFERROR(INT(INDEX(条件检索信息!$AN$7:$AN$166,AU71,1)/1)*1,"")</f>
        <v>35</v>
      </c>
      <c r="AV15" s="4">
        <f>IFERROR(INT(INDEX(节奏总纲!$P$4:$P$113,AV71,1)/1)*1+1,"")</f>
        <v>45</v>
      </c>
      <c r="AW15" s="4">
        <f>IFERROR(INT(INDEX(条件检索信息!$AO$7:$AO$166,AW71,1)/5)*5,"")</f>
        <v>200</v>
      </c>
      <c r="AX15" s="4">
        <f>IFERROR(INT(INDEX(条件检索信息!$AP$7:$AP$166,AX71,1)/500000)*500000,"")</f>
        <v>209000000</v>
      </c>
      <c r="AY15" s="4">
        <f t="shared" ref="AY15:BA15" si="67">AX15</f>
        <v>209000000</v>
      </c>
      <c r="AZ15" s="4">
        <f t="shared" si="67"/>
        <v>209000000</v>
      </c>
      <c r="BA15" s="4">
        <f t="shared" si="67"/>
        <v>209000000</v>
      </c>
      <c r="BB15" s="4">
        <f>IFERROR(INT(INDEX(条件检索信息!$AT$7:$AT$166,BB71,1)/50000)*50000,"")</f>
        <v>1059750000</v>
      </c>
      <c r="BC15" s="4">
        <f>IFERROR(INT(INDEX(条件检索信息!$AU$7:$AU$166,BC71,1)/500)*500,"")</f>
        <v>15500</v>
      </c>
      <c r="BD15" s="4">
        <f t="shared" ref="BD15:BF15" si="68">BC15</f>
        <v>15500</v>
      </c>
      <c r="BE15" s="4">
        <f t="shared" si="68"/>
        <v>15500</v>
      </c>
      <c r="BF15" s="4">
        <f t="shared" si="68"/>
        <v>15500</v>
      </c>
      <c r="BG15" s="4">
        <f>IFERROR(INT(INDEX(条件检索信息!$AY$7:$AY$166,BG71,1)/200)*200,"")</f>
        <v>8800</v>
      </c>
      <c r="BH15" s="4">
        <f>IFERROR(INT(INDEX(条件检索信息!$AZ$7:$AZ$166,BH71,1)/500)*500,"")</f>
        <v>202500</v>
      </c>
      <c r="BI15" s="4"/>
      <c r="BJ15" s="4">
        <v>180</v>
      </c>
      <c r="BK15" s="4">
        <v>270</v>
      </c>
      <c r="BL15" s="4">
        <f>IFERROR(INT(INDEX(条件检索信息!$BC$7:$BC$166,BL71,1)/500)*500,"")</f>
        <v>2681500</v>
      </c>
      <c r="BM15" s="4">
        <v>45</v>
      </c>
      <c r="BN15" s="4">
        <v>200</v>
      </c>
      <c r="BO15" s="4">
        <v>40</v>
      </c>
      <c r="BP15" s="4">
        <v>25</v>
      </c>
      <c r="BQ15" s="4">
        <v>9</v>
      </c>
      <c r="BR15" s="4">
        <v>9</v>
      </c>
      <c r="BS15" s="4">
        <v>12</v>
      </c>
      <c r="BT15" s="4">
        <v>9</v>
      </c>
      <c r="BU15" s="4">
        <v>9</v>
      </c>
      <c r="BV15" s="4"/>
      <c r="BW15" s="4">
        <f>IFERROR(INT(INDEX(条件检索信息!$BN$7:$BN$166,BW71,1)/5)*5,"")</f>
        <v>535</v>
      </c>
      <c r="BX15" s="4">
        <v>72</v>
      </c>
      <c r="BY15" s="4">
        <f>IFERROR(INT(INDEX(条件检索信息!$BP$7:$BP$166,BY71,1)/5)*5,"")</f>
        <v>575</v>
      </c>
      <c r="BZ15" s="4">
        <f>IFERROR(ROUND(INDEX(条件检索信息!$BQ$7:$BQ$166,BZ71,1)/1,0)*1,"")</f>
        <v>15</v>
      </c>
      <c r="CG15" s="17">
        <v>9</v>
      </c>
      <c r="CH15" s="17">
        <f t="shared" si="7"/>
        <v>9</v>
      </c>
      <c r="CI15" s="17">
        <f>SUM($CH$7:$CH15)</f>
        <v>103</v>
      </c>
      <c r="CJ15" s="17">
        <f>CI15/节奏总纲!P12</f>
        <v>118.92858282513227</v>
      </c>
    </row>
    <row r="16" spans="2:88" x14ac:dyDescent="0.15">
      <c r="C16" s="21">
        <v>10</v>
      </c>
      <c r="D16" s="4">
        <f>IFERROR(INT(INDEX(条件检索信息!$C$7:$C$166,D72,1)/10)*10,"")</f>
        <v>560</v>
      </c>
      <c r="E16" s="4"/>
      <c r="F16" s="4">
        <v>10</v>
      </c>
      <c r="G16" s="4"/>
      <c r="H16" s="4">
        <f>IFERROR(INT(INDEX(条件检索信息!$D$7:$D$166,H72,1)/200)*200,"")</f>
        <v>6600</v>
      </c>
      <c r="I16" s="4">
        <f>IFERROR(INT(INDEX(条件检索信息!$E$7:$E$166,I72,1)/50000)*50000,"")</f>
        <v>14600000</v>
      </c>
      <c r="J16" s="4">
        <f>IFERROR(INT(INDEX(条件检索信息!$F$7:$F$166,J72,1)/50000)*50000,"")</f>
        <v>18050000</v>
      </c>
      <c r="K16" s="4">
        <f t="shared" ref="K16:M16" si="69">J16</f>
        <v>18050000</v>
      </c>
      <c r="L16" s="4">
        <f t="shared" si="69"/>
        <v>18050000</v>
      </c>
      <c r="M16" s="4">
        <f t="shared" si="69"/>
        <v>18050000</v>
      </c>
      <c r="N16" s="4">
        <f>IFERROR(INT(INDEX(条件检索信息!$J$7:$J$166,N72,1)/50000)*50000,"")</f>
        <v>3933600000</v>
      </c>
      <c r="O16" s="4" t="str">
        <f t="shared" si="55"/>
        <v>18+50</v>
      </c>
      <c r="P16" s="4">
        <v>5</v>
      </c>
      <c r="Q16" s="4">
        <f>IFERROR(INT(INDEX(条件检索信息!$M$7:$M$166,Q72,1)/200)*200,"")</f>
        <v>8200</v>
      </c>
      <c r="R16" s="4">
        <f>IFERROR(INT(INDEX(条件检索信息!$N$7:$N$166,R72,1)/50000)*50000,"")</f>
        <v>10450000</v>
      </c>
      <c r="S16" s="4">
        <f>IFERROR(INT(INDEX(条件检索信息!$O$7:$O$166,S72,1)/100000)*100000,"")</f>
        <v>107100000</v>
      </c>
      <c r="T16" s="4">
        <f t="shared" ref="T16:V16" si="70">S16</f>
        <v>107100000</v>
      </c>
      <c r="U16" s="4">
        <f t="shared" si="70"/>
        <v>107100000</v>
      </c>
      <c r="V16" s="4">
        <f t="shared" si="70"/>
        <v>107100000</v>
      </c>
      <c r="W16" s="91">
        <f>IFERROR(ROUND(INDEX(条件检索信息!$S$7:$S$166,W72,1)/5000000,0)*5000000,"")</f>
        <v>4150000000</v>
      </c>
      <c r="X16" s="4" t="str">
        <f t="shared" si="48"/>
        <v>6+50</v>
      </c>
      <c r="Y16" s="4">
        <f>INT(INDEX(条件检索信息!$T$7:$T$166,Y72,1)/20)*20</f>
        <v>500</v>
      </c>
      <c r="Z16" s="4"/>
      <c r="AA16" s="4">
        <v>10</v>
      </c>
      <c r="AB16" s="4">
        <v>160</v>
      </c>
      <c r="AC16" s="4">
        <f>IFERROR(INT(INDEX(条件检索信息!$W$7:$W$166,AC72,1)/2000)*2000,"")</f>
        <v>1006000</v>
      </c>
      <c r="AD16" s="4">
        <f t="shared" ref="AD16:AF16" si="71">AC16</f>
        <v>1006000</v>
      </c>
      <c r="AE16" s="4">
        <f t="shared" si="71"/>
        <v>1006000</v>
      </c>
      <c r="AF16" s="4">
        <f t="shared" si="71"/>
        <v>1006000</v>
      </c>
      <c r="AG16" s="4">
        <f>IFERROR(INT(INDEX(条件检索信息!$AA$7:$AA$166,AG72,1)/5)*5,"")</f>
        <v>170</v>
      </c>
      <c r="AH16" s="4">
        <v>10</v>
      </c>
      <c r="AI16" s="4">
        <f>IFERROR(INT(INDEX(条件检索信息!$AC$7:$AC$166,AI72,1)/500)*500,"")</f>
        <v>37500</v>
      </c>
      <c r="AJ16" s="4">
        <f t="shared" si="11"/>
        <v>37500</v>
      </c>
      <c r="AK16" s="4"/>
      <c r="AL16" s="4"/>
      <c r="AM16" s="4">
        <f>IFERROR(INT(INDEX(条件检索信息!$AF$7:$AF$166,AM72,1)/500)*500,"")</f>
        <v>170500</v>
      </c>
      <c r="AN16" s="4">
        <f t="shared" si="12"/>
        <v>170500</v>
      </c>
      <c r="AO16" s="4">
        <f>IFERROR(INT(INDEX(条件检索信息!$AH$7:$AH$166,AO72,1)/2)*2,"")</f>
        <v>120</v>
      </c>
      <c r="AP16" s="4">
        <f t="shared" ref="AP16:AQ16" si="72">AO16</f>
        <v>120</v>
      </c>
      <c r="AQ16" s="4">
        <f t="shared" si="72"/>
        <v>120</v>
      </c>
      <c r="AR16" s="4">
        <f>IFERROR(INT(INDEX(条件检索信息!$AK$7:$AK$166,AR72,1)/2)*2,"")</f>
        <v>70</v>
      </c>
      <c r="AS16" s="4">
        <f t="shared" ref="AS16:AT16" si="73">AR16</f>
        <v>70</v>
      </c>
      <c r="AT16" s="4">
        <f t="shared" si="73"/>
        <v>70</v>
      </c>
      <c r="AU16" s="4">
        <f>IFERROR(INT(INDEX(条件检索信息!$AN$7:$AN$166,AU72,1)/1)*1,"")</f>
        <v>47</v>
      </c>
      <c r="AV16" s="4">
        <f>IFERROR(INT(INDEX(节奏总纲!$P$4:$P$113,AV72,1)/1)*1+1,"")</f>
        <v>64</v>
      </c>
      <c r="AW16" s="4">
        <f>IFERROR(INT(INDEX(条件检索信息!$AO$7:$AO$166,AW72,1)/5)*5,"")</f>
        <v>270</v>
      </c>
      <c r="AX16" s="4">
        <f>IFERROR(INT(INDEX(条件检索信息!$AP$7:$AP$166,AX72,1)/500000)*500000,"")</f>
        <v>311000000</v>
      </c>
      <c r="AY16" s="4">
        <f t="shared" ref="AY16:BA16" si="74">AX16</f>
        <v>311000000</v>
      </c>
      <c r="AZ16" s="4">
        <f t="shared" si="74"/>
        <v>311000000</v>
      </c>
      <c r="BA16" s="4">
        <f t="shared" si="74"/>
        <v>311000000</v>
      </c>
      <c r="BB16" s="4">
        <f>IFERROR(INT(INDEX(条件检索信息!$AT$7:$AT$166,BB72,1)/50000)*50000,"")</f>
        <v>1671950000</v>
      </c>
      <c r="BC16" s="4">
        <f>IFERROR(INT(INDEX(条件检索信息!$AU$7:$AU$166,BC72,1)/500)*500,"")</f>
        <v>19000</v>
      </c>
      <c r="BD16" s="4">
        <f t="shared" ref="BD16:BF16" si="75">BC16</f>
        <v>19000</v>
      </c>
      <c r="BE16" s="4">
        <f t="shared" si="75"/>
        <v>19000</v>
      </c>
      <c r="BF16" s="4">
        <f t="shared" si="75"/>
        <v>19000</v>
      </c>
      <c r="BG16" s="4">
        <f>IFERROR(INT(INDEX(条件检索信息!$AY$7:$AY$166,BG72,1)/200)*200,"")</f>
        <v>10800</v>
      </c>
      <c r="BH16" s="4">
        <f>IFERROR(INT(INDEX(条件检索信息!$AZ$7:$AZ$166,BH72,1)/500)*500,"")</f>
        <v>266500</v>
      </c>
      <c r="BI16" s="4"/>
      <c r="BJ16" s="4">
        <v>200</v>
      </c>
      <c r="BK16" s="4">
        <v>300</v>
      </c>
      <c r="BL16" s="4">
        <f>IFERROR(INT(INDEX(条件检索信息!$BC$7:$BC$166,BL72,1)/500)*500,"")</f>
        <v>3771000</v>
      </c>
      <c r="BM16" s="4">
        <v>50</v>
      </c>
      <c r="BN16" s="4">
        <v>300</v>
      </c>
      <c r="BO16" s="4">
        <v>60</v>
      </c>
      <c r="BP16" s="4">
        <v>35</v>
      </c>
      <c r="BQ16" s="4">
        <v>10</v>
      </c>
      <c r="BR16" s="4">
        <v>10</v>
      </c>
      <c r="BS16" s="4">
        <v>14</v>
      </c>
      <c r="BT16" s="4">
        <v>10</v>
      </c>
      <c r="BU16" s="4">
        <v>10</v>
      </c>
      <c r="BV16" s="4"/>
      <c r="BW16" s="4">
        <f>IFERROR(INT(INDEX(条件检索信息!$BN$7:$BN$166,BW72,1)/5)*5,"")</f>
        <v>710</v>
      </c>
      <c r="BX16" s="4">
        <v>78</v>
      </c>
      <c r="BY16" s="4">
        <f>IFERROR(INT(INDEX(条件检索信息!$BP$7:$BP$166,BY72,1)/5)*5,"")</f>
        <v>640</v>
      </c>
      <c r="BZ16" s="4">
        <f>IFERROR(ROUND(INDEX(条件检索信息!$BQ$7:$BQ$166,BZ72,1)/1,0)*1,"")</f>
        <v>20</v>
      </c>
      <c r="CG16" s="17">
        <v>10</v>
      </c>
      <c r="CH16" s="17">
        <f t="shared" si="7"/>
        <v>16</v>
      </c>
      <c r="CI16" s="17">
        <f>SUM($CH$7:$CH16)</f>
        <v>119</v>
      </c>
      <c r="CJ16" s="17">
        <f>CI16/节奏总纲!P13</f>
        <v>119</v>
      </c>
    </row>
    <row r="17" spans="3:88" x14ac:dyDescent="0.15">
      <c r="C17" s="21">
        <v>11</v>
      </c>
      <c r="D17" s="4">
        <f>IFERROR(INT(INDEX(条件检索信息!$C$7:$C$166,D73,1)/10)*10,"")</f>
        <v>710</v>
      </c>
      <c r="E17" s="4"/>
      <c r="F17" s="4">
        <v>11</v>
      </c>
      <c r="G17" s="4"/>
      <c r="H17" s="4">
        <f>IFERROR(INT(INDEX(条件检索信息!$D$7:$D$166,H73,1)/200)*200,"")</f>
        <v>8400</v>
      </c>
      <c r="I17" s="4">
        <f>IFERROR(INT(INDEX(条件检索信息!$E$7:$E$166,I73,1)/50000)*50000,"")</f>
        <v>21000000</v>
      </c>
      <c r="J17" s="4">
        <f>IFERROR(INT(INDEX(条件检索信息!$F$7:$F$166,J73,1)/50000)*50000,"")</f>
        <v>28750000</v>
      </c>
      <c r="K17" s="4">
        <f t="shared" ref="K17:M17" si="76">J17</f>
        <v>28750000</v>
      </c>
      <c r="L17" s="4">
        <f t="shared" si="76"/>
        <v>28750000</v>
      </c>
      <c r="M17" s="4">
        <f t="shared" si="76"/>
        <v>28750000</v>
      </c>
      <c r="N17" s="4">
        <f>IFERROR(INT(INDEX(条件检索信息!$J$7:$J$166,N73,1)/50000)*50000,"")</f>
        <v>5740950000</v>
      </c>
      <c r="O17" s="4" t="str">
        <f t="shared" si="55"/>
        <v>18+55</v>
      </c>
      <c r="P17" s="4">
        <v>3</v>
      </c>
      <c r="Q17" s="4">
        <f>IFERROR(INT(INDEX(条件检索信息!$M$7:$M$166,Q73,1)/200)*200,"")</f>
        <v>10400</v>
      </c>
      <c r="R17" s="4">
        <f>IFERROR(INT(INDEX(条件检索信息!$N$7:$N$166,R73,1)/50000)*50000,"")</f>
        <v>15600000</v>
      </c>
      <c r="S17" s="4">
        <f>IFERROR(INT(INDEX(条件检索信息!$O$7:$O$166,S73,1)/100000)*100000,"")</f>
        <v>174500000</v>
      </c>
      <c r="T17" s="4">
        <f t="shared" ref="T17:V17" si="77">S17</f>
        <v>174500000</v>
      </c>
      <c r="U17" s="4">
        <f t="shared" si="77"/>
        <v>174500000</v>
      </c>
      <c r="V17" s="4">
        <f t="shared" si="77"/>
        <v>174500000</v>
      </c>
      <c r="W17" s="91">
        <f>IFERROR(ROUND(INDEX(条件检索信息!$S$7:$S$166,W73,1)/5000000,0)*5000000,"")</f>
        <v>6605000000</v>
      </c>
      <c r="X17" s="4" t="str">
        <f t="shared" si="48"/>
        <v>6+55</v>
      </c>
      <c r="Y17" s="4">
        <f>INT(INDEX(条件检索信息!$T$7:$T$166,Y73,1)/20)*20</f>
        <v>600</v>
      </c>
      <c r="Z17" s="4"/>
      <c r="AA17" s="4">
        <v>11</v>
      </c>
      <c r="AB17" s="4">
        <v>200</v>
      </c>
      <c r="AC17" s="4">
        <f>IFERROR(INT(INDEX(条件检索信息!$W$7:$W$166,AC73,1)/2000)*2000,"")</f>
        <v>1356000</v>
      </c>
      <c r="AD17" s="4">
        <f t="shared" ref="AD17:AF17" si="78">AC17</f>
        <v>1356000</v>
      </c>
      <c r="AE17" s="4">
        <f t="shared" si="78"/>
        <v>1356000</v>
      </c>
      <c r="AF17" s="4">
        <f t="shared" si="78"/>
        <v>1356000</v>
      </c>
      <c r="AG17" s="4">
        <f>IFERROR(INT(INDEX(条件检索信息!$AA$7:$AA$166,AG73,1)/5)*5,"")</f>
        <v>230</v>
      </c>
      <c r="AH17" s="4">
        <v>12</v>
      </c>
      <c r="AI17" s="4">
        <f>IFERROR(INT(INDEX(条件检索信息!$AC$7:$AC$166,AI73,1)/500)*500,"")</f>
        <v>51500</v>
      </c>
      <c r="AJ17" s="4">
        <f t="shared" si="11"/>
        <v>51500</v>
      </c>
      <c r="AK17" s="4"/>
      <c r="AL17" s="4"/>
      <c r="AM17" s="4">
        <f>IFERROR(INT(INDEX(条件检索信息!$AF$7:$AF$166,AM73,1)/500)*500,"")</f>
        <v>218000</v>
      </c>
      <c r="AN17" s="4">
        <f t="shared" si="12"/>
        <v>218000</v>
      </c>
      <c r="AO17" s="4">
        <f>IFERROR(INT(INDEX(条件检索信息!$AH$7:$AH$166,AO73,1)/2)*2,"")</f>
        <v>160</v>
      </c>
      <c r="AP17" s="4">
        <f t="shared" ref="AP17:AQ17" si="79">AO17</f>
        <v>160</v>
      </c>
      <c r="AQ17" s="4">
        <f t="shared" si="79"/>
        <v>160</v>
      </c>
      <c r="AR17" s="4">
        <f>IFERROR(INT(INDEX(条件检索信息!$AK$7:$AK$166,AR73,1)/2)*2,"")</f>
        <v>94</v>
      </c>
      <c r="AS17" s="4">
        <f t="shared" ref="AS17:AT17" si="80">AR17</f>
        <v>94</v>
      </c>
      <c r="AT17" s="4">
        <f t="shared" si="80"/>
        <v>94</v>
      </c>
      <c r="AU17" s="4">
        <f>IFERROR(INT(INDEX(条件检索信息!$AN$7:$AN$166,AU73,1)/1)*1,"")</f>
        <v>63</v>
      </c>
      <c r="AV17" s="4">
        <f>IFERROR(INT(INDEX(节奏总纲!$P$4:$P$113,AV73,1)/1)*1+1,"")</f>
        <v>90</v>
      </c>
      <c r="AW17" s="4">
        <f>IFERROR(INT(INDEX(条件检索信息!$AO$7:$AO$166,AW73,1)/5)*5,"")</f>
        <v>360</v>
      </c>
      <c r="AX17" s="4">
        <f>IFERROR(INT(INDEX(条件检索信息!$AP$7:$AP$166,AX73,1)/500000)*500000,"")</f>
        <v>466000000</v>
      </c>
      <c r="AY17" s="4">
        <f t="shared" ref="AY17:BA17" si="81">AX17</f>
        <v>466000000</v>
      </c>
      <c r="AZ17" s="4">
        <f t="shared" si="81"/>
        <v>466000000</v>
      </c>
      <c r="BA17" s="4">
        <f t="shared" si="81"/>
        <v>466000000</v>
      </c>
      <c r="BB17" s="4">
        <f>IFERROR(INT(INDEX(条件检索信息!$AT$7:$AT$166,BB73,1)/50000)*50000,"")</f>
        <v>2563100000</v>
      </c>
      <c r="BC17" s="4">
        <f>IFERROR(INT(INDEX(条件检索信息!$AU$7:$AU$166,BC73,1)/500)*500,"")</f>
        <v>24000</v>
      </c>
      <c r="BD17" s="4">
        <f t="shared" ref="BD17:BF17" si="82">BC17</f>
        <v>24000</v>
      </c>
      <c r="BE17" s="4">
        <f t="shared" si="82"/>
        <v>24000</v>
      </c>
      <c r="BF17" s="4">
        <f t="shared" si="82"/>
        <v>24000</v>
      </c>
      <c r="BG17" s="4">
        <f>IFERROR(INT(INDEX(条件检索信息!$AY$7:$AY$166,BG73,1)/200)*200,"")</f>
        <v>12800</v>
      </c>
      <c r="BH17" s="4">
        <f>IFERROR(INT(INDEX(条件检索信息!$AZ$7:$AZ$166,BH73,1)/500)*500,"")</f>
        <v>329500</v>
      </c>
      <c r="BI17" s="4"/>
      <c r="BJ17" s="4">
        <v>220</v>
      </c>
      <c r="BK17" s="4">
        <v>330</v>
      </c>
      <c r="BL17" s="4">
        <f>IFERROR(INT(INDEX(条件检索信息!$BC$7:$BC$166,BL73,1)/500)*500,"")</f>
        <v>5280000</v>
      </c>
      <c r="BM17" s="4">
        <v>60</v>
      </c>
      <c r="BN17" s="4">
        <v>400</v>
      </c>
      <c r="BO17" s="4">
        <v>80</v>
      </c>
      <c r="BP17" s="4">
        <v>50</v>
      </c>
      <c r="BQ17" s="4">
        <v>11</v>
      </c>
      <c r="BR17" s="4">
        <v>11</v>
      </c>
      <c r="BS17" s="4">
        <v>16</v>
      </c>
      <c r="BT17" s="4">
        <v>11</v>
      </c>
      <c r="BU17" s="4">
        <v>11</v>
      </c>
      <c r="BV17" s="4"/>
      <c r="BW17" s="4">
        <f>IFERROR(INT(INDEX(条件检索信息!$BN$7:$BN$166,BW73,1)/5)*5,"")</f>
        <v>945</v>
      </c>
      <c r="BX17" s="4">
        <v>84</v>
      </c>
      <c r="BY17" s="4">
        <f>IFERROR(INT(INDEX(条件检索信息!$BP$7:$BP$166,BY73,1)/5)*5,"")</f>
        <v>700</v>
      </c>
      <c r="BZ17" s="4">
        <f>IFERROR(ROUND(INDEX(条件检索信息!$BQ$7:$BQ$166,BZ73,1)/1,0)*1,"")</f>
        <v>27</v>
      </c>
      <c r="CG17" s="17">
        <v>11</v>
      </c>
      <c r="CH17" s="17">
        <f t="shared" si="7"/>
        <v>8</v>
      </c>
      <c r="CI17" s="17">
        <f>SUM($CH$7:$CH17)</f>
        <v>127</v>
      </c>
      <c r="CJ17" s="17">
        <f>CI17/节奏总纲!P14</f>
        <v>111.05796991403629</v>
      </c>
    </row>
    <row r="18" spans="3:88" x14ac:dyDescent="0.15">
      <c r="C18" s="21">
        <v>12</v>
      </c>
      <c r="D18" s="4">
        <f>IFERROR(INT(INDEX(条件检索信息!$C$7:$C$166,D74,1)/10)*10,"")</f>
        <v>910</v>
      </c>
      <c r="E18" s="4"/>
      <c r="F18" s="4">
        <v>12</v>
      </c>
      <c r="G18" s="4"/>
      <c r="H18" s="4">
        <f>IFERROR(INT(INDEX(条件检索信息!$D$7:$D$166,H74,1)/200)*200,"")</f>
        <v>10600</v>
      </c>
      <c r="I18" s="4">
        <f>IFERROR(INT(INDEX(条件检索信息!$E$7:$E$166,I74,1)/50000)*50000,"")</f>
        <v>29600000</v>
      </c>
      <c r="J18" s="4">
        <f>IFERROR(INT(INDEX(条件检索信息!$F$7:$F$166,J74,1)/50000)*50000,"")</f>
        <v>45900000</v>
      </c>
      <c r="K18" s="4">
        <f t="shared" ref="K18:M18" si="83">J18</f>
        <v>45900000</v>
      </c>
      <c r="L18" s="4">
        <f t="shared" si="83"/>
        <v>45900000</v>
      </c>
      <c r="M18" s="4">
        <f t="shared" si="83"/>
        <v>45900000</v>
      </c>
      <c r="N18" s="4">
        <f>IFERROR(INT(INDEX(条件检索信息!$J$7:$J$166,N74,1)/50000)*50000,"")</f>
        <v>8031550000</v>
      </c>
      <c r="O18" s="4" t="str">
        <f t="shared" si="55"/>
        <v>18+60</v>
      </c>
      <c r="P18" s="4">
        <v>2</v>
      </c>
      <c r="Q18" s="4">
        <f>IFERROR(INT(INDEX(条件检索信息!$M$7:$M$166,Q74,1)/200)*200,"")</f>
        <v>13200</v>
      </c>
      <c r="R18" s="4">
        <f>IFERROR(INT(INDEX(条件检索信息!$N$7:$N$166,R74,1)/50000)*50000,"")</f>
        <v>24250000</v>
      </c>
      <c r="S18" s="4">
        <f>IFERROR(INT(INDEX(条件检索信息!$O$7:$O$166,S74,1)/100000)*100000,"")</f>
        <v>281100000</v>
      </c>
      <c r="T18" s="4">
        <f t="shared" ref="T18:V18" si="84">S18</f>
        <v>281100000</v>
      </c>
      <c r="U18" s="4">
        <f t="shared" si="84"/>
        <v>281100000</v>
      </c>
      <c r="V18" s="4">
        <f t="shared" si="84"/>
        <v>281100000</v>
      </c>
      <c r="W18" s="91">
        <f>IFERROR(ROUND(INDEX(条件检索信息!$S$7:$S$166,W74,1)/5000000,0)*5000000,"")</f>
        <v>10615000000</v>
      </c>
      <c r="X18" s="4" t="str">
        <f t="shared" si="48"/>
        <v>6+60</v>
      </c>
      <c r="Y18" s="4">
        <f>INT(INDEX(条件检索信息!$T$7:$T$166,Y74,1)/20)*20</f>
        <v>700</v>
      </c>
      <c r="Z18" s="4"/>
      <c r="AA18" s="4">
        <v>12</v>
      </c>
      <c r="AB18" s="4">
        <v>240</v>
      </c>
      <c r="AC18" s="4">
        <f>IFERROR(INT(INDEX(条件检索信息!$W$7:$W$166,AC74,1)/2000)*2000,"")</f>
        <v>1816000</v>
      </c>
      <c r="AD18" s="4">
        <f t="shared" ref="AD18:AF18" si="85">AC18</f>
        <v>1816000</v>
      </c>
      <c r="AE18" s="4">
        <f t="shared" si="85"/>
        <v>1816000</v>
      </c>
      <c r="AF18" s="4">
        <f t="shared" si="85"/>
        <v>1816000</v>
      </c>
      <c r="AG18" s="4">
        <f>IFERROR(INT(INDEX(条件检索信息!$AA$7:$AA$166,AG74,1)/5)*5,"")</f>
        <v>310</v>
      </c>
      <c r="AH18" s="4">
        <v>14</v>
      </c>
      <c r="AI18" s="4">
        <f>IFERROR(INT(INDEX(条件检索信息!$AC$7:$AC$166,AI74,1)/500)*500,"")</f>
        <v>71500</v>
      </c>
      <c r="AJ18" s="4">
        <f t="shared" si="11"/>
        <v>71500</v>
      </c>
      <c r="AK18" s="4"/>
      <c r="AL18" s="4"/>
      <c r="AM18" s="4">
        <f>IFERROR(INT(INDEX(条件检索信息!$AF$7:$AF$166,AM74,1)/500)*500,"")</f>
        <v>280500</v>
      </c>
      <c r="AN18" s="4">
        <f t="shared" si="12"/>
        <v>280500</v>
      </c>
      <c r="AO18" s="4">
        <f>IFERROR(INT(INDEX(条件检索信息!$AH$7:$AH$166,AO74,1)/2)*2,"")</f>
        <v>214</v>
      </c>
      <c r="AP18" s="4">
        <f t="shared" ref="AP18:AQ18" si="86">AO18</f>
        <v>214</v>
      </c>
      <c r="AQ18" s="4">
        <f t="shared" si="86"/>
        <v>214</v>
      </c>
      <c r="AR18" s="4">
        <f>IFERROR(INT(INDEX(条件检索信息!$AK$7:$AK$166,AR74,1)/2)*2,"")</f>
        <v>126</v>
      </c>
      <c r="AS18" s="4">
        <f t="shared" ref="AS18:AT18" si="87">AR18</f>
        <v>126</v>
      </c>
      <c r="AT18" s="4">
        <f t="shared" si="87"/>
        <v>126</v>
      </c>
      <c r="AU18" s="4">
        <f>IFERROR(INT(INDEX(条件检索信息!$AN$7:$AN$166,AU74,1)/1)*1,"")</f>
        <v>83</v>
      </c>
      <c r="AV18" s="4">
        <f>IFERROR(INT(INDEX(节奏总纲!$P$4:$P$113,AV74,1)/1)*1+1,"")</f>
        <v>128</v>
      </c>
      <c r="AW18" s="4">
        <f>IFERROR(INT(INDEX(条件检索信息!$AO$7:$AO$166,AW74,1)/5)*5,"")</f>
        <v>480</v>
      </c>
      <c r="AX18" s="4">
        <f>IFERROR(INT(INDEX(条件检索信息!$AP$7:$AP$166,AX74,1)/500000)*500000,"")</f>
        <v>705500000</v>
      </c>
      <c r="AY18" s="4">
        <f t="shared" ref="AY18:BA18" si="88">AX18</f>
        <v>705500000</v>
      </c>
      <c r="AZ18" s="4">
        <f t="shared" si="88"/>
        <v>705500000</v>
      </c>
      <c r="BA18" s="4">
        <f t="shared" si="88"/>
        <v>705500000</v>
      </c>
      <c r="BB18" s="4">
        <f>IFERROR(INT(INDEX(条件检索信息!$AT$7:$AT$166,BB74,1)/50000)*50000,"")</f>
        <v>4387900000</v>
      </c>
      <c r="BC18" s="4">
        <f>IFERROR(INT(INDEX(条件检索信息!$AU$7:$AU$166,BC74,1)/500)*500,"")</f>
        <v>30000</v>
      </c>
      <c r="BD18" s="4">
        <f t="shared" ref="BD18:BF18" si="89">BC18</f>
        <v>30000</v>
      </c>
      <c r="BE18" s="4">
        <f t="shared" si="89"/>
        <v>30000</v>
      </c>
      <c r="BF18" s="4">
        <f t="shared" si="89"/>
        <v>30000</v>
      </c>
      <c r="BG18" s="4">
        <f>IFERROR(INT(INDEX(条件检索信息!$AY$7:$AY$166,BG74,1)/200)*200,"")</f>
        <v>14600</v>
      </c>
      <c r="BH18" s="4">
        <f>IFERROR(INT(INDEX(条件检索信息!$AZ$7:$AZ$166,BH74,1)/500)*500,"")</f>
        <v>384500</v>
      </c>
      <c r="BI18" s="4"/>
      <c r="BJ18" s="4">
        <v>240</v>
      </c>
      <c r="BK18" s="4">
        <v>360</v>
      </c>
      <c r="BL18" s="4">
        <f>IFERROR(INT(INDEX(条件检索信息!$BC$7:$BC$166,BL74,1)/500)*500,"")</f>
        <v>7372000</v>
      </c>
      <c r="BM18" s="4">
        <v>70</v>
      </c>
      <c r="BN18" s="4">
        <v>550</v>
      </c>
      <c r="BO18" s="4">
        <v>110</v>
      </c>
      <c r="BP18" s="4">
        <v>60</v>
      </c>
      <c r="BQ18" s="4">
        <v>12</v>
      </c>
      <c r="BR18" s="4">
        <v>12</v>
      </c>
      <c r="BS18" s="4">
        <v>18</v>
      </c>
      <c r="BT18" s="4">
        <v>12</v>
      </c>
      <c r="BU18" s="4">
        <v>12</v>
      </c>
      <c r="BV18" s="4"/>
      <c r="BW18" s="4">
        <f>IFERROR(INT(INDEX(条件检索信息!$BN$7:$BN$166,BW74,1)/5)*5,"")</f>
        <v>1250</v>
      </c>
      <c r="BX18" s="4">
        <v>90</v>
      </c>
      <c r="BY18" s="4">
        <f>IFERROR(INT(INDEX(条件检索信息!$BP$7:$BP$166,BY74,1)/5)*5,"")</f>
        <v>765</v>
      </c>
      <c r="BZ18" s="4">
        <f>IFERROR(ROUND(INDEX(条件检索信息!$BQ$7:$BQ$166,BZ74,1)/1,0)*1,"")</f>
        <v>36</v>
      </c>
      <c r="CG18" s="17">
        <v>12</v>
      </c>
      <c r="CH18" s="17">
        <f t="shared" si="7"/>
        <v>26</v>
      </c>
      <c r="CI18" s="17">
        <f>SUM($CH$7:$CH18)</f>
        <v>153</v>
      </c>
      <c r="CJ18" s="17">
        <f>CI18/节奏总纲!P15</f>
        <v>117.92846306870879</v>
      </c>
    </row>
    <row r="19" spans="3:88" x14ac:dyDescent="0.15">
      <c r="C19" s="21">
        <v>13</v>
      </c>
      <c r="D19" s="4">
        <f>IFERROR(INT(INDEX(条件检索信息!$C$7:$C$166,D75,1)/10)*10,"")</f>
        <v>1180</v>
      </c>
      <c r="E19" s="4"/>
      <c r="F19" s="4">
        <v>13</v>
      </c>
      <c r="G19" s="4"/>
      <c r="H19" s="4">
        <f>IFERROR(INT(INDEX(条件检索信息!$D$7:$D$166,H75,1)/200)*200,"")</f>
        <v>13800</v>
      </c>
      <c r="I19" s="4">
        <f>IFERROR(INT(INDEX(条件检索信息!$E$7:$E$166,I75,1)/50000)*50000,"")</f>
        <v>49900000</v>
      </c>
      <c r="J19" s="4">
        <f>IFERROR(INT(INDEX(条件检索信息!$F$7:$F$166,J75,1)/50000)*50000,"")</f>
        <v>71900000</v>
      </c>
      <c r="K19" s="4">
        <f t="shared" ref="K19:M19" si="90">J19</f>
        <v>71900000</v>
      </c>
      <c r="L19" s="4">
        <f t="shared" si="90"/>
        <v>71900000</v>
      </c>
      <c r="M19" s="4">
        <f t="shared" si="90"/>
        <v>71900000</v>
      </c>
      <c r="N19" s="4">
        <f>IFERROR(INT(INDEX(条件检索信息!$J$7:$J$166,N75,1)/50000)*50000,"")</f>
        <v>12691850000</v>
      </c>
      <c r="O19" s="4" t="str">
        <f t="shared" si="55"/>
        <v>18+65</v>
      </c>
      <c r="P19" s="4">
        <v>1</v>
      </c>
      <c r="Q19" s="4">
        <f>IFERROR(INT(INDEX(条件检索信息!$M$7:$M$166,Q75,1)/200)*200,"")</f>
        <v>17200</v>
      </c>
      <c r="R19" s="4">
        <f>IFERROR(INT(INDEX(条件检索信息!$N$7:$N$166,R75,1)/50000)*50000,"")</f>
        <v>36700000</v>
      </c>
      <c r="S19" s="4">
        <f>IFERROR(INT(INDEX(条件检索信息!$O$7:$O$166,S75,1)/100000)*100000,"")</f>
        <v>446500000</v>
      </c>
      <c r="T19" s="4">
        <f t="shared" ref="T19:V19" si="91">S19</f>
        <v>446500000</v>
      </c>
      <c r="U19" s="4">
        <f t="shared" si="91"/>
        <v>446500000</v>
      </c>
      <c r="V19" s="4">
        <f t="shared" si="91"/>
        <v>446500000</v>
      </c>
      <c r="W19" s="91">
        <f>IFERROR(ROUND(INDEX(条件检索信息!$S$7:$S$166,W75,1)/5000000,0)*5000000,"")</f>
        <v>17335000000</v>
      </c>
      <c r="X19" s="4" t="str">
        <f t="shared" si="48"/>
        <v>6+65</v>
      </c>
      <c r="Y19" s="4">
        <f>INT(INDEX(条件检索信息!$T$7:$T$166,Y75,1)/20)*20</f>
        <v>800</v>
      </c>
      <c r="Z19" s="4"/>
      <c r="AA19" s="4">
        <v>13</v>
      </c>
      <c r="AB19" s="4">
        <v>280</v>
      </c>
      <c r="AC19" s="4">
        <f>IFERROR(INT(INDEX(条件检索信息!$W$7:$W$166,AC75,1)/2000)*2000,"")</f>
        <v>2422000</v>
      </c>
      <c r="AD19" s="4">
        <f t="shared" ref="AD19:AF19" si="92">AC19</f>
        <v>2422000</v>
      </c>
      <c r="AE19" s="4">
        <f t="shared" si="92"/>
        <v>2422000</v>
      </c>
      <c r="AF19" s="4">
        <f t="shared" si="92"/>
        <v>2422000</v>
      </c>
      <c r="AG19" s="4">
        <f>IFERROR(INT(INDEX(条件检索信息!$AA$7:$AA$166,AG75,1)/5)*5,"")</f>
        <v>410</v>
      </c>
      <c r="AH19" s="4">
        <v>16</v>
      </c>
      <c r="AI19" s="4">
        <f>IFERROR(INT(INDEX(条件检索信息!$AC$7:$AC$166,AI75,1)/500)*500,"")</f>
        <v>99500</v>
      </c>
      <c r="AJ19" s="4">
        <f t="shared" si="11"/>
        <v>99500</v>
      </c>
      <c r="AK19" s="4"/>
      <c r="AL19" s="4"/>
      <c r="AM19" s="4">
        <f>IFERROR(INT(INDEX(条件检索信息!$AF$7:$AF$166,AM75,1)/500)*500,"")</f>
        <v>378000</v>
      </c>
      <c r="AN19" s="4">
        <f t="shared" si="12"/>
        <v>378000</v>
      </c>
      <c r="AO19" s="4">
        <f>IFERROR(INT(INDEX(条件检索信息!$AH$7:$AH$166,AO75,1)/2)*2,"")</f>
        <v>286</v>
      </c>
      <c r="AP19" s="4">
        <f t="shared" ref="AP19:AQ19" si="93">AO19</f>
        <v>286</v>
      </c>
      <c r="AQ19" s="4">
        <f t="shared" si="93"/>
        <v>286</v>
      </c>
      <c r="AR19" s="4">
        <f>IFERROR(INT(INDEX(条件检索信息!$AK$7:$AK$166,AR75,1)/2)*2,"")</f>
        <v>168</v>
      </c>
      <c r="AS19" s="4">
        <f t="shared" ref="AS19:AT19" si="94">AR19</f>
        <v>168</v>
      </c>
      <c r="AT19" s="4">
        <f t="shared" si="94"/>
        <v>168</v>
      </c>
      <c r="AU19" s="4">
        <f>IFERROR(INT(INDEX(条件检索信息!$AN$7:$AN$166,AU75,1)/1)*1,"")</f>
        <v>110</v>
      </c>
      <c r="AV19" s="4">
        <f>IFERROR(INT(INDEX(节奏总纲!$P$4:$P$113,AV75,1)/1)*1+1,"")</f>
        <v>181</v>
      </c>
      <c r="AW19" s="4">
        <f>IFERROR(INT(INDEX(条件检索信息!$AO$7:$AO$166,AW75,1)/5)*5,"")</f>
        <v>640</v>
      </c>
      <c r="AX19" s="4">
        <f>IFERROR(INT(INDEX(条件检索信息!$AP$7:$AP$166,AX75,1)/500000)*500000,"")</f>
        <v>1065000000</v>
      </c>
      <c r="AY19" s="4">
        <f t="shared" ref="AY19:BA19" si="95">AX19</f>
        <v>1065000000</v>
      </c>
      <c r="AZ19" s="4">
        <f t="shared" si="95"/>
        <v>1065000000</v>
      </c>
      <c r="BA19" s="4">
        <f t="shared" si="95"/>
        <v>1065000000</v>
      </c>
      <c r="BB19" s="4">
        <f>IFERROR(INT(INDEX(条件检索信息!$AT$7:$AT$166,BB75,1)/50000)*50000,"")</f>
        <v>8060850000</v>
      </c>
      <c r="BC19" s="4">
        <f>IFERROR(INT(INDEX(条件检索信息!$AU$7:$AU$166,BC75,1)/500)*500,"")</f>
        <v>38000</v>
      </c>
      <c r="BD19" s="4">
        <f t="shared" ref="BD19:BF19" si="96">BC19</f>
        <v>38000</v>
      </c>
      <c r="BE19" s="4">
        <f t="shared" si="96"/>
        <v>38000</v>
      </c>
      <c r="BF19" s="4">
        <f t="shared" si="96"/>
        <v>38000</v>
      </c>
      <c r="BG19" s="4">
        <f>IFERROR(INT(INDEX(条件检索信息!$AY$7:$AY$166,BG75,1)/200)*200,"")</f>
        <v>16600</v>
      </c>
      <c r="BH19" s="4">
        <f>IFERROR(INT(INDEX(条件检索信息!$AZ$7:$AZ$166,BH75,1)/500)*500,"")</f>
        <v>433500</v>
      </c>
      <c r="BI19" s="4"/>
      <c r="BJ19" s="4">
        <v>260</v>
      </c>
      <c r="BK19" s="4">
        <v>390</v>
      </c>
      <c r="BL19" s="4">
        <f>IFERROR(INT(INDEX(条件检索信息!$BC$7:$BC$166,BL75,1)/500)*500,"")</f>
        <v>10255500</v>
      </c>
      <c r="BM19" s="4">
        <v>80</v>
      </c>
      <c r="BN19" s="4">
        <v>700</v>
      </c>
      <c r="BO19" s="4">
        <v>140</v>
      </c>
      <c r="BP19" s="4">
        <v>80</v>
      </c>
      <c r="BQ19" s="4">
        <v>13</v>
      </c>
      <c r="BR19" s="4">
        <v>13</v>
      </c>
      <c r="BS19" s="4">
        <v>20</v>
      </c>
      <c r="BT19" s="4">
        <v>13</v>
      </c>
      <c r="BU19" s="4">
        <v>13</v>
      </c>
      <c r="BV19" s="4"/>
      <c r="BW19" s="4">
        <f>IFERROR(INT(INDEX(条件检索信息!$BN$7:$BN$166,BW75,1)/5)*5,"")</f>
        <v>1655</v>
      </c>
      <c r="BX19" s="4">
        <v>96</v>
      </c>
      <c r="BY19" s="4">
        <f>IFERROR(INT(INDEX(条件检索信息!$BP$7:$BP$166,BY75,1)/5)*5,"")</f>
        <v>830</v>
      </c>
      <c r="BZ19" s="4">
        <f>IFERROR(ROUND(INDEX(条件检索信息!$BQ$7:$BQ$166,BZ75,1)/1,0)*1,"")</f>
        <v>48</v>
      </c>
      <c r="CG19" s="17">
        <v>13</v>
      </c>
      <c r="CH19" s="17">
        <f t="shared" si="7"/>
        <v>9</v>
      </c>
      <c r="CI19" s="17">
        <f>SUM($CH$7:$CH19)</f>
        <v>162</v>
      </c>
      <c r="CJ19" s="17">
        <f>CI19/节奏总纲!P16</f>
        <v>110.78522727053701</v>
      </c>
    </row>
    <row r="20" spans="3:88" x14ac:dyDescent="0.15">
      <c r="C20" s="21">
        <v>14</v>
      </c>
      <c r="D20" s="4">
        <f>IFERROR(INT(INDEX(条件检索信息!$C$7:$C$166,D76,1)/10)*10,"")</f>
        <v>1550</v>
      </c>
      <c r="E20" s="4"/>
      <c r="F20" s="4">
        <v>14</v>
      </c>
      <c r="G20" s="4"/>
      <c r="H20" s="4">
        <f>IFERROR(INT(INDEX(条件检索信息!$D$7:$D$166,H76,1)/200)*200,"")</f>
        <v>18000</v>
      </c>
      <c r="I20" s="4">
        <f>IFERROR(INT(INDEX(条件检索信息!$E$7:$E$166,I76,1)/50000)*50000,"")</f>
        <v>82900000</v>
      </c>
      <c r="J20" s="4">
        <f>IFERROR(INT(INDEX(条件检索信息!$F$7:$F$166,J76,1)/50000)*50000,"")</f>
        <v>111500000</v>
      </c>
      <c r="K20" s="4">
        <f t="shared" ref="K20:M20" si="97">J20</f>
        <v>111500000</v>
      </c>
      <c r="L20" s="4">
        <f t="shared" si="97"/>
        <v>111500000</v>
      </c>
      <c r="M20" s="4">
        <f t="shared" si="97"/>
        <v>111500000</v>
      </c>
      <c r="N20" s="4">
        <f>IFERROR(INT(INDEX(条件检索信息!$J$7:$J$166,N76,1)/50000)*50000,"")</f>
        <v>17894650000</v>
      </c>
      <c r="O20" s="4" t="str">
        <f t="shared" si="55"/>
        <v>18+70</v>
      </c>
      <c r="P20" s="4"/>
      <c r="Q20" s="4">
        <f>IFERROR(INT(INDEX(条件检索信息!$M$7:$M$166,Q76,1)/200)*200,"")</f>
        <v>22400</v>
      </c>
      <c r="R20" s="4">
        <f>IFERROR(INT(INDEX(条件检索信息!$N$7:$N$166,R76,1)/50000)*50000,"")</f>
        <v>54400000</v>
      </c>
      <c r="S20" s="4">
        <f>IFERROR(INT(INDEX(条件检索信息!$O$7:$O$166,S76,1)/100000)*100000,"")</f>
        <v>683900000</v>
      </c>
      <c r="T20" s="4">
        <f t="shared" ref="T20:V20" si="98">S20</f>
        <v>683900000</v>
      </c>
      <c r="U20" s="4">
        <f t="shared" si="98"/>
        <v>683900000</v>
      </c>
      <c r="V20" s="4">
        <f t="shared" si="98"/>
        <v>683900000</v>
      </c>
      <c r="W20" s="91">
        <f>IFERROR(ROUND(INDEX(条件检索信息!$S$7:$S$166,W76,1)/5000000,0)*5000000,"")</f>
        <v>27750000000</v>
      </c>
      <c r="X20" s="4" t="str">
        <f t="shared" si="48"/>
        <v>6+70</v>
      </c>
      <c r="Y20" s="4">
        <f>INT(INDEX(条件检索信息!$T$7:$T$166,Y76,1)/20)*20</f>
        <v>880</v>
      </c>
      <c r="Z20" s="4"/>
      <c r="AA20" s="4">
        <v>14</v>
      </c>
      <c r="AB20" s="4">
        <v>320</v>
      </c>
      <c r="AC20" s="4">
        <f>IFERROR(INT(INDEX(条件检索信息!$W$7:$W$166,AC76,1)/2000)*2000,"")</f>
        <v>3224000</v>
      </c>
      <c r="AD20" s="4">
        <f t="shared" ref="AD20:AF20" si="99">AC20</f>
        <v>3224000</v>
      </c>
      <c r="AE20" s="4">
        <f t="shared" si="99"/>
        <v>3224000</v>
      </c>
      <c r="AF20" s="4">
        <f t="shared" si="99"/>
        <v>3224000</v>
      </c>
      <c r="AG20" s="4">
        <f>IFERROR(INT(INDEX(条件检索信息!$AA$7:$AA$166,AG76,1)/5)*5,"")</f>
        <v>545</v>
      </c>
      <c r="AH20" s="4">
        <v>18</v>
      </c>
      <c r="AI20" s="4">
        <f>IFERROR(INT(INDEX(条件检索信息!$AC$7:$AC$166,AI76,1)/500)*500,"")</f>
        <v>140500</v>
      </c>
      <c r="AJ20" s="4">
        <f t="shared" si="11"/>
        <v>140500</v>
      </c>
      <c r="AK20" s="4"/>
      <c r="AL20" s="4"/>
      <c r="AM20" s="4">
        <f>IFERROR(INT(INDEX(条件检索信息!$AF$7:$AF$166,AM76,1)/500)*500,"")</f>
        <v>513500</v>
      </c>
      <c r="AN20" s="4">
        <f t="shared" si="12"/>
        <v>513500</v>
      </c>
      <c r="AO20" s="4">
        <f>IFERROR(INT(INDEX(条件检索信息!$AH$7:$AH$166,AO76,1)/2)*2,"")</f>
        <v>380</v>
      </c>
      <c r="AP20" s="4">
        <f t="shared" ref="AP20:AQ20" si="100">AO20</f>
        <v>380</v>
      </c>
      <c r="AQ20" s="4">
        <f t="shared" si="100"/>
        <v>380</v>
      </c>
      <c r="AR20" s="4">
        <f>IFERROR(INT(INDEX(条件检索信息!$AK$7:$AK$166,AR76,1)/2)*2,"")</f>
        <v>222</v>
      </c>
      <c r="AS20" s="4">
        <f t="shared" ref="AS20:AT20" si="101">AR20</f>
        <v>222</v>
      </c>
      <c r="AT20" s="4">
        <f t="shared" si="101"/>
        <v>222</v>
      </c>
      <c r="AU20" s="4">
        <f>IFERROR(INT(INDEX(条件检索信息!$AN$7:$AN$166,AU76,1)/1)*1,"")</f>
        <v>146</v>
      </c>
      <c r="AV20" s="4">
        <f>IFERROR(INT(INDEX(节奏总纲!$P$4:$P$113,AV76,1)/1)*1+1,"")</f>
        <v>256</v>
      </c>
      <c r="AW20" s="4">
        <f>IFERROR(INT(INDEX(条件检索信息!$AO$7:$AO$166,AW76,1)/5)*5,"")</f>
        <v>855</v>
      </c>
      <c r="AX20" s="4">
        <f>IFERROR(INT(INDEX(条件检索信息!$AP$7:$AP$166,AX76,1)/500000)*500000,"")</f>
        <v>1602000000</v>
      </c>
      <c r="AY20" s="4">
        <f t="shared" ref="AY20:BA20" si="102">AX20</f>
        <v>1602000000</v>
      </c>
      <c r="AZ20" s="4">
        <f t="shared" si="102"/>
        <v>1602000000</v>
      </c>
      <c r="BA20" s="4">
        <f t="shared" si="102"/>
        <v>1602000000</v>
      </c>
      <c r="BB20" s="4">
        <f>IFERROR(INT(INDEX(条件检索信息!$AT$7:$AT$166,BB76,1)/50000)*50000,"")</f>
        <v>14241150000</v>
      </c>
      <c r="BC20" s="4">
        <f>IFERROR(INT(INDEX(条件检索信息!$AU$7:$AU$166,BC76,1)/500)*500,"")</f>
        <v>46000</v>
      </c>
      <c r="BD20" s="4">
        <f t="shared" ref="BD20:BF20" si="103">BC20</f>
        <v>46000</v>
      </c>
      <c r="BE20" s="4">
        <f t="shared" si="103"/>
        <v>46000</v>
      </c>
      <c r="BF20" s="4">
        <f t="shared" si="103"/>
        <v>46000</v>
      </c>
      <c r="BG20" s="4">
        <f>IFERROR(INT(INDEX(条件检索信息!$AY$7:$AY$166,BG76,1)/200)*200,"")</f>
        <v>18600</v>
      </c>
      <c r="BH20" s="4">
        <f>IFERROR(INT(INDEX(条件检索信息!$AZ$7:$AZ$166,BH76,1)/500)*500,"")</f>
        <v>478500</v>
      </c>
      <c r="BI20" s="4"/>
      <c r="BJ20" s="4">
        <v>280</v>
      </c>
      <c r="BK20" s="4">
        <v>420</v>
      </c>
      <c r="BL20" s="4">
        <f>IFERROR(INT(INDEX(条件检索信息!$BC$7:$BC$166,BL76,1)/500)*500,"")</f>
        <v>14248500</v>
      </c>
      <c r="BM20" s="4">
        <v>90</v>
      </c>
      <c r="BN20" s="4">
        <v>950</v>
      </c>
      <c r="BO20" s="4">
        <v>190</v>
      </c>
      <c r="BP20" s="4">
        <v>100</v>
      </c>
      <c r="BQ20" s="4">
        <v>14</v>
      </c>
      <c r="BR20" s="4">
        <v>14</v>
      </c>
      <c r="BS20" s="4">
        <v>22</v>
      </c>
      <c r="BT20" s="4">
        <v>14</v>
      </c>
      <c r="BU20" s="4">
        <v>14</v>
      </c>
      <c r="BV20" s="4"/>
      <c r="BW20" s="4">
        <f>IFERROR(INT(INDEX(条件检索信息!$BN$7:$BN$166,BW76,1)/5)*5,"")</f>
        <v>2190</v>
      </c>
      <c r="BX20" s="4">
        <v>102</v>
      </c>
      <c r="BY20" s="4">
        <f>IFERROR(INT(INDEX(条件检索信息!$BP$7:$BP$166,BY76,1)/5)*5,"")</f>
        <v>895</v>
      </c>
      <c r="BZ20" s="4">
        <f>IFERROR(ROUND(INDEX(条件检索信息!$BQ$7:$BQ$166,BZ76,1)/1,0)*1,"")</f>
        <v>63</v>
      </c>
      <c r="CG20" s="17">
        <v>14</v>
      </c>
      <c r="CH20" s="17">
        <f t="shared" si="7"/>
        <v>12</v>
      </c>
      <c r="CI20" s="17">
        <f>SUM($CH$7:$CH20)</f>
        <v>174</v>
      </c>
      <c r="CJ20" s="17">
        <f>CI20/节奏总纲!P17</f>
        <v>106.16126928896705</v>
      </c>
    </row>
    <row r="21" spans="3:88" x14ac:dyDescent="0.15">
      <c r="C21" s="21">
        <v>15</v>
      </c>
      <c r="D21" s="4">
        <f>IFERROR(INT(INDEX(条件检索信息!$C$7:$C$166,D77,1)/10)*10,"")</f>
        <v>2030</v>
      </c>
      <c r="E21" s="4"/>
      <c r="F21" s="4">
        <v>15</v>
      </c>
      <c r="G21" s="4"/>
      <c r="H21" s="4">
        <f>IFERROR(INT(INDEX(条件检索信息!$D$7:$D$166,H77,1)/200)*200,"")</f>
        <v>23400</v>
      </c>
      <c r="I21" s="4">
        <f>IFERROR(INT(INDEX(条件检索信息!$E$7:$E$166,I77,1)/50000)*50000,"")</f>
        <v>123100000</v>
      </c>
      <c r="J21" s="4">
        <f>IFERROR(INT(INDEX(条件检索信息!$F$7:$F$166,J77,1)/50000)*50000,"")</f>
        <v>168700000</v>
      </c>
      <c r="K21" s="4">
        <f t="shared" ref="K21:M21" si="104">J21</f>
        <v>168700000</v>
      </c>
      <c r="L21" s="4">
        <f t="shared" si="104"/>
        <v>168700000</v>
      </c>
      <c r="M21" s="4">
        <f t="shared" si="104"/>
        <v>168700000</v>
      </c>
      <c r="N21" s="4">
        <f>IFERROR(INT(INDEX(条件检索信息!$J$7:$J$166,N77,1)/50000)*50000,"")</f>
        <v>23866850000</v>
      </c>
      <c r="O21" s="4" t="str">
        <f t="shared" si="55"/>
        <v>18+75</v>
      </c>
      <c r="P21" s="4"/>
      <c r="Q21" s="4">
        <f>IFERROR(INT(INDEX(条件检索信息!$M$7:$M$166,Q77,1)/200)*200,"")</f>
        <v>29200</v>
      </c>
      <c r="R21" s="4">
        <f>IFERROR(INT(INDEX(条件检索信息!$N$7:$N$166,R77,1)/50000)*50000,"")</f>
        <v>81350000</v>
      </c>
      <c r="S21" s="4">
        <f>IFERROR(INT(INDEX(条件检索信息!$O$7:$O$166,S77,1)/100000)*100000,"")</f>
        <v>1041600000</v>
      </c>
      <c r="T21" s="4">
        <f t="shared" ref="T21:V21" si="105">S21</f>
        <v>1041600000</v>
      </c>
      <c r="U21" s="4">
        <f t="shared" si="105"/>
        <v>1041600000</v>
      </c>
      <c r="V21" s="4">
        <f t="shared" si="105"/>
        <v>1041600000</v>
      </c>
      <c r="W21" s="91">
        <f>IFERROR(ROUND(INDEX(条件检索信息!$S$7:$S$166,W77,1)/5000000,0)*5000000,"")</f>
        <v>42425000000</v>
      </c>
      <c r="X21" s="4" t="str">
        <f t="shared" si="48"/>
        <v>6+75</v>
      </c>
      <c r="Y21" s="4">
        <f>INT(INDEX(条件检索信息!$T$7:$T$166,Y77,1)/20)*20</f>
        <v>980</v>
      </c>
      <c r="Z21" s="4"/>
      <c r="AA21" s="4">
        <v>15</v>
      </c>
      <c r="AB21" s="4">
        <v>360</v>
      </c>
      <c r="AC21" s="4">
        <f>IFERROR(INT(INDEX(条件检索信息!$W$7:$W$166,AC77,1)/2000)*2000,"")</f>
        <v>4282000</v>
      </c>
      <c r="AD21" s="4">
        <f t="shared" ref="AD21:AF21" si="106">AC21</f>
        <v>4282000</v>
      </c>
      <c r="AE21" s="4">
        <f t="shared" si="106"/>
        <v>4282000</v>
      </c>
      <c r="AF21" s="4">
        <f t="shared" si="106"/>
        <v>4282000</v>
      </c>
      <c r="AG21" s="4">
        <f>IFERROR(INT(INDEX(条件检索信息!$AA$7:$AA$166,AG77,1)/5)*5,"")</f>
        <v>725</v>
      </c>
      <c r="AH21" s="4">
        <v>20</v>
      </c>
      <c r="AI21" s="4">
        <f>IFERROR(INT(INDEX(条件检索信息!$AC$7:$AC$166,AI77,1)/500)*500,"")</f>
        <v>194000</v>
      </c>
      <c r="AJ21" s="4">
        <f t="shared" si="11"/>
        <v>194000</v>
      </c>
      <c r="AK21" s="4"/>
      <c r="AL21" s="4"/>
      <c r="AM21" s="4">
        <f>IFERROR(INT(INDEX(条件检索信息!$AF$7:$AF$166,AM77,1)/500)*500,"")</f>
        <v>855500</v>
      </c>
      <c r="AN21" s="4">
        <f t="shared" si="12"/>
        <v>855500</v>
      </c>
      <c r="AO21" s="4">
        <f>IFERROR(INT(INDEX(条件检索信息!$AH$7:$AH$166,AO77,1)/2)*2,"")</f>
        <v>504</v>
      </c>
      <c r="AP21" s="4">
        <f t="shared" ref="AP21:AQ21" si="107">AO21</f>
        <v>504</v>
      </c>
      <c r="AQ21" s="4">
        <f t="shared" si="107"/>
        <v>504</v>
      </c>
      <c r="AR21" s="4">
        <f>IFERROR(INT(INDEX(条件检索信息!$AK$7:$AK$166,AR77,1)/2)*2,"")</f>
        <v>294</v>
      </c>
      <c r="AS21" s="4">
        <f t="shared" ref="AS21:AT21" si="108">AR21</f>
        <v>294</v>
      </c>
      <c r="AT21" s="4">
        <f t="shared" si="108"/>
        <v>294</v>
      </c>
      <c r="AU21" s="4">
        <f>IFERROR(INT(INDEX(条件检索信息!$AN$7:$AN$166,AU77,1)/1)*1,"")</f>
        <v>193</v>
      </c>
      <c r="AV21" s="4">
        <f>IFERROR(INT(INDEX(节奏总纲!$P$4:$P$113,AV77,1)/1)*1+1,"")</f>
        <v>362</v>
      </c>
      <c r="AW21" s="4">
        <f>IFERROR(INT(INDEX(条件检索信息!$AO$7:$AO$166,AW77,1)/5)*5,"")</f>
        <v>1130</v>
      </c>
      <c r="AX21" s="4">
        <f>IFERROR(INT(INDEX(条件检索信息!$AP$7:$AP$166,AX77,1)/500000)*500000,"")</f>
        <v>2402000000</v>
      </c>
      <c r="AY21" s="4">
        <f t="shared" ref="AY21:BA21" si="109">AX21</f>
        <v>2402000000</v>
      </c>
      <c r="AZ21" s="4">
        <f t="shared" si="109"/>
        <v>2402000000</v>
      </c>
      <c r="BA21" s="4">
        <f t="shared" si="109"/>
        <v>2402000000</v>
      </c>
      <c r="BB21" s="4">
        <f>IFERROR(INT(INDEX(条件检索信息!$AT$7:$AT$166,BB77,1)/50000)*50000,"")</f>
        <v>22807650000</v>
      </c>
      <c r="BC21" s="4">
        <f>IFERROR(INT(INDEX(条件检索信息!$AU$7:$AU$166,BC77,1)/500)*500,"")</f>
        <v>53500</v>
      </c>
      <c r="BD21" s="4">
        <f t="shared" ref="BD21:BF21" si="110">BC21</f>
        <v>53500</v>
      </c>
      <c r="BE21" s="4">
        <f t="shared" si="110"/>
        <v>53500</v>
      </c>
      <c r="BF21" s="4">
        <f t="shared" si="110"/>
        <v>53500</v>
      </c>
      <c r="BG21" s="4">
        <f>IFERROR(INT(INDEX(条件检索信息!$AY$7:$AY$166,BG77,1)/200)*200,"")</f>
        <v>20600</v>
      </c>
      <c r="BH21" s="4">
        <f>IFERROR(INT(INDEX(条件检索信息!$AZ$7:$AZ$166,BH77,1)/500)*500,"")</f>
        <v>526500</v>
      </c>
      <c r="BI21" s="4"/>
      <c r="BJ21" s="4">
        <v>300</v>
      </c>
      <c r="BK21" s="4">
        <v>450</v>
      </c>
      <c r="BL21" s="4">
        <f>IFERROR(INT(INDEX(条件检索信息!$BC$7:$BC$166,BL77,1)/500)*500,"")</f>
        <v>19765500</v>
      </c>
      <c r="BM21" s="4">
        <v>100</v>
      </c>
      <c r="BN21" s="4">
        <v>1200</v>
      </c>
      <c r="BO21" s="4">
        <v>240</v>
      </c>
      <c r="BP21" s="4">
        <v>125</v>
      </c>
      <c r="BQ21" s="4">
        <v>15</v>
      </c>
      <c r="BR21" s="4">
        <v>15</v>
      </c>
      <c r="BS21" s="4">
        <v>24</v>
      </c>
      <c r="BT21" s="4">
        <v>15</v>
      </c>
      <c r="BU21" s="4">
        <v>15</v>
      </c>
      <c r="BV21" s="4"/>
      <c r="BW21" s="4">
        <f>IFERROR(INT(INDEX(条件检索信息!$BN$7:$BN$166,BW77,1)/5)*5,"")</f>
        <v>2895</v>
      </c>
      <c r="BX21" s="4">
        <v>108</v>
      </c>
      <c r="BY21" s="4">
        <f>IFERROR(INT(INDEX(条件检索信息!$BP$7:$BP$166,BY77,1)/5)*5,"")</f>
        <v>960</v>
      </c>
      <c r="BZ21" s="4">
        <f>IFERROR(ROUND(INDEX(条件检索信息!$BQ$7:$BQ$166,BZ77,1)/1,0)*1,"")</f>
        <v>83</v>
      </c>
      <c r="CG21" s="17">
        <v>15</v>
      </c>
      <c r="CH21" s="17">
        <f t="shared" si="7"/>
        <v>10</v>
      </c>
      <c r="CI21" s="17">
        <f>SUM($CH$7:$CH21)</f>
        <v>184</v>
      </c>
      <c r="CJ21" s="17">
        <f>CI21/节奏总纲!P18</f>
        <v>100.632941564757</v>
      </c>
    </row>
    <row r="22" spans="3:88" x14ac:dyDescent="0.15">
      <c r="C22" s="21">
        <v>16</v>
      </c>
      <c r="D22" s="4">
        <f>IFERROR(INT(INDEX(条件检索信息!$C$7:$C$166,D78,1)/10)*10,"")</f>
        <v>2670</v>
      </c>
      <c r="E22" s="4"/>
      <c r="F22" s="4">
        <v>16</v>
      </c>
      <c r="G22" s="4"/>
      <c r="H22" s="4">
        <f>IFERROR(INT(INDEX(条件检索信息!$D$7:$D$166,H78,1)/200)*200,"")</f>
        <v>30600</v>
      </c>
      <c r="I22" s="4">
        <f>IFERROR(INT(INDEX(条件检索信息!$E$7:$E$166,I78,1)/50000)*50000,"")</f>
        <v>182350000</v>
      </c>
      <c r="J22" s="4">
        <f>IFERROR(INT(INDEX(条件检索信息!$F$7:$F$166,J78,1)/50000)*50000,"")</f>
        <v>255600000</v>
      </c>
      <c r="K22" s="4">
        <f t="shared" ref="K22:M22" si="111">J22</f>
        <v>255600000</v>
      </c>
      <c r="L22" s="4">
        <f t="shared" si="111"/>
        <v>255600000</v>
      </c>
      <c r="M22" s="4">
        <f t="shared" si="111"/>
        <v>255600000</v>
      </c>
      <c r="N22" s="4">
        <f>IFERROR(INT(INDEX(条件检索信息!$J$7:$J$166,N78,1)/50000)*50000,"")</f>
        <v>32407500000</v>
      </c>
      <c r="O22" s="4" t="str">
        <f t="shared" si="55"/>
        <v>18+80</v>
      </c>
      <c r="P22" s="4"/>
      <c r="Q22" s="4">
        <f>IFERROR(INT(INDEX(条件检索信息!$M$7:$M$166,Q78,1)/200)*200,"")</f>
        <v>38400</v>
      </c>
      <c r="R22" s="4">
        <f>IFERROR(INT(INDEX(条件检索信息!$N$7:$N$166,R78,1)/50000)*50000,"")</f>
        <v>120300000</v>
      </c>
      <c r="S22" s="4">
        <f>IFERROR(INT(INDEX(条件检索信息!$O$7:$O$166,S78,1)/100000)*100000,"")</f>
        <v>1583400000</v>
      </c>
      <c r="T22" s="4">
        <f t="shared" ref="T22:V22" si="112">S22</f>
        <v>1583400000</v>
      </c>
      <c r="U22" s="4">
        <f t="shared" si="112"/>
        <v>1583400000</v>
      </c>
      <c r="V22" s="4">
        <f t="shared" si="112"/>
        <v>1583400000</v>
      </c>
      <c r="W22" s="91">
        <f>IFERROR(ROUND(INDEX(条件检索信息!$S$7:$S$166,W78,1)/5000000,0)*5000000,"")</f>
        <v>62775000000</v>
      </c>
      <c r="X22" s="4" t="str">
        <f t="shared" si="48"/>
        <v>6+80</v>
      </c>
      <c r="Y22" s="4">
        <f>INT(INDEX(条件检索信息!$T$7:$T$166,Y78,1)/20)*20</f>
        <v>1080</v>
      </c>
      <c r="Z22" s="4"/>
      <c r="AA22" s="4">
        <v>16</v>
      </c>
      <c r="AB22" s="4">
        <v>400</v>
      </c>
      <c r="AC22" s="4">
        <f>IFERROR(INT(INDEX(条件检索信息!$W$7:$W$166,AC78,1)/2000)*2000,"")</f>
        <v>5676000</v>
      </c>
      <c r="AD22" s="4">
        <f t="shared" ref="AD22:AF22" si="113">AC22</f>
        <v>5676000</v>
      </c>
      <c r="AE22" s="4">
        <f t="shared" si="113"/>
        <v>5676000</v>
      </c>
      <c r="AF22" s="4">
        <f t="shared" si="113"/>
        <v>5676000</v>
      </c>
      <c r="AG22" s="4">
        <f>IFERROR(INT(INDEX(条件检索信息!$AA$7:$AA$166,AG78,1)/5)*5,"")</f>
        <v>960</v>
      </c>
      <c r="AH22" s="4">
        <v>22</v>
      </c>
      <c r="AI22" s="4">
        <f>IFERROR(INT(INDEX(条件检索信息!$AC$7:$AC$166,AI78,1)/500)*500,"")</f>
        <v>261000</v>
      </c>
      <c r="AJ22" s="4">
        <f t="shared" si="11"/>
        <v>261000</v>
      </c>
      <c r="AK22" s="4"/>
      <c r="AL22" s="4"/>
      <c r="AM22" s="4">
        <f>IFERROR(INT(INDEX(条件检索信息!$AF$7:$AF$166,AM78,1)/500)*500,"")</f>
        <v>997500</v>
      </c>
      <c r="AN22" s="4">
        <f t="shared" si="12"/>
        <v>997500</v>
      </c>
      <c r="AO22" s="4">
        <f>IFERROR(INT(INDEX(条件检索信息!$AH$7:$AH$166,AO78,1)/2)*2,"")</f>
        <v>666</v>
      </c>
      <c r="AP22" s="4">
        <f t="shared" ref="AP22:AQ22" si="114">AO22</f>
        <v>666</v>
      </c>
      <c r="AQ22" s="4">
        <f t="shared" si="114"/>
        <v>666</v>
      </c>
      <c r="AR22" s="4">
        <f>IFERROR(INT(INDEX(条件检索信息!$AK$7:$AK$166,AR78,1)/2)*2,"")</f>
        <v>388</v>
      </c>
      <c r="AS22" s="4">
        <f t="shared" ref="AS22:AT22" si="115">AR22</f>
        <v>388</v>
      </c>
      <c r="AT22" s="4">
        <f t="shared" si="115"/>
        <v>388</v>
      </c>
      <c r="AU22" s="4">
        <f>IFERROR(INT(INDEX(条件检索信息!$AN$7:$AN$166,AU78,1)/1)*1,"")</f>
        <v>255</v>
      </c>
      <c r="AV22" s="4">
        <f>IFERROR(INT(INDEX(节奏总纲!$P$4:$P$113,AV78,1)/1)*1+1,"")</f>
        <v>512</v>
      </c>
      <c r="AW22" s="4">
        <f>IFERROR(INT(INDEX(条件检索信息!$AO$7:$AO$166,AW78,1)/5)*5,"")</f>
        <v>1500</v>
      </c>
      <c r="AX22" s="4">
        <f>IFERROR(INT(INDEX(条件检索信息!$AP$7:$AP$166,AX78,1)/500000)*500000,"")</f>
        <v>3596500000</v>
      </c>
      <c r="AY22" s="4">
        <f t="shared" ref="AY22:BA22" si="116">AX22</f>
        <v>3596500000</v>
      </c>
      <c r="AZ22" s="4">
        <f t="shared" si="116"/>
        <v>3596500000</v>
      </c>
      <c r="BA22" s="4">
        <f t="shared" si="116"/>
        <v>3596500000</v>
      </c>
      <c r="BB22" s="4">
        <f>IFERROR(INT(INDEX(条件检索信息!$AT$7:$AT$166,BB78,1)/50000)*50000,"")</f>
        <v>34441500000</v>
      </c>
      <c r="BC22" s="4">
        <f>IFERROR(INT(INDEX(条件检索信息!$AU$7:$AU$166,BC78,1)/500)*500,"")</f>
        <v>62000</v>
      </c>
      <c r="BD22" s="4">
        <f t="shared" ref="BD22:BF22" si="117">BC22</f>
        <v>62000</v>
      </c>
      <c r="BE22" s="4">
        <f t="shared" si="117"/>
        <v>62000</v>
      </c>
      <c r="BF22" s="4">
        <f t="shared" si="117"/>
        <v>62000</v>
      </c>
      <c r="BG22" s="4">
        <f>IFERROR(INT(INDEX(条件检索信息!$AY$7:$AY$166,BG78,1)/200)*200,"")</f>
        <v>22800</v>
      </c>
      <c r="BH22" s="4">
        <f>IFERROR(INT(INDEX(条件检索信息!$AZ$7:$AZ$166,BH78,1)/500)*500,"")</f>
        <v>576500</v>
      </c>
      <c r="BI22" s="4"/>
      <c r="BJ22" s="4">
        <v>320</v>
      </c>
      <c r="BK22" s="4">
        <v>480</v>
      </c>
      <c r="BL22" s="4">
        <f>IFERROR(INT(INDEX(条件检索信息!$BC$7:$BC$166,BL78,1)/500)*500,"")</f>
        <v>27785000</v>
      </c>
      <c r="BM22" s="4">
        <v>110</v>
      </c>
      <c r="BN22" s="4">
        <v>1550</v>
      </c>
      <c r="BO22" s="4">
        <v>310</v>
      </c>
      <c r="BP22" s="4">
        <v>165</v>
      </c>
      <c r="BQ22" s="4">
        <v>16</v>
      </c>
      <c r="BR22" s="4"/>
      <c r="BS22" s="4">
        <v>26</v>
      </c>
      <c r="BT22" s="4">
        <v>16</v>
      </c>
      <c r="BU22" s="4">
        <v>16</v>
      </c>
      <c r="BV22" s="4"/>
      <c r="BW22" s="4">
        <f>IFERROR(INT(INDEX(条件检索信息!$BN$7:$BN$166,BW78,1)/5)*5,"")</f>
        <v>3825</v>
      </c>
      <c r="BX22" s="4">
        <v>114</v>
      </c>
      <c r="BY22" s="4">
        <f>IFERROR(INT(INDEX(条件检索信息!$BP$7:$BP$166,BY78,1)/5)*5,"")</f>
        <v>1020</v>
      </c>
      <c r="BZ22" s="4">
        <f>IFERROR(ROUND(INDEX(条件检索信息!$BQ$7:$BQ$166,BZ78,1)/1,0)*1,"")</f>
        <v>110</v>
      </c>
      <c r="CG22" s="17">
        <v>16</v>
      </c>
      <c r="CH22" s="17">
        <f t="shared" si="7"/>
        <v>26</v>
      </c>
      <c r="CI22" s="17">
        <f>SUM($CH$7:$CH22)</f>
        <v>210</v>
      </c>
      <c r="CJ22" s="17">
        <f>CI22/节奏总纲!P19</f>
        <v>103.37529529594919</v>
      </c>
    </row>
    <row r="23" spans="3:88" x14ac:dyDescent="0.15">
      <c r="C23" s="21">
        <v>17</v>
      </c>
      <c r="D23" s="4">
        <f>IFERROR(INT(INDEX(条件检索信息!$C$7:$C$166,D79,1)/10)*10,"")</f>
        <v>3470</v>
      </c>
      <c r="E23" s="4"/>
      <c r="F23" s="4">
        <v>17</v>
      </c>
      <c r="G23" s="4"/>
      <c r="H23" s="4">
        <f>IFERROR(INT(INDEX(条件检索信息!$D$7:$D$166,H79,1)/200)*200,"")</f>
        <v>38400</v>
      </c>
      <c r="I23" s="4">
        <f>IFERROR(INT(INDEX(条件检索信息!$E$7:$E$166,I79,1)/50000)*50000,"")</f>
        <v>251700000</v>
      </c>
      <c r="J23" s="4">
        <f>IFERROR(INT(INDEX(条件检索信息!$F$7:$F$166,J79,1)/50000)*50000,"")</f>
        <v>388300000</v>
      </c>
      <c r="K23" s="4">
        <f t="shared" ref="K23:M23" si="118">J23</f>
        <v>388300000</v>
      </c>
      <c r="L23" s="4">
        <f t="shared" si="118"/>
        <v>388300000</v>
      </c>
      <c r="M23" s="4">
        <f t="shared" si="118"/>
        <v>388300000</v>
      </c>
      <c r="N23" s="4">
        <f>IFERROR(INT(INDEX(条件检索信息!$J$7:$J$166,N79,1)/50000)*50000,"")</f>
        <v>42731800000</v>
      </c>
      <c r="O23" s="4" t="str">
        <f t="shared" si="55"/>
        <v>18+85</v>
      </c>
      <c r="P23" s="4"/>
      <c r="Q23" s="4">
        <f>IFERROR(INT(INDEX(条件检索信息!$M$7:$M$166,Q79,1)/200)*200,"")</f>
        <v>48000</v>
      </c>
      <c r="R23" s="4">
        <f>IFERROR(INT(INDEX(条件检索信息!$N$7:$N$166,R79,1)/50000)*50000,"")</f>
        <v>174950000</v>
      </c>
      <c r="S23" s="4">
        <f>IFERROR(INT(INDEX(条件检索信息!$O$7:$O$166,S79,1)/100000)*100000,"")</f>
        <v>2436800000</v>
      </c>
      <c r="T23" s="4">
        <f t="shared" ref="T23:V23" si="119">S23</f>
        <v>2436800000</v>
      </c>
      <c r="U23" s="4">
        <f t="shared" si="119"/>
        <v>2436800000</v>
      </c>
      <c r="V23" s="4">
        <f t="shared" si="119"/>
        <v>2436800000</v>
      </c>
      <c r="W23" s="91">
        <f>IFERROR(ROUND(INDEX(条件检索信息!$S$7:$S$166,W79,1)/5000000,0)*5000000,"")</f>
        <v>90170000000</v>
      </c>
      <c r="X23" s="4" t="str">
        <f t="shared" si="48"/>
        <v>6+85</v>
      </c>
      <c r="Y23" s="4">
        <f>INT(INDEX(条件检索信息!$T$7:$T$166,Y79,1)/20)*20</f>
        <v>1120</v>
      </c>
      <c r="Z23" s="4"/>
      <c r="AA23" s="4">
        <v>17</v>
      </c>
      <c r="AB23" s="4">
        <v>440</v>
      </c>
      <c r="AC23" s="4">
        <f>IFERROR(INT(INDEX(条件检索信息!$W$7:$W$166,AC79,1)/2000)*2000,"")</f>
        <v>7518000</v>
      </c>
      <c r="AD23" s="4">
        <f t="shared" ref="AD23:AF23" si="120">AC23</f>
        <v>7518000</v>
      </c>
      <c r="AE23" s="4">
        <f t="shared" si="120"/>
        <v>7518000</v>
      </c>
      <c r="AF23" s="4">
        <f t="shared" si="120"/>
        <v>7518000</v>
      </c>
      <c r="AG23" s="4">
        <f>IFERROR(INT(INDEX(条件检索信息!$AA$7:$AA$166,AG79,1)/5)*5,"")</f>
        <v>1270</v>
      </c>
      <c r="AH23" s="4">
        <v>24</v>
      </c>
      <c r="AI23" s="4">
        <f>IFERROR(INT(INDEX(条件检索信息!$AC$7:$AC$166,AI79,1)/500)*500,"")</f>
        <v>347000</v>
      </c>
      <c r="AJ23" s="4">
        <f t="shared" si="11"/>
        <v>347000</v>
      </c>
      <c r="AK23" s="4"/>
      <c r="AL23" s="4"/>
      <c r="AM23" s="4">
        <f>IFERROR(INT(INDEX(条件检索信息!$AF$7:$AF$166,AM79,1)/500)*500,"")</f>
        <v>1157500</v>
      </c>
      <c r="AN23" s="4">
        <f t="shared" si="12"/>
        <v>1157500</v>
      </c>
      <c r="AO23" s="4">
        <f>IFERROR(INT(INDEX(条件检索信息!$AH$7:$AH$166,AO79,1)/2)*2,"")</f>
        <v>882</v>
      </c>
      <c r="AP23" s="4">
        <f t="shared" ref="AP23:AQ23" si="121">AO23</f>
        <v>882</v>
      </c>
      <c r="AQ23" s="4">
        <f t="shared" si="121"/>
        <v>882</v>
      </c>
      <c r="AR23" s="4">
        <f>IFERROR(INT(INDEX(条件检索信息!$AK$7:$AK$166,AR79,1)/2)*2,"")</f>
        <v>514</v>
      </c>
      <c r="AS23" s="4">
        <f t="shared" ref="AS23:AT23" si="122">AR23</f>
        <v>514</v>
      </c>
      <c r="AT23" s="4">
        <f t="shared" si="122"/>
        <v>514</v>
      </c>
      <c r="AU23" s="4">
        <f>IFERROR(INT(INDEX(条件检索信息!$AN$7:$AN$166,AU79,1)/1)*1,"")</f>
        <v>336</v>
      </c>
      <c r="AV23" s="4">
        <f>IFERROR(INT(INDEX(节奏总纲!$P$4:$P$113,AV79,1)/1)*1+1,"")</f>
        <v>724</v>
      </c>
      <c r="AW23" s="4">
        <f>IFERROR(INT(INDEX(条件检索信息!$AO$7:$AO$166,AW79,1)/5)*5,"")</f>
        <v>1985</v>
      </c>
      <c r="AX23" s="4">
        <f>IFERROR(INT(INDEX(条件检索信息!$AP$7:$AP$166,AX79,1)/500000)*500000,"")</f>
        <v>5383500000</v>
      </c>
      <c r="AY23" s="4">
        <f t="shared" ref="AY23:BA23" si="123">AX23</f>
        <v>5383500000</v>
      </c>
      <c r="AZ23" s="4">
        <f t="shared" si="123"/>
        <v>5383500000</v>
      </c>
      <c r="BA23" s="4">
        <f t="shared" si="123"/>
        <v>5383500000</v>
      </c>
      <c r="BB23" s="4">
        <f>IFERROR(INT(INDEX(条件检索信息!$AT$7:$AT$166,BB79,1)/50000)*50000,"")</f>
        <v>49792500000</v>
      </c>
      <c r="BC23" s="4">
        <f>IFERROR(INT(INDEX(条件检索信息!$AU$7:$AU$166,BC79,1)/500)*500,"")</f>
        <v>75000</v>
      </c>
      <c r="BD23" s="4">
        <f t="shared" ref="BD23:BF23" si="124">BC23</f>
        <v>75000</v>
      </c>
      <c r="BE23" s="4">
        <f t="shared" si="124"/>
        <v>75000</v>
      </c>
      <c r="BF23" s="4">
        <f t="shared" si="124"/>
        <v>75000</v>
      </c>
      <c r="BG23" s="4">
        <f>IFERROR(INT(INDEX(条件检索信息!$AY$7:$AY$166,BG79,1)/200)*200,"")</f>
        <v>25200</v>
      </c>
      <c r="BH23" s="4">
        <f>IFERROR(INT(INDEX(条件检索信息!$AZ$7:$AZ$166,BH79,1)/500)*500,"")</f>
        <v>622500</v>
      </c>
      <c r="BI23" s="4"/>
      <c r="BJ23" s="4">
        <v>340</v>
      </c>
      <c r="BK23" s="4">
        <v>510</v>
      </c>
      <c r="BL23" s="4">
        <f>IFERROR(INT(INDEX(条件检索信息!$BC$7:$BC$166,BL79,1)/500)*500,"")</f>
        <v>38363500</v>
      </c>
      <c r="BM23" s="4">
        <v>120</v>
      </c>
      <c r="BN23" s="4">
        <v>2000</v>
      </c>
      <c r="BO23" s="4">
        <v>400</v>
      </c>
      <c r="BP23" s="4">
        <v>225</v>
      </c>
      <c r="BQ23" s="4">
        <v>17</v>
      </c>
      <c r="BR23" s="4"/>
      <c r="BS23" s="4">
        <v>28</v>
      </c>
      <c r="BT23" s="4">
        <v>17</v>
      </c>
      <c r="BU23" s="4">
        <v>17</v>
      </c>
      <c r="BV23" s="4"/>
      <c r="BW23" s="4">
        <f>IFERROR(INT(INDEX(条件检索信息!$BN$7:$BN$166,BW79,1)/5)*5,"")</f>
        <v>5050</v>
      </c>
      <c r="BX23" s="4">
        <v>120</v>
      </c>
      <c r="BY23" s="4">
        <f>IFERROR(INT(INDEX(条件检索信息!$BP$7:$BP$166,BY79,1)/5)*5,"")</f>
        <v>1085</v>
      </c>
      <c r="BZ23" s="4">
        <f>IFERROR(ROUND(INDEX(条件检索信息!$BQ$7:$BQ$166,BZ79,1)/1,0)*1,"")</f>
        <v>146</v>
      </c>
      <c r="CG23" s="17">
        <v>17</v>
      </c>
      <c r="CH23" s="17">
        <f t="shared" si="7"/>
        <v>8</v>
      </c>
      <c r="CI23" s="17">
        <f>SUM($CH$7:$CH23)</f>
        <v>218</v>
      </c>
      <c r="CJ23" s="17">
        <f>CI23/节奏总纲!P20</f>
        <v>96.931556633988166</v>
      </c>
    </row>
    <row r="24" spans="3:88" x14ac:dyDescent="0.15">
      <c r="C24" s="21">
        <v>18</v>
      </c>
      <c r="D24" s="4">
        <f>IFERROR(INT(INDEX(条件检索信息!$C$7:$C$166,D80,1)/10)*10,"")</f>
        <v>4360</v>
      </c>
      <c r="E24" s="4"/>
      <c r="F24" s="4">
        <v>18</v>
      </c>
      <c r="G24" s="4"/>
      <c r="H24" s="4">
        <f>IFERROR(INT(INDEX(条件检索信息!$D$7:$D$166,H80,1)/200)*200,"")</f>
        <v>47600</v>
      </c>
      <c r="I24" s="4">
        <f>IFERROR(INT(INDEX(条件检索信息!$E$7:$E$166,I80,1)/50000)*50000,"")</f>
        <v>352750000</v>
      </c>
      <c r="J24" s="4">
        <f>IFERROR(INT(INDEX(条件检索信息!$F$7:$F$166,J80,1)/50000)*50000,"")</f>
        <v>588850000</v>
      </c>
      <c r="K24" s="4">
        <f t="shared" ref="K24:M24" si="125">J24</f>
        <v>588850000</v>
      </c>
      <c r="L24" s="4">
        <f t="shared" si="125"/>
        <v>588850000</v>
      </c>
      <c r="M24" s="4">
        <f t="shared" si="125"/>
        <v>588850000</v>
      </c>
      <c r="N24" s="4">
        <f>IFERROR(INT(INDEX(条件检索信息!$J$7:$J$166,N80,1)/50000)*50000,"")</f>
        <v>57531300000</v>
      </c>
      <c r="O24" s="4" t="str">
        <f t="shared" si="55"/>
        <v>18+90</v>
      </c>
      <c r="P24" s="4"/>
      <c r="Q24" s="4">
        <f>IFERROR(INT(INDEX(条件检索信息!$M$7:$M$166,Q80,1)/200)*200,"")</f>
        <v>59400</v>
      </c>
      <c r="R24" s="4">
        <f>IFERROR(INT(INDEX(条件检索信息!$N$7:$N$166,R80,1)/50000)*50000,"")</f>
        <v>259900000</v>
      </c>
      <c r="S24" s="4">
        <f>IFERROR(INT(INDEX(条件检索信息!$O$7:$O$166,S80,1)/100000)*100000,"")</f>
        <v>3739600000</v>
      </c>
      <c r="T24" s="4">
        <f t="shared" ref="T24:V24" si="126">S24</f>
        <v>3739600000</v>
      </c>
      <c r="U24" s="4">
        <f t="shared" si="126"/>
        <v>3739600000</v>
      </c>
      <c r="V24" s="4">
        <f t="shared" si="126"/>
        <v>3739600000</v>
      </c>
      <c r="W24" s="91">
        <f>IFERROR(ROUND(INDEX(条件检索信息!$S$7:$S$166,W80,1)/5000000,0)*5000000,"")</f>
        <v>127020000000</v>
      </c>
      <c r="X24" s="4" t="str">
        <f t="shared" si="48"/>
        <v>6+90</v>
      </c>
      <c r="Y24" s="4">
        <f>INT(INDEX(条件检索信息!$T$7:$T$166,Y80,1)/20)*20</f>
        <v>1220</v>
      </c>
      <c r="Z24" s="4"/>
      <c r="AA24" s="4">
        <v>18</v>
      </c>
      <c r="AB24" s="4">
        <v>480</v>
      </c>
      <c r="AC24" s="4">
        <f>IFERROR(INT(INDEX(条件检索信息!$W$7:$W$166,AC80,1)/2000)*2000,"")</f>
        <v>9946000</v>
      </c>
      <c r="AD24" s="4">
        <f t="shared" ref="AD24:AF24" si="127">AC24</f>
        <v>9946000</v>
      </c>
      <c r="AE24" s="4">
        <f t="shared" si="127"/>
        <v>9946000</v>
      </c>
      <c r="AF24" s="4">
        <f t="shared" si="127"/>
        <v>9946000</v>
      </c>
      <c r="AG24" s="4">
        <f>IFERROR(INT(INDEX(条件检索信息!$AA$7:$AA$166,AG80,1)/5)*5,"")</f>
        <v>1675</v>
      </c>
      <c r="AH24" s="4">
        <v>26</v>
      </c>
      <c r="AI24" s="4">
        <f>IFERROR(INT(INDEX(条件检索信息!$AC$7:$AC$166,AI80,1)/500)*500,"")</f>
        <v>460000</v>
      </c>
      <c r="AJ24" s="4">
        <f t="shared" si="11"/>
        <v>460000</v>
      </c>
      <c r="AK24" s="4"/>
      <c r="AL24" s="4"/>
      <c r="AM24" s="4">
        <f>IFERROR(INT(INDEX(条件检索信息!$AF$7:$AF$166,AM80,1)/500)*500,"")</f>
        <v>1381500</v>
      </c>
      <c r="AN24" s="4">
        <f t="shared" si="12"/>
        <v>1381500</v>
      </c>
      <c r="AO24" s="4">
        <f>IFERROR(INT(INDEX(条件检索信息!$AH$7:$AH$166,AO80,1)/2)*2,"")</f>
        <v>1168</v>
      </c>
      <c r="AP24" s="4">
        <f t="shared" ref="AP24:AQ24" si="128">AO24</f>
        <v>1168</v>
      </c>
      <c r="AQ24" s="4">
        <f t="shared" si="128"/>
        <v>1168</v>
      </c>
      <c r="AR24" s="4">
        <f>IFERROR(INT(INDEX(条件检索信息!$AK$7:$AK$166,AR80,1)/2)*2,"")</f>
        <v>680</v>
      </c>
      <c r="AS24" s="4">
        <f t="shared" ref="AS24:AT24" si="129">AR24</f>
        <v>680</v>
      </c>
      <c r="AT24" s="4">
        <f t="shared" si="129"/>
        <v>680</v>
      </c>
      <c r="AU24" s="4">
        <f>IFERROR(INT(INDEX(条件检索信息!$AN$7:$AN$166,AU80,1)/1)*1,"")</f>
        <v>444</v>
      </c>
      <c r="AV24" s="4">
        <f>IFERROR(INT(INDEX(节奏总纲!$P$4:$P$113,AV80,1)/1)*1+1,"")</f>
        <v>1024</v>
      </c>
      <c r="AW24" s="4">
        <f>IFERROR(INT(INDEX(条件检索信息!$AO$7:$AO$166,AW80,1)/5)*5,"")</f>
        <v>2625</v>
      </c>
      <c r="AX24" s="4">
        <f>IFERROR(INT(INDEX(条件检索信息!$AP$7:$AP$166,AX80,1)/500000)*500000,"")</f>
        <v>8059500000</v>
      </c>
      <c r="AY24" s="4">
        <f t="shared" ref="AY24:BA24" si="130">AX24</f>
        <v>8059500000</v>
      </c>
      <c r="AZ24" s="4">
        <f t="shared" si="130"/>
        <v>8059500000</v>
      </c>
      <c r="BA24" s="4">
        <f t="shared" si="130"/>
        <v>8059500000</v>
      </c>
      <c r="BB24" s="4">
        <f>IFERROR(INT(INDEX(条件检索信息!$AT$7:$AT$166,BB80,1)/50000)*50000,"")</f>
        <v>70048250000</v>
      </c>
      <c r="BC24" s="4">
        <f>IFERROR(INT(INDEX(条件检索信息!$AU$7:$AU$166,BC80,1)/500)*500,"")</f>
        <v>90500</v>
      </c>
      <c r="BD24" s="4">
        <f t="shared" ref="BD24:BF24" si="131">BC24</f>
        <v>90500</v>
      </c>
      <c r="BE24" s="4">
        <f t="shared" si="131"/>
        <v>90500</v>
      </c>
      <c r="BF24" s="4">
        <f t="shared" si="131"/>
        <v>90500</v>
      </c>
      <c r="BG24" s="4">
        <f>IFERROR(INT(INDEX(条件检索信息!$AY$7:$AY$166,BG80,1)/200)*200,"")</f>
        <v>27600</v>
      </c>
      <c r="BH24" s="4">
        <f>IFERROR(INT(INDEX(条件检索信息!$AZ$7:$AZ$166,BH80,1)/500)*500,"")</f>
        <v>665500</v>
      </c>
      <c r="BI24" s="4"/>
      <c r="BJ24" s="4">
        <v>360</v>
      </c>
      <c r="BK24" s="4">
        <v>540</v>
      </c>
      <c r="BL24" s="4">
        <f>IFERROR(INT(INDEX(条件检索信息!$BC$7:$BC$166,BL80,1)/500)*500,"")</f>
        <v>52939000</v>
      </c>
      <c r="BM24" s="4">
        <v>130</v>
      </c>
      <c r="BN24" s="4">
        <v>2500</v>
      </c>
      <c r="BO24" s="4">
        <v>500</v>
      </c>
      <c r="BP24" s="4">
        <v>305</v>
      </c>
      <c r="BQ24" s="4">
        <v>18</v>
      </c>
      <c r="BR24" s="4"/>
      <c r="BS24" s="4">
        <v>30</v>
      </c>
      <c r="BT24" s="4">
        <v>18</v>
      </c>
      <c r="BU24" s="4">
        <v>18</v>
      </c>
      <c r="BV24" s="4"/>
      <c r="BW24" s="4">
        <f>IFERROR(INT(INDEX(条件检索信息!$BN$7:$BN$166,BW80,1)/5)*5,"")</f>
        <v>6670</v>
      </c>
      <c r="BX24" s="4">
        <v>126</v>
      </c>
      <c r="BY24" s="4">
        <f>IFERROR(INT(INDEX(条件检索信息!$BP$7:$BP$166,BY80,1)/5)*5,"")</f>
        <v>1150</v>
      </c>
      <c r="BZ24" s="4">
        <f>IFERROR(ROUND(INDEX(条件检索信息!$BQ$7:$BQ$166,BZ80,1)/1,0)*1,"")</f>
        <v>193</v>
      </c>
      <c r="CG24" s="17">
        <v>18</v>
      </c>
      <c r="CH24" s="17">
        <f t="shared" si="7"/>
        <v>10</v>
      </c>
      <c r="CI24" s="17">
        <f>SUM($CH$7:$CH24)</f>
        <v>228</v>
      </c>
      <c r="CJ24" s="17">
        <f>CI24/节奏总纲!P21</f>
        <v>91.853917104253497</v>
      </c>
    </row>
    <row r="25" spans="3:88" x14ac:dyDescent="0.15">
      <c r="C25" s="21">
        <v>19</v>
      </c>
      <c r="D25" s="4">
        <f>IFERROR(INT(INDEX(条件检索信息!$C$7:$C$166,D81,1)/10)*10,"")</f>
        <v>5540</v>
      </c>
      <c r="E25" s="4"/>
      <c r="F25" s="4">
        <v>19</v>
      </c>
      <c r="G25" s="4"/>
      <c r="H25" s="4">
        <f>IFERROR(INT(INDEX(条件检索信息!$D$7:$D$166,H81,1)/200)*200,"")</f>
        <v>60400</v>
      </c>
      <c r="I25" s="4">
        <f>IFERROR(INT(INDEX(条件检索信息!$E$7:$E$166,I81,1)/50000)*50000,"")</f>
        <v>504150000</v>
      </c>
      <c r="J25" s="4">
        <f>IFERROR(INT(INDEX(条件检索信息!$F$7:$F$166,J81,1)/50000)*50000,"")</f>
        <v>885350000</v>
      </c>
      <c r="K25" s="4">
        <f t="shared" ref="K25:M25" si="132">J25</f>
        <v>885350000</v>
      </c>
      <c r="L25" s="4">
        <f t="shared" si="132"/>
        <v>885350000</v>
      </c>
      <c r="M25" s="4">
        <f t="shared" si="132"/>
        <v>885350000</v>
      </c>
      <c r="N25" s="4">
        <f>IFERROR(INT(INDEX(条件检索信息!$J$7:$J$166,N81,1)/50000)*50000,"")</f>
        <v>76981350000</v>
      </c>
      <c r="O25" s="4" t="str">
        <f t="shared" si="55"/>
        <v>18+95</v>
      </c>
      <c r="P25" s="4"/>
      <c r="Q25" s="4">
        <f>IFERROR(INT(INDEX(条件检索信息!$M$7:$M$166,Q81,1)/200)*200,"")</f>
        <v>75600</v>
      </c>
      <c r="R25" s="4">
        <f>IFERROR(INT(INDEX(条件检索信息!$N$7:$N$166,R81,1)/50000)*50000,"")</f>
        <v>383450000</v>
      </c>
      <c r="S25" s="4">
        <f>IFERROR(INT(INDEX(条件检索信息!$O$7:$O$166,S81,1)/100000)*100000,"")</f>
        <v>5672000000</v>
      </c>
      <c r="T25" s="4">
        <f t="shared" ref="T25:V25" si="133">S25</f>
        <v>5672000000</v>
      </c>
      <c r="U25" s="4">
        <f t="shared" si="133"/>
        <v>5672000000</v>
      </c>
      <c r="V25" s="4">
        <f t="shared" si="133"/>
        <v>5672000000</v>
      </c>
      <c r="W25" s="91">
        <f>IFERROR(ROUND(INDEX(条件检索信息!$S$7:$S$166,W81,1)/5000000,0)*5000000,"")</f>
        <v>176570000000</v>
      </c>
      <c r="X25" s="4" t="str">
        <f t="shared" si="48"/>
        <v>6+95</v>
      </c>
      <c r="Y25" s="4">
        <f>INT(INDEX(条件检索信息!$T$7:$T$166,Y81,1)/20)*20</f>
        <v>1320</v>
      </c>
      <c r="Z25" s="4"/>
      <c r="AA25" s="4"/>
      <c r="AB25" s="4"/>
      <c r="AC25" s="4">
        <f>IFERROR(INT(INDEX(条件检索信息!$W$7:$W$166,AC81,1)/2000)*2000,"")</f>
        <v>13152000</v>
      </c>
      <c r="AD25" s="4">
        <f t="shared" ref="AD25:AF25" si="134">AC25</f>
        <v>13152000</v>
      </c>
      <c r="AE25" s="4">
        <f t="shared" si="134"/>
        <v>13152000</v>
      </c>
      <c r="AF25" s="4">
        <f t="shared" si="134"/>
        <v>13152000</v>
      </c>
      <c r="AG25" s="4">
        <f>IFERROR(INT(INDEX(条件检索信息!$AA$7:$AA$166,AG81,1)/5)*5,"")</f>
        <v>2215</v>
      </c>
      <c r="AH25" s="4">
        <v>28</v>
      </c>
      <c r="AI25" s="4">
        <f>IFERROR(INT(INDEX(条件检索信息!$AC$7:$AC$166,AI81,1)/500)*500,"")</f>
        <v>609500</v>
      </c>
      <c r="AJ25" s="4">
        <f t="shared" si="11"/>
        <v>609500</v>
      </c>
      <c r="AK25" s="4"/>
      <c r="AL25" s="4"/>
      <c r="AM25" s="4">
        <f>IFERROR(INT(INDEX(条件检索信息!$AF$7:$AF$166,AM81,1)/500)*500,"")</f>
        <v>1677000</v>
      </c>
      <c r="AN25" s="4">
        <f t="shared" si="12"/>
        <v>1677000</v>
      </c>
      <c r="AO25" s="4">
        <f>IFERROR(INT(INDEX(条件检索信息!$AH$7:$AH$166,AO81,1)/2)*2,"")</f>
        <v>1544</v>
      </c>
      <c r="AP25" s="4">
        <f t="shared" ref="AP25:AQ25" si="135">AO25</f>
        <v>1544</v>
      </c>
      <c r="AQ25" s="4">
        <f t="shared" si="135"/>
        <v>1544</v>
      </c>
      <c r="AR25" s="4">
        <f>IFERROR(INT(INDEX(条件检索信息!$AK$7:$AK$166,AR81,1)/2)*2,"")</f>
        <v>898</v>
      </c>
      <c r="AS25" s="4">
        <f t="shared" ref="AS25:AT25" si="136">AR25</f>
        <v>898</v>
      </c>
      <c r="AT25" s="4">
        <f t="shared" si="136"/>
        <v>898</v>
      </c>
      <c r="AU25" s="4">
        <f>IFERROR(INT(INDEX(条件检索信息!$AN$7:$AN$166,AU81,1)/1)*1,"")</f>
        <v>587</v>
      </c>
      <c r="AV25" s="4">
        <f>IFERROR(INT(INDEX(节奏总纲!$P$4:$P$113,AV81,1)/1)*1+1,"")</f>
        <v>1448</v>
      </c>
      <c r="AW25" s="4">
        <f>IFERROR(INT(INDEX(条件检索信息!$AO$7:$AO$166,AW81,1)/5)*5,"")</f>
        <v>3470</v>
      </c>
      <c r="AX25" s="4">
        <f>IFERROR(INT(INDEX(条件检索信息!$AP$7:$AP$166,AX81,1)/500000)*500000,"")</f>
        <v>12383500000</v>
      </c>
      <c r="AY25" s="4">
        <f t="shared" ref="AY25:BA25" si="137">AX25</f>
        <v>12383500000</v>
      </c>
      <c r="AZ25" s="4">
        <f t="shared" si="137"/>
        <v>12383500000</v>
      </c>
      <c r="BA25" s="4">
        <f t="shared" si="137"/>
        <v>12383500000</v>
      </c>
      <c r="BB25" s="4">
        <f>IFERROR(INT(INDEX(条件检索信息!$AT$7:$AT$166,BB81,1)/50000)*50000,"")</f>
        <v>96775850000</v>
      </c>
      <c r="BC25" s="4">
        <f>IFERROR(INT(INDEX(条件检索信息!$AU$7:$AU$166,BC81,1)/500)*500,"")</f>
        <v>106500</v>
      </c>
      <c r="BD25" s="4">
        <f t="shared" ref="BD25:BF25" si="138">BC25</f>
        <v>106500</v>
      </c>
      <c r="BE25" s="4">
        <f t="shared" si="138"/>
        <v>106500</v>
      </c>
      <c r="BF25" s="4">
        <f t="shared" si="138"/>
        <v>106500</v>
      </c>
      <c r="BG25" s="4">
        <f>IFERROR(INT(INDEX(条件检索信息!$AY$7:$AY$166,BG81,1)/200)*200,"")</f>
        <v>30200</v>
      </c>
      <c r="BH25" s="4">
        <f>IFERROR(INT(INDEX(条件检索信息!$AZ$7:$AZ$166,BH81,1)/500)*500,"")</f>
        <v>706500</v>
      </c>
      <c r="BI25" s="4"/>
      <c r="BJ25" s="4">
        <v>380</v>
      </c>
      <c r="BK25" s="4">
        <v>570</v>
      </c>
      <c r="BL25" s="4">
        <f>IFERROR(INT(INDEX(条件检索信息!$BC$7:$BC$166,BL81,1)/500)*500,"")</f>
        <v>73255500</v>
      </c>
      <c r="BM25" s="4">
        <v>140</v>
      </c>
      <c r="BN25" s="4">
        <v>3300</v>
      </c>
      <c r="BO25" s="4">
        <v>660</v>
      </c>
      <c r="BP25" s="4">
        <v>400</v>
      </c>
      <c r="BQ25" s="4">
        <v>19</v>
      </c>
      <c r="BR25" s="4"/>
      <c r="BS25" s="4"/>
      <c r="BT25" s="4">
        <v>19</v>
      </c>
      <c r="BU25" s="4">
        <v>19</v>
      </c>
      <c r="BV25" s="4"/>
      <c r="BW25" s="4">
        <f>IFERROR(INT(INDEX(条件检索信息!$BN$7:$BN$166,BW81,1)/5)*5,"")</f>
        <v>8805</v>
      </c>
      <c r="BX25" s="4">
        <v>132</v>
      </c>
      <c r="BY25" s="4">
        <f>IFERROR(INT(INDEX(条件检索信息!$BP$7:$BP$166,BY81,1)/5)*5,"")</f>
        <v>1215</v>
      </c>
      <c r="BZ25" s="4">
        <f>IFERROR(ROUND(INDEX(条件检索信息!$BQ$7:$BQ$166,BZ81,1)/1,0)*1,"")</f>
        <v>255</v>
      </c>
      <c r="CG25" s="17">
        <v>19</v>
      </c>
      <c r="CH25" s="17">
        <f t="shared" si="7"/>
        <v>6</v>
      </c>
      <c r="CI25" s="17">
        <f>SUM($CH$7:$CH25)</f>
        <v>234</v>
      </c>
      <c r="CJ25" s="17">
        <f>CI25/节奏总纲!P22</f>
        <v>85.647400235201587</v>
      </c>
    </row>
    <row r="26" spans="3:88" x14ac:dyDescent="0.15">
      <c r="C26" s="21">
        <v>20</v>
      </c>
      <c r="D26" s="4">
        <f>IFERROR(INT(INDEX(条件检索信息!$C$7:$C$166,D82,1)/10)*10,"")</f>
        <v>7260</v>
      </c>
      <c r="E26" s="4"/>
      <c r="F26" s="4">
        <v>20</v>
      </c>
      <c r="G26" s="4"/>
      <c r="H26" s="4">
        <f>IFERROR(INT(INDEX(条件检索信息!$D$7:$D$166,H82,1)/200)*200,"")</f>
        <v>79800</v>
      </c>
      <c r="I26" s="4">
        <f>IFERROR(INT(INDEX(条件检索信息!$E$7:$E$166,I82,1)/50000)*50000,"")</f>
        <v>729900000</v>
      </c>
      <c r="J26" s="4">
        <f>IFERROR(INT(INDEX(条件检索信息!$F$7:$F$166,J82,1)/50000)*50000,"")</f>
        <v>1309950000</v>
      </c>
      <c r="K26" s="4">
        <f t="shared" ref="K26:M26" si="139">J26</f>
        <v>1309950000</v>
      </c>
      <c r="L26" s="4">
        <f t="shared" si="139"/>
        <v>1309950000</v>
      </c>
      <c r="M26" s="4">
        <f t="shared" si="139"/>
        <v>1309950000</v>
      </c>
      <c r="N26" s="4">
        <f>IFERROR(INT(INDEX(条件检索信息!$J$7:$J$166,N82,1)/50000)*50000,"")</f>
        <v>99945450000</v>
      </c>
      <c r="O26" s="4" t="str">
        <f t="shared" si="55"/>
        <v>18+100</v>
      </c>
      <c r="P26" s="4"/>
      <c r="Q26" s="4">
        <f>IFERROR(INT(INDEX(条件检索信息!$M$7:$M$166,Q82,1)/200)*200,"")</f>
        <v>99800</v>
      </c>
      <c r="R26" s="4">
        <f>IFERROR(INT(INDEX(条件检索信息!$N$7:$N$166,R82,1)/50000)*50000,"")</f>
        <v>556900000</v>
      </c>
      <c r="S26" s="4">
        <f>IFERROR(INT(INDEX(条件检索信息!$O$7:$O$166,S82,1)/100000)*100000,"")</f>
        <v>8571800000</v>
      </c>
      <c r="T26" s="4">
        <f t="shared" ref="T26:V26" si="140">S26</f>
        <v>8571800000</v>
      </c>
      <c r="U26" s="4">
        <f t="shared" si="140"/>
        <v>8571800000</v>
      </c>
      <c r="V26" s="4">
        <f t="shared" si="140"/>
        <v>8571800000</v>
      </c>
      <c r="W26" s="91">
        <f>IFERROR(ROUND(INDEX(条件检索信息!$S$7:$S$166,W82,1)/5000000,0)*5000000,"")</f>
        <v>243180000000</v>
      </c>
      <c r="X26" s="4" t="str">
        <f t="shared" si="48"/>
        <v>6+100</v>
      </c>
      <c r="Y26" s="4">
        <f>INT(INDEX(条件检索信息!$T$7:$T$166,Y82,1)/20)*20</f>
        <v>1420</v>
      </c>
      <c r="Z26" s="4"/>
      <c r="AA26" s="4"/>
      <c r="AB26" s="4"/>
      <c r="AC26" s="4">
        <f>IFERROR(INT(INDEX(条件检索信息!$W$7:$W$166,AC82,1)/2000)*2000,"")</f>
        <v>17382000</v>
      </c>
      <c r="AD26" s="4">
        <f t="shared" ref="AD26:AF26" si="141">AC26</f>
        <v>17382000</v>
      </c>
      <c r="AE26" s="4">
        <f t="shared" si="141"/>
        <v>17382000</v>
      </c>
      <c r="AF26" s="4">
        <f t="shared" si="141"/>
        <v>17382000</v>
      </c>
      <c r="AG26" s="4">
        <f>IFERROR(INT(INDEX(条件检索信息!$AA$7:$AA$166,AG82,1)/5)*5,"")</f>
        <v>2930</v>
      </c>
      <c r="AH26" s="4">
        <v>30</v>
      </c>
      <c r="AI26" s="4">
        <f>IFERROR(INT(INDEX(条件检索信息!$AC$7:$AC$166,AI82,1)/500)*500,"")</f>
        <v>805000</v>
      </c>
      <c r="AJ26" s="4">
        <f t="shared" si="11"/>
        <v>805000</v>
      </c>
      <c r="AK26" s="4"/>
      <c r="AL26" s="4"/>
      <c r="AM26" s="4">
        <f>IFERROR(INT(INDEX(条件检索信息!$AF$7:$AF$166,AM82,1)/500)*500,"")</f>
        <v>2067000</v>
      </c>
      <c r="AN26" s="4">
        <f t="shared" si="12"/>
        <v>2067000</v>
      </c>
      <c r="AO26" s="4">
        <f>IFERROR(INT(INDEX(条件检索信息!$AH$7:$AH$166,AO82,1)/2)*2,"")</f>
        <v>2040</v>
      </c>
      <c r="AP26" s="4">
        <f t="shared" ref="AP26:AQ26" si="142">AO26</f>
        <v>2040</v>
      </c>
      <c r="AQ26" s="4">
        <f t="shared" si="142"/>
        <v>2040</v>
      </c>
      <c r="AR26" s="4">
        <f>IFERROR(INT(INDEX(条件检索信息!$AK$7:$AK$166,AR82,1)/2)*2,"")</f>
        <v>1184</v>
      </c>
      <c r="AS26" s="4">
        <f t="shared" ref="AS26:AT26" si="143">AR26</f>
        <v>1184</v>
      </c>
      <c r="AT26" s="4">
        <f t="shared" si="143"/>
        <v>1184</v>
      </c>
      <c r="AU26" s="4">
        <f>IFERROR(INT(INDEX(条件检索信息!$AN$7:$AN$166,AU82,1)/1)*1,"")</f>
        <v>775</v>
      </c>
      <c r="AV26" s="4">
        <f>IFERROR(INT(INDEX(节奏总纲!$P$4:$P$113,AV82,1)/1)*1+1,"")</f>
        <v>2048</v>
      </c>
      <c r="AW26" s="4">
        <f>IFERROR(INT(INDEX(条件检索信息!$AO$7:$AO$166,AW82,1)/5)*5,"")</f>
        <v>4590</v>
      </c>
      <c r="AX26" s="4">
        <f>IFERROR(INT(INDEX(条件检索信息!$AP$7:$AP$166,AX82,1)/500000)*500000,"")</f>
        <v>21805000000</v>
      </c>
      <c r="AY26" s="4">
        <f t="shared" ref="AY26:BA26" si="144">AX26</f>
        <v>21805000000</v>
      </c>
      <c r="AZ26" s="4">
        <f t="shared" si="144"/>
        <v>21805000000</v>
      </c>
      <c r="BA26" s="4">
        <f t="shared" si="144"/>
        <v>21805000000</v>
      </c>
      <c r="BB26" s="4">
        <f>IFERROR(INT(INDEX(条件检索信息!$AT$7:$AT$166,BB82,1)/50000)*50000,"")</f>
        <v>132043150000</v>
      </c>
      <c r="BC26" s="4">
        <f>IFERROR(INT(INDEX(条件检索信息!$AU$7:$AU$166,BC82,1)/500)*500,"")</f>
        <v>124000</v>
      </c>
      <c r="BD26" s="4">
        <f t="shared" ref="BD26:BF26" si="145">BC26</f>
        <v>124000</v>
      </c>
      <c r="BE26" s="4">
        <f t="shared" si="145"/>
        <v>124000</v>
      </c>
      <c r="BF26" s="4">
        <f t="shared" si="145"/>
        <v>124000</v>
      </c>
      <c r="BG26" s="4">
        <f>IFERROR(INT(INDEX(条件检索信息!$AY$7:$AY$166,BG82,1)/200)*200,"")</f>
        <v>32800</v>
      </c>
      <c r="BH26" s="4">
        <f>IFERROR(INT(INDEX(条件检索信息!$AZ$7:$AZ$166,BH82,1)/500)*500,"")</f>
        <v>746000</v>
      </c>
      <c r="BI26" s="4"/>
      <c r="BJ26" s="4">
        <v>400</v>
      </c>
      <c r="BK26" s="4">
        <v>600</v>
      </c>
      <c r="BL26" s="4">
        <f>IFERROR(INT(INDEX(条件检索信息!$BC$7:$BC$166,BL82,1)/500)*500,"")</f>
        <v>100523500</v>
      </c>
      <c r="BM26" s="4">
        <v>150</v>
      </c>
      <c r="BN26" s="4">
        <v>4200</v>
      </c>
      <c r="BO26" s="4">
        <v>800</v>
      </c>
      <c r="BP26" s="4">
        <v>500</v>
      </c>
      <c r="BQ26" s="4">
        <v>20</v>
      </c>
      <c r="BR26" s="4"/>
      <c r="BS26" s="4"/>
      <c r="BT26" s="4">
        <v>20</v>
      </c>
      <c r="BU26" s="4">
        <v>20</v>
      </c>
      <c r="BV26" s="4"/>
      <c r="BW26" s="4">
        <f>IFERROR(INT(INDEX(条件检索信息!$BN$7:$BN$166,BW82,1)/5)*5,"")</f>
        <v>11625</v>
      </c>
      <c r="BX26" s="4">
        <v>138</v>
      </c>
      <c r="BY26" s="4">
        <f>IFERROR(INT(INDEX(条件检索信息!$BP$7:$BP$166,BY82,1)/5)*5,"")</f>
        <v>1280</v>
      </c>
      <c r="BZ26" s="4">
        <f>IFERROR(ROUND(INDEX(条件检索信息!$BQ$7:$BQ$166,BZ82,1)/1,0)*1,"")</f>
        <v>337</v>
      </c>
      <c r="CG26" s="17">
        <v>20</v>
      </c>
      <c r="CH26" s="17">
        <f t="shared" si="7"/>
        <v>37</v>
      </c>
      <c r="CI26" s="17">
        <f>SUM($CH$7:$CH26)</f>
        <v>271</v>
      </c>
      <c r="CJ26" s="17">
        <f>CI26/节奏总纲!P23</f>
        <v>90.333333333333329</v>
      </c>
    </row>
    <row r="27" spans="3:88" x14ac:dyDescent="0.15">
      <c r="C27" s="21">
        <v>21</v>
      </c>
      <c r="D27" s="4">
        <f>IFERROR(INT(INDEX(条件检索信息!$C$7:$C$166,D83,1)/10)*10,"")</f>
        <v>9580</v>
      </c>
      <c r="E27" s="4"/>
      <c r="F27" s="4"/>
      <c r="G27" s="4"/>
      <c r="H27" s="4">
        <f>IFERROR(INT(INDEX(条件检索信息!$D$7:$D$166,H83,1)/200)*200,"")</f>
        <v>105400</v>
      </c>
      <c r="I27" s="4">
        <f>IFERROR(INT(INDEX(条件检索信息!$E$7:$E$166,I83,1)/50000)*50000,"")</f>
        <v>1047550000</v>
      </c>
      <c r="J27" s="4">
        <f>IFERROR(INT(INDEX(条件检索信息!$F$7:$F$166,J83,1)/50000)*50000,"")</f>
        <v>1918900000</v>
      </c>
      <c r="K27" s="4">
        <f t="shared" ref="K27:M27" si="146">J27</f>
        <v>1918900000</v>
      </c>
      <c r="L27" s="4">
        <f t="shared" si="146"/>
        <v>1918900000</v>
      </c>
      <c r="M27" s="4">
        <f t="shared" si="146"/>
        <v>1918900000</v>
      </c>
      <c r="N27" s="4">
        <f>IFERROR(INT(INDEX(条件检索信息!$J$7:$J$166,N83,1)/50000)*50000,"")</f>
        <v>140392550000</v>
      </c>
      <c r="O27" s="4" t="str">
        <f t="shared" si="55"/>
        <v>18+105</v>
      </c>
      <c r="P27" s="4"/>
      <c r="Q27" s="4">
        <f>IFERROR(INT(INDEX(条件检索信息!$M$7:$M$166,Q83,1)/200)*200,"")</f>
        <v>131800</v>
      </c>
      <c r="R27" s="4">
        <f>IFERROR(INT(INDEX(条件检索信息!$N$7:$N$166,R83,1)/50000)*50000,"")</f>
        <v>812400000</v>
      </c>
      <c r="S27" s="4">
        <f>IFERROR(INT(INDEX(条件检索信息!$O$7:$O$166,S83,1)/100000)*100000,"")</f>
        <v>12962800000</v>
      </c>
      <c r="T27" s="4">
        <f t="shared" ref="T27:V27" si="147">S27</f>
        <v>12962800000</v>
      </c>
      <c r="U27" s="4">
        <f t="shared" si="147"/>
        <v>12962800000</v>
      </c>
      <c r="V27" s="4">
        <f t="shared" si="147"/>
        <v>12962800000</v>
      </c>
      <c r="W27" s="91">
        <f>IFERROR(ROUND(INDEX(条件检索信息!$S$7:$S$166,W83,1)/5000000,0)*5000000,"")</f>
        <v>332720000000</v>
      </c>
      <c r="X27" s="4" t="str">
        <f t="shared" si="48"/>
        <v>6+105</v>
      </c>
      <c r="Y27" s="4">
        <f>INT(INDEX(条件检索信息!$T$7:$T$166,Y83,1)/20)*20</f>
        <v>1480</v>
      </c>
      <c r="Z27" s="4"/>
      <c r="AA27" s="4"/>
      <c r="AB27" s="4"/>
      <c r="AC27" s="4">
        <f>IFERROR(INT(INDEX(条件检索信息!$W$7:$W$166,AC83,1)/2000)*2000,"")</f>
        <v>22962000</v>
      </c>
      <c r="AD27" s="4">
        <f t="shared" ref="AD27:AF27" si="148">AC27</f>
        <v>22962000</v>
      </c>
      <c r="AE27" s="4">
        <f t="shared" si="148"/>
        <v>22962000</v>
      </c>
      <c r="AF27" s="4">
        <f t="shared" si="148"/>
        <v>22962000</v>
      </c>
      <c r="AG27" s="4">
        <f>IFERROR(INT(INDEX(条件检索信息!$AA$7:$AA$166,AG83,1)/5)*5,"")</f>
        <v>3870</v>
      </c>
      <c r="AH27" s="4">
        <v>32</v>
      </c>
      <c r="AI27" s="4">
        <f>IFERROR(INT(INDEX(条件检索信息!$AC$7:$AC$166,AI83,1)/500)*500,"")</f>
        <v>1030500</v>
      </c>
      <c r="AJ27" s="4">
        <f t="shared" si="11"/>
        <v>1030500</v>
      </c>
      <c r="AK27" s="4"/>
      <c r="AL27" s="4"/>
      <c r="AM27" s="4">
        <f>IFERROR(INT(INDEX(条件检索信息!$AF$7:$AF$166,AM83,1)/500)*500,"")</f>
        <v>2587000</v>
      </c>
      <c r="AN27" s="4">
        <f t="shared" si="12"/>
        <v>2587000</v>
      </c>
      <c r="AO27" s="4">
        <f>IFERROR(INT(INDEX(条件检索信息!$AH$7:$AH$166,AO83,1)/2)*2,"")</f>
        <v>2694</v>
      </c>
      <c r="AP27" s="4">
        <f t="shared" ref="AP27:AQ27" si="149">AO27</f>
        <v>2694</v>
      </c>
      <c r="AQ27" s="4">
        <f t="shared" si="149"/>
        <v>2694</v>
      </c>
      <c r="AR27" s="4">
        <f>IFERROR(INT(INDEX(条件检索信息!$AK$7:$AK$166,AR83,1)/2)*2,"")</f>
        <v>1564</v>
      </c>
      <c r="AS27" s="4">
        <f>AR27</f>
        <v>1564</v>
      </c>
      <c r="AT27" s="4">
        <f>AS27</f>
        <v>1564</v>
      </c>
      <c r="AU27" s="4">
        <f>IFERROR(INT(INDEX(条件检索信息!$AN$7:$AN$166,AU83,1)/1)*1,"")</f>
        <v>1023</v>
      </c>
      <c r="AV27" s="4" t="str">
        <f>IFERROR(INT(INDEX(节奏总纲!$P$4:$P$113,AV83,1)/1)*1+1,"")</f>
        <v/>
      </c>
      <c r="AW27" s="4">
        <f>IFERROR(INT(INDEX(条件检索信息!$AO$7:$AO$166,AW83,1)/5)*5,"")</f>
        <v>6060</v>
      </c>
      <c r="AX27" s="4">
        <f>IFERROR(INT(INDEX(条件检索信息!$AP$7:$AP$166,AX83,1)/500000)*500000,"")</f>
        <v>39420500000</v>
      </c>
      <c r="AY27" s="4">
        <f t="shared" ref="AY27:BA28" si="150">AX27</f>
        <v>39420500000</v>
      </c>
      <c r="AZ27" s="4">
        <f t="shared" si="150"/>
        <v>39420500000</v>
      </c>
      <c r="BA27" s="4">
        <f t="shared" si="150"/>
        <v>39420500000</v>
      </c>
      <c r="BB27" s="4">
        <f>IFERROR(INT(INDEX(条件检索信息!$AT$7:$AT$166,BB83,1)/50000)*50000,"")</f>
        <v>178578650000</v>
      </c>
      <c r="BC27" s="4">
        <f>IFERROR(INT(INDEX(条件检索信息!$AU$7:$AU$166,BC83,1)/500)*500,"")</f>
        <v>145500</v>
      </c>
      <c r="BD27" s="4">
        <f t="shared" ref="BD27:BF27" si="151">BC27</f>
        <v>145500</v>
      </c>
      <c r="BE27" s="4">
        <f t="shared" si="151"/>
        <v>145500</v>
      </c>
      <c r="BF27" s="4">
        <f t="shared" si="151"/>
        <v>145500</v>
      </c>
      <c r="BG27" s="4">
        <f>IFERROR(INT(INDEX(条件检索信息!$AY$7:$AY$166,BG83,1)/200)*200,"")</f>
        <v>35600</v>
      </c>
      <c r="BH27" s="4">
        <f>IFERROR(INT(INDEX(条件检索信息!$AZ$7:$AZ$166,BH83,1)/500)*500,"")</f>
        <v>784000</v>
      </c>
      <c r="BI27" s="4"/>
      <c r="BJ27" s="4">
        <v>420</v>
      </c>
      <c r="BK27" s="4">
        <v>630</v>
      </c>
      <c r="BL27" s="4">
        <f>IFERROR(INT(INDEX(条件检索信息!$BC$7:$BC$166,BL83,1)/500)*500,"")</f>
        <v>137901000</v>
      </c>
      <c r="BM27" s="4">
        <v>160</v>
      </c>
      <c r="BN27" s="4">
        <v>5200</v>
      </c>
      <c r="BO27" s="4">
        <v>940</v>
      </c>
      <c r="BP27" s="4">
        <v>600</v>
      </c>
      <c r="BQ27" s="4">
        <v>22</v>
      </c>
      <c r="BR27" s="4"/>
      <c r="BS27" s="4"/>
      <c r="BT27" s="4">
        <v>21</v>
      </c>
      <c r="BU27" s="4">
        <v>21</v>
      </c>
      <c r="BV27" s="4"/>
      <c r="BW27" s="4">
        <f>IFERROR(INT(INDEX(条件检索信息!$BN$7:$BN$166,BW83,1)/5)*5,"")</f>
        <v>15345</v>
      </c>
      <c r="BX27" s="4">
        <v>144</v>
      </c>
      <c r="BY27" s="4">
        <f>IFERROR(INT(INDEX(条件检索信息!$BP$7:$BP$166,BY83,1)/5)*5,"")</f>
        <v>1340</v>
      </c>
      <c r="BZ27" s="4">
        <f>IFERROR(ROUND(INDEX(条件检索信息!$BQ$7:$BQ$166,BZ83,1)/1,0)*1,"")</f>
        <v>445</v>
      </c>
      <c r="CG27" s="17">
        <v>21</v>
      </c>
      <c r="CH27" s="17">
        <f t="shared" si="7"/>
        <v>8</v>
      </c>
      <c r="CI27" s="17">
        <f>SUM($CH$7:$CH27)</f>
        <v>279</v>
      </c>
      <c r="CJ27" s="17">
        <f>CI27/节奏总纲!P24</f>
        <v>84.877406219380731</v>
      </c>
    </row>
    <row r="28" spans="3:88" x14ac:dyDescent="0.15">
      <c r="C28" s="21">
        <v>22</v>
      </c>
      <c r="D28" s="4">
        <f>IFERROR(INT(INDEX(条件检索信息!$C$7:$C$166,D84,1)/10)*10,"")</f>
        <v>12540</v>
      </c>
      <c r="E28" s="4"/>
      <c r="F28" s="4"/>
      <c r="G28" s="4"/>
      <c r="H28" s="4">
        <f>IFERROR(INT(INDEX(条件检索信息!$D$7:$D$166,H84,1)/200)*200,"")</f>
        <v>133800</v>
      </c>
      <c r="I28" s="4">
        <f>IFERROR(INT(INDEX(条件检索信息!$E$7:$E$166,I84,1)/50000)*50000,"")</f>
        <v>1372100000</v>
      </c>
      <c r="J28" s="4">
        <f>IFERROR(INT(INDEX(条件检索信息!$F$7:$F$166,J84,1)/50000)*50000,"")</f>
        <v>2785250000</v>
      </c>
      <c r="K28" s="4">
        <f t="shared" ref="K28:M28" si="152">J28</f>
        <v>2785250000</v>
      </c>
      <c r="L28" s="4">
        <f t="shared" si="152"/>
        <v>2785250000</v>
      </c>
      <c r="M28" s="4">
        <f t="shared" si="152"/>
        <v>2785250000</v>
      </c>
      <c r="N28" s="4">
        <f>IFERROR(INT(INDEX(条件检索信息!$J$7:$J$166,N84,1)/50000)*50000,"")</f>
        <v>192749600000</v>
      </c>
      <c r="O28" s="4" t="str">
        <f t="shared" si="55"/>
        <v>18+110</v>
      </c>
      <c r="P28" s="4"/>
      <c r="Q28" s="4">
        <f>IFERROR(INT(INDEX(条件检索信息!$M$7:$M$166,Q84,1)/200)*200,"")</f>
        <v>167200</v>
      </c>
      <c r="R28" s="4">
        <f>IFERROR(INT(INDEX(条件检索信息!$N$7:$N$166,R84,1)/50000)*50000,"")</f>
        <v>1168100000</v>
      </c>
      <c r="S28" s="4">
        <f>IFERROR(INT(INDEX(条件检索信息!$O$7:$O$166,S84,1)/100000)*100000,"")</f>
        <v>19339200000</v>
      </c>
      <c r="T28" s="4">
        <f t="shared" ref="T28:V28" si="153">S28</f>
        <v>19339200000</v>
      </c>
      <c r="U28" s="4">
        <f t="shared" si="153"/>
        <v>19339200000</v>
      </c>
      <c r="V28" s="4">
        <f t="shared" si="153"/>
        <v>19339200000</v>
      </c>
      <c r="W28" s="91">
        <f>IFERROR(ROUND(INDEX(条件检索信息!$S$7:$S$166,W84,1)/5000000,0)*5000000,"")</f>
        <v>460800000000</v>
      </c>
      <c r="X28" s="4" t="str">
        <f t="shared" si="48"/>
        <v>6+110</v>
      </c>
      <c r="Y28" s="4"/>
      <c r="Z28" s="4"/>
      <c r="AA28" s="4"/>
      <c r="AB28" s="4"/>
      <c r="AC28" s="4">
        <f>IFERROR(INT(INDEX(条件检索信息!$W$7:$W$166,AC84,1)/2000)*2000,"")</f>
        <v>30326000</v>
      </c>
      <c r="AD28" s="4">
        <f>AC28</f>
        <v>30326000</v>
      </c>
      <c r="AE28" s="4">
        <f t="shared" ref="AE28:AF28" si="154">AD28</f>
        <v>30326000</v>
      </c>
      <c r="AF28" s="4">
        <f t="shared" si="154"/>
        <v>30326000</v>
      </c>
      <c r="AG28" s="4">
        <f>IFERROR(INT(INDEX(条件检索信息!$AA$7:$AA$166,AG84,1)/5)*5,"")</f>
        <v>5110</v>
      </c>
      <c r="AH28" s="4">
        <v>34</v>
      </c>
      <c r="AI28" s="4">
        <f>IFERROR(INT(INDEX(条件检索信息!$AC$7:$AC$166,AI84,1)/500)*500,"")</f>
        <v>1224500</v>
      </c>
      <c r="AJ28" s="4">
        <f t="shared" si="11"/>
        <v>1224500</v>
      </c>
      <c r="AK28" s="4"/>
      <c r="AL28" s="4"/>
      <c r="AM28" s="4">
        <f>IFERROR(INT(INDEX(条件检索信息!$AF$7:$AF$166,AM84,1)/500)*500,"")</f>
        <v>3278000</v>
      </c>
      <c r="AN28" s="4">
        <f t="shared" si="12"/>
        <v>3278000</v>
      </c>
      <c r="AO28" s="4">
        <f>IFERROR(INT(INDEX(条件检索信息!$AH$7:$AH$166,AO84,1)/2)*2,"")</f>
        <v>3556</v>
      </c>
      <c r="AP28" s="4">
        <f t="shared" ref="AP28:AQ28" si="155">AO28</f>
        <v>3556</v>
      </c>
      <c r="AQ28" s="4">
        <f t="shared" si="155"/>
        <v>3556</v>
      </c>
      <c r="AR28" s="4">
        <f>IFERROR(INT(INDEX(条件检索信息!$AK$7:$AK$166,AR84,1)/2)*2,"")</f>
        <v>2066</v>
      </c>
      <c r="AS28" s="4">
        <f t="shared" ref="AS28:AT28" si="156">AR28</f>
        <v>2066</v>
      </c>
      <c r="AT28" s="4">
        <f t="shared" si="156"/>
        <v>2066</v>
      </c>
      <c r="AU28" s="4">
        <f>IFERROR(INT(INDEX(条件检索信息!$AN$7:$AN$166,AU84,1)/1)*1,"")</f>
        <v>1350</v>
      </c>
      <c r="AV28" s="4" t="str">
        <f>IFERROR(INT(INDEX(节奏总纲!$P$4:$P$113,AV84,1)/1)*1+1,"")</f>
        <v/>
      </c>
      <c r="AW28" s="4">
        <f>IFERROR(INT(INDEX(条件检索信息!$AO$7:$AO$166,AW84,1)/5)*5,"")</f>
        <v>8000</v>
      </c>
      <c r="AX28" s="4">
        <f>IFERROR(INT(INDEX(条件检索信息!$AP$7:$AP$166,AX84,1)/500000)*500000,"")</f>
        <v>65082500000</v>
      </c>
      <c r="AY28" s="4">
        <f t="shared" si="150"/>
        <v>65082500000</v>
      </c>
      <c r="AZ28" s="4">
        <f t="shared" si="150"/>
        <v>65082500000</v>
      </c>
      <c r="BA28" s="4">
        <f t="shared" si="150"/>
        <v>65082500000</v>
      </c>
      <c r="BB28" s="4">
        <f>IFERROR(INT(INDEX(条件检索信息!$AT$7:$AT$166,BB84,1)/50000)*50000,"")</f>
        <v>243732250000</v>
      </c>
      <c r="BC28" s="4">
        <f>IFERROR(INT(INDEX(条件检索信息!$AU$7:$AU$166,BC84,1)/500)*500,"")</f>
        <v>165500</v>
      </c>
      <c r="BD28" s="4">
        <f t="shared" ref="BD28:BF28" si="157">BC28</f>
        <v>165500</v>
      </c>
      <c r="BE28" s="4">
        <f t="shared" si="157"/>
        <v>165500</v>
      </c>
      <c r="BF28" s="4">
        <f t="shared" si="157"/>
        <v>165500</v>
      </c>
      <c r="BG28" s="4">
        <f>IFERROR(INT(INDEX(条件检索信息!$AY$7:$AY$166,BG84,1)/200)*200,"")</f>
        <v>38600</v>
      </c>
      <c r="BH28" s="4">
        <f>IFERROR(INT(INDEX(条件检索信息!$AZ$7:$AZ$166,BH84,1)/500)*500,"")</f>
        <v>836500</v>
      </c>
      <c r="BI28" s="4"/>
      <c r="BJ28" s="4">
        <v>440</v>
      </c>
      <c r="BK28" s="4">
        <v>660</v>
      </c>
      <c r="BL28" s="4">
        <f>IFERROR(INT(INDEX(条件检索信息!$BC$7:$BC$166,BL84,1)/500)*500,"")</f>
        <v>188991500</v>
      </c>
      <c r="BM28" s="4">
        <v>170</v>
      </c>
      <c r="BN28" s="4">
        <v>6200</v>
      </c>
      <c r="BO28" s="4">
        <v>1080</v>
      </c>
      <c r="BP28" s="4">
        <v>700</v>
      </c>
      <c r="BQ28" s="4">
        <v>24</v>
      </c>
      <c r="BR28" s="4"/>
      <c r="BS28" s="4"/>
      <c r="BT28" s="4">
        <v>22</v>
      </c>
      <c r="BU28" s="4">
        <v>22</v>
      </c>
      <c r="BV28" s="4"/>
      <c r="BW28" s="4">
        <f>IFERROR(INT(INDEX(条件检索信息!$BN$7:$BN$166,BW84,1)/5)*5,"")</f>
        <v>20250</v>
      </c>
      <c r="BX28" s="4">
        <v>150</v>
      </c>
      <c r="BY28" s="4">
        <f>IFERROR(INT(INDEX(条件检索信息!$BP$7:$BP$166,BY84,1)/5)*5,"")</f>
        <v>1405</v>
      </c>
      <c r="BZ28" s="4">
        <f>IFERROR(ROUND(INDEX(条件检索信息!$BQ$7:$BQ$166,BZ84,1)/1,0)*1,"")</f>
        <v>587</v>
      </c>
      <c r="CG28" s="17">
        <v>22</v>
      </c>
      <c r="CH28" s="17">
        <f t="shared" si="7"/>
        <v>12</v>
      </c>
      <c r="CI28" s="17">
        <f>SUM($CH$7:$CH28)</f>
        <v>291</v>
      </c>
      <c r="CJ28" s="17">
        <f>CI28/节奏总纲!P25</f>
        <v>80.950409662472367</v>
      </c>
    </row>
    <row r="29" spans="3:88" x14ac:dyDescent="0.15">
      <c r="C29" s="21">
        <v>23</v>
      </c>
      <c r="D29" s="4">
        <f>IFERROR(INT(INDEX(条件检索信息!$C$7:$C$166,D85,1)/10)*10,"")</f>
        <v>15830</v>
      </c>
      <c r="E29" s="4"/>
      <c r="F29" s="4"/>
      <c r="G29" s="4"/>
      <c r="H29" s="4">
        <f>IFERROR(INT(INDEX(条件检索信息!$D$7:$D$166,H85,1)/200)*200,"")</f>
        <v>162000</v>
      </c>
      <c r="I29" s="4">
        <f>IFERROR(INT(INDEX(条件检索信息!$E$7:$E$166,I85,1)/50000)*50000,"")</f>
        <v>2008950000</v>
      </c>
      <c r="J29" s="4">
        <f>IFERROR(INT(INDEX(条件检索信息!$F$7:$F$166,J85,1)/50000)*50000,"")</f>
        <v>3974350000</v>
      </c>
      <c r="K29" s="4">
        <f t="shared" ref="K29:M29" si="158">J29</f>
        <v>3974350000</v>
      </c>
      <c r="L29" s="4">
        <f t="shared" si="158"/>
        <v>3974350000</v>
      </c>
      <c r="M29" s="4">
        <f t="shared" si="158"/>
        <v>3974350000</v>
      </c>
      <c r="N29" s="4">
        <f>IFERROR(INT(INDEX(条件检索信息!$J$7:$J$166,N85,1)/50000)*50000,"")</f>
        <v>260444550000</v>
      </c>
      <c r="O29" s="4" t="str">
        <f t="shared" si="55"/>
        <v>18+115</v>
      </c>
      <c r="P29" s="4"/>
      <c r="Q29" s="4">
        <f>IFERROR(INT(INDEX(条件检索信息!$M$7:$M$166,Q85,1)/200)*200,"")</f>
        <v>202600</v>
      </c>
      <c r="R29" s="4">
        <f>IFERROR(INT(INDEX(条件检索信息!$N$7:$N$166,R85,1)/50000)*50000,"")</f>
        <v>1681000000</v>
      </c>
      <c r="S29" s="4">
        <f>IFERROR(INT(INDEX(条件检索信息!$O$7:$O$166,S85,1)/100000)*100000,"")</f>
        <v>28834500000</v>
      </c>
      <c r="T29" s="4">
        <f t="shared" ref="T29:V29" si="159">S29</f>
        <v>28834500000</v>
      </c>
      <c r="U29" s="4">
        <f t="shared" si="159"/>
        <v>28834500000</v>
      </c>
      <c r="V29" s="4">
        <f t="shared" si="159"/>
        <v>28834500000</v>
      </c>
      <c r="W29" s="91">
        <f>IFERROR(ROUND(INDEX(条件检索信息!$S$7:$S$166,W85,1)/5000000,0)*5000000,"")</f>
        <v>632840000000</v>
      </c>
      <c r="X29" s="4" t="str">
        <f t="shared" si="48"/>
        <v>6+115</v>
      </c>
      <c r="Y29" s="4"/>
      <c r="Z29" s="4"/>
      <c r="AA29" s="4"/>
      <c r="AB29" s="4"/>
      <c r="AC29" s="4">
        <f>IFERROR(INT(INDEX(条件检索信息!$W$7:$W$166,AC85,1)/2000)*2000,"")</f>
        <v>40042000</v>
      </c>
      <c r="AD29" s="4">
        <f t="shared" ref="AD29:AF29" si="160">AC29</f>
        <v>40042000</v>
      </c>
      <c r="AE29" s="4">
        <f t="shared" si="160"/>
        <v>40042000</v>
      </c>
      <c r="AF29" s="4">
        <f t="shared" si="160"/>
        <v>40042000</v>
      </c>
      <c r="AG29" s="4">
        <f>IFERROR(INT(INDEX(条件检索信息!$AA$7:$AA$166,AG85,1)/5)*5,"")</f>
        <v>6745</v>
      </c>
      <c r="AH29" s="4">
        <v>36</v>
      </c>
      <c r="AI29" s="4">
        <f>IFERROR(INT(INDEX(条件检索信息!$AC$7:$AC$166,AI85,1)/500)*500,"")</f>
        <v>1480000</v>
      </c>
      <c r="AJ29" s="4">
        <f t="shared" si="11"/>
        <v>1480000</v>
      </c>
      <c r="AK29" s="4"/>
      <c r="AL29" s="4"/>
      <c r="AM29" s="4">
        <f>IFERROR(INT(INDEX(条件检索信息!$AF$7:$AF$166,AM85,1)/500)*500,"")</f>
        <v>4197500</v>
      </c>
      <c r="AN29" s="4">
        <f t="shared" si="12"/>
        <v>4197500</v>
      </c>
      <c r="AO29" s="4">
        <f>IFERROR(INT(INDEX(条件检索信息!$AH$7:$AH$166,AO85,1)/2)*2,"")</f>
        <v>4696</v>
      </c>
      <c r="AP29" s="4">
        <f t="shared" ref="AP29:AQ29" si="161">AO29</f>
        <v>4696</v>
      </c>
      <c r="AQ29" s="4">
        <f t="shared" si="161"/>
        <v>4696</v>
      </c>
      <c r="AR29" s="4">
        <f>IFERROR(INT(INDEX(条件检索信息!$AK$7:$AK$166,AR85,1)/2)*2,"")</f>
        <v>2728</v>
      </c>
      <c r="AS29" s="4">
        <f t="shared" ref="AS29:AT31" si="162">AR29</f>
        <v>2728</v>
      </c>
      <c r="AT29" s="4">
        <f t="shared" si="162"/>
        <v>2728</v>
      </c>
      <c r="AU29" s="4">
        <f>IFERROR(INT(INDEX(条件检索信息!$AN$7:$AN$166,AU85,1)/1)*1,"")</f>
        <v>1781</v>
      </c>
      <c r="AV29" s="4" t="str">
        <f>IFERROR(INT(INDEX(节奏总纲!$P$4:$P$113,AV85,1)/1)*1+1,"")</f>
        <v/>
      </c>
      <c r="AW29" s="4">
        <f>IFERROR(INT(INDEX(条件检索信息!$AO$7:$AO$166,AW85,1)/5)*5,"")</f>
        <v>10565</v>
      </c>
      <c r="AX29" s="4">
        <f>IFERROR(INT(INDEX(条件检索信息!$AP$7:$AP$166,AX85,1)/500000)*500000,"")</f>
        <v>100731000000</v>
      </c>
      <c r="AY29" s="4">
        <f t="shared" ref="AY29:AY52" si="163">AX29</f>
        <v>100731000000</v>
      </c>
      <c r="AZ29" s="4">
        <f t="shared" ref="AZ29:AZ52" si="164">AY29</f>
        <v>100731000000</v>
      </c>
      <c r="BA29" s="4">
        <f t="shared" ref="BA29:BA52" si="165">AZ29</f>
        <v>100731000000</v>
      </c>
      <c r="BB29" s="4">
        <f>IFERROR(INT(INDEX(条件检索信息!$AT$7:$AT$166,BB85,1)/50000)*50000,"")</f>
        <v>329703000000</v>
      </c>
      <c r="BC29" s="4">
        <f>IFERROR(INT(INDEX(条件检索信息!$AU$7:$AU$166,BC85,1)/500)*500,"")</f>
        <v>184500</v>
      </c>
      <c r="BD29" s="4">
        <f t="shared" ref="BD29:BF30" si="166">BC29</f>
        <v>184500</v>
      </c>
      <c r="BE29" s="4">
        <f t="shared" si="166"/>
        <v>184500</v>
      </c>
      <c r="BF29" s="4">
        <f t="shared" si="166"/>
        <v>184500</v>
      </c>
      <c r="BG29" s="4">
        <f>IFERROR(INT(INDEX(条件检索信息!$AY$7:$AY$166,BG85,1)/200)*200,"")</f>
        <v>41800</v>
      </c>
      <c r="BH29" s="4">
        <f>IFERROR(INT(INDEX(条件检索信息!$AZ$7:$AZ$166,BH85,1)/500)*500,"")</f>
        <v>885500</v>
      </c>
      <c r="BI29" s="4"/>
      <c r="BJ29" s="4">
        <v>460</v>
      </c>
      <c r="BK29" s="4">
        <v>690</v>
      </c>
      <c r="BL29" s="4">
        <f>IFERROR(INT(INDEX(条件检索信息!$BC$7:$BC$166,BL85,1)/500)*500,"")</f>
        <v>258834500</v>
      </c>
      <c r="BM29" s="4">
        <v>180</v>
      </c>
      <c r="BN29" s="4"/>
      <c r="BO29" s="4">
        <v>1220</v>
      </c>
      <c r="BP29" s="4">
        <v>800</v>
      </c>
      <c r="BQ29" s="4">
        <v>26</v>
      </c>
      <c r="BR29" s="4"/>
      <c r="BS29" s="4"/>
      <c r="BT29" s="4">
        <v>23</v>
      </c>
      <c r="BU29" s="4">
        <v>23</v>
      </c>
      <c r="BV29" s="4"/>
      <c r="BW29" s="4">
        <f>IFERROR(INT(INDEX(条件检索信息!$BN$7:$BN$166,BW85,1)/5)*5,"")</f>
        <v>26725</v>
      </c>
      <c r="BX29" s="4">
        <v>156</v>
      </c>
      <c r="BY29" s="4">
        <f>IFERROR(INT(INDEX(条件检索信息!$BP$7:$BP$166,BY85,1)/5)*5,"")</f>
        <v>1470</v>
      </c>
      <c r="BZ29" s="4">
        <f>IFERROR(ROUND(INDEX(条件检索信息!$BQ$7:$BQ$166,BZ85,1)/1,0)*1,"")</f>
        <v>775</v>
      </c>
      <c r="CG29" s="17">
        <v>23</v>
      </c>
      <c r="CH29" s="17">
        <f t="shared" si="7"/>
        <v>6</v>
      </c>
      <c r="CI29" s="17">
        <f>SUM($CH$7:$CH29)</f>
        <v>297</v>
      </c>
      <c r="CJ29" s="17">
        <f>CI29/节奏总纲!P26</f>
        <v>75.676932967356976</v>
      </c>
    </row>
    <row r="30" spans="3:88" x14ac:dyDescent="0.15">
      <c r="C30" s="21">
        <v>24</v>
      </c>
      <c r="D30" s="4">
        <f>IFERROR(INT(INDEX(条件检索信息!$C$7:$C$166,D86,1)/10)*10,"")</f>
        <v>19520</v>
      </c>
      <c r="E30" s="4"/>
      <c r="F30" s="4"/>
      <c r="G30" s="4"/>
      <c r="H30" s="4">
        <f>IFERROR(INT(INDEX(条件检索信息!$D$7:$D$166,H86,1)/200)*200,"")</f>
        <v>190400</v>
      </c>
      <c r="I30" s="4">
        <f>IFERROR(INT(INDEX(条件检索信息!$E$7:$E$166,I86,1)/50000)*50000,"")</f>
        <v>2933950000</v>
      </c>
      <c r="J30" s="4">
        <f>IFERROR(INT(INDEX(条件检索信息!$F$7:$F$166,J86,1)/50000)*50000,"")</f>
        <v>5463650000</v>
      </c>
      <c r="K30" s="4">
        <f t="shared" ref="K30:M31" si="167">J30</f>
        <v>5463650000</v>
      </c>
      <c r="L30" s="4">
        <f t="shared" si="167"/>
        <v>5463650000</v>
      </c>
      <c r="M30" s="4">
        <f t="shared" si="167"/>
        <v>5463650000</v>
      </c>
      <c r="N30" s="4">
        <f>IFERROR(INT(INDEX(条件检索信息!$J$7:$J$166,N86,1)/50000)*50000,"")</f>
        <v>360821800000</v>
      </c>
      <c r="O30" s="4" t="str">
        <f t="shared" si="55"/>
        <v>18+120</v>
      </c>
      <c r="P30" s="4"/>
      <c r="Q30" s="4">
        <f>IFERROR(INT(INDEX(条件检索信息!$M$7:$M$166,Q86,1)/200)*200,"")</f>
        <v>238000</v>
      </c>
      <c r="R30" s="4">
        <f>IFERROR(INT(INDEX(条件检索信息!$N$7:$N$166,R86,1)/50000)*50000,"")</f>
        <v>2418550000</v>
      </c>
      <c r="S30" s="4">
        <f>IFERROR(INT(INDEX(条件检索信息!$O$7:$O$166,S86,1)/100000)*100000,"")</f>
        <v>45457000000</v>
      </c>
      <c r="T30" s="4">
        <f t="shared" ref="T30:V33" si="168">S30</f>
        <v>45457000000</v>
      </c>
      <c r="U30" s="4">
        <f t="shared" si="168"/>
        <v>45457000000</v>
      </c>
      <c r="V30" s="4">
        <f t="shared" si="168"/>
        <v>45457000000</v>
      </c>
      <c r="W30" s="91">
        <f>IFERROR(ROUND(INDEX(条件检索信息!$S$7:$S$166,W86,1)/5000000,0)*5000000,"")</f>
        <v>863845000000</v>
      </c>
      <c r="X30" s="4" t="str">
        <f t="shared" si="48"/>
        <v>6+120</v>
      </c>
      <c r="Y30" s="4"/>
      <c r="Z30" s="4"/>
      <c r="AA30" s="4"/>
      <c r="AB30" s="4"/>
      <c r="AC30" s="4">
        <f>IFERROR(INT(INDEX(条件检索信息!$W$7:$W$166,AC86,1)/2000)*2000,"")</f>
        <v>52864000</v>
      </c>
      <c r="AD30" s="4">
        <f t="shared" ref="AD30:AF33" si="169">AC30</f>
        <v>52864000</v>
      </c>
      <c r="AE30" s="4">
        <f t="shared" si="169"/>
        <v>52864000</v>
      </c>
      <c r="AF30" s="4">
        <f t="shared" si="169"/>
        <v>52864000</v>
      </c>
      <c r="AG30" s="4">
        <f>IFERROR(INT(INDEX(条件检索信息!$AA$7:$AA$166,AG86,1)/5)*5,"")</f>
        <v>8900</v>
      </c>
      <c r="AH30" s="4">
        <v>38</v>
      </c>
      <c r="AI30" s="4">
        <f>IFERROR(INT(INDEX(条件检索信息!$AC$7:$AC$166,AI86,1)/500)*500,"")</f>
        <v>1817000</v>
      </c>
      <c r="AJ30" s="4">
        <f t="shared" si="11"/>
        <v>1817000</v>
      </c>
      <c r="AK30" s="4"/>
      <c r="AL30" s="4"/>
      <c r="AM30" s="4">
        <f>IFERROR(INT(INDEX(条件检索信息!$AF$7:$AF$166,AM86,1)/500)*500,"")</f>
        <v>5419000</v>
      </c>
      <c r="AN30" s="4">
        <f t="shared" si="12"/>
        <v>5419000</v>
      </c>
      <c r="AO30" s="4">
        <f>IFERROR(INT(INDEX(条件检索信息!$AH$7:$AH$166,AO86,1)/2)*2,"")</f>
        <v>6200</v>
      </c>
      <c r="AP30" s="4">
        <f t="shared" ref="AP30:AQ32" si="170">AO30</f>
        <v>6200</v>
      </c>
      <c r="AQ30" s="4">
        <f t="shared" si="170"/>
        <v>6200</v>
      </c>
      <c r="AR30" s="4">
        <f>IFERROR(INT(INDEX(条件检索信息!$AK$7:$AK$166,AR86,1)/2)*2,"")</f>
        <v>3600</v>
      </c>
      <c r="AS30" s="4">
        <f t="shared" si="162"/>
        <v>3600</v>
      </c>
      <c r="AT30" s="4">
        <f t="shared" si="162"/>
        <v>3600</v>
      </c>
      <c r="AU30" s="4">
        <f>IFERROR(INT(INDEX(条件检索信息!$AN$7:$AN$166,AU86,1)/1)*1,"")</f>
        <v>2351</v>
      </c>
      <c r="AV30" s="4" t="str">
        <f>IFERROR(INT(INDEX(节奏总纲!$P$4:$P$113,AV86,1)/1)*1+1,"")</f>
        <v/>
      </c>
      <c r="AW30" s="4">
        <f>IFERROR(INT(INDEX(条件检索信息!$AO$7:$AO$166,AW86,1)/5)*5,"")</f>
        <v>13950</v>
      </c>
      <c r="AX30" s="4">
        <f>IFERROR(INT(INDEX(条件检索信息!$AP$7:$AP$166,AX86,1)/500000)*500000,"")</f>
        <v>147770000000</v>
      </c>
      <c r="AY30" s="4">
        <f t="shared" si="163"/>
        <v>147770000000</v>
      </c>
      <c r="AZ30" s="4">
        <f t="shared" si="164"/>
        <v>147770000000</v>
      </c>
      <c r="BA30" s="4">
        <f t="shared" si="165"/>
        <v>147770000000</v>
      </c>
      <c r="BB30" s="4">
        <f>IFERROR(INT(INDEX(条件检索信息!$AT$7:$AT$166,BB86,1)/50000)*50000,"")</f>
        <v>443142100000</v>
      </c>
      <c r="BC30" s="4">
        <f>IFERROR(INT(INDEX(条件检索信息!$AU$7:$AU$166,BC86,1)/500)*500,"")</f>
        <v>202500</v>
      </c>
      <c r="BD30" s="4">
        <f t="shared" si="166"/>
        <v>202500</v>
      </c>
      <c r="BE30" s="4">
        <f t="shared" si="166"/>
        <v>202500</v>
      </c>
      <c r="BF30" s="4">
        <f t="shared" si="166"/>
        <v>202500</v>
      </c>
      <c r="BG30" s="4">
        <f>IFERROR(INT(INDEX(条件检索信息!$AY$7:$AY$166,BG86,1)/200)*200,"")</f>
        <v>45000</v>
      </c>
      <c r="BH30" s="4">
        <f>IFERROR(INT(INDEX(条件检索信息!$AZ$7:$AZ$166,BH86,1)/500)*500,"")</f>
        <v>931000</v>
      </c>
      <c r="BI30" s="4"/>
      <c r="BJ30" s="4">
        <v>480</v>
      </c>
      <c r="BK30" s="4">
        <v>720</v>
      </c>
      <c r="BL30" s="4">
        <f>IFERROR(INT(INDEX(条件检索信息!$BC$7:$BC$166,BL86,1)/500)*500,"")</f>
        <v>351906500</v>
      </c>
      <c r="BM30" s="4">
        <v>190</v>
      </c>
      <c r="BN30" s="4"/>
      <c r="BO30" s="4">
        <v>1360</v>
      </c>
      <c r="BP30" s="4">
        <v>900</v>
      </c>
      <c r="BQ30" s="4">
        <v>28</v>
      </c>
      <c r="BR30" s="4"/>
      <c r="BS30" s="4"/>
      <c r="BT30" s="4">
        <v>24</v>
      </c>
      <c r="BU30" s="4">
        <v>24</v>
      </c>
      <c r="BV30" s="4"/>
      <c r="BW30" s="4">
        <f>IFERROR(INT(INDEX(条件检索信息!$BN$7:$BN$166,BW86,1)/5)*5,"")</f>
        <v>35270</v>
      </c>
      <c r="BX30" s="4">
        <v>162</v>
      </c>
      <c r="BY30" s="4">
        <f>IFERROR(INT(INDEX(条件检索信息!$BP$7:$BP$166,BY86,1)/5)*5,"")</f>
        <v>1535</v>
      </c>
      <c r="BZ30" s="4">
        <f>IFERROR(ROUND(INDEX(条件检索信息!$BQ$7:$BQ$166,BZ86,1)/1,0)*1,"")</f>
        <v>1023</v>
      </c>
      <c r="CG30" s="17">
        <v>24</v>
      </c>
      <c r="CH30" s="17">
        <f t="shared" si="7"/>
        <v>34</v>
      </c>
      <c r="CI30" s="17">
        <f>SUM($CH$7:$CH30)</f>
        <v>331</v>
      </c>
      <c r="CJ30" s="17">
        <f>CI30/节奏总纲!P27</f>
        <v>77.372031722700967</v>
      </c>
    </row>
    <row r="31" spans="3:88" x14ac:dyDescent="0.15">
      <c r="C31" s="21">
        <v>25</v>
      </c>
      <c r="D31" s="4">
        <f>IFERROR(INT(INDEX(条件检索信息!$C$7:$C$166,D87,1)/10)*10,"")</f>
        <v>23730</v>
      </c>
      <c r="E31" s="4"/>
      <c r="F31" s="4"/>
      <c r="G31" s="4"/>
      <c r="H31" s="4">
        <f>IFERROR(INT(INDEX(条件检索信息!$D$7:$D$166,H87,1)/200)*200,"")</f>
        <v>218800</v>
      </c>
      <c r="I31" s="4">
        <f>IFERROR(INT(INDEX(条件检索信息!$E$7:$E$166,I87,1)/50000)*50000,"")</f>
        <v>4394400000</v>
      </c>
      <c r="J31" s="4">
        <f>IFERROR(INT(INDEX(条件检索信息!$F$7:$F$166,J87,1)/50000)*50000,"")</f>
        <v>8882100000</v>
      </c>
      <c r="K31" s="4">
        <f t="shared" si="167"/>
        <v>8882100000</v>
      </c>
      <c r="L31" s="4">
        <f t="shared" si="167"/>
        <v>8882100000</v>
      </c>
      <c r="M31" s="4">
        <f t="shared" si="167"/>
        <v>8882100000</v>
      </c>
      <c r="N31" s="4">
        <f>IFERROR(INT(INDEX(条件检索信息!$J$7:$J$166,N87,1)/50000)*50000,"")</f>
        <v>488231550000</v>
      </c>
      <c r="O31" s="4" t="str">
        <f t="shared" si="55"/>
        <v>18+125</v>
      </c>
      <c r="P31" s="4"/>
      <c r="Q31" s="4">
        <f>IFERROR(INT(INDEX(条件检索信息!$M$7:$M$166,Q87,1)/200)*200,"")</f>
        <v>273400</v>
      </c>
      <c r="R31" s="4">
        <f>IFERROR(INT(INDEX(条件检索信息!$N$7:$N$166,R87,1)/50000)*50000,"")</f>
        <v>3463500000</v>
      </c>
      <c r="S31" s="4">
        <f>IFERROR(INT(INDEX(条件检索信息!$O$7:$O$166,S87,1)/100000)*100000,"")</f>
        <v>73315800000</v>
      </c>
      <c r="T31" s="4">
        <f t="shared" si="168"/>
        <v>73315800000</v>
      </c>
      <c r="U31" s="4">
        <f t="shared" si="168"/>
        <v>73315800000</v>
      </c>
      <c r="V31" s="4">
        <f t="shared" si="168"/>
        <v>73315800000</v>
      </c>
      <c r="W31" s="91">
        <f>IFERROR(ROUND(INDEX(条件检索信息!$S$7:$S$166,W87,1)/5000000,0)*5000000,"")</f>
        <v>1173945000000</v>
      </c>
      <c r="X31" s="4" t="str">
        <f t="shared" si="48"/>
        <v>6+125</v>
      </c>
      <c r="Y31" s="4"/>
      <c r="Z31" s="4"/>
      <c r="AA31" s="4"/>
      <c r="AB31" s="4"/>
      <c r="AC31" s="4">
        <f>IFERROR(INT(INDEX(条件检索信息!$W$7:$W$166,AC87,1)/2000)*2000,"")</f>
        <v>69782000</v>
      </c>
      <c r="AD31" s="4">
        <f t="shared" si="169"/>
        <v>69782000</v>
      </c>
      <c r="AE31" s="4">
        <f t="shared" si="169"/>
        <v>69782000</v>
      </c>
      <c r="AF31" s="4">
        <f t="shared" si="169"/>
        <v>69782000</v>
      </c>
      <c r="AG31" s="4">
        <f>IFERROR(INT(INDEX(条件检索信息!$AA$7:$AA$166,AG87,1)/5)*5,"")</f>
        <v>11750</v>
      </c>
      <c r="AH31" s="4">
        <v>40</v>
      </c>
      <c r="AI31" s="4">
        <f>IFERROR(INT(INDEX(条件检索信息!$AC$7:$AC$166,AI87,1)/500)*500,"")</f>
        <v>2245500</v>
      </c>
      <c r="AJ31" s="4">
        <f t="shared" ref="AJ31:AJ55" si="171">AI31</f>
        <v>2245500</v>
      </c>
      <c r="AK31" s="4"/>
      <c r="AL31" s="4"/>
      <c r="AM31" s="4"/>
      <c r="AN31" s="4"/>
      <c r="AO31" s="4">
        <f>IFERROR(INT(INDEX(条件检索信息!$AH$7:$AH$166,AO87,1)/2)*2,"")</f>
        <v>8184</v>
      </c>
      <c r="AP31" s="4">
        <f t="shared" si="170"/>
        <v>8184</v>
      </c>
      <c r="AQ31" s="4">
        <f t="shared" si="170"/>
        <v>8184</v>
      </c>
      <c r="AR31" s="4">
        <f>IFERROR(INT(INDEX(条件检索信息!$AK$7:$AK$166,AR87,1)/2)*2,"")</f>
        <v>4750</v>
      </c>
      <c r="AS31" s="4">
        <f t="shared" si="162"/>
        <v>4750</v>
      </c>
      <c r="AT31" s="4">
        <f t="shared" si="162"/>
        <v>4750</v>
      </c>
      <c r="AU31" s="4">
        <f>IFERROR(INT(INDEX(条件检索信息!$AN$7:$AN$166,AU87,1)/1)*1,"")</f>
        <v>3103</v>
      </c>
      <c r="AV31" s="4" t="str">
        <f>IFERROR(INT(INDEX(节奏总纲!$P$4:$P$113,AV87,1)/1)*1+1,"")</f>
        <v/>
      </c>
      <c r="AW31" s="4">
        <f>IFERROR(INT(INDEX(条件检索信息!$AO$7:$AO$166,AW87,1)/5)*5,"")</f>
        <v>18410</v>
      </c>
      <c r="AX31" s="4">
        <f>IFERROR(INT(INDEX(条件检索信息!$AP$7:$AP$166,AX87,1)/500000)*500000,"")</f>
        <v>209838000000</v>
      </c>
      <c r="AY31" s="4">
        <f t="shared" si="163"/>
        <v>209838000000</v>
      </c>
      <c r="AZ31" s="4">
        <f t="shared" si="164"/>
        <v>209838000000</v>
      </c>
      <c r="BA31" s="4">
        <f t="shared" si="165"/>
        <v>209838000000</v>
      </c>
      <c r="BB31" s="4">
        <f>IFERROR(INT(INDEX(条件检索信息!$AT$7:$AT$166,BB87,1)/50000)*50000,"")</f>
        <v>592825850000</v>
      </c>
      <c r="BC31" s="4">
        <f>IFERROR(INT(INDEX(条件检索信息!$AU$7:$AU$166,BC87,1)/500)*500,"")</f>
        <v>222500</v>
      </c>
      <c r="BD31" s="4">
        <f t="shared" ref="BD31:BD56" si="172">BC31</f>
        <v>222500</v>
      </c>
      <c r="BE31" s="4">
        <f t="shared" ref="BE31:BE56" si="173">BD31</f>
        <v>222500</v>
      </c>
      <c r="BF31" s="4">
        <f t="shared" ref="BF31:BF56" si="174">BE31</f>
        <v>222500</v>
      </c>
      <c r="BG31" s="4">
        <f>IFERROR(INT(INDEX(条件检索信息!$AY$7:$AY$166,BG87,1)/200)*200,"")</f>
        <v>48400</v>
      </c>
      <c r="BH31" s="4">
        <f>IFERROR(INT(INDEX(条件检索信息!$AZ$7:$AZ$166,BH87,1)/500)*500,"")</f>
        <v>975000</v>
      </c>
      <c r="BI31" s="4"/>
      <c r="BJ31" s="4">
        <v>500</v>
      </c>
      <c r="BK31" s="4">
        <v>750</v>
      </c>
      <c r="BL31" s="4">
        <f>IFERROR(INT(INDEX(条件检索信息!$BC$7:$BC$166,BL87,1)/500)*500,"")</f>
        <v>474194000</v>
      </c>
      <c r="BM31" s="4">
        <v>200</v>
      </c>
      <c r="BN31" s="4"/>
      <c r="BO31" s="4">
        <v>1500</v>
      </c>
      <c r="BP31" s="4">
        <v>1000</v>
      </c>
      <c r="BQ31" s="4">
        <v>30</v>
      </c>
      <c r="BR31" s="4"/>
      <c r="BS31" s="4"/>
      <c r="BT31" s="4">
        <v>25</v>
      </c>
      <c r="BU31" s="4">
        <v>25</v>
      </c>
      <c r="BV31" s="4"/>
      <c r="BW31" s="4">
        <f>IFERROR(INT(INDEX(条件检索信息!$BN$7:$BN$166,BW87,1)/5)*5,"")</f>
        <v>46545</v>
      </c>
      <c r="BX31" s="4">
        <v>168</v>
      </c>
      <c r="BY31" s="4">
        <f>IFERROR(INT(INDEX(条件检索信息!$BP$7:$BP$166,BY87,1)/5)*5,"")</f>
        <v>1600</v>
      </c>
      <c r="BZ31" s="4">
        <f>IFERROR(ROUND(INDEX(条件检索信息!$BQ$7:$BQ$166,BZ87,1)/1,0)*1,"")</f>
        <v>1350</v>
      </c>
      <c r="CG31" s="17">
        <v>25</v>
      </c>
      <c r="CH31" s="17">
        <f t="shared" si="7"/>
        <v>11</v>
      </c>
      <c r="CI31" s="17">
        <f>SUM($CH$7:$CH31)</f>
        <v>342</v>
      </c>
      <c r="CJ31" s="17">
        <f>CI31/节奏总纲!P28</f>
        <v>73.440133978270765</v>
      </c>
    </row>
    <row r="32" spans="3:88" x14ac:dyDescent="0.15">
      <c r="C32" s="21">
        <v>26</v>
      </c>
      <c r="D32" s="4">
        <f>IFERROR(INT(INDEX(条件检索信息!$C$7:$C$166,D88,1)/10)*10,"")</f>
        <v>28630</v>
      </c>
      <c r="E32" s="4"/>
      <c r="F32" s="4"/>
      <c r="G32" s="4"/>
      <c r="H32" s="4">
        <f>IFERROR(INT(INDEX(条件检索信息!$D$7:$D$166,H88,1)/200)*200,"")</f>
        <v>247000</v>
      </c>
      <c r="I32" s="4">
        <f>IFERROR(INT(INDEX(条件检索信息!$E$7:$E$166,I88,1)/50000)*50000,"")</f>
        <v>7058200000</v>
      </c>
      <c r="J32" s="4">
        <f>IFERROR(INT(INDEX(条件检索信息!$F$7:$F$166,J88,1)/50000)*50000,"")</f>
        <v>12196100000</v>
      </c>
      <c r="K32" s="4">
        <f t="shared" ref="K32:K56" si="175">J32</f>
        <v>12196100000</v>
      </c>
      <c r="L32" s="4">
        <f t="shared" ref="L32:L56" si="176">K32</f>
        <v>12196100000</v>
      </c>
      <c r="M32" s="4">
        <f t="shared" ref="M32:M56" si="177">L32</f>
        <v>12196100000</v>
      </c>
      <c r="N32" s="4">
        <f>IFERROR(INT(INDEX(条件检索信息!$J$7:$J$166,N88,1)/50000)*50000,"")</f>
        <v>671814800000</v>
      </c>
      <c r="O32" s="4" t="str">
        <f t="shared" si="55"/>
        <v>18+130</v>
      </c>
      <c r="P32" s="4"/>
      <c r="Q32" s="4">
        <f>IFERROR(INT(INDEX(条件检索信息!$M$7:$M$166,Q88,1)/200)*200,"")</f>
        <v>308800</v>
      </c>
      <c r="R32" s="4">
        <f>IFERROR(INT(INDEX(条件检索信息!$N$7:$N$166,R88,1)/50000)*50000,"")</f>
        <v>4883050000</v>
      </c>
      <c r="S32" s="4">
        <f>IFERROR(INT(INDEX(条件检索信息!$O$7:$O$166,S88,1)/100000)*100000,"")</f>
        <v>113459500000</v>
      </c>
      <c r="T32" s="4">
        <f t="shared" si="168"/>
        <v>113459500000</v>
      </c>
      <c r="U32" s="4">
        <f t="shared" si="168"/>
        <v>113459500000</v>
      </c>
      <c r="V32" s="4">
        <f t="shared" si="168"/>
        <v>113459500000</v>
      </c>
      <c r="W32" s="91">
        <f>IFERROR(ROUND(INDEX(条件检索信息!$S$7:$S$166,W88,1)/5000000,0)*5000000,"")</f>
        <v>1593615000000</v>
      </c>
      <c r="X32" s="4" t="str">
        <f t="shared" si="48"/>
        <v>6+130</v>
      </c>
      <c r="Y32" s="4"/>
      <c r="Z32" s="4"/>
      <c r="AA32" s="4"/>
      <c r="AB32" s="4"/>
      <c r="AC32" s="4">
        <f>IFERROR(INT(INDEX(条件检索信息!$W$7:$W$166,AC88,1)/2000)*2000,"")</f>
        <v>92104000</v>
      </c>
      <c r="AD32" s="4">
        <f t="shared" si="169"/>
        <v>92104000</v>
      </c>
      <c r="AE32" s="4">
        <f t="shared" si="169"/>
        <v>92104000</v>
      </c>
      <c r="AF32" s="4">
        <f t="shared" si="169"/>
        <v>92104000</v>
      </c>
      <c r="AG32" s="4">
        <f>IFERROR(INT(INDEX(条件检索信息!$AA$7:$AA$166,AG88,1)/5)*5,"")</f>
        <v>15510</v>
      </c>
      <c r="AH32" s="4"/>
      <c r="AI32" s="4">
        <f>IFERROR(INT(INDEX(条件检索信息!$AC$7:$AC$166,AI88,1)/500)*500,"")</f>
        <v>2832500</v>
      </c>
      <c r="AJ32" s="4">
        <f t="shared" si="171"/>
        <v>2832500</v>
      </c>
      <c r="AK32" s="4"/>
      <c r="AL32" s="4"/>
      <c r="AM32" s="4"/>
      <c r="AN32" s="4"/>
      <c r="AO32" s="4">
        <f>IFERROR(INT(INDEX(条件检索信息!$AH$7:$AH$166,AO88,1)/2)*2,"")</f>
        <v>10800</v>
      </c>
      <c r="AP32" s="4">
        <f t="shared" si="170"/>
        <v>10800</v>
      </c>
      <c r="AQ32" s="4">
        <f t="shared" si="170"/>
        <v>10800</v>
      </c>
      <c r="AR32" s="4">
        <f>IFERROR(INT(INDEX(条件检索信息!$AK$7:$AK$166,AR88,1)/2)*2,"")</f>
        <v>6270</v>
      </c>
      <c r="AS32" s="4">
        <f t="shared" ref="AS32:AS54" si="178">AR32</f>
        <v>6270</v>
      </c>
      <c r="AT32" s="4">
        <f t="shared" ref="AT32:AT54" si="179">AS32</f>
        <v>6270</v>
      </c>
      <c r="AU32" s="4">
        <f>IFERROR(INT(INDEX(条件检索信息!$AN$7:$AN$166,AU88,1)/1)*1,"")</f>
        <v>4095</v>
      </c>
      <c r="AV32" s="4" t="str">
        <f>IFERROR(INT(INDEX(节奏总纲!$P$4:$P$113,AV88,1)/1)*1+1,"")</f>
        <v/>
      </c>
      <c r="AW32" s="4">
        <f>IFERROR(INT(INDEX(条件检索信息!$AO$7:$AO$166,AW88,1)/5)*5,"")</f>
        <v>24300</v>
      </c>
      <c r="AX32" s="4">
        <f>IFERROR(INT(INDEX(条件检索信息!$AP$7:$AP$166,AX88,1)/500000)*500000,"")</f>
        <v>291737500000</v>
      </c>
      <c r="AY32" s="4">
        <f t="shared" si="163"/>
        <v>291737500000</v>
      </c>
      <c r="AZ32" s="4">
        <f t="shared" si="164"/>
        <v>291737500000</v>
      </c>
      <c r="BA32" s="4">
        <f t="shared" si="165"/>
        <v>291737500000</v>
      </c>
      <c r="BB32" s="4">
        <f>IFERROR(INT(INDEX(条件检索信息!$AT$7:$AT$166,BB88,1)/50000)*50000,"")</f>
        <v>791907600000</v>
      </c>
      <c r="BC32" s="4">
        <f>IFERROR(INT(INDEX(条件检索信息!$AU$7:$AU$166,BC88,1)/500)*500,"")</f>
        <v>243500</v>
      </c>
      <c r="BD32" s="4">
        <f t="shared" si="172"/>
        <v>243500</v>
      </c>
      <c r="BE32" s="4">
        <f t="shared" si="173"/>
        <v>243500</v>
      </c>
      <c r="BF32" s="4">
        <f t="shared" si="174"/>
        <v>243500</v>
      </c>
      <c r="BG32" s="4">
        <f>IFERROR(INT(INDEX(条件检索信息!$AY$7:$AY$166,BG88,1)/200)*200,"")</f>
        <v>51800</v>
      </c>
      <c r="BH32" s="4">
        <f>IFERROR(INT(INDEX(条件检索信息!$AZ$7:$AZ$166,BH88,1)/500)*500,"")</f>
        <v>1019000</v>
      </c>
      <c r="BI32" s="4"/>
      <c r="BJ32" s="4">
        <v>520</v>
      </c>
      <c r="BK32" s="4">
        <v>780</v>
      </c>
      <c r="BL32" s="4">
        <f>IFERROR(INT(INDEX(条件检索信息!$BC$7:$BC$166,BL88,1)/500)*500,"")</f>
        <v>633580500</v>
      </c>
      <c r="BM32" s="4">
        <v>210</v>
      </c>
      <c r="BN32" s="4"/>
      <c r="BO32" s="4">
        <v>1640</v>
      </c>
      <c r="BP32" s="4">
        <v>1100</v>
      </c>
      <c r="BQ32" s="4">
        <v>32</v>
      </c>
      <c r="BR32" s="4"/>
      <c r="BS32" s="4"/>
      <c r="BT32" s="4">
        <v>26</v>
      </c>
      <c r="BU32" s="4">
        <v>26</v>
      </c>
      <c r="BV32" s="4"/>
      <c r="BW32" s="4">
        <f>IFERROR(INT(INDEX(条件检索信息!$BN$7:$BN$166,BW88,1)/5)*5,"")</f>
        <v>61425</v>
      </c>
      <c r="BX32" s="4">
        <v>174</v>
      </c>
      <c r="BY32" s="4">
        <f>IFERROR(INT(INDEX(条件检索信息!$BP$7:$BP$166,BY88,1)/5)*5,"")</f>
        <v>1660</v>
      </c>
      <c r="BZ32" s="4">
        <f>IFERROR(ROUND(INDEX(条件检索信息!$BQ$7:$BQ$166,BZ88,1)/1,0)*1,"")</f>
        <v>1782</v>
      </c>
      <c r="CG32" s="17">
        <v>26</v>
      </c>
      <c r="CH32" s="17">
        <f t="shared" si="7"/>
        <v>10</v>
      </c>
      <c r="CI32" s="17">
        <f>SUM($CH$7:$CH32)</f>
        <v>352</v>
      </c>
      <c r="CJ32" s="17">
        <f>CI32/节奏总纲!P29</f>
        <v>69.52583408354802</v>
      </c>
    </row>
    <row r="33" spans="3:88" x14ac:dyDescent="0.15">
      <c r="C33" s="21">
        <v>27</v>
      </c>
      <c r="D33" s="4">
        <f>IFERROR(INT(INDEX(条件检索信息!$C$7:$C$166,D89,1)/10)*10,"")</f>
        <v>34440</v>
      </c>
      <c r="E33" s="4"/>
      <c r="F33" s="4"/>
      <c r="G33" s="4"/>
      <c r="H33" s="4">
        <f>IFERROR(INT(INDEX(条件检索信息!$D$7:$D$166,H89,1)/200)*200,"")</f>
        <v>275400</v>
      </c>
      <c r="I33" s="4">
        <f>IFERROR(INT(INDEX(条件检索信息!$E$7:$E$166,I89,1)/50000)*50000,"")</f>
        <v>10133900000</v>
      </c>
      <c r="J33" s="4">
        <f>IFERROR(INT(INDEX(条件检索信息!$F$7:$F$166,J89,1)/50000)*50000,"")</f>
        <v>16598800000</v>
      </c>
      <c r="K33" s="4">
        <f t="shared" si="175"/>
        <v>16598800000</v>
      </c>
      <c r="L33" s="4">
        <f t="shared" si="176"/>
        <v>16598800000</v>
      </c>
      <c r="M33" s="4">
        <f t="shared" si="177"/>
        <v>16598800000</v>
      </c>
      <c r="N33" s="4">
        <f>IFERROR(INT(INDEX(条件检索信息!$J$7:$J$166,N89,1)/50000)*50000,"")</f>
        <v>835763050000</v>
      </c>
      <c r="O33" s="4" t="str">
        <f t="shared" si="55"/>
        <v>18+135</v>
      </c>
      <c r="P33" s="4"/>
      <c r="Q33" s="4">
        <f>IFERROR(INT(INDEX(条件检索信息!$M$7:$M$166,Q89,1)/200)*200,"")</f>
        <v>344200</v>
      </c>
      <c r="R33" s="4">
        <f>IFERROR(INT(INDEX(条件检索信息!$N$7:$N$166,R89,1)/50000)*50000,"")</f>
        <v>6807200000</v>
      </c>
      <c r="S33" s="4">
        <f>IFERROR(INT(INDEX(条件检索信息!$O$7:$O$166,S89,1)/100000)*100000,"")</f>
        <v>169155200000</v>
      </c>
      <c r="T33" s="4">
        <f t="shared" si="168"/>
        <v>169155200000</v>
      </c>
      <c r="U33" s="4">
        <f t="shared" si="168"/>
        <v>169155200000</v>
      </c>
      <c r="V33" s="4">
        <f t="shared" si="168"/>
        <v>169155200000</v>
      </c>
      <c r="W33" s="91">
        <f>IFERROR(ROUND(INDEX(条件检索信息!$S$7:$S$166,W89,1)/5000000,0)*5000000,"")</f>
        <v>2168895000000</v>
      </c>
      <c r="X33" s="4" t="str">
        <f t="shared" si="48"/>
        <v>6+135</v>
      </c>
      <c r="Y33" s="4"/>
      <c r="Z33" s="4"/>
      <c r="AA33" s="4"/>
      <c r="AB33" s="4"/>
      <c r="AC33" s="4">
        <f>IFERROR(INT(INDEX(条件检索信息!$W$7:$W$166,AC89,1)/2000)*2000,"")</f>
        <v>121560000</v>
      </c>
      <c r="AD33" s="4">
        <f t="shared" si="169"/>
        <v>121560000</v>
      </c>
      <c r="AE33" s="4">
        <f t="shared" si="169"/>
        <v>121560000</v>
      </c>
      <c r="AF33" s="4">
        <f t="shared" si="169"/>
        <v>121560000</v>
      </c>
      <c r="AG33" s="4">
        <f>IFERROR(INT(INDEX(条件检索信息!$AA$7:$AA$166,AG89,1)/5)*5,"")</f>
        <v>20470</v>
      </c>
      <c r="AH33" s="4"/>
      <c r="AI33" s="4">
        <f>IFERROR(INT(INDEX(条件检索信息!$AC$7:$AC$166,AI89,1)/500)*500,"")</f>
        <v>3608500</v>
      </c>
      <c r="AJ33" s="4">
        <f t="shared" si="171"/>
        <v>3608500</v>
      </c>
      <c r="AK33" s="4"/>
      <c r="AL33" s="4"/>
      <c r="AM33" s="4"/>
      <c r="AN33" s="4"/>
      <c r="AO33" s="4">
        <f>IFERROR(INT(INDEX(条件检索信息!$AH$7:$AH$166,AO89,1)/2)*2,"")</f>
        <v>14254</v>
      </c>
      <c r="AP33" s="4">
        <f t="shared" ref="AP33:AP55" si="180">AO33</f>
        <v>14254</v>
      </c>
      <c r="AQ33" s="4">
        <f t="shared" ref="AQ33:AQ55" si="181">AP33</f>
        <v>14254</v>
      </c>
      <c r="AR33" s="4">
        <f>IFERROR(INT(INDEX(条件检索信息!$AK$7:$AK$166,AR89,1)/2)*2,"")</f>
        <v>8274</v>
      </c>
      <c r="AS33" s="4">
        <f t="shared" si="178"/>
        <v>8274</v>
      </c>
      <c r="AT33" s="4">
        <f t="shared" si="179"/>
        <v>8274</v>
      </c>
      <c r="AU33" s="4">
        <f>IFERROR(INT(INDEX(条件检索信息!$AN$7:$AN$166,AU89,1)/1)*1,"")</f>
        <v>5403</v>
      </c>
      <c r="AV33" s="4" t="str">
        <f>IFERROR(INT(INDEX(节奏总纲!$P$4:$P$113,AV89,1)/1)*1+1,"")</f>
        <v/>
      </c>
      <c r="AW33" s="4">
        <f>IFERROR(INT(INDEX(条件检索信息!$AO$7:$AO$166,AW89,1)/5)*5,"")</f>
        <v>32070</v>
      </c>
      <c r="AX33" s="4">
        <f>IFERROR(INT(INDEX(条件检索信息!$AP$7:$AP$166,AX89,1)/500000)*500000,"")</f>
        <v>399804000000</v>
      </c>
      <c r="AY33" s="4">
        <f t="shared" si="163"/>
        <v>399804000000</v>
      </c>
      <c r="AZ33" s="4">
        <f t="shared" si="164"/>
        <v>399804000000</v>
      </c>
      <c r="BA33" s="4">
        <f t="shared" si="165"/>
        <v>399804000000</v>
      </c>
      <c r="BB33" s="4">
        <f>IFERROR(INT(INDEX(条件检索信息!$AT$7:$AT$166,BB89,1)/50000)*50000,"")</f>
        <v>1060026400000</v>
      </c>
      <c r="BC33" s="4">
        <f>IFERROR(INT(INDEX(条件检索信息!$AU$7:$AU$166,BC89,1)/500)*500,"")</f>
        <v>263000</v>
      </c>
      <c r="BD33" s="4">
        <f t="shared" si="172"/>
        <v>263000</v>
      </c>
      <c r="BE33" s="4">
        <f t="shared" si="173"/>
        <v>263000</v>
      </c>
      <c r="BF33" s="4">
        <f t="shared" si="174"/>
        <v>263000</v>
      </c>
      <c r="BG33" s="4">
        <f>IFERROR(INT(INDEX(条件检索信息!$AY$7:$AY$166,BG89,1)/200)*200,"")</f>
        <v>55200</v>
      </c>
      <c r="BH33" s="4">
        <f>IFERROR(INT(INDEX(条件检索信息!$AZ$7:$AZ$166,BH89,1)/500)*500,"")</f>
        <v>1068500</v>
      </c>
      <c r="BI33" s="4"/>
      <c r="BJ33" s="4">
        <v>540</v>
      </c>
      <c r="BK33" s="4">
        <v>810</v>
      </c>
      <c r="BL33" s="4">
        <f>IFERROR(INT(INDEX(条件检索信息!$BC$7:$BC$166,BL89,1)/500)*500,"")</f>
        <v>844861000</v>
      </c>
      <c r="BM33" s="4">
        <v>220</v>
      </c>
      <c r="BN33" s="4"/>
      <c r="BO33" s="4">
        <v>1780</v>
      </c>
      <c r="BP33" s="4">
        <v>1200</v>
      </c>
      <c r="BQ33" s="4">
        <v>34</v>
      </c>
      <c r="BR33" s="4"/>
      <c r="BS33" s="4"/>
      <c r="BT33" s="4">
        <v>27</v>
      </c>
      <c r="BU33" s="4">
        <v>27</v>
      </c>
      <c r="BV33" s="4"/>
      <c r="BW33" s="4">
        <f>IFERROR(INT(INDEX(条件检索信息!$BN$7:$BN$166,BW89,1)/5)*5,"")</f>
        <v>81055</v>
      </c>
      <c r="BX33" s="4">
        <v>180</v>
      </c>
      <c r="BY33" s="4">
        <f>IFERROR(INT(INDEX(条件检索信息!$BP$7:$BP$166,BY89,1)/5)*5,"")</f>
        <v>1725</v>
      </c>
      <c r="BZ33" s="4">
        <f>IFERROR(ROUND(INDEX(条件检索信息!$BQ$7:$BQ$166,BZ89,1)/1,0)*1,"")</f>
        <v>2352</v>
      </c>
      <c r="CG33" s="17">
        <v>27</v>
      </c>
      <c r="CH33" s="17">
        <f t="shared" si="7"/>
        <v>6</v>
      </c>
      <c r="CI33" s="17">
        <f>SUM($CH$7:$CH33)</f>
        <v>358</v>
      </c>
      <c r="CJ33" s="17">
        <f>CI33/节奏总纲!P30</f>
        <v>65.114360076823871</v>
      </c>
    </row>
    <row r="34" spans="3:88" x14ac:dyDescent="0.15">
      <c r="C34" s="21">
        <v>28</v>
      </c>
      <c r="D34" s="4">
        <f>IFERROR(INT(INDEX(条件检索信息!$C$7:$C$166,D90,1)/10)*10,"")</f>
        <v>41450</v>
      </c>
      <c r="E34" s="4"/>
      <c r="F34" s="4"/>
      <c r="G34" s="4"/>
      <c r="H34" s="4">
        <f>IFERROR(INT(INDEX(条件检索信息!$D$7:$D$166,H90,1)/200)*200,"")</f>
        <v>303600</v>
      </c>
      <c r="I34" s="4">
        <f>IFERROR(INT(INDEX(条件检索信息!$E$7:$E$166,I90,1)/50000)*50000,"")</f>
        <v>13927100000</v>
      </c>
      <c r="J34" s="4">
        <f>IFERROR(INT(INDEX(条件检索信息!$F$7:$F$166,J90,1)/50000)*50000,"")</f>
        <v>22610500000</v>
      </c>
      <c r="K34" s="4">
        <f t="shared" si="175"/>
        <v>22610500000</v>
      </c>
      <c r="L34" s="4">
        <f t="shared" si="176"/>
        <v>22610500000</v>
      </c>
      <c r="M34" s="4">
        <f t="shared" si="177"/>
        <v>22610500000</v>
      </c>
      <c r="N34" s="4">
        <f>IFERROR(INT(INDEX(条件检索信息!$J$7:$J$166,N90,1)/50000)*50000,"")</f>
        <v>889965900000</v>
      </c>
      <c r="O34" s="4" t="str">
        <f t="shared" si="55"/>
        <v>18+140</v>
      </c>
      <c r="P34" s="4"/>
      <c r="Q34" s="4">
        <f>IFERROR(INT(INDEX(条件检索信息!$M$7:$M$166,Q90,1)/200)*200,"")</f>
        <v>379600</v>
      </c>
      <c r="R34" s="4">
        <f>IFERROR(INT(INDEX(条件检索信息!$N$7:$N$166,R90,1)/50000)*50000,"")</f>
        <v>9412450000</v>
      </c>
      <c r="S34" s="4">
        <f>IFERROR(INT(INDEX(条件检索信息!$O$7:$O$166,S90,1)/100000)*100000,"")</f>
        <v>243884200000</v>
      </c>
      <c r="T34" s="4">
        <f t="shared" ref="T34:T56" si="182">S34</f>
        <v>243884200000</v>
      </c>
      <c r="U34" s="4">
        <f t="shared" ref="U34:U56" si="183">T34</f>
        <v>243884200000</v>
      </c>
      <c r="V34" s="4">
        <f t="shared" ref="V34:V56" si="184">U34</f>
        <v>243884200000</v>
      </c>
      <c r="W34" s="91">
        <f>IFERROR(ROUND(INDEX(条件检索信息!$S$7:$S$166,W90,1)/5000000,0)*5000000,"")</f>
        <v>2650290000000</v>
      </c>
      <c r="X34" s="4" t="str">
        <f t="shared" si="48"/>
        <v>6+140</v>
      </c>
      <c r="Y34" s="4"/>
      <c r="Z34" s="4"/>
      <c r="AA34" s="4"/>
      <c r="AB34" s="4"/>
      <c r="AC34" s="4">
        <f>IFERROR(INT(INDEX(条件检索信息!$W$7:$W$166,AC90,1)/2000)*2000,"")</f>
        <v>160426000</v>
      </c>
      <c r="AD34" s="4">
        <f t="shared" ref="AD34:AD56" si="185">AC34</f>
        <v>160426000</v>
      </c>
      <c r="AE34" s="4">
        <f t="shared" ref="AE34:AE56" si="186">AD34</f>
        <v>160426000</v>
      </c>
      <c r="AF34" s="4">
        <f t="shared" ref="AF34:AF56" si="187">AE34</f>
        <v>160426000</v>
      </c>
      <c r="AG34" s="4">
        <f>IFERROR(INT(INDEX(条件检索信息!$AA$7:$AA$166,AG90,1)/5)*5,"")</f>
        <v>27010</v>
      </c>
      <c r="AH34" s="4"/>
      <c r="AI34" s="4">
        <f>IFERROR(INT(INDEX(条件检索信息!$AC$7:$AC$166,AI90,1)/500)*500,"")</f>
        <v>4632500</v>
      </c>
      <c r="AJ34" s="4">
        <f t="shared" si="171"/>
        <v>4632500</v>
      </c>
      <c r="AK34" s="4"/>
      <c r="AL34" s="4"/>
      <c r="AM34" s="4"/>
      <c r="AN34" s="4"/>
      <c r="AO34" s="4">
        <f>IFERROR(INT(INDEX(条件检索信息!$AH$7:$AH$166,AO90,1)/2)*2,"")</f>
        <v>18812</v>
      </c>
      <c r="AP34" s="4">
        <f t="shared" si="180"/>
        <v>18812</v>
      </c>
      <c r="AQ34" s="4">
        <f t="shared" si="181"/>
        <v>18812</v>
      </c>
      <c r="AR34" s="4">
        <f>IFERROR(INT(INDEX(条件检索信息!$AK$7:$AK$166,AR90,1)/2)*2,"")</f>
        <v>10920</v>
      </c>
      <c r="AS34" s="4">
        <f t="shared" si="178"/>
        <v>10920</v>
      </c>
      <c r="AT34" s="4">
        <f t="shared" si="179"/>
        <v>10920</v>
      </c>
      <c r="AU34" s="4">
        <f>IFERROR(INT(INDEX(条件检索信息!$AN$7:$AN$166,AU90,1)/1)*1,"")</f>
        <v>7130</v>
      </c>
      <c r="AV34" s="4" t="str">
        <f>IFERROR(INT(INDEX(节奏总纲!$P$4:$P$113,AV90,1)/1)*1+1,"")</f>
        <v/>
      </c>
      <c r="AW34" s="4">
        <f>IFERROR(INT(INDEX(条件检索信息!$AO$7:$AO$166,AW90,1)/5)*5,"")</f>
        <v>42325</v>
      </c>
      <c r="AX34" s="4">
        <f>IFERROR(INT(INDEX(条件检索信息!$AP$7:$AP$166,AX90,1)/500000)*500000,"")</f>
        <v>542399000000</v>
      </c>
      <c r="AY34" s="4">
        <f t="shared" si="163"/>
        <v>542399000000</v>
      </c>
      <c r="AZ34" s="4">
        <f t="shared" si="164"/>
        <v>542399000000</v>
      </c>
      <c r="BA34" s="4">
        <f t="shared" si="165"/>
        <v>542399000000</v>
      </c>
      <c r="BB34" s="4">
        <f>IFERROR(INT(INDEX(条件检索信息!$AT$7:$AT$166,BB90,1)/50000)*50000,"")</f>
        <v>1413811250000</v>
      </c>
      <c r="BC34" s="4">
        <f>IFERROR(INT(INDEX(条件检索信息!$AU$7:$AU$166,BC90,1)/500)*500,"")</f>
        <v>282500</v>
      </c>
      <c r="BD34" s="4">
        <f t="shared" si="172"/>
        <v>282500</v>
      </c>
      <c r="BE34" s="4">
        <f t="shared" si="173"/>
        <v>282500</v>
      </c>
      <c r="BF34" s="4">
        <f t="shared" si="174"/>
        <v>282500</v>
      </c>
      <c r="BG34" s="4">
        <f>IFERROR(INT(INDEX(条件检索信息!$AY$7:$AY$166,BG90,1)/200)*200,"")</f>
        <v>58800</v>
      </c>
      <c r="BH34" s="4">
        <f>IFERROR(INT(INDEX(条件检索信息!$AZ$7:$AZ$166,BH90,1)/500)*500,"")</f>
        <v>903000</v>
      </c>
      <c r="BI34" s="4"/>
      <c r="BJ34" s="4">
        <v>560</v>
      </c>
      <c r="BK34" s="4">
        <v>840</v>
      </c>
      <c r="BL34" s="4">
        <f>IFERROR(INT(INDEX(条件检索信息!$BC$7:$BC$166,BL90,1)/500)*500,"")</f>
        <v>1122676500</v>
      </c>
      <c r="BM34" s="4">
        <v>230</v>
      </c>
      <c r="BN34" s="4"/>
      <c r="BO34" s="4">
        <v>1920</v>
      </c>
      <c r="BP34" s="4">
        <v>1300</v>
      </c>
      <c r="BQ34" s="4">
        <v>36</v>
      </c>
      <c r="BR34" s="4"/>
      <c r="BS34" s="4"/>
      <c r="BT34" s="4">
        <v>28</v>
      </c>
      <c r="BU34" s="4">
        <v>28</v>
      </c>
      <c r="BV34" s="4"/>
      <c r="BW34" s="4">
        <f>IFERROR(INT(INDEX(条件检索信息!$BN$7:$BN$166,BW90,1)/5)*5,"")</f>
        <v>106955</v>
      </c>
      <c r="BX34" s="4">
        <v>186</v>
      </c>
      <c r="BY34" s="4">
        <f>IFERROR(INT(INDEX(条件检索信息!$BP$7:$BP$166,BY90,1)/5)*5,"")</f>
        <v>1790</v>
      </c>
      <c r="BZ34" s="4">
        <f>IFERROR(ROUND(INDEX(条件检索信息!$BQ$7:$BQ$166,BZ90,1)/1,0)*1,"")</f>
        <v>3103</v>
      </c>
      <c r="CG34" s="17">
        <v>28</v>
      </c>
      <c r="CH34" s="17">
        <f t="shared" si="7"/>
        <v>33</v>
      </c>
      <c r="CI34" s="17">
        <f>SUM($CH$7:$CH34)</f>
        <v>391</v>
      </c>
      <c r="CJ34" s="17">
        <f>CI34/节奏总纲!P31</f>
        <v>65.55558054160764</v>
      </c>
    </row>
    <row r="35" spans="3:88" x14ac:dyDescent="0.15">
      <c r="C35" s="21">
        <v>29</v>
      </c>
      <c r="D35" s="4">
        <f>IFERROR(INT(INDEX(条件检索信息!$C$7:$C$166,D91,1)/10)*10,"")</f>
        <v>50050</v>
      </c>
      <c r="E35" s="4"/>
      <c r="F35" s="4"/>
      <c r="G35" s="4"/>
      <c r="H35" s="4">
        <f>IFERROR(INT(INDEX(条件检索信息!$D$7:$D$166,H91,1)/200)*200,"")</f>
        <v>332000</v>
      </c>
      <c r="I35" s="4">
        <f>IFERROR(INT(INDEX(条件检索信息!$E$7:$E$166,I91,1)/50000)*50000,"")</f>
        <v>18286050000</v>
      </c>
      <c r="J35" s="4">
        <f>IFERROR(INT(INDEX(条件检索信息!$F$7:$F$166,J91,1)/50000)*50000,"")</f>
        <v>30708750000</v>
      </c>
      <c r="K35" s="4">
        <f t="shared" si="175"/>
        <v>30708750000</v>
      </c>
      <c r="L35" s="4">
        <f t="shared" si="176"/>
        <v>30708750000</v>
      </c>
      <c r="M35" s="4">
        <f t="shared" si="177"/>
        <v>30708750000</v>
      </c>
      <c r="N35" s="4" t="str">
        <f>IFERROR(INT(INDEX(条件检索信息!$J$7:$J$166,N91,1)/50000)*50000,"")</f>
        <v/>
      </c>
      <c r="O35" s="4" t="str">
        <f t="shared" si="55"/>
        <v>18+145</v>
      </c>
      <c r="P35" s="4"/>
      <c r="Q35" s="4">
        <f>IFERROR(INT(INDEX(条件检索信息!$M$7:$M$166,Q91,1)/200)*200,"")</f>
        <v>415000</v>
      </c>
      <c r="R35" s="4">
        <f>IFERROR(INT(INDEX(条件检索信息!$N$7:$N$166,R91,1)/50000)*50000,"")</f>
        <v>12905000000</v>
      </c>
      <c r="S35" s="4">
        <f>IFERROR(INT(INDEX(条件检索信息!$O$7:$O$166,S91,1)/100000)*100000,"")</f>
        <v>344123100000</v>
      </c>
      <c r="T35" s="4">
        <f t="shared" si="182"/>
        <v>344123100000</v>
      </c>
      <c r="U35" s="4">
        <f t="shared" si="183"/>
        <v>344123100000</v>
      </c>
      <c r="V35" s="4">
        <f t="shared" si="184"/>
        <v>344123100000</v>
      </c>
      <c r="W35" s="91" t="str">
        <f>IFERROR(ROUND(INDEX(条件检索信息!$S$7:$S$166,W91,1)/5000000,0)*5000000,"")</f>
        <v/>
      </c>
      <c r="X35" s="4" t="str">
        <f t="shared" si="48"/>
        <v>6+145</v>
      </c>
      <c r="Y35" s="4"/>
      <c r="Z35" s="4"/>
      <c r="AA35" s="4"/>
      <c r="AB35" s="4"/>
      <c r="AC35" s="4">
        <f>IFERROR(INT(INDEX(条件检索信息!$W$7:$W$166,AC91,1)/2000)*2000,"")</f>
        <v>211712000</v>
      </c>
      <c r="AD35" s="4">
        <f t="shared" si="185"/>
        <v>211712000</v>
      </c>
      <c r="AE35" s="4">
        <f t="shared" si="186"/>
        <v>211712000</v>
      </c>
      <c r="AF35" s="4">
        <f t="shared" si="187"/>
        <v>211712000</v>
      </c>
      <c r="AG35" s="4">
        <f>IFERROR(INT(INDEX(条件检索信息!$AA$7:$AA$166,AG91,1)/5)*5,"")</f>
        <v>35645</v>
      </c>
      <c r="AH35" s="4"/>
      <c r="AI35" s="4">
        <f>IFERROR(INT(INDEX(条件检索信息!$AC$7:$AC$166,AI91,1)/500)*500,"")</f>
        <v>5985500</v>
      </c>
      <c r="AJ35" s="4">
        <f t="shared" si="171"/>
        <v>5985500</v>
      </c>
      <c r="AK35" s="4"/>
      <c r="AL35" s="4"/>
      <c r="AM35" s="4"/>
      <c r="AN35" s="4"/>
      <c r="AO35" s="4">
        <f>IFERROR(INT(INDEX(条件检索信息!$AH$7:$AH$166,AO91,1)/2)*2,"")</f>
        <v>24824</v>
      </c>
      <c r="AP35" s="4">
        <f t="shared" si="180"/>
        <v>24824</v>
      </c>
      <c r="AQ35" s="4">
        <f t="shared" si="181"/>
        <v>24824</v>
      </c>
      <c r="AR35" s="4">
        <f>IFERROR(INT(INDEX(条件检索信息!$AK$7:$AK$166,AR91,1)/2)*2,"")</f>
        <v>14408</v>
      </c>
      <c r="AS35" s="4">
        <f t="shared" si="178"/>
        <v>14408</v>
      </c>
      <c r="AT35" s="4">
        <f t="shared" si="179"/>
        <v>14408</v>
      </c>
      <c r="AU35" s="4">
        <f>IFERROR(INT(INDEX(条件检索信息!$AN$7:$AN$166,AU91,1)/1)*1,"")</f>
        <v>9409</v>
      </c>
      <c r="AV35" s="4" t="str">
        <f>IFERROR(INT(INDEX(节奏总纲!$P$4:$P$113,AV91,1)/1)*1+1,"")</f>
        <v/>
      </c>
      <c r="AW35" s="4">
        <f>IFERROR(INT(INDEX(条件检索信息!$AO$7:$AO$166,AW91,1)/5)*5,"")</f>
        <v>55855</v>
      </c>
      <c r="AX35" s="4">
        <f>IFERROR(INT(INDEX(条件检索信息!$AP$7:$AP$166,AX91,1)/500000)*500000,"")</f>
        <v>735598500000</v>
      </c>
      <c r="AY35" s="4">
        <f t="shared" si="163"/>
        <v>735598500000</v>
      </c>
      <c r="AZ35" s="4">
        <f t="shared" si="164"/>
        <v>735598500000</v>
      </c>
      <c r="BA35" s="4">
        <f t="shared" si="165"/>
        <v>735598500000</v>
      </c>
      <c r="BB35" s="4" t="str">
        <f>IFERROR(INT(INDEX(条件检索信息!$AT$7:$AT$166,BB91,1)/50000)*50000,"")</f>
        <v/>
      </c>
      <c r="BC35" s="4">
        <f>IFERROR(INT(INDEX(条件检索信息!$AU$7:$AU$166,BC91,1)/500)*500,"")</f>
        <v>301000</v>
      </c>
      <c r="BD35" s="4">
        <f t="shared" si="172"/>
        <v>301000</v>
      </c>
      <c r="BE35" s="4">
        <f t="shared" si="173"/>
        <v>301000</v>
      </c>
      <c r="BF35" s="4">
        <f t="shared" si="174"/>
        <v>301000</v>
      </c>
      <c r="BG35" s="4">
        <f>IFERROR(INT(INDEX(条件检索信息!$AY$7:$AY$166,BG91,1)/200)*200,"")</f>
        <v>62400</v>
      </c>
      <c r="BH35" s="4" t="str">
        <f>IFERROR(INT(INDEX(条件检索信息!$AZ$7:$AZ$166,BH91,1)/500)*500,"")</f>
        <v/>
      </c>
      <c r="BI35" s="4"/>
      <c r="BJ35" s="4">
        <v>580</v>
      </c>
      <c r="BK35" s="4">
        <v>870</v>
      </c>
      <c r="BL35" s="4">
        <f>IFERROR(INT(INDEX(条件检索信息!$BC$7:$BC$166,BL91,1)/500)*500,"")</f>
        <v>1488064500</v>
      </c>
      <c r="BM35" s="4">
        <v>240</v>
      </c>
      <c r="BN35" s="4"/>
      <c r="BO35" s="4">
        <v>2060</v>
      </c>
      <c r="BP35" s="4">
        <v>1400</v>
      </c>
      <c r="BQ35" s="4">
        <v>38</v>
      </c>
      <c r="BR35" s="4"/>
      <c r="BS35" s="4"/>
      <c r="BT35" s="4">
        <v>29</v>
      </c>
      <c r="BU35" s="4">
        <v>29</v>
      </c>
      <c r="BV35" s="4"/>
      <c r="BW35" s="4">
        <f>IFERROR(INT(INDEX(条件检索信息!$BN$7:$BN$166,BW91,1)/5)*5,"")</f>
        <v>141135</v>
      </c>
      <c r="BX35" s="4">
        <v>192</v>
      </c>
      <c r="BY35" s="4">
        <f>IFERROR(INT(INDEX(条件检索信息!$BP$7:$BP$166,BY91,1)/5)*5,"")</f>
        <v>1855</v>
      </c>
      <c r="BZ35" s="4">
        <f>IFERROR(ROUND(INDEX(条件检索信息!$BQ$7:$BQ$166,BZ91,1)/1,0)*1,"")</f>
        <v>4095</v>
      </c>
      <c r="CG35" s="17">
        <v>29</v>
      </c>
      <c r="CH35" s="17">
        <f t="shared" si="7"/>
        <v>8</v>
      </c>
      <c r="CI35" s="17">
        <f>SUM($CH$7:$CH35)</f>
        <v>399</v>
      </c>
      <c r="CJ35" s="17">
        <f>CI35/节奏总纲!P32</f>
        <v>61.723964890520335</v>
      </c>
    </row>
    <row r="36" spans="3:88" x14ac:dyDescent="0.15">
      <c r="C36" s="21">
        <v>30</v>
      </c>
      <c r="D36" s="4">
        <f>IFERROR(INT(INDEX(条件检索信息!$C$7:$C$166,D92,1)/10)*10,"")</f>
        <v>60730</v>
      </c>
      <c r="E36" s="4"/>
      <c r="F36" s="4"/>
      <c r="G36" s="4"/>
      <c r="H36" s="4">
        <f>IFERROR(INT(INDEX(条件检索信息!$D$7:$D$166,H92,1)/200)*200,"")</f>
        <v>360400</v>
      </c>
      <c r="I36" s="4">
        <f>IFERROR(INT(INDEX(条件检索信息!$E$7:$E$166,I92,1)/50000)*50000,"")</f>
        <v>23047800000</v>
      </c>
      <c r="J36" s="4">
        <f>IFERROR(INT(INDEX(条件检索信息!$F$7:$F$166,J92,1)/50000)*50000,"")</f>
        <v>41639250000</v>
      </c>
      <c r="K36" s="4">
        <f t="shared" si="175"/>
        <v>41639250000</v>
      </c>
      <c r="L36" s="4">
        <f t="shared" si="176"/>
        <v>41639250000</v>
      </c>
      <c r="M36" s="4">
        <f t="shared" si="177"/>
        <v>41639250000</v>
      </c>
      <c r="N36" s="4" t="str">
        <f>IFERROR(INT(INDEX(条件检索信息!$J$7:$J$166,N92,1)/50000)*50000,"")</f>
        <v/>
      </c>
      <c r="O36" s="4" t="str">
        <f t="shared" si="55"/>
        <v>18+150</v>
      </c>
      <c r="P36" s="4"/>
      <c r="Q36" s="4">
        <f>IFERROR(INT(INDEX(条件检索信息!$M$7:$M$166,Q92,1)/200)*200,"")</f>
        <v>450400</v>
      </c>
      <c r="R36" s="4">
        <f>IFERROR(INT(INDEX(条件检索信息!$N$7:$N$166,R92,1)/50000)*50000,"")</f>
        <v>17682500000</v>
      </c>
      <c r="S36" s="4">
        <f>IFERROR(INT(INDEX(条件检索信息!$O$7:$O$166,S92,1)/100000)*100000,"")</f>
        <v>478544600000</v>
      </c>
      <c r="T36" s="4">
        <f t="shared" si="182"/>
        <v>478544600000</v>
      </c>
      <c r="U36" s="4">
        <f t="shared" si="183"/>
        <v>478544600000</v>
      </c>
      <c r="V36" s="4">
        <f t="shared" si="184"/>
        <v>478544600000</v>
      </c>
      <c r="W36" s="91" t="str">
        <f>IFERROR(ROUND(INDEX(条件检索信息!$S$7:$S$166,W92,1)/5000000,0)*5000000,"")</f>
        <v/>
      </c>
      <c r="X36" s="4" t="str">
        <f t="shared" si="48"/>
        <v>6+150</v>
      </c>
      <c r="Y36" s="4"/>
      <c r="Z36" s="4"/>
      <c r="AA36" s="4"/>
      <c r="AB36" s="4"/>
      <c r="AC36" s="4">
        <f>IFERROR(INT(INDEX(条件检索信息!$W$7:$W$166,AC92,1)/2000)*2000,"")</f>
        <v>279382000</v>
      </c>
      <c r="AD36" s="4">
        <f t="shared" si="185"/>
        <v>279382000</v>
      </c>
      <c r="AE36" s="4">
        <f t="shared" si="186"/>
        <v>279382000</v>
      </c>
      <c r="AF36" s="4">
        <f t="shared" si="187"/>
        <v>279382000</v>
      </c>
      <c r="AG36" s="4">
        <f>IFERROR(INT(INDEX(条件检索信息!$AA$7:$AA$166,AG92,1)/5)*5,"")</f>
        <v>47040</v>
      </c>
      <c r="AH36" s="4"/>
      <c r="AI36" s="4">
        <f>IFERROR(INT(INDEX(条件检索信息!$AC$7:$AC$166,AI92,1)/500)*500,"")</f>
        <v>7774500</v>
      </c>
      <c r="AJ36" s="4">
        <f t="shared" si="171"/>
        <v>7774500</v>
      </c>
      <c r="AK36" s="4"/>
      <c r="AL36" s="4"/>
      <c r="AM36" s="4"/>
      <c r="AN36" s="4"/>
      <c r="AO36" s="4">
        <f>IFERROR(INT(INDEX(条件检索信息!$AH$7:$AH$166,AO92,1)/2)*2,"")</f>
        <v>32760</v>
      </c>
      <c r="AP36" s="4">
        <f t="shared" si="180"/>
        <v>32760</v>
      </c>
      <c r="AQ36" s="4">
        <f t="shared" si="181"/>
        <v>32760</v>
      </c>
      <c r="AR36" s="4">
        <f>IFERROR(INT(INDEX(条件检索信息!$AK$7:$AK$166,AR92,1)/2)*2,"")</f>
        <v>19014</v>
      </c>
      <c r="AS36" s="4">
        <f t="shared" si="178"/>
        <v>19014</v>
      </c>
      <c r="AT36" s="4">
        <f t="shared" si="179"/>
        <v>19014</v>
      </c>
      <c r="AU36" s="4">
        <f>IFERROR(INT(INDEX(条件检索信息!$AN$7:$AN$166,AU92,1)/1)*1,"")</f>
        <v>12415</v>
      </c>
      <c r="AV36" s="4" t="str">
        <f>IFERROR(INT(INDEX(节奏总纲!$P$4:$P$113,AV92,1)/1)*1+1,"")</f>
        <v/>
      </c>
      <c r="AW36" s="4">
        <f>IFERROR(INT(INDEX(条件检索信息!$AO$7:$AO$166,AW92,1)/5)*5,"")</f>
        <v>73710</v>
      </c>
      <c r="AX36" s="4">
        <f>IFERROR(INT(INDEX(条件检索信息!$AP$7:$AP$166,AX92,1)/500000)*500000,"")</f>
        <v>996320500000</v>
      </c>
      <c r="AY36" s="4">
        <f t="shared" si="163"/>
        <v>996320500000</v>
      </c>
      <c r="AZ36" s="4">
        <f t="shared" si="164"/>
        <v>996320500000</v>
      </c>
      <c r="BA36" s="4">
        <f t="shared" si="165"/>
        <v>996320500000</v>
      </c>
      <c r="BB36" s="4" t="str">
        <f>IFERROR(INT(INDEX(条件检索信息!$AT$7:$AT$166,BB92,1)/50000)*50000,"")</f>
        <v/>
      </c>
      <c r="BC36" s="4">
        <f>IFERROR(INT(INDEX(条件检索信息!$AU$7:$AU$166,BC92,1)/500)*500,"")</f>
        <v>319000</v>
      </c>
      <c r="BD36" s="4">
        <f t="shared" si="172"/>
        <v>319000</v>
      </c>
      <c r="BE36" s="4">
        <f t="shared" si="173"/>
        <v>319000</v>
      </c>
      <c r="BF36" s="4">
        <f t="shared" si="174"/>
        <v>319000</v>
      </c>
      <c r="BG36" s="4">
        <f>IFERROR(INT(INDEX(条件检索信息!$AY$7:$AY$166,BG92,1)/200)*200,"")</f>
        <v>66000</v>
      </c>
      <c r="BH36" s="4" t="str">
        <f>IFERROR(INT(INDEX(条件检索信息!$AZ$7:$AZ$166,BH92,1)/500)*500,"")</f>
        <v/>
      </c>
      <c r="BI36" s="4"/>
      <c r="BJ36" s="4">
        <v>600</v>
      </c>
      <c r="BK36" s="4">
        <v>900</v>
      </c>
      <c r="BL36" s="4">
        <f>IFERROR(INT(INDEX(条件检索信息!$BC$7:$BC$166,BL92,1)/500)*500,"")</f>
        <v>1968718000</v>
      </c>
      <c r="BM36" s="4">
        <v>250</v>
      </c>
      <c r="BN36" s="4"/>
      <c r="BO36" s="4">
        <v>2200</v>
      </c>
      <c r="BP36" s="4">
        <v>1500</v>
      </c>
      <c r="BQ36" s="4">
        <v>40</v>
      </c>
      <c r="BR36" s="4"/>
      <c r="BS36" s="4"/>
      <c r="BT36" s="4">
        <v>30</v>
      </c>
      <c r="BU36" s="4">
        <v>30</v>
      </c>
      <c r="BV36" s="4"/>
      <c r="BW36" s="4">
        <f>IFERROR(INT(INDEX(条件检索信息!$BN$7:$BN$166,BW92,1)/5)*5,"")</f>
        <v>186235</v>
      </c>
      <c r="BX36" s="4">
        <v>198</v>
      </c>
      <c r="BY36" s="4">
        <f>IFERROR(INT(INDEX(条件检索信息!$BP$7:$BP$166,BY92,1)/5)*5,"")</f>
        <v>1920</v>
      </c>
      <c r="BZ36" s="4">
        <f>IFERROR(ROUND(INDEX(条件检索信息!$BQ$7:$BQ$166,BZ92,1)/1,0)*1,"")</f>
        <v>5404</v>
      </c>
      <c r="CG36" s="17">
        <v>30</v>
      </c>
      <c r="CH36" s="17">
        <f t="shared" si="7"/>
        <v>16</v>
      </c>
      <c r="CI36" s="17">
        <f>SUM($CH$7:$CH36)</f>
        <v>415</v>
      </c>
      <c r="CJ36" s="17">
        <f>CI36/节奏总纲!P33</f>
        <v>59.285714285714285</v>
      </c>
    </row>
    <row r="37" spans="3:88" x14ac:dyDescent="0.15">
      <c r="C37" s="21">
        <v>31</v>
      </c>
      <c r="D37" s="4">
        <f>IFERROR(INT(INDEX(条件检索信息!$C$7:$C$166,D93,1)/10)*10,"")</f>
        <v>74180</v>
      </c>
      <c r="E37" s="4"/>
      <c r="F37" s="4"/>
      <c r="G37" s="4"/>
      <c r="H37" s="4">
        <f>IFERROR(INT(INDEX(条件检索信息!$D$7:$D$166,H93,1)/200)*200,"")</f>
        <v>388600</v>
      </c>
      <c r="I37" s="4">
        <f>IFERROR(INT(INDEX(条件检索信息!$E$7:$E$166,I93,1)/50000)*50000,"")</f>
        <v>30528050000</v>
      </c>
      <c r="J37" s="4">
        <f>IFERROR(INT(INDEX(条件检索信息!$F$7:$F$166,J93,1)/50000)*50000,"")</f>
        <v>56430750000</v>
      </c>
      <c r="K37" s="4">
        <f t="shared" si="175"/>
        <v>56430750000</v>
      </c>
      <c r="L37" s="4">
        <f t="shared" si="176"/>
        <v>56430750000</v>
      </c>
      <c r="M37" s="4">
        <f t="shared" si="177"/>
        <v>56430750000</v>
      </c>
      <c r="N37" s="4" t="str">
        <f>IFERROR(INT(INDEX(条件检索信息!$J$7:$J$166,N93,1)/50000)*50000,"")</f>
        <v/>
      </c>
      <c r="O37" s="4" t="str">
        <f t="shared" si="55"/>
        <v>18+155</v>
      </c>
      <c r="P37" s="4"/>
      <c r="Q37" s="4">
        <f>IFERROR(INT(INDEX(条件检索信息!$M$7:$M$166,Q93,1)/200)*200,"")</f>
        <v>485800</v>
      </c>
      <c r="R37" s="4">
        <f>IFERROR(INT(INDEX(条件检索信息!$N$7:$N$166,R93,1)/50000)*50000,"")</f>
        <v>24251350000</v>
      </c>
      <c r="S37" s="4">
        <f>IFERROR(INT(INDEX(条件检索信息!$O$7:$O$166,S93,1)/100000)*100000,"")</f>
        <v>659594100000</v>
      </c>
      <c r="T37" s="4">
        <f t="shared" si="182"/>
        <v>659594100000</v>
      </c>
      <c r="U37" s="4">
        <f t="shared" si="183"/>
        <v>659594100000</v>
      </c>
      <c r="V37" s="4">
        <f t="shared" si="184"/>
        <v>659594100000</v>
      </c>
      <c r="W37" s="91" t="str">
        <f>IFERROR(ROUND(INDEX(条件检索信息!$S$7:$S$166,W93,1)/5000000,0)*5000000,"")</f>
        <v/>
      </c>
      <c r="X37" s="4" t="str">
        <f t="shared" si="48"/>
        <v>6+155</v>
      </c>
      <c r="Y37" s="4"/>
      <c r="Z37" s="4"/>
      <c r="AA37" s="4"/>
      <c r="AB37" s="4"/>
      <c r="AC37" s="4">
        <f>IFERROR(INT(INDEX(条件检索信息!$W$7:$W$166,AC93,1)/2000)*2000,"")</f>
        <v>368674000</v>
      </c>
      <c r="AD37" s="4">
        <f t="shared" si="185"/>
        <v>368674000</v>
      </c>
      <c r="AE37" s="4">
        <f t="shared" si="186"/>
        <v>368674000</v>
      </c>
      <c r="AF37" s="4">
        <f t="shared" si="187"/>
        <v>368674000</v>
      </c>
      <c r="AG37" s="4">
        <f>IFERROR(INT(INDEX(条件检索信息!$AA$7:$AA$166,AG93,1)/5)*5,"")</f>
        <v>62070</v>
      </c>
      <c r="AH37" s="4"/>
      <c r="AI37" s="4">
        <f>IFERROR(INT(INDEX(条件检索信息!$AC$7:$AC$166,AI93,1)/500)*500,"")</f>
        <v>10135000</v>
      </c>
      <c r="AJ37" s="4">
        <f t="shared" si="171"/>
        <v>10135000</v>
      </c>
      <c r="AK37" s="4"/>
      <c r="AL37" s="4"/>
      <c r="AM37" s="4"/>
      <c r="AN37" s="4"/>
      <c r="AO37" s="4">
        <f>IFERROR(INT(INDEX(条件检索信息!$AH$7:$AH$166,AO93,1)/2)*2,"")</f>
        <v>43228</v>
      </c>
      <c r="AP37" s="4">
        <f t="shared" si="180"/>
        <v>43228</v>
      </c>
      <c r="AQ37" s="4">
        <f t="shared" si="181"/>
        <v>43228</v>
      </c>
      <c r="AR37" s="4">
        <f>IFERROR(INT(INDEX(条件检索信息!$AK$7:$AK$166,AR93,1)/2)*2,"")</f>
        <v>25090</v>
      </c>
      <c r="AS37" s="4">
        <f t="shared" si="178"/>
        <v>25090</v>
      </c>
      <c r="AT37" s="4">
        <f t="shared" si="179"/>
        <v>25090</v>
      </c>
      <c r="AU37" s="4">
        <f>IFERROR(INT(INDEX(条件检索信息!$AN$7:$AN$166,AU93,1)/1)*1,"")</f>
        <v>16383</v>
      </c>
      <c r="AV37" s="4" t="str">
        <f>IFERROR(INT(INDEX(节奏总纲!$P$4:$P$113,AV93,1)/1)*1+1,"")</f>
        <v/>
      </c>
      <c r="AW37" s="4">
        <f>IFERROR(INT(INDEX(条件检索信息!$AO$7:$AO$166,AW93,1)/5)*5,"")</f>
        <v>97265</v>
      </c>
      <c r="AX37" s="4">
        <f>IFERROR(INT(INDEX(条件检索信息!$AP$7:$AP$166,AX93,1)/500000)*500000,"")</f>
        <v>1340345000000</v>
      </c>
      <c r="AY37" s="4">
        <f t="shared" si="163"/>
        <v>1340345000000</v>
      </c>
      <c r="AZ37" s="4">
        <f t="shared" si="164"/>
        <v>1340345000000</v>
      </c>
      <c r="BA37" s="4">
        <f t="shared" si="165"/>
        <v>1340345000000</v>
      </c>
      <c r="BB37" s="4" t="str">
        <f>IFERROR(INT(INDEX(条件检索信息!$AT$7:$AT$166,BB93,1)/50000)*50000,"")</f>
        <v/>
      </c>
      <c r="BC37" s="4">
        <f>IFERROR(INT(INDEX(条件检索信息!$AU$7:$AU$166,BC93,1)/500)*500,"")</f>
        <v>338500</v>
      </c>
      <c r="BD37" s="4">
        <f t="shared" si="172"/>
        <v>338500</v>
      </c>
      <c r="BE37" s="4">
        <f t="shared" si="173"/>
        <v>338500</v>
      </c>
      <c r="BF37" s="4">
        <f t="shared" si="174"/>
        <v>338500</v>
      </c>
      <c r="BG37" s="4">
        <f>IFERROR(INT(INDEX(条件检索信息!$AY$7:$AY$166,BG93,1)/200)*200,"")</f>
        <v>69600</v>
      </c>
      <c r="BH37" s="4" t="str">
        <f>IFERROR(INT(INDEX(条件检索信息!$AZ$7:$AZ$166,BH93,1)/500)*500,"")</f>
        <v/>
      </c>
      <c r="BI37" s="4"/>
      <c r="BJ37" s="4">
        <v>620</v>
      </c>
      <c r="BK37" s="4">
        <v>930</v>
      </c>
      <c r="BL37" s="4">
        <f>IFERROR(INT(INDEX(条件检索信息!$BC$7:$BC$166,BL93,1)/500)*500,"")</f>
        <v>2601100500</v>
      </c>
      <c r="BM37" s="4">
        <v>260</v>
      </c>
      <c r="BN37" s="4"/>
      <c r="BO37" s="4">
        <v>2340</v>
      </c>
      <c r="BP37" s="4">
        <v>1600</v>
      </c>
      <c r="BQ37" s="4">
        <v>42</v>
      </c>
      <c r="BR37" s="4"/>
      <c r="BS37" s="4"/>
      <c r="BT37" s="4">
        <v>31</v>
      </c>
      <c r="BU37" s="4">
        <v>31</v>
      </c>
      <c r="BV37" s="4"/>
      <c r="BW37" s="4">
        <f>IFERROR(INT(INDEX(条件检索信息!$BN$7:$BN$166,BW93,1)/5)*5,"")</f>
        <v>245745</v>
      </c>
      <c r="BX37" s="4">
        <v>204</v>
      </c>
      <c r="BY37" s="4">
        <f>IFERROR(INT(INDEX(条件检索信息!$BP$7:$BP$166,BY93,1)/5)*5,"")</f>
        <v>1980</v>
      </c>
      <c r="BZ37" s="4">
        <f>IFERROR(ROUND(INDEX(条件检索信息!$BQ$7:$BQ$166,BZ93,1)/1,0)*1,"")</f>
        <v>7131</v>
      </c>
      <c r="CG37" s="17">
        <v>31</v>
      </c>
      <c r="CH37" s="17">
        <f t="shared" si="7"/>
        <v>5</v>
      </c>
      <c r="CI37" s="17">
        <f>SUM($CH$7:$CH37)</f>
        <v>420</v>
      </c>
      <c r="CJ37" s="17">
        <f>CI37/节奏总纲!P34</f>
        <v>55.451490855435232</v>
      </c>
    </row>
    <row r="38" spans="3:88" x14ac:dyDescent="0.15">
      <c r="C38" s="21">
        <v>32</v>
      </c>
      <c r="D38" s="4">
        <f>IFERROR(INT(INDEX(条件检索信息!$C$7:$C$166,D94,1)/10)*10,"")</f>
        <v>91260</v>
      </c>
      <c r="E38" s="4"/>
      <c r="F38" s="4"/>
      <c r="G38" s="4"/>
      <c r="H38" s="4">
        <f>IFERROR(INT(INDEX(条件检索信息!$D$7:$D$166,H94,1)/200)*200,"")</f>
        <v>417000</v>
      </c>
      <c r="I38" s="4">
        <f>IFERROR(INT(INDEX(条件检索信息!$E$7:$E$166,I94,1)/50000)*50000,"")</f>
        <v>38049450000</v>
      </c>
      <c r="J38" s="4">
        <f>IFERROR(INT(INDEX(条件检索信息!$F$7:$F$166,J94,1)/50000)*50000,"")</f>
        <v>76763750000</v>
      </c>
      <c r="K38" s="4">
        <f t="shared" si="175"/>
        <v>76763750000</v>
      </c>
      <c r="L38" s="4">
        <f t="shared" si="176"/>
        <v>76763750000</v>
      </c>
      <c r="M38" s="4">
        <f t="shared" si="177"/>
        <v>76763750000</v>
      </c>
      <c r="N38" s="4" t="str">
        <f>IFERROR(INT(INDEX(条件检索信息!$J$7:$J$166,N94,1)/50000)*50000,"")</f>
        <v/>
      </c>
      <c r="O38" s="4" t="str">
        <f t="shared" si="55"/>
        <v>18+160</v>
      </c>
      <c r="P38" s="4"/>
      <c r="Q38" s="4">
        <f>IFERROR(INT(INDEX(条件检索信息!$M$7:$M$166,Q94,1)/200)*200,"")</f>
        <v>521200</v>
      </c>
      <c r="R38" s="4">
        <f>IFERROR(INT(INDEX(条件检索信息!$N$7:$N$166,R94,1)/50000)*50000,"")</f>
        <v>33126500000</v>
      </c>
      <c r="S38" s="4">
        <f>IFERROR(INT(INDEX(条件检索信息!$O$7:$O$166,S94,1)/100000)*100000,"")</f>
        <v>905248100000</v>
      </c>
      <c r="T38" s="4">
        <f t="shared" si="182"/>
        <v>905248100000</v>
      </c>
      <c r="U38" s="4">
        <f t="shared" si="183"/>
        <v>905248100000</v>
      </c>
      <c r="V38" s="4">
        <f t="shared" si="184"/>
        <v>905248100000</v>
      </c>
      <c r="W38" s="91" t="str">
        <f>IFERROR(ROUND(INDEX(条件检索信息!$S$7:$S$166,W94,1)/5000000,0)*5000000,"")</f>
        <v/>
      </c>
      <c r="X38" s="4" t="str">
        <f t="shared" si="48"/>
        <v>6+160</v>
      </c>
      <c r="Y38" s="4"/>
      <c r="Z38" s="4"/>
      <c r="AA38" s="4"/>
      <c r="AB38" s="4"/>
      <c r="AC38" s="4">
        <f>IFERROR(INT(INDEX(条件检索信息!$W$7:$W$166,AC94,1)/2000)*2000,"")</f>
        <v>486494000</v>
      </c>
      <c r="AD38" s="4">
        <f t="shared" si="185"/>
        <v>486494000</v>
      </c>
      <c r="AE38" s="4">
        <f t="shared" si="186"/>
        <v>486494000</v>
      </c>
      <c r="AF38" s="4">
        <f t="shared" si="187"/>
        <v>486494000</v>
      </c>
      <c r="AG38" s="4">
        <f>IFERROR(INT(INDEX(条件检索信息!$AA$7:$AA$166,AG94,1)/5)*5,"")</f>
        <v>81910</v>
      </c>
      <c r="AH38" s="4"/>
      <c r="AI38" s="4">
        <f>IFERROR(INT(INDEX(条件检索信息!$AC$7:$AC$166,AI94,1)/500)*500,"")</f>
        <v>13259500</v>
      </c>
      <c r="AJ38" s="4">
        <f t="shared" si="171"/>
        <v>13259500</v>
      </c>
      <c r="AK38" s="4"/>
      <c r="AL38" s="4"/>
      <c r="AM38" s="4"/>
      <c r="AN38" s="4"/>
      <c r="AO38" s="4">
        <f>IFERROR(INT(INDEX(条件检索信息!$AH$7:$AH$166,AO94,1)/2)*2,"")</f>
        <v>57044</v>
      </c>
      <c r="AP38" s="4">
        <f t="shared" si="180"/>
        <v>57044</v>
      </c>
      <c r="AQ38" s="4">
        <f t="shared" si="181"/>
        <v>57044</v>
      </c>
      <c r="AR38" s="4">
        <f>IFERROR(INT(INDEX(条件检索信息!$AK$7:$AK$166,AR94,1)/2)*2,"")</f>
        <v>33108</v>
      </c>
      <c r="AS38" s="4">
        <f t="shared" si="178"/>
        <v>33108</v>
      </c>
      <c r="AT38" s="4">
        <f t="shared" si="179"/>
        <v>33108</v>
      </c>
      <c r="AU38" s="4">
        <f>IFERROR(INT(INDEX(条件检索信息!$AN$7:$AN$166,AU94,1)/1)*1,"")</f>
        <v>21617</v>
      </c>
      <c r="AV38" s="4" t="str">
        <f>IFERROR(INT(INDEX(节奏总纲!$P$4:$P$113,AV94,1)/1)*1+1,"")</f>
        <v/>
      </c>
      <c r="AW38" s="4">
        <f>IFERROR(INT(INDEX(条件检索信息!$AO$7:$AO$166,AW94,1)/5)*5,"")</f>
        <v>128345</v>
      </c>
      <c r="AX38" s="4">
        <f>IFERROR(INT(INDEX(条件检索信息!$AP$7:$AP$166,AX94,1)/500000)*500000,"")</f>
        <v>1794288000000</v>
      </c>
      <c r="AY38" s="4">
        <f t="shared" si="163"/>
        <v>1794288000000</v>
      </c>
      <c r="AZ38" s="4">
        <f t="shared" si="164"/>
        <v>1794288000000</v>
      </c>
      <c r="BA38" s="4">
        <f t="shared" si="165"/>
        <v>1794288000000</v>
      </c>
      <c r="BB38" s="4" t="str">
        <f>IFERROR(INT(INDEX(条件检索信息!$AT$7:$AT$166,BB94,1)/50000)*50000,"")</f>
        <v/>
      </c>
      <c r="BC38" s="4">
        <f>IFERROR(INT(INDEX(条件检索信息!$AU$7:$AU$166,BC94,1)/500)*500,"")</f>
        <v>361500</v>
      </c>
      <c r="BD38" s="4">
        <f t="shared" si="172"/>
        <v>361500</v>
      </c>
      <c r="BE38" s="4">
        <f t="shared" si="173"/>
        <v>361500</v>
      </c>
      <c r="BF38" s="4">
        <f t="shared" si="174"/>
        <v>361500</v>
      </c>
      <c r="BG38" s="4">
        <f>IFERROR(INT(INDEX(条件检索信息!$AY$7:$AY$166,BG94,1)/200)*200,"")</f>
        <v>73200</v>
      </c>
      <c r="BH38" s="4" t="str">
        <f>IFERROR(INT(INDEX(条件检索信息!$AZ$7:$AZ$166,BH94,1)/500)*500,"")</f>
        <v/>
      </c>
      <c r="BI38" s="4"/>
      <c r="BJ38" s="4">
        <v>640</v>
      </c>
      <c r="BK38" s="4">
        <v>960</v>
      </c>
      <c r="BL38" s="4">
        <f>IFERROR(INT(INDEX(条件检索信息!$BC$7:$BC$166,BL94,1)/500)*500,"")</f>
        <v>3433235000</v>
      </c>
      <c r="BM38" s="4">
        <v>270</v>
      </c>
      <c r="BN38" s="4"/>
      <c r="BO38" s="4">
        <v>2480</v>
      </c>
      <c r="BP38" s="4">
        <v>1700</v>
      </c>
      <c r="BQ38" s="4">
        <v>44</v>
      </c>
      <c r="BR38" s="4"/>
      <c r="BS38" s="4"/>
      <c r="BT38" s="4">
        <v>32</v>
      </c>
      <c r="BU38" s="4">
        <v>32</v>
      </c>
      <c r="BV38" s="4"/>
      <c r="BW38" s="4">
        <f>IFERROR(INT(INDEX(条件检索信息!$BN$7:$BN$166,BW94,1)/5)*5,"")</f>
        <v>324265</v>
      </c>
      <c r="BX38" s="4">
        <v>210</v>
      </c>
      <c r="BY38" s="4">
        <f>IFERROR(INT(INDEX(条件检索信息!$BP$7:$BP$166,BY94,1)/5)*5,"")</f>
        <v>2045</v>
      </c>
      <c r="BZ38" s="4">
        <f>IFERROR(ROUND(INDEX(条件检索信息!$BQ$7:$BQ$166,BZ94,1)/1,0)*1,"")</f>
        <v>9409</v>
      </c>
      <c r="CG38" s="17">
        <v>32</v>
      </c>
      <c r="CH38" s="17">
        <f t="shared" si="7"/>
        <v>30</v>
      </c>
      <c r="CI38" s="17">
        <f>SUM($CH$7:$CH38)</f>
        <v>450</v>
      </c>
      <c r="CJ38" s="17">
        <f>CI38/节奏总纲!P35</f>
        <v>54.947826891997813</v>
      </c>
    </row>
    <row r="39" spans="3:88" x14ac:dyDescent="0.15">
      <c r="C39" s="21">
        <v>33</v>
      </c>
      <c r="D39" s="4">
        <f>IFERROR(INT(INDEX(条件检索信息!$C$7:$C$166,D95,1)/10)*10,"")</f>
        <v>113150</v>
      </c>
      <c r="E39" s="4"/>
      <c r="F39" s="4"/>
      <c r="G39" s="4"/>
      <c r="H39" s="4">
        <f>IFERROR(INT(INDEX(条件检索信息!$D$7:$D$166,H95,1)/200)*200,"")</f>
        <v>445200</v>
      </c>
      <c r="I39" s="4">
        <f>IFERROR(INT(INDEX(条件检索信息!$E$7:$E$166,I95,1)/50000)*50000,"")</f>
        <v>50886200000</v>
      </c>
      <c r="J39" s="4">
        <f>IFERROR(INT(INDEX(条件检索信息!$F$7:$F$166,J95,1)/50000)*50000,"")</f>
        <v>104602200000</v>
      </c>
      <c r="K39" s="4">
        <f t="shared" si="175"/>
        <v>104602200000</v>
      </c>
      <c r="L39" s="4">
        <f t="shared" si="176"/>
        <v>104602200000</v>
      </c>
      <c r="M39" s="4">
        <f t="shared" si="177"/>
        <v>104602200000</v>
      </c>
      <c r="N39" s="4" t="str">
        <f>IFERROR(INT(INDEX(条件检索信息!$J$7:$J$166,N95,1)/50000)*50000,"")</f>
        <v/>
      </c>
      <c r="O39" s="4"/>
      <c r="P39" s="4"/>
      <c r="Q39" s="4">
        <f>IFERROR(INT(INDEX(条件检索信息!$M$7:$M$166,Q95,1)/200)*200,"")</f>
        <v>556600</v>
      </c>
      <c r="R39" s="4">
        <f>IFERROR(INT(INDEX(条件检索信息!$N$7:$N$166,R95,1)/50000)*50000,"")</f>
        <v>45527300000</v>
      </c>
      <c r="S39" s="4">
        <f>IFERROR(INT(INDEX(条件检索信息!$O$7:$O$166,S95,1)/100000)*100000,"")</f>
        <v>1239733100000</v>
      </c>
      <c r="T39" s="4">
        <f t="shared" si="182"/>
        <v>1239733100000</v>
      </c>
      <c r="U39" s="4">
        <f t="shared" si="183"/>
        <v>1239733100000</v>
      </c>
      <c r="V39" s="4">
        <f t="shared" si="184"/>
        <v>1239733100000</v>
      </c>
      <c r="W39" s="91" t="str">
        <f>IFERROR(ROUND(INDEX(条件检索信息!$S$7:$S$166,W95,1)/5000000,0)*5000000,"")</f>
        <v/>
      </c>
      <c r="X39" s="4"/>
      <c r="Y39" s="4"/>
      <c r="Z39" s="4"/>
      <c r="AA39" s="4"/>
      <c r="AB39" s="4"/>
      <c r="AC39" s="4">
        <f>IFERROR(INT(INDEX(条件检索信息!$W$7:$W$166,AC95,1)/2000)*2000,"")</f>
        <v>641962000</v>
      </c>
      <c r="AD39" s="4">
        <f t="shared" si="185"/>
        <v>641962000</v>
      </c>
      <c r="AE39" s="4">
        <f t="shared" si="186"/>
        <v>641962000</v>
      </c>
      <c r="AF39" s="4">
        <f t="shared" si="187"/>
        <v>641962000</v>
      </c>
      <c r="AG39" s="4">
        <f>IFERROR(INT(INDEX(条件检索信息!$AA$7:$AA$166,AG95,1)/5)*5,"")</f>
        <v>108080</v>
      </c>
      <c r="AH39" s="4"/>
      <c r="AI39" s="4">
        <f>IFERROR(INT(INDEX(条件检索信息!$AC$7:$AC$166,AI95,1)/500)*500,"")</f>
        <v>17384500</v>
      </c>
      <c r="AJ39" s="4">
        <f t="shared" si="171"/>
        <v>17384500</v>
      </c>
      <c r="AK39" s="4"/>
      <c r="AL39" s="4"/>
      <c r="AM39" s="4"/>
      <c r="AN39" s="4"/>
      <c r="AO39" s="4">
        <f>IFERROR(INT(INDEX(条件检索信息!$AH$7:$AH$166,AO95,1)/2)*2,"")</f>
        <v>75272</v>
      </c>
      <c r="AP39" s="4">
        <f t="shared" si="180"/>
        <v>75272</v>
      </c>
      <c r="AQ39" s="4">
        <f t="shared" si="181"/>
        <v>75272</v>
      </c>
      <c r="AR39" s="4">
        <f>IFERROR(INT(INDEX(条件检索信息!$AK$7:$AK$166,AR95,1)/2)*2,"")</f>
        <v>43688</v>
      </c>
      <c r="AS39" s="4">
        <f t="shared" si="178"/>
        <v>43688</v>
      </c>
      <c r="AT39" s="4">
        <f t="shared" si="179"/>
        <v>43688</v>
      </c>
      <c r="AU39" s="4">
        <f>IFERROR(INT(INDEX(条件检索信息!$AN$7:$AN$166,AU95,1)/1)*1,"")</f>
        <v>28525</v>
      </c>
      <c r="AV39" s="4" t="str">
        <f>IFERROR(INT(INDEX(节奏总纲!$P$4:$P$113,AV95,1)/1)*1+1,"")</f>
        <v/>
      </c>
      <c r="AW39" s="4">
        <f>IFERROR(INT(INDEX(条件检索信息!$AO$7:$AO$166,AW95,1)/5)*5,"")</f>
        <v>169360</v>
      </c>
      <c r="AX39" s="4">
        <f>IFERROR(INT(INDEX(条件检索信息!$AP$7:$AP$166,AX95,1)/500000)*500000,"")</f>
        <v>2393270000000</v>
      </c>
      <c r="AY39" s="4">
        <f t="shared" si="163"/>
        <v>2393270000000</v>
      </c>
      <c r="AZ39" s="4">
        <f t="shared" si="164"/>
        <v>2393270000000</v>
      </c>
      <c r="BA39" s="4">
        <f t="shared" si="165"/>
        <v>2393270000000</v>
      </c>
      <c r="BB39" s="4" t="str">
        <f>IFERROR(INT(INDEX(条件检索信息!$AT$7:$AT$166,BB95,1)/50000)*50000,"")</f>
        <v/>
      </c>
      <c r="BC39" s="4">
        <f>IFERROR(INT(INDEX(条件检索信息!$AU$7:$AU$166,BC95,1)/500)*500,"")</f>
        <v>383500</v>
      </c>
      <c r="BD39" s="4">
        <f t="shared" si="172"/>
        <v>383500</v>
      </c>
      <c r="BE39" s="4">
        <f t="shared" si="173"/>
        <v>383500</v>
      </c>
      <c r="BF39" s="4">
        <f t="shared" si="174"/>
        <v>383500</v>
      </c>
      <c r="BG39" s="4">
        <f>IFERROR(INT(INDEX(条件检索信息!$AY$7:$AY$166,BG95,1)/200)*200,"")</f>
        <v>77000</v>
      </c>
      <c r="BH39" s="4" t="str">
        <f>IFERROR(INT(INDEX(条件检索信息!$AZ$7:$AZ$166,BH95,1)/500)*500,"")</f>
        <v/>
      </c>
      <c r="BI39" s="4"/>
      <c r="BJ39" s="4">
        <v>660</v>
      </c>
      <c r="BK39" s="4">
        <v>990</v>
      </c>
      <c r="BL39" s="4">
        <f>IFERROR(INT(INDEX(条件检索信息!$BC$7:$BC$166,BL95,1)/500)*500,"")</f>
        <v>4528402500</v>
      </c>
      <c r="BM39" s="4">
        <v>280</v>
      </c>
      <c r="BN39" s="4"/>
      <c r="BO39" s="4">
        <v>2620</v>
      </c>
      <c r="BP39" s="4">
        <v>1800</v>
      </c>
      <c r="BQ39" s="4">
        <v>46</v>
      </c>
      <c r="BR39" s="4"/>
      <c r="BS39" s="4"/>
      <c r="BT39" s="4">
        <v>33</v>
      </c>
      <c r="BU39" s="4">
        <v>33</v>
      </c>
      <c r="BV39" s="4"/>
      <c r="BW39" s="4">
        <f>IFERROR(INT(INDEX(条件检索信息!$BN$7:$BN$166,BW95,1)/5)*5,"")</f>
        <v>427875</v>
      </c>
      <c r="BX39" s="4">
        <v>216</v>
      </c>
      <c r="BY39" s="4">
        <f>IFERROR(INT(INDEX(条件检索信息!$BP$7:$BP$166,BY95,1)/5)*5,"")</f>
        <v>2110</v>
      </c>
      <c r="BZ39" s="4">
        <f>IFERROR(ROUND(INDEX(条件检索信息!$BQ$7:$BQ$166,BZ95,1)/1,0)*1,"")</f>
        <v>12416</v>
      </c>
      <c r="CG39" s="17">
        <v>33</v>
      </c>
      <c r="CH39" s="17">
        <f t="shared" ref="CH39:CH60" si="188">COUNTIF($E$63:$BZ$112,CG39)</f>
        <v>9</v>
      </c>
      <c r="CI39" s="17">
        <f>SUM($CH$7:$CH39)</f>
        <v>459</v>
      </c>
      <c r="CJ39" s="17">
        <f>CI39/节奏总纲!P36</f>
        <v>51.869357479735719</v>
      </c>
    </row>
    <row r="40" spans="3:88" x14ac:dyDescent="0.15">
      <c r="C40" s="21">
        <v>34</v>
      </c>
      <c r="D40" s="4">
        <f>IFERROR(INT(INDEX(条件检索信息!$C$7:$C$166,D96,1)/10)*10,"")</f>
        <v>141380</v>
      </c>
      <c r="E40" s="4"/>
      <c r="F40" s="4"/>
      <c r="G40" s="4"/>
      <c r="H40" s="4">
        <f>IFERROR(INT(INDEX(条件检索信息!$D$7:$D$166,H96,1)/200)*200,"")</f>
        <v>473600</v>
      </c>
      <c r="I40" s="4">
        <f>IFERROR(INT(INDEX(条件检索信息!$E$7:$E$166,I96,1)/50000)*50000,"")</f>
        <v>68269350000</v>
      </c>
      <c r="J40" s="4">
        <f>IFERROR(INT(INDEX(条件检索信息!$F$7:$F$166,J96,1)/50000)*50000,"")</f>
        <v>142657750000</v>
      </c>
      <c r="K40" s="4">
        <f t="shared" si="175"/>
        <v>142657750000</v>
      </c>
      <c r="L40" s="4">
        <f t="shared" si="176"/>
        <v>142657750000</v>
      </c>
      <c r="M40" s="4">
        <f t="shared" si="177"/>
        <v>142657750000</v>
      </c>
      <c r="N40" s="4" t="str">
        <f>IFERROR(INT(INDEX(条件检索信息!$J$7:$J$166,N96,1)/50000)*50000,"")</f>
        <v/>
      </c>
      <c r="O40" s="4"/>
      <c r="P40" s="4"/>
      <c r="Q40" s="4">
        <f>IFERROR(INT(INDEX(条件检索信息!$M$7:$M$166,Q96,1)/200)*200,"")</f>
        <v>592000</v>
      </c>
      <c r="R40" s="4">
        <f>IFERROR(INT(INDEX(条件检索信息!$N$7:$N$166,R96,1)/50000)*50000,"")</f>
        <v>62334400000</v>
      </c>
      <c r="S40" s="4">
        <f>IFERROR(INT(INDEX(条件检索信息!$O$7:$O$166,S96,1)/100000)*100000,"")</f>
        <v>1693749200000</v>
      </c>
      <c r="T40" s="4">
        <f t="shared" si="182"/>
        <v>1693749200000</v>
      </c>
      <c r="U40" s="4">
        <f t="shared" si="183"/>
        <v>1693749200000</v>
      </c>
      <c r="V40" s="4">
        <f t="shared" si="184"/>
        <v>1693749200000</v>
      </c>
      <c r="W40" s="91" t="str">
        <f>IFERROR(ROUND(INDEX(条件检索信息!$S$7:$S$166,W96,1)/5000000,0)*5000000,"")</f>
        <v/>
      </c>
      <c r="X40" s="4"/>
      <c r="Y40" s="4"/>
      <c r="Z40" s="4"/>
      <c r="AA40" s="4"/>
      <c r="AB40" s="4"/>
      <c r="AC40" s="4">
        <f>IFERROR(INT(INDEX(条件检索信息!$W$7:$W$166,AC96,1)/2000)*2000,"")</f>
        <v>847100000</v>
      </c>
      <c r="AD40" s="4">
        <f t="shared" si="185"/>
        <v>847100000</v>
      </c>
      <c r="AE40" s="4">
        <f t="shared" si="186"/>
        <v>847100000</v>
      </c>
      <c r="AF40" s="4">
        <f t="shared" si="187"/>
        <v>847100000</v>
      </c>
      <c r="AG40" s="4">
        <f>IFERROR(INT(INDEX(条件检索信息!$AA$7:$AA$166,AG96,1)/5)*5,"")</f>
        <v>142620</v>
      </c>
      <c r="AH40" s="4"/>
      <c r="AI40" s="4">
        <f>IFERROR(INT(INDEX(条件检索信息!$AC$7:$AC$166,AI96,1)/500)*500,"")</f>
        <v>22835000</v>
      </c>
      <c r="AJ40" s="4">
        <f t="shared" si="171"/>
        <v>22835000</v>
      </c>
      <c r="AK40" s="4"/>
      <c r="AL40" s="4"/>
      <c r="AM40" s="4"/>
      <c r="AN40" s="4"/>
      <c r="AO40" s="4">
        <f>IFERROR(INT(INDEX(条件检索信息!$AH$7:$AH$166,AO96,1)/2)*2,"")</f>
        <v>99326</v>
      </c>
      <c r="AP40" s="4">
        <f t="shared" si="180"/>
        <v>99326</v>
      </c>
      <c r="AQ40" s="4">
        <f t="shared" si="181"/>
        <v>99326</v>
      </c>
      <c r="AR40" s="4">
        <f>IFERROR(INT(INDEX(条件检索信息!$AK$7:$AK$166,AR96,1)/2)*2,"")</f>
        <v>57646</v>
      </c>
      <c r="AS40" s="4">
        <f t="shared" si="178"/>
        <v>57646</v>
      </c>
      <c r="AT40" s="4">
        <f t="shared" si="179"/>
        <v>57646</v>
      </c>
      <c r="AU40" s="4">
        <f>IFERROR(INT(INDEX(条件检索信息!$AN$7:$AN$166,AU96,1)/1)*1,"")</f>
        <v>37639</v>
      </c>
      <c r="AV40" s="4" t="str">
        <f>IFERROR(INT(INDEX(节奏总纲!$P$4:$P$113,AV96,1)/1)*1+1,"")</f>
        <v/>
      </c>
      <c r="AW40" s="4">
        <f>IFERROR(INT(INDEX(条件检索信息!$AO$7:$AO$166,AW96,1)/5)*5,"")</f>
        <v>223480</v>
      </c>
      <c r="AX40" s="4">
        <f>IFERROR(INT(INDEX(条件检索信息!$AP$7:$AP$166,AX96,1)/500000)*500000,"")</f>
        <v>3198262000000</v>
      </c>
      <c r="AY40" s="4">
        <f t="shared" si="163"/>
        <v>3198262000000</v>
      </c>
      <c r="AZ40" s="4">
        <f t="shared" si="164"/>
        <v>3198262000000</v>
      </c>
      <c r="BA40" s="4">
        <f t="shared" si="165"/>
        <v>3198262000000</v>
      </c>
      <c r="BB40" s="4" t="str">
        <f>IFERROR(INT(INDEX(条件检索信息!$AT$7:$AT$166,BB96,1)/50000)*50000,"")</f>
        <v/>
      </c>
      <c r="BC40" s="4">
        <f>IFERROR(INT(INDEX(条件检索信息!$AU$7:$AU$166,BC96,1)/500)*500,"")</f>
        <v>404500</v>
      </c>
      <c r="BD40" s="4">
        <f t="shared" si="172"/>
        <v>404500</v>
      </c>
      <c r="BE40" s="4">
        <f t="shared" si="173"/>
        <v>404500</v>
      </c>
      <c r="BF40" s="4">
        <f t="shared" si="174"/>
        <v>404500</v>
      </c>
      <c r="BG40" s="4">
        <f>IFERROR(INT(INDEX(条件检索信息!$AY$7:$AY$166,BG96,1)/200)*200,"")</f>
        <v>80600</v>
      </c>
      <c r="BH40" s="4" t="str">
        <f>IFERROR(INT(INDEX(条件检索信息!$AZ$7:$AZ$166,BH96,1)/500)*500,"")</f>
        <v/>
      </c>
      <c r="BI40" s="4"/>
      <c r="BJ40" s="4">
        <v>680</v>
      </c>
      <c r="BK40" s="4">
        <v>1020</v>
      </c>
      <c r="BL40" s="4">
        <f>IFERROR(INT(INDEX(条件检索信息!$BC$7:$BC$166,BL96,1)/500)*500,"")</f>
        <v>5969938500</v>
      </c>
      <c r="BM40" s="4">
        <v>290</v>
      </c>
      <c r="BN40" s="4"/>
      <c r="BO40" s="4">
        <v>2760</v>
      </c>
      <c r="BP40" s="4">
        <v>1900</v>
      </c>
      <c r="BQ40" s="4">
        <v>48</v>
      </c>
      <c r="BR40" s="4"/>
      <c r="BS40" s="4"/>
      <c r="BT40" s="4">
        <v>34</v>
      </c>
      <c r="BU40" s="4">
        <v>34</v>
      </c>
      <c r="BV40" s="4"/>
      <c r="BW40" s="4">
        <f>IFERROR(INT(INDEX(条件检索信息!$BN$7:$BN$166,BW96,1)/5)*5,"")</f>
        <v>564590</v>
      </c>
      <c r="BX40" s="4">
        <v>222</v>
      </c>
      <c r="BY40" s="4">
        <f>IFERROR(INT(INDEX(条件检索信息!$BP$7:$BP$166,BY96,1)/5)*5,"")</f>
        <v>2175</v>
      </c>
      <c r="BZ40" s="4">
        <f>IFERROR(ROUND(INDEX(条件检索信息!$BQ$7:$BQ$166,BZ96,1)/1,0)*1,"")</f>
        <v>16383</v>
      </c>
      <c r="CG40" s="17">
        <v>34</v>
      </c>
      <c r="CH40" s="17">
        <f t="shared" si="188"/>
        <v>12</v>
      </c>
      <c r="CI40" s="17">
        <f>SUM($CH$7:$CH40)</f>
        <v>471</v>
      </c>
      <c r="CJ40" s="17">
        <f>CI40/节奏总纲!P37</f>
        <v>49.288078772040564</v>
      </c>
    </row>
    <row r="41" spans="3:88" x14ac:dyDescent="0.15">
      <c r="C41" s="21">
        <v>35</v>
      </c>
      <c r="D41" s="4">
        <f>IFERROR(INT(INDEX(条件检索信息!$C$7:$C$166,D97,1)/10)*10,"")</f>
        <v>177970</v>
      </c>
      <c r="E41" s="4"/>
      <c r="F41" s="4"/>
      <c r="G41" s="4"/>
      <c r="H41" s="4">
        <f>IFERROR(INT(INDEX(条件检索信息!$D$7:$D$166,H97,1)/200)*200,"")</f>
        <v>501800</v>
      </c>
      <c r="I41" s="4">
        <f>IFERROR(INT(INDEX(条件检索信息!$E$7:$E$166,I97,1)/50000)*50000,"")</f>
        <v>88871750000</v>
      </c>
      <c r="J41" s="4">
        <f>IFERROR(INT(INDEX(条件检索信息!$F$7:$F$166,J97,1)/50000)*50000,"")</f>
        <v>194243050000</v>
      </c>
      <c r="K41" s="4">
        <f t="shared" si="175"/>
        <v>194243050000</v>
      </c>
      <c r="L41" s="4">
        <f t="shared" si="176"/>
        <v>194243050000</v>
      </c>
      <c r="M41" s="4">
        <f t="shared" si="177"/>
        <v>194243050000</v>
      </c>
      <c r="N41" s="4" t="str">
        <f>IFERROR(INT(INDEX(条件检索信息!$J$7:$J$166,N97,1)/50000)*50000,"")</f>
        <v/>
      </c>
      <c r="O41" s="4"/>
      <c r="P41" s="4"/>
      <c r="Q41" s="4">
        <f>IFERROR(INT(INDEX(条件检索信息!$M$7:$M$166,Q97,1)/200)*200,"")</f>
        <v>627400</v>
      </c>
      <c r="R41" s="4">
        <f>IFERROR(INT(INDEX(条件检索信息!$N$7:$N$166,R97,1)/50000)*50000,"")</f>
        <v>85166050000</v>
      </c>
      <c r="S41" s="4">
        <f>IFERROR(INT(INDEX(条件检索信息!$O$7:$O$166,S97,1)/100000)*100000,"")</f>
        <v>2301887200000</v>
      </c>
      <c r="T41" s="4">
        <f t="shared" si="182"/>
        <v>2301887200000</v>
      </c>
      <c r="U41" s="4">
        <f t="shared" si="183"/>
        <v>2301887200000</v>
      </c>
      <c r="V41" s="4">
        <f t="shared" si="184"/>
        <v>2301887200000</v>
      </c>
      <c r="W41" s="91" t="str">
        <f>IFERROR(ROUND(INDEX(条件检索信息!$S$7:$S$166,W97,1)/5000000,0)*5000000,"")</f>
        <v/>
      </c>
      <c r="X41" s="4"/>
      <c r="Y41" s="4"/>
      <c r="Z41" s="4"/>
      <c r="AA41" s="4"/>
      <c r="AB41" s="4"/>
      <c r="AC41" s="4">
        <f>IFERROR(INT(INDEX(条件检索信息!$W$7:$W$166,AC97,1)/2000)*2000,"")</f>
        <v>1117782000</v>
      </c>
      <c r="AD41" s="4">
        <f t="shared" si="185"/>
        <v>1117782000</v>
      </c>
      <c r="AE41" s="4">
        <f t="shared" si="186"/>
        <v>1117782000</v>
      </c>
      <c r="AF41" s="4">
        <f t="shared" si="187"/>
        <v>1117782000</v>
      </c>
      <c r="AG41" s="4">
        <f>IFERROR(INT(INDEX(条件检索信息!$AA$7:$AA$166,AG97,1)/5)*5,"")</f>
        <v>188190</v>
      </c>
      <c r="AH41" s="4"/>
      <c r="AI41" s="4">
        <f>IFERROR(INT(INDEX(条件检索信息!$AC$7:$AC$166,AI97,1)/500)*500,"")</f>
        <v>30044500</v>
      </c>
      <c r="AJ41" s="4">
        <f t="shared" si="171"/>
        <v>30044500</v>
      </c>
      <c r="AK41" s="4"/>
      <c r="AL41" s="4"/>
      <c r="AM41" s="4"/>
      <c r="AN41" s="4"/>
      <c r="AO41" s="4">
        <f>IFERROR(INT(INDEX(条件检索信息!$AH$7:$AH$166,AO97,1)/2)*2,"")</f>
        <v>131064</v>
      </c>
      <c r="AP41" s="4">
        <f t="shared" si="180"/>
        <v>131064</v>
      </c>
      <c r="AQ41" s="4">
        <f t="shared" si="181"/>
        <v>131064</v>
      </c>
      <c r="AR41" s="4">
        <f>IFERROR(INT(INDEX(条件检索信息!$AK$7:$AK$166,AR97,1)/2)*2,"")</f>
        <v>76066</v>
      </c>
      <c r="AS41" s="4">
        <f t="shared" si="178"/>
        <v>76066</v>
      </c>
      <c r="AT41" s="4">
        <f t="shared" si="179"/>
        <v>76066</v>
      </c>
      <c r="AU41" s="4">
        <f>IFERROR(INT(INDEX(条件检索信息!$AN$7:$AN$166,AU97,1)/1)*1,"")</f>
        <v>49666</v>
      </c>
      <c r="AV41" s="4" t="str">
        <f>IFERROR(INT(INDEX(节奏总纲!$P$4:$P$113,AV97,1)/1)*1+1,"")</f>
        <v/>
      </c>
      <c r="AW41" s="4">
        <f>IFERROR(INT(INDEX(条件检索信息!$AO$7:$AO$166,AW97,1)/5)*5,"")</f>
        <v>294890</v>
      </c>
      <c r="AX41" s="4">
        <f>IFERROR(INT(INDEX(条件检索信息!$AP$7:$AP$166,AX97,1)/500000)*500000,"")</f>
        <v>4266048500000</v>
      </c>
      <c r="AY41" s="4">
        <f t="shared" si="163"/>
        <v>4266048500000</v>
      </c>
      <c r="AZ41" s="4">
        <f t="shared" si="164"/>
        <v>4266048500000</v>
      </c>
      <c r="BA41" s="4">
        <f t="shared" si="165"/>
        <v>4266048500000</v>
      </c>
      <c r="BB41" s="4" t="str">
        <f>IFERROR(INT(INDEX(条件检索信息!$AT$7:$AT$166,BB97,1)/50000)*50000,"")</f>
        <v/>
      </c>
      <c r="BC41" s="4">
        <f>IFERROR(INT(INDEX(条件检索信息!$AU$7:$AU$166,BC97,1)/500)*500,"")</f>
        <v>424500</v>
      </c>
      <c r="BD41" s="4">
        <f t="shared" si="172"/>
        <v>424500</v>
      </c>
      <c r="BE41" s="4">
        <f t="shared" si="173"/>
        <v>424500</v>
      </c>
      <c r="BF41" s="4">
        <f t="shared" si="174"/>
        <v>424500</v>
      </c>
      <c r="BG41" s="4">
        <f>IFERROR(INT(INDEX(条件检索信息!$AY$7:$AY$166,BG97,1)/200)*200,"")</f>
        <v>84200</v>
      </c>
      <c r="BH41" s="4" t="str">
        <f>IFERROR(INT(INDEX(条件检索信息!$AZ$7:$AZ$166,BH97,1)/500)*500,"")</f>
        <v/>
      </c>
      <c r="BI41" s="4"/>
      <c r="BJ41" s="4">
        <v>700</v>
      </c>
      <c r="BK41" s="4"/>
      <c r="BL41" s="4">
        <f>IFERROR(INT(INDEX(条件检索信息!$BC$7:$BC$166,BL97,1)/500)*500,"")</f>
        <v>7867604500</v>
      </c>
      <c r="BM41" s="4">
        <v>300</v>
      </c>
      <c r="BN41" s="4"/>
      <c r="BO41" s="4">
        <v>2900</v>
      </c>
      <c r="BP41" s="4">
        <v>2000</v>
      </c>
      <c r="BQ41" s="4">
        <v>50</v>
      </c>
      <c r="BR41" s="4"/>
      <c r="BS41" s="4"/>
      <c r="BT41" s="4">
        <v>35</v>
      </c>
      <c r="BU41" s="4">
        <v>35</v>
      </c>
      <c r="BV41" s="4"/>
      <c r="BW41" s="4">
        <f>IFERROR(INT(INDEX(条件检索信息!$BN$7:$BN$166,BW97,1)/5)*5,"")</f>
        <v>744990</v>
      </c>
      <c r="BX41" s="4">
        <v>228</v>
      </c>
      <c r="BY41" s="4">
        <f>IFERROR(INT(INDEX(条件检索信息!$BP$7:$BP$166,BY97,1)/5)*5,"")</f>
        <v>2240</v>
      </c>
      <c r="BZ41" s="4">
        <f>IFERROR(ROUND(INDEX(条件检索信息!$BQ$7:$BQ$166,BZ97,1)/1,0)*1,"")</f>
        <v>21618</v>
      </c>
      <c r="CG41" s="17">
        <v>35</v>
      </c>
      <c r="CH41" s="17">
        <f t="shared" si="188"/>
        <v>6</v>
      </c>
      <c r="CI41" s="17">
        <f>SUM($CH$7:$CH41)</f>
        <v>477</v>
      </c>
      <c r="CJ41" s="17">
        <f>CI41/节奏总纲!P38</f>
        <v>46.249125622171114</v>
      </c>
    </row>
    <row r="42" spans="3:88" x14ac:dyDescent="0.15">
      <c r="C42" s="21">
        <v>36</v>
      </c>
      <c r="D42" s="4">
        <f>IFERROR(INT(INDEX(条件检索信息!$C$7:$C$166,D98,1)/10)*10,"")</f>
        <v>225590</v>
      </c>
      <c r="E42" s="4"/>
      <c r="F42" s="4"/>
      <c r="G42" s="4"/>
      <c r="H42" s="4">
        <f>IFERROR(INT(INDEX(条件检索信息!$D$7:$D$166,H98,1)/200)*200,"")</f>
        <v>530200</v>
      </c>
      <c r="I42" s="4">
        <f>IFERROR(INT(INDEX(条件检索信息!$E$7:$E$166,I98,1)/50000)*50000,"")</f>
        <v>123936600000</v>
      </c>
      <c r="J42" s="4">
        <f>IFERROR(INT(INDEX(条件检索信息!$F$7:$F$166,J98,1)/50000)*50000,"")</f>
        <v>263964250000</v>
      </c>
      <c r="K42" s="4">
        <f t="shared" si="175"/>
        <v>263964250000</v>
      </c>
      <c r="L42" s="4">
        <f t="shared" si="176"/>
        <v>263964250000</v>
      </c>
      <c r="M42" s="4">
        <f t="shared" si="177"/>
        <v>263964250000</v>
      </c>
      <c r="N42" s="4" t="str">
        <f>IFERROR(INT(INDEX(条件检索信息!$J$7:$J$166,N98,1)/50000)*50000,"")</f>
        <v/>
      </c>
      <c r="O42" s="4"/>
      <c r="P42" s="4"/>
      <c r="Q42" s="4">
        <f>IFERROR(INT(INDEX(条件检索信息!$M$7:$M$166,Q98,1)/200)*200,"")</f>
        <v>662800</v>
      </c>
      <c r="R42" s="4">
        <f>IFERROR(INT(INDEX(条件检索信息!$N$7:$N$166,R98,1)/50000)*50000,"")</f>
        <v>116332250000</v>
      </c>
      <c r="S42" s="4">
        <f>IFERROR(INT(INDEX(条件检索信息!$O$7:$O$166,S98,1)/100000)*100000,"")</f>
        <v>3116285200000</v>
      </c>
      <c r="T42" s="4">
        <f t="shared" si="182"/>
        <v>3116285200000</v>
      </c>
      <c r="U42" s="4">
        <f t="shared" si="183"/>
        <v>3116285200000</v>
      </c>
      <c r="V42" s="4">
        <f t="shared" si="184"/>
        <v>3116285200000</v>
      </c>
      <c r="W42" s="91" t="str">
        <f>IFERROR(ROUND(INDEX(条件检索信息!$S$7:$S$166,W98,1)/5000000,0)*5000000,"")</f>
        <v/>
      </c>
      <c r="X42" s="4"/>
      <c r="Y42" s="4"/>
      <c r="Z42" s="4"/>
      <c r="AA42" s="4"/>
      <c r="AB42" s="4"/>
      <c r="AC42" s="4">
        <f>IFERROR(INT(INDEX(条件检索信息!$W$7:$W$166,AC98,1)/2000)*2000,"")</f>
        <v>1474950000</v>
      </c>
      <c r="AD42" s="4">
        <f t="shared" si="185"/>
        <v>1474950000</v>
      </c>
      <c r="AE42" s="4">
        <f t="shared" si="186"/>
        <v>1474950000</v>
      </c>
      <c r="AF42" s="4">
        <f t="shared" si="187"/>
        <v>1474950000</v>
      </c>
      <c r="AG42" s="4">
        <f>IFERROR(INT(INDEX(条件检索信息!$AA$7:$AA$166,AG98,1)/5)*5,"")</f>
        <v>248325</v>
      </c>
      <c r="AH42" s="4"/>
      <c r="AI42" s="4">
        <f>IFERROR(INT(INDEX(条件检索信息!$AC$7:$AC$166,AI98,1)/500)*500,"")</f>
        <v>39557500</v>
      </c>
      <c r="AJ42" s="4">
        <f t="shared" si="171"/>
        <v>39557500</v>
      </c>
      <c r="AK42" s="4"/>
      <c r="AL42" s="4"/>
      <c r="AM42" s="4"/>
      <c r="AN42" s="4"/>
      <c r="AO42" s="4">
        <f>IFERROR(INT(INDEX(条件检索信息!$AH$7:$AH$166,AO98,1)/2)*2,"")</f>
        <v>172942</v>
      </c>
      <c r="AP42" s="4">
        <f t="shared" si="180"/>
        <v>172942</v>
      </c>
      <c r="AQ42" s="4">
        <f t="shared" si="181"/>
        <v>172942</v>
      </c>
      <c r="AR42" s="4">
        <f>IFERROR(INT(INDEX(条件检索信息!$AK$7:$AK$166,AR98,1)/2)*2,"")</f>
        <v>100372</v>
      </c>
      <c r="AS42" s="4">
        <f t="shared" si="178"/>
        <v>100372</v>
      </c>
      <c r="AT42" s="4">
        <f t="shared" si="179"/>
        <v>100372</v>
      </c>
      <c r="AU42" s="4">
        <f>IFERROR(INT(INDEX(条件检索信息!$AN$7:$AN$166,AU98,1)/1)*1,"")</f>
        <v>65535</v>
      </c>
      <c r="AV42" s="4" t="str">
        <f>IFERROR(INT(INDEX(节奏总纲!$P$4:$P$113,AV98,1)/1)*1+1,"")</f>
        <v/>
      </c>
      <c r="AW42" s="4">
        <f>IFERROR(INT(INDEX(条件检索信息!$AO$7:$AO$166,AW98,1)/5)*5,"")</f>
        <v>389120</v>
      </c>
      <c r="AX42" s="4">
        <f>IFERROR(INT(INDEX(条件检索信息!$AP$7:$AP$166,AX98,1)/500000)*500000,"")</f>
        <v>5675002000000</v>
      </c>
      <c r="AY42" s="4">
        <f t="shared" si="163"/>
        <v>5675002000000</v>
      </c>
      <c r="AZ42" s="4">
        <f t="shared" si="164"/>
        <v>5675002000000</v>
      </c>
      <c r="BA42" s="4">
        <f t="shared" si="165"/>
        <v>5675002000000</v>
      </c>
      <c r="BB42" s="4" t="str">
        <f>IFERROR(INT(INDEX(条件检索信息!$AT$7:$AT$166,BB98,1)/50000)*50000,"")</f>
        <v/>
      </c>
      <c r="BC42" s="4">
        <f>IFERROR(INT(INDEX(条件检索信息!$AU$7:$AU$166,BC98,1)/500)*500,"")</f>
        <v>444500</v>
      </c>
      <c r="BD42" s="4">
        <f t="shared" si="172"/>
        <v>444500</v>
      </c>
      <c r="BE42" s="4">
        <f t="shared" si="173"/>
        <v>444500</v>
      </c>
      <c r="BF42" s="4">
        <f t="shared" si="174"/>
        <v>444500</v>
      </c>
      <c r="BG42" s="4">
        <f>IFERROR(INT(INDEX(条件检索信息!$AY$7:$AY$166,BG98,1)/200)*200,"")</f>
        <v>88000</v>
      </c>
      <c r="BH42" s="4" t="str">
        <f>IFERROR(INT(INDEX(条件检索信息!$AZ$7:$AZ$166,BH98,1)/500)*500,"")</f>
        <v/>
      </c>
      <c r="BI42" s="4"/>
      <c r="BJ42" s="4">
        <v>720</v>
      </c>
      <c r="BK42" s="4"/>
      <c r="BL42" s="4">
        <f>IFERROR(INT(INDEX(条件检索信息!$BC$7:$BC$166,BL98,1)/500)*500,"")</f>
        <v>10365994500</v>
      </c>
      <c r="BM42" s="4">
        <v>310</v>
      </c>
      <c r="BN42" s="4"/>
      <c r="BO42" s="4">
        <v>3040</v>
      </c>
      <c r="BP42" s="4">
        <v>2100</v>
      </c>
      <c r="BQ42" s="4">
        <v>52</v>
      </c>
      <c r="BR42" s="4"/>
      <c r="BS42" s="4"/>
      <c r="BT42" s="4">
        <v>36</v>
      </c>
      <c r="BU42" s="4">
        <v>36</v>
      </c>
      <c r="BV42" s="4"/>
      <c r="BW42" s="4">
        <f>IFERROR(INT(INDEX(条件检索信息!$BN$7:$BN$166,BW98,1)/5)*5,"")</f>
        <v>983025</v>
      </c>
      <c r="BX42" s="4"/>
      <c r="BY42" s="4">
        <f>IFERROR(INT(INDEX(条件检索信息!$BP$7:$BP$166,BY98,1)/5)*5,"")</f>
        <v>2300</v>
      </c>
      <c r="BZ42" s="4">
        <f>IFERROR(ROUND(INDEX(条件检索信息!$BQ$7:$BQ$166,BZ98,1)/1,0)*1,"")</f>
        <v>28525</v>
      </c>
      <c r="CG42" s="17">
        <v>36</v>
      </c>
      <c r="CH42" s="17">
        <f t="shared" si="188"/>
        <v>33</v>
      </c>
      <c r="CI42" s="17">
        <f>SUM($CH$7:$CH42)</f>
        <v>510</v>
      </c>
      <c r="CJ42" s="17">
        <f>CI42/节奏总纲!P39</f>
        <v>45.839678288986114</v>
      </c>
    </row>
    <row r="43" spans="3:88" x14ac:dyDescent="0.15">
      <c r="C43" s="21">
        <v>37</v>
      </c>
      <c r="D43" s="4">
        <f>IFERROR(INT(INDEX(条件检索信息!$C$7:$C$166,D99,1)/10)*10,"")</f>
        <v>287770</v>
      </c>
      <c r="E43" s="4"/>
      <c r="F43" s="4"/>
      <c r="G43" s="4"/>
      <c r="H43" s="4">
        <f>IFERROR(INT(INDEX(条件检索信息!$D$7:$D$166,H99,1)/200)*200,"")</f>
        <v>558600</v>
      </c>
      <c r="I43" s="4">
        <f>IFERROR(INT(INDEX(条件检索信息!$E$7:$E$166,I99,1)/50000)*50000,"")</f>
        <v>161029250000</v>
      </c>
      <c r="J43" s="4">
        <f>IFERROR(INT(INDEX(条件检索信息!$F$7:$F$166,J99,1)/50000)*50000,"")</f>
        <v>358181050000</v>
      </c>
      <c r="K43" s="4">
        <f t="shared" si="175"/>
        <v>358181050000</v>
      </c>
      <c r="L43" s="4">
        <f t="shared" si="176"/>
        <v>358181050000</v>
      </c>
      <c r="M43" s="4">
        <f t="shared" si="177"/>
        <v>358181050000</v>
      </c>
      <c r="N43" s="4" t="str">
        <f>IFERROR(INT(INDEX(条件检索信息!$J$7:$J$166,N99,1)/50000)*50000,"")</f>
        <v/>
      </c>
      <c r="O43" s="4"/>
      <c r="P43" s="4"/>
      <c r="Q43" s="4">
        <f>IFERROR(INT(INDEX(条件检索信息!$M$7:$M$166,Q99,1)/200)*200,"")</f>
        <v>698200</v>
      </c>
      <c r="R43" s="4">
        <f>IFERROR(INT(INDEX(条件检索信息!$N$7:$N$166,R99,1)/50000)*50000,"")</f>
        <v>158187800000</v>
      </c>
      <c r="S43" s="4">
        <f>IFERROR(INT(INDEX(条件检索信息!$O$7:$O$166,S99,1)/100000)*100000,"")</f>
        <v>4206664500000</v>
      </c>
      <c r="T43" s="4">
        <f t="shared" si="182"/>
        <v>4206664500000</v>
      </c>
      <c r="U43" s="4">
        <f t="shared" si="183"/>
        <v>4206664500000</v>
      </c>
      <c r="V43" s="4">
        <f t="shared" si="184"/>
        <v>4206664500000</v>
      </c>
      <c r="W43" s="91" t="str">
        <f>IFERROR(ROUND(INDEX(条件检索信息!$S$7:$S$166,W99,1)/5000000,0)*5000000,"")</f>
        <v/>
      </c>
      <c r="X43" s="4"/>
      <c r="Y43" s="4"/>
      <c r="Z43" s="4"/>
      <c r="AA43" s="4"/>
      <c r="AB43" s="4"/>
      <c r="AC43" s="4">
        <f>IFERROR(INT(INDEX(条件检索信息!$W$7:$W$166,AC99,1)/2000)*2000,"")</f>
        <v>1946234000</v>
      </c>
      <c r="AD43" s="4">
        <f t="shared" si="185"/>
        <v>1946234000</v>
      </c>
      <c r="AE43" s="4">
        <f t="shared" si="186"/>
        <v>1946234000</v>
      </c>
      <c r="AF43" s="4">
        <f t="shared" si="187"/>
        <v>1946234000</v>
      </c>
      <c r="AG43" s="4">
        <f>IFERROR(INT(INDEX(条件检索信息!$AA$7:$AA$166,AG99,1)/5)*5,"")</f>
        <v>327670</v>
      </c>
      <c r="AH43" s="4"/>
      <c r="AI43" s="4">
        <f>IFERROR(INT(INDEX(条件检索信息!$AC$7:$AC$166,AI99,1)/500)*500,"")</f>
        <v>52154500</v>
      </c>
      <c r="AJ43" s="4">
        <f t="shared" si="171"/>
        <v>52154500</v>
      </c>
      <c r="AK43" s="4"/>
      <c r="AL43" s="4"/>
      <c r="AM43" s="4"/>
      <c r="AN43" s="4"/>
      <c r="AO43" s="4">
        <f>IFERROR(INT(INDEX(条件检索信息!$AH$7:$AH$166,AO99,1)/2)*2,"")</f>
        <v>228200</v>
      </c>
      <c r="AP43" s="4">
        <f t="shared" si="180"/>
        <v>228200</v>
      </c>
      <c r="AQ43" s="4">
        <f t="shared" si="181"/>
        <v>228200</v>
      </c>
      <c r="AR43" s="4">
        <f>IFERROR(INT(INDEX(条件检索信息!$AK$7:$AK$166,AR99,1)/2)*2,"")</f>
        <v>132442</v>
      </c>
      <c r="AS43" s="4">
        <f t="shared" si="178"/>
        <v>132442</v>
      </c>
      <c r="AT43" s="4">
        <f t="shared" si="179"/>
        <v>132442</v>
      </c>
      <c r="AU43" s="4" t="str">
        <f>IFERROR(INT(INDEX(条件检索信息!$AN$7:$AN$166,AU99,1)/1)*1,"")</f>
        <v/>
      </c>
      <c r="AV43" s="4" t="str">
        <f>IFERROR(INT(INDEX(节奏总纲!$P$4:$P$113,AV99,1)/1)*1+1,"")</f>
        <v/>
      </c>
      <c r="AW43" s="4">
        <f>IFERROR(INT(INDEX(条件检索信息!$AO$7:$AO$166,AW99,1)/5)*5,"")</f>
        <v>513450</v>
      </c>
      <c r="AX43" s="4" t="str">
        <f>IFERROR(INT(INDEX(条件检索信息!$AP$7:$AP$166,AX99,1)/500000)*500000,"")</f>
        <v/>
      </c>
      <c r="AY43" s="4" t="str">
        <f t="shared" si="163"/>
        <v/>
      </c>
      <c r="AZ43" s="4" t="str">
        <f t="shared" si="164"/>
        <v/>
      </c>
      <c r="BA43" s="4" t="str">
        <f t="shared" si="165"/>
        <v/>
      </c>
      <c r="BB43" s="4" t="str">
        <f>IFERROR(INT(INDEX(条件检索信息!$AT$7:$AT$166,BB99,1)/50000)*50000,"")</f>
        <v/>
      </c>
      <c r="BC43" s="4">
        <f>IFERROR(INT(INDEX(条件检索信息!$AU$7:$AU$166,BC99,1)/500)*500,"")</f>
        <v>463500</v>
      </c>
      <c r="BD43" s="4">
        <f t="shared" si="172"/>
        <v>463500</v>
      </c>
      <c r="BE43" s="4">
        <f t="shared" si="173"/>
        <v>463500</v>
      </c>
      <c r="BF43" s="4">
        <f t="shared" si="174"/>
        <v>463500</v>
      </c>
      <c r="BG43" s="4">
        <f>IFERROR(INT(INDEX(条件检索信息!$AY$7:$AY$166,BG99,1)/200)*200,"")</f>
        <v>91600</v>
      </c>
      <c r="BH43" s="4" t="str">
        <f>IFERROR(INT(INDEX(条件检索信息!$AZ$7:$AZ$166,BH99,1)/500)*500,"")</f>
        <v/>
      </c>
      <c r="BI43" s="4"/>
      <c r="BJ43" s="4">
        <v>740</v>
      </c>
      <c r="BK43" s="4"/>
      <c r="BL43" s="4">
        <f>IFERROR(INT(INDEX(条件检索信息!$BC$7:$BC$166,BL99,1)/500)*500,"")</f>
        <v>13655597500</v>
      </c>
      <c r="BM43" s="4">
        <v>320</v>
      </c>
      <c r="BN43" s="4"/>
      <c r="BO43" s="4">
        <v>3180</v>
      </c>
      <c r="BP43" s="4">
        <v>2200</v>
      </c>
      <c r="BQ43" s="4">
        <v>54</v>
      </c>
      <c r="BR43" s="4"/>
      <c r="BS43" s="4"/>
      <c r="BT43" s="4">
        <v>37</v>
      </c>
      <c r="BU43" s="4">
        <v>37</v>
      </c>
      <c r="BV43" s="4"/>
      <c r="BW43" s="4" t="str">
        <f>IFERROR(INT(INDEX(条件检索信息!$BN$7:$BN$166,BW99,1)/5)*5,"")</f>
        <v/>
      </c>
      <c r="BX43" s="4"/>
      <c r="BY43" s="4">
        <f>IFERROR(INT(INDEX(条件检索信息!$BP$7:$BP$166,BY99,1)/5)*5,"")</f>
        <v>2365</v>
      </c>
      <c r="BZ43" s="4">
        <f>IFERROR(ROUND(INDEX(条件检索信息!$BQ$7:$BQ$166,BZ99,1)/1,0)*1,"")</f>
        <v>37640</v>
      </c>
      <c r="CG43" s="17">
        <v>37</v>
      </c>
      <c r="CH43" s="17">
        <f t="shared" si="188"/>
        <v>11</v>
      </c>
      <c r="CI43" s="17">
        <f>SUM($CH$7:$CH43)</f>
        <v>521</v>
      </c>
      <c r="CJ43" s="17">
        <f>CI43/节奏总纲!P40</f>
        <v>43.431004900087487</v>
      </c>
    </row>
    <row r="44" spans="3:88" x14ac:dyDescent="0.15">
      <c r="C44" s="21">
        <v>38</v>
      </c>
      <c r="D44" s="4">
        <f>IFERROR(INT(INDEX(条件检索信息!$C$7:$C$166,D100,1)/10)*10,"")</f>
        <v>369170</v>
      </c>
      <c r="E44" s="4"/>
      <c r="F44" s="4"/>
      <c r="G44" s="4"/>
      <c r="H44" s="4">
        <f>IFERROR(INT(INDEX(条件检索信息!$D$7:$D$166,H100,1)/200)*200,"")</f>
        <v>586800</v>
      </c>
      <c r="I44" s="4">
        <f>IFERROR(INT(INDEX(条件检索信息!$E$7:$E$166,I100,1)/50000)*50000,"")</f>
        <v>193120800000</v>
      </c>
      <c r="J44" s="4">
        <f>IFERROR(INT(INDEX(条件检索信息!$F$7:$F$166,J100,1)/50000)*50000,"")</f>
        <v>485414950000</v>
      </c>
      <c r="K44" s="4">
        <f t="shared" si="175"/>
        <v>485414950000</v>
      </c>
      <c r="L44" s="4">
        <f t="shared" si="176"/>
        <v>485414950000</v>
      </c>
      <c r="M44" s="4">
        <f t="shared" si="177"/>
        <v>485414950000</v>
      </c>
      <c r="N44" s="4" t="str">
        <f>IFERROR(INT(INDEX(条件检索信息!$J$7:$J$166,N100,1)/50000)*50000,"")</f>
        <v/>
      </c>
      <c r="O44" s="4"/>
      <c r="P44" s="4"/>
      <c r="Q44" s="4">
        <f>IFERROR(INT(INDEX(条件检索信息!$M$7:$M$166,Q100,1)/200)*200,"")</f>
        <v>733600</v>
      </c>
      <c r="R44" s="4">
        <f>IFERROR(INT(INDEX(条件检索信息!$N$7:$N$166,R100,1)/50000)*50000,"")</f>
        <v>214393400000</v>
      </c>
      <c r="S44" s="4">
        <f>IFERROR(INT(INDEX(条件检索信息!$O$7:$O$166,S100,1)/100000)*100000,"")</f>
        <v>5691408400000</v>
      </c>
      <c r="T44" s="4">
        <f t="shared" si="182"/>
        <v>5691408400000</v>
      </c>
      <c r="U44" s="4">
        <f t="shared" si="183"/>
        <v>5691408400000</v>
      </c>
      <c r="V44" s="4">
        <f t="shared" si="184"/>
        <v>5691408400000</v>
      </c>
      <c r="W44" s="91" t="str">
        <f>IFERROR(ROUND(INDEX(条件检索信息!$S$7:$S$166,W100,1)/5000000,0)*5000000,"")</f>
        <v/>
      </c>
      <c r="X44" s="4"/>
      <c r="Y44" s="4"/>
      <c r="Z44" s="4"/>
      <c r="AA44" s="4"/>
      <c r="AB44" s="4"/>
      <c r="AC44" s="4">
        <f>IFERROR(INT(INDEX(条件检索信息!$W$7:$W$166,AC100,1)/2000)*2000,"")</f>
        <v>2568100000</v>
      </c>
      <c r="AD44" s="4">
        <f t="shared" si="185"/>
        <v>2568100000</v>
      </c>
      <c r="AE44" s="4">
        <f t="shared" si="186"/>
        <v>2568100000</v>
      </c>
      <c r="AF44" s="4">
        <f t="shared" si="187"/>
        <v>2568100000</v>
      </c>
      <c r="AG44" s="4">
        <f>IFERROR(INT(INDEX(条件检索信息!$AA$7:$AA$166,AG100,1)/5)*5,"")</f>
        <v>432365</v>
      </c>
      <c r="AH44" s="4"/>
      <c r="AI44" s="4">
        <f>IFERROR(INT(INDEX(条件检索信息!$AC$7:$AC$166,AI100,1)/500)*500,"")</f>
        <v>68784000</v>
      </c>
      <c r="AJ44" s="4">
        <f t="shared" si="171"/>
        <v>68784000</v>
      </c>
      <c r="AK44" s="4"/>
      <c r="AL44" s="4"/>
      <c r="AM44" s="4"/>
      <c r="AN44" s="4"/>
      <c r="AO44" s="4">
        <f>IFERROR(INT(INDEX(条件检索信息!$AH$7:$AH$166,AO100,1)/2)*2,"")</f>
        <v>301116</v>
      </c>
      <c r="AP44" s="4">
        <f t="shared" si="180"/>
        <v>301116</v>
      </c>
      <c r="AQ44" s="4">
        <f t="shared" si="181"/>
        <v>301116</v>
      </c>
      <c r="AR44" s="4">
        <f>IFERROR(INT(INDEX(条件检索信息!$AK$7:$AK$166,AR100,1)/2)*2,"")</f>
        <v>174760</v>
      </c>
      <c r="AS44" s="4">
        <f t="shared" si="178"/>
        <v>174760</v>
      </c>
      <c r="AT44" s="4">
        <f t="shared" si="179"/>
        <v>174760</v>
      </c>
      <c r="AU44" s="4" t="str">
        <f>IFERROR(INT(INDEX(条件检索信息!$AN$7:$AN$166,AU100,1)/1)*1,"")</f>
        <v/>
      </c>
      <c r="AV44" s="4" t="str">
        <f>IFERROR(INT(INDEX(节奏总纲!$P$4:$P$113,AV100,1)/1)*1+1,"")</f>
        <v/>
      </c>
      <c r="AW44" s="4">
        <f>IFERROR(INT(INDEX(条件检索信息!$AO$7:$AO$166,AW100,1)/5)*5,"")</f>
        <v>677510</v>
      </c>
      <c r="AX44" s="4" t="str">
        <f>IFERROR(INT(INDEX(条件检索信息!$AP$7:$AP$166,AX100,1)/500000)*500000,"")</f>
        <v/>
      </c>
      <c r="AY44" s="4" t="str">
        <f t="shared" si="163"/>
        <v/>
      </c>
      <c r="AZ44" s="4" t="str">
        <f t="shared" si="164"/>
        <v/>
      </c>
      <c r="BA44" s="4" t="str">
        <f t="shared" si="165"/>
        <v/>
      </c>
      <c r="BB44" s="4" t="str">
        <f>IFERROR(INT(INDEX(条件检索信息!$AT$7:$AT$166,BB100,1)/50000)*50000,"")</f>
        <v/>
      </c>
      <c r="BC44" s="4">
        <f>IFERROR(INT(INDEX(条件检索信息!$AU$7:$AU$166,BC100,1)/500)*500,"")</f>
        <v>485500</v>
      </c>
      <c r="BD44" s="4">
        <f t="shared" si="172"/>
        <v>485500</v>
      </c>
      <c r="BE44" s="4">
        <f t="shared" si="173"/>
        <v>485500</v>
      </c>
      <c r="BF44" s="4">
        <f t="shared" si="174"/>
        <v>485500</v>
      </c>
      <c r="BG44" s="4">
        <f>IFERROR(INT(INDEX(条件检索信息!$AY$7:$AY$166,BG100,1)/200)*200,"")</f>
        <v>95200</v>
      </c>
      <c r="BH44" s="4" t="str">
        <f>IFERROR(INT(INDEX(条件检索信息!$AZ$7:$AZ$166,BH100,1)/500)*500,"")</f>
        <v/>
      </c>
      <c r="BI44" s="4"/>
      <c r="BJ44" s="4">
        <v>760</v>
      </c>
      <c r="BK44" s="4"/>
      <c r="BL44" s="4">
        <f>IFERROR(INT(INDEX(条件检索信息!$BC$7:$BC$166,BL100,1)/500)*500,"")</f>
        <v>17979925500</v>
      </c>
      <c r="BM44" s="4">
        <v>330</v>
      </c>
      <c r="BN44" s="4"/>
      <c r="BO44" s="4">
        <v>3320</v>
      </c>
      <c r="BP44" s="4">
        <v>2300</v>
      </c>
      <c r="BQ44" s="4">
        <v>56</v>
      </c>
      <c r="BR44" s="4"/>
      <c r="BS44" s="4"/>
      <c r="BT44" s="4">
        <v>38</v>
      </c>
      <c r="BU44" s="4">
        <v>38</v>
      </c>
      <c r="BV44" s="4"/>
      <c r="BW44" s="4" t="str">
        <f>IFERROR(INT(INDEX(条件检索信息!$BN$7:$BN$166,BW100,1)/5)*5,"")</f>
        <v/>
      </c>
      <c r="BX44" s="4"/>
      <c r="BY44" s="4">
        <f>IFERROR(INT(INDEX(条件检索信息!$BP$7:$BP$166,BY100,1)/5)*5,"")</f>
        <v>2430</v>
      </c>
      <c r="BZ44" s="4">
        <f>IFERROR(ROUND(INDEX(条件检索信息!$BQ$7:$BQ$166,BZ100,1)/1,0)*1,"")</f>
        <v>49666</v>
      </c>
      <c r="CG44" s="17">
        <v>38</v>
      </c>
      <c r="CH44" s="17">
        <f t="shared" si="188"/>
        <v>11</v>
      </c>
      <c r="CI44" s="17">
        <f>SUM($CH$7:$CH44)</f>
        <v>532</v>
      </c>
      <c r="CJ44" s="17">
        <f>CI44/节奏总纲!P41</f>
        <v>41.148415099631542</v>
      </c>
    </row>
    <row r="45" spans="3:88" x14ac:dyDescent="0.15">
      <c r="C45" s="21">
        <v>39</v>
      </c>
      <c r="D45" s="4">
        <f>IFERROR(INT(INDEX(条件检索信息!$C$7:$C$166,D101,1)/10)*10,"")</f>
        <v>475920</v>
      </c>
      <c r="E45" s="4"/>
      <c r="F45" s="4"/>
      <c r="G45" s="4"/>
      <c r="H45" s="4">
        <f>IFERROR(INT(INDEX(条件检索信息!$D$7:$D$166,H101,1)/200)*200,"")</f>
        <v>615200</v>
      </c>
      <c r="I45" s="4">
        <f>IFERROR(INT(INDEX(条件检索信息!$E$7:$E$166,I101,1)/50000)*50000,"")</f>
        <v>201339550000</v>
      </c>
      <c r="J45" s="4">
        <f>IFERROR(INT(INDEX(条件检索信息!$F$7:$F$166,J101,1)/50000)*50000,"")</f>
        <v>660692650000</v>
      </c>
      <c r="K45" s="4">
        <f t="shared" si="175"/>
        <v>660692650000</v>
      </c>
      <c r="L45" s="4">
        <f t="shared" si="176"/>
        <v>660692650000</v>
      </c>
      <c r="M45" s="4">
        <f t="shared" si="177"/>
        <v>660692650000</v>
      </c>
      <c r="N45" s="4"/>
      <c r="O45" s="4"/>
      <c r="P45" s="4"/>
      <c r="Q45" s="4">
        <f>IFERROR(INT(INDEX(条件检索信息!$M$7:$M$166,Q101,1)/200)*200,"")</f>
        <v>769000</v>
      </c>
      <c r="R45" s="4">
        <f>IFERROR(INT(INDEX(条件检索信息!$N$7:$N$166,R101,1)/50000)*50000,"")</f>
        <v>280189450000</v>
      </c>
      <c r="S45" s="4">
        <f>IFERROR(INT(INDEX(条件检索信息!$O$7:$O$166,S101,1)/100000)*100000,"")</f>
        <v>7566920100000</v>
      </c>
      <c r="T45" s="4">
        <f t="shared" si="182"/>
        <v>7566920100000</v>
      </c>
      <c r="U45" s="4">
        <f t="shared" si="183"/>
        <v>7566920100000</v>
      </c>
      <c r="V45" s="4">
        <f t="shared" si="184"/>
        <v>7566920100000</v>
      </c>
      <c r="W45" s="91"/>
      <c r="X45" s="4"/>
      <c r="Y45" s="4"/>
      <c r="Z45" s="4"/>
      <c r="AA45" s="4"/>
      <c r="AB45" s="4"/>
      <c r="AC45" s="4">
        <f>IFERROR(INT(INDEX(条件检索信息!$W$7:$W$166,AC101,1)/2000)*2000,"")</f>
        <v>3388654000</v>
      </c>
      <c r="AD45" s="4">
        <f t="shared" si="185"/>
        <v>3388654000</v>
      </c>
      <c r="AE45" s="4">
        <f t="shared" si="186"/>
        <v>3388654000</v>
      </c>
      <c r="AF45" s="4">
        <f t="shared" si="187"/>
        <v>3388654000</v>
      </c>
      <c r="AG45" s="4">
        <f>IFERROR(INT(INDEX(条件检索信息!$AA$7:$AA$166,AG101,1)/5)*5,"")</f>
        <v>570510</v>
      </c>
      <c r="AH45" s="4"/>
      <c r="AI45" s="4">
        <f>IFERROR(INT(INDEX(条件检索信息!$AC$7:$AC$166,AI101,1)/500)*500,"")</f>
        <v>89689500</v>
      </c>
      <c r="AJ45" s="4">
        <f t="shared" si="171"/>
        <v>89689500</v>
      </c>
      <c r="AK45" s="4"/>
      <c r="AL45" s="4"/>
      <c r="AM45" s="4"/>
      <c r="AN45" s="4"/>
      <c r="AO45" s="4">
        <f>IFERROR(INT(INDEX(条件检索信息!$AH$7:$AH$166,AO101,1)/2)*2,"")</f>
        <v>397328</v>
      </c>
      <c r="AP45" s="4">
        <f t="shared" si="180"/>
        <v>397328</v>
      </c>
      <c r="AQ45" s="4">
        <f t="shared" si="181"/>
        <v>397328</v>
      </c>
      <c r="AR45" s="4" t="str">
        <f>IFERROR(INT(INDEX(条件检索信息!$AK$7:$AK$166,AR101,1)/2)*2,"")</f>
        <v/>
      </c>
      <c r="AS45" s="4" t="str">
        <f t="shared" si="178"/>
        <v/>
      </c>
      <c r="AT45" s="4" t="str">
        <f t="shared" si="179"/>
        <v/>
      </c>
      <c r="AU45" s="4" t="str">
        <f>IFERROR(INT(INDEX(条件检索信息!$AN$7:$AN$166,AU101,1)/1)*1,"")</f>
        <v/>
      </c>
      <c r="AV45" s="4"/>
      <c r="AW45" s="4">
        <f>IFERROR(INT(INDEX(条件检索信息!$AO$7:$AO$166,AW101,1)/5)*5,"")</f>
        <v>893985</v>
      </c>
      <c r="AX45" s="4" t="str">
        <f>IFERROR(INT(INDEX(条件检索信息!$AP$7:$AP$166,AX101,1)/500000)*500000,"")</f>
        <v/>
      </c>
      <c r="AY45" s="4" t="str">
        <f t="shared" si="163"/>
        <v/>
      </c>
      <c r="AZ45" s="4" t="str">
        <f t="shared" si="164"/>
        <v/>
      </c>
      <c r="BA45" s="4" t="str">
        <f t="shared" si="165"/>
        <v/>
      </c>
      <c r="BB45" s="4"/>
      <c r="BC45" s="4">
        <f>IFERROR(INT(INDEX(条件检索信息!$AU$7:$AU$166,BC101,1)/500)*500,"")</f>
        <v>482000</v>
      </c>
      <c r="BD45" s="4">
        <f t="shared" si="172"/>
        <v>482000</v>
      </c>
      <c r="BE45" s="4">
        <f t="shared" si="173"/>
        <v>482000</v>
      </c>
      <c r="BF45" s="4">
        <f t="shared" si="174"/>
        <v>482000</v>
      </c>
      <c r="BG45" s="4">
        <f>IFERROR(INT(INDEX(条件检索信息!$AY$7:$AY$166,BG101,1)/200)*200,"")</f>
        <v>87000</v>
      </c>
      <c r="BH45" s="4"/>
      <c r="BI45" s="4"/>
      <c r="BJ45" s="4">
        <v>780</v>
      </c>
      <c r="BK45" s="4"/>
      <c r="BL45" s="4">
        <f>IFERROR(INT(INDEX(条件检索信息!$BC$7:$BC$166,BL101,1)/500)*500,"")</f>
        <v>23643055000</v>
      </c>
      <c r="BM45" s="4">
        <v>340</v>
      </c>
      <c r="BN45" s="4"/>
      <c r="BO45" s="4">
        <v>3460</v>
      </c>
      <c r="BP45" s="4">
        <v>2400</v>
      </c>
      <c r="BQ45" s="4">
        <v>58</v>
      </c>
      <c r="BR45" s="4"/>
      <c r="BS45" s="4"/>
      <c r="BT45" s="4">
        <v>39</v>
      </c>
      <c r="BU45" s="4">
        <v>39</v>
      </c>
      <c r="BV45" s="4"/>
      <c r="BW45" s="4" t="str">
        <f>IFERROR(INT(INDEX(条件检索信息!$BN$7:$BN$166,BW101,1)/5)*5,"")</f>
        <v/>
      </c>
      <c r="BX45" s="4"/>
      <c r="BY45" s="4">
        <f>IFERROR(INT(INDEX(条件检索信息!$BP$7:$BP$166,BY101,1)/5)*5,"")</f>
        <v>2495</v>
      </c>
      <c r="BZ45" s="4">
        <f>IFERROR(ROUND(INDEX(条件检索信息!$BQ$7:$BQ$166,BZ101,1)/1,0)*1,"")</f>
        <v>65535</v>
      </c>
      <c r="CG45" s="17">
        <v>39</v>
      </c>
      <c r="CH45" s="17">
        <f t="shared" si="188"/>
        <v>5</v>
      </c>
      <c r="CI45" s="17">
        <f>SUM($CH$7:$CH45)</f>
        <v>537</v>
      </c>
      <c r="CJ45" s="17">
        <f>CI45/节奏总纲!P42</f>
        <v>38.553966737952095</v>
      </c>
    </row>
    <row r="46" spans="3:88" x14ac:dyDescent="0.15">
      <c r="C46" s="21">
        <v>40</v>
      </c>
      <c r="D46" s="4">
        <f>IFERROR(INT(INDEX(条件检索信息!$C$7:$C$166,D102,1)/10)*10,"")</f>
        <v>616120</v>
      </c>
      <c r="E46" s="4"/>
      <c r="F46" s="4"/>
      <c r="G46" s="4"/>
      <c r="H46" s="4">
        <f>IFERROR(INT(INDEX(条件检索信息!$D$7:$D$166,H102,1)/200)*200,"")</f>
        <v>643400</v>
      </c>
      <c r="I46" s="4">
        <f>IFERROR(INT(INDEX(条件检索信息!$E$7:$E$166,I102,1)/50000)*50000,"")</f>
        <v>202224300000</v>
      </c>
      <c r="J46" s="4">
        <f>IFERROR(INT(INDEX(条件检索信息!$F$7:$F$166,J102,1)/50000)*50000,"")</f>
        <v>840110200000</v>
      </c>
      <c r="K46" s="4">
        <f t="shared" si="175"/>
        <v>840110200000</v>
      </c>
      <c r="L46" s="4">
        <f t="shared" si="176"/>
        <v>840110200000</v>
      </c>
      <c r="M46" s="4">
        <f t="shared" si="177"/>
        <v>840110200000</v>
      </c>
      <c r="N46" s="4"/>
      <c r="O46" s="4"/>
      <c r="P46" s="4"/>
      <c r="Q46" s="4">
        <f>IFERROR(INT(INDEX(条件检索信息!$M$7:$M$166,Q102,1)/200)*200,"")</f>
        <v>804400</v>
      </c>
      <c r="R46" s="4">
        <f>IFERROR(INT(INDEX(条件检索信息!$N$7:$N$166,R102,1)/50000)*50000,"")</f>
        <v>330522700000</v>
      </c>
      <c r="S46" s="4">
        <f>IFERROR(INT(INDEX(条件检索信息!$O$7:$O$166,S102,1)/100000)*100000,"")</f>
        <v>9333649000000</v>
      </c>
      <c r="T46" s="4">
        <f t="shared" si="182"/>
        <v>9333649000000</v>
      </c>
      <c r="U46" s="4">
        <f t="shared" si="183"/>
        <v>9333649000000</v>
      </c>
      <c r="V46" s="4">
        <f t="shared" si="184"/>
        <v>9333649000000</v>
      </c>
      <c r="W46" s="4"/>
      <c r="X46" s="4"/>
      <c r="Y46" s="4"/>
      <c r="Z46" s="4"/>
      <c r="AA46" s="4"/>
      <c r="AB46" s="4"/>
      <c r="AC46" s="4">
        <f>IFERROR(INT(INDEX(条件检索信息!$W$7:$W$166,AC102,1)/2000)*2000,"")</f>
        <v>4471384000</v>
      </c>
      <c r="AD46" s="4">
        <f t="shared" si="185"/>
        <v>4471384000</v>
      </c>
      <c r="AE46" s="4">
        <f t="shared" si="186"/>
        <v>4471384000</v>
      </c>
      <c r="AF46" s="4">
        <f t="shared" si="187"/>
        <v>4471384000</v>
      </c>
      <c r="AG46" s="4" t="str">
        <f>IFERROR(INT(INDEX(条件检索信息!$AA$7:$AA$166,AG102,1)/5)*5,"")</f>
        <v/>
      </c>
      <c r="AH46" s="4"/>
      <c r="AI46" s="4" t="str">
        <f>IFERROR(INT(INDEX(条件检索信息!$AC$7:$AC$166,AI102,1)/500)*500,"")</f>
        <v/>
      </c>
      <c r="AJ46" s="4" t="str">
        <f t="shared" si="171"/>
        <v/>
      </c>
      <c r="AK46" s="4"/>
      <c r="AL46" s="4"/>
      <c r="AM46" s="4"/>
      <c r="AN46" s="4"/>
      <c r="AO46" s="4">
        <f>IFERROR(INT(INDEX(条件检索信息!$AH$7:$AH$166,AO102,1)/2)*2,"")</f>
        <v>524280</v>
      </c>
      <c r="AP46" s="4">
        <f t="shared" si="180"/>
        <v>524280</v>
      </c>
      <c r="AQ46" s="4">
        <f t="shared" si="181"/>
        <v>524280</v>
      </c>
      <c r="AR46" s="4" t="str">
        <f>IFERROR(INT(INDEX(条件检索信息!$AK$7:$AK$166,AR102,1)/2)*2,"")</f>
        <v/>
      </c>
      <c r="AS46" s="4" t="str">
        <f t="shared" si="178"/>
        <v/>
      </c>
      <c r="AT46" s="4" t="str">
        <f t="shared" si="179"/>
        <v/>
      </c>
      <c r="AU46" s="4" t="str">
        <f>IFERROR(INT(INDEX(条件检索信息!$AN$7:$AN$166,AU102,1)/1)*1,"")</f>
        <v/>
      </c>
      <c r="AV46" s="4"/>
      <c r="AW46" s="4">
        <f>IFERROR(INT(INDEX(条件检索信息!$AO$7:$AO$166,AW102,1)/5)*5,"")</f>
        <v>1179630</v>
      </c>
      <c r="AX46" s="4" t="str">
        <f>IFERROR(INT(INDEX(条件检索信息!$AP$7:$AP$166,AX102,1)/500000)*500000,"")</f>
        <v/>
      </c>
      <c r="AY46" s="4" t="str">
        <f t="shared" si="163"/>
        <v/>
      </c>
      <c r="AZ46" s="4" t="str">
        <f t="shared" si="164"/>
        <v/>
      </c>
      <c r="BA46" s="4" t="str">
        <f t="shared" si="165"/>
        <v/>
      </c>
      <c r="BB46" s="4"/>
      <c r="BC46" s="4">
        <f>IFERROR(INT(INDEX(条件检索信息!$AU$7:$AU$166,BC102,1)/500)*500,"")</f>
        <v>365000</v>
      </c>
      <c r="BD46" s="4">
        <f t="shared" si="172"/>
        <v>365000</v>
      </c>
      <c r="BE46" s="4">
        <f t="shared" si="173"/>
        <v>365000</v>
      </c>
      <c r="BF46" s="4">
        <f t="shared" si="174"/>
        <v>365000</v>
      </c>
      <c r="BG46" s="4" t="str">
        <f>IFERROR(INT(INDEX(条件检索信息!$AY$7:$AY$166,BG102,1)/200)*200,"")</f>
        <v/>
      </c>
      <c r="BH46" s="4"/>
      <c r="BI46" s="4"/>
      <c r="BJ46" s="4">
        <v>800</v>
      </c>
      <c r="BK46" s="4"/>
      <c r="BL46" s="4">
        <f>IFERROR(INT(INDEX(条件检索信息!$BC$7:$BC$166,BL102,1)/500)*500,"")</f>
        <v>31100259000</v>
      </c>
      <c r="BM46" s="4">
        <v>350</v>
      </c>
      <c r="BN46" s="4"/>
      <c r="BO46" s="4">
        <v>3600</v>
      </c>
      <c r="BP46" s="4">
        <v>2500</v>
      </c>
      <c r="BQ46" s="4">
        <v>60</v>
      </c>
      <c r="BR46" s="4"/>
      <c r="BS46" s="4"/>
      <c r="BT46" s="4">
        <v>40</v>
      </c>
      <c r="BU46" s="4">
        <v>40</v>
      </c>
      <c r="BV46" s="4"/>
      <c r="BW46" s="4" t="str">
        <f>IFERROR(INT(INDEX(条件检索信息!$BN$7:$BN$166,BW102,1)/5)*5,"")</f>
        <v/>
      </c>
      <c r="BX46" s="4"/>
      <c r="BY46" s="4">
        <f>IFERROR(INT(INDEX(条件检索信息!$BP$7:$BP$166,BY102,1)/5)*5,"")</f>
        <v>2560</v>
      </c>
      <c r="BZ46" s="4" t="str">
        <f>IFERROR(ROUND(INDEX(条件检索信息!$BQ$7:$BQ$166,BZ102,1)/1,0)*1,"")</f>
        <v/>
      </c>
      <c r="CG46" s="17">
        <v>40</v>
      </c>
      <c r="CH46" s="17">
        <f t="shared" si="188"/>
        <v>34</v>
      </c>
      <c r="CI46" s="17">
        <f>SUM($CH$7:$CH46)</f>
        <v>571</v>
      </c>
      <c r="CJ46" s="17">
        <f>CI46/节奏总纲!P43</f>
        <v>38.06666666666667</v>
      </c>
    </row>
    <row r="47" spans="3:88" x14ac:dyDescent="0.15">
      <c r="C47" s="21">
        <v>41</v>
      </c>
      <c r="D47" s="4" t="str">
        <f>IFERROR(INT(INDEX(条件检索信息!$C$7:$C$166,D103,1)/10)*10,"")</f>
        <v/>
      </c>
      <c r="E47" s="4"/>
      <c r="F47" s="4"/>
      <c r="G47" s="4"/>
      <c r="H47" s="4" t="str">
        <f>IFERROR(INT(INDEX(条件检索信息!$D$7:$D$166,H103,1)/200)*200,"")</f>
        <v/>
      </c>
      <c r="I47" s="4" t="str">
        <f>IFERROR(INT(INDEX(条件检索信息!$E$7:$E$166,I103,1)/50000)*50000,"")</f>
        <v/>
      </c>
      <c r="J47" s="4" t="str">
        <f>IFERROR(INT(INDEX(条件检索信息!$F$7:$F$166,J103,1)/50000)*50000,"")</f>
        <v/>
      </c>
      <c r="K47" s="4" t="str">
        <f t="shared" si="175"/>
        <v/>
      </c>
      <c r="L47" s="4" t="str">
        <f t="shared" si="176"/>
        <v/>
      </c>
      <c r="M47" s="4" t="str">
        <f t="shared" si="177"/>
        <v/>
      </c>
      <c r="N47" s="4"/>
      <c r="O47" s="4"/>
      <c r="P47" s="4"/>
      <c r="Q47" s="4" t="str">
        <f>IFERROR(INT(INDEX(条件检索信息!$M$7:$M$166,Q103,1)/200)*200,"")</f>
        <v/>
      </c>
      <c r="R47" s="4" t="str">
        <f>IFERROR(INT(INDEX(条件检索信息!$N$7:$N$166,R103,1)/50000)*50000,"")</f>
        <v/>
      </c>
      <c r="S47" s="4" t="str">
        <f>IFERROR(INT(INDEX(条件检索信息!$O$7:$O$166,S103,1)/100000)*100000,"")</f>
        <v/>
      </c>
      <c r="T47" s="4" t="str">
        <f t="shared" si="182"/>
        <v/>
      </c>
      <c r="U47" s="4" t="str">
        <f t="shared" si="183"/>
        <v/>
      </c>
      <c r="V47" s="4" t="str">
        <f t="shared" si="184"/>
        <v/>
      </c>
      <c r="W47" s="4"/>
      <c r="X47" s="4"/>
      <c r="Y47" s="4"/>
      <c r="Z47" s="4"/>
      <c r="AA47" s="4"/>
      <c r="AB47" s="4"/>
      <c r="AC47" s="4" t="str">
        <f>IFERROR(INT(INDEX(条件检索信息!$W$7:$W$166,AC103,1)/2000)*2000,"")</f>
        <v/>
      </c>
      <c r="AD47" s="4" t="str">
        <f t="shared" si="185"/>
        <v/>
      </c>
      <c r="AE47" s="4" t="str">
        <f t="shared" si="186"/>
        <v/>
      </c>
      <c r="AF47" s="4" t="str">
        <f t="shared" si="187"/>
        <v/>
      </c>
      <c r="AG47" s="4" t="str">
        <f>IFERROR(INT(INDEX(条件检索信息!$AA$7:$AA$166,AG103,1)/5)*5,"")</f>
        <v/>
      </c>
      <c r="AH47" s="4"/>
      <c r="AI47" s="4" t="str">
        <f>IFERROR(INT(INDEX(条件检索信息!$AC$7:$AC$166,AI103,1)/500)*500,"")</f>
        <v/>
      </c>
      <c r="AJ47" s="4" t="str">
        <f t="shared" si="171"/>
        <v/>
      </c>
      <c r="AK47" s="4"/>
      <c r="AL47" s="4"/>
      <c r="AM47" s="4"/>
      <c r="AN47" s="4"/>
      <c r="AO47" s="4" t="str">
        <f>IFERROR(INT(INDEX(条件检索信息!$AH$7:$AH$166,AO103,1)/2)*2,"")</f>
        <v/>
      </c>
      <c r="AP47" s="4" t="str">
        <f t="shared" si="180"/>
        <v/>
      </c>
      <c r="AQ47" s="4" t="str">
        <f t="shared" si="181"/>
        <v/>
      </c>
      <c r="AR47" s="4" t="str">
        <f>IFERROR(INT(INDEX(条件检索信息!$AK$7:$AK$166,AR103,1)/2)*2,"")</f>
        <v/>
      </c>
      <c r="AS47" s="4" t="str">
        <f t="shared" si="178"/>
        <v/>
      </c>
      <c r="AT47" s="4" t="str">
        <f t="shared" si="179"/>
        <v/>
      </c>
      <c r="AU47" s="4" t="str">
        <f>IFERROR(INT(INDEX(条件检索信息!$AN$7:$AN$166,AU103,1)/1)*1,"")</f>
        <v/>
      </c>
      <c r="AV47" s="4"/>
      <c r="AW47" s="4" t="str">
        <f>IFERROR(INT(INDEX(条件检索信息!$AO$7:$AO$166,AW103,1)/5)*5,"")</f>
        <v/>
      </c>
      <c r="AX47" s="4" t="str">
        <f>IFERROR(INT(INDEX(条件检索信息!$AP$7:$AP$166,AX103,1)/500000)*500000,"")</f>
        <v/>
      </c>
      <c r="AY47" s="4" t="str">
        <f t="shared" si="163"/>
        <v/>
      </c>
      <c r="AZ47" s="4" t="str">
        <f t="shared" si="164"/>
        <v/>
      </c>
      <c r="BA47" s="4" t="str">
        <f t="shared" si="165"/>
        <v/>
      </c>
      <c r="BB47" s="4"/>
      <c r="BC47" s="4" t="str">
        <f>IFERROR(INT(INDEX(条件检索信息!$AU$7:$AU$166,BC103,1)/500)*500,"")</f>
        <v/>
      </c>
      <c r="BD47" s="4" t="str">
        <f t="shared" si="172"/>
        <v/>
      </c>
      <c r="BE47" s="4" t="str">
        <f t="shared" si="173"/>
        <v/>
      </c>
      <c r="BF47" s="4" t="str">
        <f t="shared" si="174"/>
        <v/>
      </c>
      <c r="BG47" s="4" t="str">
        <f>IFERROR(INT(INDEX(条件检索信息!$AY$7:$AY$166,BG103,1)/200)*200,"")</f>
        <v/>
      </c>
      <c r="BH47" s="4"/>
      <c r="BI47" s="4"/>
      <c r="BJ47" s="4">
        <v>820</v>
      </c>
      <c r="BK47" s="4"/>
      <c r="BL47" s="4" t="str">
        <f>IFERROR(INT(INDEX(条件检索信息!$BC$7:$BC$166,BL103,1)/500)*500,"")</f>
        <v/>
      </c>
      <c r="BM47" s="4">
        <v>360</v>
      </c>
      <c r="BN47" s="4"/>
      <c r="BO47" s="4">
        <v>3740</v>
      </c>
      <c r="BP47" s="4">
        <v>2600</v>
      </c>
      <c r="BQ47" s="4">
        <v>62</v>
      </c>
      <c r="BR47" s="4"/>
      <c r="BS47" s="4"/>
      <c r="BT47" s="4">
        <v>41</v>
      </c>
      <c r="BU47" s="4">
        <v>41</v>
      </c>
      <c r="BV47" s="4"/>
      <c r="BW47" s="4" t="str">
        <f>IFERROR(INT(INDEX(条件检索信息!$BN$7:$BN$166,BW103,1)/5)*5,"")</f>
        <v/>
      </c>
      <c r="BX47" s="4"/>
      <c r="BY47" s="4" t="str">
        <f>IFERROR(INT(INDEX(条件检索信息!$BP$7:$BP$166,BY103,1)/5)*5,"")</f>
        <v/>
      </c>
      <c r="BZ47" s="4" t="str">
        <f>IFERROR(ROUND(INDEX(条件检索信息!$BQ$7:$BQ$166,BZ103,1)/1,0)*1,"")</f>
        <v/>
      </c>
      <c r="CG47" s="17">
        <v>41</v>
      </c>
      <c r="CH47" s="17">
        <f t="shared" si="188"/>
        <v>11</v>
      </c>
      <c r="CI47" s="17">
        <f>SUM($CH$7:$CH47)</f>
        <v>582</v>
      </c>
      <c r="CJ47" s="17">
        <f>CI47/节奏总纲!P44</f>
        <v>36.040777202830675</v>
      </c>
    </row>
    <row r="48" spans="3:88" x14ac:dyDescent="0.15">
      <c r="C48" s="21">
        <v>42</v>
      </c>
      <c r="D48" s="4" t="str">
        <f>IFERROR(INT(INDEX(条件检索信息!$C$7:$C$166,D104,1)/10)*10,"")</f>
        <v/>
      </c>
      <c r="E48" s="4"/>
      <c r="F48" s="4"/>
      <c r="G48" s="4"/>
      <c r="H48" s="4" t="str">
        <f>IFERROR(INT(INDEX(条件检索信息!$D$7:$D$166,H104,1)/200)*200,"")</f>
        <v/>
      </c>
      <c r="I48" s="4" t="str">
        <f>IFERROR(INT(INDEX(条件检索信息!$E$7:$E$166,I104,1)/50000)*50000,"")</f>
        <v/>
      </c>
      <c r="J48" s="4" t="str">
        <f>IFERROR(INT(INDEX(条件检索信息!$F$7:$F$166,J104,1)/50000)*50000,"")</f>
        <v/>
      </c>
      <c r="K48" s="4" t="str">
        <f t="shared" si="175"/>
        <v/>
      </c>
      <c r="L48" s="4" t="str">
        <f t="shared" si="176"/>
        <v/>
      </c>
      <c r="M48" s="4" t="str">
        <f t="shared" si="177"/>
        <v/>
      </c>
      <c r="N48" s="4"/>
      <c r="O48" s="4"/>
      <c r="P48" s="4"/>
      <c r="Q48" s="4" t="str">
        <f>IFERROR(INT(INDEX(条件检索信息!$M$7:$M$166,Q104,1)/200)*200,"")</f>
        <v/>
      </c>
      <c r="R48" s="4" t="str">
        <f>IFERROR(INT(INDEX(条件检索信息!$N$7:$N$166,R104,1)/50000)*50000,"")</f>
        <v/>
      </c>
      <c r="S48" s="4" t="str">
        <f>IFERROR(INT(INDEX(条件检索信息!$O$7:$O$166,S104,1)/100000)*100000,"")</f>
        <v/>
      </c>
      <c r="T48" s="4" t="str">
        <f t="shared" si="182"/>
        <v/>
      </c>
      <c r="U48" s="4" t="str">
        <f t="shared" si="183"/>
        <v/>
      </c>
      <c r="V48" s="4" t="str">
        <f t="shared" si="184"/>
        <v/>
      </c>
      <c r="W48" s="4"/>
      <c r="X48" s="4"/>
      <c r="Y48" s="4"/>
      <c r="Z48" s="4"/>
      <c r="AA48" s="4"/>
      <c r="AB48" s="4"/>
      <c r="AC48" s="4" t="str">
        <f>IFERROR(INT(INDEX(条件检索信息!$W$7:$W$166,AC104,1)/2000)*2000,"")</f>
        <v/>
      </c>
      <c r="AD48" s="4" t="str">
        <f t="shared" si="185"/>
        <v/>
      </c>
      <c r="AE48" s="4" t="str">
        <f t="shared" si="186"/>
        <v/>
      </c>
      <c r="AF48" s="4" t="str">
        <f t="shared" si="187"/>
        <v/>
      </c>
      <c r="AG48" s="4" t="str">
        <f>IFERROR(INT(INDEX(条件检索信息!$AA$7:$AA$166,AG104,1)/5)*5,"")</f>
        <v/>
      </c>
      <c r="AH48" s="4"/>
      <c r="AI48" s="4" t="str">
        <f>IFERROR(INT(INDEX(条件检索信息!$AC$7:$AC$166,AI104,1)/500)*500,"")</f>
        <v/>
      </c>
      <c r="AJ48" s="4" t="str">
        <f t="shared" si="171"/>
        <v/>
      </c>
      <c r="AK48" s="4"/>
      <c r="AL48" s="4"/>
      <c r="AM48" s="4"/>
      <c r="AN48" s="4"/>
      <c r="AO48" s="4" t="str">
        <f>IFERROR(INT(INDEX(条件检索信息!$AH$7:$AH$166,AO104,1)/2)*2,"")</f>
        <v/>
      </c>
      <c r="AP48" s="4" t="str">
        <f t="shared" si="180"/>
        <v/>
      </c>
      <c r="AQ48" s="4" t="str">
        <f t="shared" si="181"/>
        <v/>
      </c>
      <c r="AR48" s="4" t="str">
        <f>IFERROR(INT(INDEX(条件检索信息!$AK$7:$AK$166,AR104,1)/2)*2,"")</f>
        <v/>
      </c>
      <c r="AS48" s="4" t="str">
        <f t="shared" si="178"/>
        <v/>
      </c>
      <c r="AT48" s="4" t="str">
        <f t="shared" si="179"/>
        <v/>
      </c>
      <c r="AU48" s="4" t="str">
        <f>IFERROR(INT(INDEX(条件检索信息!$AN$7:$AN$166,AU104,1)/1)*1,"")</f>
        <v/>
      </c>
      <c r="AV48" s="4"/>
      <c r="AW48" s="4" t="str">
        <f>IFERROR(INT(INDEX(条件检索信息!$AO$7:$AO$166,AW104,1)/5)*5,"")</f>
        <v/>
      </c>
      <c r="AX48" s="4" t="str">
        <f>IFERROR(INT(INDEX(条件检索信息!$AP$7:$AP$166,AX104,1)/500000)*500000,"")</f>
        <v/>
      </c>
      <c r="AY48" s="4" t="str">
        <f t="shared" si="163"/>
        <v/>
      </c>
      <c r="AZ48" s="4" t="str">
        <f t="shared" si="164"/>
        <v/>
      </c>
      <c r="BA48" s="4" t="str">
        <f t="shared" si="165"/>
        <v/>
      </c>
      <c r="BB48" s="4"/>
      <c r="BC48" s="4" t="str">
        <f>IFERROR(INT(INDEX(条件检索信息!$AU$7:$AU$166,BC104,1)/500)*500,"")</f>
        <v/>
      </c>
      <c r="BD48" s="4" t="str">
        <f t="shared" si="172"/>
        <v/>
      </c>
      <c r="BE48" s="4" t="str">
        <f t="shared" si="173"/>
        <v/>
      </c>
      <c r="BF48" s="4" t="str">
        <f t="shared" si="174"/>
        <v/>
      </c>
      <c r="BG48" s="4" t="str">
        <f>IFERROR(INT(INDEX(条件检索信息!$AY$7:$AY$166,BG104,1)/200)*200,"")</f>
        <v/>
      </c>
      <c r="BH48" s="4"/>
      <c r="BI48" s="4"/>
      <c r="BJ48" s="4">
        <v>840</v>
      </c>
      <c r="BK48" s="4"/>
      <c r="BL48" s="4" t="str">
        <f>IFERROR(INT(INDEX(条件检索信息!$BC$7:$BC$166,BL104,1)/500)*500,"")</f>
        <v/>
      </c>
      <c r="BM48" s="4">
        <v>370</v>
      </c>
      <c r="BN48" s="4"/>
      <c r="BO48" s="4">
        <v>3880</v>
      </c>
      <c r="BP48" s="4">
        <v>2700</v>
      </c>
      <c r="BQ48" s="4">
        <v>64</v>
      </c>
      <c r="BR48" s="4"/>
      <c r="BS48" s="4"/>
      <c r="BT48" s="4">
        <v>42</v>
      </c>
      <c r="BU48" s="4">
        <v>42</v>
      </c>
      <c r="BV48" s="4"/>
      <c r="BW48" s="4" t="str">
        <f>IFERROR(INT(INDEX(条件检索信息!$BN$7:$BN$166,BW104,1)/5)*5,"")</f>
        <v/>
      </c>
      <c r="BX48" s="4"/>
      <c r="BY48" s="4" t="str">
        <f>IFERROR(INT(INDEX(条件检索信息!$BP$7:$BP$166,BY104,1)/5)*5,"")</f>
        <v/>
      </c>
      <c r="BZ48" s="4" t="str">
        <f>IFERROR(ROUND(INDEX(条件检索信息!$BQ$7:$BQ$166,BZ104,1)/1,0)*1,"")</f>
        <v/>
      </c>
      <c r="CG48" s="17">
        <v>42</v>
      </c>
      <c r="CH48" s="17">
        <f t="shared" si="188"/>
        <v>12</v>
      </c>
      <c r="CI48" s="17">
        <f>SUM($CH$7:$CH48)</f>
        <v>594</v>
      </c>
      <c r="CJ48" s="17">
        <f>CI48/节奏总纲!P45</f>
        <v>34.178840199128587</v>
      </c>
    </row>
    <row r="49" spans="2:88" x14ac:dyDescent="0.15">
      <c r="C49" s="21">
        <v>43</v>
      </c>
      <c r="D49" s="4" t="str">
        <f>IFERROR(INT(INDEX(条件检索信息!$C$7:$C$166,D105,1)/10)*10,"")</f>
        <v/>
      </c>
      <c r="E49" s="4"/>
      <c r="F49" s="4"/>
      <c r="G49" s="4"/>
      <c r="H49" s="4" t="str">
        <f>IFERROR(INT(INDEX(条件检索信息!$D$7:$D$166,H105,1)/200)*200,"")</f>
        <v/>
      </c>
      <c r="I49" s="4" t="str">
        <f>IFERROR(INT(INDEX(条件检索信息!$E$7:$E$166,I105,1)/50000)*50000,"")</f>
        <v/>
      </c>
      <c r="J49" s="4" t="str">
        <f>IFERROR(INT(INDEX(条件检索信息!$F$7:$F$166,J105,1)/50000)*50000,"")</f>
        <v/>
      </c>
      <c r="K49" s="4" t="str">
        <f t="shared" si="175"/>
        <v/>
      </c>
      <c r="L49" s="4" t="str">
        <f t="shared" si="176"/>
        <v/>
      </c>
      <c r="M49" s="4" t="str">
        <f t="shared" si="177"/>
        <v/>
      </c>
      <c r="N49" s="4"/>
      <c r="O49" s="4"/>
      <c r="P49" s="4"/>
      <c r="Q49" s="4" t="str">
        <f>IFERROR(INT(INDEX(条件检索信息!$M$7:$M$166,Q105,1)/200)*200,"")</f>
        <v/>
      </c>
      <c r="R49" s="4" t="str">
        <f>IFERROR(INT(INDEX(条件检索信息!$N$7:$N$166,R105,1)/50000)*50000,"")</f>
        <v/>
      </c>
      <c r="S49" s="4" t="str">
        <f>IFERROR(INT(INDEX(条件检索信息!$O$7:$O$166,S105,1)/100000)*100000,"")</f>
        <v/>
      </c>
      <c r="T49" s="4" t="str">
        <f t="shared" si="182"/>
        <v/>
      </c>
      <c r="U49" s="4" t="str">
        <f t="shared" si="183"/>
        <v/>
      </c>
      <c r="V49" s="4" t="str">
        <f t="shared" si="184"/>
        <v/>
      </c>
      <c r="W49" s="4"/>
      <c r="X49" s="4"/>
      <c r="Y49" s="4"/>
      <c r="Z49" s="4"/>
      <c r="AA49" s="4"/>
      <c r="AB49" s="4"/>
      <c r="AC49" s="4" t="str">
        <f>IFERROR(INT(INDEX(条件检索信息!$W$7:$W$166,AC105,1)/2000)*2000,"")</f>
        <v/>
      </c>
      <c r="AD49" s="4" t="str">
        <f t="shared" si="185"/>
        <v/>
      </c>
      <c r="AE49" s="4" t="str">
        <f t="shared" si="186"/>
        <v/>
      </c>
      <c r="AF49" s="4" t="str">
        <f t="shared" si="187"/>
        <v/>
      </c>
      <c r="AG49" s="4" t="str">
        <f>IFERROR(INT(INDEX(条件检索信息!$AA$7:$AA$166,AG105,1)/5)*5,"")</f>
        <v/>
      </c>
      <c r="AH49" s="4"/>
      <c r="AI49" s="4" t="str">
        <f>IFERROR(INT(INDEX(条件检索信息!$AC$7:$AC$166,AI105,1)/500)*500,"")</f>
        <v/>
      </c>
      <c r="AJ49" s="4" t="str">
        <f t="shared" si="171"/>
        <v/>
      </c>
      <c r="AK49" s="4"/>
      <c r="AL49" s="4"/>
      <c r="AM49" s="4"/>
      <c r="AN49" s="4"/>
      <c r="AO49" s="4" t="str">
        <f>IFERROR(INT(INDEX(条件检索信息!$AH$7:$AH$166,AO105,1)/2)*2,"")</f>
        <v/>
      </c>
      <c r="AP49" s="4" t="str">
        <f t="shared" si="180"/>
        <v/>
      </c>
      <c r="AQ49" s="4" t="str">
        <f t="shared" si="181"/>
        <v/>
      </c>
      <c r="AR49" s="4" t="str">
        <f>IFERROR(INT(INDEX(条件检索信息!$AK$7:$AK$166,AR105,1)/2)*2,"")</f>
        <v/>
      </c>
      <c r="AS49" s="4" t="str">
        <f t="shared" si="178"/>
        <v/>
      </c>
      <c r="AT49" s="4" t="str">
        <f t="shared" si="179"/>
        <v/>
      </c>
      <c r="AU49" s="4" t="str">
        <f>IFERROR(INT(INDEX(条件检索信息!$AN$7:$AN$166,AU105,1)/1)*1,"")</f>
        <v/>
      </c>
      <c r="AV49" s="4"/>
      <c r="AW49" s="4" t="str">
        <f>IFERROR(INT(INDEX(条件检索信息!$AO$7:$AO$166,AW105,1)/5)*5,"")</f>
        <v/>
      </c>
      <c r="AX49" s="4" t="str">
        <f>IFERROR(INT(INDEX(条件检索信息!$AP$7:$AP$166,AX105,1)/500000)*500000,"")</f>
        <v/>
      </c>
      <c r="AY49" s="4" t="str">
        <f t="shared" si="163"/>
        <v/>
      </c>
      <c r="AZ49" s="4" t="str">
        <f t="shared" si="164"/>
        <v/>
      </c>
      <c r="BA49" s="4" t="str">
        <f t="shared" si="165"/>
        <v/>
      </c>
      <c r="BB49" s="4"/>
      <c r="BC49" s="4" t="str">
        <f>IFERROR(INT(INDEX(条件检索信息!$AU$7:$AU$166,BC105,1)/500)*500,"")</f>
        <v/>
      </c>
      <c r="BD49" s="4" t="str">
        <f t="shared" si="172"/>
        <v/>
      </c>
      <c r="BE49" s="4" t="str">
        <f t="shared" si="173"/>
        <v/>
      </c>
      <c r="BF49" s="4" t="str">
        <f t="shared" si="174"/>
        <v/>
      </c>
      <c r="BG49" s="4" t="str">
        <f>IFERROR(INT(INDEX(条件检索信息!$AY$7:$AY$166,BG105,1)/200)*200,"")</f>
        <v/>
      </c>
      <c r="BH49" s="4"/>
      <c r="BI49" s="4"/>
      <c r="BJ49" s="4">
        <v>860</v>
      </c>
      <c r="BK49" s="4"/>
      <c r="BL49" s="4" t="str">
        <f>IFERROR(INT(INDEX(条件检索信息!$BC$7:$BC$166,BL105,1)/500)*500,"")</f>
        <v/>
      </c>
      <c r="BM49" s="4">
        <v>380</v>
      </c>
      <c r="BN49" s="4"/>
      <c r="BO49" s="4">
        <v>4020</v>
      </c>
      <c r="BP49" s="4">
        <v>2800</v>
      </c>
      <c r="BQ49" s="4">
        <v>66</v>
      </c>
      <c r="BR49" s="4"/>
      <c r="BS49" s="4"/>
      <c r="BT49" s="4">
        <v>43</v>
      </c>
      <c r="BU49" s="4">
        <v>43</v>
      </c>
      <c r="BV49" s="4"/>
      <c r="BW49" s="4" t="str">
        <f>IFERROR(INT(INDEX(条件检索信息!$BN$7:$BN$166,BW105,1)/5)*5,"")</f>
        <v/>
      </c>
      <c r="BX49" s="4"/>
      <c r="BY49" s="4" t="str">
        <f>IFERROR(INT(INDEX(条件检索信息!$BP$7:$BP$166,BY105,1)/5)*5,"")</f>
        <v/>
      </c>
      <c r="BZ49" s="4" t="str">
        <f>IFERROR(ROUND(INDEX(条件检索信息!$BQ$7:$BQ$166,BZ105,1)/1,0)*1,"")</f>
        <v/>
      </c>
      <c r="CG49" s="17">
        <v>43</v>
      </c>
      <c r="CH49" s="17">
        <f t="shared" si="188"/>
        <v>6</v>
      </c>
      <c r="CI49" s="17">
        <f>SUM($CH$7:$CH49)</f>
        <v>600</v>
      </c>
      <c r="CJ49" s="17">
        <f>CI49/节奏总纲!P46</f>
        <v>32.088460417713193</v>
      </c>
    </row>
    <row r="50" spans="2:88" x14ac:dyDescent="0.15">
      <c r="C50" s="21">
        <v>44</v>
      </c>
      <c r="D50" s="4" t="str">
        <f>IFERROR(INT(INDEX(条件检索信息!$C$7:$C$166,D106,1)/10)*10,"")</f>
        <v/>
      </c>
      <c r="E50" s="4"/>
      <c r="F50" s="4"/>
      <c r="G50" s="4"/>
      <c r="H50" s="4" t="str">
        <f>IFERROR(INT(INDEX(条件检索信息!$D$7:$D$166,H106,1)/200)*200,"")</f>
        <v/>
      </c>
      <c r="I50" s="4" t="str">
        <f>IFERROR(INT(INDEX(条件检索信息!$E$7:$E$166,I106,1)/50000)*50000,"")</f>
        <v/>
      </c>
      <c r="J50" s="4" t="str">
        <f>IFERROR(INT(INDEX(条件检索信息!$F$7:$F$166,J106,1)/50000)*50000,"")</f>
        <v/>
      </c>
      <c r="K50" s="4" t="str">
        <f t="shared" si="175"/>
        <v/>
      </c>
      <c r="L50" s="4" t="str">
        <f t="shared" si="176"/>
        <v/>
      </c>
      <c r="M50" s="4" t="str">
        <f t="shared" si="177"/>
        <v/>
      </c>
      <c r="N50" s="4"/>
      <c r="O50" s="4"/>
      <c r="P50" s="4"/>
      <c r="Q50" s="4" t="str">
        <f>IFERROR(INT(INDEX(条件检索信息!$M$7:$M$166,Q106,1)/200)*200,"")</f>
        <v/>
      </c>
      <c r="R50" s="4" t="str">
        <f>IFERROR(INT(INDEX(条件检索信息!$N$7:$N$166,R106,1)/50000)*50000,"")</f>
        <v/>
      </c>
      <c r="S50" s="4" t="str">
        <f>IFERROR(INT(INDEX(条件检索信息!$O$7:$O$166,S106,1)/100000)*100000,"")</f>
        <v/>
      </c>
      <c r="T50" s="4" t="str">
        <f t="shared" si="182"/>
        <v/>
      </c>
      <c r="U50" s="4" t="str">
        <f t="shared" si="183"/>
        <v/>
      </c>
      <c r="V50" s="4" t="str">
        <f t="shared" si="184"/>
        <v/>
      </c>
      <c r="W50" s="4"/>
      <c r="X50" s="4"/>
      <c r="Y50" s="4"/>
      <c r="Z50" s="4"/>
      <c r="AA50" s="4"/>
      <c r="AB50" s="4"/>
      <c r="AC50" s="4" t="str">
        <f>IFERROR(INT(INDEX(条件检索信息!$W$7:$W$166,AC106,1)/2000)*2000,"")</f>
        <v/>
      </c>
      <c r="AD50" s="4" t="str">
        <f t="shared" si="185"/>
        <v/>
      </c>
      <c r="AE50" s="4" t="str">
        <f t="shared" si="186"/>
        <v/>
      </c>
      <c r="AF50" s="4" t="str">
        <f t="shared" si="187"/>
        <v/>
      </c>
      <c r="AG50" s="4" t="str">
        <f>IFERROR(INT(INDEX(条件检索信息!$AA$7:$AA$166,AG106,1)/5)*5,"")</f>
        <v/>
      </c>
      <c r="AH50" s="4"/>
      <c r="AI50" s="4" t="str">
        <f>IFERROR(INT(INDEX(条件检索信息!$AC$7:$AC$166,AI106,1)/500)*500,"")</f>
        <v/>
      </c>
      <c r="AJ50" s="4" t="str">
        <f t="shared" si="171"/>
        <v/>
      </c>
      <c r="AK50" s="4"/>
      <c r="AL50" s="4"/>
      <c r="AM50" s="4"/>
      <c r="AN50" s="4"/>
      <c r="AO50" s="4" t="str">
        <f>IFERROR(INT(INDEX(条件检索信息!$AH$7:$AH$166,AO106,1)/2)*2,"")</f>
        <v/>
      </c>
      <c r="AP50" s="4" t="str">
        <f t="shared" si="180"/>
        <v/>
      </c>
      <c r="AQ50" s="4" t="str">
        <f t="shared" si="181"/>
        <v/>
      </c>
      <c r="AR50" s="4" t="str">
        <f>IFERROR(INT(INDEX(条件检索信息!$AK$7:$AK$166,AR106,1)/2)*2,"")</f>
        <v/>
      </c>
      <c r="AS50" s="4" t="str">
        <f t="shared" si="178"/>
        <v/>
      </c>
      <c r="AT50" s="4" t="str">
        <f t="shared" si="179"/>
        <v/>
      </c>
      <c r="AU50" s="4" t="str">
        <f>IFERROR(INT(INDEX(条件检索信息!$AN$7:$AN$166,AU106,1)/1)*1,"")</f>
        <v/>
      </c>
      <c r="AV50" s="4"/>
      <c r="AW50" s="4" t="str">
        <f>IFERROR(INT(INDEX(条件检索信息!$AO$7:$AO$166,AW106,1)/5)*5,"")</f>
        <v/>
      </c>
      <c r="AX50" s="4" t="str">
        <f>IFERROR(INT(INDEX(条件检索信息!$AP$7:$AP$166,AX106,1)/500000)*500000,"")</f>
        <v/>
      </c>
      <c r="AY50" s="4" t="str">
        <f t="shared" si="163"/>
        <v/>
      </c>
      <c r="AZ50" s="4" t="str">
        <f t="shared" si="164"/>
        <v/>
      </c>
      <c r="BA50" s="4" t="str">
        <f t="shared" si="165"/>
        <v/>
      </c>
      <c r="BB50" s="4"/>
      <c r="BC50" s="4" t="str">
        <f>IFERROR(INT(INDEX(条件检索信息!$AU$7:$AU$166,BC106,1)/500)*500,"")</f>
        <v/>
      </c>
      <c r="BD50" s="4" t="str">
        <f t="shared" si="172"/>
        <v/>
      </c>
      <c r="BE50" s="4" t="str">
        <f t="shared" si="173"/>
        <v/>
      </c>
      <c r="BF50" s="4" t="str">
        <f t="shared" si="174"/>
        <v/>
      </c>
      <c r="BG50" s="4" t="str">
        <f>IFERROR(INT(INDEX(条件检索信息!$AY$7:$AY$166,BG106,1)/200)*200,"")</f>
        <v/>
      </c>
      <c r="BH50" s="4"/>
      <c r="BI50" s="4"/>
      <c r="BJ50" s="4">
        <v>880</v>
      </c>
      <c r="BK50" s="4"/>
      <c r="BL50" s="4" t="str">
        <f>IFERROR(INT(INDEX(条件检索信息!$BC$7:$BC$166,BL106,1)/500)*500,"")</f>
        <v/>
      </c>
      <c r="BM50" s="4">
        <v>390</v>
      </c>
      <c r="BN50" s="4"/>
      <c r="BO50" s="4">
        <v>4160</v>
      </c>
      <c r="BP50" s="4">
        <v>2900</v>
      </c>
      <c r="BQ50" s="4">
        <v>68</v>
      </c>
      <c r="BR50" s="4"/>
      <c r="BS50" s="4"/>
      <c r="BT50" s="4">
        <v>44</v>
      </c>
      <c r="BU50" s="4">
        <v>44</v>
      </c>
      <c r="BV50" s="4"/>
      <c r="BW50" s="4" t="str">
        <f>IFERROR(INT(INDEX(条件检索信息!$BN$7:$BN$166,BW106,1)/5)*5,"")</f>
        <v/>
      </c>
      <c r="BX50" s="4"/>
      <c r="BY50" s="4" t="str">
        <f>IFERROR(INT(INDEX(条件检索信息!$BP$7:$BP$166,BY106,1)/5)*5,"")</f>
        <v/>
      </c>
      <c r="BZ50" s="4" t="str">
        <f>IFERROR(ROUND(INDEX(条件检索信息!$BQ$7:$BQ$166,BZ106,1)/1,0)*1,"")</f>
        <v/>
      </c>
      <c r="CG50" s="17">
        <v>44</v>
      </c>
      <c r="CH50" s="17">
        <f t="shared" si="188"/>
        <v>32</v>
      </c>
      <c r="CI50" s="17">
        <f>SUM($CH$7:$CH50)</f>
        <v>632</v>
      </c>
      <c r="CJ50" s="17">
        <f>CI50/节奏总纲!P47</f>
        <v>31.423827695493742</v>
      </c>
    </row>
    <row r="51" spans="2:88" x14ac:dyDescent="0.15">
      <c r="C51" s="21">
        <v>45</v>
      </c>
      <c r="D51" s="4" t="str">
        <f>IFERROR(INT(INDEX(条件检索信息!$C$7:$C$166,D107,1)/10)*10,"")</f>
        <v/>
      </c>
      <c r="E51" s="4"/>
      <c r="F51" s="4"/>
      <c r="G51" s="4"/>
      <c r="H51" s="4" t="str">
        <f>IFERROR(INT(INDEX(条件检索信息!$D$7:$D$166,H107,1)/200)*200,"")</f>
        <v/>
      </c>
      <c r="I51" s="4" t="str">
        <f>IFERROR(INT(INDEX(条件检索信息!$E$7:$E$166,I107,1)/50000)*50000,"")</f>
        <v/>
      </c>
      <c r="J51" s="4" t="str">
        <f>IFERROR(INT(INDEX(条件检索信息!$F$7:$F$166,J107,1)/50000)*50000,"")</f>
        <v/>
      </c>
      <c r="K51" s="4" t="str">
        <f t="shared" si="175"/>
        <v/>
      </c>
      <c r="L51" s="4" t="str">
        <f t="shared" si="176"/>
        <v/>
      </c>
      <c r="M51" s="4" t="str">
        <f t="shared" si="177"/>
        <v/>
      </c>
      <c r="N51" s="4"/>
      <c r="O51" s="4"/>
      <c r="P51" s="4"/>
      <c r="Q51" s="4" t="str">
        <f>IFERROR(INT(INDEX(条件检索信息!$M$7:$M$166,Q107,1)/200)*200,"")</f>
        <v/>
      </c>
      <c r="R51" s="4" t="str">
        <f>IFERROR(INT(INDEX(条件检索信息!$N$7:$N$166,R107,1)/50000)*50000,"")</f>
        <v/>
      </c>
      <c r="S51" s="4" t="str">
        <f>IFERROR(INT(INDEX(条件检索信息!$O$7:$O$166,S107,1)/100000)*100000,"")</f>
        <v/>
      </c>
      <c r="T51" s="4" t="str">
        <f t="shared" si="182"/>
        <v/>
      </c>
      <c r="U51" s="4" t="str">
        <f t="shared" si="183"/>
        <v/>
      </c>
      <c r="V51" s="4" t="str">
        <f t="shared" si="184"/>
        <v/>
      </c>
      <c r="W51" s="4"/>
      <c r="X51" s="4"/>
      <c r="Y51" s="4"/>
      <c r="Z51" s="4"/>
      <c r="AA51" s="4"/>
      <c r="AB51" s="4"/>
      <c r="AC51" s="4" t="str">
        <f>IFERROR(INT(INDEX(条件检索信息!$W$7:$W$166,AC107,1)/2000)*2000,"")</f>
        <v/>
      </c>
      <c r="AD51" s="4" t="str">
        <f t="shared" si="185"/>
        <v/>
      </c>
      <c r="AE51" s="4" t="str">
        <f t="shared" si="186"/>
        <v/>
      </c>
      <c r="AF51" s="4" t="str">
        <f t="shared" si="187"/>
        <v/>
      </c>
      <c r="AG51" s="4" t="str">
        <f>IFERROR(INT(INDEX(条件检索信息!$AA$7:$AA$166,AG107,1)/5)*5,"")</f>
        <v/>
      </c>
      <c r="AH51" s="4"/>
      <c r="AI51" s="4" t="str">
        <f>IFERROR(INT(INDEX(条件检索信息!$AC$7:$AC$166,AI107,1)/500)*500,"")</f>
        <v/>
      </c>
      <c r="AJ51" s="4" t="str">
        <f t="shared" si="171"/>
        <v/>
      </c>
      <c r="AK51" s="4"/>
      <c r="AL51" s="4"/>
      <c r="AM51" s="4"/>
      <c r="AN51" s="4"/>
      <c r="AO51" s="4" t="str">
        <f>IFERROR(INT(INDEX(条件检索信息!$AH$7:$AH$166,AO107,1)/2)*2,"")</f>
        <v/>
      </c>
      <c r="AP51" s="4" t="str">
        <f t="shared" si="180"/>
        <v/>
      </c>
      <c r="AQ51" s="4" t="str">
        <f t="shared" si="181"/>
        <v/>
      </c>
      <c r="AR51" s="4" t="str">
        <f>IFERROR(INT(INDEX(条件检索信息!$AK$7:$AK$166,AR107,1)/2)*2,"")</f>
        <v/>
      </c>
      <c r="AS51" s="4" t="str">
        <f t="shared" si="178"/>
        <v/>
      </c>
      <c r="AT51" s="4" t="str">
        <f t="shared" si="179"/>
        <v/>
      </c>
      <c r="AU51" s="4" t="str">
        <f>IFERROR(INT(INDEX(条件检索信息!$AN$7:$AN$166,AU107,1)/1)*1,"")</f>
        <v/>
      </c>
      <c r="AV51" s="4"/>
      <c r="AW51" s="4" t="str">
        <f>IFERROR(INT(INDEX(条件检索信息!$AO$7:$AO$166,AW107,1)/5)*5,"")</f>
        <v/>
      </c>
      <c r="AX51" s="4" t="str">
        <f>IFERROR(INT(INDEX(条件检索信息!$AP$7:$AP$166,AX107,1)/500000)*500000,"")</f>
        <v/>
      </c>
      <c r="AY51" s="4" t="str">
        <f t="shared" si="163"/>
        <v/>
      </c>
      <c r="AZ51" s="4" t="str">
        <f t="shared" si="164"/>
        <v/>
      </c>
      <c r="BA51" s="4" t="str">
        <f t="shared" si="165"/>
        <v/>
      </c>
      <c r="BB51" s="4"/>
      <c r="BC51" s="4" t="str">
        <f>IFERROR(INT(INDEX(条件检索信息!$AU$7:$AU$166,BC107,1)/500)*500,"")</f>
        <v/>
      </c>
      <c r="BD51" s="4" t="str">
        <f t="shared" si="172"/>
        <v/>
      </c>
      <c r="BE51" s="4" t="str">
        <f t="shared" si="173"/>
        <v/>
      </c>
      <c r="BF51" s="4" t="str">
        <f t="shared" si="174"/>
        <v/>
      </c>
      <c r="BG51" s="4" t="str">
        <f>IFERROR(INT(INDEX(条件检索信息!$AY$7:$AY$166,BG107,1)/200)*200,"")</f>
        <v/>
      </c>
      <c r="BH51" s="4"/>
      <c r="BI51" s="4"/>
      <c r="BJ51" s="4">
        <v>900</v>
      </c>
      <c r="BK51" s="4"/>
      <c r="BL51" s="4" t="str">
        <f>IFERROR(INT(INDEX(条件检索信息!$BC$7:$BC$166,BL107,1)/500)*500,"")</f>
        <v/>
      </c>
      <c r="BM51" s="4">
        <v>400</v>
      </c>
      <c r="BN51" s="4"/>
      <c r="BO51" s="4">
        <v>4300</v>
      </c>
      <c r="BP51" s="4">
        <v>3000</v>
      </c>
      <c r="BQ51" s="4">
        <v>70</v>
      </c>
      <c r="BR51" s="4"/>
      <c r="BS51" s="4"/>
      <c r="BT51" s="4">
        <v>45</v>
      </c>
      <c r="BU51" s="4">
        <v>45</v>
      </c>
      <c r="BV51" s="4"/>
      <c r="BW51" s="4" t="str">
        <f>IFERROR(INT(INDEX(条件检索信息!$BN$7:$BN$166,BW107,1)/5)*5,"")</f>
        <v/>
      </c>
      <c r="BX51" s="4"/>
      <c r="BY51" s="4" t="str">
        <f>IFERROR(INT(INDEX(条件检索信息!$BP$7:$BP$166,BY107,1)/5)*5,"")</f>
        <v/>
      </c>
      <c r="BZ51" s="4" t="str">
        <f>IFERROR(ROUND(INDEX(条件检索信息!$BQ$7:$BQ$166,BZ107,1)/1,0)*1,"")</f>
        <v/>
      </c>
      <c r="CG51" s="17">
        <v>45</v>
      </c>
      <c r="CH51" s="17">
        <f t="shared" si="188"/>
        <v>13</v>
      </c>
      <c r="CI51" s="17">
        <f>SUM($CH$7:$CH51)</f>
        <v>645</v>
      </c>
      <c r="CJ51" s="17">
        <f>CI51/节奏总纲!P48</f>
        <v>29.823256289022197</v>
      </c>
    </row>
    <row r="52" spans="2:88" x14ac:dyDescent="0.15">
      <c r="C52" s="21">
        <v>46</v>
      </c>
      <c r="D52" s="4" t="str">
        <f>IFERROR(INT(INDEX(条件检索信息!$C$7:$C$166,D108,1)/10)*10,"")</f>
        <v/>
      </c>
      <c r="E52" s="4"/>
      <c r="F52" s="4"/>
      <c r="G52" s="4"/>
      <c r="H52" s="4" t="str">
        <f>IFERROR(INT(INDEX(条件检索信息!$D$7:$D$166,H108,1)/200)*200,"")</f>
        <v/>
      </c>
      <c r="I52" s="4" t="str">
        <f>IFERROR(INT(INDEX(条件检索信息!$E$7:$E$166,I108,1)/50000)*50000,"")</f>
        <v/>
      </c>
      <c r="J52" s="4" t="str">
        <f>IFERROR(INT(INDEX(条件检索信息!$F$7:$F$166,J108,1)/50000)*50000,"")</f>
        <v/>
      </c>
      <c r="K52" s="4" t="str">
        <f t="shared" si="175"/>
        <v/>
      </c>
      <c r="L52" s="4" t="str">
        <f t="shared" si="176"/>
        <v/>
      </c>
      <c r="M52" s="4" t="str">
        <f t="shared" si="177"/>
        <v/>
      </c>
      <c r="N52" s="4"/>
      <c r="O52" s="4"/>
      <c r="P52" s="4"/>
      <c r="Q52" s="4" t="str">
        <f>IFERROR(INT(INDEX(条件检索信息!$M$7:$M$166,Q108,1)/200)*200,"")</f>
        <v/>
      </c>
      <c r="R52" s="4" t="str">
        <f>IFERROR(INT(INDEX(条件检索信息!$N$7:$N$166,R108,1)/50000)*50000,"")</f>
        <v/>
      </c>
      <c r="S52" s="4" t="str">
        <f>IFERROR(INT(INDEX(条件检索信息!$O$7:$O$166,S108,1)/100000)*100000,"")</f>
        <v/>
      </c>
      <c r="T52" s="4" t="str">
        <f t="shared" si="182"/>
        <v/>
      </c>
      <c r="U52" s="4" t="str">
        <f t="shared" si="183"/>
        <v/>
      </c>
      <c r="V52" s="4" t="str">
        <f t="shared" si="184"/>
        <v/>
      </c>
      <c r="W52" s="4"/>
      <c r="X52" s="4"/>
      <c r="Y52" s="4"/>
      <c r="Z52" s="4"/>
      <c r="AA52" s="4"/>
      <c r="AB52" s="4"/>
      <c r="AC52" s="4" t="str">
        <f>IFERROR(INT(INDEX(条件检索信息!$W$7:$W$166,AC108,1)/2000)*2000,"")</f>
        <v/>
      </c>
      <c r="AD52" s="4" t="str">
        <f t="shared" si="185"/>
        <v/>
      </c>
      <c r="AE52" s="4" t="str">
        <f t="shared" si="186"/>
        <v/>
      </c>
      <c r="AF52" s="4" t="str">
        <f t="shared" si="187"/>
        <v/>
      </c>
      <c r="AG52" s="4" t="str">
        <f>IFERROR(INT(INDEX(条件检索信息!$AA$7:$AA$166,AG108,1)/5)*5,"")</f>
        <v/>
      </c>
      <c r="AH52" s="4"/>
      <c r="AI52" s="4" t="str">
        <f>IFERROR(INT(INDEX(条件检索信息!$AC$7:$AC$166,AI108,1)/500)*500,"")</f>
        <v/>
      </c>
      <c r="AJ52" s="4" t="str">
        <f t="shared" si="171"/>
        <v/>
      </c>
      <c r="AK52" s="4"/>
      <c r="AL52" s="4"/>
      <c r="AM52" s="4"/>
      <c r="AN52" s="4"/>
      <c r="AO52" s="4" t="str">
        <f>IFERROR(INT(INDEX(条件检索信息!$AH$7:$AH$166,AO108,1)/2)*2,"")</f>
        <v/>
      </c>
      <c r="AP52" s="4" t="str">
        <f t="shared" si="180"/>
        <v/>
      </c>
      <c r="AQ52" s="4" t="str">
        <f t="shared" si="181"/>
        <v/>
      </c>
      <c r="AR52" s="4" t="str">
        <f>IFERROR(INT(INDEX(条件检索信息!$AK$7:$AK$166,AR108,1)/2)*2,"")</f>
        <v/>
      </c>
      <c r="AS52" s="4" t="str">
        <f t="shared" si="178"/>
        <v/>
      </c>
      <c r="AT52" s="4" t="str">
        <f t="shared" si="179"/>
        <v/>
      </c>
      <c r="AU52" s="4" t="str">
        <f>IFERROR(INT(INDEX(条件检索信息!$AN$7:$AN$166,AU108,1)/1)*1,"")</f>
        <v/>
      </c>
      <c r="AV52" s="4"/>
      <c r="AW52" s="4" t="str">
        <f>IFERROR(INT(INDEX(条件检索信息!$AO$7:$AO$166,AW108,1)/5)*5,"")</f>
        <v/>
      </c>
      <c r="AX52" s="4" t="str">
        <f>IFERROR(INT(INDEX(条件检索信息!$AP$7:$AP$166,AX108,1)/500000)*500000,"")</f>
        <v/>
      </c>
      <c r="AY52" s="4" t="str">
        <f t="shared" si="163"/>
        <v/>
      </c>
      <c r="AZ52" s="4" t="str">
        <f t="shared" si="164"/>
        <v/>
      </c>
      <c r="BA52" s="4" t="str">
        <f t="shared" si="165"/>
        <v/>
      </c>
      <c r="BB52" s="4"/>
      <c r="BC52" s="4" t="str">
        <f>IFERROR(INT(INDEX(条件检索信息!$AU$7:$AU$166,BC108,1)/500)*500,"")</f>
        <v/>
      </c>
      <c r="BD52" s="4" t="str">
        <f t="shared" si="172"/>
        <v/>
      </c>
      <c r="BE52" s="4" t="str">
        <f t="shared" si="173"/>
        <v/>
      </c>
      <c r="BF52" s="4" t="str">
        <f t="shared" si="174"/>
        <v/>
      </c>
      <c r="BG52" s="4" t="str">
        <f>IFERROR(INT(INDEX(条件检索信息!$AY$7:$AY$166,BG108,1)/200)*200,"")</f>
        <v/>
      </c>
      <c r="BH52" s="4"/>
      <c r="BI52" s="4"/>
      <c r="BJ52" s="4">
        <v>920</v>
      </c>
      <c r="BK52" s="4"/>
      <c r="BL52" s="4" t="str">
        <f>IFERROR(INT(INDEX(条件检索信息!$BC$7:$BC$166,BL108,1)/500)*500,"")</f>
        <v/>
      </c>
      <c r="BM52" s="4"/>
      <c r="BN52" s="4"/>
      <c r="BO52" s="4">
        <v>4440</v>
      </c>
      <c r="BP52" s="4">
        <v>3100</v>
      </c>
      <c r="BQ52" s="4">
        <v>72</v>
      </c>
      <c r="BR52" s="4"/>
      <c r="BS52" s="4"/>
      <c r="BT52" s="4">
        <v>46</v>
      </c>
      <c r="BU52" s="4">
        <v>46</v>
      </c>
      <c r="BV52" s="4"/>
      <c r="BW52" s="4" t="str">
        <f>IFERROR(INT(INDEX(条件检索信息!$BN$7:$BN$166,BW108,1)/5)*5,"")</f>
        <v/>
      </c>
      <c r="BX52" s="4"/>
      <c r="BY52" s="4" t="str">
        <f>IFERROR(INT(INDEX(条件检索信息!$BP$7:$BP$166,BY108,1)/5)*5,"")</f>
        <v/>
      </c>
      <c r="BZ52" s="4" t="str">
        <f>IFERROR(ROUND(INDEX(条件检索信息!$BQ$7:$BQ$166,BZ108,1)/1,0)*1,"")</f>
        <v/>
      </c>
      <c r="CG52" s="17">
        <v>46</v>
      </c>
      <c r="CH52" s="17">
        <f t="shared" si="188"/>
        <v>12</v>
      </c>
      <c r="CI52" s="17">
        <f>SUM($CH$7:$CH52)</f>
        <v>657</v>
      </c>
      <c r="CJ52" s="17">
        <f>CI52/节奏总纲!P49</f>
        <v>28.256283988423835</v>
      </c>
    </row>
    <row r="53" spans="2:88" x14ac:dyDescent="0.15">
      <c r="C53" s="21">
        <v>47</v>
      </c>
      <c r="D53" s="4" t="str">
        <f>IFERROR(INT(INDEX(条件检索信息!$C$7:$C$166,D109,1)/10)*10,"")</f>
        <v/>
      </c>
      <c r="E53" s="4"/>
      <c r="F53" s="4"/>
      <c r="G53" s="4"/>
      <c r="H53" s="4" t="str">
        <f>IFERROR(INT(INDEX(条件检索信息!$D$7:$D$166,H109,1)/200)*200,"")</f>
        <v/>
      </c>
      <c r="I53" s="4" t="str">
        <f>IFERROR(INT(INDEX(条件检索信息!$E$7:$E$166,I109,1)/50000)*50000,"")</f>
        <v/>
      </c>
      <c r="J53" s="4" t="str">
        <f>IFERROR(INT(INDEX(条件检索信息!$F$7:$F$166,J109,1)/50000)*50000,"")</f>
        <v/>
      </c>
      <c r="K53" s="4" t="str">
        <f t="shared" si="175"/>
        <v/>
      </c>
      <c r="L53" s="4" t="str">
        <f t="shared" si="176"/>
        <v/>
      </c>
      <c r="M53" s="4" t="str">
        <f t="shared" si="177"/>
        <v/>
      </c>
      <c r="N53" s="4"/>
      <c r="O53" s="4"/>
      <c r="P53" s="4"/>
      <c r="Q53" s="4" t="str">
        <f>IFERROR(INT(INDEX(条件检索信息!$M$7:$M$166,Q109,1)/200)*200,"")</f>
        <v/>
      </c>
      <c r="R53" s="4" t="str">
        <f>IFERROR(INT(INDEX(条件检索信息!$N$7:$N$166,R109,1)/50000)*50000,"")</f>
        <v/>
      </c>
      <c r="S53" s="4" t="str">
        <f>IFERROR(INT(INDEX(条件检索信息!$O$7:$O$166,S109,1)/100000)*100000,"")</f>
        <v/>
      </c>
      <c r="T53" s="4" t="str">
        <f t="shared" si="182"/>
        <v/>
      </c>
      <c r="U53" s="4" t="str">
        <f t="shared" si="183"/>
        <v/>
      </c>
      <c r="V53" s="4" t="str">
        <f t="shared" si="184"/>
        <v/>
      </c>
      <c r="W53" s="4"/>
      <c r="X53" s="4"/>
      <c r="Y53" s="4"/>
      <c r="Z53" s="4"/>
      <c r="AA53" s="4"/>
      <c r="AB53" s="4"/>
      <c r="AC53" s="4" t="str">
        <f>IFERROR(INT(INDEX(条件检索信息!$W$7:$W$166,AC109,1)/2000)*2000,"")</f>
        <v/>
      </c>
      <c r="AD53" s="4" t="str">
        <f t="shared" si="185"/>
        <v/>
      </c>
      <c r="AE53" s="4" t="str">
        <f t="shared" si="186"/>
        <v/>
      </c>
      <c r="AF53" s="4" t="str">
        <f t="shared" si="187"/>
        <v/>
      </c>
      <c r="AG53" s="4" t="str">
        <f>IFERROR(INT(INDEX(条件检索信息!$AA$7:$AA$166,AG109,1)/5)*5,"")</f>
        <v/>
      </c>
      <c r="AH53" s="4"/>
      <c r="AI53" s="4" t="str">
        <f>IFERROR(INT(INDEX(条件检索信息!$AC$7:$AC$166,AI109,1)/500)*500,"")</f>
        <v/>
      </c>
      <c r="AJ53" s="4" t="str">
        <f t="shared" si="171"/>
        <v/>
      </c>
      <c r="AK53" s="4"/>
      <c r="AL53" s="4"/>
      <c r="AM53" s="4"/>
      <c r="AN53" s="4"/>
      <c r="AO53" s="4" t="str">
        <f>IFERROR(INT(INDEX(条件检索信息!$AH$7:$AH$166,AO109,1)/2)*2,"")</f>
        <v/>
      </c>
      <c r="AP53" s="4" t="str">
        <f t="shared" si="180"/>
        <v/>
      </c>
      <c r="AQ53" s="4" t="str">
        <f t="shared" si="181"/>
        <v/>
      </c>
      <c r="AR53" s="4" t="str">
        <f>IFERROR(INT(INDEX(条件检索信息!$AK$7:$AK$166,AR109,1)/2)*2,"")</f>
        <v/>
      </c>
      <c r="AS53" s="4" t="str">
        <f t="shared" si="178"/>
        <v/>
      </c>
      <c r="AT53" s="4" t="str">
        <f t="shared" si="179"/>
        <v/>
      </c>
      <c r="AU53" s="4"/>
      <c r="AV53" s="4"/>
      <c r="AW53" s="4" t="str">
        <f>IFERROR(INT(INDEX(条件检索信息!$AO$7:$AO$166,AW109,1)/5)*5,"")</f>
        <v/>
      </c>
      <c r="AX53" s="4"/>
      <c r="AY53" s="4"/>
      <c r="AZ53" s="4"/>
      <c r="BA53" s="4"/>
      <c r="BB53" s="4"/>
      <c r="BC53" s="4" t="str">
        <f>IFERROR(INT(INDEX(条件检索信息!$AU$7:$AU$166,BC109,1)/500)*500,"")</f>
        <v/>
      </c>
      <c r="BD53" s="4" t="str">
        <f t="shared" si="172"/>
        <v/>
      </c>
      <c r="BE53" s="4" t="str">
        <f t="shared" si="173"/>
        <v/>
      </c>
      <c r="BF53" s="4" t="str">
        <f t="shared" si="174"/>
        <v/>
      </c>
      <c r="BG53" s="4" t="str">
        <f>IFERROR(INT(INDEX(条件检索信息!$AY$7:$AY$166,BG109,1)/200)*200,"")</f>
        <v/>
      </c>
      <c r="BH53" s="4"/>
      <c r="BI53" s="4"/>
      <c r="BJ53" s="4">
        <v>940</v>
      </c>
      <c r="BK53" s="4"/>
      <c r="BL53" s="4" t="str">
        <f>IFERROR(INT(INDEX(条件检索信息!$BC$7:$BC$166,BL109,1)/500)*500,"")</f>
        <v/>
      </c>
      <c r="BM53" s="4"/>
      <c r="BN53" s="4"/>
      <c r="BO53" s="4">
        <v>4580</v>
      </c>
      <c r="BP53" s="4">
        <v>3200</v>
      </c>
      <c r="BQ53" s="4">
        <v>74</v>
      </c>
      <c r="BR53" s="4"/>
      <c r="BS53" s="4"/>
      <c r="BT53" s="4">
        <v>47</v>
      </c>
      <c r="BU53" s="4">
        <v>47</v>
      </c>
      <c r="BV53" s="4"/>
      <c r="BW53" s="4"/>
      <c r="BX53" s="4"/>
      <c r="BY53" s="4" t="str">
        <f>IFERROR(INT(INDEX(条件检索信息!$BP$7:$BP$166,BY109,1)/5)*5,"")</f>
        <v/>
      </c>
      <c r="BZ53" s="4" t="str">
        <f>IFERROR(ROUND(INDEX(条件检索信息!$BQ$7:$BQ$166,BZ109,1)/1,0)*1,"")</f>
        <v/>
      </c>
      <c r="CG53" s="17">
        <v>47</v>
      </c>
      <c r="CH53" s="17">
        <f t="shared" si="188"/>
        <v>5</v>
      </c>
      <c r="CI53" s="17">
        <f>SUM($CH$7:$CH53)</f>
        <v>662</v>
      </c>
      <c r="CJ53" s="17">
        <f>CI53/节奏总纲!P50</f>
        <v>26.488395037604846</v>
      </c>
    </row>
    <row r="54" spans="2:88" x14ac:dyDescent="0.15">
      <c r="C54" s="21">
        <v>48</v>
      </c>
      <c r="D54" s="4" t="str">
        <f>IFERROR(INT(INDEX(条件检索信息!$C$7:$C$166,D110,1)/10)*10,"")</f>
        <v/>
      </c>
      <c r="E54" s="4"/>
      <c r="F54" s="4"/>
      <c r="G54" s="4"/>
      <c r="H54" s="4" t="str">
        <f>IFERROR(INT(INDEX(条件检索信息!$D$7:$D$166,H110,1)/200)*200,"")</f>
        <v/>
      </c>
      <c r="I54" s="4" t="str">
        <f>IFERROR(INT(INDEX(条件检索信息!$E$7:$E$166,I110,1)/50000)*50000,"")</f>
        <v/>
      </c>
      <c r="J54" s="4" t="str">
        <f>IFERROR(INT(INDEX(条件检索信息!$F$7:$F$166,J110,1)/50000)*50000,"")</f>
        <v/>
      </c>
      <c r="K54" s="4" t="str">
        <f t="shared" si="175"/>
        <v/>
      </c>
      <c r="L54" s="4" t="str">
        <f t="shared" si="176"/>
        <v/>
      </c>
      <c r="M54" s="4" t="str">
        <f t="shared" si="177"/>
        <v/>
      </c>
      <c r="N54" s="4"/>
      <c r="O54" s="4"/>
      <c r="P54" s="4"/>
      <c r="Q54" s="4" t="str">
        <f>IFERROR(INT(INDEX(条件检索信息!$M$7:$M$166,Q110,1)/200)*200,"")</f>
        <v/>
      </c>
      <c r="R54" s="4" t="str">
        <f>IFERROR(INT(INDEX(条件检索信息!$N$7:$N$166,R110,1)/50000)*50000,"")</f>
        <v/>
      </c>
      <c r="S54" s="4" t="str">
        <f>IFERROR(INT(INDEX(条件检索信息!$O$7:$O$166,S110,1)/100000)*100000,"")</f>
        <v/>
      </c>
      <c r="T54" s="4" t="str">
        <f t="shared" si="182"/>
        <v/>
      </c>
      <c r="U54" s="4" t="str">
        <f t="shared" si="183"/>
        <v/>
      </c>
      <c r="V54" s="4" t="str">
        <f t="shared" si="184"/>
        <v/>
      </c>
      <c r="W54" s="4"/>
      <c r="X54" s="4"/>
      <c r="Y54" s="4"/>
      <c r="Z54" s="4"/>
      <c r="AA54" s="4"/>
      <c r="AB54" s="4"/>
      <c r="AC54" s="4" t="str">
        <f>IFERROR(INT(INDEX(条件检索信息!$W$7:$W$166,AC110,1)/2000)*2000,"")</f>
        <v/>
      </c>
      <c r="AD54" s="4" t="str">
        <f t="shared" si="185"/>
        <v/>
      </c>
      <c r="AE54" s="4" t="str">
        <f t="shared" si="186"/>
        <v/>
      </c>
      <c r="AF54" s="4" t="str">
        <f t="shared" si="187"/>
        <v/>
      </c>
      <c r="AG54" s="4" t="str">
        <f>IFERROR(INT(INDEX(条件检索信息!$AA$7:$AA$166,AG110,1)/5)*5,"")</f>
        <v/>
      </c>
      <c r="AH54" s="4"/>
      <c r="AI54" s="4" t="str">
        <f>IFERROR(INT(INDEX(条件检索信息!$AC$7:$AC$166,AI110,1)/500)*500,"")</f>
        <v/>
      </c>
      <c r="AJ54" s="4" t="str">
        <f t="shared" si="171"/>
        <v/>
      </c>
      <c r="AK54" s="4"/>
      <c r="AL54" s="4"/>
      <c r="AM54" s="4"/>
      <c r="AN54" s="4"/>
      <c r="AO54" s="4" t="str">
        <f>IFERROR(INT(INDEX(条件检索信息!$AH$7:$AH$166,AO110,1)/2)*2,"")</f>
        <v/>
      </c>
      <c r="AP54" s="4" t="str">
        <f t="shared" si="180"/>
        <v/>
      </c>
      <c r="AQ54" s="4" t="str">
        <f t="shared" si="181"/>
        <v/>
      </c>
      <c r="AR54" s="4" t="str">
        <f>IFERROR(INT(INDEX(条件检索信息!$AK$7:$AK$166,AR110,1)/2)*2,"")</f>
        <v/>
      </c>
      <c r="AS54" s="4" t="str">
        <f t="shared" si="178"/>
        <v/>
      </c>
      <c r="AT54" s="4" t="str">
        <f t="shared" si="179"/>
        <v/>
      </c>
      <c r="AU54" s="4"/>
      <c r="AV54" s="4"/>
      <c r="AW54" s="4" t="str">
        <f>IFERROR(INT(INDEX(条件检索信息!$AO$7:$AO$166,AW110,1)/5)*5,"")</f>
        <v/>
      </c>
      <c r="AX54" s="4"/>
      <c r="AY54" s="4"/>
      <c r="AZ54" s="4"/>
      <c r="BA54" s="4"/>
      <c r="BB54" s="4"/>
      <c r="BC54" s="4" t="str">
        <f>IFERROR(INT(INDEX(条件检索信息!$AU$7:$AU$166,BC110,1)/500)*500,"")</f>
        <v/>
      </c>
      <c r="BD54" s="4" t="str">
        <f t="shared" si="172"/>
        <v/>
      </c>
      <c r="BE54" s="4" t="str">
        <f t="shared" si="173"/>
        <v/>
      </c>
      <c r="BF54" s="4" t="str">
        <f t="shared" si="174"/>
        <v/>
      </c>
      <c r="BG54" s="4" t="str">
        <f>IFERROR(INT(INDEX(条件检索信息!$AY$7:$AY$166,BG110,1)/200)*200,"")</f>
        <v/>
      </c>
      <c r="BH54" s="4"/>
      <c r="BI54" s="4"/>
      <c r="BJ54" s="4">
        <v>960</v>
      </c>
      <c r="BK54" s="4"/>
      <c r="BL54" s="4" t="str">
        <f>IFERROR(INT(INDEX(条件检索信息!$BC$7:$BC$166,BL110,1)/500)*500,"")</f>
        <v/>
      </c>
      <c r="BM54" s="4"/>
      <c r="BN54" s="4"/>
      <c r="BO54" s="4">
        <v>4720</v>
      </c>
      <c r="BP54" s="4">
        <v>3300</v>
      </c>
      <c r="BQ54" s="4">
        <v>76</v>
      </c>
      <c r="BR54" s="4"/>
      <c r="BS54" s="4"/>
      <c r="BT54" s="4">
        <v>48</v>
      </c>
      <c r="BU54" s="4">
        <v>48</v>
      </c>
      <c r="BV54" s="4"/>
      <c r="BW54" s="4"/>
      <c r="BX54" s="4"/>
      <c r="BY54" s="4" t="str">
        <f>IFERROR(INT(INDEX(条件检索信息!$BP$7:$BP$166,BY110,1)/5)*5,"")</f>
        <v/>
      </c>
      <c r="BZ54" s="4" t="str">
        <f>IFERROR(ROUND(INDEX(条件检索信息!$BQ$7:$BQ$166,BZ110,1)/1,0)*1,"")</f>
        <v/>
      </c>
      <c r="CG54" s="17">
        <v>48</v>
      </c>
      <c r="CH54" s="17">
        <f t="shared" si="188"/>
        <v>34</v>
      </c>
      <c r="CI54" s="17">
        <f>SUM($CH$7:$CH54)</f>
        <v>696</v>
      </c>
      <c r="CJ54" s="17">
        <f>CI54/节奏总纲!P51</f>
        <v>25.914435127486161</v>
      </c>
    </row>
    <row r="55" spans="2:88" x14ac:dyDescent="0.15">
      <c r="C55" s="21">
        <v>49</v>
      </c>
      <c r="D55" s="4" t="str">
        <f>IFERROR(INT(INDEX(条件检索信息!$C$7:$C$166,D111,1)/10)*10,"")</f>
        <v/>
      </c>
      <c r="E55" s="4"/>
      <c r="F55" s="4"/>
      <c r="G55" s="4"/>
      <c r="H55" s="4" t="str">
        <f>IFERROR(INT(INDEX(条件检索信息!$D$7:$D$166,H111,1)/200)*200,"")</f>
        <v/>
      </c>
      <c r="I55" s="4" t="str">
        <f>IFERROR(INT(INDEX(条件检索信息!$E$7:$E$166,I111,1)/50000)*50000,"")</f>
        <v/>
      </c>
      <c r="J55" s="4" t="str">
        <f>IFERROR(INT(INDEX(条件检索信息!$F$7:$F$166,J111,1)/50000)*50000,"")</f>
        <v/>
      </c>
      <c r="K55" s="4" t="str">
        <f t="shared" si="175"/>
        <v/>
      </c>
      <c r="L55" s="4" t="str">
        <f t="shared" si="176"/>
        <v/>
      </c>
      <c r="M55" s="4" t="str">
        <f t="shared" si="177"/>
        <v/>
      </c>
      <c r="N55" s="4"/>
      <c r="O55" s="4"/>
      <c r="P55" s="4"/>
      <c r="Q55" s="4" t="str">
        <f>IFERROR(INT(INDEX(条件检索信息!$M$7:$M$166,Q111,1)/200)*200,"")</f>
        <v/>
      </c>
      <c r="R55" s="4" t="str">
        <f>IFERROR(INT(INDEX(条件检索信息!$N$7:$N$166,R111,1)/50000)*50000,"")</f>
        <v/>
      </c>
      <c r="S55" s="4" t="str">
        <f>IFERROR(INT(INDEX(条件检索信息!$O$7:$O$166,S111,1)/100000)*100000,"")</f>
        <v/>
      </c>
      <c r="T55" s="4" t="str">
        <f t="shared" si="182"/>
        <v/>
      </c>
      <c r="U55" s="4" t="str">
        <f t="shared" si="183"/>
        <v/>
      </c>
      <c r="V55" s="4" t="str">
        <f t="shared" si="184"/>
        <v/>
      </c>
      <c r="W55" s="4"/>
      <c r="X55" s="4"/>
      <c r="Y55" s="4"/>
      <c r="Z55" s="4"/>
      <c r="AA55" s="4"/>
      <c r="AB55" s="4"/>
      <c r="AC55" s="4" t="str">
        <f>IFERROR(INT(INDEX(条件检索信息!$W$7:$W$166,AC111,1)/2000)*2000,"")</f>
        <v/>
      </c>
      <c r="AD55" s="4" t="str">
        <f t="shared" si="185"/>
        <v/>
      </c>
      <c r="AE55" s="4" t="str">
        <f t="shared" si="186"/>
        <v/>
      </c>
      <c r="AF55" s="4" t="str">
        <f t="shared" si="187"/>
        <v/>
      </c>
      <c r="AG55" s="4" t="str">
        <f>IFERROR(INT(INDEX(条件检索信息!$AA$7:$AA$166,AG111,1)/5)*5,"")</f>
        <v/>
      </c>
      <c r="AH55" s="4"/>
      <c r="AI55" s="4" t="str">
        <f>IFERROR(INT(INDEX(条件检索信息!$AC$7:$AC$166,AI111,1)/500)*500,"")</f>
        <v/>
      </c>
      <c r="AJ55" s="4" t="str">
        <f t="shared" si="171"/>
        <v/>
      </c>
      <c r="AK55" s="4"/>
      <c r="AL55" s="4"/>
      <c r="AM55" s="4"/>
      <c r="AN55" s="4"/>
      <c r="AO55" s="4" t="str">
        <f>IFERROR(INT(INDEX(条件检索信息!$AH$7:$AH$166,AO111,1)/2)*2,"")</f>
        <v/>
      </c>
      <c r="AP55" s="4" t="str">
        <f t="shared" si="180"/>
        <v/>
      </c>
      <c r="AQ55" s="4" t="str">
        <f t="shared" si="181"/>
        <v/>
      </c>
      <c r="AR55" s="4"/>
      <c r="AS55" s="4"/>
      <c r="AT55" s="4"/>
      <c r="AU55" s="4"/>
      <c r="AV55" s="4"/>
      <c r="AW55" s="4" t="str">
        <f>IFERROR(INT(INDEX(条件检索信息!$AO$7:$AO$166,AW111,1)/5)*5,"")</f>
        <v/>
      </c>
      <c r="AX55" s="4"/>
      <c r="AY55" s="4"/>
      <c r="AZ55" s="4"/>
      <c r="BA55" s="4"/>
      <c r="BB55" s="4"/>
      <c r="BC55" s="4" t="str">
        <f>IFERROR(INT(INDEX(条件检索信息!$AU$7:$AU$166,BC111,1)/500)*500,"")</f>
        <v/>
      </c>
      <c r="BD55" s="4" t="str">
        <f t="shared" si="172"/>
        <v/>
      </c>
      <c r="BE55" s="4" t="str">
        <f t="shared" si="173"/>
        <v/>
      </c>
      <c r="BF55" s="4" t="str">
        <f t="shared" si="174"/>
        <v/>
      </c>
      <c r="BG55" s="4" t="str">
        <f>IFERROR(INT(INDEX(条件检索信息!$AY$7:$AY$166,BG111,1)/200)*200,"")</f>
        <v/>
      </c>
      <c r="BH55" s="4"/>
      <c r="BI55" s="4"/>
      <c r="BJ55" s="4">
        <v>980</v>
      </c>
      <c r="BK55" s="4"/>
      <c r="BL55" s="4" t="str">
        <f>IFERROR(INT(INDEX(条件检索信息!$BC$7:$BC$166,BL111,1)/500)*500,"")</f>
        <v/>
      </c>
      <c r="BM55" s="4"/>
      <c r="BN55" s="4"/>
      <c r="BO55" s="4">
        <v>4860</v>
      </c>
      <c r="BP55" s="4">
        <v>3400</v>
      </c>
      <c r="BQ55" s="4">
        <v>78</v>
      </c>
      <c r="BR55" s="4"/>
      <c r="BS55" s="4"/>
      <c r="BT55" s="4">
        <v>49</v>
      </c>
      <c r="BU55" s="4">
        <v>49</v>
      </c>
      <c r="BV55" s="4"/>
      <c r="BW55" s="4"/>
      <c r="BX55" s="4"/>
      <c r="BY55" s="4" t="str">
        <f>IFERROR(INT(INDEX(条件检索信息!$BP$7:$BP$166,BY111,1)/5)*5,"")</f>
        <v/>
      </c>
      <c r="BZ55" s="4" t="str">
        <f>IFERROR(ROUND(INDEX(条件检索信息!$BQ$7:$BQ$166,BZ111,1)/1,0)*1,"")</f>
        <v/>
      </c>
      <c r="CG55" s="17">
        <v>49</v>
      </c>
      <c r="CH55" s="17">
        <f t="shared" si="188"/>
        <v>9</v>
      </c>
      <c r="CI55" s="17">
        <f>SUM($CH$7:$CH55)</f>
        <v>705</v>
      </c>
      <c r="CJ55" s="17">
        <f>CI55/节奏总纲!P52</f>
        <v>24.430766832777159</v>
      </c>
    </row>
    <row r="56" spans="2:88" x14ac:dyDescent="0.15">
      <c r="C56" s="21">
        <v>50</v>
      </c>
      <c r="D56" s="4" t="str">
        <f>IFERROR(INT(INDEX(条件检索信息!$C$7:$C$166,D112,1)/10)*10,"")</f>
        <v/>
      </c>
      <c r="E56" s="4"/>
      <c r="F56" s="4"/>
      <c r="G56" s="4"/>
      <c r="H56" s="4" t="str">
        <f>IFERROR(INT(INDEX(条件检索信息!$D$7:$D$166,H112,1)/200)*200,"")</f>
        <v/>
      </c>
      <c r="I56" s="4" t="str">
        <f>IFERROR(INT(INDEX(条件检索信息!$E$7:$E$166,I112,1)/50000)*50000,"")</f>
        <v/>
      </c>
      <c r="J56" s="4" t="str">
        <f>IFERROR(INT(INDEX(条件检索信息!$F$7:$F$166,J112,1)/50000)*50000,"")</f>
        <v/>
      </c>
      <c r="K56" s="4" t="str">
        <f t="shared" si="175"/>
        <v/>
      </c>
      <c r="L56" s="4" t="str">
        <f t="shared" si="176"/>
        <v/>
      </c>
      <c r="M56" s="4" t="str">
        <f t="shared" si="177"/>
        <v/>
      </c>
      <c r="N56" s="4"/>
      <c r="O56" s="4"/>
      <c r="P56" s="4"/>
      <c r="Q56" s="4" t="str">
        <f>IFERROR(INT(INDEX(条件检索信息!$M$7:$M$166,Q112,1)/200)*200,"")</f>
        <v/>
      </c>
      <c r="R56" s="4" t="str">
        <f>IFERROR(INT(INDEX(条件检索信息!$N$7:$N$166,R112,1)/50000)*50000,"")</f>
        <v/>
      </c>
      <c r="S56" s="4" t="str">
        <f>IFERROR(INT(INDEX(条件检索信息!$O$7:$O$166,S112,1)/100000)*100000,"")</f>
        <v/>
      </c>
      <c r="T56" s="4" t="str">
        <f t="shared" si="182"/>
        <v/>
      </c>
      <c r="U56" s="4" t="str">
        <f t="shared" si="183"/>
        <v/>
      </c>
      <c r="V56" s="4" t="str">
        <f t="shared" si="184"/>
        <v/>
      </c>
      <c r="W56" s="4" t="s">
        <v>491</v>
      </c>
      <c r="X56" s="4"/>
      <c r="Y56" s="4"/>
      <c r="Z56" s="4"/>
      <c r="AA56" s="4"/>
      <c r="AB56" s="4"/>
      <c r="AC56" s="4" t="str">
        <f>IFERROR(INT(INDEX(条件检索信息!$W$7:$W$166,AC112,1)/2000)*2000,"")</f>
        <v/>
      </c>
      <c r="AD56" s="4" t="str">
        <f t="shared" si="185"/>
        <v/>
      </c>
      <c r="AE56" s="4" t="str">
        <f t="shared" si="186"/>
        <v/>
      </c>
      <c r="AF56" s="4" t="str">
        <f t="shared" si="187"/>
        <v/>
      </c>
      <c r="AG56" s="4"/>
      <c r="AH56" s="4"/>
      <c r="AI56" s="4"/>
      <c r="AJ56" s="4"/>
      <c r="AK56" s="4"/>
      <c r="AL56" s="4"/>
      <c r="AM56" s="4"/>
      <c r="AN56" s="4"/>
      <c r="AO56" s="4" t="str">
        <f>IFERROR(INT(INDEX(条件检索信息!$AH$7:$AH$166,AO112,1)/2)*2,"")</f>
        <v/>
      </c>
      <c r="AP56" s="4" t="str">
        <f t="shared" ref="AP56" si="189">AO56</f>
        <v/>
      </c>
      <c r="AQ56" s="4" t="str">
        <f t="shared" ref="AQ56" si="190">AP56</f>
        <v/>
      </c>
      <c r="AR56" s="4"/>
      <c r="AS56" s="4"/>
      <c r="AT56" s="4"/>
      <c r="AU56" s="4"/>
      <c r="AV56" s="4"/>
      <c r="AW56" s="4" t="str">
        <f>IFERROR(INT(INDEX(条件检索信息!$AO$7:$AO$166,AW112,1)/5)*5,"")</f>
        <v/>
      </c>
      <c r="AX56" s="4"/>
      <c r="AY56" s="4"/>
      <c r="AZ56" s="4"/>
      <c r="BA56" s="4"/>
      <c r="BB56" s="4"/>
      <c r="BC56" s="4" t="str">
        <f>IFERROR(INT(INDEX(条件检索信息!$AU$7:$AU$166,BC112,1)/500)*500,"")</f>
        <v/>
      </c>
      <c r="BD56" s="4" t="str">
        <f t="shared" si="172"/>
        <v/>
      </c>
      <c r="BE56" s="4" t="str">
        <f t="shared" si="173"/>
        <v/>
      </c>
      <c r="BF56" s="4" t="str">
        <f t="shared" si="174"/>
        <v/>
      </c>
      <c r="BG56" s="4"/>
      <c r="BH56" s="4"/>
      <c r="BI56" s="4"/>
      <c r="BJ56" s="4">
        <v>1000</v>
      </c>
      <c r="BK56" s="4"/>
      <c r="BL56" s="4" t="str">
        <f>IFERROR(INT(INDEX(条件检索信息!$BC$7:$BC$166,BL112,1)/500)*500,"")</f>
        <v/>
      </c>
      <c r="BM56" s="4"/>
      <c r="BN56" s="4"/>
      <c r="BO56" s="4">
        <v>5000</v>
      </c>
      <c r="BP56" s="4">
        <v>3500</v>
      </c>
      <c r="BQ56" s="4">
        <v>80</v>
      </c>
      <c r="BR56" s="4"/>
      <c r="BS56" s="4"/>
      <c r="BT56" s="4">
        <v>50</v>
      </c>
      <c r="BU56" s="4">
        <v>50</v>
      </c>
      <c r="BV56" s="4"/>
      <c r="BW56" s="4"/>
      <c r="BX56" s="4"/>
      <c r="BY56" s="4" t="str">
        <f>IFERROR(INT(INDEX(条件检索信息!$BP$7:$BP$166,BY112,1)/5)*5,"")</f>
        <v/>
      </c>
      <c r="BZ56" s="4"/>
      <c r="CG56" s="17">
        <v>50</v>
      </c>
      <c r="CH56" s="17">
        <f t="shared" si="188"/>
        <v>18</v>
      </c>
      <c r="CI56" s="17">
        <f>SUM($CH$7:$CH56)</f>
        <v>723</v>
      </c>
      <c r="CJ56" s="17">
        <f>CI56/节奏总纲!P53</f>
        <v>23.322580645161292</v>
      </c>
    </row>
    <row r="57" spans="2:88" x14ac:dyDescent="0.15">
      <c r="I57" s="21"/>
      <c r="J57" s="21"/>
      <c r="K57" s="21"/>
      <c r="L57" s="21"/>
      <c r="M57" s="21"/>
      <c r="N57" s="21"/>
      <c r="CG57" s="17">
        <v>51</v>
      </c>
      <c r="CH57" s="17">
        <f t="shared" si="188"/>
        <v>8</v>
      </c>
      <c r="CI57" s="17">
        <f>SUM($CH$7:$CH57)</f>
        <v>731</v>
      </c>
      <c r="CJ57" s="17">
        <f>CI57/节奏总纲!P54</f>
        <v>21.954094090601274</v>
      </c>
    </row>
    <row r="58" spans="2:88" x14ac:dyDescent="0.15">
      <c r="CG58" s="17">
        <v>52</v>
      </c>
      <c r="CH58" s="17">
        <f t="shared" si="188"/>
        <v>33</v>
      </c>
      <c r="CI58" s="17">
        <f>SUM($CH$7:$CH58)</f>
        <v>764</v>
      </c>
      <c r="CJ58" s="17">
        <f>CI58/节奏总纲!P55</f>
        <v>21.365640651968516</v>
      </c>
    </row>
    <row r="59" spans="2:88" x14ac:dyDescent="0.15">
      <c r="B59" s="17" t="s">
        <v>507</v>
      </c>
      <c r="D59" s="8" t="s">
        <v>70</v>
      </c>
      <c r="F59" s="9" t="s">
        <v>71</v>
      </c>
      <c r="H59" s="12" t="s">
        <v>72</v>
      </c>
      <c r="CG59" s="17">
        <v>53</v>
      </c>
      <c r="CH59" s="17">
        <f t="shared" si="188"/>
        <v>13</v>
      </c>
      <c r="CI59" s="17">
        <f>SUM($CH$7:$CH59)</f>
        <v>777</v>
      </c>
      <c r="CJ59" s="17">
        <f>CI59/节奏总纲!P56</f>
        <v>20.236155556647489</v>
      </c>
    </row>
    <row r="60" spans="2:88" x14ac:dyDescent="0.15">
      <c r="C60" s="21" t="s">
        <v>15</v>
      </c>
      <c r="D60" s="115" t="s">
        <v>76</v>
      </c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03" t="s">
        <v>45</v>
      </c>
      <c r="AH60" s="104"/>
      <c r="AI60" s="104"/>
      <c r="AJ60" s="105"/>
      <c r="AK60" s="115" t="s">
        <v>46</v>
      </c>
      <c r="AL60" s="115"/>
      <c r="AM60" s="115"/>
      <c r="AN60" s="115"/>
      <c r="AO60" s="115" t="s">
        <v>68</v>
      </c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  <c r="AZ60" s="115"/>
      <c r="BA60" s="115"/>
      <c r="BB60" s="115"/>
      <c r="BC60" s="103" t="s">
        <v>77</v>
      </c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5"/>
      <c r="BV60" s="115" t="s">
        <v>78</v>
      </c>
      <c r="BW60" s="115"/>
      <c r="BX60" s="115"/>
      <c r="BY60" s="115"/>
      <c r="BZ60" s="115"/>
      <c r="CG60" s="17">
        <v>54</v>
      </c>
      <c r="CH60" s="17">
        <f t="shared" si="188"/>
        <v>16</v>
      </c>
      <c r="CI60" s="17">
        <f>SUM($CH$7:$CH60)</f>
        <v>793</v>
      </c>
      <c r="CJ60" s="17">
        <f>CI60/节奏总纲!P57</f>
        <v>19.236249040483216</v>
      </c>
    </row>
    <row r="61" spans="2:88" x14ac:dyDescent="0.15">
      <c r="C61" s="21" t="s">
        <v>16</v>
      </c>
      <c r="D61" s="15" t="s">
        <v>13</v>
      </c>
      <c r="E61" s="103" t="s">
        <v>58</v>
      </c>
      <c r="F61" s="104"/>
      <c r="G61" s="105"/>
      <c r="H61" s="115" t="s">
        <v>17</v>
      </c>
      <c r="I61" s="115"/>
      <c r="J61" s="115"/>
      <c r="K61" s="115"/>
      <c r="L61" s="115"/>
      <c r="M61" s="115"/>
      <c r="N61" s="115"/>
      <c r="O61" s="6" t="s">
        <v>4</v>
      </c>
      <c r="P61" s="15" t="s">
        <v>35</v>
      </c>
      <c r="Q61" s="115" t="s">
        <v>37</v>
      </c>
      <c r="R61" s="115"/>
      <c r="S61" s="115"/>
      <c r="T61" s="115"/>
      <c r="U61" s="115"/>
      <c r="V61" s="115"/>
      <c r="W61" s="115"/>
      <c r="X61" s="15" t="s">
        <v>5</v>
      </c>
      <c r="Y61" s="103" t="s">
        <v>3</v>
      </c>
      <c r="Z61" s="105"/>
      <c r="AA61" s="15" t="s">
        <v>2</v>
      </c>
      <c r="AB61" s="86" t="s">
        <v>511</v>
      </c>
      <c r="AC61" s="115" t="s">
        <v>41</v>
      </c>
      <c r="AD61" s="115"/>
      <c r="AE61" s="115"/>
      <c r="AF61" s="115"/>
      <c r="AG61" s="15" t="s">
        <v>47</v>
      </c>
      <c r="AH61" s="15" t="s">
        <v>48</v>
      </c>
      <c r="AI61" s="15" t="s">
        <v>37</v>
      </c>
      <c r="AJ61" s="15" t="s">
        <v>49</v>
      </c>
      <c r="AK61" s="15" t="s">
        <v>53</v>
      </c>
      <c r="AL61" s="15" t="s">
        <v>51</v>
      </c>
      <c r="AM61" s="15" t="s">
        <v>37</v>
      </c>
      <c r="AN61" s="15" t="s">
        <v>49</v>
      </c>
      <c r="AO61" s="115" t="s">
        <v>25</v>
      </c>
      <c r="AP61" s="115"/>
      <c r="AQ61" s="115"/>
      <c r="AR61" s="115"/>
      <c r="AS61" s="115"/>
      <c r="AT61" s="115"/>
      <c r="AU61" s="115"/>
      <c r="AV61" s="15" t="s">
        <v>39</v>
      </c>
      <c r="AW61" s="15" t="s">
        <v>56</v>
      </c>
      <c r="AX61" s="15" t="s">
        <v>63</v>
      </c>
      <c r="AY61" s="15" t="s">
        <v>64</v>
      </c>
      <c r="AZ61" s="15" t="s">
        <v>65</v>
      </c>
      <c r="BA61" s="15" t="s">
        <v>66</v>
      </c>
      <c r="BB61" s="15" t="s">
        <v>67</v>
      </c>
      <c r="BC61" s="103" t="s">
        <v>79</v>
      </c>
      <c r="BD61" s="104"/>
      <c r="BE61" s="104"/>
      <c r="BF61" s="104"/>
      <c r="BG61" s="104"/>
      <c r="BH61" s="105"/>
      <c r="BI61" s="15" t="s">
        <v>80</v>
      </c>
      <c r="BJ61" s="15" t="s">
        <v>81</v>
      </c>
      <c r="BK61" s="15" t="s">
        <v>82</v>
      </c>
      <c r="BL61" s="15" t="s">
        <v>83</v>
      </c>
      <c r="BM61" s="15" t="s">
        <v>84</v>
      </c>
      <c r="BN61" s="103" t="s">
        <v>85</v>
      </c>
      <c r="BO61" s="104"/>
      <c r="BP61" s="104"/>
      <c r="BQ61" s="105"/>
      <c r="BR61" s="103" t="s">
        <v>86</v>
      </c>
      <c r="BS61" s="104"/>
      <c r="BT61" s="104"/>
      <c r="BU61" s="105"/>
      <c r="BV61" s="103" t="s">
        <v>87</v>
      </c>
      <c r="BW61" s="105"/>
      <c r="BX61" s="103" t="s">
        <v>88</v>
      </c>
      <c r="BY61" s="105"/>
      <c r="BZ61" s="15" t="s">
        <v>89</v>
      </c>
      <c r="CG61" s="17">
        <v>55</v>
      </c>
      <c r="CH61" s="17">
        <f t="shared" ref="CH61:CH86" si="191">COUNTIF($E$63:$BZ$112,CG61)</f>
        <v>9</v>
      </c>
      <c r="CI61" s="17">
        <f>SUM($CH$7:$CH61)</f>
        <v>802</v>
      </c>
      <c r="CJ61" s="17">
        <f>CI61/节奏总纲!P58</f>
        <v>18.12231405214612</v>
      </c>
    </row>
    <row r="62" spans="2:88" x14ac:dyDescent="0.15">
      <c r="C62" s="21" t="s">
        <v>34</v>
      </c>
      <c r="D62" s="10" t="s">
        <v>14</v>
      </c>
      <c r="E62" s="11" t="s">
        <v>59</v>
      </c>
      <c r="F62" s="11" t="s">
        <v>60</v>
      </c>
      <c r="G62" s="11" t="s">
        <v>61</v>
      </c>
      <c r="H62" s="11" t="s">
        <v>11</v>
      </c>
      <c r="I62" s="11" t="s">
        <v>19</v>
      </c>
      <c r="J62" s="11" t="s">
        <v>20</v>
      </c>
      <c r="K62" s="11" t="s">
        <v>21</v>
      </c>
      <c r="L62" s="11" t="s">
        <v>22</v>
      </c>
      <c r="M62" s="11" t="s">
        <v>23</v>
      </c>
      <c r="N62" s="11" t="s">
        <v>24</v>
      </c>
      <c r="O62" s="13" t="s">
        <v>54</v>
      </c>
      <c r="P62" s="15" t="s">
        <v>33</v>
      </c>
      <c r="Q62" s="8" t="s">
        <v>18</v>
      </c>
      <c r="R62" s="8" t="s">
        <v>19</v>
      </c>
      <c r="S62" s="8" t="s">
        <v>20</v>
      </c>
      <c r="T62" s="8" t="s">
        <v>21</v>
      </c>
      <c r="U62" s="8" t="s">
        <v>22</v>
      </c>
      <c r="V62" s="8" t="s">
        <v>23</v>
      </c>
      <c r="W62" s="8" t="s">
        <v>24</v>
      </c>
      <c r="X62" s="15" t="s">
        <v>38</v>
      </c>
      <c r="Y62" s="15" t="s">
        <v>54</v>
      </c>
      <c r="Z62" s="15" t="s">
        <v>73</v>
      </c>
      <c r="AA62" s="15" t="s">
        <v>37</v>
      </c>
      <c r="AB62" s="86" t="s">
        <v>14</v>
      </c>
      <c r="AC62" s="15" t="s">
        <v>42</v>
      </c>
      <c r="AD62" s="15" t="s">
        <v>43</v>
      </c>
      <c r="AE62" s="15" t="s">
        <v>44</v>
      </c>
      <c r="AF62" s="15" t="s">
        <v>74</v>
      </c>
      <c r="AG62" s="15" t="s">
        <v>14</v>
      </c>
      <c r="AH62" s="15" t="s">
        <v>36</v>
      </c>
      <c r="AI62" s="15" t="s">
        <v>50</v>
      </c>
      <c r="AJ62" s="15" t="s">
        <v>50</v>
      </c>
      <c r="AK62" s="15" t="s">
        <v>14</v>
      </c>
      <c r="AL62" s="15" t="s">
        <v>52</v>
      </c>
      <c r="AM62" s="15" t="s">
        <v>12</v>
      </c>
      <c r="AN62" s="15" t="s">
        <v>12</v>
      </c>
      <c r="AO62" s="15" t="s">
        <v>26</v>
      </c>
      <c r="AP62" s="15" t="s">
        <v>27</v>
      </c>
      <c r="AQ62" s="15" t="s">
        <v>28</v>
      </c>
      <c r="AR62" s="15" t="s">
        <v>29</v>
      </c>
      <c r="AS62" s="15" t="s">
        <v>30</v>
      </c>
      <c r="AT62" s="15" t="s">
        <v>31</v>
      </c>
      <c r="AU62" s="15" t="s">
        <v>32</v>
      </c>
      <c r="AV62" s="15" t="s">
        <v>40</v>
      </c>
      <c r="AW62" s="15" t="s">
        <v>57</v>
      </c>
      <c r="AX62" s="7" t="s">
        <v>14</v>
      </c>
      <c r="AY62" s="7" t="s">
        <v>14</v>
      </c>
      <c r="AZ62" s="7" t="s">
        <v>14</v>
      </c>
      <c r="BA62" s="7" t="s">
        <v>14</v>
      </c>
      <c r="BB62" s="7" t="s">
        <v>14</v>
      </c>
      <c r="BC62" s="15" t="s">
        <v>90</v>
      </c>
      <c r="BD62" s="15" t="s">
        <v>91</v>
      </c>
      <c r="BE62" s="15" t="s">
        <v>92</v>
      </c>
      <c r="BF62" s="15" t="s">
        <v>93</v>
      </c>
      <c r="BG62" s="15" t="s">
        <v>94</v>
      </c>
      <c r="BH62" s="15" t="s">
        <v>95</v>
      </c>
      <c r="BI62" s="15"/>
      <c r="BJ62" s="15" t="s">
        <v>97</v>
      </c>
      <c r="BK62" s="15" t="s">
        <v>98</v>
      </c>
      <c r="BL62" s="15" t="s">
        <v>99</v>
      </c>
      <c r="BM62" s="15" t="s">
        <v>98</v>
      </c>
      <c r="BN62" s="15" t="s">
        <v>100</v>
      </c>
      <c r="BO62" s="15" t="s">
        <v>101</v>
      </c>
      <c r="BP62" s="15" t="s">
        <v>102</v>
      </c>
      <c r="BQ62" s="15" t="s">
        <v>103</v>
      </c>
      <c r="BR62" s="15" t="s">
        <v>100</v>
      </c>
      <c r="BS62" s="15" t="s">
        <v>101</v>
      </c>
      <c r="BT62" s="15" t="s">
        <v>102</v>
      </c>
      <c r="BU62" s="15" t="s">
        <v>103</v>
      </c>
      <c r="BV62" s="15" t="s">
        <v>104</v>
      </c>
      <c r="BW62" s="15" t="s">
        <v>105</v>
      </c>
      <c r="BX62" s="15" t="s">
        <v>106</v>
      </c>
      <c r="BY62" s="15" t="s">
        <v>107</v>
      </c>
      <c r="BZ62" s="90" t="s">
        <v>512</v>
      </c>
      <c r="CG62" s="17">
        <v>56</v>
      </c>
      <c r="CH62" s="17">
        <f t="shared" si="191"/>
        <v>33</v>
      </c>
      <c r="CI62" s="17">
        <f>SUM($CH$7:$CH62)</f>
        <v>835</v>
      </c>
      <c r="CJ62" s="17">
        <f>CI62/节奏总纲!P59</f>
        <v>17.577863044325582</v>
      </c>
    </row>
    <row r="63" spans="2:88" x14ac:dyDescent="0.15">
      <c r="C63" s="21">
        <v>1</v>
      </c>
      <c r="D63" s="4">
        <v>2</v>
      </c>
      <c r="E63" s="4"/>
      <c r="F63" s="4">
        <f>[10]基础状态预期!$F7</f>
        <v>1</v>
      </c>
      <c r="G63" s="4"/>
      <c r="H63" s="4">
        <v>4</v>
      </c>
      <c r="I63" s="4">
        <v>4</v>
      </c>
      <c r="J63" s="4">
        <v>2</v>
      </c>
      <c r="K63" s="4">
        <v>2</v>
      </c>
      <c r="L63" s="4">
        <v>2</v>
      </c>
      <c r="M63" s="4">
        <v>2</v>
      </c>
      <c r="N63" s="4">
        <v>50</v>
      </c>
      <c r="O63" s="4">
        <v>5</v>
      </c>
      <c r="P63" s="4">
        <f>IFERROR(MATCH(P7,条件检索信息!$L$7:$L$166,-1),10)</f>
        <v>10</v>
      </c>
      <c r="Q63" s="4">
        <v>4</v>
      </c>
      <c r="R63" s="4">
        <v>4</v>
      </c>
      <c r="S63" s="4">
        <v>4</v>
      </c>
      <c r="T63" s="4">
        <v>4</v>
      </c>
      <c r="U63" s="4">
        <v>4</v>
      </c>
      <c r="V63" s="4">
        <v>4</v>
      </c>
      <c r="W63" s="4">
        <v>50</v>
      </c>
      <c r="X63" s="4">
        <v>5</v>
      </c>
      <c r="Y63" s="4">
        <v>6</v>
      </c>
      <c r="Z63" s="4"/>
      <c r="AA63" s="4">
        <f>MATCH(AA7,条件检索信息!$U$7:$U$166,1)</f>
        <v>28</v>
      </c>
      <c r="AB63" s="4">
        <f>IFERROR(MATCH(AB7,条件检索信息!$V$7:$V$166,1),"")</f>
        <v>3</v>
      </c>
      <c r="AC63" s="4">
        <v>2</v>
      </c>
      <c r="AD63" s="4">
        <v>3</v>
      </c>
      <c r="AE63" s="4">
        <v>3</v>
      </c>
      <c r="AF63" s="4">
        <v>3</v>
      </c>
      <c r="AG63" s="4">
        <v>6</v>
      </c>
      <c r="AH63" s="4">
        <f>MATCH(AH7,条件检索信息!$AB$7:$AB$166,1)</f>
        <v>13</v>
      </c>
      <c r="AI63" s="4">
        <v>6</v>
      </c>
      <c r="AJ63" s="4">
        <f>AI63+1</f>
        <v>7</v>
      </c>
      <c r="AK63" s="4"/>
      <c r="AL63" s="4"/>
      <c r="AM63" s="4">
        <v>6</v>
      </c>
      <c r="AN63" s="4">
        <f>AM63+1</f>
        <v>7</v>
      </c>
      <c r="AO63" s="4">
        <v>4</v>
      </c>
      <c r="AP63" s="4">
        <v>4</v>
      </c>
      <c r="AQ63" s="4">
        <v>4</v>
      </c>
      <c r="AR63" s="4">
        <v>12</v>
      </c>
      <c r="AS63" s="4">
        <f>AR63</f>
        <v>12</v>
      </c>
      <c r="AT63" s="4">
        <f>AS63</f>
        <v>12</v>
      </c>
      <c r="AU63" s="4">
        <v>20</v>
      </c>
      <c r="AV63" s="4">
        <v>15</v>
      </c>
      <c r="AW63" s="4">
        <v>4</v>
      </c>
      <c r="AX63" s="4">
        <v>20</v>
      </c>
      <c r="AY63" s="4">
        <f>AX63</f>
        <v>20</v>
      </c>
      <c r="AZ63" s="4">
        <f t="shared" ref="AZ63:BA63" si="192">AY63</f>
        <v>20</v>
      </c>
      <c r="BA63" s="4">
        <f t="shared" si="192"/>
        <v>20</v>
      </c>
      <c r="BB63" s="4">
        <v>50</v>
      </c>
      <c r="BC63" s="4">
        <v>4</v>
      </c>
      <c r="BD63" s="4">
        <v>4</v>
      </c>
      <c r="BE63" s="4">
        <v>4</v>
      </c>
      <c r="BF63" s="4">
        <v>4</v>
      </c>
      <c r="BG63" s="4">
        <v>5</v>
      </c>
      <c r="BH63" s="4">
        <v>50</v>
      </c>
      <c r="BI63" s="4"/>
      <c r="BJ63" s="47">
        <v>2</v>
      </c>
      <c r="BK63" s="47">
        <v>5</v>
      </c>
      <c r="BL63" s="4">
        <v>3</v>
      </c>
      <c r="BM63" s="4">
        <f>MATCH(BM7,条件检索信息!$BD$7:$BD$166,1)</f>
        <v>7</v>
      </c>
      <c r="BN63" s="4">
        <f>MATCH(BN7,条件检索信息!BE$7:BE$166,1)</f>
        <v>2</v>
      </c>
      <c r="BO63" s="4">
        <f>MATCH(BO7,条件检索信息!BF$7:BF$166,1)</f>
        <v>1</v>
      </c>
      <c r="BP63" s="4">
        <f>MATCH(BP7,条件检索信息!BG$7:BG$166,1)</f>
        <v>5</v>
      </c>
      <c r="BQ63" s="4">
        <f>MATCH(BQ7,条件检索信息!BH$7:BH$166,1)</f>
        <v>54</v>
      </c>
      <c r="BR63" s="4">
        <f>MATCH(BR7,条件检索信息!BI$7:BI$166,1)</f>
        <v>2</v>
      </c>
      <c r="BS63" s="4">
        <f>MATCH(BS7,条件检索信息!BJ$7:BJ$166,1)</f>
        <v>3</v>
      </c>
      <c r="BT63" s="4">
        <f>MATCH(BT7,条件检索信息!BK$7:BK$166,1)</f>
        <v>10</v>
      </c>
      <c r="BU63" s="4">
        <f>MATCH(BU7,条件检索信息!BL$7:BL$166,1)</f>
        <v>69</v>
      </c>
      <c r="BV63" s="4"/>
      <c r="BW63" s="4">
        <v>20</v>
      </c>
      <c r="BX63" s="4">
        <f>INDEX(条件检索信息!$B$7:$B$166,MATCH(BX7,条件检索信息!$BO$7:$BO$166,0))</f>
        <v>12</v>
      </c>
      <c r="BY63" s="4">
        <v>4</v>
      </c>
      <c r="BZ63" s="4">
        <v>8</v>
      </c>
      <c r="CG63" s="17">
        <v>57</v>
      </c>
      <c r="CH63" s="17">
        <f t="shared" si="191"/>
        <v>13</v>
      </c>
      <c r="CI63" s="17">
        <f>SUM($CH$7:$CH63)</f>
        <v>848</v>
      </c>
      <c r="CJ63" s="17">
        <f>CI63/节奏总纲!P60</f>
        <v>16.632619039472338</v>
      </c>
    </row>
    <row r="64" spans="2:88" x14ac:dyDescent="0.15">
      <c r="C64" s="21">
        <v>2</v>
      </c>
      <c r="D64" s="4">
        <v>6</v>
      </c>
      <c r="E64" s="4"/>
      <c r="F64" s="4">
        <f>[10]基础状态预期!$F8</f>
        <v>3</v>
      </c>
      <c r="G64" s="4"/>
      <c r="H64" s="4">
        <v>8</v>
      </c>
      <c r="I64" s="4">
        <v>8</v>
      </c>
      <c r="J64" s="4">
        <v>5</v>
      </c>
      <c r="K64" s="4">
        <v>5</v>
      </c>
      <c r="L64" s="4">
        <v>5</v>
      </c>
      <c r="M64" s="4">
        <v>5</v>
      </c>
      <c r="N64" s="4">
        <v>54</v>
      </c>
      <c r="O64" s="4">
        <v>10</v>
      </c>
      <c r="P64" s="4">
        <f>IFERROR(MATCH(P8,条件检索信息!$L$7:$L$166,-1),10)</f>
        <v>18</v>
      </c>
      <c r="Q64" s="4">
        <v>8</v>
      </c>
      <c r="R64" s="4">
        <v>8</v>
      </c>
      <c r="S64" s="4">
        <v>8</v>
      </c>
      <c r="T64" s="4">
        <v>8</v>
      </c>
      <c r="U64" s="4">
        <v>8</v>
      </c>
      <c r="V64" s="4">
        <v>8</v>
      </c>
      <c r="W64" s="4">
        <v>54</v>
      </c>
      <c r="X64" s="4">
        <v>10</v>
      </c>
      <c r="Y64" s="4">
        <v>10</v>
      </c>
      <c r="Z64" s="4"/>
      <c r="AA64" s="4">
        <f>MATCH(AA8,条件检索信息!$U$7:$U$166,1)</f>
        <v>37</v>
      </c>
      <c r="AB64" s="4">
        <f>IFERROR(MATCH(AB8,条件检索信息!$V$7:$V$166,1),"")</f>
        <v>6</v>
      </c>
      <c r="AC64" s="4">
        <v>5</v>
      </c>
      <c r="AD64" s="4">
        <v>6</v>
      </c>
      <c r="AE64" s="4">
        <v>6</v>
      </c>
      <c r="AF64" s="4">
        <v>6</v>
      </c>
      <c r="AG64" s="4">
        <v>10</v>
      </c>
      <c r="AH64" s="4">
        <f>MATCH(AH8,条件检索信息!$AB$7:$AB$166,1)</f>
        <v>16</v>
      </c>
      <c r="AI64" s="4">
        <v>10</v>
      </c>
      <c r="AJ64" s="4">
        <f t="shared" ref="AJ64:AJ86" si="193">AI64+1</f>
        <v>11</v>
      </c>
      <c r="AK64" s="4"/>
      <c r="AL64" s="4"/>
      <c r="AM64" s="4">
        <v>10</v>
      </c>
      <c r="AN64" s="4">
        <f t="shared" ref="AN64:AN86" si="194">AM64+1</f>
        <v>11</v>
      </c>
      <c r="AO64" s="4">
        <v>8</v>
      </c>
      <c r="AP64" s="4">
        <v>8</v>
      </c>
      <c r="AQ64" s="4">
        <v>8</v>
      </c>
      <c r="AR64" s="4">
        <v>16</v>
      </c>
      <c r="AS64" s="4">
        <f t="shared" ref="AS64:AT64" si="195">AR64</f>
        <v>16</v>
      </c>
      <c r="AT64" s="4">
        <f t="shared" si="195"/>
        <v>16</v>
      </c>
      <c r="AU64" s="4">
        <v>24</v>
      </c>
      <c r="AV64" s="4">
        <v>20</v>
      </c>
      <c r="AW64" s="4">
        <v>8</v>
      </c>
      <c r="AX64" s="4">
        <v>24</v>
      </c>
      <c r="AY64" s="4">
        <f t="shared" ref="AY64:BA64" si="196">AX64</f>
        <v>24</v>
      </c>
      <c r="AZ64" s="4">
        <f t="shared" si="196"/>
        <v>24</v>
      </c>
      <c r="BA64" s="4">
        <f t="shared" si="196"/>
        <v>24</v>
      </c>
      <c r="BB64" s="4">
        <v>54</v>
      </c>
      <c r="BC64" s="4">
        <v>8</v>
      </c>
      <c r="BD64" s="4">
        <v>8</v>
      </c>
      <c r="BE64" s="4">
        <v>8</v>
      </c>
      <c r="BF64" s="4">
        <v>8</v>
      </c>
      <c r="BG64" s="4">
        <v>9</v>
      </c>
      <c r="BH64" s="4">
        <v>54</v>
      </c>
      <c r="BI64" s="4"/>
      <c r="BJ64" s="47">
        <v>3</v>
      </c>
      <c r="BK64" s="4">
        <f>MATCH(BK8,条件检索信息!$BB$7:$BB$166,1)</f>
        <v>7</v>
      </c>
      <c r="BL64" s="4">
        <v>8</v>
      </c>
      <c r="BM64" s="4">
        <f>MATCH(BM8,条件检索信息!$BD$7:$BD$166,1)</f>
        <v>8</v>
      </c>
      <c r="BN64" s="4">
        <f>MATCH(BN8,条件检索信息!BE$7:BE$166,1)</f>
        <v>4</v>
      </c>
      <c r="BO64" s="4">
        <f>MATCH(BO8,条件检索信息!BF$7:BF$166,1)</f>
        <v>2</v>
      </c>
      <c r="BP64" s="4">
        <f>MATCH(BP8,条件检索信息!BG$7:BG$166,1)</f>
        <v>7</v>
      </c>
      <c r="BQ64" s="4">
        <f>MATCH(BQ8,条件检索信息!BH$7:BH$166,1)</f>
        <v>56</v>
      </c>
      <c r="BR64" s="4">
        <f>MATCH(BR8,条件检索信息!BI$7:BI$166,1)</f>
        <v>4</v>
      </c>
      <c r="BS64" s="4">
        <f>MATCH(BS8,条件检索信息!BJ$7:BJ$166,1)</f>
        <v>6</v>
      </c>
      <c r="BT64" s="4">
        <f>MATCH(BT8,条件检索信息!BK$7:BK$166,1)</f>
        <v>15</v>
      </c>
      <c r="BU64" s="4">
        <f>MATCH(BU8,条件检索信息!BL$7:BL$166,1)</f>
        <v>70</v>
      </c>
      <c r="BV64" s="4"/>
      <c r="BW64" s="4">
        <v>24</v>
      </c>
      <c r="BX64" s="4">
        <f>INDEX(条件检索信息!$B$7:$B$166,MATCH(BX8,条件检索信息!$BO$7:$BO$166,0))</f>
        <v>15</v>
      </c>
      <c r="BY64" s="4">
        <v>8</v>
      </c>
      <c r="BZ64" s="4">
        <v>12</v>
      </c>
      <c r="CG64" s="17">
        <v>58</v>
      </c>
      <c r="CH64" s="17">
        <f t="shared" si="191"/>
        <v>14</v>
      </c>
      <c r="CI64" s="17">
        <f>SUM($CH$7:$CH64)</f>
        <v>862</v>
      </c>
      <c r="CJ64" s="17">
        <f>CI64/节奏总纲!P61</f>
        <v>15.754295553020887</v>
      </c>
    </row>
    <row r="65" spans="3:88" x14ac:dyDescent="0.15">
      <c r="C65" s="21">
        <v>3</v>
      </c>
      <c r="D65" s="4">
        <v>10</v>
      </c>
      <c r="E65" s="4"/>
      <c r="F65" s="4">
        <f>[10]基础状态预期!$F9</f>
        <v>5</v>
      </c>
      <c r="G65" s="4"/>
      <c r="H65" s="4">
        <v>12</v>
      </c>
      <c r="I65" s="4">
        <v>12</v>
      </c>
      <c r="J65" s="4">
        <v>9</v>
      </c>
      <c r="K65" s="4">
        <v>9</v>
      </c>
      <c r="L65" s="4">
        <v>9</v>
      </c>
      <c r="M65" s="4">
        <v>9</v>
      </c>
      <c r="N65" s="4">
        <v>58</v>
      </c>
      <c r="O65" s="4">
        <v>15</v>
      </c>
      <c r="P65" s="4">
        <f>IFERROR(MATCH(P9,条件检索信息!$L$7:$L$166,-1),10)</f>
        <v>24</v>
      </c>
      <c r="Q65" s="4">
        <v>12</v>
      </c>
      <c r="R65" s="4">
        <v>12</v>
      </c>
      <c r="S65" s="4">
        <v>12</v>
      </c>
      <c r="T65" s="4">
        <v>12</v>
      </c>
      <c r="U65" s="4">
        <v>12</v>
      </c>
      <c r="V65" s="4">
        <v>12</v>
      </c>
      <c r="W65" s="4">
        <v>58</v>
      </c>
      <c r="X65" s="4">
        <v>15</v>
      </c>
      <c r="Y65" s="4">
        <v>14</v>
      </c>
      <c r="Z65" s="4"/>
      <c r="AA65" s="4">
        <f>MATCH(AA9,条件检索信息!$U$7:$U$166,1)</f>
        <v>42</v>
      </c>
      <c r="AB65" s="4">
        <f>IFERROR(MATCH(AB9,条件检索信息!$V$7:$V$166,1),"")</f>
        <v>12</v>
      </c>
      <c r="AC65" s="4">
        <v>9</v>
      </c>
      <c r="AD65" s="4">
        <v>10</v>
      </c>
      <c r="AE65" s="4">
        <v>10</v>
      </c>
      <c r="AF65" s="4">
        <v>10</v>
      </c>
      <c r="AG65" s="4">
        <v>14</v>
      </c>
      <c r="AH65" s="4">
        <f>MATCH(AH9,条件检索信息!$AB$7:$AB$166,1)</f>
        <v>19</v>
      </c>
      <c r="AI65" s="4">
        <v>14</v>
      </c>
      <c r="AJ65" s="4">
        <f t="shared" si="193"/>
        <v>15</v>
      </c>
      <c r="AK65" s="4"/>
      <c r="AL65" s="4"/>
      <c r="AM65" s="4">
        <v>14</v>
      </c>
      <c r="AN65" s="4">
        <f t="shared" si="194"/>
        <v>15</v>
      </c>
      <c r="AO65" s="4">
        <v>12</v>
      </c>
      <c r="AP65" s="4">
        <v>12</v>
      </c>
      <c r="AQ65" s="4">
        <v>12</v>
      </c>
      <c r="AR65" s="4">
        <v>20</v>
      </c>
      <c r="AS65" s="4">
        <f t="shared" ref="AS65:AT65" si="197">AR65</f>
        <v>20</v>
      </c>
      <c r="AT65" s="4">
        <f t="shared" si="197"/>
        <v>20</v>
      </c>
      <c r="AU65" s="4">
        <v>28</v>
      </c>
      <c r="AV65" s="4">
        <v>25</v>
      </c>
      <c r="AW65" s="4">
        <v>12</v>
      </c>
      <c r="AX65" s="4">
        <v>28</v>
      </c>
      <c r="AY65" s="4">
        <f t="shared" ref="AY65:BA65" si="198">AX65</f>
        <v>28</v>
      </c>
      <c r="AZ65" s="4">
        <f t="shared" si="198"/>
        <v>28</v>
      </c>
      <c r="BA65" s="4">
        <f t="shared" si="198"/>
        <v>28</v>
      </c>
      <c r="BB65" s="4">
        <v>58</v>
      </c>
      <c r="BC65" s="4">
        <v>12</v>
      </c>
      <c r="BD65" s="4">
        <v>12</v>
      </c>
      <c r="BE65" s="4">
        <v>12</v>
      </c>
      <c r="BF65" s="4">
        <v>12</v>
      </c>
      <c r="BG65" s="4">
        <v>13</v>
      </c>
      <c r="BH65" s="4">
        <v>58</v>
      </c>
      <c r="BI65" s="4"/>
      <c r="BJ65" s="4">
        <f>MATCH(BJ9,条件检索信息!$BA$7:$BA$166,1)</f>
        <v>3</v>
      </c>
      <c r="BK65" s="4">
        <f>MATCH(BK9,条件检索信息!$BB$7:$BB$166,1)</f>
        <v>8</v>
      </c>
      <c r="BL65" s="4">
        <v>12</v>
      </c>
      <c r="BM65" s="4">
        <f>MATCH(BM9,条件检索信息!$BD$7:$BD$166,1)</f>
        <v>8</v>
      </c>
      <c r="BN65" s="4">
        <f>MATCH(BN9,条件检索信息!BE$7:BE$166,1)</f>
        <v>7</v>
      </c>
      <c r="BO65" s="4">
        <f>MATCH(BO9,条件检索信息!BF$7:BF$166,1)</f>
        <v>4</v>
      </c>
      <c r="BP65" s="4">
        <f>MATCH(BP9,条件检索信息!BG$7:BG$166,1)</f>
        <v>10</v>
      </c>
      <c r="BQ65" s="4">
        <f>MATCH(BQ9,条件检索信息!BH$7:BH$166,1)</f>
        <v>59</v>
      </c>
      <c r="BR65" s="4">
        <f>MATCH(BR9,条件检索信息!BI$7:BI$166,1)</f>
        <v>6</v>
      </c>
      <c r="BS65" s="4">
        <f>MATCH(BS9,条件检索信息!BJ$7:BJ$166,1)</f>
        <v>10</v>
      </c>
      <c r="BT65" s="4">
        <f>MATCH(BT9,条件检索信息!BK$7:BK$166,1)</f>
        <v>20</v>
      </c>
      <c r="BU65" s="4">
        <f>MATCH(BU9,条件检索信息!BL$7:BL$166,1)</f>
        <v>72</v>
      </c>
      <c r="BV65" s="4"/>
      <c r="BW65" s="4">
        <v>28</v>
      </c>
      <c r="BX65" s="4">
        <f>INDEX(条件检索信息!$B$7:$B$166,MATCH(BX9,条件检索信息!$BO$7:$BO$166,0))</f>
        <v>18</v>
      </c>
      <c r="BY65" s="4">
        <v>12</v>
      </c>
      <c r="BZ65" s="4">
        <v>16</v>
      </c>
      <c r="CG65" s="17">
        <v>59</v>
      </c>
      <c r="CH65" s="17">
        <f t="shared" si="191"/>
        <v>9</v>
      </c>
      <c r="CI65" s="17">
        <f>SUM($CH$7:$CH65)</f>
        <v>871</v>
      </c>
      <c r="CJ65" s="17">
        <f>CI65/节奏总纲!P62</f>
        <v>14.834593905381269</v>
      </c>
    </row>
    <row r="66" spans="3:88" x14ac:dyDescent="0.15">
      <c r="C66" s="21">
        <v>4</v>
      </c>
      <c r="D66" s="4">
        <v>14</v>
      </c>
      <c r="E66" s="4"/>
      <c r="F66" s="4">
        <f>[10]基础状态预期!$F10</f>
        <v>8</v>
      </c>
      <c r="G66" s="4"/>
      <c r="H66" s="4">
        <v>16</v>
      </c>
      <c r="I66" s="4">
        <v>16</v>
      </c>
      <c r="J66" s="4">
        <v>13</v>
      </c>
      <c r="K66" s="4">
        <v>13</v>
      </c>
      <c r="L66" s="4">
        <v>13</v>
      </c>
      <c r="M66" s="4">
        <v>13</v>
      </c>
      <c r="N66" s="4">
        <v>62</v>
      </c>
      <c r="O66" s="4">
        <v>20</v>
      </c>
      <c r="P66" s="4">
        <f>IFERROR(MATCH(P10,条件检索信息!$L$7:$L$166,-1),10)</f>
        <v>30</v>
      </c>
      <c r="Q66" s="4">
        <v>16</v>
      </c>
      <c r="R66" s="4">
        <v>16</v>
      </c>
      <c r="S66" s="4">
        <v>16</v>
      </c>
      <c r="T66" s="4">
        <v>16</v>
      </c>
      <c r="U66" s="4">
        <v>16</v>
      </c>
      <c r="V66" s="4">
        <v>16</v>
      </c>
      <c r="W66" s="4">
        <v>62</v>
      </c>
      <c r="X66" s="4">
        <v>20</v>
      </c>
      <c r="Y66" s="4">
        <v>18</v>
      </c>
      <c r="Z66" s="4"/>
      <c r="AA66" s="4">
        <f>MATCH(AA10,条件检索信息!$U$7:$U$166,1)</f>
        <v>45</v>
      </c>
      <c r="AB66" s="4">
        <f>IFERROR(MATCH(AB10,条件检索信息!$V$7:$V$166,1),"")</f>
        <v>17</v>
      </c>
      <c r="AC66" s="4">
        <v>13</v>
      </c>
      <c r="AD66" s="4">
        <v>14</v>
      </c>
      <c r="AE66" s="4">
        <v>14</v>
      </c>
      <c r="AF66" s="4">
        <v>14</v>
      </c>
      <c r="AG66" s="4">
        <v>18</v>
      </c>
      <c r="AH66" s="4">
        <f>MATCH(AH10,条件检索信息!$AB$7:$AB$166,1)</f>
        <v>21</v>
      </c>
      <c r="AI66" s="4">
        <v>18</v>
      </c>
      <c r="AJ66" s="4">
        <f t="shared" si="193"/>
        <v>19</v>
      </c>
      <c r="AK66" s="4"/>
      <c r="AL66" s="4"/>
      <c r="AM66" s="4">
        <v>18</v>
      </c>
      <c r="AN66" s="4">
        <f t="shared" si="194"/>
        <v>19</v>
      </c>
      <c r="AO66" s="4">
        <v>16</v>
      </c>
      <c r="AP66" s="4">
        <v>16</v>
      </c>
      <c r="AQ66" s="4">
        <v>16</v>
      </c>
      <c r="AR66" s="4">
        <v>24</v>
      </c>
      <c r="AS66" s="4">
        <f t="shared" ref="AS66:AT66" si="199">AR66</f>
        <v>24</v>
      </c>
      <c r="AT66" s="4">
        <f t="shared" si="199"/>
        <v>24</v>
      </c>
      <c r="AU66" s="4">
        <v>32</v>
      </c>
      <c r="AV66" s="4">
        <v>30</v>
      </c>
      <c r="AW66" s="4">
        <v>16</v>
      </c>
      <c r="AX66" s="4">
        <v>32</v>
      </c>
      <c r="AY66" s="4">
        <f t="shared" ref="AY66:BA66" si="200">AX66</f>
        <v>32</v>
      </c>
      <c r="AZ66" s="4">
        <f t="shared" si="200"/>
        <v>32</v>
      </c>
      <c r="BA66" s="4">
        <f t="shared" si="200"/>
        <v>32</v>
      </c>
      <c r="BB66" s="4">
        <v>62</v>
      </c>
      <c r="BC66" s="4">
        <v>16</v>
      </c>
      <c r="BD66" s="4">
        <v>16</v>
      </c>
      <c r="BE66" s="4">
        <v>16</v>
      </c>
      <c r="BF66" s="4">
        <v>16</v>
      </c>
      <c r="BG66" s="4">
        <v>17</v>
      </c>
      <c r="BH66" s="4">
        <v>62</v>
      </c>
      <c r="BI66" s="4"/>
      <c r="BJ66" s="4">
        <f>MATCH(BJ10,条件检索信息!$BA$7:$BA$166,1)</f>
        <v>5</v>
      </c>
      <c r="BK66" s="4">
        <f>MATCH(BK10,条件检索信息!$BB$7:$BB$166,1)</f>
        <v>9</v>
      </c>
      <c r="BL66" s="4">
        <v>16</v>
      </c>
      <c r="BM66" s="4">
        <f>MATCH(BM10,条件检索信息!$BD$7:$BD$166,1)</f>
        <v>9</v>
      </c>
      <c r="BN66" s="4">
        <f>MATCH(BN10,条件检索信息!BE$7:BE$166,1)</f>
        <v>11</v>
      </c>
      <c r="BO66" s="4">
        <f>MATCH(BO10,条件检索信息!BF$7:BF$166,1)</f>
        <v>6</v>
      </c>
      <c r="BP66" s="4">
        <f>MATCH(BP10,条件检索信息!BG$7:BG$166,1)</f>
        <v>15</v>
      </c>
      <c r="BQ66" s="4">
        <f>MATCH(BQ10,条件检索信息!BH$7:BH$166,1)</f>
        <v>60</v>
      </c>
      <c r="BR66" s="4">
        <f>MATCH(BR10,条件检索信息!BI$7:BI$166,1)</f>
        <v>8</v>
      </c>
      <c r="BS66" s="4">
        <f>MATCH(BS10,条件检索信息!BJ$7:BJ$166,1)</f>
        <v>12</v>
      </c>
      <c r="BT66" s="4">
        <f>MATCH(BT10,条件检索信息!BK$7:BK$166,1)</f>
        <v>24</v>
      </c>
      <c r="BU66" s="4">
        <f>MATCH(BU10,条件检索信息!BL$7:BL$166,1)</f>
        <v>74</v>
      </c>
      <c r="BV66" s="4"/>
      <c r="BW66" s="4">
        <v>32</v>
      </c>
      <c r="BX66" s="4">
        <f>INDEX(条件检索信息!$B$7:$B$166,MATCH(BX10,条件检索信息!$BO$7:$BO$166,0))</f>
        <v>21</v>
      </c>
      <c r="BY66" s="4">
        <v>16</v>
      </c>
      <c r="BZ66" s="4">
        <v>20</v>
      </c>
      <c r="CG66" s="17">
        <v>60</v>
      </c>
      <c r="CH66" s="17">
        <f t="shared" si="191"/>
        <v>37</v>
      </c>
      <c r="CI66" s="17">
        <f>SUM($CH$7:$CH66)</f>
        <v>908</v>
      </c>
      <c r="CJ66" s="17">
        <f>CI66/节奏总纲!P63</f>
        <v>14.412698412698413</v>
      </c>
    </row>
    <row r="67" spans="3:88" x14ac:dyDescent="0.15">
      <c r="C67" s="21">
        <v>5</v>
      </c>
      <c r="D67" s="4">
        <v>18</v>
      </c>
      <c r="E67" s="4"/>
      <c r="F67" s="4">
        <f>[10]基础状态预期!$F11</f>
        <v>11</v>
      </c>
      <c r="G67" s="4"/>
      <c r="H67" s="4">
        <v>20</v>
      </c>
      <c r="I67" s="4">
        <v>20</v>
      </c>
      <c r="J67" s="4">
        <v>17</v>
      </c>
      <c r="K67" s="4">
        <v>17</v>
      </c>
      <c r="L67" s="4">
        <v>17</v>
      </c>
      <c r="M67" s="4">
        <v>17</v>
      </c>
      <c r="N67" s="4">
        <v>66</v>
      </c>
      <c r="O67" s="4">
        <v>25</v>
      </c>
      <c r="P67" s="4">
        <f>IFERROR(MATCH(P11,条件检索信息!$L$7:$L$166,-1),10)</f>
        <v>38</v>
      </c>
      <c r="Q67" s="4">
        <v>20</v>
      </c>
      <c r="R67" s="4">
        <v>20</v>
      </c>
      <c r="S67" s="4">
        <v>20</v>
      </c>
      <c r="T67" s="4">
        <v>20</v>
      </c>
      <c r="U67" s="4">
        <v>20</v>
      </c>
      <c r="V67" s="4">
        <v>20</v>
      </c>
      <c r="W67" s="4">
        <v>66</v>
      </c>
      <c r="X67" s="4">
        <v>25</v>
      </c>
      <c r="Y67" s="4">
        <v>22</v>
      </c>
      <c r="Z67" s="4"/>
      <c r="AA67" s="4">
        <f>MATCH(AA11,条件检索信息!$U$7:$U$166,1)</f>
        <v>48</v>
      </c>
      <c r="AB67" s="4">
        <f>IFERROR(MATCH(AB11,条件检索信息!$V$7:$V$166,1),"")</f>
        <v>24</v>
      </c>
      <c r="AC67" s="4">
        <v>17</v>
      </c>
      <c r="AD67" s="4">
        <v>18</v>
      </c>
      <c r="AE67" s="4">
        <v>18</v>
      </c>
      <c r="AF67" s="4">
        <v>18</v>
      </c>
      <c r="AG67" s="4">
        <v>22</v>
      </c>
      <c r="AH67" s="4">
        <f>MATCH(AH11,条件检索信息!$AB$7:$AB$166,1)</f>
        <v>22</v>
      </c>
      <c r="AI67" s="4">
        <v>22</v>
      </c>
      <c r="AJ67" s="4">
        <f t="shared" si="193"/>
        <v>23</v>
      </c>
      <c r="AK67" s="4"/>
      <c r="AL67" s="4"/>
      <c r="AM67" s="4">
        <v>22</v>
      </c>
      <c r="AN67" s="4">
        <f t="shared" si="194"/>
        <v>23</v>
      </c>
      <c r="AO67" s="4">
        <v>20</v>
      </c>
      <c r="AP67" s="4">
        <v>20</v>
      </c>
      <c r="AQ67" s="4">
        <v>20</v>
      </c>
      <c r="AR67" s="4">
        <v>28</v>
      </c>
      <c r="AS67" s="4">
        <f t="shared" ref="AS67:AT67" si="201">AR67</f>
        <v>28</v>
      </c>
      <c r="AT67" s="4">
        <f t="shared" si="201"/>
        <v>28</v>
      </c>
      <c r="AU67" s="4">
        <v>36</v>
      </c>
      <c r="AV67" s="4">
        <v>35</v>
      </c>
      <c r="AW67" s="4">
        <v>20</v>
      </c>
      <c r="AX67" s="4">
        <v>36</v>
      </c>
      <c r="AY67" s="4">
        <f t="shared" ref="AY67:BA67" si="202">AX67</f>
        <v>36</v>
      </c>
      <c r="AZ67" s="4">
        <f t="shared" si="202"/>
        <v>36</v>
      </c>
      <c r="BA67" s="4">
        <f t="shared" si="202"/>
        <v>36</v>
      </c>
      <c r="BB67" s="4">
        <v>66</v>
      </c>
      <c r="BC67" s="4">
        <v>20</v>
      </c>
      <c r="BD67" s="4">
        <v>20</v>
      </c>
      <c r="BE67" s="4">
        <v>20</v>
      </c>
      <c r="BF67" s="4">
        <v>20</v>
      </c>
      <c r="BG67" s="4">
        <v>21</v>
      </c>
      <c r="BH67" s="4">
        <v>66</v>
      </c>
      <c r="BI67" s="4"/>
      <c r="BJ67" s="4">
        <f>MATCH(BJ11,条件检索信息!$BA$7:$BA$166,1)</f>
        <v>8</v>
      </c>
      <c r="BK67" s="4">
        <f>MATCH(BK11,条件检索信息!$BB$7:$BB$166,1)</f>
        <v>11</v>
      </c>
      <c r="BL67" s="4">
        <v>20</v>
      </c>
      <c r="BM67" s="4">
        <f>MATCH(BM11,条件检索信息!$BD$7:$BD$166,1)</f>
        <v>10</v>
      </c>
      <c r="BN67" s="4">
        <f>MATCH(BN11,条件检索信息!BE$7:BE$166,1)</f>
        <v>15</v>
      </c>
      <c r="BO67" s="4">
        <f>MATCH(BO11,条件检索信息!BF$7:BF$166,1)</f>
        <v>9</v>
      </c>
      <c r="BP67" s="4">
        <f>MATCH(BP11,条件检索信息!BG$7:BG$166,1)</f>
        <v>20</v>
      </c>
      <c r="BQ67" s="4">
        <f>MATCH(BQ11,条件检索信息!BH$7:BH$166,1)</f>
        <v>61</v>
      </c>
      <c r="BR67" s="4">
        <f>MATCH(BR11,条件检索信息!BI$7:BI$166,1)</f>
        <v>10</v>
      </c>
      <c r="BS67" s="4">
        <f>MATCH(BS11,条件检索信息!BJ$7:BJ$166,1)</f>
        <v>14</v>
      </c>
      <c r="BT67" s="4">
        <f>MATCH(BT11,条件检索信息!BK$7:BK$166,1)</f>
        <v>28</v>
      </c>
      <c r="BU67" s="4">
        <f>MATCH(BU11,条件检索信息!BL$7:BL$166,1)</f>
        <v>76</v>
      </c>
      <c r="BV67" s="4"/>
      <c r="BW67" s="4">
        <v>36</v>
      </c>
      <c r="BX67" s="4">
        <f>INDEX(条件检索信息!$B$7:$B$166,MATCH(BX11,条件检索信息!$BO$7:$BO$166,0))</f>
        <v>24</v>
      </c>
      <c r="BY67" s="4">
        <v>20</v>
      </c>
      <c r="BZ67" s="4">
        <v>24</v>
      </c>
      <c r="CG67" s="17">
        <v>61</v>
      </c>
      <c r="CH67" s="17">
        <f t="shared" si="191"/>
        <v>12</v>
      </c>
      <c r="CI67" s="17">
        <f>SUM($CH$7:$CH67)</f>
        <v>920</v>
      </c>
      <c r="CJ67" s="17">
        <f>CI67/节奏总纲!P64</f>
        <v>13.610775861453313</v>
      </c>
    </row>
    <row r="68" spans="3:88" x14ac:dyDescent="0.15">
      <c r="C68" s="21">
        <v>6</v>
      </c>
      <c r="D68" s="4">
        <v>22</v>
      </c>
      <c r="E68" s="4"/>
      <c r="F68" s="4">
        <f>[10]基础状态预期!$F12</f>
        <v>14</v>
      </c>
      <c r="G68" s="4"/>
      <c r="H68" s="4">
        <v>24</v>
      </c>
      <c r="I68" s="4">
        <v>24</v>
      </c>
      <c r="J68" s="4">
        <v>21</v>
      </c>
      <c r="K68" s="4">
        <v>21</v>
      </c>
      <c r="L68" s="4">
        <v>21</v>
      </c>
      <c r="M68" s="4">
        <v>21</v>
      </c>
      <c r="N68" s="4">
        <v>70</v>
      </c>
      <c r="O68" s="4">
        <v>30</v>
      </c>
      <c r="P68" s="4">
        <f>IFERROR(MATCH(P12,条件检索信息!$L$7:$L$166,-1),10)</f>
        <v>160</v>
      </c>
      <c r="Q68" s="4">
        <v>24</v>
      </c>
      <c r="R68" s="4">
        <v>24</v>
      </c>
      <c r="S68" s="4">
        <v>24</v>
      </c>
      <c r="T68" s="4">
        <v>24</v>
      </c>
      <c r="U68" s="4">
        <v>24</v>
      </c>
      <c r="V68" s="4">
        <v>24</v>
      </c>
      <c r="W68" s="4">
        <v>70</v>
      </c>
      <c r="X68" s="4">
        <v>30</v>
      </c>
      <c r="Y68" s="4">
        <v>26</v>
      </c>
      <c r="Z68" s="4"/>
      <c r="AA68" s="4">
        <f>MATCH(AA12,条件检索信息!$U$7:$U$166,1)</f>
        <v>51</v>
      </c>
      <c r="AB68" s="4">
        <f>IFERROR(MATCH(AB12,条件检索信息!$V$7:$V$166,1),"")</f>
        <v>31</v>
      </c>
      <c r="AC68" s="4">
        <v>21</v>
      </c>
      <c r="AD68" s="4">
        <v>22</v>
      </c>
      <c r="AE68" s="4">
        <v>22</v>
      </c>
      <c r="AF68" s="4">
        <v>22</v>
      </c>
      <c r="AG68" s="4">
        <v>26</v>
      </c>
      <c r="AH68" s="4">
        <f>MATCH(AH12,条件检索信息!$AB$7:$AB$166,1)</f>
        <v>24</v>
      </c>
      <c r="AI68" s="4">
        <v>26</v>
      </c>
      <c r="AJ68" s="4">
        <f t="shared" si="193"/>
        <v>27</v>
      </c>
      <c r="AK68" s="4"/>
      <c r="AL68" s="4"/>
      <c r="AM68" s="4">
        <v>26</v>
      </c>
      <c r="AN68" s="4">
        <f t="shared" si="194"/>
        <v>27</v>
      </c>
      <c r="AO68" s="4">
        <v>24</v>
      </c>
      <c r="AP68" s="4">
        <v>24</v>
      </c>
      <c r="AQ68" s="4">
        <v>24</v>
      </c>
      <c r="AR68" s="4">
        <v>32</v>
      </c>
      <c r="AS68" s="4">
        <f t="shared" ref="AS68:AT68" si="203">AR68</f>
        <v>32</v>
      </c>
      <c r="AT68" s="4">
        <f t="shared" si="203"/>
        <v>32</v>
      </c>
      <c r="AU68" s="4">
        <v>40</v>
      </c>
      <c r="AV68" s="4">
        <v>40</v>
      </c>
      <c r="AW68" s="4">
        <v>24</v>
      </c>
      <c r="AX68" s="4">
        <v>40</v>
      </c>
      <c r="AY68" s="4">
        <f t="shared" ref="AY68:BA68" si="204">AX68</f>
        <v>40</v>
      </c>
      <c r="AZ68" s="4">
        <f t="shared" si="204"/>
        <v>40</v>
      </c>
      <c r="BA68" s="4">
        <f t="shared" si="204"/>
        <v>40</v>
      </c>
      <c r="BB68" s="4">
        <v>70</v>
      </c>
      <c r="BC68" s="4">
        <v>24</v>
      </c>
      <c r="BD68" s="4">
        <v>24</v>
      </c>
      <c r="BE68" s="4">
        <v>24</v>
      </c>
      <c r="BF68" s="4">
        <v>24</v>
      </c>
      <c r="BG68" s="4">
        <v>25</v>
      </c>
      <c r="BH68" s="4">
        <v>70</v>
      </c>
      <c r="BI68" s="4"/>
      <c r="BJ68" s="4">
        <f>MATCH(BJ12,条件检索信息!$BA$7:$BA$166,1)</f>
        <v>10</v>
      </c>
      <c r="BK68" s="4">
        <f>MATCH(BK12,条件检索信息!$BB$7:$BB$166,1)</f>
        <v>14</v>
      </c>
      <c r="BL68" s="4">
        <v>24</v>
      </c>
      <c r="BM68" s="4">
        <f>MATCH(BM12,条件检索信息!$BD$7:$BD$166,1)</f>
        <v>11</v>
      </c>
      <c r="BN68" s="4">
        <f>MATCH(BN12,条件检索信息!BE$7:BE$166,1)</f>
        <v>19</v>
      </c>
      <c r="BO68" s="4">
        <f>MATCH(BO12,条件检索信息!BF$7:BF$166,1)</f>
        <v>11</v>
      </c>
      <c r="BP68" s="4">
        <f>MATCH(BP12,条件检索信息!BG$7:BG$166,1)</f>
        <v>23</v>
      </c>
      <c r="BQ68" s="4">
        <f>MATCH(BQ12,条件检索信息!BH$7:BH$166,1)</f>
        <v>61</v>
      </c>
      <c r="BR68" s="4">
        <f>MATCH(BR12,条件检索信息!BI$7:BI$166,1)</f>
        <v>15</v>
      </c>
      <c r="BS68" s="4">
        <f>MATCH(BS12,条件检索信息!BJ$7:BJ$166,1)</f>
        <v>16</v>
      </c>
      <c r="BT68" s="4">
        <f>MATCH(BT12,条件检索信息!BK$7:BK$166,1)</f>
        <v>30</v>
      </c>
      <c r="BU68" s="4">
        <f>MATCH(BU12,条件检索信息!BL$7:BL$166,1)</f>
        <v>77</v>
      </c>
      <c r="BV68" s="4"/>
      <c r="BW68" s="4">
        <v>40</v>
      </c>
      <c r="BX68" s="4">
        <f>INDEX(条件检索信息!$B$7:$B$166,MATCH(BX12,条件检索信息!$BO$7:$BO$166,0))</f>
        <v>27</v>
      </c>
      <c r="BY68" s="4">
        <v>24</v>
      </c>
      <c r="BZ68" s="4">
        <v>28</v>
      </c>
      <c r="CG68" s="17">
        <v>62</v>
      </c>
      <c r="CH68" s="17">
        <f t="shared" si="191"/>
        <v>17</v>
      </c>
      <c r="CI68" s="17">
        <f>SUM($CH$7:$CH68)</f>
        <v>937</v>
      </c>
      <c r="CJ68" s="17">
        <f>CI68/节奏总纲!P65</f>
        <v>12.921162549125794</v>
      </c>
    </row>
    <row r="69" spans="3:88" x14ac:dyDescent="0.15">
      <c r="C69" s="21">
        <v>7</v>
      </c>
      <c r="D69" s="4">
        <v>26</v>
      </c>
      <c r="E69" s="4"/>
      <c r="F69" s="4">
        <f>[10]基础状态预期!$F13</f>
        <v>17</v>
      </c>
      <c r="G69" s="4"/>
      <c r="H69" s="4">
        <v>28</v>
      </c>
      <c r="I69" s="4">
        <v>28</v>
      </c>
      <c r="J69" s="4">
        <v>25</v>
      </c>
      <c r="K69" s="4">
        <v>25</v>
      </c>
      <c r="L69" s="4">
        <v>25</v>
      </c>
      <c r="M69" s="4">
        <v>25</v>
      </c>
      <c r="N69" s="4">
        <v>74</v>
      </c>
      <c r="O69" s="4">
        <v>35</v>
      </c>
      <c r="P69" s="4">
        <f>IFERROR(MATCH(P13,条件检索信息!$L$7:$L$166,-1),10)</f>
        <v>160</v>
      </c>
      <c r="Q69" s="4">
        <v>28</v>
      </c>
      <c r="R69" s="4">
        <v>28</v>
      </c>
      <c r="S69" s="4">
        <v>28</v>
      </c>
      <c r="T69" s="4">
        <v>28</v>
      </c>
      <c r="U69" s="4">
        <v>28</v>
      </c>
      <c r="V69" s="4">
        <v>28</v>
      </c>
      <c r="W69" s="4">
        <v>74</v>
      </c>
      <c r="X69" s="4">
        <v>35</v>
      </c>
      <c r="Y69" s="4">
        <v>30</v>
      </c>
      <c r="Z69" s="4"/>
      <c r="AA69" s="4">
        <f>MATCH(AA13,条件检索信息!$U$7:$U$166,1)</f>
        <v>52</v>
      </c>
      <c r="AB69" s="4">
        <f>IFERROR(MATCH(AB13,条件检索信息!$V$7:$V$166,1),"")</f>
        <v>37</v>
      </c>
      <c r="AC69" s="4">
        <v>25</v>
      </c>
      <c r="AD69" s="4">
        <v>26</v>
      </c>
      <c r="AE69" s="4">
        <v>26</v>
      </c>
      <c r="AF69" s="4">
        <v>26</v>
      </c>
      <c r="AG69" s="4">
        <v>30</v>
      </c>
      <c r="AH69" s="4">
        <f>MATCH(AH13,条件检索信息!$AB$7:$AB$166,1)</f>
        <v>25</v>
      </c>
      <c r="AI69" s="4">
        <v>30</v>
      </c>
      <c r="AJ69" s="4">
        <f t="shared" si="193"/>
        <v>31</v>
      </c>
      <c r="AK69" s="4"/>
      <c r="AL69" s="4"/>
      <c r="AM69" s="4">
        <v>30</v>
      </c>
      <c r="AN69" s="4">
        <f t="shared" si="194"/>
        <v>31</v>
      </c>
      <c r="AO69" s="4">
        <v>28</v>
      </c>
      <c r="AP69" s="4">
        <v>28</v>
      </c>
      <c r="AQ69" s="4">
        <v>28</v>
      </c>
      <c r="AR69" s="4">
        <v>36</v>
      </c>
      <c r="AS69" s="4">
        <f t="shared" ref="AS69:AT69" si="205">AR69</f>
        <v>36</v>
      </c>
      <c r="AT69" s="4">
        <f t="shared" si="205"/>
        <v>36</v>
      </c>
      <c r="AU69" s="4">
        <v>44</v>
      </c>
      <c r="AV69" s="4">
        <v>45</v>
      </c>
      <c r="AW69" s="4">
        <v>28</v>
      </c>
      <c r="AX69" s="4">
        <v>44</v>
      </c>
      <c r="AY69" s="4">
        <f t="shared" ref="AY69:BA69" si="206">AX69</f>
        <v>44</v>
      </c>
      <c r="AZ69" s="4">
        <f t="shared" si="206"/>
        <v>44</v>
      </c>
      <c r="BA69" s="4">
        <f t="shared" si="206"/>
        <v>44</v>
      </c>
      <c r="BB69" s="4">
        <v>74</v>
      </c>
      <c r="BC69" s="4">
        <v>28</v>
      </c>
      <c r="BD69" s="4">
        <v>28</v>
      </c>
      <c r="BE69" s="4">
        <v>28</v>
      </c>
      <c r="BF69" s="4">
        <v>28</v>
      </c>
      <c r="BG69" s="4">
        <v>29</v>
      </c>
      <c r="BH69" s="4">
        <v>74</v>
      </c>
      <c r="BI69" s="4"/>
      <c r="BJ69" s="4">
        <f>MATCH(BJ13,条件检索信息!$BA$7:$BA$166,1)</f>
        <v>13</v>
      </c>
      <c r="BK69" s="4">
        <f>MATCH(BK13,条件检索信息!$BB$7:$BB$166,1)</f>
        <v>23</v>
      </c>
      <c r="BL69" s="4">
        <v>28</v>
      </c>
      <c r="BM69" s="4">
        <f>MATCH(BM13,条件检索信息!$BD$7:$BD$166,1)</f>
        <v>11</v>
      </c>
      <c r="BN69" s="4">
        <f>MATCH(BN13,条件检索信息!BE$7:BE$166,1)</f>
        <v>22</v>
      </c>
      <c r="BO69" s="4">
        <f>MATCH(BO13,条件检索信息!BF$7:BF$166,1)</f>
        <v>14</v>
      </c>
      <c r="BP69" s="4">
        <f>MATCH(BP13,条件检索信息!BG$7:BG$166,1)</f>
        <v>30</v>
      </c>
      <c r="BQ69" s="4">
        <f>MATCH(BQ13,条件检索信息!BH$7:BH$166,1)</f>
        <v>62</v>
      </c>
      <c r="BR69" s="4">
        <f>MATCH(BR13,条件检索信息!BI$7:BI$166,1)</f>
        <v>20</v>
      </c>
      <c r="BS69" s="4">
        <f>MATCH(BS13,条件检索信息!BJ$7:BJ$166,1)</f>
        <v>20</v>
      </c>
      <c r="BT69" s="4">
        <f>MATCH(BT13,条件检索信息!BK$7:BK$166,1)</f>
        <v>32</v>
      </c>
      <c r="BU69" s="4">
        <f>MATCH(BU13,条件检索信息!BL$7:BL$166,1)</f>
        <v>79</v>
      </c>
      <c r="BV69" s="4"/>
      <c r="BW69" s="4">
        <v>44</v>
      </c>
      <c r="BX69" s="4">
        <f>INDEX(条件检索信息!$B$7:$B$166,MATCH(BX13,条件检索信息!$BO$7:$BO$166,0))</f>
        <v>30</v>
      </c>
      <c r="BY69" s="4">
        <v>28</v>
      </c>
      <c r="BZ69" s="4">
        <v>32</v>
      </c>
      <c r="CG69" s="17">
        <v>63</v>
      </c>
      <c r="CH69" s="17">
        <f t="shared" si="191"/>
        <v>10</v>
      </c>
      <c r="CI69" s="17">
        <f>SUM($CH$7:$CH69)</f>
        <v>947</v>
      </c>
      <c r="CJ69" s="17">
        <f>CI69/节奏总纲!P66</f>
        <v>12.173293850800256</v>
      </c>
    </row>
    <row r="70" spans="3:88" x14ac:dyDescent="0.15">
      <c r="C70" s="21">
        <v>8</v>
      </c>
      <c r="D70" s="4">
        <v>30</v>
      </c>
      <c r="E70" s="4"/>
      <c r="F70" s="4">
        <f>[10]基础状态预期!$F14</f>
        <v>20</v>
      </c>
      <c r="G70" s="4"/>
      <c r="H70" s="4">
        <v>32</v>
      </c>
      <c r="I70" s="4">
        <v>32</v>
      </c>
      <c r="J70" s="4">
        <v>29</v>
      </c>
      <c r="K70" s="4">
        <v>29</v>
      </c>
      <c r="L70" s="4">
        <v>29</v>
      </c>
      <c r="M70" s="4">
        <v>29</v>
      </c>
      <c r="N70" s="4">
        <v>78</v>
      </c>
      <c r="O70" s="4">
        <v>40</v>
      </c>
      <c r="P70" s="4">
        <f>IFERROR(MATCH(P14,条件检索信息!$L$7:$L$166,-1),10)</f>
        <v>160</v>
      </c>
      <c r="Q70" s="4">
        <v>32</v>
      </c>
      <c r="R70" s="4">
        <v>32</v>
      </c>
      <c r="S70" s="4">
        <v>32</v>
      </c>
      <c r="T70" s="4">
        <v>32</v>
      </c>
      <c r="U70" s="4">
        <v>32</v>
      </c>
      <c r="V70" s="4">
        <v>32</v>
      </c>
      <c r="W70" s="4">
        <v>78</v>
      </c>
      <c r="X70" s="4">
        <v>40</v>
      </c>
      <c r="Y70" s="4">
        <v>34</v>
      </c>
      <c r="Z70" s="4"/>
      <c r="AA70" s="4">
        <f>MATCH(AA14,条件检索信息!$U$7:$U$166,1)</f>
        <v>53</v>
      </c>
      <c r="AB70" s="4">
        <f>IFERROR(MATCH(AB14,条件检索信息!$V$7:$V$166,1),"")</f>
        <v>41</v>
      </c>
      <c r="AC70" s="4">
        <v>29</v>
      </c>
      <c r="AD70" s="4">
        <v>30</v>
      </c>
      <c r="AE70" s="4">
        <v>30</v>
      </c>
      <c r="AF70" s="4">
        <v>30</v>
      </c>
      <c r="AG70" s="4">
        <v>34</v>
      </c>
      <c r="AH70" s="4">
        <f>MATCH(AH14,条件检索信息!$AB$7:$AB$166,1)</f>
        <v>27</v>
      </c>
      <c r="AI70" s="4">
        <v>34</v>
      </c>
      <c r="AJ70" s="4">
        <f t="shared" si="193"/>
        <v>35</v>
      </c>
      <c r="AK70" s="4"/>
      <c r="AL70" s="4"/>
      <c r="AM70" s="4">
        <v>34</v>
      </c>
      <c r="AN70" s="4">
        <f t="shared" si="194"/>
        <v>35</v>
      </c>
      <c r="AO70" s="4">
        <v>32</v>
      </c>
      <c r="AP70" s="4">
        <v>32</v>
      </c>
      <c r="AQ70" s="4">
        <v>32</v>
      </c>
      <c r="AR70" s="4">
        <v>40</v>
      </c>
      <c r="AS70" s="4">
        <f t="shared" ref="AS70:AT70" si="207">AR70</f>
        <v>40</v>
      </c>
      <c r="AT70" s="4">
        <f t="shared" si="207"/>
        <v>40</v>
      </c>
      <c r="AU70" s="4">
        <v>48</v>
      </c>
      <c r="AV70" s="4">
        <v>50</v>
      </c>
      <c r="AW70" s="4">
        <v>32</v>
      </c>
      <c r="AX70" s="4">
        <v>48</v>
      </c>
      <c r="AY70" s="4">
        <f t="shared" ref="AY70:BA70" si="208">AX70</f>
        <v>48</v>
      </c>
      <c r="AZ70" s="4">
        <f t="shared" si="208"/>
        <v>48</v>
      </c>
      <c r="BA70" s="4">
        <f t="shared" si="208"/>
        <v>48</v>
      </c>
      <c r="BB70" s="4">
        <v>78</v>
      </c>
      <c r="BC70" s="4">
        <v>32</v>
      </c>
      <c r="BD70" s="4">
        <v>32</v>
      </c>
      <c r="BE70" s="4">
        <v>32</v>
      </c>
      <c r="BF70" s="4">
        <v>32</v>
      </c>
      <c r="BG70" s="4">
        <v>33</v>
      </c>
      <c r="BH70" s="4">
        <v>78</v>
      </c>
      <c r="BI70" s="4"/>
      <c r="BJ70" s="4">
        <f>MATCH(BJ14,条件检索信息!$BA$7:$BA$166,1)</f>
        <v>16</v>
      </c>
      <c r="BK70" s="4">
        <f>MATCH(BK14,条件检索信息!$BB$7:$BB$166,1)</f>
        <v>27</v>
      </c>
      <c r="BL70" s="4">
        <v>32</v>
      </c>
      <c r="BM70" s="4">
        <f>MATCH(BM14,条件检索信息!$BD$7:$BD$166,1)</f>
        <v>12</v>
      </c>
      <c r="BN70" s="4">
        <f>MATCH(BN14,条件检索信息!BE$7:BE$166,1)</f>
        <v>27</v>
      </c>
      <c r="BO70" s="4">
        <f>MATCH(BO14,条件检索信息!BF$7:BF$166,1)</f>
        <v>19</v>
      </c>
      <c r="BP70" s="4">
        <f>MATCH(BP14,条件检索信息!BG$7:BG$166,1)</f>
        <v>36</v>
      </c>
      <c r="BQ70" s="4">
        <f>MATCH(BQ14,条件检索信息!BH$7:BH$166,1)</f>
        <v>63</v>
      </c>
      <c r="BR70" s="4">
        <f>MATCH(BR14,条件检索信息!BI$7:BI$166,1)</f>
        <v>24</v>
      </c>
      <c r="BS70" s="4">
        <f>MATCH(BS14,条件检索信息!BJ$7:BJ$166,1)</f>
        <v>22</v>
      </c>
      <c r="BT70" s="4">
        <f>MATCH(BT14,条件检索信息!BK$7:BK$166,1)</f>
        <v>34</v>
      </c>
      <c r="BU70" s="4">
        <f>MATCH(BU14,条件检索信息!BL$7:BL$166,1)</f>
        <v>80</v>
      </c>
      <c r="BV70" s="4"/>
      <c r="BW70" s="4">
        <v>48</v>
      </c>
      <c r="BX70" s="4">
        <f>INDEX(条件检索信息!$B$7:$B$166,MATCH(BX14,条件检索信息!$BO$7:$BO$166,0))</f>
        <v>33</v>
      </c>
      <c r="BY70" s="4">
        <v>32</v>
      </c>
      <c r="BZ70" s="4">
        <v>36</v>
      </c>
      <c r="CG70" s="17">
        <v>64</v>
      </c>
      <c r="CH70" s="17">
        <f t="shared" si="191"/>
        <v>30</v>
      </c>
      <c r="CI70" s="17">
        <f>SUM($CH$7:$CH70)</f>
        <v>977</v>
      </c>
      <c r="CJ70" s="17">
        <f>CI70/节奏总纲!P67</f>
        <v>11.707818910634467</v>
      </c>
    </row>
    <row r="71" spans="3:88" x14ac:dyDescent="0.15">
      <c r="C71" s="21">
        <v>9</v>
      </c>
      <c r="D71" s="4">
        <v>34</v>
      </c>
      <c r="E71" s="4"/>
      <c r="F71" s="4">
        <f>[10]基础状态预期!$F15</f>
        <v>23</v>
      </c>
      <c r="G71" s="4"/>
      <c r="H71" s="4">
        <v>36</v>
      </c>
      <c r="I71" s="4">
        <v>36</v>
      </c>
      <c r="J71" s="4">
        <v>33</v>
      </c>
      <c r="K71" s="4">
        <v>33</v>
      </c>
      <c r="L71" s="4">
        <v>33</v>
      </c>
      <c r="M71" s="4">
        <v>33</v>
      </c>
      <c r="N71" s="4">
        <v>82</v>
      </c>
      <c r="O71" s="4">
        <v>45</v>
      </c>
      <c r="P71" s="4">
        <f>IFERROR(MATCH(P15,条件检索信息!$L$7:$L$166,-1),10)</f>
        <v>160</v>
      </c>
      <c r="Q71" s="4">
        <v>36</v>
      </c>
      <c r="R71" s="4">
        <v>36</v>
      </c>
      <c r="S71" s="4">
        <v>36</v>
      </c>
      <c r="T71" s="4">
        <v>36</v>
      </c>
      <c r="U71" s="4">
        <v>36</v>
      </c>
      <c r="V71" s="4">
        <v>36</v>
      </c>
      <c r="W71" s="4">
        <v>82</v>
      </c>
      <c r="X71" s="4">
        <v>45</v>
      </c>
      <c r="Y71" s="4">
        <v>38</v>
      </c>
      <c r="Z71" s="4"/>
      <c r="AA71" s="4">
        <f>MATCH(AA15,条件检索信息!$U$7:$U$166,1)</f>
        <v>55</v>
      </c>
      <c r="AB71" s="4">
        <f>IFERROR(MATCH(AB15,条件检索信息!$V$7:$V$166,1),"")</f>
        <v>43</v>
      </c>
      <c r="AC71" s="4">
        <v>33</v>
      </c>
      <c r="AD71" s="4">
        <v>34</v>
      </c>
      <c r="AE71" s="4">
        <v>34</v>
      </c>
      <c r="AF71" s="4">
        <v>34</v>
      </c>
      <c r="AG71" s="4">
        <v>38</v>
      </c>
      <c r="AH71" s="4">
        <f>MATCH(AH15,条件检索信息!$AB$7:$AB$166,1)</f>
        <v>28</v>
      </c>
      <c r="AI71" s="4">
        <v>38</v>
      </c>
      <c r="AJ71" s="4">
        <f t="shared" si="193"/>
        <v>39</v>
      </c>
      <c r="AK71" s="4"/>
      <c r="AL71" s="4"/>
      <c r="AM71" s="4">
        <v>38</v>
      </c>
      <c r="AN71" s="4">
        <f t="shared" si="194"/>
        <v>39</v>
      </c>
      <c r="AO71" s="4">
        <v>36</v>
      </c>
      <c r="AP71" s="4">
        <v>36</v>
      </c>
      <c r="AQ71" s="4">
        <v>36</v>
      </c>
      <c r="AR71" s="4">
        <v>44</v>
      </c>
      <c r="AS71" s="4">
        <f t="shared" ref="AS71:AT71" si="209">AR71</f>
        <v>44</v>
      </c>
      <c r="AT71" s="4">
        <f t="shared" si="209"/>
        <v>44</v>
      </c>
      <c r="AU71" s="4">
        <v>52</v>
      </c>
      <c r="AV71" s="4">
        <v>55</v>
      </c>
      <c r="AW71" s="4">
        <v>36</v>
      </c>
      <c r="AX71" s="4">
        <v>52</v>
      </c>
      <c r="AY71" s="4">
        <f t="shared" ref="AY71:BA71" si="210">AX71</f>
        <v>52</v>
      </c>
      <c r="AZ71" s="4">
        <f t="shared" si="210"/>
        <v>52</v>
      </c>
      <c r="BA71" s="4">
        <f t="shared" si="210"/>
        <v>52</v>
      </c>
      <c r="BB71" s="4">
        <v>82</v>
      </c>
      <c r="BC71" s="4">
        <v>36</v>
      </c>
      <c r="BD71" s="4">
        <v>36</v>
      </c>
      <c r="BE71" s="4">
        <v>36</v>
      </c>
      <c r="BF71" s="4">
        <v>36</v>
      </c>
      <c r="BG71" s="4">
        <v>37</v>
      </c>
      <c r="BH71" s="4">
        <v>82</v>
      </c>
      <c r="BI71" s="4"/>
      <c r="BJ71" s="4">
        <f>MATCH(BJ15,条件检索信息!$BA$7:$BA$166,1)</f>
        <v>19</v>
      </c>
      <c r="BK71" s="4">
        <f>MATCH(BK15,条件检索信息!$BB$7:$BB$166,1)</f>
        <v>34</v>
      </c>
      <c r="BL71" s="4">
        <v>36</v>
      </c>
      <c r="BM71" s="4">
        <f>MATCH(BM15,条件检索信息!$BD$7:$BD$166,1)</f>
        <v>13</v>
      </c>
      <c r="BN71" s="4">
        <f>MATCH(BN15,条件检索信息!BE$7:BE$166,1)</f>
        <v>32</v>
      </c>
      <c r="BO71" s="4">
        <f>MATCH(BO15,条件检索信息!BF$7:BF$166,1)</f>
        <v>23</v>
      </c>
      <c r="BP71" s="4">
        <f>MATCH(BP15,条件检索信息!BG$7:BG$166,1)</f>
        <v>40</v>
      </c>
      <c r="BQ71" s="4">
        <f>MATCH(BQ15,条件检索信息!BH$7:BH$166,1)</f>
        <v>64</v>
      </c>
      <c r="BR71" s="4">
        <f>MATCH(BR15,条件检索信息!BI$7:BI$166,1)</f>
        <v>28</v>
      </c>
      <c r="BS71" s="4">
        <f>MATCH(BS15,条件检索信息!BJ$7:BJ$166,1)</f>
        <v>25</v>
      </c>
      <c r="BT71" s="4">
        <f>MATCH(BT15,条件检索信息!BK$7:BK$166,1)</f>
        <v>36</v>
      </c>
      <c r="BU71" s="4">
        <f>MATCH(BU15,条件检索信息!BL$7:BL$166,1)</f>
        <v>81</v>
      </c>
      <c r="BV71" s="4"/>
      <c r="BW71" s="4">
        <v>52</v>
      </c>
      <c r="BX71" s="4">
        <f>INDEX(条件检索信息!$B$7:$B$166,MATCH(BX15,条件检索信息!$BO$7:$BO$166,0))</f>
        <v>36</v>
      </c>
      <c r="BY71" s="4">
        <v>36</v>
      </c>
      <c r="BZ71" s="4">
        <v>40</v>
      </c>
      <c r="CG71" s="17">
        <v>65</v>
      </c>
      <c r="CH71" s="17">
        <f t="shared" si="191"/>
        <v>11</v>
      </c>
      <c r="CI71" s="17">
        <f>SUM($CH$7:$CH71)</f>
        <v>988</v>
      </c>
      <c r="CJ71" s="17">
        <f>CI71/节奏总纲!P68</f>
        <v>11.037913804904843</v>
      </c>
    </row>
    <row r="72" spans="3:88" x14ac:dyDescent="0.15">
      <c r="C72" s="21">
        <v>10</v>
      </c>
      <c r="D72" s="4">
        <v>38</v>
      </c>
      <c r="E72" s="4"/>
      <c r="F72" s="4">
        <f>[10]基础状态预期!$F16</f>
        <v>26</v>
      </c>
      <c r="G72" s="4"/>
      <c r="H72" s="4">
        <v>40</v>
      </c>
      <c r="I72" s="4">
        <v>40</v>
      </c>
      <c r="J72" s="4">
        <v>37</v>
      </c>
      <c r="K72" s="4">
        <v>37</v>
      </c>
      <c r="L72" s="4">
        <v>37</v>
      </c>
      <c r="M72" s="4">
        <v>37</v>
      </c>
      <c r="N72" s="4">
        <v>86</v>
      </c>
      <c r="O72" s="4">
        <v>50</v>
      </c>
      <c r="P72" s="4">
        <f>IFERROR(MATCH(P16,条件检索信息!$L$7:$L$166,-1),10)</f>
        <v>160</v>
      </c>
      <c r="Q72" s="4">
        <v>40</v>
      </c>
      <c r="R72" s="4">
        <v>40</v>
      </c>
      <c r="S72" s="4">
        <v>40</v>
      </c>
      <c r="T72" s="4">
        <v>40</v>
      </c>
      <c r="U72" s="4">
        <v>40</v>
      </c>
      <c r="V72" s="4">
        <v>40</v>
      </c>
      <c r="W72" s="4">
        <v>86</v>
      </c>
      <c r="X72" s="4">
        <v>50</v>
      </c>
      <c r="Y72" s="4">
        <v>42</v>
      </c>
      <c r="Z72" s="4"/>
      <c r="AA72" s="4">
        <f>MATCH(AA16,条件检索信息!$U$7:$U$166,1)</f>
        <v>56</v>
      </c>
      <c r="AB72" s="4">
        <f>IFERROR(MATCH(AB16,条件检索信息!$V$7:$V$166,1),"")</f>
        <v>45</v>
      </c>
      <c r="AC72" s="4">
        <v>37</v>
      </c>
      <c r="AD72" s="4">
        <v>38</v>
      </c>
      <c r="AE72" s="4">
        <v>38</v>
      </c>
      <c r="AF72" s="4">
        <v>38</v>
      </c>
      <c r="AG72" s="4">
        <v>42</v>
      </c>
      <c r="AH72" s="4">
        <f>MATCH(AH16,条件检索信息!$AB$7:$AB$166,1)</f>
        <v>31</v>
      </c>
      <c r="AI72" s="4">
        <v>42</v>
      </c>
      <c r="AJ72" s="4">
        <f t="shared" si="193"/>
        <v>43</v>
      </c>
      <c r="AK72" s="4"/>
      <c r="AL72" s="4"/>
      <c r="AM72" s="4">
        <v>42</v>
      </c>
      <c r="AN72" s="4">
        <f t="shared" si="194"/>
        <v>43</v>
      </c>
      <c r="AO72" s="4">
        <v>40</v>
      </c>
      <c r="AP72" s="4">
        <v>40</v>
      </c>
      <c r="AQ72" s="4">
        <v>40</v>
      </c>
      <c r="AR72" s="4">
        <v>48</v>
      </c>
      <c r="AS72" s="4">
        <f t="shared" ref="AS72:AT72" si="211">AR72</f>
        <v>48</v>
      </c>
      <c r="AT72" s="4">
        <f t="shared" si="211"/>
        <v>48</v>
      </c>
      <c r="AU72" s="4">
        <v>56</v>
      </c>
      <c r="AV72" s="4">
        <v>60</v>
      </c>
      <c r="AW72" s="4">
        <v>40</v>
      </c>
      <c r="AX72" s="4">
        <v>56</v>
      </c>
      <c r="AY72" s="4">
        <f t="shared" ref="AY72:BA72" si="212">AX72</f>
        <v>56</v>
      </c>
      <c r="AZ72" s="4">
        <f t="shared" si="212"/>
        <v>56</v>
      </c>
      <c r="BA72" s="4">
        <f t="shared" si="212"/>
        <v>56</v>
      </c>
      <c r="BB72" s="4">
        <v>86</v>
      </c>
      <c r="BC72" s="4">
        <v>40</v>
      </c>
      <c r="BD72" s="4">
        <v>40</v>
      </c>
      <c r="BE72" s="4">
        <v>40</v>
      </c>
      <c r="BF72" s="4">
        <v>40</v>
      </c>
      <c r="BG72" s="4">
        <v>41</v>
      </c>
      <c r="BH72" s="4">
        <v>86</v>
      </c>
      <c r="BI72" s="4"/>
      <c r="BJ72" s="4">
        <f>MATCH(BJ16,条件检索信息!$BA$7:$BA$166,1)</f>
        <v>22</v>
      </c>
      <c r="BK72" s="4">
        <f>MATCH(BK16,条件检索信息!$BB$7:$BB$166,1)</f>
        <v>36</v>
      </c>
      <c r="BL72" s="4">
        <v>40</v>
      </c>
      <c r="BM72" s="4">
        <f>MATCH(BM16,条件检索信息!$BD$7:$BD$166,1)</f>
        <v>14</v>
      </c>
      <c r="BN72" s="4">
        <f>MATCH(BN16,条件检索信息!BE$7:BE$166,1)</f>
        <v>39</v>
      </c>
      <c r="BO72" s="4">
        <f>MATCH(BO16,条件检索信息!BF$7:BF$166,1)</f>
        <v>30</v>
      </c>
      <c r="BP72" s="4">
        <f>MATCH(BP16,条件检索信息!BG$7:BG$166,1)</f>
        <v>46</v>
      </c>
      <c r="BQ72" s="4">
        <f>MATCH(BQ16,条件检索信息!BH$7:BH$166,1)</f>
        <v>65</v>
      </c>
      <c r="BR72" s="4">
        <f>MATCH(BR16,条件检索信息!BI$7:BI$166,1)</f>
        <v>31</v>
      </c>
      <c r="BS72" s="4">
        <f>MATCH(BS16,条件检索信息!BJ$7:BJ$166,1)</f>
        <v>28</v>
      </c>
      <c r="BT72" s="4">
        <f>MATCH(BT16,条件检索信息!BK$7:BK$166,1)</f>
        <v>38</v>
      </c>
      <c r="BU72" s="4">
        <f>MATCH(BU16,条件检索信息!BL$7:BL$166,1)</f>
        <v>82</v>
      </c>
      <c r="BV72" s="4"/>
      <c r="BW72" s="4">
        <v>56</v>
      </c>
      <c r="BX72" s="4">
        <f>INDEX(条件检索信息!$B$7:$B$166,MATCH(BX16,条件检索信息!$BO$7:$BO$166,0))</f>
        <v>39</v>
      </c>
      <c r="BY72" s="4">
        <v>40</v>
      </c>
      <c r="BZ72" s="4">
        <v>44</v>
      </c>
      <c r="CG72" s="17">
        <v>66</v>
      </c>
      <c r="CH72" s="17">
        <f t="shared" si="191"/>
        <v>17</v>
      </c>
      <c r="CI72" s="17">
        <f>SUM($CH$7:$CH72)</f>
        <v>1005</v>
      </c>
      <c r="CJ72" s="17">
        <f>CI72/节奏总纲!P69</f>
        <v>10.468110981071339</v>
      </c>
    </row>
    <row r="73" spans="3:88" x14ac:dyDescent="0.15">
      <c r="C73" s="21">
        <v>11</v>
      </c>
      <c r="D73" s="4">
        <v>42</v>
      </c>
      <c r="E73" s="4"/>
      <c r="F73" s="4">
        <f>[10]基础状态预期!$F17</f>
        <v>29</v>
      </c>
      <c r="G73" s="4"/>
      <c r="H73" s="4">
        <v>44</v>
      </c>
      <c r="I73" s="4">
        <v>44</v>
      </c>
      <c r="J73" s="4">
        <v>41</v>
      </c>
      <c r="K73" s="4">
        <v>41</v>
      </c>
      <c r="L73" s="4">
        <v>41</v>
      </c>
      <c r="M73" s="4">
        <v>41</v>
      </c>
      <c r="N73" s="4">
        <v>90</v>
      </c>
      <c r="O73" s="4">
        <v>55</v>
      </c>
      <c r="P73" s="4">
        <f>IFERROR(MATCH(P17,条件检索信息!$L$7:$L$166,-1),10)</f>
        <v>160</v>
      </c>
      <c r="Q73" s="4">
        <v>44</v>
      </c>
      <c r="R73" s="4">
        <v>44</v>
      </c>
      <c r="S73" s="4">
        <v>44</v>
      </c>
      <c r="T73" s="4">
        <v>44</v>
      </c>
      <c r="U73" s="4">
        <v>44</v>
      </c>
      <c r="V73" s="4">
        <v>44</v>
      </c>
      <c r="W73" s="4">
        <v>90</v>
      </c>
      <c r="X73" s="4">
        <v>55</v>
      </c>
      <c r="Y73" s="4">
        <v>46</v>
      </c>
      <c r="Z73" s="4"/>
      <c r="AA73" s="4">
        <f>MATCH(AA17,条件检索信息!$U$7:$U$166,1)</f>
        <v>57</v>
      </c>
      <c r="AB73" s="4">
        <f>IFERROR(MATCH(AB17,条件检索信息!$V$7:$V$166,1),"")</f>
        <v>50</v>
      </c>
      <c r="AC73" s="4">
        <v>41</v>
      </c>
      <c r="AD73" s="4">
        <v>42</v>
      </c>
      <c r="AE73" s="4">
        <v>42</v>
      </c>
      <c r="AF73" s="4">
        <v>42</v>
      </c>
      <c r="AG73" s="4">
        <v>46</v>
      </c>
      <c r="AH73" s="4">
        <f>MATCH(AH17,条件检索信息!$AB$7:$AB$166,1)</f>
        <v>34</v>
      </c>
      <c r="AI73" s="4">
        <v>46</v>
      </c>
      <c r="AJ73" s="4">
        <f t="shared" si="193"/>
        <v>47</v>
      </c>
      <c r="AK73" s="4"/>
      <c r="AL73" s="4"/>
      <c r="AM73" s="4">
        <v>46</v>
      </c>
      <c r="AN73" s="4">
        <f t="shared" si="194"/>
        <v>47</v>
      </c>
      <c r="AO73" s="4">
        <v>44</v>
      </c>
      <c r="AP73" s="4">
        <v>44</v>
      </c>
      <c r="AQ73" s="4">
        <v>44</v>
      </c>
      <c r="AR73" s="4">
        <v>52</v>
      </c>
      <c r="AS73" s="4">
        <f t="shared" ref="AS73:AT73" si="213">AR73</f>
        <v>52</v>
      </c>
      <c r="AT73" s="4">
        <f t="shared" si="213"/>
        <v>52</v>
      </c>
      <c r="AU73" s="4">
        <v>60</v>
      </c>
      <c r="AV73" s="4">
        <v>65</v>
      </c>
      <c r="AW73" s="4">
        <v>44</v>
      </c>
      <c r="AX73" s="4">
        <v>60</v>
      </c>
      <c r="AY73" s="4">
        <f t="shared" ref="AY73:BA73" si="214">AX73</f>
        <v>60</v>
      </c>
      <c r="AZ73" s="4">
        <f t="shared" si="214"/>
        <v>60</v>
      </c>
      <c r="BA73" s="4">
        <f t="shared" si="214"/>
        <v>60</v>
      </c>
      <c r="BB73" s="4">
        <v>90</v>
      </c>
      <c r="BC73" s="4">
        <v>44</v>
      </c>
      <c r="BD73" s="4">
        <v>44</v>
      </c>
      <c r="BE73" s="4">
        <v>44</v>
      </c>
      <c r="BF73" s="4">
        <v>44</v>
      </c>
      <c r="BG73" s="4">
        <v>45</v>
      </c>
      <c r="BH73" s="4">
        <v>90</v>
      </c>
      <c r="BI73" s="4"/>
      <c r="BJ73" s="4">
        <f>MATCH(BJ17,条件检索信息!$BA$7:$BA$166,1)</f>
        <v>26</v>
      </c>
      <c r="BK73" s="4">
        <f>MATCH(BK17,条件检索信息!$BB$7:$BB$166,1)</f>
        <v>38</v>
      </c>
      <c r="BL73" s="4">
        <v>44</v>
      </c>
      <c r="BM73" s="4">
        <f>MATCH(BM17,条件检索信息!$BD$7:$BD$166,1)</f>
        <v>16</v>
      </c>
      <c r="BN73" s="4">
        <f>MATCH(BN17,条件检索信息!BE$7:BE$166,1)</f>
        <v>44</v>
      </c>
      <c r="BO73" s="4">
        <f>MATCH(BO17,条件检索信息!BF$7:BF$166,1)</f>
        <v>36</v>
      </c>
      <c r="BP73" s="4">
        <f>MATCH(BP17,条件检索信息!BG$7:BG$166,1)</f>
        <v>53</v>
      </c>
      <c r="BQ73" s="4">
        <f>MATCH(BQ17,条件检索信息!BH$7:BH$166,1)</f>
        <v>66</v>
      </c>
      <c r="BR73" s="4">
        <f>MATCH(BR17,条件检索信息!BI$7:BI$166,1)</f>
        <v>34</v>
      </c>
      <c r="BS73" s="4">
        <f>MATCH(BS17,条件检索信息!BJ$7:BJ$166,1)</f>
        <v>34</v>
      </c>
      <c r="BT73" s="4">
        <f>MATCH(BT17,条件检索信息!BK$7:BK$166,1)</f>
        <v>40</v>
      </c>
      <c r="BU73" s="4">
        <f>MATCH(BU17,条件检索信息!BL$7:BL$166,1)</f>
        <v>83</v>
      </c>
      <c r="BV73" s="4"/>
      <c r="BW73" s="4">
        <v>60</v>
      </c>
      <c r="BX73" s="4">
        <f>INDEX(条件检索信息!$B$7:$B$166,MATCH(BX17,条件检索信息!$BO$7:$BO$166,0))</f>
        <v>42</v>
      </c>
      <c r="BY73" s="4">
        <v>44</v>
      </c>
      <c r="BZ73" s="4">
        <v>48</v>
      </c>
      <c r="CG73" s="17">
        <v>67</v>
      </c>
      <c r="CH73" s="17">
        <f t="shared" si="191"/>
        <v>5</v>
      </c>
      <c r="CI73" s="17">
        <f>SUM($CH$7:$CH73)</f>
        <v>1010</v>
      </c>
      <c r="CJ73" s="17">
        <f>CI73/节奏总纲!P70</f>
        <v>9.8088434396915396</v>
      </c>
    </row>
    <row r="74" spans="3:88" x14ac:dyDescent="0.15">
      <c r="C74" s="21">
        <v>12</v>
      </c>
      <c r="D74" s="4">
        <v>46</v>
      </c>
      <c r="E74" s="4"/>
      <c r="F74" s="4">
        <f>[10]基础状态预期!$F18</f>
        <v>33</v>
      </c>
      <c r="G74" s="4"/>
      <c r="H74" s="4">
        <v>48</v>
      </c>
      <c r="I74" s="4">
        <v>48</v>
      </c>
      <c r="J74" s="4">
        <v>45</v>
      </c>
      <c r="K74" s="4">
        <v>45</v>
      </c>
      <c r="L74" s="4">
        <v>45</v>
      </c>
      <c r="M74" s="4">
        <v>45</v>
      </c>
      <c r="N74" s="4">
        <v>94</v>
      </c>
      <c r="O74" s="4">
        <v>60</v>
      </c>
      <c r="P74" s="4">
        <f>IFERROR(MATCH(P18,条件检索信息!$L$7:$L$166,-1),10)</f>
        <v>160</v>
      </c>
      <c r="Q74" s="4">
        <v>48</v>
      </c>
      <c r="R74" s="4">
        <v>48</v>
      </c>
      <c r="S74" s="4">
        <v>48</v>
      </c>
      <c r="T74" s="4">
        <v>48</v>
      </c>
      <c r="U74" s="4">
        <v>48</v>
      </c>
      <c r="V74" s="4">
        <v>48</v>
      </c>
      <c r="W74" s="4">
        <v>94</v>
      </c>
      <c r="X74" s="4">
        <v>60</v>
      </c>
      <c r="Y74" s="4">
        <v>50</v>
      </c>
      <c r="Z74" s="4"/>
      <c r="AA74" s="4">
        <f>MATCH(AA18,条件检索信息!$U$7:$U$166,1)</f>
        <v>59</v>
      </c>
      <c r="AB74" s="4">
        <f>IFERROR(MATCH(AB18,条件检索信息!$V$7:$V$166,1),"")</f>
        <v>56</v>
      </c>
      <c r="AC74" s="4">
        <v>45</v>
      </c>
      <c r="AD74" s="4">
        <v>46</v>
      </c>
      <c r="AE74" s="4">
        <v>46</v>
      </c>
      <c r="AF74" s="4">
        <v>46</v>
      </c>
      <c r="AG74" s="4">
        <v>50</v>
      </c>
      <c r="AH74" s="4">
        <f>MATCH(AH18,条件检索信息!$AB$7:$AB$166,1)</f>
        <v>42</v>
      </c>
      <c r="AI74" s="4">
        <v>50</v>
      </c>
      <c r="AJ74" s="4">
        <f t="shared" si="193"/>
        <v>51</v>
      </c>
      <c r="AK74" s="4"/>
      <c r="AL74" s="4"/>
      <c r="AM74" s="4">
        <v>50</v>
      </c>
      <c r="AN74" s="4">
        <f t="shared" si="194"/>
        <v>51</v>
      </c>
      <c r="AO74" s="4">
        <v>48</v>
      </c>
      <c r="AP74" s="4">
        <v>48</v>
      </c>
      <c r="AQ74" s="4">
        <v>48</v>
      </c>
      <c r="AR74" s="4">
        <v>56</v>
      </c>
      <c r="AS74" s="4">
        <f t="shared" ref="AS74:AT74" si="215">AR74</f>
        <v>56</v>
      </c>
      <c r="AT74" s="4">
        <f t="shared" si="215"/>
        <v>56</v>
      </c>
      <c r="AU74" s="4">
        <v>64</v>
      </c>
      <c r="AV74" s="4">
        <v>70</v>
      </c>
      <c r="AW74" s="4">
        <v>48</v>
      </c>
      <c r="AX74" s="4">
        <v>64</v>
      </c>
      <c r="AY74" s="4">
        <f t="shared" ref="AY74:BA74" si="216">AX74</f>
        <v>64</v>
      </c>
      <c r="AZ74" s="4">
        <f t="shared" si="216"/>
        <v>64</v>
      </c>
      <c r="BA74" s="4">
        <f t="shared" si="216"/>
        <v>64</v>
      </c>
      <c r="BB74" s="4">
        <v>94</v>
      </c>
      <c r="BC74" s="4">
        <v>48</v>
      </c>
      <c r="BD74" s="4">
        <v>48</v>
      </c>
      <c r="BE74" s="4">
        <v>48</v>
      </c>
      <c r="BF74" s="4">
        <v>48</v>
      </c>
      <c r="BG74" s="4">
        <v>49</v>
      </c>
      <c r="BH74" s="4">
        <v>94</v>
      </c>
      <c r="BI74" s="4"/>
      <c r="BJ74" s="4">
        <f>MATCH(BJ18,条件检索信息!$BA$7:$BA$166,1)</f>
        <v>29</v>
      </c>
      <c r="BK74" s="4">
        <f>MATCH(BK18,条件检索信息!$BB$7:$BB$166,1)</f>
        <v>46</v>
      </c>
      <c r="BL74" s="4">
        <v>48</v>
      </c>
      <c r="BM74" s="4">
        <f>MATCH(BM18,条件检索信息!$BD$7:$BD$166,1)</f>
        <v>18</v>
      </c>
      <c r="BN74" s="4">
        <f>MATCH(BN18,条件检索信息!BE$7:BE$166,1)</f>
        <v>49</v>
      </c>
      <c r="BO74" s="4">
        <f>MATCH(BO18,条件检索信息!BF$7:BF$166,1)</f>
        <v>42</v>
      </c>
      <c r="BP74" s="4">
        <f>MATCH(BP18,条件检索信息!BG$7:BG$166,1)</f>
        <v>57</v>
      </c>
      <c r="BQ74" s="4">
        <f>MATCH(BQ18,条件检索信息!BH$7:BH$166,1)</f>
        <v>67</v>
      </c>
      <c r="BR74" s="4">
        <f>MATCH(BR18,条件检索信息!BI$7:BI$166,1)</f>
        <v>37</v>
      </c>
      <c r="BS74" s="4">
        <f>MATCH(BS18,条件检索信息!BJ$7:BJ$166,1)</f>
        <v>38</v>
      </c>
      <c r="BT74" s="4">
        <f>MATCH(BT18,条件检索信息!BK$7:BK$166,1)</f>
        <v>41</v>
      </c>
      <c r="BU74" s="4">
        <f>MATCH(BU18,条件检索信息!BL$7:BL$166,1)</f>
        <v>84</v>
      </c>
      <c r="BV74" s="4"/>
      <c r="BW74" s="4">
        <v>64</v>
      </c>
      <c r="BX74" s="4">
        <f>INDEX(条件检索信息!$B$7:$B$166,MATCH(BX18,条件检索信息!$BO$7:$BO$166,0))</f>
        <v>45</v>
      </c>
      <c r="BY74" s="4">
        <v>48</v>
      </c>
      <c r="BZ74" s="4">
        <v>52</v>
      </c>
      <c r="CG74" s="17">
        <v>68</v>
      </c>
      <c r="CH74" s="17">
        <f t="shared" si="191"/>
        <v>31</v>
      </c>
      <c r="CI74" s="17">
        <f>SUM($CH$7:$CH74)</f>
        <v>1041</v>
      </c>
      <c r="CJ74" s="17">
        <f>CI74/节奏总纲!P71</f>
        <v>9.426745898898071</v>
      </c>
    </row>
    <row r="75" spans="3:88" x14ac:dyDescent="0.15">
      <c r="C75" s="21">
        <v>13</v>
      </c>
      <c r="D75" s="4">
        <v>50</v>
      </c>
      <c r="E75" s="4"/>
      <c r="F75" s="4">
        <f>[10]基础状态预期!$F19</f>
        <v>37</v>
      </c>
      <c r="G75" s="4"/>
      <c r="H75" s="4">
        <v>52</v>
      </c>
      <c r="I75" s="4">
        <v>52</v>
      </c>
      <c r="J75" s="4">
        <v>49</v>
      </c>
      <c r="K75" s="4">
        <v>49</v>
      </c>
      <c r="L75" s="4">
        <v>49</v>
      </c>
      <c r="M75" s="4">
        <v>49</v>
      </c>
      <c r="N75" s="4">
        <v>98</v>
      </c>
      <c r="O75" s="4">
        <v>65</v>
      </c>
      <c r="P75" s="4">
        <f>IFERROR(MATCH(P19,条件检索信息!$L$7:$L$166,-1),10)</f>
        <v>160</v>
      </c>
      <c r="Q75" s="4">
        <v>52</v>
      </c>
      <c r="R75" s="4">
        <v>52</v>
      </c>
      <c r="S75" s="4">
        <v>52</v>
      </c>
      <c r="T75" s="4">
        <v>52</v>
      </c>
      <c r="U75" s="4">
        <v>52</v>
      </c>
      <c r="V75" s="4">
        <v>52</v>
      </c>
      <c r="W75" s="4">
        <v>98</v>
      </c>
      <c r="X75" s="4">
        <v>65</v>
      </c>
      <c r="Y75" s="4">
        <v>54</v>
      </c>
      <c r="Z75" s="4"/>
      <c r="AA75" s="4">
        <f>MATCH(AA19,条件检索信息!$U$7:$U$166,1)</f>
        <v>60</v>
      </c>
      <c r="AB75" s="4">
        <f>IFERROR(MATCH(AB19,条件检索信息!$V$7:$V$166,1),"")</f>
        <v>63</v>
      </c>
      <c r="AC75" s="4">
        <v>49</v>
      </c>
      <c r="AD75" s="4">
        <v>50</v>
      </c>
      <c r="AE75" s="4">
        <v>50</v>
      </c>
      <c r="AF75" s="4">
        <v>50</v>
      </c>
      <c r="AG75" s="4">
        <v>54</v>
      </c>
      <c r="AH75" s="4">
        <f>MATCH(AH19,条件检索信息!$AB$7:$AB$166,1)</f>
        <v>46</v>
      </c>
      <c r="AI75" s="4">
        <v>54</v>
      </c>
      <c r="AJ75" s="4">
        <f t="shared" si="193"/>
        <v>55</v>
      </c>
      <c r="AK75" s="4"/>
      <c r="AL75" s="4"/>
      <c r="AM75" s="4">
        <v>54</v>
      </c>
      <c r="AN75" s="4">
        <f t="shared" si="194"/>
        <v>55</v>
      </c>
      <c r="AO75" s="4">
        <v>52</v>
      </c>
      <c r="AP75" s="4">
        <v>52</v>
      </c>
      <c r="AQ75" s="4">
        <v>52</v>
      </c>
      <c r="AR75" s="4">
        <v>60</v>
      </c>
      <c r="AS75" s="4">
        <f t="shared" ref="AS75:AT75" si="217">AR75</f>
        <v>60</v>
      </c>
      <c r="AT75" s="4">
        <f t="shared" si="217"/>
        <v>60</v>
      </c>
      <c r="AU75" s="4">
        <v>68</v>
      </c>
      <c r="AV75" s="4">
        <v>75</v>
      </c>
      <c r="AW75" s="4">
        <v>52</v>
      </c>
      <c r="AX75" s="4">
        <v>68</v>
      </c>
      <c r="AY75" s="4">
        <f t="shared" ref="AY75:BA75" si="218">AX75</f>
        <v>68</v>
      </c>
      <c r="AZ75" s="4">
        <f t="shared" si="218"/>
        <v>68</v>
      </c>
      <c r="BA75" s="4">
        <f t="shared" si="218"/>
        <v>68</v>
      </c>
      <c r="BB75" s="4">
        <v>98</v>
      </c>
      <c r="BC75" s="4">
        <v>52</v>
      </c>
      <c r="BD75" s="4">
        <v>52</v>
      </c>
      <c r="BE75" s="4">
        <v>52</v>
      </c>
      <c r="BF75" s="4">
        <v>52</v>
      </c>
      <c r="BG75" s="4">
        <v>53</v>
      </c>
      <c r="BH75" s="4">
        <v>98</v>
      </c>
      <c r="BI75" s="4"/>
      <c r="BJ75" s="4">
        <f>MATCH(BJ19,条件检索信息!$BA$7:$BA$166,1)</f>
        <v>33</v>
      </c>
      <c r="BK75" s="4">
        <f>MATCH(BK19,条件检索信息!$BB$7:$BB$166,1)</f>
        <v>50</v>
      </c>
      <c r="BL75" s="4">
        <v>52</v>
      </c>
      <c r="BM75" s="4">
        <f>MATCH(BM19,条件检索信息!$BD$7:$BD$166,1)</f>
        <v>20</v>
      </c>
      <c r="BN75" s="4">
        <f>MATCH(BN19,条件检索信息!BE$7:BE$166,1)</f>
        <v>53</v>
      </c>
      <c r="BO75" s="4">
        <f>MATCH(BO19,条件检索信息!BF$7:BF$166,1)</f>
        <v>46</v>
      </c>
      <c r="BP75" s="4">
        <f>MATCH(BP19,条件检索信息!BG$7:BG$166,1)</f>
        <v>63</v>
      </c>
      <c r="BQ75" s="4">
        <f>MATCH(BQ19,条件检索信息!BH$7:BH$166,1)</f>
        <v>68</v>
      </c>
      <c r="BR75" s="4">
        <f>MATCH(BR19,条件检索信息!BI$7:BI$166,1)</f>
        <v>40</v>
      </c>
      <c r="BS75" s="4">
        <f>MATCH(BS19,条件检索信息!BJ$7:BJ$166,1)</f>
        <v>41</v>
      </c>
      <c r="BT75" s="4">
        <f>MATCH(BT19,条件检索信息!BK$7:BK$166,1)</f>
        <v>43</v>
      </c>
      <c r="BU75" s="4">
        <f>MATCH(BU19,条件检索信息!BL$7:BL$166,1)</f>
        <v>85</v>
      </c>
      <c r="BV75" s="4"/>
      <c r="BW75" s="4">
        <v>68</v>
      </c>
      <c r="BX75" s="4">
        <f>INDEX(条件检索信息!$B$7:$B$166,MATCH(BX19,条件检索信息!$BO$7:$BO$166,0))</f>
        <v>48</v>
      </c>
      <c r="BY75" s="4">
        <v>52</v>
      </c>
      <c r="BZ75" s="4">
        <v>56</v>
      </c>
      <c r="CG75" s="17">
        <v>69</v>
      </c>
      <c r="CH75" s="17">
        <f t="shared" si="191"/>
        <v>13</v>
      </c>
      <c r="CI75" s="17">
        <f>SUM($CH$7:$CH75)</f>
        <v>1054</v>
      </c>
      <c r="CJ75" s="17">
        <f>CI75/节奏总纲!P72</f>
        <v>8.8999055633998783</v>
      </c>
    </row>
    <row r="76" spans="3:88" x14ac:dyDescent="0.15">
      <c r="C76" s="21">
        <v>14</v>
      </c>
      <c r="D76" s="4">
        <v>54</v>
      </c>
      <c r="E76" s="4"/>
      <c r="F76" s="4">
        <f>[10]基础状态预期!$F20</f>
        <v>42</v>
      </c>
      <c r="G76" s="4"/>
      <c r="H76" s="4">
        <v>56</v>
      </c>
      <c r="I76" s="4">
        <v>56</v>
      </c>
      <c r="J76" s="4">
        <v>53</v>
      </c>
      <c r="K76" s="4">
        <v>53</v>
      </c>
      <c r="L76" s="4">
        <v>53</v>
      </c>
      <c r="M76" s="4">
        <v>53</v>
      </c>
      <c r="N76" s="4">
        <v>102</v>
      </c>
      <c r="O76" s="4">
        <v>70</v>
      </c>
      <c r="P76" s="4"/>
      <c r="Q76" s="4">
        <v>56</v>
      </c>
      <c r="R76" s="4">
        <v>56</v>
      </c>
      <c r="S76" s="4">
        <v>56</v>
      </c>
      <c r="T76" s="4">
        <v>56</v>
      </c>
      <c r="U76" s="4">
        <v>56</v>
      </c>
      <c r="V76" s="4">
        <v>56</v>
      </c>
      <c r="W76" s="4">
        <v>102</v>
      </c>
      <c r="X76" s="4">
        <v>70</v>
      </c>
      <c r="Y76" s="4">
        <v>58</v>
      </c>
      <c r="Z76" s="4"/>
      <c r="AA76" s="4">
        <f>MATCH(AA20,条件检索信息!$U$7:$U$166,1)</f>
        <v>61</v>
      </c>
      <c r="AB76" s="4">
        <f>IFERROR(MATCH(AB20,条件检索信息!$V$7:$V$166,1),"")</f>
        <v>69</v>
      </c>
      <c r="AC76" s="4">
        <v>53</v>
      </c>
      <c r="AD76" s="4">
        <v>54</v>
      </c>
      <c r="AE76" s="4">
        <v>54</v>
      </c>
      <c r="AF76" s="4">
        <v>54</v>
      </c>
      <c r="AG76" s="4">
        <v>58</v>
      </c>
      <c r="AH76" s="4">
        <f>MATCH(AH20,条件检索信息!$AB$7:$AB$166,1)</f>
        <v>48</v>
      </c>
      <c r="AI76" s="4">
        <v>58</v>
      </c>
      <c r="AJ76" s="4">
        <f t="shared" si="193"/>
        <v>59</v>
      </c>
      <c r="AK76" s="4"/>
      <c r="AL76" s="4"/>
      <c r="AM76" s="4">
        <v>58</v>
      </c>
      <c r="AN76" s="4">
        <f t="shared" si="194"/>
        <v>59</v>
      </c>
      <c r="AO76" s="4">
        <v>56</v>
      </c>
      <c r="AP76" s="4">
        <v>56</v>
      </c>
      <c r="AQ76" s="4">
        <v>56</v>
      </c>
      <c r="AR76" s="4">
        <v>64</v>
      </c>
      <c r="AS76" s="4">
        <f t="shared" ref="AS76:AT76" si="219">AR76</f>
        <v>64</v>
      </c>
      <c r="AT76" s="4">
        <f t="shared" si="219"/>
        <v>64</v>
      </c>
      <c r="AU76" s="4">
        <v>72</v>
      </c>
      <c r="AV76" s="4">
        <v>80</v>
      </c>
      <c r="AW76" s="4">
        <v>56</v>
      </c>
      <c r="AX76" s="4">
        <v>72</v>
      </c>
      <c r="AY76" s="4">
        <f t="shared" ref="AY76:BA76" si="220">AX76</f>
        <v>72</v>
      </c>
      <c r="AZ76" s="4">
        <f t="shared" si="220"/>
        <v>72</v>
      </c>
      <c r="BA76" s="4">
        <f t="shared" si="220"/>
        <v>72</v>
      </c>
      <c r="BB76" s="4">
        <v>102</v>
      </c>
      <c r="BC76" s="4">
        <v>56</v>
      </c>
      <c r="BD76" s="4">
        <v>56</v>
      </c>
      <c r="BE76" s="4">
        <v>56</v>
      </c>
      <c r="BF76" s="4">
        <v>56</v>
      </c>
      <c r="BG76" s="4">
        <v>57</v>
      </c>
      <c r="BH76" s="4">
        <v>102</v>
      </c>
      <c r="BI76" s="4"/>
      <c r="BJ76" s="4">
        <f>MATCH(BJ20,条件检索信息!$BA$7:$BA$166,1)</f>
        <v>37</v>
      </c>
      <c r="BK76" s="4">
        <f>MATCH(BK20,条件检索信息!$BB$7:$BB$166,1)</f>
        <v>52</v>
      </c>
      <c r="BL76" s="4">
        <v>56</v>
      </c>
      <c r="BM76" s="4">
        <f>MATCH(BM20,条件检索信息!$BD$7:$BD$166,1)</f>
        <v>22</v>
      </c>
      <c r="BN76" s="4">
        <f>MATCH(BN20,条件检索信息!BE$7:BE$166,1)</f>
        <v>58</v>
      </c>
      <c r="BO76" s="4">
        <f>MATCH(BO20,条件检索信息!BF$7:BF$166,1)</f>
        <v>51</v>
      </c>
      <c r="BP76" s="4">
        <f>MATCH(BP20,条件检索信息!BG$7:BG$166,1)</f>
        <v>69</v>
      </c>
      <c r="BQ76" s="4">
        <f>MATCH(BQ20,条件检索信息!BH$7:BH$166,1)</f>
        <v>69</v>
      </c>
      <c r="BR76" s="4">
        <f>MATCH(BR20,条件检索信息!BI$7:BI$166,1)</f>
        <v>41</v>
      </c>
      <c r="BS76" s="4">
        <f>MATCH(BS20,条件检索信息!BJ$7:BJ$166,1)</f>
        <v>43</v>
      </c>
      <c r="BT76" s="4">
        <f>MATCH(BT20,条件检索信息!BK$7:BK$166,1)</f>
        <v>44</v>
      </c>
      <c r="BU76" s="4">
        <f>MATCH(BU20,条件检索信息!BL$7:BL$166,1)</f>
        <v>86</v>
      </c>
      <c r="BV76" s="4"/>
      <c r="BW76" s="4">
        <v>72</v>
      </c>
      <c r="BX76" s="4">
        <f>INDEX(条件检索信息!$B$7:$B$166,MATCH(BX20,条件检索信息!$BO$7:$BO$166,0))</f>
        <v>51</v>
      </c>
      <c r="BY76" s="4">
        <v>56</v>
      </c>
      <c r="BZ76" s="4">
        <v>60</v>
      </c>
      <c r="CG76" s="17">
        <v>70</v>
      </c>
      <c r="CH76" s="17">
        <f t="shared" si="191"/>
        <v>20</v>
      </c>
      <c r="CI76" s="17">
        <f>SUM($CH$7:$CH76)</f>
        <v>1074</v>
      </c>
      <c r="CJ76" s="17">
        <f>CI76/节奏总纲!P73</f>
        <v>8.456692913385826</v>
      </c>
    </row>
    <row r="77" spans="3:88" x14ac:dyDescent="0.15">
      <c r="C77" s="21">
        <v>15</v>
      </c>
      <c r="D77" s="4">
        <v>58</v>
      </c>
      <c r="E77" s="4"/>
      <c r="F77" s="4">
        <f>[10]基础状态预期!$F21</f>
        <v>48</v>
      </c>
      <c r="G77" s="4"/>
      <c r="H77" s="4">
        <v>60</v>
      </c>
      <c r="I77" s="4">
        <v>60</v>
      </c>
      <c r="J77" s="4">
        <v>57</v>
      </c>
      <c r="K77" s="4">
        <v>57</v>
      </c>
      <c r="L77" s="4">
        <v>57</v>
      </c>
      <c r="M77" s="4">
        <v>57</v>
      </c>
      <c r="N77" s="4">
        <v>106</v>
      </c>
      <c r="O77" s="4">
        <v>75</v>
      </c>
      <c r="P77" s="4"/>
      <c r="Q77" s="4">
        <v>60</v>
      </c>
      <c r="R77" s="4">
        <v>60</v>
      </c>
      <c r="S77" s="4">
        <v>60</v>
      </c>
      <c r="T77" s="4">
        <v>60</v>
      </c>
      <c r="U77" s="4">
        <v>60</v>
      </c>
      <c r="V77" s="4">
        <v>60</v>
      </c>
      <c r="W77" s="4">
        <v>106</v>
      </c>
      <c r="X77" s="4">
        <v>75</v>
      </c>
      <c r="Y77" s="4">
        <v>62</v>
      </c>
      <c r="Z77" s="4"/>
      <c r="AA77" s="4">
        <f>MATCH(AA21,条件检索信息!$U$7:$U$166,1)</f>
        <v>61</v>
      </c>
      <c r="AB77" s="4">
        <f>IFERROR(MATCH(AB21,条件检索信息!$V$7:$V$166,1),"")</f>
        <v>76</v>
      </c>
      <c r="AC77" s="4">
        <v>57</v>
      </c>
      <c r="AD77" s="4">
        <v>58</v>
      </c>
      <c r="AE77" s="4">
        <v>58</v>
      </c>
      <c r="AF77" s="4">
        <v>58</v>
      </c>
      <c r="AG77" s="4">
        <v>62</v>
      </c>
      <c r="AH77" s="4">
        <f>MATCH(AH21,条件检索信息!$AB$7:$AB$166,1)</f>
        <v>51</v>
      </c>
      <c r="AI77" s="4">
        <v>62</v>
      </c>
      <c r="AJ77" s="4">
        <f t="shared" si="193"/>
        <v>63</v>
      </c>
      <c r="AK77" s="4"/>
      <c r="AL77" s="4"/>
      <c r="AM77" s="4">
        <v>62</v>
      </c>
      <c r="AN77" s="4">
        <f t="shared" si="194"/>
        <v>63</v>
      </c>
      <c r="AO77" s="4">
        <v>60</v>
      </c>
      <c r="AP77" s="4">
        <v>60</v>
      </c>
      <c r="AQ77" s="4">
        <v>60</v>
      </c>
      <c r="AR77" s="4">
        <v>68</v>
      </c>
      <c r="AS77" s="4">
        <f t="shared" ref="AS77:AT77" si="221">AR77</f>
        <v>68</v>
      </c>
      <c r="AT77" s="4">
        <f t="shared" si="221"/>
        <v>68</v>
      </c>
      <c r="AU77" s="4">
        <v>76</v>
      </c>
      <c r="AV77" s="4">
        <v>85</v>
      </c>
      <c r="AW77" s="4">
        <v>60</v>
      </c>
      <c r="AX77" s="4">
        <v>76</v>
      </c>
      <c r="AY77" s="4">
        <f t="shared" ref="AY77:BA77" si="222">AX77</f>
        <v>76</v>
      </c>
      <c r="AZ77" s="4">
        <f t="shared" si="222"/>
        <v>76</v>
      </c>
      <c r="BA77" s="4">
        <f t="shared" si="222"/>
        <v>76</v>
      </c>
      <c r="BB77" s="4">
        <v>106</v>
      </c>
      <c r="BC77" s="4">
        <v>60</v>
      </c>
      <c r="BD77" s="4">
        <v>60</v>
      </c>
      <c r="BE77" s="4">
        <v>60</v>
      </c>
      <c r="BF77" s="4">
        <v>60</v>
      </c>
      <c r="BG77" s="4">
        <v>61</v>
      </c>
      <c r="BH77" s="4">
        <v>106</v>
      </c>
      <c r="BI77" s="4"/>
      <c r="BJ77" s="4">
        <f>MATCH(BJ21,条件检索信息!$BA$7:$BA$166,1)</f>
        <v>41</v>
      </c>
      <c r="BK77" s="4">
        <f>MATCH(BK21,条件检索信息!$BB$7:$BB$166,1)</f>
        <v>54</v>
      </c>
      <c r="BL77" s="4">
        <v>60</v>
      </c>
      <c r="BM77" s="4">
        <f>MATCH(BM21,条件检索信息!$BD$7:$BD$166,1)</f>
        <v>26</v>
      </c>
      <c r="BN77" s="4">
        <f>MATCH(BN21,条件检索信息!BE$7:BE$166,1)</f>
        <v>62</v>
      </c>
      <c r="BO77" s="4">
        <f>MATCH(BO21,条件检索信息!BF$7:BF$166,1)</f>
        <v>55</v>
      </c>
      <c r="BP77" s="4">
        <f>MATCH(BP21,条件检索信息!BG$7:BG$166,1)</f>
        <v>74</v>
      </c>
      <c r="BQ77" s="4">
        <f>MATCH(BQ21,条件检索信息!BH$7:BH$166,1)</f>
        <v>70</v>
      </c>
      <c r="BR77" s="4">
        <f>MATCH(BR21,条件检索信息!BI$7:BI$166,1)</f>
        <v>43</v>
      </c>
      <c r="BS77" s="4">
        <f>MATCH(BS21,条件检索信息!BJ$7:BJ$166,1)</f>
        <v>47</v>
      </c>
      <c r="BT77" s="4">
        <f>MATCH(BT21,条件检索信息!BK$7:BK$166,1)</f>
        <v>45</v>
      </c>
      <c r="BU77" s="4">
        <f>MATCH(BU21,条件检索信息!BL$7:BL$166,1)</f>
        <v>88</v>
      </c>
      <c r="BV77" s="4"/>
      <c r="BW77" s="4">
        <v>76</v>
      </c>
      <c r="BX77" s="4">
        <f>INDEX(条件检索信息!$B$7:$B$166,MATCH(BX21,条件检索信息!$BO$7:$BO$166,0))</f>
        <v>54</v>
      </c>
      <c r="BY77" s="4">
        <v>60</v>
      </c>
      <c r="BZ77" s="4">
        <v>64</v>
      </c>
      <c r="CG77" s="17">
        <v>71</v>
      </c>
      <c r="CH77" s="17">
        <f t="shared" si="191"/>
        <v>6</v>
      </c>
      <c r="CI77" s="17">
        <f>SUM($CH$7:$CH77)</f>
        <v>1080</v>
      </c>
      <c r="CJ77" s="17">
        <f>CI77/节奏总纲!P74</f>
        <v>7.9302721595033967</v>
      </c>
    </row>
    <row r="78" spans="3:88" x14ac:dyDescent="0.15">
      <c r="C78" s="21">
        <v>16</v>
      </c>
      <c r="D78" s="4">
        <v>62</v>
      </c>
      <c r="E78" s="4"/>
      <c r="F78" s="4">
        <f>[10]基础状态预期!$F22</f>
        <v>54</v>
      </c>
      <c r="G78" s="4"/>
      <c r="H78" s="4">
        <v>64</v>
      </c>
      <c r="I78" s="4">
        <v>64</v>
      </c>
      <c r="J78" s="4">
        <v>61</v>
      </c>
      <c r="K78" s="4">
        <v>61</v>
      </c>
      <c r="L78" s="4">
        <v>61</v>
      </c>
      <c r="M78" s="4">
        <v>61</v>
      </c>
      <c r="N78" s="4">
        <v>110</v>
      </c>
      <c r="O78" s="4">
        <v>80</v>
      </c>
      <c r="P78" s="4"/>
      <c r="Q78" s="4">
        <v>64</v>
      </c>
      <c r="R78" s="4">
        <v>64</v>
      </c>
      <c r="S78" s="4">
        <v>64</v>
      </c>
      <c r="T78" s="4">
        <v>64</v>
      </c>
      <c r="U78" s="4">
        <v>64</v>
      </c>
      <c r="V78" s="4">
        <v>64</v>
      </c>
      <c r="W78" s="4">
        <v>110</v>
      </c>
      <c r="X78" s="4">
        <v>80</v>
      </c>
      <c r="Y78" s="4">
        <v>66</v>
      </c>
      <c r="Z78" s="4"/>
      <c r="AA78" s="4">
        <f>MATCH(AA22,条件检索信息!$U$7:$U$166,1)</f>
        <v>62</v>
      </c>
      <c r="AB78" s="4">
        <f>IFERROR(MATCH(AB22,条件检索信息!$V$7:$V$166,1),"")</f>
        <v>83</v>
      </c>
      <c r="AC78" s="4">
        <v>61</v>
      </c>
      <c r="AD78" s="4">
        <v>62</v>
      </c>
      <c r="AE78" s="4">
        <v>62</v>
      </c>
      <c r="AF78" s="4">
        <v>62</v>
      </c>
      <c r="AG78" s="4">
        <v>66</v>
      </c>
      <c r="AH78" s="4">
        <f>MATCH(AH22,条件检索信息!$AB$7:$AB$166,1)</f>
        <v>52</v>
      </c>
      <c r="AI78" s="4">
        <v>66</v>
      </c>
      <c r="AJ78" s="4">
        <f t="shared" si="193"/>
        <v>67</v>
      </c>
      <c r="AK78" s="4"/>
      <c r="AL78" s="4"/>
      <c r="AM78" s="4">
        <v>66</v>
      </c>
      <c r="AN78" s="4">
        <f t="shared" si="194"/>
        <v>67</v>
      </c>
      <c r="AO78" s="4">
        <v>64</v>
      </c>
      <c r="AP78" s="4">
        <v>64</v>
      </c>
      <c r="AQ78" s="4">
        <v>64</v>
      </c>
      <c r="AR78" s="4">
        <v>72</v>
      </c>
      <c r="AS78" s="4">
        <f t="shared" ref="AS78:AT78" si="223">AR78</f>
        <v>72</v>
      </c>
      <c r="AT78" s="4">
        <f t="shared" si="223"/>
        <v>72</v>
      </c>
      <c r="AU78" s="4">
        <v>80</v>
      </c>
      <c r="AV78" s="4">
        <v>90</v>
      </c>
      <c r="AW78" s="4">
        <v>64</v>
      </c>
      <c r="AX78" s="4">
        <v>80</v>
      </c>
      <c r="AY78" s="4">
        <f t="shared" ref="AY78:BA78" si="224">AX78</f>
        <v>80</v>
      </c>
      <c r="AZ78" s="4">
        <f t="shared" si="224"/>
        <v>80</v>
      </c>
      <c r="BA78" s="4">
        <f t="shared" si="224"/>
        <v>80</v>
      </c>
      <c r="BB78" s="4">
        <v>110</v>
      </c>
      <c r="BC78" s="4">
        <v>64</v>
      </c>
      <c r="BD78" s="4">
        <v>64</v>
      </c>
      <c r="BE78" s="4">
        <v>64</v>
      </c>
      <c r="BF78" s="4">
        <v>64</v>
      </c>
      <c r="BG78" s="4">
        <v>65</v>
      </c>
      <c r="BH78" s="4">
        <v>110</v>
      </c>
      <c r="BI78" s="4"/>
      <c r="BJ78" s="4">
        <f>MATCH(BJ22,条件检索信息!$BA$7:$BA$166,1)</f>
        <v>44</v>
      </c>
      <c r="BK78" s="4">
        <f>MATCH(BK22,条件检索信息!$BB$7:$BB$166,1)</f>
        <v>59</v>
      </c>
      <c r="BL78" s="4">
        <v>64</v>
      </c>
      <c r="BM78" s="4">
        <f>MATCH(BM22,条件检索信息!$BD$7:$BD$166,1)</f>
        <v>30</v>
      </c>
      <c r="BN78" s="4">
        <f>MATCH(BN22,条件检索信息!BE$7:BE$166,1)</f>
        <v>66</v>
      </c>
      <c r="BO78" s="4">
        <f>MATCH(BO22,条件检索信息!BF$7:BF$166,1)</f>
        <v>59</v>
      </c>
      <c r="BP78" s="4">
        <f>MATCH(BP22,条件检索信息!BG$7:BG$166,1)</f>
        <v>80</v>
      </c>
      <c r="BQ78" s="4">
        <f>MATCH(BQ22,条件检索信息!BH$7:BH$166,1)</f>
        <v>70</v>
      </c>
      <c r="BR78" s="4"/>
      <c r="BS78" s="4">
        <f>MATCH(BS22,条件检索信息!BJ$7:BJ$166,1)</f>
        <v>50</v>
      </c>
      <c r="BT78" s="4">
        <f>MATCH(BT22,条件检索信息!BK$7:BK$166,1)</f>
        <v>46</v>
      </c>
      <c r="BU78" s="4">
        <f>MATCH(BU22,条件检索信息!BL$7:BL$166,1)</f>
        <v>90</v>
      </c>
      <c r="BV78" s="4"/>
      <c r="BW78" s="4">
        <v>80</v>
      </c>
      <c r="BX78" s="4">
        <f>INDEX(条件检索信息!$B$7:$B$166,MATCH(BX22,条件检索信息!$BO$7:$BO$166,0))</f>
        <v>57</v>
      </c>
      <c r="BY78" s="4">
        <v>64</v>
      </c>
      <c r="BZ78" s="4">
        <v>68</v>
      </c>
      <c r="CG78" s="17">
        <v>72</v>
      </c>
      <c r="CH78" s="17">
        <f t="shared" si="191"/>
        <v>34</v>
      </c>
      <c r="CI78" s="17">
        <f>SUM($CH$7:$CH78)</f>
        <v>1114</v>
      </c>
      <c r="CJ78" s="17">
        <f>CI78/节奏总纲!P75</f>
        <v>7.6283924126858604</v>
      </c>
    </row>
    <row r="79" spans="3:88" x14ac:dyDescent="0.15">
      <c r="C79" s="21">
        <v>17</v>
      </c>
      <c r="D79" s="4">
        <v>66</v>
      </c>
      <c r="E79" s="4"/>
      <c r="F79" s="4">
        <f>[10]基础状态预期!$F23</f>
        <v>60</v>
      </c>
      <c r="G79" s="4"/>
      <c r="H79" s="4">
        <v>68</v>
      </c>
      <c r="I79" s="4">
        <v>68</v>
      </c>
      <c r="J79" s="4">
        <v>65</v>
      </c>
      <c r="K79" s="4">
        <v>65</v>
      </c>
      <c r="L79" s="4">
        <v>65</v>
      </c>
      <c r="M79" s="4">
        <v>65</v>
      </c>
      <c r="N79" s="4">
        <v>114</v>
      </c>
      <c r="O79" s="4">
        <v>85</v>
      </c>
      <c r="P79" s="4"/>
      <c r="Q79" s="4">
        <v>68</v>
      </c>
      <c r="R79" s="4">
        <v>68</v>
      </c>
      <c r="S79" s="4">
        <v>68</v>
      </c>
      <c r="T79" s="4">
        <v>68</v>
      </c>
      <c r="U79" s="4">
        <v>68</v>
      </c>
      <c r="V79" s="4">
        <v>68</v>
      </c>
      <c r="W79" s="4">
        <v>114</v>
      </c>
      <c r="X79" s="4">
        <v>85</v>
      </c>
      <c r="Y79" s="4">
        <v>70</v>
      </c>
      <c r="Z79" s="4"/>
      <c r="AA79" s="4">
        <f>MATCH(AA23,条件检索信息!$U$7:$U$166,1)</f>
        <v>63</v>
      </c>
      <c r="AB79" s="4">
        <f>IFERROR(MATCH(AB23,条件检索信息!$V$7:$V$166,1),"")</f>
        <v>90</v>
      </c>
      <c r="AC79" s="4">
        <v>65</v>
      </c>
      <c r="AD79" s="4">
        <v>66</v>
      </c>
      <c r="AE79" s="4">
        <v>66</v>
      </c>
      <c r="AF79" s="4">
        <v>66</v>
      </c>
      <c r="AG79" s="4">
        <v>70</v>
      </c>
      <c r="AH79" s="4">
        <f>MATCH(AH23,条件检索信息!$AB$7:$AB$166,1)</f>
        <v>53</v>
      </c>
      <c r="AI79" s="4">
        <v>70</v>
      </c>
      <c r="AJ79" s="4">
        <f t="shared" si="193"/>
        <v>71</v>
      </c>
      <c r="AK79" s="4"/>
      <c r="AL79" s="4"/>
      <c r="AM79" s="4">
        <v>70</v>
      </c>
      <c r="AN79" s="4">
        <f t="shared" si="194"/>
        <v>71</v>
      </c>
      <c r="AO79" s="4">
        <v>68</v>
      </c>
      <c r="AP79" s="4">
        <v>68</v>
      </c>
      <c r="AQ79" s="4">
        <v>68</v>
      </c>
      <c r="AR79" s="4">
        <v>76</v>
      </c>
      <c r="AS79" s="4">
        <f t="shared" ref="AS79:AT79" si="225">AR79</f>
        <v>76</v>
      </c>
      <c r="AT79" s="4">
        <f t="shared" si="225"/>
        <v>76</v>
      </c>
      <c r="AU79" s="4">
        <v>84</v>
      </c>
      <c r="AV79" s="4">
        <v>95</v>
      </c>
      <c r="AW79" s="4">
        <v>68</v>
      </c>
      <c r="AX79" s="4">
        <v>84</v>
      </c>
      <c r="AY79" s="4">
        <f t="shared" ref="AY79:BA79" si="226">AX79</f>
        <v>84</v>
      </c>
      <c r="AZ79" s="4">
        <f t="shared" si="226"/>
        <v>84</v>
      </c>
      <c r="BA79" s="4">
        <f t="shared" si="226"/>
        <v>84</v>
      </c>
      <c r="BB79" s="4">
        <v>114</v>
      </c>
      <c r="BC79" s="4">
        <v>68</v>
      </c>
      <c r="BD79" s="4">
        <v>68</v>
      </c>
      <c r="BE79" s="4">
        <v>68</v>
      </c>
      <c r="BF79" s="4">
        <v>68</v>
      </c>
      <c r="BG79" s="4">
        <v>69</v>
      </c>
      <c r="BH79" s="4">
        <v>114</v>
      </c>
      <c r="BI79" s="4"/>
      <c r="BJ79" s="4">
        <f>MATCH(BJ23,条件检索信息!$BA$7:$BA$166,1)</f>
        <v>47</v>
      </c>
      <c r="BK79" s="4">
        <f>MATCH(BK23,条件检索信息!$BB$7:$BB$166,1)</f>
        <v>62</v>
      </c>
      <c r="BL79" s="4">
        <v>68</v>
      </c>
      <c r="BM79" s="4">
        <f>MATCH(BM23,条件检索信息!$BD$7:$BD$166,1)</f>
        <v>35</v>
      </c>
      <c r="BN79" s="4">
        <f>MATCH(BN23,条件检索信息!BE$7:BE$166,1)</f>
        <v>71</v>
      </c>
      <c r="BO79" s="4">
        <f>MATCH(BO23,条件检索信息!BF$7:BF$166,1)</f>
        <v>63</v>
      </c>
      <c r="BP79" s="4">
        <f>MATCH(BP23,条件检索信息!BG$7:BG$166,1)</f>
        <v>85</v>
      </c>
      <c r="BQ79" s="4">
        <f>MATCH(BQ23,条件检索信息!BH$7:BH$166,1)</f>
        <v>71</v>
      </c>
      <c r="BR79" s="4"/>
      <c r="BS79" s="4">
        <f>MATCH(BS23,条件检索信息!BJ$7:BJ$166,1)</f>
        <v>53</v>
      </c>
      <c r="BT79" s="4">
        <f>MATCH(BT23,条件检索信息!BK$7:BK$166,1)</f>
        <v>47</v>
      </c>
      <c r="BU79" s="4">
        <f>MATCH(BU23,条件检索信息!BL$7:BL$166,1)</f>
        <v>91</v>
      </c>
      <c r="BV79" s="4"/>
      <c r="BW79" s="4">
        <v>84</v>
      </c>
      <c r="BX79" s="4">
        <f>INDEX(条件检索信息!$B$7:$B$166,MATCH(BX23,条件检索信息!$BO$7:$BO$166,0))</f>
        <v>60</v>
      </c>
      <c r="BY79" s="4">
        <v>68</v>
      </c>
      <c r="BZ79" s="4">
        <v>72</v>
      </c>
      <c r="CG79" s="17">
        <v>73</v>
      </c>
      <c r="CH79" s="17">
        <f t="shared" si="191"/>
        <v>11</v>
      </c>
      <c r="CI79" s="17">
        <f>SUM($CH$7:$CH79)</f>
        <v>1125</v>
      </c>
      <c r="CJ79" s="17">
        <f>CI79/节奏总纲!P76</f>
        <v>7.1845280942343406</v>
      </c>
    </row>
    <row r="80" spans="3:88" x14ac:dyDescent="0.15">
      <c r="C80" s="21">
        <v>18</v>
      </c>
      <c r="D80" s="4">
        <v>70</v>
      </c>
      <c r="E80" s="4"/>
      <c r="F80" s="4">
        <f>[10]基础状态预期!$F24</f>
        <v>66</v>
      </c>
      <c r="G80" s="4"/>
      <c r="H80" s="4">
        <v>72</v>
      </c>
      <c r="I80" s="4">
        <v>72</v>
      </c>
      <c r="J80" s="4">
        <v>69</v>
      </c>
      <c r="K80" s="4">
        <v>69</v>
      </c>
      <c r="L80" s="4">
        <v>69</v>
      </c>
      <c r="M80" s="4">
        <v>69</v>
      </c>
      <c r="N80" s="4">
        <v>118</v>
      </c>
      <c r="O80" s="4">
        <v>90</v>
      </c>
      <c r="P80" s="4"/>
      <c r="Q80" s="4">
        <v>72</v>
      </c>
      <c r="R80" s="4">
        <v>72</v>
      </c>
      <c r="S80" s="4">
        <v>72</v>
      </c>
      <c r="T80" s="4">
        <v>72</v>
      </c>
      <c r="U80" s="4">
        <v>72</v>
      </c>
      <c r="V80" s="4">
        <v>72</v>
      </c>
      <c r="W80" s="4">
        <v>118</v>
      </c>
      <c r="X80" s="4">
        <v>90</v>
      </c>
      <c r="Y80" s="4">
        <v>74</v>
      </c>
      <c r="Z80" s="4"/>
      <c r="AA80" s="4">
        <f>MATCH(AA24,条件检索信息!$U$7:$U$166,1)</f>
        <v>63</v>
      </c>
      <c r="AB80" s="4">
        <f>IFERROR(MATCH(AB24,条件检索信息!$V$7:$V$166,1),"")</f>
        <v>108</v>
      </c>
      <c r="AC80" s="4">
        <v>69</v>
      </c>
      <c r="AD80" s="4">
        <v>70</v>
      </c>
      <c r="AE80" s="4">
        <v>70</v>
      </c>
      <c r="AF80" s="4">
        <v>70</v>
      </c>
      <c r="AG80" s="4">
        <v>74</v>
      </c>
      <c r="AH80" s="4">
        <f>MATCH(AH24,条件检索信息!$AB$7:$AB$166,1)</f>
        <v>55</v>
      </c>
      <c r="AI80" s="4">
        <v>74</v>
      </c>
      <c r="AJ80" s="4">
        <f t="shared" si="193"/>
        <v>75</v>
      </c>
      <c r="AK80" s="4"/>
      <c r="AL80" s="4"/>
      <c r="AM80" s="4">
        <v>74</v>
      </c>
      <c r="AN80" s="4">
        <f t="shared" si="194"/>
        <v>75</v>
      </c>
      <c r="AO80" s="4">
        <v>72</v>
      </c>
      <c r="AP80" s="4">
        <v>72</v>
      </c>
      <c r="AQ80" s="4">
        <v>72</v>
      </c>
      <c r="AR80" s="4">
        <v>80</v>
      </c>
      <c r="AS80" s="4">
        <f t="shared" ref="AS80:AT80" si="227">AR80</f>
        <v>80</v>
      </c>
      <c r="AT80" s="4">
        <f t="shared" si="227"/>
        <v>80</v>
      </c>
      <c r="AU80" s="4">
        <v>88</v>
      </c>
      <c r="AV80" s="4">
        <v>100</v>
      </c>
      <c r="AW80" s="4">
        <v>72</v>
      </c>
      <c r="AX80" s="4">
        <v>88</v>
      </c>
      <c r="AY80" s="4">
        <f t="shared" ref="AY80:BA80" si="228">AX80</f>
        <v>88</v>
      </c>
      <c r="AZ80" s="4">
        <f t="shared" si="228"/>
        <v>88</v>
      </c>
      <c r="BA80" s="4">
        <f t="shared" si="228"/>
        <v>88</v>
      </c>
      <c r="BB80" s="4">
        <v>118</v>
      </c>
      <c r="BC80" s="4">
        <v>72</v>
      </c>
      <c r="BD80" s="4">
        <v>72</v>
      </c>
      <c r="BE80" s="4">
        <v>72</v>
      </c>
      <c r="BF80" s="4">
        <v>72</v>
      </c>
      <c r="BG80" s="4">
        <v>73</v>
      </c>
      <c r="BH80" s="4">
        <v>118</v>
      </c>
      <c r="BI80" s="4"/>
      <c r="BJ80" s="4">
        <f>MATCH(BJ24,条件检索信息!$BA$7:$BA$166,1)</f>
        <v>49</v>
      </c>
      <c r="BK80" s="4">
        <f>MATCH(BK24,条件检索信息!$BB$7:$BB$166,1)</f>
        <v>70</v>
      </c>
      <c r="BL80" s="4">
        <v>72</v>
      </c>
      <c r="BM80" s="4">
        <f>MATCH(BM24,条件检索信息!$BD$7:$BD$166,1)</f>
        <v>39</v>
      </c>
      <c r="BN80" s="4">
        <f>MATCH(BN24,条件检索信息!BE$7:BE$166,1)</f>
        <v>75</v>
      </c>
      <c r="BO80" s="4">
        <f>MATCH(BO24,条件检索信息!BF$7:BF$166,1)</f>
        <v>68</v>
      </c>
      <c r="BP80" s="4">
        <f>MATCH(BP24,条件检索信息!BG$7:BG$166,1)</f>
        <v>92</v>
      </c>
      <c r="BQ80" s="4">
        <f>MATCH(BQ24,条件检索信息!BH$7:BH$166,1)</f>
        <v>72</v>
      </c>
      <c r="BR80" s="4"/>
      <c r="BS80" s="4">
        <f>MATCH(BS24,条件检索信息!BJ$7:BJ$166,1)</f>
        <v>57</v>
      </c>
      <c r="BT80" s="4">
        <f>MATCH(BT24,条件检索信息!BK$7:BK$166,1)</f>
        <v>48</v>
      </c>
      <c r="BU80" s="4">
        <f>MATCH(BU24,条件检索信息!BL$7:BL$166,1)</f>
        <v>93</v>
      </c>
      <c r="BV80" s="4"/>
      <c r="BW80" s="4">
        <v>88</v>
      </c>
      <c r="BX80" s="4">
        <f>INDEX(条件检索信息!$B$7:$B$166,MATCH(BX24,条件检索信息!$BO$7:$BO$166,0))</f>
        <v>63</v>
      </c>
      <c r="BY80" s="4">
        <v>72</v>
      </c>
      <c r="BZ80" s="4">
        <v>76</v>
      </c>
      <c r="CG80" s="17">
        <v>74</v>
      </c>
      <c r="CH80" s="17">
        <f t="shared" si="191"/>
        <v>17</v>
      </c>
      <c r="CI80" s="17">
        <f>SUM($CH$7:$CH80)</f>
        <v>1142</v>
      </c>
      <c r="CJ80" s="17">
        <f>CI80/节奏总纲!P77</f>
        <v>6.8017886825897627</v>
      </c>
    </row>
    <row r="81" spans="3:88" x14ac:dyDescent="0.15">
      <c r="C81" s="21">
        <v>19</v>
      </c>
      <c r="D81" s="4">
        <v>74</v>
      </c>
      <c r="E81" s="4"/>
      <c r="F81" s="4">
        <f>[10]基础状态预期!$F25</f>
        <v>72</v>
      </c>
      <c r="G81" s="4"/>
      <c r="H81" s="4">
        <v>76</v>
      </c>
      <c r="I81" s="4">
        <v>76</v>
      </c>
      <c r="J81" s="4">
        <v>73</v>
      </c>
      <c r="K81" s="4">
        <v>73</v>
      </c>
      <c r="L81" s="4">
        <v>73</v>
      </c>
      <c r="M81" s="4">
        <v>73</v>
      </c>
      <c r="N81" s="4">
        <v>122</v>
      </c>
      <c r="O81" s="4">
        <v>95</v>
      </c>
      <c r="P81" s="4"/>
      <c r="Q81" s="4">
        <v>76</v>
      </c>
      <c r="R81" s="4">
        <v>76</v>
      </c>
      <c r="S81" s="4">
        <v>76</v>
      </c>
      <c r="T81" s="4">
        <v>76</v>
      </c>
      <c r="U81" s="4">
        <v>76</v>
      </c>
      <c r="V81" s="4">
        <v>76</v>
      </c>
      <c r="W81" s="4">
        <v>122</v>
      </c>
      <c r="X81" s="4">
        <v>95</v>
      </c>
      <c r="Y81" s="4">
        <v>78</v>
      </c>
      <c r="Z81" s="4"/>
      <c r="AA81" s="4"/>
      <c r="AB81" s="4"/>
      <c r="AC81" s="4">
        <v>73</v>
      </c>
      <c r="AD81" s="4">
        <v>74</v>
      </c>
      <c r="AE81" s="4">
        <v>74</v>
      </c>
      <c r="AF81" s="4">
        <v>74</v>
      </c>
      <c r="AG81" s="4">
        <v>78</v>
      </c>
      <c r="AH81" s="4">
        <f>MATCH(AH25,条件检索信息!$AB$7:$AB$166,1)</f>
        <v>56</v>
      </c>
      <c r="AI81" s="4">
        <v>78</v>
      </c>
      <c r="AJ81" s="4">
        <f t="shared" si="193"/>
        <v>79</v>
      </c>
      <c r="AK81" s="4"/>
      <c r="AL81" s="4"/>
      <c r="AM81" s="4">
        <v>78</v>
      </c>
      <c r="AN81" s="4">
        <f t="shared" si="194"/>
        <v>79</v>
      </c>
      <c r="AO81" s="4">
        <v>76</v>
      </c>
      <c r="AP81" s="4">
        <v>76</v>
      </c>
      <c r="AQ81" s="4">
        <v>76</v>
      </c>
      <c r="AR81" s="4">
        <v>84</v>
      </c>
      <c r="AS81" s="4">
        <f t="shared" ref="AS81:AT81" si="229">AR81</f>
        <v>84</v>
      </c>
      <c r="AT81" s="4">
        <f t="shared" si="229"/>
        <v>84</v>
      </c>
      <c r="AU81" s="4">
        <v>92</v>
      </c>
      <c r="AV81" s="4">
        <v>105</v>
      </c>
      <c r="AW81" s="4">
        <v>76</v>
      </c>
      <c r="AX81" s="4">
        <v>92</v>
      </c>
      <c r="AY81" s="4">
        <f t="shared" ref="AY81:BA81" si="230">AX81</f>
        <v>92</v>
      </c>
      <c r="AZ81" s="4">
        <f t="shared" si="230"/>
        <v>92</v>
      </c>
      <c r="BA81" s="4">
        <f t="shared" si="230"/>
        <v>92</v>
      </c>
      <c r="BB81" s="4">
        <v>122</v>
      </c>
      <c r="BC81" s="4">
        <v>76</v>
      </c>
      <c r="BD81" s="4">
        <v>76</v>
      </c>
      <c r="BE81" s="4">
        <v>76</v>
      </c>
      <c r="BF81" s="4">
        <v>76</v>
      </c>
      <c r="BG81" s="4">
        <v>77</v>
      </c>
      <c r="BH81" s="4">
        <v>122</v>
      </c>
      <c r="BI81" s="4"/>
      <c r="BJ81" s="4">
        <f>MATCH(BJ25,条件检索信息!$BA$7:$BA$166,1)</f>
        <v>52</v>
      </c>
      <c r="BK81" s="4">
        <f>MATCH(BK25,条件检索信息!$BB$7:$BB$166,1)</f>
        <v>74</v>
      </c>
      <c r="BL81" s="4">
        <v>76</v>
      </c>
      <c r="BM81" s="4">
        <f>MATCH(BM25,条件检索信息!$BD$7:$BD$166,1)</f>
        <v>44</v>
      </c>
      <c r="BN81" s="4">
        <f>MATCH(BN25,条件检索信息!BE$7:BE$166,1)</f>
        <v>79</v>
      </c>
      <c r="BO81" s="4">
        <f>MATCH(BO25,条件检索信息!BF$7:BF$166,1)</f>
        <v>73</v>
      </c>
      <c r="BP81" s="4">
        <f>MATCH(BP25,条件检索信息!BG$7:BG$166,1)</f>
        <v>98</v>
      </c>
      <c r="BQ81" s="4">
        <f>MATCH(BQ25,条件检索信息!BH$7:BH$166,1)</f>
        <v>72</v>
      </c>
      <c r="BR81" s="4"/>
      <c r="BS81" s="4"/>
      <c r="BT81" s="4">
        <f>MATCH(BT25,条件检索信息!BK$7:BK$166,1)</f>
        <v>49</v>
      </c>
      <c r="BU81" s="4">
        <f>MATCH(BU25,条件检索信息!BL$7:BL$166,1)</f>
        <v>95</v>
      </c>
      <c r="BV81" s="4"/>
      <c r="BW81" s="4">
        <v>92</v>
      </c>
      <c r="BX81" s="4">
        <f>INDEX(条件检索信息!$B$7:$B$166,MATCH(BX25,条件检索信息!$BO$7:$BO$166,0))</f>
        <v>66</v>
      </c>
      <c r="BY81" s="4">
        <v>76</v>
      </c>
      <c r="BZ81" s="4">
        <v>80</v>
      </c>
      <c r="CG81" s="17">
        <v>75</v>
      </c>
      <c r="CH81" s="17">
        <f t="shared" si="191"/>
        <v>10</v>
      </c>
      <c r="CI81" s="17">
        <f>SUM($CH$7:$CH81)</f>
        <v>1152</v>
      </c>
      <c r="CJ81" s="17">
        <f>CI81/节奏总纲!P78</f>
        <v>6.3993125722002979</v>
      </c>
    </row>
    <row r="82" spans="3:88" x14ac:dyDescent="0.15">
      <c r="C82" s="21">
        <v>20</v>
      </c>
      <c r="D82" s="4">
        <v>78</v>
      </c>
      <c r="E82" s="4"/>
      <c r="F82" s="4">
        <f>[10]基础状态预期!$F26</f>
        <v>78</v>
      </c>
      <c r="G82" s="4"/>
      <c r="H82" s="4">
        <v>80</v>
      </c>
      <c r="I82" s="4">
        <v>80</v>
      </c>
      <c r="J82" s="4">
        <v>77</v>
      </c>
      <c r="K82" s="4">
        <v>77</v>
      </c>
      <c r="L82" s="4">
        <v>77</v>
      </c>
      <c r="M82" s="4">
        <v>77</v>
      </c>
      <c r="N82" s="4">
        <v>126</v>
      </c>
      <c r="O82" s="4">
        <v>100</v>
      </c>
      <c r="P82" s="4"/>
      <c r="Q82" s="4">
        <v>80</v>
      </c>
      <c r="R82" s="4">
        <v>80</v>
      </c>
      <c r="S82" s="4">
        <v>80</v>
      </c>
      <c r="T82" s="4">
        <v>80</v>
      </c>
      <c r="U82" s="4">
        <v>80</v>
      </c>
      <c r="V82" s="4">
        <v>80</v>
      </c>
      <c r="W82" s="4">
        <v>126</v>
      </c>
      <c r="X82" s="4">
        <v>100</v>
      </c>
      <c r="Y82" s="4">
        <v>82</v>
      </c>
      <c r="Z82" s="4"/>
      <c r="AA82" s="4"/>
      <c r="AB82" s="4"/>
      <c r="AC82" s="4">
        <v>77</v>
      </c>
      <c r="AD82" s="4">
        <v>78</v>
      </c>
      <c r="AE82" s="4">
        <v>78</v>
      </c>
      <c r="AF82" s="4">
        <v>78</v>
      </c>
      <c r="AG82" s="4">
        <v>82</v>
      </c>
      <c r="AH82" s="4">
        <f>MATCH(AH26,条件检索信息!$AB$7:$AB$166,1)</f>
        <v>57</v>
      </c>
      <c r="AI82" s="4">
        <v>82</v>
      </c>
      <c r="AJ82" s="4">
        <f t="shared" si="193"/>
        <v>83</v>
      </c>
      <c r="AK82" s="4"/>
      <c r="AL82" s="4"/>
      <c r="AM82" s="4">
        <v>82</v>
      </c>
      <c r="AN82" s="4">
        <f t="shared" si="194"/>
        <v>83</v>
      </c>
      <c r="AO82" s="4">
        <v>80</v>
      </c>
      <c r="AP82" s="4">
        <v>80</v>
      </c>
      <c r="AQ82" s="4">
        <v>80</v>
      </c>
      <c r="AR82" s="4">
        <v>88</v>
      </c>
      <c r="AS82" s="4">
        <f t="shared" ref="AS82:AT82" si="231">AR82</f>
        <v>88</v>
      </c>
      <c r="AT82" s="4">
        <f t="shared" si="231"/>
        <v>88</v>
      </c>
      <c r="AU82" s="4">
        <v>96</v>
      </c>
      <c r="AV82" s="4">
        <v>110</v>
      </c>
      <c r="AW82" s="4">
        <v>80</v>
      </c>
      <c r="AX82" s="4">
        <v>96</v>
      </c>
      <c r="AY82" s="4">
        <f t="shared" ref="AY82:BA82" si="232">AX82</f>
        <v>96</v>
      </c>
      <c r="AZ82" s="4">
        <f t="shared" si="232"/>
        <v>96</v>
      </c>
      <c r="BA82" s="4">
        <f t="shared" si="232"/>
        <v>96</v>
      </c>
      <c r="BB82" s="4">
        <v>126</v>
      </c>
      <c r="BC82" s="4">
        <v>80</v>
      </c>
      <c r="BD82" s="4">
        <v>80</v>
      </c>
      <c r="BE82" s="4">
        <v>80</v>
      </c>
      <c r="BF82" s="4">
        <v>80</v>
      </c>
      <c r="BG82" s="4">
        <v>81</v>
      </c>
      <c r="BH82" s="4">
        <v>126</v>
      </c>
      <c r="BI82" s="4"/>
      <c r="BJ82" s="4">
        <f>MATCH(BJ26,条件检索信息!$BA$7:$BA$166,1)</f>
        <v>54</v>
      </c>
      <c r="BK82" s="4">
        <f>MATCH(BK26,条件检索信息!$BB$7:$BB$166,1)</f>
        <v>79</v>
      </c>
      <c r="BL82" s="4">
        <v>80</v>
      </c>
      <c r="BM82" s="4">
        <f>MATCH(BM26,条件检索信息!$BD$7:$BD$166,1)</f>
        <v>48</v>
      </c>
      <c r="BN82" s="4">
        <f>MATCH(BN26,条件检索信息!BE$7:BE$166,1)</f>
        <v>83</v>
      </c>
      <c r="BO82" s="4">
        <f>MATCH(BO26,条件检索信息!BF$7:BF$166,1)</f>
        <v>76</v>
      </c>
      <c r="BP82" s="4">
        <f>MATCH(BP26,条件检索信息!BG$7:BG$166,1)</f>
        <v>103</v>
      </c>
      <c r="BQ82" s="4">
        <f>MATCH(BQ26,条件检索信息!BH$7:BH$166,1)</f>
        <v>73</v>
      </c>
      <c r="BR82" s="4"/>
      <c r="BS82" s="4"/>
      <c r="BT82" s="4">
        <f>MATCH(BT26,条件检索信息!BK$7:BK$166,1)</f>
        <v>50</v>
      </c>
      <c r="BU82" s="4">
        <f>MATCH(BU26,条件检索信息!BL$7:BL$166,1)</f>
        <v>96</v>
      </c>
      <c r="BV82" s="4"/>
      <c r="BW82" s="4">
        <v>96</v>
      </c>
      <c r="BX82" s="4">
        <f>INDEX(条件检索信息!$B$7:$B$166,MATCH(BX26,条件检索信息!$BO$7:$BO$166,0))</f>
        <v>69</v>
      </c>
      <c r="BY82" s="4">
        <v>80</v>
      </c>
      <c r="BZ82" s="4">
        <v>84</v>
      </c>
      <c r="CG82" s="17">
        <v>76</v>
      </c>
      <c r="CH82" s="17">
        <f t="shared" si="191"/>
        <v>33</v>
      </c>
      <c r="CI82" s="17">
        <f>SUM($CH$7:$CH82)</f>
        <v>1185</v>
      </c>
      <c r="CJ82" s="17">
        <f>CI82/节奏总纲!P79</f>
        <v>6.1395235317751311</v>
      </c>
    </row>
    <row r="83" spans="3:88" x14ac:dyDescent="0.15">
      <c r="C83" s="21">
        <v>21</v>
      </c>
      <c r="D83" s="4">
        <v>82</v>
      </c>
      <c r="E83" s="4"/>
      <c r="F83" s="4">
        <f>[10]基础状态预期!$F27</f>
        <v>84</v>
      </c>
      <c r="G83" s="4"/>
      <c r="H83" s="4">
        <v>84</v>
      </c>
      <c r="I83" s="4">
        <v>84</v>
      </c>
      <c r="J83" s="4">
        <v>81</v>
      </c>
      <c r="K83" s="4">
        <v>81</v>
      </c>
      <c r="L83" s="4">
        <v>81</v>
      </c>
      <c r="M83" s="4">
        <v>81</v>
      </c>
      <c r="N83" s="4">
        <v>130</v>
      </c>
      <c r="O83" s="4">
        <v>105</v>
      </c>
      <c r="P83" s="4"/>
      <c r="Q83" s="4">
        <v>84</v>
      </c>
      <c r="R83" s="4">
        <v>84</v>
      </c>
      <c r="S83" s="4">
        <v>84</v>
      </c>
      <c r="T83" s="4">
        <v>84</v>
      </c>
      <c r="U83" s="4">
        <v>84</v>
      </c>
      <c r="V83" s="4">
        <v>84</v>
      </c>
      <c r="W83" s="4">
        <v>130</v>
      </c>
      <c r="X83" s="4">
        <v>105</v>
      </c>
      <c r="Y83" s="4">
        <v>86</v>
      </c>
      <c r="Z83" s="4"/>
      <c r="AA83" s="4"/>
      <c r="AB83" s="4"/>
      <c r="AC83" s="4">
        <v>81</v>
      </c>
      <c r="AD83" s="4">
        <v>82</v>
      </c>
      <c r="AE83" s="4">
        <v>82</v>
      </c>
      <c r="AF83" s="4">
        <v>82</v>
      </c>
      <c r="AG83" s="4">
        <v>86</v>
      </c>
      <c r="AH83" s="4">
        <f>MATCH(AH27,条件检索信息!$AB$7:$AB$166,1)</f>
        <v>58</v>
      </c>
      <c r="AI83" s="4">
        <v>86</v>
      </c>
      <c r="AJ83" s="4">
        <f t="shared" si="193"/>
        <v>87</v>
      </c>
      <c r="AK83" s="4"/>
      <c r="AL83" s="4"/>
      <c r="AM83" s="4">
        <v>86</v>
      </c>
      <c r="AN83" s="4">
        <f t="shared" si="194"/>
        <v>87</v>
      </c>
      <c r="AO83" s="4">
        <v>84</v>
      </c>
      <c r="AP83" s="4">
        <v>84</v>
      </c>
      <c r="AQ83" s="4">
        <v>84</v>
      </c>
      <c r="AR83" s="4">
        <v>92</v>
      </c>
      <c r="AS83" s="4">
        <f t="shared" ref="AS83:AT83" si="233">AR83</f>
        <v>92</v>
      </c>
      <c r="AT83" s="4">
        <f t="shared" si="233"/>
        <v>92</v>
      </c>
      <c r="AU83" s="4">
        <v>100</v>
      </c>
      <c r="AV83" s="4">
        <v>115</v>
      </c>
      <c r="AW83" s="4">
        <v>84</v>
      </c>
      <c r="AX83" s="4">
        <v>100</v>
      </c>
      <c r="AY83" s="4">
        <f t="shared" ref="AY83:BA87" si="234">AX83</f>
        <v>100</v>
      </c>
      <c r="AZ83" s="4">
        <f t="shared" si="234"/>
        <v>100</v>
      </c>
      <c r="BA83" s="4">
        <f t="shared" si="234"/>
        <v>100</v>
      </c>
      <c r="BB83" s="4">
        <v>130</v>
      </c>
      <c r="BC83" s="4">
        <v>84</v>
      </c>
      <c r="BD83" s="4">
        <v>84</v>
      </c>
      <c r="BE83" s="4">
        <v>84</v>
      </c>
      <c r="BF83" s="4">
        <v>84</v>
      </c>
      <c r="BG83" s="4">
        <v>85</v>
      </c>
      <c r="BH83" s="4">
        <v>130</v>
      </c>
      <c r="BI83" s="4"/>
      <c r="BJ83" s="4">
        <f>MATCH(BJ27,条件检索信息!$BA$7:$BA$166,1)</f>
        <v>58</v>
      </c>
      <c r="BK83" s="4">
        <f>MATCH(BK27,条件检索信息!$BB$7:$BB$166,1)</f>
        <v>81</v>
      </c>
      <c r="BL83" s="4">
        <v>84</v>
      </c>
      <c r="BM83" s="4">
        <f>MATCH(BM27,条件检索信息!$BD$7:$BD$166,1)</f>
        <v>53</v>
      </c>
      <c r="BN83" s="4">
        <f>MATCH(BN27,条件检索信息!BE$7:BE$166,1)</f>
        <v>87</v>
      </c>
      <c r="BO83" s="4">
        <f>MATCH(BO27,条件检索信息!BF$7:BF$166,1)</f>
        <v>79</v>
      </c>
      <c r="BP83" s="4">
        <f>MATCH(BP27,条件检索信息!BG$7:BG$166,1)</f>
        <v>107</v>
      </c>
      <c r="BQ83" s="4">
        <f>MATCH(BQ27,条件检索信息!BH$7:BH$166,1)</f>
        <v>74</v>
      </c>
      <c r="BR83" s="4"/>
      <c r="BS83" s="4"/>
      <c r="BT83" s="4">
        <f>MATCH(BT27,条件检索信息!BK$7:BK$166,1)</f>
        <v>51</v>
      </c>
      <c r="BU83" s="4">
        <f>MATCH(BU27,条件检索信息!BL$7:BL$166,1)</f>
        <v>98</v>
      </c>
      <c r="BV83" s="4"/>
      <c r="BW83" s="4">
        <v>100</v>
      </c>
      <c r="BX83" s="4">
        <f>INDEX(条件检索信息!$B$7:$B$166,MATCH(BX27,条件检索信息!$BO$7:$BO$166,0))</f>
        <v>72</v>
      </c>
      <c r="BY83" s="4">
        <v>84</v>
      </c>
      <c r="BZ83" s="4">
        <v>88</v>
      </c>
      <c r="CG83" s="17">
        <v>77</v>
      </c>
      <c r="CH83" s="17">
        <f t="shared" si="191"/>
        <v>11</v>
      </c>
      <c r="CI83" s="17">
        <f>SUM($CH$7:$CH83)</f>
        <v>1196</v>
      </c>
      <c r="CJ83" s="17">
        <f>CI83/节奏总纲!P80</f>
        <v>5.779547562710988</v>
      </c>
    </row>
    <row r="84" spans="3:88" x14ac:dyDescent="0.15">
      <c r="C84" s="21">
        <v>22</v>
      </c>
      <c r="D84" s="4">
        <v>86</v>
      </c>
      <c r="E84" s="4"/>
      <c r="F84" s="4"/>
      <c r="G84" s="4"/>
      <c r="H84" s="4">
        <v>88</v>
      </c>
      <c r="I84" s="4">
        <v>88</v>
      </c>
      <c r="J84" s="4">
        <v>85</v>
      </c>
      <c r="K84" s="4">
        <v>85</v>
      </c>
      <c r="L84" s="4">
        <v>85</v>
      </c>
      <c r="M84" s="4">
        <v>85</v>
      </c>
      <c r="N84" s="4">
        <v>134</v>
      </c>
      <c r="O84" s="4">
        <v>110</v>
      </c>
      <c r="P84" s="4"/>
      <c r="Q84" s="4">
        <v>88</v>
      </c>
      <c r="R84" s="4">
        <v>88</v>
      </c>
      <c r="S84" s="4">
        <v>88</v>
      </c>
      <c r="T84" s="4">
        <v>88</v>
      </c>
      <c r="U84" s="4">
        <v>88</v>
      </c>
      <c r="V84" s="4">
        <v>88</v>
      </c>
      <c r="W84" s="4">
        <v>134</v>
      </c>
      <c r="X84" s="4">
        <v>110</v>
      </c>
      <c r="Y84" s="4"/>
      <c r="Z84" s="4"/>
      <c r="AA84" s="4"/>
      <c r="AB84" s="4"/>
      <c r="AC84" s="4">
        <v>85</v>
      </c>
      <c r="AD84" s="4">
        <v>86</v>
      </c>
      <c r="AE84" s="4">
        <v>86</v>
      </c>
      <c r="AF84" s="4">
        <v>86</v>
      </c>
      <c r="AG84" s="4">
        <v>90</v>
      </c>
      <c r="AH84" s="4">
        <f>MATCH(AH28,条件检索信息!$AB$7:$AB$166,1)</f>
        <v>59</v>
      </c>
      <c r="AI84" s="4">
        <v>90</v>
      </c>
      <c r="AJ84" s="4">
        <f t="shared" si="193"/>
        <v>91</v>
      </c>
      <c r="AK84" s="4"/>
      <c r="AL84" s="4"/>
      <c r="AM84" s="4">
        <v>90</v>
      </c>
      <c r="AN84" s="4">
        <f t="shared" si="194"/>
        <v>91</v>
      </c>
      <c r="AO84" s="4">
        <v>88</v>
      </c>
      <c r="AP84" s="4">
        <v>88</v>
      </c>
      <c r="AQ84" s="4">
        <v>88</v>
      </c>
      <c r="AR84" s="4">
        <v>96</v>
      </c>
      <c r="AS84" s="4">
        <f t="shared" ref="AS84:AT84" si="235">AR84</f>
        <v>96</v>
      </c>
      <c r="AT84" s="4">
        <f t="shared" si="235"/>
        <v>96</v>
      </c>
      <c r="AU84" s="4">
        <v>104</v>
      </c>
      <c r="AV84" s="4">
        <v>120</v>
      </c>
      <c r="AW84" s="4">
        <v>88</v>
      </c>
      <c r="AX84" s="4">
        <v>104</v>
      </c>
      <c r="AY84" s="4">
        <f t="shared" si="234"/>
        <v>104</v>
      </c>
      <c r="AZ84" s="4">
        <f t="shared" si="234"/>
        <v>104</v>
      </c>
      <c r="BA84" s="4">
        <f t="shared" si="234"/>
        <v>104</v>
      </c>
      <c r="BB84" s="4">
        <v>134</v>
      </c>
      <c r="BC84" s="4">
        <v>88</v>
      </c>
      <c r="BD84" s="4">
        <v>88</v>
      </c>
      <c r="BE84" s="4">
        <v>88</v>
      </c>
      <c r="BF84" s="4">
        <v>88</v>
      </c>
      <c r="BG84" s="4">
        <v>89</v>
      </c>
      <c r="BH84" s="4">
        <v>134</v>
      </c>
      <c r="BI84" s="4"/>
      <c r="BJ84" s="4">
        <f>MATCH(BJ28,条件检索信息!$BA$7:$BA$166,1)</f>
        <v>61</v>
      </c>
      <c r="BK84" s="4">
        <f>MATCH(BK28,条件检索信息!$BB$7:$BB$166,1)</f>
        <v>83</v>
      </c>
      <c r="BL84" s="4">
        <v>88</v>
      </c>
      <c r="BM84" s="4">
        <f>MATCH(BM28,条件检索信息!$BD$7:$BD$166,1)</f>
        <v>57</v>
      </c>
      <c r="BN84" s="4">
        <f>MATCH(BN28,条件检索信息!BE$7:BE$166,1)</f>
        <v>90</v>
      </c>
      <c r="BO84" s="4">
        <f>MATCH(BO28,条件检索信息!BF$7:BF$166,1)</f>
        <v>81</v>
      </c>
      <c r="BP84" s="4">
        <f>MATCH(BP28,条件检索信息!BG$7:BG$166,1)</f>
        <v>110</v>
      </c>
      <c r="BQ84" s="4">
        <f>MATCH(BQ28,条件检索信息!BH$7:BH$166,1)</f>
        <v>75</v>
      </c>
      <c r="BR84" s="4"/>
      <c r="BS84" s="4"/>
      <c r="BT84" s="4">
        <f>MATCH(BT28,条件检索信息!BK$7:BK$166,1)</f>
        <v>51</v>
      </c>
      <c r="BU84" s="4">
        <f>MATCH(BU28,条件检索信息!BL$7:BL$166,1)</f>
        <v>100</v>
      </c>
      <c r="BV84" s="4"/>
      <c r="BW84" s="4">
        <v>104</v>
      </c>
      <c r="BX84" s="4">
        <f>INDEX(条件检索信息!$B$7:$B$166,MATCH(BX28,条件检索信息!$BO$7:$BO$166,0))</f>
        <v>75</v>
      </c>
      <c r="BY84" s="4">
        <v>88</v>
      </c>
      <c r="BZ84" s="4">
        <v>92</v>
      </c>
      <c r="CG84" s="17">
        <v>78</v>
      </c>
      <c r="CH84" s="17">
        <f t="shared" si="191"/>
        <v>15</v>
      </c>
      <c r="CI84" s="17">
        <f>SUM($CH$7:$CH84)</f>
        <v>1211</v>
      </c>
      <c r="CJ84" s="17">
        <f>CI84/节奏总纲!P81</f>
        <v>5.4583739573718804</v>
      </c>
    </row>
    <row r="85" spans="3:88" x14ac:dyDescent="0.15">
      <c r="C85" s="21">
        <v>23</v>
      </c>
      <c r="D85" s="4">
        <v>90</v>
      </c>
      <c r="E85" s="4"/>
      <c r="F85" s="4"/>
      <c r="G85" s="4"/>
      <c r="H85" s="4">
        <v>92</v>
      </c>
      <c r="I85" s="4">
        <v>92</v>
      </c>
      <c r="J85" s="4">
        <v>89</v>
      </c>
      <c r="K85" s="4">
        <v>89</v>
      </c>
      <c r="L85" s="4">
        <v>89</v>
      </c>
      <c r="M85" s="4">
        <v>89</v>
      </c>
      <c r="N85" s="4">
        <v>138</v>
      </c>
      <c r="O85" s="4">
        <v>115</v>
      </c>
      <c r="P85" s="4"/>
      <c r="Q85" s="4">
        <v>92</v>
      </c>
      <c r="R85" s="4">
        <v>92</v>
      </c>
      <c r="S85" s="4">
        <v>92</v>
      </c>
      <c r="T85" s="4">
        <v>92</v>
      </c>
      <c r="U85" s="4">
        <v>92</v>
      </c>
      <c r="V85" s="4">
        <v>92</v>
      </c>
      <c r="W85" s="4">
        <v>138</v>
      </c>
      <c r="X85" s="4">
        <v>115</v>
      </c>
      <c r="Y85" s="4"/>
      <c r="Z85" s="4"/>
      <c r="AA85" s="4"/>
      <c r="AB85" s="4"/>
      <c r="AC85" s="4">
        <v>89</v>
      </c>
      <c r="AD85" s="4">
        <v>90</v>
      </c>
      <c r="AE85" s="4">
        <v>90</v>
      </c>
      <c r="AF85" s="4">
        <v>90</v>
      </c>
      <c r="AG85" s="4">
        <v>94</v>
      </c>
      <c r="AH85" s="4">
        <f>MATCH(AH29,条件检索信息!$AB$7:$AB$166,1)</f>
        <v>59</v>
      </c>
      <c r="AI85" s="4">
        <v>94</v>
      </c>
      <c r="AJ85" s="4">
        <f t="shared" si="193"/>
        <v>95</v>
      </c>
      <c r="AK85" s="4"/>
      <c r="AL85" s="4"/>
      <c r="AM85" s="4">
        <v>94</v>
      </c>
      <c r="AN85" s="4">
        <f t="shared" si="194"/>
        <v>95</v>
      </c>
      <c r="AO85" s="4">
        <v>92</v>
      </c>
      <c r="AP85" s="4">
        <v>92</v>
      </c>
      <c r="AQ85" s="4">
        <v>92</v>
      </c>
      <c r="AR85" s="4">
        <v>100</v>
      </c>
      <c r="AS85" s="4">
        <f t="shared" ref="AS85:AT87" si="236">AR85</f>
        <v>100</v>
      </c>
      <c r="AT85" s="4">
        <f t="shared" si="236"/>
        <v>100</v>
      </c>
      <c r="AU85" s="4">
        <v>108</v>
      </c>
      <c r="AV85" s="4">
        <v>125</v>
      </c>
      <c r="AW85" s="4">
        <v>92</v>
      </c>
      <c r="AX85" s="4">
        <v>108</v>
      </c>
      <c r="AY85" s="4">
        <f t="shared" si="234"/>
        <v>108</v>
      </c>
      <c r="AZ85" s="4">
        <f t="shared" si="234"/>
        <v>108</v>
      </c>
      <c r="BA85" s="4">
        <f t="shared" si="234"/>
        <v>108</v>
      </c>
      <c r="BB85" s="4">
        <v>138</v>
      </c>
      <c r="BC85" s="4">
        <v>92</v>
      </c>
      <c r="BD85" s="4">
        <v>92</v>
      </c>
      <c r="BE85" s="4">
        <v>92</v>
      </c>
      <c r="BF85" s="4">
        <v>92</v>
      </c>
      <c r="BG85" s="4">
        <v>93</v>
      </c>
      <c r="BH85" s="4">
        <v>138</v>
      </c>
      <c r="BI85" s="4"/>
      <c r="BJ85" s="4">
        <f>MATCH(BJ29,条件检索信息!$BA$7:$BA$166,1)</f>
        <v>64</v>
      </c>
      <c r="BK85" s="4">
        <f>MATCH(BK29,条件检索信息!$BB$7:$BB$166,1)</f>
        <v>88</v>
      </c>
      <c r="BL85" s="4">
        <v>92</v>
      </c>
      <c r="BM85" s="4">
        <f>MATCH(BM29,条件检索信息!$BD$7:$BD$166,1)</f>
        <v>62</v>
      </c>
      <c r="BN85" s="4"/>
      <c r="BO85" s="4">
        <f>MATCH(BO29,条件检索信息!BF$7:BF$166,1)</f>
        <v>83</v>
      </c>
      <c r="BP85" s="4">
        <f>MATCH(BP29,条件检索信息!BG$7:BG$166,1)</f>
        <v>113</v>
      </c>
      <c r="BQ85" s="4">
        <f>MATCH(BQ29,条件检索信息!BH$7:BH$166,1)</f>
        <v>76</v>
      </c>
      <c r="BR85" s="4"/>
      <c r="BS85" s="4"/>
      <c r="BT85" s="4">
        <f>MATCH(BT29,条件检索信息!BK$7:BK$166,1)</f>
        <v>52</v>
      </c>
      <c r="BU85" s="4">
        <f>MATCH(BU29,条件检索信息!BL$7:BL$166,1)</f>
        <v>102</v>
      </c>
      <c r="BV85" s="4"/>
      <c r="BW85" s="4">
        <v>108</v>
      </c>
      <c r="BX85" s="4">
        <f>INDEX(条件检索信息!$B$7:$B$166,MATCH(BX29,条件检索信息!$BO$7:$BO$166,0))</f>
        <v>78</v>
      </c>
      <c r="BY85" s="4">
        <v>92</v>
      </c>
      <c r="BZ85" s="4">
        <v>96</v>
      </c>
      <c r="CG85" s="17">
        <v>79</v>
      </c>
      <c r="CH85" s="17">
        <f t="shared" si="191"/>
        <v>10</v>
      </c>
      <c r="CI85" s="17">
        <f>SUM($CH$7:$CH85)</f>
        <v>1221</v>
      </c>
      <c r="CJ85" s="17">
        <f>CI85/节奏总纲!P82</f>
        <v>5.133348376251698</v>
      </c>
    </row>
    <row r="86" spans="3:88" x14ac:dyDescent="0.15">
      <c r="C86" s="21">
        <v>24</v>
      </c>
      <c r="D86" s="4">
        <v>94</v>
      </c>
      <c r="E86" s="4"/>
      <c r="F86" s="4"/>
      <c r="G86" s="4"/>
      <c r="H86" s="4">
        <v>96</v>
      </c>
      <c r="I86" s="4">
        <v>96</v>
      </c>
      <c r="J86" s="4">
        <v>93</v>
      </c>
      <c r="K86" s="4">
        <v>93</v>
      </c>
      <c r="L86" s="4">
        <v>93</v>
      </c>
      <c r="M86" s="4">
        <v>93</v>
      </c>
      <c r="N86" s="4">
        <v>142</v>
      </c>
      <c r="O86" s="4">
        <v>120</v>
      </c>
      <c r="P86" s="4"/>
      <c r="Q86" s="4">
        <v>96</v>
      </c>
      <c r="R86" s="4">
        <v>96</v>
      </c>
      <c r="S86" s="4">
        <v>96</v>
      </c>
      <c r="T86" s="4">
        <v>96</v>
      </c>
      <c r="U86" s="4">
        <v>96</v>
      </c>
      <c r="V86" s="4">
        <v>96</v>
      </c>
      <c r="W86" s="4">
        <v>142</v>
      </c>
      <c r="X86" s="4">
        <v>120</v>
      </c>
      <c r="Y86" s="4"/>
      <c r="Z86" s="4"/>
      <c r="AA86" s="4"/>
      <c r="AB86" s="4"/>
      <c r="AC86" s="4">
        <v>93</v>
      </c>
      <c r="AD86" s="4">
        <v>94</v>
      </c>
      <c r="AE86" s="4">
        <v>94</v>
      </c>
      <c r="AF86" s="4">
        <v>94</v>
      </c>
      <c r="AG86" s="4">
        <v>98</v>
      </c>
      <c r="AH86" s="4">
        <f>MATCH(AH30,条件检索信息!$AB$7:$AB$166,1)</f>
        <v>60</v>
      </c>
      <c r="AI86" s="4">
        <v>98</v>
      </c>
      <c r="AJ86" s="4">
        <f t="shared" si="193"/>
        <v>99</v>
      </c>
      <c r="AK86" s="4"/>
      <c r="AL86" s="4"/>
      <c r="AM86" s="4">
        <v>98</v>
      </c>
      <c r="AN86" s="4">
        <f t="shared" si="194"/>
        <v>99</v>
      </c>
      <c r="AO86" s="4">
        <v>96</v>
      </c>
      <c r="AP86" s="4">
        <v>96</v>
      </c>
      <c r="AQ86" s="4">
        <v>96</v>
      </c>
      <c r="AR86" s="4">
        <v>104</v>
      </c>
      <c r="AS86" s="4">
        <f t="shared" si="236"/>
        <v>104</v>
      </c>
      <c r="AT86" s="4">
        <f t="shared" si="236"/>
        <v>104</v>
      </c>
      <c r="AU86" s="4">
        <v>112</v>
      </c>
      <c r="AV86" s="4">
        <v>130</v>
      </c>
      <c r="AW86" s="4">
        <v>96</v>
      </c>
      <c r="AX86" s="4">
        <v>112</v>
      </c>
      <c r="AY86" s="4">
        <f t="shared" si="234"/>
        <v>112</v>
      </c>
      <c r="AZ86" s="4">
        <f t="shared" si="234"/>
        <v>112</v>
      </c>
      <c r="BA86" s="4">
        <f t="shared" si="234"/>
        <v>112</v>
      </c>
      <c r="BB86" s="4">
        <v>142</v>
      </c>
      <c r="BC86" s="4">
        <v>96</v>
      </c>
      <c r="BD86" s="4">
        <v>96</v>
      </c>
      <c r="BE86" s="4">
        <v>96</v>
      </c>
      <c r="BF86" s="4">
        <v>96</v>
      </c>
      <c r="BG86" s="4">
        <v>97</v>
      </c>
      <c r="BH86" s="4">
        <v>142</v>
      </c>
      <c r="BI86" s="4"/>
      <c r="BJ86" s="4">
        <f>MATCH(BJ30,条件检索信息!$BA$7:$BA$166,1)</f>
        <v>67</v>
      </c>
      <c r="BK86" s="4">
        <f>MATCH(BK30,条件检索信息!$BB$7:$BB$166,1)</f>
        <v>96</v>
      </c>
      <c r="BL86" s="4">
        <v>96</v>
      </c>
      <c r="BM86" s="4">
        <f>MATCH(BM30,条件检索信息!$BD$7:$BD$166,1)</f>
        <v>66</v>
      </c>
      <c r="BN86" s="4"/>
      <c r="BO86" s="4">
        <f>MATCH(BO30,条件检索信息!BF$7:BF$166,1)</f>
        <v>85</v>
      </c>
      <c r="BP86" s="4">
        <f>MATCH(BP30,条件检索信息!BG$7:BG$166,1)</f>
        <v>115</v>
      </c>
      <c r="BQ86" s="4">
        <f>MATCH(BQ30,条件检索信息!BH$7:BH$166,1)</f>
        <v>77</v>
      </c>
      <c r="BR86" s="4"/>
      <c r="BS86" s="4"/>
      <c r="BT86" s="4">
        <f>MATCH(BT30,条件检索信息!BK$7:BK$166,1)</f>
        <v>53</v>
      </c>
      <c r="BU86" s="4">
        <f>MATCH(BU30,条件检索信息!BL$7:BL$166,1)</f>
        <v>104</v>
      </c>
      <c r="BV86" s="4"/>
      <c r="BW86" s="4">
        <v>112</v>
      </c>
      <c r="BX86" s="4">
        <f>INDEX(条件检索信息!$B$7:$B$166,MATCH(BX30,条件检索信息!$BO$7:$BO$166,0))</f>
        <v>81</v>
      </c>
      <c r="BY86" s="4">
        <v>96</v>
      </c>
      <c r="BZ86" s="4">
        <v>100</v>
      </c>
      <c r="CG86" s="17">
        <v>80</v>
      </c>
      <c r="CH86" s="17">
        <f t="shared" si="191"/>
        <v>35</v>
      </c>
      <c r="CI86" s="17">
        <f>SUM($CH$7:$CH86)</f>
        <v>1256</v>
      </c>
      <c r="CJ86" s="17">
        <f>CI86/节奏总纲!P83</f>
        <v>4.9254901960784316</v>
      </c>
    </row>
    <row r="87" spans="3:88" x14ac:dyDescent="0.15">
      <c r="C87" s="21">
        <v>25</v>
      </c>
      <c r="D87" s="4">
        <v>98</v>
      </c>
      <c r="E87" s="4"/>
      <c r="F87" s="4"/>
      <c r="G87" s="4"/>
      <c r="H87" s="4">
        <v>100</v>
      </c>
      <c r="I87" s="4">
        <v>100</v>
      </c>
      <c r="J87" s="4">
        <v>97</v>
      </c>
      <c r="K87" s="4">
        <v>97</v>
      </c>
      <c r="L87" s="4">
        <v>97</v>
      </c>
      <c r="M87" s="4">
        <v>97</v>
      </c>
      <c r="N87" s="4">
        <v>146</v>
      </c>
      <c r="O87" s="4">
        <v>125</v>
      </c>
      <c r="P87" s="4"/>
      <c r="Q87" s="4">
        <v>100</v>
      </c>
      <c r="R87" s="4">
        <v>100</v>
      </c>
      <c r="S87" s="4">
        <v>100</v>
      </c>
      <c r="T87" s="4">
        <v>100</v>
      </c>
      <c r="U87" s="4">
        <v>100</v>
      </c>
      <c r="V87" s="4">
        <v>100</v>
      </c>
      <c r="W87" s="4">
        <v>146</v>
      </c>
      <c r="X87" s="4">
        <v>125</v>
      </c>
      <c r="Y87" s="4"/>
      <c r="Z87" s="4"/>
      <c r="AA87" s="4"/>
      <c r="AB87" s="4"/>
      <c r="AC87" s="4">
        <v>97</v>
      </c>
      <c r="AD87" s="4">
        <v>98</v>
      </c>
      <c r="AE87" s="4">
        <v>98</v>
      </c>
      <c r="AF87" s="4">
        <v>98</v>
      </c>
      <c r="AG87" s="4">
        <v>102</v>
      </c>
      <c r="AH87" s="4">
        <f>MATCH(AH31,条件检索信息!$AB$7:$AB$166,1)</f>
        <v>61</v>
      </c>
      <c r="AI87" s="4">
        <v>102</v>
      </c>
      <c r="AJ87" s="4">
        <f t="shared" ref="AJ87:AJ111" si="237">AI87+1</f>
        <v>103</v>
      </c>
      <c r="AK87" s="4"/>
      <c r="AL87" s="4"/>
      <c r="AM87" s="4"/>
      <c r="AN87" s="4"/>
      <c r="AO87" s="4">
        <v>100</v>
      </c>
      <c r="AP87" s="4">
        <v>100</v>
      </c>
      <c r="AQ87" s="4">
        <v>100</v>
      </c>
      <c r="AR87" s="4">
        <v>108</v>
      </c>
      <c r="AS87" s="4">
        <f t="shared" si="236"/>
        <v>108</v>
      </c>
      <c r="AT87" s="4">
        <f t="shared" si="236"/>
        <v>108</v>
      </c>
      <c r="AU87" s="4">
        <v>116</v>
      </c>
      <c r="AV87" s="4">
        <v>135</v>
      </c>
      <c r="AW87" s="4">
        <v>100</v>
      </c>
      <c r="AX87" s="4">
        <v>116</v>
      </c>
      <c r="AY87" s="4">
        <f t="shared" si="234"/>
        <v>116</v>
      </c>
      <c r="AZ87" s="4">
        <f t="shared" si="234"/>
        <v>116</v>
      </c>
      <c r="BA87" s="4">
        <f t="shared" si="234"/>
        <v>116</v>
      </c>
      <c r="BB87" s="4">
        <v>146</v>
      </c>
      <c r="BC87" s="4">
        <v>100</v>
      </c>
      <c r="BD87" s="4">
        <v>100</v>
      </c>
      <c r="BE87" s="4">
        <v>100</v>
      </c>
      <c r="BF87" s="4">
        <v>100</v>
      </c>
      <c r="BG87" s="4">
        <v>101</v>
      </c>
      <c r="BH87" s="4">
        <v>146</v>
      </c>
      <c r="BI87" s="4"/>
      <c r="BJ87" s="4">
        <f>MATCH(BJ31,条件检索信息!$BA$7:$BA$166,1)</f>
        <v>71</v>
      </c>
      <c r="BK87" s="4">
        <f>MATCH(BK31,条件检索信息!$BB$7:$BB$166,1)</f>
        <v>99</v>
      </c>
      <c r="BL87" s="4">
        <v>100</v>
      </c>
      <c r="BM87" s="4">
        <f>MATCH(BM31,条件检索信息!$BD$7:$BD$166,1)</f>
        <v>70</v>
      </c>
      <c r="BN87" s="4"/>
      <c r="BO87" s="4">
        <f>MATCH(BO31,条件检索信息!BF$7:BF$166,1)</f>
        <v>86</v>
      </c>
      <c r="BP87" s="4">
        <f>MATCH(BP31,条件检索信息!BG$7:BG$166,1)</f>
        <v>117</v>
      </c>
      <c r="BQ87" s="4">
        <f>MATCH(BQ31,条件检索信息!BH$7:BH$166,1)</f>
        <v>78</v>
      </c>
      <c r="BR87" s="4"/>
      <c r="BS87" s="4"/>
      <c r="BT87" s="4">
        <f>MATCH(BT31,条件检索信息!BK$7:BK$166,1)</f>
        <v>55</v>
      </c>
      <c r="BU87" s="4">
        <f>MATCH(BU31,条件检索信息!BL$7:BL$166,1)</f>
        <v>105</v>
      </c>
      <c r="BV87" s="4"/>
      <c r="BW87" s="4">
        <v>116</v>
      </c>
      <c r="BX87" s="4">
        <f>INDEX(条件检索信息!$B$7:$B$166,MATCH(BX31,条件检索信息!$BO$7:$BO$166,0))</f>
        <v>84</v>
      </c>
      <c r="BY87" s="4">
        <v>100</v>
      </c>
      <c r="BZ87" s="4">
        <v>104</v>
      </c>
      <c r="CG87" s="17">
        <v>81</v>
      </c>
      <c r="CH87" s="17">
        <f t="shared" ref="CH87:CH96" si="238">COUNTIF($E$63:$BZ$112,CG87)</f>
        <v>12</v>
      </c>
      <c r="CI87" s="17">
        <f>SUM($CH$7:$CH87)</f>
        <v>1268</v>
      </c>
      <c r="CJ87" s="17">
        <f>CI87/节奏总纲!P84</f>
        <v>4.6383341878582689</v>
      </c>
    </row>
    <row r="88" spans="3:88" x14ac:dyDescent="0.15">
      <c r="C88" s="21">
        <v>26</v>
      </c>
      <c r="D88" s="4">
        <v>102</v>
      </c>
      <c r="E88" s="4"/>
      <c r="F88" s="4"/>
      <c r="G88" s="4"/>
      <c r="H88" s="4">
        <v>104</v>
      </c>
      <c r="I88" s="4">
        <v>104</v>
      </c>
      <c r="J88" s="4">
        <v>101</v>
      </c>
      <c r="K88" s="4">
        <v>101</v>
      </c>
      <c r="L88" s="4">
        <v>101</v>
      </c>
      <c r="M88" s="4">
        <v>101</v>
      </c>
      <c r="N88" s="4">
        <v>150</v>
      </c>
      <c r="O88" s="4">
        <v>130</v>
      </c>
      <c r="P88" s="4"/>
      <c r="Q88" s="4">
        <v>104</v>
      </c>
      <c r="R88" s="4">
        <v>104</v>
      </c>
      <c r="S88" s="4">
        <v>104</v>
      </c>
      <c r="T88" s="4">
        <v>104</v>
      </c>
      <c r="U88" s="4">
        <v>104</v>
      </c>
      <c r="V88" s="4">
        <v>104</v>
      </c>
      <c r="W88" s="4">
        <v>150</v>
      </c>
      <c r="X88" s="4">
        <v>130</v>
      </c>
      <c r="Y88" s="4"/>
      <c r="Z88" s="4"/>
      <c r="AA88" s="4"/>
      <c r="AB88" s="4"/>
      <c r="AC88" s="4">
        <v>101</v>
      </c>
      <c r="AD88" s="4">
        <v>102</v>
      </c>
      <c r="AE88" s="4">
        <v>102</v>
      </c>
      <c r="AF88" s="4">
        <v>102</v>
      </c>
      <c r="AG88" s="4">
        <v>106</v>
      </c>
      <c r="AH88" s="4"/>
      <c r="AI88" s="4">
        <v>106</v>
      </c>
      <c r="AJ88" s="4">
        <f t="shared" si="237"/>
        <v>107</v>
      </c>
      <c r="AK88" s="4"/>
      <c r="AL88" s="4"/>
      <c r="AM88" s="4"/>
      <c r="AN88" s="4"/>
      <c r="AO88" s="4">
        <v>104</v>
      </c>
      <c r="AP88" s="4">
        <v>104</v>
      </c>
      <c r="AQ88" s="4">
        <v>104</v>
      </c>
      <c r="AR88" s="4">
        <v>112</v>
      </c>
      <c r="AS88" s="4">
        <f t="shared" ref="AS88:AS110" si="239">AR88</f>
        <v>112</v>
      </c>
      <c r="AT88" s="4">
        <f t="shared" ref="AT88:AT110" si="240">AS88</f>
        <v>112</v>
      </c>
      <c r="AU88" s="4">
        <v>120</v>
      </c>
      <c r="AV88" s="4">
        <v>140</v>
      </c>
      <c r="AW88" s="4">
        <v>104</v>
      </c>
      <c r="AX88" s="4">
        <v>120</v>
      </c>
      <c r="AY88" s="4">
        <f t="shared" ref="AY88:AY104" si="241">AX88</f>
        <v>120</v>
      </c>
      <c r="AZ88" s="4">
        <f t="shared" ref="AZ88:AZ104" si="242">AY88</f>
        <v>120</v>
      </c>
      <c r="BA88" s="4">
        <f t="shared" ref="BA88:BA104" si="243">AZ88</f>
        <v>120</v>
      </c>
      <c r="BB88" s="4">
        <v>150</v>
      </c>
      <c r="BC88" s="4">
        <v>104</v>
      </c>
      <c r="BD88" s="4">
        <v>104</v>
      </c>
      <c r="BE88" s="4">
        <v>104</v>
      </c>
      <c r="BF88" s="4">
        <v>104</v>
      </c>
      <c r="BG88" s="4">
        <v>105</v>
      </c>
      <c r="BH88" s="4">
        <v>150</v>
      </c>
      <c r="BI88" s="4"/>
      <c r="BJ88" s="4">
        <f>MATCH(BJ32,条件检索信息!$BA$7:$BA$166,1)</f>
        <v>73</v>
      </c>
      <c r="BK88" s="4">
        <f>MATCH(BK32,条件检索信息!$BB$7:$BB$166,1)</f>
        <v>101</v>
      </c>
      <c r="BL88" s="4">
        <v>104</v>
      </c>
      <c r="BM88" s="4">
        <f>MATCH(BM32,条件检索信息!$BD$7:$BD$166,1)</f>
        <v>75</v>
      </c>
      <c r="BN88" s="4"/>
      <c r="BO88" s="4">
        <f>MATCH(BO32,条件检索信息!BF$7:BF$166,1)</f>
        <v>88</v>
      </c>
      <c r="BP88" s="4">
        <f>MATCH(BP32,条件检索信息!BG$7:BG$166,1)</f>
        <v>119</v>
      </c>
      <c r="BQ88" s="4">
        <f>MATCH(BQ32,条件检索信息!BH$7:BH$166,1)</f>
        <v>79</v>
      </c>
      <c r="BR88" s="4"/>
      <c r="BS88" s="4"/>
      <c r="BT88" s="4">
        <f>MATCH(BT32,条件检索信息!BK$7:BK$166,1)</f>
        <v>56</v>
      </c>
      <c r="BU88" s="4">
        <f>MATCH(BU32,条件检索信息!BL$7:BL$166,1)</f>
        <v>107</v>
      </c>
      <c r="BV88" s="4"/>
      <c r="BW88" s="4">
        <v>120</v>
      </c>
      <c r="BX88" s="4">
        <f>INDEX(条件检索信息!$B$7:$B$166,MATCH(BX32,条件检索信息!$BO$7:$BO$166,0))</f>
        <v>87</v>
      </c>
      <c r="BY88" s="4">
        <v>104</v>
      </c>
      <c r="BZ88" s="4">
        <v>108</v>
      </c>
      <c r="CG88" s="17">
        <v>82</v>
      </c>
      <c r="CH88" s="17">
        <f t="shared" si="238"/>
        <v>13</v>
      </c>
      <c r="CI88" s="17">
        <f>SUM($CH$7:$CH88)</f>
        <v>1281</v>
      </c>
      <c r="CJ88" s="17">
        <f>CI88/节奏总纲!P85</f>
        <v>4.3710174346572437</v>
      </c>
    </row>
    <row r="89" spans="3:88" x14ac:dyDescent="0.15">
      <c r="C89" s="21">
        <v>27</v>
      </c>
      <c r="D89" s="4">
        <v>106</v>
      </c>
      <c r="E89" s="4"/>
      <c r="F89" s="4"/>
      <c r="G89" s="4"/>
      <c r="H89" s="4">
        <v>108</v>
      </c>
      <c r="I89" s="4">
        <v>108</v>
      </c>
      <c r="J89" s="4">
        <v>105</v>
      </c>
      <c r="K89" s="4">
        <v>105</v>
      </c>
      <c r="L89" s="4">
        <v>105</v>
      </c>
      <c r="M89" s="4">
        <v>105</v>
      </c>
      <c r="N89" s="4">
        <v>154</v>
      </c>
      <c r="O89" s="4">
        <v>135</v>
      </c>
      <c r="P89" s="4"/>
      <c r="Q89" s="4">
        <v>108</v>
      </c>
      <c r="R89" s="4">
        <v>108</v>
      </c>
      <c r="S89" s="4">
        <v>108</v>
      </c>
      <c r="T89" s="4">
        <v>108</v>
      </c>
      <c r="U89" s="4">
        <v>108</v>
      </c>
      <c r="V89" s="4">
        <v>108</v>
      </c>
      <c r="W89" s="4">
        <v>154</v>
      </c>
      <c r="X89" s="4">
        <v>135</v>
      </c>
      <c r="Y89" s="4"/>
      <c r="Z89" s="4"/>
      <c r="AA89" s="4"/>
      <c r="AB89" s="4"/>
      <c r="AC89" s="4">
        <v>105</v>
      </c>
      <c r="AD89" s="4">
        <v>106</v>
      </c>
      <c r="AE89" s="4">
        <v>106</v>
      </c>
      <c r="AF89" s="4">
        <v>106</v>
      </c>
      <c r="AG89" s="4">
        <v>110</v>
      </c>
      <c r="AH89" s="4"/>
      <c r="AI89" s="4">
        <v>110</v>
      </c>
      <c r="AJ89" s="4">
        <f t="shared" si="237"/>
        <v>111</v>
      </c>
      <c r="AK89" s="4"/>
      <c r="AL89" s="4"/>
      <c r="AM89" s="4"/>
      <c r="AN89" s="4"/>
      <c r="AO89" s="4">
        <v>108</v>
      </c>
      <c r="AP89" s="4">
        <v>108</v>
      </c>
      <c r="AQ89" s="4">
        <v>108</v>
      </c>
      <c r="AR89" s="4">
        <v>116</v>
      </c>
      <c r="AS89" s="4">
        <f t="shared" si="239"/>
        <v>116</v>
      </c>
      <c r="AT89" s="4">
        <f t="shared" si="240"/>
        <v>116</v>
      </c>
      <c r="AU89" s="4">
        <v>124</v>
      </c>
      <c r="AV89" s="4">
        <v>145</v>
      </c>
      <c r="AW89" s="4">
        <v>108</v>
      </c>
      <c r="AX89" s="4">
        <v>124</v>
      </c>
      <c r="AY89" s="4">
        <f t="shared" si="241"/>
        <v>124</v>
      </c>
      <c r="AZ89" s="4">
        <f t="shared" si="242"/>
        <v>124</v>
      </c>
      <c r="BA89" s="4">
        <f t="shared" si="243"/>
        <v>124</v>
      </c>
      <c r="BB89" s="4">
        <v>154</v>
      </c>
      <c r="BC89" s="4">
        <v>108</v>
      </c>
      <c r="BD89" s="4">
        <v>108</v>
      </c>
      <c r="BE89" s="4">
        <v>108</v>
      </c>
      <c r="BF89" s="4">
        <v>108</v>
      </c>
      <c r="BG89" s="4">
        <v>109</v>
      </c>
      <c r="BH89" s="4">
        <v>154</v>
      </c>
      <c r="BI89" s="4"/>
      <c r="BJ89" s="4">
        <f>MATCH(BJ33,条件检索信息!$BA$7:$BA$166,1)</f>
        <v>77</v>
      </c>
      <c r="BK89" s="4">
        <f>MATCH(BK33,条件检索信息!$BB$7:$BB$166,1)</f>
        <v>108</v>
      </c>
      <c r="BL89" s="4">
        <v>108</v>
      </c>
      <c r="BM89" s="4">
        <f>MATCH(BM33,条件检索信息!$BD$7:$BD$166,1)</f>
        <v>79</v>
      </c>
      <c r="BN89" s="4"/>
      <c r="BO89" s="4">
        <f>MATCH(BO33,条件检索信息!BF$7:BF$166,1)</f>
        <v>90</v>
      </c>
      <c r="BP89" s="4">
        <f>MATCH(BP33,条件检索信息!BG$7:BG$166,1)</f>
        <v>120</v>
      </c>
      <c r="BQ89" s="4">
        <f>MATCH(BQ33,条件检索信息!BH$7:BH$166,1)</f>
        <v>79</v>
      </c>
      <c r="BR89" s="4"/>
      <c r="BS89" s="4"/>
      <c r="BT89" s="4">
        <f>MATCH(BT33,条件检索信息!BK$7:BK$166,1)</f>
        <v>57</v>
      </c>
      <c r="BU89" s="4">
        <f>MATCH(BU33,条件检索信息!BL$7:BL$166,1)</f>
        <v>109</v>
      </c>
      <c r="BV89" s="4"/>
      <c r="BW89" s="4">
        <v>124</v>
      </c>
      <c r="BX89" s="4">
        <f>INDEX(条件检索信息!$B$7:$B$166,MATCH(BX33,条件检索信息!$BO$7:$BO$166,0))</f>
        <v>90</v>
      </c>
      <c r="BY89" s="4">
        <v>108</v>
      </c>
      <c r="BZ89" s="4">
        <v>112</v>
      </c>
      <c r="CG89" s="17">
        <v>83</v>
      </c>
      <c r="CH89" s="17">
        <f t="shared" si="238"/>
        <v>11</v>
      </c>
      <c r="CI89" s="17">
        <f>SUM($CH$7:$CH89)</f>
        <v>1292</v>
      </c>
      <c r="CJ89" s="17">
        <f>CI89/节奏总纲!P86</f>
        <v>4.1123843364228625</v>
      </c>
    </row>
    <row r="90" spans="3:88" x14ac:dyDescent="0.15">
      <c r="C90" s="21">
        <v>28</v>
      </c>
      <c r="D90" s="4">
        <v>110</v>
      </c>
      <c r="E90" s="4"/>
      <c r="F90" s="4"/>
      <c r="G90" s="4"/>
      <c r="H90" s="4">
        <v>112</v>
      </c>
      <c r="I90" s="4">
        <v>112</v>
      </c>
      <c r="J90" s="4">
        <v>109</v>
      </c>
      <c r="K90" s="4">
        <v>109</v>
      </c>
      <c r="L90" s="4">
        <v>109</v>
      </c>
      <c r="M90" s="4">
        <v>109</v>
      </c>
      <c r="N90" s="4">
        <v>158</v>
      </c>
      <c r="O90" s="4">
        <v>140</v>
      </c>
      <c r="P90" s="4"/>
      <c r="Q90" s="4">
        <v>112</v>
      </c>
      <c r="R90" s="4">
        <v>112</v>
      </c>
      <c r="S90" s="4">
        <v>112</v>
      </c>
      <c r="T90" s="4">
        <v>112</v>
      </c>
      <c r="U90" s="4">
        <v>112</v>
      </c>
      <c r="V90" s="4">
        <v>112</v>
      </c>
      <c r="W90" s="4">
        <v>158</v>
      </c>
      <c r="X90" s="4">
        <v>140</v>
      </c>
      <c r="Y90" s="4"/>
      <c r="Z90" s="4"/>
      <c r="AA90" s="4"/>
      <c r="AB90" s="4"/>
      <c r="AC90" s="4">
        <v>109</v>
      </c>
      <c r="AD90" s="4">
        <v>110</v>
      </c>
      <c r="AE90" s="4">
        <v>110</v>
      </c>
      <c r="AF90" s="4">
        <v>110</v>
      </c>
      <c r="AG90" s="4">
        <v>114</v>
      </c>
      <c r="AH90" s="4"/>
      <c r="AI90" s="4">
        <v>114</v>
      </c>
      <c r="AJ90" s="4">
        <f t="shared" si="237"/>
        <v>115</v>
      </c>
      <c r="AK90" s="4"/>
      <c r="AL90" s="4"/>
      <c r="AM90" s="4"/>
      <c r="AN90" s="4"/>
      <c r="AO90" s="4">
        <v>112</v>
      </c>
      <c r="AP90" s="4">
        <v>112</v>
      </c>
      <c r="AQ90" s="4">
        <v>112</v>
      </c>
      <c r="AR90" s="4">
        <v>120</v>
      </c>
      <c r="AS90" s="4">
        <f t="shared" si="239"/>
        <v>120</v>
      </c>
      <c r="AT90" s="4">
        <f t="shared" si="240"/>
        <v>120</v>
      </c>
      <c r="AU90" s="4">
        <v>128</v>
      </c>
      <c r="AV90" s="4">
        <v>150</v>
      </c>
      <c r="AW90" s="4">
        <v>112</v>
      </c>
      <c r="AX90" s="4">
        <v>128</v>
      </c>
      <c r="AY90" s="4">
        <f t="shared" si="241"/>
        <v>128</v>
      </c>
      <c r="AZ90" s="4">
        <f t="shared" si="242"/>
        <v>128</v>
      </c>
      <c r="BA90" s="4">
        <f t="shared" si="243"/>
        <v>128</v>
      </c>
      <c r="BB90" s="4">
        <v>158</v>
      </c>
      <c r="BC90" s="4">
        <v>112</v>
      </c>
      <c r="BD90" s="4">
        <v>112</v>
      </c>
      <c r="BE90" s="4">
        <v>112</v>
      </c>
      <c r="BF90" s="4">
        <v>112</v>
      </c>
      <c r="BG90" s="4">
        <v>113</v>
      </c>
      <c r="BH90" s="4">
        <v>158</v>
      </c>
      <c r="BI90" s="4"/>
      <c r="BJ90" s="4">
        <f>MATCH(BJ34,条件检索信息!$BA$7:$BA$166,1)</f>
        <v>80</v>
      </c>
      <c r="BK90" s="4">
        <f>MATCH(BK34,条件检索信息!$BB$7:$BB$166,1)</f>
        <v>113</v>
      </c>
      <c r="BL90" s="4">
        <v>112</v>
      </c>
      <c r="BM90" s="4">
        <f>MATCH(BM34,条件检索信息!$BD$7:$BD$166,1)</f>
        <v>83</v>
      </c>
      <c r="BN90" s="4"/>
      <c r="BO90" s="4">
        <f>MATCH(BO34,条件检索信息!BF$7:BF$166,1)</f>
        <v>91</v>
      </c>
      <c r="BP90" s="4">
        <f>MATCH(BP34,条件检索信息!BG$7:BG$166,1)</f>
        <v>122</v>
      </c>
      <c r="BQ90" s="4">
        <f>MATCH(BQ34,条件检索信息!BH$7:BH$166,1)</f>
        <v>80</v>
      </c>
      <c r="BR90" s="4"/>
      <c r="BS90" s="4"/>
      <c r="BT90" s="4">
        <f>MATCH(BT34,条件检索信息!BK$7:BK$166,1)</f>
        <v>59</v>
      </c>
      <c r="BU90" s="4">
        <f>MATCH(BU34,条件检索信息!BL$7:BL$166,1)</f>
        <v>111</v>
      </c>
      <c r="BV90" s="4"/>
      <c r="BW90" s="4">
        <v>128</v>
      </c>
      <c r="BX90" s="4">
        <f>INDEX(条件检索信息!$B$7:$B$166,MATCH(BX34,条件检索信息!$BO$7:$BO$166,0))</f>
        <v>93</v>
      </c>
      <c r="BY90" s="4">
        <v>112</v>
      </c>
      <c r="BZ90" s="4">
        <v>116</v>
      </c>
      <c r="CG90" s="17">
        <v>84</v>
      </c>
      <c r="CH90" s="17">
        <f t="shared" si="238"/>
        <v>33</v>
      </c>
      <c r="CI90" s="17">
        <f>SUM($CH$7:$CH90)</f>
        <v>1325</v>
      </c>
      <c r="CJ90" s="17">
        <f>CI90/节奏总纲!P87</f>
        <v>3.9341553027223415</v>
      </c>
    </row>
    <row r="91" spans="3:88" x14ac:dyDescent="0.15">
      <c r="C91" s="21">
        <v>29</v>
      </c>
      <c r="D91" s="4">
        <v>114</v>
      </c>
      <c r="E91" s="4"/>
      <c r="F91" s="4"/>
      <c r="G91" s="4"/>
      <c r="H91" s="4">
        <v>116</v>
      </c>
      <c r="I91" s="4">
        <v>116</v>
      </c>
      <c r="J91" s="4">
        <v>113</v>
      </c>
      <c r="K91" s="4">
        <v>113</v>
      </c>
      <c r="L91" s="4">
        <v>113</v>
      </c>
      <c r="M91" s="4">
        <v>113</v>
      </c>
      <c r="N91" s="4">
        <v>162</v>
      </c>
      <c r="O91" s="4">
        <v>145</v>
      </c>
      <c r="P91" s="4"/>
      <c r="Q91" s="4">
        <v>116</v>
      </c>
      <c r="R91" s="4">
        <v>116</v>
      </c>
      <c r="S91" s="4">
        <v>116</v>
      </c>
      <c r="T91" s="4">
        <v>116</v>
      </c>
      <c r="U91" s="4">
        <v>116</v>
      </c>
      <c r="V91" s="4">
        <v>116</v>
      </c>
      <c r="W91" s="4">
        <v>162</v>
      </c>
      <c r="X91" s="4">
        <v>145</v>
      </c>
      <c r="Y91" s="4"/>
      <c r="Z91" s="4"/>
      <c r="AA91" s="4"/>
      <c r="AB91" s="4"/>
      <c r="AC91" s="4">
        <v>113</v>
      </c>
      <c r="AD91" s="4">
        <v>114</v>
      </c>
      <c r="AE91" s="4">
        <v>114</v>
      </c>
      <c r="AF91" s="4">
        <v>114</v>
      </c>
      <c r="AG91" s="4">
        <v>118</v>
      </c>
      <c r="AH91" s="4"/>
      <c r="AI91" s="4">
        <v>118</v>
      </c>
      <c r="AJ91" s="4">
        <f t="shared" si="237"/>
        <v>119</v>
      </c>
      <c r="AK91" s="4"/>
      <c r="AL91" s="4"/>
      <c r="AM91" s="4"/>
      <c r="AN91" s="4"/>
      <c r="AO91" s="4">
        <v>116</v>
      </c>
      <c r="AP91" s="4">
        <v>116</v>
      </c>
      <c r="AQ91" s="4">
        <v>116</v>
      </c>
      <c r="AR91" s="4">
        <v>124</v>
      </c>
      <c r="AS91" s="4">
        <f t="shared" si="239"/>
        <v>124</v>
      </c>
      <c r="AT91" s="4">
        <f t="shared" si="240"/>
        <v>124</v>
      </c>
      <c r="AU91" s="4">
        <v>132</v>
      </c>
      <c r="AV91" s="4">
        <v>155</v>
      </c>
      <c r="AW91" s="4">
        <v>116</v>
      </c>
      <c r="AX91" s="4">
        <v>132</v>
      </c>
      <c r="AY91" s="4">
        <f t="shared" si="241"/>
        <v>132</v>
      </c>
      <c r="AZ91" s="4">
        <f t="shared" si="242"/>
        <v>132</v>
      </c>
      <c r="BA91" s="4">
        <f t="shared" si="243"/>
        <v>132</v>
      </c>
      <c r="BB91" s="4">
        <v>162</v>
      </c>
      <c r="BC91" s="4">
        <v>116</v>
      </c>
      <c r="BD91" s="4">
        <v>116</v>
      </c>
      <c r="BE91" s="4">
        <v>116</v>
      </c>
      <c r="BF91" s="4">
        <v>116</v>
      </c>
      <c r="BG91" s="4">
        <v>117</v>
      </c>
      <c r="BH91" s="4">
        <v>162</v>
      </c>
      <c r="BI91" s="4"/>
      <c r="BJ91" s="4">
        <f>MATCH(BJ35,条件检索信息!$BA$7:$BA$166,1)</f>
        <v>83</v>
      </c>
      <c r="BK91" s="4">
        <f>MATCH(BK35,条件检索信息!$BB$7:$BB$166,1)</f>
        <v>124</v>
      </c>
      <c r="BL91" s="4">
        <v>116</v>
      </c>
      <c r="BM91" s="4">
        <f>MATCH(BM35,条件检索信息!$BD$7:$BD$166,1)</f>
        <v>87</v>
      </c>
      <c r="BN91" s="4"/>
      <c r="BO91" s="4">
        <f>MATCH(BO35,条件检索信息!BF$7:BF$166,1)</f>
        <v>93</v>
      </c>
      <c r="BP91" s="4">
        <f>MATCH(BP35,条件检索信息!BG$7:BG$166,1)</f>
        <v>123</v>
      </c>
      <c r="BQ91" s="4">
        <f>MATCH(BQ35,条件检索信息!BH$7:BH$166,1)</f>
        <v>81</v>
      </c>
      <c r="BR91" s="4"/>
      <c r="BS91" s="4"/>
      <c r="BT91" s="4">
        <f>MATCH(BT35,条件检索信息!BK$7:BK$166,1)</f>
        <v>60</v>
      </c>
      <c r="BU91" s="4">
        <f>MATCH(BU35,条件检索信息!BL$7:BL$166,1)</f>
        <v>112</v>
      </c>
      <c r="BV91" s="4"/>
      <c r="BW91" s="4">
        <v>132</v>
      </c>
      <c r="BX91" s="4">
        <f>INDEX(条件检索信息!$B$7:$B$166,MATCH(BX35,条件检索信息!$BO$7:$BO$166,0))</f>
        <v>96</v>
      </c>
      <c r="BY91" s="4">
        <v>116</v>
      </c>
      <c r="BZ91" s="4">
        <v>120</v>
      </c>
      <c r="CG91" s="17">
        <v>85</v>
      </c>
      <c r="CH91" s="17">
        <f t="shared" si="238"/>
        <v>13</v>
      </c>
      <c r="CI91" s="17">
        <f>SUM($CH$7:$CH91)</f>
        <v>1338</v>
      </c>
      <c r="CJ91" s="17">
        <f>CI91/节奏总纲!P88</f>
        <v>3.705974190267348</v>
      </c>
    </row>
    <row r="92" spans="3:88" x14ac:dyDescent="0.15">
      <c r="C92" s="21">
        <v>30</v>
      </c>
      <c r="D92" s="4">
        <v>118</v>
      </c>
      <c r="E92" s="4"/>
      <c r="F92" s="4"/>
      <c r="G92" s="4"/>
      <c r="H92" s="4">
        <v>120</v>
      </c>
      <c r="I92" s="4">
        <v>120</v>
      </c>
      <c r="J92" s="4">
        <v>117</v>
      </c>
      <c r="K92" s="4">
        <v>117</v>
      </c>
      <c r="L92" s="4">
        <v>117</v>
      </c>
      <c r="M92" s="4">
        <v>117</v>
      </c>
      <c r="N92" s="4">
        <v>166</v>
      </c>
      <c r="O92" s="4">
        <v>150</v>
      </c>
      <c r="P92" s="4"/>
      <c r="Q92" s="4">
        <v>120</v>
      </c>
      <c r="R92" s="4">
        <v>120</v>
      </c>
      <c r="S92" s="4">
        <v>120</v>
      </c>
      <c r="T92" s="4">
        <v>120</v>
      </c>
      <c r="U92" s="4">
        <v>120</v>
      </c>
      <c r="V92" s="4">
        <v>120</v>
      </c>
      <c r="W92" s="4">
        <v>166</v>
      </c>
      <c r="X92" s="4">
        <v>150</v>
      </c>
      <c r="Y92" s="4"/>
      <c r="Z92" s="4"/>
      <c r="AA92" s="4"/>
      <c r="AB92" s="4"/>
      <c r="AC92" s="4">
        <v>117</v>
      </c>
      <c r="AD92" s="4">
        <v>118</v>
      </c>
      <c r="AE92" s="4">
        <v>118</v>
      </c>
      <c r="AF92" s="4">
        <v>118</v>
      </c>
      <c r="AG92" s="4">
        <v>122</v>
      </c>
      <c r="AH92" s="4"/>
      <c r="AI92" s="4">
        <v>122</v>
      </c>
      <c r="AJ92" s="4">
        <f t="shared" si="237"/>
        <v>123</v>
      </c>
      <c r="AK92" s="4"/>
      <c r="AL92" s="4"/>
      <c r="AM92" s="4"/>
      <c r="AN92" s="4"/>
      <c r="AO92" s="4">
        <v>120</v>
      </c>
      <c r="AP92" s="4">
        <v>120</v>
      </c>
      <c r="AQ92" s="4">
        <v>120</v>
      </c>
      <c r="AR92" s="4">
        <v>128</v>
      </c>
      <c r="AS92" s="4">
        <f t="shared" si="239"/>
        <v>128</v>
      </c>
      <c r="AT92" s="4">
        <f t="shared" si="240"/>
        <v>128</v>
      </c>
      <c r="AU92" s="4">
        <v>136</v>
      </c>
      <c r="AV92" s="4">
        <v>160</v>
      </c>
      <c r="AW92" s="4">
        <v>120</v>
      </c>
      <c r="AX92" s="4">
        <v>136</v>
      </c>
      <c r="AY92" s="4">
        <f t="shared" si="241"/>
        <v>136</v>
      </c>
      <c r="AZ92" s="4">
        <f t="shared" si="242"/>
        <v>136</v>
      </c>
      <c r="BA92" s="4">
        <f t="shared" si="243"/>
        <v>136</v>
      </c>
      <c r="BB92" s="4">
        <v>166</v>
      </c>
      <c r="BC92" s="4">
        <v>120</v>
      </c>
      <c r="BD92" s="4">
        <v>120</v>
      </c>
      <c r="BE92" s="4">
        <v>120</v>
      </c>
      <c r="BF92" s="4">
        <v>120</v>
      </c>
      <c r="BG92" s="4">
        <v>121</v>
      </c>
      <c r="BH92" s="4">
        <v>166</v>
      </c>
      <c r="BI92" s="4"/>
      <c r="BJ92" s="4">
        <f>MATCH(BJ36,条件检索信息!$BA$7:$BA$166,1)</f>
        <v>86</v>
      </c>
      <c r="BK92" s="4">
        <f>MATCH(BK36,条件检索信息!$BB$7:$BB$166,1)</f>
        <v>131</v>
      </c>
      <c r="BL92" s="4">
        <v>120</v>
      </c>
      <c r="BM92" s="4">
        <f>MATCH(BM36,条件检索信息!$BD$7:$BD$166,1)</f>
        <v>92</v>
      </c>
      <c r="BN92" s="4"/>
      <c r="BO92" s="4">
        <f>MATCH(BO36,条件检索信息!BF$7:BF$166,1)</f>
        <v>94</v>
      </c>
      <c r="BP92" s="4">
        <f>MATCH(BP36,条件检索信息!BG$7:BG$166,1)</f>
        <v>125</v>
      </c>
      <c r="BQ92" s="4">
        <f>MATCH(BQ36,条件检索信息!BH$7:BH$166,1)</f>
        <v>81</v>
      </c>
      <c r="BR92" s="4"/>
      <c r="BS92" s="4"/>
      <c r="BT92" s="4">
        <f>MATCH(BT36,条件检索信息!BK$7:BK$166,1)</f>
        <v>62</v>
      </c>
      <c r="BU92" s="4">
        <f>MATCH(BU36,条件检索信息!BL$7:BL$166,1)</f>
        <v>114</v>
      </c>
      <c r="BV92" s="4"/>
      <c r="BW92" s="4">
        <v>136</v>
      </c>
      <c r="BX92" s="4">
        <f>INDEX(条件检索信息!$B$7:$B$166,MATCH(BX36,条件检索信息!$BO$7:$BO$166,0))</f>
        <v>99</v>
      </c>
      <c r="BY92" s="4">
        <v>120</v>
      </c>
      <c r="BZ92" s="4">
        <v>124</v>
      </c>
      <c r="CG92" s="17">
        <v>86</v>
      </c>
      <c r="CH92" s="17">
        <f t="shared" si="238"/>
        <v>16</v>
      </c>
      <c r="CI92" s="17">
        <f>SUM($CH$7:$CH92)</f>
        <v>1354</v>
      </c>
      <c r="CJ92" s="17">
        <f>CI92/节奏总纲!P89</f>
        <v>3.4984961024795487</v>
      </c>
    </row>
    <row r="93" spans="3:88" x14ac:dyDescent="0.15">
      <c r="C93" s="21">
        <v>31</v>
      </c>
      <c r="D93" s="4">
        <v>122</v>
      </c>
      <c r="E93" s="4"/>
      <c r="F93" s="4"/>
      <c r="G93" s="4"/>
      <c r="H93" s="4">
        <v>124</v>
      </c>
      <c r="I93" s="4">
        <v>124</v>
      </c>
      <c r="J93" s="4">
        <v>121</v>
      </c>
      <c r="K93" s="4">
        <v>121</v>
      </c>
      <c r="L93" s="4">
        <v>121</v>
      </c>
      <c r="M93" s="4">
        <v>121</v>
      </c>
      <c r="N93" s="4">
        <v>170</v>
      </c>
      <c r="O93" s="4">
        <v>155</v>
      </c>
      <c r="P93" s="4"/>
      <c r="Q93" s="4">
        <v>124</v>
      </c>
      <c r="R93" s="4">
        <v>124</v>
      </c>
      <c r="S93" s="4">
        <v>124</v>
      </c>
      <c r="T93" s="4">
        <v>124</v>
      </c>
      <c r="U93" s="4">
        <v>124</v>
      </c>
      <c r="V93" s="4">
        <v>124</v>
      </c>
      <c r="W93" s="4">
        <v>170</v>
      </c>
      <c r="X93" s="4">
        <v>155</v>
      </c>
      <c r="Y93" s="4"/>
      <c r="Z93" s="4"/>
      <c r="AA93" s="4"/>
      <c r="AB93" s="4"/>
      <c r="AC93" s="4">
        <v>121</v>
      </c>
      <c r="AD93" s="4">
        <v>122</v>
      </c>
      <c r="AE93" s="4">
        <v>122</v>
      </c>
      <c r="AF93" s="4">
        <v>122</v>
      </c>
      <c r="AG93" s="4">
        <v>126</v>
      </c>
      <c r="AH93" s="4"/>
      <c r="AI93" s="4">
        <v>126</v>
      </c>
      <c r="AJ93" s="4">
        <f t="shared" si="237"/>
        <v>127</v>
      </c>
      <c r="AK93" s="4"/>
      <c r="AL93" s="4"/>
      <c r="AM93" s="4"/>
      <c r="AN93" s="4"/>
      <c r="AO93" s="4">
        <v>124</v>
      </c>
      <c r="AP93" s="4">
        <v>124</v>
      </c>
      <c r="AQ93" s="4">
        <v>124</v>
      </c>
      <c r="AR93" s="4">
        <v>132</v>
      </c>
      <c r="AS93" s="4">
        <f t="shared" si="239"/>
        <v>132</v>
      </c>
      <c r="AT93" s="4">
        <f t="shared" si="240"/>
        <v>132</v>
      </c>
      <c r="AU93" s="4">
        <v>140</v>
      </c>
      <c r="AV93" s="4">
        <v>165</v>
      </c>
      <c r="AW93" s="4">
        <v>124</v>
      </c>
      <c r="AX93" s="4">
        <v>140</v>
      </c>
      <c r="AY93" s="4">
        <f t="shared" si="241"/>
        <v>140</v>
      </c>
      <c r="AZ93" s="4">
        <f t="shared" si="242"/>
        <v>140</v>
      </c>
      <c r="BA93" s="4">
        <f t="shared" si="243"/>
        <v>140</v>
      </c>
      <c r="BB93" s="4">
        <v>170</v>
      </c>
      <c r="BC93" s="4">
        <v>124</v>
      </c>
      <c r="BD93" s="4">
        <v>124</v>
      </c>
      <c r="BE93" s="4">
        <v>124</v>
      </c>
      <c r="BF93" s="4">
        <v>124</v>
      </c>
      <c r="BG93" s="4">
        <v>125</v>
      </c>
      <c r="BH93" s="4">
        <v>170</v>
      </c>
      <c r="BI93" s="4"/>
      <c r="BJ93" s="4">
        <f>MATCH(BJ37,条件检索信息!$BA$7:$BA$166,1)</f>
        <v>90</v>
      </c>
      <c r="BK93" s="4">
        <f>MATCH(BK37,条件检索信息!$BB$7:$BB$166,1)</f>
        <v>137</v>
      </c>
      <c r="BL93" s="4">
        <v>124</v>
      </c>
      <c r="BM93" s="4">
        <f>MATCH(BM37,条件检索信息!$BD$7:$BD$166,1)</f>
        <v>96</v>
      </c>
      <c r="BN93" s="4"/>
      <c r="BO93" s="4">
        <f>MATCH(BO37,条件检索信息!BF$7:BF$166,1)</f>
        <v>95</v>
      </c>
      <c r="BP93" s="4">
        <f>MATCH(BP37,条件检索信息!BG$7:BG$166,1)</f>
        <v>126</v>
      </c>
      <c r="BQ93" s="4">
        <f>MATCH(BQ37,条件检索信息!BH$7:BH$166,1)</f>
        <v>82</v>
      </c>
      <c r="BR93" s="4"/>
      <c r="BS93" s="4"/>
      <c r="BT93" s="4">
        <f>MATCH(BT37,条件检索信息!BK$7:BK$166,1)</f>
        <v>63</v>
      </c>
      <c r="BU93" s="4">
        <f>MATCH(BU37,条件检索信息!BL$7:BL$166,1)</f>
        <v>116</v>
      </c>
      <c r="BV93" s="4"/>
      <c r="BW93" s="4">
        <v>140</v>
      </c>
      <c r="BX93" s="4">
        <f>INDEX(条件检索信息!$B$7:$B$166,MATCH(BX37,条件检索信息!$BO$7:$BO$166,0))</f>
        <v>102</v>
      </c>
      <c r="BY93" s="4">
        <v>124</v>
      </c>
      <c r="BZ93" s="4">
        <v>128</v>
      </c>
      <c r="CG93" s="17">
        <v>87</v>
      </c>
      <c r="CH93" s="17">
        <f t="shared" si="238"/>
        <v>6</v>
      </c>
      <c r="CI93" s="17">
        <f>SUM($CH$7:$CH93)</f>
        <v>1360</v>
      </c>
      <c r="CJ93" s="17">
        <f>CI93/节奏总纲!P90</f>
        <v>3.2781098217626603</v>
      </c>
    </row>
    <row r="94" spans="3:88" x14ac:dyDescent="0.15">
      <c r="C94" s="21">
        <v>32</v>
      </c>
      <c r="D94" s="4">
        <v>126</v>
      </c>
      <c r="E94" s="4"/>
      <c r="F94" s="4"/>
      <c r="G94" s="4"/>
      <c r="H94" s="4">
        <v>128</v>
      </c>
      <c r="I94" s="4">
        <v>128</v>
      </c>
      <c r="J94" s="4">
        <v>125</v>
      </c>
      <c r="K94" s="4">
        <v>125</v>
      </c>
      <c r="L94" s="4">
        <v>125</v>
      </c>
      <c r="M94" s="4">
        <v>125</v>
      </c>
      <c r="N94" s="4">
        <v>174</v>
      </c>
      <c r="O94" s="4">
        <v>160</v>
      </c>
      <c r="P94" s="4"/>
      <c r="Q94" s="4">
        <v>128</v>
      </c>
      <c r="R94" s="4">
        <v>128</v>
      </c>
      <c r="S94" s="4">
        <v>128</v>
      </c>
      <c r="T94" s="4">
        <v>128</v>
      </c>
      <c r="U94" s="4">
        <v>128</v>
      </c>
      <c r="V94" s="4">
        <v>128</v>
      </c>
      <c r="W94" s="4">
        <v>174</v>
      </c>
      <c r="X94" s="4">
        <v>160</v>
      </c>
      <c r="Y94" s="4"/>
      <c r="Z94" s="4"/>
      <c r="AA94" s="4"/>
      <c r="AB94" s="4"/>
      <c r="AC94" s="4">
        <v>125</v>
      </c>
      <c r="AD94" s="4">
        <v>126</v>
      </c>
      <c r="AE94" s="4">
        <v>126</v>
      </c>
      <c r="AF94" s="4">
        <v>126</v>
      </c>
      <c r="AG94" s="4">
        <v>130</v>
      </c>
      <c r="AH94" s="4"/>
      <c r="AI94" s="4">
        <v>130</v>
      </c>
      <c r="AJ94" s="4">
        <f t="shared" si="237"/>
        <v>131</v>
      </c>
      <c r="AK94" s="4"/>
      <c r="AL94" s="4"/>
      <c r="AM94" s="4"/>
      <c r="AN94" s="4"/>
      <c r="AO94" s="4">
        <v>128</v>
      </c>
      <c r="AP94" s="4">
        <v>128</v>
      </c>
      <c r="AQ94" s="4">
        <v>128</v>
      </c>
      <c r="AR94" s="4">
        <v>136</v>
      </c>
      <c r="AS94" s="4">
        <f t="shared" si="239"/>
        <v>136</v>
      </c>
      <c r="AT94" s="4">
        <f t="shared" si="240"/>
        <v>136</v>
      </c>
      <c r="AU94" s="4">
        <v>144</v>
      </c>
      <c r="AV94" s="4">
        <v>170</v>
      </c>
      <c r="AW94" s="4">
        <v>128</v>
      </c>
      <c r="AX94" s="4">
        <v>144</v>
      </c>
      <c r="AY94" s="4">
        <f t="shared" si="241"/>
        <v>144</v>
      </c>
      <c r="AZ94" s="4">
        <f t="shared" si="242"/>
        <v>144</v>
      </c>
      <c r="BA94" s="4">
        <f t="shared" si="243"/>
        <v>144</v>
      </c>
      <c r="BB94" s="4">
        <v>174</v>
      </c>
      <c r="BC94" s="4">
        <v>128</v>
      </c>
      <c r="BD94" s="4">
        <v>128</v>
      </c>
      <c r="BE94" s="4">
        <v>128</v>
      </c>
      <c r="BF94" s="4">
        <v>128</v>
      </c>
      <c r="BG94" s="4">
        <v>129</v>
      </c>
      <c r="BH94" s="4">
        <v>174</v>
      </c>
      <c r="BI94" s="4"/>
      <c r="BJ94" s="4">
        <f>MATCH(BJ38,条件检索信息!$BA$7:$BA$166,1)</f>
        <v>93</v>
      </c>
      <c r="BK94" s="4">
        <f>MATCH(BK38,条件检索信息!$BB$7:$BB$166,1)</f>
        <v>142</v>
      </c>
      <c r="BL94" s="4">
        <v>128</v>
      </c>
      <c r="BM94" s="4">
        <f>MATCH(BM38,条件检索信息!$BD$7:$BD$166,1)</f>
        <v>100</v>
      </c>
      <c r="BN94" s="4"/>
      <c r="BO94" s="4">
        <f>MATCH(BO38,条件检索信息!BF$7:BF$166,1)</f>
        <v>97</v>
      </c>
      <c r="BP94" s="4">
        <f>MATCH(BP38,条件检索信息!BG$7:BG$166,1)</f>
        <v>127</v>
      </c>
      <c r="BQ94" s="4">
        <f>MATCH(BQ38,条件检索信息!BH$7:BH$166,1)</f>
        <v>83</v>
      </c>
      <c r="BR94" s="4"/>
      <c r="BS94" s="4"/>
      <c r="BT94" s="4">
        <f>MATCH(BT38,条件检索信息!BK$7:BK$166,1)</f>
        <v>65</v>
      </c>
      <c r="BU94" s="4">
        <f>MATCH(BU38,条件检索信息!BL$7:BL$166,1)</f>
        <v>118</v>
      </c>
      <c r="BV94" s="4"/>
      <c r="BW94" s="4">
        <v>144</v>
      </c>
      <c r="BX94" s="4">
        <f>INDEX(条件检索信息!$B$7:$B$166,MATCH(BX38,条件检索信息!$BO$7:$BO$166,0))</f>
        <v>105</v>
      </c>
      <c r="BY94" s="4">
        <v>128</v>
      </c>
      <c r="BZ94" s="4">
        <v>132</v>
      </c>
      <c r="CG94" s="17">
        <v>88</v>
      </c>
      <c r="CH94" s="17">
        <f t="shared" si="238"/>
        <v>33</v>
      </c>
      <c r="CI94" s="17">
        <f>SUM($CH$7:$CH94)</f>
        <v>1393</v>
      </c>
      <c r="CJ94" s="17">
        <f>CI94/节奏总纲!P91</f>
        <v>3.1322946684450756</v>
      </c>
    </row>
    <row r="95" spans="3:88" x14ac:dyDescent="0.15">
      <c r="C95" s="21">
        <v>33</v>
      </c>
      <c r="D95" s="4">
        <v>130</v>
      </c>
      <c r="E95" s="4"/>
      <c r="F95" s="4"/>
      <c r="G95" s="4"/>
      <c r="H95" s="4">
        <v>132</v>
      </c>
      <c r="I95" s="4">
        <v>132</v>
      </c>
      <c r="J95" s="4">
        <v>129</v>
      </c>
      <c r="K95" s="4">
        <v>129</v>
      </c>
      <c r="L95" s="4">
        <v>129</v>
      </c>
      <c r="M95" s="4">
        <v>129</v>
      </c>
      <c r="N95" s="4">
        <v>178</v>
      </c>
      <c r="O95" s="4">
        <v>165</v>
      </c>
      <c r="P95" s="4"/>
      <c r="Q95" s="4">
        <v>132</v>
      </c>
      <c r="R95" s="4">
        <v>132</v>
      </c>
      <c r="S95" s="4">
        <v>132</v>
      </c>
      <c r="T95" s="4">
        <v>132</v>
      </c>
      <c r="U95" s="4">
        <v>132</v>
      </c>
      <c r="V95" s="4">
        <v>132</v>
      </c>
      <c r="W95" s="4">
        <v>178</v>
      </c>
      <c r="X95" s="4">
        <v>165</v>
      </c>
      <c r="Y95" s="4"/>
      <c r="Z95" s="4"/>
      <c r="AA95" s="4"/>
      <c r="AB95" s="4"/>
      <c r="AC95" s="4">
        <v>129</v>
      </c>
      <c r="AD95" s="4">
        <v>130</v>
      </c>
      <c r="AE95" s="4">
        <v>130</v>
      </c>
      <c r="AF95" s="4">
        <v>130</v>
      </c>
      <c r="AG95" s="4">
        <v>134</v>
      </c>
      <c r="AH95" s="4"/>
      <c r="AI95" s="4">
        <v>134</v>
      </c>
      <c r="AJ95" s="4">
        <f t="shared" si="237"/>
        <v>135</v>
      </c>
      <c r="AK95" s="4"/>
      <c r="AL95" s="4"/>
      <c r="AM95" s="4"/>
      <c r="AN95" s="4"/>
      <c r="AO95" s="4">
        <v>132</v>
      </c>
      <c r="AP95" s="4">
        <v>132</v>
      </c>
      <c r="AQ95" s="4">
        <v>132</v>
      </c>
      <c r="AR95" s="4">
        <v>140</v>
      </c>
      <c r="AS95" s="4">
        <f t="shared" si="239"/>
        <v>140</v>
      </c>
      <c r="AT95" s="4">
        <f t="shared" si="240"/>
        <v>140</v>
      </c>
      <c r="AU95" s="4">
        <v>148</v>
      </c>
      <c r="AV95" s="4">
        <v>175</v>
      </c>
      <c r="AW95" s="4">
        <v>132</v>
      </c>
      <c r="AX95" s="4">
        <v>148</v>
      </c>
      <c r="AY95" s="4">
        <f t="shared" si="241"/>
        <v>148</v>
      </c>
      <c r="AZ95" s="4">
        <f t="shared" si="242"/>
        <v>148</v>
      </c>
      <c r="BA95" s="4">
        <f t="shared" si="243"/>
        <v>148</v>
      </c>
      <c r="BB95" s="4">
        <v>178</v>
      </c>
      <c r="BC95" s="4">
        <v>132</v>
      </c>
      <c r="BD95" s="4">
        <v>132</v>
      </c>
      <c r="BE95" s="4">
        <v>132</v>
      </c>
      <c r="BF95" s="4">
        <v>132</v>
      </c>
      <c r="BG95" s="4">
        <v>133</v>
      </c>
      <c r="BH95" s="4">
        <v>178</v>
      </c>
      <c r="BI95" s="4"/>
      <c r="BJ95" s="4">
        <f>MATCH(BJ39,条件检索信息!$BA$7:$BA$166,1)</f>
        <v>97</v>
      </c>
      <c r="BK95" s="4">
        <f>MATCH(BK39,条件检索信息!$BB$7:$BB$166,1)</f>
        <v>144</v>
      </c>
      <c r="BL95" s="4">
        <v>132</v>
      </c>
      <c r="BM95" s="4">
        <f>MATCH(BM39,条件检索信息!$BD$7:$BD$166,1)</f>
        <v>104</v>
      </c>
      <c r="BN95" s="4"/>
      <c r="BO95" s="4">
        <f>MATCH(BO39,条件检索信息!BF$7:BF$166,1)</f>
        <v>98</v>
      </c>
      <c r="BP95" s="4">
        <f>MATCH(BP39,条件检索信息!BG$7:BG$166,1)</f>
        <v>128</v>
      </c>
      <c r="BQ95" s="4">
        <f>MATCH(BQ39,条件检索信息!BH$7:BH$166,1)</f>
        <v>83</v>
      </c>
      <c r="BR95" s="4"/>
      <c r="BS95" s="4"/>
      <c r="BT95" s="4">
        <f>MATCH(BT39,条件检索信息!BK$7:BK$166,1)</f>
        <v>66</v>
      </c>
      <c r="BU95" s="4">
        <f>MATCH(BU39,条件检索信息!BL$7:BL$166,1)</f>
        <v>119</v>
      </c>
      <c r="BV95" s="4"/>
      <c r="BW95" s="4">
        <v>148</v>
      </c>
      <c r="BX95" s="4">
        <f>INDEX(条件检索信息!$B$7:$B$166,MATCH(BX39,条件检索信息!$BO$7:$BO$166,0))</f>
        <v>108</v>
      </c>
      <c r="BY95" s="4">
        <v>132</v>
      </c>
      <c r="BZ95" s="4">
        <v>136</v>
      </c>
      <c r="CG95" s="17">
        <v>89</v>
      </c>
      <c r="CH95" s="17">
        <f t="shared" si="238"/>
        <v>7</v>
      </c>
      <c r="CI95" s="17">
        <f>SUM($CH$7:$CH95)</f>
        <v>1400</v>
      </c>
      <c r="CJ95" s="17">
        <f>CI95/节奏总纲!P92</f>
        <v>2.9367781414612999</v>
      </c>
    </row>
    <row r="96" spans="3:88" x14ac:dyDescent="0.15">
      <c r="C96" s="21">
        <v>34</v>
      </c>
      <c r="D96" s="4">
        <v>134</v>
      </c>
      <c r="E96" s="4"/>
      <c r="F96" s="4"/>
      <c r="G96" s="4"/>
      <c r="H96" s="4">
        <v>136</v>
      </c>
      <c r="I96" s="4">
        <v>136</v>
      </c>
      <c r="J96" s="4">
        <v>133</v>
      </c>
      <c r="K96" s="4">
        <v>133</v>
      </c>
      <c r="L96" s="4">
        <v>133</v>
      </c>
      <c r="M96" s="4">
        <v>133</v>
      </c>
      <c r="N96" s="4">
        <v>182</v>
      </c>
      <c r="O96" s="4">
        <v>170</v>
      </c>
      <c r="P96" s="4"/>
      <c r="Q96" s="4">
        <v>136</v>
      </c>
      <c r="R96" s="4">
        <v>136</v>
      </c>
      <c r="S96" s="4">
        <v>136</v>
      </c>
      <c r="T96" s="4">
        <v>136</v>
      </c>
      <c r="U96" s="4">
        <v>136</v>
      </c>
      <c r="V96" s="4">
        <v>136</v>
      </c>
      <c r="W96" s="4">
        <v>182</v>
      </c>
      <c r="X96" s="4">
        <v>170</v>
      </c>
      <c r="Y96" s="4"/>
      <c r="Z96" s="4"/>
      <c r="AA96" s="4"/>
      <c r="AB96" s="4"/>
      <c r="AC96" s="4">
        <v>133</v>
      </c>
      <c r="AD96" s="4">
        <v>134</v>
      </c>
      <c r="AE96" s="4">
        <v>134</v>
      </c>
      <c r="AF96" s="4">
        <v>134</v>
      </c>
      <c r="AG96" s="4">
        <v>138</v>
      </c>
      <c r="AH96" s="4"/>
      <c r="AI96" s="4">
        <v>138</v>
      </c>
      <c r="AJ96" s="4">
        <f t="shared" si="237"/>
        <v>139</v>
      </c>
      <c r="AK96" s="4"/>
      <c r="AL96" s="4"/>
      <c r="AM96" s="4"/>
      <c r="AN96" s="4"/>
      <c r="AO96" s="4">
        <v>136</v>
      </c>
      <c r="AP96" s="4">
        <v>136</v>
      </c>
      <c r="AQ96" s="4">
        <v>136</v>
      </c>
      <c r="AR96" s="4">
        <v>144</v>
      </c>
      <c r="AS96" s="4">
        <f t="shared" si="239"/>
        <v>144</v>
      </c>
      <c r="AT96" s="4">
        <f t="shared" si="240"/>
        <v>144</v>
      </c>
      <c r="AU96" s="4">
        <v>152</v>
      </c>
      <c r="AV96" s="4">
        <v>180</v>
      </c>
      <c r="AW96" s="4">
        <v>136</v>
      </c>
      <c r="AX96" s="4">
        <v>152</v>
      </c>
      <c r="AY96" s="4">
        <f t="shared" si="241"/>
        <v>152</v>
      </c>
      <c r="AZ96" s="4">
        <f t="shared" si="242"/>
        <v>152</v>
      </c>
      <c r="BA96" s="4">
        <f t="shared" si="243"/>
        <v>152</v>
      </c>
      <c r="BB96" s="4">
        <v>182</v>
      </c>
      <c r="BC96" s="4">
        <v>136</v>
      </c>
      <c r="BD96" s="4">
        <v>136</v>
      </c>
      <c r="BE96" s="4">
        <v>136</v>
      </c>
      <c r="BF96" s="4">
        <v>136</v>
      </c>
      <c r="BG96" s="4">
        <v>137</v>
      </c>
      <c r="BH96" s="4">
        <v>182</v>
      </c>
      <c r="BI96" s="4"/>
      <c r="BJ96" s="4">
        <f>MATCH(BJ40,条件检索信息!$BA$7:$BA$166,1)</f>
        <v>100</v>
      </c>
      <c r="BK96" s="4">
        <f>MATCH(BK40,条件检索信息!$BB$7:$BB$166,1)</f>
        <v>146</v>
      </c>
      <c r="BL96" s="4">
        <v>136</v>
      </c>
      <c r="BM96" s="4">
        <f>MATCH(BM40,条件检索信息!$BD$7:$BD$166,1)</f>
        <v>108</v>
      </c>
      <c r="BN96" s="4"/>
      <c r="BO96" s="4">
        <f>MATCH(BO40,条件检索信息!BF$7:BF$166,1)</f>
        <v>99</v>
      </c>
      <c r="BP96" s="4">
        <f>MATCH(BP40,条件检索信息!BG$7:BG$166,1)</f>
        <v>129</v>
      </c>
      <c r="BQ96" s="4">
        <f>MATCH(BQ40,条件检索信息!BH$7:BH$166,1)</f>
        <v>84</v>
      </c>
      <c r="BR96" s="4"/>
      <c r="BS96" s="4"/>
      <c r="BT96" s="4">
        <f>MATCH(BT40,条件检索信息!BK$7:BK$166,1)</f>
        <v>67</v>
      </c>
      <c r="BU96" s="4">
        <f>MATCH(BU40,条件检索信息!BL$7:BL$166,1)</f>
        <v>121</v>
      </c>
      <c r="BV96" s="4"/>
      <c r="BW96" s="4">
        <v>152</v>
      </c>
      <c r="BX96" s="4">
        <f>INDEX(条件检索信息!$B$7:$B$166,MATCH(BX40,条件检索信息!$BO$7:$BO$166,0))</f>
        <v>111</v>
      </c>
      <c r="BY96" s="4">
        <v>136</v>
      </c>
      <c r="BZ96" s="4">
        <v>140</v>
      </c>
      <c r="CG96" s="17">
        <v>90</v>
      </c>
      <c r="CH96" s="17">
        <f t="shared" si="238"/>
        <v>21</v>
      </c>
      <c r="CI96" s="17">
        <f>SUM($CH$7:$CH96)</f>
        <v>1421</v>
      </c>
      <c r="CJ96" s="17">
        <f>CI96/节奏总纲!P93</f>
        <v>2.7808219178082192</v>
      </c>
    </row>
    <row r="97" spans="3:88" x14ac:dyDescent="0.15">
      <c r="C97" s="21">
        <v>35</v>
      </c>
      <c r="D97" s="4">
        <v>138</v>
      </c>
      <c r="E97" s="4"/>
      <c r="F97" s="4"/>
      <c r="G97" s="4"/>
      <c r="H97" s="4">
        <v>140</v>
      </c>
      <c r="I97" s="4">
        <v>140</v>
      </c>
      <c r="J97" s="4">
        <v>137</v>
      </c>
      <c r="K97" s="4">
        <v>137</v>
      </c>
      <c r="L97" s="4">
        <v>137</v>
      </c>
      <c r="M97" s="4">
        <v>137</v>
      </c>
      <c r="N97" s="4">
        <v>186</v>
      </c>
      <c r="O97" s="4">
        <v>175</v>
      </c>
      <c r="P97" s="4"/>
      <c r="Q97" s="4">
        <v>140</v>
      </c>
      <c r="R97" s="4">
        <v>140</v>
      </c>
      <c r="S97" s="4">
        <v>140</v>
      </c>
      <c r="T97" s="4">
        <v>140</v>
      </c>
      <c r="U97" s="4">
        <v>140</v>
      </c>
      <c r="V97" s="4">
        <v>140</v>
      </c>
      <c r="W97" s="4">
        <v>186</v>
      </c>
      <c r="X97" s="4">
        <v>175</v>
      </c>
      <c r="Y97" s="4"/>
      <c r="Z97" s="4"/>
      <c r="AA97" s="4"/>
      <c r="AB97" s="4"/>
      <c r="AC97" s="4">
        <v>137</v>
      </c>
      <c r="AD97" s="4">
        <v>138</v>
      </c>
      <c r="AE97" s="4">
        <v>138</v>
      </c>
      <c r="AF97" s="4">
        <v>138</v>
      </c>
      <c r="AG97" s="4">
        <v>142</v>
      </c>
      <c r="AH97" s="4"/>
      <c r="AI97" s="4">
        <v>142</v>
      </c>
      <c r="AJ97" s="4">
        <f t="shared" si="237"/>
        <v>143</v>
      </c>
      <c r="AK97" s="4"/>
      <c r="AL97" s="4"/>
      <c r="AM97" s="4"/>
      <c r="AN97" s="4"/>
      <c r="AO97" s="4">
        <v>140</v>
      </c>
      <c r="AP97" s="4">
        <v>140</v>
      </c>
      <c r="AQ97" s="4">
        <v>140</v>
      </c>
      <c r="AR97" s="4">
        <v>148</v>
      </c>
      <c r="AS97" s="4">
        <f t="shared" si="239"/>
        <v>148</v>
      </c>
      <c r="AT97" s="4">
        <f t="shared" si="240"/>
        <v>148</v>
      </c>
      <c r="AU97" s="4">
        <v>156</v>
      </c>
      <c r="AV97" s="4">
        <v>185</v>
      </c>
      <c r="AW97" s="4">
        <v>140</v>
      </c>
      <c r="AX97" s="4">
        <v>156</v>
      </c>
      <c r="AY97" s="4">
        <f t="shared" si="241"/>
        <v>156</v>
      </c>
      <c r="AZ97" s="4">
        <f t="shared" si="242"/>
        <v>156</v>
      </c>
      <c r="BA97" s="4">
        <f t="shared" si="243"/>
        <v>156</v>
      </c>
      <c r="BB97" s="4">
        <v>186</v>
      </c>
      <c r="BC97" s="4">
        <v>140</v>
      </c>
      <c r="BD97" s="4">
        <v>140</v>
      </c>
      <c r="BE97" s="4">
        <v>140</v>
      </c>
      <c r="BF97" s="4">
        <v>140</v>
      </c>
      <c r="BG97" s="4">
        <v>141</v>
      </c>
      <c r="BH97" s="4">
        <v>186</v>
      </c>
      <c r="BI97" s="4"/>
      <c r="BJ97" s="4">
        <f>MATCH(BJ41,条件检索信息!$BA$7:$BA$166,1)</f>
        <v>104</v>
      </c>
      <c r="BK97" s="4"/>
      <c r="BL97" s="4">
        <v>140</v>
      </c>
      <c r="BM97" s="4">
        <f>MATCH(BM41,条件检索信息!$BD$7:$BD$166,1)</f>
        <v>113</v>
      </c>
      <c r="BN97" s="4"/>
      <c r="BO97" s="4">
        <f>MATCH(BO41,条件检索信息!BF$7:BF$166,1)</f>
        <v>100</v>
      </c>
      <c r="BP97" s="4">
        <f>MATCH(BP41,条件检索信息!BG$7:BG$166,1)</f>
        <v>129</v>
      </c>
      <c r="BQ97" s="4">
        <f>MATCH(BQ41,条件检索信息!BH$7:BH$166,1)</f>
        <v>84</v>
      </c>
      <c r="BR97" s="4"/>
      <c r="BS97" s="4"/>
      <c r="BT97" s="4">
        <f>MATCH(BT41,条件检索信息!BK$7:BK$166,1)</f>
        <v>68</v>
      </c>
      <c r="BU97" s="4">
        <f>MATCH(BU41,条件检索信息!BL$7:BL$166,1)</f>
        <v>123</v>
      </c>
      <c r="BV97" s="4"/>
      <c r="BW97" s="4">
        <v>156</v>
      </c>
      <c r="BX97" s="4">
        <f>INDEX(条件检索信息!$B$7:$B$166,MATCH(BX41,条件检索信息!$BO$7:$BO$166,0))</f>
        <v>114</v>
      </c>
      <c r="BY97" s="4">
        <v>140</v>
      </c>
      <c r="BZ97" s="4">
        <v>144</v>
      </c>
      <c r="CG97" s="17">
        <v>91</v>
      </c>
      <c r="CH97" s="17">
        <f t="shared" ref="CH97:CH103" si="244">COUNTIF($E$63:$BZ$112,CG97)</f>
        <v>5</v>
      </c>
      <c r="CI97" s="17">
        <f>SUM($CH$7:$CH97)</f>
        <v>1426</v>
      </c>
      <c r="CJ97" s="17">
        <f>CI97/节奏总纲!P94</f>
        <v>2.6033868980412</v>
      </c>
    </row>
    <row r="98" spans="3:88" x14ac:dyDescent="0.15">
      <c r="C98" s="21">
        <v>36</v>
      </c>
      <c r="D98" s="4">
        <v>142</v>
      </c>
      <c r="E98" s="4"/>
      <c r="F98" s="4"/>
      <c r="G98" s="4"/>
      <c r="H98" s="4">
        <v>144</v>
      </c>
      <c r="I98" s="4">
        <v>144</v>
      </c>
      <c r="J98" s="4">
        <v>141</v>
      </c>
      <c r="K98" s="4">
        <v>141</v>
      </c>
      <c r="L98" s="4">
        <v>141</v>
      </c>
      <c r="M98" s="4">
        <v>141</v>
      </c>
      <c r="N98" s="4">
        <v>190</v>
      </c>
      <c r="O98" s="4">
        <v>180</v>
      </c>
      <c r="P98" s="4"/>
      <c r="Q98" s="4">
        <v>144</v>
      </c>
      <c r="R98" s="4">
        <v>144</v>
      </c>
      <c r="S98" s="4">
        <v>144</v>
      </c>
      <c r="T98" s="4">
        <v>144</v>
      </c>
      <c r="U98" s="4">
        <v>144</v>
      </c>
      <c r="V98" s="4">
        <v>144</v>
      </c>
      <c r="W98" s="4">
        <v>190</v>
      </c>
      <c r="X98" s="4">
        <v>180</v>
      </c>
      <c r="Y98" s="4"/>
      <c r="Z98" s="4"/>
      <c r="AA98" s="4"/>
      <c r="AB98" s="4"/>
      <c r="AC98" s="4">
        <v>141</v>
      </c>
      <c r="AD98" s="4">
        <v>142</v>
      </c>
      <c r="AE98" s="4">
        <v>142</v>
      </c>
      <c r="AF98" s="4">
        <v>142</v>
      </c>
      <c r="AG98" s="4">
        <v>146</v>
      </c>
      <c r="AH98" s="4"/>
      <c r="AI98" s="4">
        <v>146</v>
      </c>
      <c r="AJ98" s="4">
        <f t="shared" si="237"/>
        <v>147</v>
      </c>
      <c r="AK98" s="4"/>
      <c r="AL98" s="4"/>
      <c r="AM98" s="4"/>
      <c r="AN98" s="4"/>
      <c r="AO98" s="4">
        <v>144</v>
      </c>
      <c r="AP98" s="4">
        <v>144</v>
      </c>
      <c r="AQ98" s="4">
        <v>144</v>
      </c>
      <c r="AR98" s="4">
        <v>152</v>
      </c>
      <c r="AS98" s="4">
        <f t="shared" si="239"/>
        <v>152</v>
      </c>
      <c r="AT98" s="4">
        <f t="shared" si="240"/>
        <v>152</v>
      </c>
      <c r="AU98" s="4">
        <v>160</v>
      </c>
      <c r="AV98" s="4">
        <v>190</v>
      </c>
      <c r="AW98" s="4">
        <v>144</v>
      </c>
      <c r="AX98" s="4">
        <v>160</v>
      </c>
      <c r="AY98" s="4">
        <f t="shared" si="241"/>
        <v>160</v>
      </c>
      <c r="AZ98" s="4">
        <f t="shared" si="242"/>
        <v>160</v>
      </c>
      <c r="BA98" s="4">
        <f t="shared" si="243"/>
        <v>160</v>
      </c>
      <c r="BB98" s="4">
        <v>190</v>
      </c>
      <c r="BC98" s="4">
        <v>144</v>
      </c>
      <c r="BD98" s="4">
        <v>144</v>
      </c>
      <c r="BE98" s="4">
        <v>144</v>
      </c>
      <c r="BF98" s="4">
        <v>144</v>
      </c>
      <c r="BG98" s="4">
        <v>145</v>
      </c>
      <c r="BH98" s="4">
        <v>190</v>
      </c>
      <c r="BI98" s="4"/>
      <c r="BJ98" s="4">
        <f>MATCH(BJ42,条件检索信息!$BA$7:$BA$166,1)</f>
        <v>107</v>
      </c>
      <c r="BK98" s="4"/>
      <c r="BL98" s="4">
        <v>144</v>
      </c>
      <c r="BM98" s="4">
        <f>MATCH(BM42,条件检索信息!$BD$7:$BD$166,1)</f>
        <v>117</v>
      </c>
      <c r="BN98" s="4"/>
      <c r="BO98" s="4">
        <f>MATCH(BO42,条件检索信息!BF$7:BF$166,1)</f>
        <v>101</v>
      </c>
      <c r="BP98" s="4">
        <f>MATCH(BP42,条件检索信息!BG$7:BG$166,1)</f>
        <v>130</v>
      </c>
      <c r="BQ98" s="4">
        <f>MATCH(BQ42,条件检索信息!BH$7:BH$166,1)</f>
        <v>85</v>
      </c>
      <c r="BR98" s="4"/>
      <c r="BS98" s="4"/>
      <c r="BT98" s="4">
        <f>MATCH(BT42,条件检索信息!BK$7:BK$166,1)</f>
        <v>69</v>
      </c>
      <c r="BU98" s="4">
        <f>MATCH(BU42,条件检索信息!BL$7:BL$166,1)</f>
        <v>125</v>
      </c>
      <c r="BV98" s="4"/>
      <c r="BW98" s="4">
        <v>160</v>
      </c>
      <c r="BX98" s="4"/>
      <c r="BY98" s="4">
        <v>144</v>
      </c>
      <c r="BZ98" s="4">
        <v>148</v>
      </c>
      <c r="CG98" s="17">
        <v>92</v>
      </c>
      <c r="CH98" s="17">
        <f t="shared" si="244"/>
        <v>32</v>
      </c>
      <c r="CI98" s="17">
        <f>SUM($CH$7:$CH98)</f>
        <v>1458</v>
      </c>
      <c r="CJ98" s="17">
        <f>CI98/节奏总纲!P95</f>
        <v>2.4832510094743236</v>
      </c>
    </row>
    <row r="99" spans="3:88" x14ac:dyDescent="0.15">
      <c r="C99" s="21">
        <v>37</v>
      </c>
      <c r="D99" s="4">
        <v>146</v>
      </c>
      <c r="E99" s="4"/>
      <c r="F99" s="4"/>
      <c r="G99" s="4"/>
      <c r="H99" s="4">
        <v>148</v>
      </c>
      <c r="I99" s="4">
        <v>148</v>
      </c>
      <c r="J99" s="4">
        <v>145</v>
      </c>
      <c r="K99" s="4">
        <v>145</v>
      </c>
      <c r="L99" s="4">
        <v>145</v>
      </c>
      <c r="M99" s="4">
        <v>145</v>
      </c>
      <c r="N99" s="4">
        <v>194</v>
      </c>
      <c r="O99" s="4">
        <v>185</v>
      </c>
      <c r="P99" s="4"/>
      <c r="Q99" s="4">
        <v>148</v>
      </c>
      <c r="R99" s="4">
        <v>148</v>
      </c>
      <c r="S99" s="4">
        <v>148</v>
      </c>
      <c r="T99" s="4">
        <v>148</v>
      </c>
      <c r="U99" s="4">
        <v>148</v>
      </c>
      <c r="V99" s="4">
        <v>148</v>
      </c>
      <c r="W99" s="4">
        <v>194</v>
      </c>
      <c r="X99" s="4">
        <v>185</v>
      </c>
      <c r="Y99" s="4"/>
      <c r="Z99" s="4"/>
      <c r="AA99" s="4"/>
      <c r="AB99" s="4"/>
      <c r="AC99" s="4">
        <v>145</v>
      </c>
      <c r="AD99" s="4">
        <v>146</v>
      </c>
      <c r="AE99" s="4">
        <v>146</v>
      </c>
      <c r="AF99" s="4">
        <v>146</v>
      </c>
      <c r="AG99" s="4">
        <v>150</v>
      </c>
      <c r="AH99" s="4"/>
      <c r="AI99" s="4">
        <v>150</v>
      </c>
      <c r="AJ99" s="4">
        <f t="shared" si="237"/>
        <v>151</v>
      </c>
      <c r="AK99" s="4"/>
      <c r="AL99" s="4"/>
      <c r="AM99" s="4"/>
      <c r="AN99" s="4"/>
      <c r="AO99" s="4">
        <v>148</v>
      </c>
      <c r="AP99" s="4">
        <v>148</v>
      </c>
      <c r="AQ99" s="4">
        <v>148</v>
      </c>
      <c r="AR99" s="4">
        <v>156</v>
      </c>
      <c r="AS99" s="4">
        <f t="shared" si="239"/>
        <v>156</v>
      </c>
      <c r="AT99" s="4">
        <f t="shared" si="240"/>
        <v>156</v>
      </c>
      <c r="AU99" s="4">
        <v>164</v>
      </c>
      <c r="AV99" s="4">
        <v>195</v>
      </c>
      <c r="AW99" s="4">
        <v>148</v>
      </c>
      <c r="AX99" s="4">
        <v>164</v>
      </c>
      <c r="AY99" s="4">
        <f t="shared" si="241"/>
        <v>164</v>
      </c>
      <c r="AZ99" s="4">
        <f t="shared" si="242"/>
        <v>164</v>
      </c>
      <c r="BA99" s="4">
        <f t="shared" si="243"/>
        <v>164</v>
      </c>
      <c r="BB99" s="4">
        <v>194</v>
      </c>
      <c r="BC99" s="4">
        <v>148</v>
      </c>
      <c r="BD99" s="4">
        <v>148</v>
      </c>
      <c r="BE99" s="4">
        <v>148</v>
      </c>
      <c r="BF99" s="4">
        <v>148</v>
      </c>
      <c r="BG99" s="4">
        <v>149</v>
      </c>
      <c r="BH99" s="4">
        <v>194</v>
      </c>
      <c r="BI99" s="4"/>
      <c r="BJ99" s="4">
        <f>MATCH(BJ43,条件检索信息!$BA$7:$BA$166,1)</f>
        <v>111</v>
      </c>
      <c r="BK99" s="4"/>
      <c r="BL99" s="4">
        <v>148</v>
      </c>
      <c r="BM99" s="4">
        <f>MATCH(BM43,条件检索信息!$BD$7:$BD$166,1)</f>
        <v>121</v>
      </c>
      <c r="BN99" s="4"/>
      <c r="BO99" s="4">
        <f>MATCH(BO43,条件检索信息!BF$7:BF$166,1)</f>
        <v>102</v>
      </c>
      <c r="BP99" s="4">
        <f>MATCH(BP43,条件检索信息!BG$7:BG$166,1)</f>
        <v>131</v>
      </c>
      <c r="BQ99" s="4">
        <f>MATCH(BQ43,条件检索信息!BH$7:BH$166,1)</f>
        <v>86</v>
      </c>
      <c r="BR99" s="4"/>
      <c r="BS99" s="4"/>
      <c r="BT99" s="4">
        <f>MATCH(BT43,条件检索信息!BK$7:BK$166,1)</f>
        <v>69</v>
      </c>
      <c r="BU99" s="4">
        <f>MATCH(BU43,条件检索信息!BL$7:BL$166,1)</f>
        <v>126</v>
      </c>
      <c r="BV99" s="4"/>
      <c r="BW99" s="4">
        <v>164</v>
      </c>
      <c r="BX99" s="4"/>
      <c r="BY99" s="4">
        <v>148</v>
      </c>
      <c r="BZ99" s="4">
        <v>152</v>
      </c>
      <c r="CG99" s="17">
        <v>93</v>
      </c>
      <c r="CH99" s="17">
        <f t="shared" si="244"/>
        <v>11</v>
      </c>
      <c r="CI99" s="17">
        <f>SUM($CH$7:$CH99)</f>
        <v>1469</v>
      </c>
      <c r="CJ99" s="17">
        <f>CI99/节奏总纲!P96</f>
        <v>2.334169345491576</v>
      </c>
    </row>
    <row r="100" spans="3:88" x14ac:dyDescent="0.15">
      <c r="C100" s="21">
        <v>38</v>
      </c>
      <c r="D100" s="4">
        <v>150</v>
      </c>
      <c r="E100" s="4"/>
      <c r="F100" s="4"/>
      <c r="G100" s="4"/>
      <c r="H100" s="4">
        <v>152</v>
      </c>
      <c r="I100" s="4">
        <v>152</v>
      </c>
      <c r="J100" s="4">
        <v>149</v>
      </c>
      <c r="K100" s="4">
        <v>149</v>
      </c>
      <c r="L100" s="4">
        <v>149</v>
      </c>
      <c r="M100" s="4">
        <v>149</v>
      </c>
      <c r="N100" s="4">
        <v>198</v>
      </c>
      <c r="O100" s="4">
        <v>190</v>
      </c>
      <c r="P100" s="4"/>
      <c r="Q100" s="4">
        <v>152</v>
      </c>
      <c r="R100" s="4">
        <v>152</v>
      </c>
      <c r="S100" s="4">
        <v>152</v>
      </c>
      <c r="T100" s="4">
        <v>152</v>
      </c>
      <c r="U100" s="4">
        <v>152</v>
      </c>
      <c r="V100" s="4">
        <v>152</v>
      </c>
      <c r="W100" s="4">
        <v>198</v>
      </c>
      <c r="X100" s="4">
        <v>190</v>
      </c>
      <c r="Y100" s="4"/>
      <c r="Z100" s="4"/>
      <c r="AA100" s="4"/>
      <c r="AB100" s="4"/>
      <c r="AC100" s="4">
        <v>149</v>
      </c>
      <c r="AD100" s="4">
        <v>150</v>
      </c>
      <c r="AE100" s="4">
        <v>150</v>
      </c>
      <c r="AF100" s="4">
        <v>150</v>
      </c>
      <c r="AG100" s="4">
        <v>154</v>
      </c>
      <c r="AH100" s="4"/>
      <c r="AI100" s="4">
        <v>154</v>
      </c>
      <c r="AJ100" s="4">
        <f t="shared" si="237"/>
        <v>155</v>
      </c>
      <c r="AK100" s="4"/>
      <c r="AL100" s="4"/>
      <c r="AM100" s="4"/>
      <c r="AN100" s="4"/>
      <c r="AO100" s="4">
        <v>152</v>
      </c>
      <c r="AP100" s="4">
        <v>152</v>
      </c>
      <c r="AQ100" s="4">
        <v>152</v>
      </c>
      <c r="AR100" s="4">
        <v>160</v>
      </c>
      <c r="AS100" s="4">
        <f t="shared" si="239"/>
        <v>160</v>
      </c>
      <c r="AT100" s="4">
        <f t="shared" si="240"/>
        <v>160</v>
      </c>
      <c r="AU100" s="4">
        <v>168</v>
      </c>
      <c r="AV100" s="4">
        <v>200</v>
      </c>
      <c r="AW100" s="4">
        <v>152</v>
      </c>
      <c r="AX100" s="4">
        <v>168</v>
      </c>
      <c r="AY100" s="4">
        <f t="shared" si="241"/>
        <v>168</v>
      </c>
      <c r="AZ100" s="4">
        <f t="shared" si="242"/>
        <v>168</v>
      </c>
      <c r="BA100" s="4">
        <f t="shared" si="243"/>
        <v>168</v>
      </c>
      <c r="BB100" s="4">
        <v>198</v>
      </c>
      <c r="BC100" s="4">
        <v>152</v>
      </c>
      <c r="BD100" s="4">
        <v>152</v>
      </c>
      <c r="BE100" s="4">
        <v>152</v>
      </c>
      <c r="BF100" s="4">
        <v>152</v>
      </c>
      <c r="BG100" s="4">
        <v>153</v>
      </c>
      <c r="BH100" s="4">
        <v>198</v>
      </c>
      <c r="BI100" s="4"/>
      <c r="BJ100" s="4">
        <f>MATCH(BJ44,条件检索信息!$BA$7:$BA$166,1)</f>
        <v>114</v>
      </c>
      <c r="BK100" s="4"/>
      <c r="BL100" s="4">
        <v>152</v>
      </c>
      <c r="BM100" s="4">
        <f>MATCH(BM44,条件检索信息!$BD$7:$BD$166,1)</f>
        <v>125</v>
      </c>
      <c r="BN100" s="4"/>
      <c r="BO100" s="4">
        <f>MATCH(BO44,条件检索信息!BF$7:BF$166,1)</f>
        <v>103</v>
      </c>
      <c r="BP100" s="4">
        <f>MATCH(BP44,条件检索信息!BG$7:BG$166,1)</f>
        <v>132</v>
      </c>
      <c r="BQ100" s="4">
        <f>MATCH(BQ44,条件检索信息!BH$7:BH$166,1)</f>
        <v>86</v>
      </c>
      <c r="BR100" s="4"/>
      <c r="BS100" s="4"/>
      <c r="BT100" s="4">
        <f>MATCH(BT44,条件检索信息!BK$7:BK$166,1)</f>
        <v>70</v>
      </c>
      <c r="BU100" s="4">
        <f>MATCH(BU44,条件检索信息!BL$7:BL$166,1)</f>
        <v>128</v>
      </c>
      <c r="BV100" s="4"/>
      <c r="BW100" s="4">
        <v>168</v>
      </c>
      <c r="BX100" s="4"/>
      <c r="BY100" s="4">
        <v>152</v>
      </c>
      <c r="BZ100" s="4">
        <v>156</v>
      </c>
      <c r="CG100" s="17">
        <v>94</v>
      </c>
      <c r="CH100" s="17">
        <f t="shared" si="244"/>
        <v>12</v>
      </c>
      <c r="CI100" s="17">
        <f>SUM($CH$7:$CH100)</f>
        <v>1481</v>
      </c>
      <c r="CJ100" s="17">
        <f>CI100/节奏总纲!P97</f>
        <v>2.1954139260350964</v>
      </c>
    </row>
    <row r="101" spans="3:88" x14ac:dyDescent="0.15">
      <c r="C101" s="21">
        <v>39</v>
      </c>
      <c r="D101" s="4">
        <v>154</v>
      </c>
      <c r="E101" s="4"/>
      <c r="F101" s="4"/>
      <c r="G101" s="4"/>
      <c r="H101" s="4">
        <v>156</v>
      </c>
      <c r="I101" s="4">
        <v>156</v>
      </c>
      <c r="J101" s="4">
        <v>153</v>
      </c>
      <c r="K101" s="4">
        <v>153</v>
      </c>
      <c r="L101" s="4">
        <v>153</v>
      </c>
      <c r="M101" s="4">
        <v>153</v>
      </c>
      <c r="N101" s="4"/>
      <c r="O101" s="4">
        <v>195</v>
      </c>
      <c r="P101" s="4"/>
      <c r="Q101" s="4">
        <v>156</v>
      </c>
      <c r="R101" s="4">
        <v>156</v>
      </c>
      <c r="S101" s="4">
        <v>156</v>
      </c>
      <c r="T101" s="4">
        <v>156</v>
      </c>
      <c r="U101" s="4">
        <v>156</v>
      </c>
      <c r="V101" s="4">
        <v>156</v>
      </c>
      <c r="W101" s="4"/>
      <c r="X101" s="4">
        <v>195</v>
      </c>
      <c r="Y101" s="4"/>
      <c r="Z101" s="4"/>
      <c r="AA101" s="4"/>
      <c r="AB101" s="4"/>
      <c r="AC101" s="4">
        <v>153</v>
      </c>
      <c r="AD101" s="4">
        <v>154</v>
      </c>
      <c r="AE101" s="4">
        <v>154</v>
      </c>
      <c r="AF101" s="4">
        <v>154</v>
      </c>
      <c r="AG101" s="4">
        <v>158</v>
      </c>
      <c r="AH101" s="4"/>
      <c r="AI101" s="4">
        <v>158</v>
      </c>
      <c r="AJ101" s="4">
        <f t="shared" si="237"/>
        <v>159</v>
      </c>
      <c r="AK101" s="4"/>
      <c r="AL101" s="4"/>
      <c r="AM101" s="4"/>
      <c r="AN101" s="4"/>
      <c r="AO101" s="4">
        <v>156</v>
      </c>
      <c r="AP101" s="4">
        <v>156</v>
      </c>
      <c r="AQ101" s="4">
        <v>156</v>
      </c>
      <c r="AR101" s="4">
        <v>164</v>
      </c>
      <c r="AS101" s="4">
        <f t="shared" si="239"/>
        <v>164</v>
      </c>
      <c r="AT101" s="4">
        <f t="shared" si="240"/>
        <v>164</v>
      </c>
      <c r="AU101" s="4">
        <v>172</v>
      </c>
      <c r="AV101" s="4"/>
      <c r="AW101" s="4">
        <v>156</v>
      </c>
      <c r="AX101" s="4">
        <v>172</v>
      </c>
      <c r="AY101" s="4">
        <f t="shared" si="241"/>
        <v>172</v>
      </c>
      <c r="AZ101" s="4">
        <f t="shared" si="242"/>
        <v>172</v>
      </c>
      <c r="BA101" s="4">
        <f t="shared" si="243"/>
        <v>172</v>
      </c>
      <c r="BB101" s="4"/>
      <c r="BC101" s="4">
        <v>156</v>
      </c>
      <c r="BD101" s="4">
        <v>156</v>
      </c>
      <c r="BE101" s="4">
        <v>156</v>
      </c>
      <c r="BF101" s="4">
        <v>156</v>
      </c>
      <c r="BG101" s="4">
        <v>157</v>
      </c>
      <c r="BH101" s="4"/>
      <c r="BI101" s="4"/>
      <c r="BJ101" s="4">
        <f>MATCH(BJ45,条件检索信息!$BA$7:$BA$166,1)</f>
        <v>118</v>
      </c>
      <c r="BK101" s="4"/>
      <c r="BL101" s="4">
        <v>156</v>
      </c>
      <c r="BM101" s="4">
        <f>MATCH(BM45,条件检索信息!$BD$7:$BD$166,1)</f>
        <v>130</v>
      </c>
      <c r="BN101" s="4"/>
      <c r="BO101" s="4">
        <f>MATCH(BO45,条件检索信息!BF$7:BF$166,1)</f>
        <v>103</v>
      </c>
      <c r="BP101" s="4">
        <f>MATCH(BP45,条件检索信息!BG$7:BG$166,1)</f>
        <v>132</v>
      </c>
      <c r="BQ101" s="4">
        <f>MATCH(BQ45,条件检索信息!BH$7:BH$166,1)</f>
        <v>87</v>
      </c>
      <c r="BR101" s="4"/>
      <c r="BS101" s="4"/>
      <c r="BT101" s="4">
        <f>MATCH(BT45,条件检索信息!BK$7:BK$166,1)</f>
        <v>71</v>
      </c>
      <c r="BU101" s="4">
        <f>MATCH(BU45,条件检索信息!BL$7:BL$166,1)</f>
        <v>130</v>
      </c>
      <c r="BV101" s="4"/>
      <c r="BW101" s="4">
        <v>172</v>
      </c>
      <c r="BX101" s="4"/>
      <c r="BY101" s="4">
        <v>156</v>
      </c>
      <c r="BZ101" s="4">
        <v>160</v>
      </c>
      <c r="CG101" s="17">
        <v>95</v>
      </c>
      <c r="CH101" s="17">
        <f t="shared" si="244"/>
        <v>8</v>
      </c>
      <c r="CI101" s="17">
        <f>SUM($CH$7:$CH101)</f>
        <v>1489</v>
      </c>
      <c r="CJ101" s="17">
        <f>CI101/节奏总纲!P98</f>
        <v>2.0592541205851984</v>
      </c>
    </row>
    <row r="102" spans="3:88" x14ac:dyDescent="0.15">
      <c r="C102" s="21">
        <v>40</v>
      </c>
      <c r="D102" s="4">
        <v>158</v>
      </c>
      <c r="E102" s="4"/>
      <c r="F102" s="4"/>
      <c r="G102" s="4"/>
      <c r="H102" s="4">
        <v>160</v>
      </c>
      <c r="I102" s="4">
        <v>160</v>
      </c>
      <c r="J102" s="4">
        <v>157</v>
      </c>
      <c r="K102" s="4">
        <v>157</v>
      </c>
      <c r="L102" s="4">
        <v>157</v>
      </c>
      <c r="M102" s="4">
        <v>157</v>
      </c>
      <c r="N102" s="4"/>
      <c r="O102" s="4">
        <v>200</v>
      </c>
      <c r="P102" s="4"/>
      <c r="Q102" s="4">
        <v>160</v>
      </c>
      <c r="R102" s="4">
        <v>160</v>
      </c>
      <c r="S102" s="4">
        <v>160</v>
      </c>
      <c r="T102" s="4">
        <v>160</v>
      </c>
      <c r="U102" s="4">
        <v>160</v>
      </c>
      <c r="V102" s="4">
        <v>160</v>
      </c>
      <c r="W102" s="4"/>
      <c r="X102" s="4">
        <v>200</v>
      </c>
      <c r="Y102" s="4"/>
      <c r="Z102" s="4"/>
      <c r="AA102" s="4"/>
      <c r="AB102" s="4"/>
      <c r="AC102" s="4">
        <v>157</v>
      </c>
      <c r="AD102" s="4">
        <v>158</v>
      </c>
      <c r="AE102" s="4">
        <v>158</v>
      </c>
      <c r="AF102" s="4">
        <v>158</v>
      </c>
      <c r="AG102" s="4">
        <v>162</v>
      </c>
      <c r="AH102" s="4"/>
      <c r="AI102" s="4">
        <v>162</v>
      </c>
      <c r="AJ102" s="4">
        <f t="shared" si="237"/>
        <v>163</v>
      </c>
      <c r="AK102" s="4"/>
      <c r="AL102" s="4"/>
      <c r="AM102" s="4"/>
      <c r="AN102" s="4"/>
      <c r="AO102" s="4">
        <v>160</v>
      </c>
      <c r="AP102" s="4">
        <v>160</v>
      </c>
      <c r="AQ102" s="4">
        <v>160</v>
      </c>
      <c r="AR102" s="4">
        <v>168</v>
      </c>
      <c r="AS102" s="4">
        <f t="shared" si="239"/>
        <v>168</v>
      </c>
      <c r="AT102" s="4">
        <f t="shared" si="240"/>
        <v>168</v>
      </c>
      <c r="AU102" s="4">
        <v>176</v>
      </c>
      <c r="AV102" s="4"/>
      <c r="AW102" s="4">
        <v>160</v>
      </c>
      <c r="AX102" s="4">
        <v>176</v>
      </c>
      <c r="AY102" s="4">
        <f t="shared" si="241"/>
        <v>176</v>
      </c>
      <c r="AZ102" s="4">
        <f t="shared" si="242"/>
        <v>176</v>
      </c>
      <c r="BA102" s="4">
        <f t="shared" si="243"/>
        <v>176</v>
      </c>
      <c r="BB102" s="4"/>
      <c r="BC102" s="4">
        <v>160</v>
      </c>
      <c r="BD102" s="4">
        <v>160</v>
      </c>
      <c r="BE102" s="4">
        <v>160</v>
      </c>
      <c r="BF102" s="4">
        <v>160</v>
      </c>
      <c r="BG102" s="4">
        <v>161</v>
      </c>
      <c r="BH102" s="4"/>
      <c r="BI102" s="4"/>
      <c r="BJ102" s="4">
        <f>MATCH(BJ46,条件检索信息!$BA$7:$BA$166,1)</f>
        <v>121</v>
      </c>
      <c r="BK102" s="4"/>
      <c r="BL102" s="4">
        <v>160</v>
      </c>
      <c r="BM102" s="4">
        <f>MATCH(BM46,条件检索信息!$BD$7:$BD$166,1)</f>
        <v>134</v>
      </c>
      <c r="BN102" s="4"/>
      <c r="BO102" s="4">
        <f>MATCH(BO46,条件检索信息!BF$7:BF$166,1)</f>
        <v>104</v>
      </c>
      <c r="BP102" s="4">
        <f>MATCH(BP46,条件检索信息!BG$7:BG$166,1)</f>
        <v>133</v>
      </c>
      <c r="BQ102" s="4">
        <f>MATCH(BQ46,条件检索信息!BH$7:BH$166,1)</f>
        <v>88</v>
      </c>
      <c r="BR102" s="4"/>
      <c r="BS102" s="4"/>
      <c r="BT102" s="4">
        <f>MATCH(BT46,条件检索信息!BK$7:BK$166,1)</f>
        <v>72</v>
      </c>
      <c r="BU102" s="4">
        <f>MATCH(BU46,条件检索信息!BL$7:BL$166,1)</f>
        <v>132</v>
      </c>
      <c r="BV102" s="4"/>
      <c r="BW102" s="4">
        <v>176</v>
      </c>
      <c r="BX102" s="4"/>
      <c r="BY102" s="4">
        <v>160</v>
      </c>
      <c r="BZ102" s="4">
        <v>164</v>
      </c>
      <c r="CG102" s="17">
        <v>96</v>
      </c>
      <c r="CH102" s="17">
        <f t="shared" si="244"/>
        <v>32</v>
      </c>
      <c r="CI102" s="17">
        <f>SUM($CH$7:$CH102)</f>
        <v>1521</v>
      </c>
      <c r="CJ102" s="17">
        <f>CI102/节奏总纲!P99</f>
        <v>1.9624619300066473</v>
      </c>
    </row>
    <row r="103" spans="3:88" x14ac:dyDescent="0.15">
      <c r="C103" s="21">
        <v>41</v>
      </c>
      <c r="D103" s="4">
        <v>162</v>
      </c>
      <c r="E103" s="4"/>
      <c r="F103" s="4"/>
      <c r="G103" s="4"/>
      <c r="H103" s="4">
        <v>164</v>
      </c>
      <c r="I103" s="4">
        <v>164</v>
      </c>
      <c r="J103" s="4">
        <v>161</v>
      </c>
      <c r="K103" s="4">
        <v>161</v>
      </c>
      <c r="L103" s="4">
        <v>161</v>
      </c>
      <c r="M103" s="4">
        <v>161</v>
      </c>
      <c r="N103" s="4"/>
      <c r="O103" s="4"/>
      <c r="P103" s="4"/>
      <c r="Q103" s="4">
        <v>164</v>
      </c>
      <c r="R103" s="4">
        <v>164</v>
      </c>
      <c r="S103" s="4">
        <v>164</v>
      </c>
      <c r="T103" s="4">
        <v>164</v>
      </c>
      <c r="U103" s="4">
        <v>164</v>
      </c>
      <c r="V103" s="4">
        <v>164</v>
      </c>
      <c r="W103" s="4"/>
      <c r="X103" s="4"/>
      <c r="Y103" s="4"/>
      <c r="Z103" s="4"/>
      <c r="AA103" s="4"/>
      <c r="AB103" s="4"/>
      <c r="AC103" s="4">
        <v>161</v>
      </c>
      <c r="AD103" s="4">
        <v>162</v>
      </c>
      <c r="AE103" s="4">
        <v>162</v>
      </c>
      <c r="AF103" s="4">
        <v>162</v>
      </c>
      <c r="AG103" s="4">
        <v>166</v>
      </c>
      <c r="AH103" s="4"/>
      <c r="AI103" s="4">
        <v>166</v>
      </c>
      <c r="AJ103" s="4">
        <f t="shared" si="237"/>
        <v>167</v>
      </c>
      <c r="AK103" s="4"/>
      <c r="AL103" s="4"/>
      <c r="AM103" s="4"/>
      <c r="AN103" s="4"/>
      <c r="AO103" s="4">
        <v>164</v>
      </c>
      <c r="AP103" s="4">
        <v>164</v>
      </c>
      <c r="AQ103" s="4">
        <v>164</v>
      </c>
      <c r="AR103" s="4">
        <v>172</v>
      </c>
      <c r="AS103" s="4">
        <f t="shared" si="239"/>
        <v>172</v>
      </c>
      <c r="AT103" s="4">
        <f t="shared" si="240"/>
        <v>172</v>
      </c>
      <c r="AU103" s="4">
        <v>180</v>
      </c>
      <c r="AV103" s="4"/>
      <c r="AW103" s="4">
        <v>164</v>
      </c>
      <c r="AX103" s="4">
        <v>180</v>
      </c>
      <c r="AY103" s="4">
        <f t="shared" si="241"/>
        <v>180</v>
      </c>
      <c r="AZ103" s="4">
        <f t="shared" si="242"/>
        <v>180</v>
      </c>
      <c r="BA103" s="4">
        <f t="shared" si="243"/>
        <v>180</v>
      </c>
      <c r="BB103" s="4"/>
      <c r="BC103" s="4">
        <v>164</v>
      </c>
      <c r="BD103" s="4">
        <v>164</v>
      </c>
      <c r="BE103" s="4">
        <v>164</v>
      </c>
      <c r="BF103" s="4">
        <v>164</v>
      </c>
      <c r="BG103" s="4">
        <v>165</v>
      </c>
      <c r="BH103" s="4"/>
      <c r="BI103" s="4"/>
      <c r="BJ103" s="4">
        <f>MATCH(BJ47,条件检索信息!$BA$7:$BA$166,1)</f>
        <v>124</v>
      </c>
      <c r="BK103" s="4"/>
      <c r="BL103" s="4">
        <v>164</v>
      </c>
      <c r="BM103" s="4">
        <f>MATCH(BM47,条件检索信息!$BD$7:$BD$166,1)</f>
        <v>138</v>
      </c>
      <c r="BN103" s="4"/>
      <c r="BO103" s="4">
        <f>MATCH(BO47,条件检索信息!BF$7:BF$166,1)</f>
        <v>105</v>
      </c>
      <c r="BP103" s="4">
        <f>MATCH(BP47,条件检索信息!BG$7:BG$166,1)</f>
        <v>134</v>
      </c>
      <c r="BQ103" s="4">
        <f>MATCH(BQ47,条件检索信息!BH$7:BH$166,1)</f>
        <v>88</v>
      </c>
      <c r="BR103" s="4"/>
      <c r="BS103" s="4"/>
      <c r="BT103" s="4">
        <f>MATCH(BT47,条件检索信息!BK$7:BK$166,1)</f>
        <v>73</v>
      </c>
      <c r="BU103" s="4">
        <f>MATCH(BU47,条件检索信息!BL$7:BL$166,1)</f>
        <v>133</v>
      </c>
      <c r="BV103" s="4"/>
      <c r="BW103" s="4">
        <v>180</v>
      </c>
      <c r="BX103" s="4"/>
      <c r="BY103" s="4">
        <v>164</v>
      </c>
      <c r="BZ103" s="4">
        <v>168</v>
      </c>
      <c r="CG103" s="17">
        <v>97</v>
      </c>
      <c r="CH103" s="17">
        <f t="shared" si="244"/>
        <v>8</v>
      </c>
      <c r="CI103" s="17">
        <f>SUM($CH$7:$CH103)</f>
        <v>1529</v>
      </c>
      <c r="CJ103" s="17">
        <f>CI103/节奏总纲!P100</f>
        <v>1.8405134236558582</v>
      </c>
    </row>
    <row r="104" spans="3:88" x14ac:dyDescent="0.15">
      <c r="C104" s="21">
        <v>42</v>
      </c>
      <c r="D104" s="4">
        <v>166</v>
      </c>
      <c r="E104" s="4"/>
      <c r="F104" s="4"/>
      <c r="G104" s="4"/>
      <c r="H104" s="4">
        <v>168</v>
      </c>
      <c r="I104" s="4">
        <v>168</v>
      </c>
      <c r="J104" s="4">
        <v>165</v>
      </c>
      <c r="K104" s="4">
        <v>165</v>
      </c>
      <c r="L104" s="4">
        <v>165</v>
      </c>
      <c r="M104" s="4">
        <v>165</v>
      </c>
      <c r="N104" s="4"/>
      <c r="O104" s="4"/>
      <c r="P104" s="4"/>
      <c r="Q104" s="4">
        <v>168</v>
      </c>
      <c r="R104" s="4">
        <v>168</v>
      </c>
      <c r="S104" s="4">
        <v>168</v>
      </c>
      <c r="T104" s="4">
        <v>168</v>
      </c>
      <c r="U104" s="4">
        <v>168</v>
      </c>
      <c r="V104" s="4">
        <v>168</v>
      </c>
      <c r="W104" s="4"/>
      <c r="X104" s="4"/>
      <c r="Y104" s="4"/>
      <c r="Z104" s="4"/>
      <c r="AA104" s="4"/>
      <c r="AB104" s="4"/>
      <c r="AC104" s="4">
        <v>165</v>
      </c>
      <c r="AD104" s="4">
        <v>166</v>
      </c>
      <c r="AE104" s="4">
        <v>166</v>
      </c>
      <c r="AF104" s="4">
        <v>166</v>
      </c>
      <c r="AG104" s="4">
        <v>170</v>
      </c>
      <c r="AH104" s="4"/>
      <c r="AI104" s="4">
        <v>170</v>
      </c>
      <c r="AJ104" s="4">
        <f t="shared" si="237"/>
        <v>171</v>
      </c>
      <c r="AK104" s="4"/>
      <c r="AL104" s="4"/>
      <c r="AM104" s="4"/>
      <c r="AN104" s="4"/>
      <c r="AO104" s="4">
        <v>168</v>
      </c>
      <c r="AP104" s="4">
        <v>168</v>
      </c>
      <c r="AQ104" s="4">
        <v>168</v>
      </c>
      <c r="AR104" s="4">
        <v>176</v>
      </c>
      <c r="AS104" s="4">
        <f t="shared" si="239"/>
        <v>176</v>
      </c>
      <c r="AT104" s="4">
        <f t="shared" si="240"/>
        <v>176</v>
      </c>
      <c r="AU104" s="4">
        <v>184</v>
      </c>
      <c r="AV104" s="4"/>
      <c r="AW104" s="4">
        <v>168</v>
      </c>
      <c r="AX104" s="4">
        <v>184</v>
      </c>
      <c r="AY104" s="4">
        <f t="shared" si="241"/>
        <v>184</v>
      </c>
      <c r="AZ104" s="4">
        <f t="shared" si="242"/>
        <v>184</v>
      </c>
      <c r="BA104" s="4">
        <f t="shared" si="243"/>
        <v>184</v>
      </c>
      <c r="BB104" s="4"/>
      <c r="BC104" s="4">
        <v>168</v>
      </c>
      <c r="BD104" s="4">
        <v>168</v>
      </c>
      <c r="BE104" s="4">
        <v>168</v>
      </c>
      <c r="BF104" s="4">
        <v>168</v>
      </c>
      <c r="BG104" s="4">
        <v>169</v>
      </c>
      <c r="BH104" s="4"/>
      <c r="BI104" s="4"/>
      <c r="BJ104" s="4">
        <f>MATCH(BJ48,条件检索信息!$BA$7:$BA$166,1)</f>
        <v>128</v>
      </c>
      <c r="BK104" s="4"/>
      <c r="BL104" s="4">
        <v>168</v>
      </c>
      <c r="BM104" s="4">
        <f>MATCH(BM48,条件检索信息!$BD$7:$BD$166,1)</f>
        <v>142</v>
      </c>
      <c r="BN104" s="4"/>
      <c r="BO104" s="4">
        <f>MATCH(BO48,条件检索信息!BF$7:BF$166,1)</f>
        <v>106</v>
      </c>
      <c r="BP104" s="4">
        <f>MATCH(BP48,条件检索信息!BG$7:BG$166,1)</f>
        <v>134</v>
      </c>
      <c r="BQ104" s="4">
        <f>MATCH(BQ48,条件检索信息!BH$7:BH$166,1)</f>
        <v>89</v>
      </c>
      <c r="BR104" s="4"/>
      <c r="BS104" s="4"/>
      <c r="BT104" s="4">
        <f>MATCH(BT48,条件检索信息!BK$7:BK$166,1)</f>
        <v>73</v>
      </c>
      <c r="BU104" s="4">
        <f>MATCH(BU48,条件检索信息!BL$7:BL$166,1)</f>
        <v>135</v>
      </c>
      <c r="BV104" s="4"/>
      <c r="BW104" s="4">
        <v>184</v>
      </c>
      <c r="BX104" s="4"/>
      <c r="BY104" s="4">
        <v>168</v>
      </c>
      <c r="BZ104" s="4">
        <v>172</v>
      </c>
      <c r="CG104" s="17">
        <v>98</v>
      </c>
      <c r="CH104" s="17">
        <f t="shared" ref="CH104:CH113" si="245">COUNTIF($E$63:$BZ$112,CG104)</f>
        <v>13</v>
      </c>
      <c r="CI104" s="17">
        <f>SUM($CH$7:$CH104)</f>
        <v>1542</v>
      </c>
      <c r="CJ104" s="17">
        <f>CI104/节奏总纲!P101</f>
        <v>1.7317207892845639</v>
      </c>
    </row>
    <row r="105" spans="3:88" x14ac:dyDescent="0.15">
      <c r="C105" s="21">
        <v>43</v>
      </c>
      <c r="D105" s="4">
        <v>170</v>
      </c>
      <c r="E105" s="4"/>
      <c r="F105" s="4"/>
      <c r="G105" s="4"/>
      <c r="H105" s="4">
        <v>172</v>
      </c>
      <c r="I105" s="4">
        <v>172</v>
      </c>
      <c r="J105" s="4">
        <v>169</v>
      </c>
      <c r="K105" s="4">
        <v>169</v>
      </c>
      <c r="L105" s="4">
        <v>169</v>
      </c>
      <c r="M105" s="4">
        <v>169</v>
      </c>
      <c r="N105" s="4"/>
      <c r="O105" s="4"/>
      <c r="P105" s="4"/>
      <c r="Q105" s="4">
        <v>172</v>
      </c>
      <c r="R105" s="4">
        <v>172</v>
      </c>
      <c r="S105" s="4">
        <v>172</v>
      </c>
      <c r="T105" s="4">
        <v>172</v>
      </c>
      <c r="U105" s="4">
        <v>172</v>
      </c>
      <c r="V105" s="4">
        <v>172</v>
      </c>
      <c r="W105" s="4"/>
      <c r="X105" s="4"/>
      <c r="Y105" s="4"/>
      <c r="Z105" s="4"/>
      <c r="AA105" s="4"/>
      <c r="AB105" s="4"/>
      <c r="AC105" s="4">
        <v>169</v>
      </c>
      <c r="AD105" s="4">
        <v>170</v>
      </c>
      <c r="AE105" s="4">
        <v>170</v>
      </c>
      <c r="AF105" s="4">
        <v>170</v>
      </c>
      <c r="AG105" s="4">
        <v>174</v>
      </c>
      <c r="AH105" s="4"/>
      <c r="AI105" s="4">
        <v>174</v>
      </c>
      <c r="AJ105" s="4">
        <f t="shared" si="237"/>
        <v>175</v>
      </c>
      <c r="AK105" s="4"/>
      <c r="AL105" s="4"/>
      <c r="AM105" s="4"/>
      <c r="AN105" s="4"/>
      <c r="AO105" s="4">
        <v>172</v>
      </c>
      <c r="AP105" s="4">
        <v>172</v>
      </c>
      <c r="AQ105" s="4">
        <v>172</v>
      </c>
      <c r="AR105" s="4">
        <v>180</v>
      </c>
      <c r="AS105" s="4">
        <f t="shared" si="239"/>
        <v>180</v>
      </c>
      <c r="AT105" s="4">
        <f t="shared" si="240"/>
        <v>180</v>
      </c>
      <c r="AU105" s="4">
        <v>188</v>
      </c>
      <c r="AV105" s="4"/>
      <c r="AW105" s="4">
        <v>172</v>
      </c>
      <c r="AX105" s="4">
        <v>188</v>
      </c>
      <c r="AY105" s="4">
        <f t="shared" ref="AY105:AY108" si="246">AX105</f>
        <v>188</v>
      </c>
      <c r="AZ105" s="4">
        <f t="shared" ref="AZ105:AZ108" si="247">AY105</f>
        <v>188</v>
      </c>
      <c r="BA105" s="4">
        <f t="shared" ref="BA105:BA108" si="248">AZ105</f>
        <v>188</v>
      </c>
      <c r="BB105" s="4"/>
      <c r="BC105" s="4">
        <v>172</v>
      </c>
      <c r="BD105" s="4">
        <v>172</v>
      </c>
      <c r="BE105" s="4">
        <v>172</v>
      </c>
      <c r="BF105" s="4">
        <v>172</v>
      </c>
      <c r="BG105" s="4">
        <v>173</v>
      </c>
      <c r="BH105" s="4"/>
      <c r="BI105" s="4"/>
      <c r="BJ105" s="4">
        <f>MATCH(BJ49,条件检索信息!$BA$7:$BA$166,1)</f>
        <v>131</v>
      </c>
      <c r="BK105" s="4"/>
      <c r="BL105" s="4">
        <v>172</v>
      </c>
      <c r="BM105" s="4">
        <f>MATCH(BM49,条件检索信息!$BD$7:$BD$166,1)</f>
        <v>146</v>
      </c>
      <c r="BN105" s="4"/>
      <c r="BO105" s="4">
        <f>MATCH(BO49,条件检索信息!BF$7:BF$166,1)</f>
        <v>106</v>
      </c>
      <c r="BP105" s="4">
        <f>MATCH(BP49,条件检索信息!BG$7:BG$166,1)</f>
        <v>135</v>
      </c>
      <c r="BQ105" s="4">
        <f>MATCH(BQ49,条件检索信息!BH$7:BH$166,1)</f>
        <v>90</v>
      </c>
      <c r="BR105" s="4"/>
      <c r="BS105" s="4"/>
      <c r="BT105" s="4">
        <f>MATCH(BT49,条件检索信息!BK$7:BK$166,1)</f>
        <v>74</v>
      </c>
      <c r="BU105" s="4">
        <f>MATCH(BU49,条件检索信息!BL$7:BL$166,1)</f>
        <v>137</v>
      </c>
      <c r="BV105" s="4"/>
      <c r="BW105" s="4">
        <v>188</v>
      </c>
      <c r="BX105" s="4"/>
      <c r="BY105" s="4">
        <v>172</v>
      </c>
      <c r="BZ105" s="4">
        <v>176</v>
      </c>
      <c r="CG105" s="17">
        <v>99</v>
      </c>
      <c r="CH105" s="17">
        <f t="shared" si="245"/>
        <v>5</v>
      </c>
      <c r="CI105" s="17">
        <f>SUM($CH$7:$CH105)</f>
        <v>1547</v>
      </c>
      <c r="CJ105" s="17">
        <f>CI105/节奏总纲!P102</f>
        <v>1.6208698748649906</v>
      </c>
    </row>
    <row r="106" spans="3:88" x14ac:dyDescent="0.15">
      <c r="C106" s="21">
        <v>44</v>
      </c>
      <c r="D106" s="4">
        <v>174</v>
      </c>
      <c r="E106" s="4"/>
      <c r="F106" s="4"/>
      <c r="G106" s="4"/>
      <c r="H106" s="4">
        <v>176</v>
      </c>
      <c r="I106" s="4">
        <v>176</v>
      </c>
      <c r="J106" s="4">
        <v>173</v>
      </c>
      <c r="K106" s="4">
        <v>173</v>
      </c>
      <c r="L106" s="4">
        <v>173</v>
      </c>
      <c r="M106" s="4">
        <v>173</v>
      </c>
      <c r="N106" s="4"/>
      <c r="O106" s="4"/>
      <c r="P106" s="4"/>
      <c r="Q106" s="4">
        <v>176</v>
      </c>
      <c r="R106" s="4">
        <v>176</v>
      </c>
      <c r="S106" s="4">
        <v>176</v>
      </c>
      <c r="T106" s="4">
        <v>176</v>
      </c>
      <c r="U106" s="4">
        <v>176</v>
      </c>
      <c r="V106" s="4">
        <v>176</v>
      </c>
      <c r="W106" s="4"/>
      <c r="X106" s="4"/>
      <c r="Y106" s="4"/>
      <c r="Z106" s="4"/>
      <c r="AA106" s="4"/>
      <c r="AB106" s="4"/>
      <c r="AC106" s="4">
        <v>173</v>
      </c>
      <c r="AD106" s="4">
        <v>174</v>
      </c>
      <c r="AE106" s="4">
        <v>174</v>
      </c>
      <c r="AF106" s="4">
        <v>174</v>
      </c>
      <c r="AG106" s="4">
        <v>178</v>
      </c>
      <c r="AH106" s="4"/>
      <c r="AI106" s="4">
        <v>178</v>
      </c>
      <c r="AJ106" s="4">
        <f t="shared" si="237"/>
        <v>179</v>
      </c>
      <c r="AK106" s="4"/>
      <c r="AL106" s="4"/>
      <c r="AM106" s="4"/>
      <c r="AN106" s="4"/>
      <c r="AO106" s="4">
        <v>176</v>
      </c>
      <c r="AP106" s="4">
        <v>176</v>
      </c>
      <c r="AQ106" s="4">
        <v>176</v>
      </c>
      <c r="AR106" s="4">
        <v>184</v>
      </c>
      <c r="AS106" s="4">
        <f t="shared" si="239"/>
        <v>184</v>
      </c>
      <c r="AT106" s="4">
        <f t="shared" si="240"/>
        <v>184</v>
      </c>
      <c r="AU106" s="4">
        <v>192</v>
      </c>
      <c r="AV106" s="4"/>
      <c r="AW106" s="4">
        <v>176</v>
      </c>
      <c r="AX106" s="4">
        <v>192</v>
      </c>
      <c r="AY106" s="4">
        <f t="shared" si="246"/>
        <v>192</v>
      </c>
      <c r="AZ106" s="4">
        <f t="shared" si="247"/>
        <v>192</v>
      </c>
      <c r="BA106" s="4">
        <f t="shared" si="248"/>
        <v>192</v>
      </c>
      <c r="BB106" s="4"/>
      <c r="BC106" s="4">
        <v>176</v>
      </c>
      <c r="BD106" s="4">
        <v>176</v>
      </c>
      <c r="BE106" s="4">
        <v>176</v>
      </c>
      <c r="BF106" s="4">
        <v>176</v>
      </c>
      <c r="BG106" s="4">
        <v>177</v>
      </c>
      <c r="BH106" s="4"/>
      <c r="BI106" s="4"/>
      <c r="BJ106" s="4">
        <f>MATCH(BJ50,条件检索信息!$BA$7:$BA$166,1)</f>
        <v>135</v>
      </c>
      <c r="BK106" s="4"/>
      <c r="BL106" s="4">
        <v>176</v>
      </c>
      <c r="BM106" s="4">
        <f>MATCH(BM50,条件检索信息!$BD$7:$BD$166,1)</f>
        <v>151</v>
      </c>
      <c r="BN106" s="4"/>
      <c r="BO106" s="4">
        <f>MATCH(BO50,条件检索信息!BF$7:BF$166,1)</f>
        <v>107</v>
      </c>
      <c r="BP106" s="4">
        <f>MATCH(BP50,条件检索信息!BG$7:BG$166,1)</f>
        <v>136</v>
      </c>
      <c r="BQ106" s="4">
        <f>MATCH(BQ50,条件检索信息!BH$7:BH$166,1)</f>
        <v>90</v>
      </c>
      <c r="BR106" s="4"/>
      <c r="BS106" s="4"/>
      <c r="BT106" s="4">
        <f>MATCH(BT50,条件检索信息!BK$7:BK$166,1)</f>
        <v>74</v>
      </c>
      <c r="BU106" s="4">
        <f>MATCH(BU50,条件检索信息!BL$7:BL$166,1)</f>
        <v>139</v>
      </c>
      <c r="BV106" s="4"/>
      <c r="BW106" s="4">
        <v>192</v>
      </c>
      <c r="BX106" s="4"/>
      <c r="BY106" s="4">
        <v>176</v>
      </c>
      <c r="BZ106" s="4">
        <v>180</v>
      </c>
      <c r="CG106" s="17">
        <v>100</v>
      </c>
      <c r="CH106" s="17">
        <f t="shared" si="245"/>
        <v>35</v>
      </c>
      <c r="CI106" s="17">
        <f>SUM($CH$7:$CH106)</f>
        <v>1582</v>
      </c>
      <c r="CJ106" s="17">
        <f>CI106/节奏总纲!P103</f>
        <v>1.5464320625610948</v>
      </c>
    </row>
    <row r="107" spans="3:88" x14ac:dyDescent="0.15">
      <c r="C107" s="21">
        <v>45</v>
      </c>
      <c r="D107" s="4">
        <v>178</v>
      </c>
      <c r="E107" s="4"/>
      <c r="F107" s="4"/>
      <c r="G107" s="4"/>
      <c r="H107" s="4">
        <v>180</v>
      </c>
      <c r="I107" s="4">
        <v>180</v>
      </c>
      <c r="J107" s="4">
        <v>177</v>
      </c>
      <c r="K107" s="4">
        <v>177</v>
      </c>
      <c r="L107" s="4">
        <v>177</v>
      </c>
      <c r="M107" s="4">
        <v>177</v>
      </c>
      <c r="N107" s="4"/>
      <c r="O107" s="4"/>
      <c r="P107" s="4"/>
      <c r="Q107" s="4">
        <v>180</v>
      </c>
      <c r="R107" s="4">
        <v>180</v>
      </c>
      <c r="S107" s="4">
        <v>180</v>
      </c>
      <c r="T107" s="4">
        <v>180</v>
      </c>
      <c r="U107" s="4">
        <v>180</v>
      </c>
      <c r="V107" s="4">
        <v>180</v>
      </c>
      <c r="W107" s="4"/>
      <c r="X107" s="4"/>
      <c r="Y107" s="4"/>
      <c r="Z107" s="4"/>
      <c r="AA107" s="4"/>
      <c r="AB107" s="4"/>
      <c r="AC107" s="4">
        <v>177</v>
      </c>
      <c r="AD107" s="4">
        <v>178</v>
      </c>
      <c r="AE107" s="4">
        <v>178</v>
      </c>
      <c r="AF107" s="4">
        <v>178</v>
      </c>
      <c r="AG107" s="4">
        <v>182</v>
      </c>
      <c r="AH107" s="4"/>
      <c r="AI107" s="4">
        <v>182</v>
      </c>
      <c r="AJ107" s="4">
        <f t="shared" si="237"/>
        <v>183</v>
      </c>
      <c r="AK107" s="4"/>
      <c r="AL107" s="4"/>
      <c r="AM107" s="4"/>
      <c r="AN107" s="4"/>
      <c r="AO107" s="4">
        <v>180</v>
      </c>
      <c r="AP107" s="4">
        <v>180</v>
      </c>
      <c r="AQ107" s="4">
        <v>180</v>
      </c>
      <c r="AR107" s="4">
        <v>188</v>
      </c>
      <c r="AS107" s="4">
        <f t="shared" si="239"/>
        <v>188</v>
      </c>
      <c r="AT107" s="4">
        <f t="shared" si="240"/>
        <v>188</v>
      </c>
      <c r="AU107" s="4">
        <v>196</v>
      </c>
      <c r="AV107" s="4"/>
      <c r="AW107" s="4">
        <v>180</v>
      </c>
      <c r="AX107" s="4">
        <v>196</v>
      </c>
      <c r="AY107" s="4">
        <f t="shared" si="246"/>
        <v>196</v>
      </c>
      <c r="AZ107" s="4">
        <f t="shared" si="247"/>
        <v>196</v>
      </c>
      <c r="BA107" s="4">
        <f t="shared" si="248"/>
        <v>196</v>
      </c>
      <c r="BB107" s="4"/>
      <c r="BC107" s="4">
        <v>180</v>
      </c>
      <c r="BD107" s="4">
        <v>180</v>
      </c>
      <c r="BE107" s="4">
        <v>180</v>
      </c>
      <c r="BF107" s="4">
        <v>180</v>
      </c>
      <c r="BG107" s="4">
        <v>181</v>
      </c>
      <c r="BH107" s="4"/>
      <c r="BI107" s="4"/>
      <c r="BJ107" s="4">
        <f>MATCH(BJ51,条件检索信息!$BA$7:$BA$166,1)</f>
        <v>138</v>
      </c>
      <c r="BK107" s="4"/>
      <c r="BL107" s="4">
        <v>180</v>
      </c>
      <c r="BM107" s="4">
        <f>MATCH(BM51,条件检索信息!$BD$7:$BD$166,1)</f>
        <v>160</v>
      </c>
      <c r="BN107" s="4"/>
      <c r="BO107" s="4">
        <f>MATCH(BO51,条件检索信息!BF$7:BF$166,1)</f>
        <v>108</v>
      </c>
      <c r="BP107" s="4">
        <f>MATCH(BP51,条件检索信息!BG$7:BG$166,1)</f>
        <v>136</v>
      </c>
      <c r="BQ107" s="4">
        <f>MATCH(BQ51,条件检索信息!BH$7:BH$166,1)</f>
        <v>91</v>
      </c>
      <c r="BR107" s="4"/>
      <c r="BS107" s="4"/>
      <c r="BT107" s="4">
        <f>MATCH(BT51,条件检索信息!BK$7:BK$166,1)</f>
        <v>75</v>
      </c>
      <c r="BU107" s="4">
        <f>MATCH(BU51,条件检索信息!BL$7:BL$166,1)</f>
        <v>140</v>
      </c>
      <c r="BV107" s="4"/>
      <c r="BW107" s="4">
        <v>196</v>
      </c>
      <c r="BX107" s="4"/>
      <c r="BY107" s="4">
        <v>180</v>
      </c>
      <c r="BZ107" s="4">
        <v>184</v>
      </c>
      <c r="CG107" s="17">
        <v>101</v>
      </c>
      <c r="CH107" s="17">
        <f t="shared" si="245"/>
        <v>8</v>
      </c>
      <c r="CI107" s="17">
        <f>SUM($CH$7:$CH107)</f>
        <v>1590</v>
      </c>
      <c r="CJ107" s="17">
        <f>CI107/节奏总纲!P104</f>
        <v>1.450073655375145</v>
      </c>
    </row>
    <row r="108" spans="3:88" x14ac:dyDescent="0.15">
      <c r="C108" s="21">
        <v>46</v>
      </c>
      <c r="D108" s="4">
        <v>182</v>
      </c>
      <c r="E108" s="4"/>
      <c r="F108" s="4"/>
      <c r="G108" s="4"/>
      <c r="H108" s="4">
        <v>184</v>
      </c>
      <c r="I108" s="4">
        <v>184</v>
      </c>
      <c r="J108" s="4">
        <v>181</v>
      </c>
      <c r="K108" s="4">
        <v>181</v>
      </c>
      <c r="L108" s="4">
        <v>181</v>
      </c>
      <c r="M108" s="4">
        <v>181</v>
      </c>
      <c r="N108" s="4"/>
      <c r="O108" s="4"/>
      <c r="P108" s="4"/>
      <c r="Q108" s="4">
        <v>184</v>
      </c>
      <c r="R108" s="4">
        <v>184</v>
      </c>
      <c r="S108" s="4">
        <v>184</v>
      </c>
      <c r="T108" s="4">
        <v>184</v>
      </c>
      <c r="U108" s="4">
        <v>184</v>
      </c>
      <c r="V108" s="4">
        <v>184</v>
      </c>
      <c r="W108" s="4"/>
      <c r="X108" s="4"/>
      <c r="Y108" s="4"/>
      <c r="Z108" s="4"/>
      <c r="AA108" s="4"/>
      <c r="AB108" s="4"/>
      <c r="AC108" s="4">
        <v>181</v>
      </c>
      <c r="AD108" s="4">
        <v>182</v>
      </c>
      <c r="AE108" s="4">
        <v>182</v>
      </c>
      <c r="AF108" s="4">
        <v>182</v>
      </c>
      <c r="AG108" s="4">
        <v>186</v>
      </c>
      <c r="AH108" s="4"/>
      <c r="AI108" s="4">
        <v>186</v>
      </c>
      <c r="AJ108" s="4">
        <f t="shared" si="237"/>
        <v>187</v>
      </c>
      <c r="AK108" s="4"/>
      <c r="AL108" s="4"/>
      <c r="AM108" s="4"/>
      <c r="AN108" s="4"/>
      <c r="AO108" s="4">
        <v>184</v>
      </c>
      <c r="AP108" s="4">
        <v>184</v>
      </c>
      <c r="AQ108" s="4">
        <v>184</v>
      </c>
      <c r="AR108" s="4">
        <v>192</v>
      </c>
      <c r="AS108" s="4">
        <f t="shared" si="239"/>
        <v>192</v>
      </c>
      <c r="AT108" s="4">
        <f t="shared" si="240"/>
        <v>192</v>
      </c>
      <c r="AU108" s="4">
        <v>200</v>
      </c>
      <c r="AV108" s="4"/>
      <c r="AW108" s="4">
        <v>184</v>
      </c>
      <c r="AX108" s="4">
        <v>200</v>
      </c>
      <c r="AY108" s="4">
        <f t="shared" si="246"/>
        <v>200</v>
      </c>
      <c r="AZ108" s="4">
        <f t="shared" si="247"/>
        <v>200</v>
      </c>
      <c r="BA108" s="4">
        <f t="shared" si="248"/>
        <v>200</v>
      </c>
      <c r="BB108" s="4"/>
      <c r="BC108" s="4">
        <v>184</v>
      </c>
      <c r="BD108" s="4">
        <v>184</v>
      </c>
      <c r="BE108" s="4">
        <v>184</v>
      </c>
      <c r="BF108" s="4">
        <v>184</v>
      </c>
      <c r="BG108" s="4">
        <v>185</v>
      </c>
      <c r="BH108" s="4"/>
      <c r="BI108" s="4"/>
      <c r="BJ108" s="4">
        <f>MATCH(BJ52,条件检索信息!$BA$7:$BA$166,1)</f>
        <v>142</v>
      </c>
      <c r="BK108" s="4"/>
      <c r="BL108" s="4">
        <v>184</v>
      </c>
      <c r="BM108" s="4"/>
      <c r="BN108" s="4"/>
      <c r="BO108" s="4">
        <f>MATCH(BO52,条件检索信息!BF$7:BF$166,1)</f>
        <v>108</v>
      </c>
      <c r="BP108" s="4">
        <f>MATCH(BP52,条件检索信息!BG$7:BG$166,1)</f>
        <v>137</v>
      </c>
      <c r="BQ108" s="4">
        <f>MATCH(BQ52,条件检索信息!BH$7:BH$166,1)</f>
        <v>92</v>
      </c>
      <c r="BR108" s="4"/>
      <c r="BS108" s="4"/>
      <c r="BT108" s="4">
        <f>MATCH(BT52,条件检索信息!BK$7:BK$166,1)</f>
        <v>76</v>
      </c>
      <c r="BU108" s="4">
        <f>MATCH(BU52,条件检索信息!BL$7:BL$166,1)</f>
        <v>142</v>
      </c>
      <c r="BV108" s="4"/>
      <c r="BW108" s="4">
        <v>200</v>
      </c>
      <c r="BX108" s="4"/>
      <c r="BY108" s="4">
        <v>184</v>
      </c>
      <c r="BZ108" s="4">
        <v>188</v>
      </c>
      <c r="CG108" s="17">
        <v>102</v>
      </c>
      <c r="CH108" s="17">
        <f t="shared" si="245"/>
        <v>12</v>
      </c>
      <c r="CI108" s="17">
        <f>SUM($CH$7:$CH108)</f>
        <v>1602</v>
      </c>
      <c r="CJ108" s="17">
        <f>CI108/节奏总纲!P105</f>
        <v>1.3630943798638753</v>
      </c>
    </row>
    <row r="109" spans="3:88" x14ac:dyDescent="0.15">
      <c r="C109" s="21">
        <v>47</v>
      </c>
      <c r="D109" s="4">
        <v>186</v>
      </c>
      <c r="E109" s="4"/>
      <c r="F109" s="4"/>
      <c r="G109" s="4"/>
      <c r="H109" s="4">
        <v>188</v>
      </c>
      <c r="I109" s="4">
        <v>188</v>
      </c>
      <c r="J109" s="4">
        <v>185</v>
      </c>
      <c r="K109" s="4">
        <v>185</v>
      </c>
      <c r="L109" s="4">
        <v>185</v>
      </c>
      <c r="M109" s="4">
        <v>185</v>
      </c>
      <c r="N109" s="4"/>
      <c r="O109" s="4"/>
      <c r="P109" s="4"/>
      <c r="Q109" s="4">
        <v>188</v>
      </c>
      <c r="R109" s="4">
        <v>188</v>
      </c>
      <c r="S109" s="4">
        <v>188</v>
      </c>
      <c r="T109" s="4">
        <v>188</v>
      </c>
      <c r="U109" s="4">
        <v>188</v>
      </c>
      <c r="V109" s="4">
        <v>188</v>
      </c>
      <c r="W109" s="4"/>
      <c r="X109" s="4"/>
      <c r="Y109" s="4"/>
      <c r="Z109" s="4"/>
      <c r="AA109" s="4"/>
      <c r="AB109" s="4"/>
      <c r="AC109" s="4">
        <v>185</v>
      </c>
      <c r="AD109" s="4">
        <v>186</v>
      </c>
      <c r="AE109" s="4">
        <v>186</v>
      </c>
      <c r="AF109" s="4">
        <v>186</v>
      </c>
      <c r="AG109" s="4">
        <v>190</v>
      </c>
      <c r="AH109" s="4"/>
      <c r="AI109" s="4">
        <v>190</v>
      </c>
      <c r="AJ109" s="4">
        <f t="shared" si="237"/>
        <v>191</v>
      </c>
      <c r="AK109" s="4"/>
      <c r="AL109" s="4"/>
      <c r="AM109" s="4"/>
      <c r="AN109" s="4"/>
      <c r="AO109" s="4">
        <v>188</v>
      </c>
      <c r="AP109" s="4">
        <v>188</v>
      </c>
      <c r="AQ109" s="4">
        <v>188</v>
      </c>
      <c r="AR109" s="4">
        <v>196</v>
      </c>
      <c r="AS109" s="4">
        <f t="shared" si="239"/>
        <v>196</v>
      </c>
      <c r="AT109" s="4">
        <f t="shared" si="240"/>
        <v>196</v>
      </c>
      <c r="AU109" s="4"/>
      <c r="AV109" s="4"/>
      <c r="AW109" s="4">
        <v>188</v>
      </c>
      <c r="AX109" s="4"/>
      <c r="AY109" s="4"/>
      <c r="AZ109" s="4"/>
      <c r="BA109" s="4"/>
      <c r="BB109" s="4"/>
      <c r="BC109" s="4">
        <v>188</v>
      </c>
      <c r="BD109" s="4">
        <v>188</v>
      </c>
      <c r="BE109" s="4">
        <v>188</v>
      </c>
      <c r="BF109" s="4">
        <v>188</v>
      </c>
      <c r="BG109" s="4">
        <v>189</v>
      </c>
      <c r="BH109" s="4"/>
      <c r="BI109" s="4"/>
      <c r="BJ109" s="4">
        <f>MATCH(BJ53,条件检索信息!$BA$7:$BA$166,1)</f>
        <v>145</v>
      </c>
      <c r="BK109" s="4"/>
      <c r="BL109" s="4">
        <v>188</v>
      </c>
      <c r="BM109" s="4"/>
      <c r="BN109" s="4"/>
      <c r="BO109" s="4">
        <f>MATCH(BO53,条件检索信息!BF$7:BF$166,1)</f>
        <v>109</v>
      </c>
      <c r="BP109" s="4">
        <f>MATCH(BP53,条件检索信息!BG$7:BG$166,1)</f>
        <v>137</v>
      </c>
      <c r="BQ109" s="4">
        <f>MATCH(BQ53,条件检索信息!BH$7:BH$166,1)</f>
        <v>92</v>
      </c>
      <c r="BR109" s="4"/>
      <c r="BS109" s="4"/>
      <c r="BT109" s="4">
        <f>MATCH(BT53,条件检索信息!BK$7:BK$166,1)</f>
        <v>77</v>
      </c>
      <c r="BU109" s="4">
        <f>MATCH(BU53,条件检索信息!BL$7:BL$166,1)</f>
        <v>144</v>
      </c>
      <c r="BV109" s="4"/>
      <c r="BW109" s="4"/>
      <c r="BX109" s="4"/>
      <c r="BY109" s="4">
        <v>188</v>
      </c>
      <c r="BZ109" s="4">
        <v>192</v>
      </c>
      <c r="CG109" s="17">
        <v>103</v>
      </c>
      <c r="CH109" s="17">
        <f t="shared" si="245"/>
        <v>4</v>
      </c>
      <c r="CI109" s="17">
        <f>SUM($CH$7:$CH109)</f>
        <v>1606</v>
      </c>
      <c r="CJ109" s="17">
        <f>CI109/节奏总纲!P106</f>
        <v>1.2749149426420172</v>
      </c>
    </row>
    <row r="110" spans="3:88" x14ac:dyDescent="0.15">
      <c r="C110" s="21">
        <v>48</v>
      </c>
      <c r="D110" s="4">
        <v>190</v>
      </c>
      <c r="E110" s="4"/>
      <c r="F110" s="4"/>
      <c r="G110" s="4"/>
      <c r="H110" s="4">
        <v>192</v>
      </c>
      <c r="I110" s="4">
        <v>192</v>
      </c>
      <c r="J110" s="4">
        <v>189</v>
      </c>
      <c r="K110" s="4">
        <v>189</v>
      </c>
      <c r="L110" s="4">
        <v>189</v>
      </c>
      <c r="M110" s="4">
        <v>189</v>
      </c>
      <c r="N110" s="4"/>
      <c r="O110" s="4"/>
      <c r="P110" s="4"/>
      <c r="Q110" s="4">
        <v>192</v>
      </c>
      <c r="R110" s="4">
        <v>192</v>
      </c>
      <c r="S110" s="4">
        <v>192</v>
      </c>
      <c r="T110" s="4">
        <v>192</v>
      </c>
      <c r="U110" s="4">
        <v>192</v>
      </c>
      <c r="V110" s="4">
        <v>192</v>
      </c>
      <c r="W110" s="4"/>
      <c r="X110" s="4"/>
      <c r="Y110" s="4"/>
      <c r="Z110" s="4"/>
      <c r="AA110" s="4"/>
      <c r="AB110" s="4"/>
      <c r="AC110" s="4">
        <v>189</v>
      </c>
      <c r="AD110" s="4">
        <v>190</v>
      </c>
      <c r="AE110" s="4">
        <v>190</v>
      </c>
      <c r="AF110" s="4">
        <v>190</v>
      </c>
      <c r="AG110" s="4">
        <v>194</v>
      </c>
      <c r="AH110" s="4"/>
      <c r="AI110" s="4">
        <v>194</v>
      </c>
      <c r="AJ110" s="4">
        <f t="shared" si="237"/>
        <v>195</v>
      </c>
      <c r="AK110" s="4"/>
      <c r="AL110" s="4"/>
      <c r="AM110" s="4"/>
      <c r="AN110" s="4"/>
      <c r="AO110" s="4">
        <v>192</v>
      </c>
      <c r="AP110" s="4">
        <v>192</v>
      </c>
      <c r="AQ110" s="4">
        <v>192</v>
      </c>
      <c r="AR110" s="4">
        <v>200</v>
      </c>
      <c r="AS110" s="4">
        <f t="shared" si="239"/>
        <v>200</v>
      </c>
      <c r="AT110" s="4">
        <f t="shared" si="240"/>
        <v>200</v>
      </c>
      <c r="AU110" s="4"/>
      <c r="AV110" s="4"/>
      <c r="AW110" s="4">
        <v>192</v>
      </c>
      <c r="AX110" s="4"/>
      <c r="AY110" s="4"/>
      <c r="AZ110" s="4"/>
      <c r="BA110" s="4"/>
      <c r="BB110" s="4"/>
      <c r="BC110" s="4">
        <v>192</v>
      </c>
      <c r="BD110" s="4">
        <v>192</v>
      </c>
      <c r="BE110" s="4">
        <v>192</v>
      </c>
      <c r="BF110" s="4">
        <v>192</v>
      </c>
      <c r="BG110" s="4">
        <v>193</v>
      </c>
      <c r="BH110" s="4"/>
      <c r="BI110" s="4"/>
      <c r="BJ110" s="4">
        <f>MATCH(BJ54,条件检索信息!$BA$7:$BA$166,1)</f>
        <v>149</v>
      </c>
      <c r="BK110" s="4"/>
      <c r="BL110" s="4">
        <v>192</v>
      </c>
      <c r="BM110" s="4"/>
      <c r="BN110" s="4"/>
      <c r="BO110" s="4">
        <f>MATCH(BO54,条件检索信息!BF$7:BF$166,1)</f>
        <v>109</v>
      </c>
      <c r="BP110" s="4">
        <f>MATCH(BP54,条件检索信息!BG$7:BG$166,1)</f>
        <v>138</v>
      </c>
      <c r="BQ110" s="4">
        <f>MATCH(BQ54,条件检索信息!BH$7:BH$166,1)</f>
        <v>93</v>
      </c>
      <c r="BR110" s="4"/>
      <c r="BS110" s="4"/>
      <c r="BT110" s="4">
        <f>MATCH(BT54,条件检索信息!BK$7:BK$166,1)</f>
        <v>77</v>
      </c>
      <c r="BU110" s="4">
        <f>MATCH(BU54,条件检索信息!BL$7:BL$166,1)</f>
        <v>146</v>
      </c>
      <c r="BV110" s="4"/>
      <c r="BW110" s="4"/>
      <c r="BX110" s="4"/>
      <c r="BY110" s="4">
        <v>192</v>
      </c>
      <c r="BZ110" s="4">
        <v>196</v>
      </c>
      <c r="CG110" s="17">
        <v>104</v>
      </c>
      <c r="CH110" s="17">
        <f t="shared" si="245"/>
        <v>32</v>
      </c>
      <c r="CI110" s="17">
        <f>SUM($CH$7:$CH110)</f>
        <v>1638</v>
      </c>
      <c r="CJ110" s="17">
        <f>CI110/节奏总纲!P107</f>
        <v>1.2131750808164568</v>
      </c>
    </row>
    <row r="111" spans="3:88" x14ac:dyDescent="0.15">
      <c r="C111" s="21">
        <v>49</v>
      </c>
      <c r="D111" s="4">
        <v>194</v>
      </c>
      <c r="E111" s="4"/>
      <c r="F111" s="4"/>
      <c r="G111" s="4"/>
      <c r="H111" s="4">
        <v>196</v>
      </c>
      <c r="I111" s="4">
        <v>196</v>
      </c>
      <c r="J111" s="4">
        <v>193</v>
      </c>
      <c r="K111" s="4">
        <v>193</v>
      </c>
      <c r="L111" s="4">
        <v>193</v>
      </c>
      <c r="M111" s="4">
        <v>193</v>
      </c>
      <c r="N111" s="4"/>
      <c r="O111" s="4"/>
      <c r="P111" s="4"/>
      <c r="Q111" s="4">
        <v>196</v>
      </c>
      <c r="R111" s="4">
        <v>196</v>
      </c>
      <c r="S111" s="4">
        <v>196</v>
      </c>
      <c r="T111" s="4">
        <v>196</v>
      </c>
      <c r="U111" s="4">
        <v>196</v>
      </c>
      <c r="V111" s="4">
        <v>196</v>
      </c>
      <c r="W111" s="4"/>
      <c r="X111" s="4"/>
      <c r="Y111" s="4"/>
      <c r="Z111" s="4"/>
      <c r="AA111" s="4"/>
      <c r="AB111" s="4"/>
      <c r="AC111" s="4">
        <v>193</v>
      </c>
      <c r="AD111" s="4">
        <v>194</v>
      </c>
      <c r="AE111" s="4">
        <v>194</v>
      </c>
      <c r="AF111" s="4">
        <v>194</v>
      </c>
      <c r="AG111" s="4">
        <v>198</v>
      </c>
      <c r="AH111" s="4"/>
      <c r="AI111" s="4">
        <v>198</v>
      </c>
      <c r="AJ111" s="4">
        <f t="shared" si="237"/>
        <v>199</v>
      </c>
      <c r="AK111" s="4"/>
      <c r="AL111" s="4"/>
      <c r="AM111" s="4"/>
      <c r="AN111" s="4"/>
      <c r="AO111" s="4">
        <v>196</v>
      </c>
      <c r="AP111" s="4">
        <v>196</v>
      </c>
      <c r="AQ111" s="4">
        <v>196</v>
      </c>
      <c r="AR111" s="4"/>
      <c r="AS111" s="4"/>
      <c r="AT111" s="4"/>
      <c r="AU111" s="4"/>
      <c r="AV111" s="4"/>
      <c r="AW111" s="4">
        <v>196</v>
      </c>
      <c r="AX111" s="4"/>
      <c r="AY111" s="4"/>
      <c r="AZ111" s="4"/>
      <c r="BA111" s="4"/>
      <c r="BB111" s="4"/>
      <c r="BC111" s="4">
        <v>196</v>
      </c>
      <c r="BD111" s="4">
        <v>196</v>
      </c>
      <c r="BE111" s="4">
        <v>196</v>
      </c>
      <c r="BF111" s="4">
        <v>196</v>
      </c>
      <c r="BG111" s="4">
        <v>197</v>
      </c>
      <c r="BH111" s="4"/>
      <c r="BI111" s="4"/>
      <c r="BJ111" s="4">
        <f>MATCH(BJ55,条件检索信息!$BA$7:$BA$166,1)</f>
        <v>152</v>
      </c>
      <c r="BK111" s="4"/>
      <c r="BL111" s="4">
        <v>196</v>
      </c>
      <c r="BM111" s="4"/>
      <c r="BN111" s="4"/>
      <c r="BO111" s="4">
        <f>MATCH(BO55,条件检索信息!BF$7:BF$166,1)</f>
        <v>110</v>
      </c>
      <c r="BP111" s="4">
        <f>MATCH(BP55,条件检索信息!BG$7:BG$166,1)</f>
        <v>138</v>
      </c>
      <c r="BQ111" s="4">
        <f>MATCH(BQ55,条件检索信息!BH$7:BH$166,1)</f>
        <v>94</v>
      </c>
      <c r="BR111" s="4"/>
      <c r="BS111" s="4"/>
      <c r="BT111" s="4">
        <f>MATCH(BT55,条件检索信息!BK$7:BK$166,1)</f>
        <v>78</v>
      </c>
      <c r="BU111" s="4">
        <f>MATCH(BU55,条件检索信息!BL$7:BL$166,1)</f>
        <v>147</v>
      </c>
      <c r="BV111" s="4"/>
      <c r="BW111" s="4"/>
      <c r="BX111" s="4"/>
      <c r="BY111" s="4">
        <v>196</v>
      </c>
      <c r="BZ111" s="4">
        <v>200</v>
      </c>
      <c r="CG111" s="17">
        <v>105</v>
      </c>
      <c r="CH111" s="17">
        <f t="shared" si="245"/>
        <v>12</v>
      </c>
      <c r="CI111" s="17">
        <f>SUM($CH$7:$CH111)</f>
        <v>1650</v>
      </c>
      <c r="CJ111" s="17">
        <f>CI111/节奏总纲!P108</f>
        <v>1.1401683688897848</v>
      </c>
    </row>
    <row r="112" spans="3:88" x14ac:dyDescent="0.15">
      <c r="C112" s="21">
        <v>50</v>
      </c>
      <c r="D112" s="4">
        <v>198</v>
      </c>
      <c r="E112" s="4"/>
      <c r="F112" s="4"/>
      <c r="G112" s="4"/>
      <c r="H112" s="4">
        <v>200</v>
      </c>
      <c r="I112" s="4">
        <v>200</v>
      </c>
      <c r="J112" s="4">
        <v>197</v>
      </c>
      <c r="K112" s="4">
        <v>197</v>
      </c>
      <c r="L112" s="4">
        <v>197</v>
      </c>
      <c r="M112" s="4">
        <v>197</v>
      </c>
      <c r="N112" s="4"/>
      <c r="O112" s="4"/>
      <c r="P112" s="4"/>
      <c r="Q112" s="4">
        <v>200</v>
      </c>
      <c r="R112" s="4">
        <v>200</v>
      </c>
      <c r="S112" s="4">
        <v>200</v>
      </c>
      <c r="T112" s="4">
        <v>200</v>
      </c>
      <c r="U112" s="4">
        <v>200</v>
      </c>
      <c r="V112" s="4">
        <v>200</v>
      </c>
      <c r="W112" s="4"/>
      <c r="X112" s="4"/>
      <c r="Y112" s="4"/>
      <c r="Z112" s="4"/>
      <c r="AA112" s="4"/>
      <c r="AB112" s="4"/>
      <c r="AC112" s="4">
        <v>197</v>
      </c>
      <c r="AD112" s="4">
        <v>198</v>
      </c>
      <c r="AE112" s="4">
        <v>198</v>
      </c>
      <c r="AF112" s="4">
        <v>198</v>
      </c>
      <c r="AG112" s="4"/>
      <c r="AH112" s="4"/>
      <c r="AI112" s="4"/>
      <c r="AJ112" s="4"/>
      <c r="AK112" s="4"/>
      <c r="AL112" s="4"/>
      <c r="AM112" s="4"/>
      <c r="AN112" s="4"/>
      <c r="AO112" s="4">
        <v>200</v>
      </c>
      <c r="AP112" s="4">
        <v>200</v>
      </c>
      <c r="AQ112" s="4">
        <v>200</v>
      </c>
      <c r="AR112" s="4"/>
      <c r="AS112" s="4"/>
      <c r="AT112" s="4"/>
      <c r="AU112" s="4"/>
      <c r="AV112" s="4"/>
      <c r="AW112" s="4">
        <v>200</v>
      </c>
      <c r="AX112" s="4"/>
      <c r="AY112" s="4"/>
      <c r="AZ112" s="4"/>
      <c r="BA112" s="4"/>
      <c r="BB112" s="4"/>
      <c r="BC112" s="4">
        <v>200</v>
      </c>
      <c r="BD112" s="4">
        <v>200</v>
      </c>
      <c r="BE112" s="4">
        <v>200</v>
      </c>
      <c r="BF112" s="4">
        <v>200</v>
      </c>
      <c r="BG112" s="4"/>
      <c r="BH112" s="4"/>
      <c r="BI112" s="4"/>
      <c r="BJ112" s="4">
        <f>MATCH(BJ56,条件检索信息!$BA$7:$BA$166,1)</f>
        <v>160</v>
      </c>
      <c r="BK112" s="4"/>
      <c r="BL112" s="4">
        <v>200</v>
      </c>
      <c r="BM112" s="4"/>
      <c r="BN112" s="4"/>
      <c r="BO112" s="4">
        <f>MATCH(BO56,条件检索信息!BF$7:BF$166,1)</f>
        <v>111</v>
      </c>
      <c r="BP112" s="4">
        <f>MATCH(BP56,条件检索信息!BG$7:BG$166,1)</f>
        <v>139</v>
      </c>
      <c r="BQ112" s="4">
        <f>MATCH(BQ56,条件检索信息!BH$7:BH$166,1)</f>
        <v>95</v>
      </c>
      <c r="BR112" s="4"/>
      <c r="BS112" s="4"/>
      <c r="BT112" s="4">
        <f>MATCH(BT56,条件检索信息!BK$7:BK$166,1)</f>
        <v>79</v>
      </c>
      <c r="BU112" s="4">
        <f>MATCH(BU56,条件检索信息!BL$7:BL$166,1)</f>
        <v>149</v>
      </c>
      <c r="BV112" s="4"/>
      <c r="BW112" s="4"/>
      <c r="BX112" s="4"/>
      <c r="BY112" s="4">
        <v>200</v>
      </c>
      <c r="BZ112" s="4"/>
      <c r="CG112" s="17">
        <v>106</v>
      </c>
      <c r="CH112" s="17">
        <f t="shared" si="245"/>
        <v>11</v>
      </c>
      <c r="CI112" s="17">
        <f>SUM($CH$7:$CH112)</f>
        <v>1661</v>
      </c>
      <c r="CJ112" s="17">
        <f>CI112/节奏总纲!P109</f>
        <v>1.0708572482442118</v>
      </c>
    </row>
    <row r="113" spans="2:88" x14ac:dyDescent="0.15">
      <c r="CG113" s="17">
        <v>107</v>
      </c>
      <c r="CH113" s="17">
        <f t="shared" si="245"/>
        <v>5</v>
      </c>
      <c r="CI113" s="17">
        <f>SUM($CH$7:$CH113)</f>
        <v>1666</v>
      </c>
      <c r="CJ113" s="17">
        <f>CI113/节奏总纲!P110</f>
        <v>1.0021095381797471</v>
      </c>
    </row>
    <row r="114" spans="2:88" x14ac:dyDescent="0.15">
      <c r="CG114" s="17">
        <v>108</v>
      </c>
      <c r="CH114" s="17">
        <f t="shared" ref="CH114:CH125" si="249">COUNTIF($E$63:$BZ$112,CG114)</f>
        <v>34</v>
      </c>
      <c r="CI114" s="17">
        <f>SUM($CH$7:$CH114)</f>
        <v>1700</v>
      </c>
      <c r="CJ114" s="17">
        <f>CI114/节奏总纲!P111</f>
        <v>0.95404448868638048</v>
      </c>
    </row>
    <row r="115" spans="2:88" x14ac:dyDescent="0.15">
      <c r="B115" s="17" t="s">
        <v>173</v>
      </c>
      <c r="CG115" s="17">
        <v>109</v>
      </c>
      <c r="CH115" s="17">
        <f t="shared" si="249"/>
        <v>9</v>
      </c>
      <c r="CI115" s="17">
        <f>SUM($CH$7:$CH115)</f>
        <v>1709</v>
      </c>
      <c r="CJ115" s="17">
        <f>CI115/节奏总纲!P112</f>
        <v>0.89483393883962403</v>
      </c>
    </row>
    <row r="116" spans="2:88" x14ac:dyDescent="0.15">
      <c r="D116" s="115" t="s">
        <v>76</v>
      </c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  <c r="AA116" s="115"/>
      <c r="AB116" s="115"/>
      <c r="AC116" s="115"/>
      <c r="AD116" s="115"/>
      <c r="AE116" s="115"/>
      <c r="AF116" s="115"/>
      <c r="AG116" s="103" t="s">
        <v>45</v>
      </c>
      <c r="AH116" s="104"/>
      <c r="AI116" s="104"/>
      <c r="AJ116" s="105"/>
      <c r="AK116" s="115" t="s">
        <v>46</v>
      </c>
      <c r="AL116" s="115"/>
      <c r="AM116" s="115"/>
      <c r="AN116" s="115"/>
      <c r="AO116" s="115" t="s">
        <v>68</v>
      </c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03" t="s">
        <v>77</v>
      </c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5"/>
      <c r="BV116" s="115" t="s">
        <v>78</v>
      </c>
      <c r="BW116" s="115"/>
      <c r="BX116" s="115"/>
      <c r="BY116" s="115"/>
      <c r="BZ116" s="115"/>
      <c r="CG116" s="17">
        <v>110</v>
      </c>
      <c r="CH116" s="17">
        <f t="shared" si="249"/>
        <v>14</v>
      </c>
      <c r="CI116" s="17">
        <f>SUM($CH$7:$CH116)</f>
        <v>1723</v>
      </c>
      <c r="CJ116" s="17">
        <f>CI116/节奏总纲!P113</f>
        <v>0.84171958964338056</v>
      </c>
    </row>
    <row r="117" spans="2:88" x14ac:dyDescent="0.15">
      <c r="D117" s="26" t="s">
        <v>13</v>
      </c>
      <c r="E117" s="103" t="s">
        <v>58</v>
      </c>
      <c r="F117" s="104"/>
      <c r="G117" s="105"/>
      <c r="H117" s="115" t="s">
        <v>17</v>
      </c>
      <c r="I117" s="115"/>
      <c r="J117" s="115"/>
      <c r="K117" s="115"/>
      <c r="L117" s="115"/>
      <c r="M117" s="115"/>
      <c r="N117" s="115"/>
      <c r="O117" s="6" t="s">
        <v>4</v>
      </c>
      <c r="P117" s="26" t="s">
        <v>35</v>
      </c>
      <c r="Q117" s="115" t="s">
        <v>37</v>
      </c>
      <c r="R117" s="115"/>
      <c r="S117" s="115"/>
      <c r="T117" s="115"/>
      <c r="U117" s="115"/>
      <c r="V117" s="115"/>
      <c r="W117" s="115"/>
      <c r="X117" s="26" t="s">
        <v>5</v>
      </c>
      <c r="Y117" s="103" t="s">
        <v>3</v>
      </c>
      <c r="Z117" s="105"/>
      <c r="AA117" s="26" t="s">
        <v>2</v>
      </c>
      <c r="AB117" s="86" t="s">
        <v>511</v>
      </c>
      <c r="AC117" s="115" t="s">
        <v>41</v>
      </c>
      <c r="AD117" s="115"/>
      <c r="AE117" s="115"/>
      <c r="AF117" s="115"/>
      <c r="AG117" s="26" t="s">
        <v>47</v>
      </c>
      <c r="AH117" s="26" t="s">
        <v>48</v>
      </c>
      <c r="AI117" s="26" t="s">
        <v>37</v>
      </c>
      <c r="AJ117" s="26" t="s">
        <v>49</v>
      </c>
      <c r="AK117" s="26" t="s">
        <v>53</v>
      </c>
      <c r="AL117" s="26" t="s">
        <v>51</v>
      </c>
      <c r="AM117" s="26" t="s">
        <v>37</v>
      </c>
      <c r="AN117" s="26" t="s">
        <v>49</v>
      </c>
      <c r="AO117" s="115" t="s">
        <v>25</v>
      </c>
      <c r="AP117" s="115"/>
      <c r="AQ117" s="115"/>
      <c r="AR117" s="115"/>
      <c r="AS117" s="115"/>
      <c r="AT117" s="115"/>
      <c r="AU117" s="115"/>
      <c r="AV117" s="26" t="s">
        <v>39</v>
      </c>
      <c r="AW117" s="26" t="s">
        <v>56</v>
      </c>
      <c r="AX117" s="26" t="s">
        <v>63</v>
      </c>
      <c r="AY117" s="26" t="s">
        <v>64</v>
      </c>
      <c r="AZ117" s="26" t="s">
        <v>65</v>
      </c>
      <c r="BA117" s="26" t="s">
        <v>66</v>
      </c>
      <c r="BB117" s="26" t="s">
        <v>67</v>
      </c>
      <c r="BC117" s="109" t="s">
        <v>79</v>
      </c>
      <c r="BD117" s="110"/>
      <c r="BE117" s="110"/>
      <c r="BF117" s="110"/>
      <c r="BG117" s="110"/>
      <c r="BH117" s="111"/>
      <c r="BI117" s="26" t="s">
        <v>80</v>
      </c>
      <c r="BJ117" s="26" t="s">
        <v>81</v>
      </c>
      <c r="BK117" s="26" t="s">
        <v>82</v>
      </c>
      <c r="BL117" s="26" t="s">
        <v>83</v>
      </c>
      <c r="BM117" s="26" t="s">
        <v>84</v>
      </c>
      <c r="BN117" s="103" t="s">
        <v>85</v>
      </c>
      <c r="BO117" s="104"/>
      <c r="BP117" s="104"/>
      <c r="BQ117" s="105"/>
      <c r="BR117" s="103" t="s">
        <v>86</v>
      </c>
      <c r="BS117" s="104"/>
      <c r="BT117" s="104"/>
      <c r="BU117" s="105"/>
      <c r="BV117" s="103" t="s">
        <v>87</v>
      </c>
      <c r="BW117" s="105"/>
      <c r="BX117" s="103" t="s">
        <v>88</v>
      </c>
      <c r="BY117" s="105"/>
      <c r="BZ117" s="26" t="s">
        <v>89</v>
      </c>
      <c r="CG117" s="17">
        <v>111</v>
      </c>
      <c r="CH117" s="17">
        <f t="shared" si="249"/>
        <v>5</v>
      </c>
      <c r="CI117" s="17">
        <f>SUM($CH$7:$CH117)</f>
        <v>1728</v>
      </c>
      <c r="CJ117" s="17">
        <f>CI117/节奏总纲!P114</f>
        <v>0.78760540586112582</v>
      </c>
    </row>
    <row r="118" spans="2:88" x14ac:dyDescent="0.15">
      <c r="D118" s="26" t="s">
        <v>14</v>
      </c>
      <c r="E118" s="26" t="s">
        <v>59</v>
      </c>
      <c r="F118" s="26" t="s">
        <v>60</v>
      </c>
      <c r="G118" s="26" t="s">
        <v>61</v>
      </c>
      <c r="H118" s="26" t="s">
        <v>11</v>
      </c>
      <c r="I118" s="26" t="s">
        <v>19</v>
      </c>
      <c r="J118" s="26" t="s">
        <v>20</v>
      </c>
      <c r="K118" s="26" t="s">
        <v>21</v>
      </c>
      <c r="L118" s="26" t="s">
        <v>22</v>
      </c>
      <c r="M118" s="26" t="s">
        <v>23</v>
      </c>
      <c r="N118" s="26" t="s">
        <v>24</v>
      </c>
      <c r="O118" s="26" t="s">
        <v>54</v>
      </c>
      <c r="P118" s="26" t="s">
        <v>33</v>
      </c>
      <c r="Q118" s="26" t="s">
        <v>11</v>
      </c>
      <c r="R118" s="26" t="s">
        <v>19</v>
      </c>
      <c r="S118" s="26" t="s">
        <v>20</v>
      </c>
      <c r="T118" s="26" t="s">
        <v>21</v>
      </c>
      <c r="U118" s="26" t="s">
        <v>22</v>
      </c>
      <c r="V118" s="26" t="s">
        <v>23</v>
      </c>
      <c r="W118" s="26" t="s">
        <v>24</v>
      </c>
      <c r="X118" s="26" t="s">
        <v>38</v>
      </c>
      <c r="Y118" s="26" t="s">
        <v>62</v>
      </c>
      <c r="Z118" s="26" t="s">
        <v>73</v>
      </c>
      <c r="AA118" s="26" t="s">
        <v>37</v>
      </c>
      <c r="AB118" s="86" t="s">
        <v>14</v>
      </c>
      <c r="AC118" s="26" t="s">
        <v>42</v>
      </c>
      <c r="AD118" s="26" t="s">
        <v>43</v>
      </c>
      <c r="AE118" s="26" t="s">
        <v>44</v>
      </c>
      <c r="AF118" s="26" t="s">
        <v>74</v>
      </c>
      <c r="AG118" s="26" t="s">
        <v>14</v>
      </c>
      <c r="AH118" s="26" t="s">
        <v>36</v>
      </c>
      <c r="AI118" s="26" t="s">
        <v>50</v>
      </c>
      <c r="AJ118" s="26" t="s">
        <v>50</v>
      </c>
      <c r="AK118" s="26" t="s">
        <v>14</v>
      </c>
      <c r="AL118" s="26" t="s">
        <v>52</v>
      </c>
      <c r="AM118" s="26" t="s">
        <v>12</v>
      </c>
      <c r="AN118" s="26" t="s">
        <v>12</v>
      </c>
      <c r="AO118" s="26" t="s">
        <v>26</v>
      </c>
      <c r="AP118" s="26" t="s">
        <v>27</v>
      </c>
      <c r="AQ118" s="26" t="s">
        <v>28</v>
      </c>
      <c r="AR118" s="26" t="s">
        <v>29</v>
      </c>
      <c r="AS118" s="26" t="s">
        <v>30</v>
      </c>
      <c r="AT118" s="26" t="s">
        <v>31</v>
      </c>
      <c r="AU118" s="26" t="s">
        <v>32</v>
      </c>
      <c r="AV118" s="26" t="s">
        <v>40</v>
      </c>
      <c r="AW118" s="26" t="s">
        <v>57</v>
      </c>
      <c r="AX118" s="7" t="s">
        <v>14</v>
      </c>
      <c r="AY118" s="7" t="s">
        <v>14</v>
      </c>
      <c r="AZ118" s="7" t="s">
        <v>14</v>
      </c>
      <c r="BA118" s="7" t="s">
        <v>14</v>
      </c>
      <c r="BB118" s="7" t="s">
        <v>14</v>
      </c>
      <c r="BC118" s="28" t="s">
        <v>90</v>
      </c>
      <c r="BD118" s="28" t="s">
        <v>91</v>
      </c>
      <c r="BE118" s="28" t="s">
        <v>92</v>
      </c>
      <c r="BF118" s="28" t="s">
        <v>93</v>
      </c>
      <c r="BG118" s="28" t="s">
        <v>94</v>
      </c>
      <c r="BH118" s="28" t="s">
        <v>95</v>
      </c>
      <c r="BI118" s="26" t="s">
        <v>96</v>
      </c>
      <c r="BJ118" s="26" t="s">
        <v>97</v>
      </c>
      <c r="BK118" s="26" t="s">
        <v>98</v>
      </c>
      <c r="BL118" s="26" t="s">
        <v>99</v>
      </c>
      <c r="BM118" s="26" t="s">
        <v>98</v>
      </c>
      <c r="BN118" s="26" t="s">
        <v>100</v>
      </c>
      <c r="BO118" s="26" t="s">
        <v>101</v>
      </c>
      <c r="BP118" s="26" t="s">
        <v>102</v>
      </c>
      <c r="BQ118" s="26" t="s">
        <v>103</v>
      </c>
      <c r="BR118" s="26" t="s">
        <v>100</v>
      </c>
      <c r="BS118" s="26" t="s">
        <v>101</v>
      </c>
      <c r="BT118" s="26" t="s">
        <v>102</v>
      </c>
      <c r="BU118" s="26" t="s">
        <v>103</v>
      </c>
      <c r="BV118" s="26" t="s">
        <v>154</v>
      </c>
      <c r="BW118" s="26" t="s">
        <v>155</v>
      </c>
      <c r="BX118" s="26" t="s">
        <v>106</v>
      </c>
      <c r="BY118" s="26" t="s">
        <v>107</v>
      </c>
      <c r="BZ118" s="90" t="s">
        <v>512</v>
      </c>
      <c r="CG118" s="17">
        <v>112</v>
      </c>
      <c r="CH118" s="17">
        <f t="shared" si="249"/>
        <v>29</v>
      </c>
      <c r="CI118" s="17">
        <f>SUM($CH$7:$CH118)</f>
        <v>1757</v>
      </c>
      <c r="CJ118" s="17">
        <f>CI118/节奏总纲!P115</f>
        <v>0.74717177271431001</v>
      </c>
    </row>
    <row r="119" spans="2:88" x14ac:dyDescent="0.15">
      <c r="B119" s="17">
        <f>SUM(D119:BZ119)</f>
        <v>5</v>
      </c>
      <c r="C119" s="21" t="s">
        <v>166</v>
      </c>
      <c r="D119" s="26">
        <v>1</v>
      </c>
      <c r="E119" s="26"/>
      <c r="F119" s="26"/>
      <c r="G119" s="26"/>
      <c r="H119" s="26">
        <v>1</v>
      </c>
      <c r="I119" s="26"/>
      <c r="J119" s="26"/>
      <c r="K119" s="26"/>
      <c r="L119" s="26"/>
      <c r="M119" s="26"/>
      <c r="N119" s="26"/>
      <c r="O119" s="26"/>
      <c r="P119" s="26"/>
      <c r="Q119" s="26">
        <v>1</v>
      </c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>
        <v>1</v>
      </c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>
        <v>1</v>
      </c>
      <c r="CG119" s="17">
        <v>113</v>
      </c>
      <c r="CH119" s="17">
        <f t="shared" si="249"/>
        <v>9</v>
      </c>
      <c r="CI119" s="17">
        <f>SUM($CH$7:$CH119)</f>
        <v>1766</v>
      </c>
      <c r="CJ119" s="17">
        <f>CI119/节奏总纲!P116</f>
        <v>0.70068694659012465</v>
      </c>
    </row>
    <row r="120" spans="2:88" x14ac:dyDescent="0.15">
      <c r="B120" s="17">
        <f t="shared" ref="B120:B131" si="250">SUM(D120:BZ120)</f>
        <v>27.5</v>
      </c>
      <c r="C120" s="21" t="s">
        <v>175</v>
      </c>
      <c r="D120" s="26"/>
      <c r="E120" s="26"/>
      <c r="F120" s="26">
        <v>2</v>
      </c>
      <c r="G120" s="26"/>
      <c r="H120" s="26"/>
      <c r="I120" s="26">
        <v>1</v>
      </c>
      <c r="J120" s="26"/>
      <c r="K120" s="26"/>
      <c r="L120" s="26"/>
      <c r="M120" s="26"/>
      <c r="N120" s="26"/>
      <c r="O120" s="26"/>
      <c r="P120" s="26"/>
      <c r="Q120" s="26"/>
      <c r="R120" s="26">
        <v>1</v>
      </c>
      <c r="S120" s="26"/>
      <c r="T120" s="26"/>
      <c r="U120" s="26"/>
      <c r="V120" s="26"/>
      <c r="W120" s="26"/>
      <c r="X120" s="26">
        <v>2</v>
      </c>
      <c r="Y120" s="26">
        <v>2</v>
      </c>
      <c r="Z120" s="26"/>
      <c r="AA120" s="26"/>
      <c r="AB120" s="26"/>
      <c r="AC120" s="26"/>
      <c r="AD120" s="26"/>
      <c r="AE120" s="26"/>
      <c r="AF120" s="26"/>
      <c r="AG120" s="26">
        <v>1</v>
      </c>
      <c r="AH120" s="26"/>
      <c r="AI120" s="26">
        <v>1</v>
      </c>
      <c r="AJ120" s="26">
        <v>1</v>
      </c>
      <c r="AK120" s="26"/>
      <c r="AL120" s="26"/>
      <c r="AM120" s="26">
        <v>1</v>
      </c>
      <c r="AN120" s="26">
        <v>1</v>
      </c>
      <c r="AO120" s="26"/>
      <c r="AP120" s="26"/>
      <c r="AQ120" s="26"/>
      <c r="AR120" s="26"/>
      <c r="AS120" s="26"/>
      <c r="AT120" s="26"/>
      <c r="AU120" s="26"/>
      <c r="AV120" s="26"/>
      <c r="AW120" s="26">
        <v>1</v>
      </c>
      <c r="AX120" s="26"/>
      <c r="AY120" s="26"/>
      <c r="AZ120" s="26"/>
      <c r="BA120" s="26"/>
      <c r="BB120" s="26"/>
      <c r="BC120" s="26"/>
      <c r="BD120" s="26"/>
      <c r="BE120" s="26"/>
      <c r="BF120" s="26"/>
      <c r="BG120" s="26">
        <v>1</v>
      </c>
      <c r="BH120" s="26"/>
      <c r="BI120" s="26"/>
      <c r="BJ120" s="26"/>
      <c r="BK120" s="26">
        <v>0.5</v>
      </c>
      <c r="BL120" s="26"/>
      <c r="BM120" s="26"/>
      <c r="BN120" s="26">
        <v>1</v>
      </c>
      <c r="BO120" s="26">
        <v>1</v>
      </c>
      <c r="BP120" s="26">
        <v>1</v>
      </c>
      <c r="BQ120" s="26">
        <v>1</v>
      </c>
      <c r="BR120" s="26">
        <v>1</v>
      </c>
      <c r="BS120" s="26">
        <v>1</v>
      </c>
      <c r="BT120" s="26">
        <v>1</v>
      </c>
      <c r="BU120" s="26">
        <v>1</v>
      </c>
      <c r="BV120" s="26"/>
      <c r="BW120" s="26">
        <v>1</v>
      </c>
      <c r="BX120" s="26">
        <v>2</v>
      </c>
      <c r="BY120" s="26">
        <v>1</v>
      </c>
      <c r="BZ120" s="26"/>
      <c r="CG120" s="17">
        <v>114</v>
      </c>
      <c r="CH120" s="17">
        <f t="shared" si="249"/>
        <v>12</v>
      </c>
      <c r="CI120" s="17">
        <f>SUM($CH$7:$CH120)</f>
        <v>1778</v>
      </c>
      <c r="CJ120" s="17">
        <f>CI120/节奏总纲!P117</f>
        <v>0.65818888746487081</v>
      </c>
    </row>
    <row r="121" spans="2:88" x14ac:dyDescent="0.15">
      <c r="B121" s="17">
        <f t="shared" si="250"/>
        <v>9.8000000000000007</v>
      </c>
      <c r="C121" s="21" t="s">
        <v>167</v>
      </c>
      <c r="D121" s="26"/>
      <c r="E121" s="26"/>
      <c r="F121" s="26">
        <v>1</v>
      </c>
      <c r="G121" s="26"/>
      <c r="H121" s="26"/>
      <c r="I121" s="26"/>
      <c r="J121" s="26">
        <v>1</v>
      </c>
      <c r="K121" s="26"/>
      <c r="L121" s="26"/>
      <c r="M121" s="26"/>
      <c r="N121" s="26"/>
      <c r="O121" s="26"/>
      <c r="P121" s="26"/>
      <c r="Q121" s="26"/>
      <c r="R121" s="26"/>
      <c r="S121" s="26">
        <v>1</v>
      </c>
      <c r="T121" s="26"/>
      <c r="U121" s="26"/>
      <c r="V121" s="26"/>
      <c r="W121" s="26"/>
      <c r="X121" s="26"/>
      <c r="Y121" s="26"/>
      <c r="Z121" s="26"/>
      <c r="AA121" s="26">
        <v>1</v>
      </c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>
        <v>0.5</v>
      </c>
      <c r="AP121" s="26"/>
      <c r="AQ121" s="26"/>
      <c r="AR121" s="26">
        <v>0.5</v>
      </c>
      <c r="AS121" s="26"/>
      <c r="AT121" s="26"/>
      <c r="AU121" s="26"/>
      <c r="AV121" s="26">
        <v>1</v>
      </c>
      <c r="AW121" s="26"/>
      <c r="AX121" s="26"/>
      <c r="AY121" s="26">
        <v>1</v>
      </c>
      <c r="AZ121" s="26"/>
      <c r="BA121" s="26"/>
      <c r="BB121" s="26"/>
      <c r="BC121" s="26"/>
      <c r="BD121" s="26">
        <v>1</v>
      </c>
      <c r="BE121" s="26"/>
      <c r="BF121" s="26"/>
      <c r="BG121" s="26"/>
      <c r="BH121" s="26"/>
      <c r="BI121" s="26"/>
      <c r="BJ121" s="26">
        <v>0.4</v>
      </c>
      <c r="BK121" s="26"/>
      <c r="BL121" s="26"/>
      <c r="BM121" s="26">
        <v>0.4</v>
      </c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>
        <v>1</v>
      </c>
      <c r="BY121" s="26"/>
      <c r="BZ121" s="26"/>
      <c r="CG121" s="17">
        <v>115</v>
      </c>
      <c r="CH121" s="17">
        <f t="shared" si="249"/>
        <v>5</v>
      </c>
      <c r="CI121" s="17">
        <f>SUM($CH$7:$CH121)</f>
        <v>1783</v>
      </c>
      <c r="CJ121" s="17">
        <f>CI121/节奏总纲!P118</f>
        <v>0.61582365426638719</v>
      </c>
    </row>
    <row r="122" spans="2:88" x14ac:dyDescent="0.15">
      <c r="B122" s="17">
        <f t="shared" si="250"/>
        <v>9.8000000000000007</v>
      </c>
      <c r="C122" s="21" t="s">
        <v>168</v>
      </c>
      <c r="D122" s="26"/>
      <c r="E122" s="26"/>
      <c r="F122" s="26">
        <v>1</v>
      </c>
      <c r="G122" s="26"/>
      <c r="H122" s="26"/>
      <c r="I122" s="26"/>
      <c r="J122" s="26"/>
      <c r="K122" s="26">
        <v>1</v>
      </c>
      <c r="L122" s="26"/>
      <c r="M122" s="26"/>
      <c r="N122" s="26"/>
      <c r="O122" s="26"/>
      <c r="P122" s="26"/>
      <c r="Q122" s="26"/>
      <c r="R122" s="26"/>
      <c r="S122" s="26"/>
      <c r="T122" s="26">
        <v>1</v>
      </c>
      <c r="U122" s="26"/>
      <c r="V122" s="26"/>
      <c r="W122" s="26"/>
      <c r="X122" s="26"/>
      <c r="Y122" s="26"/>
      <c r="Z122" s="26"/>
      <c r="AA122" s="26">
        <v>1</v>
      </c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>
        <v>0.5</v>
      </c>
      <c r="AQ122" s="26"/>
      <c r="AR122" s="26"/>
      <c r="AS122" s="26">
        <v>0.5</v>
      </c>
      <c r="AT122" s="26"/>
      <c r="AU122" s="26"/>
      <c r="AV122" s="26">
        <v>1</v>
      </c>
      <c r="AW122" s="26"/>
      <c r="AX122" s="26"/>
      <c r="AY122" s="26"/>
      <c r="AZ122" s="26">
        <v>1</v>
      </c>
      <c r="BA122" s="26"/>
      <c r="BB122" s="26"/>
      <c r="BC122" s="26"/>
      <c r="BD122" s="26"/>
      <c r="BE122" s="26">
        <v>1</v>
      </c>
      <c r="BF122" s="26"/>
      <c r="BG122" s="26"/>
      <c r="BH122" s="26"/>
      <c r="BI122" s="26"/>
      <c r="BJ122" s="26">
        <v>0.4</v>
      </c>
      <c r="BK122" s="26"/>
      <c r="BL122" s="26"/>
      <c r="BM122" s="26">
        <v>0.4</v>
      </c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85">
        <v>1</v>
      </c>
      <c r="BY122" s="26"/>
      <c r="BZ122" s="26"/>
      <c r="CG122" s="17">
        <v>116</v>
      </c>
      <c r="CH122" s="17">
        <f t="shared" si="249"/>
        <v>29</v>
      </c>
      <c r="CI122" s="17">
        <f>SUM($CH$7:$CH122)</f>
        <v>1812</v>
      </c>
      <c r="CJ122" s="17">
        <f>CI122/节奏总纲!P119</f>
        <v>0.5839157264992253</v>
      </c>
    </row>
    <row r="123" spans="2:88" x14ac:dyDescent="0.15">
      <c r="B123" s="17">
        <f t="shared" si="250"/>
        <v>9.8000000000000007</v>
      </c>
      <c r="C123" s="21" t="s">
        <v>169</v>
      </c>
      <c r="D123" s="26"/>
      <c r="E123" s="26"/>
      <c r="F123" s="26">
        <v>1</v>
      </c>
      <c r="G123" s="26"/>
      <c r="H123" s="26"/>
      <c r="I123" s="26"/>
      <c r="J123" s="26"/>
      <c r="K123" s="26"/>
      <c r="L123" s="26">
        <v>1</v>
      </c>
      <c r="M123" s="26"/>
      <c r="N123" s="26"/>
      <c r="O123" s="26"/>
      <c r="P123" s="26"/>
      <c r="Q123" s="26"/>
      <c r="R123" s="26"/>
      <c r="S123" s="26"/>
      <c r="T123" s="26"/>
      <c r="U123" s="26">
        <v>1</v>
      </c>
      <c r="V123" s="26"/>
      <c r="W123" s="26"/>
      <c r="X123" s="26"/>
      <c r="Y123" s="26"/>
      <c r="Z123" s="26"/>
      <c r="AA123" s="26">
        <v>1</v>
      </c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>
        <v>0.5</v>
      </c>
      <c r="AR123" s="26"/>
      <c r="AS123" s="26"/>
      <c r="AT123" s="26">
        <v>0.5</v>
      </c>
      <c r="AU123" s="26"/>
      <c r="AV123" s="26">
        <v>1</v>
      </c>
      <c r="AW123" s="26"/>
      <c r="AX123" s="26"/>
      <c r="AY123" s="26"/>
      <c r="AZ123" s="26"/>
      <c r="BA123" s="26">
        <v>1</v>
      </c>
      <c r="BB123" s="26"/>
      <c r="BC123" s="26"/>
      <c r="BD123" s="26"/>
      <c r="BE123" s="26"/>
      <c r="BF123" s="26">
        <v>1</v>
      </c>
      <c r="BG123" s="26"/>
      <c r="BH123" s="26"/>
      <c r="BI123" s="26"/>
      <c r="BJ123" s="26">
        <v>0.4</v>
      </c>
      <c r="BK123" s="26"/>
      <c r="BL123" s="26"/>
      <c r="BM123" s="26">
        <v>0.4</v>
      </c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85">
        <v>1</v>
      </c>
      <c r="BY123" s="26"/>
      <c r="BZ123" s="26"/>
      <c r="CG123" s="17">
        <v>117</v>
      </c>
      <c r="CH123" s="17">
        <f t="shared" si="249"/>
        <v>8</v>
      </c>
      <c r="CI123" s="17">
        <f>SUM($CH$7:$CH123)</f>
        <v>1820</v>
      </c>
      <c r="CJ123" s="17">
        <f>CI123/节奏总纲!P120</f>
        <v>0.54720618215865813</v>
      </c>
    </row>
    <row r="124" spans="2:88" x14ac:dyDescent="0.15">
      <c r="B124" s="17">
        <f t="shared" si="250"/>
        <v>9.5</v>
      </c>
      <c r="C124" s="21" t="s">
        <v>170</v>
      </c>
      <c r="D124" s="26"/>
      <c r="E124" s="26"/>
      <c r="F124" s="26"/>
      <c r="G124" s="26"/>
      <c r="H124" s="26"/>
      <c r="I124" s="26"/>
      <c r="J124" s="26"/>
      <c r="K124" s="26"/>
      <c r="L124" s="26"/>
      <c r="M124" s="26">
        <v>1</v>
      </c>
      <c r="N124" s="26"/>
      <c r="O124" s="26"/>
      <c r="P124" s="26"/>
      <c r="Q124" s="26"/>
      <c r="R124" s="26"/>
      <c r="S124" s="26"/>
      <c r="T124" s="26"/>
      <c r="U124" s="26"/>
      <c r="V124" s="26">
        <v>1</v>
      </c>
      <c r="W124" s="26"/>
      <c r="X124" s="26"/>
      <c r="Y124" s="26"/>
      <c r="Z124" s="26"/>
      <c r="AA124" s="26">
        <v>1</v>
      </c>
      <c r="AB124" s="26"/>
      <c r="AC124" s="26">
        <v>0.5</v>
      </c>
      <c r="AD124" s="26">
        <v>0.5</v>
      </c>
      <c r="AE124" s="26">
        <v>0.5</v>
      </c>
      <c r="AF124" s="26">
        <v>0.5</v>
      </c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>
        <v>1</v>
      </c>
      <c r="AV124" s="26">
        <v>1</v>
      </c>
      <c r="AW124" s="26"/>
      <c r="AX124" s="26">
        <v>1</v>
      </c>
      <c r="AY124" s="26"/>
      <c r="AZ124" s="26"/>
      <c r="BA124" s="26"/>
      <c r="BB124" s="26"/>
      <c r="BC124" s="26">
        <v>1</v>
      </c>
      <c r="BD124" s="26"/>
      <c r="BE124" s="26"/>
      <c r="BF124" s="26"/>
      <c r="BG124" s="26"/>
      <c r="BH124" s="26"/>
      <c r="BI124" s="26"/>
      <c r="BJ124" s="26"/>
      <c r="BK124" s="26"/>
      <c r="BL124" s="26">
        <v>0.5</v>
      </c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85"/>
      <c r="BY124" s="26"/>
      <c r="BZ124" s="26"/>
      <c r="CG124" s="17">
        <v>118</v>
      </c>
      <c r="CH124" s="17">
        <f t="shared" si="249"/>
        <v>11</v>
      </c>
      <c r="CI124" s="17">
        <f>SUM($CH$7:$CH124)</f>
        <v>1831</v>
      </c>
      <c r="CJ124" s="17">
        <f>CI124/节奏总纲!P121</f>
        <v>0.51363689010016911</v>
      </c>
    </row>
    <row r="125" spans="2:88" x14ac:dyDescent="0.15">
      <c r="B125" s="17">
        <f t="shared" si="250"/>
        <v>7.8000000000000007</v>
      </c>
      <c r="C125" s="21" t="s">
        <v>171</v>
      </c>
      <c r="D125" s="26"/>
      <c r="E125" s="26"/>
      <c r="F125" s="26">
        <v>1</v>
      </c>
      <c r="G125" s="26"/>
      <c r="H125" s="26"/>
      <c r="I125" s="26"/>
      <c r="J125" s="26"/>
      <c r="K125" s="26"/>
      <c r="L125" s="26"/>
      <c r="M125" s="26"/>
      <c r="N125" s="26">
        <v>1</v>
      </c>
      <c r="O125" s="26"/>
      <c r="P125" s="26"/>
      <c r="Q125" s="26"/>
      <c r="R125" s="26"/>
      <c r="S125" s="26"/>
      <c r="T125" s="26"/>
      <c r="U125" s="26"/>
      <c r="V125" s="26"/>
      <c r="W125" s="26">
        <v>1</v>
      </c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>
        <v>1</v>
      </c>
      <c r="AW125" s="26"/>
      <c r="AX125" s="26"/>
      <c r="AY125" s="26"/>
      <c r="AZ125" s="26"/>
      <c r="BA125" s="26"/>
      <c r="BB125" s="26">
        <v>1</v>
      </c>
      <c r="BC125" s="26"/>
      <c r="BD125" s="26"/>
      <c r="BE125" s="26"/>
      <c r="BF125" s="26"/>
      <c r="BG125" s="26"/>
      <c r="BH125" s="26">
        <v>1</v>
      </c>
      <c r="BI125" s="26"/>
      <c r="BJ125" s="26">
        <v>0.4</v>
      </c>
      <c r="BK125" s="26"/>
      <c r="BL125" s="26"/>
      <c r="BM125" s="26">
        <v>0.4</v>
      </c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>
        <v>1</v>
      </c>
      <c r="BY125" s="26"/>
      <c r="BZ125" s="26"/>
      <c r="CG125" s="17">
        <v>119</v>
      </c>
      <c r="CH125" s="17">
        <f t="shared" si="249"/>
        <v>3</v>
      </c>
      <c r="CI125" s="17">
        <f>SUM($CH$7:$CH125)</f>
        <v>1834</v>
      </c>
      <c r="CJ125" s="17">
        <f>CI125/节奏总纲!P122</f>
        <v>0.48001635719843505</v>
      </c>
    </row>
    <row r="126" spans="2:88" x14ac:dyDescent="0.15">
      <c r="B126" s="17">
        <f t="shared" si="250"/>
        <v>9</v>
      </c>
      <c r="C126" s="21" t="s">
        <v>172</v>
      </c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>
        <v>1</v>
      </c>
      <c r="P126" s="26">
        <v>1</v>
      </c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>
        <v>1</v>
      </c>
      <c r="AP126" s="26">
        <v>1</v>
      </c>
      <c r="AQ126" s="26">
        <v>1</v>
      </c>
      <c r="AR126" s="26">
        <v>1</v>
      </c>
      <c r="AS126" s="26">
        <v>1</v>
      </c>
      <c r="AT126" s="26">
        <v>1</v>
      </c>
      <c r="AU126" s="26">
        <v>1</v>
      </c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G126" s="17">
        <v>120</v>
      </c>
      <c r="CH126" s="17">
        <f t="shared" ref="CH126:CH135" si="251">COUNTIF($E$63:$BZ$112,CG126)</f>
        <v>32</v>
      </c>
      <c r="CI126" s="17">
        <f>SUM($CH$7:$CH126)</f>
        <v>1866</v>
      </c>
      <c r="CJ126" s="17">
        <f>CI126/节奏总纲!P123</f>
        <v>0.45567765567765567</v>
      </c>
    </row>
    <row r="127" spans="2:88" x14ac:dyDescent="0.15">
      <c r="B127" s="17">
        <f t="shared" si="250"/>
        <v>1</v>
      </c>
      <c r="C127" s="21" t="s">
        <v>493</v>
      </c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  <c r="BF127" s="76"/>
      <c r="BG127" s="76"/>
      <c r="BH127" s="76"/>
      <c r="BI127" s="76"/>
      <c r="BJ127" s="76">
        <v>1</v>
      </c>
      <c r="BK127" s="76"/>
      <c r="BL127" s="76"/>
      <c r="BM127" s="76"/>
      <c r="BN127" s="76"/>
      <c r="BO127" s="76"/>
      <c r="BP127" s="76"/>
      <c r="BQ127" s="76"/>
      <c r="BR127" s="76"/>
      <c r="BS127" s="76"/>
      <c r="BT127" s="76"/>
      <c r="BU127" s="76"/>
      <c r="BV127" s="76"/>
      <c r="BW127" s="76"/>
      <c r="BX127" s="76"/>
      <c r="BY127" s="76"/>
      <c r="BZ127" s="76"/>
      <c r="CG127" s="17">
        <v>121</v>
      </c>
      <c r="CH127" s="17">
        <f t="shared" si="251"/>
        <v>9</v>
      </c>
      <c r="CI127" s="17">
        <f>SUM($CH$7:$CH127)</f>
        <v>1875</v>
      </c>
      <c r="CJ127" s="17">
        <f>CI127/节奏总纲!P124</f>
        <v>0.42720592196066476</v>
      </c>
    </row>
    <row r="128" spans="2:88" x14ac:dyDescent="0.15">
      <c r="B128" s="17">
        <f t="shared" si="250"/>
        <v>1</v>
      </c>
      <c r="C128" s="21" t="s">
        <v>494</v>
      </c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  <c r="BF128" s="76"/>
      <c r="BG128" s="76"/>
      <c r="BH128" s="76"/>
      <c r="BI128" s="76"/>
      <c r="BJ128" s="76"/>
      <c r="BK128" s="76">
        <v>1</v>
      </c>
      <c r="BL128" s="76"/>
      <c r="BM128" s="76"/>
      <c r="BN128" s="76"/>
      <c r="BO128" s="76"/>
      <c r="BP128" s="76"/>
      <c r="BQ128" s="76"/>
      <c r="BR128" s="76"/>
      <c r="BS128" s="76"/>
      <c r="BT128" s="76"/>
      <c r="BU128" s="76"/>
      <c r="BV128" s="76"/>
      <c r="BW128" s="76"/>
      <c r="BX128" s="76"/>
      <c r="BY128" s="76"/>
      <c r="BZ128" s="76"/>
      <c r="CG128" s="17">
        <v>122</v>
      </c>
      <c r="CH128" s="17">
        <f t="shared" si="251"/>
        <v>10</v>
      </c>
      <c r="CI128" s="17">
        <f>SUM($CH$7:$CH128)</f>
        <v>1885</v>
      </c>
      <c r="CJ128" s="17">
        <f>CI128/节奏总纲!P125</f>
        <v>0.40071695707663585</v>
      </c>
    </row>
    <row r="129" spans="2:88" x14ac:dyDescent="0.15">
      <c r="B129" s="17">
        <f t="shared" si="250"/>
        <v>10</v>
      </c>
      <c r="C129" s="21" t="s">
        <v>495</v>
      </c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>
        <v>1</v>
      </c>
      <c r="AD129" s="76">
        <v>1</v>
      </c>
      <c r="AE129" s="76">
        <v>1</v>
      </c>
      <c r="AF129" s="76">
        <v>1</v>
      </c>
      <c r="AG129" s="76"/>
      <c r="AH129" s="76"/>
      <c r="AI129" s="76"/>
      <c r="AJ129" s="76"/>
      <c r="AK129" s="76"/>
      <c r="AL129" s="76"/>
      <c r="AM129" s="76"/>
      <c r="AN129" s="76"/>
      <c r="AO129" s="76">
        <v>1</v>
      </c>
      <c r="AP129" s="76">
        <v>1</v>
      </c>
      <c r="AQ129" s="76">
        <v>1</v>
      </c>
      <c r="AR129" s="76">
        <v>1</v>
      </c>
      <c r="AS129" s="76">
        <v>1</v>
      </c>
      <c r="AT129" s="76">
        <v>1</v>
      </c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  <c r="BF129" s="76"/>
      <c r="BG129" s="76"/>
      <c r="BH129" s="76"/>
      <c r="BI129" s="76"/>
      <c r="BJ129" s="76"/>
      <c r="BK129" s="76"/>
      <c r="BL129" s="76"/>
      <c r="BM129" s="76"/>
      <c r="BN129" s="76"/>
      <c r="BO129" s="76"/>
      <c r="BP129" s="76"/>
      <c r="BQ129" s="76"/>
      <c r="BR129" s="76"/>
      <c r="BS129" s="76"/>
      <c r="BT129" s="76"/>
      <c r="BU129" s="76"/>
      <c r="BV129" s="76"/>
      <c r="BW129" s="76"/>
      <c r="BX129" s="76"/>
      <c r="BY129" s="76"/>
      <c r="BZ129" s="76"/>
      <c r="CG129" s="17">
        <v>123</v>
      </c>
      <c r="CH129" s="17">
        <f t="shared" si="251"/>
        <v>3</v>
      </c>
      <c r="CI129" s="17">
        <f>SUM($CH$7:$CH129)</f>
        <v>1888</v>
      </c>
      <c r="CJ129" s="17">
        <f>CI129/节奏总纲!P126</f>
        <v>0.37447184813881618</v>
      </c>
    </row>
    <row r="130" spans="2:88" x14ac:dyDescent="0.15">
      <c r="B130" s="17">
        <f t="shared" si="250"/>
        <v>3</v>
      </c>
      <c r="C130" s="21" t="s">
        <v>510</v>
      </c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>
        <v>3</v>
      </c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C130" s="86"/>
      <c r="BD130" s="86"/>
      <c r="BE130" s="86"/>
      <c r="BF130" s="86"/>
      <c r="BG130" s="86"/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  <c r="BS130" s="86"/>
      <c r="BT130" s="86"/>
      <c r="BU130" s="86"/>
      <c r="BV130" s="86"/>
      <c r="BW130" s="86"/>
      <c r="BX130" s="86"/>
      <c r="BY130" s="86"/>
      <c r="BZ130" s="86"/>
      <c r="CG130" s="17">
        <v>124</v>
      </c>
      <c r="CH130" s="17">
        <f t="shared" si="251"/>
        <v>30</v>
      </c>
      <c r="CI130" s="17">
        <f>SUM($CH$7:$CH130)</f>
        <v>1918</v>
      </c>
      <c r="CJ130" s="17">
        <f>CI130/节奏总纲!P127</f>
        <v>0.35494169501638517</v>
      </c>
    </row>
    <row r="131" spans="2:88" x14ac:dyDescent="0.15">
      <c r="B131" s="17">
        <f t="shared" si="250"/>
        <v>1</v>
      </c>
      <c r="C131" s="21" t="s">
        <v>496</v>
      </c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  <c r="BF131" s="76"/>
      <c r="BG131" s="76"/>
      <c r="BH131" s="76"/>
      <c r="BI131" s="76"/>
      <c r="BJ131" s="76"/>
      <c r="BK131" s="76"/>
      <c r="BL131" s="76">
        <v>1</v>
      </c>
      <c r="BM131" s="76"/>
      <c r="BN131" s="76"/>
      <c r="BO131" s="76"/>
      <c r="BP131" s="76"/>
      <c r="BQ131" s="76"/>
      <c r="BR131" s="76"/>
      <c r="BS131" s="76"/>
      <c r="BT131" s="76"/>
      <c r="BU131" s="76"/>
      <c r="BV131" s="76"/>
      <c r="BW131" s="76"/>
      <c r="BX131" s="76"/>
      <c r="BY131" s="76"/>
      <c r="BZ131" s="76"/>
      <c r="CG131" s="17">
        <v>125</v>
      </c>
      <c r="CH131" s="17">
        <f t="shared" si="251"/>
        <v>12</v>
      </c>
      <c r="CI131" s="17">
        <f>SUM($CH$7:$CH131)</f>
        <v>1930</v>
      </c>
      <c r="CJ131" s="17">
        <f>CI131/节奏总纲!P128</f>
        <v>0.33324016700973946</v>
      </c>
    </row>
    <row r="132" spans="2:88" x14ac:dyDescent="0.15">
      <c r="C132" s="21" t="s">
        <v>128</v>
      </c>
      <c r="D132" s="17">
        <f>SUM(D119:D126)</f>
        <v>1</v>
      </c>
      <c r="E132" s="17">
        <f t="shared" ref="E132:AI132" si="252">SUM(E119:E126)</f>
        <v>0</v>
      </c>
      <c r="F132" s="17">
        <f t="shared" si="252"/>
        <v>6</v>
      </c>
      <c r="G132" s="17">
        <f t="shared" si="252"/>
        <v>0</v>
      </c>
      <c r="H132" s="17">
        <f>SUM(H119:H126)</f>
        <v>1</v>
      </c>
      <c r="I132" s="17">
        <f t="shared" si="252"/>
        <v>1</v>
      </c>
      <c r="J132" s="17">
        <f t="shared" si="252"/>
        <v>1</v>
      </c>
      <c r="K132" s="17">
        <f t="shared" si="252"/>
        <v>1</v>
      </c>
      <c r="L132" s="17">
        <f t="shared" si="252"/>
        <v>1</v>
      </c>
      <c r="M132" s="17">
        <f t="shared" si="252"/>
        <v>1</v>
      </c>
      <c r="N132" s="17">
        <f t="shared" si="252"/>
        <v>1</v>
      </c>
      <c r="O132" s="17">
        <f t="shared" si="252"/>
        <v>1</v>
      </c>
      <c r="P132" s="17">
        <f t="shared" si="252"/>
        <v>1</v>
      </c>
      <c r="Q132" s="17">
        <f t="shared" si="252"/>
        <v>1</v>
      </c>
      <c r="R132" s="17">
        <f t="shared" si="252"/>
        <v>1</v>
      </c>
      <c r="S132" s="17">
        <f t="shared" si="252"/>
        <v>1</v>
      </c>
      <c r="T132" s="17">
        <f t="shared" si="252"/>
        <v>1</v>
      </c>
      <c r="U132" s="17">
        <f t="shared" si="252"/>
        <v>1</v>
      </c>
      <c r="V132" s="17">
        <f t="shared" si="252"/>
        <v>1</v>
      </c>
      <c r="W132" s="17">
        <f t="shared" si="252"/>
        <v>1</v>
      </c>
      <c r="X132" s="17">
        <f t="shared" si="252"/>
        <v>2</v>
      </c>
      <c r="Y132" s="17">
        <f t="shared" si="252"/>
        <v>2</v>
      </c>
      <c r="Z132" s="17">
        <f t="shared" si="252"/>
        <v>0</v>
      </c>
      <c r="AA132" s="17">
        <f t="shared" si="252"/>
        <v>4</v>
      </c>
      <c r="AB132" s="17">
        <f t="shared" si="252"/>
        <v>0</v>
      </c>
      <c r="AC132" s="17">
        <f t="shared" si="252"/>
        <v>0.5</v>
      </c>
      <c r="AD132" s="17">
        <f t="shared" si="252"/>
        <v>0.5</v>
      </c>
      <c r="AE132" s="17">
        <f t="shared" si="252"/>
        <v>0.5</v>
      </c>
      <c r="AF132" s="17">
        <f t="shared" si="252"/>
        <v>0.5</v>
      </c>
      <c r="AG132" s="17">
        <f t="shared" si="252"/>
        <v>1</v>
      </c>
      <c r="AH132" s="17">
        <f t="shared" si="252"/>
        <v>1</v>
      </c>
      <c r="AI132" s="17">
        <f t="shared" si="252"/>
        <v>1</v>
      </c>
      <c r="AJ132" s="17">
        <f t="shared" ref="AJ132:BO132" si="253">SUM(AJ119:AJ126)</f>
        <v>1</v>
      </c>
      <c r="AK132" s="17">
        <f t="shared" si="253"/>
        <v>0</v>
      </c>
      <c r="AL132" s="17">
        <f t="shared" si="253"/>
        <v>0</v>
      </c>
      <c r="AM132" s="17">
        <f t="shared" si="253"/>
        <v>1</v>
      </c>
      <c r="AN132" s="17">
        <f t="shared" si="253"/>
        <v>1</v>
      </c>
      <c r="AO132" s="17">
        <f t="shared" si="253"/>
        <v>1.5</v>
      </c>
      <c r="AP132" s="17">
        <f t="shared" si="253"/>
        <v>1.5</v>
      </c>
      <c r="AQ132" s="17">
        <f t="shared" si="253"/>
        <v>1.5</v>
      </c>
      <c r="AR132" s="17">
        <f t="shared" si="253"/>
        <v>1.5</v>
      </c>
      <c r="AS132" s="17">
        <f t="shared" si="253"/>
        <v>1.5</v>
      </c>
      <c r="AT132" s="17">
        <f t="shared" si="253"/>
        <v>1.5</v>
      </c>
      <c r="AU132" s="17">
        <f t="shared" si="253"/>
        <v>2</v>
      </c>
      <c r="AV132" s="17">
        <f t="shared" si="253"/>
        <v>5</v>
      </c>
      <c r="AW132" s="17">
        <f t="shared" si="253"/>
        <v>1</v>
      </c>
      <c r="AX132" s="17">
        <f t="shared" si="253"/>
        <v>1</v>
      </c>
      <c r="AY132" s="17">
        <f t="shared" si="253"/>
        <v>1</v>
      </c>
      <c r="AZ132" s="17">
        <f t="shared" si="253"/>
        <v>1</v>
      </c>
      <c r="BA132" s="17">
        <f t="shared" si="253"/>
        <v>1</v>
      </c>
      <c r="BB132" s="17">
        <f t="shared" si="253"/>
        <v>1</v>
      </c>
      <c r="BC132" s="17">
        <f t="shared" si="253"/>
        <v>1</v>
      </c>
      <c r="BD132" s="17">
        <f t="shared" si="253"/>
        <v>1</v>
      </c>
      <c r="BE132" s="17">
        <f t="shared" si="253"/>
        <v>1</v>
      </c>
      <c r="BF132" s="17">
        <f t="shared" si="253"/>
        <v>1</v>
      </c>
      <c r="BG132" s="17">
        <f t="shared" si="253"/>
        <v>1</v>
      </c>
      <c r="BH132" s="17">
        <f t="shared" si="253"/>
        <v>1</v>
      </c>
      <c r="BI132" s="17">
        <f t="shared" si="253"/>
        <v>0</v>
      </c>
      <c r="BJ132" s="17">
        <f>SUM(BJ119:BJ127)</f>
        <v>2.6</v>
      </c>
      <c r="BK132" s="17">
        <f>SUM(BK119:BK126)</f>
        <v>0.5</v>
      </c>
      <c r="BL132" s="17">
        <f t="shared" si="253"/>
        <v>0.5</v>
      </c>
      <c r="BM132" s="17">
        <f t="shared" si="253"/>
        <v>1.6</v>
      </c>
      <c r="BN132" s="17">
        <f t="shared" si="253"/>
        <v>1</v>
      </c>
      <c r="BO132" s="17">
        <f t="shared" si="253"/>
        <v>1</v>
      </c>
      <c r="BP132" s="17">
        <f t="shared" ref="BP132:BZ132" si="254">SUM(BP119:BP126)</f>
        <v>1</v>
      </c>
      <c r="BQ132" s="17">
        <f t="shared" si="254"/>
        <v>1</v>
      </c>
      <c r="BR132" s="17">
        <f t="shared" si="254"/>
        <v>1</v>
      </c>
      <c r="BS132" s="17">
        <f t="shared" si="254"/>
        <v>1</v>
      </c>
      <c r="BT132" s="17">
        <f t="shared" si="254"/>
        <v>1</v>
      </c>
      <c r="BU132" s="17">
        <f t="shared" si="254"/>
        <v>1</v>
      </c>
      <c r="BV132" s="17">
        <f t="shared" si="254"/>
        <v>0</v>
      </c>
      <c r="BW132" s="17">
        <f t="shared" si="254"/>
        <v>1</v>
      </c>
      <c r="BX132" s="17">
        <f t="shared" si="254"/>
        <v>6</v>
      </c>
      <c r="BY132" s="17">
        <f t="shared" si="254"/>
        <v>1</v>
      </c>
      <c r="BZ132" s="17">
        <f t="shared" si="254"/>
        <v>1</v>
      </c>
      <c r="CG132" s="17">
        <v>126</v>
      </c>
      <c r="CH132" s="17">
        <f t="shared" si="251"/>
        <v>11</v>
      </c>
      <c r="CI132" s="17">
        <f>SUM($CH$7:$CH132)</f>
        <v>1941</v>
      </c>
      <c r="CJ132" s="17">
        <f>CI132/节奏总纲!P129</f>
        <v>0.31269256043912702</v>
      </c>
    </row>
    <row r="133" spans="2:88" x14ac:dyDescent="0.15">
      <c r="CG133" s="17">
        <v>127</v>
      </c>
      <c r="CH133" s="17">
        <f t="shared" si="251"/>
        <v>2</v>
      </c>
      <c r="CI133" s="17">
        <f>SUM($CH$7:$CH133)</f>
        <v>1943</v>
      </c>
      <c r="CJ133" s="17">
        <f>CI133/节奏总纲!P130</f>
        <v>0.29204994516449989</v>
      </c>
    </row>
    <row r="134" spans="2:88" x14ac:dyDescent="0.15">
      <c r="CG134" s="17">
        <v>128</v>
      </c>
      <c r="CH134" s="17">
        <f t="shared" si="251"/>
        <v>31</v>
      </c>
      <c r="CI134" s="17">
        <f>SUM($CH$7:$CH134)</f>
        <v>1974</v>
      </c>
      <c r="CJ134" s="17">
        <f>CI134/节奏总纲!P131</f>
        <v>0.27683698180538951</v>
      </c>
    </row>
    <row r="135" spans="2:88" x14ac:dyDescent="0.15">
      <c r="B135" s="17" t="s">
        <v>489</v>
      </c>
      <c r="CG135" s="17">
        <v>129</v>
      </c>
      <c r="CH135" s="17">
        <f t="shared" si="251"/>
        <v>8</v>
      </c>
      <c r="CI135" s="17">
        <f>SUM($CH$7:$CH135)</f>
        <v>1982</v>
      </c>
      <c r="CJ135" s="17">
        <f>CI135/节奏总纲!P132</f>
        <v>0.25934240222794813</v>
      </c>
    </row>
    <row r="136" spans="2:88" x14ac:dyDescent="0.15">
      <c r="D136" s="8" t="s">
        <v>70</v>
      </c>
      <c r="F136" s="9" t="s">
        <v>71</v>
      </c>
      <c r="H136" s="12" t="s">
        <v>72</v>
      </c>
      <c r="CG136" s="17">
        <v>130</v>
      </c>
      <c r="CH136" s="17">
        <f t="shared" ref="CH136:CH143" si="255">COUNTIF($E$63:$BZ$112,CG136)</f>
        <v>15</v>
      </c>
      <c r="CI136" s="17">
        <f>SUM($CH$7:$CH136)</f>
        <v>1997</v>
      </c>
      <c r="CJ136" s="17">
        <f>CI136/节奏总纲!P133</f>
        <v>0.24380417531436943</v>
      </c>
    </row>
    <row r="137" spans="2:88" x14ac:dyDescent="0.15">
      <c r="C137" s="21" t="s">
        <v>15</v>
      </c>
      <c r="D137" s="115" t="s">
        <v>76</v>
      </c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  <c r="AA137" s="115"/>
      <c r="AB137" s="115"/>
      <c r="AC137" s="115"/>
      <c r="AD137" s="115"/>
      <c r="AE137" s="115"/>
      <c r="AF137" s="115"/>
      <c r="AG137" s="103" t="s">
        <v>45</v>
      </c>
      <c r="AH137" s="104"/>
      <c r="AI137" s="104"/>
      <c r="AJ137" s="105"/>
      <c r="AK137" s="115" t="s">
        <v>46</v>
      </c>
      <c r="AL137" s="115"/>
      <c r="AM137" s="115"/>
      <c r="AN137" s="115"/>
      <c r="AO137" s="115" t="s">
        <v>68</v>
      </c>
      <c r="AP137" s="115"/>
      <c r="AQ137" s="115"/>
      <c r="AR137" s="115"/>
      <c r="AS137" s="115"/>
      <c r="AT137" s="115"/>
      <c r="AU137" s="115"/>
      <c r="AV137" s="115"/>
      <c r="AW137" s="115"/>
      <c r="AX137" s="115"/>
      <c r="AY137" s="115"/>
      <c r="AZ137" s="115"/>
      <c r="BA137" s="115"/>
      <c r="BB137" s="115"/>
      <c r="BC137" s="103" t="s">
        <v>77</v>
      </c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5"/>
      <c r="BV137" s="115" t="s">
        <v>78</v>
      </c>
      <c r="BW137" s="115"/>
      <c r="BX137" s="115"/>
      <c r="BY137" s="115"/>
      <c r="BZ137" s="115"/>
      <c r="CG137" s="17">
        <v>131</v>
      </c>
      <c r="CH137" s="17">
        <f t="shared" si="255"/>
        <v>4</v>
      </c>
      <c r="CI137" s="17">
        <f>SUM($CH$7:$CH137)</f>
        <v>2001</v>
      </c>
      <c r="CJ137" s="17">
        <f>CI137/节奏总纲!P134</f>
        <v>0.22793111368579319</v>
      </c>
    </row>
    <row r="138" spans="2:88" x14ac:dyDescent="0.15">
      <c r="C138" s="21" t="s">
        <v>16</v>
      </c>
      <c r="D138" s="60" t="s">
        <v>13</v>
      </c>
      <c r="E138" s="103" t="s">
        <v>58</v>
      </c>
      <c r="F138" s="104"/>
      <c r="G138" s="105"/>
      <c r="H138" s="115" t="s">
        <v>17</v>
      </c>
      <c r="I138" s="115"/>
      <c r="J138" s="115"/>
      <c r="K138" s="115"/>
      <c r="L138" s="115"/>
      <c r="M138" s="115"/>
      <c r="N138" s="115"/>
      <c r="O138" s="6" t="s">
        <v>4</v>
      </c>
      <c r="P138" s="60" t="s">
        <v>35</v>
      </c>
      <c r="Q138" s="115" t="s">
        <v>37</v>
      </c>
      <c r="R138" s="115"/>
      <c r="S138" s="115"/>
      <c r="T138" s="115"/>
      <c r="U138" s="115"/>
      <c r="V138" s="115"/>
      <c r="W138" s="115"/>
      <c r="X138" s="60" t="s">
        <v>5</v>
      </c>
      <c r="Y138" s="103" t="s">
        <v>3</v>
      </c>
      <c r="Z138" s="105"/>
      <c r="AA138" s="60" t="s">
        <v>2</v>
      </c>
      <c r="AB138" s="86" t="s">
        <v>511</v>
      </c>
      <c r="AC138" s="115" t="s">
        <v>41</v>
      </c>
      <c r="AD138" s="115"/>
      <c r="AE138" s="115"/>
      <c r="AF138" s="115"/>
      <c r="AG138" s="60" t="s">
        <v>47</v>
      </c>
      <c r="AH138" s="60" t="s">
        <v>48</v>
      </c>
      <c r="AI138" s="60" t="s">
        <v>37</v>
      </c>
      <c r="AJ138" s="60" t="s">
        <v>49</v>
      </c>
      <c r="AK138" s="60" t="s">
        <v>53</v>
      </c>
      <c r="AL138" s="60" t="s">
        <v>51</v>
      </c>
      <c r="AM138" s="60" t="s">
        <v>37</v>
      </c>
      <c r="AN138" s="60" t="s">
        <v>49</v>
      </c>
      <c r="AO138" s="115" t="s">
        <v>25</v>
      </c>
      <c r="AP138" s="115"/>
      <c r="AQ138" s="115"/>
      <c r="AR138" s="115"/>
      <c r="AS138" s="115"/>
      <c r="AT138" s="115"/>
      <c r="AU138" s="115"/>
      <c r="AV138" s="60" t="s">
        <v>39</v>
      </c>
      <c r="AW138" s="60" t="s">
        <v>56</v>
      </c>
      <c r="AX138" s="60" t="s">
        <v>63</v>
      </c>
      <c r="AY138" s="60" t="s">
        <v>64</v>
      </c>
      <c r="AZ138" s="60" t="s">
        <v>65</v>
      </c>
      <c r="BA138" s="60" t="s">
        <v>66</v>
      </c>
      <c r="BB138" s="60" t="s">
        <v>67</v>
      </c>
      <c r="BC138" s="103" t="s">
        <v>79</v>
      </c>
      <c r="BD138" s="104"/>
      <c r="BE138" s="104"/>
      <c r="BF138" s="104"/>
      <c r="BG138" s="104"/>
      <c r="BH138" s="105"/>
      <c r="BI138" s="60" t="s">
        <v>80</v>
      </c>
      <c r="BJ138" s="60" t="s">
        <v>81</v>
      </c>
      <c r="BK138" s="60" t="s">
        <v>82</v>
      </c>
      <c r="BL138" s="60" t="s">
        <v>83</v>
      </c>
      <c r="BM138" s="60" t="s">
        <v>84</v>
      </c>
      <c r="BN138" s="103" t="s">
        <v>85</v>
      </c>
      <c r="BO138" s="104"/>
      <c r="BP138" s="104"/>
      <c r="BQ138" s="105"/>
      <c r="BR138" s="103" t="s">
        <v>86</v>
      </c>
      <c r="BS138" s="104"/>
      <c r="BT138" s="104"/>
      <c r="BU138" s="105"/>
      <c r="BV138" s="103" t="s">
        <v>87</v>
      </c>
      <c r="BW138" s="105"/>
      <c r="BX138" s="103" t="s">
        <v>88</v>
      </c>
      <c r="BY138" s="105"/>
      <c r="BZ138" s="60" t="s">
        <v>89</v>
      </c>
      <c r="CG138" s="17">
        <v>132</v>
      </c>
      <c r="CH138" s="17">
        <f t="shared" si="255"/>
        <v>31</v>
      </c>
      <c r="CI138" s="17">
        <f>SUM($CH$7:$CH138)</f>
        <v>2032</v>
      </c>
      <c r="CJ138" s="17">
        <f>CI138/节奏总纲!P135</f>
        <v>0.21596029650579812</v>
      </c>
    </row>
    <row r="139" spans="2:88" x14ac:dyDescent="0.15">
      <c r="C139" s="21" t="s">
        <v>34</v>
      </c>
      <c r="D139" s="10" t="s">
        <v>14</v>
      </c>
      <c r="E139" s="11" t="s">
        <v>59</v>
      </c>
      <c r="F139" s="11" t="s">
        <v>60</v>
      </c>
      <c r="G139" s="11" t="s">
        <v>61</v>
      </c>
      <c r="H139" s="11" t="s">
        <v>11</v>
      </c>
      <c r="I139" s="11" t="s">
        <v>19</v>
      </c>
      <c r="J139" s="11" t="s">
        <v>20</v>
      </c>
      <c r="K139" s="11" t="s">
        <v>21</v>
      </c>
      <c r="L139" s="11" t="s">
        <v>22</v>
      </c>
      <c r="M139" s="11" t="s">
        <v>23</v>
      </c>
      <c r="N139" s="11" t="s">
        <v>24</v>
      </c>
      <c r="O139" s="13" t="s">
        <v>54</v>
      </c>
      <c r="P139" s="60" t="s">
        <v>33</v>
      </c>
      <c r="Q139" s="8" t="s">
        <v>18</v>
      </c>
      <c r="R139" s="8" t="s">
        <v>19</v>
      </c>
      <c r="S139" s="8" t="s">
        <v>20</v>
      </c>
      <c r="T139" s="8" t="s">
        <v>21</v>
      </c>
      <c r="U139" s="8" t="s">
        <v>22</v>
      </c>
      <c r="V139" s="8" t="s">
        <v>23</v>
      </c>
      <c r="W139" s="8" t="s">
        <v>24</v>
      </c>
      <c r="X139" s="60" t="s">
        <v>38</v>
      </c>
      <c r="Y139" s="60" t="s">
        <v>62</v>
      </c>
      <c r="Z139" s="60" t="s">
        <v>73</v>
      </c>
      <c r="AA139" s="60" t="s">
        <v>37</v>
      </c>
      <c r="AB139" s="86" t="s">
        <v>14</v>
      </c>
      <c r="AC139" s="60" t="s">
        <v>42</v>
      </c>
      <c r="AD139" s="60" t="s">
        <v>43</v>
      </c>
      <c r="AE139" s="60" t="s">
        <v>44</v>
      </c>
      <c r="AF139" s="60" t="s">
        <v>74</v>
      </c>
      <c r="AG139" s="60" t="s">
        <v>14</v>
      </c>
      <c r="AH139" s="60" t="s">
        <v>36</v>
      </c>
      <c r="AI139" s="60" t="s">
        <v>50</v>
      </c>
      <c r="AJ139" s="60" t="s">
        <v>50</v>
      </c>
      <c r="AK139" s="60" t="s">
        <v>14</v>
      </c>
      <c r="AL139" s="60" t="s">
        <v>52</v>
      </c>
      <c r="AM139" s="60" t="s">
        <v>12</v>
      </c>
      <c r="AN139" s="60" t="s">
        <v>12</v>
      </c>
      <c r="AO139" s="60" t="s">
        <v>26</v>
      </c>
      <c r="AP139" s="60" t="s">
        <v>27</v>
      </c>
      <c r="AQ139" s="60" t="s">
        <v>28</v>
      </c>
      <c r="AR139" s="60" t="s">
        <v>29</v>
      </c>
      <c r="AS139" s="60" t="s">
        <v>30</v>
      </c>
      <c r="AT139" s="60" t="s">
        <v>31</v>
      </c>
      <c r="AU139" s="60" t="s">
        <v>32</v>
      </c>
      <c r="AV139" s="60" t="s">
        <v>40</v>
      </c>
      <c r="AW139" s="60" t="s">
        <v>57</v>
      </c>
      <c r="AX139" s="7" t="s">
        <v>14</v>
      </c>
      <c r="AY139" s="7" t="s">
        <v>14</v>
      </c>
      <c r="AZ139" s="7" t="s">
        <v>14</v>
      </c>
      <c r="BA139" s="7" t="s">
        <v>14</v>
      </c>
      <c r="BB139" s="7" t="s">
        <v>14</v>
      </c>
      <c r="BC139" s="60" t="s">
        <v>90</v>
      </c>
      <c r="BD139" s="60" t="s">
        <v>91</v>
      </c>
      <c r="BE139" s="60" t="s">
        <v>92</v>
      </c>
      <c r="BF139" s="60" t="s">
        <v>93</v>
      </c>
      <c r="BG139" s="60" t="s">
        <v>94</v>
      </c>
      <c r="BH139" s="60" t="s">
        <v>95</v>
      </c>
      <c r="BI139" s="60" t="s">
        <v>96</v>
      </c>
      <c r="BJ139" s="60" t="s">
        <v>97</v>
      </c>
      <c r="BK139" s="60" t="s">
        <v>98</v>
      </c>
      <c r="BL139" s="60" t="s">
        <v>99</v>
      </c>
      <c r="BM139" s="60" t="s">
        <v>98</v>
      </c>
      <c r="BN139" s="60" t="s">
        <v>100</v>
      </c>
      <c r="BO139" s="60" t="s">
        <v>101</v>
      </c>
      <c r="BP139" s="60" t="s">
        <v>102</v>
      </c>
      <c r="BQ139" s="60" t="s">
        <v>103</v>
      </c>
      <c r="BR139" s="60" t="s">
        <v>100</v>
      </c>
      <c r="BS139" s="60" t="s">
        <v>101</v>
      </c>
      <c r="BT139" s="60" t="s">
        <v>102</v>
      </c>
      <c r="BU139" s="60" t="s">
        <v>103</v>
      </c>
      <c r="BV139" s="60" t="s">
        <v>104</v>
      </c>
      <c r="BW139" s="60" t="s">
        <v>105</v>
      </c>
      <c r="BX139" s="60" t="s">
        <v>106</v>
      </c>
      <c r="BY139" s="60" t="s">
        <v>107</v>
      </c>
      <c r="BZ139" s="90" t="s">
        <v>512</v>
      </c>
      <c r="CG139" s="17">
        <v>133</v>
      </c>
      <c r="CH139" s="17">
        <f t="shared" si="255"/>
        <v>8</v>
      </c>
      <c r="CI139" s="17">
        <f>SUM($CH$7:$CH139)</f>
        <v>2040</v>
      </c>
      <c r="CJ139" s="17">
        <f>CI139/节奏总纲!P136</f>
        <v>0.20228994129105135</v>
      </c>
    </row>
    <row r="140" spans="2:88" x14ac:dyDescent="0.15">
      <c r="C140" s="21">
        <v>1</v>
      </c>
      <c r="D140" s="4">
        <f>IF(D7="",0,2)</f>
        <v>2</v>
      </c>
      <c r="E140" s="4">
        <f t="shared" ref="E140:BP140" si="256">IF(E7="",0,2)</f>
        <v>0</v>
      </c>
      <c r="F140" s="4">
        <f t="shared" si="256"/>
        <v>2</v>
      </c>
      <c r="G140" s="4">
        <f t="shared" si="256"/>
        <v>0</v>
      </c>
      <c r="H140" s="4">
        <f t="shared" si="256"/>
        <v>2</v>
      </c>
      <c r="I140" s="4">
        <f t="shared" si="256"/>
        <v>2</v>
      </c>
      <c r="J140" s="4">
        <f t="shared" si="256"/>
        <v>2</v>
      </c>
      <c r="K140" s="4">
        <f t="shared" si="256"/>
        <v>2</v>
      </c>
      <c r="L140" s="4">
        <f t="shared" si="256"/>
        <v>2</v>
      </c>
      <c r="M140" s="4">
        <f t="shared" si="256"/>
        <v>2</v>
      </c>
      <c r="N140" s="4">
        <f t="shared" si="256"/>
        <v>2</v>
      </c>
      <c r="O140" s="4">
        <f t="shared" si="256"/>
        <v>2</v>
      </c>
      <c r="P140" s="4">
        <f t="shared" si="256"/>
        <v>2</v>
      </c>
      <c r="Q140" s="4">
        <f t="shared" si="256"/>
        <v>2</v>
      </c>
      <c r="R140" s="4">
        <f t="shared" si="256"/>
        <v>2</v>
      </c>
      <c r="S140" s="4">
        <f t="shared" si="256"/>
        <v>2</v>
      </c>
      <c r="T140" s="4">
        <f t="shared" si="256"/>
        <v>2</v>
      </c>
      <c r="U140" s="4">
        <f t="shared" si="256"/>
        <v>2</v>
      </c>
      <c r="V140" s="4">
        <f t="shared" si="256"/>
        <v>2</v>
      </c>
      <c r="W140" s="4">
        <f t="shared" si="256"/>
        <v>2</v>
      </c>
      <c r="X140" s="4">
        <f t="shared" si="256"/>
        <v>2</v>
      </c>
      <c r="Y140" s="4">
        <f t="shared" si="256"/>
        <v>2</v>
      </c>
      <c r="Z140" s="4">
        <f t="shared" si="256"/>
        <v>0</v>
      </c>
      <c r="AA140" s="4">
        <f t="shared" si="256"/>
        <v>2</v>
      </c>
      <c r="AB140" s="4">
        <f t="shared" si="256"/>
        <v>2</v>
      </c>
      <c r="AC140" s="4">
        <f t="shared" si="256"/>
        <v>2</v>
      </c>
      <c r="AD140" s="4">
        <f t="shared" si="256"/>
        <v>2</v>
      </c>
      <c r="AE140" s="4">
        <f t="shared" si="256"/>
        <v>2</v>
      </c>
      <c r="AF140" s="4">
        <f t="shared" si="256"/>
        <v>2</v>
      </c>
      <c r="AG140" s="4">
        <f t="shared" si="256"/>
        <v>2</v>
      </c>
      <c r="AH140" s="4">
        <f t="shared" si="256"/>
        <v>2</v>
      </c>
      <c r="AI140" s="4">
        <f t="shared" si="256"/>
        <v>2</v>
      </c>
      <c r="AJ140" s="4">
        <f t="shared" si="256"/>
        <v>2</v>
      </c>
      <c r="AK140" s="4">
        <f t="shared" si="256"/>
        <v>0</v>
      </c>
      <c r="AL140" s="4">
        <f t="shared" si="256"/>
        <v>0</v>
      </c>
      <c r="AM140" s="4">
        <f t="shared" si="256"/>
        <v>2</v>
      </c>
      <c r="AN140" s="4">
        <f t="shared" si="256"/>
        <v>2</v>
      </c>
      <c r="AO140" s="4">
        <f t="shared" si="256"/>
        <v>2</v>
      </c>
      <c r="AP140" s="4">
        <f t="shared" si="256"/>
        <v>2</v>
      </c>
      <c r="AQ140" s="4">
        <f t="shared" si="256"/>
        <v>2</v>
      </c>
      <c r="AR140" s="4">
        <f t="shared" si="256"/>
        <v>2</v>
      </c>
      <c r="AS140" s="4">
        <f t="shared" si="256"/>
        <v>2</v>
      </c>
      <c r="AT140" s="4">
        <f t="shared" si="256"/>
        <v>2</v>
      </c>
      <c r="AU140" s="4">
        <f t="shared" si="256"/>
        <v>2</v>
      </c>
      <c r="AV140" s="4">
        <f t="shared" si="256"/>
        <v>2</v>
      </c>
      <c r="AW140" s="4">
        <f t="shared" si="256"/>
        <v>2</v>
      </c>
      <c r="AX140" s="4">
        <f t="shared" si="256"/>
        <v>2</v>
      </c>
      <c r="AY140" s="4">
        <f t="shared" si="256"/>
        <v>2</v>
      </c>
      <c r="AZ140" s="4">
        <f t="shared" si="256"/>
        <v>2</v>
      </c>
      <c r="BA140" s="4">
        <f t="shared" si="256"/>
        <v>2</v>
      </c>
      <c r="BB140" s="4">
        <f t="shared" si="256"/>
        <v>2</v>
      </c>
      <c r="BC140" s="4">
        <f t="shared" si="256"/>
        <v>2</v>
      </c>
      <c r="BD140" s="4">
        <f t="shared" si="256"/>
        <v>2</v>
      </c>
      <c r="BE140" s="4">
        <f t="shared" si="256"/>
        <v>2</v>
      </c>
      <c r="BF140" s="4">
        <f t="shared" si="256"/>
        <v>2</v>
      </c>
      <c r="BG140" s="4">
        <f t="shared" si="256"/>
        <v>2</v>
      </c>
      <c r="BH140" s="4">
        <f t="shared" si="256"/>
        <v>2</v>
      </c>
      <c r="BI140" s="4">
        <f t="shared" si="256"/>
        <v>0</v>
      </c>
      <c r="BJ140" s="4">
        <f t="shared" si="256"/>
        <v>2</v>
      </c>
      <c r="BK140" s="4">
        <f t="shared" si="256"/>
        <v>2</v>
      </c>
      <c r="BL140" s="4">
        <f t="shared" si="256"/>
        <v>2</v>
      </c>
      <c r="BM140" s="4">
        <f t="shared" si="256"/>
        <v>2</v>
      </c>
      <c r="BN140" s="4">
        <f t="shared" si="256"/>
        <v>2</v>
      </c>
      <c r="BO140" s="4">
        <f t="shared" si="256"/>
        <v>2</v>
      </c>
      <c r="BP140" s="4">
        <f t="shared" si="256"/>
        <v>2</v>
      </c>
      <c r="BQ140" s="4">
        <f t="shared" ref="BQ140:BZ140" si="257">IF(BQ7="",0,2)</f>
        <v>2</v>
      </c>
      <c r="BR140" s="4">
        <f t="shared" si="257"/>
        <v>2</v>
      </c>
      <c r="BS140" s="4">
        <f t="shared" si="257"/>
        <v>2</v>
      </c>
      <c r="BT140" s="4">
        <f t="shared" si="257"/>
        <v>2</v>
      </c>
      <c r="BU140" s="4">
        <f t="shared" si="257"/>
        <v>2</v>
      </c>
      <c r="BV140" s="4">
        <f t="shared" si="257"/>
        <v>0</v>
      </c>
      <c r="BW140" s="4">
        <f t="shared" si="257"/>
        <v>2</v>
      </c>
      <c r="BX140" s="4">
        <f t="shared" si="257"/>
        <v>2</v>
      </c>
      <c r="BY140" s="4">
        <f t="shared" si="257"/>
        <v>2</v>
      </c>
      <c r="BZ140" s="4">
        <f t="shared" si="257"/>
        <v>2</v>
      </c>
      <c r="CG140" s="17">
        <v>134</v>
      </c>
      <c r="CH140" s="17">
        <f t="shared" si="255"/>
        <v>12</v>
      </c>
      <c r="CI140" s="17">
        <f>SUM($CH$7:$CH140)</f>
        <v>2052</v>
      </c>
      <c r="CJ140" s="17">
        <f>CI140/节奏总纲!P137</f>
        <v>0.18985218240828874</v>
      </c>
    </row>
    <row r="141" spans="2:88" x14ac:dyDescent="0.15">
      <c r="C141" s="21">
        <v>2</v>
      </c>
      <c r="D141" s="4">
        <f t="shared" ref="D141:BO141" si="258">IF(D8="",0,2)</f>
        <v>2</v>
      </c>
      <c r="E141" s="4">
        <f t="shared" si="258"/>
        <v>0</v>
      </c>
      <c r="F141" s="4">
        <f t="shared" si="258"/>
        <v>2</v>
      </c>
      <c r="G141" s="4">
        <f t="shared" si="258"/>
        <v>0</v>
      </c>
      <c r="H141" s="4">
        <f t="shared" si="258"/>
        <v>2</v>
      </c>
      <c r="I141" s="4">
        <f t="shared" si="258"/>
        <v>2</v>
      </c>
      <c r="J141" s="4">
        <f t="shared" si="258"/>
        <v>2</v>
      </c>
      <c r="K141" s="4">
        <f t="shared" si="258"/>
        <v>2</v>
      </c>
      <c r="L141" s="4">
        <f t="shared" si="258"/>
        <v>2</v>
      </c>
      <c r="M141" s="4">
        <f t="shared" si="258"/>
        <v>2</v>
      </c>
      <c r="N141" s="4">
        <f t="shared" si="258"/>
        <v>2</v>
      </c>
      <c r="O141" s="4">
        <f t="shared" si="258"/>
        <v>2</v>
      </c>
      <c r="P141" s="4">
        <f t="shared" si="258"/>
        <v>2</v>
      </c>
      <c r="Q141" s="4">
        <f t="shared" si="258"/>
        <v>2</v>
      </c>
      <c r="R141" s="4">
        <f t="shared" si="258"/>
        <v>2</v>
      </c>
      <c r="S141" s="4">
        <f t="shared" si="258"/>
        <v>2</v>
      </c>
      <c r="T141" s="4">
        <f t="shared" si="258"/>
        <v>2</v>
      </c>
      <c r="U141" s="4">
        <f t="shared" si="258"/>
        <v>2</v>
      </c>
      <c r="V141" s="4">
        <f t="shared" si="258"/>
        <v>2</v>
      </c>
      <c r="W141" s="4">
        <f t="shared" si="258"/>
        <v>2</v>
      </c>
      <c r="X141" s="4">
        <f t="shared" si="258"/>
        <v>2</v>
      </c>
      <c r="Y141" s="4">
        <f t="shared" si="258"/>
        <v>2</v>
      </c>
      <c r="Z141" s="4">
        <f t="shared" si="258"/>
        <v>0</v>
      </c>
      <c r="AA141" s="4">
        <f t="shared" si="258"/>
        <v>2</v>
      </c>
      <c r="AB141" s="4">
        <f t="shared" si="258"/>
        <v>2</v>
      </c>
      <c r="AC141" s="4">
        <f t="shared" si="258"/>
        <v>2</v>
      </c>
      <c r="AD141" s="4">
        <f t="shared" si="258"/>
        <v>2</v>
      </c>
      <c r="AE141" s="4">
        <f t="shared" si="258"/>
        <v>2</v>
      </c>
      <c r="AF141" s="4">
        <f t="shared" si="258"/>
        <v>2</v>
      </c>
      <c r="AG141" s="4">
        <f t="shared" si="258"/>
        <v>2</v>
      </c>
      <c r="AH141" s="4">
        <f t="shared" si="258"/>
        <v>2</v>
      </c>
      <c r="AI141" s="4">
        <f t="shared" si="258"/>
        <v>2</v>
      </c>
      <c r="AJ141" s="4">
        <f t="shared" si="258"/>
        <v>2</v>
      </c>
      <c r="AK141" s="4">
        <f t="shared" si="258"/>
        <v>0</v>
      </c>
      <c r="AL141" s="4">
        <f t="shared" si="258"/>
        <v>0</v>
      </c>
      <c r="AM141" s="4">
        <f t="shared" si="258"/>
        <v>2</v>
      </c>
      <c r="AN141" s="4">
        <f t="shared" si="258"/>
        <v>2</v>
      </c>
      <c r="AO141" s="4">
        <f t="shared" si="258"/>
        <v>2</v>
      </c>
      <c r="AP141" s="4">
        <f t="shared" si="258"/>
        <v>2</v>
      </c>
      <c r="AQ141" s="4">
        <f t="shared" si="258"/>
        <v>2</v>
      </c>
      <c r="AR141" s="4">
        <f t="shared" si="258"/>
        <v>2</v>
      </c>
      <c r="AS141" s="4">
        <f t="shared" si="258"/>
        <v>2</v>
      </c>
      <c r="AT141" s="4">
        <f t="shared" si="258"/>
        <v>2</v>
      </c>
      <c r="AU141" s="4">
        <f t="shared" si="258"/>
        <v>2</v>
      </c>
      <c r="AV141" s="4">
        <f t="shared" si="258"/>
        <v>2</v>
      </c>
      <c r="AW141" s="4">
        <f t="shared" si="258"/>
        <v>2</v>
      </c>
      <c r="AX141" s="4">
        <f t="shared" si="258"/>
        <v>2</v>
      </c>
      <c r="AY141" s="4">
        <f t="shared" si="258"/>
        <v>2</v>
      </c>
      <c r="AZ141" s="4">
        <f t="shared" si="258"/>
        <v>2</v>
      </c>
      <c r="BA141" s="4">
        <f t="shared" si="258"/>
        <v>2</v>
      </c>
      <c r="BB141" s="4">
        <f t="shared" si="258"/>
        <v>2</v>
      </c>
      <c r="BC141" s="4">
        <f t="shared" si="258"/>
        <v>2</v>
      </c>
      <c r="BD141" s="4">
        <f t="shared" si="258"/>
        <v>2</v>
      </c>
      <c r="BE141" s="4">
        <f t="shared" si="258"/>
        <v>2</v>
      </c>
      <c r="BF141" s="4">
        <f t="shared" si="258"/>
        <v>2</v>
      </c>
      <c r="BG141" s="4">
        <f t="shared" si="258"/>
        <v>2</v>
      </c>
      <c r="BH141" s="4">
        <f t="shared" si="258"/>
        <v>2</v>
      </c>
      <c r="BI141" s="4">
        <f t="shared" si="258"/>
        <v>0</v>
      </c>
      <c r="BJ141" s="4">
        <f t="shared" si="258"/>
        <v>2</v>
      </c>
      <c r="BK141" s="4">
        <f t="shared" si="258"/>
        <v>2</v>
      </c>
      <c r="BL141" s="4">
        <f t="shared" si="258"/>
        <v>2</v>
      </c>
      <c r="BM141" s="4">
        <f t="shared" si="258"/>
        <v>2</v>
      </c>
      <c r="BN141" s="4">
        <f t="shared" si="258"/>
        <v>2</v>
      </c>
      <c r="BO141" s="4">
        <f t="shared" si="258"/>
        <v>2</v>
      </c>
      <c r="BP141" s="4">
        <f t="shared" ref="BP141:BZ141" si="259">IF(BP8="",0,2)</f>
        <v>2</v>
      </c>
      <c r="BQ141" s="4">
        <f t="shared" si="259"/>
        <v>2</v>
      </c>
      <c r="BR141" s="4">
        <f t="shared" si="259"/>
        <v>2</v>
      </c>
      <c r="BS141" s="4">
        <f t="shared" si="259"/>
        <v>2</v>
      </c>
      <c r="BT141" s="4">
        <f t="shared" si="259"/>
        <v>2</v>
      </c>
      <c r="BU141" s="4">
        <f t="shared" si="259"/>
        <v>2</v>
      </c>
      <c r="BV141" s="4">
        <f t="shared" si="259"/>
        <v>0</v>
      </c>
      <c r="BW141" s="4">
        <f t="shared" si="259"/>
        <v>2</v>
      </c>
      <c r="BX141" s="4">
        <f t="shared" si="259"/>
        <v>2</v>
      </c>
      <c r="BY141" s="4">
        <f t="shared" si="259"/>
        <v>2</v>
      </c>
      <c r="BZ141" s="4">
        <f t="shared" si="259"/>
        <v>2</v>
      </c>
      <c r="CG141" s="17">
        <v>135</v>
      </c>
      <c r="CH141" s="17">
        <f t="shared" si="255"/>
        <v>7</v>
      </c>
      <c r="CI141" s="17">
        <f>SUM($CH$7:$CH141)</f>
        <v>2059</v>
      </c>
      <c r="CJ141" s="17">
        <f>CI141/节奏总纲!P138</f>
        <v>0.17774152156961687</v>
      </c>
    </row>
    <row r="142" spans="2:88" x14ac:dyDescent="0.15">
      <c r="C142" s="21">
        <v>3</v>
      </c>
      <c r="D142" s="4">
        <f t="shared" ref="D142:BO142" si="260">IF(D9="",0,2)</f>
        <v>2</v>
      </c>
      <c r="E142" s="4">
        <f t="shared" si="260"/>
        <v>0</v>
      </c>
      <c r="F142" s="4">
        <f t="shared" si="260"/>
        <v>2</v>
      </c>
      <c r="G142" s="4">
        <f t="shared" si="260"/>
        <v>0</v>
      </c>
      <c r="H142" s="4">
        <f t="shared" si="260"/>
        <v>2</v>
      </c>
      <c r="I142" s="4">
        <f t="shared" si="260"/>
        <v>2</v>
      </c>
      <c r="J142" s="4">
        <f t="shared" si="260"/>
        <v>2</v>
      </c>
      <c r="K142" s="4">
        <f t="shared" si="260"/>
        <v>2</v>
      </c>
      <c r="L142" s="4">
        <f t="shared" si="260"/>
        <v>2</v>
      </c>
      <c r="M142" s="4">
        <f t="shared" si="260"/>
        <v>2</v>
      </c>
      <c r="N142" s="4">
        <f t="shared" si="260"/>
        <v>2</v>
      </c>
      <c r="O142" s="4">
        <f t="shared" si="260"/>
        <v>2</v>
      </c>
      <c r="P142" s="4">
        <f t="shared" si="260"/>
        <v>2</v>
      </c>
      <c r="Q142" s="4">
        <f t="shared" si="260"/>
        <v>2</v>
      </c>
      <c r="R142" s="4">
        <f t="shared" si="260"/>
        <v>2</v>
      </c>
      <c r="S142" s="4">
        <f t="shared" si="260"/>
        <v>2</v>
      </c>
      <c r="T142" s="4">
        <f t="shared" si="260"/>
        <v>2</v>
      </c>
      <c r="U142" s="4">
        <f t="shared" si="260"/>
        <v>2</v>
      </c>
      <c r="V142" s="4">
        <f t="shared" si="260"/>
        <v>2</v>
      </c>
      <c r="W142" s="4">
        <f t="shared" si="260"/>
        <v>2</v>
      </c>
      <c r="X142" s="4">
        <f t="shared" si="260"/>
        <v>2</v>
      </c>
      <c r="Y142" s="4">
        <f t="shared" si="260"/>
        <v>2</v>
      </c>
      <c r="Z142" s="4">
        <f t="shared" si="260"/>
        <v>0</v>
      </c>
      <c r="AA142" s="4">
        <f t="shared" si="260"/>
        <v>2</v>
      </c>
      <c r="AB142" s="4">
        <f t="shared" si="260"/>
        <v>2</v>
      </c>
      <c r="AC142" s="4">
        <f t="shared" si="260"/>
        <v>2</v>
      </c>
      <c r="AD142" s="4">
        <f t="shared" si="260"/>
        <v>2</v>
      </c>
      <c r="AE142" s="4">
        <f t="shared" si="260"/>
        <v>2</v>
      </c>
      <c r="AF142" s="4">
        <f t="shared" si="260"/>
        <v>2</v>
      </c>
      <c r="AG142" s="4">
        <f t="shared" si="260"/>
        <v>2</v>
      </c>
      <c r="AH142" s="4">
        <f t="shared" si="260"/>
        <v>2</v>
      </c>
      <c r="AI142" s="4">
        <f t="shared" si="260"/>
        <v>2</v>
      </c>
      <c r="AJ142" s="4">
        <f t="shared" si="260"/>
        <v>2</v>
      </c>
      <c r="AK142" s="4">
        <f t="shared" si="260"/>
        <v>0</v>
      </c>
      <c r="AL142" s="4">
        <f t="shared" si="260"/>
        <v>0</v>
      </c>
      <c r="AM142" s="4">
        <f t="shared" si="260"/>
        <v>2</v>
      </c>
      <c r="AN142" s="4">
        <f t="shared" si="260"/>
        <v>2</v>
      </c>
      <c r="AO142" s="4">
        <f t="shared" si="260"/>
        <v>2</v>
      </c>
      <c r="AP142" s="4">
        <f t="shared" si="260"/>
        <v>2</v>
      </c>
      <c r="AQ142" s="4">
        <f t="shared" si="260"/>
        <v>2</v>
      </c>
      <c r="AR142" s="4">
        <f t="shared" si="260"/>
        <v>2</v>
      </c>
      <c r="AS142" s="4">
        <f t="shared" si="260"/>
        <v>2</v>
      </c>
      <c r="AT142" s="4">
        <f t="shared" si="260"/>
        <v>2</v>
      </c>
      <c r="AU142" s="4">
        <f t="shared" si="260"/>
        <v>2</v>
      </c>
      <c r="AV142" s="4">
        <f t="shared" si="260"/>
        <v>2</v>
      </c>
      <c r="AW142" s="4">
        <f t="shared" si="260"/>
        <v>2</v>
      </c>
      <c r="AX142" s="4">
        <f t="shared" si="260"/>
        <v>2</v>
      </c>
      <c r="AY142" s="4">
        <f t="shared" si="260"/>
        <v>2</v>
      </c>
      <c r="AZ142" s="4">
        <f t="shared" si="260"/>
        <v>2</v>
      </c>
      <c r="BA142" s="4">
        <f t="shared" si="260"/>
        <v>2</v>
      </c>
      <c r="BB142" s="4">
        <f t="shared" si="260"/>
        <v>2</v>
      </c>
      <c r="BC142" s="4">
        <f t="shared" si="260"/>
        <v>2</v>
      </c>
      <c r="BD142" s="4">
        <f t="shared" si="260"/>
        <v>2</v>
      </c>
      <c r="BE142" s="4">
        <f t="shared" si="260"/>
        <v>2</v>
      </c>
      <c r="BF142" s="4">
        <f t="shared" si="260"/>
        <v>2</v>
      </c>
      <c r="BG142" s="4">
        <f t="shared" si="260"/>
        <v>2</v>
      </c>
      <c r="BH142" s="4">
        <f t="shared" si="260"/>
        <v>2</v>
      </c>
      <c r="BI142" s="4">
        <f t="shared" si="260"/>
        <v>0</v>
      </c>
      <c r="BJ142" s="4">
        <f t="shared" si="260"/>
        <v>2</v>
      </c>
      <c r="BK142" s="4">
        <f t="shared" si="260"/>
        <v>2</v>
      </c>
      <c r="BL142" s="4">
        <f t="shared" si="260"/>
        <v>2</v>
      </c>
      <c r="BM142" s="4">
        <f t="shared" si="260"/>
        <v>2</v>
      </c>
      <c r="BN142" s="4">
        <f t="shared" si="260"/>
        <v>2</v>
      </c>
      <c r="BO142" s="4">
        <f t="shared" si="260"/>
        <v>2</v>
      </c>
      <c r="BP142" s="4">
        <f t="shared" ref="BP142:BZ142" si="261">IF(BP9="",0,2)</f>
        <v>2</v>
      </c>
      <c r="BQ142" s="4">
        <f t="shared" si="261"/>
        <v>2</v>
      </c>
      <c r="BR142" s="4">
        <f t="shared" si="261"/>
        <v>2</v>
      </c>
      <c r="BS142" s="4">
        <f t="shared" si="261"/>
        <v>2</v>
      </c>
      <c r="BT142" s="4">
        <f t="shared" si="261"/>
        <v>2</v>
      </c>
      <c r="BU142" s="4">
        <f t="shared" si="261"/>
        <v>2</v>
      </c>
      <c r="BV142" s="4">
        <f t="shared" si="261"/>
        <v>0</v>
      </c>
      <c r="BW142" s="4">
        <f t="shared" si="261"/>
        <v>2</v>
      </c>
      <c r="BX142" s="4">
        <f t="shared" si="261"/>
        <v>2</v>
      </c>
      <c r="BY142" s="4">
        <f t="shared" si="261"/>
        <v>2</v>
      </c>
      <c r="BZ142" s="4">
        <f t="shared" si="261"/>
        <v>2</v>
      </c>
      <c r="CG142" s="17">
        <v>136</v>
      </c>
      <c r="CH142" s="17">
        <f t="shared" si="255"/>
        <v>30</v>
      </c>
      <c r="CI142" s="17">
        <f>SUM($CH$7:$CH142)</f>
        <v>2089</v>
      </c>
      <c r="CJ142" s="17">
        <f>CI142/节奏总纲!P139</f>
        <v>0.16825403064752423</v>
      </c>
    </row>
    <row r="143" spans="2:88" x14ac:dyDescent="0.15">
      <c r="C143" s="21">
        <v>4</v>
      </c>
      <c r="D143" s="4">
        <f t="shared" ref="D143:BO143" si="262">IF(D10="",0,2)</f>
        <v>2</v>
      </c>
      <c r="E143" s="4">
        <f t="shared" si="262"/>
        <v>0</v>
      </c>
      <c r="F143" s="4">
        <f t="shared" si="262"/>
        <v>2</v>
      </c>
      <c r="G143" s="4">
        <f t="shared" si="262"/>
        <v>0</v>
      </c>
      <c r="H143" s="4">
        <f t="shared" si="262"/>
        <v>2</v>
      </c>
      <c r="I143" s="4">
        <f t="shared" si="262"/>
        <v>2</v>
      </c>
      <c r="J143" s="4">
        <f t="shared" si="262"/>
        <v>2</v>
      </c>
      <c r="K143" s="4">
        <f t="shared" si="262"/>
        <v>2</v>
      </c>
      <c r="L143" s="4">
        <f t="shared" si="262"/>
        <v>2</v>
      </c>
      <c r="M143" s="4">
        <f t="shared" si="262"/>
        <v>2</v>
      </c>
      <c r="N143" s="4">
        <f t="shared" si="262"/>
        <v>2</v>
      </c>
      <c r="O143" s="4">
        <f t="shared" si="262"/>
        <v>2</v>
      </c>
      <c r="P143" s="4">
        <f t="shared" si="262"/>
        <v>2</v>
      </c>
      <c r="Q143" s="4">
        <f t="shared" si="262"/>
        <v>2</v>
      </c>
      <c r="R143" s="4">
        <f t="shared" si="262"/>
        <v>2</v>
      </c>
      <c r="S143" s="4">
        <f t="shared" si="262"/>
        <v>2</v>
      </c>
      <c r="T143" s="4">
        <f t="shared" si="262"/>
        <v>2</v>
      </c>
      <c r="U143" s="4">
        <f t="shared" si="262"/>
        <v>2</v>
      </c>
      <c r="V143" s="4">
        <f t="shared" si="262"/>
        <v>2</v>
      </c>
      <c r="W143" s="4">
        <f t="shared" si="262"/>
        <v>2</v>
      </c>
      <c r="X143" s="4">
        <f t="shared" si="262"/>
        <v>2</v>
      </c>
      <c r="Y143" s="4">
        <f t="shared" si="262"/>
        <v>2</v>
      </c>
      <c r="Z143" s="4">
        <f t="shared" si="262"/>
        <v>0</v>
      </c>
      <c r="AA143" s="4">
        <f t="shared" si="262"/>
        <v>2</v>
      </c>
      <c r="AB143" s="4">
        <f t="shared" si="262"/>
        <v>2</v>
      </c>
      <c r="AC143" s="4">
        <f t="shared" si="262"/>
        <v>2</v>
      </c>
      <c r="AD143" s="4">
        <f t="shared" si="262"/>
        <v>2</v>
      </c>
      <c r="AE143" s="4">
        <f t="shared" si="262"/>
        <v>2</v>
      </c>
      <c r="AF143" s="4">
        <f t="shared" si="262"/>
        <v>2</v>
      </c>
      <c r="AG143" s="4">
        <f t="shared" si="262"/>
        <v>2</v>
      </c>
      <c r="AH143" s="4">
        <f t="shared" si="262"/>
        <v>2</v>
      </c>
      <c r="AI143" s="4">
        <f t="shared" si="262"/>
        <v>2</v>
      </c>
      <c r="AJ143" s="4">
        <f t="shared" si="262"/>
        <v>2</v>
      </c>
      <c r="AK143" s="4">
        <f t="shared" si="262"/>
        <v>0</v>
      </c>
      <c r="AL143" s="4">
        <f t="shared" si="262"/>
        <v>0</v>
      </c>
      <c r="AM143" s="4">
        <f t="shared" si="262"/>
        <v>2</v>
      </c>
      <c r="AN143" s="4">
        <f t="shared" si="262"/>
        <v>2</v>
      </c>
      <c r="AO143" s="4">
        <f t="shared" si="262"/>
        <v>2</v>
      </c>
      <c r="AP143" s="4">
        <f t="shared" si="262"/>
        <v>2</v>
      </c>
      <c r="AQ143" s="4">
        <f t="shared" si="262"/>
        <v>2</v>
      </c>
      <c r="AR143" s="4">
        <f t="shared" si="262"/>
        <v>2</v>
      </c>
      <c r="AS143" s="4">
        <f t="shared" si="262"/>
        <v>2</v>
      </c>
      <c r="AT143" s="4">
        <f t="shared" si="262"/>
        <v>2</v>
      </c>
      <c r="AU143" s="4">
        <f t="shared" si="262"/>
        <v>2</v>
      </c>
      <c r="AV143" s="4">
        <f t="shared" si="262"/>
        <v>2</v>
      </c>
      <c r="AW143" s="4">
        <f t="shared" si="262"/>
        <v>2</v>
      </c>
      <c r="AX143" s="4">
        <f t="shared" si="262"/>
        <v>2</v>
      </c>
      <c r="AY143" s="4">
        <f t="shared" si="262"/>
        <v>2</v>
      </c>
      <c r="AZ143" s="4">
        <f t="shared" si="262"/>
        <v>2</v>
      </c>
      <c r="BA143" s="4">
        <f t="shared" si="262"/>
        <v>2</v>
      </c>
      <c r="BB143" s="4">
        <f t="shared" si="262"/>
        <v>2</v>
      </c>
      <c r="BC143" s="4">
        <f t="shared" si="262"/>
        <v>2</v>
      </c>
      <c r="BD143" s="4">
        <f t="shared" si="262"/>
        <v>2</v>
      </c>
      <c r="BE143" s="4">
        <f t="shared" si="262"/>
        <v>2</v>
      </c>
      <c r="BF143" s="4">
        <f t="shared" si="262"/>
        <v>2</v>
      </c>
      <c r="BG143" s="4">
        <f t="shared" si="262"/>
        <v>2</v>
      </c>
      <c r="BH143" s="4">
        <f t="shared" si="262"/>
        <v>2</v>
      </c>
      <c r="BI143" s="4">
        <f t="shared" si="262"/>
        <v>0</v>
      </c>
      <c r="BJ143" s="4">
        <f t="shared" si="262"/>
        <v>2</v>
      </c>
      <c r="BK143" s="4">
        <f t="shared" si="262"/>
        <v>2</v>
      </c>
      <c r="BL143" s="4">
        <f t="shared" si="262"/>
        <v>2</v>
      </c>
      <c r="BM143" s="4">
        <f t="shared" si="262"/>
        <v>2</v>
      </c>
      <c r="BN143" s="4">
        <f t="shared" si="262"/>
        <v>2</v>
      </c>
      <c r="BO143" s="4">
        <f t="shared" si="262"/>
        <v>2</v>
      </c>
      <c r="BP143" s="4">
        <f t="shared" ref="BP143:BZ143" si="263">IF(BP10="",0,2)</f>
        <v>2</v>
      </c>
      <c r="BQ143" s="4">
        <f t="shared" si="263"/>
        <v>2</v>
      </c>
      <c r="BR143" s="4">
        <f t="shared" si="263"/>
        <v>2</v>
      </c>
      <c r="BS143" s="4">
        <f t="shared" si="263"/>
        <v>2</v>
      </c>
      <c r="BT143" s="4">
        <f t="shared" si="263"/>
        <v>2</v>
      </c>
      <c r="BU143" s="4">
        <f t="shared" si="263"/>
        <v>2</v>
      </c>
      <c r="BV143" s="4">
        <f t="shared" si="263"/>
        <v>0</v>
      </c>
      <c r="BW143" s="4">
        <f t="shared" si="263"/>
        <v>2</v>
      </c>
      <c r="BX143" s="4">
        <f t="shared" si="263"/>
        <v>2</v>
      </c>
      <c r="BY143" s="4">
        <f t="shared" si="263"/>
        <v>2</v>
      </c>
      <c r="BZ143" s="4">
        <f t="shared" si="263"/>
        <v>2</v>
      </c>
      <c r="CG143" s="17">
        <v>137</v>
      </c>
      <c r="CH143" s="17">
        <f t="shared" si="255"/>
        <v>10</v>
      </c>
      <c r="CI143" s="17">
        <f>SUM($CH$7:$CH143)</f>
        <v>2099</v>
      </c>
      <c r="CJ143" s="17">
        <f>CI143/节奏总纲!P140</f>
        <v>0.15773720220252999</v>
      </c>
    </row>
    <row r="144" spans="2:88" x14ac:dyDescent="0.15">
      <c r="C144" s="21">
        <v>5</v>
      </c>
      <c r="D144" s="4">
        <f t="shared" ref="D144:BO144" si="264">IF(D11="",0,2)</f>
        <v>2</v>
      </c>
      <c r="E144" s="4">
        <f t="shared" si="264"/>
        <v>0</v>
      </c>
      <c r="F144" s="4">
        <f t="shared" si="264"/>
        <v>2</v>
      </c>
      <c r="G144" s="4">
        <f t="shared" si="264"/>
        <v>0</v>
      </c>
      <c r="H144" s="4">
        <f t="shared" si="264"/>
        <v>2</v>
      </c>
      <c r="I144" s="4">
        <f t="shared" si="264"/>
        <v>2</v>
      </c>
      <c r="J144" s="4">
        <f t="shared" si="264"/>
        <v>2</v>
      </c>
      <c r="K144" s="4">
        <f t="shared" si="264"/>
        <v>2</v>
      </c>
      <c r="L144" s="4">
        <f t="shared" si="264"/>
        <v>2</v>
      </c>
      <c r="M144" s="4">
        <f t="shared" si="264"/>
        <v>2</v>
      </c>
      <c r="N144" s="4">
        <f t="shared" si="264"/>
        <v>2</v>
      </c>
      <c r="O144" s="4">
        <f t="shared" si="264"/>
        <v>2</v>
      </c>
      <c r="P144" s="4">
        <f t="shared" si="264"/>
        <v>2</v>
      </c>
      <c r="Q144" s="4">
        <f t="shared" si="264"/>
        <v>2</v>
      </c>
      <c r="R144" s="4">
        <f t="shared" si="264"/>
        <v>2</v>
      </c>
      <c r="S144" s="4">
        <f t="shared" si="264"/>
        <v>2</v>
      </c>
      <c r="T144" s="4">
        <f t="shared" si="264"/>
        <v>2</v>
      </c>
      <c r="U144" s="4">
        <f t="shared" si="264"/>
        <v>2</v>
      </c>
      <c r="V144" s="4">
        <f t="shared" si="264"/>
        <v>2</v>
      </c>
      <c r="W144" s="4">
        <f t="shared" si="264"/>
        <v>2</v>
      </c>
      <c r="X144" s="4">
        <f t="shared" si="264"/>
        <v>2</v>
      </c>
      <c r="Y144" s="4">
        <f t="shared" si="264"/>
        <v>2</v>
      </c>
      <c r="Z144" s="4">
        <f t="shared" si="264"/>
        <v>0</v>
      </c>
      <c r="AA144" s="4">
        <f t="shared" si="264"/>
        <v>2</v>
      </c>
      <c r="AB144" s="4">
        <f t="shared" si="264"/>
        <v>2</v>
      </c>
      <c r="AC144" s="4">
        <f t="shared" si="264"/>
        <v>2</v>
      </c>
      <c r="AD144" s="4">
        <f t="shared" si="264"/>
        <v>2</v>
      </c>
      <c r="AE144" s="4">
        <f t="shared" si="264"/>
        <v>2</v>
      </c>
      <c r="AF144" s="4">
        <f t="shared" si="264"/>
        <v>2</v>
      </c>
      <c r="AG144" s="4">
        <f t="shared" si="264"/>
        <v>2</v>
      </c>
      <c r="AH144" s="4">
        <f t="shared" si="264"/>
        <v>2</v>
      </c>
      <c r="AI144" s="4">
        <f t="shared" si="264"/>
        <v>2</v>
      </c>
      <c r="AJ144" s="4">
        <f t="shared" si="264"/>
        <v>2</v>
      </c>
      <c r="AK144" s="4">
        <f t="shared" si="264"/>
        <v>0</v>
      </c>
      <c r="AL144" s="4">
        <f t="shared" si="264"/>
        <v>0</v>
      </c>
      <c r="AM144" s="4">
        <f t="shared" si="264"/>
        <v>2</v>
      </c>
      <c r="AN144" s="4">
        <f t="shared" si="264"/>
        <v>2</v>
      </c>
      <c r="AO144" s="4">
        <f t="shared" si="264"/>
        <v>2</v>
      </c>
      <c r="AP144" s="4">
        <f t="shared" si="264"/>
        <v>2</v>
      </c>
      <c r="AQ144" s="4">
        <f t="shared" si="264"/>
        <v>2</v>
      </c>
      <c r="AR144" s="4">
        <f t="shared" si="264"/>
        <v>2</v>
      </c>
      <c r="AS144" s="4">
        <f t="shared" si="264"/>
        <v>2</v>
      </c>
      <c r="AT144" s="4">
        <f t="shared" si="264"/>
        <v>2</v>
      </c>
      <c r="AU144" s="4">
        <f t="shared" si="264"/>
        <v>2</v>
      </c>
      <c r="AV144" s="4">
        <f t="shared" si="264"/>
        <v>2</v>
      </c>
      <c r="AW144" s="4">
        <f t="shared" si="264"/>
        <v>2</v>
      </c>
      <c r="AX144" s="4">
        <f t="shared" si="264"/>
        <v>2</v>
      </c>
      <c r="AY144" s="4">
        <f t="shared" si="264"/>
        <v>2</v>
      </c>
      <c r="AZ144" s="4">
        <f t="shared" si="264"/>
        <v>2</v>
      </c>
      <c r="BA144" s="4">
        <f t="shared" si="264"/>
        <v>2</v>
      </c>
      <c r="BB144" s="4">
        <f t="shared" si="264"/>
        <v>2</v>
      </c>
      <c r="BC144" s="4">
        <f t="shared" si="264"/>
        <v>2</v>
      </c>
      <c r="BD144" s="4">
        <f t="shared" si="264"/>
        <v>2</v>
      </c>
      <c r="BE144" s="4">
        <f t="shared" si="264"/>
        <v>2</v>
      </c>
      <c r="BF144" s="4">
        <f t="shared" si="264"/>
        <v>2</v>
      </c>
      <c r="BG144" s="4">
        <f t="shared" si="264"/>
        <v>2</v>
      </c>
      <c r="BH144" s="4">
        <f t="shared" si="264"/>
        <v>2</v>
      </c>
      <c r="BI144" s="4">
        <f t="shared" si="264"/>
        <v>0</v>
      </c>
      <c r="BJ144" s="4">
        <f t="shared" si="264"/>
        <v>2</v>
      </c>
      <c r="BK144" s="4">
        <f t="shared" si="264"/>
        <v>2</v>
      </c>
      <c r="BL144" s="4">
        <f t="shared" si="264"/>
        <v>2</v>
      </c>
      <c r="BM144" s="4">
        <f t="shared" si="264"/>
        <v>2</v>
      </c>
      <c r="BN144" s="4">
        <f t="shared" si="264"/>
        <v>2</v>
      </c>
      <c r="BO144" s="4">
        <f t="shared" si="264"/>
        <v>2</v>
      </c>
      <c r="BP144" s="4">
        <f t="shared" ref="BP144:BZ144" si="265">IF(BP11="",0,2)</f>
        <v>2</v>
      </c>
      <c r="BQ144" s="4">
        <f t="shared" si="265"/>
        <v>2</v>
      </c>
      <c r="BR144" s="4">
        <f t="shared" si="265"/>
        <v>2</v>
      </c>
      <c r="BS144" s="4">
        <f t="shared" si="265"/>
        <v>2</v>
      </c>
      <c r="BT144" s="4">
        <f t="shared" si="265"/>
        <v>2</v>
      </c>
      <c r="BU144" s="4">
        <f t="shared" si="265"/>
        <v>2</v>
      </c>
      <c r="BV144" s="4">
        <f t="shared" si="265"/>
        <v>0</v>
      </c>
      <c r="BW144" s="4">
        <f t="shared" si="265"/>
        <v>2</v>
      </c>
      <c r="BX144" s="4">
        <f t="shared" si="265"/>
        <v>2</v>
      </c>
      <c r="BY144" s="4">
        <f t="shared" si="265"/>
        <v>2</v>
      </c>
      <c r="BZ144" s="4">
        <f t="shared" si="265"/>
        <v>2</v>
      </c>
      <c r="CG144" s="17">
        <v>138</v>
      </c>
      <c r="CH144" s="17">
        <f t="shared" ref="CH144:CH153" si="266">COUNTIF($E$63:$BZ$112,CG144)</f>
        <v>13</v>
      </c>
      <c r="CI144" s="17">
        <f>SUM($CH$7:$CH144)</f>
        <v>2112</v>
      </c>
      <c r="CJ144" s="17">
        <f>CI144/节奏总纲!P141</f>
        <v>0.14808477969339434</v>
      </c>
    </row>
    <row r="145" spans="3:88" x14ac:dyDescent="0.15">
      <c r="C145" s="21">
        <v>6</v>
      </c>
      <c r="D145" s="4">
        <f t="shared" ref="D145:BO145" si="267">IF(D12="",0,2)</f>
        <v>2</v>
      </c>
      <c r="E145" s="4">
        <f t="shared" si="267"/>
        <v>0</v>
      </c>
      <c r="F145" s="4">
        <f t="shared" si="267"/>
        <v>2</v>
      </c>
      <c r="G145" s="4">
        <f t="shared" si="267"/>
        <v>0</v>
      </c>
      <c r="H145" s="4">
        <f t="shared" si="267"/>
        <v>2</v>
      </c>
      <c r="I145" s="4">
        <f t="shared" si="267"/>
        <v>2</v>
      </c>
      <c r="J145" s="4">
        <f t="shared" si="267"/>
        <v>2</v>
      </c>
      <c r="K145" s="4">
        <f t="shared" si="267"/>
        <v>2</v>
      </c>
      <c r="L145" s="4">
        <f t="shared" si="267"/>
        <v>2</v>
      </c>
      <c r="M145" s="4">
        <f t="shared" si="267"/>
        <v>2</v>
      </c>
      <c r="N145" s="4">
        <f t="shared" si="267"/>
        <v>2</v>
      </c>
      <c r="O145" s="4">
        <f t="shared" si="267"/>
        <v>2</v>
      </c>
      <c r="P145" s="4">
        <f t="shared" si="267"/>
        <v>2</v>
      </c>
      <c r="Q145" s="4">
        <f t="shared" si="267"/>
        <v>2</v>
      </c>
      <c r="R145" s="4">
        <f t="shared" si="267"/>
        <v>2</v>
      </c>
      <c r="S145" s="4">
        <f t="shared" si="267"/>
        <v>2</v>
      </c>
      <c r="T145" s="4">
        <f t="shared" si="267"/>
        <v>2</v>
      </c>
      <c r="U145" s="4">
        <f t="shared" si="267"/>
        <v>2</v>
      </c>
      <c r="V145" s="4">
        <f t="shared" si="267"/>
        <v>2</v>
      </c>
      <c r="W145" s="4">
        <f t="shared" si="267"/>
        <v>2</v>
      </c>
      <c r="X145" s="4">
        <f t="shared" si="267"/>
        <v>2</v>
      </c>
      <c r="Y145" s="4">
        <f t="shared" si="267"/>
        <v>2</v>
      </c>
      <c r="Z145" s="4">
        <f t="shared" si="267"/>
        <v>0</v>
      </c>
      <c r="AA145" s="4">
        <f t="shared" si="267"/>
        <v>2</v>
      </c>
      <c r="AB145" s="4">
        <f t="shared" si="267"/>
        <v>2</v>
      </c>
      <c r="AC145" s="4">
        <f t="shared" si="267"/>
        <v>2</v>
      </c>
      <c r="AD145" s="4">
        <f t="shared" si="267"/>
        <v>2</v>
      </c>
      <c r="AE145" s="4">
        <f t="shared" si="267"/>
        <v>2</v>
      </c>
      <c r="AF145" s="4">
        <f t="shared" si="267"/>
        <v>2</v>
      </c>
      <c r="AG145" s="4">
        <f t="shared" si="267"/>
        <v>2</v>
      </c>
      <c r="AH145" s="4">
        <f t="shared" si="267"/>
        <v>2</v>
      </c>
      <c r="AI145" s="4">
        <f t="shared" si="267"/>
        <v>2</v>
      </c>
      <c r="AJ145" s="4">
        <f t="shared" si="267"/>
        <v>2</v>
      </c>
      <c r="AK145" s="4">
        <f t="shared" si="267"/>
        <v>0</v>
      </c>
      <c r="AL145" s="4">
        <f t="shared" si="267"/>
        <v>0</v>
      </c>
      <c r="AM145" s="4">
        <f t="shared" si="267"/>
        <v>2</v>
      </c>
      <c r="AN145" s="4">
        <f t="shared" si="267"/>
        <v>2</v>
      </c>
      <c r="AO145" s="4">
        <f t="shared" si="267"/>
        <v>2</v>
      </c>
      <c r="AP145" s="4">
        <f t="shared" si="267"/>
        <v>2</v>
      </c>
      <c r="AQ145" s="4">
        <f t="shared" si="267"/>
        <v>2</v>
      </c>
      <c r="AR145" s="4">
        <f t="shared" si="267"/>
        <v>2</v>
      </c>
      <c r="AS145" s="4">
        <f t="shared" si="267"/>
        <v>2</v>
      </c>
      <c r="AT145" s="4">
        <f t="shared" si="267"/>
        <v>2</v>
      </c>
      <c r="AU145" s="4">
        <f t="shared" si="267"/>
        <v>2</v>
      </c>
      <c r="AV145" s="4">
        <f t="shared" si="267"/>
        <v>2</v>
      </c>
      <c r="AW145" s="4">
        <f t="shared" si="267"/>
        <v>2</v>
      </c>
      <c r="AX145" s="4">
        <f t="shared" si="267"/>
        <v>2</v>
      </c>
      <c r="AY145" s="4">
        <f t="shared" si="267"/>
        <v>2</v>
      </c>
      <c r="AZ145" s="4">
        <f t="shared" si="267"/>
        <v>2</v>
      </c>
      <c r="BA145" s="4">
        <f t="shared" si="267"/>
        <v>2</v>
      </c>
      <c r="BB145" s="4">
        <f t="shared" si="267"/>
        <v>2</v>
      </c>
      <c r="BC145" s="4">
        <f t="shared" si="267"/>
        <v>2</v>
      </c>
      <c r="BD145" s="4">
        <f t="shared" si="267"/>
        <v>2</v>
      </c>
      <c r="BE145" s="4">
        <f t="shared" si="267"/>
        <v>2</v>
      </c>
      <c r="BF145" s="4">
        <f t="shared" si="267"/>
        <v>2</v>
      </c>
      <c r="BG145" s="4">
        <f t="shared" si="267"/>
        <v>2</v>
      </c>
      <c r="BH145" s="4">
        <f t="shared" si="267"/>
        <v>2</v>
      </c>
      <c r="BI145" s="4">
        <f t="shared" si="267"/>
        <v>0</v>
      </c>
      <c r="BJ145" s="4">
        <f t="shared" si="267"/>
        <v>2</v>
      </c>
      <c r="BK145" s="4">
        <f t="shared" si="267"/>
        <v>2</v>
      </c>
      <c r="BL145" s="4">
        <f t="shared" si="267"/>
        <v>2</v>
      </c>
      <c r="BM145" s="4">
        <f t="shared" si="267"/>
        <v>2</v>
      </c>
      <c r="BN145" s="4">
        <f t="shared" si="267"/>
        <v>2</v>
      </c>
      <c r="BO145" s="4">
        <f t="shared" si="267"/>
        <v>2</v>
      </c>
      <c r="BP145" s="4">
        <f t="shared" ref="BP145:BZ145" si="268">IF(BP12="",0,2)</f>
        <v>2</v>
      </c>
      <c r="BQ145" s="4">
        <f t="shared" si="268"/>
        <v>2</v>
      </c>
      <c r="BR145" s="4">
        <f t="shared" si="268"/>
        <v>2</v>
      </c>
      <c r="BS145" s="4">
        <f t="shared" si="268"/>
        <v>2</v>
      </c>
      <c r="BT145" s="4">
        <f t="shared" si="268"/>
        <v>2</v>
      </c>
      <c r="BU145" s="4">
        <f t="shared" si="268"/>
        <v>2</v>
      </c>
      <c r="BV145" s="4">
        <f t="shared" si="268"/>
        <v>0</v>
      </c>
      <c r="BW145" s="4">
        <f t="shared" si="268"/>
        <v>2</v>
      </c>
      <c r="BX145" s="4">
        <f t="shared" si="268"/>
        <v>2</v>
      </c>
      <c r="BY145" s="4">
        <f t="shared" si="268"/>
        <v>2</v>
      </c>
      <c r="BZ145" s="4">
        <f t="shared" si="268"/>
        <v>2</v>
      </c>
      <c r="CG145" s="17">
        <v>139</v>
      </c>
      <c r="CH145" s="17">
        <f t="shared" si="266"/>
        <v>3</v>
      </c>
      <c r="CI145" s="17">
        <f>SUM($CH$7:$CH145)</f>
        <v>2115</v>
      </c>
      <c r="CJ145" s="17">
        <f>CI145/节奏总纲!P142</f>
        <v>0.13836359666109263</v>
      </c>
    </row>
    <row r="146" spans="3:88" x14ac:dyDescent="0.15">
      <c r="C146" s="21">
        <v>7</v>
      </c>
      <c r="D146" s="4">
        <f t="shared" ref="D146:BO146" si="269">IF(D13="",0,2)</f>
        <v>2</v>
      </c>
      <c r="E146" s="4">
        <f t="shared" si="269"/>
        <v>0</v>
      </c>
      <c r="F146" s="4">
        <f t="shared" si="269"/>
        <v>2</v>
      </c>
      <c r="G146" s="4">
        <f t="shared" si="269"/>
        <v>0</v>
      </c>
      <c r="H146" s="4">
        <f t="shared" si="269"/>
        <v>2</v>
      </c>
      <c r="I146" s="4">
        <f t="shared" si="269"/>
        <v>2</v>
      </c>
      <c r="J146" s="4">
        <f t="shared" si="269"/>
        <v>2</v>
      </c>
      <c r="K146" s="4">
        <f t="shared" si="269"/>
        <v>2</v>
      </c>
      <c r="L146" s="4">
        <f t="shared" si="269"/>
        <v>2</v>
      </c>
      <c r="M146" s="4">
        <f t="shared" si="269"/>
        <v>2</v>
      </c>
      <c r="N146" s="4">
        <f>IF(N13="",0,2)</f>
        <v>2</v>
      </c>
      <c r="O146" s="4">
        <f t="shared" si="269"/>
        <v>2</v>
      </c>
      <c r="P146" s="4">
        <f t="shared" si="269"/>
        <v>2</v>
      </c>
      <c r="Q146" s="4">
        <f t="shared" si="269"/>
        <v>2</v>
      </c>
      <c r="R146" s="4">
        <f t="shared" si="269"/>
        <v>2</v>
      </c>
      <c r="S146" s="4">
        <f t="shared" si="269"/>
        <v>2</v>
      </c>
      <c r="T146" s="4">
        <f t="shared" si="269"/>
        <v>2</v>
      </c>
      <c r="U146" s="4">
        <f t="shared" si="269"/>
        <v>2</v>
      </c>
      <c r="V146" s="4">
        <f t="shared" si="269"/>
        <v>2</v>
      </c>
      <c r="W146" s="4">
        <f t="shared" si="269"/>
        <v>2</v>
      </c>
      <c r="X146" s="4">
        <f t="shared" si="269"/>
        <v>2</v>
      </c>
      <c r="Y146" s="4">
        <f t="shared" si="269"/>
        <v>2</v>
      </c>
      <c r="Z146" s="4">
        <f t="shared" si="269"/>
        <v>0</v>
      </c>
      <c r="AA146" s="4">
        <f t="shared" si="269"/>
        <v>2</v>
      </c>
      <c r="AB146" s="4">
        <f t="shared" si="269"/>
        <v>2</v>
      </c>
      <c r="AC146" s="4">
        <f t="shared" si="269"/>
        <v>2</v>
      </c>
      <c r="AD146" s="4">
        <f t="shared" si="269"/>
        <v>2</v>
      </c>
      <c r="AE146" s="4">
        <f t="shared" si="269"/>
        <v>2</v>
      </c>
      <c r="AF146" s="4">
        <f t="shared" si="269"/>
        <v>2</v>
      </c>
      <c r="AG146" s="4">
        <f t="shared" si="269"/>
        <v>2</v>
      </c>
      <c r="AH146" s="4">
        <f t="shared" si="269"/>
        <v>2</v>
      </c>
      <c r="AI146" s="4">
        <f t="shared" si="269"/>
        <v>2</v>
      </c>
      <c r="AJ146" s="4">
        <f t="shared" si="269"/>
        <v>2</v>
      </c>
      <c r="AK146" s="4">
        <f t="shared" si="269"/>
        <v>0</v>
      </c>
      <c r="AL146" s="4">
        <f t="shared" si="269"/>
        <v>0</v>
      </c>
      <c r="AM146" s="4">
        <f t="shared" si="269"/>
        <v>2</v>
      </c>
      <c r="AN146" s="4">
        <f t="shared" si="269"/>
        <v>2</v>
      </c>
      <c r="AO146" s="4">
        <f t="shared" si="269"/>
        <v>2</v>
      </c>
      <c r="AP146" s="4">
        <f t="shared" si="269"/>
        <v>2</v>
      </c>
      <c r="AQ146" s="4">
        <f t="shared" si="269"/>
        <v>2</v>
      </c>
      <c r="AR146" s="4">
        <f t="shared" si="269"/>
        <v>2</v>
      </c>
      <c r="AS146" s="4">
        <f t="shared" si="269"/>
        <v>2</v>
      </c>
      <c r="AT146" s="4">
        <f t="shared" si="269"/>
        <v>2</v>
      </c>
      <c r="AU146" s="4">
        <f t="shared" si="269"/>
        <v>2</v>
      </c>
      <c r="AV146" s="4">
        <f t="shared" si="269"/>
        <v>2</v>
      </c>
      <c r="AW146" s="4">
        <f t="shared" si="269"/>
        <v>2</v>
      </c>
      <c r="AX146" s="4">
        <f t="shared" si="269"/>
        <v>2</v>
      </c>
      <c r="AY146" s="4">
        <f t="shared" si="269"/>
        <v>2</v>
      </c>
      <c r="AZ146" s="4">
        <f t="shared" si="269"/>
        <v>2</v>
      </c>
      <c r="BA146" s="4">
        <f t="shared" si="269"/>
        <v>2</v>
      </c>
      <c r="BB146" s="4">
        <f t="shared" si="269"/>
        <v>2</v>
      </c>
      <c r="BC146" s="4">
        <f t="shared" si="269"/>
        <v>2</v>
      </c>
      <c r="BD146" s="4">
        <f t="shared" si="269"/>
        <v>2</v>
      </c>
      <c r="BE146" s="4">
        <f t="shared" si="269"/>
        <v>2</v>
      </c>
      <c r="BF146" s="4">
        <f t="shared" si="269"/>
        <v>2</v>
      </c>
      <c r="BG146" s="4">
        <f t="shared" si="269"/>
        <v>2</v>
      </c>
      <c r="BH146" s="4">
        <f t="shared" si="269"/>
        <v>2</v>
      </c>
      <c r="BI146" s="4">
        <f t="shared" si="269"/>
        <v>0</v>
      </c>
      <c r="BJ146" s="4">
        <f t="shared" si="269"/>
        <v>2</v>
      </c>
      <c r="BK146" s="4">
        <f t="shared" si="269"/>
        <v>2</v>
      </c>
      <c r="BL146" s="4">
        <f t="shared" si="269"/>
        <v>2</v>
      </c>
      <c r="BM146" s="4">
        <f t="shared" si="269"/>
        <v>2</v>
      </c>
      <c r="BN146" s="4">
        <f t="shared" si="269"/>
        <v>2</v>
      </c>
      <c r="BO146" s="4">
        <f t="shared" si="269"/>
        <v>2</v>
      </c>
      <c r="BP146" s="4">
        <f t="shared" ref="BP146:BZ146" si="270">IF(BP13="",0,2)</f>
        <v>2</v>
      </c>
      <c r="BQ146" s="4">
        <f t="shared" si="270"/>
        <v>2</v>
      </c>
      <c r="BR146" s="4">
        <f t="shared" si="270"/>
        <v>2</v>
      </c>
      <c r="BS146" s="4">
        <f t="shared" si="270"/>
        <v>2</v>
      </c>
      <c r="BT146" s="4">
        <f t="shared" si="270"/>
        <v>2</v>
      </c>
      <c r="BU146" s="4">
        <f t="shared" si="270"/>
        <v>2</v>
      </c>
      <c r="BV146" s="4">
        <f t="shared" si="270"/>
        <v>0</v>
      </c>
      <c r="BW146" s="4">
        <f t="shared" si="270"/>
        <v>2</v>
      </c>
      <c r="BX146" s="4">
        <f t="shared" si="270"/>
        <v>2</v>
      </c>
      <c r="BY146" s="4">
        <f t="shared" si="270"/>
        <v>2</v>
      </c>
      <c r="BZ146" s="4">
        <f t="shared" si="270"/>
        <v>2</v>
      </c>
      <c r="CG146" s="17">
        <v>140</v>
      </c>
      <c r="CH146" s="17">
        <f t="shared" si="266"/>
        <v>32</v>
      </c>
      <c r="CI146" s="17">
        <f>SUM($CH$7:$CH146)</f>
        <v>2147</v>
      </c>
      <c r="CJ146" s="17">
        <f>CI146/节奏总纲!P143</f>
        <v>0.13105047915522189</v>
      </c>
    </row>
    <row r="147" spans="3:88" x14ac:dyDescent="0.15">
      <c r="C147" s="21">
        <v>8</v>
      </c>
      <c r="D147" s="4">
        <f t="shared" ref="D147:BO147" si="271">IF(D14="",0,2)</f>
        <v>2</v>
      </c>
      <c r="E147" s="4">
        <f t="shared" si="271"/>
        <v>0</v>
      </c>
      <c r="F147" s="4">
        <f t="shared" si="271"/>
        <v>2</v>
      </c>
      <c r="G147" s="4">
        <f t="shared" si="271"/>
        <v>0</v>
      </c>
      <c r="H147" s="4">
        <f t="shared" si="271"/>
        <v>2</v>
      </c>
      <c r="I147" s="4">
        <f t="shared" si="271"/>
        <v>2</v>
      </c>
      <c r="J147" s="4">
        <f t="shared" si="271"/>
        <v>2</v>
      </c>
      <c r="K147" s="4">
        <f t="shared" si="271"/>
        <v>2</v>
      </c>
      <c r="L147" s="4">
        <f t="shared" si="271"/>
        <v>2</v>
      </c>
      <c r="M147" s="4">
        <f t="shared" si="271"/>
        <v>2</v>
      </c>
      <c r="N147" s="4">
        <f t="shared" si="271"/>
        <v>2</v>
      </c>
      <c r="O147" s="4">
        <f t="shared" si="271"/>
        <v>2</v>
      </c>
      <c r="P147" s="4">
        <f t="shared" si="271"/>
        <v>2</v>
      </c>
      <c r="Q147" s="4">
        <f t="shared" si="271"/>
        <v>2</v>
      </c>
      <c r="R147" s="4">
        <f t="shared" si="271"/>
        <v>2</v>
      </c>
      <c r="S147" s="4">
        <f t="shared" si="271"/>
        <v>2</v>
      </c>
      <c r="T147" s="4">
        <f t="shared" si="271"/>
        <v>2</v>
      </c>
      <c r="U147" s="4">
        <f t="shared" si="271"/>
        <v>2</v>
      </c>
      <c r="V147" s="4">
        <f t="shared" si="271"/>
        <v>2</v>
      </c>
      <c r="W147" s="4">
        <f t="shared" si="271"/>
        <v>2</v>
      </c>
      <c r="X147" s="4">
        <f t="shared" si="271"/>
        <v>2</v>
      </c>
      <c r="Y147" s="4">
        <f t="shared" si="271"/>
        <v>2</v>
      </c>
      <c r="Z147" s="4">
        <f t="shared" si="271"/>
        <v>0</v>
      </c>
      <c r="AA147" s="4">
        <f t="shared" si="271"/>
        <v>2</v>
      </c>
      <c r="AB147" s="4">
        <f t="shared" si="271"/>
        <v>2</v>
      </c>
      <c r="AC147" s="4">
        <f t="shared" si="271"/>
        <v>2</v>
      </c>
      <c r="AD147" s="4">
        <f t="shared" si="271"/>
        <v>2</v>
      </c>
      <c r="AE147" s="4">
        <f t="shared" si="271"/>
        <v>2</v>
      </c>
      <c r="AF147" s="4">
        <f t="shared" si="271"/>
        <v>2</v>
      </c>
      <c r="AG147" s="4">
        <f t="shared" si="271"/>
        <v>2</v>
      </c>
      <c r="AH147" s="4">
        <f t="shared" si="271"/>
        <v>2</v>
      </c>
      <c r="AI147" s="4">
        <f t="shared" si="271"/>
        <v>2</v>
      </c>
      <c r="AJ147" s="4">
        <f t="shared" si="271"/>
        <v>2</v>
      </c>
      <c r="AK147" s="4">
        <f t="shared" si="271"/>
        <v>0</v>
      </c>
      <c r="AL147" s="4">
        <f t="shared" si="271"/>
        <v>0</v>
      </c>
      <c r="AM147" s="4">
        <f t="shared" si="271"/>
        <v>2</v>
      </c>
      <c r="AN147" s="4">
        <f t="shared" si="271"/>
        <v>2</v>
      </c>
      <c r="AO147" s="4">
        <f t="shared" si="271"/>
        <v>2</v>
      </c>
      <c r="AP147" s="4">
        <f t="shared" si="271"/>
        <v>2</v>
      </c>
      <c r="AQ147" s="4">
        <f t="shared" si="271"/>
        <v>2</v>
      </c>
      <c r="AR147" s="4">
        <f t="shared" si="271"/>
        <v>2</v>
      </c>
      <c r="AS147" s="4">
        <f t="shared" si="271"/>
        <v>2</v>
      </c>
      <c r="AT147" s="4">
        <f t="shared" si="271"/>
        <v>2</v>
      </c>
      <c r="AU147" s="4">
        <f t="shared" si="271"/>
        <v>2</v>
      </c>
      <c r="AV147" s="4">
        <f t="shared" si="271"/>
        <v>2</v>
      </c>
      <c r="AW147" s="4">
        <f t="shared" si="271"/>
        <v>2</v>
      </c>
      <c r="AX147" s="4">
        <f t="shared" si="271"/>
        <v>2</v>
      </c>
      <c r="AY147" s="4">
        <f t="shared" si="271"/>
        <v>2</v>
      </c>
      <c r="AZ147" s="4">
        <f t="shared" si="271"/>
        <v>2</v>
      </c>
      <c r="BA147" s="4">
        <f t="shared" si="271"/>
        <v>2</v>
      </c>
      <c r="BB147" s="4">
        <f t="shared" si="271"/>
        <v>2</v>
      </c>
      <c r="BC147" s="4">
        <f t="shared" si="271"/>
        <v>2</v>
      </c>
      <c r="BD147" s="4">
        <f t="shared" si="271"/>
        <v>2</v>
      </c>
      <c r="BE147" s="4">
        <f t="shared" si="271"/>
        <v>2</v>
      </c>
      <c r="BF147" s="4">
        <f t="shared" si="271"/>
        <v>2</v>
      </c>
      <c r="BG147" s="4">
        <f t="shared" si="271"/>
        <v>2</v>
      </c>
      <c r="BH147" s="4">
        <f t="shared" si="271"/>
        <v>2</v>
      </c>
      <c r="BI147" s="4">
        <f t="shared" si="271"/>
        <v>0</v>
      </c>
      <c r="BJ147" s="4">
        <f t="shared" si="271"/>
        <v>2</v>
      </c>
      <c r="BK147" s="4">
        <f t="shared" si="271"/>
        <v>2</v>
      </c>
      <c r="BL147" s="4">
        <f t="shared" si="271"/>
        <v>2</v>
      </c>
      <c r="BM147" s="4">
        <f t="shared" si="271"/>
        <v>2</v>
      </c>
      <c r="BN147" s="4">
        <f t="shared" si="271"/>
        <v>2</v>
      </c>
      <c r="BO147" s="4">
        <f t="shared" si="271"/>
        <v>2</v>
      </c>
      <c r="BP147" s="4">
        <f t="shared" ref="BP147:BZ147" si="272">IF(BP14="",0,2)</f>
        <v>2</v>
      </c>
      <c r="BQ147" s="4">
        <f t="shared" si="272"/>
        <v>2</v>
      </c>
      <c r="BR147" s="4">
        <f t="shared" si="272"/>
        <v>2</v>
      </c>
      <c r="BS147" s="4">
        <f t="shared" si="272"/>
        <v>2</v>
      </c>
      <c r="BT147" s="4">
        <f t="shared" si="272"/>
        <v>2</v>
      </c>
      <c r="BU147" s="4">
        <f t="shared" si="272"/>
        <v>2</v>
      </c>
      <c r="BV147" s="4">
        <f t="shared" si="272"/>
        <v>0</v>
      </c>
      <c r="BW147" s="4">
        <f t="shared" si="272"/>
        <v>2</v>
      </c>
      <c r="BX147" s="4">
        <f t="shared" si="272"/>
        <v>2</v>
      </c>
      <c r="BY147" s="4">
        <f t="shared" si="272"/>
        <v>2</v>
      </c>
      <c r="BZ147" s="4">
        <f t="shared" si="272"/>
        <v>2</v>
      </c>
      <c r="CG147" s="17">
        <v>141</v>
      </c>
      <c r="CH147" s="17">
        <f t="shared" si="266"/>
        <v>6</v>
      </c>
      <c r="CI147" s="17">
        <f>SUM($CH$7:$CH147)</f>
        <v>2153</v>
      </c>
      <c r="CJ147" s="17">
        <f>CI147/节奏总纲!P144</f>
        <v>0.12261562714869123</v>
      </c>
    </row>
    <row r="148" spans="3:88" x14ac:dyDescent="0.15">
      <c r="C148" s="21">
        <v>9</v>
      </c>
      <c r="D148" s="4">
        <f t="shared" ref="D148:BO148" si="273">IF(D15="",0,2)</f>
        <v>2</v>
      </c>
      <c r="E148" s="4">
        <f t="shared" si="273"/>
        <v>0</v>
      </c>
      <c r="F148" s="4">
        <f t="shared" si="273"/>
        <v>2</v>
      </c>
      <c r="G148" s="4">
        <f t="shared" si="273"/>
        <v>0</v>
      </c>
      <c r="H148" s="4">
        <f t="shared" si="273"/>
        <v>2</v>
      </c>
      <c r="I148" s="4">
        <f t="shared" si="273"/>
        <v>2</v>
      </c>
      <c r="J148" s="4">
        <f t="shared" si="273"/>
        <v>2</v>
      </c>
      <c r="K148" s="4">
        <f t="shared" si="273"/>
        <v>2</v>
      </c>
      <c r="L148" s="4">
        <f t="shared" si="273"/>
        <v>2</v>
      </c>
      <c r="M148" s="4">
        <f t="shared" si="273"/>
        <v>2</v>
      </c>
      <c r="N148" s="4">
        <f t="shared" si="273"/>
        <v>2</v>
      </c>
      <c r="O148" s="4">
        <f t="shared" si="273"/>
        <v>2</v>
      </c>
      <c r="P148" s="4">
        <f t="shared" si="273"/>
        <v>2</v>
      </c>
      <c r="Q148" s="4">
        <f t="shared" si="273"/>
        <v>2</v>
      </c>
      <c r="R148" s="4">
        <f t="shared" si="273"/>
        <v>2</v>
      </c>
      <c r="S148" s="4">
        <f t="shared" si="273"/>
        <v>2</v>
      </c>
      <c r="T148" s="4">
        <f t="shared" si="273"/>
        <v>2</v>
      </c>
      <c r="U148" s="4">
        <f t="shared" si="273"/>
        <v>2</v>
      </c>
      <c r="V148" s="4">
        <f t="shared" si="273"/>
        <v>2</v>
      </c>
      <c r="W148" s="4">
        <f t="shared" si="273"/>
        <v>2</v>
      </c>
      <c r="X148" s="4">
        <f t="shared" si="273"/>
        <v>2</v>
      </c>
      <c r="Y148" s="4">
        <f t="shared" si="273"/>
        <v>2</v>
      </c>
      <c r="Z148" s="4">
        <f t="shared" si="273"/>
        <v>0</v>
      </c>
      <c r="AA148" s="4">
        <f t="shared" si="273"/>
        <v>2</v>
      </c>
      <c r="AB148" s="4">
        <f t="shared" si="273"/>
        <v>2</v>
      </c>
      <c r="AC148" s="4">
        <f t="shared" si="273"/>
        <v>2</v>
      </c>
      <c r="AD148" s="4">
        <f t="shared" si="273"/>
        <v>2</v>
      </c>
      <c r="AE148" s="4">
        <f t="shared" si="273"/>
        <v>2</v>
      </c>
      <c r="AF148" s="4">
        <f t="shared" si="273"/>
        <v>2</v>
      </c>
      <c r="AG148" s="4">
        <f t="shared" si="273"/>
        <v>2</v>
      </c>
      <c r="AH148" s="4">
        <f t="shared" si="273"/>
        <v>2</v>
      </c>
      <c r="AI148" s="4">
        <f t="shared" si="273"/>
        <v>2</v>
      </c>
      <c r="AJ148" s="4">
        <f t="shared" si="273"/>
        <v>2</v>
      </c>
      <c r="AK148" s="4">
        <f t="shared" si="273"/>
        <v>0</v>
      </c>
      <c r="AL148" s="4">
        <f t="shared" si="273"/>
        <v>0</v>
      </c>
      <c r="AM148" s="4">
        <f t="shared" si="273"/>
        <v>2</v>
      </c>
      <c r="AN148" s="4">
        <f t="shared" si="273"/>
        <v>2</v>
      </c>
      <c r="AO148" s="4">
        <f t="shared" si="273"/>
        <v>2</v>
      </c>
      <c r="AP148" s="4">
        <f t="shared" si="273"/>
        <v>2</v>
      </c>
      <c r="AQ148" s="4">
        <f t="shared" si="273"/>
        <v>2</v>
      </c>
      <c r="AR148" s="4">
        <f t="shared" si="273"/>
        <v>2</v>
      </c>
      <c r="AS148" s="4">
        <f t="shared" si="273"/>
        <v>2</v>
      </c>
      <c r="AT148" s="4">
        <f t="shared" si="273"/>
        <v>2</v>
      </c>
      <c r="AU148" s="4">
        <f t="shared" si="273"/>
        <v>2</v>
      </c>
      <c r="AV148" s="4">
        <f t="shared" si="273"/>
        <v>2</v>
      </c>
      <c r="AW148" s="4">
        <f t="shared" si="273"/>
        <v>2</v>
      </c>
      <c r="AX148" s="4">
        <f t="shared" si="273"/>
        <v>2</v>
      </c>
      <c r="AY148" s="4">
        <f t="shared" si="273"/>
        <v>2</v>
      </c>
      <c r="AZ148" s="4">
        <f t="shared" si="273"/>
        <v>2</v>
      </c>
      <c r="BA148" s="4">
        <f t="shared" si="273"/>
        <v>2</v>
      </c>
      <c r="BB148" s="4">
        <f t="shared" si="273"/>
        <v>2</v>
      </c>
      <c r="BC148" s="4">
        <f t="shared" si="273"/>
        <v>2</v>
      </c>
      <c r="BD148" s="4">
        <f t="shared" si="273"/>
        <v>2</v>
      </c>
      <c r="BE148" s="4">
        <f t="shared" si="273"/>
        <v>2</v>
      </c>
      <c r="BF148" s="4">
        <f t="shared" si="273"/>
        <v>2</v>
      </c>
      <c r="BG148" s="4">
        <f t="shared" si="273"/>
        <v>2</v>
      </c>
      <c r="BH148" s="4">
        <f t="shared" si="273"/>
        <v>2</v>
      </c>
      <c r="BI148" s="4">
        <f t="shared" si="273"/>
        <v>0</v>
      </c>
      <c r="BJ148" s="4">
        <f t="shared" si="273"/>
        <v>2</v>
      </c>
      <c r="BK148" s="4">
        <f t="shared" si="273"/>
        <v>2</v>
      </c>
      <c r="BL148" s="4">
        <f t="shared" si="273"/>
        <v>2</v>
      </c>
      <c r="BM148" s="4">
        <f t="shared" si="273"/>
        <v>2</v>
      </c>
      <c r="BN148" s="4">
        <f t="shared" si="273"/>
        <v>2</v>
      </c>
      <c r="BO148" s="4">
        <f t="shared" si="273"/>
        <v>2</v>
      </c>
      <c r="BP148" s="4">
        <f t="shared" ref="BP148:BZ148" si="274">IF(BP15="",0,2)</f>
        <v>2</v>
      </c>
      <c r="BQ148" s="4">
        <f t="shared" si="274"/>
        <v>2</v>
      </c>
      <c r="BR148" s="4">
        <f t="shared" si="274"/>
        <v>2</v>
      </c>
      <c r="BS148" s="4">
        <f t="shared" si="274"/>
        <v>2</v>
      </c>
      <c r="BT148" s="4">
        <f t="shared" si="274"/>
        <v>2</v>
      </c>
      <c r="BU148" s="4">
        <f t="shared" si="274"/>
        <v>2</v>
      </c>
      <c r="BV148" s="4">
        <f t="shared" si="274"/>
        <v>0</v>
      </c>
      <c r="BW148" s="4">
        <f t="shared" si="274"/>
        <v>2</v>
      </c>
      <c r="BX148" s="4">
        <f t="shared" si="274"/>
        <v>2</v>
      </c>
      <c r="BY148" s="4">
        <f t="shared" si="274"/>
        <v>2</v>
      </c>
      <c r="BZ148" s="4">
        <f t="shared" si="274"/>
        <v>2</v>
      </c>
      <c r="CG148" s="17">
        <v>142</v>
      </c>
      <c r="CH148" s="17">
        <f t="shared" si="266"/>
        <v>13</v>
      </c>
      <c r="CI148" s="17">
        <f>SUM($CH$7:$CH148)</f>
        <v>2166</v>
      </c>
      <c r="CJ148" s="17">
        <f>CI148/节奏总纲!P145</f>
        <v>0.11509477025857463</v>
      </c>
    </row>
    <row r="149" spans="3:88" x14ac:dyDescent="0.15">
      <c r="C149" s="21">
        <v>10</v>
      </c>
      <c r="D149" s="4">
        <f t="shared" ref="D149:BO149" si="275">IF(D16="",0,2)</f>
        <v>2</v>
      </c>
      <c r="E149" s="4">
        <f t="shared" si="275"/>
        <v>0</v>
      </c>
      <c r="F149" s="4">
        <f t="shared" si="275"/>
        <v>2</v>
      </c>
      <c r="G149" s="4">
        <f t="shared" si="275"/>
        <v>0</v>
      </c>
      <c r="H149" s="4">
        <f t="shared" si="275"/>
        <v>2</v>
      </c>
      <c r="I149" s="4">
        <f t="shared" si="275"/>
        <v>2</v>
      </c>
      <c r="J149" s="4">
        <f t="shared" si="275"/>
        <v>2</v>
      </c>
      <c r="K149" s="4">
        <f t="shared" si="275"/>
        <v>2</v>
      </c>
      <c r="L149" s="4">
        <f t="shared" si="275"/>
        <v>2</v>
      </c>
      <c r="M149" s="4">
        <f t="shared" si="275"/>
        <v>2</v>
      </c>
      <c r="N149" s="4">
        <f t="shared" si="275"/>
        <v>2</v>
      </c>
      <c r="O149" s="4">
        <f t="shared" si="275"/>
        <v>2</v>
      </c>
      <c r="P149" s="4">
        <f t="shared" si="275"/>
        <v>2</v>
      </c>
      <c r="Q149" s="4">
        <f t="shared" si="275"/>
        <v>2</v>
      </c>
      <c r="R149" s="4">
        <f t="shared" si="275"/>
        <v>2</v>
      </c>
      <c r="S149" s="4">
        <f t="shared" si="275"/>
        <v>2</v>
      </c>
      <c r="T149" s="4">
        <f t="shared" si="275"/>
        <v>2</v>
      </c>
      <c r="U149" s="4">
        <f t="shared" si="275"/>
        <v>2</v>
      </c>
      <c r="V149" s="4">
        <f t="shared" si="275"/>
        <v>2</v>
      </c>
      <c r="W149" s="4">
        <f t="shared" si="275"/>
        <v>2</v>
      </c>
      <c r="X149" s="4">
        <f t="shared" si="275"/>
        <v>2</v>
      </c>
      <c r="Y149" s="4">
        <f t="shared" si="275"/>
        <v>2</v>
      </c>
      <c r="Z149" s="4">
        <f t="shared" si="275"/>
        <v>0</v>
      </c>
      <c r="AA149" s="4">
        <f t="shared" si="275"/>
        <v>2</v>
      </c>
      <c r="AB149" s="4">
        <f t="shared" si="275"/>
        <v>2</v>
      </c>
      <c r="AC149" s="4">
        <f t="shared" si="275"/>
        <v>2</v>
      </c>
      <c r="AD149" s="4">
        <f t="shared" si="275"/>
        <v>2</v>
      </c>
      <c r="AE149" s="4">
        <f t="shared" si="275"/>
        <v>2</v>
      </c>
      <c r="AF149" s="4">
        <f t="shared" si="275"/>
        <v>2</v>
      </c>
      <c r="AG149" s="4">
        <f t="shared" si="275"/>
        <v>2</v>
      </c>
      <c r="AH149" s="4">
        <f t="shared" si="275"/>
        <v>2</v>
      </c>
      <c r="AI149" s="4">
        <f t="shared" si="275"/>
        <v>2</v>
      </c>
      <c r="AJ149" s="4">
        <f t="shared" si="275"/>
        <v>2</v>
      </c>
      <c r="AK149" s="4">
        <f t="shared" si="275"/>
        <v>0</v>
      </c>
      <c r="AL149" s="4">
        <f t="shared" si="275"/>
        <v>0</v>
      </c>
      <c r="AM149" s="4">
        <f t="shared" si="275"/>
        <v>2</v>
      </c>
      <c r="AN149" s="4">
        <f t="shared" si="275"/>
        <v>2</v>
      </c>
      <c r="AO149" s="4">
        <f t="shared" si="275"/>
        <v>2</v>
      </c>
      <c r="AP149" s="4">
        <f t="shared" si="275"/>
        <v>2</v>
      </c>
      <c r="AQ149" s="4">
        <f t="shared" si="275"/>
        <v>2</v>
      </c>
      <c r="AR149" s="4">
        <f t="shared" si="275"/>
        <v>2</v>
      </c>
      <c r="AS149" s="4">
        <f t="shared" si="275"/>
        <v>2</v>
      </c>
      <c r="AT149" s="4">
        <f t="shared" si="275"/>
        <v>2</v>
      </c>
      <c r="AU149" s="4">
        <f t="shared" si="275"/>
        <v>2</v>
      </c>
      <c r="AV149" s="4">
        <f t="shared" si="275"/>
        <v>2</v>
      </c>
      <c r="AW149" s="4">
        <f t="shared" si="275"/>
        <v>2</v>
      </c>
      <c r="AX149" s="4">
        <f t="shared" si="275"/>
        <v>2</v>
      </c>
      <c r="AY149" s="4">
        <f t="shared" si="275"/>
        <v>2</v>
      </c>
      <c r="AZ149" s="4">
        <f t="shared" si="275"/>
        <v>2</v>
      </c>
      <c r="BA149" s="4">
        <f t="shared" si="275"/>
        <v>2</v>
      </c>
      <c r="BB149" s="4">
        <f t="shared" si="275"/>
        <v>2</v>
      </c>
      <c r="BC149" s="4">
        <f t="shared" si="275"/>
        <v>2</v>
      </c>
      <c r="BD149" s="4">
        <f t="shared" si="275"/>
        <v>2</v>
      </c>
      <c r="BE149" s="4">
        <f t="shared" si="275"/>
        <v>2</v>
      </c>
      <c r="BF149" s="4">
        <f t="shared" si="275"/>
        <v>2</v>
      </c>
      <c r="BG149" s="4">
        <f t="shared" si="275"/>
        <v>2</v>
      </c>
      <c r="BH149" s="4">
        <f t="shared" si="275"/>
        <v>2</v>
      </c>
      <c r="BI149" s="4">
        <f t="shared" si="275"/>
        <v>0</v>
      </c>
      <c r="BJ149" s="4">
        <f t="shared" si="275"/>
        <v>2</v>
      </c>
      <c r="BK149" s="4">
        <f t="shared" si="275"/>
        <v>2</v>
      </c>
      <c r="BL149" s="4">
        <f t="shared" si="275"/>
        <v>2</v>
      </c>
      <c r="BM149" s="4">
        <f t="shared" si="275"/>
        <v>2</v>
      </c>
      <c r="BN149" s="4">
        <f t="shared" si="275"/>
        <v>2</v>
      </c>
      <c r="BO149" s="4">
        <f t="shared" si="275"/>
        <v>2</v>
      </c>
      <c r="BP149" s="4">
        <f t="shared" ref="BP149:BZ149" si="276">IF(BP16="",0,2)</f>
        <v>2</v>
      </c>
      <c r="BQ149" s="4">
        <f t="shared" si="276"/>
        <v>2</v>
      </c>
      <c r="BR149" s="4">
        <f t="shared" si="276"/>
        <v>2</v>
      </c>
      <c r="BS149" s="4">
        <f t="shared" si="276"/>
        <v>2</v>
      </c>
      <c r="BT149" s="4">
        <f t="shared" si="276"/>
        <v>2</v>
      </c>
      <c r="BU149" s="4">
        <f t="shared" si="276"/>
        <v>2</v>
      </c>
      <c r="BV149" s="4">
        <f t="shared" si="276"/>
        <v>0</v>
      </c>
      <c r="BW149" s="4">
        <f t="shared" si="276"/>
        <v>2</v>
      </c>
      <c r="BX149" s="4">
        <f t="shared" si="276"/>
        <v>2</v>
      </c>
      <c r="BY149" s="4">
        <f t="shared" si="276"/>
        <v>2</v>
      </c>
      <c r="BZ149" s="4">
        <f t="shared" si="276"/>
        <v>2</v>
      </c>
      <c r="CG149" s="17">
        <v>143</v>
      </c>
      <c r="CH149" s="17">
        <f t="shared" si="266"/>
        <v>1</v>
      </c>
      <c r="CI149" s="17">
        <f>SUM($CH$7:$CH149)</f>
        <v>2167</v>
      </c>
      <c r="CJ149" s="17">
        <f>CI149/节奏总纲!P146</f>
        <v>0.10743641408622798</v>
      </c>
    </row>
    <row r="150" spans="3:88" x14ac:dyDescent="0.15">
      <c r="C150" s="21">
        <v>11</v>
      </c>
      <c r="D150" s="4">
        <f t="shared" ref="D150:BO150" si="277">IF(D17="",0,2)</f>
        <v>2</v>
      </c>
      <c r="E150" s="4">
        <f t="shared" si="277"/>
        <v>0</v>
      </c>
      <c r="F150" s="4">
        <f t="shared" si="277"/>
        <v>2</v>
      </c>
      <c r="G150" s="4">
        <f t="shared" si="277"/>
        <v>0</v>
      </c>
      <c r="H150" s="4">
        <f t="shared" si="277"/>
        <v>2</v>
      </c>
      <c r="I150" s="4">
        <f t="shared" si="277"/>
        <v>2</v>
      </c>
      <c r="J150" s="4">
        <f t="shared" si="277"/>
        <v>2</v>
      </c>
      <c r="K150" s="4">
        <f t="shared" si="277"/>
        <v>2</v>
      </c>
      <c r="L150" s="4">
        <f t="shared" si="277"/>
        <v>2</v>
      </c>
      <c r="M150" s="4">
        <f t="shared" si="277"/>
        <v>2</v>
      </c>
      <c r="N150" s="4">
        <f t="shared" si="277"/>
        <v>2</v>
      </c>
      <c r="O150" s="4">
        <f t="shared" si="277"/>
        <v>2</v>
      </c>
      <c r="P150" s="4">
        <f t="shared" si="277"/>
        <v>2</v>
      </c>
      <c r="Q150" s="4">
        <f t="shared" si="277"/>
        <v>2</v>
      </c>
      <c r="R150" s="4">
        <f t="shared" si="277"/>
        <v>2</v>
      </c>
      <c r="S150" s="4">
        <f t="shared" si="277"/>
        <v>2</v>
      </c>
      <c r="T150" s="4">
        <f t="shared" si="277"/>
        <v>2</v>
      </c>
      <c r="U150" s="4">
        <f t="shared" si="277"/>
        <v>2</v>
      </c>
      <c r="V150" s="4">
        <f t="shared" si="277"/>
        <v>2</v>
      </c>
      <c r="W150" s="4">
        <f t="shared" si="277"/>
        <v>2</v>
      </c>
      <c r="X150" s="4">
        <f t="shared" si="277"/>
        <v>2</v>
      </c>
      <c r="Y150" s="4">
        <f t="shared" si="277"/>
        <v>2</v>
      </c>
      <c r="Z150" s="4">
        <f t="shared" si="277"/>
        <v>0</v>
      </c>
      <c r="AA150" s="4">
        <f t="shared" si="277"/>
        <v>2</v>
      </c>
      <c r="AB150" s="4">
        <f t="shared" si="277"/>
        <v>2</v>
      </c>
      <c r="AC150" s="4">
        <f t="shared" si="277"/>
        <v>2</v>
      </c>
      <c r="AD150" s="4">
        <f t="shared" si="277"/>
        <v>2</v>
      </c>
      <c r="AE150" s="4">
        <f t="shared" si="277"/>
        <v>2</v>
      </c>
      <c r="AF150" s="4">
        <f t="shared" si="277"/>
        <v>2</v>
      </c>
      <c r="AG150" s="4">
        <f t="shared" si="277"/>
        <v>2</v>
      </c>
      <c r="AH150" s="4">
        <f t="shared" si="277"/>
        <v>2</v>
      </c>
      <c r="AI150" s="4">
        <f t="shared" si="277"/>
        <v>2</v>
      </c>
      <c r="AJ150" s="4">
        <f t="shared" si="277"/>
        <v>2</v>
      </c>
      <c r="AK150" s="4">
        <f t="shared" si="277"/>
        <v>0</v>
      </c>
      <c r="AL150" s="4">
        <f t="shared" si="277"/>
        <v>0</v>
      </c>
      <c r="AM150" s="4">
        <f t="shared" si="277"/>
        <v>2</v>
      </c>
      <c r="AN150" s="4">
        <f t="shared" si="277"/>
        <v>2</v>
      </c>
      <c r="AO150" s="4">
        <f t="shared" si="277"/>
        <v>2</v>
      </c>
      <c r="AP150" s="4">
        <f t="shared" si="277"/>
        <v>2</v>
      </c>
      <c r="AQ150" s="4">
        <f t="shared" si="277"/>
        <v>2</v>
      </c>
      <c r="AR150" s="4">
        <f t="shared" si="277"/>
        <v>2</v>
      </c>
      <c r="AS150" s="4">
        <f t="shared" si="277"/>
        <v>2</v>
      </c>
      <c r="AT150" s="4">
        <f t="shared" si="277"/>
        <v>2</v>
      </c>
      <c r="AU150" s="4">
        <f t="shared" si="277"/>
        <v>2</v>
      </c>
      <c r="AV150" s="4">
        <f t="shared" si="277"/>
        <v>2</v>
      </c>
      <c r="AW150" s="4">
        <f t="shared" si="277"/>
        <v>2</v>
      </c>
      <c r="AX150" s="4">
        <f t="shared" si="277"/>
        <v>2</v>
      </c>
      <c r="AY150" s="4">
        <f t="shared" si="277"/>
        <v>2</v>
      </c>
      <c r="AZ150" s="4">
        <f t="shared" si="277"/>
        <v>2</v>
      </c>
      <c r="BA150" s="4">
        <f t="shared" si="277"/>
        <v>2</v>
      </c>
      <c r="BB150" s="4">
        <f t="shared" si="277"/>
        <v>2</v>
      </c>
      <c r="BC150" s="4">
        <f t="shared" si="277"/>
        <v>2</v>
      </c>
      <c r="BD150" s="4">
        <f t="shared" si="277"/>
        <v>2</v>
      </c>
      <c r="BE150" s="4">
        <f t="shared" si="277"/>
        <v>2</v>
      </c>
      <c r="BF150" s="4">
        <f t="shared" si="277"/>
        <v>2</v>
      </c>
      <c r="BG150" s="4">
        <f t="shared" si="277"/>
        <v>2</v>
      </c>
      <c r="BH150" s="4">
        <f t="shared" si="277"/>
        <v>2</v>
      </c>
      <c r="BI150" s="4">
        <f t="shared" si="277"/>
        <v>0</v>
      </c>
      <c r="BJ150" s="4">
        <f t="shared" si="277"/>
        <v>2</v>
      </c>
      <c r="BK150" s="4">
        <f t="shared" si="277"/>
        <v>2</v>
      </c>
      <c r="BL150" s="4">
        <f t="shared" si="277"/>
        <v>2</v>
      </c>
      <c r="BM150" s="4">
        <f t="shared" si="277"/>
        <v>2</v>
      </c>
      <c r="BN150" s="4">
        <f t="shared" si="277"/>
        <v>2</v>
      </c>
      <c r="BO150" s="4">
        <f t="shared" si="277"/>
        <v>2</v>
      </c>
      <c r="BP150" s="4">
        <f t="shared" ref="BP150:BZ150" si="278">IF(BP17="",0,2)</f>
        <v>2</v>
      </c>
      <c r="BQ150" s="4">
        <f t="shared" si="278"/>
        <v>2</v>
      </c>
      <c r="BR150" s="4">
        <f t="shared" si="278"/>
        <v>2</v>
      </c>
      <c r="BS150" s="4">
        <f t="shared" si="278"/>
        <v>2</v>
      </c>
      <c r="BT150" s="4">
        <f t="shared" si="278"/>
        <v>2</v>
      </c>
      <c r="BU150" s="4">
        <f t="shared" si="278"/>
        <v>2</v>
      </c>
      <c r="BV150" s="4">
        <f t="shared" si="278"/>
        <v>0</v>
      </c>
      <c r="BW150" s="4">
        <f t="shared" si="278"/>
        <v>2</v>
      </c>
      <c r="BX150" s="4">
        <f t="shared" si="278"/>
        <v>2</v>
      </c>
      <c r="BY150" s="4">
        <f t="shared" si="278"/>
        <v>2</v>
      </c>
      <c r="BZ150" s="4">
        <f t="shared" si="278"/>
        <v>2</v>
      </c>
      <c r="CG150" s="17">
        <v>144</v>
      </c>
      <c r="CH150" s="17">
        <f t="shared" si="266"/>
        <v>30</v>
      </c>
      <c r="CI150" s="17">
        <f>SUM($CH$7:$CH150)</f>
        <v>2197</v>
      </c>
      <c r="CJ150" s="17">
        <f>CI150/节奏总纲!P147</f>
        <v>0.10162913017515848</v>
      </c>
    </row>
    <row r="151" spans="3:88" x14ac:dyDescent="0.15">
      <c r="C151" s="21">
        <v>12</v>
      </c>
      <c r="D151" s="4">
        <f t="shared" ref="D151:BO151" si="279">IF(D18="",0,2)</f>
        <v>2</v>
      </c>
      <c r="E151" s="4">
        <f t="shared" si="279"/>
        <v>0</v>
      </c>
      <c r="F151" s="4">
        <f t="shared" si="279"/>
        <v>2</v>
      </c>
      <c r="G151" s="4">
        <f t="shared" si="279"/>
        <v>0</v>
      </c>
      <c r="H151" s="4">
        <f t="shared" si="279"/>
        <v>2</v>
      </c>
      <c r="I151" s="4">
        <f t="shared" si="279"/>
        <v>2</v>
      </c>
      <c r="J151" s="4">
        <f t="shared" si="279"/>
        <v>2</v>
      </c>
      <c r="K151" s="4">
        <f t="shared" si="279"/>
        <v>2</v>
      </c>
      <c r="L151" s="4">
        <f t="shared" si="279"/>
        <v>2</v>
      </c>
      <c r="M151" s="4">
        <f t="shared" si="279"/>
        <v>2</v>
      </c>
      <c r="N151" s="4">
        <f t="shared" si="279"/>
        <v>2</v>
      </c>
      <c r="O151" s="4">
        <f t="shared" si="279"/>
        <v>2</v>
      </c>
      <c r="P151" s="4">
        <f t="shared" si="279"/>
        <v>2</v>
      </c>
      <c r="Q151" s="4">
        <f t="shared" si="279"/>
        <v>2</v>
      </c>
      <c r="R151" s="4">
        <f t="shared" si="279"/>
        <v>2</v>
      </c>
      <c r="S151" s="4">
        <f t="shared" si="279"/>
        <v>2</v>
      </c>
      <c r="T151" s="4">
        <f t="shared" si="279"/>
        <v>2</v>
      </c>
      <c r="U151" s="4">
        <f t="shared" si="279"/>
        <v>2</v>
      </c>
      <c r="V151" s="4">
        <f t="shared" si="279"/>
        <v>2</v>
      </c>
      <c r="W151" s="4">
        <f t="shared" si="279"/>
        <v>2</v>
      </c>
      <c r="X151" s="4">
        <f t="shared" si="279"/>
        <v>2</v>
      </c>
      <c r="Y151" s="4">
        <f t="shared" si="279"/>
        <v>2</v>
      </c>
      <c r="Z151" s="4">
        <f t="shared" si="279"/>
        <v>0</v>
      </c>
      <c r="AA151" s="4">
        <f t="shared" si="279"/>
        <v>2</v>
      </c>
      <c r="AB151" s="4">
        <f t="shared" si="279"/>
        <v>2</v>
      </c>
      <c r="AC151" s="4">
        <f t="shared" si="279"/>
        <v>2</v>
      </c>
      <c r="AD151" s="4">
        <f t="shared" si="279"/>
        <v>2</v>
      </c>
      <c r="AE151" s="4">
        <f t="shared" si="279"/>
        <v>2</v>
      </c>
      <c r="AF151" s="4">
        <f t="shared" si="279"/>
        <v>2</v>
      </c>
      <c r="AG151" s="4">
        <f t="shared" si="279"/>
        <v>2</v>
      </c>
      <c r="AH151" s="4">
        <f t="shared" si="279"/>
        <v>2</v>
      </c>
      <c r="AI151" s="4">
        <f t="shared" si="279"/>
        <v>2</v>
      </c>
      <c r="AJ151" s="4">
        <f t="shared" si="279"/>
        <v>2</v>
      </c>
      <c r="AK151" s="4">
        <f t="shared" si="279"/>
        <v>0</v>
      </c>
      <c r="AL151" s="4">
        <f t="shared" si="279"/>
        <v>0</v>
      </c>
      <c r="AM151" s="4">
        <f t="shared" si="279"/>
        <v>2</v>
      </c>
      <c r="AN151" s="4">
        <f t="shared" si="279"/>
        <v>2</v>
      </c>
      <c r="AO151" s="4">
        <f t="shared" si="279"/>
        <v>2</v>
      </c>
      <c r="AP151" s="4">
        <f t="shared" si="279"/>
        <v>2</v>
      </c>
      <c r="AQ151" s="4">
        <f t="shared" si="279"/>
        <v>2</v>
      </c>
      <c r="AR151" s="4">
        <f t="shared" si="279"/>
        <v>2</v>
      </c>
      <c r="AS151" s="4">
        <f t="shared" si="279"/>
        <v>2</v>
      </c>
      <c r="AT151" s="4">
        <f t="shared" si="279"/>
        <v>2</v>
      </c>
      <c r="AU151" s="4">
        <f t="shared" si="279"/>
        <v>2</v>
      </c>
      <c r="AV151" s="4">
        <f t="shared" si="279"/>
        <v>2</v>
      </c>
      <c r="AW151" s="4">
        <f t="shared" si="279"/>
        <v>2</v>
      </c>
      <c r="AX151" s="4">
        <f t="shared" si="279"/>
        <v>2</v>
      </c>
      <c r="AY151" s="4">
        <f t="shared" si="279"/>
        <v>2</v>
      </c>
      <c r="AZ151" s="4">
        <f t="shared" si="279"/>
        <v>2</v>
      </c>
      <c r="BA151" s="4">
        <f t="shared" si="279"/>
        <v>2</v>
      </c>
      <c r="BB151" s="4">
        <f t="shared" si="279"/>
        <v>2</v>
      </c>
      <c r="BC151" s="4">
        <f t="shared" si="279"/>
        <v>2</v>
      </c>
      <c r="BD151" s="4">
        <f t="shared" si="279"/>
        <v>2</v>
      </c>
      <c r="BE151" s="4">
        <f t="shared" si="279"/>
        <v>2</v>
      </c>
      <c r="BF151" s="4">
        <f t="shared" si="279"/>
        <v>2</v>
      </c>
      <c r="BG151" s="4">
        <f t="shared" si="279"/>
        <v>2</v>
      </c>
      <c r="BH151" s="4">
        <f t="shared" si="279"/>
        <v>2</v>
      </c>
      <c r="BI151" s="4">
        <f t="shared" si="279"/>
        <v>0</v>
      </c>
      <c r="BJ151" s="4">
        <f t="shared" si="279"/>
        <v>2</v>
      </c>
      <c r="BK151" s="4">
        <f t="shared" si="279"/>
        <v>2</v>
      </c>
      <c r="BL151" s="4">
        <f t="shared" si="279"/>
        <v>2</v>
      </c>
      <c r="BM151" s="4">
        <f t="shared" si="279"/>
        <v>2</v>
      </c>
      <c r="BN151" s="4">
        <f t="shared" si="279"/>
        <v>2</v>
      </c>
      <c r="BO151" s="4">
        <f t="shared" si="279"/>
        <v>2</v>
      </c>
      <c r="BP151" s="4">
        <f t="shared" ref="BP151:BZ151" si="280">IF(BP18="",0,2)</f>
        <v>2</v>
      </c>
      <c r="BQ151" s="4">
        <f t="shared" si="280"/>
        <v>2</v>
      </c>
      <c r="BR151" s="4">
        <f t="shared" si="280"/>
        <v>2</v>
      </c>
      <c r="BS151" s="4">
        <f t="shared" si="280"/>
        <v>2</v>
      </c>
      <c r="BT151" s="4">
        <f t="shared" si="280"/>
        <v>2</v>
      </c>
      <c r="BU151" s="4">
        <f t="shared" si="280"/>
        <v>2</v>
      </c>
      <c r="BV151" s="4">
        <f t="shared" si="280"/>
        <v>0</v>
      </c>
      <c r="BW151" s="4">
        <f t="shared" si="280"/>
        <v>2</v>
      </c>
      <c r="BX151" s="4">
        <f t="shared" si="280"/>
        <v>2</v>
      </c>
      <c r="BY151" s="4">
        <f t="shared" si="280"/>
        <v>2</v>
      </c>
      <c r="BZ151" s="4">
        <f t="shared" si="280"/>
        <v>2</v>
      </c>
      <c r="CG151" s="17">
        <v>145</v>
      </c>
      <c r="CH151" s="17">
        <f t="shared" si="266"/>
        <v>10</v>
      </c>
      <c r="CI151" s="17">
        <f>SUM($CH$7:$CH151)</f>
        <v>2207</v>
      </c>
      <c r="CJ151" s="17">
        <f>CI151/节奏总纲!P148</f>
        <v>9.5254639970738075E-2</v>
      </c>
    </row>
    <row r="152" spans="3:88" x14ac:dyDescent="0.15">
      <c r="C152" s="21">
        <v>13</v>
      </c>
      <c r="D152" s="4">
        <f t="shared" ref="D152:BO152" si="281">IF(D19="",0,2)</f>
        <v>2</v>
      </c>
      <c r="E152" s="4">
        <f t="shared" si="281"/>
        <v>0</v>
      </c>
      <c r="F152" s="4">
        <f t="shared" si="281"/>
        <v>2</v>
      </c>
      <c r="G152" s="4">
        <f t="shared" si="281"/>
        <v>0</v>
      </c>
      <c r="H152" s="4">
        <f t="shared" si="281"/>
        <v>2</v>
      </c>
      <c r="I152" s="4">
        <f t="shared" si="281"/>
        <v>2</v>
      </c>
      <c r="J152" s="4">
        <f t="shared" si="281"/>
        <v>2</v>
      </c>
      <c r="K152" s="4">
        <f t="shared" si="281"/>
        <v>2</v>
      </c>
      <c r="L152" s="4">
        <f t="shared" si="281"/>
        <v>2</v>
      </c>
      <c r="M152" s="4">
        <f t="shared" si="281"/>
        <v>2</v>
      </c>
      <c r="N152" s="4">
        <f t="shared" si="281"/>
        <v>2</v>
      </c>
      <c r="O152" s="4">
        <f t="shared" si="281"/>
        <v>2</v>
      </c>
      <c r="P152" s="4">
        <f t="shared" si="281"/>
        <v>2</v>
      </c>
      <c r="Q152" s="4">
        <f t="shared" si="281"/>
        <v>2</v>
      </c>
      <c r="R152" s="4">
        <f t="shared" si="281"/>
        <v>2</v>
      </c>
      <c r="S152" s="4">
        <f t="shared" si="281"/>
        <v>2</v>
      </c>
      <c r="T152" s="4">
        <f t="shared" si="281"/>
        <v>2</v>
      </c>
      <c r="U152" s="4">
        <f t="shared" si="281"/>
        <v>2</v>
      </c>
      <c r="V152" s="4">
        <f t="shared" si="281"/>
        <v>2</v>
      </c>
      <c r="W152" s="4">
        <f t="shared" si="281"/>
        <v>2</v>
      </c>
      <c r="X152" s="4">
        <f t="shared" si="281"/>
        <v>2</v>
      </c>
      <c r="Y152" s="4">
        <f t="shared" si="281"/>
        <v>2</v>
      </c>
      <c r="Z152" s="4">
        <f t="shared" si="281"/>
        <v>0</v>
      </c>
      <c r="AA152" s="4">
        <f t="shared" si="281"/>
        <v>2</v>
      </c>
      <c r="AB152" s="4">
        <f t="shared" si="281"/>
        <v>2</v>
      </c>
      <c r="AC152" s="4">
        <f t="shared" si="281"/>
        <v>2</v>
      </c>
      <c r="AD152" s="4">
        <f t="shared" si="281"/>
        <v>2</v>
      </c>
      <c r="AE152" s="4">
        <f t="shared" si="281"/>
        <v>2</v>
      </c>
      <c r="AF152" s="4">
        <f t="shared" si="281"/>
        <v>2</v>
      </c>
      <c r="AG152" s="4">
        <f t="shared" si="281"/>
        <v>2</v>
      </c>
      <c r="AH152" s="4">
        <f t="shared" si="281"/>
        <v>2</v>
      </c>
      <c r="AI152" s="4">
        <f t="shared" si="281"/>
        <v>2</v>
      </c>
      <c r="AJ152" s="4">
        <f t="shared" si="281"/>
        <v>2</v>
      </c>
      <c r="AK152" s="4">
        <f t="shared" si="281"/>
        <v>0</v>
      </c>
      <c r="AL152" s="4">
        <f t="shared" si="281"/>
        <v>0</v>
      </c>
      <c r="AM152" s="4">
        <f t="shared" si="281"/>
        <v>2</v>
      </c>
      <c r="AN152" s="4">
        <f t="shared" si="281"/>
        <v>2</v>
      </c>
      <c r="AO152" s="4">
        <f t="shared" si="281"/>
        <v>2</v>
      </c>
      <c r="AP152" s="4">
        <f t="shared" si="281"/>
        <v>2</v>
      </c>
      <c r="AQ152" s="4">
        <f t="shared" si="281"/>
        <v>2</v>
      </c>
      <c r="AR152" s="4">
        <f t="shared" si="281"/>
        <v>2</v>
      </c>
      <c r="AS152" s="4">
        <f t="shared" si="281"/>
        <v>2</v>
      </c>
      <c r="AT152" s="4">
        <f t="shared" si="281"/>
        <v>2</v>
      </c>
      <c r="AU152" s="4">
        <f t="shared" si="281"/>
        <v>2</v>
      </c>
      <c r="AV152" s="4">
        <f t="shared" si="281"/>
        <v>2</v>
      </c>
      <c r="AW152" s="4">
        <f t="shared" si="281"/>
        <v>2</v>
      </c>
      <c r="AX152" s="4">
        <f t="shared" si="281"/>
        <v>2</v>
      </c>
      <c r="AY152" s="4">
        <f t="shared" si="281"/>
        <v>2</v>
      </c>
      <c r="AZ152" s="4">
        <f t="shared" si="281"/>
        <v>2</v>
      </c>
      <c r="BA152" s="4">
        <f t="shared" si="281"/>
        <v>2</v>
      </c>
      <c r="BB152" s="4">
        <f t="shared" si="281"/>
        <v>2</v>
      </c>
      <c r="BC152" s="4">
        <f t="shared" si="281"/>
        <v>2</v>
      </c>
      <c r="BD152" s="4">
        <f t="shared" si="281"/>
        <v>2</v>
      </c>
      <c r="BE152" s="4">
        <f t="shared" si="281"/>
        <v>2</v>
      </c>
      <c r="BF152" s="4">
        <f t="shared" si="281"/>
        <v>2</v>
      </c>
      <c r="BG152" s="4">
        <f t="shared" si="281"/>
        <v>2</v>
      </c>
      <c r="BH152" s="4">
        <f t="shared" si="281"/>
        <v>2</v>
      </c>
      <c r="BI152" s="4">
        <f t="shared" si="281"/>
        <v>0</v>
      </c>
      <c r="BJ152" s="4">
        <f t="shared" si="281"/>
        <v>2</v>
      </c>
      <c r="BK152" s="4">
        <f t="shared" si="281"/>
        <v>2</v>
      </c>
      <c r="BL152" s="4">
        <f t="shared" si="281"/>
        <v>2</v>
      </c>
      <c r="BM152" s="4">
        <f t="shared" si="281"/>
        <v>2</v>
      </c>
      <c r="BN152" s="4">
        <f t="shared" si="281"/>
        <v>2</v>
      </c>
      <c r="BO152" s="4">
        <f t="shared" si="281"/>
        <v>2</v>
      </c>
      <c r="BP152" s="4">
        <f t="shared" ref="BP152:BZ152" si="282">IF(BP19="",0,2)</f>
        <v>2</v>
      </c>
      <c r="BQ152" s="4">
        <f t="shared" si="282"/>
        <v>2</v>
      </c>
      <c r="BR152" s="4">
        <f t="shared" si="282"/>
        <v>2</v>
      </c>
      <c r="BS152" s="4">
        <f t="shared" si="282"/>
        <v>2</v>
      </c>
      <c r="BT152" s="4">
        <f t="shared" si="282"/>
        <v>2</v>
      </c>
      <c r="BU152" s="4">
        <f t="shared" si="282"/>
        <v>2</v>
      </c>
      <c r="BV152" s="4">
        <f t="shared" si="282"/>
        <v>0</v>
      </c>
      <c r="BW152" s="4">
        <f t="shared" si="282"/>
        <v>2</v>
      </c>
      <c r="BX152" s="4">
        <f t="shared" si="282"/>
        <v>2</v>
      </c>
      <c r="BY152" s="4">
        <f t="shared" si="282"/>
        <v>2</v>
      </c>
      <c r="BZ152" s="4">
        <f t="shared" si="282"/>
        <v>2</v>
      </c>
      <c r="CG152" s="17">
        <v>146</v>
      </c>
      <c r="CH152" s="17">
        <f t="shared" si="266"/>
        <v>12</v>
      </c>
      <c r="CI152" s="17">
        <f>SUM($CH$7:$CH152)</f>
        <v>2219</v>
      </c>
      <c r="CJ152" s="17">
        <f>CI152/节奏总纲!P149</f>
        <v>8.9358702499996917E-2</v>
      </c>
    </row>
    <row r="153" spans="3:88" x14ac:dyDescent="0.15">
      <c r="C153" s="21">
        <v>14</v>
      </c>
      <c r="D153" s="4">
        <f t="shared" ref="D153:BO153" si="283">IF(D20="",0,2)</f>
        <v>2</v>
      </c>
      <c r="E153" s="4">
        <f t="shared" si="283"/>
        <v>0</v>
      </c>
      <c r="F153" s="4">
        <f t="shared" si="283"/>
        <v>2</v>
      </c>
      <c r="G153" s="4">
        <f t="shared" si="283"/>
        <v>0</v>
      </c>
      <c r="H153" s="4">
        <f t="shared" si="283"/>
        <v>2</v>
      </c>
      <c r="I153" s="4">
        <f t="shared" si="283"/>
        <v>2</v>
      </c>
      <c r="J153" s="4">
        <f t="shared" si="283"/>
        <v>2</v>
      </c>
      <c r="K153" s="4">
        <f t="shared" si="283"/>
        <v>2</v>
      </c>
      <c r="L153" s="4">
        <f t="shared" si="283"/>
        <v>2</v>
      </c>
      <c r="M153" s="4">
        <f t="shared" si="283"/>
        <v>2</v>
      </c>
      <c r="N153" s="4">
        <f t="shared" si="283"/>
        <v>2</v>
      </c>
      <c r="O153" s="4">
        <f t="shared" si="283"/>
        <v>2</v>
      </c>
      <c r="P153" s="4">
        <f t="shared" si="283"/>
        <v>0</v>
      </c>
      <c r="Q153" s="4">
        <f t="shared" si="283"/>
        <v>2</v>
      </c>
      <c r="R153" s="4">
        <f t="shared" si="283"/>
        <v>2</v>
      </c>
      <c r="S153" s="4">
        <f t="shared" si="283"/>
        <v>2</v>
      </c>
      <c r="T153" s="4">
        <f t="shared" si="283"/>
        <v>2</v>
      </c>
      <c r="U153" s="4">
        <f t="shared" si="283"/>
        <v>2</v>
      </c>
      <c r="V153" s="4">
        <f t="shared" si="283"/>
        <v>2</v>
      </c>
      <c r="W153" s="4">
        <f t="shared" si="283"/>
        <v>2</v>
      </c>
      <c r="X153" s="4">
        <f t="shared" si="283"/>
        <v>2</v>
      </c>
      <c r="Y153" s="4">
        <f t="shared" si="283"/>
        <v>2</v>
      </c>
      <c r="Z153" s="4">
        <f t="shared" si="283"/>
        <v>0</v>
      </c>
      <c r="AA153" s="4">
        <f t="shared" si="283"/>
        <v>2</v>
      </c>
      <c r="AB153" s="4">
        <f t="shared" si="283"/>
        <v>2</v>
      </c>
      <c r="AC153" s="4">
        <f t="shared" si="283"/>
        <v>2</v>
      </c>
      <c r="AD153" s="4">
        <f t="shared" si="283"/>
        <v>2</v>
      </c>
      <c r="AE153" s="4">
        <f t="shared" si="283"/>
        <v>2</v>
      </c>
      <c r="AF153" s="4">
        <f t="shared" si="283"/>
        <v>2</v>
      </c>
      <c r="AG153" s="4">
        <f t="shared" si="283"/>
        <v>2</v>
      </c>
      <c r="AH153" s="4">
        <f t="shared" si="283"/>
        <v>2</v>
      </c>
      <c r="AI153" s="4">
        <f t="shared" si="283"/>
        <v>2</v>
      </c>
      <c r="AJ153" s="4">
        <f t="shared" si="283"/>
        <v>2</v>
      </c>
      <c r="AK153" s="4">
        <f t="shared" si="283"/>
        <v>0</v>
      </c>
      <c r="AL153" s="4">
        <f t="shared" si="283"/>
        <v>0</v>
      </c>
      <c r="AM153" s="4">
        <f t="shared" si="283"/>
        <v>2</v>
      </c>
      <c r="AN153" s="4">
        <f t="shared" si="283"/>
        <v>2</v>
      </c>
      <c r="AO153" s="4">
        <f t="shared" si="283"/>
        <v>2</v>
      </c>
      <c r="AP153" s="4">
        <f t="shared" si="283"/>
        <v>2</v>
      </c>
      <c r="AQ153" s="4">
        <f t="shared" si="283"/>
        <v>2</v>
      </c>
      <c r="AR153" s="4">
        <f t="shared" si="283"/>
        <v>2</v>
      </c>
      <c r="AS153" s="4">
        <f t="shared" si="283"/>
        <v>2</v>
      </c>
      <c r="AT153" s="4">
        <f t="shared" si="283"/>
        <v>2</v>
      </c>
      <c r="AU153" s="4">
        <f t="shared" si="283"/>
        <v>2</v>
      </c>
      <c r="AV153" s="4">
        <f t="shared" si="283"/>
        <v>2</v>
      </c>
      <c r="AW153" s="4">
        <f t="shared" si="283"/>
        <v>2</v>
      </c>
      <c r="AX153" s="4">
        <f t="shared" si="283"/>
        <v>2</v>
      </c>
      <c r="AY153" s="4">
        <f t="shared" si="283"/>
        <v>2</v>
      </c>
      <c r="AZ153" s="4">
        <f t="shared" si="283"/>
        <v>2</v>
      </c>
      <c r="BA153" s="4">
        <f t="shared" si="283"/>
        <v>2</v>
      </c>
      <c r="BB153" s="4">
        <f t="shared" si="283"/>
        <v>2</v>
      </c>
      <c r="BC153" s="4">
        <f t="shared" si="283"/>
        <v>2</v>
      </c>
      <c r="BD153" s="4">
        <f t="shared" si="283"/>
        <v>2</v>
      </c>
      <c r="BE153" s="4">
        <f t="shared" si="283"/>
        <v>2</v>
      </c>
      <c r="BF153" s="4">
        <f t="shared" si="283"/>
        <v>2</v>
      </c>
      <c r="BG153" s="4">
        <f t="shared" si="283"/>
        <v>2</v>
      </c>
      <c r="BH153" s="4">
        <f t="shared" si="283"/>
        <v>2</v>
      </c>
      <c r="BI153" s="4">
        <f t="shared" si="283"/>
        <v>0</v>
      </c>
      <c r="BJ153" s="4">
        <f t="shared" si="283"/>
        <v>2</v>
      </c>
      <c r="BK153" s="4">
        <f t="shared" si="283"/>
        <v>2</v>
      </c>
      <c r="BL153" s="4">
        <f t="shared" si="283"/>
        <v>2</v>
      </c>
      <c r="BM153" s="4">
        <f t="shared" si="283"/>
        <v>2</v>
      </c>
      <c r="BN153" s="4">
        <f t="shared" si="283"/>
        <v>2</v>
      </c>
      <c r="BO153" s="4">
        <f t="shared" si="283"/>
        <v>2</v>
      </c>
      <c r="BP153" s="4">
        <f t="shared" ref="BP153:BZ153" si="284">IF(BP20="",0,2)</f>
        <v>2</v>
      </c>
      <c r="BQ153" s="4">
        <f t="shared" si="284"/>
        <v>2</v>
      </c>
      <c r="BR153" s="4">
        <f t="shared" si="284"/>
        <v>2</v>
      </c>
      <c r="BS153" s="4">
        <f t="shared" si="284"/>
        <v>2</v>
      </c>
      <c r="BT153" s="4">
        <f t="shared" si="284"/>
        <v>2</v>
      </c>
      <c r="BU153" s="4">
        <f t="shared" si="284"/>
        <v>2</v>
      </c>
      <c r="BV153" s="4">
        <f t="shared" si="284"/>
        <v>0</v>
      </c>
      <c r="BW153" s="4">
        <f t="shared" si="284"/>
        <v>2</v>
      </c>
      <c r="BX153" s="4">
        <f t="shared" si="284"/>
        <v>2</v>
      </c>
      <c r="BY153" s="4">
        <f t="shared" si="284"/>
        <v>2</v>
      </c>
      <c r="BZ153" s="4">
        <f t="shared" si="284"/>
        <v>2</v>
      </c>
      <c r="CG153" s="17">
        <v>147</v>
      </c>
      <c r="CH153" s="17">
        <f t="shared" si="266"/>
        <v>2</v>
      </c>
      <c r="CI153" s="17">
        <f>SUM($CH$7:$CH153)</f>
        <v>2221</v>
      </c>
      <c r="CJ153" s="17">
        <f>CI153/节奏总纲!P150</f>
        <v>8.344953858863198E-2</v>
      </c>
    </row>
    <row r="154" spans="3:88" x14ac:dyDescent="0.15">
      <c r="C154" s="21">
        <v>15</v>
      </c>
      <c r="D154" s="4">
        <f t="shared" ref="D154:BO154" si="285">IF(D21="",0,2)</f>
        <v>2</v>
      </c>
      <c r="E154" s="4">
        <f t="shared" si="285"/>
        <v>0</v>
      </c>
      <c r="F154" s="4">
        <f t="shared" si="285"/>
        <v>2</v>
      </c>
      <c r="G154" s="4">
        <f t="shared" si="285"/>
        <v>0</v>
      </c>
      <c r="H154" s="4">
        <f t="shared" si="285"/>
        <v>2</v>
      </c>
      <c r="I154" s="4">
        <f t="shared" si="285"/>
        <v>2</v>
      </c>
      <c r="J154" s="4">
        <f t="shared" si="285"/>
        <v>2</v>
      </c>
      <c r="K154" s="4">
        <f t="shared" si="285"/>
        <v>2</v>
      </c>
      <c r="L154" s="4">
        <f t="shared" si="285"/>
        <v>2</v>
      </c>
      <c r="M154" s="4">
        <f t="shared" si="285"/>
        <v>2</v>
      </c>
      <c r="N154" s="4">
        <f t="shared" si="285"/>
        <v>2</v>
      </c>
      <c r="O154" s="4">
        <f t="shared" si="285"/>
        <v>2</v>
      </c>
      <c r="P154" s="4">
        <f t="shared" si="285"/>
        <v>0</v>
      </c>
      <c r="Q154" s="4">
        <f t="shared" si="285"/>
        <v>2</v>
      </c>
      <c r="R154" s="4">
        <f t="shared" si="285"/>
        <v>2</v>
      </c>
      <c r="S154" s="4">
        <f t="shared" si="285"/>
        <v>2</v>
      </c>
      <c r="T154" s="4">
        <f t="shared" si="285"/>
        <v>2</v>
      </c>
      <c r="U154" s="4">
        <f t="shared" si="285"/>
        <v>2</v>
      </c>
      <c r="V154" s="4">
        <f t="shared" si="285"/>
        <v>2</v>
      </c>
      <c r="W154" s="4">
        <f t="shared" si="285"/>
        <v>2</v>
      </c>
      <c r="X154" s="4">
        <f t="shared" si="285"/>
        <v>2</v>
      </c>
      <c r="Y154" s="4">
        <f t="shared" si="285"/>
        <v>2</v>
      </c>
      <c r="Z154" s="4">
        <f t="shared" si="285"/>
        <v>0</v>
      </c>
      <c r="AA154" s="4">
        <f t="shared" si="285"/>
        <v>2</v>
      </c>
      <c r="AB154" s="4">
        <f t="shared" si="285"/>
        <v>2</v>
      </c>
      <c r="AC154" s="4">
        <f t="shared" si="285"/>
        <v>2</v>
      </c>
      <c r="AD154" s="4">
        <f t="shared" si="285"/>
        <v>2</v>
      </c>
      <c r="AE154" s="4">
        <f t="shared" si="285"/>
        <v>2</v>
      </c>
      <c r="AF154" s="4">
        <f t="shared" si="285"/>
        <v>2</v>
      </c>
      <c r="AG154" s="4">
        <f t="shared" si="285"/>
        <v>2</v>
      </c>
      <c r="AH154" s="4">
        <f t="shared" si="285"/>
        <v>2</v>
      </c>
      <c r="AI154" s="4">
        <f t="shared" si="285"/>
        <v>2</v>
      </c>
      <c r="AJ154" s="4">
        <f t="shared" si="285"/>
        <v>2</v>
      </c>
      <c r="AK154" s="4">
        <f t="shared" si="285"/>
        <v>0</v>
      </c>
      <c r="AL154" s="4">
        <f t="shared" si="285"/>
        <v>0</v>
      </c>
      <c r="AM154" s="4">
        <f t="shared" si="285"/>
        <v>2</v>
      </c>
      <c r="AN154" s="4">
        <f t="shared" si="285"/>
        <v>2</v>
      </c>
      <c r="AO154" s="4">
        <f t="shared" si="285"/>
        <v>2</v>
      </c>
      <c r="AP154" s="4">
        <f t="shared" si="285"/>
        <v>2</v>
      </c>
      <c r="AQ154" s="4">
        <f t="shared" si="285"/>
        <v>2</v>
      </c>
      <c r="AR154" s="4">
        <f t="shared" si="285"/>
        <v>2</v>
      </c>
      <c r="AS154" s="4">
        <f t="shared" si="285"/>
        <v>2</v>
      </c>
      <c r="AT154" s="4">
        <f t="shared" si="285"/>
        <v>2</v>
      </c>
      <c r="AU154" s="4">
        <f t="shared" si="285"/>
        <v>2</v>
      </c>
      <c r="AV154" s="4">
        <f t="shared" si="285"/>
        <v>2</v>
      </c>
      <c r="AW154" s="4">
        <f t="shared" si="285"/>
        <v>2</v>
      </c>
      <c r="AX154" s="4">
        <f t="shared" si="285"/>
        <v>2</v>
      </c>
      <c r="AY154" s="4">
        <f t="shared" si="285"/>
        <v>2</v>
      </c>
      <c r="AZ154" s="4">
        <f t="shared" si="285"/>
        <v>2</v>
      </c>
      <c r="BA154" s="4">
        <f t="shared" si="285"/>
        <v>2</v>
      </c>
      <c r="BB154" s="4">
        <f t="shared" si="285"/>
        <v>2</v>
      </c>
      <c r="BC154" s="4">
        <f t="shared" si="285"/>
        <v>2</v>
      </c>
      <c r="BD154" s="4">
        <f t="shared" si="285"/>
        <v>2</v>
      </c>
      <c r="BE154" s="4">
        <f t="shared" si="285"/>
        <v>2</v>
      </c>
      <c r="BF154" s="4">
        <f t="shared" si="285"/>
        <v>2</v>
      </c>
      <c r="BG154" s="4">
        <f t="shared" si="285"/>
        <v>2</v>
      </c>
      <c r="BH154" s="4">
        <f t="shared" si="285"/>
        <v>2</v>
      </c>
      <c r="BI154" s="4">
        <f t="shared" si="285"/>
        <v>0</v>
      </c>
      <c r="BJ154" s="4">
        <f t="shared" si="285"/>
        <v>2</v>
      </c>
      <c r="BK154" s="4">
        <f t="shared" si="285"/>
        <v>2</v>
      </c>
      <c r="BL154" s="4">
        <f t="shared" si="285"/>
        <v>2</v>
      </c>
      <c r="BM154" s="4">
        <f t="shared" si="285"/>
        <v>2</v>
      </c>
      <c r="BN154" s="4">
        <f t="shared" si="285"/>
        <v>2</v>
      </c>
      <c r="BO154" s="4">
        <f t="shared" si="285"/>
        <v>2</v>
      </c>
      <c r="BP154" s="4">
        <f t="shared" ref="BP154:BZ154" si="286">IF(BP21="",0,2)</f>
        <v>2</v>
      </c>
      <c r="BQ154" s="4">
        <f t="shared" si="286"/>
        <v>2</v>
      </c>
      <c r="BR154" s="4">
        <f t="shared" si="286"/>
        <v>2</v>
      </c>
      <c r="BS154" s="4">
        <f t="shared" si="286"/>
        <v>2</v>
      </c>
      <c r="BT154" s="4">
        <f t="shared" si="286"/>
        <v>2</v>
      </c>
      <c r="BU154" s="4">
        <f t="shared" si="286"/>
        <v>2</v>
      </c>
      <c r="BV154" s="4">
        <f t="shared" si="286"/>
        <v>0</v>
      </c>
      <c r="BW154" s="4">
        <f t="shared" si="286"/>
        <v>2</v>
      </c>
      <c r="BX154" s="4">
        <f t="shared" si="286"/>
        <v>2</v>
      </c>
      <c r="BY154" s="4">
        <f t="shared" si="286"/>
        <v>2</v>
      </c>
      <c r="BZ154" s="4">
        <f t="shared" si="286"/>
        <v>2</v>
      </c>
      <c r="CG154" s="17">
        <v>148</v>
      </c>
      <c r="CH154" s="17">
        <f t="shared" ref="CH154:CH161" si="287">COUNTIF($E$63:$BZ$112,CG154)</f>
        <v>28</v>
      </c>
      <c r="CI154" s="17">
        <f>SUM($CH$7:$CH154)</f>
        <v>2249</v>
      </c>
      <c r="CJ154" s="17">
        <f>CI154/节奏总纲!P151</f>
        <v>7.8842564902128293E-2</v>
      </c>
    </row>
    <row r="155" spans="3:88" x14ac:dyDescent="0.15">
      <c r="C155" s="21">
        <v>16</v>
      </c>
      <c r="D155" s="4">
        <f t="shared" ref="D155:BO155" si="288">IF(D22="",0,2)</f>
        <v>2</v>
      </c>
      <c r="E155" s="4">
        <f t="shared" si="288"/>
        <v>0</v>
      </c>
      <c r="F155" s="4">
        <f t="shared" si="288"/>
        <v>2</v>
      </c>
      <c r="G155" s="4">
        <f t="shared" si="288"/>
        <v>0</v>
      </c>
      <c r="H155" s="4">
        <f t="shared" si="288"/>
        <v>2</v>
      </c>
      <c r="I155" s="4">
        <f t="shared" si="288"/>
        <v>2</v>
      </c>
      <c r="J155" s="4">
        <f t="shared" si="288"/>
        <v>2</v>
      </c>
      <c r="K155" s="4">
        <f t="shared" si="288"/>
        <v>2</v>
      </c>
      <c r="L155" s="4">
        <f t="shared" si="288"/>
        <v>2</v>
      </c>
      <c r="M155" s="4">
        <f t="shared" si="288"/>
        <v>2</v>
      </c>
      <c r="N155" s="4">
        <f t="shared" si="288"/>
        <v>2</v>
      </c>
      <c r="O155" s="4">
        <f t="shared" si="288"/>
        <v>2</v>
      </c>
      <c r="P155" s="4">
        <f t="shared" si="288"/>
        <v>0</v>
      </c>
      <c r="Q155" s="4">
        <f t="shared" si="288"/>
        <v>2</v>
      </c>
      <c r="R155" s="4">
        <f t="shared" si="288"/>
        <v>2</v>
      </c>
      <c r="S155" s="4">
        <f t="shared" si="288"/>
        <v>2</v>
      </c>
      <c r="T155" s="4">
        <f t="shared" si="288"/>
        <v>2</v>
      </c>
      <c r="U155" s="4">
        <f t="shared" si="288"/>
        <v>2</v>
      </c>
      <c r="V155" s="4">
        <f t="shared" si="288"/>
        <v>2</v>
      </c>
      <c r="W155" s="4">
        <f t="shared" si="288"/>
        <v>2</v>
      </c>
      <c r="X155" s="4">
        <f t="shared" si="288"/>
        <v>2</v>
      </c>
      <c r="Y155" s="4">
        <f t="shared" si="288"/>
        <v>2</v>
      </c>
      <c r="Z155" s="4">
        <f t="shared" si="288"/>
        <v>0</v>
      </c>
      <c r="AA155" s="4">
        <f t="shared" si="288"/>
        <v>2</v>
      </c>
      <c r="AB155" s="4">
        <f t="shared" si="288"/>
        <v>2</v>
      </c>
      <c r="AC155" s="4">
        <f t="shared" si="288"/>
        <v>2</v>
      </c>
      <c r="AD155" s="4">
        <f t="shared" si="288"/>
        <v>2</v>
      </c>
      <c r="AE155" s="4">
        <f t="shared" si="288"/>
        <v>2</v>
      </c>
      <c r="AF155" s="4">
        <f t="shared" si="288"/>
        <v>2</v>
      </c>
      <c r="AG155" s="4">
        <f t="shared" si="288"/>
        <v>2</v>
      </c>
      <c r="AH155" s="4">
        <f t="shared" si="288"/>
        <v>2</v>
      </c>
      <c r="AI155" s="4">
        <f t="shared" si="288"/>
        <v>2</v>
      </c>
      <c r="AJ155" s="4">
        <f t="shared" si="288"/>
        <v>2</v>
      </c>
      <c r="AK155" s="4">
        <f t="shared" si="288"/>
        <v>0</v>
      </c>
      <c r="AL155" s="4">
        <f t="shared" si="288"/>
        <v>0</v>
      </c>
      <c r="AM155" s="4">
        <f t="shared" si="288"/>
        <v>2</v>
      </c>
      <c r="AN155" s="4">
        <f t="shared" si="288"/>
        <v>2</v>
      </c>
      <c r="AO155" s="4">
        <f t="shared" si="288"/>
        <v>2</v>
      </c>
      <c r="AP155" s="4">
        <f t="shared" si="288"/>
        <v>2</v>
      </c>
      <c r="AQ155" s="4">
        <f t="shared" si="288"/>
        <v>2</v>
      </c>
      <c r="AR155" s="4">
        <f t="shared" si="288"/>
        <v>2</v>
      </c>
      <c r="AS155" s="4">
        <f t="shared" si="288"/>
        <v>2</v>
      </c>
      <c r="AT155" s="4">
        <f t="shared" si="288"/>
        <v>2</v>
      </c>
      <c r="AU155" s="4">
        <f t="shared" si="288"/>
        <v>2</v>
      </c>
      <c r="AV155" s="4">
        <f t="shared" si="288"/>
        <v>2</v>
      </c>
      <c r="AW155" s="4">
        <f t="shared" si="288"/>
        <v>2</v>
      </c>
      <c r="AX155" s="4">
        <f t="shared" si="288"/>
        <v>2</v>
      </c>
      <c r="AY155" s="4">
        <f t="shared" si="288"/>
        <v>2</v>
      </c>
      <c r="AZ155" s="4">
        <f t="shared" si="288"/>
        <v>2</v>
      </c>
      <c r="BA155" s="4">
        <f t="shared" si="288"/>
        <v>2</v>
      </c>
      <c r="BB155" s="4">
        <f t="shared" si="288"/>
        <v>2</v>
      </c>
      <c r="BC155" s="4">
        <f t="shared" si="288"/>
        <v>2</v>
      </c>
      <c r="BD155" s="4">
        <f t="shared" si="288"/>
        <v>2</v>
      </c>
      <c r="BE155" s="4">
        <f t="shared" si="288"/>
        <v>2</v>
      </c>
      <c r="BF155" s="4">
        <f t="shared" si="288"/>
        <v>2</v>
      </c>
      <c r="BG155" s="4">
        <f t="shared" si="288"/>
        <v>2</v>
      </c>
      <c r="BH155" s="4">
        <f t="shared" si="288"/>
        <v>2</v>
      </c>
      <c r="BI155" s="4">
        <f t="shared" si="288"/>
        <v>0</v>
      </c>
      <c r="BJ155" s="4">
        <f t="shared" si="288"/>
        <v>2</v>
      </c>
      <c r="BK155" s="4">
        <f t="shared" si="288"/>
        <v>2</v>
      </c>
      <c r="BL155" s="4">
        <f t="shared" si="288"/>
        <v>2</v>
      </c>
      <c r="BM155" s="4">
        <f t="shared" si="288"/>
        <v>2</v>
      </c>
      <c r="BN155" s="4">
        <f t="shared" si="288"/>
        <v>2</v>
      </c>
      <c r="BO155" s="4">
        <f t="shared" si="288"/>
        <v>2</v>
      </c>
      <c r="BP155" s="4">
        <f t="shared" ref="BP155:BZ155" si="289">IF(BP22="",0,2)</f>
        <v>2</v>
      </c>
      <c r="BQ155" s="4">
        <f t="shared" si="289"/>
        <v>2</v>
      </c>
      <c r="BR155" s="4">
        <f t="shared" si="289"/>
        <v>0</v>
      </c>
      <c r="BS155" s="4">
        <f t="shared" si="289"/>
        <v>2</v>
      </c>
      <c r="BT155" s="4">
        <f t="shared" si="289"/>
        <v>2</v>
      </c>
      <c r="BU155" s="4">
        <f t="shared" si="289"/>
        <v>2</v>
      </c>
      <c r="BV155" s="4">
        <f t="shared" si="289"/>
        <v>0</v>
      </c>
      <c r="BW155" s="4">
        <f t="shared" si="289"/>
        <v>2</v>
      </c>
      <c r="BX155" s="4">
        <f t="shared" si="289"/>
        <v>2</v>
      </c>
      <c r="BY155" s="4">
        <f t="shared" si="289"/>
        <v>2</v>
      </c>
      <c r="BZ155" s="4">
        <f t="shared" si="289"/>
        <v>2</v>
      </c>
      <c r="CG155" s="17">
        <v>149</v>
      </c>
      <c r="CH155" s="17">
        <f t="shared" si="287"/>
        <v>8</v>
      </c>
      <c r="CI155" s="17">
        <f>SUM($CH$7:$CH155)</f>
        <v>2257</v>
      </c>
      <c r="CJ155" s="17">
        <f>CI155/节奏总纲!P152</f>
        <v>7.3824213494181154E-2</v>
      </c>
    </row>
    <row r="156" spans="3:88" x14ac:dyDescent="0.15">
      <c r="C156" s="21">
        <v>17</v>
      </c>
      <c r="D156" s="4">
        <f t="shared" ref="D156:BO156" si="290">IF(D23="",0,2)</f>
        <v>2</v>
      </c>
      <c r="E156" s="4">
        <f t="shared" si="290"/>
        <v>0</v>
      </c>
      <c r="F156" s="4">
        <f t="shared" si="290"/>
        <v>2</v>
      </c>
      <c r="G156" s="4">
        <f t="shared" si="290"/>
        <v>0</v>
      </c>
      <c r="H156" s="4">
        <f t="shared" si="290"/>
        <v>2</v>
      </c>
      <c r="I156" s="4">
        <f t="shared" si="290"/>
        <v>2</v>
      </c>
      <c r="J156" s="4">
        <f t="shared" si="290"/>
        <v>2</v>
      </c>
      <c r="K156" s="4">
        <f t="shared" si="290"/>
        <v>2</v>
      </c>
      <c r="L156" s="4">
        <f t="shared" si="290"/>
        <v>2</v>
      </c>
      <c r="M156" s="4">
        <f t="shared" si="290"/>
        <v>2</v>
      </c>
      <c r="N156" s="4">
        <f t="shared" si="290"/>
        <v>2</v>
      </c>
      <c r="O156" s="4">
        <f t="shared" si="290"/>
        <v>2</v>
      </c>
      <c r="P156" s="4">
        <f t="shared" si="290"/>
        <v>0</v>
      </c>
      <c r="Q156" s="4">
        <f t="shared" si="290"/>
        <v>2</v>
      </c>
      <c r="R156" s="4">
        <f t="shared" si="290"/>
        <v>2</v>
      </c>
      <c r="S156" s="4">
        <f t="shared" si="290"/>
        <v>2</v>
      </c>
      <c r="T156" s="4">
        <f t="shared" si="290"/>
        <v>2</v>
      </c>
      <c r="U156" s="4">
        <f t="shared" si="290"/>
        <v>2</v>
      </c>
      <c r="V156" s="4">
        <f t="shared" si="290"/>
        <v>2</v>
      </c>
      <c r="W156" s="4">
        <f t="shared" si="290"/>
        <v>2</v>
      </c>
      <c r="X156" s="4">
        <f t="shared" si="290"/>
        <v>2</v>
      </c>
      <c r="Y156" s="4">
        <f t="shared" si="290"/>
        <v>2</v>
      </c>
      <c r="Z156" s="4">
        <f t="shared" si="290"/>
        <v>0</v>
      </c>
      <c r="AA156" s="4">
        <f t="shared" si="290"/>
        <v>2</v>
      </c>
      <c r="AB156" s="4">
        <f t="shared" si="290"/>
        <v>2</v>
      </c>
      <c r="AC156" s="4">
        <f t="shared" si="290"/>
        <v>2</v>
      </c>
      <c r="AD156" s="4">
        <f t="shared" si="290"/>
        <v>2</v>
      </c>
      <c r="AE156" s="4">
        <f t="shared" si="290"/>
        <v>2</v>
      </c>
      <c r="AF156" s="4">
        <f t="shared" si="290"/>
        <v>2</v>
      </c>
      <c r="AG156" s="4">
        <f t="shared" si="290"/>
        <v>2</v>
      </c>
      <c r="AH156" s="4">
        <f t="shared" si="290"/>
        <v>2</v>
      </c>
      <c r="AI156" s="4">
        <f t="shared" si="290"/>
        <v>2</v>
      </c>
      <c r="AJ156" s="4">
        <f t="shared" si="290"/>
        <v>2</v>
      </c>
      <c r="AK156" s="4">
        <f t="shared" si="290"/>
        <v>0</v>
      </c>
      <c r="AL156" s="4">
        <f t="shared" si="290"/>
        <v>0</v>
      </c>
      <c r="AM156" s="4">
        <f t="shared" si="290"/>
        <v>2</v>
      </c>
      <c r="AN156" s="4">
        <f t="shared" si="290"/>
        <v>2</v>
      </c>
      <c r="AO156" s="4">
        <f t="shared" si="290"/>
        <v>2</v>
      </c>
      <c r="AP156" s="4">
        <f t="shared" si="290"/>
        <v>2</v>
      </c>
      <c r="AQ156" s="4">
        <f t="shared" si="290"/>
        <v>2</v>
      </c>
      <c r="AR156" s="4">
        <f t="shared" si="290"/>
        <v>2</v>
      </c>
      <c r="AS156" s="4">
        <f t="shared" si="290"/>
        <v>2</v>
      </c>
      <c r="AT156" s="4">
        <f t="shared" si="290"/>
        <v>2</v>
      </c>
      <c r="AU156" s="4">
        <f t="shared" si="290"/>
        <v>2</v>
      </c>
      <c r="AV156" s="4">
        <f t="shared" si="290"/>
        <v>2</v>
      </c>
      <c r="AW156" s="4">
        <f t="shared" si="290"/>
        <v>2</v>
      </c>
      <c r="AX156" s="4">
        <f t="shared" si="290"/>
        <v>2</v>
      </c>
      <c r="AY156" s="4">
        <f t="shared" si="290"/>
        <v>2</v>
      </c>
      <c r="AZ156" s="4">
        <f t="shared" si="290"/>
        <v>2</v>
      </c>
      <c r="BA156" s="4">
        <f t="shared" si="290"/>
        <v>2</v>
      </c>
      <c r="BB156" s="4">
        <f t="shared" si="290"/>
        <v>2</v>
      </c>
      <c r="BC156" s="4">
        <f t="shared" si="290"/>
        <v>2</v>
      </c>
      <c r="BD156" s="4">
        <f t="shared" si="290"/>
        <v>2</v>
      </c>
      <c r="BE156" s="4">
        <f t="shared" si="290"/>
        <v>2</v>
      </c>
      <c r="BF156" s="4">
        <f t="shared" si="290"/>
        <v>2</v>
      </c>
      <c r="BG156" s="4">
        <f t="shared" si="290"/>
        <v>2</v>
      </c>
      <c r="BH156" s="4">
        <f t="shared" si="290"/>
        <v>2</v>
      </c>
      <c r="BI156" s="4">
        <f t="shared" si="290"/>
        <v>0</v>
      </c>
      <c r="BJ156" s="4">
        <f t="shared" si="290"/>
        <v>2</v>
      </c>
      <c r="BK156" s="4">
        <f t="shared" si="290"/>
        <v>2</v>
      </c>
      <c r="BL156" s="4">
        <f t="shared" si="290"/>
        <v>2</v>
      </c>
      <c r="BM156" s="4">
        <f t="shared" si="290"/>
        <v>2</v>
      </c>
      <c r="BN156" s="4">
        <f t="shared" si="290"/>
        <v>2</v>
      </c>
      <c r="BO156" s="4">
        <f t="shared" si="290"/>
        <v>2</v>
      </c>
      <c r="BP156" s="4">
        <f t="shared" ref="BP156:BZ156" si="291">IF(BP23="",0,2)</f>
        <v>2</v>
      </c>
      <c r="BQ156" s="4">
        <f t="shared" si="291"/>
        <v>2</v>
      </c>
      <c r="BR156" s="4">
        <f t="shared" si="291"/>
        <v>0</v>
      </c>
      <c r="BS156" s="4">
        <f t="shared" si="291"/>
        <v>2</v>
      </c>
      <c r="BT156" s="4">
        <f t="shared" si="291"/>
        <v>2</v>
      </c>
      <c r="BU156" s="4">
        <f t="shared" si="291"/>
        <v>2</v>
      </c>
      <c r="BV156" s="4">
        <f t="shared" si="291"/>
        <v>0</v>
      </c>
      <c r="BW156" s="4">
        <f t="shared" si="291"/>
        <v>2</v>
      </c>
      <c r="BX156" s="4">
        <f t="shared" si="291"/>
        <v>2</v>
      </c>
      <c r="BY156" s="4">
        <f t="shared" si="291"/>
        <v>2</v>
      </c>
      <c r="BZ156" s="4">
        <f t="shared" si="291"/>
        <v>2</v>
      </c>
      <c r="CG156" s="17">
        <v>150</v>
      </c>
      <c r="CH156" s="17">
        <f t="shared" si="287"/>
        <v>12</v>
      </c>
      <c r="CI156" s="17">
        <f>SUM($CH$7:$CH156)</f>
        <v>2269</v>
      </c>
      <c r="CJ156" s="17">
        <f>CI156/节奏总纲!P153</f>
        <v>6.9246498001037632E-2</v>
      </c>
    </row>
    <row r="157" spans="3:88" x14ac:dyDescent="0.15">
      <c r="C157" s="21">
        <v>18</v>
      </c>
      <c r="D157" s="4">
        <f t="shared" ref="D157:BO157" si="292">IF(D24="",0,2)</f>
        <v>2</v>
      </c>
      <c r="E157" s="4">
        <f t="shared" si="292"/>
        <v>0</v>
      </c>
      <c r="F157" s="4">
        <f t="shared" si="292"/>
        <v>2</v>
      </c>
      <c r="G157" s="4">
        <f t="shared" si="292"/>
        <v>0</v>
      </c>
      <c r="H157" s="4">
        <f t="shared" si="292"/>
        <v>2</v>
      </c>
      <c r="I157" s="4">
        <f t="shared" si="292"/>
        <v>2</v>
      </c>
      <c r="J157" s="4">
        <f t="shared" si="292"/>
        <v>2</v>
      </c>
      <c r="K157" s="4">
        <f t="shared" si="292"/>
        <v>2</v>
      </c>
      <c r="L157" s="4">
        <f t="shared" si="292"/>
        <v>2</v>
      </c>
      <c r="M157" s="4">
        <f t="shared" si="292"/>
        <v>2</v>
      </c>
      <c r="N157" s="4">
        <f t="shared" si="292"/>
        <v>2</v>
      </c>
      <c r="O157" s="4">
        <f t="shared" si="292"/>
        <v>2</v>
      </c>
      <c r="P157" s="4">
        <f t="shared" si="292"/>
        <v>0</v>
      </c>
      <c r="Q157" s="4">
        <f t="shared" si="292"/>
        <v>2</v>
      </c>
      <c r="R157" s="4">
        <f t="shared" si="292"/>
        <v>2</v>
      </c>
      <c r="S157" s="4">
        <f t="shared" si="292"/>
        <v>2</v>
      </c>
      <c r="T157" s="4">
        <f t="shared" si="292"/>
        <v>2</v>
      </c>
      <c r="U157" s="4">
        <f t="shared" si="292"/>
        <v>2</v>
      </c>
      <c r="V157" s="4">
        <f t="shared" si="292"/>
        <v>2</v>
      </c>
      <c r="W157" s="4">
        <f t="shared" si="292"/>
        <v>2</v>
      </c>
      <c r="X157" s="4">
        <f t="shared" si="292"/>
        <v>2</v>
      </c>
      <c r="Y157" s="4">
        <f t="shared" si="292"/>
        <v>2</v>
      </c>
      <c r="Z157" s="4">
        <f t="shared" si="292"/>
        <v>0</v>
      </c>
      <c r="AA157" s="4">
        <f t="shared" si="292"/>
        <v>2</v>
      </c>
      <c r="AB157" s="4">
        <f t="shared" si="292"/>
        <v>2</v>
      </c>
      <c r="AC157" s="4">
        <f t="shared" si="292"/>
        <v>2</v>
      </c>
      <c r="AD157" s="4">
        <f t="shared" si="292"/>
        <v>2</v>
      </c>
      <c r="AE157" s="4">
        <f t="shared" si="292"/>
        <v>2</v>
      </c>
      <c r="AF157" s="4">
        <f t="shared" si="292"/>
        <v>2</v>
      </c>
      <c r="AG157" s="4">
        <f t="shared" si="292"/>
        <v>2</v>
      </c>
      <c r="AH157" s="4">
        <f t="shared" si="292"/>
        <v>2</v>
      </c>
      <c r="AI157" s="4">
        <f t="shared" si="292"/>
        <v>2</v>
      </c>
      <c r="AJ157" s="4">
        <f t="shared" si="292"/>
        <v>2</v>
      </c>
      <c r="AK157" s="4">
        <f t="shared" si="292"/>
        <v>0</v>
      </c>
      <c r="AL157" s="4">
        <f t="shared" si="292"/>
        <v>0</v>
      </c>
      <c r="AM157" s="4">
        <f t="shared" si="292"/>
        <v>2</v>
      </c>
      <c r="AN157" s="4">
        <f t="shared" si="292"/>
        <v>2</v>
      </c>
      <c r="AO157" s="4">
        <f t="shared" si="292"/>
        <v>2</v>
      </c>
      <c r="AP157" s="4">
        <f t="shared" si="292"/>
        <v>2</v>
      </c>
      <c r="AQ157" s="4">
        <f t="shared" si="292"/>
        <v>2</v>
      </c>
      <c r="AR157" s="4">
        <f t="shared" si="292"/>
        <v>2</v>
      </c>
      <c r="AS157" s="4">
        <f t="shared" si="292"/>
        <v>2</v>
      </c>
      <c r="AT157" s="4">
        <f t="shared" si="292"/>
        <v>2</v>
      </c>
      <c r="AU157" s="4">
        <f t="shared" si="292"/>
        <v>2</v>
      </c>
      <c r="AV157" s="4">
        <f t="shared" si="292"/>
        <v>2</v>
      </c>
      <c r="AW157" s="4">
        <f t="shared" si="292"/>
        <v>2</v>
      </c>
      <c r="AX157" s="4">
        <f t="shared" si="292"/>
        <v>2</v>
      </c>
      <c r="AY157" s="4">
        <f t="shared" si="292"/>
        <v>2</v>
      </c>
      <c r="AZ157" s="4">
        <f t="shared" si="292"/>
        <v>2</v>
      </c>
      <c r="BA157" s="4">
        <f t="shared" si="292"/>
        <v>2</v>
      </c>
      <c r="BB157" s="4">
        <f t="shared" si="292"/>
        <v>2</v>
      </c>
      <c r="BC157" s="4">
        <f t="shared" si="292"/>
        <v>2</v>
      </c>
      <c r="BD157" s="4">
        <f t="shared" si="292"/>
        <v>2</v>
      </c>
      <c r="BE157" s="4">
        <f t="shared" si="292"/>
        <v>2</v>
      </c>
      <c r="BF157" s="4">
        <f t="shared" si="292"/>
        <v>2</v>
      </c>
      <c r="BG157" s="4">
        <f t="shared" si="292"/>
        <v>2</v>
      </c>
      <c r="BH157" s="4">
        <f t="shared" si="292"/>
        <v>2</v>
      </c>
      <c r="BI157" s="4">
        <f t="shared" si="292"/>
        <v>0</v>
      </c>
      <c r="BJ157" s="4">
        <f t="shared" si="292"/>
        <v>2</v>
      </c>
      <c r="BK157" s="4">
        <f t="shared" si="292"/>
        <v>2</v>
      </c>
      <c r="BL157" s="4">
        <f t="shared" si="292"/>
        <v>2</v>
      </c>
      <c r="BM157" s="4">
        <f t="shared" si="292"/>
        <v>2</v>
      </c>
      <c r="BN157" s="4">
        <f t="shared" si="292"/>
        <v>2</v>
      </c>
      <c r="BO157" s="4">
        <f t="shared" si="292"/>
        <v>2</v>
      </c>
      <c r="BP157" s="4">
        <f t="shared" ref="BP157:BZ157" si="293">IF(BP24="",0,2)</f>
        <v>2</v>
      </c>
      <c r="BQ157" s="4">
        <f t="shared" si="293"/>
        <v>2</v>
      </c>
      <c r="BR157" s="4">
        <f t="shared" si="293"/>
        <v>0</v>
      </c>
      <c r="BS157" s="4">
        <f t="shared" si="293"/>
        <v>2</v>
      </c>
      <c r="BT157" s="4">
        <f t="shared" si="293"/>
        <v>2</v>
      </c>
      <c r="BU157" s="4">
        <f t="shared" si="293"/>
        <v>2</v>
      </c>
      <c r="BV157" s="4">
        <f t="shared" si="293"/>
        <v>0</v>
      </c>
      <c r="BW157" s="4">
        <f t="shared" si="293"/>
        <v>2</v>
      </c>
      <c r="BX157" s="4">
        <f t="shared" si="293"/>
        <v>2</v>
      </c>
      <c r="BY157" s="4">
        <f t="shared" si="293"/>
        <v>2</v>
      </c>
      <c r="BZ157" s="4">
        <f t="shared" si="293"/>
        <v>2</v>
      </c>
      <c r="CG157" s="17">
        <v>151</v>
      </c>
      <c r="CH157" s="17">
        <f t="shared" si="287"/>
        <v>2</v>
      </c>
      <c r="CI157" s="17">
        <f>SUM($CH$7:$CH157)</f>
        <v>2271</v>
      </c>
      <c r="CJ157" s="17">
        <f>CI157/节奏总纲!P154</f>
        <v>6.466608457551376E-2</v>
      </c>
    </row>
    <row r="158" spans="3:88" x14ac:dyDescent="0.15">
      <c r="C158" s="21">
        <v>19</v>
      </c>
      <c r="D158" s="4">
        <f t="shared" ref="D158:BO158" si="294">IF(D25="",0,2)</f>
        <v>2</v>
      </c>
      <c r="E158" s="4">
        <f t="shared" si="294"/>
        <v>0</v>
      </c>
      <c r="F158" s="4">
        <f t="shared" si="294"/>
        <v>2</v>
      </c>
      <c r="G158" s="4">
        <f t="shared" si="294"/>
        <v>0</v>
      </c>
      <c r="H158" s="4">
        <f t="shared" si="294"/>
        <v>2</v>
      </c>
      <c r="I158" s="4">
        <f t="shared" si="294"/>
        <v>2</v>
      </c>
      <c r="J158" s="4">
        <f t="shared" si="294"/>
        <v>2</v>
      </c>
      <c r="K158" s="4">
        <f t="shared" si="294"/>
        <v>2</v>
      </c>
      <c r="L158" s="4">
        <f t="shared" si="294"/>
        <v>2</v>
      </c>
      <c r="M158" s="4">
        <f t="shared" si="294"/>
        <v>2</v>
      </c>
      <c r="N158" s="4">
        <f t="shared" si="294"/>
        <v>2</v>
      </c>
      <c r="O158" s="4">
        <f t="shared" si="294"/>
        <v>2</v>
      </c>
      <c r="P158" s="4">
        <f t="shared" si="294"/>
        <v>0</v>
      </c>
      <c r="Q158" s="4">
        <f t="shared" si="294"/>
        <v>2</v>
      </c>
      <c r="R158" s="4">
        <f t="shared" si="294"/>
        <v>2</v>
      </c>
      <c r="S158" s="4">
        <f t="shared" si="294"/>
        <v>2</v>
      </c>
      <c r="T158" s="4">
        <f t="shared" si="294"/>
        <v>2</v>
      </c>
      <c r="U158" s="4">
        <f t="shared" si="294"/>
        <v>2</v>
      </c>
      <c r="V158" s="4">
        <f t="shared" si="294"/>
        <v>2</v>
      </c>
      <c r="W158" s="4">
        <f t="shared" si="294"/>
        <v>2</v>
      </c>
      <c r="X158" s="4">
        <f t="shared" si="294"/>
        <v>2</v>
      </c>
      <c r="Y158" s="4">
        <f t="shared" si="294"/>
        <v>2</v>
      </c>
      <c r="Z158" s="4">
        <f t="shared" si="294"/>
        <v>0</v>
      </c>
      <c r="AA158" s="4">
        <f t="shared" si="294"/>
        <v>0</v>
      </c>
      <c r="AB158" s="4">
        <f t="shared" si="294"/>
        <v>0</v>
      </c>
      <c r="AC158" s="4">
        <f t="shared" si="294"/>
        <v>2</v>
      </c>
      <c r="AD158" s="4">
        <f t="shared" si="294"/>
        <v>2</v>
      </c>
      <c r="AE158" s="4">
        <f t="shared" si="294"/>
        <v>2</v>
      </c>
      <c r="AF158" s="4">
        <f t="shared" si="294"/>
        <v>2</v>
      </c>
      <c r="AG158" s="4">
        <f t="shared" si="294"/>
        <v>2</v>
      </c>
      <c r="AH158" s="4">
        <f t="shared" si="294"/>
        <v>2</v>
      </c>
      <c r="AI158" s="4">
        <f t="shared" si="294"/>
        <v>2</v>
      </c>
      <c r="AJ158" s="4">
        <f t="shared" si="294"/>
        <v>2</v>
      </c>
      <c r="AK158" s="4">
        <f t="shared" si="294"/>
        <v>0</v>
      </c>
      <c r="AL158" s="4">
        <f t="shared" si="294"/>
        <v>0</v>
      </c>
      <c r="AM158" s="4">
        <f t="shared" si="294"/>
        <v>2</v>
      </c>
      <c r="AN158" s="4">
        <f t="shared" si="294"/>
        <v>2</v>
      </c>
      <c r="AO158" s="4">
        <f t="shared" si="294"/>
        <v>2</v>
      </c>
      <c r="AP158" s="4">
        <f t="shared" si="294"/>
        <v>2</v>
      </c>
      <c r="AQ158" s="4">
        <f t="shared" si="294"/>
        <v>2</v>
      </c>
      <c r="AR158" s="4">
        <f t="shared" si="294"/>
        <v>2</v>
      </c>
      <c r="AS158" s="4">
        <f t="shared" si="294"/>
        <v>2</v>
      </c>
      <c r="AT158" s="4">
        <f t="shared" si="294"/>
        <v>2</v>
      </c>
      <c r="AU158" s="4">
        <f t="shared" si="294"/>
        <v>2</v>
      </c>
      <c r="AV158" s="4">
        <f t="shared" si="294"/>
        <v>2</v>
      </c>
      <c r="AW158" s="4">
        <f t="shared" si="294"/>
        <v>2</v>
      </c>
      <c r="AX158" s="4">
        <f t="shared" si="294"/>
        <v>2</v>
      </c>
      <c r="AY158" s="4">
        <f t="shared" si="294"/>
        <v>2</v>
      </c>
      <c r="AZ158" s="4">
        <f t="shared" si="294"/>
        <v>2</v>
      </c>
      <c r="BA158" s="4">
        <f t="shared" si="294"/>
        <v>2</v>
      </c>
      <c r="BB158" s="4">
        <f t="shared" si="294"/>
        <v>2</v>
      </c>
      <c r="BC158" s="4">
        <f t="shared" si="294"/>
        <v>2</v>
      </c>
      <c r="BD158" s="4">
        <f t="shared" si="294"/>
        <v>2</v>
      </c>
      <c r="BE158" s="4">
        <f t="shared" si="294"/>
        <v>2</v>
      </c>
      <c r="BF158" s="4">
        <f t="shared" si="294"/>
        <v>2</v>
      </c>
      <c r="BG158" s="4">
        <f t="shared" si="294"/>
        <v>2</v>
      </c>
      <c r="BH158" s="4">
        <f t="shared" si="294"/>
        <v>2</v>
      </c>
      <c r="BI158" s="4">
        <f t="shared" si="294"/>
        <v>0</v>
      </c>
      <c r="BJ158" s="4">
        <f t="shared" si="294"/>
        <v>2</v>
      </c>
      <c r="BK158" s="4">
        <f t="shared" si="294"/>
        <v>2</v>
      </c>
      <c r="BL158" s="4">
        <f t="shared" si="294"/>
        <v>2</v>
      </c>
      <c r="BM158" s="4">
        <f t="shared" si="294"/>
        <v>2</v>
      </c>
      <c r="BN158" s="4">
        <f t="shared" si="294"/>
        <v>2</v>
      </c>
      <c r="BO158" s="4">
        <f t="shared" si="294"/>
        <v>2</v>
      </c>
      <c r="BP158" s="4">
        <f t="shared" ref="BP158:BZ158" si="295">IF(BP25="",0,2)</f>
        <v>2</v>
      </c>
      <c r="BQ158" s="4">
        <f t="shared" si="295"/>
        <v>2</v>
      </c>
      <c r="BR158" s="4">
        <f t="shared" si="295"/>
        <v>0</v>
      </c>
      <c r="BS158" s="4">
        <f t="shared" si="295"/>
        <v>0</v>
      </c>
      <c r="BT158" s="4">
        <f t="shared" si="295"/>
        <v>2</v>
      </c>
      <c r="BU158" s="4">
        <f t="shared" si="295"/>
        <v>2</v>
      </c>
      <c r="BV158" s="4">
        <f t="shared" si="295"/>
        <v>0</v>
      </c>
      <c r="BW158" s="4">
        <f t="shared" si="295"/>
        <v>2</v>
      </c>
      <c r="BX158" s="4">
        <f t="shared" si="295"/>
        <v>2</v>
      </c>
      <c r="BY158" s="4">
        <f t="shared" si="295"/>
        <v>2</v>
      </c>
      <c r="BZ158" s="4">
        <f t="shared" si="295"/>
        <v>2</v>
      </c>
      <c r="CG158" s="17">
        <v>152</v>
      </c>
      <c r="CH158" s="17">
        <f t="shared" si="287"/>
        <v>29</v>
      </c>
      <c r="CI158" s="17">
        <f>SUM($CH$7:$CH158)</f>
        <v>2300</v>
      </c>
      <c r="CJ158" s="17">
        <f>CI158/节奏总纲!P155</f>
        <v>6.1105941509792747E-2</v>
      </c>
    </row>
    <row r="159" spans="3:88" x14ac:dyDescent="0.15">
      <c r="C159" s="21">
        <v>20</v>
      </c>
      <c r="D159" s="4">
        <f t="shared" ref="D159:BO159" si="296">IF(D26="",0,2)</f>
        <v>2</v>
      </c>
      <c r="E159" s="4">
        <f t="shared" si="296"/>
        <v>0</v>
      </c>
      <c r="F159" s="4">
        <f t="shared" si="296"/>
        <v>2</v>
      </c>
      <c r="G159" s="4">
        <f t="shared" si="296"/>
        <v>0</v>
      </c>
      <c r="H159" s="4">
        <f t="shared" si="296"/>
        <v>2</v>
      </c>
      <c r="I159" s="4">
        <f t="shared" si="296"/>
        <v>2</v>
      </c>
      <c r="J159" s="4">
        <f t="shared" si="296"/>
        <v>2</v>
      </c>
      <c r="K159" s="4">
        <f t="shared" si="296"/>
        <v>2</v>
      </c>
      <c r="L159" s="4">
        <f t="shared" si="296"/>
        <v>2</v>
      </c>
      <c r="M159" s="4">
        <f t="shared" si="296"/>
        <v>2</v>
      </c>
      <c r="N159" s="4">
        <f t="shared" si="296"/>
        <v>2</v>
      </c>
      <c r="O159" s="4">
        <f t="shared" si="296"/>
        <v>2</v>
      </c>
      <c r="P159" s="4">
        <f t="shared" si="296"/>
        <v>0</v>
      </c>
      <c r="Q159" s="4">
        <f t="shared" si="296"/>
        <v>2</v>
      </c>
      <c r="R159" s="4">
        <f t="shared" si="296"/>
        <v>2</v>
      </c>
      <c r="S159" s="4">
        <f t="shared" si="296"/>
        <v>2</v>
      </c>
      <c r="T159" s="4">
        <f t="shared" si="296"/>
        <v>2</v>
      </c>
      <c r="U159" s="4">
        <f t="shared" si="296"/>
        <v>2</v>
      </c>
      <c r="V159" s="4">
        <f t="shared" si="296"/>
        <v>2</v>
      </c>
      <c r="W159" s="4">
        <f t="shared" si="296"/>
        <v>2</v>
      </c>
      <c r="X159" s="4">
        <f t="shared" si="296"/>
        <v>2</v>
      </c>
      <c r="Y159" s="4">
        <f t="shared" si="296"/>
        <v>2</v>
      </c>
      <c r="Z159" s="4">
        <f t="shared" si="296"/>
        <v>0</v>
      </c>
      <c r="AA159" s="4">
        <f t="shared" si="296"/>
        <v>0</v>
      </c>
      <c r="AB159" s="4">
        <f t="shared" si="296"/>
        <v>0</v>
      </c>
      <c r="AC159" s="4">
        <f t="shared" si="296"/>
        <v>2</v>
      </c>
      <c r="AD159" s="4">
        <f t="shared" si="296"/>
        <v>2</v>
      </c>
      <c r="AE159" s="4">
        <f t="shared" si="296"/>
        <v>2</v>
      </c>
      <c r="AF159" s="4">
        <f t="shared" si="296"/>
        <v>2</v>
      </c>
      <c r="AG159" s="4">
        <f t="shared" si="296"/>
        <v>2</v>
      </c>
      <c r="AH159" s="4">
        <f t="shared" si="296"/>
        <v>2</v>
      </c>
      <c r="AI159" s="4">
        <f t="shared" si="296"/>
        <v>2</v>
      </c>
      <c r="AJ159" s="4">
        <f t="shared" si="296"/>
        <v>2</v>
      </c>
      <c r="AK159" s="4">
        <f t="shared" si="296"/>
        <v>0</v>
      </c>
      <c r="AL159" s="4">
        <f t="shared" si="296"/>
        <v>0</v>
      </c>
      <c r="AM159" s="4">
        <f t="shared" si="296"/>
        <v>2</v>
      </c>
      <c r="AN159" s="4">
        <f t="shared" si="296"/>
        <v>2</v>
      </c>
      <c r="AO159" s="4">
        <f t="shared" si="296"/>
        <v>2</v>
      </c>
      <c r="AP159" s="4">
        <f t="shared" si="296"/>
        <v>2</v>
      </c>
      <c r="AQ159" s="4">
        <f t="shared" si="296"/>
        <v>2</v>
      </c>
      <c r="AR159" s="4">
        <f t="shared" si="296"/>
        <v>2</v>
      </c>
      <c r="AS159" s="4">
        <f t="shared" si="296"/>
        <v>2</v>
      </c>
      <c r="AT159" s="4">
        <f t="shared" si="296"/>
        <v>2</v>
      </c>
      <c r="AU159" s="4">
        <f t="shared" si="296"/>
        <v>2</v>
      </c>
      <c r="AV159" s="4">
        <f t="shared" si="296"/>
        <v>2</v>
      </c>
      <c r="AW159" s="4">
        <f t="shared" si="296"/>
        <v>2</v>
      </c>
      <c r="AX159" s="4">
        <f t="shared" si="296"/>
        <v>2</v>
      </c>
      <c r="AY159" s="4">
        <f t="shared" si="296"/>
        <v>2</v>
      </c>
      <c r="AZ159" s="4">
        <f t="shared" si="296"/>
        <v>2</v>
      </c>
      <c r="BA159" s="4">
        <f t="shared" si="296"/>
        <v>2</v>
      </c>
      <c r="BB159" s="4">
        <f t="shared" si="296"/>
        <v>2</v>
      </c>
      <c r="BC159" s="4">
        <f t="shared" si="296"/>
        <v>2</v>
      </c>
      <c r="BD159" s="4">
        <f t="shared" si="296"/>
        <v>2</v>
      </c>
      <c r="BE159" s="4">
        <f t="shared" si="296"/>
        <v>2</v>
      </c>
      <c r="BF159" s="4">
        <f t="shared" si="296"/>
        <v>2</v>
      </c>
      <c r="BG159" s="4">
        <f t="shared" si="296"/>
        <v>2</v>
      </c>
      <c r="BH159" s="4">
        <f t="shared" si="296"/>
        <v>2</v>
      </c>
      <c r="BI159" s="4">
        <f t="shared" si="296"/>
        <v>0</v>
      </c>
      <c r="BJ159" s="4">
        <f t="shared" si="296"/>
        <v>2</v>
      </c>
      <c r="BK159" s="4">
        <f t="shared" si="296"/>
        <v>2</v>
      </c>
      <c r="BL159" s="4">
        <f t="shared" si="296"/>
        <v>2</v>
      </c>
      <c r="BM159" s="4">
        <f t="shared" si="296"/>
        <v>2</v>
      </c>
      <c r="BN159" s="4">
        <f t="shared" si="296"/>
        <v>2</v>
      </c>
      <c r="BO159" s="4">
        <f t="shared" si="296"/>
        <v>2</v>
      </c>
      <c r="BP159" s="4">
        <f t="shared" ref="BP159:BZ159" si="297">IF(BP26="",0,2)</f>
        <v>2</v>
      </c>
      <c r="BQ159" s="4">
        <f t="shared" si="297"/>
        <v>2</v>
      </c>
      <c r="BR159" s="4">
        <f t="shared" si="297"/>
        <v>0</v>
      </c>
      <c r="BS159" s="4">
        <f t="shared" si="297"/>
        <v>0</v>
      </c>
      <c r="BT159" s="4">
        <f t="shared" si="297"/>
        <v>2</v>
      </c>
      <c r="BU159" s="4">
        <f t="shared" si="297"/>
        <v>2</v>
      </c>
      <c r="BV159" s="4">
        <f t="shared" si="297"/>
        <v>0</v>
      </c>
      <c r="BW159" s="4">
        <f t="shared" si="297"/>
        <v>2</v>
      </c>
      <c r="BX159" s="4">
        <f t="shared" si="297"/>
        <v>2</v>
      </c>
      <c r="BY159" s="4">
        <f t="shared" si="297"/>
        <v>2</v>
      </c>
      <c r="BZ159" s="4">
        <f t="shared" si="297"/>
        <v>2</v>
      </c>
      <c r="CG159" s="17">
        <v>153</v>
      </c>
      <c r="CH159" s="17">
        <f t="shared" si="287"/>
        <v>6</v>
      </c>
      <c r="CI159" s="17">
        <f>SUM($CH$7:$CH159)</f>
        <v>2306</v>
      </c>
      <c r="CJ159" s="17">
        <f>CI159/节奏总纲!P156</f>
        <v>5.7162489513139868E-2</v>
      </c>
    </row>
    <row r="160" spans="3:88" x14ac:dyDescent="0.15">
      <c r="C160" s="21">
        <v>21</v>
      </c>
      <c r="D160" s="4">
        <f t="shared" ref="D160:BO160" si="298">IF(D27="",0,2)</f>
        <v>2</v>
      </c>
      <c r="E160" s="4">
        <f t="shared" si="298"/>
        <v>0</v>
      </c>
      <c r="F160" s="4">
        <f t="shared" si="298"/>
        <v>0</v>
      </c>
      <c r="G160" s="4">
        <f t="shared" si="298"/>
        <v>0</v>
      </c>
      <c r="H160" s="4">
        <f t="shared" si="298"/>
        <v>2</v>
      </c>
      <c r="I160" s="4">
        <f t="shared" si="298"/>
        <v>2</v>
      </c>
      <c r="J160" s="4">
        <f t="shared" si="298"/>
        <v>2</v>
      </c>
      <c r="K160" s="4">
        <f t="shared" si="298"/>
        <v>2</v>
      </c>
      <c r="L160" s="4">
        <f t="shared" si="298"/>
        <v>2</v>
      </c>
      <c r="M160" s="4">
        <f t="shared" si="298"/>
        <v>2</v>
      </c>
      <c r="N160" s="4">
        <f t="shared" si="298"/>
        <v>2</v>
      </c>
      <c r="O160" s="4">
        <f t="shared" si="298"/>
        <v>2</v>
      </c>
      <c r="P160" s="4">
        <f t="shared" si="298"/>
        <v>0</v>
      </c>
      <c r="Q160" s="4">
        <f t="shared" si="298"/>
        <v>2</v>
      </c>
      <c r="R160" s="4">
        <f t="shared" si="298"/>
        <v>2</v>
      </c>
      <c r="S160" s="4">
        <f t="shared" si="298"/>
        <v>2</v>
      </c>
      <c r="T160" s="4">
        <f t="shared" si="298"/>
        <v>2</v>
      </c>
      <c r="U160" s="4">
        <f t="shared" si="298"/>
        <v>2</v>
      </c>
      <c r="V160" s="4">
        <f t="shared" si="298"/>
        <v>2</v>
      </c>
      <c r="W160" s="4">
        <f t="shared" si="298"/>
        <v>2</v>
      </c>
      <c r="X160" s="4">
        <f t="shared" si="298"/>
        <v>2</v>
      </c>
      <c r="Y160" s="4">
        <f t="shared" si="298"/>
        <v>2</v>
      </c>
      <c r="Z160" s="4">
        <f t="shared" si="298"/>
        <v>0</v>
      </c>
      <c r="AA160" s="4">
        <f t="shared" si="298"/>
        <v>0</v>
      </c>
      <c r="AB160" s="4">
        <f t="shared" si="298"/>
        <v>0</v>
      </c>
      <c r="AC160" s="4">
        <f t="shared" si="298"/>
        <v>2</v>
      </c>
      <c r="AD160" s="4">
        <f t="shared" si="298"/>
        <v>2</v>
      </c>
      <c r="AE160" s="4">
        <f t="shared" si="298"/>
        <v>2</v>
      </c>
      <c r="AF160" s="4">
        <f t="shared" si="298"/>
        <v>2</v>
      </c>
      <c r="AG160" s="4">
        <f t="shared" si="298"/>
        <v>2</v>
      </c>
      <c r="AH160" s="4">
        <f t="shared" si="298"/>
        <v>2</v>
      </c>
      <c r="AI160" s="4">
        <f t="shared" si="298"/>
        <v>2</v>
      </c>
      <c r="AJ160" s="4">
        <f t="shared" si="298"/>
        <v>2</v>
      </c>
      <c r="AK160" s="4">
        <f t="shared" si="298"/>
        <v>0</v>
      </c>
      <c r="AL160" s="4">
        <f t="shared" si="298"/>
        <v>0</v>
      </c>
      <c r="AM160" s="4">
        <f t="shared" si="298"/>
        <v>2</v>
      </c>
      <c r="AN160" s="4">
        <f t="shared" si="298"/>
        <v>2</v>
      </c>
      <c r="AO160" s="4">
        <f t="shared" si="298"/>
        <v>2</v>
      </c>
      <c r="AP160" s="4">
        <f t="shared" si="298"/>
        <v>2</v>
      </c>
      <c r="AQ160" s="4">
        <f t="shared" si="298"/>
        <v>2</v>
      </c>
      <c r="AR160" s="4">
        <f t="shared" si="298"/>
        <v>2</v>
      </c>
      <c r="AS160" s="4">
        <f t="shared" si="298"/>
        <v>2</v>
      </c>
      <c r="AT160" s="4">
        <f t="shared" si="298"/>
        <v>2</v>
      </c>
      <c r="AU160" s="4">
        <f t="shared" si="298"/>
        <v>2</v>
      </c>
      <c r="AV160" s="4">
        <f t="shared" si="298"/>
        <v>0</v>
      </c>
      <c r="AW160" s="4">
        <f t="shared" si="298"/>
        <v>2</v>
      </c>
      <c r="AX160" s="4">
        <f t="shared" si="298"/>
        <v>2</v>
      </c>
      <c r="AY160" s="4">
        <f t="shared" si="298"/>
        <v>2</v>
      </c>
      <c r="AZ160" s="4">
        <f t="shared" si="298"/>
        <v>2</v>
      </c>
      <c r="BA160" s="4">
        <f t="shared" si="298"/>
        <v>2</v>
      </c>
      <c r="BB160" s="4">
        <f t="shared" si="298"/>
        <v>2</v>
      </c>
      <c r="BC160" s="4">
        <f t="shared" si="298"/>
        <v>2</v>
      </c>
      <c r="BD160" s="4">
        <f t="shared" si="298"/>
        <v>2</v>
      </c>
      <c r="BE160" s="4">
        <f t="shared" si="298"/>
        <v>2</v>
      </c>
      <c r="BF160" s="4">
        <f t="shared" si="298"/>
        <v>2</v>
      </c>
      <c r="BG160" s="4">
        <f t="shared" si="298"/>
        <v>2</v>
      </c>
      <c r="BH160" s="4">
        <f t="shared" si="298"/>
        <v>2</v>
      </c>
      <c r="BI160" s="4">
        <f t="shared" si="298"/>
        <v>0</v>
      </c>
      <c r="BJ160" s="4">
        <f t="shared" si="298"/>
        <v>2</v>
      </c>
      <c r="BK160" s="4">
        <f t="shared" si="298"/>
        <v>2</v>
      </c>
      <c r="BL160" s="4">
        <f t="shared" si="298"/>
        <v>2</v>
      </c>
      <c r="BM160" s="4">
        <f t="shared" si="298"/>
        <v>2</v>
      </c>
      <c r="BN160" s="4">
        <f t="shared" si="298"/>
        <v>2</v>
      </c>
      <c r="BO160" s="4">
        <f t="shared" si="298"/>
        <v>2</v>
      </c>
      <c r="BP160" s="4">
        <f t="shared" ref="BP160:BZ160" si="299">IF(BP27="",0,2)</f>
        <v>2</v>
      </c>
      <c r="BQ160" s="4">
        <f t="shared" si="299"/>
        <v>2</v>
      </c>
      <c r="BR160" s="4">
        <f t="shared" si="299"/>
        <v>0</v>
      </c>
      <c r="BS160" s="4">
        <f t="shared" si="299"/>
        <v>0</v>
      </c>
      <c r="BT160" s="4">
        <f t="shared" si="299"/>
        <v>2</v>
      </c>
      <c r="BU160" s="4">
        <f t="shared" si="299"/>
        <v>2</v>
      </c>
      <c r="BV160" s="4">
        <f t="shared" si="299"/>
        <v>0</v>
      </c>
      <c r="BW160" s="4">
        <f t="shared" si="299"/>
        <v>2</v>
      </c>
      <c r="BX160" s="4">
        <f t="shared" si="299"/>
        <v>2</v>
      </c>
      <c r="BY160" s="4">
        <f t="shared" si="299"/>
        <v>2</v>
      </c>
      <c r="BZ160" s="4">
        <f t="shared" si="299"/>
        <v>2</v>
      </c>
      <c r="CG160" s="17">
        <v>154</v>
      </c>
      <c r="CH160" s="17">
        <f t="shared" si="287"/>
        <v>9</v>
      </c>
      <c r="CI160" s="17">
        <f>SUM($CH$7:$CH160)</f>
        <v>2315</v>
      </c>
      <c r="CJ160" s="17">
        <f>CI160/节奏总纲!P157</f>
        <v>5.3542556866638627E-2</v>
      </c>
    </row>
    <row r="161" spans="3:88" x14ac:dyDescent="0.15">
      <c r="C161" s="21">
        <v>22</v>
      </c>
      <c r="D161" s="4">
        <f t="shared" ref="D161:BO161" si="300">IF(D28="",0,2)</f>
        <v>2</v>
      </c>
      <c r="E161" s="4">
        <f t="shared" si="300"/>
        <v>0</v>
      </c>
      <c r="F161" s="4">
        <f t="shared" si="300"/>
        <v>0</v>
      </c>
      <c r="G161" s="4">
        <f t="shared" si="300"/>
        <v>0</v>
      </c>
      <c r="H161" s="4">
        <f t="shared" si="300"/>
        <v>2</v>
      </c>
      <c r="I161" s="4">
        <f t="shared" si="300"/>
        <v>2</v>
      </c>
      <c r="J161" s="4">
        <f t="shared" si="300"/>
        <v>2</v>
      </c>
      <c r="K161" s="4">
        <f t="shared" si="300"/>
        <v>2</v>
      </c>
      <c r="L161" s="4">
        <f t="shared" si="300"/>
        <v>2</v>
      </c>
      <c r="M161" s="4">
        <f t="shared" si="300"/>
        <v>2</v>
      </c>
      <c r="N161" s="4">
        <f t="shared" si="300"/>
        <v>2</v>
      </c>
      <c r="O161" s="4">
        <f t="shared" si="300"/>
        <v>2</v>
      </c>
      <c r="P161" s="4">
        <f t="shared" si="300"/>
        <v>0</v>
      </c>
      <c r="Q161" s="4">
        <f t="shared" si="300"/>
        <v>2</v>
      </c>
      <c r="R161" s="4">
        <f t="shared" si="300"/>
        <v>2</v>
      </c>
      <c r="S161" s="4">
        <f t="shared" si="300"/>
        <v>2</v>
      </c>
      <c r="T161" s="4">
        <f t="shared" si="300"/>
        <v>2</v>
      </c>
      <c r="U161" s="4">
        <f t="shared" si="300"/>
        <v>2</v>
      </c>
      <c r="V161" s="4">
        <f t="shared" si="300"/>
        <v>2</v>
      </c>
      <c r="W161" s="4">
        <f t="shared" si="300"/>
        <v>2</v>
      </c>
      <c r="X161" s="4">
        <f t="shared" si="300"/>
        <v>2</v>
      </c>
      <c r="Y161" s="4">
        <f t="shared" si="300"/>
        <v>0</v>
      </c>
      <c r="Z161" s="4">
        <f t="shared" si="300"/>
        <v>0</v>
      </c>
      <c r="AA161" s="4">
        <f t="shared" si="300"/>
        <v>0</v>
      </c>
      <c r="AB161" s="4">
        <f t="shared" si="300"/>
        <v>0</v>
      </c>
      <c r="AC161" s="4">
        <f t="shared" si="300"/>
        <v>2</v>
      </c>
      <c r="AD161" s="4">
        <f t="shared" si="300"/>
        <v>2</v>
      </c>
      <c r="AE161" s="4">
        <f t="shared" si="300"/>
        <v>2</v>
      </c>
      <c r="AF161" s="4">
        <f t="shared" si="300"/>
        <v>2</v>
      </c>
      <c r="AG161" s="4">
        <f t="shared" si="300"/>
        <v>2</v>
      </c>
      <c r="AH161" s="4">
        <f t="shared" si="300"/>
        <v>2</v>
      </c>
      <c r="AI161" s="4">
        <f t="shared" si="300"/>
        <v>2</v>
      </c>
      <c r="AJ161" s="4">
        <f t="shared" si="300"/>
        <v>2</v>
      </c>
      <c r="AK161" s="4">
        <f t="shared" si="300"/>
        <v>0</v>
      </c>
      <c r="AL161" s="4">
        <f t="shared" si="300"/>
        <v>0</v>
      </c>
      <c r="AM161" s="4">
        <f t="shared" si="300"/>
        <v>2</v>
      </c>
      <c r="AN161" s="4">
        <f t="shared" si="300"/>
        <v>2</v>
      </c>
      <c r="AO161" s="4">
        <f t="shared" si="300"/>
        <v>2</v>
      </c>
      <c r="AP161" s="4">
        <f t="shared" si="300"/>
        <v>2</v>
      </c>
      <c r="AQ161" s="4">
        <f t="shared" si="300"/>
        <v>2</v>
      </c>
      <c r="AR161" s="4">
        <f t="shared" si="300"/>
        <v>2</v>
      </c>
      <c r="AS161" s="4">
        <f t="shared" si="300"/>
        <v>2</v>
      </c>
      <c r="AT161" s="4">
        <f t="shared" si="300"/>
        <v>2</v>
      </c>
      <c r="AU161" s="4">
        <f t="shared" si="300"/>
        <v>2</v>
      </c>
      <c r="AV161" s="4">
        <f t="shared" si="300"/>
        <v>0</v>
      </c>
      <c r="AW161" s="4">
        <f t="shared" si="300"/>
        <v>2</v>
      </c>
      <c r="AX161" s="4">
        <f t="shared" si="300"/>
        <v>2</v>
      </c>
      <c r="AY161" s="4">
        <f t="shared" si="300"/>
        <v>2</v>
      </c>
      <c r="AZ161" s="4">
        <f t="shared" si="300"/>
        <v>2</v>
      </c>
      <c r="BA161" s="4">
        <f t="shared" si="300"/>
        <v>2</v>
      </c>
      <c r="BB161" s="4">
        <f t="shared" si="300"/>
        <v>2</v>
      </c>
      <c r="BC161" s="4">
        <f t="shared" si="300"/>
        <v>2</v>
      </c>
      <c r="BD161" s="4">
        <f t="shared" si="300"/>
        <v>2</v>
      </c>
      <c r="BE161" s="4">
        <f t="shared" si="300"/>
        <v>2</v>
      </c>
      <c r="BF161" s="4">
        <f t="shared" si="300"/>
        <v>2</v>
      </c>
      <c r="BG161" s="4">
        <f t="shared" si="300"/>
        <v>2</v>
      </c>
      <c r="BH161" s="4">
        <f t="shared" si="300"/>
        <v>2</v>
      </c>
      <c r="BI161" s="4">
        <f t="shared" si="300"/>
        <v>0</v>
      </c>
      <c r="BJ161" s="4">
        <f t="shared" si="300"/>
        <v>2</v>
      </c>
      <c r="BK161" s="4">
        <f t="shared" si="300"/>
        <v>2</v>
      </c>
      <c r="BL161" s="4">
        <f t="shared" si="300"/>
        <v>2</v>
      </c>
      <c r="BM161" s="4">
        <f t="shared" si="300"/>
        <v>2</v>
      </c>
      <c r="BN161" s="4">
        <f t="shared" si="300"/>
        <v>2</v>
      </c>
      <c r="BO161" s="4">
        <f t="shared" si="300"/>
        <v>2</v>
      </c>
      <c r="BP161" s="4">
        <f t="shared" ref="BP161:BZ161" si="301">IF(BP28="",0,2)</f>
        <v>2</v>
      </c>
      <c r="BQ161" s="4">
        <f t="shared" si="301"/>
        <v>2</v>
      </c>
      <c r="BR161" s="4">
        <f t="shared" si="301"/>
        <v>0</v>
      </c>
      <c r="BS161" s="4">
        <f t="shared" si="301"/>
        <v>0</v>
      </c>
      <c r="BT161" s="4">
        <f t="shared" si="301"/>
        <v>2</v>
      </c>
      <c r="BU161" s="4">
        <f t="shared" si="301"/>
        <v>2</v>
      </c>
      <c r="BV161" s="4">
        <f t="shared" si="301"/>
        <v>0</v>
      </c>
      <c r="BW161" s="4">
        <f t="shared" si="301"/>
        <v>2</v>
      </c>
      <c r="BX161" s="4">
        <f t="shared" si="301"/>
        <v>2</v>
      </c>
      <c r="BY161" s="4">
        <f t="shared" si="301"/>
        <v>2</v>
      </c>
      <c r="BZ161" s="4">
        <f t="shared" si="301"/>
        <v>2</v>
      </c>
      <c r="CG161" s="17">
        <v>155</v>
      </c>
      <c r="CH161" s="17">
        <f t="shared" si="287"/>
        <v>4</v>
      </c>
      <c r="CI161" s="17">
        <f>SUM($CH$7:$CH161)</f>
        <v>2319</v>
      </c>
      <c r="CJ161" s="17">
        <f>CI161/节奏总纲!P158</f>
        <v>5.0043213240571219E-2</v>
      </c>
    </row>
    <row r="162" spans="3:88" x14ac:dyDescent="0.15">
      <c r="C162" s="21">
        <v>23</v>
      </c>
      <c r="D162" s="4">
        <f t="shared" ref="D162:BO162" si="302">IF(D29="",0,2)</f>
        <v>2</v>
      </c>
      <c r="E162" s="4">
        <f t="shared" si="302"/>
        <v>0</v>
      </c>
      <c r="F162" s="4">
        <f t="shared" si="302"/>
        <v>0</v>
      </c>
      <c r="G162" s="4">
        <f t="shared" si="302"/>
        <v>0</v>
      </c>
      <c r="H162" s="4">
        <f t="shared" si="302"/>
        <v>2</v>
      </c>
      <c r="I162" s="4">
        <f t="shared" si="302"/>
        <v>2</v>
      </c>
      <c r="J162" s="4">
        <f t="shared" si="302"/>
        <v>2</v>
      </c>
      <c r="K162" s="4">
        <f t="shared" si="302"/>
        <v>2</v>
      </c>
      <c r="L162" s="4">
        <f t="shared" si="302"/>
        <v>2</v>
      </c>
      <c r="M162" s="4">
        <f t="shared" si="302"/>
        <v>2</v>
      </c>
      <c r="N162" s="4">
        <f t="shared" si="302"/>
        <v>2</v>
      </c>
      <c r="O162" s="4">
        <f t="shared" si="302"/>
        <v>2</v>
      </c>
      <c r="P162" s="4">
        <f t="shared" si="302"/>
        <v>0</v>
      </c>
      <c r="Q162" s="4">
        <f t="shared" si="302"/>
        <v>2</v>
      </c>
      <c r="R162" s="4">
        <f t="shared" si="302"/>
        <v>2</v>
      </c>
      <c r="S162" s="4">
        <f t="shared" si="302"/>
        <v>2</v>
      </c>
      <c r="T162" s="4">
        <f t="shared" si="302"/>
        <v>2</v>
      </c>
      <c r="U162" s="4">
        <f t="shared" si="302"/>
        <v>2</v>
      </c>
      <c r="V162" s="4">
        <f t="shared" si="302"/>
        <v>2</v>
      </c>
      <c r="W162" s="4">
        <f t="shared" si="302"/>
        <v>2</v>
      </c>
      <c r="X162" s="4">
        <f t="shared" si="302"/>
        <v>2</v>
      </c>
      <c r="Y162" s="4">
        <f t="shared" si="302"/>
        <v>0</v>
      </c>
      <c r="Z162" s="4">
        <f t="shared" si="302"/>
        <v>0</v>
      </c>
      <c r="AA162" s="4">
        <f t="shared" si="302"/>
        <v>0</v>
      </c>
      <c r="AB162" s="4">
        <f t="shared" si="302"/>
        <v>0</v>
      </c>
      <c r="AC162" s="4">
        <f t="shared" si="302"/>
        <v>2</v>
      </c>
      <c r="AD162" s="4">
        <f t="shared" si="302"/>
        <v>2</v>
      </c>
      <c r="AE162" s="4">
        <f t="shared" si="302"/>
        <v>2</v>
      </c>
      <c r="AF162" s="4">
        <f t="shared" si="302"/>
        <v>2</v>
      </c>
      <c r="AG162" s="4">
        <f t="shared" si="302"/>
        <v>2</v>
      </c>
      <c r="AH162" s="4">
        <f t="shared" si="302"/>
        <v>2</v>
      </c>
      <c r="AI162" s="4">
        <f t="shared" si="302"/>
        <v>2</v>
      </c>
      <c r="AJ162" s="4">
        <f t="shared" si="302"/>
        <v>2</v>
      </c>
      <c r="AK162" s="4">
        <f t="shared" si="302"/>
        <v>0</v>
      </c>
      <c r="AL162" s="4">
        <f t="shared" si="302"/>
        <v>0</v>
      </c>
      <c r="AM162" s="4">
        <f t="shared" si="302"/>
        <v>2</v>
      </c>
      <c r="AN162" s="4">
        <f t="shared" si="302"/>
        <v>2</v>
      </c>
      <c r="AO162" s="4">
        <f t="shared" si="302"/>
        <v>2</v>
      </c>
      <c r="AP162" s="4">
        <f t="shared" si="302"/>
        <v>2</v>
      </c>
      <c r="AQ162" s="4">
        <f t="shared" si="302"/>
        <v>2</v>
      </c>
      <c r="AR162" s="4">
        <f t="shared" si="302"/>
        <v>2</v>
      </c>
      <c r="AS162" s="4">
        <f t="shared" si="302"/>
        <v>2</v>
      </c>
      <c r="AT162" s="4">
        <f t="shared" si="302"/>
        <v>2</v>
      </c>
      <c r="AU162" s="4">
        <f t="shared" si="302"/>
        <v>2</v>
      </c>
      <c r="AV162" s="4">
        <f t="shared" si="302"/>
        <v>0</v>
      </c>
      <c r="AW162" s="4">
        <f t="shared" si="302"/>
        <v>2</v>
      </c>
      <c r="AX162" s="4">
        <f t="shared" si="302"/>
        <v>2</v>
      </c>
      <c r="AY162" s="4">
        <f t="shared" si="302"/>
        <v>2</v>
      </c>
      <c r="AZ162" s="4">
        <f t="shared" si="302"/>
        <v>2</v>
      </c>
      <c r="BA162" s="4">
        <f t="shared" si="302"/>
        <v>2</v>
      </c>
      <c r="BB162" s="4">
        <f t="shared" si="302"/>
        <v>2</v>
      </c>
      <c r="BC162" s="4">
        <f t="shared" si="302"/>
        <v>2</v>
      </c>
      <c r="BD162" s="4">
        <f t="shared" si="302"/>
        <v>2</v>
      </c>
      <c r="BE162" s="4">
        <f t="shared" si="302"/>
        <v>2</v>
      </c>
      <c r="BF162" s="4">
        <f t="shared" si="302"/>
        <v>2</v>
      </c>
      <c r="BG162" s="4">
        <f t="shared" si="302"/>
        <v>2</v>
      </c>
      <c r="BH162" s="4">
        <f t="shared" si="302"/>
        <v>2</v>
      </c>
      <c r="BI162" s="4">
        <f t="shared" si="302"/>
        <v>0</v>
      </c>
      <c r="BJ162" s="4">
        <f t="shared" si="302"/>
        <v>2</v>
      </c>
      <c r="BK162" s="4">
        <f t="shared" si="302"/>
        <v>2</v>
      </c>
      <c r="BL162" s="4">
        <f t="shared" si="302"/>
        <v>2</v>
      </c>
      <c r="BM162" s="4">
        <f t="shared" si="302"/>
        <v>2</v>
      </c>
      <c r="BN162" s="4">
        <f t="shared" si="302"/>
        <v>0</v>
      </c>
      <c r="BO162" s="4">
        <f t="shared" si="302"/>
        <v>2</v>
      </c>
      <c r="BP162" s="4">
        <f t="shared" ref="BP162:BZ162" si="303">IF(BP29="",0,2)</f>
        <v>2</v>
      </c>
      <c r="BQ162" s="4">
        <f t="shared" si="303"/>
        <v>2</v>
      </c>
      <c r="BR162" s="4">
        <f t="shared" si="303"/>
        <v>0</v>
      </c>
      <c r="BS162" s="4">
        <f t="shared" si="303"/>
        <v>0</v>
      </c>
      <c r="BT162" s="4">
        <f t="shared" si="303"/>
        <v>2</v>
      </c>
      <c r="BU162" s="4">
        <f t="shared" si="303"/>
        <v>2</v>
      </c>
      <c r="BV162" s="4">
        <f t="shared" si="303"/>
        <v>0</v>
      </c>
      <c r="BW162" s="4">
        <f t="shared" si="303"/>
        <v>2</v>
      </c>
      <c r="BX162" s="4">
        <f t="shared" si="303"/>
        <v>2</v>
      </c>
      <c r="BY162" s="4">
        <f t="shared" si="303"/>
        <v>2</v>
      </c>
      <c r="BZ162" s="4">
        <f t="shared" si="303"/>
        <v>2</v>
      </c>
      <c r="CG162" s="17">
        <v>156</v>
      </c>
      <c r="CH162" s="17">
        <f>COUNTIF($E$63:$BZ$112,CG162)</f>
        <v>28</v>
      </c>
      <c r="CI162" s="17">
        <f>SUM($CH$7:$CH162)</f>
        <v>2347</v>
      </c>
      <c r="CJ162" s="17">
        <f>CI162/节奏总纲!P159</f>
        <v>4.7255667431808306E-2</v>
      </c>
    </row>
    <row r="163" spans="3:88" x14ac:dyDescent="0.15">
      <c r="C163" s="21">
        <v>24</v>
      </c>
      <c r="D163" s="4">
        <f t="shared" ref="D163:BO163" si="304">IF(D30="",0,2)</f>
        <v>2</v>
      </c>
      <c r="E163" s="4">
        <f t="shared" si="304"/>
        <v>0</v>
      </c>
      <c r="F163" s="4">
        <f t="shared" si="304"/>
        <v>0</v>
      </c>
      <c r="G163" s="4">
        <f t="shared" si="304"/>
        <v>0</v>
      </c>
      <c r="H163" s="4">
        <f t="shared" si="304"/>
        <v>2</v>
      </c>
      <c r="I163" s="4">
        <f t="shared" si="304"/>
        <v>2</v>
      </c>
      <c r="J163" s="4">
        <f t="shared" si="304"/>
        <v>2</v>
      </c>
      <c r="K163" s="4">
        <f t="shared" si="304"/>
        <v>2</v>
      </c>
      <c r="L163" s="4">
        <f t="shared" si="304"/>
        <v>2</v>
      </c>
      <c r="M163" s="4">
        <f t="shared" si="304"/>
        <v>2</v>
      </c>
      <c r="N163" s="4">
        <f t="shared" si="304"/>
        <v>2</v>
      </c>
      <c r="O163" s="4">
        <f t="shared" si="304"/>
        <v>2</v>
      </c>
      <c r="P163" s="4">
        <f t="shared" si="304"/>
        <v>0</v>
      </c>
      <c r="Q163" s="4">
        <f t="shared" si="304"/>
        <v>2</v>
      </c>
      <c r="R163" s="4">
        <f t="shared" si="304"/>
        <v>2</v>
      </c>
      <c r="S163" s="4">
        <f t="shared" si="304"/>
        <v>2</v>
      </c>
      <c r="T163" s="4">
        <f t="shared" si="304"/>
        <v>2</v>
      </c>
      <c r="U163" s="4">
        <f t="shared" si="304"/>
        <v>2</v>
      </c>
      <c r="V163" s="4">
        <f t="shared" si="304"/>
        <v>2</v>
      </c>
      <c r="W163" s="4">
        <f t="shared" si="304"/>
        <v>2</v>
      </c>
      <c r="X163" s="4">
        <f t="shared" si="304"/>
        <v>2</v>
      </c>
      <c r="Y163" s="4">
        <f t="shared" si="304"/>
        <v>0</v>
      </c>
      <c r="Z163" s="4">
        <f t="shared" si="304"/>
        <v>0</v>
      </c>
      <c r="AA163" s="4">
        <f t="shared" si="304"/>
        <v>0</v>
      </c>
      <c r="AB163" s="4">
        <f t="shared" si="304"/>
        <v>0</v>
      </c>
      <c r="AC163" s="4">
        <f t="shared" si="304"/>
        <v>2</v>
      </c>
      <c r="AD163" s="4">
        <f t="shared" si="304"/>
        <v>2</v>
      </c>
      <c r="AE163" s="4">
        <f t="shared" si="304"/>
        <v>2</v>
      </c>
      <c r="AF163" s="4">
        <f t="shared" si="304"/>
        <v>2</v>
      </c>
      <c r="AG163" s="4">
        <f t="shared" si="304"/>
        <v>2</v>
      </c>
      <c r="AH163" s="4">
        <f t="shared" si="304"/>
        <v>2</v>
      </c>
      <c r="AI163" s="4">
        <f t="shared" si="304"/>
        <v>2</v>
      </c>
      <c r="AJ163" s="4">
        <f t="shared" si="304"/>
        <v>2</v>
      </c>
      <c r="AK163" s="4">
        <f t="shared" si="304"/>
        <v>0</v>
      </c>
      <c r="AL163" s="4">
        <f t="shared" si="304"/>
        <v>0</v>
      </c>
      <c r="AM163" s="4">
        <f t="shared" si="304"/>
        <v>2</v>
      </c>
      <c r="AN163" s="4">
        <f t="shared" si="304"/>
        <v>2</v>
      </c>
      <c r="AO163" s="4">
        <f t="shared" si="304"/>
        <v>2</v>
      </c>
      <c r="AP163" s="4">
        <f t="shared" si="304"/>
        <v>2</v>
      </c>
      <c r="AQ163" s="4">
        <f t="shared" si="304"/>
        <v>2</v>
      </c>
      <c r="AR163" s="4">
        <f t="shared" si="304"/>
        <v>2</v>
      </c>
      <c r="AS163" s="4">
        <f t="shared" si="304"/>
        <v>2</v>
      </c>
      <c r="AT163" s="4">
        <f t="shared" si="304"/>
        <v>2</v>
      </c>
      <c r="AU163" s="4">
        <f t="shared" si="304"/>
        <v>2</v>
      </c>
      <c r="AV163" s="4">
        <f t="shared" si="304"/>
        <v>0</v>
      </c>
      <c r="AW163" s="4">
        <f t="shared" si="304"/>
        <v>2</v>
      </c>
      <c r="AX163" s="4">
        <f t="shared" si="304"/>
        <v>2</v>
      </c>
      <c r="AY163" s="4">
        <f t="shared" si="304"/>
        <v>2</v>
      </c>
      <c r="AZ163" s="4">
        <f t="shared" si="304"/>
        <v>2</v>
      </c>
      <c r="BA163" s="4">
        <f t="shared" si="304"/>
        <v>2</v>
      </c>
      <c r="BB163" s="4">
        <f t="shared" si="304"/>
        <v>2</v>
      </c>
      <c r="BC163" s="4">
        <f t="shared" si="304"/>
        <v>2</v>
      </c>
      <c r="BD163" s="4">
        <f t="shared" si="304"/>
        <v>2</v>
      </c>
      <c r="BE163" s="4">
        <f t="shared" si="304"/>
        <v>2</v>
      </c>
      <c r="BF163" s="4">
        <f t="shared" si="304"/>
        <v>2</v>
      </c>
      <c r="BG163" s="4">
        <f t="shared" si="304"/>
        <v>2</v>
      </c>
      <c r="BH163" s="4">
        <f t="shared" si="304"/>
        <v>2</v>
      </c>
      <c r="BI163" s="4">
        <f t="shared" si="304"/>
        <v>0</v>
      </c>
      <c r="BJ163" s="4">
        <f t="shared" si="304"/>
        <v>2</v>
      </c>
      <c r="BK163" s="4">
        <f t="shared" si="304"/>
        <v>2</v>
      </c>
      <c r="BL163" s="4">
        <f t="shared" si="304"/>
        <v>2</v>
      </c>
      <c r="BM163" s="4">
        <f t="shared" si="304"/>
        <v>2</v>
      </c>
      <c r="BN163" s="4">
        <f t="shared" si="304"/>
        <v>0</v>
      </c>
      <c r="BO163" s="4">
        <f t="shared" si="304"/>
        <v>2</v>
      </c>
      <c r="BP163" s="4">
        <f t="shared" ref="BP163:BZ163" si="305">IF(BP30="",0,2)</f>
        <v>2</v>
      </c>
      <c r="BQ163" s="4">
        <f t="shared" si="305"/>
        <v>2</v>
      </c>
      <c r="BR163" s="4">
        <f t="shared" si="305"/>
        <v>0</v>
      </c>
      <c r="BS163" s="4">
        <f t="shared" si="305"/>
        <v>0</v>
      </c>
      <c r="BT163" s="4">
        <f t="shared" si="305"/>
        <v>2</v>
      </c>
      <c r="BU163" s="4">
        <f t="shared" si="305"/>
        <v>2</v>
      </c>
      <c r="BV163" s="4">
        <f t="shared" si="305"/>
        <v>0</v>
      </c>
      <c r="BW163" s="4">
        <f t="shared" si="305"/>
        <v>2</v>
      </c>
      <c r="BX163" s="4">
        <f t="shared" si="305"/>
        <v>2</v>
      </c>
      <c r="BY163" s="4">
        <f t="shared" si="305"/>
        <v>2</v>
      </c>
      <c r="BZ163" s="4">
        <f t="shared" si="305"/>
        <v>2</v>
      </c>
      <c r="CG163" s="17">
        <v>157</v>
      </c>
      <c r="CH163" s="17">
        <f>COUNTIF($E$63:$BZ$112,CG163)</f>
        <v>6</v>
      </c>
      <c r="CI163" s="17">
        <f>SUM($CH$7:$CH163)</f>
        <v>2353</v>
      </c>
      <c r="CJ163" s="17">
        <f>CI163/节奏总纲!P160</f>
        <v>4.4203754055869238E-2</v>
      </c>
    </row>
    <row r="164" spans="3:88" x14ac:dyDescent="0.15">
      <c r="C164" s="21">
        <v>25</v>
      </c>
      <c r="D164" s="4">
        <f t="shared" ref="D164:BO164" si="306">IF(D31="",0,2)</f>
        <v>2</v>
      </c>
      <c r="E164" s="4">
        <f t="shared" si="306"/>
        <v>0</v>
      </c>
      <c r="F164" s="4">
        <f t="shared" si="306"/>
        <v>0</v>
      </c>
      <c r="G164" s="4">
        <f t="shared" si="306"/>
        <v>0</v>
      </c>
      <c r="H164" s="4">
        <f t="shared" si="306"/>
        <v>2</v>
      </c>
      <c r="I164" s="4">
        <f t="shared" si="306"/>
        <v>2</v>
      </c>
      <c r="J164" s="4">
        <f t="shared" si="306"/>
        <v>2</v>
      </c>
      <c r="K164" s="4">
        <f t="shared" si="306"/>
        <v>2</v>
      </c>
      <c r="L164" s="4">
        <f t="shared" si="306"/>
        <v>2</v>
      </c>
      <c r="M164" s="4">
        <f t="shared" si="306"/>
        <v>2</v>
      </c>
      <c r="N164" s="4">
        <f t="shared" si="306"/>
        <v>2</v>
      </c>
      <c r="O164" s="4">
        <f t="shared" si="306"/>
        <v>2</v>
      </c>
      <c r="P164" s="4">
        <f t="shared" si="306"/>
        <v>0</v>
      </c>
      <c r="Q164" s="4">
        <f t="shared" si="306"/>
        <v>2</v>
      </c>
      <c r="R164" s="4">
        <f t="shared" si="306"/>
        <v>2</v>
      </c>
      <c r="S164" s="4">
        <f t="shared" si="306"/>
        <v>2</v>
      </c>
      <c r="T164" s="4">
        <f t="shared" si="306"/>
        <v>2</v>
      </c>
      <c r="U164" s="4">
        <f t="shared" si="306"/>
        <v>2</v>
      </c>
      <c r="V164" s="4">
        <f t="shared" si="306"/>
        <v>2</v>
      </c>
      <c r="W164" s="4">
        <f t="shared" si="306"/>
        <v>2</v>
      </c>
      <c r="X164" s="4">
        <f t="shared" si="306"/>
        <v>2</v>
      </c>
      <c r="Y164" s="4">
        <f t="shared" si="306"/>
        <v>0</v>
      </c>
      <c r="Z164" s="4">
        <f t="shared" si="306"/>
        <v>0</v>
      </c>
      <c r="AA164" s="4">
        <f t="shared" si="306"/>
        <v>0</v>
      </c>
      <c r="AB164" s="4">
        <f t="shared" si="306"/>
        <v>0</v>
      </c>
      <c r="AC164" s="4">
        <f t="shared" si="306"/>
        <v>2</v>
      </c>
      <c r="AD164" s="4">
        <f t="shared" si="306"/>
        <v>2</v>
      </c>
      <c r="AE164" s="4">
        <f t="shared" si="306"/>
        <v>2</v>
      </c>
      <c r="AF164" s="4">
        <f t="shared" si="306"/>
        <v>2</v>
      </c>
      <c r="AG164" s="4">
        <f t="shared" si="306"/>
        <v>2</v>
      </c>
      <c r="AH164" s="4">
        <f t="shared" si="306"/>
        <v>2</v>
      </c>
      <c r="AI164" s="4">
        <f t="shared" si="306"/>
        <v>2</v>
      </c>
      <c r="AJ164" s="4">
        <f t="shared" si="306"/>
        <v>2</v>
      </c>
      <c r="AK164" s="4">
        <f t="shared" si="306"/>
        <v>0</v>
      </c>
      <c r="AL164" s="4">
        <f t="shared" si="306"/>
        <v>0</v>
      </c>
      <c r="AM164" s="4">
        <f t="shared" si="306"/>
        <v>0</v>
      </c>
      <c r="AN164" s="4">
        <f t="shared" si="306"/>
        <v>0</v>
      </c>
      <c r="AO164" s="4">
        <f t="shared" si="306"/>
        <v>2</v>
      </c>
      <c r="AP164" s="4">
        <f t="shared" si="306"/>
        <v>2</v>
      </c>
      <c r="AQ164" s="4">
        <f t="shared" si="306"/>
        <v>2</v>
      </c>
      <c r="AR164" s="4">
        <f t="shared" si="306"/>
        <v>2</v>
      </c>
      <c r="AS164" s="4">
        <f t="shared" si="306"/>
        <v>2</v>
      </c>
      <c r="AT164" s="4">
        <f t="shared" si="306"/>
        <v>2</v>
      </c>
      <c r="AU164" s="4">
        <f t="shared" si="306"/>
        <v>2</v>
      </c>
      <c r="AV164" s="4">
        <f t="shared" si="306"/>
        <v>0</v>
      </c>
      <c r="AW164" s="4">
        <f t="shared" si="306"/>
        <v>2</v>
      </c>
      <c r="AX164" s="4">
        <f t="shared" si="306"/>
        <v>2</v>
      </c>
      <c r="AY164" s="4">
        <f t="shared" si="306"/>
        <v>2</v>
      </c>
      <c r="AZ164" s="4">
        <f t="shared" si="306"/>
        <v>2</v>
      </c>
      <c r="BA164" s="4">
        <f t="shared" si="306"/>
        <v>2</v>
      </c>
      <c r="BB164" s="4">
        <f t="shared" si="306"/>
        <v>2</v>
      </c>
      <c r="BC164" s="4">
        <f t="shared" si="306"/>
        <v>2</v>
      </c>
      <c r="BD164" s="4">
        <f t="shared" si="306"/>
        <v>2</v>
      </c>
      <c r="BE164" s="4">
        <f t="shared" si="306"/>
        <v>2</v>
      </c>
      <c r="BF164" s="4">
        <f t="shared" si="306"/>
        <v>2</v>
      </c>
      <c r="BG164" s="4">
        <f t="shared" si="306"/>
        <v>2</v>
      </c>
      <c r="BH164" s="4">
        <f t="shared" si="306"/>
        <v>2</v>
      </c>
      <c r="BI164" s="4">
        <f t="shared" si="306"/>
        <v>0</v>
      </c>
      <c r="BJ164" s="4">
        <f t="shared" si="306"/>
        <v>2</v>
      </c>
      <c r="BK164" s="4">
        <f t="shared" si="306"/>
        <v>2</v>
      </c>
      <c r="BL164" s="4">
        <f t="shared" si="306"/>
        <v>2</v>
      </c>
      <c r="BM164" s="4">
        <f t="shared" si="306"/>
        <v>2</v>
      </c>
      <c r="BN164" s="4">
        <f t="shared" si="306"/>
        <v>0</v>
      </c>
      <c r="BO164" s="4">
        <f t="shared" si="306"/>
        <v>2</v>
      </c>
      <c r="BP164" s="4">
        <f t="shared" ref="BP164:BZ164" si="307">IF(BP31="",0,2)</f>
        <v>2</v>
      </c>
      <c r="BQ164" s="4">
        <f t="shared" si="307"/>
        <v>2</v>
      </c>
      <c r="BR164" s="4">
        <f t="shared" si="307"/>
        <v>0</v>
      </c>
      <c r="BS164" s="4">
        <f t="shared" si="307"/>
        <v>0</v>
      </c>
      <c r="BT164" s="4">
        <f t="shared" si="307"/>
        <v>2</v>
      </c>
      <c r="BU164" s="4">
        <f t="shared" si="307"/>
        <v>2</v>
      </c>
      <c r="BV164" s="4">
        <f t="shared" si="307"/>
        <v>0</v>
      </c>
      <c r="BW164" s="4">
        <f t="shared" si="307"/>
        <v>2</v>
      </c>
      <c r="BX164" s="4">
        <f t="shared" si="307"/>
        <v>2</v>
      </c>
      <c r="BY164" s="4">
        <f t="shared" si="307"/>
        <v>2</v>
      </c>
      <c r="BZ164" s="4">
        <f t="shared" si="307"/>
        <v>2</v>
      </c>
      <c r="CG164" s="17">
        <v>158</v>
      </c>
      <c r="CH164" s="17">
        <f>COUNTIF($E$63:$BZ$112,CG164)</f>
        <v>9</v>
      </c>
      <c r="CI164" s="17">
        <f>SUM($CH$7:$CH164)</f>
        <v>2362</v>
      </c>
      <c r="CJ164" s="17">
        <f>CI164/节奏总纲!P161</f>
        <v>4.140126147558517E-2</v>
      </c>
    </row>
    <row r="165" spans="3:88" x14ac:dyDescent="0.15">
      <c r="C165" s="21">
        <v>26</v>
      </c>
      <c r="D165" s="4">
        <f t="shared" ref="D165:BO165" si="308">IF(D32="",0,2)</f>
        <v>2</v>
      </c>
      <c r="E165" s="4">
        <f t="shared" si="308"/>
        <v>0</v>
      </c>
      <c r="F165" s="4">
        <f t="shared" si="308"/>
        <v>0</v>
      </c>
      <c r="G165" s="4">
        <f t="shared" si="308"/>
        <v>0</v>
      </c>
      <c r="H165" s="4">
        <f t="shared" si="308"/>
        <v>2</v>
      </c>
      <c r="I165" s="4">
        <f t="shared" si="308"/>
        <v>2</v>
      </c>
      <c r="J165" s="4">
        <f t="shared" si="308"/>
        <v>2</v>
      </c>
      <c r="K165" s="4">
        <f t="shared" si="308"/>
        <v>2</v>
      </c>
      <c r="L165" s="4">
        <f t="shared" si="308"/>
        <v>2</v>
      </c>
      <c r="M165" s="4">
        <f t="shared" si="308"/>
        <v>2</v>
      </c>
      <c r="N165" s="4">
        <f t="shared" si="308"/>
        <v>2</v>
      </c>
      <c r="O165" s="4">
        <f t="shared" si="308"/>
        <v>2</v>
      </c>
      <c r="P165" s="4">
        <f t="shared" si="308"/>
        <v>0</v>
      </c>
      <c r="Q165" s="4">
        <f t="shared" si="308"/>
        <v>2</v>
      </c>
      <c r="R165" s="4">
        <f t="shared" si="308"/>
        <v>2</v>
      </c>
      <c r="S165" s="4">
        <f t="shared" si="308"/>
        <v>2</v>
      </c>
      <c r="T165" s="4">
        <f t="shared" si="308"/>
        <v>2</v>
      </c>
      <c r="U165" s="4">
        <f t="shared" si="308"/>
        <v>2</v>
      </c>
      <c r="V165" s="4">
        <f t="shared" si="308"/>
        <v>2</v>
      </c>
      <c r="W165" s="4">
        <f t="shared" si="308"/>
        <v>2</v>
      </c>
      <c r="X165" s="4">
        <f t="shared" si="308"/>
        <v>2</v>
      </c>
      <c r="Y165" s="4">
        <f t="shared" si="308"/>
        <v>0</v>
      </c>
      <c r="Z165" s="4">
        <f t="shared" si="308"/>
        <v>0</v>
      </c>
      <c r="AA165" s="4">
        <f t="shared" si="308"/>
        <v>0</v>
      </c>
      <c r="AB165" s="4">
        <f t="shared" si="308"/>
        <v>0</v>
      </c>
      <c r="AC165" s="4">
        <f t="shared" si="308"/>
        <v>2</v>
      </c>
      <c r="AD165" s="4">
        <f t="shared" si="308"/>
        <v>2</v>
      </c>
      <c r="AE165" s="4">
        <f t="shared" si="308"/>
        <v>2</v>
      </c>
      <c r="AF165" s="4">
        <f t="shared" si="308"/>
        <v>2</v>
      </c>
      <c r="AG165" s="4">
        <f t="shared" si="308"/>
        <v>2</v>
      </c>
      <c r="AH165" s="4">
        <f t="shared" si="308"/>
        <v>0</v>
      </c>
      <c r="AI165" s="4">
        <f t="shared" si="308"/>
        <v>2</v>
      </c>
      <c r="AJ165" s="4">
        <f t="shared" si="308"/>
        <v>2</v>
      </c>
      <c r="AK165" s="4">
        <f t="shared" si="308"/>
        <v>0</v>
      </c>
      <c r="AL165" s="4">
        <f t="shared" si="308"/>
        <v>0</v>
      </c>
      <c r="AM165" s="4">
        <f t="shared" si="308"/>
        <v>0</v>
      </c>
      <c r="AN165" s="4">
        <f t="shared" si="308"/>
        <v>0</v>
      </c>
      <c r="AO165" s="4">
        <f t="shared" si="308"/>
        <v>2</v>
      </c>
      <c r="AP165" s="4">
        <f t="shared" si="308"/>
        <v>2</v>
      </c>
      <c r="AQ165" s="4">
        <f t="shared" si="308"/>
        <v>2</v>
      </c>
      <c r="AR165" s="4">
        <f t="shared" si="308"/>
        <v>2</v>
      </c>
      <c r="AS165" s="4">
        <f t="shared" si="308"/>
        <v>2</v>
      </c>
      <c r="AT165" s="4">
        <f t="shared" si="308"/>
        <v>2</v>
      </c>
      <c r="AU165" s="4">
        <f t="shared" si="308"/>
        <v>2</v>
      </c>
      <c r="AV165" s="4">
        <f t="shared" si="308"/>
        <v>0</v>
      </c>
      <c r="AW165" s="4">
        <f t="shared" si="308"/>
        <v>2</v>
      </c>
      <c r="AX165" s="4">
        <f t="shared" si="308"/>
        <v>2</v>
      </c>
      <c r="AY165" s="4">
        <f t="shared" si="308"/>
        <v>2</v>
      </c>
      <c r="AZ165" s="4">
        <f t="shared" si="308"/>
        <v>2</v>
      </c>
      <c r="BA165" s="4">
        <f t="shared" si="308"/>
        <v>2</v>
      </c>
      <c r="BB165" s="4">
        <f t="shared" si="308"/>
        <v>2</v>
      </c>
      <c r="BC165" s="4">
        <f t="shared" si="308"/>
        <v>2</v>
      </c>
      <c r="BD165" s="4">
        <f t="shared" si="308"/>
        <v>2</v>
      </c>
      <c r="BE165" s="4">
        <f t="shared" si="308"/>
        <v>2</v>
      </c>
      <c r="BF165" s="4">
        <f t="shared" si="308"/>
        <v>2</v>
      </c>
      <c r="BG165" s="4">
        <f t="shared" si="308"/>
        <v>2</v>
      </c>
      <c r="BH165" s="4">
        <f t="shared" si="308"/>
        <v>2</v>
      </c>
      <c r="BI165" s="4">
        <f t="shared" si="308"/>
        <v>0</v>
      </c>
      <c r="BJ165" s="4">
        <f t="shared" si="308"/>
        <v>2</v>
      </c>
      <c r="BK165" s="4">
        <f t="shared" si="308"/>
        <v>2</v>
      </c>
      <c r="BL165" s="4">
        <f t="shared" si="308"/>
        <v>2</v>
      </c>
      <c r="BM165" s="4">
        <f t="shared" si="308"/>
        <v>2</v>
      </c>
      <c r="BN165" s="4">
        <f t="shared" si="308"/>
        <v>0</v>
      </c>
      <c r="BO165" s="4">
        <f t="shared" si="308"/>
        <v>2</v>
      </c>
      <c r="BP165" s="4">
        <f t="shared" ref="BP165:BZ165" si="309">IF(BP32="",0,2)</f>
        <v>2</v>
      </c>
      <c r="BQ165" s="4">
        <f t="shared" si="309"/>
        <v>2</v>
      </c>
      <c r="BR165" s="4">
        <f t="shared" si="309"/>
        <v>0</v>
      </c>
      <c r="BS165" s="4">
        <f t="shared" si="309"/>
        <v>0</v>
      </c>
      <c r="BT165" s="4">
        <f t="shared" si="309"/>
        <v>2</v>
      </c>
      <c r="BU165" s="4">
        <f t="shared" si="309"/>
        <v>2</v>
      </c>
      <c r="BV165" s="4">
        <f t="shared" si="309"/>
        <v>0</v>
      </c>
      <c r="BW165" s="4">
        <f t="shared" si="309"/>
        <v>2</v>
      </c>
      <c r="BX165" s="4">
        <f t="shared" si="309"/>
        <v>2</v>
      </c>
      <c r="BY165" s="4">
        <f t="shared" si="309"/>
        <v>2</v>
      </c>
      <c r="BZ165" s="4">
        <f t="shared" si="309"/>
        <v>2</v>
      </c>
      <c r="CG165" s="17">
        <v>159</v>
      </c>
      <c r="CH165" s="17">
        <f>COUNTIF($E$63:$BZ$112,CG165)</f>
        <v>1</v>
      </c>
      <c r="CI165" s="17">
        <f>SUM($CH$7:$CH165)</f>
        <v>2363</v>
      </c>
      <c r="CJ165" s="17">
        <f>CI165/节奏总纲!P162</f>
        <v>3.8645051738192306E-2</v>
      </c>
    </row>
    <row r="166" spans="3:88" x14ac:dyDescent="0.15">
      <c r="C166" s="21">
        <v>27</v>
      </c>
      <c r="D166" s="4">
        <f t="shared" ref="D166:BO166" si="310">IF(D33="",0,2)</f>
        <v>2</v>
      </c>
      <c r="E166" s="4">
        <f t="shared" si="310"/>
        <v>0</v>
      </c>
      <c r="F166" s="4">
        <f t="shared" si="310"/>
        <v>0</v>
      </c>
      <c r="G166" s="4">
        <f t="shared" si="310"/>
        <v>0</v>
      </c>
      <c r="H166" s="4">
        <f t="shared" si="310"/>
        <v>2</v>
      </c>
      <c r="I166" s="4">
        <f t="shared" si="310"/>
        <v>2</v>
      </c>
      <c r="J166" s="4">
        <f t="shared" si="310"/>
        <v>2</v>
      </c>
      <c r="K166" s="4">
        <f t="shared" si="310"/>
        <v>2</v>
      </c>
      <c r="L166" s="4">
        <f t="shared" si="310"/>
        <v>2</v>
      </c>
      <c r="M166" s="4">
        <f t="shared" si="310"/>
        <v>2</v>
      </c>
      <c r="N166" s="4">
        <f t="shared" si="310"/>
        <v>2</v>
      </c>
      <c r="O166" s="4">
        <f t="shared" si="310"/>
        <v>2</v>
      </c>
      <c r="P166" s="4">
        <f t="shared" si="310"/>
        <v>0</v>
      </c>
      <c r="Q166" s="4">
        <f t="shared" si="310"/>
        <v>2</v>
      </c>
      <c r="R166" s="4">
        <f t="shared" si="310"/>
        <v>2</v>
      </c>
      <c r="S166" s="4">
        <f t="shared" si="310"/>
        <v>2</v>
      </c>
      <c r="T166" s="4">
        <f t="shared" si="310"/>
        <v>2</v>
      </c>
      <c r="U166" s="4">
        <f t="shared" si="310"/>
        <v>2</v>
      </c>
      <c r="V166" s="4">
        <f t="shared" si="310"/>
        <v>2</v>
      </c>
      <c r="W166" s="4">
        <f t="shared" si="310"/>
        <v>2</v>
      </c>
      <c r="X166" s="4">
        <f t="shared" si="310"/>
        <v>2</v>
      </c>
      <c r="Y166" s="4">
        <f t="shared" si="310"/>
        <v>0</v>
      </c>
      <c r="Z166" s="4">
        <f t="shared" si="310"/>
        <v>0</v>
      </c>
      <c r="AA166" s="4">
        <f t="shared" si="310"/>
        <v>0</v>
      </c>
      <c r="AB166" s="4">
        <f t="shared" si="310"/>
        <v>0</v>
      </c>
      <c r="AC166" s="4">
        <f t="shared" si="310"/>
        <v>2</v>
      </c>
      <c r="AD166" s="4">
        <f t="shared" si="310"/>
        <v>2</v>
      </c>
      <c r="AE166" s="4">
        <f t="shared" si="310"/>
        <v>2</v>
      </c>
      <c r="AF166" s="4">
        <f t="shared" si="310"/>
        <v>2</v>
      </c>
      <c r="AG166" s="4">
        <f t="shared" si="310"/>
        <v>2</v>
      </c>
      <c r="AH166" s="4">
        <f t="shared" si="310"/>
        <v>0</v>
      </c>
      <c r="AI166" s="4">
        <f t="shared" si="310"/>
        <v>2</v>
      </c>
      <c r="AJ166" s="4">
        <f t="shared" si="310"/>
        <v>2</v>
      </c>
      <c r="AK166" s="4">
        <f t="shared" si="310"/>
        <v>0</v>
      </c>
      <c r="AL166" s="4">
        <f t="shared" si="310"/>
        <v>0</v>
      </c>
      <c r="AM166" s="4">
        <f t="shared" si="310"/>
        <v>0</v>
      </c>
      <c r="AN166" s="4">
        <f t="shared" si="310"/>
        <v>0</v>
      </c>
      <c r="AO166" s="4">
        <f t="shared" si="310"/>
        <v>2</v>
      </c>
      <c r="AP166" s="4">
        <f t="shared" si="310"/>
        <v>2</v>
      </c>
      <c r="AQ166" s="4">
        <f t="shared" si="310"/>
        <v>2</v>
      </c>
      <c r="AR166" s="4">
        <f t="shared" si="310"/>
        <v>2</v>
      </c>
      <c r="AS166" s="4">
        <f t="shared" si="310"/>
        <v>2</v>
      </c>
      <c r="AT166" s="4">
        <f t="shared" si="310"/>
        <v>2</v>
      </c>
      <c r="AU166" s="4">
        <f t="shared" si="310"/>
        <v>2</v>
      </c>
      <c r="AV166" s="4">
        <f t="shared" si="310"/>
        <v>0</v>
      </c>
      <c r="AW166" s="4">
        <f t="shared" si="310"/>
        <v>2</v>
      </c>
      <c r="AX166" s="4">
        <f t="shared" si="310"/>
        <v>2</v>
      </c>
      <c r="AY166" s="4">
        <f t="shared" si="310"/>
        <v>2</v>
      </c>
      <c r="AZ166" s="4">
        <f t="shared" si="310"/>
        <v>2</v>
      </c>
      <c r="BA166" s="4">
        <f t="shared" si="310"/>
        <v>2</v>
      </c>
      <c r="BB166" s="4">
        <f t="shared" si="310"/>
        <v>2</v>
      </c>
      <c r="BC166" s="4">
        <f t="shared" si="310"/>
        <v>2</v>
      </c>
      <c r="BD166" s="4">
        <f t="shared" si="310"/>
        <v>2</v>
      </c>
      <c r="BE166" s="4">
        <f t="shared" si="310"/>
        <v>2</v>
      </c>
      <c r="BF166" s="4">
        <f t="shared" si="310"/>
        <v>2</v>
      </c>
      <c r="BG166" s="4">
        <f t="shared" si="310"/>
        <v>2</v>
      </c>
      <c r="BH166" s="4">
        <f t="shared" si="310"/>
        <v>2</v>
      </c>
      <c r="BI166" s="4">
        <f t="shared" si="310"/>
        <v>0</v>
      </c>
      <c r="BJ166" s="4">
        <f t="shared" si="310"/>
        <v>2</v>
      </c>
      <c r="BK166" s="4">
        <f t="shared" si="310"/>
        <v>2</v>
      </c>
      <c r="BL166" s="4">
        <f t="shared" si="310"/>
        <v>2</v>
      </c>
      <c r="BM166" s="4">
        <f t="shared" si="310"/>
        <v>2</v>
      </c>
      <c r="BN166" s="4">
        <f t="shared" si="310"/>
        <v>0</v>
      </c>
      <c r="BO166" s="4">
        <f t="shared" si="310"/>
        <v>2</v>
      </c>
      <c r="BP166" s="4">
        <f t="shared" ref="BP166:BZ166" si="311">IF(BP33="",0,2)</f>
        <v>2</v>
      </c>
      <c r="BQ166" s="4">
        <f t="shared" si="311"/>
        <v>2</v>
      </c>
      <c r="BR166" s="4">
        <f t="shared" si="311"/>
        <v>0</v>
      </c>
      <c r="BS166" s="4">
        <f t="shared" si="311"/>
        <v>0</v>
      </c>
      <c r="BT166" s="4">
        <f t="shared" si="311"/>
        <v>2</v>
      </c>
      <c r="BU166" s="4">
        <f t="shared" si="311"/>
        <v>2</v>
      </c>
      <c r="BV166" s="4">
        <f t="shared" si="311"/>
        <v>0</v>
      </c>
      <c r="BW166" s="4">
        <f t="shared" si="311"/>
        <v>2</v>
      </c>
      <c r="BX166" s="4">
        <f t="shared" si="311"/>
        <v>2</v>
      </c>
      <c r="BY166" s="4">
        <f t="shared" si="311"/>
        <v>2</v>
      </c>
      <c r="BZ166" s="4">
        <f t="shared" si="311"/>
        <v>2</v>
      </c>
      <c r="CG166" s="17">
        <v>160</v>
      </c>
      <c r="CH166" s="17">
        <f>COUNTIF($E$63:$BZ$112,CG166)</f>
        <v>41</v>
      </c>
      <c r="CI166" s="17">
        <f>SUM($CH$7:$CH166)</f>
        <v>2404</v>
      </c>
      <c r="CJ166" s="17">
        <f>CI166/节奏总纲!P163</f>
        <v>3.6682688639658199E-2</v>
      </c>
    </row>
    <row r="167" spans="3:88" x14ac:dyDescent="0.15">
      <c r="C167" s="21">
        <v>28</v>
      </c>
      <c r="D167" s="4">
        <f t="shared" ref="D167:BO167" si="312">IF(D34="",0,2)</f>
        <v>2</v>
      </c>
      <c r="E167" s="4">
        <f t="shared" si="312"/>
        <v>0</v>
      </c>
      <c r="F167" s="4">
        <f t="shared" si="312"/>
        <v>0</v>
      </c>
      <c r="G167" s="4">
        <f t="shared" si="312"/>
        <v>0</v>
      </c>
      <c r="H167" s="4">
        <f t="shared" si="312"/>
        <v>2</v>
      </c>
      <c r="I167" s="4">
        <f t="shared" si="312"/>
        <v>2</v>
      </c>
      <c r="J167" s="4">
        <f t="shared" si="312"/>
        <v>2</v>
      </c>
      <c r="K167" s="4">
        <f t="shared" si="312"/>
        <v>2</v>
      </c>
      <c r="L167" s="4">
        <f t="shared" si="312"/>
        <v>2</v>
      </c>
      <c r="M167" s="4">
        <f t="shared" si="312"/>
        <v>2</v>
      </c>
      <c r="N167" s="4">
        <f t="shared" si="312"/>
        <v>2</v>
      </c>
      <c r="O167" s="4">
        <f t="shared" si="312"/>
        <v>2</v>
      </c>
      <c r="P167" s="4">
        <f t="shared" si="312"/>
        <v>0</v>
      </c>
      <c r="Q167" s="4">
        <f t="shared" si="312"/>
        <v>2</v>
      </c>
      <c r="R167" s="4">
        <f t="shared" si="312"/>
        <v>2</v>
      </c>
      <c r="S167" s="4">
        <f t="shared" si="312"/>
        <v>2</v>
      </c>
      <c r="T167" s="4">
        <f t="shared" si="312"/>
        <v>2</v>
      </c>
      <c r="U167" s="4">
        <f t="shared" si="312"/>
        <v>2</v>
      </c>
      <c r="V167" s="4">
        <f t="shared" si="312"/>
        <v>2</v>
      </c>
      <c r="W167" s="4">
        <f t="shared" si="312"/>
        <v>2</v>
      </c>
      <c r="X167" s="4">
        <f t="shared" si="312"/>
        <v>2</v>
      </c>
      <c r="Y167" s="4">
        <f t="shared" si="312"/>
        <v>0</v>
      </c>
      <c r="Z167" s="4">
        <f t="shared" si="312"/>
        <v>0</v>
      </c>
      <c r="AA167" s="4">
        <f t="shared" si="312"/>
        <v>0</v>
      </c>
      <c r="AB167" s="4">
        <f t="shared" si="312"/>
        <v>0</v>
      </c>
      <c r="AC167" s="4">
        <f t="shared" si="312"/>
        <v>2</v>
      </c>
      <c r="AD167" s="4">
        <f t="shared" si="312"/>
        <v>2</v>
      </c>
      <c r="AE167" s="4">
        <f t="shared" si="312"/>
        <v>2</v>
      </c>
      <c r="AF167" s="4">
        <f t="shared" si="312"/>
        <v>2</v>
      </c>
      <c r="AG167" s="4">
        <f t="shared" si="312"/>
        <v>2</v>
      </c>
      <c r="AH167" s="4">
        <f t="shared" si="312"/>
        <v>0</v>
      </c>
      <c r="AI167" s="4">
        <f t="shared" si="312"/>
        <v>2</v>
      </c>
      <c r="AJ167" s="4">
        <f t="shared" si="312"/>
        <v>2</v>
      </c>
      <c r="AK167" s="4">
        <f t="shared" si="312"/>
        <v>0</v>
      </c>
      <c r="AL167" s="4">
        <f t="shared" si="312"/>
        <v>0</v>
      </c>
      <c r="AM167" s="4">
        <f t="shared" si="312"/>
        <v>0</v>
      </c>
      <c r="AN167" s="4">
        <f t="shared" si="312"/>
        <v>0</v>
      </c>
      <c r="AO167" s="4">
        <f t="shared" si="312"/>
        <v>2</v>
      </c>
      <c r="AP167" s="4">
        <f t="shared" si="312"/>
        <v>2</v>
      </c>
      <c r="AQ167" s="4">
        <f t="shared" si="312"/>
        <v>2</v>
      </c>
      <c r="AR167" s="4">
        <f t="shared" si="312"/>
        <v>2</v>
      </c>
      <c r="AS167" s="4">
        <f t="shared" si="312"/>
        <v>2</v>
      </c>
      <c r="AT167" s="4">
        <f t="shared" si="312"/>
        <v>2</v>
      </c>
      <c r="AU167" s="4">
        <f t="shared" si="312"/>
        <v>2</v>
      </c>
      <c r="AV167" s="4">
        <f t="shared" si="312"/>
        <v>0</v>
      </c>
      <c r="AW167" s="4">
        <f t="shared" si="312"/>
        <v>2</v>
      </c>
      <c r="AX167" s="4">
        <f t="shared" si="312"/>
        <v>2</v>
      </c>
      <c r="AY167" s="4">
        <f t="shared" si="312"/>
        <v>2</v>
      </c>
      <c r="AZ167" s="4">
        <f t="shared" si="312"/>
        <v>2</v>
      </c>
      <c r="BA167" s="4">
        <f t="shared" si="312"/>
        <v>2</v>
      </c>
      <c r="BB167" s="4">
        <f t="shared" si="312"/>
        <v>2</v>
      </c>
      <c r="BC167" s="4">
        <f t="shared" si="312"/>
        <v>2</v>
      </c>
      <c r="BD167" s="4">
        <f t="shared" si="312"/>
        <v>2</v>
      </c>
      <c r="BE167" s="4">
        <f t="shared" si="312"/>
        <v>2</v>
      </c>
      <c r="BF167" s="4">
        <f t="shared" si="312"/>
        <v>2</v>
      </c>
      <c r="BG167" s="4">
        <f t="shared" si="312"/>
        <v>2</v>
      </c>
      <c r="BH167" s="4">
        <f t="shared" si="312"/>
        <v>2</v>
      </c>
      <c r="BI167" s="4">
        <f t="shared" si="312"/>
        <v>0</v>
      </c>
      <c r="BJ167" s="4">
        <f t="shared" si="312"/>
        <v>2</v>
      </c>
      <c r="BK167" s="4">
        <f t="shared" si="312"/>
        <v>2</v>
      </c>
      <c r="BL167" s="4">
        <f t="shared" si="312"/>
        <v>2</v>
      </c>
      <c r="BM167" s="4">
        <f t="shared" si="312"/>
        <v>2</v>
      </c>
      <c r="BN167" s="4">
        <f t="shared" si="312"/>
        <v>0</v>
      </c>
      <c r="BO167" s="4">
        <f t="shared" si="312"/>
        <v>2</v>
      </c>
      <c r="BP167" s="4">
        <f t="shared" ref="BP167:BZ167" si="313">IF(BP34="",0,2)</f>
        <v>2</v>
      </c>
      <c r="BQ167" s="4">
        <f t="shared" si="313"/>
        <v>2</v>
      </c>
      <c r="BR167" s="4">
        <f t="shared" si="313"/>
        <v>0</v>
      </c>
      <c r="BS167" s="4">
        <f t="shared" si="313"/>
        <v>0</v>
      </c>
      <c r="BT167" s="4">
        <f t="shared" si="313"/>
        <v>2</v>
      </c>
      <c r="BU167" s="4">
        <f t="shared" si="313"/>
        <v>2</v>
      </c>
      <c r="BV167" s="4">
        <f t="shared" si="313"/>
        <v>0</v>
      </c>
      <c r="BW167" s="4">
        <f t="shared" si="313"/>
        <v>2</v>
      </c>
      <c r="BX167" s="4">
        <f t="shared" si="313"/>
        <v>2</v>
      </c>
      <c r="BY167" s="4">
        <f t="shared" si="313"/>
        <v>2</v>
      </c>
      <c r="BZ167" s="4">
        <f t="shared" si="313"/>
        <v>2</v>
      </c>
    </row>
    <row r="168" spans="3:88" x14ac:dyDescent="0.15">
      <c r="C168" s="21">
        <v>29</v>
      </c>
      <c r="D168" s="4">
        <f t="shared" ref="D168:BO168" si="314">IF(D35="",0,2)</f>
        <v>2</v>
      </c>
      <c r="E168" s="4">
        <f t="shared" si="314"/>
        <v>0</v>
      </c>
      <c r="F168" s="4">
        <f t="shared" si="314"/>
        <v>0</v>
      </c>
      <c r="G168" s="4">
        <f t="shared" si="314"/>
        <v>0</v>
      </c>
      <c r="H168" s="4">
        <f t="shared" si="314"/>
        <v>2</v>
      </c>
      <c r="I168" s="4">
        <f t="shared" si="314"/>
        <v>2</v>
      </c>
      <c r="J168" s="4">
        <f t="shared" si="314"/>
        <v>2</v>
      </c>
      <c r="K168" s="4">
        <f t="shared" si="314"/>
        <v>2</v>
      </c>
      <c r="L168" s="4">
        <f t="shared" si="314"/>
        <v>2</v>
      </c>
      <c r="M168" s="4">
        <f t="shared" si="314"/>
        <v>2</v>
      </c>
      <c r="N168" s="4">
        <f t="shared" si="314"/>
        <v>0</v>
      </c>
      <c r="O168" s="4">
        <f t="shared" si="314"/>
        <v>2</v>
      </c>
      <c r="P168" s="4">
        <f t="shared" si="314"/>
        <v>0</v>
      </c>
      <c r="Q168" s="4">
        <f t="shared" si="314"/>
        <v>2</v>
      </c>
      <c r="R168" s="4">
        <f t="shared" si="314"/>
        <v>2</v>
      </c>
      <c r="S168" s="4">
        <f t="shared" si="314"/>
        <v>2</v>
      </c>
      <c r="T168" s="4">
        <f t="shared" si="314"/>
        <v>2</v>
      </c>
      <c r="U168" s="4">
        <f t="shared" si="314"/>
        <v>2</v>
      </c>
      <c r="V168" s="4">
        <f t="shared" si="314"/>
        <v>2</v>
      </c>
      <c r="W168" s="4">
        <f t="shared" si="314"/>
        <v>0</v>
      </c>
      <c r="X168" s="4">
        <f t="shared" si="314"/>
        <v>2</v>
      </c>
      <c r="Y168" s="4">
        <f t="shared" si="314"/>
        <v>0</v>
      </c>
      <c r="Z168" s="4">
        <f t="shared" si="314"/>
        <v>0</v>
      </c>
      <c r="AA168" s="4">
        <f t="shared" si="314"/>
        <v>0</v>
      </c>
      <c r="AB168" s="4">
        <f t="shared" si="314"/>
        <v>0</v>
      </c>
      <c r="AC168" s="4">
        <f t="shared" si="314"/>
        <v>2</v>
      </c>
      <c r="AD168" s="4">
        <f t="shared" si="314"/>
        <v>2</v>
      </c>
      <c r="AE168" s="4">
        <f t="shared" si="314"/>
        <v>2</v>
      </c>
      <c r="AF168" s="4">
        <f t="shared" si="314"/>
        <v>2</v>
      </c>
      <c r="AG168" s="4">
        <f t="shared" si="314"/>
        <v>2</v>
      </c>
      <c r="AH168" s="4">
        <f t="shared" si="314"/>
        <v>0</v>
      </c>
      <c r="AI168" s="4">
        <f t="shared" si="314"/>
        <v>2</v>
      </c>
      <c r="AJ168" s="4">
        <f t="shared" si="314"/>
        <v>2</v>
      </c>
      <c r="AK168" s="4">
        <f t="shared" si="314"/>
        <v>0</v>
      </c>
      <c r="AL168" s="4">
        <f t="shared" si="314"/>
        <v>0</v>
      </c>
      <c r="AM168" s="4">
        <f t="shared" si="314"/>
        <v>0</v>
      </c>
      <c r="AN168" s="4">
        <f t="shared" si="314"/>
        <v>0</v>
      </c>
      <c r="AO168" s="4">
        <f t="shared" si="314"/>
        <v>2</v>
      </c>
      <c r="AP168" s="4">
        <f t="shared" si="314"/>
        <v>2</v>
      </c>
      <c r="AQ168" s="4">
        <f t="shared" si="314"/>
        <v>2</v>
      </c>
      <c r="AR168" s="4">
        <f t="shared" si="314"/>
        <v>2</v>
      </c>
      <c r="AS168" s="4">
        <f t="shared" si="314"/>
        <v>2</v>
      </c>
      <c r="AT168" s="4">
        <f t="shared" si="314"/>
        <v>2</v>
      </c>
      <c r="AU168" s="4">
        <f t="shared" si="314"/>
        <v>2</v>
      </c>
      <c r="AV168" s="4">
        <f t="shared" si="314"/>
        <v>0</v>
      </c>
      <c r="AW168" s="4">
        <f t="shared" si="314"/>
        <v>2</v>
      </c>
      <c r="AX168" s="4">
        <f t="shared" si="314"/>
        <v>2</v>
      </c>
      <c r="AY168" s="4">
        <f t="shared" si="314"/>
        <v>2</v>
      </c>
      <c r="AZ168" s="4">
        <f t="shared" si="314"/>
        <v>2</v>
      </c>
      <c r="BA168" s="4">
        <f t="shared" si="314"/>
        <v>2</v>
      </c>
      <c r="BB168" s="4">
        <f t="shared" si="314"/>
        <v>0</v>
      </c>
      <c r="BC168" s="4">
        <f t="shared" si="314"/>
        <v>2</v>
      </c>
      <c r="BD168" s="4">
        <f t="shared" si="314"/>
        <v>2</v>
      </c>
      <c r="BE168" s="4">
        <f t="shared" si="314"/>
        <v>2</v>
      </c>
      <c r="BF168" s="4">
        <f t="shared" si="314"/>
        <v>2</v>
      </c>
      <c r="BG168" s="4">
        <f t="shared" si="314"/>
        <v>2</v>
      </c>
      <c r="BH168" s="4">
        <f t="shared" si="314"/>
        <v>0</v>
      </c>
      <c r="BI168" s="4">
        <f t="shared" si="314"/>
        <v>0</v>
      </c>
      <c r="BJ168" s="4">
        <f t="shared" si="314"/>
        <v>2</v>
      </c>
      <c r="BK168" s="4">
        <f t="shared" si="314"/>
        <v>2</v>
      </c>
      <c r="BL168" s="4">
        <f t="shared" si="314"/>
        <v>2</v>
      </c>
      <c r="BM168" s="4">
        <f t="shared" si="314"/>
        <v>2</v>
      </c>
      <c r="BN168" s="4">
        <f t="shared" si="314"/>
        <v>0</v>
      </c>
      <c r="BO168" s="4">
        <f t="shared" si="314"/>
        <v>2</v>
      </c>
      <c r="BP168" s="4">
        <f t="shared" ref="BP168:BZ168" si="315">IF(BP35="",0,2)</f>
        <v>2</v>
      </c>
      <c r="BQ168" s="4">
        <f t="shared" si="315"/>
        <v>2</v>
      </c>
      <c r="BR168" s="4">
        <f t="shared" si="315"/>
        <v>0</v>
      </c>
      <c r="BS168" s="4">
        <f t="shared" si="315"/>
        <v>0</v>
      </c>
      <c r="BT168" s="4">
        <f t="shared" si="315"/>
        <v>2</v>
      </c>
      <c r="BU168" s="4">
        <f t="shared" si="315"/>
        <v>2</v>
      </c>
      <c r="BV168" s="4">
        <f t="shared" si="315"/>
        <v>0</v>
      </c>
      <c r="BW168" s="4">
        <f t="shared" si="315"/>
        <v>2</v>
      </c>
      <c r="BX168" s="4">
        <f t="shared" si="315"/>
        <v>2</v>
      </c>
      <c r="BY168" s="4">
        <f t="shared" si="315"/>
        <v>2</v>
      </c>
      <c r="BZ168" s="4">
        <f t="shared" si="315"/>
        <v>2</v>
      </c>
    </row>
    <row r="169" spans="3:88" x14ac:dyDescent="0.15">
      <c r="C169" s="21">
        <v>30</v>
      </c>
      <c r="D169" s="4">
        <f t="shared" ref="D169:BO169" si="316">IF(D36="",0,2)</f>
        <v>2</v>
      </c>
      <c r="E169" s="4">
        <f t="shared" si="316"/>
        <v>0</v>
      </c>
      <c r="F169" s="4">
        <f t="shared" si="316"/>
        <v>0</v>
      </c>
      <c r="G169" s="4">
        <f t="shared" si="316"/>
        <v>0</v>
      </c>
      <c r="H169" s="4">
        <f t="shared" si="316"/>
        <v>2</v>
      </c>
      <c r="I169" s="4">
        <f t="shared" si="316"/>
        <v>2</v>
      </c>
      <c r="J169" s="4">
        <f t="shared" si="316"/>
        <v>2</v>
      </c>
      <c r="K169" s="4">
        <f t="shared" si="316"/>
        <v>2</v>
      </c>
      <c r="L169" s="4">
        <f t="shared" si="316"/>
        <v>2</v>
      </c>
      <c r="M169" s="4">
        <f t="shared" si="316"/>
        <v>2</v>
      </c>
      <c r="N169" s="4">
        <f t="shared" si="316"/>
        <v>0</v>
      </c>
      <c r="O169" s="4">
        <f t="shared" si="316"/>
        <v>2</v>
      </c>
      <c r="P169" s="4">
        <f t="shared" si="316"/>
        <v>0</v>
      </c>
      <c r="Q169" s="4">
        <f t="shared" si="316"/>
        <v>2</v>
      </c>
      <c r="R169" s="4">
        <f t="shared" si="316"/>
        <v>2</v>
      </c>
      <c r="S169" s="4">
        <f t="shared" si="316"/>
        <v>2</v>
      </c>
      <c r="T169" s="4">
        <f t="shared" si="316"/>
        <v>2</v>
      </c>
      <c r="U169" s="4">
        <f t="shared" si="316"/>
        <v>2</v>
      </c>
      <c r="V169" s="4">
        <f t="shared" si="316"/>
        <v>2</v>
      </c>
      <c r="W169" s="4">
        <f t="shared" si="316"/>
        <v>0</v>
      </c>
      <c r="X169" s="4">
        <f t="shared" si="316"/>
        <v>2</v>
      </c>
      <c r="Y169" s="4">
        <f t="shared" si="316"/>
        <v>0</v>
      </c>
      <c r="Z169" s="4">
        <f t="shared" si="316"/>
        <v>0</v>
      </c>
      <c r="AA169" s="4">
        <f t="shared" si="316"/>
        <v>0</v>
      </c>
      <c r="AB169" s="4">
        <f t="shared" si="316"/>
        <v>0</v>
      </c>
      <c r="AC169" s="4">
        <f t="shared" si="316"/>
        <v>2</v>
      </c>
      <c r="AD169" s="4">
        <f t="shared" si="316"/>
        <v>2</v>
      </c>
      <c r="AE169" s="4">
        <f t="shared" si="316"/>
        <v>2</v>
      </c>
      <c r="AF169" s="4">
        <f t="shared" si="316"/>
        <v>2</v>
      </c>
      <c r="AG169" s="4">
        <f t="shared" si="316"/>
        <v>2</v>
      </c>
      <c r="AH169" s="4">
        <f t="shared" si="316"/>
        <v>0</v>
      </c>
      <c r="AI169" s="4">
        <f t="shared" si="316"/>
        <v>2</v>
      </c>
      <c r="AJ169" s="4">
        <f t="shared" si="316"/>
        <v>2</v>
      </c>
      <c r="AK169" s="4">
        <f t="shared" si="316"/>
        <v>0</v>
      </c>
      <c r="AL169" s="4">
        <f t="shared" si="316"/>
        <v>0</v>
      </c>
      <c r="AM169" s="4">
        <f t="shared" si="316"/>
        <v>0</v>
      </c>
      <c r="AN169" s="4">
        <f t="shared" si="316"/>
        <v>0</v>
      </c>
      <c r="AO169" s="4">
        <f t="shared" si="316"/>
        <v>2</v>
      </c>
      <c r="AP169" s="4">
        <f t="shared" si="316"/>
        <v>2</v>
      </c>
      <c r="AQ169" s="4">
        <f t="shared" si="316"/>
        <v>2</v>
      </c>
      <c r="AR169" s="4">
        <f t="shared" si="316"/>
        <v>2</v>
      </c>
      <c r="AS169" s="4">
        <f t="shared" si="316"/>
        <v>2</v>
      </c>
      <c r="AT169" s="4">
        <f t="shared" si="316"/>
        <v>2</v>
      </c>
      <c r="AU169" s="4">
        <f t="shared" si="316"/>
        <v>2</v>
      </c>
      <c r="AV169" s="4">
        <f t="shared" si="316"/>
        <v>0</v>
      </c>
      <c r="AW169" s="4">
        <f t="shared" si="316"/>
        <v>2</v>
      </c>
      <c r="AX169" s="4">
        <f t="shared" si="316"/>
        <v>2</v>
      </c>
      <c r="AY169" s="4">
        <f t="shared" si="316"/>
        <v>2</v>
      </c>
      <c r="AZ169" s="4">
        <f t="shared" si="316"/>
        <v>2</v>
      </c>
      <c r="BA169" s="4">
        <f t="shared" si="316"/>
        <v>2</v>
      </c>
      <c r="BB169" s="4">
        <f t="shared" si="316"/>
        <v>0</v>
      </c>
      <c r="BC169" s="4">
        <f t="shared" si="316"/>
        <v>2</v>
      </c>
      <c r="BD169" s="4">
        <f t="shared" si="316"/>
        <v>2</v>
      </c>
      <c r="BE169" s="4">
        <f t="shared" si="316"/>
        <v>2</v>
      </c>
      <c r="BF169" s="4">
        <f t="shared" si="316"/>
        <v>2</v>
      </c>
      <c r="BG169" s="4">
        <f t="shared" si="316"/>
        <v>2</v>
      </c>
      <c r="BH169" s="4">
        <f t="shared" si="316"/>
        <v>0</v>
      </c>
      <c r="BI169" s="4">
        <f t="shared" si="316"/>
        <v>0</v>
      </c>
      <c r="BJ169" s="4">
        <f t="shared" si="316"/>
        <v>2</v>
      </c>
      <c r="BK169" s="4">
        <f t="shared" si="316"/>
        <v>2</v>
      </c>
      <c r="BL169" s="4">
        <f t="shared" si="316"/>
        <v>2</v>
      </c>
      <c r="BM169" s="4">
        <f t="shared" si="316"/>
        <v>2</v>
      </c>
      <c r="BN169" s="4">
        <f t="shared" si="316"/>
        <v>0</v>
      </c>
      <c r="BO169" s="4">
        <f t="shared" si="316"/>
        <v>2</v>
      </c>
      <c r="BP169" s="4">
        <f t="shared" ref="BP169:BZ169" si="317">IF(BP36="",0,2)</f>
        <v>2</v>
      </c>
      <c r="BQ169" s="4">
        <f t="shared" si="317"/>
        <v>2</v>
      </c>
      <c r="BR169" s="4">
        <f t="shared" si="317"/>
        <v>0</v>
      </c>
      <c r="BS169" s="4">
        <f t="shared" si="317"/>
        <v>0</v>
      </c>
      <c r="BT169" s="4">
        <f t="shared" si="317"/>
        <v>2</v>
      </c>
      <c r="BU169" s="4">
        <f t="shared" si="317"/>
        <v>2</v>
      </c>
      <c r="BV169" s="4">
        <f t="shared" si="317"/>
        <v>0</v>
      </c>
      <c r="BW169" s="4">
        <f t="shared" si="317"/>
        <v>2</v>
      </c>
      <c r="BX169" s="4">
        <f t="shared" si="317"/>
        <v>2</v>
      </c>
      <c r="BY169" s="4">
        <f t="shared" si="317"/>
        <v>2</v>
      </c>
      <c r="BZ169" s="4">
        <f t="shared" si="317"/>
        <v>2</v>
      </c>
    </row>
    <row r="170" spans="3:88" x14ac:dyDescent="0.15">
      <c r="C170" s="21">
        <v>31</v>
      </c>
      <c r="D170" s="4">
        <f t="shared" ref="D170:BO170" si="318">IF(D37="",0,2)</f>
        <v>2</v>
      </c>
      <c r="E170" s="4">
        <f t="shared" si="318"/>
        <v>0</v>
      </c>
      <c r="F170" s="4">
        <f t="shared" si="318"/>
        <v>0</v>
      </c>
      <c r="G170" s="4">
        <f t="shared" si="318"/>
        <v>0</v>
      </c>
      <c r="H170" s="4">
        <f t="shared" si="318"/>
        <v>2</v>
      </c>
      <c r="I170" s="4">
        <f t="shared" si="318"/>
        <v>2</v>
      </c>
      <c r="J170" s="4">
        <f t="shared" si="318"/>
        <v>2</v>
      </c>
      <c r="K170" s="4">
        <f t="shared" si="318"/>
        <v>2</v>
      </c>
      <c r="L170" s="4">
        <f t="shared" si="318"/>
        <v>2</v>
      </c>
      <c r="M170" s="4">
        <f t="shared" si="318"/>
        <v>2</v>
      </c>
      <c r="N170" s="4">
        <f t="shared" si="318"/>
        <v>0</v>
      </c>
      <c r="O170" s="4">
        <f t="shared" si="318"/>
        <v>2</v>
      </c>
      <c r="P170" s="4">
        <f t="shared" si="318"/>
        <v>0</v>
      </c>
      <c r="Q170" s="4">
        <f t="shared" si="318"/>
        <v>2</v>
      </c>
      <c r="R170" s="4">
        <f t="shared" si="318"/>
        <v>2</v>
      </c>
      <c r="S170" s="4">
        <f t="shared" si="318"/>
        <v>2</v>
      </c>
      <c r="T170" s="4">
        <f t="shared" si="318"/>
        <v>2</v>
      </c>
      <c r="U170" s="4">
        <f t="shared" si="318"/>
        <v>2</v>
      </c>
      <c r="V170" s="4">
        <f t="shared" si="318"/>
        <v>2</v>
      </c>
      <c r="W170" s="4">
        <f t="shared" si="318"/>
        <v>0</v>
      </c>
      <c r="X170" s="4">
        <f t="shared" si="318"/>
        <v>2</v>
      </c>
      <c r="Y170" s="4">
        <f t="shared" si="318"/>
        <v>0</v>
      </c>
      <c r="Z170" s="4">
        <f t="shared" si="318"/>
        <v>0</v>
      </c>
      <c r="AA170" s="4">
        <f t="shared" si="318"/>
        <v>0</v>
      </c>
      <c r="AB170" s="4">
        <f t="shared" si="318"/>
        <v>0</v>
      </c>
      <c r="AC170" s="4">
        <f t="shared" si="318"/>
        <v>2</v>
      </c>
      <c r="AD170" s="4">
        <f t="shared" si="318"/>
        <v>2</v>
      </c>
      <c r="AE170" s="4">
        <f t="shared" si="318"/>
        <v>2</v>
      </c>
      <c r="AF170" s="4">
        <f t="shared" si="318"/>
        <v>2</v>
      </c>
      <c r="AG170" s="4">
        <f t="shared" si="318"/>
        <v>2</v>
      </c>
      <c r="AH170" s="4">
        <f t="shared" si="318"/>
        <v>0</v>
      </c>
      <c r="AI170" s="4">
        <f t="shared" si="318"/>
        <v>2</v>
      </c>
      <c r="AJ170" s="4">
        <f t="shared" si="318"/>
        <v>2</v>
      </c>
      <c r="AK170" s="4">
        <f t="shared" si="318"/>
        <v>0</v>
      </c>
      <c r="AL170" s="4">
        <f t="shared" si="318"/>
        <v>0</v>
      </c>
      <c r="AM170" s="4">
        <f t="shared" si="318"/>
        <v>0</v>
      </c>
      <c r="AN170" s="4">
        <f t="shared" si="318"/>
        <v>0</v>
      </c>
      <c r="AO170" s="4">
        <f t="shared" si="318"/>
        <v>2</v>
      </c>
      <c r="AP170" s="4">
        <f t="shared" si="318"/>
        <v>2</v>
      </c>
      <c r="AQ170" s="4">
        <f t="shared" si="318"/>
        <v>2</v>
      </c>
      <c r="AR170" s="4">
        <f t="shared" si="318"/>
        <v>2</v>
      </c>
      <c r="AS170" s="4">
        <f t="shared" si="318"/>
        <v>2</v>
      </c>
      <c r="AT170" s="4">
        <f t="shared" si="318"/>
        <v>2</v>
      </c>
      <c r="AU170" s="4">
        <f t="shared" si="318"/>
        <v>2</v>
      </c>
      <c r="AV170" s="4">
        <f t="shared" si="318"/>
        <v>0</v>
      </c>
      <c r="AW170" s="4">
        <f t="shared" si="318"/>
        <v>2</v>
      </c>
      <c r="AX170" s="4">
        <f t="shared" si="318"/>
        <v>2</v>
      </c>
      <c r="AY170" s="4">
        <f t="shared" si="318"/>
        <v>2</v>
      </c>
      <c r="AZ170" s="4">
        <f t="shared" si="318"/>
        <v>2</v>
      </c>
      <c r="BA170" s="4">
        <f t="shared" si="318"/>
        <v>2</v>
      </c>
      <c r="BB170" s="4">
        <f t="shared" si="318"/>
        <v>0</v>
      </c>
      <c r="BC170" s="4">
        <f t="shared" si="318"/>
        <v>2</v>
      </c>
      <c r="BD170" s="4">
        <f t="shared" si="318"/>
        <v>2</v>
      </c>
      <c r="BE170" s="4">
        <f t="shared" si="318"/>
        <v>2</v>
      </c>
      <c r="BF170" s="4">
        <f t="shared" si="318"/>
        <v>2</v>
      </c>
      <c r="BG170" s="4">
        <f t="shared" si="318"/>
        <v>2</v>
      </c>
      <c r="BH170" s="4">
        <f t="shared" si="318"/>
        <v>0</v>
      </c>
      <c r="BI170" s="4">
        <f t="shared" si="318"/>
        <v>0</v>
      </c>
      <c r="BJ170" s="4">
        <f t="shared" si="318"/>
        <v>2</v>
      </c>
      <c r="BK170" s="4">
        <f t="shared" si="318"/>
        <v>2</v>
      </c>
      <c r="BL170" s="4">
        <f t="shared" si="318"/>
        <v>2</v>
      </c>
      <c r="BM170" s="4">
        <f t="shared" si="318"/>
        <v>2</v>
      </c>
      <c r="BN170" s="4">
        <f t="shared" si="318"/>
        <v>0</v>
      </c>
      <c r="BO170" s="4">
        <f t="shared" si="318"/>
        <v>2</v>
      </c>
      <c r="BP170" s="4">
        <f t="shared" ref="BP170:BZ170" si="319">IF(BP37="",0,2)</f>
        <v>2</v>
      </c>
      <c r="BQ170" s="4">
        <f t="shared" si="319"/>
        <v>2</v>
      </c>
      <c r="BR170" s="4">
        <f t="shared" si="319"/>
        <v>0</v>
      </c>
      <c r="BS170" s="4">
        <f t="shared" si="319"/>
        <v>0</v>
      </c>
      <c r="BT170" s="4">
        <f t="shared" si="319"/>
        <v>2</v>
      </c>
      <c r="BU170" s="4">
        <f t="shared" si="319"/>
        <v>2</v>
      </c>
      <c r="BV170" s="4">
        <f t="shared" si="319"/>
        <v>0</v>
      </c>
      <c r="BW170" s="4">
        <f t="shared" si="319"/>
        <v>2</v>
      </c>
      <c r="BX170" s="4">
        <f t="shared" si="319"/>
        <v>2</v>
      </c>
      <c r="BY170" s="4">
        <f t="shared" si="319"/>
        <v>2</v>
      </c>
      <c r="BZ170" s="4">
        <f t="shared" si="319"/>
        <v>2</v>
      </c>
    </row>
    <row r="171" spans="3:88" x14ac:dyDescent="0.15">
      <c r="C171" s="21">
        <v>32</v>
      </c>
      <c r="D171" s="4">
        <f t="shared" ref="D171:BO171" si="320">IF(D38="",0,2)</f>
        <v>2</v>
      </c>
      <c r="E171" s="4">
        <f t="shared" si="320"/>
        <v>0</v>
      </c>
      <c r="F171" s="4">
        <f t="shared" si="320"/>
        <v>0</v>
      </c>
      <c r="G171" s="4">
        <f t="shared" si="320"/>
        <v>0</v>
      </c>
      <c r="H171" s="4">
        <f t="shared" si="320"/>
        <v>2</v>
      </c>
      <c r="I171" s="4">
        <f t="shared" si="320"/>
        <v>2</v>
      </c>
      <c r="J171" s="4">
        <f t="shared" si="320"/>
        <v>2</v>
      </c>
      <c r="K171" s="4">
        <f t="shared" si="320"/>
        <v>2</v>
      </c>
      <c r="L171" s="4">
        <f t="shared" si="320"/>
        <v>2</v>
      </c>
      <c r="M171" s="4">
        <f t="shared" si="320"/>
        <v>2</v>
      </c>
      <c r="N171" s="4">
        <f t="shared" si="320"/>
        <v>0</v>
      </c>
      <c r="O171" s="4">
        <f t="shared" si="320"/>
        <v>2</v>
      </c>
      <c r="P171" s="4">
        <f t="shared" si="320"/>
        <v>0</v>
      </c>
      <c r="Q171" s="4">
        <f t="shared" si="320"/>
        <v>2</v>
      </c>
      <c r="R171" s="4">
        <f t="shared" si="320"/>
        <v>2</v>
      </c>
      <c r="S171" s="4">
        <f t="shared" si="320"/>
        <v>2</v>
      </c>
      <c r="T171" s="4">
        <f t="shared" si="320"/>
        <v>2</v>
      </c>
      <c r="U171" s="4">
        <f t="shared" si="320"/>
        <v>2</v>
      </c>
      <c r="V171" s="4">
        <f t="shared" si="320"/>
        <v>2</v>
      </c>
      <c r="W171" s="4">
        <f t="shared" si="320"/>
        <v>0</v>
      </c>
      <c r="X171" s="4">
        <f t="shared" si="320"/>
        <v>2</v>
      </c>
      <c r="Y171" s="4">
        <f t="shared" si="320"/>
        <v>0</v>
      </c>
      <c r="Z171" s="4">
        <f t="shared" si="320"/>
        <v>0</v>
      </c>
      <c r="AA171" s="4">
        <f t="shared" si="320"/>
        <v>0</v>
      </c>
      <c r="AB171" s="4">
        <f t="shared" si="320"/>
        <v>0</v>
      </c>
      <c r="AC171" s="4">
        <f t="shared" si="320"/>
        <v>2</v>
      </c>
      <c r="AD171" s="4">
        <f t="shared" si="320"/>
        <v>2</v>
      </c>
      <c r="AE171" s="4">
        <f t="shared" si="320"/>
        <v>2</v>
      </c>
      <c r="AF171" s="4">
        <f t="shared" si="320"/>
        <v>2</v>
      </c>
      <c r="AG171" s="4">
        <f t="shared" si="320"/>
        <v>2</v>
      </c>
      <c r="AH171" s="4">
        <f t="shared" si="320"/>
        <v>0</v>
      </c>
      <c r="AI171" s="4">
        <f t="shared" si="320"/>
        <v>2</v>
      </c>
      <c r="AJ171" s="4">
        <f t="shared" si="320"/>
        <v>2</v>
      </c>
      <c r="AK171" s="4">
        <f t="shared" si="320"/>
        <v>0</v>
      </c>
      <c r="AL171" s="4">
        <f t="shared" si="320"/>
        <v>0</v>
      </c>
      <c r="AM171" s="4">
        <f t="shared" si="320"/>
        <v>0</v>
      </c>
      <c r="AN171" s="4">
        <f t="shared" si="320"/>
        <v>0</v>
      </c>
      <c r="AO171" s="4">
        <f t="shared" si="320"/>
        <v>2</v>
      </c>
      <c r="AP171" s="4">
        <f t="shared" si="320"/>
        <v>2</v>
      </c>
      <c r="AQ171" s="4">
        <f t="shared" si="320"/>
        <v>2</v>
      </c>
      <c r="AR171" s="4">
        <f t="shared" si="320"/>
        <v>2</v>
      </c>
      <c r="AS171" s="4">
        <f t="shared" si="320"/>
        <v>2</v>
      </c>
      <c r="AT171" s="4">
        <f t="shared" si="320"/>
        <v>2</v>
      </c>
      <c r="AU171" s="4">
        <f t="shared" si="320"/>
        <v>2</v>
      </c>
      <c r="AV171" s="4">
        <f t="shared" si="320"/>
        <v>0</v>
      </c>
      <c r="AW171" s="4">
        <f t="shared" si="320"/>
        <v>2</v>
      </c>
      <c r="AX171" s="4">
        <f t="shared" si="320"/>
        <v>2</v>
      </c>
      <c r="AY171" s="4">
        <f t="shared" si="320"/>
        <v>2</v>
      </c>
      <c r="AZ171" s="4">
        <f t="shared" si="320"/>
        <v>2</v>
      </c>
      <c r="BA171" s="4">
        <f t="shared" si="320"/>
        <v>2</v>
      </c>
      <c r="BB171" s="4">
        <f t="shared" si="320"/>
        <v>0</v>
      </c>
      <c r="BC171" s="4">
        <f t="shared" si="320"/>
        <v>2</v>
      </c>
      <c r="BD171" s="4">
        <f t="shared" si="320"/>
        <v>2</v>
      </c>
      <c r="BE171" s="4">
        <f t="shared" si="320"/>
        <v>2</v>
      </c>
      <c r="BF171" s="4">
        <f t="shared" si="320"/>
        <v>2</v>
      </c>
      <c r="BG171" s="4">
        <f t="shared" si="320"/>
        <v>2</v>
      </c>
      <c r="BH171" s="4">
        <f t="shared" si="320"/>
        <v>0</v>
      </c>
      <c r="BI171" s="4">
        <f t="shared" si="320"/>
        <v>0</v>
      </c>
      <c r="BJ171" s="4">
        <f t="shared" si="320"/>
        <v>2</v>
      </c>
      <c r="BK171" s="4">
        <f t="shared" si="320"/>
        <v>2</v>
      </c>
      <c r="BL171" s="4">
        <f t="shared" si="320"/>
        <v>2</v>
      </c>
      <c r="BM171" s="4">
        <f t="shared" si="320"/>
        <v>2</v>
      </c>
      <c r="BN171" s="4">
        <f t="shared" si="320"/>
        <v>0</v>
      </c>
      <c r="BO171" s="4">
        <f t="shared" si="320"/>
        <v>2</v>
      </c>
      <c r="BP171" s="4">
        <f t="shared" ref="BP171:BZ171" si="321">IF(BP38="",0,2)</f>
        <v>2</v>
      </c>
      <c r="BQ171" s="4">
        <f t="shared" si="321"/>
        <v>2</v>
      </c>
      <c r="BR171" s="4">
        <f t="shared" si="321"/>
        <v>0</v>
      </c>
      <c r="BS171" s="4">
        <f t="shared" si="321"/>
        <v>0</v>
      </c>
      <c r="BT171" s="4">
        <f t="shared" si="321"/>
        <v>2</v>
      </c>
      <c r="BU171" s="4">
        <f t="shared" si="321"/>
        <v>2</v>
      </c>
      <c r="BV171" s="4">
        <f t="shared" si="321"/>
        <v>0</v>
      </c>
      <c r="BW171" s="4">
        <f t="shared" si="321"/>
        <v>2</v>
      </c>
      <c r="BX171" s="4">
        <f t="shared" si="321"/>
        <v>2</v>
      </c>
      <c r="BY171" s="4">
        <f t="shared" si="321"/>
        <v>2</v>
      </c>
      <c r="BZ171" s="4">
        <f t="shared" si="321"/>
        <v>2</v>
      </c>
    </row>
    <row r="172" spans="3:88" x14ac:dyDescent="0.15">
      <c r="C172" s="21">
        <v>33</v>
      </c>
      <c r="D172" s="4">
        <f t="shared" ref="D172:BO172" si="322">IF(D39="",0,2)</f>
        <v>2</v>
      </c>
      <c r="E172" s="4">
        <f t="shared" si="322"/>
        <v>0</v>
      </c>
      <c r="F172" s="4">
        <f t="shared" si="322"/>
        <v>0</v>
      </c>
      <c r="G172" s="4">
        <f t="shared" si="322"/>
        <v>0</v>
      </c>
      <c r="H172" s="4">
        <f t="shared" si="322"/>
        <v>2</v>
      </c>
      <c r="I172" s="4">
        <f t="shared" si="322"/>
        <v>2</v>
      </c>
      <c r="J172" s="4">
        <f t="shared" si="322"/>
        <v>2</v>
      </c>
      <c r="K172" s="4">
        <f t="shared" si="322"/>
        <v>2</v>
      </c>
      <c r="L172" s="4">
        <f t="shared" si="322"/>
        <v>2</v>
      </c>
      <c r="M172" s="4">
        <f t="shared" si="322"/>
        <v>2</v>
      </c>
      <c r="N172" s="4">
        <f t="shared" si="322"/>
        <v>0</v>
      </c>
      <c r="O172" s="4">
        <f t="shared" si="322"/>
        <v>0</v>
      </c>
      <c r="P172" s="4">
        <f t="shared" si="322"/>
        <v>0</v>
      </c>
      <c r="Q172" s="4">
        <f t="shared" si="322"/>
        <v>2</v>
      </c>
      <c r="R172" s="4">
        <f t="shared" si="322"/>
        <v>2</v>
      </c>
      <c r="S172" s="4">
        <f t="shared" si="322"/>
        <v>2</v>
      </c>
      <c r="T172" s="4">
        <f t="shared" si="322"/>
        <v>2</v>
      </c>
      <c r="U172" s="4">
        <f t="shared" si="322"/>
        <v>2</v>
      </c>
      <c r="V172" s="4">
        <f t="shared" si="322"/>
        <v>2</v>
      </c>
      <c r="W172" s="4">
        <f t="shared" si="322"/>
        <v>0</v>
      </c>
      <c r="X172" s="4">
        <f t="shared" si="322"/>
        <v>0</v>
      </c>
      <c r="Y172" s="4">
        <f t="shared" si="322"/>
        <v>0</v>
      </c>
      <c r="Z172" s="4">
        <f t="shared" si="322"/>
        <v>0</v>
      </c>
      <c r="AA172" s="4">
        <f t="shared" si="322"/>
        <v>0</v>
      </c>
      <c r="AB172" s="4">
        <f t="shared" si="322"/>
        <v>0</v>
      </c>
      <c r="AC172" s="4">
        <f t="shared" si="322"/>
        <v>2</v>
      </c>
      <c r="AD172" s="4">
        <f t="shared" si="322"/>
        <v>2</v>
      </c>
      <c r="AE172" s="4">
        <f t="shared" si="322"/>
        <v>2</v>
      </c>
      <c r="AF172" s="4">
        <f t="shared" si="322"/>
        <v>2</v>
      </c>
      <c r="AG172" s="4">
        <f t="shared" si="322"/>
        <v>2</v>
      </c>
      <c r="AH172" s="4">
        <f t="shared" si="322"/>
        <v>0</v>
      </c>
      <c r="AI172" s="4">
        <f t="shared" si="322"/>
        <v>2</v>
      </c>
      <c r="AJ172" s="4">
        <f t="shared" si="322"/>
        <v>2</v>
      </c>
      <c r="AK172" s="4">
        <f t="shared" si="322"/>
        <v>0</v>
      </c>
      <c r="AL172" s="4">
        <f t="shared" si="322"/>
        <v>0</v>
      </c>
      <c r="AM172" s="4">
        <f t="shared" si="322"/>
        <v>0</v>
      </c>
      <c r="AN172" s="4">
        <f t="shared" si="322"/>
        <v>0</v>
      </c>
      <c r="AO172" s="4">
        <f t="shared" si="322"/>
        <v>2</v>
      </c>
      <c r="AP172" s="4">
        <f t="shared" si="322"/>
        <v>2</v>
      </c>
      <c r="AQ172" s="4">
        <f t="shared" si="322"/>
        <v>2</v>
      </c>
      <c r="AR172" s="4">
        <f t="shared" si="322"/>
        <v>2</v>
      </c>
      <c r="AS172" s="4">
        <f t="shared" si="322"/>
        <v>2</v>
      </c>
      <c r="AT172" s="4">
        <f t="shared" si="322"/>
        <v>2</v>
      </c>
      <c r="AU172" s="4">
        <f t="shared" si="322"/>
        <v>2</v>
      </c>
      <c r="AV172" s="4">
        <f t="shared" si="322"/>
        <v>0</v>
      </c>
      <c r="AW172" s="4">
        <f t="shared" si="322"/>
        <v>2</v>
      </c>
      <c r="AX172" s="4">
        <f t="shared" si="322"/>
        <v>2</v>
      </c>
      <c r="AY172" s="4">
        <f t="shared" si="322"/>
        <v>2</v>
      </c>
      <c r="AZ172" s="4">
        <f t="shared" si="322"/>
        <v>2</v>
      </c>
      <c r="BA172" s="4">
        <f t="shared" si="322"/>
        <v>2</v>
      </c>
      <c r="BB172" s="4">
        <f t="shared" si="322"/>
        <v>0</v>
      </c>
      <c r="BC172" s="4">
        <f t="shared" si="322"/>
        <v>2</v>
      </c>
      <c r="BD172" s="4">
        <f t="shared" si="322"/>
        <v>2</v>
      </c>
      <c r="BE172" s="4">
        <f t="shared" si="322"/>
        <v>2</v>
      </c>
      <c r="BF172" s="4">
        <f t="shared" si="322"/>
        <v>2</v>
      </c>
      <c r="BG172" s="4">
        <f t="shared" si="322"/>
        <v>2</v>
      </c>
      <c r="BH172" s="4">
        <f t="shared" si="322"/>
        <v>0</v>
      </c>
      <c r="BI172" s="4">
        <f t="shared" si="322"/>
        <v>0</v>
      </c>
      <c r="BJ172" s="4">
        <f t="shared" si="322"/>
        <v>2</v>
      </c>
      <c r="BK172" s="4">
        <f t="shared" si="322"/>
        <v>2</v>
      </c>
      <c r="BL172" s="4">
        <f t="shared" si="322"/>
        <v>2</v>
      </c>
      <c r="BM172" s="4">
        <f t="shared" si="322"/>
        <v>2</v>
      </c>
      <c r="BN172" s="4">
        <f t="shared" si="322"/>
        <v>0</v>
      </c>
      <c r="BO172" s="4">
        <f t="shared" si="322"/>
        <v>2</v>
      </c>
      <c r="BP172" s="4">
        <f t="shared" ref="BP172:BZ172" si="323">IF(BP39="",0,2)</f>
        <v>2</v>
      </c>
      <c r="BQ172" s="4">
        <f t="shared" si="323"/>
        <v>2</v>
      </c>
      <c r="BR172" s="4">
        <f t="shared" si="323"/>
        <v>0</v>
      </c>
      <c r="BS172" s="4">
        <f t="shared" si="323"/>
        <v>0</v>
      </c>
      <c r="BT172" s="4">
        <f t="shared" si="323"/>
        <v>2</v>
      </c>
      <c r="BU172" s="4">
        <f t="shared" si="323"/>
        <v>2</v>
      </c>
      <c r="BV172" s="4">
        <f t="shared" si="323"/>
        <v>0</v>
      </c>
      <c r="BW172" s="4">
        <f t="shared" si="323"/>
        <v>2</v>
      </c>
      <c r="BX172" s="4">
        <f t="shared" si="323"/>
        <v>2</v>
      </c>
      <c r="BY172" s="4">
        <f t="shared" si="323"/>
        <v>2</v>
      </c>
      <c r="BZ172" s="4">
        <f t="shared" si="323"/>
        <v>2</v>
      </c>
    </row>
    <row r="173" spans="3:88" x14ac:dyDescent="0.15">
      <c r="C173" s="21">
        <v>34</v>
      </c>
      <c r="D173" s="4">
        <f t="shared" ref="D173:BO173" si="324">IF(D40="",0,2)</f>
        <v>2</v>
      </c>
      <c r="E173" s="4">
        <f t="shared" si="324"/>
        <v>0</v>
      </c>
      <c r="F173" s="4">
        <f t="shared" si="324"/>
        <v>0</v>
      </c>
      <c r="G173" s="4">
        <f t="shared" si="324"/>
        <v>0</v>
      </c>
      <c r="H173" s="4">
        <f t="shared" si="324"/>
        <v>2</v>
      </c>
      <c r="I173" s="4">
        <f t="shared" si="324"/>
        <v>2</v>
      </c>
      <c r="J173" s="4">
        <f t="shared" si="324"/>
        <v>2</v>
      </c>
      <c r="K173" s="4">
        <f t="shared" si="324"/>
        <v>2</v>
      </c>
      <c r="L173" s="4">
        <f t="shared" si="324"/>
        <v>2</v>
      </c>
      <c r="M173" s="4">
        <f t="shared" si="324"/>
        <v>2</v>
      </c>
      <c r="N173" s="4">
        <f t="shared" si="324"/>
        <v>0</v>
      </c>
      <c r="O173" s="4">
        <f t="shared" si="324"/>
        <v>0</v>
      </c>
      <c r="P173" s="4">
        <f t="shared" si="324"/>
        <v>0</v>
      </c>
      <c r="Q173" s="4">
        <f t="shared" si="324"/>
        <v>2</v>
      </c>
      <c r="R173" s="4">
        <f t="shared" si="324"/>
        <v>2</v>
      </c>
      <c r="S173" s="4">
        <f t="shared" si="324"/>
        <v>2</v>
      </c>
      <c r="T173" s="4">
        <f t="shared" si="324"/>
        <v>2</v>
      </c>
      <c r="U173" s="4">
        <f t="shared" si="324"/>
        <v>2</v>
      </c>
      <c r="V173" s="4">
        <f t="shared" si="324"/>
        <v>2</v>
      </c>
      <c r="W173" s="4">
        <f t="shared" si="324"/>
        <v>0</v>
      </c>
      <c r="X173" s="4">
        <f t="shared" si="324"/>
        <v>0</v>
      </c>
      <c r="Y173" s="4">
        <f t="shared" si="324"/>
        <v>0</v>
      </c>
      <c r="Z173" s="4">
        <f t="shared" si="324"/>
        <v>0</v>
      </c>
      <c r="AA173" s="4">
        <f t="shared" si="324"/>
        <v>0</v>
      </c>
      <c r="AB173" s="4">
        <f t="shared" si="324"/>
        <v>0</v>
      </c>
      <c r="AC173" s="4">
        <f t="shared" si="324"/>
        <v>2</v>
      </c>
      <c r="AD173" s="4">
        <f t="shared" si="324"/>
        <v>2</v>
      </c>
      <c r="AE173" s="4">
        <f t="shared" si="324"/>
        <v>2</v>
      </c>
      <c r="AF173" s="4">
        <f t="shared" si="324"/>
        <v>2</v>
      </c>
      <c r="AG173" s="4">
        <f t="shared" si="324"/>
        <v>2</v>
      </c>
      <c r="AH173" s="4">
        <f t="shared" si="324"/>
        <v>0</v>
      </c>
      <c r="AI173" s="4">
        <f t="shared" si="324"/>
        <v>2</v>
      </c>
      <c r="AJ173" s="4">
        <f t="shared" si="324"/>
        <v>2</v>
      </c>
      <c r="AK173" s="4">
        <f t="shared" si="324"/>
        <v>0</v>
      </c>
      <c r="AL173" s="4">
        <f t="shared" si="324"/>
        <v>0</v>
      </c>
      <c r="AM173" s="4">
        <f t="shared" si="324"/>
        <v>0</v>
      </c>
      <c r="AN173" s="4">
        <f t="shared" si="324"/>
        <v>0</v>
      </c>
      <c r="AO173" s="4">
        <f t="shared" si="324"/>
        <v>2</v>
      </c>
      <c r="AP173" s="4">
        <f t="shared" si="324"/>
        <v>2</v>
      </c>
      <c r="AQ173" s="4">
        <f t="shared" si="324"/>
        <v>2</v>
      </c>
      <c r="AR173" s="4">
        <f t="shared" si="324"/>
        <v>2</v>
      </c>
      <c r="AS173" s="4">
        <f t="shared" si="324"/>
        <v>2</v>
      </c>
      <c r="AT173" s="4">
        <f t="shared" si="324"/>
        <v>2</v>
      </c>
      <c r="AU173" s="4">
        <f t="shared" si="324"/>
        <v>2</v>
      </c>
      <c r="AV173" s="4">
        <f t="shared" si="324"/>
        <v>0</v>
      </c>
      <c r="AW173" s="4">
        <f t="shared" si="324"/>
        <v>2</v>
      </c>
      <c r="AX173" s="4">
        <f t="shared" si="324"/>
        <v>2</v>
      </c>
      <c r="AY173" s="4">
        <f t="shared" si="324"/>
        <v>2</v>
      </c>
      <c r="AZ173" s="4">
        <f t="shared" si="324"/>
        <v>2</v>
      </c>
      <c r="BA173" s="4">
        <f t="shared" si="324"/>
        <v>2</v>
      </c>
      <c r="BB173" s="4">
        <f t="shared" si="324"/>
        <v>0</v>
      </c>
      <c r="BC173" s="4">
        <f t="shared" si="324"/>
        <v>2</v>
      </c>
      <c r="BD173" s="4">
        <f t="shared" si="324"/>
        <v>2</v>
      </c>
      <c r="BE173" s="4">
        <f t="shared" si="324"/>
        <v>2</v>
      </c>
      <c r="BF173" s="4">
        <f t="shared" si="324"/>
        <v>2</v>
      </c>
      <c r="BG173" s="4">
        <f t="shared" si="324"/>
        <v>2</v>
      </c>
      <c r="BH173" s="4">
        <f t="shared" si="324"/>
        <v>0</v>
      </c>
      <c r="BI173" s="4">
        <f t="shared" si="324"/>
        <v>0</v>
      </c>
      <c r="BJ173" s="4">
        <f t="shared" si="324"/>
        <v>2</v>
      </c>
      <c r="BK173" s="4">
        <f t="shared" si="324"/>
        <v>2</v>
      </c>
      <c r="BL173" s="4">
        <f t="shared" si="324"/>
        <v>2</v>
      </c>
      <c r="BM173" s="4">
        <f t="shared" si="324"/>
        <v>2</v>
      </c>
      <c r="BN173" s="4">
        <f t="shared" si="324"/>
        <v>0</v>
      </c>
      <c r="BO173" s="4">
        <f t="shared" si="324"/>
        <v>2</v>
      </c>
      <c r="BP173" s="4">
        <f t="shared" ref="BP173:BZ173" si="325">IF(BP40="",0,2)</f>
        <v>2</v>
      </c>
      <c r="BQ173" s="4">
        <f t="shared" si="325"/>
        <v>2</v>
      </c>
      <c r="BR173" s="4">
        <f t="shared" si="325"/>
        <v>0</v>
      </c>
      <c r="BS173" s="4">
        <f t="shared" si="325"/>
        <v>0</v>
      </c>
      <c r="BT173" s="4">
        <f t="shared" si="325"/>
        <v>2</v>
      </c>
      <c r="BU173" s="4">
        <f t="shared" si="325"/>
        <v>2</v>
      </c>
      <c r="BV173" s="4">
        <f t="shared" si="325"/>
        <v>0</v>
      </c>
      <c r="BW173" s="4">
        <f t="shared" si="325"/>
        <v>2</v>
      </c>
      <c r="BX173" s="4">
        <f t="shared" si="325"/>
        <v>2</v>
      </c>
      <c r="BY173" s="4">
        <f t="shared" si="325"/>
        <v>2</v>
      </c>
      <c r="BZ173" s="4">
        <f t="shared" si="325"/>
        <v>2</v>
      </c>
    </row>
    <row r="174" spans="3:88" x14ac:dyDescent="0.15">
      <c r="C174" s="21">
        <v>35</v>
      </c>
      <c r="D174" s="4">
        <f t="shared" ref="D174:BO174" si="326">IF(D41="",0,2)</f>
        <v>2</v>
      </c>
      <c r="E174" s="4">
        <f t="shared" si="326"/>
        <v>0</v>
      </c>
      <c r="F174" s="4">
        <f t="shared" si="326"/>
        <v>0</v>
      </c>
      <c r="G174" s="4">
        <f t="shared" si="326"/>
        <v>0</v>
      </c>
      <c r="H174" s="4">
        <f t="shared" si="326"/>
        <v>2</v>
      </c>
      <c r="I174" s="4">
        <f t="shared" si="326"/>
        <v>2</v>
      </c>
      <c r="J174" s="4">
        <f t="shared" si="326"/>
        <v>2</v>
      </c>
      <c r="K174" s="4">
        <f t="shared" si="326"/>
        <v>2</v>
      </c>
      <c r="L174" s="4">
        <f t="shared" si="326"/>
        <v>2</v>
      </c>
      <c r="M174" s="4">
        <f t="shared" si="326"/>
        <v>2</v>
      </c>
      <c r="N174" s="4">
        <f t="shared" si="326"/>
        <v>0</v>
      </c>
      <c r="O174" s="4">
        <f t="shared" si="326"/>
        <v>0</v>
      </c>
      <c r="P174" s="4">
        <f t="shared" si="326"/>
        <v>0</v>
      </c>
      <c r="Q174" s="4">
        <f t="shared" si="326"/>
        <v>2</v>
      </c>
      <c r="R174" s="4">
        <f t="shared" si="326"/>
        <v>2</v>
      </c>
      <c r="S174" s="4">
        <f t="shared" si="326"/>
        <v>2</v>
      </c>
      <c r="T174" s="4">
        <f t="shared" si="326"/>
        <v>2</v>
      </c>
      <c r="U174" s="4">
        <f t="shared" si="326"/>
        <v>2</v>
      </c>
      <c r="V174" s="4">
        <f t="shared" si="326"/>
        <v>2</v>
      </c>
      <c r="W174" s="4">
        <f t="shared" si="326"/>
        <v>0</v>
      </c>
      <c r="X174" s="4">
        <f t="shared" si="326"/>
        <v>0</v>
      </c>
      <c r="Y174" s="4">
        <f t="shared" si="326"/>
        <v>0</v>
      </c>
      <c r="Z174" s="4">
        <f t="shared" si="326"/>
        <v>0</v>
      </c>
      <c r="AA174" s="4">
        <f t="shared" si="326"/>
        <v>0</v>
      </c>
      <c r="AB174" s="4">
        <f t="shared" si="326"/>
        <v>0</v>
      </c>
      <c r="AC174" s="4">
        <f t="shared" si="326"/>
        <v>2</v>
      </c>
      <c r="AD174" s="4">
        <f t="shared" si="326"/>
        <v>2</v>
      </c>
      <c r="AE174" s="4">
        <f t="shared" si="326"/>
        <v>2</v>
      </c>
      <c r="AF174" s="4">
        <f t="shared" si="326"/>
        <v>2</v>
      </c>
      <c r="AG174" s="4">
        <f t="shared" si="326"/>
        <v>2</v>
      </c>
      <c r="AH174" s="4">
        <f t="shared" si="326"/>
        <v>0</v>
      </c>
      <c r="AI174" s="4">
        <f t="shared" si="326"/>
        <v>2</v>
      </c>
      <c r="AJ174" s="4">
        <f t="shared" si="326"/>
        <v>2</v>
      </c>
      <c r="AK174" s="4">
        <f t="shared" si="326"/>
        <v>0</v>
      </c>
      <c r="AL174" s="4">
        <f t="shared" si="326"/>
        <v>0</v>
      </c>
      <c r="AM174" s="4">
        <f t="shared" si="326"/>
        <v>0</v>
      </c>
      <c r="AN174" s="4">
        <f t="shared" si="326"/>
        <v>0</v>
      </c>
      <c r="AO174" s="4">
        <f t="shared" si="326"/>
        <v>2</v>
      </c>
      <c r="AP174" s="4">
        <f t="shared" si="326"/>
        <v>2</v>
      </c>
      <c r="AQ174" s="4">
        <f t="shared" si="326"/>
        <v>2</v>
      </c>
      <c r="AR174" s="4">
        <f t="shared" si="326"/>
        <v>2</v>
      </c>
      <c r="AS174" s="4">
        <f t="shared" si="326"/>
        <v>2</v>
      </c>
      <c r="AT174" s="4">
        <f t="shared" si="326"/>
        <v>2</v>
      </c>
      <c r="AU174" s="4">
        <f t="shared" si="326"/>
        <v>2</v>
      </c>
      <c r="AV174" s="4">
        <f t="shared" si="326"/>
        <v>0</v>
      </c>
      <c r="AW174" s="4">
        <f t="shared" si="326"/>
        <v>2</v>
      </c>
      <c r="AX174" s="4">
        <f t="shared" si="326"/>
        <v>2</v>
      </c>
      <c r="AY174" s="4">
        <f t="shared" si="326"/>
        <v>2</v>
      </c>
      <c r="AZ174" s="4">
        <f t="shared" si="326"/>
        <v>2</v>
      </c>
      <c r="BA174" s="4">
        <f t="shared" si="326"/>
        <v>2</v>
      </c>
      <c r="BB174" s="4">
        <f t="shared" si="326"/>
        <v>0</v>
      </c>
      <c r="BC174" s="4">
        <f t="shared" si="326"/>
        <v>2</v>
      </c>
      <c r="BD174" s="4">
        <f t="shared" si="326"/>
        <v>2</v>
      </c>
      <c r="BE174" s="4">
        <f t="shared" si="326"/>
        <v>2</v>
      </c>
      <c r="BF174" s="4">
        <f t="shared" si="326"/>
        <v>2</v>
      </c>
      <c r="BG174" s="4">
        <f t="shared" si="326"/>
        <v>2</v>
      </c>
      <c r="BH174" s="4">
        <f t="shared" si="326"/>
        <v>0</v>
      </c>
      <c r="BI174" s="4">
        <f t="shared" si="326"/>
        <v>0</v>
      </c>
      <c r="BJ174" s="4">
        <f t="shared" si="326"/>
        <v>2</v>
      </c>
      <c r="BK174" s="4">
        <f t="shared" si="326"/>
        <v>0</v>
      </c>
      <c r="BL174" s="4">
        <f t="shared" si="326"/>
        <v>2</v>
      </c>
      <c r="BM174" s="4">
        <f t="shared" si="326"/>
        <v>2</v>
      </c>
      <c r="BN174" s="4">
        <f t="shared" si="326"/>
        <v>0</v>
      </c>
      <c r="BO174" s="4">
        <f t="shared" si="326"/>
        <v>2</v>
      </c>
      <c r="BP174" s="4">
        <f t="shared" ref="BP174:BZ174" si="327">IF(BP41="",0,2)</f>
        <v>2</v>
      </c>
      <c r="BQ174" s="4">
        <f t="shared" si="327"/>
        <v>2</v>
      </c>
      <c r="BR174" s="4">
        <f t="shared" si="327"/>
        <v>0</v>
      </c>
      <c r="BS174" s="4">
        <f t="shared" si="327"/>
        <v>0</v>
      </c>
      <c r="BT174" s="4">
        <f t="shared" si="327"/>
        <v>2</v>
      </c>
      <c r="BU174" s="4">
        <f t="shared" si="327"/>
        <v>2</v>
      </c>
      <c r="BV174" s="4">
        <f t="shared" si="327"/>
        <v>0</v>
      </c>
      <c r="BW174" s="4">
        <f t="shared" si="327"/>
        <v>2</v>
      </c>
      <c r="BX174" s="4">
        <f t="shared" si="327"/>
        <v>2</v>
      </c>
      <c r="BY174" s="4">
        <f t="shared" si="327"/>
        <v>2</v>
      </c>
      <c r="BZ174" s="4">
        <f t="shared" si="327"/>
        <v>2</v>
      </c>
    </row>
    <row r="175" spans="3:88" x14ac:dyDescent="0.15">
      <c r="C175" s="21">
        <v>36</v>
      </c>
      <c r="D175" s="4">
        <f t="shared" ref="D175:BO175" si="328">IF(D42="",0,2)</f>
        <v>2</v>
      </c>
      <c r="E175" s="4">
        <f t="shared" si="328"/>
        <v>0</v>
      </c>
      <c r="F175" s="4">
        <f t="shared" si="328"/>
        <v>0</v>
      </c>
      <c r="G175" s="4">
        <f t="shared" si="328"/>
        <v>0</v>
      </c>
      <c r="H175" s="4">
        <f t="shared" si="328"/>
        <v>2</v>
      </c>
      <c r="I175" s="4">
        <f t="shared" si="328"/>
        <v>2</v>
      </c>
      <c r="J175" s="4">
        <f t="shared" si="328"/>
        <v>2</v>
      </c>
      <c r="K175" s="4">
        <f t="shared" si="328"/>
        <v>2</v>
      </c>
      <c r="L175" s="4">
        <f t="shared" si="328"/>
        <v>2</v>
      </c>
      <c r="M175" s="4">
        <f t="shared" si="328"/>
        <v>2</v>
      </c>
      <c r="N175" s="4">
        <f t="shared" si="328"/>
        <v>0</v>
      </c>
      <c r="O175" s="4">
        <f t="shared" si="328"/>
        <v>0</v>
      </c>
      <c r="P175" s="4">
        <f t="shared" si="328"/>
        <v>0</v>
      </c>
      <c r="Q175" s="4">
        <f t="shared" si="328"/>
        <v>2</v>
      </c>
      <c r="R175" s="4">
        <f t="shared" si="328"/>
        <v>2</v>
      </c>
      <c r="S175" s="4">
        <f t="shared" si="328"/>
        <v>2</v>
      </c>
      <c r="T175" s="4">
        <f t="shared" si="328"/>
        <v>2</v>
      </c>
      <c r="U175" s="4">
        <f t="shared" si="328"/>
        <v>2</v>
      </c>
      <c r="V175" s="4">
        <f t="shared" si="328"/>
        <v>2</v>
      </c>
      <c r="W175" s="4">
        <f t="shared" si="328"/>
        <v>0</v>
      </c>
      <c r="X175" s="4">
        <f t="shared" si="328"/>
        <v>0</v>
      </c>
      <c r="Y175" s="4">
        <f t="shared" si="328"/>
        <v>0</v>
      </c>
      <c r="Z175" s="4">
        <f t="shared" si="328"/>
        <v>0</v>
      </c>
      <c r="AA175" s="4">
        <f t="shared" si="328"/>
        <v>0</v>
      </c>
      <c r="AB175" s="4">
        <f t="shared" si="328"/>
        <v>0</v>
      </c>
      <c r="AC175" s="4">
        <f t="shared" si="328"/>
        <v>2</v>
      </c>
      <c r="AD175" s="4">
        <f t="shared" si="328"/>
        <v>2</v>
      </c>
      <c r="AE175" s="4">
        <f t="shared" si="328"/>
        <v>2</v>
      </c>
      <c r="AF175" s="4">
        <f t="shared" si="328"/>
        <v>2</v>
      </c>
      <c r="AG175" s="4">
        <f t="shared" si="328"/>
        <v>2</v>
      </c>
      <c r="AH175" s="4">
        <f t="shared" si="328"/>
        <v>0</v>
      </c>
      <c r="AI175" s="4">
        <f t="shared" si="328"/>
        <v>2</v>
      </c>
      <c r="AJ175" s="4">
        <f t="shared" si="328"/>
        <v>2</v>
      </c>
      <c r="AK175" s="4">
        <f t="shared" si="328"/>
        <v>0</v>
      </c>
      <c r="AL175" s="4">
        <f t="shared" si="328"/>
        <v>0</v>
      </c>
      <c r="AM175" s="4">
        <f t="shared" si="328"/>
        <v>0</v>
      </c>
      <c r="AN175" s="4">
        <f t="shared" si="328"/>
        <v>0</v>
      </c>
      <c r="AO175" s="4">
        <f t="shared" si="328"/>
        <v>2</v>
      </c>
      <c r="AP175" s="4">
        <f t="shared" si="328"/>
        <v>2</v>
      </c>
      <c r="AQ175" s="4">
        <f t="shared" si="328"/>
        <v>2</v>
      </c>
      <c r="AR175" s="4">
        <f t="shared" si="328"/>
        <v>2</v>
      </c>
      <c r="AS175" s="4">
        <f t="shared" si="328"/>
        <v>2</v>
      </c>
      <c r="AT175" s="4">
        <f t="shared" si="328"/>
        <v>2</v>
      </c>
      <c r="AU175" s="4">
        <f t="shared" si="328"/>
        <v>2</v>
      </c>
      <c r="AV175" s="4">
        <f t="shared" si="328"/>
        <v>0</v>
      </c>
      <c r="AW175" s="4">
        <f t="shared" si="328"/>
        <v>2</v>
      </c>
      <c r="AX175" s="4">
        <f t="shared" si="328"/>
        <v>2</v>
      </c>
      <c r="AY175" s="4">
        <f t="shared" si="328"/>
        <v>2</v>
      </c>
      <c r="AZ175" s="4">
        <f t="shared" si="328"/>
        <v>2</v>
      </c>
      <c r="BA175" s="4">
        <f t="shared" si="328"/>
        <v>2</v>
      </c>
      <c r="BB175" s="4">
        <f t="shared" si="328"/>
        <v>0</v>
      </c>
      <c r="BC175" s="4">
        <f t="shared" si="328"/>
        <v>2</v>
      </c>
      <c r="BD175" s="4">
        <f t="shared" si="328"/>
        <v>2</v>
      </c>
      <c r="BE175" s="4">
        <f t="shared" si="328"/>
        <v>2</v>
      </c>
      <c r="BF175" s="4">
        <f t="shared" si="328"/>
        <v>2</v>
      </c>
      <c r="BG175" s="4">
        <f t="shared" si="328"/>
        <v>2</v>
      </c>
      <c r="BH175" s="4">
        <f t="shared" si="328"/>
        <v>0</v>
      </c>
      <c r="BI175" s="4">
        <f t="shared" si="328"/>
        <v>0</v>
      </c>
      <c r="BJ175" s="4">
        <f t="shared" si="328"/>
        <v>2</v>
      </c>
      <c r="BK175" s="4">
        <f t="shared" si="328"/>
        <v>0</v>
      </c>
      <c r="BL175" s="4">
        <f t="shared" si="328"/>
        <v>2</v>
      </c>
      <c r="BM175" s="4">
        <f t="shared" si="328"/>
        <v>2</v>
      </c>
      <c r="BN175" s="4">
        <f t="shared" si="328"/>
        <v>0</v>
      </c>
      <c r="BO175" s="4">
        <f t="shared" si="328"/>
        <v>2</v>
      </c>
      <c r="BP175" s="4">
        <f t="shared" ref="BP175:BZ175" si="329">IF(BP42="",0,2)</f>
        <v>2</v>
      </c>
      <c r="BQ175" s="4">
        <f t="shared" si="329"/>
        <v>2</v>
      </c>
      <c r="BR175" s="4">
        <f t="shared" si="329"/>
        <v>0</v>
      </c>
      <c r="BS175" s="4">
        <f t="shared" si="329"/>
        <v>0</v>
      </c>
      <c r="BT175" s="4">
        <f t="shared" si="329"/>
        <v>2</v>
      </c>
      <c r="BU175" s="4">
        <f t="shared" si="329"/>
        <v>2</v>
      </c>
      <c r="BV175" s="4">
        <f t="shared" si="329"/>
        <v>0</v>
      </c>
      <c r="BW175" s="4">
        <f t="shared" si="329"/>
        <v>2</v>
      </c>
      <c r="BX175" s="4">
        <f t="shared" si="329"/>
        <v>0</v>
      </c>
      <c r="BY175" s="4">
        <f t="shared" si="329"/>
        <v>2</v>
      </c>
      <c r="BZ175" s="4">
        <f t="shared" si="329"/>
        <v>2</v>
      </c>
    </row>
    <row r="176" spans="3:88" x14ac:dyDescent="0.15">
      <c r="C176" s="21">
        <v>37</v>
      </c>
      <c r="D176" s="4">
        <f t="shared" ref="D176:BO176" si="330">IF(D43="",0,2)</f>
        <v>2</v>
      </c>
      <c r="E176" s="4">
        <f t="shared" si="330"/>
        <v>0</v>
      </c>
      <c r="F176" s="4">
        <f t="shared" si="330"/>
        <v>0</v>
      </c>
      <c r="G176" s="4">
        <f t="shared" si="330"/>
        <v>0</v>
      </c>
      <c r="H176" s="4">
        <f t="shared" si="330"/>
        <v>2</v>
      </c>
      <c r="I176" s="4">
        <f t="shared" si="330"/>
        <v>2</v>
      </c>
      <c r="J176" s="4">
        <f t="shared" si="330"/>
        <v>2</v>
      </c>
      <c r="K176" s="4">
        <f t="shared" si="330"/>
        <v>2</v>
      </c>
      <c r="L176" s="4">
        <f t="shared" si="330"/>
        <v>2</v>
      </c>
      <c r="M176" s="4">
        <f t="shared" si="330"/>
        <v>2</v>
      </c>
      <c r="N176" s="4">
        <f t="shared" si="330"/>
        <v>0</v>
      </c>
      <c r="O176" s="4">
        <f t="shared" si="330"/>
        <v>0</v>
      </c>
      <c r="P176" s="4">
        <f t="shared" si="330"/>
        <v>0</v>
      </c>
      <c r="Q176" s="4">
        <f t="shared" si="330"/>
        <v>2</v>
      </c>
      <c r="R176" s="4">
        <f t="shared" si="330"/>
        <v>2</v>
      </c>
      <c r="S176" s="4">
        <f t="shared" si="330"/>
        <v>2</v>
      </c>
      <c r="T176" s="4">
        <f t="shared" si="330"/>
        <v>2</v>
      </c>
      <c r="U176" s="4">
        <f t="shared" si="330"/>
        <v>2</v>
      </c>
      <c r="V176" s="4">
        <f t="shared" si="330"/>
        <v>2</v>
      </c>
      <c r="W176" s="4">
        <f t="shared" si="330"/>
        <v>0</v>
      </c>
      <c r="X176" s="4">
        <f t="shared" si="330"/>
        <v>0</v>
      </c>
      <c r="Y176" s="4">
        <f t="shared" si="330"/>
        <v>0</v>
      </c>
      <c r="Z176" s="4">
        <f t="shared" si="330"/>
        <v>0</v>
      </c>
      <c r="AA176" s="4">
        <f t="shared" si="330"/>
        <v>0</v>
      </c>
      <c r="AB176" s="4">
        <f t="shared" si="330"/>
        <v>0</v>
      </c>
      <c r="AC176" s="4">
        <f t="shared" si="330"/>
        <v>2</v>
      </c>
      <c r="AD176" s="4">
        <f t="shared" si="330"/>
        <v>2</v>
      </c>
      <c r="AE176" s="4">
        <f t="shared" si="330"/>
        <v>2</v>
      </c>
      <c r="AF176" s="4">
        <f t="shared" si="330"/>
        <v>2</v>
      </c>
      <c r="AG176" s="4">
        <f t="shared" si="330"/>
        <v>2</v>
      </c>
      <c r="AH176" s="4">
        <f t="shared" si="330"/>
        <v>0</v>
      </c>
      <c r="AI176" s="4">
        <f t="shared" si="330"/>
        <v>2</v>
      </c>
      <c r="AJ176" s="4">
        <f t="shared" si="330"/>
        <v>2</v>
      </c>
      <c r="AK176" s="4">
        <f t="shared" si="330"/>
        <v>0</v>
      </c>
      <c r="AL176" s="4">
        <f t="shared" si="330"/>
        <v>0</v>
      </c>
      <c r="AM176" s="4">
        <f t="shared" si="330"/>
        <v>0</v>
      </c>
      <c r="AN176" s="4">
        <f t="shared" si="330"/>
        <v>0</v>
      </c>
      <c r="AO176" s="4">
        <f t="shared" si="330"/>
        <v>2</v>
      </c>
      <c r="AP176" s="4">
        <f t="shared" si="330"/>
        <v>2</v>
      </c>
      <c r="AQ176" s="4">
        <f t="shared" si="330"/>
        <v>2</v>
      </c>
      <c r="AR176" s="4">
        <f t="shared" si="330"/>
        <v>2</v>
      </c>
      <c r="AS176" s="4">
        <f t="shared" si="330"/>
        <v>2</v>
      </c>
      <c r="AT176" s="4">
        <f t="shared" si="330"/>
        <v>2</v>
      </c>
      <c r="AU176" s="4">
        <f t="shared" si="330"/>
        <v>0</v>
      </c>
      <c r="AV176" s="4">
        <f t="shared" si="330"/>
        <v>0</v>
      </c>
      <c r="AW176" s="4">
        <f t="shared" si="330"/>
        <v>2</v>
      </c>
      <c r="AX176" s="4">
        <f t="shared" si="330"/>
        <v>0</v>
      </c>
      <c r="AY176" s="4">
        <f t="shared" si="330"/>
        <v>0</v>
      </c>
      <c r="AZ176" s="4">
        <f t="shared" si="330"/>
        <v>0</v>
      </c>
      <c r="BA176" s="4">
        <f t="shared" si="330"/>
        <v>0</v>
      </c>
      <c r="BB176" s="4">
        <f t="shared" si="330"/>
        <v>0</v>
      </c>
      <c r="BC176" s="4">
        <f t="shared" si="330"/>
        <v>2</v>
      </c>
      <c r="BD176" s="4">
        <f t="shared" si="330"/>
        <v>2</v>
      </c>
      <c r="BE176" s="4">
        <f t="shared" si="330"/>
        <v>2</v>
      </c>
      <c r="BF176" s="4">
        <f t="shared" si="330"/>
        <v>2</v>
      </c>
      <c r="BG176" s="4">
        <f t="shared" si="330"/>
        <v>2</v>
      </c>
      <c r="BH176" s="4">
        <f t="shared" si="330"/>
        <v>0</v>
      </c>
      <c r="BI176" s="4">
        <f t="shared" si="330"/>
        <v>0</v>
      </c>
      <c r="BJ176" s="4">
        <f t="shared" si="330"/>
        <v>2</v>
      </c>
      <c r="BK176" s="4">
        <f t="shared" si="330"/>
        <v>0</v>
      </c>
      <c r="BL176" s="4">
        <f t="shared" si="330"/>
        <v>2</v>
      </c>
      <c r="BM176" s="4">
        <f t="shared" si="330"/>
        <v>2</v>
      </c>
      <c r="BN176" s="4">
        <f t="shared" si="330"/>
        <v>0</v>
      </c>
      <c r="BO176" s="4">
        <f t="shared" si="330"/>
        <v>2</v>
      </c>
      <c r="BP176" s="4">
        <f t="shared" ref="BP176:BZ176" si="331">IF(BP43="",0,2)</f>
        <v>2</v>
      </c>
      <c r="BQ176" s="4">
        <f t="shared" si="331"/>
        <v>2</v>
      </c>
      <c r="BR176" s="4">
        <f t="shared" si="331"/>
        <v>0</v>
      </c>
      <c r="BS176" s="4">
        <f t="shared" si="331"/>
        <v>0</v>
      </c>
      <c r="BT176" s="4">
        <f t="shared" si="331"/>
        <v>2</v>
      </c>
      <c r="BU176" s="4">
        <f t="shared" si="331"/>
        <v>2</v>
      </c>
      <c r="BV176" s="4">
        <f t="shared" si="331"/>
        <v>0</v>
      </c>
      <c r="BW176" s="4">
        <f t="shared" si="331"/>
        <v>0</v>
      </c>
      <c r="BX176" s="4">
        <f t="shared" si="331"/>
        <v>0</v>
      </c>
      <c r="BY176" s="4">
        <f t="shared" si="331"/>
        <v>2</v>
      </c>
      <c r="BZ176" s="4">
        <f t="shared" si="331"/>
        <v>2</v>
      </c>
    </row>
    <row r="177" spans="3:78" x14ac:dyDescent="0.15">
      <c r="C177" s="21">
        <v>38</v>
      </c>
      <c r="D177" s="4">
        <f t="shared" ref="D177:BO177" si="332">IF(D44="",0,2)</f>
        <v>2</v>
      </c>
      <c r="E177" s="4">
        <f t="shared" si="332"/>
        <v>0</v>
      </c>
      <c r="F177" s="4">
        <f t="shared" si="332"/>
        <v>0</v>
      </c>
      <c r="G177" s="4">
        <f t="shared" si="332"/>
        <v>0</v>
      </c>
      <c r="H177" s="4">
        <f t="shared" si="332"/>
        <v>2</v>
      </c>
      <c r="I177" s="4">
        <f t="shared" si="332"/>
        <v>2</v>
      </c>
      <c r="J177" s="4">
        <f t="shared" si="332"/>
        <v>2</v>
      </c>
      <c r="K177" s="4">
        <f t="shared" si="332"/>
        <v>2</v>
      </c>
      <c r="L177" s="4">
        <f t="shared" si="332"/>
        <v>2</v>
      </c>
      <c r="M177" s="4">
        <f t="shared" si="332"/>
        <v>2</v>
      </c>
      <c r="N177" s="4">
        <f t="shared" si="332"/>
        <v>0</v>
      </c>
      <c r="O177" s="4">
        <f t="shared" si="332"/>
        <v>0</v>
      </c>
      <c r="P177" s="4">
        <f t="shared" si="332"/>
        <v>0</v>
      </c>
      <c r="Q177" s="4">
        <f t="shared" si="332"/>
        <v>2</v>
      </c>
      <c r="R177" s="4">
        <f t="shared" si="332"/>
        <v>2</v>
      </c>
      <c r="S177" s="4">
        <f t="shared" si="332"/>
        <v>2</v>
      </c>
      <c r="T177" s="4">
        <f t="shared" si="332"/>
        <v>2</v>
      </c>
      <c r="U177" s="4">
        <f t="shared" si="332"/>
        <v>2</v>
      </c>
      <c r="V177" s="4">
        <f t="shared" si="332"/>
        <v>2</v>
      </c>
      <c r="W177" s="4">
        <f t="shared" si="332"/>
        <v>0</v>
      </c>
      <c r="X177" s="4">
        <f t="shared" si="332"/>
        <v>0</v>
      </c>
      <c r="Y177" s="4">
        <f t="shared" si="332"/>
        <v>0</v>
      </c>
      <c r="Z177" s="4">
        <f t="shared" si="332"/>
        <v>0</v>
      </c>
      <c r="AA177" s="4">
        <f t="shared" si="332"/>
        <v>0</v>
      </c>
      <c r="AB177" s="4">
        <f t="shared" si="332"/>
        <v>0</v>
      </c>
      <c r="AC177" s="4">
        <f t="shared" si="332"/>
        <v>2</v>
      </c>
      <c r="AD177" s="4">
        <f t="shared" si="332"/>
        <v>2</v>
      </c>
      <c r="AE177" s="4">
        <f t="shared" si="332"/>
        <v>2</v>
      </c>
      <c r="AF177" s="4">
        <f t="shared" si="332"/>
        <v>2</v>
      </c>
      <c r="AG177" s="4">
        <f t="shared" si="332"/>
        <v>2</v>
      </c>
      <c r="AH177" s="4">
        <f t="shared" si="332"/>
        <v>0</v>
      </c>
      <c r="AI177" s="4">
        <f t="shared" si="332"/>
        <v>2</v>
      </c>
      <c r="AJ177" s="4">
        <f t="shared" si="332"/>
        <v>2</v>
      </c>
      <c r="AK177" s="4">
        <f t="shared" si="332"/>
        <v>0</v>
      </c>
      <c r="AL177" s="4">
        <f t="shared" si="332"/>
        <v>0</v>
      </c>
      <c r="AM177" s="4">
        <f t="shared" si="332"/>
        <v>0</v>
      </c>
      <c r="AN177" s="4">
        <f t="shared" si="332"/>
        <v>0</v>
      </c>
      <c r="AO177" s="4">
        <f t="shared" si="332"/>
        <v>2</v>
      </c>
      <c r="AP177" s="4">
        <f t="shared" si="332"/>
        <v>2</v>
      </c>
      <c r="AQ177" s="4">
        <f t="shared" si="332"/>
        <v>2</v>
      </c>
      <c r="AR177" s="4">
        <f t="shared" si="332"/>
        <v>2</v>
      </c>
      <c r="AS177" s="4">
        <f t="shared" si="332"/>
        <v>2</v>
      </c>
      <c r="AT177" s="4">
        <f t="shared" si="332"/>
        <v>2</v>
      </c>
      <c r="AU177" s="4">
        <f t="shared" si="332"/>
        <v>0</v>
      </c>
      <c r="AV177" s="4">
        <f t="shared" si="332"/>
        <v>0</v>
      </c>
      <c r="AW177" s="4">
        <f t="shared" si="332"/>
        <v>2</v>
      </c>
      <c r="AX177" s="4">
        <f t="shared" si="332"/>
        <v>0</v>
      </c>
      <c r="AY177" s="4">
        <f t="shared" si="332"/>
        <v>0</v>
      </c>
      <c r="AZ177" s="4">
        <f t="shared" si="332"/>
        <v>0</v>
      </c>
      <c r="BA177" s="4">
        <f t="shared" si="332"/>
        <v>0</v>
      </c>
      <c r="BB177" s="4">
        <f t="shared" si="332"/>
        <v>0</v>
      </c>
      <c r="BC177" s="4">
        <f t="shared" si="332"/>
        <v>2</v>
      </c>
      <c r="BD177" s="4">
        <f t="shared" si="332"/>
        <v>2</v>
      </c>
      <c r="BE177" s="4">
        <f t="shared" si="332"/>
        <v>2</v>
      </c>
      <c r="BF177" s="4">
        <f t="shared" si="332"/>
        <v>2</v>
      </c>
      <c r="BG177" s="4">
        <f t="shared" si="332"/>
        <v>2</v>
      </c>
      <c r="BH177" s="4">
        <f t="shared" si="332"/>
        <v>0</v>
      </c>
      <c r="BI177" s="4">
        <f t="shared" si="332"/>
        <v>0</v>
      </c>
      <c r="BJ177" s="4">
        <f t="shared" si="332"/>
        <v>2</v>
      </c>
      <c r="BK177" s="4">
        <f t="shared" si="332"/>
        <v>0</v>
      </c>
      <c r="BL177" s="4">
        <f t="shared" si="332"/>
        <v>2</v>
      </c>
      <c r="BM177" s="4">
        <f t="shared" si="332"/>
        <v>2</v>
      </c>
      <c r="BN177" s="4">
        <f t="shared" si="332"/>
        <v>0</v>
      </c>
      <c r="BO177" s="4">
        <f t="shared" si="332"/>
        <v>2</v>
      </c>
      <c r="BP177" s="4">
        <f t="shared" ref="BP177:BZ177" si="333">IF(BP44="",0,2)</f>
        <v>2</v>
      </c>
      <c r="BQ177" s="4">
        <f t="shared" si="333"/>
        <v>2</v>
      </c>
      <c r="BR177" s="4">
        <f t="shared" si="333"/>
        <v>0</v>
      </c>
      <c r="BS177" s="4">
        <f t="shared" si="333"/>
        <v>0</v>
      </c>
      <c r="BT177" s="4">
        <f t="shared" si="333"/>
        <v>2</v>
      </c>
      <c r="BU177" s="4">
        <f t="shared" si="333"/>
        <v>2</v>
      </c>
      <c r="BV177" s="4">
        <f t="shared" si="333"/>
        <v>0</v>
      </c>
      <c r="BW177" s="4">
        <f t="shared" si="333"/>
        <v>0</v>
      </c>
      <c r="BX177" s="4">
        <f t="shared" si="333"/>
        <v>0</v>
      </c>
      <c r="BY177" s="4">
        <f t="shared" si="333"/>
        <v>2</v>
      </c>
      <c r="BZ177" s="4">
        <f t="shared" si="333"/>
        <v>2</v>
      </c>
    </row>
    <row r="178" spans="3:78" x14ac:dyDescent="0.15">
      <c r="C178" s="21">
        <v>39</v>
      </c>
      <c r="D178" s="4">
        <f t="shared" ref="D178:BO178" si="334">IF(D45="",0,2)</f>
        <v>2</v>
      </c>
      <c r="E178" s="4">
        <f t="shared" si="334"/>
        <v>0</v>
      </c>
      <c r="F178" s="4">
        <f t="shared" si="334"/>
        <v>0</v>
      </c>
      <c r="G178" s="4">
        <f t="shared" si="334"/>
        <v>0</v>
      </c>
      <c r="H178" s="4">
        <f t="shared" si="334"/>
        <v>2</v>
      </c>
      <c r="I178" s="4">
        <f t="shared" si="334"/>
        <v>2</v>
      </c>
      <c r="J178" s="4">
        <f t="shared" si="334"/>
        <v>2</v>
      </c>
      <c r="K178" s="4">
        <f t="shared" si="334"/>
        <v>2</v>
      </c>
      <c r="L178" s="4">
        <f t="shared" si="334"/>
        <v>2</v>
      </c>
      <c r="M178" s="4">
        <f t="shared" si="334"/>
        <v>2</v>
      </c>
      <c r="N178" s="4">
        <f t="shared" si="334"/>
        <v>0</v>
      </c>
      <c r="O178" s="4">
        <f t="shared" si="334"/>
        <v>0</v>
      </c>
      <c r="P178" s="4">
        <f t="shared" si="334"/>
        <v>0</v>
      </c>
      <c r="Q178" s="4">
        <f t="shared" si="334"/>
        <v>2</v>
      </c>
      <c r="R178" s="4">
        <f t="shared" si="334"/>
        <v>2</v>
      </c>
      <c r="S178" s="4">
        <f t="shared" si="334"/>
        <v>2</v>
      </c>
      <c r="T178" s="4">
        <f t="shared" si="334"/>
        <v>2</v>
      </c>
      <c r="U178" s="4">
        <f t="shared" si="334"/>
        <v>2</v>
      </c>
      <c r="V178" s="4">
        <f t="shared" si="334"/>
        <v>2</v>
      </c>
      <c r="W178" s="4">
        <f t="shared" si="334"/>
        <v>0</v>
      </c>
      <c r="X178" s="4">
        <f t="shared" si="334"/>
        <v>0</v>
      </c>
      <c r="Y178" s="4">
        <f t="shared" si="334"/>
        <v>0</v>
      </c>
      <c r="Z178" s="4">
        <f t="shared" si="334"/>
        <v>0</v>
      </c>
      <c r="AA178" s="4">
        <f t="shared" si="334"/>
        <v>0</v>
      </c>
      <c r="AB178" s="4">
        <f t="shared" si="334"/>
        <v>0</v>
      </c>
      <c r="AC178" s="4">
        <f t="shared" si="334"/>
        <v>2</v>
      </c>
      <c r="AD178" s="4">
        <f t="shared" si="334"/>
        <v>2</v>
      </c>
      <c r="AE178" s="4">
        <f t="shared" si="334"/>
        <v>2</v>
      </c>
      <c r="AF178" s="4">
        <f t="shared" si="334"/>
        <v>2</v>
      </c>
      <c r="AG178" s="4">
        <f t="shared" si="334"/>
        <v>2</v>
      </c>
      <c r="AH178" s="4">
        <f t="shared" si="334"/>
        <v>0</v>
      </c>
      <c r="AI178" s="4">
        <f t="shared" si="334"/>
        <v>2</v>
      </c>
      <c r="AJ178" s="4">
        <f t="shared" si="334"/>
        <v>2</v>
      </c>
      <c r="AK178" s="4">
        <f t="shared" si="334"/>
        <v>0</v>
      </c>
      <c r="AL178" s="4">
        <f t="shared" si="334"/>
        <v>0</v>
      </c>
      <c r="AM178" s="4">
        <f t="shared" si="334"/>
        <v>0</v>
      </c>
      <c r="AN178" s="4">
        <f t="shared" si="334"/>
        <v>0</v>
      </c>
      <c r="AO178" s="4">
        <f t="shared" si="334"/>
        <v>2</v>
      </c>
      <c r="AP178" s="4">
        <f t="shared" si="334"/>
        <v>2</v>
      </c>
      <c r="AQ178" s="4">
        <f t="shared" si="334"/>
        <v>2</v>
      </c>
      <c r="AR178" s="4">
        <f t="shared" si="334"/>
        <v>0</v>
      </c>
      <c r="AS178" s="4">
        <f t="shared" si="334"/>
        <v>0</v>
      </c>
      <c r="AT178" s="4">
        <f t="shared" si="334"/>
        <v>0</v>
      </c>
      <c r="AU178" s="4">
        <f t="shared" si="334"/>
        <v>0</v>
      </c>
      <c r="AV178" s="4">
        <f t="shared" si="334"/>
        <v>0</v>
      </c>
      <c r="AW178" s="4">
        <f t="shared" si="334"/>
        <v>2</v>
      </c>
      <c r="AX178" s="4">
        <f t="shared" si="334"/>
        <v>0</v>
      </c>
      <c r="AY178" s="4">
        <f t="shared" si="334"/>
        <v>0</v>
      </c>
      <c r="AZ178" s="4">
        <f t="shared" si="334"/>
        <v>0</v>
      </c>
      <c r="BA178" s="4">
        <f t="shared" si="334"/>
        <v>0</v>
      </c>
      <c r="BB178" s="4">
        <f t="shared" si="334"/>
        <v>0</v>
      </c>
      <c r="BC178" s="4">
        <f t="shared" si="334"/>
        <v>2</v>
      </c>
      <c r="BD178" s="4">
        <f t="shared" si="334"/>
        <v>2</v>
      </c>
      <c r="BE178" s="4">
        <f t="shared" si="334"/>
        <v>2</v>
      </c>
      <c r="BF178" s="4">
        <f t="shared" si="334"/>
        <v>2</v>
      </c>
      <c r="BG178" s="4">
        <f t="shared" si="334"/>
        <v>2</v>
      </c>
      <c r="BH178" s="4">
        <f t="shared" si="334"/>
        <v>0</v>
      </c>
      <c r="BI178" s="4">
        <f t="shared" si="334"/>
        <v>0</v>
      </c>
      <c r="BJ178" s="4">
        <f t="shared" si="334"/>
        <v>2</v>
      </c>
      <c r="BK178" s="4">
        <f t="shared" si="334"/>
        <v>0</v>
      </c>
      <c r="BL178" s="4">
        <f t="shared" si="334"/>
        <v>2</v>
      </c>
      <c r="BM178" s="4">
        <f t="shared" si="334"/>
        <v>2</v>
      </c>
      <c r="BN178" s="4">
        <f t="shared" si="334"/>
        <v>0</v>
      </c>
      <c r="BO178" s="4">
        <f t="shared" si="334"/>
        <v>2</v>
      </c>
      <c r="BP178" s="4">
        <f t="shared" ref="BP178:BZ178" si="335">IF(BP45="",0,2)</f>
        <v>2</v>
      </c>
      <c r="BQ178" s="4">
        <f t="shared" si="335"/>
        <v>2</v>
      </c>
      <c r="BR178" s="4">
        <f t="shared" si="335"/>
        <v>0</v>
      </c>
      <c r="BS178" s="4">
        <f t="shared" si="335"/>
        <v>0</v>
      </c>
      <c r="BT178" s="4">
        <f t="shared" si="335"/>
        <v>2</v>
      </c>
      <c r="BU178" s="4">
        <f t="shared" si="335"/>
        <v>2</v>
      </c>
      <c r="BV178" s="4">
        <f t="shared" si="335"/>
        <v>0</v>
      </c>
      <c r="BW178" s="4">
        <f t="shared" si="335"/>
        <v>0</v>
      </c>
      <c r="BX178" s="4">
        <f t="shared" si="335"/>
        <v>0</v>
      </c>
      <c r="BY178" s="4">
        <f t="shared" si="335"/>
        <v>2</v>
      </c>
      <c r="BZ178" s="4">
        <f t="shared" si="335"/>
        <v>2</v>
      </c>
    </row>
    <row r="179" spans="3:78" x14ac:dyDescent="0.15">
      <c r="C179" s="21">
        <v>40</v>
      </c>
      <c r="D179" s="4">
        <f t="shared" ref="D179:BO179" si="336">IF(D46="",0,2)</f>
        <v>2</v>
      </c>
      <c r="E179" s="4">
        <f t="shared" si="336"/>
        <v>0</v>
      </c>
      <c r="F179" s="4">
        <f t="shared" si="336"/>
        <v>0</v>
      </c>
      <c r="G179" s="4">
        <f t="shared" si="336"/>
        <v>0</v>
      </c>
      <c r="H179" s="4">
        <f t="shared" si="336"/>
        <v>2</v>
      </c>
      <c r="I179" s="4">
        <f t="shared" si="336"/>
        <v>2</v>
      </c>
      <c r="J179" s="4">
        <f t="shared" si="336"/>
        <v>2</v>
      </c>
      <c r="K179" s="4">
        <f t="shared" si="336"/>
        <v>2</v>
      </c>
      <c r="L179" s="4">
        <f t="shared" si="336"/>
        <v>2</v>
      </c>
      <c r="M179" s="4">
        <f t="shared" si="336"/>
        <v>2</v>
      </c>
      <c r="N179" s="4">
        <f t="shared" si="336"/>
        <v>0</v>
      </c>
      <c r="O179" s="4">
        <f t="shared" si="336"/>
        <v>0</v>
      </c>
      <c r="P179" s="4">
        <f t="shared" si="336"/>
        <v>0</v>
      </c>
      <c r="Q179" s="4">
        <f t="shared" si="336"/>
        <v>2</v>
      </c>
      <c r="R179" s="4">
        <f t="shared" si="336"/>
        <v>2</v>
      </c>
      <c r="S179" s="4">
        <f t="shared" si="336"/>
        <v>2</v>
      </c>
      <c r="T179" s="4">
        <f t="shared" si="336"/>
        <v>2</v>
      </c>
      <c r="U179" s="4">
        <f t="shared" si="336"/>
        <v>2</v>
      </c>
      <c r="V179" s="4">
        <f t="shared" si="336"/>
        <v>2</v>
      </c>
      <c r="W179" s="4">
        <f t="shared" si="336"/>
        <v>0</v>
      </c>
      <c r="X179" s="4">
        <f t="shared" si="336"/>
        <v>0</v>
      </c>
      <c r="Y179" s="4">
        <f t="shared" si="336"/>
        <v>0</v>
      </c>
      <c r="Z179" s="4">
        <f t="shared" si="336"/>
        <v>0</v>
      </c>
      <c r="AA179" s="4">
        <f t="shared" si="336"/>
        <v>0</v>
      </c>
      <c r="AB179" s="4">
        <f t="shared" si="336"/>
        <v>0</v>
      </c>
      <c r="AC179" s="4">
        <f t="shared" si="336"/>
        <v>2</v>
      </c>
      <c r="AD179" s="4">
        <f t="shared" si="336"/>
        <v>2</v>
      </c>
      <c r="AE179" s="4">
        <f t="shared" si="336"/>
        <v>2</v>
      </c>
      <c r="AF179" s="4">
        <f t="shared" si="336"/>
        <v>2</v>
      </c>
      <c r="AG179" s="4">
        <f t="shared" si="336"/>
        <v>0</v>
      </c>
      <c r="AH179" s="4">
        <f t="shared" si="336"/>
        <v>0</v>
      </c>
      <c r="AI179" s="4">
        <f t="shared" si="336"/>
        <v>0</v>
      </c>
      <c r="AJ179" s="4">
        <f t="shared" si="336"/>
        <v>0</v>
      </c>
      <c r="AK179" s="4">
        <f t="shared" si="336"/>
        <v>0</v>
      </c>
      <c r="AL179" s="4">
        <f t="shared" si="336"/>
        <v>0</v>
      </c>
      <c r="AM179" s="4">
        <f t="shared" si="336"/>
        <v>0</v>
      </c>
      <c r="AN179" s="4">
        <f t="shared" si="336"/>
        <v>0</v>
      </c>
      <c r="AO179" s="4">
        <f t="shared" si="336"/>
        <v>2</v>
      </c>
      <c r="AP179" s="4">
        <f t="shared" si="336"/>
        <v>2</v>
      </c>
      <c r="AQ179" s="4">
        <f t="shared" si="336"/>
        <v>2</v>
      </c>
      <c r="AR179" s="4">
        <f t="shared" si="336"/>
        <v>0</v>
      </c>
      <c r="AS179" s="4">
        <f t="shared" si="336"/>
        <v>0</v>
      </c>
      <c r="AT179" s="4">
        <f t="shared" si="336"/>
        <v>0</v>
      </c>
      <c r="AU179" s="4">
        <f t="shared" si="336"/>
        <v>0</v>
      </c>
      <c r="AV179" s="4">
        <f t="shared" si="336"/>
        <v>0</v>
      </c>
      <c r="AW179" s="4">
        <f t="shared" si="336"/>
        <v>2</v>
      </c>
      <c r="AX179" s="4">
        <f t="shared" si="336"/>
        <v>0</v>
      </c>
      <c r="AY179" s="4">
        <f t="shared" si="336"/>
        <v>0</v>
      </c>
      <c r="AZ179" s="4">
        <f t="shared" si="336"/>
        <v>0</v>
      </c>
      <c r="BA179" s="4">
        <f t="shared" si="336"/>
        <v>0</v>
      </c>
      <c r="BB179" s="4">
        <f t="shared" si="336"/>
        <v>0</v>
      </c>
      <c r="BC179" s="4">
        <f t="shared" si="336"/>
        <v>2</v>
      </c>
      <c r="BD179" s="4">
        <f t="shared" si="336"/>
        <v>2</v>
      </c>
      <c r="BE179" s="4">
        <f t="shared" si="336"/>
        <v>2</v>
      </c>
      <c r="BF179" s="4">
        <f t="shared" si="336"/>
        <v>2</v>
      </c>
      <c r="BG179" s="4">
        <f t="shared" si="336"/>
        <v>0</v>
      </c>
      <c r="BH179" s="4">
        <f t="shared" si="336"/>
        <v>0</v>
      </c>
      <c r="BI179" s="4">
        <f t="shared" si="336"/>
        <v>0</v>
      </c>
      <c r="BJ179" s="4">
        <f t="shared" si="336"/>
        <v>2</v>
      </c>
      <c r="BK179" s="4">
        <f t="shared" si="336"/>
        <v>0</v>
      </c>
      <c r="BL179" s="4">
        <f t="shared" si="336"/>
        <v>2</v>
      </c>
      <c r="BM179" s="4">
        <f t="shared" si="336"/>
        <v>2</v>
      </c>
      <c r="BN179" s="4">
        <f t="shared" si="336"/>
        <v>0</v>
      </c>
      <c r="BO179" s="4">
        <f t="shared" si="336"/>
        <v>2</v>
      </c>
      <c r="BP179" s="4">
        <f t="shared" ref="BP179:BZ179" si="337">IF(BP46="",0,2)</f>
        <v>2</v>
      </c>
      <c r="BQ179" s="4">
        <f t="shared" si="337"/>
        <v>2</v>
      </c>
      <c r="BR179" s="4">
        <f t="shared" si="337"/>
        <v>0</v>
      </c>
      <c r="BS179" s="4">
        <f t="shared" si="337"/>
        <v>0</v>
      </c>
      <c r="BT179" s="4">
        <f t="shared" si="337"/>
        <v>2</v>
      </c>
      <c r="BU179" s="4">
        <f t="shared" si="337"/>
        <v>2</v>
      </c>
      <c r="BV179" s="4">
        <f t="shared" si="337"/>
        <v>0</v>
      </c>
      <c r="BW179" s="4">
        <f t="shared" si="337"/>
        <v>0</v>
      </c>
      <c r="BX179" s="4">
        <f t="shared" si="337"/>
        <v>0</v>
      </c>
      <c r="BY179" s="4">
        <f t="shared" si="337"/>
        <v>2</v>
      </c>
      <c r="BZ179" s="4">
        <f t="shared" si="337"/>
        <v>0</v>
      </c>
    </row>
    <row r="180" spans="3:78" x14ac:dyDescent="0.15">
      <c r="C180" s="21">
        <v>41</v>
      </c>
      <c r="D180" s="4">
        <f t="shared" ref="D180:BO180" si="338">IF(D47="",0,2)</f>
        <v>0</v>
      </c>
      <c r="E180" s="4">
        <f t="shared" si="338"/>
        <v>0</v>
      </c>
      <c r="F180" s="4">
        <f t="shared" si="338"/>
        <v>0</v>
      </c>
      <c r="G180" s="4">
        <f t="shared" si="338"/>
        <v>0</v>
      </c>
      <c r="H180" s="4">
        <f t="shared" si="338"/>
        <v>0</v>
      </c>
      <c r="I180" s="4">
        <f t="shared" si="338"/>
        <v>0</v>
      </c>
      <c r="J180" s="4">
        <f t="shared" si="338"/>
        <v>0</v>
      </c>
      <c r="K180" s="4">
        <f t="shared" si="338"/>
        <v>0</v>
      </c>
      <c r="L180" s="4">
        <f t="shared" si="338"/>
        <v>0</v>
      </c>
      <c r="M180" s="4">
        <f t="shared" si="338"/>
        <v>0</v>
      </c>
      <c r="N180" s="4">
        <f t="shared" si="338"/>
        <v>0</v>
      </c>
      <c r="O180" s="4">
        <f t="shared" si="338"/>
        <v>0</v>
      </c>
      <c r="P180" s="4">
        <f t="shared" si="338"/>
        <v>0</v>
      </c>
      <c r="Q180" s="4">
        <f t="shared" si="338"/>
        <v>0</v>
      </c>
      <c r="R180" s="4">
        <f t="shared" si="338"/>
        <v>0</v>
      </c>
      <c r="S180" s="4">
        <f t="shared" si="338"/>
        <v>0</v>
      </c>
      <c r="T180" s="4">
        <f t="shared" si="338"/>
        <v>0</v>
      </c>
      <c r="U180" s="4">
        <f t="shared" si="338"/>
        <v>0</v>
      </c>
      <c r="V180" s="4">
        <f t="shared" si="338"/>
        <v>0</v>
      </c>
      <c r="W180" s="4">
        <f t="shared" si="338"/>
        <v>0</v>
      </c>
      <c r="X180" s="4">
        <f t="shared" si="338"/>
        <v>0</v>
      </c>
      <c r="Y180" s="4">
        <f t="shared" si="338"/>
        <v>0</v>
      </c>
      <c r="Z180" s="4">
        <f t="shared" si="338"/>
        <v>0</v>
      </c>
      <c r="AA180" s="4">
        <f t="shared" si="338"/>
        <v>0</v>
      </c>
      <c r="AB180" s="4">
        <f t="shared" si="338"/>
        <v>0</v>
      </c>
      <c r="AC180" s="4">
        <f t="shared" si="338"/>
        <v>0</v>
      </c>
      <c r="AD180" s="4">
        <f t="shared" si="338"/>
        <v>0</v>
      </c>
      <c r="AE180" s="4">
        <f t="shared" si="338"/>
        <v>0</v>
      </c>
      <c r="AF180" s="4">
        <f t="shared" si="338"/>
        <v>0</v>
      </c>
      <c r="AG180" s="4">
        <f t="shared" si="338"/>
        <v>0</v>
      </c>
      <c r="AH180" s="4">
        <f t="shared" si="338"/>
        <v>0</v>
      </c>
      <c r="AI180" s="4">
        <f t="shared" si="338"/>
        <v>0</v>
      </c>
      <c r="AJ180" s="4">
        <f t="shared" si="338"/>
        <v>0</v>
      </c>
      <c r="AK180" s="4">
        <f t="shared" si="338"/>
        <v>0</v>
      </c>
      <c r="AL180" s="4">
        <f t="shared" si="338"/>
        <v>0</v>
      </c>
      <c r="AM180" s="4">
        <f t="shared" si="338"/>
        <v>0</v>
      </c>
      <c r="AN180" s="4">
        <f t="shared" si="338"/>
        <v>0</v>
      </c>
      <c r="AO180" s="4">
        <f t="shared" si="338"/>
        <v>0</v>
      </c>
      <c r="AP180" s="4">
        <f t="shared" si="338"/>
        <v>0</v>
      </c>
      <c r="AQ180" s="4">
        <f t="shared" si="338"/>
        <v>0</v>
      </c>
      <c r="AR180" s="4">
        <f t="shared" si="338"/>
        <v>0</v>
      </c>
      <c r="AS180" s="4">
        <f t="shared" si="338"/>
        <v>0</v>
      </c>
      <c r="AT180" s="4">
        <f t="shared" si="338"/>
        <v>0</v>
      </c>
      <c r="AU180" s="4">
        <f t="shared" si="338"/>
        <v>0</v>
      </c>
      <c r="AV180" s="4">
        <f t="shared" si="338"/>
        <v>0</v>
      </c>
      <c r="AW180" s="4">
        <f t="shared" si="338"/>
        <v>0</v>
      </c>
      <c r="AX180" s="4">
        <f t="shared" si="338"/>
        <v>0</v>
      </c>
      <c r="AY180" s="4">
        <f t="shared" si="338"/>
        <v>0</v>
      </c>
      <c r="AZ180" s="4">
        <f t="shared" si="338"/>
        <v>0</v>
      </c>
      <c r="BA180" s="4">
        <f t="shared" si="338"/>
        <v>0</v>
      </c>
      <c r="BB180" s="4">
        <f t="shared" si="338"/>
        <v>0</v>
      </c>
      <c r="BC180" s="4">
        <f t="shared" si="338"/>
        <v>0</v>
      </c>
      <c r="BD180" s="4">
        <f t="shared" si="338"/>
        <v>0</v>
      </c>
      <c r="BE180" s="4">
        <f t="shared" si="338"/>
        <v>0</v>
      </c>
      <c r="BF180" s="4">
        <f t="shared" si="338"/>
        <v>0</v>
      </c>
      <c r="BG180" s="4">
        <f t="shared" si="338"/>
        <v>0</v>
      </c>
      <c r="BH180" s="4">
        <f t="shared" si="338"/>
        <v>0</v>
      </c>
      <c r="BI180" s="4">
        <f t="shared" si="338"/>
        <v>0</v>
      </c>
      <c r="BJ180" s="4">
        <f t="shared" si="338"/>
        <v>2</v>
      </c>
      <c r="BK180" s="4">
        <f t="shared" si="338"/>
        <v>0</v>
      </c>
      <c r="BL180" s="4">
        <f t="shared" si="338"/>
        <v>0</v>
      </c>
      <c r="BM180" s="4">
        <f t="shared" si="338"/>
        <v>2</v>
      </c>
      <c r="BN180" s="4">
        <f t="shared" si="338"/>
        <v>0</v>
      </c>
      <c r="BO180" s="4">
        <f t="shared" si="338"/>
        <v>2</v>
      </c>
      <c r="BP180" s="4">
        <f t="shared" ref="BP180:BZ180" si="339">IF(BP47="",0,2)</f>
        <v>2</v>
      </c>
      <c r="BQ180" s="4">
        <f t="shared" si="339"/>
        <v>2</v>
      </c>
      <c r="BR180" s="4">
        <f t="shared" si="339"/>
        <v>0</v>
      </c>
      <c r="BS180" s="4">
        <f t="shared" si="339"/>
        <v>0</v>
      </c>
      <c r="BT180" s="4">
        <f t="shared" si="339"/>
        <v>2</v>
      </c>
      <c r="BU180" s="4">
        <f t="shared" si="339"/>
        <v>2</v>
      </c>
      <c r="BV180" s="4">
        <f t="shared" si="339"/>
        <v>0</v>
      </c>
      <c r="BW180" s="4">
        <f t="shared" si="339"/>
        <v>0</v>
      </c>
      <c r="BX180" s="4">
        <f t="shared" si="339"/>
        <v>0</v>
      </c>
      <c r="BY180" s="4">
        <f t="shared" si="339"/>
        <v>0</v>
      </c>
      <c r="BZ180" s="4">
        <f t="shared" si="339"/>
        <v>0</v>
      </c>
    </row>
    <row r="181" spans="3:78" x14ac:dyDescent="0.15">
      <c r="C181" s="21">
        <v>42</v>
      </c>
      <c r="D181" s="4">
        <f t="shared" ref="D181:BO181" si="340">IF(D48="",0,2)</f>
        <v>0</v>
      </c>
      <c r="E181" s="4">
        <f t="shared" si="340"/>
        <v>0</v>
      </c>
      <c r="F181" s="4">
        <f t="shared" si="340"/>
        <v>0</v>
      </c>
      <c r="G181" s="4">
        <f t="shared" si="340"/>
        <v>0</v>
      </c>
      <c r="H181" s="4">
        <f t="shared" si="340"/>
        <v>0</v>
      </c>
      <c r="I181" s="4">
        <f t="shared" si="340"/>
        <v>0</v>
      </c>
      <c r="J181" s="4">
        <f t="shared" si="340"/>
        <v>0</v>
      </c>
      <c r="K181" s="4">
        <f t="shared" si="340"/>
        <v>0</v>
      </c>
      <c r="L181" s="4">
        <f t="shared" si="340"/>
        <v>0</v>
      </c>
      <c r="M181" s="4">
        <f t="shared" si="340"/>
        <v>0</v>
      </c>
      <c r="N181" s="4">
        <f t="shared" si="340"/>
        <v>0</v>
      </c>
      <c r="O181" s="4">
        <f t="shared" si="340"/>
        <v>0</v>
      </c>
      <c r="P181" s="4">
        <f t="shared" si="340"/>
        <v>0</v>
      </c>
      <c r="Q181" s="4">
        <f t="shared" si="340"/>
        <v>0</v>
      </c>
      <c r="R181" s="4">
        <f t="shared" si="340"/>
        <v>0</v>
      </c>
      <c r="S181" s="4">
        <f t="shared" si="340"/>
        <v>0</v>
      </c>
      <c r="T181" s="4">
        <f t="shared" si="340"/>
        <v>0</v>
      </c>
      <c r="U181" s="4">
        <f t="shared" si="340"/>
        <v>0</v>
      </c>
      <c r="V181" s="4">
        <f t="shared" si="340"/>
        <v>0</v>
      </c>
      <c r="W181" s="4">
        <f t="shared" si="340"/>
        <v>0</v>
      </c>
      <c r="X181" s="4">
        <f t="shared" si="340"/>
        <v>0</v>
      </c>
      <c r="Y181" s="4">
        <f t="shared" si="340"/>
        <v>0</v>
      </c>
      <c r="Z181" s="4">
        <f t="shared" si="340"/>
        <v>0</v>
      </c>
      <c r="AA181" s="4">
        <f t="shared" si="340"/>
        <v>0</v>
      </c>
      <c r="AB181" s="4">
        <f t="shared" si="340"/>
        <v>0</v>
      </c>
      <c r="AC181" s="4">
        <f t="shared" si="340"/>
        <v>0</v>
      </c>
      <c r="AD181" s="4">
        <f t="shared" si="340"/>
        <v>0</v>
      </c>
      <c r="AE181" s="4">
        <f t="shared" si="340"/>
        <v>0</v>
      </c>
      <c r="AF181" s="4">
        <f t="shared" si="340"/>
        <v>0</v>
      </c>
      <c r="AG181" s="4">
        <f t="shared" si="340"/>
        <v>0</v>
      </c>
      <c r="AH181" s="4">
        <f t="shared" si="340"/>
        <v>0</v>
      </c>
      <c r="AI181" s="4">
        <f t="shared" si="340"/>
        <v>0</v>
      </c>
      <c r="AJ181" s="4">
        <f t="shared" si="340"/>
        <v>0</v>
      </c>
      <c r="AK181" s="4">
        <f t="shared" si="340"/>
        <v>0</v>
      </c>
      <c r="AL181" s="4">
        <f t="shared" si="340"/>
        <v>0</v>
      </c>
      <c r="AM181" s="4">
        <f t="shared" si="340"/>
        <v>0</v>
      </c>
      <c r="AN181" s="4">
        <f t="shared" si="340"/>
        <v>0</v>
      </c>
      <c r="AO181" s="4">
        <f t="shared" si="340"/>
        <v>0</v>
      </c>
      <c r="AP181" s="4">
        <f t="shared" si="340"/>
        <v>0</v>
      </c>
      <c r="AQ181" s="4">
        <f t="shared" si="340"/>
        <v>0</v>
      </c>
      <c r="AR181" s="4">
        <f t="shared" si="340"/>
        <v>0</v>
      </c>
      <c r="AS181" s="4">
        <f t="shared" si="340"/>
        <v>0</v>
      </c>
      <c r="AT181" s="4">
        <f t="shared" si="340"/>
        <v>0</v>
      </c>
      <c r="AU181" s="4">
        <f t="shared" si="340"/>
        <v>0</v>
      </c>
      <c r="AV181" s="4">
        <f t="shared" si="340"/>
        <v>0</v>
      </c>
      <c r="AW181" s="4">
        <f t="shared" si="340"/>
        <v>0</v>
      </c>
      <c r="AX181" s="4">
        <f t="shared" si="340"/>
        <v>0</v>
      </c>
      <c r="AY181" s="4">
        <f t="shared" si="340"/>
        <v>0</v>
      </c>
      <c r="AZ181" s="4">
        <f t="shared" si="340"/>
        <v>0</v>
      </c>
      <c r="BA181" s="4">
        <f t="shared" si="340"/>
        <v>0</v>
      </c>
      <c r="BB181" s="4">
        <f t="shared" si="340"/>
        <v>0</v>
      </c>
      <c r="BC181" s="4">
        <f t="shared" si="340"/>
        <v>0</v>
      </c>
      <c r="BD181" s="4">
        <f t="shared" si="340"/>
        <v>0</v>
      </c>
      <c r="BE181" s="4">
        <f t="shared" si="340"/>
        <v>0</v>
      </c>
      <c r="BF181" s="4">
        <f t="shared" si="340"/>
        <v>0</v>
      </c>
      <c r="BG181" s="4">
        <f t="shared" si="340"/>
        <v>0</v>
      </c>
      <c r="BH181" s="4">
        <f t="shared" si="340"/>
        <v>0</v>
      </c>
      <c r="BI181" s="4">
        <f t="shared" si="340"/>
        <v>0</v>
      </c>
      <c r="BJ181" s="4">
        <f t="shared" si="340"/>
        <v>2</v>
      </c>
      <c r="BK181" s="4">
        <f t="shared" si="340"/>
        <v>0</v>
      </c>
      <c r="BL181" s="4">
        <f t="shared" si="340"/>
        <v>0</v>
      </c>
      <c r="BM181" s="4">
        <f t="shared" si="340"/>
        <v>2</v>
      </c>
      <c r="BN181" s="4">
        <f t="shared" si="340"/>
        <v>0</v>
      </c>
      <c r="BO181" s="4">
        <f t="shared" si="340"/>
        <v>2</v>
      </c>
      <c r="BP181" s="4">
        <f t="shared" ref="BP181:BZ181" si="341">IF(BP48="",0,2)</f>
        <v>2</v>
      </c>
      <c r="BQ181" s="4">
        <f t="shared" si="341"/>
        <v>2</v>
      </c>
      <c r="BR181" s="4">
        <f t="shared" si="341"/>
        <v>0</v>
      </c>
      <c r="BS181" s="4">
        <f t="shared" si="341"/>
        <v>0</v>
      </c>
      <c r="BT181" s="4">
        <f t="shared" si="341"/>
        <v>2</v>
      </c>
      <c r="BU181" s="4">
        <f t="shared" si="341"/>
        <v>2</v>
      </c>
      <c r="BV181" s="4">
        <f t="shared" si="341"/>
        <v>0</v>
      </c>
      <c r="BW181" s="4">
        <f t="shared" si="341"/>
        <v>0</v>
      </c>
      <c r="BX181" s="4">
        <f t="shared" si="341"/>
        <v>0</v>
      </c>
      <c r="BY181" s="4">
        <f t="shared" si="341"/>
        <v>0</v>
      </c>
      <c r="BZ181" s="4">
        <f t="shared" si="341"/>
        <v>0</v>
      </c>
    </row>
    <row r="182" spans="3:78" x14ac:dyDescent="0.15">
      <c r="C182" s="21">
        <v>43</v>
      </c>
      <c r="D182" s="4">
        <f t="shared" ref="D182:BO182" si="342">IF(D49="",0,2)</f>
        <v>0</v>
      </c>
      <c r="E182" s="4">
        <f t="shared" si="342"/>
        <v>0</v>
      </c>
      <c r="F182" s="4">
        <f t="shared" si="342"/>
        <v>0</v>
      </c>
      <c r="G182" s="4">
        <f t="shared" si="342"/>
        <v>0</v>
      </c>
      <c r="H182" s="4">
        <f t="shared" si="342"/>
        <v>0</v>
      </c>
      <c r="I182" s="4">
        <f t="shared" si="342"/>
        <v>0</v>
      </c>
      <c r="J182" s="4">
        <f t="shared" si="342"/>
        <v>0</v>
      </c>
      <c r="K182" s="4">
        <f t="shared" si="342"/>
        <v>0</v>
      </c>
      <c r="L182" s="4">
        <f t="shared" si="342"/>
        <v>0</v>
      </c>
      <c r="M182" s="4">
        <f t="shared" si="342"/>
        <v>0</v>
      </c>
      <c r="N182" s="4">
        <f t="shared" si="342"/>
        <v>0</v>
      </c>
      <c r="O182" s="4">
        <f t="shared" si="342"/>
        <v>0</v>
      </c>
      <c r="P182" s="4">
        <f t="shared" si="342"/>
        <v>0</v>
      </c>
      <c r="Q182" s="4">
        <f t="shared" si="342"/>
        <v>0</v>
      </c>
      <c r="R182" s="4">
        <f t="shared" si="342"/>
        <v>0</v>
      </c>
      <c r="S182" s="4">
        <f t="shared" si="342"/>
        <v>0</v>
      </c>
      <c r="T182" s="4">
        <f t="shared" si="342"/>
        <v>0</v>
      </c>
      <c r="U182" s="4">
        <f t="shared" si="342"/>
        <v>0</v>
      </c>
      <c r="V182" s="4">
        <f t="shared" si="342"/>
        <v>0</v>
      </c>
      <c r="W182" s="4">
        <f t="shared" si="342"/>
        <v>0</v>
      </c>
      <c r="X182" s="4">
        <f t="shared" si="342"/>
        <v>0</v>
      </c>
      <c r="Y182" s="4">
        <f t="shared" si="342"/>
        <v>0</v>
      </c>
      <c r="Z182" s="4">
        <f t="shared" si="342"/>
        <v>0</v>
      </c>
      <c r="AA182" s="4">
        <f t="shared" si="342"/>
        <v>0</v>
      </c>
      <c r="AB182" s="4">
        <f t="shared" si="342"/>
        <v>0</v>
      </c>
      <c r="AC182" s="4">
        <f t="shared" si="342"/>
        <v>0</v>
      </c>
      <c r="AD182" s="4">
        <f t="shared" si="342"/>
        <v>0</v>
      </c>
      <c r="AE182" s="4">
        <f t="shared" si="342"/>
        <v>0</v>
      </c>
      <c r="AF182" s="4">
        <f t="shared" si="342"/>
        <v>0</v>
      </c>
      <c r="AG182" s="4">
        <f t="shared" si="342"/>
        <v>0</v>
      </c>
      <c r="AH182" s="4">
        <f t="shared" si="342"/>
        <v>0</v>
      </c>
      <c r="AI182" s="4">
        <f t="shared" si="342"/>
        <v>0</v>
      </c>
      <c r="AJ182" s="4">
        <f t="shared" si="342"/>
        <v>0</v>
      </c>
      <c r="AK182" s="4">
        <f t="shared" si="342"/>
        <v>0</v>
      </c>
      <c r="AL182" s="4">
        <f t="shared" si="342"/>
        <v>0</v>
      </c>
      <c r="AM182" s="4">
        <f t="shared" si="342"/>
        <v>0</v>
      </c>
      <c r="AN182" s="4">
        <f t="shared" si="342"/>
        <v>0</v>
      </c>
      <c r="AO182" s="4">
        <f t="shared" si="342"/>
        <v>0</v>
      </c>
      <c r="AP182" s="4">
        <f t="shared" si="342"/>
        <v>0</v>
      </c>
      <c r="AQ182" s="4">
        <f t="shared" si="342"/>
        <v>0</v>
      </c>
      <c r="AR182" s="4">
        <f t="shared" si="342"/>
        <v>0</v>
      </c>
      <c r="AS182" s="4">
        <f t="shared" si="342"/>
        <v>0</v>
      </c>
      <c r="AT182" s="4">
        <f t="shared" si="342"/>
        <v>0</v>
      </c>
      <c r="AU182" s="4">
        <f t="shared" si="342"/>
        <v>0</v>
      </c>
      <c r="AV182" s="4">
        <f t="shared" si="342"/>
        <v>0</v>
      </c>
      <c r="AW182" s="4">
        <f t="shared" si="342"/>
        <v>0</v>
      </c>
      <c r="AX182" s="4">
        <f t="shared" si="342"/>
        <v>0</v>
      </c>
      <c r="AY182" s="4">
        <f t="shared" si="342"/>
        <v>0</v>
      </c>
      <c r="AZ182" s="4">
        <f t="shared" si="342"/>
        <v>0</v>
      </c>
      <c r="BA182" s="4">
        <f t="shared" si="342"/>
        <v>0</v>
      </c>
      <c r="BB182" s="4">
        <f t="shared" si="342"/>
        <v>0</v>
      </c>
      <c r="BC182" s="4">
        <f t="shared" si="342"/>
        <v>0</v>
      </c>
      <c r="BD182" s="4">
        <f t="shared" si="342"/>
        <v>0</v>
      </c>
      <c r="BE182" s="4">
        <f t="shared" si="342"/>
        <v>0</v>
      </c>
      <c r="BF182" s="4">
        <f t="shared" si="342"/>
        <v>0</v>
      </c>
      <c r="BG182" s="4">
        <f t="shared" si="342"/>
        <v>0</v>
      </c>
      <c r="BH182" s="4">
        <f t="shared" si="342"/>
        <v>0</v>
      </c>
      <c r="BI182" s="4">
        <f t="shared" si="342"/>
        <v>0</v>
      </c>
      <c r="BJ182" s="4">
        <f t="shared" si="342"/>
        <v>2</v>
      </c>
      <c r="BK182" s="4">
        <f t="shared" si="342"/>
        <v>0</v>
      </c>
      <c r="BL182" s="4">
        <f t="shared" si="342"/>
        <v>0</v>
      </c>
      <c r="BM182" s="4">
        <f t="shared" si="342"/>
        <v>2</v>
      </c>
      <c r="BN182" s="4">
        <f t="shared" si="342"/>
        <v>0</v>
      </c>
      <c r="BO182" s="4">
        <f t="shared" si="342"/>
        <v>2</v>
      </c>
      <c r="BP182" s="4">
        <f t="shared" ref="BP182:BZ182" si="343">IF(BP49="",0,2)</f>
        <v>2</v>
      </c>
      <c r="BQ182" s="4">
        <f t="shared" si="343"/>
        <v>2</v>
      </c>
      <c r="BR182" s="4">
        <f t="shared" si="343"/>
        <v>0</v>
      </c>
      <c r="BS182" s="4">
        <f t="shared" si="343"/>
        <v>0</v>
      </c>
      <c r="BT182" s="4">
        <f t="shared" si="343"/>
        <v>2</v>
      </c>
      <c r="BU182" s="4">
        <f t="shared" si="343"/>
        <v>2</v>
      </c>
      <c r="BV182" s="4">
        <f t="shared" si="343"/>
        <v>0</v>
      </c>
      <c r="BW182" s="4">
        <f t="shared" si="343"/>
        <v>0</v>
      </c>
      <c r="BX182" s="4">
        <f t="shared" si="343"/>
        <v>0</v>
      </c>
      <c r="BY182" s="4">
        <f t="shared" si="343"/>
        <v>0</v>
      </c>
      <c r="BZ182" s="4">
        <f t="shared" si="343"/>
        <v>0</v>
      </c>
    </row>
    <row r="183" spans="3:78" x14ac:dyDescent="0.15">
      <c r="C183" s="21">
        <v>44</v>
      </c>
      <c r="D183" s="4">
        <f t="shared" ref="D183:BO183" si="344">IF(D50="",0,2)</f>
        <v>0</v>
      </c>
      <c r="E183" s="4">
        <f t="shared" si="344"/>
        <v>0</v>
      </c>
      <c r="F183" s="4">
        <f t="shared" si="344"/>
        <v>0</v>
      </c>
      <c r="G183" s="4">
        <f t="shared" si="344"/>
        <v>0</v>
      </c>
      <c r="H183" s="4">
        <f t="shared" si="344"/>
        <v>0</v>
      </c>
      <c r="I183" s="4">
        <f t="shared" si="344"/>
        <v>0</v>
      </c>
      <c r="J183" s="4">
        <f t="shared" si="344"/>
        <v>0</v>
      </c>
      <c r="K183" s="4">
        <f t="shared" si="344"/>
        <v>0</v>
      </c>
      <c r="L183" s="4">
        <f t="shared" si="344"/>
        <v>0</v>
      </c>
      <c r="M183" s="4">
        <f t="shared" si="344"/>
        <v>0</v>
      </c>
      <c r="N183" s="4">
        <f t="shared" si="344"/>
        <v>0</v>
      </c>
      <c r="O183" s="4">
        <f t="shared" si="344"/>
        <v>0</v>
      </c>
      <c r="P183" s="4">
        <f t="shared" si="344"/>
        <v>0</v>
      </c>
      <c r="Q183" s="4">
        <f t="shared" si="344"/>
        <v>0</v>
      </c>
      <c r="R183" s="4">
        <f t="shared" si="344"/>
        <v>0</v>
      </c>
      <c r="S183" s="4">
        <f t="shared" si="344"/>
        <v>0</v>
      </c>
      <c r="T183" s="4">
        <f t="shared" si="344"/>
        <v>0</v>
      </c>
      <c r="U183" s="4">
        <f t="shared" si="344"/>
        <v>0</v>
      </c>
      <c r="V183" s="4">
        <f t="shared" si="344"/>
        <v>0</v>
      </c>
      <c r="W183" s="4">
        <f t="shared" si="344"/>
        <v>0</v>
      </c>
      <c r="X183" s="4">
        <f t="shared" si="344"/>
        <v>0</v>
      </c>
      <c r="Y183" s="4">
        <f t="shared" si="344"/>
        <v>0</v>
      </c>
      <c r="Z183" s="4">
        <f t="shared" si="344"/>
        <v>0</v>
      </c>
      <c r="AA183" s="4">
        <f t="shared" si="344"/>
        <v>0</v>
      </c>
      <c r="AB183" s="4">
        <f t="shared" si="344"/>
        <v>0</v>
      </c>
      <c r="AC183" s="4">
        <f t="shared" si="344"/>
        <v>0</v>
      </c>
      <c r="AD183" s="4">
        <f t="shared" si="344"/>
        <v>0</v>
      </c>
      <c r="AE183" s="4">
        <f t="shared" si="344"/>
        <v>0</v>
      </c>
      <c r="AF183" s="4">
        <f t="shared" si="344"/>
        <v>0</v>
      </c>
      <c r="AG183" s="4">
        <f t="shared" si="344"/>
        <v>0</v>
      </c>
      <c r="AH183" s="4">
        <f t="shared" si="344"/>
        <v>0</v>
      </c>
      <c r="AI183" s="4">
        <f t="shared" si="344"/>
        <v>0</v>
      </c>
      <c r="AJ183" s="4">
        <f t="shared" si="344"/>
        <v>0</v>
      </c>
      <c r="AK183" s="4">
        <f t="shared" si="344"/>
        <v>0</v>
      </c>
      <c r="AL183" s="4">
        <f t="shared" si="344"/>
        <v>0</v>
      </c>
      <c r="AM183" s="4">
        <f t="shared" si="344"/>
        <v>0</v>
      </c>
      <c r="AN183" s="4">
        <f t="shared" si="344"/>
        <v>0</v>
      </c>
      <c r="AO183" s="4">
        <f t="shared" si="344"/>
        <v>0</v>
      </c>
      <c r="AP183" s="4">
        <f t="shared" si="344"/>
        <v>0</v>
      </c>
      <c r="AQ183" s="4">
        <f t="shared" si="344"/>
        <v>0</v>
      </c>
      <c r="AR183" s="4">
        <f t="shared" si="344"/>
        <v>0</v>
      </c>
      <c r="AS183" s="4">
        <f t="shared" si="344"/>
        <v>0</v>
      </c>
      <c r="AT183" s="4">
        <f t="shared" si="344"/>
        <v>0</v>
      </c>
      <c r="AU183" s="4">
        <f t="shared" si="344"/>
        <v>0</v>
      </c>
      <c r="AV183" s="4">
        <f t="shared" si="344"/>
        <v>0</v>
      </c>
      <c r="AW183" s="4">
        <f t="shared" si="344"/>
        <v>0</v>
      </c>
      <c r="AX183" s="4">
        <f t="shared" si="344"/>
        <v>0</v>
      </c>
      <c r="AY183" s="4">
        <f t="shared" si="344"/>
        <v>0</v>
      </c>
      <c r="AZ183" s="4">
        <f t="shared" si="344"/>
        <v>0</v>
      </c>
      <c r="BA183" s="4">
        <f t="shared" si="344"/>
        <v>0</v>
      </c>
      <c r="BB183" s="4">
        <f t="shared" si="344"/>
        <v>0</v>
      </c>
      <c r="BC183" s="4">
        <f t="shared" si="344"/>
        <v>0</v>
      </c>
      <c r="BD183" s="4">
        <f t="shared" si="344"/>
        <v>0</v>
      </c>
      <c r="BE183" s="4">
        <f t="shared" si="344"/>
        <v>0</v>
      </c>
      <c r="BF183" s="4">
        <f t="shared" si="344"/>
        <v>0</v>
      </c>
      <c r="BG183" s="4">
        <f t="shared" si="344"/>
        <v>0</v>
      </c>
      <c r="BH183" s="4">
        <f t="shared" si="344"/>
        <v>0</v>
      </c>
      <c r="BI183" s="4">
        <f t="shared" si="344"/>
        <v>0</v>
      </c>
      <c r="BJ183" s="4">
        <f t="shared" si="344"/>
        <v>2</v>
      </c>
      <c r="BK183" s="4">
        <f t="shared" si="344"/>
        <v>0</v>
      </c>
      <c r="BL183" s="4">
        <f t="shared" si="344"/>
        <v>0</v>
      </c>
      <c r="BM183" s="4">
        <f t="shared" si="344"/>
        <v>2</v>
      </c>
      <c r="BN183" s="4">
        <f t="shared" si="344"/>
        <v>0</v>
      </c>
      <c r="BO183" s="4">
        <f t="shared" si="344"/>
        <v>2</v>
      </c>
      <c r="BP183" s="4">
        <f t="shared" ref="BP183:BZ183" si="345">IF(BP50="",0,2)</f>
        <v>2</v>
      </c>
      <c r="BQ183" s="4">
        <f t="shared" si="345"/>
        <v>2</v>
      </c>
      <c r="BR183" s="4">
        <f t="shared" si="345"/>
        <v>0</v>
      </c>
      <c r="BS183" s="4">
        <f t="shared" si="345"/>
        <v>0</v>
      </c>
      <c r="BT183" s="4">
        <f t="shared" si="345"/>
        <v>2</v>
      </c>
      <c r="BU183" s="4">
        <f t="shared" si="345"/>
        <v>2</v>
      </c>
      <c r="BV183" s="4">
        <f t="shared" si="345"/>
        <v>0</v>
      </c>
      <c r="BW183" s="4">
        <f t="shared" si="345"/>
        <v>0</v>
      </c>
      <c r="BX183" s="4">
        <f t="shared" si="345"/>
        <v>0</v>
      </c>
      <c r="BY183" s="4">
        <f t="shared" si="345"/>
        <v>0</v>
      </c>
      <c r="BZ183" s="4">
        <f t="shared" si="345"/>
        <v>0</v>
      </c>
    </row>
    <row r="184" spans="3:78" x14ac:dyDescent="0.15">
      <c r="C184" s="21">
        <v>45</v>
      </c>
      <c r="D184" s="4">
        <f t="shared" ref="D184:BO184" si="346">IF(D51="",0,2)</f>
        <v>0</v>
      </c>
      <c r="E184" s="4">
        <f t="shared" si="346"/>
        <v>0</v>
      </c>
      <c r="F184" s="4">
        <f t="shared" si="346"/>
        <v>0</v>
      </c>
      <c r="G184" s="4">
        <f t="shared" si="346"/>
        <v>0</v>
      </c>
      <c r="H184" s="4">
        <f t="shared" si="346"/>
        <v>0</v>
      </c>
      <c r="I184" s="4">
        <f t="shared" si="346"/>
        <v>0</v>
      </c>
      <c r="J184" s="4">
        <f t="shared" si="346"/>
        <v>0</v>
      </c>
      <c r="K184" s="4">
        <f t="shared" si="346"/>
        <v>0</v>
      </c>
      <c r="L184" s="4">
        <f t="shared" si="346"/>
        <v>0</v>
      </c>
      <c r="M184" s="4">
        <f t="shared" si="346"/>
        <v>0</v>
      </c>
      <c r="N184" s="4">
        <f t="shared" si="346"/>
        <v>0</v>
      </c>
      <c r="O184" s="4">
        <f t="shared" si="346"/>
        <v>0</v>
      </c>
      <c r="P184" s="4">
        <f t="shared" si="346"/>
        <v>0</v>
      </c>
      <c r="Q184" s="4">
        <f t="shared" si="346"/>
        <v>0</v>
      </c>
      <c r="R184" s="4">
        <f t="shared" si="346"/>
        <v>0</v>
      </c>
      <c r="S184" s="4">
        <f t="shared" si="346"/>
        <v>0</v>
      </c>
      <c r="T184" s="4">
        <f t="shared" si="346"/>
        <v>0</v>
      </c>
      <c r="U184" s="4">
        <f t="shared" si="346"/>
        <v>0</v>
      </c>
      <c r="V184" s="4">
        <f t="shared" si="346"/>
        <v>0</v>
      </c>
      <c r="W184" s="4">
        <f t="shared" si="346"/>
        <v>0</v>
      </c>
      <c r="X184" s="4">
        <f t="shared" si="346"/>
        <v>0</v>
      </c>
      <c r="Y184" s="4">
        <f t="shared" si="346"/>
        <v>0</v>
      </c>
      <c r="Z184" s="4">
        <f t="shared" si="346"/>
        <v>0</v>
      </c>
      <c r="AA184" s="4">
        <f t="shared" si="346"/>
        <v>0</v>
      </c>
      <c r="AB184" s="4">
        <f t="shared" si="346"/>
        <v>0</v>
      </c>
      <c r="AC184" s="4">
        <f t="shared" si="346"/>
        <v>0</v>
      </c>
      <c r="AD184" s="4">
        <f t="shared" si="346"/>
        <v>0</v>
      </c>
      <c r="AE184" s="4">
        <f t="shared" si="346"/>
        <v>0</v>
      </c>
      <c r="AF184" s="4">
        <f t="shared" si="346"/>
        <v>0</v>
      </c>
      <c r="AG184" s="4">
        <f t="shared" si="346"/>
        <v>0</v>
      </c>
      <c r="AH184" s="4">
        <f t="shared" si="346"/>
        <v>0</v>
      </c>
      <c r="AI184" s="4">
        <f t="shared" si="346"/>
        <v>0</v>
      </c>
      <c r="AJ184" s="4">
        <f t="shared" si="346"/>
        <v>0</v>
      </c>
      <c r="AK184" s="4">
        <f t="shared" si="346"/>
        <v>0</v>
      </c>
      <c r="AL184" s="4">
        <f t="shared" si="346"/>
        <v>0</v>
      </c>
      <c r="AM184" s="4">
        <f t="shared" si="346"/>
        <v>0</v>
      </c>
      <c r="AN184" s="4">
        <f t="shared" si="346"/>
        <v>0</v>
      </c>
      <c r="AO184" s="4">
        <f t="shared" si="346"/>
        <v>0</v>
      </c>
      <c r="AP184" s="4">
        <f t="shared" si="346"/>
        <v>0</v>
      </c>
      <c r="AQ184" s="4">
        <f t="shared" si="346"/>
        <v>0</v>
      </c>
      <c r="AR184" s="4">
        <f t="shared" si="346"/>
        <v>0</v>
      </c>
      <c r="AS184" s="4">
        <f t="shared" si="346"/>
        <v>0</v>
      </c>
      <c r="AT184" s="4">
        <f t="shared" si="346"/>
        <v>0</v>
      </c>
      <c r="AU184" s="4">
        <f t="shared" si="346"/>
        <v>0</v>
      </c>
      <c r="AV184" s="4">
        <f t="shared" si="346"/>
        <v>0</v>
      </c>
      <c r="AW184" s="4">
        <f t="shared" si="346"/>
        <v>0</v>
      </c>
      <c r="AX184" s="4">
        <f t="shared" si="346"/>
        <v>0</v>
      </c>
      <c r="AY184" s="4">
        <f t="shared" si="346"/>
        <v>0</v>
      </c>
      <c r="AZ184" s="4">
        <f t="shared" si="346"/>
        <v>0</v>
      </c>
      <c r="BA184" s="4">
        <f t="shared" si="346"/>
        <v>0</v>
      </c>
      <c r="BB184" s="4">
        <f t="shared" si="346"/>
        <v>0</v>
      </c>
      <c r="BC184" s="4">
        <f t="shared" si="346"/>
        <v>0</v>
      </c>
      <c r="BD184" s="4">
        <f t="shared" si="346"/>
        <v>0</v>
      </c>
      <c r="BE184" s="4">
        <f t="shared" si="346"/>
        <v>0</v>
      </c>
      <c r="BF184" s="4">
        <f t="shared" si="346"/>
        <v>0</v>
      </c>
      <c r="BG184" s="4">
        <f t="shared" si="346"/>
        <v>0</v>
      </c>
      <c r="BH184" s="4">
        <f t="shared" si="346"/>
        <v>0</v>
      </c>
      <c r="BI184" s="4">
        <f t="shared" si="346"/>
        <v>0</v>
      </c>
      <c r="BJ184" s="4">
        <f t="shared" si="346"/>
        <v>2</v>
      </c>
      <c r="BK184" s="4">
        <f t="shared" si="346"/>
        <v>0</v>
      </c>
      <c r="BL184" s="4">
        <f t="shared" si="346"/>
        <v>0</v>
      </c>
      <c r="BM184" s="4">
        <f t="shared" si="346"/>
        <v>2</v>
      </c>
      <c r="BN184" s="4">
        <f t="shared" si="346"/>
        <v>0</v>
      </c>
      <c r="BO184" s="4">
        <f t="shared" si="346"/>
        <v>2</v>
      </c>
      <c r="BP184" s="4">
        <f t="shared" ref="BP184:BZ184" si="347">IF(BP51="",0,2)</f>
        <v>2</v>
      </c>
      <c r="BQ184" s="4">
        <f t="shared" si="347"/>
        <v>2</v>
      </c>
      <c r="BR184" s="4">
        <f t="shared" si="347"/>
        <v>0</v>
      </c>
      <c r="BS184" s="4">
        <f t="shared" si="347"/>
        <v>0</v>
      </c>
      <c r="BT184" s="4">
        <f t="shared" si="347"/>
        <v>2</v>
      </c>
      <c r="BU184" s="4">
        <f t="shared" si="347"/>
        <v>2</v>
      </c>
      <c r="BV184" s="4">
        <f t="shared" si="347"/>
        <v>0</v>
      </c>
      <c r="BW184" s="4">
        <f t="shared" si="347"/>
        <v>0</v>
      </c>
      <c r="BX184" s="4">
        <f t="shared" si="347"/>
        <v>0</v>
      </c>
      <c r="BY184" s="4">
        <f t="shared" si="347"/>
        <v>0</v>
      </c>
      <c r="BZ184" s="4">
        <f t="shared" si="347"/>
        <v>0</v>
      </c>
    </row>
    <row r="185" spans="3:78" x14ac:dyDescent="0.15">
      <c r="C185" s="21">
        <v>46</v>
      </c>
      <c r="D185" s="4">
        <f t="shared" ref="D185:BO185" si="348">IF(D52="",0,2)</f>
        <v>0</v>
      </c>
      <c r="E185" s="4">
        <f t="shared" si="348"/>
        <v>0</v>
      </c>
      <c r="F185" s="4">
        <f t="shared" si="348"/>
        <v>0</v>
      </c>
      <c r="G185" s="4">
        <f t="shared" si="348"/>
        <v>0</v>
      </c>
      <c r="H185" s="4">
        <f t="shared" si="348"/>
        <v>0</v>
      </c>
      <c r="I185" s="4">
        <f t="shared" si="348"/>
        <v>0</v>
      </c>
      <c r="J185" s="4">
        <f t="shared" si="348"/>
        <v>0</v>
      </c>
      <c r="K185" s="4">
        <f t="shared" si="348"/>
        <v>0</v>
      </c>
      <c r="L185" s="4">
        <f t="shared" si="348"/>
        <v>0</v>
      </c>
      <c r="M185" s="4">
        <f t="shared" si="348"/>
        <v>0</v>
      </c>
      <c r="N185" s="4">
        <f t="shared" si="348"/>
        <v>0</v>
      </c>
      <c r="O185" s="4">
        <f t="shared" si="348"/>
        <v>0</v>
      </c>
      <c r="P185" s="4">
        <f t="shared" si="348"/>
        <v>0</v>
      </c>
      <c r="Q185" s="4">
        <f t="shared" si="348"/>
        <v>0</v>
      </c>
      <c r="R185" s="4">
        <f t="shared" si="348"/>
        <v>0</v>
      </c>
      <c r="S185" s="4">
        <f t="shared" si="348"/>
        <v>0</v>
      </c>
      <c r="T185" s="4">
        <f t="shared" si="348"/>
        <v>0</v>
      </c>
      <c r="U185" s="4">
        <f t="shared" si="348"/>
        <v>0</v>
      </c>
      <c r="V185" s="4">
        <f t="shared" si="348"/>
        <v>0</v>
      </c>
      <c r="W185" s="4">
        <f t="shared" si="348"/>
        <v>0</v>
      </c>
      <c r="X185" s="4">
        <f t="shared" si="348"/>
        <v>0</v>
      </c>
      <c r="Y185" s="4">
        <f t="shared" si="348"/>
        <v>0</v>
      </c>
      <c r="Z185" s="4">
        <f t="shared" si="348"/>
        <v>0</v>
      </c>
      <c r="AA185" s="4">
        <f t="shared" si="348"/>
        <v>0</v>
      </c>
      <c r="AB185" s="4">
        <f t="shared" si="348"/>
        <v>0</v>
      </c>
      <c r="AC185" s="4">
        <f t="shared" si="348"/>
        <v>0</v>
      </c>
      <c r="AD185" s="4">
        <f t="shared" si="348"/>
        <v>0</v>
      </c>
      <c r="AE185" s="4">
        <f t="shared" si="348"/>
        <v>0</v>
      </c>
      <c r="AF185" s="4">
        <f t="shared" si="348"/>
        <v>0</v>
      </c>
      <c r="AG185" s="4">
        <f t="shared" si="348"/>
        <v>0</v>
      </c>
      <c r="AH185" s="4">
        <f t="shared" si="348"/>
        <v>0</v>
      </c>
      <c r="AI185" s="4">
        <f t="shared" si="348"/>
        <v>0</v>
      </c>
      <c r="AJ185" s="4">
        <f t="shared" si="348"/>
        <v>0</v>
      </c>
      <c r="AK185" s="4">
        <f t="shared" si="348"/>
        <v>0</v>
      </c>
      <c r="AL185" s="4">
        <f t="shared" si="348"/>
        <v>0</v>
      </c>
      <c r="AM185" s="4">
        <f t="shared" si="348"/>
        <v>0</v>
      </c>
      <c r="AN185" s="4">
        <f t="shared" si="348"/>
        <v>0</v>
      </c>
      <c r="AO185" s="4">
        <f t="shared" si="348"/>
        <v>0</v>
      </c>
      <c r="AP185" s="4">
        <f t="shared" si="348"/>
        <v>0</v>
      </c>
      <c r="AQ185" s="4">
        <f t="shared" si="348"/>
        <v>0</v>
      </c>
      <c r="AR185" s="4">
        <f t="shared" si="348"/>
        <v>0</v>
      </c>
      <c r="AS185" s="4">
        <f t="shared" si="348"/>
        <v>0</v>
      </c>
      <c r="AT185" s="4">
        <f t="shared" si="348"/>
        <v>0</v>
      </c>
      <c r="AU185" s="4">
        <f t="shared" si="348"/>
        <v>0</v>
      </c>
      <c r="AV185" s="4">
        <f t="shared" si="348"/>
        <v>0</v>
      </c>
      <c r="AW185" s="4">
        <f t="shared" si="348"/>
        <v>0</v>
      </c>
      <c r="AX185" s="4">
        <f t="shared" si="348"/>
        <v>0</v>
      </c>
      <c r="AY185" s="4">
        <f t="shared" si="348"/>
        <v>0</v>
      </c>
      <c r="AZ185" s="4">
        <f t="shared" si="348"/>
        <v>0</v>
      </c>
      <c r="BA185" s="4">
        <f t="shared" si="348"/>
        <v>0</v>
      </c>
      <c r="BB185" s="4">
        <f t="shared" si="348"/>
        <v>0</v>
      </c>
      <c r="BC185" s="4">
        <f t="shared" si="348"/>
        <v>0</v>
      </c>
      <c r="BD185" s="4">
        <f t="shared" si="348"/>
        <v>0</v>
      </c>
      <c r="BE185" s="4">
        <f t="shared" si="348"/>
        <v>0</v>
      </c>
      <c r="BF185" s="4">
        <f t="shared" si="348"/>
        <v>0</v>
      </c>
      <c r="BG185" s="4">
        <f t="shared" si="348"/>
        <v>0</v>
      </c>
      <c r="BH185" s="4">
        <f t="shared" si="348"/>
        <v>0</v>
      </c>
      <c r="BI185" s="4">
        <f t="shared" si="348"/>
        <v>0</v>
      </c>
      <c r="BJ185" s="4">
        <f t="shared" si="348"/>
        <v>2</v>
      </c>
      <c r="BK185" s="4">
        <f t="shared" si="348"/>
        <v>0</v>
      </c>
      <c r="BL185" s="4">
        <f t="shared" si="348"/>
        <v>0</v>
      </c>
      <c r="BM185" s="4">
        <f t="shared" si="348"/>
        <v>0</v>
      </c>
      <c r="BN185" s="4">
        <f t="shared" si="348"/>
        <v>0</v>
      </c>
      <c r="BO185" s="4">
        <f t="shared" si="348"/>
        <v>2</v>
      </c>
      <c r="BP185" s="4">
        <f t="shared" ref="BP185:BZ185" si="349">IF(BP52="",0,2)</f>
        <v>2</v>
      </c>
      <c r="BQ185" s="4">
        <f t="shared" si="349"/>
        <v>2</v>
      </c>
      <c r="BR185" s="4">
        <f t="shared" si="349"/>
        <v>0</v>
      </c>
      <c r="BS185" s="4">
        <f t="shared" si="349"/>
        <v>0</v>
      </c>
      <c r="BT185" s="4">
        <f t="shared" si="349"/>
        <v>2</v>
      </c>
      <c r="BU185" s="4">
        <f t="shared" si="349"/>
        <v>2</v>
      </c>
      <c r="BV185" s="4">
        <f t="shared" si="349"/>
        <v>0</v>
      </c>
      <c r="BW185" s="4">
        <f t="shared" si="349"/>
        <v>0</v>
      </c>
      <c r="BX185" s="4">
        <f t="shared" si="349"/>
        <v>0</v>
      </c>
      <c r="BY185" s="4">
        <f t="shared" si="349"/>
        <v>0</v>
      </c>
      <c r="BZ185" s="4">
        <f t="shared" si="349"/>
        <v>0</v>
      </c>
    </row>
    <row r="186" spans="3:78" x14ac:dyDescent="0.15">
      <c r="C186" s="21">
        <v>47</v>
      </c>
      <c r="D186" s="4">
        <f t="shared" ref="D186:BO186" si="350">IF(D53="",0,2)</f>
        <v>0</v>
      </c>
      <c r="E186" s="4">
        <f t="shared" si="350"/>
        <v>0</v>
      </c>
      <c r="F186" s="4">
        <f t="shared" si="350"/>
        <v>0</v>
      </c>
      <c r="G186" s="4">
        <f t="shared" si="350"/>
        <v>0</v>
      </c>
      <c r="H186" s="4">
        <f t="shared" si="350"/>
        <v>0</v>
      </c>
      <c r="I186" s="4">
        <f t="shared" si="350"/>
        <v>0</v>
      </c>
      <c r="J186" s="4">
        <f t="shared" si="350"/>
        <v>0</v>
      </c>
      <c r="K186" s="4">
        <f t="shared" si="350"/>
        <v>0</v>
      </c>
      <c r="L186" s="4">
        <f t="shared" si="350"/>
        <v>0</v>
      </c>
      <c r="M186" s="4">
        <f t="shared" si="350"/>
        <v>0</v>
      </c>
      <c r="N186" s="4">
        <f t="shared" si="350"/>
        <v>0</v>
      </c>
      <c r="O186" s="4">
        <f t="shared" si="350"/>
        <v>0</v>
      </c>
      <c r="P186" s="4">
        <f t="shared" si="350"/>
        <v>0</v>
      </c>
      <c r="Q186" s="4">
        <f t="shared" si="350"/>
        <v>0</v>
      </c>
      <c r="R186" s="4">
        <f t="shared" si="350"/>
        <v>0</v>
      </c>
      <c r="S186" s="4">
        <f t="shared" si="350"/>
        <v>0</v>
      </c>
      <c r="T186" s="4">
        <f t="shared" si="350"/>
        <v>0</v>
      </c>
      <c r="U186" s="4">
        <f t="shared" si="350"/>
        <v>0</v>
      </c>
      <c r="V186" s="4">
        <f t="shared" si="350"/>
        <v>0</v>
      </c>
      <c r="W186" s="4">
        <f t="shared" si="350"/>
        <v>0</v>
      </c>
      <c r="X186" s="4">
        <f t="shared" si="350"/>
        <v>0</v>
      </c>
      <c r="Y186" s="4">
        <f t="shared" si="350"/>
        <v>0</v>
      </c>
      <c r="Z186" s="4">
        <f t="shared" si="350"/>
        <v>0</v>
      </c>
      <c r="AA186" s="4">
        <f t="shared" si="350"/>
        <v>0</v>
      </c>
      <c r="AB186" s="4">
        <f t="shared" si="350"/>
        <v>0</v>
      </c>
      <c r="AC186" s="4">
        <f t="shared" si="350"/>
        <v>0</v>
      </c>
      <c r="AD186" s="4">
        <f t="shared" si="350"/>
        <v>0</v>
      </c>
      <c r="AE186" s="4">
        <f t="shared" si="350"/>
        <v>0</v>
      </c>
      <c r="AF186" s="4">
        <f t="shared" si="350"/>
        <v>0</v>
      </c>
      <c r="AG186" s="4">
        <f t="shared" si="350"/>
        <v>0</v>
      </c>
      <c r="AH186" s="4">
        <f t="shared" si="350"/>
        <v>0</v>
      </c>
      <c r="AI186" s="4">
        <f t="shared" si="350"/>
        <v>0</v>
      </c>
      <c r="AJ186" s="4">
        <f t="shared" si="350"/>
        <v>0</v>
      </c>
      <c r="AK186" s="4">
        <f t="shared" si="350"/>
        <v>0</v>
      </c>
      <c r="AL186" s="4">
        <f t="shared" si="350"/>
        <v>0</v>
      </c>
      <c r="AM186" s="4">
        <f t="shared" si="350"/>
        <v>0</v>
      </c>
      <c r="AN186" s="4">
        <f t="shared" si="350"/>
        <v>0</v>
      </c>
      <c r="AO186" s="4">
        <f t="shared" si="350"/>
        <v>0</v>
      </c>
      <c r="AP186" s="4">
        <f t="shared" si="350"/>
        <v>0</v>
      </c>
      <c r="AQ186" s="4">
        <f t="shared" si="350"/>
        <v>0</v>
      </c>
      <c r="AR186" s="4">
        <f t="shared" si="350"/>
        <v>0</v>
      </c>
      <c r="AS186" s="4">
        <f t="shared" si="350"/>
        <v>0</v>
      </c>
      <c r="AT186" s="4">
        <f t="shared" si="350"/>
        <v>0</v>
      </c>
      <c r="AU186" s="4">
        <f t="shared" si="350"/>
        <v>0</v>
      </c>
      <c r="AV186" s="4">
        <f t="shared" si="350"/>
        <v>0</v>
      </c>
      <c r="AW186" s="4">
        <f t="shared" si="350"/>
        <v>0</v>
      </c>
      <c r="AX186" s="4">
        <f t="shared" si="350"/>
        <v>0</v>
      </c>
      <c r="AY186" s="4">
        <f t="shared" si="350"/>
        <v>0</v>
      </c>
      <c r="AZ186" s="4">
        <f t="shared" si="350"/>
        <v>0</v>
      </c>
      <c r="BA186" s="4">
        <f t="shared" si="350"/>
        <v>0</v>
      </c>
      <c r="BB186" s="4">
        <f t="shared" si="350"/>
        <v>0</v>
      </c>
      <c r="BC186" s="4">
        <f t="shared" si="350"/>
        <v>0</v>
      </c>
      <c r="BD186" s="4">
        <f t="shared" si="350"/>
        <v>0</v>
      </c>
      <c r="BE186" s="4">
        <f t="shared" si="350"/>
        <v>0</v>
      </c>
      <c r="BF186" s="4">
        <f t="shared" si="350"/>
        <v>0</v>
      </c>
      <c r="BG186" s="4">
        <f t="shared" si="350"/>
        <v>0</v>
      </c>
      <c r="BH186" s="4">
        <f t="shared" si="350"/>
        <v>0</v>
      </c>
      <c r="BI186" s="4">
        <f t="shared" si="350"/>
        <v>0</v>
      </c>
      <c r="BJ186" s="4">
        <f t="shared" si="350"/>
        <v>2</v>
      </c>
      <c r="BK186" s="4">
        <f t="shared" si="350"/>
        <v>0</v>
      </c>
      <c r="BL186" s="4">
        <f t="shared" si="350"/>
        <v>0</v>
      </c>
      <c r="BM186" s="4">
        <f t="shared" si="350"/>
        <v>0</v>
      </c>
      <c r="BN186" s="4">
        <f t="shared" si="350"/>
        <v>0</v>
      </c>
      <c r="BO186" s="4">
        <f t="shared" si="350"/>
        <v>2</v>
      </c>
      <c r="BP186" s="4">
        <f t="shared" ref="BP186:BZ186" si="351">IF(BP53="",0,2)</f>
        <v>2</v>
      </c>
      <c r="BQ186" s="4">
        <f t="shared" si="351"/>
        <v>2</v>
      </c>
      <c r="BR186" s="4">
        <f t="shared" si="351"/>
        <v>0</v>
      </c>
      <c r="BS186" s="4">
        <f t="shared" si="351"/>
        <v>0</v>
      </c>
      <c r="BT186" s="4">
        <f t="shared" si="351"/>
        <v>2</v>
      </c>
      <c r="BU186" s="4">
        <f t="shared" si="351"/>
        <v>2</v>
      </c>
      <c r="BV186" s="4">
        <f t="shared" si="351"/>
        <v>0</v>
      </c>
      <c r="BW186" s="4">
        <f t="shared" si="351"/>
        <v>0</v>
      </c>
      <c r="BX186" s="4">
        <f t="shared" si="351"/>
        <v>0</v>
      </c>
      <c r="BY186" s="4">
        <f t="shared" si="351"/>
        <v>0</v>
      </c>
      <c r="BZ186" s="4">
        <f t="shared" si="351"/>
        <v>0</v>
      </c>
    </row>
    <row r="187" spans="3:78" x14ac:dyDescent="0.15">
      <c r="C187" s="21">
        <v>48</v>
      </c>
      <c r="D187" s="4">
        <f t="shared" ref="D187:BO187" si="352">IF(D54="",0,2)</f>
        <v>0</v>
      </c>
      <c r="E187" s="4">
        <f t="shared" si="352"/>
        <v>0</v>
      </c>
      <c r="F187" s="4">
        <f t="shared" si="352"/>
        <v>0</v>
      </c>
      <c r="G187" s="4">
        <f t="shared" si="352"/>
        <v>0</v>
      </c>
      <c r="H187" s="4">
        <f t="shared" si="352"/>
        <v>0</v>
      </c>
      <c r="I187" s="4">
        <f t="shared" si="352"/>
        <v>0</v>
      </c>
      <c r="J187" s="4">
        <f t="shared" si="352"/>
        <v>0</v>
      </c>
      <c r="K187" s="4">
        <f t="shared" si="352"/>
        <v>0</v>
      </c>
      <c r="L187" s="4">
        <f t="shared" si="352"/>
        <v>0</v>
      </c>
      <c r="M187" s="4">
        <f t="shared" si="352"/>
        <v>0</v>
      </c>
      <c r="N187" s="4">
        <f t="shared" si="352"/>
        <v>0</v>
      </c>
      <c r="O187" s="4">
        <f t="shared" si="352"/>
        <v>0</v>
      </c>
      <c r="P187" s="4">
        <f t="shared" si="352"/>
        <v>0</v>
      </c>
      <c r="Q187" s="4">
        <f t="shared" si="352"/>
        <v>0</v>
      </c>
      <c r="R187" s="4">
        <f t="shared" si="352"/>
        <v>0</v>
      </c>
      <c r="S187" s="4">
        <f t="shared" si="352"/>
        <v>0</v>
      </c>
      <c r="T187" s="4">
        <f t="shared" si="352"/>
        <v>0</v>
      </c>
      <c r="U187" s="4">
        <f t="shared" si="352"/>
        <v>0</v>
      </c>
      <c r="V187" s="4">
        <f t="shared" si="352"/>
        <v>0</v>
      </c>
      <c r="W187" s="4">
        <f t="shared" si="352"/>
        <v>0</v>
      </c>
      <c r="X187" s="4">
        <f t="shared" si="352"/>
        <v>0</v>
      </c>
      <c r="Y187" s="4">
        <f t="shared" si="352"/>
        <v>0</v>
      </c>
      <c r="Z187" s="4">
        <f t="shared" si="352"/>
        <v>0</v>
      </c>
      <c r="AA187" s="4">
        <f t="shared" si="352"/>
        <v>0</v>
      </c>
      <c r="AB187" s="4">
        <f t="shared" si="352"/>
        <v>0</v>
      </c>
      <c r="AC187" s="4">
        <f t="shared" si="352"/>
        <v>0</v>
      </c>
      <c r="AD187" s="4">
        <f t="shared" si="352"/>
        <v>0</v>
      </c>
      <c r="AE187" s="4">
        <f t="shared" si="352"/>
        <v>0</v>
      </c>
      <c r="AF187" s="4">
        <f t="shared" si="352"/>
        <v>0</v>
      </c>
      <c r="AG187" s="4">
        <f t="shared" si="352"/>
        <v>0</v>
      </c>
      <c r="AH187" s="4">
        <f t="shared" si="352"/>
        <v>0</v>
      </c>
      <c r="AI187" s="4">
        <f t="shared" si="352"/>
        <v>0</v>
      </c>
      <c r="AJ187" s="4">
        <f t="shared" si="352"/>
        <v>0</v>
      </c>
      <c r="AK187" s="4">
        <f t="shared" si="352"/>
        <v>0</v>
      </c>
      <c r="AL187" s="4">
        <f t="shared" si="352"/>
        <v>0</v>
      </c>
      <c r="AM187" s="4">
        <f t="shared" si="352"/>
        <v>0</v>
      </c>
      <c r="AN187" s="4">
        <f t="shared" si="352"/>
        <v>0</v>
      </c>
      <c r="AO187" s="4">
        <f t="shared" si="352"/>
        <v>0</v>
      </c>
      <c r="AP187" s="4">
        <f t="shared" si="352"/>
        <v>0</v>
      </c>
      <c r="AQ187" s="4">
        <f t="shared" si="352"/>
        <v>0</v>
      </c>
      <c r="AR187" s="4">
        <f t="shared" si="352"/>
        <v>0</v>
      </c>
      <c r="AS187" s="4">
        <f t="shared" si="352"/>
        <v>0</v>
      </c>
      <c r="AT187" s="4">
        <f t="shared" si="352"/>
        <v>0</v>
      </c>
      <c r="AU187" s="4">
        <f t="shared" si="352"/>
        <v>0</v>
      </c>
      <c r="AV187" s="4">
        <f t="shared" si="352"/>
        <v>0</v>
      </c>
      <c r="AW187" s="4">
        <f t="shared" si="352"/>
        <v>0</v>
      </c>
      <c r="AX187" s="4">
        <f t="shared" si="352"/>
        <v>0</v>
      </c>
      <c r="AY187" s="4">
        <f t="shared" si="352"/>
        <v>0</v>
      </c>
      <c r="AZ187" s="4">
        <f t="shared" si="352"/>
        <v>0</v>
      </c>
      <c r="BA187" s="4">
        <f t="shared" si="352"/>
        <v>0</v>
      </c>
      <c r="BB187" s="4">
        <f t="shared" si="352"/>
        <v>0</v>
      </c>
      <c r="BC187" s="4">
        <f t="shared" si="352"/>
        <v>0</v>
      </c>
      <c r="BD187" s="4">
        <f t="shared" si="352"/>
        <v>0</v>
      </c>
      <c r="BE187" s="4">
        <f t="shared" si="352"/>
        <v>0</v>
      </c>
      <c r="BF187" s="4">
        <f t="shared" si="352"/>
        <v>0</v>
      </c>
      <c r="BG187" s="4">
        <f t="shared" si="352"/>
        <v>0</v>
      </c>
      <c r="BH187" s="4">
        <f t="shared" si="352"/>
        <v>0</v>
      </c>
      <c r="BI187" s="4">
        <f t="shared" si="352"/>
        <v>0</v>
      </c>
      <c r="BJ187" s="4">
        <f t="shared" si="352"/>
        <v>2</v>
      </c>
      <c r="BK187" s="4">
        <f t="shared" si="352"/>
        <v>0</v>
      </c>
      <c r="BL187" s="4">
        <f t="shared" si="352"/>
        <v>0</v>
      </c>
      <c r="BM187" s="4">
        <f t="shared" si="352"/>
        <v>0</v>
      </c>
      <c r="BN187" s="4">
        <f t="shared" si="352"/>
        <v>0</v>
      </c>
      <c r="BO187" s="4">
        <f t="shared" si="352"/>
        <v>2</v>
      </c>
      <c r="BP187" s="4">
        <f t="shared" ref="BP187:BZ187" si="353">IF(BP54="",0,2)</f>
        <v>2</v>
      </c>
      <c r="BQ187" s="4">
        <f t="shared" si="353"/>
        <v>2</v>
      </c>
      <c r="BR187" s="4">
        <f t="shared" si="353"/>
        <v>0</v>
      </c>
      <c r="BS187" s="4">
        <f t="shared" si="353"/>
        <v>0</v>
      </c>
      <c r="BT187" s="4">
        <f t="shared" si="353"/>
        <v>2</v>
      </c>
      <c r="BU187" s="4">
        <f t="shared" si="353"/>
        <v>2</v>
      </c>
      <c r="BV187" s="4">
        <f t="shared" si="353"/>
        <v>0</v>
      </c>
      <c r="BW187" s="4">
        <f t="shared" si="353"/>
        <v>0</v>
      </c>
      <c r="BX187" s="4">
        <f t="shared" si="353"/>
        <v>0</v>
      </c>
      <c r="BY187" s="4">
        <f t="shared" si="353"/>
        <v>0</v>
      </c>
      <c r="BZ187" s="4">
        <f t="shared" si="353"/>
        <v>0</v>
      </c>
    </row>
    <row r="188" spans="3:78" x14ac:dyDescent="0.15">
      <c r="C188" s="21">
        <v>49</v>
      </c>
      <c r="D188" s="4">
        <f t="shared" ref="D188:BO188" si="354">IF(D55="",0,2)</f>
        <v>0</v>
      </c>
      <c r="E188" s="4">
        <f t="shared" si="354"/>
        <v>0</v>
      </c>
      <c r="F188" s="4">
        <f t="shared" si="354"/>
        <v>0</v>
      </c>
      <c r="G188" s="4">
        <f t="shared" si="354"/>
        <v>0</v>
      </c>
      <c r="H188" s="4">
        <f t="shared" si="354"/>
        <v>0</v>
      </c>
      <c r="I188" s="4">
        <f t="shared" si="354"/>
        <v>0</v>
      </c>
      <c r="J188" s="4">
        <f t="shared" si="354"/>
        <v>0</v>
      </c>
      <c r="K188" s="4">
        <f t="shared" si="354"/>
        <v>0</v>
      </c>
      <c r="L188" s="4">
        <f t="shared" si="354"/>
        <v>0</v>
      </c>
      <c r="M188" s="4">
        <f t="shared" si="354"/>
        <v>0</v>
      </c>
      <c r="N188" s="4">
        <f t="shared" si="354"/>
        <v>0</v>
      </c>
      <c r="O188" s="4">
        <f t="shared" si="354"/>
        <v>0</v>
      </c>
      <c r="P188" s="4">
        <f t="shared" si="354"/>
        <v>0</v>
      </c>
      <c r="Q188" s="4">
        <f t="shared" si="354"/>
        <v>0</v>
      </c>
      <c r="R188" s="4">
        <f t="shared" si="354"/>
        <v>0</v>
      </c>
      <c r="S188" s="4">
        <f t="shared" si="354"/>
        <v>0</v>
      </c>
      <c r="T188" s="4">
        <f t="shared" si="354"/>
        <v>0</v>
      </c>
      <c r="U188" s="4">
        <f t="shared" si="354"/>
        <v>0</v>
      </c>
      <c r="V188" s="4">
        <f t="shared" si="354"/>
        <v>0</v>
      </c>
      <c r="W188" s="4">
        <f t="shared" si="354"/>
        <v>0</v>
      </c>
      <c r="X188" s="4">
        <f t="shared" si="354"/>
        <v>0</v>
      </c>
      <c r="Y188" s="4">
        <f t="shared" si="354"/>
        <v>0</v>
      </c>
      <c r="Z188" s="4">
        <f t="shared" si="354"/>
        <v>0</v>
      </c>
      <c r="AA188" s="4">
        <f t="shared" si="354"/>
        <v>0</v>
      </c>
      <c r="AB188" s="4">
        <f t="shared" si="354"/>
        <v>0</v>
      </c>
      <c r="AC188" s="4">
        <f t="shared" si="354"/>
        <v>0</v>
      </c>
      <c r="AD188" s="4">
        <f t="shared" si="354"/>
        <v>0</v>
      </c>
      <c r="AE188" s="4">
        <f t="shared" si="354"/>
        <v>0</v>
      </c>
      <c r="AF188" s="4">
        <f t="shared" si="354"/>
        <v>0</v>
      </c>
      <c r="AG188" s="4">
        <f t="shared" si="354"/>
        <v>0</v>
      </c>
      <c r="AH188" s="4">
        <f t="shared" si="354"/>
        <v>0</v>
      </c>
      <c r="AI188" s="4">
        <f t="shared" si="354"/>
        <v>0</v>
      </c>
      <c r="AJ188" s="4">
        <f t="shared" si="354"/>
        <v>0</v>
      </c>
      <c r="AK188" s="4">
        <f t="shared" si="354"/>
        <v>0</v>
      </c>
      <c r="AL188" s="4">
        <f t="shared" si="354"/>
        <v>0</v>
      </c>
      <c r="AM188" s="4">
        <f t="shared" si="354"/>
        <v>0</v>
      </c>
      <c r="AN188" s="4">
        <f t="shared" si="354"/>
        <v>0</v>
      </c>
      <c r="AO188" s="4">
        <f t="shared" si="354"/>
        <v>0</v>
      </c>
      <c r="AP188" s="4">
        <f t="shared" si="354"/>
        <v>0</v>
      </c>
      <c r="AQ188" s="4">
        <f t="shared" si="354"/>
        <v>0</v>
      </c>
      <c r="AR188" s="4">
        <f t="shared" si="354"/>
        <v>0</v>
      </c>
      <c r="AS188" s="4">
        <f t="shared" si="354"/>
        <v>0</v>
      </c>
      <c r="AT188" s="4">
        <f t="shared" si="354"/>
        <v>0</v>
      </c>
      <c r="AU188" s="4">
        <f t="shared" si="354"/>
        <v>0</v>
      </c>
      <c r="AV188" s="4">
        <f t="shared" si="354"/>
        <v>0</v>
      </c>
      <c r="AW188" s="4">
        <f t="shared" si="354"/>
        <v>0</v>
      </c>
      <c r="AX188" s="4">
        <f t="shared" si="354"/>
        <v>0</v>
      </c>
      <c r="AY188" s="4">
        <f t="shared" si="354"/>
        <v>0</v>
      </c>
      <c r="AZ188" s="4">
        <f t="shared" si="354"/>
        <v>0</v>
      </c>
      <c r="BA188" s="4">
        <f t="shared" si="354"/>
        <v>0</v>
      </c>
      <c r="BB188" s="4">
        <f t="shared" si="354"/>
        <v>0</v>
      </c>
      <c r="BC188" s="4">
        <f t="shared" si="354"/>
        <v>0</v>
      </c>
      <c r="BD188" s="4">
        <f t="shared" si="354"/>
        <v>0</v>
      </c>
      <c r="BE188" s="4">
        <f t="shared" si="354"/>
        <v>0</v>
      </c>
      <c r="BF188" s="4">
        <f t="shared" si="354"/>
        <v>0</v>
      </c>
      <c r="BG188" s="4">
        <f t="shared" si="354"/>
        <v>0</v>
      </c>
      <c r="BH188" s="4">
        <f t="shared" si="354"/>
        <v>0</v>
      </c>
      <c r="BI188" s="4">
        <f t="shared" si="354"/>
        <v>0</v>
      </c>
      <c r="BJ188" s="4">
        <f t="shared" si="354"/>
        <v>2</v>
      </c>
      <c r="BK188" s="4">
        <f t="shared" si="354"/>
        <v>0</v>
      </c>
      <c r="BL188" s="4">
        <f t="shared" si="354"/>
        <v>0</v>
      </c>
      <c r="BM188" s="4">
        <f t="shared" si="354"/>
        <v>0</v>
      </c>
      <c r="BN188" s="4">
        <f t="shared" si="354"/>
        <v>0</v>
      </c>
      <c r="BO188" s="4">
        <f t="shared" si="354"/>
        <v>2</v>
      </c>
      <c r="BP188" s="4">
        <f t="shared" ref="BP188:BZ188" si="355">IF(BP55="",0,2)</f>
        <v>2</v>
      </c>
      <c r="BQ188" s="4">
        <f t="shared" si="355"/>
        <v>2</v>
      </c>
      <c r="BR188" s="4">
        <f t="shared" si="355"/>
        <v>0</v>
      </c>
      <c r="BS188" s="4">
        <f t="shared" si="355"/>
        <v>0</v>
      </c>
      <c r="BT188" s="4">
        <f t="shared" si="355"/>
        <v>2</v>
      </c>
      <c r="BU188" s="4">
        <f t="shared" si="355"/>
        <v>2</v>
      </c>
      <c r="BV188" s="4">
        <f t="shared" si="355"/>
        <v>0</v>
      </c>
      <c r="BW188" s="4">
        <f t="shared" si="355"/>
        <v>0</v>
      </c>
      <c r="BX188" s="4">
        <f t="shared" si="355"/>
        <v>0</v>
      </c>
      <c r="BY188" s="4">
        <f t="shared" si="355"/>
        <v>0</v>
      </c>
      <c r="BZ188" s="4">
        <f t="shared" si="355"/>
        <v>0</v>
      </c>
    </row>
    <row r="189" spans="3:78" x14ac:dyDescent="0.15">
      <c r="C189" s="21">
        <v>50</v>
      </c>
      <c r="D189" s="4">
        <f t="shared" ref="D189:BO189" si="356">IF(D56="",0,2)</f>
        <v>0</v>
      </c>
      <c r="E189" s="4">
        <f t="shared" si="356"/>
        <v>0</v>
      </c>
      <c r="F189" s="4">
        <f t="shared" si="356"/>
        <v>0</v>
      </c>
      <c r="G189" s="4">
        <f t="shared" si="356"/>
        <v>0</v>
      </c>
      <c r="H189" s="4">
        <f t="shared" si="356"/>
        <v>0</v>
      </c>
      <c r="I189" s="4">
        <f t="shared" si="356"/>
        <v>0</v>
      </c>
      <c r="J189" s="4">
        <f t="shared" si="356"/>
        <v>0</v>
      </c>
      <c r="K189" s="4">
        <f t="shared" si="356"/>
        <v>0</v>
      </c>
      <c r="L189" s="4">
        <f t="shared" si="356"/>
        <v>0</v>
      </c>
      <c r="M189" s="4">
        <f t="shared" si="356"/>
        <v>0</v>
      </c>
      <c r="N189" s="4">
        <f t="shared" si="356"/>
        <v>0</v>
      </c>
      <c r="O189" s="4">
        <f t="shared" si="356"/>
        <v>0</v>
      </c>
      <c r="P189" s="4">
        <f t="shared" si="356"/>
        <v>0</v>
      </c>
      <c r="Q189" s="4">
        <f t="shared" si="356"/>
        <v>0</v>
      </c>
      <c r="R189" s="4">
        <f t="shared" si="356"/>
        <v>0</v>
      </c>
      <c r="S189" s="4">
        <f t="shared" si="356"/>
        <v>0</v>
      </c>
      <c r="T189" s="4">
        <f t="shared" si="356"/>
        <v>0</v>
      </c>
      <c r="U189" s="4">
        <f t="shared" si="356"/>
        <v>0</v>
      </c>
      <c r="V189" s="4">
        <f t="shared" si="356"/>
        <v>0</v>
      </c>
      <c r="W189" s="4">
        <f t="shared" si="356"/>
        <v>0</v>
      </c>
      <c r="X189" s="4">
        <f t="shared" si="356"/>
        <v>0</v>
      </c>
      <c r="Y189" s="4">
        <f t="shared" si="356"/>
        <v>0</v>
      </c>
      <c r="Z189" s="4">
        <f t="shared" si="356"/>
        <v>0</v>
      </c>
      <c r="AA189" s="4">
        <f t="shared" si="356"/>
        <v>0</v>
      </c>
      <c r="AB189" s="4">
        <f t="shared" si="356"/>
        <v>0</v>
      </c>
      <c r="AC189" s="4">
        <f t="shared" si="356"/>
        <v>0</v>
      </c>
      <c r="AD189" s="4">
        <f t="shared" si="356"/>
        <v>0</v>
      </c>
      <c r="AE189" s="4">
        <f t="shared" si="356"/>
        <v>0</v>
      </c>
      <c r="AF189" s="4">
        <f t="shared" si="356"/>
        <v>0</v>
      </c>
      <c r="AG189" s="4">
        <f t="shared" si="356"/>
        <v>0</v>
      </c>
      <c r="AH189" s="4">
        <f t="shared" si="356"/>
        <v>0</v>
      </c>
      <c r="AI189" s="4">
        <f t="shared" si="356"/>
        <v>0</v>
      </c>
      <c r="AJ189" s="4">
        <f t="shared" si="356"/>
        <v>0</v>
      </c>
      <c r="AK189" s="4">
        <f t="shared" si="356"/>
        <v>0</v>
      </c>
      <c r="AL189" s="4">
        <f t="shared" si="356"/>
        <v>0</v>
      </c>
      <c r="AM189" s="4">
        <f t="shared" si="356"/>
        <v>0</v>
      </c>
      <c r="AN189" s="4">
        <f t="shared" si="356"/>
        <v>0</v>
      </c>
      <c r="AO189" s="4">
        <f t="shared" si="356"/>
        <v>0</v>
      </c>
      <c r="AP189" s="4">
        <f t="shared" si="356"/>
        <v>0</v>
      </c>
      <c r="AQ189" s="4">
        <f t="shared" si="356"/>
        <v>0</v>
      </c>
      <c r="AR189" s="4">
        <f t="shared" si="356"/>
        <v>0</v>
      </c>
      <c r="AS189" s="4">
        <f t="shared" si="356"/>
        <v>0</v>
      </c>
      <c r="AT189" s="4">
        <f t="shared" si="356"/>
        <v>0</v>
      </c>
      <c r="AU189" s="4">
        <f t="shared" si="356"/>
        <v>0</v>
      </c>
      <c r="AV189" s="4">
        <f t="shared" si="356"/>
        <v>0</v>
      </c>
      <c r="AW189" s="4">
        <f t="shared" si="356"/>
        <v>0</v>
      </c>
      <c r="AX189" s="4">
        <f t="shared" si="356"/>
        <v>0</v>
      </c>
      <c r="AY189" s="4">
        <f t="shared" si="356"/>
        <v>0</v>
      </c>
      <c r="AZ189" s="4">
        <f t="shared" si="356"/>
        <v>0</v>
      </c>
      <c r="BA189" s="4">
        <f t="shared" si="356"/>
        <v>0</v>
      </c>
      <c r="BB189" s="4">
        <f t="shared" si="356"/>
        <v>0</v>
      </c>
      <c r="BC189" s="4">
        <f t="shared" si="356"/>
        <v>0</v>
      </c>
      <c r="BD189" s="4">
        <f t="shared" si="356"/>
        <v>0</v>
      </c>
      <c r="BE189" s="4">
        <f t="shared" si="356"/>
        <v>0</v>
      </c>
      <c r="BF189" s="4">
        <f t="shared" si="356"/>
        <v>0</v>
      </c>
      <c r="BG189" s="4">
        <f t="shared" si="356"/>
        <v>0</v>
      </c>
      <c r="BH189" s="4">
        <f t="shared" si="356"/>
        <v>0</v>
      </c>
      <c r="BI189" s="4">
        <f t="shared" si="356"/>
        <v>0</v>
      </c>
      <c r="BJ189" s="4">
        <f t="shared" si="356"/>
        <v>2</v>
      </c>
      <c r="BK189" s="4">
        <f t="shared" si="356"/>
        <v>0</v>
      </c>
      <c r="BL189" s="4">
        <f t="shared" si="356"/>
        <v>0</v>
      </c>
      <c r="BM189" s="4">
        <f t="shared" si="356"/>
        <v>0</v>
      </c>
      <c r="BN189" s="4">
        <f t="shared" si="356"/>
        <v>0</v>
      </c>
      <c r="BO189" s="4">
        <f t="shared" si="356"/>
        <v>2</v>
      </c>
      <c r="BP189" s="4">
        <f t="shared" ref="BP189:BZ189" si="357">IF(BP56="",0,2)</f>
        <v>2</v>
      </c>
      <c r="BQ189" s="4">
        <f t="shared" si="357"/>
        <v>2</v>
      </c>
      <c r="BR189" s="4">
        <f t="shared" si="357"/>
        <v>0</v>
      </c>
      <c r="BS189" s="4">
        <f t="shared" si="357"/>
        <v>0</v>
      </c>
      <c r="BT189" s="4">
        <f t="shared" si="357"/>
        <v>2</v>
      </c>
      <c r="BU189" s="4">
        <f t="shared" si="357"/>
        <v>2</v>
      </c>
      <c r="BV189" s="4">
        <f t="shared" si="357"/>
        <v>0</v>
      </c>
      <c r="BW189" s="4">
        <f t="shared" si="357"/>
        <v>0</v>
      </c>
      <c r="BX189" s="4">
        <f t="shared" si="357"/>
        <v>0</v>
      </c>
      <c r="BY189" s="4">
        <f t="shared" si="357"/>
        <v>0</v>
      </c>
      <c r="BZ189" s="4">
        <f t="shared" si="357"/>
        <v>0</v>
      </c>
    </row>
  </sheetData>
  <mergeCells count="68">
    <mergeCell ref="D60:AF60"/>
    <mergeCell ref="AG60:AJ60"/>
    <mergeCell ref="BC116:BU116"/>
    <mergeCell ref="BV116:BZ116"/>
    <mergeCell ref="E117:G117"/>
    <mergeCell ref="H117:N117"/>
    <mergeCell ref="Q117:W117"/>
    <mergeCell ref="Y117:Z117"/>
    <mergeCell ref="AC117:AF117"/>
    <mergeCell ref="AO117:AU117"/>
    <mergeCell ref="BC117:BH117"/>
    <mergeCell ref="BN117:BQ117"/>
    <mergeCell ref="BR117:BU117"/>
    <mergeCell ref="BV117:BW117"/>
    <mergeCell ref="BX117:BY117"/>
    <mergeCell ref="D116:AF116"/>
    <mergeCell ref="BV4:BZ4"/>
    <mergeCell ref="BX5:BY5"/>
    <mergeCell ref="E5:G5"/>
    <mergeCell ref="H5:N5"/>
    <mergeCell ref="Q5:W5"/>
    <mergeCell ref="Y5:Z5"/>
    <mergeCell ref="AC5:AF5"/>
    <mergeCell ref="AO5:AU5"/>
    <mergeCell ref="D4:AF4"/>
    <mergeCell ref="AG4:AJ4"/>
    <mergeCell ref="AK4:AN4"/>
    <mergeCell ref="AO4:BB4"/>
    <mergeCell ref="BC4:BU4"/>
    <mergeCell ref="BC5:BH5"/>
    <mergeCell ref="BN5:BQ5"/>
    <mergeCell ref="BR5:BU5"/>
    <mergeCell ref="AK60:AN60"/>
    <mergeCell ref="AO60:BB60"/>
    <mergeCell ref="BC60:BU60"/>
    <mergeCell ref="AO61:AU61"/>
    <mergeCell ref="BV60:BZ60"/>
    <mergeCell ref="BX61:BY61"/>
    <mergeCell ref="BV5:BW5"/>
    <mergeCell ref="BC61:BH61"/>
    <mergeCell ref="BN61:BQ61"/>
    <mergeCell ref="BR61:BU61"/>
    <mergeCell ref="BV61:BW61"/>
    <mergeCell ref="BC137:BU137"/>
    <mergeCell ref="E61:G61"/>
    <mergeCell ref="H61:N61"/>
    <mergeCell ref="Q61:W61"/>
    <mergeCell ref="Y61:Z61"/>
    <mergeCell ref="AC61:AF61"/>
    <mergeCell ref="AO116:BB116"/>
    <mergeCell ref="AG116:AJ116"/>
    <mergeCell ref="AK116:AN116"/>
    <mergeCell ref="BV137:BZ137"/>
    <mergeCell ref="E138:G138"/>
    <mergeCell ref="H138:N138"/>
    <mergeCell ref="Q138:W138"/>
    <mergeCell ref="Y138:Z138"/>
    <mergeCell ref="AC138:AF138"/>
    <mergeCell ref="AO138:AU138"/>
    <mergeCell ref="BC138:BH138"/>
    <mergeCell ref="BN138:BQ138"/>
    <mergeCell ref="BR138:BU138"/>
    <mergeCell ref="BV138:BW138"/>
    <mergeCell ref="BX138:BY138"/>
    <mergeCell ref="D137:AF137"/>
    <mergeCell ref="AG137:AJ137"/>
    <mergeCell ref="AK137:AN137"/>
    <mergeCell ref="AO137:BB137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3:CC283"/>
  <sheetViews>
    <sheetView topLeftCell="A13" workbookViewId="0">
      <selection activeCell="M131" sqref="M131"/>
    </sheetView>
  </sheetViews>
  <sheetFormatPr defaultRowHeight="11.25" x14ac:dyDescent="0.15"/>
  <cols>
    <col min="1" max="16384" width="9" style="59"/>
  </cols>
  <sheetData>
    <row r="3" spans="2:81" s="17" customFormat="1" x14ac:dyDescent="0.15">
      <c r="B3" s="17" t="s">
        <v>69</v>
      </c>
      <c r="C3" s="21"/>
      <c r="D3" s="8" t="s">
        <v>70</v>
      </c>
      <c r="F3" s="9" t="s">
        <v>71</v>
      </c>
      <c r="H3" s="12" t="s">
        <v>72</v>
      </c>
      <c r="CC3" s="3"/>
    </row>
    <row r="4" spans="2:81" s="17" customFormat="1" x14ac:dyDescent="0.15">
      <c r="C4" s="21" t="s">
        <v>15</v>
      </c>
      <c r="D4" s="115" t="s">
        <v>76</v>
      </c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03" t="s">
        <v>45</v>
      </c>
      <c r="AH4" s="104"/>
      <c r="AI4" s="104"/>
      <c r="AJ4" s="105"/>
      <c r="AK4" s="115" t="s">
        <v>46</v>
      </c>
      <c r="AL4" s="115"/>
      <c r="AM4" s="115"/>
      <c r="AN4" s="115"/>
      <c r="AO4" s="115" t="s">
        <v>68</v>
      </c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03" t="s">
        <v>77</v>
      </c>
      <c r="BD4" s="104"/>
      <c r="BE4" s="104"/>
      <c r="BF4" s="104"/>
      <c r="BG4" s="104"/>
      <c r="BH4" s="104"/>
      <c r="BI4" s="104"/>
      <c r="BJ4" s="104"/>
      <c r="BK4" s="104"/>
      <c r="BL4" s="104"/>
      <c r="BM4" s="104"/>
      <c r="BN4" s="104"/>
      <c r="BO4" s="104"/>
      <c r="BP4" s="104"/>
      <c r="BQ4" s="104"/>
      <c r="BR4" s="104"/>
      <c r="BS4" s="104"/>
      <c r="BT4" s="104"/>
      <c r="BU4" s="105"/>
      <c r="BV4" s="115" t="s">
        <v>78</v>
      </c>
      <c r="BW4" s="115"/>
      <c r="BX4" s="115"/>
      <c r="BY4" s="115"/>
      <c r="BZ4" s="115"/>
      <c r="CC4" s="3"/>
    </row>
    <row r="5" spans="2:81" s="17" customFormat="1" x14ac:dyDescent="0.15">
      <c r="C5" s="21" t="s">
        <v>16</v>
      </c>
      <c r="D5" s="60" t="s">
        <v>13</v>
      </c>
      <c r="E5" s="103" t="s">
        <v>58</v>
      </c>
      <c r="F5" s="104"/>
      <c r="G5" s="105"/>
      <c r="H5" s="115" t="s">
        <v>17</v>
      </c>
      <c r="I5" s="115"/>
      <c r="J5" s="115"/>
      <c r="K5" s="115"/>
      <c r="L5" s="115"/>
      <c r="M5" s="115"/>
      <c r="N5" s="115"/>
      <c r="O5" s="6" t="s">
        <v>4</v>
      </c>
      <c r="P5" s="60" t="s">
        <v>35</v>
      </c>
      <c r="Q5" s="115" t="s">
        <v>37</v>
      </c>
      <c r="R5" s="115"/>
      <c r="S5" s="115"/>
      <c r="T5" s="115"/>
      <c r="U5" s="115"/>
      <c r="V5" s="115"/>
      <c r="W5" s="115"/>
      <c r="X5" s="60" t="s">
        <v>5</v>
      </c>
      <c r="Y5" s="103" t="s">
        <v>3</v>
      </c>
      <c r="Z5" s="105"/>
      <c r="AA5" s="60" t="s">
        <v>2</v>
      </c>
      <c r="AB5" s="86" t="s">
        <v>511</v>
      </c>
      <c r="AC5" s="115" t="s">
        <v>41</v>
      </c>
      <c r="AD5" s="115"/>
      <c r="AE5" s="115"/>
      <c r="AF5" s="115"/>
      <c r="AG5" s="60" t="s">
        <v>47</v>
      </c>
      <c r="AH5" s="60" t="s">
        <v>48</v>
      </c>
      <c r="AI5" s="60" t="s">
        <v>37</v>
      </c>
      <c r="AJ5" s="60" t="s">
        <v>49</v>
      </c>
      <c r="AK5" s="60" t="s">
        <v>53</v>
      </c>
      <c r="AL5" s="60" t="s">
        <v>51</v>
      </c>
      <c r="AM5" s="60" t="s">
        <v>37</v>
      </c>
      <c r="AN5" s="60" t="s">
        <v>49</v>
      </c>
      <c r="AO5" s="115" t="s">
        <v>25</v>
      </c>
      <c r="AP5" s="115"/>
      <c r="AQ5" s="115"/>
      <c r="AR5" s="115"/>
      <c r="AS5" s="115"/>
      <c r="AT5" s="115"/>
      <c r="AU5" s="115"/>
      <c r="AV5" s="60" t="s">
        <v>39</v>
      </c>
      <c r="AW5" s="60" t="s">
        <v>56</v>
      </c>
      <c r="AX5" s="60" t="s">
        <v>63</v>
      </c>
      <c r="AY5" s="60" t="s">
        <v>64</v>
      </c>
      <c r="AZ5" s="60" t="s">
        <v>65</v>
      </c>
      <c r="BA5" s="60" t="s">
        <v>66</v>
      </c>
      <c r="BB5" s="60" t="s">
        <v>67</v>
      </c>
      <c r="BC5" s="103" t="s">
        <v>79</v>
      </c>
      <c r="BD5" s="104"/>
      <c r="BE5" s="104"/>
      <c r="BF5" s="104"/>
      <c r="BG5" s="104"/>
      <c r="BH5" s="105"/>
      <c r="BI5" s="60" t="s">
        <v>80</v>
      </c>
      <c r="BJ5" s="60" t="s">
        <v>81</v>
      </c>
      <c r="BK5" s="60" t="s">
        <v>82</v>
      </c>
      <c r="BL5" s="60" t="s">
        <v>83</v>
      </c>
      <c r="BM5" s="60" t="s">
        <v>84</v>
      </c>
      <c r="BN5" s="103" t="s">
        <v>85</v>
      </c>
      <c r="BO5" s="104"/>
      <c r="BP5" s="104"/>
      <c r="BQ5" s="105"/>
      <c r="BR5" s="103" t="s">
        <v>86</v>
      </c>
      <c r="BS5" s="104"/>
      <c r="BT5" s="104"/>
      <c r="BU5" s="105"/>
      <c r="BV5" s="103" t="s">
        <v>87</v>
      </c>
      <c r="BW5" s="105"/>
      <c r="BX5" s="103" t="s">
        <v>88</v>
      </c>
      <c r="BY5" s="105"/>
      <c r="BZ5" s="60" t="s">
        <v>89</v>
      </c>
      <c r="CC5" s="3"/>
    </row>
    <row r="6" spans="2:81" s="17" customFormat="1" x14ac:dyDescent="0.15">
      <c r="C6" s="21" t="s">
        <v>34</v>
      </c>
      <c r="D6" s="10" t="s">
        <v>14</v>
      </c>
      <c r="E6" s="11" t="s">
        <v>59</v>
      </c>
      <c r="F6" s="11" t="s">
        <v>60</v>
      </c>
      <c r="G6" s="11" t="s">
        <v>61</v>
      </c>
      <c r="H6" s="11" t="s">
        <v>11</v>
      </c>
      <c r="I6" s="11" t="s">
        <v>19</v>
      </c>
      <c r="J6" s="11" t="s">
        <v>20</v>
      </c>
      <c r="K6" s="11" t="s">
        <v>21</v>
      </c>
      <c r="L6" s="11" t="s">
        <v>22</v>
      </c>
      <c r="M6" s="11" t="s">
        <v>23</v>
      </c>
      <c r="N6" s="11" t="s">
        <v>24</v>
      </c>
      <c r="O6" s="13" t="s">
        <v>54</v>
      </c>
      <c r="P6" s="60" t="s">
        <v>33</v>
      </c>
      <c r="Q6" s="8" t="s">
        <v>18</v>
      </c>
      <c r="R6" s="8" t="s">
        <v>19</v>
      </c>
      <c r="S6" s="8" t="s">
        <v>20</v>
      </c>
      <c r="T6" s="8" t="s">
        <v>21</v>
      </c>
      <c r="U6" s="8" t="s">
        <v>22</v>
      </c>
      <c r="V6" s="8" t="s">
        <v>23</v>
      </c>
      <c r="W6" s="8" t="s">
        <v>24</v>
      </c>
      <c r="X6" s="60" t="s">
        <v>38</v>
      </c>
      <c r="Y6" s="60" t="s">
        <v>62</v>
      </c>
      <c r="Z6" s="60" t="s">
        <v>73</v>
      </c>
      <c r="AA6" s="60" t="s">
        <v>37</v>
      </c>
      <c r="AB6" s="86" t="s">
        <v>14</v>
      </c>
      <c r="AC6" s="60" t="s">
        <v>42</v>
      </c>
      <c r="AD6" s="60" t="s">
        <v>43</v>
      </c>
      <c r="AE6" s="60" t="s">
        <v>44</v>
      </c>
      <c r="AF6" s="60" t="s">
        <v>74</v>
      </c>
      <c r="AG6" s="60" t="s">
        <v>14</v>
      </c>
      <c r="AH6" s="60" t="s">
        <v>36</v>
      </c>
      <c r="AI6" s="60" t="s">
        <v>50</v>
      </c>
      <c r="AJ6" s="60" t="s">
        <v>50</v>
      </c>
      <c r="AK6" s="60" t="s">
        <v>14</v>
      </c>
      <c r="AL6" s="60" t="s">
        <v>52</v>
      </c>
      <c r="AM6" s="60" t="s">
        <v>12</v>
      </c>
      <c r="AN6" s="60" t="s">
        <v>12</v>
      </c>
      <c r="AO6" s="60" t="s">
        <v>26</v>
      </c>
      <c r="AP6" s="60" t="s">
        <v>27</v>
      </c>
      <c r="AQ6" s="60" t="s">
        <v>28</v>
      </c>
      <c r="AR6" s="60" t="s">
        <v>29</v>
      </c>
      <c r="AS6" s="60" t="s">
        <v>30</v>
      </c>
      <c r="AT6" s="60" t="s">
        <v>31</v>
      </c>
      <c r="AU6" s="60" t="s">
        <v>32</v>
      </c>
      <c r="AV6" s="60" t="s">
        <v>40</v>
      </c>
      <c r="AW6" s="60" t="s">
        <v>57</v>
      </c>
      <c r="AX6" s="7" t="s">
        <v>14</v>
      </c>
      <c r="AY6" s="7" t="s">
        <v>14</v>
      </c>
      <c r="AZ6" s="7" t="s">
        <v>14</v>
      </c>
      <c r="BA6" s="7" t="s">
        <v>14</v>
      </c>
      <c r="BB6" s="7" t="s">
        <v>14</v>
      </c>
      <c r="BC6" s="60" t="s">
        <v>90</v>
      </c>
      <c r="BD6" s="60" t="s">
        <v>91</v>
      </c>
      <c r="BE6" s="60" t="s">
        <v>92</v>
      </c>
      <c r="BF6" s="60" t="s">
        <v>93</v>
      </c>
      <c r="BG6" s="60" t="s">
        <v>94</v>
      </c>
      <c r="BH6" s="60" t="s">
        <v>95</v>
      </c>
      <c r="BI6" s="60" t="s">
        <v>96</v>
      </c>
      <c r="BJ6" s="60" t="s">
        <v>97</v>
      </c>
      <c r="BK6" s="60" t="s">
        <v>98</v>
      </c>
      <c r="BL6" s="60" t="s">
        <v>99</v>
      </c>
      <c r="BM6" s="60" t="s">
        <v>98</v>
      </c>
      <c r="BN6" s="60" t="s">
        <v>100</v>
      </c>
      <c r="BO6" s="60" t="s">
        <v>101</v>
      </c>
      <c r="BP6" s="60" t="s">
        <v>102</v>
      </c>
      <c r="BQ6" s="60" t="s">
        <v>103</v>
      </c>
      <c r="BR6" s="60" t="s">
        <v>100</v>
      </c>
      <c r="BS6" s="60" t="s">
        <v>101</v>
      </c>
      <c r="BT6" s="60" t="s">
        <v>102</v>
      </c>
      <c r="BU6" s="60" t="s">
        <v>103</v>
      </c>
      <c r="BV6" s="60" t="s">
        <v>104</v>
      </c>
      <c r="BW6" s="60" t="s">
        <v>105</v>
      </c>
      <c r="BX6" s="60" t="s">
        <v>106</v>
      </c>
      <c r="BY6" s="60" t="s">
        <v>107</v>
      </c>
      <c r="BZ6" s="60" t="s">
        <v>96</v>
      </c>
      <c r="CC6" s="3"/>
    </row>
    <row r="7" spans="2:81" s="17" customFormat="1" x14ac:dyDescent="0.15">
      <c r="C7" s="21">
        <v>1</v>
      </c>
      <c r="D7" s="4">
        <f>IF($C7=1,IF(成就内容!D63="","",成就内容!D63),IF(成就内容!D63="",D6,成就内容!D63))</f>
        <v>2</v>
      </c>
      <c r="E7" s="4" t="str">
        <f>IF($C7=1,IF(成就内容!E63="","",成就内容!E63),IF(成就内容!E63="",E6,成就内容!E63))</f>
        <v/>
      </c>
      <c r="F7" s="4">
        <f>IF($C7=1,IF(成就内容!F63="","",成就内容!F63),IF(成就内容!F63="",F6,成就内容!F63))</f>
        <v>1</v>
      </c>
      <c r="G7" s="4" t="str">
        <f>IF($C7=1,IF(成就内容!G63="","",成就内容!G63),IF(成就内容!G63="",G6,成就内容!G63))</f>
        <v/>
      </c>
      <c r="H7" s="4">
        <f>IF($C7=1,IF(成就内容!H63="","",成就内容!H63),IF(成就内容!H63="",H6,成就内容!H63))</f>
        <v>4</v>
      </c>
      <c r="I7" s="4">
        <f>IF($C7=1,IF(成就内容!I63="","",成就内容!I63),IF(成就内容!I63="",I6,成就内容!I63))</f>
        <v>4</v>
      </c>
      <c r="J7" s="4">
        <f>IF($C7=1,IF(成就内容!J63="","",成就内容!J63),IF(成就内容!J63="",J6,成就内容!J63))</f>
        <v>2</v>
      </c>
      <c r="K7" s="4">
        <f>IF($C7=1,IF(成就内容!K63="","",成就内容!K63),IF(成就内容!K63="",K6,成就内容!K63))</f>
        <v>2</v>
      </c>
      <c r="L7" s="4">
        <f>IF($C7=1,IF(成就内容!L63="","",成就内容!L63),IF(成就内容!L63="",L6,成就内容!L63))</f>
        <v>2</v>
      </c>
      <c r="M7" s="4">
        <f>IF($C7=1,IF(成就内容!M63="","",成就内容!M63),IF(成就内容!M63="",M6,成就内容!M63))</f>
        <v>2</v>
      </c>
      <c r="N7" s="4">
        <f>IF($C7=1,IF(成就内容!N63="","",成就内容!N63),IF(成就内容!N63="",N6,成就内容!N63))</f>
        <v>50</v>
      </c>
      <c r="O7" s="4">
        <f>IF($C7=1,IF(成就内容!O63="","",成就内容!O63),IF(成就内容!O63="",O6,成就内容!O63))</f>
        <v>5</v>
      </c>
      <c r="P7" s="4">
        <f>IF($C7=1,IF(成就内容!P63="","",成就内容!P63),IF(成就内容!P63="",P6,成就内容!P63))</f>
        <v>10</v>
      </c>
      <c r="Q7" s="4">
        <f>IF($C7=1,IF(成就内容!Q63="","",成就内容!Q63),IF(成就内容!Q63="",Q6,成就内容!Q63))</f>
        <v>4</v>
      </c>
      <c r="R7" s="4">
        <f>IF($C7=1,IF(成就内容!R63="","",成就内容!R63),IF(成就内容!R63="",R6,成就内容!R63))</f>
        <v>4</v>
      </c>
      <c r="S7" s="4">
        <f>IF($C7=1,IF(成就内容!S63="","",成就内容!S63),IF(成就内容!S63="",S6,成就内容!S63))</f>
        <v>4</v>
      </c>
      <c r="T7" s="4">
        <f>IF($C7=1,IF(成就内容!T63="","",成就内容!T63),IF(成就内容!T63="",T6,成就内容!T63))</f>
        <v>4</v>
      </c>
      <c r="U7" s="4">
        <f>IF($C7=1,IF(成就内容!U63="","",成就内容!U63),IF(成就内容!U63="",U6,成就内容!U63))</f>
        <v>4</v>
      </c>
      <c r="V7" s="4">
        <f>IF($C7=1,IF(成就内容!V63="","",成就内容!V63),IF(成就内容!V63="",V6,成就内容!V63))</f>
        <v>4</v>
      </c>
      <c r="W7" s="4">
        <f>IF($C7=1,IF(成就内容!W63="","",成就内容!W63),IF(成就内容!W63="",W6,成就内容!W63))</f>
        <v>50</v>
      </c>
      <c r="X7" s="4">
        <f>IF($C7=1,IF(成就内容!X63="","",成就内容!X63),IF(成就内容!X63="",X6,成就内容!X63))</f>
        <v>5</v>
      </c>
      <c r="Y7" s="4">
        <f>IF($C7=1,IF(成就内容!Y63="","",成就内容!Y63),IF(成就内容!Y63="",Y6,成就内容!Y63))</f>
        <v>6</v>
      </c>
      <c r="Z7" s="4" t="str">
        <f>IF($C7=1,IF(成就内容!Z63="","",成就内容!Z63),IF(成就内容!Z63="",Z6,成就内容!Z63))</f>
        <v/>
      </c>
      <c r="AA7" s="4">
        <f>IF($C7=1,IF(成就内容!AA63="","",成就内容!AA63),IF(成就内容!AA63="",AA6,成就内容!AA63))</f>
        <v>28</v>
      </c>
      <c r="AB7" s="4">
        <f>IF($C7=1,IF(成就内容!AB63="","",成就内容!AB63),IF(成就内容!AB63="",AB6,成就内容!AB63))</f>
        <v>3</v>
      </c>
      <c r="AC7" s="4">
        <f>IF($C7=1,IF(成就内容!AC63="","",成就内容!AC63),IF(成就内容!AC63="",AC6,成就内容!AC63))</f>
        <v>2</v>
      </c>
      <c r="AD7" s="4">
        <f>IF($C7=1,IF(成就内容!AD63="","",成就内容!AD63),IF(成就内容!AD63="",AD6,成就内容!AD63))</f>
        <v>3</v>
      </c>
      <c r="AE7" s="4">
        <f>IF($C7=1,IF(成就内容!AE63="","",成就内容!AE63),IF(成就内容!AE63="",AE6,成就内容!AE63))</f>
        <v>3</v>
      </c>
      <c r="AF7" s="4">
        <f>IF($C7=1,IF(成就内容!AF63="","",成就内容!AF63),IF(成就内容!AF63="",AF6,成就内容!AF63))</f>
        <v>3</v>
      </c>
      <c r="AG7" s="4">
        <f>IF($C7=1,IF(成就内容!AG63="","",成就内容!AG63),IF(成就内容!AG63="",AG6,成就内容!AG63))</f>
        <v>6</v>
      </c>
      <c r="AH7" s="4">
        <f>IF($C7=1,IF(成就内容!AH63="","",成就内容!AH63),IF(成就内容!AH63="",AH6,成就内容!AH63))</f>
        <v>13</v>
      </c>
      <c r="AI7" s="4">
        <f>IF($C7=1,IF(成就内容!AI63="","",成就内容!AI63),IF(成就内容!AI63="",AI6,成就内容!AI63))</f>
        <v>6</v>
      </c>
      <c r="AJ7" s="4">
        <f>IF($C7=1,IF(成就内容!AJ63="","",成就内容!AJ63),IF(成就内容!AJ63="",AJ6,成就内容!AJ63))</f>
        <v>7</v>
      </c>
      <c r="AK7" s="4" t="str">
        <f>IF($C7=1,IF(成就内容!AK63="","",成就内容!AK63),IF(成就内容!AK63="",AK6,成就内容!AK63))</f>
        <v/>
      </c>
      <c r="AL7" s="4" t="str">
        <f>IF($C7=1,IF(成就内容!AL63="","",成就内容!AL63),IF(成就内容!AL63="",AL6,成就内容!AL63))</f>
        <v/>
      </c>
      <c r="AM7" s="4">
        <f>IF($C7=1,IF(成就内容!AM63="","",成就内容!AM63),IF(成就内容!AM63="",AM6,成就内容!AM63))</f>
        <v>6</v>
      </c>
      <c r="AN7" s="4">
        <f>IF($C7=1,IF(成就内容!AN63="","",成就内容!AN63),IF(成就内容!AN63="",AN6,成就内容!AN63))</f>
        <v>7</v>
      </c>
      <c r="AO7" s="4">
        <f>IF($C7=1,IF(成就内容!AO63="","",成就内容!AO63),IF(成就内容!AO63="",AO6,成就内容!AO63))</f>
        <v>4</v>
      </c>
      <c r="AP7" s="4">
        <f>IF($C7=1,IF(成就内容!AP63="","",成就内容!AP63),IF(成就内容!AP63="",AP6,成就内容!AP63))</f>
        <v>4</v>
      </c>
      <c r="AQ7" s="4">
        <f>IF($C7=1,IF(成就内容!AQ63="","",成就内容!AQ63),IF(成就内容!AQ63="",AQ6,成就内容!AQ63))</f>
        <v>4</v>
      </c>
      <c r="AR7" s="4">
        <f>IF($C7=1,IF(成就内容!AR63="","",成就内容!AR63),IF(成就内容!AR63="",AR6,成就内容!AR63))</f>
        <v>12</v>
      </c>
      <c r="AS7" s="4">
        <f>IF($C7=1,IF(成就内容!AS63="","",成就内容!AS63),IF(成就内容!AS63="",AS6,成就内容!AS63))</f>
        <v>12</v>
      </c>
      <c r="AT7" s="4">
        <f>IF($C7=1,IF(成就内容!AT63="","",成就内容!AT63),IF(成就内容!AT63="",AT6,成就内容!AT63))</f>
        <v>12</v>
      </c>
      <c r="AU7" s="4">
        <f>IF($C7=1,IF(成就内容!AU63="","",成就内容!AU63),IF(成就内容!AU63="",AU6,成就内容!AU63))</f>
        <v>20</v>
      </c>
      <c r="AV7" s="4">
        <f>IF($C7=1,IF(成就内容!AV63="","",成就内容!AV63),IF(成就内容!AV63="",AV6,成就内容!AV63))</f>
        <v>15</v>
      </c>
      <c r="AW7" s="4">
        <f>IF($C7=1,IF(成就内容!AW63="","",成就内容!AW63),IF(成就内容!AW63="",AW6,成就内容!AW63))</f>
        <v>4</v>
      </c>
      <c r="AX7" s="4">
        <f>IF($C7=1,IF(成就内容!AX63="","",成就内容!AX63),IF(成就内容!AX63="",AX6,成就内容!AX63))</f>
        <v>20</v>
      </c>
      <c r="AY7" s="4">
        <f>IF($C7=1,IF(成就内容!AY63="","",成就内容!AY63),IF(成就内容!AY63="",AY6,成就内容!AY63))</f>
        <v>20</v>
      </c>
      <c r="AZ7" s="4">
        <f>IF($C7=1,IF(成就内容!AZ63="","",成就内容!AZ63),IF(成就内容!AZ63="",AZ6,成就内容!AZ63))</f>
        <v>20</v>
      </c>
      <c r="BA7" s="4">
        <f>IF($C7=1,IF(成就内容!BA63="","",成就内容!BA63),IF(成就内容!BA63="",BA6,成就内容!BA63))</f>
        <v>20</v>
      </c>
      <c r="BB7" s="4">
        <f>IF($C7=1,IF(成就内容!BB63="","",成就内容!BB63),IF(成就内容!BB63="",BB6,成就内容!BB63))</f>
        <v>50</v>
      </c>
      <c r="BC7" s="4">
        <f>IF($C7=1,IF(成就内容!BC63="","",成就内容!BC63),IF(成就内容!BC63="",BC6,成就内容!BC63))</f>
        <v>4</v>
      </c>
      <c r="BD7" s="4">
        <f>IF($C7=1,IF(成就内容!BD63="","",成就内容!BD63),IF(成就内容!BD63="",BD6,成就内容!BD63))</f>
        <v>4</v>
      </c>
      <c r="BE7" s="4">
        <f>IF($C7=1,IF(成就内容!BE63="","",成就内容!BE63),IF(成就内容!BE63="",BE6,成就内容!BE63))</f>
        <v>4</v>
      </c>
      <c r="BF7" s="4">
        <f>IF($C7=1,IF(成就内容!BF63="","",成就内容!BF63),IF(成就内容!BF63="",BF6,成就内容!BF63))</f>
        <v>4</v>
      </c>
      <c r="BG7" s="4">
        <f>IF($C7=1,IF(成就内容!BG63="","",成就内容!BG63),IF(成就内容!BG63="",BG6,成就内容!BG63))</f>
        <v>5</v>
      </c>
      <c r="BH7" s="4">
        <f>IF($C7=1,IF(成就内容!BH63="","",成就内容!BH63),IF(成就内容!BH63="",BH6,成就内容!BH63))</f>
        <v>50</v>
      </c>
      <c r="BI7" s="4" t="str">
        <f>IF($C7=1,IF(成就内容!BI63="","",成就内容!BI63),IF(成就内容!BI63="",BI6,成就内容!BI63))</f>
        <v/>
      </c>
      <c r="BJ7" s="4">
        <f>IF($C7=1,IF(成就内容!BJ63="","",成就内容!BJ63),IF(成就内容!BJ63="",BJ6,成就内容!BJ63))</f>
        <v>2</v>
      </c>
      <c r="BK7" s="4">
        <f>IF($C7=1,IF(成就内容!BK63="","",成就内容!BK63),IF(成就内容!BK63="",BK6,成就内容!BK63))</f>
        <v>5</v>
      </c>
      <c r="BL7" s="4">
        <f>IF($C7=1,IF(成就内容!BL63="","",成就内容!BL63),IF(成就内容!BL63="",BL6,成就内容!BL63))</f>
        <v>3</v>
      </c>
      <c r="BM7" s="4">
        <f>IF($C7=1,IF(成就内容!BM63="","",成就内容!BM63),IF(成就内容!BM63="",BM6,成就内容!BM63))</f>
        <v>7</v>
      </c>
      <c r="BN7" s="4">
        <f>IF($C7=1,IF(成就内容!BN63="","",成就内容!BN63),IF(成就内容!BN63="",BN6,成就内容!BN63))</f>
        <v>2</v>
      </c>
      <c r="BO7" s="4">
        <f>IF($C7=1,IF(成就内容!BO63="","",成就内容!BO63),IF(成就内容!BO63="",BO6,成就内容!BO63))</f>
        <v>1</v>
      </c>
      <c r="BP7" s="4">
        <f>IF($C7=1,IF(成就内容!BP63="","",成就内容!BP63),IF(成就内容!BP63="",BP6,成就内容!BP63))</f>
        <v>5</v>
      </c>
      <c r="BQ7" s="4">
        <f>IF($C7=1,IF(成就内容!BQ63="","",成就内容!BQ63),IF(成就内容!BQ63="",BQ6,成就内容!BQ63))</f>
        <v>54</v>
      </c>
      <c r="BR7" s="4">
        <f>IF($C7=1,IF(成就内容!BR63="","",成就内容!BR63),IF(成就内容!BR63="",BR6,成就内容!BR63))</f>
        <v>2</v>
      </c>
      <c r="BS7" s="4">
        <f>IF($C7=1,IF(成就内容!BS63="","",成就内容!BS63),IF(成就内容!BS63="",BS6,成就内容!BS63))</f>
        <v>3</v>
      </c>
      <c r="BT7" s="4">
        <f>IF($C7=1,IF(成就内容!BT63="","",成就内容!BT63),IF(成就内容!BT63="",BT6,成就内容!BT63))</f>
        <v>10</v>
      </c>
      <c r="BU7" s="4">
        <f>IF($C7=1,IF(成就内容!BU63="","",成就内容!BU63),IF(成就内容!BU63="",BU6,成就内容!BU63))</f>
        <v>69</v>
      </c>
      <c r="BV7" s="4" t="str">
        <f>IF($C7=1,IF(成就内容!BV63="","",成就内容!BV63),IF(成就内容!BV63="",BV6,成就内容!BV63))</f>
        <v/>
      </c>
      <c r="BW7" s="4">
        <f>IF($C7=1,IF(成就内容!BW63="","",成就内容!BW63),IF(成就内容!BW63="",BW6,成就内容!BW63))</f>
        <v>20</v>
      </c>
      <c r="BX7" s="4">
        <f>IF($C7=1,IF(成就内容!BX63="","",成就内容!BX63),IF(成就内容!BX63="",BX6,成就内容!BX63))</f>
        <v>12</v>
      </c>
      <c r="BY7" s="4">
        <f>IF($C7=1,IF(成就内容!BY63="","",成就内容!BY63),IF(成就内容!BY63="",BY6,成就内容!BY63))</f>
        <v>4</v>
      </c>
      <c r="BZ7" s="4">
        <f>IF($C7=1,IF(成就内容!BZ63="","",成就内容!BZ63),IF(成就内容!BZ63="",BZ6,成就内容!BZ63))</f>
        <v>8</v>
      </c>
      <c r="CC7" s="3"/>
    </row>
    <row r="8" spans="2:81" s="17" customFormat="1" x14ac:dyDescent="0.15">
      <c r="C8" s="21">
        <v>2</v>
      </c>
      <c r="D8" s="4">
        <f>IF($C8=1,IF(成就内容!D64="","",成就内容!D64),IF(成就内容!D64="",D7,成就内容!D64))</f>
        <v>6</v>
      </c>
      <c r="E8" s="4" t="str">
        <f>IF($C8=1,IF(成就内容!E64="","",成就内容!E64),IF(成就内容!E64="",E7,成就内容!E64))</f>
        <v/>
      </c>
      <c r="F8" s="4">
        <f>IF($C8=1,IF(成就内容!F64="","",成就内容!F64),IF(成就内容!F64="",F7,成就内容!F64))</f>
        <v>3</v>
      </c>
      <c r="G8" s="4" t="str">
        <f>IF($C8=1,IF(成就内容!G64="","",成就内容!G64),IF(成就内容!G64="",G7,成就内容!G64))</f>
        <v/>
      </c>
      <c r="H8" s="4">
        <f>IF($C8=1,IF(成就内容!H64="","",成就内容!H64),IF(成就内容!H64="",H7,成就内容!H64))</f>
        <v>8</v>
      </c>
      <c r="I8" s="4">
        <f>IF($C8=1,IF(成就内容!I64="","",成就内容!I64),IF(成就内容!I64="",I7,成就内容!I64))</f>
        <v>8</v>
      </c>
      <c r="J8" s="4">
        <f>IF($C8=1,IF(成就内容!J64="","",成就内容!J64),IF(成就内容!J64="",J7,成就内容!J64))</f>
        <v>5</v>
      </c>
      <c r="K8" s="4">
        <f>IF($C8=1,IF(成就内容!K64="","",成就内容!K64),IF(成就内容!K64="",K7,成就内容!K64))</f>
        <v>5</v>
      </c>
      <c r="L8" s="4">
        <f>IF($C8=1,IF(成就内容!L64="","",成就内容!L64),IF(成就内容!L64="",L7,成就内容!L64))</f>
        <v>5</v>
      </c>
      <c r="M8" s="4">
        <f>IF($C8=1,IF(成就内容!M64="","",成就内容!M64),IF(成就内容!M64="",M7,成就内容!M64))</f>
        <v>5</v>
      </c>
      <c r="N8" s="4">
        <f>IF($C8=1,IF(成就内容!N64="","",成就内容!N64),IF(成就内容!N64="",N7,成就内容!N64))</f>
        <v>54</v>
      </c>
      <c r="O8" s="4">
        <f>IF($C8=1,IF(成就内容!O64="","",成就内容!O64),IF(成就内容!O64="",O7,成就内容!O64))</f>
        <v>10</v>
      </c>
      <c r="P8" s="4">
        <f>IF($C8=1,IF(成就内容!P64="","",成就内容!P64),IF(成就内容!P64="",P7,成就内容!P64))</f>
        <v>18</v>
      </c>
      <c r="Q8" s="4">
        <f>IF($C8=1,IF(成就内容!Q64="","",成就内容!Q64),IF(成就内容!Q64="",Q7,成就内容!Q64))</f>
        <v>8</v>
      </c>
      <c r="R8" s="4">
        <f>IF($C8=1,IF(成就内容!R64="","",成就内容!R64),IF(成就内容!R64="",R7,成就内容!R64))</f>
        <v>8</v>
      </c>
      <c r="S8" s="4">
        <f>IF($C8=1,IF(成就内容!S64="","",成就内容!S64),IF(成就内容!S64="",S7,成就内容!S64))</f>
        <v>8</v>
      </c>
      <c r="T8" s="4">
        <f>IF($C8=1,IF(成就内容!T64="","",成就内容!T64),IF(成就内容!T64="",T7,成就内容!T64))</f>
        <v>8</v>
      </c>
      <c r="U8" s="4">
        <f>IF($C8=1,IF(成就内容!U64="","",成就内容!U64),IF(成就内容!U64="",U7,成就内容!U64))</f>
        <v>8</v>
      </c>
      <c r="V8" s="4">
        <f>IF($C8=1,IF(成就内容!V64="","",成就内容!V64),IF(成就内容!V64="",V7,成就内容!V64))</f>
        <v>8</v>
      </c>
      <c r="W8" s="4">
        <f>IF($C8=1,IF(成就内容!W64="","",成就内容!W64),IF(成就内容!W64="",W7,成就内容!W64))</f>
        <v>54</v>
      </c>
      <c r="X8" s="4">
        <f>IF($C8=1,IF(成就内容!X64="","",成就内容!X64),IF(成就内容!X64="",X7,成就内容!X64))</f>
        <v>10</v>
      </c>
      <c r="Y8" s="4">
        <f>IF($C8=1,IF(成就内容!Y64="","",成就内容!Y64),IF(成就内容!Y64="",Y7,成就内容!Y64))</f>
        <v>10</v>
      </c>
      <c r="Z8" s="4" t="str">
        <f>IF($C8=1,IF(成就内容!Z64="","",成就内容!Z64),IF(成就内容!Z64="",Z7,成就内容!Z64))</f>
        <v/>
      </c>
      <c r="AA8" s="4">
        <f>IF($C8=1,IF(成就内容!AA64="","",成就内容!AA64),IF(成就内容!AA64="",AA7,成就内容!AA64))</f>
        <v>37</v>
      </c>
      <c r="AB8" s="4">
        <f>IF($C8=1,IF(成就内容!AB64="","",成就内容!AB64),IF(成就内容!AB64="",AB7,成就内容!AB64))</f>
        <v>6</v>
      </c>
      <c r="AC8" s="4">
        <f>IF($C8=1,IF(成就内容!AC64="","",成就内容!AC64),IF(成就内容!AC64="",AC7,成就内容!AC64))</f>
        <v>5</v>
      </c>
      <c r="AD8" s="4">
        <f>IF($C8=1,IF(成就内容!AD64="","",成就内容!AD64),IF(成就内容!AD64="",AD7,成就内容!AD64))</f>
        <v>6</v>
      </c>
      <c r="AE8" s="4">
        <f>IF($C8=1,IF(成就内容!AE64="","",成就内容!AE64),IF(成就内容!AE64="",AE7,成就内容!AE64))</f>
        <v>6</v>
      </c>
      <c r="AF8" s="4">
        <f>IF($C8=1,IF(成就内容!AF64="","",成就内容!AF64),IF(成就内容!AF64="",AF7,成就内容!AF64))</f>
        <v>6</v>
      </c>
      <c r="AG8" s="4">
        <f>IF($C8=1,IF(成就内容!AG64="","",成就内容!AG64),IF(成就内容!AG64="",AG7,成就内容!AG64))</f>
        <v>10</v>
      </c>
      <c r="AH8" s="4">
        <f>IF($C8=1,IF(成就内容!AH64="","",成就内容!AH64),IF(成就内容!AH64="",AH7,成就内容!AH64))</f>
        <v>16</v>
      </c>
      <c r="AI8" s="4">
        <f>IF($C8=1,IF(成就内容!AI64="","",成就内容!AI64),IF(成就内容!AI64="",AI7,成就内容!AI64))</f>
        <v>10</v>
      </c>
      <c r="AJ8" s="4">
        <f>IF($C8=1,IF(成就内容!AJ64="","",成就内容!AJ64),IF(成就内容!AJ64="",AJ7,成就内容!AJ64))</f>
        <v>11</v>
      </c>
      <c r="AK8" s="4" t="str">
        <f>IF($C8=1,IF(成就内容!AK64="","",成就内容!AK64),IF(成就内容!AK64="",AK7,成就内容!AK64))</f>
        <v/>
      </c>
      <c r="AL8" s="4" t="str">
        <f>IF($C8=1,IF(成就内容!AL64="","",成就内容!AL64),IF(成就内容!AL64="",AL7,成就内容!AL64))</f>
        <v/>
      </c>
      <c r="AM8" s="4">
        <f>IF($C8=1,IF(成就内容!AM64="","",成就内容!AM64),IF(成就内容!AM64="",AM7,成就内容!AM64))</f>
        <v>10</v>
      </c>
      <c r="AN8" s="4">
        <f>IF($C8=1,IF(成就内容!AN64="","",成就内容!AN64),IF(成就内容!AN64="",AN7,成就内容!AN64))</f>
        <v>11</v>
      </c>
      <c r="AO8" s="4">
        <f>IF($C8=1,IF(成就内容!AO64="","",成就内容!AO64),IF(成就内容!AO64="",AO7,成就内容!AO64))</f>
        <v>8</v>
      </c>
      <c r="AP8" s="4">
        <f>IF($C8=1,IF(成就内容!AP64="","",成就内容!AP64),IF(成就内容!AP64="",AP7,成就内容!AP64))</f>
        <v>8</v>
      </c>
      <c r="AQ8" s="4">
        <f>IF($C8=1,IF(成就内容!AQ64="","",成就内容!AQ64),IF(成就内容!AQ64="",AQ7,成就内容!AQ64))</f>
        <v>8</v>
      </c>
      <c r="AR8" s="4">
        <f>IF($C8=1,IF(成就内容!AR64="","",成就内容!AR64),IF(成就内容!AR64="",AR7,成就内容!AR64))</f>
        <v>16</v>
      </c>
      <c r="AS8" s="4">
        <f>IF($C8=1,IF(成就内容!AS64="","",成就内容!AS64),IF(成就内容!AS64="",AS7,成就内容!AS64))</f>
        <v>16</v>
      </c>
      <c r="AT8" s="4">
        <f>IF($C8=1,IF(成就内容!AT64="","",成就内容!AT64),IF(成就内容!AT64="",AT7,成就内容!AT64))</f>
        <v>16</v>
      </c>
      <c r="AU8" s="4">
        <f>IF($C8=1,IF(成就内容!AU64="","",成就内容!AU64),IF(成就内容!AU64="",AU7,成就内容!AU64))</f>
        <v>24</v>
      </c>
      <c r="AV8" s="4">
        <f>IF($C8=1,IF(成就内容!AV64="","",成就内容!AV64),IF(成就内容!AV64="",AV7,成就内容!AV64))</f>
        <v>20</v>
      </c>
      <c r="AW8" s="4">
        <f>IF($C8=1,IF(成就内容!AW64="","",成就内容!AW64),IF(成就内容!AW64="",AW7,成就内容!AW64))</f>
        <v>8</v>
      </c>
      <c r="AX8" s="4">
        <f>IF($C8=1,IF(成就内容!AX64="","",成就内容!AX64),IF(成就内容!AX64="",AX7,成就内容!AX64))</f>
        <v>24</v>
      </c>
      <c r="AY8" s="4">
        <f>IF($C8=1,IF(成就内容!AY64="","",成就内容!AY64),IF(成就内容!AY64="",AY7,成就内容!AY64))</f>
        <v>24</v>
      </c>
      <c r="AZ8" s="4">
        <f>IF($C8=1,IF(成就内容!AZ64="","",成就内容!AZ64),IF(成就内容!AZ64="",AZ7,成就内容!AZ64))</f>
        <v>24</v>
      </c>
      <c r="BA8" s="4">
        <f>IF($C8=1,IF(成就内容!BA64="","",成就内容!BA64),IF(成就内容!BA64="",BA7,成就内容!BA64))</f>
        <v>24</v>
      </c>
      <c r="BB8" s="4">
        <f>IF($C8=1,IF(成就内容!BB64="","",成就内容!BB64),IF(成就内容!BB64="",BB7,成就内容!BB64))</f>
        <v>54</v>
      </c>
      <c r="BC8" s="4">
        <f>IF($C8=1,IF(成就内容!BC64="","",成就内容!BC64),IF(成就内容!BC64="",BC7,成就内容!BC64))</f>
        <v>8</v>
      </c>
      <c r="BD8" s="4">
        <f>IF($C8=1,IF(成就内容!BD64="","",成就内容!BD64),IF(成就内容!BD64="",BD7,成就内容!BD64))</f>
        <v>8</v>
      </c>
      <c r="BE8" s="4">
        <f>IF($C8=1,IF(成就内容!BE64="","",成就内容!BE64),IF(成就内容!BE64="",BE7,成就内容!BE64))</f>
        <v>8</v>
      </c>
      <c r="BF8" s="4">
        <f>IF($C8=1,IF(成就内容!BF64="","",成就内容!BF64),IF(成就内容!BF64="",BF7,成就内容!BF64))</f>
        <v>8</v>
      </c>
      <c r="BG8" s="4">
        <f>IF($C8=1,IF(成就内容!BG64="","",成就内容!BG64),IF(成就内容!BG64="",BG7,成就内容!BG64))</f>
        <v>9</v>
      </c>
      <c r="BH8" s="4">
        <f>IF($C8=1,IF(成就内容!BH64="","",成就内容!BH64),IF(成就内容!BH64="",BH7,成就内容!BH64))</f>
        <v>54</v>
      </c>
      <c r="BI8" s="4" t="str">
        <f>IF($C8=1,IF(成就内容!BI64="","",成就内容!BI64),IF(成就内容!BI64="",BI7,成就内容!BI64))</f>
        <v/>
      </c>
      <c r="BJ8" s="4">
        <f>IF($C8=1,IF(成就内容!BJ64="","",成就内容!BJ64),IF(成就内容!BJ64="",BJ7,成就内容!BJ64))</f>
        <v>3</v>
      </c>
      <c r="BK8" s="4">
        <f>IF($C8=1,IF(成就内容!BK64="","",成就内容!BK64),IF(成就内容!BK64="",BK7,成就内容!BK64))</f>
        <v>7</v>
      </c>
      <c r="BL8" s="4">
        <f>IF($C8=1,IF(成就内容!BL64="","",成就内容!BL64),IF(成就内容!BL64="",BL7,成就内容!BL64))</f>
        <v>8</v>
      </c>
      <c r="BM8" s="4">
        <f>IF($C8=1,IF(成就内容!BM64="","",成就内容!BM64),IF(成就内容!BM64="",BM7,成就内容!BM64))</f>
        <v>8</v>
      </c>
      <c r="BN8" s="4">
        <f>IF($C8=1,IF(成就内容!BN64="","",成就内容!BN64),IF(成就内容!BN64="",BN7,成就内容!BN64))</f>
        <v>4</v>
      </c>
      <c r="BO8" s="4">
        <f>IF($C8=1,IF(成就内容!BO64="","",成就内容!BO64),IF(成就内容!BO64="",BO7,成就内容!BO64))</f>
        <v>2</v>
      </c>
      <c r="BP8" s="4">
        <f>IF($C8=1,IF(成就内容!BP64="","",成就内容!BP64),IF(成就内容!BP64="",BP7,成就内容!BP64))</f>
        <v>7</v>
      </c>
      <c r="BQ8" s="4">
        <f>IF($C8=1,IF(成就内容!BQ64="","",成就内容!BQ64),IF(成就内容!BQ64="",BQ7,成就内容!BQ64))</f>
        <v>56</v>
      </c>
      <c r="BR8" s="4">
        <f>IF($C8=1,IF(成就内容!BR64="","",成就内容!BR64),IF(成就内容!BR64="",BR7,成就内容!BR64))</f>
        <v>4</v>
      </c>
      <c r="BS8" s="4">
        <f>IF($C8=1,IF(成就内容!BS64="","",成就内容!BS64),IF(成就内容!BS64="",BS7,成就内容!BS64))</f>
        <v>6</v>
      </c>
      <c r="BT8" s="4">
        <f>IF($C8=1,IF(成就内容!BT64="","",成就内容!BT64),IF(成就内容!BT64="",BT7,成就内容!BT64))</f>
        <v>15</v>
      </c>
      <c r="BU8" s="4">
        <f>IF($C8=1,IF(成就内容!BU64="","",成就内容!BU64),IF(成就内容!BU64="",BU7,成就内容!BU64))</f>
        <v>70</v>
      </c>
      <c r="BV8" s="4" t="str">
        <f>IF($C8=1,IF(成就内容!BV64="","",成就内容!BV64),IF(成就内容!BV64="",BV7,成就内容!BV64))</f>
        <v/>
      </c>
      <c r="BW8" s="4">
        <f>IF($C8=1,IF(成就内容!BW64="","",成就内容!BW64),IF(成就内容!BW64="",BW7,成就内容!BW64))</f>
        <v>24</v>
      </c>
      <c r="BX8" s="4">
        <f>IF($C8=1,IF(成就内容!BX64="","",成就内容!BX64),IF(成就内容!BX64="",BX7,成就内容!BX64))</f>
        <v>15</v>
      </c>
      <c r="BY8" s="4">
        <f>IF($C8=1,IF(成就内容!BY64="","",成就内容!BY64),IF(成就内容!BY64="",BY7,成就内容!BY64))</f>
        <v>8</v>
      </c>
      <c r="BZ8" s="4">
        <f>IF($C8=1,IF(成就内容!BZ64="","",成就内容!BZ64),IF(成就内容!BZ64="",BZ7,成就内容!BZ64))</f>
        <v>12</v>
      </c>
      <c r="CC8" s="3"/>
    </row>
    <row r="9" spans="2:81" s="17" customFormat="1" x14ac:dyDescent="0.15">
      <c r="C9" s="21">
        <v>3</v>
      </c>
      <c r="D9" s="4">
        <f>IF($C9=1,IF(成就内容!D65="","",成就内容!D65),IF(成就内容!D65="",D8,成就内容!D65))</f>
        <v>10</v>
      </c>
      <c r="E9" s="4" t="str">
        <f>IF($C9=1,IF(成就内容!E65="","",成就内容!E65),IF(成就内容!E65="",E8,成就内容!E65))</f>
        <v/>
      </c>
      <c r="F9" s="4">
        <f>IF($C9=1,IF(成就内容!F65="","",成就内容!F65),IF(成就内容!F65="",F8,成就内容!F65))</f>
        <v>5</v>
      </c>
      <c r="G9" s="4" t="str">
        <f>IF($C9=1,IF(成就内容!G65="","",成就内容!G65),IF(成就内容!G65="",G8,成就内容!G65))</f>
        <v/>
      </c>
      <c r="H9" s="4">
        <f>IF($C9=1,IF(成就内容!H65="","",成就内容!H65),IF(成就内容!H65="",H8,成就内容!H65))</f>
        <v>12</v>
      </c>
      <c r="I9" s="4">
        <f>IF($C9=1,IF(成就内容!I65="","",成就内容!I65),IF(成就内容!I65="",I8,成就内容!I65))</f>
        <v>12</v>
      </c>
      <c r="J9" s="4">
        <f>IF($C9=1,IF(成就内容!J65="","",成就内容!J65),IF(成就内容!J65="",J8,成就内容!J65))</f>
        <v>9</v>
      </c>
      <c r="K9" s="4">
        <f>IF($C9=1,IF(成就内容!K65="","",成就内容!K65),IF(成就内容!K65="",K8,成就内容!K65))</f>
        <v>9</v>
      </c>
      <c r="L9" s="4">
        <f>IF($C9=1,IF(成就内容!L65="","",成就内容!L65),IF(成就内容!L65="",L8,成就内容!L65))</f>
        <v>9</v>
      </c>
      <c r="M9" s="4">
        <f>IF($C9=1,IF(成就内容!M65="","",成就内容!M65),IF(成就内容!M65="",M8,成就内容!M65))</f>
        <v>9</v>
      </c>
      <c r="N9" s="4">
        <f>IF($C9=1,IF(成就内容!N65="","",成就内容!N65),IF(成就内容!N65="",N8,成就内容!N65))</f>
        <v>58</v>
      </c>
      <c r="O9" s="4">
        <f>IF($C9=1,IF(成就内容!O65="","",成就内容!O65),IF(成就内容!O65="",O8,成就内容!O65))</f>
        <v>15</v>
      </c>
      <c r="P9" s="4">
        <f>IF($C9=1,IF(成就内容!P65="","",成就内容!P65),IF(成就内容!P65="",P8,成就内容!P65))</f>
        <v>24</v>
      </c>
      <c r="Q9" s="4">
        <f>IF($C9=1,IF(成就内容!Q65="","",成就内容!Q65),IF(成就内容!Q65="",Q8,成就内容!Q65))</f>
        <v>12</v>
      </c>
      <c r="R9" s="4">
        <f>IF($C9=1,IF(成就内容!R65="","",成就内容!R65),IF(成就内容!R65="",R8,成就内容!R65))</f>
        <v>12</v>
      </c>
      <c r="S9" s="4">
        <f>IF($C9=1,IF(成就内容!S65="","",成就内容!S65),IF(成就内容!S65="",S8,成就内容!S65))</f>
        <v>12</v>
      </c>
      <c r="T9" s="4">
        <f>IF($C9=1,IF(成就内容!T65="","",成就内容!T65),IF(成就内容!T65="",T8,成就内容!T65))</f>
        <v>12</v>
      </c>
      <c r="U9" s="4">
        <f>IF($C9=1,IF(成就内容!U65="","",成就内容!U65),IF(成就内容!U65="",U8,成就内容!U65))</f>
        <v>12</v>
      </c>
      <c r="V9" s="4">
        <f>IF($C9=1,IF(成就内容!V65="","",成就内容!V65),IF(成就内容!V65="",V8,成就内容!V65))</f>
        <v>12</v>
      </c>
      <c r="W9" s="4">
        <f>IF($C9=1,IF(成就内容!W65="","",成就内容!W65),IF(成就内容!W65="",W8,成就内容!W65))</f>
        <v>58</v>
      </c>
      <c r="X9" s="4">
        <f>IF($C9=1,IF(成就内容!X65="","",成就内容!X65),IF(成就内容!X65="",X8,成就内容!X65))</f>
        <v>15</v>
      </c>
      <c r="Y9" s="4">
        <f>IF($C9=1,IF(成就内容!Y65="","",成就内容!Y65),IF(成就内容!Y65="",Y8,成就内容!Y65))</f>
        <v>14</v>
      </c>
      <c r="Z9" s="4" t="str">
        <f>IF($C9=1,IF(成就内容!Z65="","",成就内容!Z65),IF(成就内容!Z65="",Z8,成就内容!Z65))</f>
        <v/>
      </c>
      <c r="AA9" s="4">
        <f>IF($C9=1,IF(成就内容!AA65="","",成就内容!AA65),IF(成就内容!AA65="",AA8,成就内容!AA65))</f>
        <v>42</v>
      </c>
      <c r="AB9" s="4">
        <f>IF($C9=1,IF(成就内容!AB65="","",成就内容!AB65),IF(成就内容!AB65="",AB8,成就内容!AB65))</f>
        <v>12</v>
      </c>
      <c r="AC9" s="4">
        <f>IF($C9=1,IF(成就内容!AC65="","",成就内容!AC65),IF(成就内容!AC65="",AC8,成就内容!AC65))</f>
        <v>9</v>
      </c>
      <c r="AD9" s="4">
        <f>IF($C9=1,IF(成就内容!AD65="","",成就内容!AD65),IF(成就内容!AD65="",AD8,成就内容!AD65))</f>
        <v>10</v>
      </c>
      <c r="AE9" s="4">
        <f>IF($C9=1,IF(成就内容!AE65="","",成就内容!AE65),IF(成就内容!AE65="",AE8,成就内容!AE65))</f>
        <v>10</v>
      </c>
      <c r="AF9" s="4">
        <f>IF($C9=1,IF(成就内容!AF65="","",成就内容!AF65),IF(成就内容!AF65="",AF8,成就内容!AF65))</f>
        <v>10</v>
      </c>
      <c r="AG9" s="4">
        <f>IF($C9=1,IF(成就内容!AG65="","",成就内容!AG65),IF(成就内容!AG65="",AG8,成就内容!AG65))</f>
        <v>14</v>
      </c>
      <c r="AH9" s="4">
        <f>IF($C9=1,IF(成就内容!AH65="","",成就内容!AH65),IF(成就内容!AH65="",AH8,成就内容!AH65))</f>
        <v>19</v>
      </c>
      <c r="AI9" s="4">
        <f>IF($C9=1,IF(成就内容!AI65="","",成就内容!AI65),IF(成就内容!AI65="",AI8,成就内容!AI65))</f>
        <v>14</v>
      </c>
      <c r="AJ9" s="4">
        <f>IF($C9=1,IF(成就内容!AJ65="","",成就内容!AJ65),IF(成就内容!AJ65="",AJ8,成就内容!AJ65))</f>
        <v>15</v>
      </c>
      <c r="AK9" s="4" t="str">
        <f>IF($C9=1,IF(成就内容!AK65="","",成就内容!AK65),IF(成就内容!AK65="",AK8,成就内容!AK65))</f>
        <v/>
      </c>
      <c r="AL9" s="4" t="str">
        <f>IF($C9=1,IF(成就内容!AL65="","",成就内容!AL65),IF(成就内容!AL65="",AL8,成就内容!AL65))</f>
        <v/>
      </c>
      <c r="AM9" s="4">
        <f>IF($C9=1,IF(成就内容!AM65="","",成就内容!AM65),IF(成就内容!AM65="",AM8,成就内容!AM65))</f>
        <v>14</v>
      </c>
      <c r="AN9" s="4">
        <f>IF($C9=1,IF(成就内容!AN65="","",成就内容!AN65),IF(成就内容!AN65="",AN8,成就内容!AN65))</f>
        <v>15</v>
      </c>
      <c r="AO9" s="4">
        <f>IF($C9=1,IF(成就内容!AO65="","",成就内容!AO65),IF(成就内容!AO65="",AO8,成就内容!AO65))</f>
        <v>12</v>
      </c>
      <c r="AP9" s="4">
        <f>IF($C9=1,IF(成就内容!AP65="","",成就内容!AP65),IF(成就内容!AP65="",AP8,成就内容!AP65))</f>
        <v>12</v>
      </c>
      <c r="AQ9" s="4">
        <f>IF($C9=1,IF(成就内容!AQ65="","",成就内容!AQ65),IF(成就内容!AQ65="",AQ8,成就内容!AQ65))</f>
        <v>12</v>
      </c>
      <c r="AR9" s="4">
        <f>IF($C9=1,IF(成就内容!AR65="","",成就内容!AR65),IF(成就内容!AR65="",AR8,成就内容!AR65))</f>
        <v>20</v>
      </c>
      <c r="AS9" s="4">
        <f>IF($C9=1,IF(成就内容!AS65="","",成就内容!AS65),IF(成就内容!AS65="",AS8,成就内容!AS65))</f>
        <v>20</v>
      </c>
      <c r="AT9" s="4">
        <f>IF($C9=1,IF(成就内容!AT65="","",成就内容!AT65),IF(成就内容!AT65="",AT8,成就内容!AT65))</f>
        <v>20</v>
      </c>
      <c r="AU9" s="4">
        <f>IF($C9=1,IF(成就内容!AU65="","",成就内容!AU65),IF(成就内容!AU65="",AU8,成就内容!AU65))</f>
        <v>28</v>
      </c>
      <c r="AV9" s="4">
        <f>IF($C9=1,IF(成就内容!AV65="","",成就内容!AV65),IF(成就内容!AV65="",AV8,成就内容!AV65))</f>
        <v>25</v>
      </c>
      <c r="AW9" s="4">
        <f>IF($C9=1,IF(成就内容!AW65="","",成就内容!AW65),IF(成就内容!AW65="",AW8,成就内容!AW65))</f>
        <v>12</v>
      </c>
      <c r="AX9" s="4">
        <f>IF($C9=1,IF(成就内容!AX65="","",成就内容!AX65),IF(成就内容!AX65="",AX8,成就内容!AX65))</f>
        <v>28</v>
      </c>
      <c r="AY9" s="4">
        <f>IF($C9=1,IF(成就内容!AY65="","",成就内容!AY65),IF(成就内容!AY65="",AY8,成就内容!AY65))</f>
        <v>28</v>
      </c>
      <c r="AZ9" s="4">
        <f>IF($C9=1,IF(成就内容!AZ65="","",成就内容!AZ65),IF(成就内容!AZ65="",AZ8,成就内容!AZ65))</f>
        <v>28</v>
      </c>
      <c r="BA9" s="4">
        <f>IF($C9=1,IF(成就内容!BA65="","",成就内容!BA65),IF(成就内容!BA65="",BA8,成就内容!BA65))</f>
        <v>28</v>
      </c>
      <c r="BB9" s="4">
        <f>IF($C9=1,IF(成就内容!BB65="","",成就内容!BB65),IF(成就内容!BB65="",BB8,成就内容!BB65))</f>
        <v>58</v>
      </c>
      <c r="BC9" s="4">
        <f>IF($C9=1,IF(成就内容!BC65="","",成就内容!BC65),IF(成就内容!BC65="",BC8,成就内容!BC65))</f>
        <v>12</v>
      </c>
      <c r="BD9" s="4">
        <f>IF($C9=1,IF(成就内容!BD65="","",成就内容!BD65),IF(成就内容!BD65="",BD8,成就内容!BD65))</f>
        <v>12</v>
      </c>
      <c r="BE9" s="4">
        <f>IF($C9=1,IF(成就内容!BE65="","",成就内容!BE65),IF(成就内容!BE65="",BE8,成就内容!BE65))</f>
        <v>12</v>
      </c>
      <c r="BF9" s="4">
        <f>IF($C9=1,IF(成就内容!BF65="","",成就内容!BF65),IF(成就内容!BF65="",BF8,成就内容!BF65))</f>
        <v>12</v>
      </c>
      <c r="BG9" s="4">
        <f>IF($C9=1,IF(成就内容!BG65="","",成就内容!BG65),IF(成就内容!BG65="",BG8,成就内容!BG65))</f>
        <v>13</v>
      </c>
      <c r="BH9" s="4">
        <f>IF($C9=1,IF(成就内容!BH65="","",成就内容!BH65),IF(成就内容!BH65="",BH8,成就内容!BH65))</f>
        <v>58</v>
      </c>
      <c r="BI9" s="4" t="str">
        <f>IF($C9=1,IF(成就内容!BI65="","",成就内容!BI65),IF(成就内容!BI65="",BI8,成就内容!BI65))</f>
        <v/>
      </c>
      <c r="BJ9" s="4">
        <f>IF($C9=1,IF(成就内容!BJ65="","",成就内容!BJ65),IF(成就内容!BJ65="",BJ8,成就内容!BJ65))</f>
        <v>3</v>
      </c>
      <c r="BK9" s="4">
        <f>IF($C9=1,IF(成就内容!BK65="","",成就内容!BK65),IF(成就内容!BK65="",BK8,成就内容!BK65))</f>
        <v>8</v>
      </c>
      <c r="BL9" s="4">
        <f>IF($C9=1,IF(成就内容!BL65="","",成就内容!BL65),IF(成就内容!BL65="",BL8,成就内容!BL65))</f>
        <v>12</v>
      </c>
      <c r="BM9" s="4">
        <f>IF($C9=1,IF(成就内容!BM65="","",成就内容!BM65),IF(成就内容!BM65="",BM8,成就内容!BM65))</f>
        <v>8</v>
      </c>
      <c r="BN9" s="4">
        <f>IF($C9=1,IF(成就内容!BN65="","",成就内容!BN65),IF(成就内容!BN65="",BN8,成就内容!BN65))</f>
        <v>7</v>
      </c>
      <c r="BO9" s="4">
        <f>IF($C9=1,IF(成就内容!BO65="","",成就内容!BO65),IF(成就内容!BO65="",BO8,成就内容!BO65))</f>
        <v>4</v>
      </c>
      <c r="BP9" s="4">
        <f>IF($C9=1,IF(成就内容!BP65="","",成就内容!BP65),IF(成就内容!BP65="",BP8,成就内容!BP65))</f>
        <v>10</v>
      </c>
      <c r="BQ9" s="4">
        <f>IF($C9=1,IF(成就内容!BQ65="","",成就内容!BQ65),IF(成就内容!BQ65="",BQ8,成就内容!BQ65))</f>
        <v>59</v>
      </c>
      <c r="BR9" s="4">
        <f>IF($C9=1,IF(成就内容!BR65="","",成就内容!BR65),IF(成就内容!BR65="",BR8,成就内容!BR65))</f>
        <v>6</v>
      </c>
      <c r="BS9" s="4">
        <f>IF($C9=1,IF(成就内容!BS65="","",成就内容!BS65),IF(成就内容!BS65="",BS8,成就内容!BS65))</f>
        <v>10</v>
      </c>
      <c r="BT9" s="4">
        <f>IF($C9=1,IF(成就内容!BT65="","",成就内容!BT65),IF(成就内容!BT65="",BT8,成就内容!BT65))</f>
        <v>20</v>
      </c>
      <c r="BU9" s="4">
        <f>IF($C9=1,IF(成就内容!BU65="","",成就内容!BU65),IF(成就内容!BU65="",BU8,成就内容!BU65))</f>
        <v>72</v>
      </c>
      <c r="BV9" s="4" t="str">
        <f>IF($C9=1,IF(成就内容!BV65="","",成就内容!BV65),IF(成就内容!BV65="",BV8,成就内容!BV65))</f>
        <v/>
      </c>
      <c r="BW9" s="4">
        <f>IF($C9=1,IF(成就内容!BW65="","",成就内容!BW65),IF(成就内容!BW65="",BW8,成就内容!BW65))</f>
        <v>28</v>
      </c>
      <c r="BX9" s="4">
        <f>IF($C9=1,IF(成就内容!BX65="","",成就内容!BX65),IF(成就内容!BX65="",BX8,成就内容!BX65))</f>
        <v>18</v>
      </c>
      <c r="BY9" s="4">
        <f>IF($C9=1,IF(成就内容!BY65="","",成就内容!BY65),IF(成就内容!BY65="",BY8,成就内容!BY65))</f>
        <v>12</v>
      </c>
      <c r="BZ9" s="4">
        <f>IF($C9=1,IF(成就内容!BZ65="","",成就内容!BZ65),IF(成就内容!BZ65="",BZ8,成就内容!BZ65))</f>
        <v>16</v>
      </c>
      <c r="CC9" s="3"/>
    </row>
    <row r="10" spans="2:81" s="17" customFormat="1" x14ac:dyDescent="0.15">
      <c r="C10" s="21">
        <v>4</v>
      </c>
      <c r="D10" s="4">
        <f>IF($C10=1,IF(成就内容!D66="","",成就内容!D66),IF(成就内容!D66="",D9,成就内容!D66))</f>
        <v>14</v>
      </c>
      <c r="E10" s="4" t="str">
        <f>IF($C10=1,IF(成就内容!E66="","",成就内容!E66),IF(成就内容!E66="",E9,成就内容!E66))</f>
        <v/>
      </c>
      <c r="F10" s="4">
        <f>IF($C10=1,IF(成就内容!F66="","",成就内容!F66),IF(成就内容!F66="",F9,成就内容!F66))</f>
        <v>8</v>
      </c>
      <c r="G10" s="4" t="str">
        <f>IF($C10=1,IF(成就内容!G66="","",成就内容!G66),IF(成就内容!G66="",G9,成就内容!G66))</f>
        <v/>
      </c>
      <c r="H10" s="4">
        <f>IF($C10=1,IF(成就内容!H66="","",成就内容!H66),IF(成就内容!H66="",H9,成就内容!H66))</f>
        <v>16</v>
      </c>
      <c r="I10" s="4">
        <f>IF($C10=1,IF(成就内容!I66="","",成就内容!I66),IF(成就内容!I66="",I9,成就内容!I66))</f>
        <v>16</v>
      </c>
      <c r="J10" s="4">
        <f>IF($C10=1,IF(成就内容!J66="","",成就内容!J66),IF(成就内容!J66="",J9,成就内容!J66))</f>
        <v>13</v>
      </c>
      <c r="K10" s="4">
        <f>IF($C10=1,IF(成就内容!K66="","",成就内容!K66),IF(成就内容!K66="",K9,成就内容!K66))</f>
        <v>13</v>
      </c>
      <c r="L10" s="4">
        <f>IF($C10=1,IF(成就内容!L66="","",成就内容!L66),IF(成就内容!L66="",L9,成就内容!L66))</f>
        <v>13</v>
      </c>
      <c r="M10" s="4">
        <f>IF($C10=1,IF(成就内容!M66="","",成就内容!M66),IF(成就内容!M66="",M9,成就内容!M66))</f>
        <v>13</v>
      </c>
      <c r="N10" s="4">
        <f>IF($C10=1,IF(成就内容!N66="","",成就内容!N66),IF(成就内容!N66="",N9,成就内容!N66))</f>
        <v>62</v>
      </c>
      <c r="O10" s="4">
        <f>IF($C10=1,IF(成就内容!O66="","",成就内容!O66),IF(成就内容!O66="",O9,成就内容!O66))</f>
        <v>20</v>
      </c>
      <c r="P10" s="4">
        <f>IF($C10=1,IF(成就内容!P66="","",成就内容!P66),IF(成就内容!P66="",P9,成就内容!P66))</f>
        <v>30</v>
      </c>
      <c r="Q10" s="4">
        <f>IF($C10=1,IF(成就内容!Q66="","",成就内容!Q66),IF(成就内容!Q66="",Q9,成就内容!Q66))</f>
        <v>16</v>
      </c>
      <c r="R10" s="4">
        <f>IF($C10=1,IF(成就内容!R66="","",成就内容!R66),IF(成就内容!R66="",R9,成就内容!R66))</f>
        <v>16</v>
      </c>
      <c r="S10" s="4">
        <f>IF($C10=1,IF(成就内容!S66="","",成就内容!S66),IF(成就内容!S66="",S9,成就内容!S66))</f>
        <v>16</v>
      </c>
      <c r="T10" s="4">
        <f>IF($C10=1,IF(成就内容!T66="","",成就内容!T66),IF(成就内容!T66="",T9,成就内容!T66))</f>
        <v>16</v>
      </c>
      <c r="U10" s="4">
        <f>IF($C10=1,IF(成就内容!U66="","",成就内容!U66),IF(成就内容!U66="",U9,成就内容!U66))</f>
        <v>16</v>
      </c>
      <c r="V10" s="4">
        <f>IF($C10=1,IF(成就内容!V66="","",成就内容!V66),IF(成就内容!V66="",V9,成就内容!V66))</f>
        <v>16</v>
      </c>
      <c r="W10" s="4">
        <f>IF($C10=1,IF(成就内容!W66="","",成就内容!W66),IF(成就内容!W66="",W9,成就内容!W66))</f>
        <v>62</v>
      </c>
      <c r="X10" s="4">
        <f>IF($C10=1,IF(成就内容!X66="","",成就内容!X66),IF(成就内容!X66="",X9,成就内容!X66))</f>
        <v>20</v>
      </c>
      <c r="Y10" s="4">
        <f>IF($C10=1,IF(成就内容!Y66="","",成就内容!Y66),IF(成就内容!Y66="",Y9,成就内容!Y66))</f>
        <v>18</v>
      </c>
      <c r="Z10" s="4" t="str">
        <f>IF($C10=1,IF(成就内容!Z66="","",成就内容!Z66),IF(成就内容!Z66="",Z9,成就内容!Z66))</f>
        <v/>
      </c>
      <c r="AA10" s="4">
        <f>IF($C10=1,IF(成就内容!AA66="","",成就内容!AA66),IF(成就内容!AA66="",AA9,成就内容!AA66))</f>
        <v>45</v>
      </c>
      <c r="AB10" s="4">
        <f>IF($C10=1,IF(成就内容!AB66="","",成就内容!AB66),IF(成就内容!AB66="",AB9,成就内容!AB66))</f>
        <v>17</v>
      </c>
      <c r="AC10" s="4">
        <f>IF($C10=1,IF(成就内容!AC66="","",成就内容!AC66),IF(成就内容!AC66="",AC9,成就内容!AC66))</f>
        <v>13</v>
      </c>
      <c r="AD10" s="4">
        <f>IF($C10=1,IF(成就内容!AD66="","",成就内容!AD66),IF(成就内容!AD66="",AD9,成就内容!AD66))</f>
        <v>14</v>
      </c>
      <c r="AE10" s="4">
        <f>IF($C10=1,IF(成就内容!AE66="","",成就内容!AE66),IF(成就内容!AE66="",AE9,成就内容!AE66))</f>
        <v>14</v>
      </c>
      <c r="AF10" s="4">
        <f>IF($C10=1,IF(成就内容!AF66="","",成就内容!AF66),IF(成就内容!AF66="",AF9,成就内容!AF66))</f>
        <v>14</v>
      </c>
      <c r="AG10" s="4">
        <f>IF($C10=1,IF(成就内容!AG66="","",成就内容!AG66),IF(成就内容!AG66="",AG9,成就内容!AG66))</f>
        <v>18</v>
      </c>
      <c r="AH10" s="4">
        <f>IF($C10=1,IF(成就内容!AH66="","",成就内容!AH66),IF(成就内容!AH66="",AH9,成就内容!AH66))</f>
        <v>21</v>
      </c>
      <c r="AI10" s="4">
        <f>IF($C10=1,IF(成就内容!AI66="","",成就内容!AI66),IF(成就内容!AI66="",AI9,成就内容!AI66))</f>
        <v>18</v>
      </c>
      <c r="AJ10" s="4">
        <f>IF($C10=1,IF(成就内容!AJ66="","",成就内容!AJ66),IF(成就内容!AJ66="",AJ9,成就内容!AJ66))</f>
        <v>19</v>
      </c>
      <c r="AK10" s="4" t="str">
        <f>IF($C10=1,IF(成就内容!AK66="","",成就内容!AK66),IF(成就内容!AK66="",AK9,成就内容!AK66))</f>
        <v/>
      </c>
      <c r="AL10" s="4" t="str">
        <f>IF($C10=1,IF(成就内容!AL66="","",成就内容!AL66),IF(成就内容!AL66="",AL9,成就内容!AL66))</f>
        <v/>
      </c>
      <c r="AM10" s="4">
        <f>IF($C10=1,IF(成就内容!AM66="","",成就内容!AM66),IF(成就内容!AM66="",AM9,成就内容!AM66))</f>
        <v>18</v>
      </c>
      <c r="AN10" s="4">
        <f>IF($C10=1,IF(成就内容!AN66="","",成就内容!AN66),IF(成就内容!AN66="",AN9,成就内容!AN66))</f>
        <v>19</v>
      </c>
      <c r="AO10" s="4">
        <f>IF($C10=1,IF(成就内容!AO66="","",成就内容!AO66),IF(成就内容!AO66="",AO9,成就内容!AO66))</f>
        <v>16</v>
      </c>
      <c r="AP10" s="4">
        <f>IF($C10=1,IF(成就内容!AP66="","",成就内容!AP66),IF(成就内容!AP66="",AP9,成就内容!AP66))</f>
        <v>16</v>
      </c>
      <c r="AQ10" s="4">
        <f>IF($C10=1,IF(成就内容!AQ66="","",成就内容!AQ66),IF(成就内容!AQ66="",AQ9,成就内容!AQ66))</f>
        <v>16</v>
      </c>
      <c r="AR10" s="4">
        <f>IF($C10=1,IF(成就内容!AR66="","",成就内容!AR66),IF(成就内容!AR66="",AR9,成就内容!AR66))</f>
        <v>24</v>
      </c>
      <c r="AS10" s="4">
        <f>IF($C10=1,IF(成就内容!AS66="","",成就内容!AS66),IF(成就内容!AS66="",AS9,成就内容!AS66))</f>
        <v>24</v>
      </c>
      <c r="AT10" s="4">
        <f>IF($C10=1,IF(成就内容!AT66="","",成就内容!AT66),IF(成就内容!AT66="",AT9,成就内容!AT66))</f>
        <v>24</v>
      </c>
      <c r="AU10" s="4">
        <f>IF($C10=1,IF(成就内容!AU66="","",成就内容!AU66),IF(成就内容!AU66="",AU9,成就内容!AU66))</f>
        <v>32</v>
      </c>
      <c r="AV10" s="4">
        <f>IF($C10=1,IF(成就内容!AV66="","",成就内容!AV66),IF(成就内容!AV66="",AV9,成就内容!AV66))</f>
        <v>30</v>
      </c>
      <c r="AW10" s="4">
        <f>IF($C10=1,IF(成就内容!AW66="","",成就内容!AW66),IF(成就内容!AW66="",AW9,成就内容!AW66))</f>
        <v>16</v>
      </c>
      <c r="AX10" s="4">
        <f>IF($C10=1,IF(成就内容!AX66="","",成就内容!AX66),IF(成就内容!AX66="",AX9,成就内容!AX66))</f>
        <v>32</v>
      </c>
      <c r="AY10" s="4">
        <f>IF($C10=1,IF(成就内容!AY66="","",成就内容!AY66),IF(成就内容!AY66="",AY9,成就内容!AY66))</f>
        <v>32</v>
      </c>
      <c r="AZ10" s="4">
        <f>IF($C10=1,IF(成就内容!AZ66="","",成就内容!AZ66),IF(成就内容!AZ66="",AZ9,成就内容!AZ66))</f>
        <v>32</v>
      </c>
      <c r="BA10" s="4">
        <f>IF($C10=1,IF(成就内容!BA66="","",成就内容!BA66),IF(成就内容!BA66="",BA9,成就内容!BA66))</f>
        <v>32</v>
      </c>
      <c r="BB10" s="4">
        <f>IF($C10=1,IF(成就内容!BB66="","",成就内容!BB66),IF(成就内容!BB66="",BB9,成就内容!BB66))</f>
        <v>62</v>
      </c>
      <c r="BC10" s="4">
        <f>IF($C10=1,IF(成就内容!BC66="","",成就内容!BC66),IF(成就内容!BC66="",BC9,成就内容!BC66))</f>
        <v>16</v>
      </c>
      <c r="BD10" s="4">
        <f>IF($C10=1,IF(成就内容!BD66="","",成就内容!BD66),IF(成就内容!BD66="",BD9,成就内容!BD66))</f>
        <v>16</v>
      </c>
      <c r="BE10" s="4">
        <f>IF($C10=1,IF(成就内容!BE66="","",成就内容!BE66),IF(成就内容!BE66="",BE9,成就内容!BE66))</f>
        <v>16</v>
      </c>
      <c r="BF10" s="4">
        <f>IF($C10=1,IF(成就内容!BF66="","",成就内容!BF66),IF(成就内容!BF66="",BF9,成就内容!BF66))</f>
        <v>16</v>
      </c>
      <c r="BG10" s="4">
        <f>IF($C10=1,IF(成就内容!BG66="","",成就内容!BG66),IF(成就内容!BG66="",BG9,成就内容!BG66))</f>
        <v>17</v>
      </c>
      <c r="BH10" s="4">
        <f>IF($C10=1,IF(成就内容!BH66="","",成就内容!BH66),IF(成就内容!BH66="",BH9,成就内容!BH66))</f>
        <v>62</v>
      </c>
      <c r="BI10" s="4" t="str">
        <f>IF($C10=1,IF(成就内容!BI66="","",成就内容!BI66),IF(成就内容!BI66="",BI9,成就内容!BI66))</f>
        <v/>
      </c>
      <c r="BJ10" s="4">
        <f>IF($C10=1,IF(成就内容!BJ66="","",成就内容!BJ66),IF(成就内容!BJ66="",BJ9,成就内容!BJ66))</f>
        <v>5</v>
      </c>
      <c r="BK10" s="4">
        <f>IF($C10=1,IF(成就内容!BK66="","",成就内容!BK66),IF(成就内容!BK66="",BK9,成就内容!BK66))</f>
        <v>9</v>
      </c>
      <c r="BL10" s="4">
        <f>IF($C10=1,IF(成就内容!BL66="","",成就内容!BL66),IF(成就内容!BL66="",BL9,成就内容!BL66))</f>
        <v>16</v>
      </c>
      <c r="BM10" s="4">
        <f>IF($C10=1,IF(成就内容!BM66="","",成就内容!BM66),IF(成就内容!BM66="",BM9,成就内容!BM66))</f>
        <v>9</v>
      </c>
      <c r="BN10" s="4">
        <f>IF($C10=1,IF(成就内容!BN66="","",成就内容!BN66),IF(成就内容!BN66="",BN9,成就内容!BN66))</f>
        <v>11</v>
      </c>
      <c r="BO10" s="4">
        <f>IF($C10=1,IF(成就内容!BO66="","",成就内容!BO66),IF(成就内容!BO66="",BO9,成就内容!BO66))</f>
        <v>6</v>
      </c>
      <c r="BP10" s="4">
        <f>IF($C10=1,IF(成就内容!BP66="","",成就内容!BP66),IF(成就内容!BP66="",BP9,成就内容!BP66))</f>
        <v>15</v>
      </c>
      <c r="BQ10" s="4">
        <f>IF($C10=1,IF(成就内容!BQ66="","",成就内容!BQ66),IF(成就内容!BQ66="",BQ9,成就内容!BQ66))</f>
        <v>60</v>
      </c>
      <c r="BR10" s="4">
        <f>IF($C10=1,IF(成就内容!BR66="","",成就内容!BR66),IF(成就内容!BR66="",BR9,成就内容!BR66))</f>
        <v>8</v>
      </c>
      <c r="BS10" s="4">
        <f>IF($C10=1,IF(成就内容!BS66="","",成就内容!BS66),IF(成就内容!BS66="",BS9,成就内容!BS66))</f>
        <v>12</v>
      </c>
      <c r="BT10" s="4">
        <f>IF($C10=1,IF(成就内容!BT66="","",成就内容!BT66),IF(成就内容!BT66="",BT9,成就内容!BT66))</f>
        <v>24</v>
      </c>
      <c r="BU10" s="4">
        <f>IF($C10=1,IF(成就内容!BU66="","",成就内容!BU66),IF(成就内容!BU66="",BU9,成就内容!BU66))</f>
        <v>74</v>
      </c>
      <c r="BV10" s="4" t="str">
        <f>IF($C10=1,IF(成就内容!BV66="","",成就内容!BV66),IF(成就内容!BV66="",BV9,成就内容!BV66))</f>
        <v/>
      </c>
      <c r="BW10" s="4">
        <f>IF($C10=1,IF(成就内容!BW66="","",成就内容!BW66),IF(成就内容!BW66="",BW9,成就内容!BW66))</f>
        <v>32</v>
      </c>
      <c r="BX10" s="4">
        <f>IF($C10=1,IF(成就内容!BX66="","",成就内容!BX66),IF(成就内容!BX66="",BX9,成就内容!BX66))</f>
        <v>21</v>
      </c>
      <c r="BY10" s="4">
        <f>IF($C10=1,IF(成就内容!BY66="","",成就内容!BY66),IF(成就内容!BY66="",BY9,成就内容!BY66))</f>
        <v>16</v>
      </c>
      <c r="BZ10" s="4">
        <f>IF($C10=1,IF(成就内容!BZ66="","",成就内容!BZ66),IF(成就内容!BZ66="",BZ9,成就内容!BZ66))</f>
        <v>20</v>
      </c>
      <c r="CC10" s="3"/>
    </row>
    <row r="11" spans="2:81" s="17" customFormat="1" x14ac:dyDescent="0.15">
      <c r="C11" s="21">
        <v>5</v>
      </c>
      <c r="D11" s="4">
        <f>IF($C11=1,IF(成就内容!D67="","",成就内容!D67),IF(成就内容!D67="",D10,成就内容!D67))</f>
        <v>18</v>
      </c>
      <c r="E11" s="4" t="str">
        <f>IF($C11=1,IF(成就内容!E67="","",成就内容!E67),IF(成就内容!E67="",E10,成就内容!E67))</f>
        <v/>
      </c>
      <c r="F11" s="4">
        <f>IF($C11=1,IF(成就内容!F67="","",成就内容!F67),IF(成就内容!F67="",F10,成就内容!F67))</f>
        <v>11</v>
      </c>
      <c r="G11" s="4" t="str">
        <f>IF($C11=1,IF(成就内容!G67="","",成就内容!G67),IF(成就内容!G67="",G10,成就内容!G67))</f>
        <v/>
      </c>
      <c r="H11" s="4">
        <f>IF($C11=1,IF(成就内容!H67="","",成就内容!H67),IF(成就内容!H67="",H10,成就内容!H67))</f>
        <v>20</v>
      </c>
      <c r="I11" s="4">
        <f>IF($C11=1,IF(成就内容!I67="","",成就内容!I67),IF(成就内容!I67="",I10,成就内容!I67))</f>
        <v>20</v>
      </c>
      <c r="J11" s="4">
        <f>IF($C11=1,IF(成就内容!J67="","",成就内容!J67),IF(成就内容!J67="",J10,成就内容!J67))</f>
        <v>17</v>
      </c>
      <c r="K11" s="4">
        <f>IF($C11=1,IF(成就内容!K67="","",成就内容!K67),IF(成就内容!K67="",K10,成就内容!K67))</f>
        <v>17</v>
      </c>
      <c r="L11" s="4">
        <f>IF($C11=1,IF(成就内容!L67="","",成就内容!L67),IF(成就内容!L67="",L10,成就内容!L67))</f>
        <v>17</v>
      </c>
      <c r="M11" s="4">
        <f>IF($C11=1,IF(成就内容!M67="","",成就内容!M67),IF(成就内容!M67="",M10,成就内容!M67))</f>
        <v>17</v>
      </c>
      <c r="N11" s="4">
        <f>IF($C11=1,IF(成就内容!N67="","",成就内容!N67),IF(成就内容!N67="",N10,成就内容!N67))</f>
        <v>66</v>
      </c>
      <c r="O11" s="4">
        <f>IF($C11=1,IF(成就内容!O67="","",成就内容!O67),IF(成就内容!O67="",O10,成就内容!O67))</f>
        <v>25</v>
      </c>
      <c r="P11" s="4">
        <f>IF($C11=1,IF(成就内容!P67="","",成就内容!P67),IF(成就内容!P67="",P10,成就内容!P67))</f>
        <v>38</v>
      </c>
      <c r="Q11" s="4">
        <f>IF($C11=1,IF(成就内容!Q67="","",成就内容!Q67),IF(成就内容!Q67="",Q10,成就内容!Q67))</f>
        <v>20</v>
      </c>
      <c r="R11" s="4">
        <f>IF($C11=1,IF(成就内容!R67="","",成就内容!R67),IF(成就内容!R67="",R10,成就内容!R67))</f>
        <v>20</v>
      </c>
      <c r="S11" s="4">
        <f>IF($C11=1,IF(成就内容!S67="","",成就内容!S67),IF(成就内容!S67="",S10,成就内容!S67))</f>
        <v>20</v>
      </c>
      <c r="T11" s="4">
        <f>IF($C11=1,IF(成就内容!T67="","",成就内容!T67),IF(成就内容!T67="",T10,成就内容!T67))</f>
        <v>20</v>
      </c>
      <c r="U11" s="4">
        <f>IF($C11=1,IF(成就内容!U67="","",成就内容!U67),IF(成就内容!U67="",U10,成就内容!U67))</f>
        <v>20</v>
      </c>
      <c r="V11" s="4">
        <f>IF($C11=1,IF(成就内容!V67="","",成就内容!V67),IF(成就内容!V67="",V10,成就内容!V67))</f>
        <v>20</v>
      </c>
      <c r="W11" s="4">
        <f>IF($C11=1,IF(成就内容!W67="","",成就内容!W67),IF(成就内容!W67="",W10,成就内容!W67))</f>
        <v>66</v>
      </c>
      <c r="X11" s="4">
        <f>IF($C11=1,IF(成就内容!X67="","",成就内容!X67),IF(成就内容!X67="",X10,成就内容!X67))</f>
        <v>25</v>
      </c>
      <c r="Y11" s="4">
        <f>IF($C11=1,IF(成就内容!Y67="","",成就内容!Y67),IF(成就内容!Y67="",Y10,成就内容!Y67))</f>
        <v>22</v>
      </c>
      <c r="Z11" s="4" t="str">
        <f>IF($C11=1,IF(成就内容!Z67="","",成就内容!Z67),IF(成就内容!Z67="",Z10,成就内容!Z67))</f>
        <v/>
      </c>
      <c r="AA11" s="4">
        <f>IF($C11=1,IF(成就内容!AA67="","",成就内容!AA67),IF(成就内容!AA67="",AA10,成就内容!AA67))</f>
        <v>48</v>
      </c>
      <c r="AB11" s="4">
        <f>IF($C11=1,IF(成就内容!AB67="","",成就内容!AB67),IF(成就内容!AB67="",AB10,成就内容!AB67))</f>
        <v>24</v>
      </c>
      <c r="AC11" s="4">
        <f>IF($C11=1,IF(成就内容!AC67="","",成就内容!AC67),IF(成就内容!AC67="",AC10,成就内容!AC67))</f>
        <v>17</v>
      </c>
      <c r="AD11" s="4">
        <f>IF($C11=1,IF(成就内容!AD67="","",成就内容!AD67),IF(成就内容!AD67="",AD10,成就内容!AD67))</f>
        <v>18</v>
      </c>
      <c r="AE11" s="4">
        <f>IF($C11=1,IF(成就内容!AE67="","",成就内容!AE67),IF(成就内容!AE67="",AE10,成就内容!AE67))</f>
        <v>18</v>
      </c>
      <c r="AF11" s="4">
        <f>IF($C11=1,IF(成就内容!AF67="","",成就内容!AF67),IF(成就内容!AF67="",AF10,成就内容!AF67))</f>
        <v>18</v>
      </c>
      <c r="AG11" s="4">
        <f>IF($C11=1,IF(成就内容!AG67="","",成就内容!AG67),IF(成就内容!AG67="",AG10,成就内容!AG67))</f>
        <v>22</v>
      </c>
      <c r="AH11" s="4">
        <f>IF($C11=1,IF(成就内容!AH67="","",成就内容!AH67),IF(成就内容!AH67="",AH10,成就内容!AH67))</f>
        <v>22</v>
      </c>
      <c r="AI11" s="4">
        <f>IF($C11=1,IF(成就内容!AI67="","",成就内容!AI67),IF(成就内容!AI67="",AI10,成就内容!AI67))</f>
        <v>22</v>
      </c>
      <c r="AJ11" s="4">
        <f>IF($C11=1,IF(成就内容!AJ67="","",成就内容!AJ67),IF(成就内容!AJ67="",AJ10,成就内容!AJ67))</f>
        <v>23</v>
      </c>
      <c r="AK11" s="4" t="str">
        <f>IF($C11=1,IF(成就内容!AK67="","",成就内容!AK67),IF(成就内容!AK67="",AK10,成就内容!AK67))</f>
        <v/>
      </c>
      <c r="AL11" s="4" t="str">
        <f>IF($C11=1,IF(成就内容!AL67="","",成就内容!AL67),IF(成就内容!AL67="",AL10,成就内容!AL67))</f>
        <v/>
      </c>
      <c r="AM11" s="4">
        <f>IF($C11=1,IF(成就内容!AM67="","",成就内容!AM67),IF(成就内容!AM67="",AM10,成就内容!AM67))</f>
        <v>22</v>
      </c>
      <c r="AN11" s="4">
        <f>IF($C11=1,IF(成就内容!AN67="","",成就内容!AN67),IF(成就内容!AN67="",AN10,成就内容!AN67))</f>
        <v>23</v>
      </c>
      <c r="AO11" s="4">
        <f>IF($C11=1,IF(成就内容!AO67="","",成就内容!AO67),IF(成就内容!AO67="",AO10,成就内容!AO67))</f>
        <v>20</v>
      </c>
      <c r="AP11" s="4">
        <f>IF($C11=1,IF(成就内容!AP67="","",成就内容!AP67),IF(成就内容!AP67="",AP10,成就内容!AP67))</f>
        <v>20</v>
      </c>
      <c r="AQ11" s="4">
        <f>IF($C11=1,IF(成就内容!AQ67="","",成就内容!AQ67),IF(成就内容!AQ67="",AQ10,成就内容!AQ67))</f>
        <v>20</v>
      </c>
      <c r="AR11" s="4">
        <f>IF($C11=1,IF(成就内容!AR67="","",成就内容!AR67),IF(成就内容!AR67="",AR10,成就内容!AR67))</f>
        <v>28</v>
      </c>
      <c r="AS11" s="4">
        <f>IF($C11=1,IF(成就内容!AS67="","",成就内容!AS67),IF(成就内容!AS67="",AS10,成就内容!AS67))</f>
        <v>28</v>
      </c>
      <c r="AT11" s="4">
        <f>IF($C11=1,IF(成就内容!AT67="","",成就内容!AT67),IF(成就内容!AT67="",AT10,成就内容!AT67))</f>
        <v>28</v>
      </c>
      <c r="AU11" s="4">
        <f>IF($C11=1,IF(成就内容!AU67="","",成就内容!AU67),IF(成就内容!AU67="",AU10,成就内容!AU67))</f>
        <v>36</v>
      </c>
      <c r="AV11" s="4">
        <f>IF($C11=1,IF(成就内容!AV67="","",成就内容!AV67),IF(成就内容!AV67="",AV10,成就内容!AV67))</f>
        <v>35</v>
      </c>
      <c r="AW11" s="4">
        <f>IF($C11=1,IF(成就内容!AW67="","",成就内容!AW67),IF(成就内容!AW67="",AW10,成就内容!AW67))</f>
        <v>20</v>
      </c>
      <c r="AX11" s="4">
        <f>IF($C11=1,IF(成就内容!AX67="","",成就内容!AX67),IF(成就内容!AX67="",AX10,成就内容!AX67))</f>
        <v>36</v>
      </c>
      <c r="AY11" s="4">
        <f>IF($C11=1,IF(成就内容!AY67="","",成就内容!AY67),IF(成就内容!AY67="",AY10,成就内容!AY67))</f>
        <v>36</v>
      </c>
      <c r="AZ11" s="4">
        <f>IF($C11=1,IF(成就内容!AZ67="","",成就内容!AZ67),IF(成就内容!AZ67="",AZ10,成就内容!AZ67))</f>
        <v>36</v>
      </c>
      <c r="BA11" s="4">
        <f>IF($C11=1,IF(成就内容!BA67="","",成就内容!BA67),IF(成就内容!BA67="",BA10,成就内容!BA67))</f>
        <v>36</v>
      </c>
      <c r="BB11" s="4">
        <f>IF($C11=1,IF(成就内容!BB67="","",成就内容!BB67),IF(成就内容!BB67="",BB10,成就内容!BB67))</f>
        <v>66</v>
      </c>
      <c r="BC11" s="4">
        <f>IF($C11=1,IF(成就内容!BC67="","",成就内容!BC67),IF(成就内容!BC67="",BC10,成就内容!BC67))</f>
        <v>20</v>
      </c>
      <c r="BD11" s="4">
        <f>IF($C11=1,IF(成就内容!BD67="","",成就内容!BD67),IF(成就内容!BD67="",BD10,成就内容!BD67))</f>
        <v>20</v>
      </c>
      <c r="BE11" s="4">
        <f>IF($C11=1,IF(成就内容!BE67="","",成就内容!BE67),IF(成就内容!BE67="",BE10,成就内容!BE67))</f>
        <v>20</v>
      </c>
      <c r="BF11" s="4">
        <f>IF($C11=1,IF(成就内容!BF67="","",成就内容!BF67),IF(成就内容!BF67="",BF10,成就内容!BF67))</f>
        <v>20</v>
      </c>
      <c r="BG11" s="4">
        <f>IF($C11=1,IF(成就内容!BG67="","",成就内容!BG67),IF(成就内容!BG67="",BG10,成就内容!BG67))</f>
        <v>21</v>
      </c>
      <c r="BH11" s="4">
        <f>IF($C11=1,IF(成就内容!BH67="","",成就内容!BH67),IF(成就内容!BH67="",BH10,成就内容!BH67))</f>
        <v>66</v>
      </c>
      <c r="BI11" s="4" t="str">
        <f>IF($C11=1,IF(成就内容!BI67="","",成就内容!BI67),IF(成就内容!BI67="",BI10,成就内容!BI67))</f>
        <v/>
      </c>
      <c r="BJ11" s="4">
        <f>IF($C11=1,IF(成就内容!BJ67="","",成就内容!BJ67),IF(成就内容!BJ67="",BJ10,成就内容!BJ67))</f>
        <v>8</v>
      </c>
      <c r="BK11" s="4">
        <f>IF($C11=1,IF(成就内容!BK67="","",成就内容!BK67),IF(成就内容!BK67="",BK10,成就内容!BK67))</f>
        <v>11</v>
      </c>
      <c r="BL11" s="4">
        <f>IF($C11=1,IF(成就内容!BL67="","",成就内容!BL67),IF(成就内容!BL67="",BL10,成就内容!BL67))</f>
        <v>20</v>
      </c>
      <c r="BM11" s="4">
        <f>IF($C11=1,IF(成就内容!BM67="","",成就内容!BM67),IF(成就内容!BM67="",BM10,成就内容!BM67))</f>
        <v>10</v>
      </c>
      <c r="BN11" s="4">
        <f>IF($C11=1,IF(成就内容!BN67="","",成就内容!BN67),IF(成就内容!BN67="",BN10,成就内容!BN67))</f>
        <v>15</v>
      </c>
      <c r="BO11" s="4">
        <f>IF($C11=1,IF(成就内容!BO67="","",成就内容!BO67),IF(成就内容!BO67="",BO10,成就内容!BO67))</f>
        <v>9</v>
      </c>
      <c r="BP11" s="4">
        <f>IF($C11=1,IF(成就内容!BP67="","",成就内容!BP67),IF(成就内容!BP67="",BP10,成就内容!BP67))</f>
        <v>20</v>
      </c>
      <c r="BQ11" s="4">
        <f>IF($C11=1,IF(成就内容!BQ67="","",成就内容!BQ67),IF(成就内容!BQ67="",BQ10,成就内容!BQ67))</f>
        <v>61</v>
      </c>
      <c r="BR11" s="4">
        <f>IF($C11=1,IF(成就内容!BR67="","",成就内容!BR67),IF(成就内容!BR67="",BR10,成就内容!BR67))</f>
        <v>10</v>
      </c>
      <c r="BS11" s="4">
        <f>IF($C11=1,IF(成就内容!BS67="","",成就内容!BS67),IF(成就内容!BS67="",BS10,成就内容!BS67))</f>
        <v>14</v>
      </c>
      <c r="BT11" s="4">
        <f>IF($C11=1,IF(成就内容!BT67="","",成就内容!BT67),IF(成就内容!BT67="",BT10,成就内容!BT67))</f>
        <v>28</v>
      </c>
      <c r="BU11" s="4">
        <f>IF($C11=1,IF(成就内容!BU67="","",成就内容!BU67),IF(成就内容!BU67="",BU10,成就内容!BU67))</f>
        <v>76</v>
      </c>
      <c r="BV11" s="4" t="str">
        <f>IF($C11=1,IF(成就内容!BV67="","",成就内容!BV67),IF(成就内容!BV67="",BV10,成就内容!BV67))</f>
        <v/>
      </c>
      <c r="BW11" s="4">
        <f>IF($C11=1,IF(成就内容!BW67="","",成就内容!BW67),IF(成就内容!BW67="",BW10,成就内容!BW67))</f>
        <v>36</v>
      </c>
      <c r="BX11" s="4">
        <f>IF($C11=1,IF(成就内容!BX67="","",成就内容!BX67),IF(成就内容!BX67="",BX10,成就内容!BX67))</f>
        <v>24</v>
      </c>
      <c r="BY11" s="4">
        <f>IF($C11=1,IF(成就内容!BY67="","",成就内容!BY67),IF(成就内容!BY67="",BY10,成就内容!BY67))</f>
        <v>20</v>
      </c>
      <c r="BZ11" s="4">
        <f>IF($C11=1,IF(成就内容!BZ67="","",成就内容!BZ67),IF(成就内容!BZ67="",BZ10,成就内容!BZ67))</f>
        <v>24</v>
      </c>
      <c r="CC11" s="3"/>
    </row>
    <row r="12" spans="2:81" s="17" customFormat="1" x14ac:dyDescent="0.15">
      <c r="C12" s="21">
        <v>6</v>
      </c>
      <c r="D12" s="4">
        <f>IF($C12=1,IF(成就内容!D68="","",成就内容!D68),IF(成就内容!D68="",D11,成就内容!D68))</f>
        <v>22</v>
      </c>
      <c r="E12" s="4" t="str">
        <f>IF($C12=1,IF(成就内容!E68="","",成就内容!E68),IF(成就内容!E68="",E11,成就内容!E68))</f>
        <v/>
      </c>
      <c r="F12" s="4">
        <f>IF($C12=1,IF(成就内容!F68="","",成就内容!F68),IF(成就内容!F68="",F11,成就内容!F68))</f>
        <v>14</v>
      </c>
      <c r="G12" s="4" t="str">
        <f>IF($C12=1,IF(成就内容!G68="","",成就内容!G68),IF(成就内容!G68="",G11,成就内容!G68))</f>
        <v/>
      </c>
      <c r="H12" s="4">
        <f>IF($C12=1,IF(成就内容!H68="","",成就内容!H68),IF(成就内容!H68="",H11,成就内容!H68))</f>
        <v>24</v>
      </c>
      <c r="I12" s="4">
        <f>IF($C12=1,IF(成就内容!I68="","",成就内容!I68),IF(成就内容!I68="",I11,成就内容!I68))</f>
        <v>24</v>
      </c>
      <c r="J12" s="4">
        <f>IF($C12=1,IF(成就内容!J68="","",成就内容!J68),IF(成就内容!J68="",J11,成就内容!J68))</f>
        <v>21</v>
      </c>
      <c r="K12" s="4">
        <f>IF($C12=1,IF(成就内容!K68="","",成就内容!K68),IF(成就内容!K68="",K11,成就内容!K68))</f>
        <v>21</v>
      </c>
      <c r="L12" s="4">
        <f>IF($C12=1,IF(成就内容!L68="","",成就内容!L68),IF(成就内容!L68="",L11,成就内容!L68))</f>
        <v>21</v>
      </c>
      <c r="M12" s="4">
        <f>IF($C12=1,IF(成就内容!M68="","",成就内容!M68),IF(成就内容!M68="",M11,成就内容!M68))</f>
        <v>21</v>
      </c>
      <c r="N12" s="4">
        <f>IF($C12=1,IF(成就内容!N68="","",成就内容!N68),IF(成就内容!N68="",N11,成就内容!N68))</f>
        <v>70</v>
      </c>
      <c r="O12" s="4">
        <f>IF($C12=1,IF(成就内容!O68="","",成就内容!O68),IF(成就内容!O68="",O11,成就内容!O68))</f>
        <v>30</v>
      </c>
      <c r="P12" s="4">
        <f>IF($C12=1,IF(成就内容!P68="","",成就内容!P68),IF(成就内容!P68="",P11,成就内容!P68))</f>
        <v>160</v>
      </c>
      <c r="Q12" s="4">
        <f>IF($C12=1,IF(成就内容!Q68="","",成就内容!Q68),IF(成就内容!Q68="",Q11,成就内容!Q68))</f>
        <v>24</v>
      </c>
      <c r="R12" s="4">
        <f>IF($C12=1,IF(成就内容!R68="","",成就内容!R68),IF(成就内容!R68="",R11,成就内容!R68))</f>
        <v>24</v>
      </c>
      <c r="S12" s="4">
        <f>IF($C12=1,IF(成就内容!S68="","",成就内容!S68),IF(成就内容!S68="",S11,成就内容!S68))</f>
        <v>24</v>
      </c>
      <c r="T12" s="4">
        <f>IF($C12=1,IF(成就内容!T68="","",成就内容!T68),IF(成就内容!T68="",T11,成就内容!T68))</f>
        <v>24</v>
      </c>
      <c r="U12" s="4">
        <f>IF($C12=1,IF(成就内容!U68="","",成就内容!U68),IF(成就内容!U68="",U11,成就内容!U68))</f>
        <v>24</v>
      </c>
      <c r="V12" s="4">
        <f>IF($C12=1,IF(成就内容!V68="","",成就内容!V68),IF(成就内容!V68="",V11,成就内容!V68))</f>
        <v>24</v>
      </c>
      <c r="W12" s="4">
        <f>IF($C12=1,IF(成就内容!W68="","",成就内容!W68),IF(成就内容!W68="",W11,成就内容!W68))</f>
        <v>70</v>
      </c>
      <c r="X12" s="4">
        <f>IF($C12=1,IF(成就内容!X68="","",成就内容!X68),IF(成就内容!X68="",X11,成就内容!X68))</f>
        <v>30</v>
      </c>
      <c r="Y12" s="4">
        <f>IF($C12=1,IF(成就内容!Y68="","",成就内容!Y68),IF(成就内容!Y68="",Y11,成就内容!Y68))</f>
        <v>26</v>
      </c>
      <c r="Z12" s="4" t="str">
        <f>IF($C12=1,IF(成就内容!Z68="","",成就内容!Z68),IF(成就内容!Z68="",Z11,成就内容!Z68))</f>
        <v/>
      </c>
      <c r="AA12" s="4">
        <f>IF($C12=1,IF(成就内容!AA68="","",成就内容!AA68),IF(成就内容!AA68="",AA11,成就内容!AA68))</f>
        <v>51</v>
      </c>
      <c r="AB12" s="4">
        <f>IF($C12=1,IF(成就内容!AB68="","",成就内容!AB68),IF(成就内容!AB68="",AB11,成就内容!AB68))</f>
        <v>31</v>
      </c>
      <c r="AC12" s="4">
        <f>IF($C12=1,IF(成就内容!AC68="","",成就内容!AC68),IF(成就内容!AC68="",AC11,成就内容!AC68))</f>
        <v>21</v>
      </c>
      <c r="AD12" s="4">
        <f>IF($C12=1,IF(成就内容!AD68="","",成就内容!AD68),IF(成就内容!AD68="",AD11,成就内容!AD68))</f>
        <v>22</v>
      </c>
      <c r="AE12" s="4">
        <f>IF($C12=1,IF(成就内容!AE68="","",成就内容!AE68),IF(成就内容!AE68="",AE11,成就内容!AE68))</f>
        <v>22</v>
      </c>
      <c r="AF12" s="4">
        <f>IF($C12=1,IF(成就内容!AF68="","",成就内容!AF68),IF(成就内容!AF68="",AF11,成就内容!AF68))</f>
        <v>22</v>
      </c>
      <c r="AG12" s="4">
        <f>IF($C12=1,IF(成就内容!AG68="","",成就内容!AG68),IF(成就内容!AG68="",AG11,成就内容!AG68))</f>
        <v>26</v>
      </c>
      <c r="AH12" s="4">
        <f>IF($C12=1,IF(成就内容!AH68="","",成就内容!AH68),IF(成就内容!AH68="",AH11,成就内容!AH68))</f>
        <v>24</v>
      </c>
      <c r="AI12" s="4">
        <f>IF($C12=1,IF(成就内容!AI68="","",成就内容!AI68),IF(成就内容!AI68="",AI11,成就内容!AI68))</f>
        <v>26</v>
      </c>
      <c r="AJ12" s="4">
        <f>IF($C12=1,IF(成就内容!AJ68="","",成就内容!AJ68),IF(成就内容!AJ68="",AJ11,成就内容!AJ68))</f>
        <v>27</v>
      </c>
      <c r="AK12" s="4" t="str">
        <f>IF($C12=1,IF(成就内容!AK68="","",成就内容!AK68),IF(成就内容!AK68="",AK11,成就内容!AK68))</f>
        <v/>
      </c>
      <c r="AL12" s="4" t="str">
        <f>IF($C12=1,IF(成就内容!AL68="","",成就内容!AL68),IF(成就内容!AL68="",AL11,成就内容!AL68))</f>
        <v/>
      </c>
      <c r="AM12" s="4">
        <f>IF($C12=1,IF(成就内容!AM68="","",成就内容!AM68),IF(成就内容!AM68="",AM11,成就内容!AM68))</f>
        <v>26</v>
      </c>
      <c r="AN12" s="4">
        <f>IF($C12=1,IF(成就内容!AN68="","",成就内容!AN68),IF(成就内容!AN68="",AN11,成就内容!AN68))</f>
        <v>27</v>
      </c>
      <c r="AO12" s="4">
        <f>IF($C12=1,IF(成就内容!AO68="","",成就内容!AO68),IF(成就内容!AO68="",AO11,成就内容!AO68))</f>
        <v>24</v>
      </c>
      <c r="AP12" s="4">
        <f>IF($C12=1,IF(成就内容!AP68="","",成就内容!AP68),IF(成就内容!AP68="",AP11,成就内容!AP68))</f>
        <v>24</v>
      </c>
      <c r="AQ12" s="4">
        <f>IF($C12=1,IF(成就内容!AQ68="","",成就内容!AQ68),IF(成就内容!AQ68="",AQ11,成就内容!AQ68))</f>
        <v>24</v>
      </c>
      <c r="AR12" s="4">
        <f>IF($C12=1,IF(成就内容!AR68="","",成就内容!AR68),IF(成就内容!AR68="",AR11,成就内容!AR68))</f>
        <v>32</v>
      </c>
      <c r="AS12" s="4">
        <f>IF($C12=1,IF(成就内容!AS68="","",成就内容!AS68),IF(成就内容!AS68="",AS11,成就内容!AS68))</f>
        <v>32</v>
      </c>
      <c r="AT12" s="4">
        <f>IF($C12=1,IF(成就内容!AT68="","",成就内容!AT68),IF(成就内容!AT68="",AT11,成就内容!AT68))</f>
        <v>32</v>
      </c>
      <c r="AU12" s="4">
        <f>IF($C12=1,IF(成就内容!AU68="","",成就内容!AU68),IF(成就内容!AU68="",AU11,成就内容!AU68))</f>
        <v>40</v>
      </c>
      <c r="AV12" s="4">
        <f>IF($C12=1,IF(成就内容!AV68="","",成就内容!AV68),IF(成就内容!AV68="",AV11,成就内容!AV68))</f>
        <v>40</v>
      </c>
      <c r="AW12" s="4">
        <f>IF($C12=1,IF(成就内容!AW68="","",成就内容!AW68),IF(成就内容!AW68="",AW11,成就内容!AW68))</f>
        <v>24</v>
      </c>
      <c r="AX12" s="4">
        <f>IF($C12=1,IF(成就内容!AX68="","",成就内容!AX68),IF(成就内容!AX68="",AX11,成就内容!AX68))</f>
        <v>40</v>
      </c>
      <c r="AY12" s="4">
        <f>IF($C12=1,IF(成就内容!AY68="","",成就内容!AY68),IF(成就内容!AY68="",AY11,成就内容!AY68))</f>
        <v>40</v>
      </c>
      <c r="AZ12" s="4">
        <f>IF($C12=1,IF(成就内容!AZ68="","",成就内容!AZ68),IF(成就内容!AZ68="",AZ11,成就内容!AZ68))</f>
        <v>40</v>
      </c>
      <c r="BA12" s="4">
        <f>IF($C12=1,IF(成就内容!BA68="","",成就内容!BA68),IF(成就内容!BA68="",BA11,成就内容!BA68))</f>
        <v>40</v>
      </c>
      <c r="BB12" s="4">
        <f>IF($C12=1,IF(成就内容!BB68="","",成就内容!BB68),IF(成就内容!BB68="",BB11,成就内容!BB68))</f>
        <v>70</v>
      </c>
      <c r="BC12" s="4">
        <f>IF($C12=1,IF(成就内容!BC68="","",成就内容!BC68),IF(成就内容!BC68="",BC11,成就内容!BC68))</f>
        <v>24</v>
      </c>
      <c r="BD12" s="4">
        <f>IF($C12=1,IF(成就内容!BD68="","",成就内容!BD68),IF(成就内容!BD68="",BD11,成就内容!BD68))</f>
        <v>24</v>
      </c>
      <c r="BE12" s="4">
        <f>IF($C12=1,IF(成就内容!BE68="","",成就内容!BE68),IF(成就内容!BE68="",BE11,成就内容!BE68))</f>
        <v>24</v>
      </c>
      <c r="BF12" s="4">
        <f>IF($C12=1,IF(成就内容!BF68="","",成就内容!BF68),IF(成就内容!BF68="",BF11,成就内容!BF68))</f>
        <v>24</v>
      </c>
      <c r="BG12" s="4">
        <f>IF($C12=1,IF(成就内容!BG68="","",成就内容!BG68),IF(成就内容!BG68="",BG11,成就内容!BG68))</f>
        <v>25</v>
      </c>
      <c r="BH12" s="4">
        <f>IF($C12=1,IF(成就内容!BH68="","",成就内容!BH68),IF(成就内容!BH68="",BH11,成就内容!BH68))</f>
        <v>70</v>
      </c>
      <c r="BI12" s="4" t="str">
        <f>IF($C12=1,IF(成就内容!BI68="","",成就内容!BI68),IF(成就内容!BI68="",BI11,成就内容!BI68))</f>
        <v/>
      </c>
      <c r="BJ12" s="4">
        <f>IF($C12=1,IF(成就内容!BJ68="","",成就内容!BJ68),IF(成就内容!BJ68="",BJ11,成就内容!BJ68))</f>
        <v>10</v>
      </c>
      <c r="BK12" s="4">
        <f>IF($C12=1,IF(成就内容!BK68="","",成就内容!BK68),IF(成就内容!BK68="",BK11,成就内容!BK68))</f>
        <v>14</v>
      </c>
      <c r="BL12" s="4">
        <f>IF($C12=1,IF(成就内容!BL68="","",成就内容!BL68),IF(成就内容!BL68="",BL11,成就内容!BL68))</f>
        <v>24</v>
      </c>
      <c r="BM12" s="4">
        <f>IF($C12=1,IF(成就内容!BM68="","",成就内容!BM68),IF(成就内容!BM68="",BM11,成就内容!BM68))</f>
        <v>11</v>
      </c>
      <c r="BN12" s="4">
        <f>IF($C12=1,IF(成就内容!BN68="","",成就内容!BN68),IF(成就内容!BN68="",BN11,成就内容!BN68))</f>
        <v>19</v>
      </c>
      <c r="BO12" s="4">
        <f>IF($C12=1,IF(成就内容!BO68="","",成就内容!BO68),IF(成就内容!BO68="",BO11,成就内容!BO68))</f>
        <v>11</v>
      </c>
      <c r="BP12" s="4">
        <f>IF($C12=1,IF(成就内容!BP68="","",成就内容!BP68),IF(成就内容!BP68="",BP11,成就内容!BP68))</f>
        <v>23</v>
      </c>
      <c r="BQ12" s="4">
        <f>IF($C12=1,IF(成就内容!BQ68="","",成就内容!BQ68),IF(成就内容!BQ68="",BQ11,成就内容!BQ68))</f>
        <v>61</v>
      </c>
      <c r="BR12" s="4">
        <f>IF($C12=1,IF(成就内容!BR68="","",成就内容!BR68),IF(成就内容!BR68="",BR11,成就内容!BR68))</f>
        <v>15</v>
      </c>
      <c r="BS12" s="4">
        <f>IF($C12=1,IF(成就内容!BS68="","",成就内容!BS68),IF(成就内容!BS68="",BS11,成就内容!BS68))</f>
        <v>16</v>
      </c>
      <c r="BT12" s="4">
        <f>IF($C12=1,IF(成就内容!BT68="","",成就内容!BT68),IF(成就内容!BT68="",BT11,成就内容!BT68))</f>
        <v>30</v>
      </c>
      <c r="BU12" s="4">
        <f>IF($C12=1,IF(成就内容!BU68="","",成就内容!BU68),IF(成就内容!BU68="",BU11,成就内容!BU68))</f>
        <v>77</v>
      </c>
      <c r="BV12" s="4" t="str">
        <f>IF($C12=1,IF(成就内容!BV68="","",成就内容!BV68),IF(成就内容!BV68="",BV11,成就内容!BV68))</f>
        <v/>
      </c>
      <c r="BW12" s="4">
        <f>IF($C12=1,IF(成就内容!BW68="","",成就内容!BW68),IF(成就内容!BW68="",BW11,成就内容!BW68))</f>
        <v>40</v>
      </c>
      <c r="BX12" s="4">
        <f>IF($C12=1,IF(成就内容!BX68="","",成就内容!BX68),IF(成就内容!BX68="",BX11,成就内容!BX68))</f>
        <v>27</v>
      </c>
      <c r="BY12" s="4">
        <f>IF($C12=1,IF(成就内容!BY68="","",成就内容!BY68),IF(成就内容!BY68="",BY11,成就内容!BY68))</f>
        <v>24</v>
      </c>
      <c r="BZ12" s="4">
        <f>IF($C12=1,IF(成就内容!BZ68="","",成就内容!BZ68),IF(成就内容!BZ68="",BZ11,成就内容!BZ68))</f>
        <v>28</v>
      </c>
      <c r="CC12" s="3"/>
    </row>
    <row r="13" spans="2:81" s="17" customFormat="1" x14ac:dyDescent="0.15">
      <c r="C13" s="21">
        <v>7</v>
      </c>
      <c r="D13" s="4">
        <f>IF($C13=1,IF(成就内容!D69="","",成就内容!D69),IF(成就内容!D69="",D12,成就内容!D69))</f>
        <v>26</v>
      </c>
      <c r="E13" s="4" t="str">
        <f>IF($C13=1,IF(成就内容!E69="","",成就内容!E69),IF(成就内容!E69="",E12,成就内容!E69))</f>
        <v/>
      </c>
      <c r="F13" s="4">
        <f>IF($C13=1,IF(成就内容!F69="","",成就内容!F69),IF(成就内容!F69="",F12,成就内容!F69))</f>
        <v>17</v>
      </c>
      <c r="G13" s="4" t="str">
        <f>IF($C13=1,IF(成就内容!G69="","",成就内容!G69),IF(成就内容!G69="",G12,成就内容!G69))</f>
        <v/>
      </c>
      <c r="H13" s="4">
        <f>IF($C13=1,IF(成就内容!H69="","",成就内容!H69),IF(成就内容!H69="",H12,成就内容!H69))</f>
        <v>28</v>
      </c>
      <c r="I13" s="4">
        <f>IF($C13=1,IF(成就内容!I69="","",成就内容!I69),IF(成就内容!I69="",I12,成就内容!I69))</f>
        <v>28</v>
      </c>
      <c r="J13" s="4">
        <f>IF($C13=1,IF(成就内容!J69="","",成就内容!J69),IF(成就内容!J69="",J12,成就内容!J69))</f>
        <v>25</v>
      </c>
      <c r="K13" s="4">
        <f>IF($C13=1,IF(成就内容!K69="","",成就内容!K69),IF(成就内容!K69="",K12,成就内容!K69))</f>
        <v>25</v>
      </c>
      <c r="L13" s="4">
        <f>IF($C13=1,IF(成就内容!L69="","",成就内容!L69),IF(成就内容!L69="",L12,成就内容!L69))</f>
        <v>25</v>
      </c>
      <c r="M13" s="4">
        <f>IF($C13=1,IF(成就内容!M69="","",成就内容!M69),IF(成就内容!M69="",M12,成就内容!M69))</f>
        <v>25</v>
      </c>
      <c r="N13" s="4">
        <f>IF($C13=1,IF(成就内容!N69="","",成就内容!N69),IF(成就内容!N69="",N12,成就内容!N69))</f>
        <v>74</v>
      </c>
      <c r="O13" s="4">
        <f>IF($C13=1,IF(成就内容!O69="","",成就内容!O69),IF(成就内容!O69="",O12,成就内容!O69))</f>
        <v>35</v>
      </c>
      <c r="P13" s="4">
        <f>IF($C13=1,IF(成就内容!P69="","",成就内容!P69),IF(成就内容!P69="",P12,成就内容!P69))</f>
        <v>160</v>
      </c>
      <c r="Q13" s="4">
        <f>IF($C13=1,IF(成就内容!Q69="","",成就内容!Q69),IF(成就内容!Q69="",Q12,成就内容!Q69))</f>
        <v>28</v>
      </c>
      <c r="R13" s="4">
        <f>IF($C13=1,IF(成就内容!R69="","",成就内容!R69),IF(成就内容!R69="",R12,成就内容!R69))</f>
        <v>28</v>
      </c>
      <c r="S13" s="4">
        <f>IF($C13=1,IF(成就内容!S69="","",成就内容!S69),IF(成就内容!S69="",S12,成就内容!S69))</f>
        <v>28</v>
      </c>
      <c r="T13" s="4">
        <f>IF($C13=1,IF(成就内容!T69="","",成就内容!T69),IF(成就内容!T69="",T12,成就内容!T69))</f>
        <v>28</v>
      </c>
      <c r="U13" s="4">
        <f>IF($C13=1,IF(成就内容!U69="","",成就内容!U69),IF(成就内容!U69="",U12,成就内容!U69))</f>
        <v>28</v>
      </c>
      <c r="V13" s="4">
        <f>IF($C13=1,IF(成就内容!V69="","",成就内容!V69),IF(成就内容!V69="",V12,成就内容!V69))</f>
        <v>28</v>
      </c>
      <c r="W13" s="4">
        <f>IF($C13=1,IF(成就内容!W69="","",成就内容!W69),IF(成就内容!W69="",W12,成就内容!W69))</f>
        <v>74</v>
      </c>
      <c r="X13" s="4">
        <f>IF($C13=1,IF(成就内容!X69="","",成就内容!X69),IF(成就内容!X69="",X12,成就内容!X69))</f>
        <v>35</v>
      </c>
      <c r="Y13" s="4">
        <f>IF($C13=1,IF(成就内容!Y69="","",成就内容!Y69),IF(成就内容!Y69="",Y12,成就内容!Y69))</f>
        <v>30</v>
      </c>
      <c r="Z13" s="4" t="str">
        <f>IF($C13=1,IF(成就内容!Z69="","",成就内容!Z69),IF(成就内容!Z69="",Z12,成就内容!Z69))</f>
        <v/>
      </c>
      <c r="AA13" s="4">
        <f>IF($C13=1,IF(成就内容!AA69="","",成就内容!AA69),IF(成就内容!AA69="",AA12,成就内容!AA69))</f>
        <v>52</v>
      </c>
      <c r="AB13" s="4">
        <f>IF($C13=1,IF(成就内容!AB69="","",成就内容!AB69),IF(成就内容!AB69="",AB12,成就内容!AB69))</f>
        <v>37</v>
      </c>
      <c r="AC13" s="4">
        <f>IF($C13=1,IF(成就内容!AC69="","",成就内容!AC69),IF(成就内容!AC69="",AC12,成就内容!AC69))</f>
        <v>25</v>
      </c>
      <c r="AD13" s="4">
        <f>IF($C13=1,IF(成就内容!AD69="","",成就内容!AD69),IF(成就内容!AD69="",AD12,成就内容!AD69))</f>
        <v>26</v>
      </c>
      <c r="AE13" s="4">
        <f>IF($C13=1,IF(成就内容!AE69="","",成就内容!AE69),IF(成就内容!AE69="",AE12,成就内容!AE69))</f>
        <v>26</v>
      </c>
      <c r="AF13" s="4">
        <f>IF($C13=1,IF(成就内容!AF69="","",成就内容!AF69),IF(成就内容!AF69="",AF12,成就内容!AF69))</f>
        <v>26</v>
      </c>
      <c r="AG13" s="4">
        <f>IF($C13=1,IF(成就内容!AG69="","",成就内容!AG69),IF(成就内容!AG69="",AG12,成就内容!AG69))</f>
        <v>30</v>
      </c>
      <c r="AH13" s="4">
        <f>IF($C13=1,IF(成就内容!AH69="","",成就内容!AH69),IF(成就内容!AH69="",AH12,成就内容!AH69))</f>
        <v>25</v>
      </c>
      <c r="AI13" s="4">
        <f>IF($C13=1,IF(成就内容!AI69="","",成就内容!AI69),IF(成就内容!AI69="",AI12,成就内容!AI69))</f>
        <v>30</v>
      </c>
      <c r="AJ13" s="4">
        <f>IF($C13=1,IF(成就内容!AJ69="","",成就内容!AJ69),IF(成就内容!AJ69="",AJ12,成就内容!AJ69))</f>
        <v>31</v>
      </c>
      <c r="AK13" s="4" t="str">
        <f>IF($C13=1,IF(成就内容!AK69="","",成就内容!AK69),IF(成就内容!AK69="",AK12,成就内容!AK69))</f>
        <v/>
      </c>
      <c r="AL13" s="4" t="str">
        <f>IF($C13=1,IF(成就内容!AL69="","",成就内容!AL69),IF(成就内容!AL69="",AL12,成就内容!AL69))</f>
        <v/>
      </c>
      <c r="AM13" s="4">
        <f>IF($C13=1,IF(成就内容!AM69="","",成就内容!AM69),IF(成就内容!AM69="",AM12,成就内容!AM69))</f>
        <v>30</v>
      </c>
      <c r="AN13" s="4">
        <f>IF($C13=1,IF(成就内容!AN69="","",成就内容!AN69),IF(成就内容!AN69="",AN12,成就内容!AN69))</f>
        <v>31</v>
      </c>
      <c r="AO13" s="4">
        <f>IF($C13=1,IF(成就内容!AO69="","",成就内容!AO69),IF(成就内容!AO69="",AO12,成就内容!AO69))</f>
        <v>28</v>
      </c>
      <c r="AP13" s="4">
        <f>IF($C13=1,IF(成就内容!AP69="","",成就内容!AP69),IF(成就内容!AP69="",AP12,成就内容!AP69))</f>
        <v>28</v>
      </c>
      <c r="AQ13" s="4">
        <f>IF($C13=1,IF(成就内容!AQ69="","",成就内容!AQ69),IF(成就内容!AQ69="",AQ12,成就内容!AQ69))</f>
        <v>28</v>
      </c>
      <c r="AR13" s="4">
        <f>IF($C13=1,IF(成就内容!AR69="","",成就内容!AR69),IF(成就内容!AR69="",AR12,成就内容!AR69))</f>
        <v>36</v>
      </c>
      <c r="AS13" s="4">
        <f>IF($C13=1,IF(成就内容!AS69="","",成就内容!AS69),IF(成就内容!AS69="",AS12,成就内容!AS69))</f>
        <v>36</v>
      </c>
      <c r="AT13" s="4">
        <f>IF($C13=1,IF(成就内容!AT69="","",成就内容!AT69),IF(成就内容!AT69="",AT12,成就内容!AT69))</f>
        <v>36</v>
      </c>
      <c r="AU13" s="4">
        <f>IF($C13=1,IF(成就内容!AU69="","",成就内容!AU69),IF(成就内容!AU69="",AU12,成就内容!AU69))</f>
        <v>44</v>
      </c>
      <c r="AV13" s="4">
        <f>IF($C13=1,IF(成就内容!AV69="","",成就内容!AV69),IF(成就内容!AV69="",AV12,成就内容!AV69))</f>
        <v>45</v>
      </c>
      <c r="AW13" s="4">
        <f>IF($C13=1,IF(成就内容!AW69="","",成就内容!AW69),IF(成就内容!AW69="",AW12,成就内容!AW69))</f>
        <v>28</v>
      </c>
      <c r="AX13" s="4">
        <f>IF($C13=1,IF(成就内容!AX69="","",成就内容!AX69),IF(成就内容!AX69="",AX12,成就内容!AX69))</f>
        <v>44</v>
      </c>
      <c r="AY13" s="4">
        <f>IF($C13=1,IF(成就内容!AY69="","",成就内容!AY69),IF(成就内容!AY69="",AY12,成就内容!AY69))</f>
        <v>44</v>
      </c>
      <c r="AZ13" s="4">
        <f>IF($C13=1,IF(成就内容!AZ69="","",成就内容!AZ69),IF(成就内容!AZ69="",AZ12,成就内容!AZ69))</f>
        <v>44</v>
      </c>
      <c r="BA13" s="4">
        <f>IF($C13=1,IF(成就内容!BA69="","",成就内容!BA69),IF(成就内容!BA69="",BA12,成就内容!BA69))</f>
        <v>44</v>
      </c>
      <c r="BB13" s="4">
        <f>IF($C13=1,IF(成就内容!BB69="","",成就内容!BB69),IF(成就内容!BB69="",BB12,成就内容!BB69))</f>
        <v>74</v>
      </c>
      <c r="BC13" s="4">
        <f>IF($C13=1,IF(成就内容!BC69="","",成就内容!BC69),IF(成就内容!BC69="",BC12,成就内容!BC69))</f>
        <v>28</v>
      </c>
      <c r="BD13" s="4">
        <f>IF($C13=1,IF(成就内容!BD69="","",成就内容!BD69),IF(成就内容!BD69="",BD12,成就内容!BD69))</f>
        <v>28</v>
      </c>
      <c r="BE13" s="4">
        <f>IF($C13=1,IF(成就内容!BE69="","",成就内容!BE69),IF(成就内容!BE69="",BE12,成就内容!BE69))</f>
        <v>28</v>
      </c>
      <c r="BF13" s="4">
        <f>IF($C13=1,IF(成就内容!BF69="","",成就内容!BF69),IF(成就内容!BF69="",BF12,成就内容!BF69))</f>
        <v>28</v>
      </c>
      <c r="BG13" s="4">
        <f>IF($C13=1,IF(成就内容!BG69="","",成就内容!BG69),IF(成就内容!BG69="",BG12,成就内容!BG69))</f>
        <v>29</v>
      </c>
      <c r="BH13" s="4">
        <f>IF($C13=1,IF(成就内容!BH69="","",成就内容!BH69),IF(成就内容!BH69="",BH12,成就内容!BH69))</f>
        <v>74</v>
      </c>
      <c r="BI13" s="4" t="str">
        <f>IF($C13=1,IF(成就内容!BI69="","",成就内容!BI69),IF(成就内容!BI69="",BI12,成就内容!BI69))</f>
        <v/>
      </c>
      <c r="BJ13" s="4">
        <f>IF($C13=1,IF(成就内容!BJ69="","",成就内容!BJ69),IF(成就内容!BJ69="",BJ12,成就内容!BJ69))</f>
        <v>13</v>
      </c>
      <c r="BK13" s="4">
        <f>IF($C13=1,IF(成就内容!BK69="","",成就内容!BK69),IF(成就内容!BK69="",BK12,成就内容!BK69))</f>
        <v>23</v>
      </c>
      <c r="BL13" s="4">
        <f>IF($C13=1,IF(成就内容!BL69="","",成就内容!BL69),IF(成就内容!BL69="",BL12,成就内容!BL69))</f>
        <v>28</v>
      </c>
      <c r="BM13" s="4">
        <f>IF($C13=1,IF(成就内容!BM69="","",成就内容!BM69),IF(成就内容!BM69="",BM12,成就内容!BM69))</f>
        <v>11</v>
      </c>
      <c r="BN13" s="4">
        <f>IF($C13=1,IF(成就内容!BN69="","",成就内容!BN69),IF(成就内容!BN69="",BN12,成就内容!BN69))</f>
        <v>22</v>
      </c>
      <c r="BO13" s="4">
        <f>IF($C13=1,IF(成就内容!BO69="","",成就内容!BO69),IF(成就内容!BO69="",BO12,成就内容!BO69))</f>
        <v>14</v>
      </c>
      <c r="BP13" s="4">
        <f>IF($C13=1,IF(成就内容!BP69="","",成就内容!BP69),IF(成就内容!BP69="",BP12,成就内容!BP69))</f>
        <v>30</v>
      </c>
      <c r="BQ13" s="4">
        <f>IF($C13=1,IF(成就内容!BQ69="","",成就内容!BQ69),IF(成就内容!BQ69="",BQ12,成就内容!BQ69))</f>
        <v>62</v>
      </c>
      <c r="BR13" s="4">
        <f>IF($C13=1,IF(成就内容!BR69="","",成就内容!BR69),IF(成就内容!BR69="",BR12,成就内容!BR69))</f>
        <v>20</v>
      </c>
      <c r="BS13" s="4">
        <f>IF($C13=1,IF(成就内容!BS69="","",成就内容!BS69),IF(成就内容!BS69="",BS12,成就内容!BS69))</f>
        <v>20</v>
      </c>
      <c r="BT13" s="4">
        <f>IF($C13=1,IF(成就内容!BT69="","",成就内容!BT69),IF(成就内容!BT69="",BT12,成就内容!BT69))</f>
        <v>32</v>
      </c>
      <c r="BU13" s="4">
        <f>IF($C13=1,IF(成就内容!BU69="","",成就内容!BU69),IF(成就内容!BU69="",BU12,成就内容!BU69))</f>
        <v>79</v>
      </c>
      <c r="BV13" s="4" t="str">
        <f>IF($C13=1,IF(成就内容!BV69="","",成就内容!BV69),IF(成就内容!BV69="",BV12,成就内容!BV69))</f>
        <v/>
      </c>
      <c r="BW13" s="4">
        <f>IF($C13=1,IF(成就内容!BW69="","",成就内容!BW69),IF(成就内容!BW69="",BW12,成就内容!BW69))</f>
        <v>44</v>
      </c>
      <c r="BX13" s="4">
        <f>IF($C13=1,IF(成就内容!BX69="","",成就内容!BX69),IF(成就内容!BX69="",BX12,成就内容!BX69))</f>
        <v>30</v>
      </c>
      <c r="BY13" s="4">
        <f>IF($C13=1,IF(成就内容!BY69="","",成就内容!BY69),IF(成就内容!BY69="",BY12,成就内容!BY69))</f>
        <v>28</v>
      </c>
      <c r="BZ13" s="4">
        <f>IF($C13=1,IF(成就内容!BZ69="","",成就内容!BZ69),IF(成就内容!BZ69="",BZ12,成就内容!BZ69))</f>
        <v>32</v>
      </c>
      <c r="CC13" s="3"/>
    </row>
    <row r="14" spans="2:81" s="17" customFormat="1" x14ac:dyDescent="0.15">
      <c r="C14" s="21">
        <v>8</v>
      </c>
      <c r="D14" s="4">
        <f>IF($C14=1,IF(成就内容!D70="","",成就内容!D70),IF(成就内容!D70="",D13,成就内容!D70))</f>
        <v>30</v>
      </c>
      <c r="E14" s="4" t="str">
        <f>IF($C14=1,IF(成就内容!E70="","",成就内容!E70),IF(成就内容!E70="",E13,成就内容!E70))</f>
        <v/>
      </c>
      <c r="F14" s="4">
        <f>IF($C14=1,IF(成就内容!F70="","",成就内容!F70),IF(成就内容!F70="",F13,成就内容!F70))</f>
        <v>20</v>
      </c>
      <c r="G14" s="4" t="str">
        <f>IF($C14=1,IF(成就内容!G70="","",成就内容!G70),IF(成就内容!G70="",G13,成就内容!G70))</f>
        <v/>
      </c>
      <c r="H14" s="4">
        <f>IF($C14=1,IF(成就内容!H70="","",成就内容!H70),IF(成就内容!H70="",H13,成就内容!H70))</f>
        <v>32</v>
      </c>
      <c r="I14" s="4">
        <f>IF($C14=1,IF(成就内容!I70="","",成就内容!I70),IF(成就内容!I70="",I13,成就内容!I70))</f>
        <v>32</v>
      </c>
      <c r="J14" s="4">
        <f>IF($C14=1,IF(成就内容!J70="","",成就内容!J70),IF(成就内容!J70="",J13,成就内容!J70))</f>
        <v>29</v>
      </c>
      <c r="K14" s="4">
        <f>IF($C14=1,IF(成就内容!K70="","",成就内容!K70),IF(成就内容!K70="",K13,成就内容!K70))</f>
        <v>29</v>
      </c>
      <c r="L14" s="4">
        <f>IF($C14=1,IF(成就内容!L70="","",成就内容!L70),IF(成就内容!L70="",L13,成就内容!L70))</f>
        <v>29</v>
      </c>
      <c r="M14" s="4">
        <f>IF($C14=1,IF(成就内容!M70="","",成就内容!M70),IF(成就内容!M70="",M13,成就内容!M70))</f>
        <v>29</v>
      </c>
      <c r="N14" s="4">
        <f>IF($C14=1,IF(成就内容!N70="","",成就内容!N70),IF(成就内容!N70="",N13,成就内容!N70))</f>
        <v>78</v>
      </c>
      <c r="O14" s="4">
        <f>IF($C14=1,IF(成就内容!O70="","",成就内容!O70),IF(成就内容!O70="",O13,成就内容!O70))</f>
        <v>40</v>
      </c>
      <c r="P14" s="4">
        <f>IF($C14=1,IF(成就内容!P70="","",成就内容!P70),IF(成就内容!P70="",P13,成就内容!P70))</f>
        <v>160</v>
      </c>
      <c r="Q14" s="4">
        <f>IF($C14=1,IF(成就内容!Q70="","",成就内容!Q70),IF(成就内容!Q70="",Q13,成就内容!Q70))</f>
        <v>32</v>
      </c>
      <c r="R14" s="4">
        <f>IF($C14=1,IF(成就内容!R70="","",成就内容!R70),IF(成就内容!R70="",R13,成就内容!R70))</f>
        <v>32</v>
      </c>
      <c r="S14" s="4">
        <f>IF($C14=1,IF(成就内容!S70="","",成就内容!S70),IF(成就内容!S70="",S13,成就内容!S70))</f>
        <v>32</v>
      </c>
      <c r="T14" s="4">
        <f>IF($C14=1,IF(成就内容!T70="","",成就内容!T70),IF(成就内容!T70="",T13,成就内容!T70))</f>
        <v>32</v>
      </c>
      <c r="U14" s="4">
        <f>IF($C14=1,IF(成就内容!U70="","",成就内容!U70),IF(成就内容!U70="",U13,成就内容!U70))</f>
        <v>32</v>
      </c>
      <c r="V14" s="4">
        <f>IF($C14=1,IF(成就内容!V70="","",成就内容!V70),IF(成就内容!V70="",V13,成就内容!V70))</f>
        <v>32</v>
      </c>
      <c r="W14" s="4">
        <f>IF($C14=1,IF(成就内容!W70="","",成就内容!W70),IF(成就内容!W70="",W13,成就内容!W70))</f>
        <v>78</v>
      </c>
      <c r="X14" s="4">
        <f>IF($C14=1,IF(成就内容!X70="","",成就内容!X70),IF(成就内容!X70="",X13,成就内容!X70))</f>
        <v>40</v>
      </c>
      <c r="Y14" s="4">
        <f>IF($C14=1,IF(成就内容!Y70="","",成就内容!Y70),IF(成就内容!Y70="",Y13,成就内容!Y70))</f>
        <v>34</v>
      </c>
      <c r="Z14" s="4" t="str">
        <f>IF($C14=1,IF(成就内容!Z70="","",成就内容!Z70),IF(成就内容!Z70="",Z13,成就内容!Z70))</f>
        <v/>
      </c>
      <c r="AA14" s="4">
        <f>IF($C14=1,IF(成就内容!AA70="","",成就内容!AA70),IF(成就内容!AA70="",AA13,成就内容!AA70))</f>
        <v>53</v>
      </c>
      <c r="AB14" s="4">
        <f>IF($C14=1,IF(成就内容!AB70="","",成就内容!AB70),IF(成就内容!AB70="",AB13,成就内容!AB70))</f>
        <v>41</v>
      </c>
      <c r="AC14" s="4">
        <f>IF($C14=1,IF(成就内容!AC70="","",成就内容!AC70),IF(成就内容!AC70="",AC13,成就内容!AC70))</f>
        <v>29</v>
      </c>
      <c r="AD14" s="4">
        <f>IF($C14=1,IF(成就内容!AD70="","",成就内容!AD70),IF(成就内容!AD70="",AD13,成就内容!AD70))</f>
        <v>30</v>
      </c>
      <c r="AE14" s="4">
        <f>IF($C14=1,IF(成就内容!AE70="","",成就内容!AE70),IF(成就内容!AE70="",AE13,成就内容!AE70))</f>
        <v>30</v>
      </c>
      <c r="AF14" s="4">
        <f>IF($C14=1,IF(成就内容!AF70="","",成就内容!AF70),IF(成就内容!AF70="",AF13,成就内容!AF70))</f>
        <v>30</v>
      </c>
      <c r="AG14" s="4">
        <f>IF($C14=1,IF(成就内容!AG70="","",成就内容!AG70),IF(成就内容!AG70="",AG13,成就内容!AG70))</f>
        <v>34</v>
      </c>
      <c r="AH14" s="4">
        <f>IF($C14=1,IF(成就内容!AH70="","",成就内容!AH70),IF(成就内容!AH70="",AH13,成就内容!AH70))</f>
        <v>27</v>
      </c>
      <c r="AI14" s="4">
        <f>IF($C14=1,IF(成就内容!AI70="","",成就内容!AI70),IF(成就内容!AI70="",AI13,成就内容!AI70))</f>
        <v>34</v>
      </c>
      <c r="AJ14" s="4">
        <f>IF($C14=1,IF(成就内容!AJ70="","",成就内容!AJ70),IF(成就内容!AJ70="",AJ13,成就内容!AJ70))</f>
        <v>35</v>
      </c>
      <c r="AK14" s="4" t="str">
        <f>IF($C14=1,IF(成就内容!AK70="","",成就内容!AK70),IF(成就内容!AK70="",AK13,成就内容!AK70))</f>
        <v/>
      </c>
      <c r="AL14" s="4" t="str">
        <f>IF($C14=1,IF(成就内容!AL70="","",成就内容!AL70),IF(成就内容!AL70="",AL13,成就内容!AL70))</f>
        <v/>
      </c>
      <c r="AM14" s="4">
        <f>IF($C14=1,IF(成就内容!AM70="","",成就内容!AM70),IF(成就内容!AM70="",AM13,成就内容!AM70))</f>
        <v>34</v>
      </c>
      <c r="AN14" s="4">
        <f>IF($C14=1,IF(成就内容!AN70="","",成就内容!AN70),IF(成就内容!AN70="",AN13,成就内容!AN70))</f>
        <v>35</v>
      </c>
      <c r="AO14" s="4">
        <f>IF($C14=1,IF(成就内容!AO70="","",成就内容!AO70),IF(成就内容!AO70="",AO13,成就内容!AO70))</f>
        <v>32</v>
      </c>
      <c r="AP14" s="4">
        <f>IF($C14=1,IF(成就内容!AP70="","",成就内容!AP70),IF(成就内容!AP70="",AP13,成就内容!AP70))</f>
        <v>32</v>
      </c>
      <c r="AQ14" s="4">
        <f>IF($C14=1,IF(成就内容!AQ70="","",成就内容!AQ70),IF(成就内容!AQ70="",AQ13,成就内容!AQ70))</f>
        <v>32</v>
      </c>
      <c r="AR14" s="4">
        <f>IF($C14=1,IF(成就内容!AR70="","",成就内容!AR70),IF(成就内容!AR70="",AR13,成就内容!AR70))</f>
        <v>40</v>
      </c>
      <c r="AS14" s="4">
        <f>IF($C14=1,IF(成就内容!AS70="","",成就内容!AS70),IF(成就内容!AS70="",AS13,成就内容!AS70))</f>
        <v>40</v>
      </c>
      <c r="AT14" s="4">
        <f>IF($C14=1,IF(成就内容!AT70="","",成就内容!AT70),IF(成就内容!AT70="",AT13,成就内容!AT70))</f>
        <v>40</v>
      </c>
      <c r="AU14" s="4">
        <f>IF($C14=1,IF(成就内容!AU70="","",成就内容!AU70),IF(成就内容!AU70="",AU13,成就内容!AU70))</f>
        <v>48</v>
      </c>
      <c r="AV14" s="4">
        <f>IF($C14=1,IF(成就内容!AV70="","",成就内容!AV70),IF(成就内容!AV70="",AV13,成就内容!AV70))</f>
        <v>50</v>
      </c>
      <c r="AW14" s="4">
        <f>IF($C14=1,IF(成就内容!AW70="","",成就内容!AW70),IF(成就内容!AW70="",AW13,成就内容!AW70))</f>
        <v>32</v>
      </c>
      <c r="AX14" s="4">
        <f>IF($C14=1,IF(成就内容!AX70="","",成就内容!AX70),IF(成就内容!AX70="",AX13,成就内容!AX70))</f>
        <v>48</v>
      </c>
      <c r="AY14" s="4">
        <f>IF($C14=1,IF(成就内容!AY70="","",成就内容!AY70),IF(成就内容!AY70="",AY13,成就内容!AY70))</f>
        <v>48</v>
      </c>
      <c r="AZ14" s="4">
        <f>IF($C14=1,IF(成就内容!AZ70="","",成就内容!AZ70),IF(成就内容!AZ70="",AZ13,成就内容!AZ70))</f>
        <v>48</v>
      </c>
      <c r="BA14" s="4">
        <f>IF($C14=1,IF(成就内容!BA70="","",成就内容!BA70),IF(成就内容!BA70="",BA13,成就内容!BA70))</f>
        <v>48</v>
      </c>
      <c r="BB14" s="4">
        <f>IF($C14=1,IF(成就内容!BB70="","",成就内容!BB70),IF(成就内容!BB70="",BB13,成就内容!BB70))</f>
        <v>78</v>
      </c>
      <c r="BC14" s="4">
        <f>IF($C14=1,IF(成就内容!BC70="","",成就内容!BC70),IF(成就内容!BC70="",BC13,成就内容!BC70))</f>
        <v>32</v>
      </c>
      <c r="BD14" s="4">
        <f>IF($C14=1,IF(成就内容!BD70="","",成就内容!BD70),IF(成就内容!BD70="",BD13,成就内容!BD70))</f>
        <v>32</v>
      </c>
      <c r="BE14" s="4">
        <f>IF($C14=1,IF(成就内容!BE70="","",成就内容!BE70),IF(成就内容!BE70="",BE13,成就内容!BE70))</f>
        <v>32</v>
      </c>
      <c r="BF14" s="4">
        <f>IF($C14=1,IF(成就内容!BF70="","",成就内容!BF70),IF(成就内容!BF70="",BF13,成就内容!BF70))</f>
        <v>32</v>
      </c>
      <c r="BG14" s="4">
        <f>IF($C14=1,IF(成就内容!BG70="","",成就内容!BG70),IF(成就内容!BG70="",BG13,成就内容!BG70))</f>
        <v>33</v>
      </c>
      <c r="BH14" s="4">
        <f>IF($C14=1,IF(成就内容!BH70="","",成就内容!BH70),IF(成就内容!BH70="",BH13,成就内容!BH70))</f>
        <v>78</v>
      </c>
      <c r="BI14" s="4" t="str">
        <f>IF($C14=1,IF(成就内容!BI70="","",成就内容!BI70),IF(成就内容!BI70="",BI13,成就内容!BI70))</f>
        <v/>
      </c>
      <c r="BJ14" s="4">
        <f>IF($C14=1,IF(成就内容!BJ70="","",成就内容!BJ70),IF(成就内容!BJ70="",BJ13,成就内容!BJ70))</f>
        <v>16</v>
      </c>
      <c r="BK14" s="4">
        <f>IF($C14=1,IF(成就内容!BK70="","",成就内容!BK70),IF(成就内容!BK70="",BK13,成就内容!BK70))</f>
        <v>27</v>
      </c>
      <c r="BL14" s="4">
        <f>IF($C14=1,IF(成就内容!BL70="","",成就内容!BL70),IF(成就内容!BL70="",BL13,成就内容!BL70))</f>
        <v>32</v>
      </c>
      <c r="BM14" s="4">
        <f>IF($C14=1,IF(成就内容!BM70="","",成就内容!BM70),IF(成就内容!BM70="",BM13,成就内容!BM70))</f>
        <v>12</v>
      </c>
      <c r="BN14" s="4">
        <f>IF($C14=1,IF(成就内容!BN70="","",成就内容!BN70),IF(成就内容!BN70="",BN13,成就内容!BN70))</f>
        <v>27</v>
      </c>
      <c r="BO14" s="4">
        <f>IF($C14=1,IF(成就内容!BO70="","",成就内容!BO70),IF(成就内容!BO70="",BO13,成就内容!BO70))</f>
        <v>19</v>
      </c>
      <c r="BP14" s="4">
        <f>IF($C14=1,IF(成就内容!BP70="","",成就内容!BP70),IF(成就内容!BP70="",BP13,成就内容!BP70))</f>
        <v>36</v>
      </c>
      <c r="BQ14" s="4">
        <f>IF($C14=1,IF(成就内容!BQ70="","",成就内容!BQ70),IF(成就内容!BQ70="",BQ13,成就内容!BQ70))</f>
        <v>63</v>
      </c>
      <c r="BR14" s="4">
        <f>IF($C14=1,IF(成就内容!BR70="","",成就内容!BR70),IF(成就内容!BR70="",BR13,成就内容!BR70))</f>
        <v>24</v>
      </c>
      <c r="BS14" s="4">
        <f>IF($C14=1,IF(成就内容!BS70="","",成就内容!BS70),IF(成就内容!BS70="",BS13,成就内容!BS70))</f>
        <v>22</v>
      </c>
      <c r="BT14" s="4">
        <f>IF($C14=1,IF(成就内容!BT70="","",成就内容!BT70),IF(成就内容!BT70="",BT13,成就内容!BT70))</f>
        <v>34</v>
      </c>
      <c r="BU14" s="4">
        <f>IF($C14=1,IF(成就内容!BU70="","",成就内容!BU70),IF(成就内容!BU70="",BU13,成就内容!BU70))</f>
        <v>80</v>
      </c>
      <c r="BV14" s="4" t="str">
        <f>IF($C14=1,IF(成就内容!BV70="","",成就内容!BV70),IF(成就内容!BV70="",BV13,成就内容!BV70))</f>
        <v/>
      </c>
      <c r="BW14" s="4">
        <f>IF($C14=1,IF(成就内容!BW70="","",成就内容!BW70),IF(成就内容!BW70="",BW13,成就内容!BW70))</f>
        <v>48</v>
      </c>
      <c r="BX14" s="4">
        <f>IF($C14=1,IF(成就内容!BX70="","",成就内容!BX70),IF(成就内容!BX70="",BX13,成就内容!BX70))</f>
        <v>33</v>
      </c>
      <c r="BY14" s="4">
        <f>IF($C14=1,IF(成就内容!BY70="","",成就内容!BY70),IF(成就内容!BY70="",BY13,成就内容!BY70))</f>
        <v>32</v>
      </c>
      <c r="BZ14" s="4">
        <f>IF($C14=1,IF(成就内容!BZ70="","",成就内容!BZ70),IF(成就内容!BZ70="",BZ13,成就内容!BZ70))</f>
        <v>36</v>
      </c>
      <c r="CC14" s="3"/>
    </row>
    <row r="15" spans="2:81" s="17" customFormat="1" x14ac:dyDescent="0.15">
      <c r="C15" s="21">
        <v>9</v>
      </c>
      <c r="D15" s="4">
        <f>IF($C15=1,IF(成就内容!D71="","",成就内容!D71),IF(成就内容!D71="",D14,成就内容!D71))</f>
        <v>34</v>
      </c>
      <c r="E15" s="4" t="str">
        <f>IF($C15=1,IF(成就内容!E71="","",成就内容!E71),IF(成就内容!E71="",E14,成就内容!E71))</f>
        <v/>
      </c>
      <c r="F15" s="4">
        <f>IF($C15=1,IF(成就内容!F71="","",成就内容!F71),IF(成就内容!F71="",F14,成就内容!F71))</f>
        <v>23</v>
      </c>
      <c r="G15" s="4" t="str">
        <f>IF($C15=1,IF(成就内容!G71="","",成就内容!G71),IF(成就内容!G71="",G14,成就内容!G71))</f>
        <v/>
      </c>
      <c r="H15" s="4">
        <f>IF($C15=1,IF(成就内容!H71="","",成就内容!H71),IF(成就内容!H71="",H14,成就内容!H71))</f>
        <v>36</v>
      </c>
      <c r="I15" s="4">
        <f>IF($C15=1,IF(成就内容!I71="","",成就内容!I71),IF(成就内容!I71="",I14,成就内容!I71))</f>
        <v>36</v>
      </c>
      <c r="J15" s="4">
        <f>IF($C15=1,IF(成就内容!J71="","",成就内容!J71),IF(成就内容!J71="",J14,成就内容!J71))</f>
        <v>33</v>
      </c>
      <c r="K15" s="4">
        <f>IF($C15=1,IF(成就内容!K71="","",成就内容!K71),IF(成就内容!K71="",K14,成就内容!K71))</f>
        <v>33</v>
      </c>
      <c r="L15" s="4">
        <f>IF($C15=1,IF(成就内容!L71="","",成就内容!L71),IF(成就内容!L71="",L14,成就内容!L71))</f>
        <v>33</v>
      </c>
      <c r="M15" s="4">
        <f>IF($C15=1,IF(成就内容!M71="","",成就内容!M71),IF(成就内容!M71="",M14,成就内容!M71))</f>
        <v>33</v>
      </c>
      <c r="N15" s="4">
        <f>IF($C15=1,IF(成就内容!N71="","",成就内容!N71),IF(成就内容!N71="",N14,成就内容!N71))</f>
        <v>82</v>
      </c>
      <c r="O15" s="4">
        <f>IF($C15=1,IF(成就内容!O71="","",成就内容!O71),IF(成就内容!O71="",O14,成就内容!O71))</f>
        <v>45</v>
      </c>
      <c r="P15" s="4">
        <f>IF($C15=1,IF(成就内容!P71="","",成就内容!P71),IF(成就内容!P71="",P14,成就内容!P71))</f>
        <v>160</v>
      </c>
      <c r="Q15" s="4">
        <f>IF($C15=1,IF(成就内容!Q71="","",成就内容!Q71),IF(成就内容!Q71="",Q14,成就内容!Q71))</f>
        <v>36</v>
      </c>
      <c r="R15" s="4">
        <f>IF($C15=1,IF(成就内容!R71="","",成就内容!R71),IF(成就内容!R71="",R14,成就内容!R71))</f>
        <v>36</v>
      </c>
      <c r="S15" s="4">
        <f>IF($C15=1,IF(成就内容!S71="","",成就内容!S71),IF(成就内容!S71="",S14,成就内容!S71))</f>
        <v>36</v>
      </c>
      <c r="T15" s="4">
        <f>IF($C15=1,IF(成就内容!T71="","",成就内容!T71),IF(成就内容!T71="",T14,成就内容!T71))</f>
        <v>36</v>
      </c>
      <c r="U15" s="4">
        <f>IF($C15=1,IF(成就内容!U71="","",成就内容!U71),IF(成就内容!U71="",U14,成就内容!U71))</f>
        <v>36</v>
      </c>
      <c r="V15" s="4">
        <f>IF($C15=1,IF(成就内容!V71="","",成就内容!V71),IF(成就内容!V71="",V14,成就内容!V71))</f>
        <v>36</v>
      </c>
      <c r="W15" s="4">
        <f>IF($C15=1,IF(成就内容!W71="","",成就内容!W71),IF(成就内容!W71="",W14,成就内容!W71))</f>
        <v>82</v>
      </c>
      <c r="X15" s="4">
        <f>IF($C15=1,IF(成就内容!X71="","",成就内容!X71),IF(成就内容!X71="",X14,成就内容!X71))</f>
        <v>45</v>
      </c>
      <c r="Y15" s="4">
        <f>IF($C15=1,IF(成就内容!Y71="","",成就内容!Y71),IF(成就内容!Y71="",Y14,成就内容!Y71))</f>
        <v>38</v>
      </c>
      <c r="Z15" s="4" t="str">
        <f>IF($C15=1,IF(成就内容!Z71="","",成就内容!Z71),IF(成就内容!Z71="",Z14,成就内容!Z71))</f>
        <v/>
      </c>
      <c r="AA15" s="4">
        <f>IF($C15=1,IF(成就内容!AA71="","",成就内容!AA71),IF(成就内容!AA71="",AA14,成就内容!AA71))</f>
        <v>55</v>
      </c>
      <c r="AB15" s="4">
        <f>IF($C15=1,IF(成就内容!AB71="","",成就内容!AB71),IF(成就内容!AB71="",AB14,成就内容!AB71))</f>
        <v>43</v>
      </c>
      <c r="AC15" s="4">
        <f>IF($C15=1,IF(成就内容!AC71="","",成就内容!AC71),IF(成就内容!AC71="",AC14,成就内容!AC71))</f>
        <v>33</v>
      </c>
      <c r="AD15" s="4">
        <f>IF($C15=1,IF(成就内容!AD71="","",成就内容!AD71),IF(成就内容!AD71="",AD14,成就内容!AD71))</f>
        <v>34</v>
      </c>
      <c r="AE15" s="4">
        <f>IF($C15=1,IF(成就内容!AE71="","",成就内容!AE71),IF(成就内容!AE71="",AE14,成就内容!AE71))</f>
        <v>34</v>
      </c>
      <c r="AF15" s="4">
        <f>IF($C15=1,IF(成就内容!AF71="","",成就内容!AF71),IF(成就内容!AF71="",AF14,成就内容!AF71))</f>
        <v>34</v>
      </c>
      <c r="AG15" s="4">
        <f>IF($C15=1,IF(成就内容!AG71="","",成就内容!AG71),IF(成就内容!AG71="",AG14,成就内容!AG71))</f>
        <v>38</v>
      </c>
      <c r="AH15" s="4">
        <f>IF($C15=1,IF(成就内容!AH71="","",成就内容!AH71),IF(成就内容!AH71="",AH14,成就内容!AH71))</f>
        <v>28</v>
      </c>
      <c r="AI15" s="4">
        <f>IF($C15=1,IF(成就内容!AI71="","",成就内容!AI71),IF(成就内容!AI71="",AI14,成就内容!AI71))</f>
        <v>38</v>
      </c>
      <c r="AJ15" s="4">
        <f>IF($C15=1,IF(成就内容!AJ71="","",成就内容!AJ71),IF(成就内容!AJ71="",AJ14,成就内容!AJ71))</f>
        <v>39</v>
      </c>
      <c r="AK15" s="4" t="str">
        <f>IF($C15=1,IF(成就内容!AK71="","",成就内容!AK71),IF(成就内容!AK71="",AK14,成就内容!AK71))</f>
        <v/>
      </c>
      <c r="AL15" s="4" t="str">
        <f>IF($C15=1,IF(成就内容!AL71="","",成就内容!AL71),IF(成就内容!AL71="",AL14,成就内容!AL71))</f>
        <v/>
      </c>
      <c r="AM15" s="4">
        <f>IF($C15=1,IF(成就内容!AM71="","",成就内容!AM71),IF(成就内容!AM71="",AM14,成就内容!AM71))</f>
        <v>38</v>
      </c>
      <c r="AN15" s="4">
        <f>IF($C15=1,IF(成就内容!AN71="","",成就内容!AN71),IF(成就内容!AN71="",AN14,成就内容!AN71))</f>
        <v>39</v>
      </c>
      <c r="AO15" s="4">
        <f>IF($C15=1,IF(成就内容!AO71="","",成就内容!AO71),IF(成就内容!AO71="",AO14,成就内容!AO71))</f>
        <v>36</v>
      </c>
      <c r="AP15" s="4">
        <f>IF($C15=1,IF(成就内容!AP71="","",成就内容!AP71),IF(成就内容!AP71="",AP14,成就内容!AP71))</f>
        <v>36</v>
      </c>
      <c r="AQ15" s="4">
        <f>IF($C15=1,IF(成就内容!AQ71="","",成就内容!AQ71),IF(成就内容!AQ71="",AQ14,成就内容!AQ71))</f>
        <v>36</v>
      </c>
      <c r="AR15" s="4">
        <f>IF($C15=1,IF(成就内容!AR71="","",成就内容!AR71),IF(成就内容!AR71="",AR14,成就内容!AR71))</f>
        <v>44</v>
      </c>
      <c r="AS15" s="4">
        <f>IF($C15=1,IF(成就内容!AS71="","",成就内容!AS71),IF(成就内容!AS71="",AS14,成就内容!AS71))</f>
        <v>44</v>
      </c>
      <c r="AT15" s="4">
        <f>IF($C15=1,IF(成就内容!AT71="","",成就内容!AT71),IF(成就内容!AT71="",AT14,成就内容!AT71))</f>
        <v>44</v>
      </c>
      <c r="AU15" s="4">
        <f>IF($C15=1,IF(成就内容!AU71="","",成就内容!AU71),IF(成就内容!AU71="",AU14,成就内容!AU71))</f>
        <v>52</v>
      </c>
      <c r="AV15" s="4">
        <f>IF($C15=1,IF(成就内容!AV71="","",成就内容!AV71),IF(成就内容!AV71="",AV14,成就内容!AV71))</f>
        <v>55</v>
      </c>
      <c r="AW15" s="4">
        <f>IF($C15=1,IF(成就内容!AW71="","",成就内容!AW71),IF(成就内容!AW71="",AW14,成就内容!AW71))</f>
        <v>36</v>
      </c>
      <c r="AX15" s="4">
        <f>IF($C15=1,IF(成就内容!AX71="","",成就内容!AX71),IF(成就内容!AX71="",AX14,成就内容!AX71))</f>
        <v>52</v>
      </c>
      <c r="AY15" s="4">
        <f>IF($C15=1,IF(成就内容!AY71="","",成就内容!AY71),IF(成就内容!AY71="",AY14,成就内容!AY71))</f>
        <v>52</v>
      </c>
      <c r="AZ15" s="4">
        <f>IF($C15=1,IF(成就内容!AZ71="","",成就内容!AZ71),IF(成就内容!AZ71="",AZ14,成就内容!AZ71))</f>
        <v>52</v>
      </c>
      <c r="BA15" s="4">
        <f>IF($C15=1,IF(成就内容!BA71="","",成就内容!BA71),IF(成就内容!BA71="",BA14,成就内容!BA71))</f>
        <v>52</v>
      </c>
      <c r="BB15" s="4">
        <f>IF($C15=1,IF(成就内容!BB71="","",成就内容!BB71),IF(成就内容!BB71="",BB14,成就内容!BB71))</f>
        <v>82</v>
      </c>
      <c r="BC15" s="4">
        <f>IF($C15=1,IF(成就内容!BC71="","",成就内容!BC71),IF(成就内容!BC71="",BC14,成就内容!BC71))</f>
        <v>36</v>
      </c>
      <c r="BD15" s="4">
        <f>IF($C15=1,IF(成就内容!BD71="","",成就内容!BD71),IF(成就内容!BD71="",BD14,成就内容!BD71))</f>
        <v>36</v>
      </c>
      <c r="BE15" s="4">
        <f>IF($C15=1,IF(成就内容!BE71="","",成就内容!BE71),IF(成就内容!BE71="",BE14,成就内容!BE71))</f>
        <v>36</v>
      </c>
      <c r="BF15" s="4">
        <f>IF($C15=1,IF(成就内容!BF71="","",成就内容!BF71),IF(成就内容!BF71="",BF14,成就内容!BF71))</f>
        <v>36</v>
      </c>
      <c r="BG15" s="4">
        <f>IF($C15=1,IF(成就内容!BG71="","",成就内容!BG71),IF(成就内容!BG71="",BG14,成就内容!BG71))</f>
        <v>37</v>
      </c>
      <c r="BH15" s="4">
        <f>IF($C15=1,IF(成就内容!BH71="","",成就内容!BH71),IF(成就内容!BH71="",BH14,成就内容!BH71))</f>
        <v>82</v>
      </c>
      <c r="BI15" s="4" t="str">
        <f>IF($C15=1,IF(成就内容!BI71="","",成就内容!BI71),IF(成就内容!BI71="",BI14,成就内容!BI71))</f>
        <v/>
      </c>
      <c r="BJ15" s="4">
        <f>IF($C15=1,IF(成就内容!BJ71="","",成就内容!BJ71),IF(成就内容!BJ71="",BJ14,成就内容!BJ71))</f>
        <v>19</v>
      </c>
      <c r="BK15" s="4">
        <f>IF($C15=1,IF(成就内容!BK71="","",成就内容!BK71),IF(成就内容!BK71="",BK14,成就内容!BK71))</f>
        <v>34</v>
      </c>
      <c r="BL15" s="4">
        <f>IF($C15=1,IF(成就内容!BL71="","",成就内容!BL71),IF(成就内容!BL71="",BL14,成就内容!BL71))</f>
        <v>36</v>
      </c>
      <c r="BM15" s="4">
        <f>IF($C15=1,IF(成就内容!BM71="","",成就内容!BM71),IF(成就内容!BM71="",BM14,成就内容!BM71))</f>
        <v>13</v>
      </c>
      <c r="BN15" s="4">
        <f>IF($C15=1,IF(成就内容!BN71="","",成就内容!BN71),IF(成就内容!BN71="",BN14,成就内容!BN71))</f>
        <v>32</v>
      </c>
      <c r="BO15" s="4">
        <f>IF($C15=1,IF(成就内容!BO71="","",成就内容!BO71),IF(成就内容!BO71="",BO14,成就内容!BO71))</f>
        <v>23</v>
      </c>
      <c r="BP15" s="4">
        <f>IF($C15=1,IF(成就内容!BP71="","",成就内容!BP71),IF(成就内容!BP71="",BP14,成就内容!BP71))</f>
        <v>40</v>
      </c>
      <c r="BQ15" s="4">
        <f>IF($C15=1,IF(成就内容!BQ71="","",成就内容!BQ71),IF(成就内容!BQ71="",BQ14,成就内容!BQ71))</f>
        <v>64</v>
      </c>
      <c r="BR15" s="4">
        <f>IF($C15=1,IF(成就内容!BR71="","",成就内容!BR71),IF(成就内容!BR71="",BR14,成就内容!BR71))</f>
        <v>28</v>
      </c>
      <c r="BS15" s="4">
        <f>IF($C15=1,IF(成就内容!BS71="","",成就内容!BS71),IF(成就内容!BS71="",BS14,成就内容!BS71))</f>
        <v>25</v>
      </c>
      <c r="BT15" s="4">
        <f>IF($C15=1,IF(成就内容!BT71="","",成就内容!BT71),IF(成就内容!BT71="",BT14,成就内容!BT71))</f>
        <v>36</v>
      </c>
      <c r="BU15" s="4">
        <f>IF($C15=1,IF(成就内容!BU71="","",成就内容!BU71),IF(成就内容!BU71="",BU14,成就内容!BU71))</f>
        <v>81</v>
      </c>
      <c r="BV15" s="4" t="str">
        <f>IF($C15=1,IF(成就内容!BV71="","",成就内容!BV71),IF(成就内容!BV71="",BV14,成就内容!BV71))</f>
        <v/>
      </c>
      <c r="BW15" s="4">
        <f>IF($C15=1,IF(成就内容!BW71="","",成就内容!BW71),IF(成就内容!BW71="",BW14,成就内容!BW71))</f>
        <v>52</v>
      </c>
      <c r="BX15" s="4">
        <f>IF($C15=1,IF(成就内容!BX71="","",成就内容!BX71),IF(成就内容!BX71="",BX14,成就内容!BX71))</f>
        <v>36</v>
      </c>
      <c r="BY15" s="4">
        <f>IF($C15=1,IF(成就内容!BY71="","",成就内容!BY71),IF(成就内容!BY71="",BY14,成就内容!BY71))</f>
        <v>36</v>
      </c>
      <c r="BZ15" s="4">
        <f>IF($C15=1,IF(成就内容!BZ71="","",成就内容!BZ71),IF(成就内容!BZ71="",BZ14,成就内容!BZ71))</f>
        <v>40</v>
      </c>
      <c r="CC15" s="3"/>
    </row>
    <row r="16" spans="2:81" s="17" customFormat="1" x14ac:dyDescent="0.15">
      <c r="C16" s="21">
        <v>10</v>
      </c>
      <c r="D16" s="4">
        <f>IF($C16=1,IF(成就内容!D72="","",成就内容!D72),IF(成就内容!D72="",D15,成就内容!D72))</f>
        <v>38</v>
      </c>
      <c r="E16" s="4" t="str">
        <f>IF($C16=1,IF(成就内容!E72="","",成就内容!E72),IF(成就内容!E72="",E15,成就内容!E72))</f>
        <v/>
      </c>
      <c r="F16" s="4">
        <f>IF($C16=1,IF(成就内容!F72="","",成就内容!F72),IF(成就内容!F72="",F15,成就内容!F72))</f>
        <v>26</v>
      </c>
      <c r="G16" s="4" t="str">
        <f>IF($C16=1,IF(成就内容!G72="","",成就内容!G72),IF(成就内容!G72="",G15,成就内容!G72))</f>
        <v/>
      </c>
      <c r="H16" s="4">
        <f>IF($C16=1,IF(成就内容!H72="","",成就内容!H72),IF(成就内容!H72="",H15,成就内容!H72))</f>
        <v>40</v>
      </c>
      <c r="I16" s="4">
        <f>IF($C16=1,IF(成就内容!I72="","",成就内容!I72),IF(成就内容!I72="",I15,成就内容!I72))</f>
        <v>40</v>
      </c>
      <c r="J16" s="4">
        <f>IF($C16=1,IF(成就内容!J72="","",成就内容!J72),IF(成就内容!J72="",J15,成就内容!J72))</f>
        <v>37</v>
      </c>
      <c r="K16" s="4">
        <f>IF($C16=1,IF(成就内容!K72="","",成就内容!K72),IF(成就内容!K72="",K15,成就内容!K72))</f>
        <v>37</v>
      </c>
      <c r="L16" s="4">
        <f>IF($C16=1,IF(成就内容!L72="","",成就内容!L72),IF(成就内容!L72="",L15,成就内容!L72))</f>
        <v>37</v>
      </c>
      <c r="M16" s="4">
        <f>IF($C16=1,IF(成就内容!M72="","",成就内容!M72),IF(成就内容!M72="",M15,成就内容!M72))</f>
        <v>37</v>
      </c>
      <c r="N16" s="4">
        <f>IF($C16=1,IF(成就内容!N72="","",成就内容!N72),IF(成就内容!N72="",N15,成就内容!N72))</f>
        <v>86</v>
      </c>
      <c r="O16" s="4">
        <f>IF($C16=1,IF(成就内容!O72="","",成就内容!O72),IF(成就内容!O72="",O15,成就内容!O72))</f>
        <v>50</v>
      </c>
      <c r="P16" s="4">
        <f>IF($C16=1,IF(成就内容!P72="","",成就内容!P72),IF(成就内容!P72="",P15,成就内容!P72))</f>
        <v>160</v>
      </c>
      <c r="Q16" s="4">
        <f>IF($C16=1,IF(成就内容!Q72="","",成就内容!Q72),IF(成就内容!Q72="",Q15,成就内容!Q72))</f>
        <v>40</v>
      </c>
      <c r="R16" s="4">
        <f>IF($C16=1,IF(成就内容!R72="","",成就内容!R72),IF(成就内容!R72="",R15,成就内容!R72))</f>
        <v>40</v>
      </c>
      <c r="S16" s="4">
        <f>IF($C16=1,IF(成就内容!S72="","",成就内容!S72),IF(成就内容!S72="",S15,成就内容!S72))</f>
        <v>40</v>
      </c>
      <c r="T16" s="4">
        <f>IF($C16=1,IF(成就内容!T72="","",成就内容!T72),IF(成就内容!T72="",T15,成就内容!T72))</f>
        <v>40</v>
      </c>
      <c r="U16" s="4">
        <f>IF($C16=1,IF(成就内容!U72="","",成就内容!U72),IF(成就内容!U72="",U15,成就内容!U72))</f>
        <v>40</v>
      </c>
      <c r="V16" s="4">
        <f>IF($C16=1,IF(成就内容!V72="","",成就内容!V72),IF(成就内容!V72="",V15,成就内容!V72))</f>
        <v>40</v>
      </c>
      <c r="W16" s="4">
        <f>IF($C16=1,IF(成就内容!W72="","",成就内容!W72),IF(成就内容!W72="",W15,成就内容!W72))</f>
        <v>86</v>
      </c>
      <c r="X16" s="4">
        <f>IF($C16=1,IF(成就内容!X72="","",成就内容!X72),IF(成就内容!X72="",X15,成就内容!X72))</f>
        <v>50</v>
      </c>
      <c r="Y16" s="4">
        <f>IF($C16=1,IF(成就内容!Y72="","",成就内容!Y72),IF(成就内容!Y72="",Y15,成就内容!Y72))</f>
        <v>42</v>
      </c>
      <c r="Z16" s="4" t="str">
        <f>IF($C16=1,IF(成就内容!Z72="","",成就内容!Z72),IF(成就内容!Z72="",Z15,成就内容!Z72))</f>
        <v/>
      </c>
      <c r="AA16" s="4">
        <f>IF($C16=1,IF(成就内容!AA72="","",成就内容!AA72),IF(成就内容!AA72="",AA15,成就内容!AA72))</f>
        <v>56</v>
      </c>
      <c r="AB16" s="4">
        <f>IF($C16=1,IF(成就内容!AB72="","",成就内容!AB72),IF(成就内容!AB72="",AB15,成就内容!AB72))</f>
        <v>45</v>
      </c>
      <c r="AC16" s="4">
        <f>IF($C16=1,IF(成就内容!AC72="","",成就内容!AC72),IF(成就内容!AC72="",AC15,成就内容!AC72))</f>
        <v>37</v>
      </c>
      <c r="AD16" s="4">
        <f>IF($C16=1,IF(成就内容!AD72="","",成就内容!AD72),IF(成就内容!AD72="",AD15,成就内容!AD72))</f>
        <v>38</v>
      </c>
      <c r="AE16" s="4">
        <f>IF($C16=1,IF(成就内容!AE72="","",成就内容!AE72),IF(成就内容!AE72="",AE15,成就内容!AE72))</f>
        <v>38</v>
      </c>
      <c r="AF16" s="4">
        <f>IF($C16=1,IF(成就内容!AF72="","",成就内容!AF72),IF(成就内容!AF72="",AF15,成就内容!AF72))</f>
        <v>38</v>
      </c>
      <c r="AG16" s="4">
        <f>IF($C16=1,IF(成就内容!AG72="","",成就内容!AG72),IF(成就内容!AG72="",AG15,成就内容!AG72))</f>
        <v>42</v>
      </c>
      <c r="AH16" s="4">
        <f>IF($C16=1,IF(成就内容!AH72="","",成就内容!AH72),IF(成就内容!AH72="",AH15,成就内容!AH72))</f>
        <v>31</v>
      </c>
      <c r="AI16" s="4">
        <f>IF($C16=1,IF(成就内容!AI72="","",成就内容!AI72),IF(成就内容!AI72="",AI15,成就内容!AI72))</f>
        <v>42</v>
      </c>
      <c r="AJ16" s="4">
        <f>IF($C16=1,IF(成就内容!AJ72="","",成就内容!AJ72),IF(成就内容!AJ72="",AJ15,成就内容!AJ72))</f>
        <v>43</v>
      </c>
      <c r="AK16" s="4" t="str">
        <f>IF($C16=1,IF(成就内容!AK72="","",成就内容!AK72),IF(成就内容!AK72="",AK15,成就内容!AK72))</f>
        <v/>
      </c>
      <c r="AL16" s="4" t="str">
        <f>IF($C16=1,IF(成就内容!AL72="","",成就内容!AL72),IF(成就内容!AL72="",AL15,成就内容!AL72))</f>
        <v/>
      </c>
      <c r="AM16" s="4">
        <f>IF($C16=1,IF(成就内容!AM72="","",成就内容!AM72),IF(成就内容!AM72="",AM15,成就内容!AM72))</f>
        <v>42</v>
      </c>
      <c r="AN16" s="4">
        <f>IF($C16=1,IF(成就内容!AN72="","",成就内容!AN72),IF(成就内容!AN72="",AN15,成就内容!AN72))</f>
        <v>43</v>
      </c>
      <c r="AO16" s="4">
        <f>IF($C16=1,IF(成就内容!AO72="","",成就内容!AO72),IF(成就内容!AO72="",AO15,成就内容!AO72))</f>
        <v>40</v>
      </c>
      <c r="AP16" s="4">
        <f>IF($C16=1,IF(成就内容!AP72="","",成就内容!AP72),IF(成就内容!AP72="",AP15,成就内容!AP72))</f>
        <v>40</v>
      </c>
      <c r="AQ16" s="4">
        <f>IF($C16=1,IF(成就内容!AQ72="","",成就内容!AQ72),IF(成就内容!AQ72="",AQ15,成就内容!AQ72))</f>
        <v>40</v>
      </c>
      <c r="AR16" s="4">
        <f>IF($C16=1,IF(成就内容!AR72="","",成就内容!AR72),IF(成就内容!AR72="",AR15,成就内容!AR72))</f>
        <v>48</v>
      </c>
      <c r="AS16" s="4">
        <f>IF($C16=1,IF(成就内容!AS72="","",成就内容!AS72),IF(成就内容!AS72="",AS15,成就内容!AS72))</f>
        <v>48</v>
      </c>
      <c r="AT16" s="4">
        <f>IF($C16=1,IF(成就内容!AT72="","",成就内容!AT72),IF(成就内容!AT72="",AT15,成就内容!AT72))</f>
        <v>48</v>
      </c>
      <c r="AU16" s="4">
        <f>IF($C16=1,IF(成就内容!AU72="","",成就内容!AU72),IF(成就内容!AU72="",AU15,成就内容!AU72))</f>
        <v>56</v>
      </c>
      <c r="AV16" s="4">
        <f>IF($C16=1,IF(成就内容!AV72="","",成就内容!AV72),IF(成就内容!AV72="",AV15,成就内容!AV72))</f>
        <v>60</v>
      </c>
      <c r="AW16" s="4">
        <f>IF($C16=1,IF(成就内容!AW72="","",成就内容!AW72),IF(成就内容!AW72="",AW15,成就内容!AW72))</f>
        <v>40</v>
      </c>
      <c r="AX16" s="4">
        <f>IF($C16=1,IF(成就内容!AX72="","",成就内容!AX72),IF(成就内容!AX72="",AX15,成就内容!AX72))</f>
        <v>56</v>
      </c>
      <c r="AY16" s="4">
        <f>IF($C16=1,IF(成就内容!AY72="","",成就内容!AY72),IF(成就内容!AY72="",AY15,成就内容!AY72))</f>
        <v>56</v>
      </c>
      <c r="AZ16" s="4">
        <f>IF($C16=1,IF(成就内容!AZ72="","",成就内容!AZ72),IF(成就内容!AZ72="",AZ15,成就内容!AZ72))</f>
        <v>56</v>
      </c>
      <c r="BA16" s="4">
        <f>IF($C16=1,IF(成就内容!BA72="","",成就内容!BA72),IF(成就内容!BA72="",BA15,成就内容!BA72))</f>
        <v>56</v>
      </c>
      <c r="BB16" s="4">
        <f>IF($C16=1,IF(成就内容!BB72="","",成就内容!BB72),IF(成就内容!BB72="",BB15,成就内容!BB72))</f>
        <v>86</v>
      </c>
      <c r="BC16" s="4">
        <f>IF($C16=1,IF(成就内容!BC72="","",成就内容!BC72),IF(成就内容!BC72="",BC15,成就内容!BC72))</f>
        <v>40</v>
      </c>
      <c r="BD16" s="4">
        <f>IF($C16=1,IF(成就内容!BD72="","",成就内容!BD72),IF(成就内容!BD72="",BD15,成就内容!BD72))</f>
        <v>40</v>
      </c>
      <c r="BE16" s="4">
        <f>IF($C16=1,IF(成就内容!BE72="","",成就内容!BE72),IF(成就内容!BE72="",BE15,成就内容!BE72))</f>
        <v>40</v>
      </c>
      <c r="BF16" s="4">
        <f>IF($C16=1,IF(成就内容!BF72="","",成就内容!BF72),IF(成就内容!BF72="",BF15,成就内容!BF72))</f>
        <v>40</v>
      </c>
      <c r="BG16" s="4">
        <f>IF($C16=1,IF(成就内容!BG72="","",成就内容!BG72),IF(成就内容!BG72="",BG15,成就内容!BG72))</f>
        <v>41</v>
      </c>
      <c r="BH16" s="4">
        <f>IF($C16=1,IF(成就内容!BH72="","",成就内容!BH72),IF(成就内容!BH72="",BH15,成就内容!BH72))</f>
        <v>86</v>
      </c>
      <c r="BI16" s="4" t="str">
        <f>IF($C16=1,IF(成就内容!BI72="","",成就内容!BI72),IF(成就内容!BI72="",BI15,成就内容!BI72))</f>
        <v/>
      </c>
      <c r="BJ16" s="4">
        <f>IF($C16=1,IF(成就内容!BJ72="","",成就内容!BJ72),IF(成就内容!BJ72="",BJ15,成就内容!BJ72))</f>
        <v>22</v>
      </c>
      <c r="BK16" s="4">
        <f>IF($C16=1,IF(成就内容!BK72="","",成就内容!BK72),IF(成就内容!BK72="",BK15,成就内容!BK72))</f>
        <v>36</v>
      </c>
      <c r="BL16" s="4">
        <f>IF($C16=1,IF(成就内容!BL72="","",成就内容!BL72),IF(成就内容!BL72="",BL15,成就内容!BL72))</f>
        <v>40</v>
      </c>
      <c r="BM16" s="4">
        <f>IF($C16=1,IF(成就内容!BM72="","",成就内容!BM72),IF(成就内容!BM72="",BM15,成就内容!BM72))</f>
        <v>14</v>
      </c>
      <c r="BN16" s="4">
        <f>IF($C16=1,IF(成就内容!BN72="","",成就内容!BN72),IF(成就内容!BN72="",BN15,成就内容!BN72))</f>
        <v>39</v>
      </c>
      <c r="BO16" s="4">
        <f>IF($C16=1,IF(成就内容!BO72="","",成就内容!BO72),IF(成就内容!BO72="",BO15,成就内容!BO72))</f>
        <v>30</v>
      </c>
      <c r="BP16" s="4">
        <f>IF($C16=1,IF(成就内容!BP72="","",成就内容!BP72),IF(成就内容!BP72="",BP15,成就内容!BP72))</f>
        <v>46</v>
      </c>
      <c r="BQ16" s="4">
        <f>IF($C16=1,IF(成就内容!BQ72="","",成就内容!BQ72),IF(成就内容!BQ72="",BQ15,成就内容!BQ72))</f>
        <v>65</v>
      </c>
      <c r="BR16" s="4">
        <f>IF($C16=1,IF(成就内容!BR72="","",成就内容!BR72),IF(成就内容!BR72="",BR15,成就内容!BR72))</f>
        <v>31</v>
      </c>
      <c r="BS16" s="4">
        <f>IF($C16=1,IF(成就内容!BS72="","",成就内容!BS72),IF(成就内容!BS72="",BS15,成就内容!BS72))</f>
        <v>28</v>
      </c>
      <c r="BT16" s="4">
        <f>IF($C16=1,IF(成就内容!BT72="","",成就内容!BT72),IF(成就内容!BT72="",BT15,成就内容!BT72))</f>
        <v>38</v>
      </c>
      <c r="BU16" s="4">
        <f>IF($C16=1,IF(成就内容!BU72="","",成就内容!BU72),IF(成就内容!BU72="",BU15,成就内容!BU72))</f>
        <v>82</v>
      </c>
      <c r="BV16" s="4" t="str">
        <f>IF($C16=1,IF(成就内容!BV72="","",成就内容!BV72),IF(成就内容!BV72="",BV15,成就内容!BV72))</f>
        <v/>
      </c>
      <c r="BW16" s="4">
        <f>IF($C16=1,IF(成就内容!BW72="","",成就内容!BW72),IF(成就内容!BW72="",BW15,成就内容!BW72))</f>
        <v>56</v>
      </c>
      <c r="BX16" s="4">
        <f>IF($C16=1,IF(成就内容!BX72="","",成就内容!BX72),IF(成就内容!BX72="",BX15,成就内容!BX72))</f>
        <v>39</v>
      </c>
      <c r="BY16" s="4">
        <f>IF($C16=1,IF(成就内容!BY72="","",成就内容!BY72),IF(成就内容!BY72="",BY15,成就内容!BY72))</f>
        <v>40</v>
      </c>
      <c r="BZ16" s="4">
        <f>IF($C16=1,IF(成就内容!BZ72="","",成就内容!BZ72),IF(成就内容!BZ72="",BZ15,成就内容!BZ72))</f>
        <v>44</v>
      </c>
      <c r="CC16" s="3"/>
    </row>
    <row r="17" spans="3:81" s="17" customFormat="1" x14ac:dyDescent="0.15">
      <c r="C17" s="21">
        <v>11</v>
      </c>
      <c r="D17" s="4">
        <f>IF($C17=1,IF(成就内容!D73="","",成就内容!D73),IF(成就内容!D73="",D16,成就内容!D73))</f>
        <v>42</v>
      </c>
      <c r="E17" s="4" t="str">
        <f>IF($C17=1,IF(成就内容!E73="","",成就内容!E73),IF(成就内容!E73="",E16,成就内容!E73))</f>
        <v/>
      </c>
      <c r="F17" s="4">
        <f>IF($C17=1,IF(成就内容!F73="","",成就内容!F73),IF(成就内容!F73="",F16,成就内容!F73))</f>
        <v>29</v>
      </c>
      <c r="G17" s="4" t="str">
        <f>IF($C17=1,IF(成就内容!G73="","",成就内容!G73),IF(成就内容!G73="",G16,成就内容!G73))</f>
        <v/>
      </c>
      <c r="H17" s="4">
        <f>IF($C17=1,IF(成就内容!H73="","",成就内容!H73),IF(成就内容!H73="",H16,成就内容!H73))</f>
        <v>44</v>
      </c>
      <c r="I17" s="4">
        <f>IF($C17=1,IF(成就内容!I73="","",成就内容!I73),IF(成就内容!I73="",I16,成就内容!I73))</f>
        <v>44</v>
      </c>
      <c r="J17" s="4">
        <f>IF($C17=1,IF(成就内容!J73="","",成就内容!J73),IF(成就内容!J73="",J16,成就内容!J73))</f>
        <v>41</v>
      </c>
      <c r="K17" s="4">
        <f>IF($C17=1,IF(成就内容!K73="","",成就内容!K73),IF(成就内容!K73="",K16,成就内容!K73))</f>
        <v>41</v>
      </c>
      <c r="L17" s="4">
        <f>IF($C17=1,IF(成就内容!L73="","",成就内容!L73),IF(成就内容!L73="",L16,成就内容!L73))</f>
        <v>41</v>
      </c>
      <c r="M17" s="4">
        <f>IF($C17=1,IF(成就内容!M73="","",成就内容!M73),IF(成就内容!M73="",M16,成就内容!M73))</f>
        <v>41</v>
      </c>
      <c r="N17" s="4">
        <f>IF($C17=1,IF(成就内容!N73="","",成就内容!N73),IF(成就内容!N73="",N16,成就内容!N73))</f>
        <v>90</v>
      </c>
      <c r="O17" s="4">
        <f>IF($C17=1,IF(成就内容!O73="","",成就内容!O73),IF(成就内容!O73="",O16,成就内容!O73))</f>
        <v>55</v>
      </c>
      <c r="P17" s="4">
        <f>IF($C17=1,IF(成就内容!P73="","",成就内容!P73),IF(成就内容!P73="",P16,成就内容!P73))</f>
        <v>160</v>
      </c>
      <c r="Q17" s="4">
        <f>IF($C17=1,IF(成就内容!Q73="","",成就内容!Q73),IF(成就内容!Q73="",Q16,成就内容!Q73))</f>
        <v>44</v>
      </c>
      <c r="R17" s="4">
        <f>IF($C17=1,IF(成就内容!R73="","",成就内容!R73),IF(成就内容!R73="",R16,成就内容!R73))</f>
        <v>44</v>
      </c>
      <c r="S17" s="4">
        <f>IF($C17=1,IF(成就内容!S73="","",成就内容!S73),IF(成就内容!S73="",S16,成就内容!S73))</f>
        <v>44</v>
      </c>
      <c r="T17" s="4">
        <f>IF($C17=1,IF(成就内容!T73="","",成就内容!T73),IF(成就内容!T73="",T16,成就内容!T73))</f>
        <v>44</v>
      </c>
      <c r="U17" s="4">
        <f>IF($C17=1,IF(成就内容!U73="","",成就内容!U73),IF(成就内容!U73="",U16,成就内容!U73))</f>
        <v>44</v>
      </c>
      <c r="V17" s="4">
        <f>IF($C17=1,IF(成就内容!V73="","",成就内容!V73),IF(成就内容!V73="",V16,成就内容!V73))</f>
        <v>44</v>
      </c>
      <c r="W17" s="4">
        <f>IF($C17=1,IF(成就内容!W73="","",成就内容!W73),IF(成就内容!W73="",W16,成就内容!W73))</f>
        <v>90</v>
      </c>
      <c r="X17" s="4">
        <f>IF($C17=1,IF(成就内容!X73="","",成就内容!X73),IF(成就内容!X73="",X16,成就内容!X73))</f>
        <v>55</v>
      </c>
      <c r="Y17" s="4">
        <f>IF($C17=1,IF(成就内容!Y73="","",成就内容!Y73),IF(成就内容!Y73="",Y16,成就内容!Y73))</f>
        <v>46</v>
      </c>
      <c r="Z17" s="4" t="str">
        <f>IF($C17=1,IF(成就内容!Z73="","",成就内容!Z73),IF(成就内容!Z73="",Z16,成就内容!Z73))</f>
        <v/>
      </c>
      <c r="AA17" s="4">
        <f>IF($C17=1,IF(成就内容!AA73="","",成就内容!AA73),IF(成就内容!AA73="",AA16,成就内容!AA73))</f>
        <v>57</v>
      </c>
      <c r="AB17" s="4">
        <f>IF($C17=1,IF(成就内容!AB73="","",成就内容!AB73),IF(成就内容!AB73="",AB16,成就内容!AB73))</f>
        <v>50</v>
      </c>
      <c r="AC17" s="4">
        <f>IF($C17=1,IF(成就内容!AC73="","",成就内容!AC73),IF(成就内容!AC73="",AC16,成就内容!AC73))</f>
        <v>41</v>
      </c>
      <c r="AD17" s="4">
        <f>IF($C17=1,IF(成就内容!AD73="","",成就内容!AD73),IF(成就内容!AD73="",AD16,成就内容!AD73))</f>
        <v>42</v>
      </c>
      <c r="AE17" s="4">
        <f>IF($C17=1,IF(成就内容!AE73="","",成就内容!AE73),IF(成就内容!AE73="",AE16,成就内容!AE73))</f>
        <v>42</v>
      </c>
      <c r="AF17" s="4">
        <f>IF($C17=1,IF(成就内容!AF73="","",成就内容!AF73),IF(成就内容!AF73="",AF16,成就内容!AF73))</f>
        <v>42</v>
      </c>
      <c r="AG17" s="4">
        <f>IF($C17=1,IF(成就内容!AG73="","",成就内容!AG73),IF(成就内容!AG73="",AG16,成就内容!AG73))</f>
        <v>46</v>
      </c>
      <c r="AH17" s="4">
        <f>IF($C17=1,IF(成就内容!AH73="","",成就内容!AH73),IF(成就内容!AH73="",AH16,成就内容!AH73))</f>
        <v>34</v>
      </c>
      <c r="AI17" s="4">
        <f>IF($C17=1,IF(成就内容!AI73="","",成就内容!AI73),IF(成就内容!AI73="",AI16,成就内容!AI73))</f>
        <v>46</v>
      </c>
      <c r="AJ17" s="4">
        <f>IF($C17=1,IF(成就内容!AJ73="","",成就内容!AJ73),IF(成就内容!AJ73="",AJ16,成就内容!AJ73))</f>
        <v>47</v>
      </c>
      <c r="AK17" s="4" t="str">
        <f>IF($C17=1,IF(成就内容!AK73="","",成就内容!AK73),IF(成就内容!AK73="",AK16,成就内容!AK73))</f>
        <v/>
      </c>
      <c r="AL17" s="4" t="str">
        <f>IF($C17=1,IF(成就内容!AL73="","",成就内容!AL73),IF(成就内容!AL73="",AL16,成就内容!AL73))</f>
        <v/>
      </c>
      <c r="AM17" s="4">
        <f>IF($C17=1,IF(成就内容!AM73="","",成就内容!AM73),IF(成就内容!AM73="",AM16,成就内容!AM73))</f>
        <v>46</v>
      </c>
      <c r="AN17" s="4">
        <f>IF($C17=1,IF(成就内容!AN73="","",成就内容!AN73),IF(成就内容!AN73="",AN16,成就内容!AN73))</f>
        <v>47</v>
      </c>
      <c r="AO17" s="4">
        <f>IF($C17=1,IF(成就内容!AO73="","",成就内容!AO73),IF(成就内容!AO73="",AO16,成就内容!AO73))</f>
        <v>44</v>
      </c>
      <c r="AP17" s="4">
        <f>IF($C17=1,IF(成就内容!AP73="","",成就内容!AP73),IF(成就内容!AP73="",AP16,成就内容!AP73))</f>
        <v>44</v>
      </c>
      <c r="AQ17" s="4">
        <f>IF($C17=1,IF(成就内容!AQ73="","",成就内容!AQ73),IF(成就内容!AQ73="",AQ16,成就内容!AQ73))</f>
        <v>44</v>
      </c>
      <c r="AR17" s="4">
        <f>IF($C17=1,IF(成就内容!AR73="","",成就内容!AR73),IF(成就内容!AR73="",AR16,成就内容!AR73))</f>
        <v>52</v>
      </c>
      <c r="AS17" s="4">
        <f>IF($C17=1,IF(成就内容!AS73="","",成就内容!AS73),IF(成就内容!AS73="",AS16,成就内容!AS73))</f>
        <v>52</v>
      </c>
      <c r="AT17" s="4">
        <f>IF($C17=1,IF(成就内容!AT73="","",成就内容!AT73),IF(成就内容!AT73="",AT16,成就内容!AT73))</f>
        <v>52</v>
      </c>
      <c r="AU17" s="4">
        <f>IF($C17=1,IF(成就内容!AU73="","",成就内容!AU73),IF(成就内容!AU73="",AU16,成就内容!AU73))</f>
        <v>60</v>
      </c>
      <c r="AV17" s="4">
        <f>IF($C17=1,IF(成就内容!AV73="","",成就内容!AV73),IF(成就内容!AV73="",AV16,成就内容!AV73))</f>
        <v>65</v>
      </c>
      <c r="AW17" s="4">
        <f>IF($C17=1,IF(成就内容!AW73="","",成就内容!AW73),IF(成就内容!AW73="",AW16,成就内容!AW73))</f>
        <v>44</v>
      </c>
      <c r="AX17" s="4">
        <f>IF($C17=1,IF(成就内容!AX73="","",成就内容!AX73),IF(成就内容!AX73="",AX16,成就内容!AX73))</f>
        <v>60</v>
      </c>
      <c r="AY17" s="4">
        <f>IF($C17=1,IF(成就内容!AY73="","",成就内容!AY73),IF(成就内容!AY73="",AY16,成就内容!AY73))</f>
        <v>60</v>
      </c>
      <c r="AZ17" s="4">
        <f>IF($C17=1,IF(成就内容!AZ73="","",成就内容!AZ73),IF(成就内容!AZ73="",AZ16,成就内容!AZ73))</f>
        <v>60</v>
      </c>
      <c r="BA17" s="4">
        <f>IF($C17=1,IF(成就内容!BA73="","",成就内容!BA73),IF(成就内容!BA73="",BA16,成就内容!BA73))</f>
        <v>60</v>
      </c>
      <c r="BB17" s="4">
        <f>IF($C17=1,IF(成就内容!BB73="","",成就内容!BB73),IF(成就内容!BB73="",BB16,成就内容!BB73))</f>
        <v>90</v>
      </c>
      <c r="BC17" s="4">
        <f>IF($C17=1,IF(成就内容!BC73="","",成就内容!BC73),IF(成就内容!BC73="",BC16,成就内容!BC73))</f>
        <v>44</v>
      </c>
      <c r="BD17" s="4">
        <f>IF($C17=1,IF(成就内容!BD73="","",成就内容!BD73),IF(成就内容!BD73="",BD16,成就内容!BD73))</f>
        <v>44</v>
      </c>
      <c r="BE17" s="4">
        <f>IF($C17=1,IF(成就内容!BE73="","",成就内容!BE73),IF(成就内容!BE73="",BE16,成就内容!BE73))</f>
        <v>44</v>
      </c>
      <c r="BF17" s="4">
        <f>IF($C17=1,IF(成就内容!BF73="","",成就内容!BF73),IF(成就内容!BF73="",BF16,成就内容!BF73))</f>
        <v>44</v>
      </c>
      <c r="BG17" s="4">
        <f>IF($C17=1,IF(成就内容!BG73="","",成就内容!BG73),IF(成就内容!BG73="",BG16,成就内容!BG73))</f>
        <v>45</v>
      </c>
      <c r="BH17" s="4">
        <f>IF($C17=1,IF(成就内容!BH73="","",成就内容!BH73),IF(成就内容!BH73="",BH16,成就内容!BH73))</f>
        <v>90</v>
      </c>
      <c r="BI17" s="4" t="str">
        <f>IF($C17=1,IF(成就内容!BI73="","",成就内容!BI73),IF(成就内容!BI73="",BI16,成就内容!BI73))</f>
        <v/>
      </c>
      <c r="BJ17" s="4">
        <f>IF($C17=1,IF(成就内容!BJ73="","",成就内容!BJ73),IF(成就内容!BJ73="",BJ16,成就内容!BJ73))</f>
        <v>26</v>
      </c>
      <c r="BK17" s="4">
        <f>IF($C17=1,IF(成就内容!BK73="","",成就内容!BK73),IF(成就内容!BK73="",BK16,成就内容!BK73))</f>
        <v>38</v>
      </c>
      <c r="BL17" s="4">
        <f>IF($C17=1,IF(成就内容!BL73="","",成就内容!BL73),IF(成就内容!BL73="",BL16,成就内容!BL73))</f>
        <v>44</v>
      </c>
      <c r="BM17" s="4">
        <f>IF($C17=1,IF(成就内容!BM73="","",成就内容!BM73),IF(成就内容!BM73="",BM16,成就内容!BM73))</f>
        <v>16</v>
      </c>
      <c r="BN17" s="4">
        <f>IF($C17=1,IF(成就内容!BN73="","",成就内容!BN73),IF(成就内容!BN73="",BN16,成就内容!BN73))</f>
        <v>44</v>
      </c>
      <c r="BO17" s="4">
        <f>IF($C17=1,IF(成就内容!BO73="","",成就内容!BO73),IF(成就内容!BO73="",BO16,成就内容!BO73))</f>
        <v>36</v>
      </c>
      <c r="BP17" s="4">
        <f>IF($C17=1,IF(成就内容!BP73="","",成就内容!BP73),IF(成就内容!BP73="",BP16,成就内容!BP73))</f>
        <v>53</v>
      </c>
      <c r="BQ17" s="4">
        <f>IF($C17=1,IF(成就内容!BQ73="","",成就内容!BQ73),IF(成就内容!BQ73="",BQ16,成就内容!BQ73))</f>
        <v>66</v>
      </c>
      <c r="BR17" s="4">
        <f>IF($C17=1,IF(成就内容!BR73="","",成就内容!BR73),IF(成就内容!BR73="",BR16,成就内容!BR73))</f>
        <v>34</v>
      </c>
      <c r="BS17" s="4">
        <f>IF($C17=1,IF(成就内容!BS73="","",成就内容!BS73),IF(成就内容!BS73="",BS16,成就内容!BS73))</f>
        <v>34</v>
      </c>
      <c r="BT17" s="4">
        <f>IF($C17=1,IF(成就内容!BT73="","",成就内容!BT73),IF(成就内容!BT73="",BT16,成就内容!BT73))</f>
        <v>40</v>
      </c>
      <c r="BU17" s="4">
        <f>IF($C17=1,IF(成就内容!BU73="","",成就内容!BU73),IF(成就内容!BU73="",BU16,成就内容!BU73))</f>
        <v>83</v>
      </c>
      <c r="BV17" s="4" t="str">
        <f>IF($C17=1,IF(成就内容!BV73="","",成就内容!BV73),IF(成就内容!BV73="",BV16,成就内容!BV73))</f>
        <v/>
      </c>
      <c r="BW17" s="4">
        <f>IF($C17=1,IF(成就内容!BW73="","",成就内容!BW73),IF(成就内容!BW73="",BW16,成就内容!BW73))</f>
        <v>60</v>
      </c>
      <c r="BX17" s="4">
        <f>IF($C17=1,IF(成就内容!BX73="","",成就内容!BX73),IF(成就内容!BX73="",BX16,成就内容!BX73))</f>
        <v>42</v>
      </c>
      <c r="BY17" s="4">
        <f>IF($C17=1,IF(成就内容!BY73="","",成就内容!BY73),IF(成就内容!BY73="",BY16,成就内容!BY73))</f>
        <v>44</v>
      </c>
      <c r="BZ17" s="4">
        <f>IF($C17=1,IF(成就内容!BZ73="","",成就内容!BZ73),IF(成就内容!BZ73="",BZ16,成就内容!BZ73))</f>
        <v>48</v>
      </c>
      <c r="CC17" s="3"/>
    </row>
    <row r="18" spans="3:81" s="17" customFormat="1" x14ac:dyDescent="0.15">
      <c r="C18" s="21">
        <v>12</v>
      </c>
      <c r="D18" s="4">
        <f>IF($C18=1,IF(成就内容!D74="","",成就内容!D74),IF(成就内容!D74="",D17,成就内容!D74))</f>
        <v>46</v>
      </c>
      <c r="E18" s="4" t="str">
        <f>IF($C18=1,IF(成就内容!E74="","",成就内容!E74),IF(成就内容!E74="",E17,成就内容!E74))</f>
        <v/>
      </c>
      <c r="F18" s="4">
        <f>IF($C18=1,IF(成就内容!F74="","",成就内容!F74),IF(成就内容!F74="",F17,成就内容!F74))</f>
        <v>33</v>
      </c>
      <c r="G18" s="4" t="str">
        <f>IF($C18=1,IF(成就内容!G74="","",成就内容!G74),IF(成就内容!G74="",G17,成就内容!G74))</f>
        <v/>
      </c>
      <c r="H18" s="4">
        <f>IF($C18=1,IF(成就内容!H74="","",成就内容!H74),IF(成就内容!H74="",H17,成就内容!H74))</f>
        <v>48</v>
      </c>
      <c r="I18" s="4">
        <f>IF($C18=1,IF(成就内容!I74="","",成就内容!I74),IF(成就内容!I74="",I17,成就内容!I74))</f>
        <v>48</v>
      </c>
      <c r="J18" s="4">
        <f>IF($C18=1,IF(成就内容!J74="","",成就内容!J74),IF(成就内容!J74="",J17,成就内容!J74))</f>
        <v>45</v>
      </c>
      <c r="K18" s="4">
        <f>IF($C18=1,IF(成就内容!K74="","",成就内容!K74),IF(成就内容!K74="",K17,成就内容!K74))</f>
        <v>45</v>
      </c>
      <c r="L18" s="4">
        <f>IF($C18=1,IF(成就内容!L74="","",成就内容!L74),IF(成就内容!L74="",L17,成就内容!L74))</f>
        <v>45</v>
      </c>
      <c r="M18" s="4">
        <f>IF($C18=1,IF(成就内容!M74="","",成就内容!M74),IF(成就内容!M74="",M17,成就内容!M74))</f>
        <v>45</v>
      </c>
      <c r="N18" s="4">
        <f>IF($C18=1,IF(成就内容!N74="","",成就内容!N74),IF(成就内容!N74="",N17,成就内容!N74))</f>
        <v>94</v>
      </c>
      <c r="O18" s="4">
        <f>IF($C18=1,IF(成就内容!O74="","",成就内容!O74),IF(成就内容!O74="",O17,成就内容!O74))</f>
        <v>60</v>
      </c>
      <c r="P18" s="4">
        <f>IF($C18=1,IF(成就内容!P74="","",成就内容!P74),IF(成就内容!P74="",P17,成就内容!P74))</f>
        <v>160</v>
      </c>
      <c r="Q18" s="4">
        <f>IF($C18=1,IF(成就内容!Q74="","",成就内容!Q74),IF(成就内容!Q74="",Q17,成就内容!Q74))</f>
        <v>48</v>
      </c>
      <c r="R18" s="4">
        <f>IF($C18=1,IF(成就内容!R74="","",成就内容!R74),IF(成就内容!R74="",R17,成就内容!R74))</f>
        <v>48</v>
      </c>
      <c r="S18" s="4">
        <f>IF($C18=1,IF(成就内容!S74="","",成就内容!S74),IF(成就内容!S74="",S17,成就内容!S74))</f>
        <v>48</v>
      </c>
      <c r="T18" s="4">
        <f>IF($C18=1,IF(成就内容!T74="","",成就内容!T74),IF(成就内容!T74="",T17,成就内容!T74))</f>
        <v>48</v>
      </c>
      <c r="U18" s="4">
        <f>IF($C18=1,IF(成就内容!U74="","",成就内容!U74),IF(成就内容!U74="",U17,成就内容!U74))</f>
        <v>48</v>
      </c>
      <c r="V18" s="4">
        <f>IF($C18=1,IF(成就内容!V74="","",成就内容!V74),IF(成就内容!V74="",V17,成就内容!V74))</f>
        <v>48</v>
      </c>
      <c r="W18" s="4">
        <f>IF($C18=1,IF(成就内容!W74="","",成就内容!W74),IF(成就内容!W74="",W17,成就内容!W74))</f>
        <v>94</v>
      </c>
      <c r="X18" s="4">
        <f>IF($C18=1,IF(成就内容!X74="","",成就内容!X74),IF(成就内容!X74="",X17,成就内容!X74))</f>
        <v>60</v>
      </c>
      <c r="Y18" s="4">
        <f>IF($C18=1,IF(成就内容!Y74="","",成就内容!Y74),IF(成就内容!Y74="",Y17,成就内容!Y74))</f>
        <v>50</v>
      </c>
      <c r="Z18" s="4" t="str">
        <f>IF($C18=1,IF(成就内容!Z74="","",成就内容!Z74),IF(成就内容!Z74="",Z17,成就内容!Z74))</f>
        <v/>
      </c>
      <c r="AA18" s="4">
        <f>IF($C18=1,IF(成就内容!AA74="","",成就内容!AA74),IF(成就内容!AA74="",AA17,成就内容!AA74))</f>
        <v>59</v>
      </c>
      <c r="AB18" s="4">
        <f>IF($C18=1,IF(成就内容!AB74="","",成就内容!AB74),IF(成就内容!AB74="",AB17,成就内容!AB74))</f>
        <v>56</v>
      </c>
      <c r="AC18" s="4">
        <f>IF($C18=1,IF(成就内容!AC74="","",成就内容!AC74),IF(成就内容!AC74="",AC17,成就内容!AC74))</f>
        <v>45</v>
      </c>
      <c r="AD18" s="4">
        <f>IF($C18=1,IF(成就内容!AD74="","",成就内容!AD74),IF(成就内容!AD74="",AD17,成就内容!AD74))</f>
        <v>46</v>
      </c>
      <c r="AE18" s="4">
        <f>IF($C18=1,IF(成就内容!AE74="","",成就内容!AE74),IF(成就内容!AE74="",AE17,成就内容!AE74))</f>
        <v>46</v>
      </c>
      <c r="AF18" s="4">
        <f>IF($C18=1,IF(成就内容!AF74="","",成就内容!AF74),IF(成就内容!AF74="",AF17,成就内容!AF74))</f>
        <v>46</v>
      </c>
      <c r="AG18" s="4">
        <f>IF($C18=1,IF(成就内容!AG74="","",成就内容!AG74),IF(成就内容!AG74="",AG17,成就内容!AG74))</f>
        <v>50</v>
      </c>
      <c r="AH18" s="4">
        <f>IF($C18=1,IF(成就内容!AH74="","",成就内容!AH74),IF(成就内容!AH74="",AH17,成就内容!AH74))</f>
        <v>42</v>
      </c>
      <c r="AI18" s="4">
        <f>IF($C18=1,IF(成就内容!AI74="","",成就内容!AI74),IF(成就内容!AI74="",AI17,成就内容!AI74))</f>
        <v>50</v>
      </c>
      <c r="AJ18" s="4">
        <f>IF($C18=1,IF(成就内容!AJ74="","",成就内容!AJ74),IF(成就内容!AJ74="",AJ17,成就内容!AJ74))</f>
        <v>51</v>
      </c>
      <c r="AK18" s="4" t="str">
        <f>IF($C18=1,IF(成就内容!AK74="","",成就内容!AK74),IF(成就内容!AK74="",AK17,成就内容!AK74))</f>
        <v/>
      </c>
      <c r="AL18" s="4" t="str">
        <f>IF($C18=1,IF(成就内容!AL74="","",成就内容!AL74),IF(成就内容!AL74="",AL17,成就内容!AL74))</f>
        <v/>
      </c>
      <c r="AM18" s="4">
        <f>IF($C18=1,IF(成就内容!AM74="","",成就内容!AM74),IF(成就内容!AM74="",AM17,成就内容!AM74))</f>
        <v>50</v>
      </c>
      <c r="AN18" s="4">
        <f>IF($C18=1,IF(成就内容!AN74="","",成就内容!AN74),IF(成就内容!AN74="",AN17,成就内容!AN74))</f>
        <v>51</v>
      </c>
      <c r="AO18" s="4">
        <f>IF($C18=1,IF(成就内容!AO74="","",成就内容!AO74),IF(成就内容!AO74="",AO17,成就内容!AO74))</f>
        <v>48</v>
      </c>
      <c r="AP18" s="4">
        <f>IF($C18=1,IF(成就内容!AP74="","",成就内容!AP74),IF(成就内容!AP74="",AP17,成就内容!AP74))</f>
        <v>48</v>
      </c>
      <c r="AQ18" s="4">
        <f>IF($C18=1,IF(成就内容!AQ74="","",成就内容!AQ74),IF(成就内容!AQ74="",AQ17,成就内容!AQ74))</f>
        <v>48</v>
      </c>
      <c r="AR18" s="4">
        <f>IF($C18=1,IF(成就内容!AR74="","",成就内容!AR74),IF(成就内容!AR74="",AR17,成就内容!AR74))</f>
        <v>56</v>
      </c>
      <c r="AS18" s="4">
        <f>IF($C18=1,IF(成就内容!AS74="","",成就内容!AS74),IF(成就内容!AS74="",AS17,成就内容!AS74))</f>
        <v>56</v>
      </c>
      <c r="AT18" s="4">
        <f>IF($C18=1,IF(成就内容!AT74="","",成就内容!AT74),IF(成就内容!AT74="",AT17,成就内容!AT74))</f>
        <v>56</v>
      </c>
      <c r="AU18" s="4">
        <f>IF($C18=1,IF(成就内容!AU74="","",成就内容!AU74),IF(成就内容!AU74="",AU17,成就内容!AU74))</f>
        <v>64</v>
      </c>
      <c r="AV18" s="4">
        <f>IF($C18=1,IF(成就内容!AV74="","",成就内容!AV74),IF(成就内容!AV74="",AV17,成就内容!AV74))</f>
        <v>70</v>
      </c>
      <c r="AW18" s="4">
        <f>IF($C18=1,IF(成就内容!AW74="","",成就内容!AW74),IF(成就内容!AW74="",AW17,成就内容!AW74))</f>
        <v>48</v>
      </c>
      <c r="AX18" s="4">
        <f>IF($C18=1,IF(成就内容!AX74="","",成就内容!AX74),IF(成就内容!AX74="",AX17,成就内容!AX74))</f>
        <v>64</v>
      </c>
      <c r="AY18" s="4">
        <f>IF($C18=1,IF(成就内容!AY74="","",成就内容!AY74),IF(成就内容!AY74="",AY17,成就内容!AY74))</f>
        <v>64</v>
      </c>
      <c r="AZ18" s="4">
        <f>IF($C18=1,IF(成就内容!AZ74="","",成就内容!AZ74),IF(成就内容!AZ74="",AZ17,成就内容!AZ74))</f>
        <v>64</v>
      </c>
      <c r="BA18" s="4">
        <f>IF($C18=1,IF(成就内容!BA74="","",成就内容!BA74),IF(成就内容!BA74="",BA17,成就内容!BA74))</f>
        <v>64</v>
      </c>
      <c r="BB18" s="4">
        <f>IF($C18=1,IF(成就内容!BB74="","",成就内容!BB74),IF(成就内容!BB74="",BB17,成就内容!BB74))</f>
        <v>94</v>
      </c>
      <c r="BC18" s="4">
        <f>IF($C18=1,IF(成就内容!BC74="","",成就内容!BC74),IF(成就内容!BC74="",BC17,成就内容!BC74))</f>
        <v>48</v>
      </c>
      <c r="BD18" s="4">
        <f>IF($C18=1,IF(成就内容!BD74="","",成就内容!BD74),IF(成就内容!BD74="",BD17,成就内容!BD74))</f>
        <v>48</v>
      </c>
      <c r="BE18" s="4">
        <f>IF($C18=1,IF(成就内容!BE74="","",成就内容!BE74),IF(成就内容!BE74="",BE17,成就内容!BE74))</f>
        <v>48</v>
      </c>
      <c r="BF18" s="4">
        <f>IF($C18=1,IF(成就内容!BF74="","",成就内容!BF74),IF(成就内容!BF74="",BF17,成就内容!BF74))</f>
        <v>48</v>
      </c>
      <c r="BG18" s="4">
        <f>IF($C18=1,IF(成就内容!BG74="","",成就内容!BG74),IF(成就内容!BG74="",BG17,成就内容!BG74))</f>
        <v>49</v>
      </c>
      <c r="BH18" s="4">
        <f>IF($C18=1,IF(成就内容!BH74="","",成就内容!BH74),IF(成就内容!BH74="",BH17,成就内容!BH74))</f>
        <v>94</v>
      </c>
      <c r="BI18" s="4" t="str">
        <f>IF($C18=1,IF(成就内容!BI74="","",成就内容!BI74),IF(成就内容!BI74="",BI17,成就内容!BI74))</f>
        <v/>
      </c>
      <c r="BJ18" s="4">
        <f>IF($C18=1,IF(成就内容!BJ74="","",成就内容!BJ74),IF(成就内容!BJ74="",BJ17,成就内容!BJ74))</f>
        <v>29</v>
      </c>
      <c r="BK18" s="4">
        <f>IF($C18=1,IF(成就内容!BK74="","",成就内容!BK74),IF(成就内容!BK74="",BK17,成就内容!BK74))</f>
        <v>46</v>
      </c>
      <c r="BL18" s="4">
        <f>IF($C18=1,IF(成就内容!BL74="","",成就内容!BL74),IF(成就内容!BL74="",BL17,成就内容!BL74))</f>
        <v>48</v>
      </c>
      <c r="BM18" s="4">
        <f>IF($C18=1,IF(成就内容!BM74="","",成就内容!BM74),IF(成就内容!BM74="",BM17,成就内容!BM74))</f>
        <v>18</v>
      </c>
      <c r="BN18" s="4">
        <f>IF($C18=1,IF(成就内容!BN74="","",成就内容!BN74),IF(成就内容!BN74="",BN17,成就内容!BN74))</f>
        <v>49</v>
      </c>
      <c r="BO18" s="4">
        <f>IF($C18=1,IF(成就内容!BO74="","",成就内容!BO74),IF(成就内容!BO74="",BO17,成就内容!BO74))</f>
        <v>42</v>
      </c>
      <c r="BP18" s="4">
        <f>IF($C18=1,IF(成就内容!BP74="","",成就内容!BP74),IF(成就内容!BP74="",BP17,成就内容!BP74))</f>
        <v>57</v>
      </c>
      <c r="BQ18" s="4">
        <f>IF($C18=1,IF(成就内容!BQ74="","",成就内容!BQ74),IF(成就内容!BQ74="",BQ17,成就内容!BQ74))</f>
        <v>67</v>
      </c>
      <c r="BR18" s="4">
        <f>IF($C18=1,IF(成就内容!BR74="","",成就内容!BR74),IF(成就内容!BR74="",BR17,成就内容!BR74))</f>
        <v>37</v>
      </c>
      <c r="BS18" s="4">
        <f>IF($C18=1,IF(成就内容!BS74="","",成就内容!BS74),IF(成就内容!BS74="",BS17,成就内容!BS74))</f>
        <v>38</v>
      </c>
      <c r="BT18" s="4">
        <f>IF($C18=1,IF(成就内容!BT74="","",成就内容!BT74),IF(成就内容!BT74="",BT17,成就内容!BT74))</f>
        <v>41</v>
      </c>
      <c r="BU18" s="4">
        <f>IF($C18=1,IF(成就内容!BU74="","",成就内容!BU74),IF(成就内容!BU74="",BU17,成就内容!BU74))</f>
        <v>84</v>
      </c>
      <c r="BV18" s="4" t="str">
        <f>IF($C18=1,IF(成就内容!BV74="","",成就内容!BV74),IF(成就内容!BV74="",BV17,成就内容!BV74))</f>
        <v/>
      </c>
      <c r="BW18" s="4">
        <f>IF($C18=1,IF(成就内容!BW74="","",成就内容!BW74),IF(成就内容!BW74="",BW17,成就内容!BW74))</f>
        <v>64</v>
      </c>
      <c r="BX18" s="4">
        <f>IF($C18=1,IF(成就内容!BX74="","",成就内容!BX74),IF(成就内容!BX74="",BX17,成就内容!BX74))</f>
        <v>45</v>
      </c>
      <c r="BY18" s="4">
        <f>IF($C18=1,IF(成就内容!BY74="","",成就内容!BY74),IF(成就内容!BY74="",BY17,成就内容!BY74))</f>
        <v>48</v>
      </c>
      <c r="BZ18" s="4">
        <f>IF($C18=1,IF(成就内容!BZ74="","",成就内容!BZ74),IF(成就内容!BZ74="",BZ17,成就内容!BZ74))</f>
        <v>52</v>
      </c>
      <c r="CC18" s="3"/>
    </row>
    <row r="19" spans="3:81" s="17" customFormat="1" x14ac:dyDescent="0.15">
      <c r="C19" s="21">
        <v>13</v>
      </c>
      <c r="D19" s="4">
        <f>IF($C19=1,IF(成就内容!D75="","",成就内容!D75),IF(成就内容!D75="",D18,成就内容!D75))</f>
        <v>50</v>
      </c>
      <c r="E19" s="4" t="str">
        <f>IF($C19=1,IF(成就内容!E75="","",成就内容!E75),IF(成就内容!E75="",E18,成就内容!E75))</f>
        <v/>
      </c>
      <c r="F19" s="4">
        <f>IF($C19=1,IF(成就内容!F75="","",成就内容!F75),IF(成就内容!F75="",F18,成就内容!F75))</f>
        <v>37</v>
      </c>
      <c r="G19" s="4" t="str">
        <f>IF($C19=1,IF(成就内容!G75="","",成就内容!G75),IF(成就内容!G75="",G18,成就内容!G75))</f>
        <v/>
      </c>
      <c r="H19" s="4">
        <f>IF($C19=1,IF(成就内容!H75="","",成就内容!H75),IF(成就内容!H75="",H18,成就内容!H75))</f>
        <v>52</v>
      </c>
      <c r="I19" s="4">
        <f>IF($C19=1,IF(成就内容!I75="","",成就内容!I75),IF(成就内容!I75="",I18,成就内容!I75))</f>
        <v>52</v>
      </c>
      <c r="J19" s="4">
        <f>IF($C19=1,IF(成就内容!J75="","",成就内容!J75),IF(成就内容!J75="",J18,成就内容!J75))</f>
        <v>49</v>
      </c>
      <c r="K19" s="4">
        <f>IF($C19=1,IF(成就内容!K75="","",成就内容!K75),IF(成就内容!K75="",K18,成就内容!K75))</f>
        <v>49</v>
      </c>
      <c r="L19" s="4">
        <f>IF($C19=1,IF(成就内容!L75="","",成就内容!L75),IF(成就内容!L75="",L18,成就内容!L75))</f>
        <v>49</v>
      </c>
      <c r="M19" s="4">
        <f>IF($C19=1,IF(成就内容!M75="","",成就内容!M75),IF(成就内容!M75="",M18,成就内容!M75))</f>
        <v>49</v>
      </c>
      <c r="N19" s="4">
        <f>IF($C19=1,IF(成就内容!N75="","",成就内容!N75),IF(成就内容!N75="",N18,成就内容!N75))</f>
        <v>98</v>
      </c>
      <c r="O19" s="4">
        <f>IF($C19=1,IF(成就内容!O75="","",成就内容!O75),IF(成就内容!O75="",O18,成就内容!O75))</f>
        <v>65</v>
      </c>
      <c r="P19" s="4">
        <f>IF($C19=1,IF(成就内容!P75="","",成就内容!P75),IF(成就内容!P75="",P18,成就内容!P75))</f>
        <v>160</v>
      </c>
      <c r="Q19" s="4">
        <f>IF($C19=1,IF(成就内容!Q75="","",成就内容!Q75),IF(成就内容!Q75="",Q18,成就内容!Q75))</f>
        <v>52</v>
      </c>
      <c r="R19" s="4">
        <f>IF($C19=1,IF(成就内容!R75="","",成就内容!R75),IF(成就内容!R75="",R18,成就内容!R75))</f>
        <v>52</v>
      </c>
      <c r="S19" s="4">
        <f>IF($C19=1,IF(成就内容!S75="","",成就内容!S75),IF(成就内容!S75="",S18,成就内容!S75))</f>
        <v>52</v>
      </c>
      <c r="T19" s="4">
        <f>IF($C19=1,IF(成就内容!T75="","",成就内容!T75),IF(成就内容!T75="",T18,成就内容!T75))</f>
        <v>52</v>
      </c>
      <c r="U19" s="4">
        <f>IF($C19=1,IF(成就内容!U75="","",成就内容!U75),IF(成就内容!U75="",U18,成就内容!U75))</f>
        <v>52</v>
      </c>
      <c r="V19" s="4">
        <f>IF($C19=1,IF(成就内容!V75="","",成就内容!V75),IF(成就内容!V75="",V18,成就内容!V75))</f>
        <v>52</v>
      </c>
      <c r="W19" s="4">
        <f>IF($C19=1,IF(成就内容!W75="","",成就内容!W75),IF(成就内容!W75="",W18,成就内容!W75))</f>
        <v>98</v>
      </c>
      <c r="X19" s="4">
        <f>IF($C19=1,IF(成就内容!X75="","",成就内容!X75),IF(成就内容!X75="",X18,成就内容!X75))</f>
        <v>65</v>
      </c>
      <c r="Y19" s="4">
        <f>IF($C19=1,IF(成就内容!Y75="","",成就内容!Y75),IF(成就内容!Y75="",Y18,成就内容!Y75))</f>
        <v>54</v>
      </c>
      <c r="Z19" s="4" t="str">
        <f>IF($C19=1,IF(成就内容!Z75="","",成就内容!Z75),IF(成就内容!Z75="",Z18,成就内容!Z75))</f>
        <v/>
      </c>
      <c r="AA19" s="4">
        <f>IF($C19=1,IF(成就内容!AA75="","",成就内容!AA75),IF(成就内容!AA75="",AA18,成就内容!AA75))</f>
        <v>60</v>
      </c>
      <c r="AB19" s="4">
        <f>IF($C19=1,IF(成就内容!AB75="","",成就内容!AB75),IF(成就内容!AB75="",AB18,成就内容!AB75))</f>
        <v>63</v>
      </c>
      <c r="AC19" s="4">
        <f>IF($C19=1,IF(成就内容!AC75="","",成就内容!AC75),IF(成就内容!AC75="",AC18,成就内容!AC75))</f>
        <v>49</v>
      </c>
      <c r="AD19" s="4">
        <f>IF($C19=1,IF(成就内容!AD75="","",成就内容!AD75),IF(成就内容!AD75="",AD18,成就内容!AD75))</f>
        <v>50</v>
      </c>
      <c r="AE19" s="4">
        <f>IF($C19=1,IF(成就内容!AE75="","",成就内容!AE75),IF(成就内容!AE75="",AE18,成就内容!AE75))</f>
        <v>50</v>
      </c>
      <c r="AF19" s="4">
        <f>IF($C19=1,IF(成就内容!AF75="","",成就内容!AF75),IF(成就内容!AF75="",AF18,成就内容!AF75))</f>
        <v>50</v>
      </c>
      <c r="AG19" s="4">
        <f>IF($C19=1,IF(成就内容!AG75="","",成就内容!AG75),IF(成就内容!AG75="",AG18,成就内容!AG75))</f>
        <v>54</v>
      </c>
      <c r="AH19" s="4">
        <f>IF($C19=1,IF(成就内容!AH75="","",成就内容!AH75),IF(成就内容!AH75="",AH18,成就内容!AH75))</f>
        <v>46</v>
      </c>
      <c r="AI19" s="4">
        <f>IF($C19=1,IF(成就内容!AI75="","",成就内容!AI75),IF(成就内容!AI75="",AI18,成就内容!AI75))</f>
        <v>54</v>
      </c>
      <c r="AJ19" s="4">
        <f>IF($C19=1,IF(成就内容!AJ75="","",成就内容!AJ75),IF(成就内容!AJ75="",AJ18,成就内容!AJ75))</f>
        <v>55</v>
      </c>
      <c r="AK19" s="4" t="str">
        <f>IF($C19=1,IF(成就内容!AK75="","",成就内容!AK75),IF(成就内容!AK75="",AK18,成就内容!AK75))</f>
        <v/>
      </c>
      <c r="AL19" s="4" t="str">
        <f>IF($C19=1,IF(成就内容!AL75="","",成就内容!AL75),IF(成就内容!AL75="",AL18,成就内容!AL75))</f>
        <v/>
      </c>
      <c r="AM19" s="4">
        <f>IF($C19=1,IF(成就内容!AM75="","",成就内容!AM75),IF(成就内容!AM75="",AM18,成就内容!AM75))</f>
        <v>54</v>
      </c>
      <c r="AN19" s="4">
        <f>IF($C19=1,IF(成就内容!AN75="","",成就内容!AN75),IF(成就内容!AN75="",AN18,成就内容!AN75))</f>
        <v>55</v>
      </c>
      <c r="AO19" s="4">
        <f>IF($C19=1,IF(成就内容!AO75="","",成就内容!AO75),IF(成就内容!AO75="",AO18,成就内容!AO75))</f>
        <v>52</v>
      </c>
      <c r="AP19" s="4">
        <f>IF($C19=1,IF(成就内容!AP75="","",成就内容!AP75),IF(成就内容!AP75="",AP18,成就内容!AP75))</f>
        <v>52</v>
      </c>
      <c r="AQ19" s="4">
        <f>IF($C19=1,IF(成就内容!AQ75="","",成就内容!AQ75),IF(成就内容!AQ75="",AQ18,成就内容!AQ75))</f>
        <v>52</v>
      </c>
      <c r="AR19" s="4">
        <f>IF($C19=1,IF(成就内容!AR75="","",成就内容!AR75),IF(成就内容!AR75="",AR18,成就内容!AR75))</f>
        <v>60</v>
      </c>
      <c r="AS19" s="4">
        <f>IF($C19=1,IF(成就内容!AS75="","",成就内容!AS75),IF(成就内容!AS75="",AS18,成就内容!AS75))</f>
        <v>60</v>
      </c>
      <c r="AT19" s="4">
        <f>IF($C19=1,IF(成就内容!AT75="","",成就内容!AT75),IF(成就内容!AT75="",AT18,成就内容!AT75))</f>
        <v>60</v>
      </c>
      <c r="AU19" s="4">
        <f>IF($C19=1,IF(成就内容!AU75="","",成就内容!AU75),IF(成就内容!AU75="",AU18,成就内容!AU75))</f>
        <v>68</v>
      </c>
      <c r="AV19" s="4">
        <f>IF($C19=1,IF(成就内容!AV75="","",成就内容!AV75),IF(成就内容!AV75="",AV18,成就内容!AV75))</f>
        <v>75</v>
      </c>
      <c r="AW19" s="4">
        <f>IF($C19=1,IF(成就内容!AW75="","",成就内容!AW75),IF(成就内容!AW75="",AW18,成就内容!AW75))</f>
        <v>52</v>
      </c>
      <c r="AX19" s="4">
        <f>IF($C19=1,IF(成就内容!AX75="","",成就内容!AX75),IF(成就内容!AX75="",AX18,成就内容!AX75))</f>
        <v>68</v>
      </c>
      <c r="AY19" s="4">
        <f>IF($C19=1,IF(成就内容!AY75="","",成就内容!AY75),IF(成就内容!AY75="",AY18,成就内容!AY75))</f>
        <v>68</v>
      </c>
      <c r="AZ19" s="4">
        <f>IF($C19=1,IF(成就内容!AZ75="","",成就内容!AZ75),IF(成就内容!AZ75="",AZ18,成就内容!AZ75))</f>
        <v>68</v>
      </c>
      <c r="BA19" s="4">
        <f>IF($C19=1,IF(成就内容!BA75="","",成就内容!BA75),IF(成就内容!BA75="",BA18,成就内容!BA75))</f>
        <v>68</v>
      </c>
      <c r="BB19" s="4">
        <f>IF($C19=1,IF(成就内容!BB75="","",成就内容!BB75),IF(成就内容!BB75="",BB18,成就内容!BB75))</f>
        <v>98</v>
      </c>
      <c r="BC19" s="4">
        <f>IF($C19=1,IF(成就内容!BC75="","",成就内容!BC75),IF(成就内容!BC75="",BC18,成就内容!BC75))</f>
        <v>52</v>
      </c>
      <c r="BD19" s="4">
        <f>IF($C19=1,IF(成就内容!BD75="","",成就内容!BD75),IF(成就内容!BD75="",BD18,成就内容!BD75))</f>
        <v>52</v>
      </c>
      <c r="BE19" s="4">
        <f>IF($C19=1,IF(成就内容!BE75="","",成就内容!BE75),IF(成就内容!BE75="",BE18,成就内容!BE75))</f>
        <v>52</v>
      </c>
      <c r="BF19" s="4">
        <f>IF($C19=1,IF(成就内容!BF75="","",成就内容!BF75),IF(成就内容!BF75="",BF18,成就内容!BF75))</f>
        <v>52</v>
      </c>
      <c r="BG19" s="4">
        <f>IF($C19=1,IF(成就内容!BG75="","",成就内容!BG75),IF(成就内容!BG75="",BG18,成就内容!BG75))</f>
        <v>53</v>
      </c>
      <c r="BH19" s="4">
        <f>IF($C19=1,IF(成就内容!BH75="","",成就内容!BH75),IF(成就内容!BH75="",BH18,成就内容!BH75))</f>
        <v>98</v>
      </c>
      <c r="BI19" s="4" t="str">
        <f>IF($C19=1,IF(成就内容!BI75="","",成就内容!BI75),IF(成就内容!BI75="",BI18,成就内容!BI75))</f>
        <v/>
      </c>
      <c r="BJ19" s="4">
        <f>IF($C19=1,IF(成就内容!BJ75="","",成就内容!BJ75),IF(成就内容!BJ75="",BJ18,成就内容!BJ75))</f>
        <v>33</v>
      </c>
      <c r="BK19" s="4">
        <f>IF($C19=1,IF(成就内容!BK75="","",成就内容!BK75),IF(成就内容!BK75="",BK18,成就内容!BK75))</f>
        <v>50</v>
      </c>
      <c r="BL19" s="4">
        <f>IF($C19=1,IF(成就内容!BL75="","",成就内容!BL75),IF(成就内容!BL75="",BL18,成就内容!BL75))</f>
        <v>52</v>
      </c>
      <c r="BM19" s="4">
        <f>IF($C19=1,IF(成就内容!BM75="","",成就内容!BM75),IF(成就内容!BM75="",BM18,成就内容!BM75))</f>
        <v>20</v>
      </c>
      <c r="BN19" s="4">
        <f>IF($C19=1,IF(成就内容!BN75="","",成就内容!BN75),IF(成就内容!BN75="",BN18,成就内容!BN75))</f>
        <v>53</v>
      </c>
      <c r="BO19" s="4">
        <f>IF($C19=1,IF(成就内容!BO75="","",成就内容!BO75),IF(成就内容!BO75="",BO18,成就内容!BO75))</f>
        <v>46</v>
      </c>
      <c r="BP19" s="4">
        <f>IF($C19=1,IF(成就内容!BP75="","",成就内容!BP75),IF(成就内容!BP75="",BP18,成就内容!BP75))</f>
        <v>63</v>
      </c>
      <c r="BQ19" s="4">
        <f>IF($C19=1,IF(成就内容!BQ75="","",成就内容!BQ75),IF(成就内容!BQ75="",BQ18,成就内容!BQ75))</f>
        <v>68</v>
      </c>
      <c r="BR19" s="4">
        <f>IF($C19=1,IF(成就内容!BR75="","",成就内容!BR75),IF(成就内容!BR75="",BR18,成就内容!BR75))</f>
        <v>40</v>
      </c>
      <c r="BS19" s="4">
        <f>IF($C19=1,IF(成就内容!BS75="","",成就内容!BS75),IF(成就内容!BS75="",BS18,成就内容!BS75))</f>
        <v>41</v>
      </c>
      <c r="BT19" s="4">
        <f>IF($C19=1,IF(成就内容!BT75="","",成就内容!BT75),IF(成就内容!BT75="",BT18,成就内容!BT75))</f>
        <v>43</v>
      </c>
      <c r="BU19" s="4">
        <f>IF($C19=1,IF(成就内容!BU75="","",成就内容!BU75),IF(成就内容!BU75="",BU18,成就内容!BU75))</f>
        <v>85</v>
      </c>
      <c r="BV19" s="4" t="str">
        <f>IF($C19=1,IF(成就内容!BV75="","",成就内容!BV75),IF(成就内容!BV75="",BV18,成就内容!BV75))</f>
        <v/>
      </c>
      <c r="BW19" s="4">
        <f>IF($C19=1,IF(成就内容!BW75="","",成就内容!BW75),IF(成就内容!BW75="",BW18,成就内容!BW75))</f>
        <v>68</v>
      </c>
      <c r="BX19" s="4">
        <f>IF($C19=1,IF(成就内容!BX75="","",成就内容!BX75),IF(成就内容!BX75="",BX18,成就内容!BX75))</f>
        <v>48</v>
      </c>
      <c r="BY19" s="4">
        <f>IF($C19=1,IF(成就内容!BY75="","",成就内容!BY75),IF(成就内容!BY75="",BY18,成就内容!BY75))</f>
        <v>52</v>
      </c>
      <c r="BZ19" s="4">
        <f>IF($C19=1,IF(成就内容!BZ75="","",成就内容!BZ75),IF(成就内容!BZ75="",BZ18,成就内容!BZ75))</f>
        <v>56</v>
      </c>
      <c r="CC19" s="3"/>
    </row>
    <row r="20" spans="3:81" s="17" customFormat="1" x14ac:dyDescent="0.15">
      <c r="C20" s="21">
        <v>14</v>
      </c>
      <c r="D20" s="4">
        <f>IF($C20=1,IF(成就内容!D76="","",成就内容!D76),IF(成就内容!D76="",D19,成就内容!D76))</f>
        <v>54</v>
      </c>
      <c r="E20" s="4" t="str">
        <f>IF($C20=1,IF(成就内容!E76="","",成就内容!E76),IF(成就内容!E76="",E19,成就内容!E76))</f>
        <v/>
      </c>
      <c r="F20" s="4">
        <f>IF($C20=1,IF(成就内容!F76="","",成就内容!F76),IF(成就内容!F76="",F19,成就内容!F76))</f>
        <v>42</v>
      </c>
      <c r="G20" s="4" t="str">
        <f>IF($C20=1,IF(成就内容!G76="","",成就内容!G76),IF(成就内容!G76="",G19,成就内容!G76))</f>
        <v/>
      </c>
      <c r="H20" s="4">
        <f>IF($C20=1,IF(成就内容!H76="","",成就内容!H76),IF(成就内容!H76="",H19,成就内容!H76))</f>
        <v>56</v>
      </c>
      <c r="I20" s="4">
        <f>IF($C20=1,IF(成就内容!I76="","",成就内容!I76),IF(成就内容!I76="",I19,成就内容!I76))</f>
        <v>56</v>
      </c>
      <c r="J20" s="4">
        <f>IF($C20=1,IF(成就内容!J76="","",成就内容!J76),IF(成就内容!J76="",J19,成就内容!J76))</f>
        <v>53</v>
      </c>
      <c r="K20" s="4">
        <f>IF($C20=1,IF(成就内容!K76="","",成就内容!K76),IF(成就内容!K76="",K19,成就内容!K76))</f>
        <v>53</v>
      </c>
      <c r="L20" s="4">
        <f>IF($C20=1,IF(成就内容!L76="","",成就内容!L76),IF(成就内容!L76="",L19,成就内容!L76))</f>
        <v>53</v>
      </c>
      <c r="M20" s="4">
        <f>IF($C20=1,IF(成就内容!M76="","",成就内容!M76),IF(成就内容!M76="",M19,成就内容!M76))</f>
        <v>53</v>
      </c>
      <c r="N20" s="4">
        <f>IF($C20=1,IF(成就内容!N76="","",成就内容!N76),IF(成就内容!N76="",N19,成就内容!N76))</f>
        <v>102</v>
      </c>
      <c r="O20" s="4">
        <f>IF($C20=1,IF(成就内容!O76="","",成就内容!O76),IF(成就内容!O76="",O19,成就内容!O76))</f>
        <v>70</v>
      </c>
      <c r="P20" s="4">
        <f>IF($C20=1,IF(成就内容!P76="","",成就内容!P76),IF(成就内容!P76="",P19,成就内容!P76))</f>
        <v>160</v>
      </c>
      <c r="Q20" s="4">
        <f>IF($C20=1,IF(成就内容!Q76="","",成就内容!Q76),IF(成就内容!Q76="",Q19,成就内容!Q76))</f>
        <v>56</v>
      </c>
      <c r="R20" s="4">
        <f>IF($C20=1,IF(成就内容!R76="","",成就内容!R76),IF(成就内容!R76="",R19,成就内容!R76))</f>
        <v>56</v>
      </c>
      <c r="S20" s="4">
        <f>IF($C20=1,IF(成就内容!S76="","",成就内容!S76),IF(成就内容!S76="",S19,成就内容!S76))</f>
        <v>56</v>
      </c>
      <c r="T20" s="4">
        <f>IF($C20=1,IF(成就内容!T76="","",成就内容!T76),IF(成就内容!T76="",T19,成就内容!T76))</f>
        <v>56</v>
      </c>
      <c r="U20" s="4">
        <f>IF($C20=1,IF(成就内容!U76="","",成就内容!U76),IF(成就内容!U76="",U19,成就内容!U76))</f>
        <v>56</v>
      </c>
      <c r="V20" s="4">
        <f>IF($C20=1,IF(成就内容!V76="","",成就内容!V76),IF(成就内容!V76="",V19,成就内容!V76))</f>
        <v>56</v>
      </c>
      <c r="W20" s="4">
        <f>IF($C20=1,IF(成就内容!W76="","",成就内容!W76),IF(成就内容!W76="",W19,成就内容!W76))</f>
        <v>102</v>
      </c>
      <c r="X20" s="4">
        <f>IF($C20=1,IF(成就内容!X76="","",成就内容!X76),IF(成就内容!X76="",X19,成就内容!X76))</f>
        <v>70</v>
      </c>
      <c r="Y20" s="4">
        <f>IF($C20=1,IF(成就内容!Y76="","",成就内容!Y76),IF(成就内容!Y76="",Y19,成就内容!Y76))</f>
        <v>58</v>
      </c>
      <c r="Z20" s="4" t="str">
        <f>IF($C20=1,IF(成就内容!Z76="","",成就内容!Z76),IF(成就内容!Z76="",Z19,成就内容!Z76))</f>
        <v/>
      </c>
      <c r="AA20" s="4">
        <f>IF($C20=1,IF(成就内容!AA76="","",成就内容!AA76),IF(成就内容!AA76="",AA19,成就内容!AA76))</f>
        <v>61</v>
      </c>
      <c r="AB20" s="4">
        <f>IF($C20=1,IF(成就内容!AB76="","",成就内容!AB76),IF(成就内容!AB76="",AB19,成就内容!AB76))</f>
        <v>69</v>
      </c>
      <c r="AC20" s="4">
        <f>IF($C20=1,IF(成就内容!AC76="","",成就内容!AC76),IF(成就内容!AC76="",AC19,成就内容!AC76))</f>
        <v>53</v>
      </c>
      <c r="AD20" s="4">
        <f>IF($C20=1,IF(成就内容!AD76="","",成就内容!AD76),IF(成就内容!AD76="",AD19,成就内容!AD76))</f>
        <v>54</v>
      </c>
      <c r="AE20" s="4">
        <f>IF($C20=1,IF(成就内容!AE76="","",成就内容!AE76),IF(成就内容!AE76="",AE19,成就内容!AE76))</f>
        <v>54</v>
      </c>
      <c r="AF20" s="4">
        <f>IF($C20=1,IF(成就内容!AF76="","",成就内容!AF76),IF(成就内容!AF76="",AF19,成就内容!AF76))</f>
        <v>54</v>
      </c>
      <c r="AG20" s="4">
        <f>IF($C20=1,IF(成就内容!AG76="","",成就内容!AG76),IF(成就内容!AG76="",AG19,成就内容!AG76))</f>
        <v>58</v>
      </c>
      <c r="AH20" s="4">
        <f>IF($C20=1,IF(成就内容!AH76="","",成就内容!AH76),IF(成就内容!AH76="",AH19,成就内容!AH76))</f>
        <v>48</v>
      </c>
      <c r="AI20" s="4">
        <f>IF($C20=1,IF(成就内容!AI76="","",成就内容!AI76),IF(成就内容!AI76="",AI19,成就内容!AI76))</f>
        <v>58</v>
      </c>
      <c r="AJ20" s="4">
        <f>IF($C20=1,IF(成就内容!AJ76="","",成就内容!AJ76),IF(成就内容!AJ76="",AJ19,成就内容!AJ76))</f>
        <v>59</v>
      </c>
      <c r="AK20" s="4" t="str">
        <f>IF($C20=1,IF(成就内容!AK76="","",成就内容!AK76),IF(成就内容!AK76="",AK19,成就内容!AK76))</f>
        <v/>
      </c>
      <c r="AL20" s="4" t="str">
        <f>IF($C20=1,IF(成就内容!AL76="","",成就内容!AL76),IF(成就内容!AL76="",AL19,成就内容!AL76))</f>
        <v/>
      </c>
      <c r="AM20" s="4">
        <f>IF($C20=1,IF(成就内容!AM76="","",成就内容!AM76),IF(成就内容!AM76="",AM19,成就内容!AM76))</f>
        <v>58</v>
      </c>
      <c r="AN20" s="4">
        <f>IF($C20=1,IF(成就内容!AN76="","",成就内容!AN76),IF(成就内容!AN76="",AN19,成就内容!AN76))</f>
        <v>59</v>
      </c>
      <c r="AO20" s="4">
        <f>IF($C20=1,IF(成就内容!AO76="","",成就内容!AO76),IF(成就内容!AO76="",AO19,成就内容!AO76))</f>
        <v>56</v>
      </c>
      <c r="AP20" s="4">
        <f>IF($C20=1,IF(成就内容!AP76="","",成就内容!AP76),IF(成就内容!AP76="",AP19,成就内容!AP76))</f>
        <v>56</v>
      </c>
      <c r="AQ20" s="4">
        <f>IF($C20=1,IF(成就内容!AQ76="","",成就内容!AQ76),IF(成就内容!AQ76="",AQ19,成就内容!AQ76))</f>
        <v>56</v>
      </c>
      <c r="AR20" s="4">
        <f>IF($C20=1,IF(成就内容!AR76="","",成就内容!AR76),IF(成就内容!AR76="",AR19,成就内容!AR76))</f>
        <v>64</v>
      </c>
      <c r="AS20" s="4">
        <f>IF($C20=1,IF(成就内容!AS76="","",成就内容!AS76),IF(成就内容!AS76="",AS19,成就内容!AS76))</f>
        <v>64</v>
      </c>
      <c r="AT20" s="4">
        <f>IF($C20=1,IF(成就内容!AT76="","",成就内容!AT76),IF(成就内容!AT76="",AT19,成就内容!AT76))</f>
        <v>64</v>
      </c>
      <c r="AU20" s="4">
        <f>IF($C20=1,IF(成就内容!AU76="","",成就内容!AU76),IF(成就内容!AU76="",AU19,成就内容!AU76))</f>
        <v>72</v>
      </c>
      <c r="AV20" s="4">
        <f>IF($C20=1,IF(成就内容!AV76="","",成就内容!AV76),IF(成就内容!AV76="",AV19,成就内容!AV76))</f>
        <v>80</v>
      </c>
      <c r="AW20" s="4">
        <f>IF($C20=1,IF(成就内容!AW76="","",成就内容!AW76),IF(成就内容!AW76="",AW19,成就内容!AW76))</f>
        <v>56</v>
      </c>
      <c r="AX20" s="4">
        <f>IF($C20=1,IF(成就内容!AX76="","",成就内容!AX76),IF(成就内容!AX76="",AX19,成就内容!AX76))</f>
        <v>72</v>
      </c>
      <c r="AY20" s="4">
        <f>IF($C20=1,IF(成就内容!AY76="","",成就内容!AY76),IF(成就内容!AY76="",AY19,成就内容!AY76))</f>
        <v>72</v>
      </c>
      <c r="AZ20" s="4">
        <f>IF($C20=1,IF(成就内容!AZ76="","",成就内容!AZ76),IF(成就内容!AZ76="",AZ19,成就内容!AZ76))</f>
        <v>72</v>
      </c>
      <c r="BA20" s="4">
        <f>IF($C20=1,IF(成就内容!BA76="","",成就内容!BA76),IF(成就内容!BA76="",BA19,成就内容!BA76))</f>
        <v>72</v>
      </c>
      <c r="BB20" s="4">
        <f>IF($C20=1,IF(成就内容!BB76="","",成就内容!BB76),IF(成就内容!BB76="",BB19,成就内容!BB76))</f>
        <v>102</v>
      </c>
      <c r="BC20" s="4">
        <f>IF($C20=1,IF(成就内容!BC76="","",成就内容!BC76),IF(成就内容!BC76="",BC19,成就内容!BC76))</f>
        <v>56</v>
      </c>
      <c r="BD20" s="4">
        <f>IF($C20=1,IF(成就内容!BD76="","",成就内容!BD76),IF(成就内容!BD76="",BD19,成就内容!BD76))</f>
        <v>56</v>
      </c>
      <c r="BE20" s="4">
        <f>IF($C20=1,IF(成就内容!BE76="","",成就内容!BE76),IF(成就内容!BE76="",BE19,成就内容!BE76))</f>
        <v>56</v>
      </c>
      <c r="BF20" s="4">
        <f>IF($C20=1,IF(成就内容!BF76="","",成就内容!BF76),IF(成就内容!BF76="",BF19,成就内容!BF76))</f>
        <v>56</v>
      </c>
      <c r="BG20" s="4">
        <f>IF($C20=1,IF(成就内容!BG76="","",成就内容!BG76),IF(成就内容!BG76="",BG19,成就内容!BG76))</f>
        <v>57</v>
      </c>
      <c r="BH20" s="4">
        <f>IF($C20=1,IF(成就内容!BH76="","",成就内容!BH76),IF(成就内容!BH76="",BH19,成就内容!BH76))</f>
        <v>102</v>
      </c>
      <c r="BI20" s="4" t="str">
        <f>IF($C20=1,IF(成就内容!BI76="","",成就内容!BI76),IF(成就内容!BI76="",BI19,成就内容!BI76))</f>
        <v/>
      </c>
      <c r="BJ20" s="4">
        <f>IF($C20=1,IF(成就内容!BJ76="","",成就内容!BJ76),IF(成就内容!BJ76="",BJ19,成就内容!BJ76))</f>
        <v>37</v>
      </c>
      <c r="BK20" s="4">
        <f>IF($C20=1,IF(成就内容!BK76="","",成就内容!BK76),IF(成就内容!BK76="",BK19,成就内容!BK76))</f>
        <v>52</v>
      </c>
      <c r="BL20" s="4">
        <f>IF($C20=1,IF(成就内容!BL76="","",成就内容!BL76),IF(成就内容!BL76="",BL19,成就内容!BL76))</f>
        <v>56</v>
      </c>
      <c r="BM20" s="4">
        <f>IF($C20=1,IF(成就内容!BM76="","",成就内容!BM76),IF(成就内容!BM76="",BM19,成就内容!BM76))</f>
        <v>22</v>
      </c>
      <c r="BN20" s="4">
        <f>IF($C20=1,IF(成就内容!BN76="","",成就内容!BN76),IF(成就内容!BN76="",BN19,成就内容!BN76))</f>
        <v>58</v>
      </c>
      <c r="BO20" s="4">
        <f>IF($C20=1,IF(成就内容!BO76="","",成就内容!BO76),IF(成就内容!BO76="",BO19,成就内容!BO76))</f>
        <v>51</v>
      </c>
      <c r="BP20" s="4">
        <f>IF($C20=1,IF(成就内容!BP76="","",成就内容!BP76),IF(成就内容!BP76="",BP19,成就内容!BP76))</f>
        <v>69</v>
      </c>
      <c r="BQ20" s="4">
        <f>IF($C20=1,IF(成就内容!BQ76="","",成就内容!BQ76),IF(成就内容!BQ76="",BQ19,成就内容!BQ76))</f>
        <v>69</v>
      </c>
      <c r="BR20" s="4">
        <f>IF($C20=1,IF(成就内容!BR76="","",成就内容!BR76),IF(成就内容!BR76="",BR19,成就内容!BR76))</f>
        <v>41</v>
      </c>
      <c r="BS20" s="4">
        <f>IF($C20=1,IF(成就内容!BS76="","",成就内容!BS76),IF(成就内容!BS76="",BS19,成就内容!BS76))</f>
        <v>43</v>
      </c>
      <c r="BT20" s="4">
        <f>IF($C20=1,IF(成就内容!BT76="","",成就内容!BT76),IF(成就内容!BT76="",BT19,成就内容!BT76))</f>
        <v>44</v>
      </c>
      <c r="BU20" s="4">
        <f>IF($C20=1,IF(成就内容!BU76="","",成就内容!BU76),IF(成就内容!BU76="",BU19,成就内容!BU76))</f>
        <v>86</v>
      </c>
      <c r="BV20" s="4" t="str">
        <f>IF($C20=1,IF(成就内容!BV76="","",成就内容!BV76),IF(成就内容!BV76="",BV19,成就内容!BV76))</f>
        <v/>
      </c>
      <c r="BW20" s="4">
        <f>IF($C20=1,IF(成就内容!BW76="","",成就内容!BW76),IF(成就内容!BW76="",BW19,成就内容!BW76))</f>
        <v>72</v>
      </c>
      <c r="BX20" s="4">
        <f>IF($C20=1,IF(成就内容!BX76="","",成就内容!BX76),IF(成就内容!BX76="",BX19,成就内容!BX76))</f>
        <v>51</v>
      </c>
      <c r="BY20" s="4">
        <f>IF($C20=1,IF(成就内容!BY76="","",成就内容!BY76),IF(成就内容!BY76="",BY19,成就内容!BY76))</f>
        <v>56</v>
      </c>
      <c r="BZ20" s="4">
        <f>IF($C20=1,IF(成就内容!BZ76="","",成就内容!BZ76),IF(成就内容!BZ76="",BZ19,成就内容!BZ76))</f>
        <v>60</v>
      </c>
      <c r="CC20" s="3"/>
    </row>
    <row r="21" spans="3:81" s="17" customFormat="1" x14ac:dyDescent="0.15">
      <c r="C21" s="21">
        <v>15</v>
      </c>
      <c r="D21" s="4">
        <f>IF($C21=1,IF(成就内容!D77="","",成就内容!D77),IF(成就内容!D77="",D20,成就内容!D77))</f>
        <v>58</v>
      </c>
      <c r="E21" s="4" t="str">
        <f>IF($C21=1,IF(成就内容!E77="","",成就内容!E77),IF(成就内容!E77="",E20,成就内容!E77))</f>
        <v/>
      </c>
      <c r="F21" s="4">
        <f>IF($C21=1,IF(成就内容!F77="","",成就内容!F77),IF(成就内容!F77="",F20,成就内容!F77))</f>
        <v>48</v>
      </c>
      <c r="G21" s="4" t="str">
        <f>IF($C21=1,IF(成就内容!G77="","",成就内容!G77),IF(成就内容!G77="",G20,成就内容!G77))</f>
        <v/>
      </c>
      <c r="H21" s="4">
        <f>IF($C21=1,IF(成就内容!H77="","",成就内容!H77),IF(成就内容!H77="",H20,成就内容!H77))</f>
        <v>60</v>
      </c>
      <c r="I21" s="4">
        <f>IF($C21=1,IF(成就内容!I77="","",成就内容!I77),IF(成就内容!I77="",I20,成就内容!I77))</f>
        <v>60</v>
      </c>
      <c r="J21" s="4">
        <f>IF($C21=1,IF(成就内容!J77="","",成就内容!J77),IF(成就内容!J77="",J20,成就内容!J77))</f>
        <v>57</v>
      </c>
      <c r="K21" s="4">
        <f>IF($C21=1,IF(成就内容!K77="","",成就内容!K77),IF(成就内容!K77="",K20,成就内容!K77))</f>
        <v>57</v>
      </c>
      <c r="L21" s="4">
        <f>IF($C21=1,IF(成就内容!L77="","",成就内容!L77),IF(成就内容!L77="",L20,成就内容!L77))</f>
        <v>57</v>
      </c>
      <c r="M21" s="4">
        <f>IF($C21=1,IF(成就内容!M77="","",成就内容!M77),IF(成就内容!M77="",M20,成就内容!M77))</f>
        <v>57</v>
      </c>
      <c r="N21" s="4">
        <f>IF($C21=1,IF(成就内容!N77="","",成就内容!N77),IF(成就内容!N77="",N20,成就内容!N77))</f>
        <v>106</v>
      </c>
      <c r="O21" s="4">
        <f>IF($C21=1,IF(成就内容!O77="","",成就内容!O77),IF(成就内容!O77="",O20,成就内容!O77))</f>
        <v>75</v>
      </c>
      <c r="P21" s="4">
        <f>IF($C21=1,IF(成就内容!P77="","",成就内容!P77),IF(成就内容!P77="",P20,成就内容!P77))</f>
        <v>160</v>
      </c>
      <c r="Q21" s="4">
        <f>IF($C21=1,IF(成就内容!Q77="","",成就内容!Q77),IF(成就内容!Q77="",Q20,成就内容!Q77))</f>
        <v>60</v>
      </c>
      <c r="R21" s="4">
        <f>IF($C21=1,IF(成就内容!R77="","",成就内容!R77),IF(成就内容!R77="",R20,成就内容!R77))</f>
        <v>60</v>
      </c>
      <c r="S21" s="4">
        <f>IF($C21=1,IF(成就内容!S77="","",成就内容!S77),IF(成就内容!S77="",S20,成就内容!S77))</f>
        <v>60</v>
      </c>
      <c r="T21" s="4">
        <f>IF($C21=1,IF(成就内容!T77="","",成就内容!T77),IF(成就内容!T77="",T20,成就内容!T77))</f>
        <v>60</v>
      </c>
      <c r="U21" s="4">
        <f>IF($C21=1,IF(成就内容!U77="","",成就内容!U77),IF(成就内容!U77="",U20,成就内容!U77))</f>
        <v>60</v>
      </c>
      <c r="V21" s="4">
        <f>IF($C21=1,IF(成就内容!V77="","",成就内容!V77),IF(成就内容!V77="",V20,成就内容!V77))</f>
        <v>60</v>
      </c>
      <c r="W21" s="4">
        <f>IF($C21=1,IF(成就内容!W77="","",成就内容!W77),IF(成就内容!W77="",W20,成就内容!W77))</f>
        <v>106</v>
      </c>
      <c r="X21" s="4">
        <f>IF($C21=1,IF(成就内容!X77="","",成就内容!X77),IF(成就内容!X77="",X20,成就内容!X77))</f>
        <v>75</v>
      </c>
      <c r="Y21" s="4">
        <f>IF($C21=1,IF(成就内容!Y77="","",成就内容!Y77),IF(成就内容!Y77="",Y20,成就内容!Y77))</f>
        <v>62</v>
      </c>
      <c r="Z21" s="4" t="str">
        <f>IF($C21=1,IF(成就内容!Z77="","",成就内容!Z77),IF(成就内容!Z77="",Z20,成就内容!Z77))</f>
        <v/>
      </c>
      <c r="AA21" s="4">
        <f>IF($C21=1,IF(成就内容!AA77="","",成就内容!AA77),IF(成就内容!AA77="",AA20,成就内容!AA77))</f>
        <v>61</v>
      </c>
      <c r="AB21" s="4">
        <f>IF($C21=1,IF(成就内容!AB77="","",成就内容!AB77),IF(成就内容!AB77="",AB20,成就内容!AB77))</f>
        <v>76</v>
      </c>
      <c r="AC21" s="4">
        <f>IF($C21=1,IF(成就内容!AC77="","",成就内容!AC77),IF(成就内容!AC77="",AC20,成就内容!AC77))</f>
        <v>57</v>
      </c>
      <c r="AD21" s="4">
        <f>IF($C21=1,IF(成就内容!AD77="","",成就内容!AD77),IF(成就内容!AD77="",AD20,成就内容!AD77))</f>
        <v>58</v>
      </c>
      <c r="AE21" s="4">
        <f>IF($C21=1,IF(成就内容!AE77="","",成就内容!AE77),IF(成就内容!AE77="",AE20,成就内容!AE77))</f>
        <v>58</v>
      </c>
      <c r="AF21" s="4">
        <f>IF($C21=1,IF(成就内容!AF77="","",成就内容!AF77),IF(成就内容!AF77="",AF20,成就内容!AF77))</f>
        <v>58</v>
      </c>
      <c r="AG21" s="4">
        <f>IF($C21=1,IF(成就内容!AG77="","",成就内容!AG77),IF(成就内容!AG77="",AG20,成就内容!AG77))</f>
        <v>62</v>
      </c>
      <c r="AH21" s="4">
        <f>IF($C21=1,IF(成就内容!AH77="","",成就内容!AH77),IF(成就内容!AH77="",AH20,成就内容!AH77))</f>
        <v>51</v>
      </c>
      <c r="AI21" s="4">
        <f>IF($C21=1,IF(成就内容!AI77="","",成就内容!AI77),IF(成就内容!AI77="",AI20,成就内容!AI77))</f>
        <v>62</v>
      </c>
      <c r="AJ21" s="4">
        <f>IF($C21=1,IF(成就内容!AJ77="","",成就内容!AJ77),IF(成就内容!AJ77="",AJ20,成就内容!AJ77))</f>
        <v>63</v>
      </c>
      <c r="AK21" s="4" t="str">
        <f>IF($C21=1,IF(成就内容!AK77="","",成就内容!AK77),IF(成就内容!AK77="",AK20,成就内容!AK77))</f>
        <v/>
      </c>
      <c r="AL21" s="4" t="str">
        <f>IF($C21=1,IF(成就内容!AL77="","",成就内容!AL77),IF(成就内容!AL77="",AL20,成就内容!AL77))</f>
        <v/>
      </c>
      <c r="AM21" s="4">
        <f>IF($C21=1,IF(成就内容!AM77="","",成就内容!AM77),IF(成就内容!AM77="",AM20,成就内容!AM77))</f>
        <v>62</v>
      </c>
      <c r="AN21" s="4">
        <f>IF($C21=1,IF(成就内容!AN77="","",成就内容!AN77),IF(成就内容!AN77="",AN20,成就内容!AN77))</f>
        <v>63</v>
      </c>
      <c r="AO21" s="4">
        <f>IF($C21=1,IF(成就内容!AO77="","",成就内容!AO77),IF(成就内容!AO77="",AO20,成就内容!AO77))</f>
        <v>60</v>
      </c>
      <c r="AP21" s="4">
        <f>IF($C21=1,IF(成就内容!AP77="","",成就内容!AP77),IF(成就内容!AP77="",AP20,成就内容!AP77))</f>
        <v>60</v>
      </c>
      <c r="AQ21" s="4">
        <f>IF($C21=1,IF(成就内容!AQ77="","",成就内容!AQ77),IF(成就内容!AQ77="",AQ20,成就内容!AQ77))</f>
        <v>60</v>
      </c>
      <c r="AR21" s="4">
        <f>IF($C21=1,IF(成就内容!AR77="","",成就内容!AR77),IF(成就内容!AR77="",AR20,成就内容!AR77))</f>
        <v>68</v>
      </c>
      <c r="AS21" s="4">
        <f>IF($C21=1,IF(成就内容!AS77="","",成就内容!AS77),IF(成就内容!AS77="",AS20,成就内容!AS77))</f>
        <v>68</v>
      </c>
      <c r="AT21" s="4">
        <f>IF($C21=1,IF(成就内容!AT77="","",成就内容!AT77),IF(成就内容!AT77="",AT20,成就内容!AT77))</f>
        <v>68</v>
      </c>
      <c r="AU21" s="4">
        <f>IF($C21=1,IF(成就内容!AU77="","",成就内容!AU77),IF(成就内容!AU77="",AU20,成就内容!AU77))</f>
        <v>76</v>
      </c>
      <c r="AV21" s="4">
        <f>IF($C21=1,IF(成就内容!AV77="","",成就内容!AV77),IF(成就内容!AV77="",AV20,成就内容!AV77))</f>
        <v>85</v>
      </c>
      <c r="AW21" s="4">
        <f>IF($C21=1,IF(成就内容!AW77="","",成就内容!AW77),IF(成就内容!AW77="",AW20,成就内容!AW77))</f>
        <v>60</v>
      </c>
      <c r="AX21" s="4">
        <f>IF($C21=1,IF(成就内容!AX77="","",成就内容!AX77),IF(成就内容!AX77="",AX20,成就内容!AX77))</f>
        <v>76</v>
      </c>
      <c r="AY21" s="4">
        <f>IF($C21=1,IF(成就内容!AY77="","",成就内容!AY77),IF(成就内容!AY77="",AY20,成就内容!AY77))</f>
        <v>76</v>
      </c>
      <c r="AZ21" s="4">
        <f>IF($C21=1,IF(成就内容!AZ77="","",成就内容!AZ77),IF(成就内容!AZ77="",AZ20,成就内容!AZ77))</f>
        <v>76</v>
      </c>
      <c r="BA21" s="4">
        <f>IF($C21=1,IF(成就内容!BA77="","",成就内容!BA77),IF(成就内容!BA77="",BA20,成就内容!BA77))</f>
        <v>76</v>
      </c>
      <c r="BB21" s="4">
        <f>IF($C21=1,IF(成就内容!BB77="","",成就内容!BB77),IF(成就内容!BB77="",BB20,成就内容!BB77))</f>
        <v>106</v>
      </c>
      <c r="BC21" s="4">
        <f>IF($C21=1,IF(成就内容!BC77="","",成就内容!BC77),IF(成就内容!BC77="",BC20,成就内容!BC77))</f>
        <v>60</v>
      </c>
      <c r="BD21" s="4">
        <f>IF($C21=1,IF(成就内容!BD77="","",成就内容!BD77),IF(成就内容!BD77="",BD20,成就内容!BD77))</f>
        <v>60</v>
      </c>
      <c r="BE21" s="4">
        <f>IF($C21=1,IF(成就内容!BE77="","",成就内容!BE77),IF(成就内容!BE77="",BE20,成就内容!BE77))</f>
        <v>60</v>
      </c>
      <c r="BF21" s="4">
        <f>IF($C21=1,IF(成就内容!BF77="","",成就内容!BF77),IF(成就内容!BF77="",BF20,成就内容!BF77))</f>
        <v>60</v>
      </c>
      <c r="BG21" s="4">
        <f>IF($C21=1,IF(成就内容!BG77="","",成就内容!BG77),IF(成就内容!BG77="",BG20,成就内容!BG77))</f>
        <v>61</v>
      </c>
      <c r="BH21" s="4">
        <f>IF($C21=1,IF(成就内容!BH77="","",成就内容!BH77),IF(成就内容!BH77="",BH20,成就内容!BH77))</f>
        <v>106</v>
      </c>
      <c r="BI21" s="4" t="str">
        <f>IF($C21=1,IF(成就内容!BI77="","",成就内容!BI77),IF(成就内容!BI77="",BI20,成就内容!BI77))</f>
        <v/>
      </c>
      <c r="BJ21" s="4">
        <f>IF($C21=1,IF(成就内容!BJ77="","",成就内容!BJ77),IF(成就内容!BJ77="",BJ20,成就内容!BJ77))</f>
        <v>41</v>
      </c>
      <c r="BK21" s="4">
        <f>IF($C21=1,IF(成就内容!BK77="","",成就内容!BK77),IF(成就内容!BK77="",BK20,成就内容!BK77))</f>
        <v>54</v>
      </c>
      <c r="BL21" s="4">
        <f>IF($C21=1,IF(成就内容!BL77="","",成就内容!BL77),IF(成就内容!BL77="",BL20,成就内容!BL77))</f>
        <v>60</v>
      </c>
      <c r="BM21" s="4">
        <f>IF($C21=1,IF(成就内容!BM77="","",成就内容!BM77),IF(成就内容!BM77="",BM20,成就内容!BM77))</f>
        <v>26</v>
      </c>
      <c r="BN21" s="4">
        <f>IF($C21=1,IF(成就内容!BN77="","",成就内容!BN77),IF(成就内容!BN77="",BN20,成就内容!BN77))</f>
        <v>62</v>
      </c>
      <c r="BO21" s="4">
        <f>IF($C21=1,IF(成就内容!BO77="","",成就内容!BO77),IF(成就内容!BO77="",BO20,成就内容!BO77))</f>
        <v>55</v>
      </c>
      <c r="BP21" s="4">
        <f>IF($C21=1,IF(成就内容!BP77="","",成就内容!BP77),IF(成就内容!BP77="",BP20,成就内容!BP77))</f>
        <v>74</v>
      </c>
      <c r="BQ21" s="4">
        <f>IF($C21=1,IF(成就内容!BQ77="","",成就内容!BQ77),IF(成就内容!BQ77="",BQ20,成就内容!BQ77))</f>
        <v>70</v>
      </c>
      <c r="BR21" s="4">
        <f>IF($C21=1,IF(成就内容!BR77="","",成就内容!BR77),IF(成就内容!BR77="",BR20,成就内容!BR77))</f>
        <v>43</v>
      </c>
      <c r="BS21" s="4">
        <f>IF($C21=1,IF(成就内容!BS77="","",成就内容!BS77),IF(成就内容!BS77="",BS20,成就内容!BS77))</f>
        <v>47</v>
      </c>
      <c r="BT21" s="4">
        <f>IF($C21=1,IF(成就内容!BT77="","",成就内容!BT77),IF(成就内容!BT77="",BT20,成就内容!BT77))</f>
        <v>45</v>
      </c>
      <c r="BU21" s="4">
        <f>IF($C21=1,IF(成就内容!BU77="","",成就内容!BU77),IF(成就内容!BU77="",BU20,成就内容!BU77))</f>
        <v>88</v>
      </c>
      <c r="BV21" s="4" t="str">
        <f>IF($C21=1,IF(成就内容!BV77="","",成就内容!BV77),IF(成就内容!BV77="",BV20,成就内容!BV77))</f>
        <v/>
      </c>
      <c r="BW21" s="4">
        <f>IF($C21=1,IF(成就内容!BW77="","",成就内容!BW77),IF(成就内容!BW77="",BW20,成就内容!BW77))</f>
        <v>76</v>
      </c>
      <c r="BX21" s="4">
        <f>IF($C21=1,IF(成就内容!BX77="","",成就内容!BX77),IF(成就内容!BX77="",BX20,成就内容!BX77))</f>
        <v>54</v>
      </c>
      <c r="BY21" s="4">
        <f>IF($C21=1,IF(成就内容!BY77="","",成就内容!BY77),IF(成就内容!BY77="",BY20,成就内容!BY77))</f>
        <v>60</v>
      </c>
      <c r="BZ21" s="4">
        <f>IF($C21=1,IF(成就内容!BZ77="","",成就内容!BZ77),IF(成就内容!BZ77="",BZ20,成就内容!BZ77))</f>
        <v>64</v>
      </c>
      <c r="CC21" s="3"/>
    </row>
    <row r="22" spans="3:81" s="17" customFormat="1" x14ac:dyDescent="0.15">
      <c r="C22" s="21">
        <v>16</v>
      </c>
      <c r="D22" s="4">
        <f>IF($C22=1,IF(成就内容!D78="","",成就内容!D78),IF(成就内容!D78="",D21,成就内容!D78))</f>
        <v>62</v>
      </c>
      <c r="E22" s="4" t="str">
        <f>IF($C22=1,IF(成就内容!E78="","",成就内容!E78),IF(成就内容!E78="",E21,成就内容!E78))</f>
        <v/>
      </c>
      <c r="F22" s="4">
        <f>IF($C22=1,IF(成就内容!F78="","",成就内容!F78),IF(成就内容!F78="",F21,成就内容!F78))</f>
        <v>54</v>
      </c>
      <c r="G22" s="4" t="str">
        <f>IF($C22=1,IF(成就内容!G78="","",成就内容!G78),IF(成就内容!G78="",G21,成就内容!G78))</f>
        <v/>
      </c>
      <c r="H22" s="4">
        <f>IF($C22=1,IF(成就内容!H78="","",成就内容!H78),IF(成就内容!H78="",H21,成就内容!H78))</f>
        <v>64</v>
      </c>
      <c r="I22" s="4">
        <f>IF($C22=1,IF(成就内容!I78="","",成就内容!I78),IF(成就内容!I78="",I21,成就内容!I78))</f>
        <v>64</v>
      </c>
      <c r="J22" s="4">
        <f>IF($C22=1,IF(成就内容!J78="","",成就内容!J78),IF(成就内容!J78="",J21,成就内容!J78))</f>
        <v>61</v>
      </c>
      <c r="K22" s="4">
        <f>IF($C22=1,IF(成就内容!K78="","",成就内容!K78),IF(成就内容!K78="",K21,成就内容!K78))</f>
        <v>61</v>
      </c>
      <c r="L22" s="4">
        <f>IF($C22=1,IF(成就内容!L78="","",成就内容!L78),IF(成就内容!L78="",L21,成就内容!L78))</f>
        <v>61</v>
      </c>
      <c r="M22" s="4">
        <f>IF($C22=1,IF(成就内容!M78="","",成就内容!M78),IF(成就内容!M78="",M21,成就内容!M78))</f>
        <v>61</v>
      </c>
      <c r="N22" s="4">
        <f>IF($C22=1,IF(成就内容!N78="","",成就内容!N78),IF(成就内容!N78="",N21,成就内容!N78))</f>
        <v>110</v>
      </c>
      <c r="O22" s="4">
        <f>IF($C22=1,IF(成就内容!O78="","",成就内容!O78),IF(成就内容!O78="",O21,成就内容!O78))</f>
        <v>80</v>
      </c>
      <c r="P22" s="4">
        <f>IF($C22=1,IF(成就内容!P78="","",成就内容!P78),IF(成就内容!P78="",P21,成就内容!P78))</f>
        <v>160</v>
      </c>
      <c r="Q22" s="4">
        <f>IF($C22=1,IF(成就内容!Q78="","",成就内容!Q78),IF(成就内容!Q78="",Q21,成就内容!Q78))</f>
        <v>64</v>
      </c>
      <c r="R22" s="4">
        <f>IF($C22=1,IF(成就内容!R78="","",成就内容!R78),IF(成就内容!R78="",R21,成就内容!R78))</f>
        <v>64</v>
      </c>
      <c r="S22" s="4">
        <f>IF($C22=1,IF(成就内容!S78="","",成就内容!S78),IF(成就内容!S78="",S21,成就内容!S78))</f>
        <v>64</v>
      </c>
      <c r="T22" s="4">
        <f>IF($C22=1,IF(成就内容!T78="","",成就内容!T78),IF(成就内容!T78="",T21,成就内容!T78))</f>
        <v>64</v>
      </c>
      <c r="U22" s="4">
        <f>IF($C22=1,IF(成就内容!U78="","",成就内容!U78),IF(成就内容!U78="",U21,成就内容!U78))</f>
        <v>64</v>
      </c>
      <c r="V22" s="4">
        <f>IF($C22=1,IF(成就内容!V78="","",成就内容!V78),IF(成就内容!V78="",V21,成就内容!V78))</f>
        <v>64</v>
      </c>
      <c r="W22" s="4">
        <f>IF($C22=1,IF(成就内容!W78="","",成就内容!W78),IF(成就内容!W78="",W21,成就内容!W78))</f>
        <v>110</v>
      </c>
      <c r="X22" s="4">
        <f>IF($C22=1,IF(成就内容!X78="","",成就内容!X78),IF(成就内容!X78="",X21,成就内容!X78))</f>
        <v>80</v>
      </c>
      <c r="Y22" s="4">
        <f>IF($C22=1,IF(成就内容!Y78="","",成就内容!Y78),IF(成就内容!Y78="",Y21,成就内容!Y78))</f>
        <v>66</v>
      </c>
      <c r="Z22" s="4" t="str">
        <f>IF($C22=1,IF(成就内容!Z78="","",成就内容!Z78),IF(成就内容!Z78="",Z21,成就内容!Z78))</f>
        <v/>
      </c>
      <c r="AA22" s="4">
        <f>IF($C22=1,IF(成就内容!AA78="","",成就内容!AA78),IF(成就内容!AA78="",AA21,成就内容!AA78))</f>
        <v>62</v>
      </c>
      <c r="AB22" s="4">
        <f>IF($C22=1,IF(成就内容!AB78="","",成就内容!AB78),IF(成就内容!AB78="",AB21,成就内容!AB78))</f>
        <v>83</v>
      </c>
      <c r="AC22" s="4">
        <f>IF($C22=1,IF(成就内容!AC78="","",成就内容!AC78),IF(成就内容!AC78="",AC21,成就内容!AC78))</f>
        <v>61</v>
      </c>
      <c r="AD22" s="4">
        <f>IF($C22=1,IF(成就内容!AD78="","",成就内容!AD78),IF(成就内容!AD78="",AD21,成就内容!AD78))</f>
        <v>62</v>
      </c>
      <c r="AE22" s="4">
        <f>IF($C22=1,IF(成就内容!AE78="","",成就内容!AE78),IF(成就内容!AE78="",AE21,成就内容!AE78))</f>
        <v>62</v>
      </c>
      <c r="AF22" s="4">
        <f>IF($C22=1,IF(成就内容!AF78="","",成就内容!AF78),IF(成就内容!AF78="",AF21,成就内容!AF78))</f>
        <v>62</v>
      </c>
      <c r="AG22" s="4">
        <f>IF($C22=1,IF(成就内容!AG78="","",成就内容!AG78),IF(成就内容!AG78="",AG21,成就内容!AG78))</f>
        <v>66</v>
      </c>
      <c r="AH22" s="4">
        <f>IF($C22=1,IF(成就内容!AH78="","",成就内容!AH78),IF(成就内容!AH78="",AH21,成就内容!AH78))</f>
        <v>52</v>
      </c>
      <c r="AI22" s="4">
        <f>IF($C22=1,IF(成就内容!AI78="","",成就内容!AI78),IF(成就内容!AI78="",AI21,成就内容!AI78))</f>
        <v>66</v>
      </c>
      <c r="AJ22" s="4">
        <f>IF($C22=1,IF(成就内容!AJ78="","",成就内容!AJ78),IF(成就内容!AJ78="",AJ21,成就内容!AJ78))</f>
        <v>67</v>
      </c>
      <c r="AK22" s="4" t="str">
        <f>IF($C22=1,IF(成就内容!AK78="","",成就内容!AK78),IF(成就内容!AK78="",AK21,成就内容!AK78))</f>
        <v/>
      </c>
      <c r="AL22" s="4" t="str">
        <f>IF($C22=1,IF(成就内容!AL78="","",成就内容!AL78),IF(成就内容!AL78="",AL21,成就内容!AL78))</f>
        <v/>
      </c>
      <c r="AM22" s="4">
        <f>IF($C22=1,IF(成就内容!AM78="","",成就内容!AM78),IF(成就内容!AM78="",AM21,成就内容!AM78))</f>
        <v>66</v>
      </c>
      <c r="AN22" s="4">
        <f>IF($C22=1,IF(成就内容!AN78="","",成就内容!AN78),IF(成就内容!AN78="",AN21,成就内容!AN78))</f>
        <v>67</v>
      </c>
      <c r="AO22" s="4">
        <f>IF($C22=1,IF(成就内容!AO78="","",成就内容!AO78),IF(成就内容!AO78="",AO21,成就内容!AO78))</f>
        <v>64</v>
      </c>
      <c r="AP22" s="4">
        <f>IF($C22=1,IF(成就内容!AP78="","",成就内容!AP78),IF(成就内容!AP78="",AP21,成就内容!AP78))</f>
        <v>64</v>
      </c>
      <c r="AQ22" s="4">
        <f>IF($C22=1,IF(成就内容!AQ78="","",成就内容!AQ78),IF(成就内容!AQ78="",AQ21,成就内容!AQ78))</f>
        <v>64</v>
      </c>
      <c r="AR22" s="4">
        <f>IF($C22=1,IF(成就内容!AR78="","",成就内容!AR78),IF(成就内容!AR78="",AR21,成就内容!AR78))</f>
        <v>72</v>
      </c>
      <c r="AS22" s="4">
        <f>IF($C22=1,IF(成就内容!AS78="","",成就内容!AS78),IF(成就内容!AS78="",AS21,成就内容!AS78))</f>
        <v>72</v>
      </c>
      <c r="AT22" s="4">
        <f>IF($C22=1,IF(成就内容!AT78="","",成就内容!AT78),IF(成就内容!AT78="",AT21,成就内容!AT78))</f>
        <v>72</v>
      </c>
      <c r="AU22" s="4">
        <f>IF($C22=1,IF(成就内容!AU78="","",成就内容!AU78),IF(成就内容!AU78="",AU21,成就内容!AU78))</f>
        <v>80</v>
      </c>
      <c r="AV22" s="4">
        <f>IF($C22=1,IF(成就内容!AV78="","",成就内容!AV78),IF(成就内容!AV78="",AV21,成就内容!AV78))</f>
        <v>90</v>
      </c>
      <c r="AW22" s="4">
        <f>IF($C22=1,IF(成就内容!AW78="","",成就内容!AW78),IF(成就内容!AW78="",AW21,成就内容!AW78))</f>
        <v>64</v>
      </c>
      <c r="AX22" s="4">
        <f>IF($C22=1,IF(成就内容!AX78="","",成就内容!AX78),IF(成就内容!AX78="",AX21,成就内容!AX78))</f>
        <v>80</v>
      </c>
      <c r="AY22" s="4">
        <f>IF($C22=1,IF(成就内容!AY78="","",成就内容!AY78),IF(成就内容!AY78="",AY21,成就内容!AY78))</f>
        <v>80</v>
      </c>
      <c r="AZ22" s="4">
        <f>IF($C22=1,IF(成就内容!AZ78="","",成就内容!AZ78),IF(成就内容!AZ78="",AZ21,成就内容!AZ78))</f>
        <v>80</v>
      </c>
      <c r="BA22" s="4">
        <f>IF($C22=1,IF(成就内容!BA78="","",成就内容!BA78),IF(成就内容!BA78="",BA21,成就内容!BA78))</f>
        <v>80</v>
      </c>
      <c r="BB22" s="4">
        <f>IF($C22=1,IF(成就内容!BB78="","",成就内容!BB78),IF(成就内容!BB78="",BB21,成就内容!BB78))</f>
        <v>110</v>
      </c>
      <c r="BC22" s="4">
        <f>IF($C22=1,IF(成就内容!BC78="","",成就内容!BC78),IF(成就内容!BC78="",BC21,成就内容!BC78))</f>
        <v>64</v>
      </c>
      <c r="BD22" s="4">
        <f>IF($C22=1,IF(成就内容!BD78="","",成就内容!BD78),IF(成就内容!BD78="",BD21,成就内容!BD78))</f>
        <v>64</v>
      </c>
      <c r="BE22" s="4">
        <f>IF($C22=1,IF(成就内容!BE78="","",成就内容!BE78),IF(成就内容!BE78="",BE21,成就内容!BE78))</f>
        <v>64</v>
      </c>
      <c r="BF22" s="4">
        <f>IF($C22=1,IF(成就内容!BF78="","",成就内容!BF78),IF(成就内容!BF78="",BF21,成就内容!BF78))</f>
        <v>64</v>
      </c>
      <c r="BG22" s="4">
        <f>IF($C22=1,IF(成就内容!BG78="","",成就内容!BG78),IF(成就内容!BG78="",BG21,成就内容!BG78))</f>
        <v>65</v>
      </c>
      <c r="BH22" s="4">
        <f>IF($C22=1,IF(成就内容!BH78="","",成就内容!BH78),IF(成就内容!BH78="",BH21,成就内容!BH78))</f>
        <v>110</v>
      </c>
      <c r="BI22" s="4" t="str">
        <f>IF($C22=1,IF(成就内容!BI78="","",成就内容!BI78),IF(成就内容!BI78="",BI21,成就内容!BI78))</f>
        <v/>
      </c>
      <c r="BJ22" s="4">
        <f>IF($C22=1,IF(成就内容!BJ78="","",成就内容!BJ78),IF(成就内容!BJ78="",BJ21,成就内容!BJ78))</f>
        <v>44</v>
      </c>
      <c r="BK22" s="4">
        <f>IF($C22=1,IF(成就内容!BK78="","",成就内容!BK78),IF(成就内容!BK78="",BK21,成就内容!BK78))</f>
        <v>59</v>
      </c>
      <c r="BL22" s="4">
        <f>IF($C22=1,IF(成就内容!BL78="","",成就内容!BL78),IF(成就内容!BL78="",BL21,成就内容!BL78))</f>
        <v>64</v>
      </c>
      <c r="BM22" s="4">
        <f>IF($C22=1,IF(成就内容!BM78="","",成就内容!BM78),IF(成就内容!BM78="",BM21,成就内容!BM78))</f>
        <v>30</v>
      </c>
      <c r="BN22" s="4">
        <f>IF($C22=1,IF(成就内容!BN78="","",成就内容!BN78),IF(成就内容!BN78="",BN21,成就内容!BN78))</f>
        <v>66</v>
      </c>
      <c r="BO22" s="4">
        <f>IF($C22=1,IF(成就内容!BO78="","",成就内容!BO78),IF(成就内容!BO78="",BO21,成就内容!BO78))</f>
        <v>59</v>
      </c>
      <c r="BP22" s="4">
        <f>IF($C22=1,IF(成就内容!BP78="","",成就内容!BP78),IF(成就内容!BP78="",BP21,成就内容!BP78))</f>
        <v>80</v>
      </c>
      <c r="BQ22" s="4">
        <f>IF($C22=1,IF(成就内容!BQ78="","",成就内容!BQ78),IF(成就内容!BQ78="",BQ21,成就内容!BQ78))</f>
        <v>70</v>
      </c>
      <c r="BR22" s="4">
        <f>IF($C22=1,IF(成就内容!BR78="","",成就内容!BR78),IF(成就内容!BR78="",BR21,成就内容!BR78))</f>
        <v>43</v>
      </c>
      <c r="BS22" s="4">
        <f>IF($C22=1,IF(成就内容!BS78="","",成就内容!BS78),IF(成就内容!BS78="",BS21,成就内容!BS78))</f>
        <v>50</v>
      </c>
      <c r="BT22" s="4">
        <f>IF($C22=1,IF(成就内容!BT78="","",成就内容!BT78),IF(成就内容!BT78="",BT21,成就内容!BT78))</f>
        <v>46</v>
      </c>
      <c r="BU22" s="4">
        <f>IF($C22=1,IF(成就内容!BU78="","",成就内容!BU78),IF(成就内容!BU78="",BU21,成就内容!BU78))</f>
        <v>90</v>
      </c>
      <c r="BV22" s="4" t="str">
        <f>IF($C22=1,IF(成就内容!BV78="","",成就内容!BV78),IF(成就内容!BV78="",BV21,成就内容!BV78))</f>
        <v/>
      </c>
      <c r="BW22" s="4">
        <f>IF($C22=1,IF(成就内容!BW78="","",成就内容!BW78),IF(成就内容!BW78="",BW21,成就内容!BW78))</f>
        <v>80</v>
      </c>
      <c r="BX22" s="4">
        <f>IF($C22=1,IF(成就内容!BX78="","",成就内容!BX78),IF(成就内容!BX78="",BX21,成就内容!BX78))</f>
        <v>57</v>
      </c>
      <c r="BY22" s="4">
        <f>IF($C22=1,IF(成就内容!BY78="","",成就内容!BY78),IF(成就内容!BY78="",BY21,成就内容!BY78))</f>
        <v>64</v>
      </c>
      <c r="BZ22" s="4">
        <f>IF($C22=1,IF(成就内容!BZ78="","",成就内容!BZ78),IF(成就内容!BZ78="",BZ21,成就内容!BZ78))</f>
        <v>68</v>
      </c>
      <c r="CC22" s="3"/>
    </row>
    <row r="23" spans="3:81" s="17" customFormat="1" x14ac:dyDescent="0.15">
      <c r="C23" s="21">
        <v>17</v>
      </c>
      <c r="D23" s="4">
        <f>IF($C23=1,IF(成就内容!D79="","",成就内容!D79),IF(成就内容!D79="",D22,成就内容!D79))</f>
        <v>66</v>
      </c>
      <c r="E23" s="4" t="str">
        <f>IF($C23=1,IF(成就内容!E79="","",成就内容!E79),IF(成就内容!E79="",E22,成就内容!E79))</f>
        <v/>
      </c>
      <c r="F23" s="4">
        <f>IF($C23=1,IF(成就内容!F79="","",成就内容!F79),IF(成就内容!F79="",F22,成就内容!F79))</f>
        <v>60</v>
      </c>
      <c r="G23" s="4" t="str">
        <f>IF($C23=1,IF(成就内容!G79="","",成就内容!G79),IF(成就内容!G79="",G22,成就内容!G79))</f>
        <v/>
      </c>
      <c r="H23" s="4">
        <f>IF($C23=1,IF(成就内容!H79="","",成就内容!H79),IF(成就内容!H79="",H22,成就内容!H79))</f>
        <v>68</v>
      </c>
      <c r="I23" s="4">
        <f>IF($C23=1,IF(成就内容!I79="","",成就内容!I79),IF(成就内容!I79="",I22,成就内容!I79))</f>
        <v>68</v>
      </c>
      <c r="J23" s="4">
        <f>IF($C23=1,IF(成就内容!J79="","",成就内容!J79),IF(成就内容!J79="",J22,成就内容!J79))</f>
        <v>65</v>
      </c>
      <c r="K23" s="4">
        <f>IF($C23=1,IF(成就内容!K79="","",成就内容!K79),IF(成就内容!K79="",K22,成就内容!K79))</f>
        <v>65</v>
      </c>
      <c r="L23" s="4">
        <f>IF($C23=1,IF(成就内容!L79="","",成就内容!L79),IF(成就内容!L79="",L22,成就内容!L79))</f>
        <v>65</v>
      </c>
      <c r="M23" s="4">
        <f>IF($C23=1,IF(成就内容!M79="","",成就内容!M79),IF(成就内容!M79="",M22,成就内容!M79))</f>
        <v>65</v>
      </c>
      <c r="N23" s="4">
        <f>IF($C23=1,IF(成就内容!N79="","",成就内容!N79),IF(成就内容!N79="",N22,成就内容!N79))</f>
        <v>114</v>
      </c>
      <c r="O23" s="4">
        <f>IF($C23=1,IF(成就内容!O79="","",成就内容!O79),IF(成就内容!O79="",O22,成就内容!O79))</f>
        <v>85</v>
      </c>
      <c r="P23" s="4">
        <f>IF($C23=1,IF(成就内容!P79="","",成就内容!P79),IF(成就内容!P79="",P22,成就内容!P79))</f>
        <v>160</v>
      </c>
      <c r="Q23" s="4">
        <f>IF($C23=1,IF(成就内容!Q79="","",成就内容!Q79),IF(成就内容!Q79="",Q22,成就内容!Q79))</f>
        <v>68</v>
      </c>
      <c r="R23" s="4">
        <f>IF($C23=1,IF(成就内容!R79="","",成就内容!R79),IF(成就内容!R79="",R22,成就内容!R79))</f>
        <v>68</v>
      </c>
      <c r="S23" s="4">
        <f>IF($C23=1,IF(成就内容!S79="","",成就内容!S79),IF(成就内容!S79="",S22,成就内容!S79))</f>
        <v>68</v>
      </c>
      <c r="T23" s="4">
        <f>IF($C23=1,IF(成就内容!T79="","",成就内容!T79),IF(成就内容!T79="",T22,成就内容!T79))</f>
        <v>68</v>
      </c>
      <c r="U23" s="4">
        <f>IF($C23=1,IF(成就内容!U79="","",成就内容!U79),IF(成就内容!U79="",U22,成就内容!U79))</f>
        <v>68</v>
      </c>
      <c r="V23" s="4">
        <f>IF($C23=1,IF(成就内容!V79="","",成就内容!V79),IF(成就内容!V79="",V22,成就内容!V79))</f>
        <v>68</v>
      </c>
      <c r="W23" s="4">
        <f>IF($C23=1,IF(成就内容!W79="","",成就内容!W79),IF(成就内容!W79="",W22,成就内容!W79))</f>
        <v>114</v>
      </c>
      <c r="X23" s="4">
        <f>IF($C23=1,IF(成就内容!X79="","",成就内容!X79),IF(成就内容!X79="",X22,成就内容!X79))</f>
        <v>85</v>
      </c>
      <c r="Y23" s="4">
        <f>IF($C23=1,IF(成就内容!Y79="","",成就内容!Y79),IF(成就内容!Y79="",Y22,成就内容!Y79))</f>
        <v>70</v>
      </c>
      <c r="Z23" s="4" t="str">
        <f>IF($C23=1,IF(成就内容!Z79="","",成就内容!Z79),IF(成就内容!Z79="",Z22,成就内容!Z79))</f>
        <v/>
      </c>
      <c r="AA23" s="4">
        <f>IF($C23=1,IF(成就内容!AA79="","",成就内容!AA79),IF(成就内容!AA79="",AA22,成就内容!AA79))</f>
        <v>63</v>
      </c>
      <c r="AB23" s="4">
        <f>IF($C23=1,IF(成就内容!AB79="","",成就内容!AB79),IF(成就内容!AB79="",AB22,成就内容!AB79))</f>
        <v>90</v>
      </c>
      <c r="AC23" s="4">
        <f>IF($C23=1,IF(成就内容!AC79="","",成就内容!AC79),IF(成就内容!AC79="",AC22,成就内容!AC79))</f>
        <v>65</v>
      </c>
      <c r="AD23" s="4">
        <f>IF($C23=1,IF(成就内容!AD79="","",成就内容!AD79),IF(成就内容!AD79="",AD22,成就内容!AD79))</f>
        <v>66</v>
      </c>
      <c r="AE23" s="4">
        <f>IF($C23=1,IF(成就内容!AE79="","",成就内容!AE79),IF(成就内容!AE79="",AE22,成就内容!AE79))</f>
        <v>66</v>
      </c>
      <c r="AF23" s="4">
        <f>IF($C23=1,IF(成就内容!AF79="","",成就内容!AF79),IF(成就内容!AF79="",AF22,成就内容!AF79))</f>
        <v>66</v>
      </c>
      <c r="AG23" s="4">
        <f>IF($C23=1,IF(成就内容!AG79="","",成就内容!AG79),IF(成就内容!AG79="",AG22,成就内容!AG79))</f>
        <v>70</v>
      </c>
      <c r="AH23" s="4">
        <f>IF($C23=1,IF(成就内容!AH79="","",成就内容!AH79),IF(成就内容!AH79="",AH22,成就内容!AH79))</f>
        <v>53</v>
      </c>
      <c r="AI23" s="4">
        <f>IF($C23=1,IF(成就内容!AI79="","",成就内容!AI79),IF(成就内容!AI79="",AI22,成就内容!AI79))</f>
        <v>70</v>
      </c>
      <c r="AJ23" s="4">
        <f>IF($C23=1,IF(成就内容!AJ79="","",成就内容!AJ79),IF(成就内容!AJ79="",AJ22,成就内容!AJ79))</f>
        <v>71</v>
      </c>
      <c r="AK23" s="4" t="str">
        <f>IF($C23=1,IF(成就内容!AK79="","",成就内容!AK79),IF(成就内容!AK79="",AK22,成就内容!AK79))</f>
        <v/>
      </c>
      <c r="AL23" s="4" t="str">
        <f>IF($C23=1,IF(成就内容!AL79="","",成就内容!AL79),IF(成就内容!AL79="",AL22,成就内容!AL79))</f>
        <v/>
      </c>
      <c r="AM23" s="4">
        <f>IF($C23=1,IF(成就内容!AM79="","",成就内容!AM79),IF(成就内容!AM79="",AM22,成就内容!AM79))</f>
        <v>70</v>
      </c>
      <c r="AN23" s="4">
        <f>IF($C23=1,IF(成就内容!AN79="","",成就内容!AN79),IF(成就内容!AN79="",AN22,成就内容!AN79))</f>
        <v>71</v>
      </c>
      <c r="AO23" s="4">
        <f>IF($C23=1,IF(成就内容!AO79="","",成就内容!AO79),IF(成就内容!AO79="",AO22,成就内容!AO79))</f>
        <v>68</v>
      </c>
      <c r="AP23" s="4">
        <f>IF($C23=1,IF(成就内容!AP79="","",成就内容!AP79),IF(成就内容!AP79="",AP22,成就内容!AP79))</f>
        <v>68</v>
      </c>
      <c r="AQ23" s="4">
        <f>IF($C23=1,IF(成就内容!AQ79="","",成就内容!AQ79),IF(成就内容!AQ79="",AQ22,成就内容!AQ79))</f>
        <v>68</v>
      </c>
      <c r="AR23" s="4">
        <f>IF($C23=1,IF(成就内容!AR79="","",成就内容!AR79),IF(成就内容!AR79="",AR22,成就内容!AR79))</f>
        <v>76</v>
      </c>
      <c r="AS23" s="4">
        <f>IF($C23=1,IF(成就内容!AS79="","",成就内容!AS79),IF(成就内容!AS79="",AS22,成就内容!AS79))</f>
        <v>76</v>
      </c>
      <c r="AT23" s="4">
        <f>IF($C23=1,IF(成就内容!AT79="","",成就内容!AT79),IF(成就内容!AT79="",AT22,成就内容!AT79))</f>
        <v>76</v>
      </c>
      <c r="AU23" s="4">
        <f>IF($C23=1,IF(成就内容!AU79="","",成就内容!AU79),IF(成就内容!AU79="",AU22,成就内容!AU79))</f>
        <v>84</v>
      </c>
      <c r="AV23" s="4">
        <f>IF($C23=1,IF(成就内容!AV79="","",成就内容!AV79),IF(成就内容!AV79="",AV22,成就内容!AV79))</f>
        <v>95</v>
      </c>
      <c r="AW23" s="4">
        <f>IF($C23=1,IF(成就内容!AW79="","",成就内容!AW79),IF(成就内容!AW79="",AW22,成就内容!AW79))</f>
        <v>68</v>
      </c>
      <c r="AX23" s="4">
        <f>IF($C23=1,IF(成就内容!AX79="","",成就内容!AX79),IF(成就内容!AX79="",AX22,成就内容!AX79))</f>
        <v>84</v>
      </c>
      <c r="AY23" s="4">
        <f>IF($C23=1,IF(成就内容!AY79="","",成就内容!AY79),IF(成就内容!AY79="",AY22,成就内容!AY79))</f>
        <v>84</v>
      </c>
      <c r="AZ23" s="4">
        <f>IF($C23=1,IF(成就内容!AZ79="","",成就内容!AZ79),IF(成就内容!AZ79="",AZ22,成就内容!AZ79))</f>
        <v>84</v>
      </c>
      <c r="BA23" s="4">
        <f>IF($C23=1,IF(成就内容!BA79="","",成就内容!BA79),IF(成就内容!BA79="",BA22,成就内容!BA79))</f>
        <v>84</v>
      </c>
      <c r="BB23" s="4">
        <f>IF($C23=1,IF(成就内容!BB79="","",成就内容!BB79),IF(成就内容!BB79="",BB22,成就内容!BB79))</f>
        <v>114</v>
      </c>
      <c r="BC23" s="4">
        <f>IF($C23=1,IF(成就内容!BC79="","",成就内容!BC79),IF(成就内容!BC79="",BC22,成就内容!BC79))</f>
        <v>68</v>
      </c>
      <c r="BD23" s="4">
        <f>IF($C23=1,IF(成就内容!BD79="","",成就内容!BD79),IF(成就内容!BD79="",BD22,成就内容!BD79))</f>
        <v>68</v>
      </c>
      <c r="BE23" s="4">
        <f>IF($C23=1,IF(成就内容!BE79="","",成就内容!BE79),IF(成就内容!BE79="",BE22,成就内容!BE79))</f>
        <v>68</v>
      </c>
      <c r="BF23" s="4">
        <f>IF($C23=1,IF(成就内容!BF79="","",成就内容!BF79),IF(成就内容!BF79="",BF22,成就内容!BF79))</f>
        <v>68</v>
      </c>
      <c r="BG23" s="4">
        <f>IF($C23=1,IF(成就内容!BG79="","",成就内容!BG79),IF(成就内容!BG79="",BG22,成就内容!BG79))</f>
        <v>69</v>
      </c>
      <c r="BH23" s="4">
        <f>IF($C23=1,IF(成就内容!BH79="","",成就内容!BH79),IF(成就内容!BH79="",BH22,成就内容!BH79))</f>
        <v>114</v>
      </c>
      <c r="BI23" s="4" t="str">
        <f>IF($C23=1,IF(成就内容!BI79="","",成就内容!BI79),IF(成就内容!BI79="",BI22,成就内容!BI79))</f>
        <v/>
      </c>
      <c r="BJ23" s="4">
        <f>IF($C23=1,IF(成就内容!BJ79="","",成就内容!BJ79),IF(成就内容!BJ79="",BJ22,成就内容!BJ79))</f>
        <v>47</v>
      </c>
      <c r="BK23" s="4">
        <f>IF($C23=1,IF(成就内容!BK79="","",成就内容!BK79),IF(成就内容!BK79="",BK22,成就内容!BK79))</f>
        <v>62</v>
      </c>
      <c r="BL23" s="4">
        <f>IF($C23=1,IF(成就内容!BL79="","",成就内容!BL79),IF(成就内容!BL79="",BL22,成就内容!BL79))</f>
        <v>68</v>
      </c>
      <c r="BM23" s="4">
        <f>IF($C23=1,IF(成就内容!BM79="","",成就内容!BM79),IF(成就内容!BM79="",BM22,成就内容!BM79))</f>
        <v>35</v>
      </c>
      <c r="BN23" s="4">
        <f>IF($C23=1,IF(成就内容!BN79="","",成就内容!BN79),IF(成就内容!BN79="",BN22,成就内容!BN79))</f>
        <v>71</v>
      </c>
      <c r="BO23" s="4">
        <f>IF($C23=1,IF(成就内容!BO79="","",成就内容!BO79),IF(成就内容!BO79="",BO22,成就内容!BO79))</f>
        <v>63</v>
      </c>
      <c r="BP23" s="4">
        <f>IF($C23=1,IF(成就内容!BP79="","",成就内容!BP79),IF(成就内容!BP79="",BP22,成就内容!BP79))</f>
        <v>85</v>
      </c>
      <c r="BQ23" s="4">
        <f>IF($C23=1,IF(成就内容!BQ79="","",成就内容!BQ79),IF(成就内容!BQ79="",BQ22,成就内容!BQ79))</f>
        <v>71</v>
      </c>
      <c r="BR23" s="4">
        <f>IF($C23=1,IF(成就内容!BR79="","",成就内容!BR79),IF(成就内容!BR79="",BR22,成就内容!BR79))</f>
        <v>43</v>
      </c>
      <c r="BS23" s="4">
        <f>IF($C23=1,IF(成就内容!BS79="","",成就内容!BS79),IF(成就内容!BS79="",BS22,成就内容!BS79))</f>
        <v>53</v>
      </c>
      <c r="BT23" s="4">
        <f>IF($C23=1,IF(成就内容!BT79="","",成就内容!BT79),IF(成就内容!BT79="",BT22,成就内容!BT79))</f>
        <v>47</v>
      </c>
      <c r="BU23" s="4">
        <f>IF($C23=1,IF(成就内容!BU79="","",成就内容!BU79),IF(成就内容!BU79="",BU22,成就内容!BU79))</f>
        <v>91</v>
      </c>
      <c r="BV23" s="4" t="str">
        <f>IF($C23=1,IF(成就内容!BV79="","",成就内容!BV79),IF(成就内容!BV79="",BV22,成就内容!BV79))</f>
        <v/>
      </c>
      <c r="BW23" s="4">
        <f>IF($C23=1,IF(成就内容!BW79="","",成就内容!BW79),IF(成就内容!BW79="",BW22,成就内容!BW79))</f>
        <v>84</v>
      </c>
      <c r="BX23" s="4">
        <f>IF($C23=1,IF(成就内容!BX79="","",成就内容!BX79),IF(成就内容!BX79="",BX22,成就内容!BX79))</f>
        <v>60</v>
      </c>
      <c r="BY23" s="4">
        <f>IF($C23=1,IF(成就内容!BY79="","",成就内容!BY79),IF(成就内容!BY79="",BY22,成就内容!BY79))</f>
        <v>68</v>
      </c>
      <c r="BZ23" s="4">
        <f>IF($C23=1,IF(成就内容!BZ79="","",成就内容!BZ79),IF(成就内容!BZ79="",BZ22,成就内容!BZ79))</f>
        <v>72</v>
      </c>
      <c r="CC23" s="3"/>
    </row>
    <row r="24" spans="3:81" s="17" customFormat="1" x14ac:dyDescent="0.15">
      <c r="C24" s="21">
        <v>18</v>
      </c>
      <c r="D24" s="4">
        <f>IF($C24=1,IF(成就内容!D80="","",成就内容!D80),IF(成就内容!D80="",D23,成就内容!D80))</f>
        <v>70</v>
      </c>
      <c r="E24" s="4" t="str">
        <f>IF($C24=1,IF(成就内容!E80="","",成就内容!E80),IF(成就内容!E80="",E23,成就内容!E80))</f>
        <v/>
      </c>
      <c r="F24" s="4">
        <f>IF($C24=1,IF(成就内容!F80="","",成就内容!F80),IF(成就内容!F80="",F23,成就内容!F80))</f>
        <v>66</v>
      </c>
      <c r="G24" s="4" t="str">
        <f>IF($C24=1,IF(成就内容!G80="","",成就内容!G80),IF(成就内容!G80="",G23,成就内容!G80))</f>
        <v/>
      </c>
      <c r="H24" s="4">
        <f>IF($C24=1,IF(成就内容!H80="","",成就内容!H80),IF(成就内容!H80="",H23,成就内容!H80))</f>
        <v>72</v>
      </c>
      <c r="I24" s="4">
        <f>IF($C24=1,IF(成就内容!I80="","",成就内容!I80),IF(成就内容!I80="",I23,成就内容!I80))</f>
        <v>72</v>
      </c>
      <c r="J24" s="4">
        <f>IF($C24=1,IF(成就内容!J80="","",成就内容!J80),IF(成就内容!J80="",J23,成就内容!J80))</f>
        <v>69</v>
      </c>
      <c r="K24" s="4">
        <f>IF($C24=1,IF(成就内容!K80="","",成就内容!K80),IF(成就内容!K80="",K23,成就内容!K80))</f>
        <v>69</v>
      </c>
      <c r="L24" s="4">
        <f>IF($C24=1,IF(成就内容!L80="","",成就内容!L80),IF(成就内容!L80="",L23,成就内容!L80))</f>
        <v>69</v>
      </c>
      <c r="M24" s="4">
        <f>IF($C24=1,IF(成就内容!M80="","",成就内容!M80),IF(成就内容!M80="",M23,成就内容!M80))</f>
        <v>69</v>
      </c>
      <c r="N24" s="4">
        <f>IF($C24=1,IF(成就内容!N80="","",成就内容!N80),IF(成就内容!N80="",N23,成就内容!N80))</f>
        <v>118</v>
      </c>
      <c r="O24" s="4">
        <f>IF($C24=1,IF(成就内容!O80="","",成就内容!O80),IF(成就内容!O80="",O23,成就内容!O80))</f>
        <v>90</v>
      </c>
      <c r="P24" s="4">
        <f>IF($C24=1,IF(成就内容!P80="","",成就内容!P80),IF(成就内容!P80="",P23,成就内容!P80))</f>
        <v>160</v>
      </c>
      <c r="Q24" s="4">
        <f>IF($C24=1,IF(成就内容!Q80="","",成就内容!Q80),IF(成就内容!Q80="",Q23,成就内容!Q80))</f>
        <v>72</v>
      </c>
      <c r="R24" s="4">
        <f>IF($C24=1,IF(成就内容!R80="","",成就内容!R80),IF(成就内容!R80="",R23,成就内容!R80))</f>
        <v>72</v>
      </c>
      <c r="S24" s="4">
        <f>IF($C24=1,IF(成就内容!S80="","",成就内容!S80),IF(成就内容!S80="",S23,成就内容!S80))</f>
        <v>72</v>
      </c>
      <c r="T24" s="4">
        <f>IF($C24=1,IF(成就内容!T80="","",成就内容!T80),IF(成就内容!T80="",T23,成就内容!T80))</f>
        <v>72</v>
      </c>
      <c r="U24" s="4">
        <f>IF($C24=1,IF(成就内容!U80="","",成就内容!U80),IF(成就内容!U80="",U23,成就内容!U80))</f>
        <v>72</v>
      </c>
      <c r="V24" s="4">
        <f>IF($C24=1,IF(成就内容!V80="","",成就内容!V80),IF(成就内容!V80="",V23,成就内容!V80))</f>
        <v>72</v>
      </c>
      <c r="W24" s="4">
        <f>IF($C24=1,IF(成就内容!W80="","",成就内容!W80),IF(成就内容!W80="",W23,成就内容!W80))</f>
        <v>118</v>
      </c>
      <c r="X24" s="4">
        <f>IF($C24=1,IF(成就内容!X80="","",成就内容!X80),IF(成就内容!X80="",X23,成就内容!X80))</f>
        <v>90</v>
      </c>
      <c r="Y24" s="4">
        <f>IF($C24=1,IF(成就内容!Y80="","",成就内容!Y80),IF(成就内容!Y80="",Y23,成就内容!Y80))</f>
        <v>74</v>
      </c>
      <c r="Z24" s="4" t="str">
        <f>IF($C24=1,IF(成就内容!Z80="","",成就内容!Z80),IF(成就内容!Z80="",Z23,成就内容!Z80))</f>
        <v/>
      </c>
      <c r="AA24" s="4">
        <f>IF($C24=1,IF(成就内容!AA80="","",成就内容!AA80),IF(成就内容!AA80="",AA23,成就内容!AA80))</f>
        <v>63</v>
      </c>
      <c r="AB24" s="4">
        <f>IF($C24=1,IF(成就内容!AB80="","",成就内容!AB80),IF(成就内容!AB80="",AB23,成就内容!AB80))</f>
        <v>108</v>
      </c>
      <c r="AC24" s="4">
        <f>IF($C24=1,IF(成就内容!AC80="","",成就内容!AC80),IF(成就内容!AC80="",AC23,成就内容!AC80))</f>
        <v>69</v>
      </c>
      <c r="AD24" s="4">
        <f>IF($C24=1,IF(成就内容!AD80="","",成就内容!AD80),IF(成就内容!AD80="",AD23,成就内容!AD80))</f>
        <v>70</v>
      </c>
      <c r="AE24" s="4">
        <f>IF($C24=1,IF(成就内容!AE80="","",成就内容!AE80),IF(成就内容!AE80="",AE23,成就内容!AE80))</f>
        <v>70</v>
      </c>
      <c r="AF24" s="4">
        <f>IF($C24=1,IF(成就内容!AF80="","",成就内容!AF80),IF(成就内容!AF80="",AF23,成就内容!AF80))</f>
        <v>70</v>
      </c>
      <c r="AG24" s="4">
        <f>IF($C24=1,IF(成就内容!AG80="","",成就内容!AG80),IF(成就内容!AG80="",AG23,成就内容!AG80))</f>
        <v>74</v>
      </c>
      <c r="AH24" s="4">
        <f>IF($C24=1,IF(成就内容!AH80="","",成就内容!AH80),IF(成就内容!AH80="",AH23,成就内容!AH80))</f>
        <v>55</v>
      </c>
      <c r="AI24" s="4">
        <f>IF($C24=1,IF(成就内容!AI80="","",成就内容!AI80),IF(成就内容!AI80="",AI23,成就内容!AI80))</f>
        <v>74</v>
      </c>
      <c r="AJ24" s="4">
        <f>IF($C24=1,IF(成就内容!AJ80="","",成就内容!AJ80),IF(成就内容!AJ80="",AJ23,成就内容!AJ80))</f>
        <v>75</v>
      </c>
      <c r="AK24" s="4" t="str">
        <f>IF($C24=1,IF(成就内容!AK80="","",成就内容!AK80),IF(成就内容!AK80="",AK23,成就内容!AK80))</f>
        <v/>
      </c>
      <c r="AL24" s="4" t="str">
        <f>IF($C24=1,IF(成就内容!AL80="","",成就内容!AL80),IF(成就内容!AL80="",AL23,成就内容!AL80))</f>
        <v/>
      </c>
      <c r="AM24" s="4">
        <f>IF($C24=1,IF(成就内容!AM80="","",成就内容!AM80),IF(成就内容!AM80="",AM23,成就内容!AM80))</f>
        <v>74</v>
      </c>
      <c r="AN24" s="4">
        <f>IF($C24=1,IF(成就内容!AN80="","",成就内容!AN80),IF(成就内容!AN80="",AN23,成就内容!AN80))</f>
        <v>75</v>
      </c>
      <c r="AO24" s="4">
        <f>IF($C24=1,IF(成就内容!AO80="","",成就内容!AO80),IF(成就内容!AO80="",AO23,成就内容!AO80))</f>
        <v>72</v>
      </c>
      <c r="AP24" s="4">
        <f>IF($C24=1,IF(成就内容!AP80="","",成就内容!AP80),IF(成就内容!AP80="",AP23,成就内容!AP80))</f>
        <v>72</v>
      </c>
      <c r="AQ24" s="4">
        <f>IF($C24=1,IF(成就内容!AQ80="","",成就内容!AQ80),IF(成就内容!AQ80="",AQ23,成就内容!AQ80))</f>
        <v>72</v>
      </c>
      <c r="AR24" s="4">
        <f>IF($C24=1,IF(成就内容!AR80="","",成就内容!AR80),IF(成就内容!AR80="",AR23,成就内容!AR80))</f>
        <v>80</v>
      </c>
      <c r="AS24" s="4">
        <f>IF($C24=1,IF(成就内容!AS80="","",成就内容!AS80),IF(成就内容!AS80="",AS23,成就内容!AS80))</f>
        <v>80</v>
      </c>
      <c r="AT24" s="4">
        <f>IF($C24=1,IF(成就内容!AT80="","",成就内容!AT80),IF(成就内容!AT80="",AT23,成就内容!AT80))</f>
        <v>80</v>
      </c>
      <c r="AU24" s="4">
        <f>IF($C24=1,IF(成就内容!AU80="","",成就内容!AU80),IF(成就内容!AU80="",AU23,成就内容!AU80))</f>
        <v>88</v>
      </c>
      <c r="AV24" s="4">
        <f>IF($C24=1,IF(成就内容!AV80="","",成就内容!AV80),IF(成就内容!AV80="",AV23,成就内容!AV80))</f>
        <v>100</v>
      </c>
      <c r="AW24" s="4">
        <f>IF($C24=1,IF(成就内容!AW80="","",成就内容!AW80),IF(成就内容!AW80="",AW23,成就内容!AW80))</f>
        <v>72</v>
      </c>
      <c r="AX24" s="4">
        <f>IF($C24=1,IF(成就内容!AX80="","",成就内容!AX80),IF(成就内容!AX80="",AX23,成就内容!AX80))</f>
        <v>88</v>
      </c>
      <c r="AY24" s="4">
        <f>IF($C24=1,IF(成就内容!AY80="","",成就内容!AY80),IF(成就内容!AY80="",AY23,成就内容!AY80))</f>
        <v>88</v>
      </c>
      <c r="AZ24" s="4">
        <f>IF($C24=1,IF(成就内容!AZ80="","",成就内容!AZ80),IF(成就内容!AZ80="",AZ23,成就内容!AZ80))</f>
        <v>88</v>
      </c>
      <c r="BA24" s="4">
        <f>IF($C24=1,IF(成就内容!BA80="","",成就内容!BA80),IF(成就内容!BA80="",BA23,成就内容!BA80))</f>
        <v>88</v>
      </c>
      <c r="BB24" s="4">
        <f>IF($C24=1,IF(成就内容!BB80="","",成就内容!BB80),IF(成就内容!BB80="",BB23,成就内容!BB80))</f>
        <v>118</v>
      </c>
      <c r="BC24" s="4">
        <f>IF($C24=1,IF(成就内容!BC80="","",成就内容!BC80),IF(成就内容!BC80="",BC23,成就内容!BC80))</f>
        <v>72</v>
      </c>
      <c r="BD24" s="4">
        <f>IF($C24=1,IF(成就内容!BD80="","",成就内容!BD80),IF(成就内容!BD80="",BD23,成就内容!BD80))</f>
        <v>72</v>
      </c>
      <c r="BE24" s="4">
        <f>IF($C24=1,IF(成就内容!BE80="","",成就内容!BE80),IF(成就内容!BE80="",BE23,成就内容!BE80))</f>
        <v>72</v>
      </c>
      <c r="BF24" s="4">
        <f>IF($C24=1,IF(成就内容!BF80="","",成就内容!BF80),IF(成就内容!BF80="",BF23,成就内容!BF80))</f>
        <v>72</v>
      </c>
      <c r="BG24" s="4">
        <f>IF($C24=1,IF(成就内容!BG80="","",成就内容!BG80),IF(成就内容!BG80="",BG23,成就内容!BG80))</f>
        <v>73</v>
      </c>
      <c r="BH24" s="4">
        <f>IF($C24=1,IF(成就内容!BH80="","",成就内容!BH80),IF(成就内容!BH80="",BH23,成就内容!BH80))</f>
        <v>118</v>
      </c>
      <c r="BI24" s="4" t="str">
        <f>IF($C24=1,IF(成就内容!BI80="","",成就内容!BI80),IF(成就内容!BI80="",BI23,成就内容!BI80))</f>
        <v/>
      </c>
      <c r="BJ24" s="4">
        <f>IF($C24=1,IF(成就内容!BJ80="","",成就内容!BJ80),IF(成就内容!BJ80="",BJ23,成就内容!BJ80))</f>
        <v>49</v>
      </c>
      <c r="BK24" s="4">
        <f>IF($C24=1,IF(成就内容!BK80="","",成就内容!BK80),IF(成就内容!BK80="",BK23,成就内容!BK80))</f>
        <v>70</v>
      </c>
      <c r="BL24" s="4">
        <f>IF($C24=1,IF(成就内容!BL80="","",成就内容!BL80),IF(成就内容!BL80="",BL23,成就内容!BL80))</f>
        <v>72</v>
      </c>
      <c r="BM24" s="4">
        <f>IF($C24=1,IF(成就内容!BM80="","",成就内容!BM80),IF(成就内容!BM80="",BM23,成就内容!BM80))</f>
        <v>39</v>
      </c>
      <c r="BN24" s="4">
        <f>IF($C24=1,IF(成就内容!BN80="","",成就内容!BN80),IF(成就内容!BN80="",BN23,成就内容!BN80))</f>
        <v>75</v>
      </c>
      <c r="BO24" s="4">
        <f>IF($C24=1,IF(成就内容!BO80="","",成就内容!BO80),IF(成就内容!BO80="",BO23,成就内容!BO80))</f>
        <v>68</v>
      </c>
      <c r="BP24" s="4">
        <f>IF($C24=1,IF(成就内容!BP80="","",成就内容!BP80),IF(成就内容!BP80="",BP23,成就内容!BP80))</f>
        <v>92</v>
      </c>
      <c r="BQ24" s="4">
        <f>IF($C24=1,IF(成就内容!BQ80="","",成就内容!BQ80),IF(成就内容!BQ80="",BQ23,成就内容!BQ80))</f>
        <v>72</v>
      </c>
      <c r="BR24" s="4">
        <f>IF($C24=1,IF(成就内容!BR80="","",成就内容!BR80),IF(成就内容!BR80="",BR23,成就内容!BR80))</f>
        <v>43</v>
      </c>
      <c r="BS24" s="4">
        <f>IF($C24=1,IF(成就内容!BS80="","",成就内容!BS80),IF(成就内容!BS80="",BS23,成就内容!BS80))</f>
        <v>57</v>
      </c>
      <c r="BT24" s="4">
        <f>IF($C24=1,IF(成就内容!BT80="","",成就内容!BT80),IF(成就内容!BT80="",BT23,成就内容!BT80))</f>
        <v>48</v>
      </c>
      <c r="BU24" s="4">
        <f>IF($C24=1,IF(成就内容!BU80="","",成就内容!BU80),IF(成就内容!BU80="",BU23,成就内容!BU80))</f>
        <v>93</v>
      </c>
      <c r="BV24" s="4" t="str">
        <f>IF($C24=1,IF(成就内容!BV80="","",成就内容!BV80),IF(成就内容!BV80="",BV23,成就内容!BV80))</f>
        <v/>
      </c>
      <c r="BW24" s="4">
        <f>IF($C24=1,IF(成就内容!BW80="","",成就内容!BW80),IF(成就内容!BW80="",BW23,成就内容!BW80))</f>
        <v>88</v>
      </c>
      <c r="BX24" s="4">
        <f>IF($C24=1,IF(成就内容!BX80="","",成就内容!BX80),IF(成就内容!BX80="",BX23,成就内容!BX80))</f>
        <v>63</v>
      </c>
      <c r="BY24" s="4">
        <f>IF($C24=1,IF(成就内容!BY80="","",成就内容!BY80),IF(成就内容!BY80="",BY23,成就内容!BY80))</f>
        <v>72</v>
      </c>
      <c r="BZ24" s="4">
        <f>IF($C24=1,IF(成就内容!BZ80="","",成就内容!BZ80),IF(成就内容!BZ80="",BZ23,成就内容!BZ80))</f>
        <v>76</v>
      </c>
      <c r="CC24" s="3"/>
    </row>
    <row r="25" spans="3:81" s="17" customFormat="1" x14ac:dyDescent="0.15">
      <c r="C25" s="21">
        <v>19</v>
      </c>
      <c r="D25" s="4">
        <f>IF($C25=1,IF(成就内容!D81="","",成就内容!D81),IF(成就内容!D81="",D24,成就内容!D81))</f>
        <v>74</v>
      </c>
      <c r="E25" s="4" t="str">
        <f>IF($C25=1,IF(成就内容!E81="","",成就内容!E81),IF(成就内容!E81="",E24,成就内容!E81))</f>
        <v/>
      </c>
      <c r="F25" s="4">
        <f>IF($C25=1,IF(成就内容!F81="","",成就内容!F81),IF(成就内容!F81="",F24,成就内容!F81))</f>
        <v>72</v>
      </c>
      <c r="G25" s="4" t="str">
        <f>IF($C25=1,IF(成就内容!G81="","",成就内容!G81),IF(成就内容!G81="",G24,成就内容!G81))</f>
        <v/>
      </c>
      <c r="H25" s="4">
        <f>IF($C25=1,IF(成就内容!H81="","",成就内容!H81),IF(成就内容!H81="",H24,成就内容!H81))</f>
        <v>76</v>
      </c>
      <c r="I25" s="4">
        <f>IF($C25=1,IF(成就内容!I81="","",成就内容!I81),IF(成就内容!I81="",I24,成就内容!I81))</f>
        <v>76</v>
      </c>
      <c r="J25" s="4">
        <f>IF($C25=1,IF(成就内容!J81="","",成就内容!J81),IF(成就内容!J81="",J24,成就内容!J81))</f>
        <v>73</v>
      </c>
      <c r="K25" s="4">
        <f>IF($C25=1,IF(成就内容!K81="","",成就内容!K81),IF(成就内容!K81="",K24,成就内容!K81))</f>
        <v>73</v>
      </c>
      <c r="L25" s="4">
        <f>IF($C25=1,IF(成就内容!L81="","",成就内容!L81),IF(成就内容!L81="",L24,成就内容!L81))</f>
        <v>73</v>
      </c>
      <c r="M25" s="4">
        <f>IF($C25=1,IF(成就内容!M81="","",成就内容!M81),IF(成就内容!M81="",M24,成就内容!M81))</f>
        <v>73</v>
      </c>
      <c r="N25" s="4">
        <f>IF($C25=1,IF(成就内容!N81="","",成就内容!N81),IF(成就内容!N81="",N24,成就内容!N81))</f>
        <v>122</v>
      </c>
      <c r="O25" s="4">
        <f>IF($C25=1,IF(成就内容!O81="","",成就内容!O81),IF(成就内容!O81="",O24,成就内容!O81))</f>
        <v>95</v>
      </c>
      <c r="P25" s="4">
        <f>IF($C25=1,IF(成就内容!P81="","",成就内容!P81),IF(成就内容!P81="",P24,成就内容!P81))</f>
        <v>160</v>
      </c>
      <c r="Q25" s="4">
        <f>IF($C25=1,IF(成就内容!Q81="","",成就内容!Q81),IF(成就内容!Q81="",Q24,成就内容!Q81))</f>
        <v>76</v>
      </c>
      <c r="R25" s="4">
        <f>IF($C25=1,IF(成就内容!R81="","",成就内容!R81),IF(成就内容!R81="",R24,成就内容!R81))</f>
        <v>76</v>
      </c>
      <c r="S25" s="4">
        <f>IF($C25=1,IF(成就内容!S81="","",成就内容!S81),IF(成就内容!S81="",S24,成就内容!S81))</f>
        <v>76</v>
      </c>
      <c r="T25" s="4">
        <f>IF($C25=1,IF(成就内容!T81="","",成就内容!T81),IF(成就内容!T81="",T24,成就内容!T81))</f>
        <v>76</v>
      </c>
      <c r="U25" s="4">
        <f>IF($C25=1,IF(成就内容!U81="","",成就内容!U81),IF(成就内容!U81="",U24,成就内容!U81))</f>
        <v>76</v>
      </c>
      <c r="V25" s="4">
        <f>IF($C25=1,IF(成就内容!V81="","",成就内容!V81),IF(成就内容!V81="",V24,成就内容!V81))</f>
        <v>76</v>
      </c>
      <c r="W25" s="4">
        <f>IF($C25=1,IF(成就内容!W81="","",成就内容!W81),IF(成就内容!W81="",W24,成就内容!W81))</f>
        <v>122</v>
      </c>
      <c r="X25" s="4">
        <f>IF($C25=1,IF(成就内容!X81="","",成就内容!X81),IF(成就内容!X81="",X24,成就内容!X81))</f>
        <v>95</v>
      </c>
      <c r="Y25" s="4">
        <f>IF($C25=1,IF(成就内容!Y81="","",成就内容!Y81),IF(成就内容!Y81="",Y24,成就内容!Y81))</f>
        <v>78</v>
      </c>
      <c r="Z25" s="4" t="str">
        <f>IF($C25=1,IF(成就内容!Z81="","",成就内容!Z81),IF(成就内容!Z81="",Z24,成就内容!Z81))</f>
        <v/>
      </c>
      <c r="AA25" s="4">
        <f>IF($C25=1,IF(成就内容!AA81="","",成就内容!AA81),IF(成就内容!AA81="",AA24,成就内容!AA81))</f>
        <v>63</v>
      </c>
      <c r="AB25" s="4">
        <f>IF($C25=1,IF(成就内容!AB81="","",成就内容!AB81),IF(成就内容!AB81="",AB24,成就内容!AB81))</f>
        <v>108</v>
      </c>
      <c r="AC25" s="4">
        <f>IF($C25=1,IF(成就内容!AC81="","",成就内容!AC81),IF(成就内容!AC81="",AC24,成就内容!AC81))</f>
        <v>73</v>
      </c>
      <c r="AD25" s="4">
        <f>IF($C25=1,IF(成就内容!AD81="","",成就内容!AD81),IF(成就内容!AD81="",AD24,成就内容!AD81))</f>
        <v>74</v>
      </c>
      <c r="AE25" s="4">
        <f>IF($C25=1,IF(成就内容!AE81="","",成就内容!AE81),IF(成就内容!AE81="",AE24,成就内容!AE81))</f>
        <v>74</v>
      </c>
      <c r="AF25" s="4">
        <f>IF($C25=1,IF(成就内容!AF81="","",成就内容!AF81),IF(成就内容!AF81="",AF24,成就内容!AF81))</f>
        <v>74</v>
      </c>
      <c r="AG25" s="4">
        <f>IF($C25=1,IF(成就内容!AG81="","",成就内容!AG81),IF(成就内容!AG81="",AG24,成就内容!AG81))</f>
        <v>78</v>
      </c>
      <c r="AH25" s="4">
        <f>IF($C25=1,IF(成就内容!AH81="","",成就内容!AH81),IF(成就内容!AH81="",AH24,成就内容!AH81))</f>
        <v>56</v>
      </c>
      <c r="AI25" s="4">
        <f>IF($C25=1,IF(成就内容!AI81="","",成就内容!AI81),IF(成就内容!AI81="",AI24,成就内容!AI81))</f>
        <v>78</v>
      </c>
      <c r="AJ25" s="4">
        <f>IF($C25=1,IF(成就内容!AJ81="","",成就内容!AJ81),IF(成就内容!AJ81="",AJ24,成就内容!AJ81))</f>
        <v>79</v>
      </c>
      <c r="AK25" s="4" t="str">
        <f>IF($C25=1,IF(成就内容!AK81="","",成就内容!AK81),IF(成就内容!AK81="",AK24,成就内容!AK81))</f>
        <v/>
      </c>
      <c r="AL25" s="4" t="str">
        <f>IF($C25=1,IF(成就内容!AL81="","",成就内容!AL81),IF(成就内容!AL81="",AL24,成就内容!AL81))</f>
        <v/>
      </c>
      <c r="AM25" s="4">
        <f>IF($C25=1,IF(成就内容!AM81="","",成就内容!AM81),IF(成就内容!AM81="",AM24,成就内容!AM81))</f>
        <v>78</v>
      </c>
      <c r="AN25" s="4">
        <f>IF($C25=1,IF(成就内容!AN81="","",成就内容!AN81),IF(成就内容!AN81="",AN24,成就内容!AN81))</f>
        <v>79</v>
      </c>
      <c r="AO25" s="4">
        <f>IF($C25=1,IF(成就内容!AO81="","",成就内容!AO81),IF(成就内容!AO81="",AO24,成就内容!AO81))</f>
        <v>76</v>
      </c>
      <c r="AP25" s="4">
        <f>IF($C25=1,IF(成就内容!AP81="","",成就内容!AP81),IF(成就内容!AP81="",AP24,成就内容!AP81))</f>
        <v>76</v>
      </c>
      <c r="AQ25" s="4">
        <f>IF($C25=1,IF(成就内容!AQ81="","",成就内容!AQ81),IF(成就内容!AQ81="",AQ24,成就内容!AQ81))</f>
        <v>76</v>
      </c>
      <c r="AR25" s="4">
        <f>IF($C25=1,IF(成就内容!AR81="","",成就内容!AR81),IF(成就内容!AR81="",AR24,成就内容!AR81))</f>
        <v>84</v>
      </c>
      <c r="AS25" s="4">
        <f>IF($C25=1,IF(成就内容!AS81="","",成就内容!AS81),IF(成就内容!AS81="",AS24,成就内容!AS81))</f>
        <v>84</v>
      </c>
      <c r="AT25" s="4">
        <f>IF($C25=1,IF(成就内容!AT81="","",成就内容!AT81),IF(成就内容!AT81="",AT24,成就内容!AT81))</f>
        <v>84</v>
      </c>
      <c r="AU25" s="4">
        <f>IF($C25=1,IF(成就内容!AU81="","",成就内容!AU81),IF(成就内容!AU81="",AU24,成就内容!AU81))</f>
        <v>92</v>
      </c>
      <c r="AV25" s="4">
        <f>IF($C25=1,IF(成就内容!AV81="","",成就内容!AV81),IF(成就内容!AV81="",AV24,成就内容!AV81))</f>
        <v>105</v>
      </c>
      <c r="AW25" s="4">
        <f>IF($C25=1,IF(成就内容!AW81="","",成就内容!AW81),IF(成就内容!AW81="",AW24,成就内容!AW81))</f>
        <v>76</v>
      </c>
      <c r="AX25" s="4">
        <f>IF($C25=1,IF(成就内容!AX81="","",成就内容!AX81),IF(成就内容!AX81="",AX24,成就内容!AX81))</f>
        <v>92</v>
      </c>
      <c r="AY25" s="4">
        <f>IF($C25=1,IF(成就内容!AY81="","",成就内容!AY81),IF(成就内容!AY81="",AY24,成就内容!AY81))</f>
        <v>92</v>
      </c>
      <c r="AZ25" s="4">
        <f>IF($C25=1,IF(成就内容!AZ81="","",成就内容!AZ81),IF(成就内容!AZ81="",AZ24,成就内容!AZ81))</f>
        <v>92</v>
      </c>
      <c r="BA25" s="4">
        <f>IF($C25=1,IF(成就内容!BA81="","",成就内容!BA81),IF(成就内容!BA81="",BA24,成就内容!BA81))</f>
        <v>92</v>
      </c>
      <c r="BB25" s="4">
        <f>IF($C25=1,IF(成就内容!BB81="","",成就内容!BB81),IF(成就内容!BB81="",BB24,成就内容!BB81))</f>
        <v>122</v>
      </c>
      <c r="BC25" s="4">
        <f>IF($C25=1,IF(成就内容!BC81="","",成就内容!BC81),IF(成就内容!BC81="",BC24,成就内容!BC81))</f>
        <v>76</v>
      </c>
      <c r="BD25" s="4">
        <f>IF($C25=1,IF(成就内容!BD81="","",成就内容!BD81),IF(成就内容!BD81="",BD24,成就内容!BD81))</f>
        <v>76</v>
      </c>
      <c r="BE25" s="4">
        <f>IF($C25=1,IF(成就内容!BE81="","",成就内容!BE81),IF(成就内容!BE81="",BE24,成就内容!BE81))</f>
        <v>76</v>
      </c>
      <c r="BF25" s="4">
        <f>IF($C25=1,IF(成就内容!BF81="","",成就内容!BF81),IF(成就内容!BF81="",BF24,成就内容!BF81))</f>
        <v>76</v>
      </c>
      <c r="BG25" s="4">
        <f>IF($C25=1,IF(成就内容!BG81="","",成就内容!BG81),IF(成就内容!BG81="",BG24,成就内容!BG81))</f>
        <v>77</v>
      </c>
      <c r="BH25" s="4">
        <f>IF($C25=1,IF(成就内容!BH81="","",成就内容!BH81),IF(成就内容!BH81="",BH24,成就内容!BH81))</f>
        <v>122</v>
      </c>
      <c r="BI25" s="4" t="str">
        <f>IF($C25=1,IF(成就内容!BI81="","",成就内容!BI81),IF(成就内容!BI81="",BI24,成就内容!BI81))</f>
        <v/>
      </c>
      <c r="BJ25" s="4">
        <f>IF($C25=1,IF(成就内容!BJ81="","",成就内容!BJ81),IF(成就内容!BJ81="",BJ24,成就内容!BJ81))</f>
        <v>52</v>
      </c>
      <c r="BK25" s="4">
        <f>IF($C25=1,IF(成就内容!BK81="","",成就内容!BK81),IF(成就内容!BK81="",BK24,成就内容!BK81))</f>
        <v>74</v>
      </c>
      <c r="BL25" s="4">
        <f>IF($C25=1,IF(成就内容!BL81="","",成就内容!BL81),IF(成就内容!BL81="",BL24,成就内容!BL81))</f>
        <v>76</v>
      </c>
      <c r="BM25" s="4">
        <f>IF($C25=1,IF(成就内容!BM81="","",成就内容!BM81),IF(成就内容!BM81="",BM24,成就内容!BM81))</f>
        <v>44</v>
      </c>
      <c r="BN25" s="4">
        <f>IF($C25=1,IF(成就内容!BN81="","",成就内容!BN81),IF(成就内容!BN81="",BN24,成就内容!BN81))</f>
        <v>79</v>
      </c>
      <c r="BO25" s="4">
        <f>IF($C25=1,IF(成就内容!BO81="","",成就内容!BO81),IF(成就内容!BO81="",BO24,成就内容!BO81))</f>
        <v>73</v>
      </c>
      <c r="BP25" s="4">
        <f>IF($C25=1,IF(成就内容!BP81="","",成就内容!BP81),IF(成就内容!BP81="",BP24,成就内容!BP81))</f>
        <v>98</v>
      </c>
      <c r="BQ25" s="4">
        <f>IF($C25=1,IF(成就内容!BQ81="","",成就内容!BQ81),IF(成就内容!BQ81="",BQ24,成就内容!BQ81))</f>
        <v>72</v>
      </c>
      <c r="BR25" s="4">
        <f>IF($C25=1,IF(成就内容!BR81="","",成就内容!BR81),IF(成就内容!BR81="",BR24,成就内容!BR81))</f>
        <v>43</v>
      </c>
      <c r="BS25" s="4">
        <f>IF($C25=1,IF(成就内容!BS81="","",成就内容!BS81),IF(成就内容!BS81="",BS24,成就内容!BS81))</f>
        <v>57</v>
      </c>
      <c r="BT25" s="4">
        <f>IF($C25=1,IF(成就内容!BT81="","",成就内容!BT81),IF(成就内容!BT81="",BT24,成就内容!BT81))</f>
        <v>49</v>
      </c>
      <c r="BU25" s="4">
        <f>IF($C25=1,IF(成就内容!BU81="","",成就内容!BU81),IF(成就内容!BU81="",BU24,成就内容!BU81))</f>
        <v>95</v>
      </c>
      <c r="BV25" s="4" t="str">
        <f>IF($C25=1,IF(成就内容!BV81="","",成就内容!BV81),IF(成就内容!BV81="",BV24,成就内容!BV81))</f>
        <v/>
      </c>
      <c r="BW25" s="4">
        <f>IF($C25=1,IF(成就内容!BW81="","",成就内容!BW81),IF(成就内容!BW81="",BW24,成就内容!BW81))</f>
        <v>92</v>
      </c>
      <c r="BX25" s="4">
        <f>IF($C25=1,IF(成就内容!BX81="","",成就内容!BX81),IF(成就内容!BX81="",BX24,成就内容!BX81))</f>
        <v>66</v>
      </c>
      <c r="BY25" s="4">
        <f>IF($C25=1,IF(成就内容!BY81="","",成就内容!BY81),IF(成就内容!BY81="",BY24,成就内容!BY81))</f>
        <v>76</v>
      </c>
      <c r="BZ25" s="4">
        <f>IF($C25=1,IF(成就内容!BZ81="","",成就内容!BZ81),IF(成就内容!BZ81="",BZ24,成就内容!BZ81))</f>
        <v>80</v>
      </c>
      <c r="CC25" s="3"/>
    </row>
    <row r="26" spans="3:81" s="17" customFormat="1" x14ac:dyDescent="0.15">
      <c r="C26" s="21">
        <v>20</v>
      </c>
      <c r="D26" s="4">
        <f>IF($C26=1,IF(成就内容!D82="","",成就内容!D82),IF(成就内容!D82="",D25,成就内容!D82))</f>
        <v>78</v>
      </c>
      <c r="E26" s="4" t="str">
        <f>IF($C26=1,IF(成就内容!E82="","",成就内容!E82),IF(成就内容!E82="",E25,成就内容!E82))</f>
        <v/>
      </c>
      <c r="F26" s="4">
        <f>IF($C26=1,IF(成就内容!F82="","",成就内容!F82),IF(成就内容!F82="",F25,成就内容!F82))</f>
        <v>78</v>
      </c>
      <c r="G26" s="4" t="str">
        <f>IF($C26=1,IF(成就内容!G82="","",成就内容!G82),IF(成就内容!G82="",G25,成就内容!G82))</f>
        <v/>
      </c>
      <c r="H26" s="4">
        <f>IF($C26=1,IF(成就内容!H82="","",成就内容!H82),IF(成就内容!H82="",H25,成就内容!H82))</f>
        <v>80</v>
      </c>
      <c r="I26" s="4">
        <f>IF($C26=1,IF(成就内容!I82="","",成就内容!I82),IF(成就内容!I82="",I25,成就内容!I82))</f>
        <v>80</v>
      </c>
      <c r="J26" s="4">
        <f>IF($C26=1,IF(成就内容!J82="","",成就内容!J82),IF(成就内容!J82="",J25,成就内容!J82))</f>
        <v>77</v>
      </c>
      <c r="K26" s="4">
        <f>IF($C26=1,IF(成就内容!K82="","",成就内容!K82),IF(成就内容!K82="",K25,成就内容!K82))</f>
        <v>77</v>
      </c>
      <c r="L26" s="4">
        <f>IF($C26=1,IF(成就内容!L82="","",成就内容!L82),IF(成就内容!L82="",L25,成就内容!L82))</f>
        <v>77</v>
      </c>
      <c r="M26" s="4">
        <f>IF($C26=1,IF(成就内容!M82="","",成就内容!M82),IF(成就内容!M82="",M25,成就内容!M82))</f>
        <v>77</v>
      </c>
      <c r="N26" s="4">
        <f>IF($C26=1,IF(成就内容!N82="","",成就内容!N82),IF(成就内容!N82="",N25,成就内容!N82))</f>
        <v>126</v>
      </c>
      <c r="O26" s="4">
        <f>IF($C26=1,IF(成就内容!O82="","",成就内容!O82),IF(成就内容!O82="",O25,成就内容!O82))</f>
        <v>100</v>
      </c>
      <c r="P26" s="4">
        <f>IF($C26=1,IF(成就内容!P82="","",成就内容!P82),IF(成就内容!P82="",P25,成就内容!P82))</f>
        <v>160</v>
      </c>
      <c r="Q26" s="4">
        <f>IF($C26=1,IF(成就内容!Q82="","",成就内容!Q82),IF(成就内容!Q82="",Q25,成就内容!Q82))</f>
        <v>80</v>
      </c>
      <c r="R26" s="4">
        <f>IF($C26=1,IF(成就内容!R82="","",成就内容!R82),IF(成就内容!R82="",R25,成就内容!R82))</f>
        <v>80</v>
      </c>
      <c r="S26" s="4">
        <f>IF($C26=1,IF(成就内容!S82="","",成就内容!S82),IF(成就内容!S82="",S25,成就内容!S82))</f>
        <v>80</v>
      </c>
      <c r="T26" s="4">
        <f>IF($C26=1,IF(成就内容!T82="","",成就内容!T82),IF(成就内容!T82="",T25,成就内容!T82))</f>
        <v>80</v>
      </c>
      <c r="U26" s="4">
        <f>IF($C26=1,IF(成就内容!U82="","",成就内容!U82),IF(成就内容!U82="",U25,成就内容!U82))</f>
        <v>80</v>
      </c>
      <c r="V26" s="4">
        <f>IF($C26=1,IF(成就内容!V82="","",成就内容!V82),IF(成就内容!V82="",V25,成就内容!V82))</f>
        <v>80</v>
      </c>
      <c r="W26" s="4">
        <f>IF($C26=1,IF(成就内容!W82="","",成就内容!W82),IF(成就内容!W82="",W25,成就内容!W82))</f>
        <v>126</v>
      </c>
      <c r="X26" s="4">
        <f>IF($C26=1,IF(成就内容!X82="","",成就内容!X82),IF(成就内容!X82="",X25,成就内容!X82))</f>
        <v>100</v>
      </c>
      <c r="Y26" s="4">
        <f>IF($C26=1,IF(成就内容!Y82="","",成就内容!Y82),IF(成就内容!Y82="",Y25,成就内容!Y82))</f>
        <v>82</v>
      </c>
      <c r="Z26" s="4" t="str">
        <f>IF($C26=1,IF(成就内容!Z82="","",成就内容!Z82),IF(成就内容!Z82="",Z25,成就内容!Z82))</f>
        <v/>
      </c>
      <c r="AA26" s="4">
        <f>IF($C26=1,IF(成就内容!AA82="","",成就内容!AA82),IF(成就内容!AA82="",AA25,成就内容!AA82))</f>
        <v>63</v>
      </c>
      <c r="AB26" s="4">
        <f>IF($C26=1,IF(成就内容!AB82="","",成就内容!AB82),IF(成就内容!AB82="",AB25,成就内容!AB82))</f>
        <v>108</v>
      </c>
      <c r="AC26" s="4">
        <f>IF($C26=1,IF(成就内容!AC82="","",成就内容!AC82),IF(成就内容!AC82="",AC25,成就内容!AC82))</f>
        <v>77</v>
      </c>
      <c r="AD26" s="4">
        <f>IF($C26=1,IF(成就内容!AD82="","",成就内容!AD82),IF(成就内容!AD82="",AD25,成就内容!AD82))</f>
        <v>78</v>
      </c>
      <c r="AE26" s="4">
        <f>IF($C26=1,IF(成就内容!AE82="","",成就内容!AE82),IF(成就内容!AE82="",AE25,成就内容!AE82))</f>
        <v>78</v>
      </c>
      <c r="AF26" s="4">
        <f>IF($C26=1,IF(成就内容!AF82="","",成就内容!AF82),IF(成就内容!AF82="",AF25,成就内容!AF82))</f>
        <v>78</v>
      </c>
      <c r="AG26" s="4">
        <f>IF($C26=1,IF(成就内容!AG82="","",成就内容!AG82),IF(成就内容!AG82="",AG25,成就内容!AG82))</f>
        <v>82</v>
      </c>
      <c r="AH26" s="4">
        <f>IF($C26=1,IF(成就内容!AH82="","",成就内容!AH82),IF(成就内容!AH82="",AH25,成就内容!AH82))</f>
        <v>57</v>
      </c>
      <c r="AI26" s="4">
        <f>IF($C26=1,IF(成就内容!AI82="","",成就内容!AI82),IF(成就内容!AI82="",AI25,成就内容!AI82))</f>
        <v>82</v>
      </c>
      <c r="AJ26" s="4">
        <f>IF($C26=1,IF(成就内容!AJ82="","",成就内容!AJ82),IF(成就内容!AJ82="",AJ25,成就内容!AJ82))</f>
        <v>83</v>
      </c>
      <c r="AK26" s="4" t="str">
        <f>IF($C26=1,IF(成就内容!AK82="","",成就内容!AK82),IF(成就内容!AK82="",AK25,成就内容!AK82))</f>
        <v/>
      </c>
      <c r="AL26" s="4" t="str">
        <f>IF($C26=1,IF(成就内容!AL82="","",成就内容!AL82),IF(成就内容!AL82="",AL25,成就内容!AL82))</f>
        <v/>
      </c>
      <c r="AM26" s="4">
        <f>IF($C26=1,IF(成就内容!AM82="","",成就内容!AM82),IF(成就内容!AM82="",AM25,成就内容!AM82))</f>
        <v>82</v>
      </c>
      <c r="AN26" s="4">
        <f>IF($C26=1,IF(成就内容!AN82="","",成就内容!AN82),IF(成就内容!AN82="",AN25,成就内容!AN82))</f>
        <v>83</v>
      </c>
      <c r="AO26" s="4">
        <f>IF($C26=1,IF(成就内容!AO82="","",成就内容!AO82),IF(成就内容!AO82="",AO25,成就内容!AO82))</f>
        <v>80</v>
      </c>
      <c r="AP26" s="4">
        <f>IF($C26=1,IF(成就内容!AP82="","",成就内容!AP82),IF(成就内容!AP82="",AP25,成就内容!AP82))</f>
        <v>80</v>
      </c>
      <c r="AQ26" s="4">
        <f>IF($C26=1,IF(成就内容!AQ82="","",成就内容!AQ82),IF(成就内容!AQ82="",AQ25,成就内容!AQ82))</f>
        <v>80</v>
      </c>
      <c r="AR26" s="4">
        <f>IF($C26=1,IF(成就内容!AR82="","",成就内容!AR82),IF(成就内容!AR82="",AR25,成就内容!AR82))</f>
        <v>88</v>
      </c>
      <c r="AS26" s="4">
        <f>IF($C26=1,IF(成就内容!AS82="","",成就内容!AS82),IF(成就内容!AS82="",AS25,成就内容!AS82))</f>
        <v>88</v>
      </c>
      <c r="AT26" s="4">
        <f>IF($C26=1,IF(成就内容!AT82="","",成就内容!AT82),IF(成就内容!AT82="",AT25,成就内容!AT82))</f>
        <v>88</v>
      </c>
      <c r="AU26" s="4">
        <f>IF($C26=1,IF(成就内容!AU82="","",成就内容!AU82),IF(成就内容!AU82="",AU25,成就内容!AU82))</f>
        <v>96</v>
      </c>
      <c r="AV26" s="4">
        <f>IF($C26=1,IF(成就内容!AV82="","",成就内容!AV82),IF(成就内容!AV82="",AV25,成就内容!AV82))</f>
        <v>110</v>
      </c>
      <c r="AW26" s="4">
        <f>IF($C26=1,IF(成就内容!AW82="","",成就内容!AW82),IF(成就内容!AW82="",AW25,成就内容!AW82))</f>
        <v>80</v>
      </c>
      <c r="AX26" s="4">
        <f>IF($C26=1,IF(成就内容!AX82="","",成就内容!AX82),IF(成就内容!AX82="",AX25,成就内容!AX82))</f>
        <v>96</v>
      </c>
      <c r="AY26" s="4">
        <f>IF($C26=1,IF(成就内容!AY82="","",成就内容!AY82),IF(成就内容!AY82="",AY25,成就内容!AY82))</f>
        <v>96</v>
      </c>
      <c r="AZ26" s="4">
        <f>IF($C26=1,IF(成就内容!AZ82="","",成就内容!AZ82),IF(成就内容!AZ82="",AZ25,成就内容!AZ82))</f>
        <v>96</v>
      </c>
      <c r="BA26" s="4">
        <f>IF($C26=1,IF(成就内容!BA82="","",成就内容!BA82),IF(成就内容!BA82="",BA25,成就内容!BA82))</f>
        <v>96</v>
      </c>
      <c r="BB26" s="4">
        <f>IF($C26=1,IF(成就内容!BB82="","",成就内容!BB82),IF(成就内容!BB82="",BB25,成就内容!BB82))</f>
        <v>126</v>
      </c>
      <c r="BC26" s="4">
        <f>IF($C26=1,IF(成就内容!BC82="","",成就内容!BC82),IF(成就内容!BC82="",BC25,成就内容!BC82))</f>
        <v>80</v>
      </c>
      <c r="BD26" s="4">
        <f>IF($C26=1,IF(成就内容!BD82="","",成就内容!BD82),IF(成就内容!BD82="",BD25,成就内容!BD82))</f>
        <v>80</v>
      </c>
      <c r="BE26" s="4">
        <f>IF($C26=1,IF(成就内容!BE82="","",成就内容!BE82),IF(成就内容!BE82="",BE25,成就内容!BE82))</f>
        <v>80</v>
      </c>
      <c r="BF26" s="4">
        <f>IF($C26=1,IF(成就内容!BF82="","",成就内容!BF82),IF(成就内容!BF82="",BF25,成就内容!BF82))</f>
        <v>80</v>
      </c>
      <c r="BG26" s="4">
        <f>IF($C26=1,IF(成就内容!BG82="","",成就内容!BG82),IF(成就内容!BG82="",BG25,成就内容!BG82))</f>
        <v>81</v>
      </c>
      <c r="BH26" s="4">
        <f>IF($C26=1,IF(成就内容!BH82="","",成就内容!BH82),IF(成就内容!BH82="",BH25,成就内容!BH82))</f>
        <v>126</v>
      </c>
      <c r="BI26" s="4" t="str">
        <f>IF($C26=1,IF(成就内容!BI82="","",成就内容!BI82),IF(成就内容!BI82="",BI25,成就内容!BI82))</f>
        <v/>
      </c>
      <c r="BJ26" s="4">
        <f>IF($C26=1,IF(成就内容!BJ82="","",成就内容!BJ82),IF(成就内容!BJ82="",BJ25,成就内容!BJ82))</f>
        <v>54</v>
      </c>
      <c r="BK26" s="4">
        <f>IF($C26=1,IF(成就内容!BK82="","",成就内容!BK82),IF(成就内容!BK82="",BK25,成就内容!BK82))</f>
        <v>79</v>
      </c>
      <c r="BL26" s="4">
        <f>IF($C26=1,IF(成就内容!BL82="","",成就内容!BL82),IF(成就内容!BL82="",BL25,成就内容!BL82))</f>
        <v>80</v>
      </c>
      <c r="BM26" s="4">
        <f>IF($C26=1,IF(成就内容!BM82="","",成就内容!BM82),IF(成就内容!BM82="",BM25,成就内容!BM82))</f>
        <v>48</v>
      </c>
      <c r="BN26" s="4">
        <f>IF($C26=1,IF(成就内容!BN82="","",成就内容!BN82),IF(成就内容!BN82="",BN25,成就内容!BN82))</f>
        <v>83</v>
      </c>
      <c r="BO26" s="4">
        <f>IF($C26=1,IF(成就内容!BO82="","",成就内容!BO82),IF(成就内容!BO82="",BO25,成就内容!BO82))</f>
        <v>76</v>
      </c>
      <c r="BP26" s="4">
        <f>IF($C26=1,IF(成就内容!BP82="","",成就内容!BP82),IF(成就内容!BP82="",BP25,成就内容!BP82))</f>
        <v>103</v>
      </c>
      <c r="BQ26" s="4">
        <f>IF($C26=1,IF(成就内容!BQ82="","",成就内容!BQ82),IF(成就内容!BQ82="",BQ25,成就内容!BQ82))</f>
        <v>73</v>
      </c>
      <c r="BR26" s="4">
        <f>IF($C26=1,IF(成就内容!BR82="","",成就内容!BR82),IF(成就内容!BR82="",BR25,成就内容!BR82))</f>
        <v>43</v>
      </c>
      <c r="BS26" s="4">
        <f>IF($C26=1,IF(成就内容!BS82="","",成就内容!BS82),IF(成就内容!BS82="",BS25,成就内容!BS82))</f>
        <v>57</v>
      </c>
      <c r="BT26" s="4">
        <f>IF($C26=1,IF(成就内容!BT82="","",成就内容!BT82),IF(成就内容!BT82="",BT25,成就内容!BT82))</f>
        <v>50</v>
      </c>
      <c r="BU26" s="4">
        <f>IF($C26=1,IF(成就内容!BU82="","",成就内容!BU82),IF(成就内容!BU82="",BU25,成就内容!BU82))</f>
        <v>96</v>
      </c>
      <c r="BV26" s="4" t="str">
        <f>IF($C26=1,IF(成就内容!BV82="","",成就内容!BV82),IF(成就内容!BV82="",BV25,成就内容!BV82))</f>
        <v/>
      </c>
      <c r="BW26" s="4">
        <f>IF($C26=1,IF(成就内容!BW82="","",成就内容!BW82),IF(成就内容!BW82="",BW25,成就内容!BW82))</f>
        <v>96</v>
      </c>
      <c r="BX26" s="4">
        <f>IF($C26=1,IF(成就内容!BX82="","",成就内容!BX82),IF(成就内容!BX82="",BX25,成就内容!BX82))</f>
        <v>69</v>
      </c>
      <c r="BY26" s="4">
        <f>IF($C26=1,IF(成就内容!BY82="","",成就内容!BY82),IF(成就内容!BY82="",BY25,成就内容!BY82))</f>
        <v>80</v>
      </c>
      <c r="BZ26" s="4">
        <f>IF($C26=1,IF(成就内容!BZ82="","",成就内容!BZ82),IF(成就内容!BZ82="",BZ25,成就内容!BZ82))</f>
        <v>84</v>
      </c>
      <c r="CC26" s="3"/>
    </row>
    <row r="27" spans="3:81" s="17" customFormat="1" x14ac:dyDescent="0.15">
      <c r="C27" s="21">
        <v>21</v>
      </c>
      <c r="D27" s="4">
        <f>IF($C27=1,IF(成就内容!D83="","",成就内容!D83),IF(成就内容!D83="",D26,成就内容!D83))</f>
        <v>82</v>
      </c>
      <c r="E27" s="4" t="str">
        <f>IF($C27=1,IF(成就内容!E83="","",成就内容!E83),IF(成就内容!E83="",E26,成就内容!E83))</f>
        <v/>
      </c>
      <c r="F27" s="4">
        <f>IF($C27=1,IF(成就内容!F83="","",成就内容!F83),IF(成就内容!F83="",F26,成就内容!F83))</f>
        <v>84</v>
      </c>
      <c r="G27" s="4" t="str">
        <f>IF($C27=1,IF(成就内容!G83="","",成就内容!G83),IF(成就内容!G83="",G26,成就内容!G83))</f>
        <v/>
      </c>
      <c r="H27" s="4">
        <f>IF($C27=1,IF(成就内容!H83="","",成就内容!H83),IF(成就内容!H83="",H26,成就内容!H83))</f>
        <v>84</v>
      </c>
      <c r="I27" s="4">
        <f>IF($C27=1,IF(成就内容!I83="","",成就内容!I83),IF(成就内容!I83="",I26,成就内容!I83))</f>
        <v>84</v>
      </c>
      <c r="J27" s="4">
        <f>IF($C27=1,IF(成就内容!J83="","",成就内容!J83),IF(成就内容!J83="",J26,成就内容!J83))</f>
        <v>81</v>
      </c>
      <c r="K27" s="4">
        <f>IF($C27=1,IF(成就内容!K83="","",成就内容!K83),IF(成就内容!K83="",K26,成就内容!K83))</f>
        <v>81</v>
      </c>
      <c r="L27" s="4">
        <f>IF($C27=1,IF(成就内容!L83="","",成就内容!L83),IF(成就内容!L83="",L26,成就内容!L83))</f>
        <v>81</v>
      </c>
      <c r="M27" s="4">
        <f>IF($C27=1,IF(成就内容!M83="","",成就内容!M83),IF(成就内容!M83="",M26,成就内容!M83))</f>
        <v>81</v>
      </c>
      <c r="N27" s="4">
        <f>IF($C27=1,IF(成就内容!N83="","",成就内容!N83),IF(成就内容!N83="",N26,成就内容!N83))</f>
        <v>130</v>
      </c>
      <c r="O27" s="4">
        <f>IF($C27=1,IF(成就内容!O83="","",成就内容!O83),IF(成就内容!O83="",O26,成就内容!O83))</f>
        <v>105</v>
      </c>
      <c r="P27" s="4">
        <f>IF($C27=1,IF(成就内容!P83="","",成就内容!P83),IF(成就内容!P83="",P26,成就内容!P83))</f>
        <v>160</v>
      </c>
      <c r="Q27" s="4">
        <f>IF($C27=1,IF(成就内容!Q83="","",成就内容!Q83),IF(成就内容!Q83="",Q26,成就内容!Q83))</f>
        <v>84</v>
      </c>
      <c r="R27" s="4">
        <f>IF($C27=1,IF(成就内容!R83="","",成就内容!R83),IF(成就内容!R83="",R26,成就内容!R83))</f>
        <v>84</v>
      </c>
      <c r="S27" s="4">
        <f>IF($C27=1,IF(成就内容!S83="","",成就内容!S83),IF(成就内容!S83="",S26,成就内容!S83))</f>
        <v>84</v>
      </c>
      <c r="T27" s="4">
        <f>IF($C27=1,IF(成就内容!T83="","",成就内容!T83),IF(成就内容!T83="",T26,成就内容!T83))</f>
        <v>84</v>
      </c>
      <c r="U27" s="4">
        <f>IF($C27=1,IF(成就内容!U83="","",成就内容!U83),IF(成就内容!U83="",U26,成就内容!U83))</f>
        <v>84</v>
      </c>
      <c r="V27" s="4">
        <f>IF($C27=1,IF(成就内容!V83="","",成就内容!V83),IF(成就内容!V83="",V26,成就内容!V83))</f>
        <v>84</v>
      </c>
      <c r="W27" s="4">
        <f>IF($C27=1,IF(成就内容!W83="","",成就内容!W83),IF(成就内容!W83="",W26,成就内容!W83))</f>
        <v>130</v>
      </c>
      <c r="X27" s="4">
        <f>IF($C27=1,IF(成就内容!X83="","",成就内容!X83),IF(成就内容!X83="",X26,成就内容!X83))</f>
        <v>105</v>
      </c>
      <c r="Y27" s="4">
        <f>IF($C27=1,IF(成就内容!Y83="","",成就内容!Y83),IF(成就内容!Y83="",Y26,成就内容!Y83))</f>
        <v>86</v>
      </c>
      <c r="Z27" s="4" t="str">
        <f>IF($C27=1,IF(成就内容!Z83="","",成就内容!Z83),IF(成就内容!Z83="",Z26,成就内容!Z83))</f>
        <v/>
      </c>
      <c r="AA27" s="4">
        <f>IF($C27=1,IF(成就内容!AA83="","",成就内容!AA83),IF(成就内容!AA83="",AA26,成就内容!AA83))</f>
        <v>63</v>
      </c>
      <c r="AB27" s="4">
        <f>IF($C27=1,IF(成就内容!AB83="","",成就内容!AB83),IF(成就内容!AB83="",AB26,成就内容!AB83))</f>
        <v>108</v>
      </c>
      <c r="AC27" s="4">
        <f>IF($C27=1,IF(成就内容!AC83="","",成就内容!AC83),IF(成就内容!AC83="",AC26,成就内容!AC83))</f>
        <v>81</v>
      </c>
      <c r="AD27" s="4">
        <f>IF($C27=1,IF(成就内容!AD83="","",成就内容!AD83),IF(成就内容!AD83="",AD26,成就内容!AD83))</f>
        <v>82</v>
      </c>
      <c r="AE27" s="4">
        <f>IF($C27=1,IF(成就内容!AE83="","",成就内容!AE83),IF(成就内容!AE83="",AE26,成就内容!AE83))</f>
        <v>82</v>
      </c>
      <c r="AF27" s="4">
        <f>IF($C27=1,IF(成就内容!AF83="","",成就内容!AF83),IF(成就内容!AF83="",AF26,成就内容!AF83))</f>
        <v>82</v>
      </c>
      <c r="AG27" s="4">
        <f>IF($C27=1,IF(成就内容!AG83="","",成就内容!AG83),IF(成就内容!AG83="",AG26,成就内容!AG83))</f>
        <v>86</v>
      </c>
      <c r="AH27" s="4">
        <f>IF($C27=1,IF(成就内容!AH83="","",成就内容!AH83),IF(成就内容!AH83="",AH26,成就内容!AH83))</f>
        <v>58</v>
      </c>
      <c r="AI27" s="4">
        <f>IF($C27=1,IF(成就内容!AI83="","",成就内容!AI83),IF(成就内容!AI83="",AI26,成就内容!AI83))</f>
        <v>86</v>
      </c>
      <c r="AJ27" s="4">
        <f>IF($C27=1,IF(成就内容!AJ83="","",成就内容!AJ83),IF(成就内容!AJ83="",AJ26,成就内容!AJ83))</f>
        <v>87</v>
      </c>
      <c r="AK27" s="4" t="str">
        <f>IF($C27=1,IF(成就内容!AK83="","",成就内容!AK83),IF(成就内容!AK83="",AK26,成就内容!AK83))</f>
        <v/>
      </c>
      <c r="AL27" s="4" t="str">
        <f>IF($C27=1,IF(成就内容!AL83="","",成就内容!AL83),IF(成就内容!AL83="",AL26,成就内容!AL83))</f>
        <v/>
      </c>
      <c r="AM27" s="4">
        <f>IF($C27=1,IF(成就内容!AM83="","",成就内容!AM83),IF(成就内容!AM83="",AM26,成就内容!AM83))</f>
        <v>86</v>
      </c>
      <c r="AN27" s="4">
        <f>IF($C27=1,IF(成就内容!AN83="","",成就内容!AN83),IF(成就内容!AN83="",AN26,成就内容!AN83))</f>
        <v>87</v>
      </c>
      <c r="AO27" s="4">
        <f>IF($C27=1,IF(成就内容!AO83="","",成就内容!AO83),IF(成就内容!AO83="",AO26,成就内容!AO83))</f>
        <v>84</v>
      </c>
      <c r="AP27" s="4">
        <f>IF($C27=1,IF(成就内容!AP83="","",成就内容!AP83),IF(成就内容!AP83="",AP26,成就内容!AP83))</f>
        <v>84</v>
      </c>
      <c r="AQ27" s="4">
        <f>IF($C27=1,IF(成就内容!AQ83="","",成就内容!AQ83),IF(成就内容!AQ83="",AQ26,成就内容!AQ83))</f>
        <v>84</v>
      </c>
      <c r="AR27" s="4">
        <f>IF($C27=1,IF(成就内容!AR83="","",成就内容!AR83),IF(成就内容!AR83="",AR26,成就内容!AR83))</f>
        <v>92</v>
      </c>
      <c r="AS27" s="4">
        <f>IF($C27=1,IF(成就内容!AS83="","",成就内容!AS83),IF(成就内容!AS83="",AS26,成就内容!AS83))</f>
        <v>92</v>
      </c>
      <c r="AT27" s="4">
        <f>IF($C27=1,IF(成就内容!AT83="","",成就内容!AT83),IF(成就内容!AT83="",AT26,成就内容!AT83))</f>
        <v>92</v>
      </c>
      <c r="AU27" s="4">
        <f>IF($C27=1,IF(成就内容!AU83="","",成就内容!AU83),IF(成就内容!AU83="",AU26,成就内容!AU83))</f>
        <v>100</v>
      </c>
      <c r="AV27" s="4">
        <f>IF($C27=1,IF(成就内容!AV83="","",成就内容!AV83),IF(成就内容!AV83="",AV26,成就内容!AV83))</f>
        <v>115</v>
      </c>
      <c r="AW27" s="4">
        <f>IF($C27=1,IF(成就内容!AW83="","",成就内容!AW83),IF(成就内容!AW83="",AW26,成就内容!AW83))</f>
        <v>84</v>
      </c>
      <c r="AX27" s="4">
        <f>IF($C27=1,IF(成就内容!AX83="","",成就内容!AX83),IF(成就内容!AX83="",AX26,成就内容!AX83))</f>
        <v>100</v>
      </c>
      <c r="AY27" s="4">
        <f>IF($C27=1,IF(成就内容!AY83="","",成就内容!AY83),IF(成就内容!AY83="",AY26,成就内容!AY83))</f>
        <v>100</v>
      </c>
      <c r="AZ27" s="4">
        <f>IF($C27=1,IF(成就内容!AZ83="","",成就内容!AZ83),IF(成就内容!AZ83="",AZ26,成就内容!AZ83))</f>
        <v>100</v>
      </c>
      <c r="BA27" s="4">
        <f>IF($C27=1,IF(成就内容!BA83="","",成就内容!BA83),IF(成就内容!BA83="",BA26,成就内容!BA83))</f>
        <v>100</v>
      </c>
      <c r="BB27" s="4">
        <f>IF($C27=1,IF(成就内容!BB83="","",成就内容!BB83),IF(成就内容!BB83="",BB26,成就内容!BB83))</f>
        <v>130</v>
      </c>
      <c r="BC27" s="4">
        <f>IF($C27=1,IF(成就内容!BC83="","",成就内容!BC83),IF(成就内容!BC83="",BC26,成就内容!BC83))</f>
        <v>84</v>
      </c>
      <c r="BD27" s="4">
        <f>IF($C27=1,IF(成就内容!BD83="","",成就内容!BD83),IF(成就内容!BD83="",BD26,成就内容!BD83))</f>
        <v>84</v>
      </c>
      <c r="BE27" s="4">
        <f>IF($C27=1,IF(成就内容!BE83="","",成就内容!BE83),IF(成就内容!BE83="",BE26,成就内容!BE83))</f>
        <v>84</v>
      </c>
      <c r="BF27" s="4">
        <f>IF($C27=1,IF(成就内容!BF83="","",成就内容!BF83),IF(成就内容!BF83="",BF26,成就内容!BF83))</f>
        <v>84</v>
      </c>
      <c r="BG27" s="4">
        <f>IF($C27=1,IF(成就内容!BG83="","",成就内容!BG83),IF(成就内容!BG83="",BG26,成就内容!BG83))</f>
        <v>85</v>
      </c>
      <c r="BH27" s="4">
        <f>IF($C27=1,IF(成就内容!BH83="","",成就内容!BH83),IF(成就内容!BH83="",BH26,成就内容!BH83))</f>
        <v>130</v>
      </c>
      <c r="BI27" s="4" t="str">
        <f>IF($C27=1,IF(成就内容!BI83="","",成就内容!BI83),IF(成就内容!BI83="",BI26,成就内容!BI83))</f>
        <v/>
      </c>
      <c r="BJ27" s="4">
        <f>IF($C27=1,IF(成就内容!BJ83="","",成就内容!BJ83),IF(成就内容!BJ83="",BJ26,成就内容!BJ83))</f>
        <v>58</v>
      </c>
      <c r="BK27" s="4">
        <f>IF($C27=1,IF(成就内容!BK83="","",成就内容!BK83),IF(成就内容!BK83="",BK26,成就内容!BK83))</f>
        <v>81</v>
      </c>
      <c r="BL27" s="4">
        <f>IF($C27=1,IF(成就内容!BL83="","",成就内容!BL83),IF(成就内容!BL83="",BL26,成就内容!BL83))</f>
        <v>84</v>
      </c>
      <c r="BM27" s="4">
        <f>IF($C27=1,IF(成就内容!BM83="","",成就内容!BM83),IF(成就内容!BM83="",BM26,成就内容!BM83))</f>
        <v>53</v>
      </c>
      <c r="BN27" s="4">
        <f>IF($C27=1,IF(成就内容!BN83="","",成就内容!BN83),IF(成就内容!BN83="",BN26,成就内容!BN83))</f>
        <v>87</v>
      </c>
      <c r="BO27" s="4">
        <f>IF($C27=1,IF(成就内容!BO83="","",成就内容!BO83),IF(成就内容!BO83="",BO26,成就内容!BO83))</f>
        <v>79</v>
      </c>
      <c r="BP27" s="4">
        <f>IF($C27=1,IF(成就内容!BP83="","",成就内容!BP83),IF(成就内容!BP83="",BP26,成就内容!BP83))</f>
        <v>107</v>
      </c>
      <c r="BQ27" s="4">
        <f>IF($C27=1,IF(成就内容!BQ83="","",成就内容!BQ83),IF(成就内容!BQ83="",BQ26,成就内容!BQ83))</f>
        <v>74</v>
      </c>
      <c r="BR27" s="4">
        <f>IF($C27=1,IF(成就内容!BR83="","",成就内容!BR83),IF(成就内容!BR83="",BR26,成就内容!BR83))</f>
        <v>43</v>
      </c>
      <c r="BS27" s="4">
        <f>IF($C27=1,IF(成就内容!BS83="","",成就内容!BS83),IF(成就内容!BS83="",BS26,成就内容!BS83))</f>
        <v>57</v>
      </c>
      <c r="BT27" s="4">
        <f>IF($C27=1,IF(成就内容!BT83="","",成就内容!BT83),IF(成就内容!BT83="",BT26,成就内容!BT83))</f>
        <v>51</v>
      </c>
      <c r="BU27" s="4">
        <f>IF($C27=1,IF(成就内容!BU83="","",成就内容!BU83),IF(成就内容!BU83="",BU26,成就内容!BU83))</f>
        <v>98</v>
      </c>
      <c r="BV27" s="4" t="str">
        <f>IF($C27=1,IF(成就内容!BV83="","",成就内容!BV83),IF(成就内容!BV83="",BV26,成就内容!BV83))</f>
        <v/>
      </c>
      <c r="BW27" s="4">
        <f>IF($C27=1,IF(成就内容!BW83="","",成就内容!BW83),IF(成就内容!BW83="",BW26,成就内容!BW83))</f>
        <v>100</v>
      </c>
      <c r="BX27" s="4">
        <f>IF($C27=1,IF(成就内容!BX83="","",成就内容!BX83),IF(成就内容!BX83="",BX26,成就内容!BX83))</f>
        <v>72</v>
      </c>
      <c r="BY27" s="4">
        <f>IF($C27=1,IF(成就内容!BY83="","",成就内容!BY83),IF(成就内容!BY83="",BY26,成就内容!BY83))</f>
        <v>84</v>
      </c>
      <c r="BZ27" s="4">
        <f>IF($C27=1,IF(成就内容!BZ83="","",成就内容!BZ83),IF(成就内容!BZ83="",BZ26,成就内容!BZ83))</f>
        <v>88</v>
      </c>
      <c r="CC27" s="3"/>
    </row>
    <row r="28" spans="3:81" s="17" customFormat="1" x14ac:dyDescent="0.15">
      <c r="C28" s="21">
        <v>22</v>
      </c>
      <c r="D28" s="4">
        <f>IF($C28=1,IF(成就内容!D84="","",成就内容!D84),IF(成就内容!D84="",D27,成就内容!D84))</f>
        <v>86</v>
      </c>
      <c r="E28" s="4" t="str">
        <f>IF($C28=1,IF(成就内容!E84="","",成就内容!E84),IF(成就内容!E84="",E27,成就内容!E84))</f>
        <v/>
      </c>
      <c r="F28" s="4">
        <f>IF($C28=1,IF(成就内容!F84="","",成就内容!F84),IF(成就内容!F84="",F27,成就内容!F84))</f>
        <v>84</v>
      </c>
      <c r="G28" s="4" t="str">
        <f>IF($C28=1,IF(成就内容!G84="","",成就内容!G84),IF(成就内容!G84="",G27,成就内容!G84))</f>
        <v/>
      </c>
      <c r="H28" s="4">
        <f>IF($C28=1,IF(成就内容!H84="","",成就内容!H84),IF(成就内容!H84="",H27,成就内容!H84))</f>
        <v>88</v>
      </c>
      <c r="I28" s="4">
        <f>IF($C28=1,IF(成就内容!I84="","",成就内容!I84),IF(成就内容!I84="",I27,成就内容!I84))</f>
        <v>88</v>
      </c>
      <c r="J28" s="4">
        <f>IF($C28=1,IF(成就内容!J84="","",成就内容!J84),IF(成就内容!J84="",J27,成就内容!J84))</f>
        <v>85</v>
      </c>
      <c r="K28" s="4">
        <f>IF($C28=1,IF(成就内容!K84="","",成就内容!K84),IF(成就内容!K84="",K27,成就内容!K84))</f>
        <v>85</v>
      </c>
      <c r="L28" s="4">
        <f>IF($C28=1,IF(成就内容!L84="","",成就内容!L84),IF(成就内容!L84="",L27,成就内容!L84))</f>
        <v>85</v>
      </c>
      <c r="M28" s="4">
        <f>IF($C28=1,IF(成就内容!M84="","",成就内容!M84),IF(成就内容!M84="",M27,成就内容!M84))</f>
        <v>85</v>
      </c>
      <c r="N28" s="4">
        <f>IF($C28=1,IF(成就内容!N84="","",成就内容!N84),IF(成就内容!N84="",N27,成就内容!N84))</f>
        <v>134</v>
      </c>
      <c r="O28" s="4">
        <f>IF($C28=1,IF(成就内容!O84="","",成就内容!O84),IF(成就内容!O84="",O27,成就内容!O84))</f>
        <v>110</v>
      </c>
      <c r="P28" s="4">
        <f>IF($C28=1,IF(成就内容!P84="","",成就内容!P84),IF(成就内容!P84="",P27,成就内容!P84))</f>
        <v>160</v>
      </c>
      <c r="Q28" s="4">
        <f>IF($C28=1,IF(成就内容!Q84="","",成就内容!Q84),IF(成就内容!Q84="",Q27,成就内容!Q84))</f>
        <v>88</v>
      </c>
      <c r="R28" s="4">
        <f>IF($C28=1,IF(成就内容!R84="","",成就内容!R84),IF(成就内容!R84="",R27,成就内容!R84))</f>
        <v>88</v>
      </c>
      <c r="S28" s="4">
        <f>IF($C28=1,IF(成就内容!S84="","",成就内容!S84),IF(成就内容!S84="",S27,成就内容!S84))</f>
        <v>88</v>
      </c>
      <c r="T28" s="4">
        <f>IF($C28=1,IF(成就内容!T84="","",成就内容!T84),IF(成就内容!T84="",T27,成就内容!T84))</f>
        <v>88</v>
      </c>
      <c r="U28" s="4">
        <f>IF($C28=1,IF(成就内容!U84="","",成就内容!U84),IF(成就内容!U84="",U27,成就内容!U84))</f>
        <v>88</v>
      </c>
      <c r="V28" s="4">
        <f>IF($C28=1,IF(成就内容!V84="","",成就内容!V84),IF(成就内容!V84="",V27,成就内容!V84))</f>
        <v>88</v>
      </c>
      <c r="W28" s="4">
        <f>IF($C28=1,IF(成就内容!W84="","",成就内容!W84),IF(成就内容!W84="",W27,成就内容!W84))</f>
        <v>134</v>
      </c>
      <c r="X28" s="4">
        <f>IF($C28=1,IF(成就内容!X84="","",成就内容!X84),IF(成就内容!X84="",X27,成就内容!X84))</f>
        <v>110</v>
      </c>
      <c r="Y28" s="4">
        <f>IF($C28=1,IF(成就内容!Y84="","",成就内容!Y84),IF(成就内容!Y84="",Y27,成就内容!Y84))</f>
        <v>86</v>
      </c>
      <c r="Z28" s="4" t="str">
        <f>IF($C28=1,IF(成就内容!Z84="","",成就内容!Z84),IF(成就内容!Z84="",Z27,成就内容!Z84))</f>
        <v/>
      </c>
      <c r="AA28" s="4">
        <f>IF($C28=1,IF(成就内容!AA84="","",成就内容!AA84),IF(成就内容!AA84="",AA27,成就内容!AA84))</f>
        <v>63</v>
      </c>
      <c r="AB28" s="4">
        <f>IF($C28=1,IF(成就内容!AB84="","",成就内容!AB84),IF(成就内容!AB84="",AB27,成就内容!AB84))</f>
        <v>108</v>
      </c>
      <c r="AC28" s="4">
        <f>IF($C28=1,IF(成就内容!AC84="","",成就内容!AC84),IF(成就内容!AC84="",AC27,成就内容!AC84))</f>
        <v>85</v>
      </c>
      <c r="AD28" s="4">
        <f>IF($C28=1,IF(成就内容!AD84="","",成就内容!AD84),IF(成就内容!AD84="",AD27,成就内容!AD84))</f>
        <v>86</v>
      </c>
      <c r="AE28" s="4">
        <f>IF($C28=1,IF(成就内容!AE84="","",成就内容!AE84),IF(成就内容!AE84="",AE27,成就内容!AE84))</f>
        <v>86</v>
      </c>
      <c r="AF28" s="4">
        <f>IF($C28=1,IF(成就内容!AF84="","",成就内容!AF84),IF(成就内容!AF84="",AF27,成就内容!AF84))</f>
        <v>86</v>
      </c>
      <c r="AG28" s="4">
        <f>IF($C28=1,IF(成就内容!AG84="","",成就内容!AG84),IF(成就内容!AG84="",AG27,成就内容!AG84))</f>
        <v>90</v>
      </c>
      <c r="AH28" s="4">
        <f>IF($C28=1,IF(成就内容!AH84="","",成就内容!AH84),IF(成就内容!AH84="",AH27,成就内容!AH84))</f>
        <v>59</v>
      </c>
      <c r="AI28" s="4">
        <f>IF($C28=1,IF(成就内容!AI84="","",成就内容!AI84),IF(成就内容!AI84="",AI27,成就内容!AI84))</f>
        <v>90</v>
      </c>
      <c r="AJ28" s="4">
        <f>IF($C28=1,IF(成就内容!AJ84="","",成就内容!AJ84),IF(成就内容!AJ84="",AJ27,成就内容!AJ84))</f>
        <v>91</v>
      </c>
      <c r="AK28" s="4" t="str">
        <f>IF($C28=1,IF(成就内容!AK84="","",成就内容!AK84),IF(成就内容!AK84="",AK27,成就内容!AK84))</f>
        <v/>
      </c>
      <c r="AL28" s="4" t="str">
        <f>IF($C28=1,IF(成就内容!AL84="","",成就内容!AL84),IF(成就内容!AL84="",AL27,成就内容!AL84))</f>
        <v/>
      </c>
      <c r="AM28" s="4">
        <f>IF($C28=1,IF(成就内容!AM84="","",成就内容!AM84),IF(成就内容!AM84="",AM27,成就内容!AM84))</f>
        <v>90</v>
      </c>
      <c r="AN28" s="4">
        <f>IF($C28=1,IF(成就内容!AN84="","",成就内容!AN84),IF(成就内容!AN84="",AN27,成就内容!AN84))</f>
        <v>91</v>
      </c>
      <c r="AO28" s="4">
        <f>IF($C28=1,IF(成就内容!AO84="","",成就内容!AO84),IF(成就内容!AO84="",AO27,成就内容!AO84))</f>
        <v>88</v>
      </c>
      <c r="AP28" s="4">
        <f>IF($C28=1,IF(成就内容!AP84="","",成就内容!AP84),IF(成就内容!AP84="",AP27,成就内容!AP84))</f>
        <v>88</v>
      </c>
      <c r="AQ28" s="4">
        <f>IF($C28=1,IF(成就内容!AQ84="","",成就内容!AQ84),IF(成就内容!AQ84="",AQ27,成就内容!AQ84))</f>
        <v>88</v>
      </c>
      <c r="AR28" s="4">
        <f>IF($C28=1,IF(成就内容!AR84="","",成就内容!AR84),IF(成就内容!AR84="",AR27,成就内容!AR84))</f>
        <v>96</v>
      </c>
      <c r="AS28" s="4">
        <f>IF($C28=1,IF(成就内容!AS84="","",成就内容!AS84),IF(成就内容!AS84="",AS27,成就内容!AS84))</f>
        <v>96</v>
      </c>
      <c r="AT28" s="4">
        <f>IF($C28=1,IF(成就内容!AT84="","",成就内容!AT84),IF(成就内容!AT84="",AT27,成就内容!AT84))</f>
        <v>96</v>
      </c>
      <c r="AU28" s="4">
        <f>IF($C28=1,IF(成就内容!AU84="","",成就内容!AU84),IF(成就内容!AU84="",AU27,成就内容!AU84))</f>
        <v>104</v>
      </c>
      <c r="AV28" s="4">
        <f>IF($C28=1,IF(成就内容!AV84="","",成就内容!AV84),IF(成就内容!AV84="",AV27,成就内容!AV84))</f>
        <v>120</v>
      </c>
      <c r="AW28" s="4">
        <f>IF($C28=1,IF(成就内容!AW84="","",成就内容!AW84),IF(成就内容!AW84="",AW27,成就内容!AW84))</f>
        <v>88</v>
      </c>
      <c r="AX28" s="4">
        <f>IF($C28=1,IF(成就内容!AX84="","",成就内容!AX84),IF(成就内容!AX84="",AX27,成就内容!AX84))</f>
        <v>104</v>
      </c>
      <c r="AY28" s="4">
        <f>IF($C28=1,IF(成就内容!AY84="","",成就内容!AY84),IF(成就内容!AY84="",AY27,成就内容!AY84))</f>
        <v>104</v>
      </c>
      <c r="AZ28" s="4">
        <f>IF($C28=1,IF(成就内容!AZ84="","",成就内容!AZ84),IF(成就内容!AZ84="",AZ27,成就内容!AZ84))</f>
        <v>104</v>
      </c>
      <c r="BA28" s="4">
        <f>IF($C28=1,IF(成就内容!BA84="","",成就内容!BA84),IF(成就内容!BA84="",BA27,成就内容!BA84))</f>
        <v>104</v>
      </c>
      <c r="BB28" s="4">
        <f>IF($C28=1,IF(成就内容!BB84="","",成就内容!BB84),IF(成就内容!BB84="",BB27,成就内容!BB84))</f>
        <v>134</v>
      </c>
      <c r="BC28" s="4">
        <f>IF($C28=1,IF(成就内容!BC84="","",成就内容!BC84),IF(成就内容!BC84="",BC27,成就内容!BC84))</f>
        <v>88</v>
      </c>
      <c r="BD28" s="4">
        <f>IF($C28=1,IF(成就内容!BD84="","",成就内容!BD84),IF(成就内容!BD84="",BD27,成就内容!BD84))</f>
        <v>88</v>
      </c>
      <c r="BE28" s="4">
        <f>IF($C28=1,IF(成就内容!BE84="","",成就内容!BE84),IF(成就内容!BE84="",BE27,成就内容!BE84))</f>
        <v>88</v>
      </c>
      <c r="BF28" s="4">
        <f>IF($C28=1,IF(成就内容!BF84="","",成就内容!BF84),IF(成就内容!BF84="",BF27,成就内容!BF84))</f>
        <v>88</v>
      </c>
      <c r="BG28" s="4">
        <f>IF($C28=1,IF(成就内容!BG84="","",成就内容!BG84),IF(成就内容!BG84="",BG27,成就内容!BG84))</f>
        <v>89</v>
      </c>
      <c r="BH28" s="4">
        <f>IF($C28=1,IF(成就内容!BH84="","",成就内容!BH84),IF(成就内容!BH84="",BH27,成就内容!BH84))</f>
        <v>134</v>
      </c>
      <c r="BI28" s="4" t="str">
        <f>IF($C28=1,IF(成就内容!BI84="","",成就内容!BI84),IF(成就内容!BI84="",BI27,成就内容!BI84))</f>
        <v/>
      </c>
      <c r="BJ28" s="4">
        <f>IF($C28=1,IF(成就内容!BJ84="","",成就内容!BJ84),IF(成就内容!BJ84="",BJ27,成就内容!BJ84))</f>
        <v>61</v>
      </c>
      <c r="BK28" s="4">
        <f>IF($C28=1,IF(成就内容!BK84="","",成就内容!BK84),IF(成就内容!BK84="",BK27,成就内容!BK84))</f>
        <v>83</v>
      </c>
      <c r="BL28" s="4">
        <f>IF($C28=1,IF(成就内容!BL84="","",成就内容!BL84),IF(成就内容!BL84="",BL27,成就内容!BL84))</f>
        <v>88</v>
      </c>
      <c r="BM28" s="4">
        <f>IF($C28=1,IF(成就内容!BM84="","",成就内容!BM84),IF(成就内容!BM84="",BM27,成就内容!BM84))</f>
        <v>57</v>
      </c>
      <c r="BN28" s="4">
        <f>IF($C28=1,IF(成就内容!BN84="","",成就内容!BN84),IF(成就内容!BN84="",BN27,成就内容!BN84))</f>
        <v>90</v>
      </c>
      <c r="BO28" s="4">
        <f>IF($C28=1,IF(成就内容!BO84="","",成就内容!BO84),IF(成就内容!BO84="",BO27,成就内容!BO84))</f>
        <v>81</v>
      </c>
      <c r="BP28" s="4">
        <f>IF($C28=1,IF(成就内容!BP84="","",成就内容!BP84),IF(成就内容!BP84="",BP27,成就内容!BP84))</f>
        <v>110</v>
      </c>
      <c r="BQ28" s="4">
        <f>IF($C28=1,IF(成就内容!BQ84="","",成就内容!BQ84),IF(成就内容!BQ84="",BQ27,成就内容!BQ84))</f>
        <v>75</v>
      </c>
      <c r="BR28" s="4">
        <f>IF($C28=1,IF(成就内容!BR84="","",成就内容!BR84),IF(成就内容!BR84="",BR27,成就内容!BR84))</f>
        <v>43</v>
      </c>
      <c r="BS28" s="4">
        <f>IF($C28=1,IF(成就内容!BS84="","",成就内容!BS84),IF(成就内容!BS84="",BS27,成就内容!BS84))</f>
        <v>57</v>
      </c>
      <c r="BT28" s="4">
        <f>IF($C28=1,IF(成就内容!BT84="","",成就内容!BT84),IF(成就内容!BT84="",BT27,成就内容!BT84))</f>
        <v>51</v>
      </c>
      <c r="BU28" s="4">
        <f>IF($C28=1,IF(成就内容!BU84="","",成就内容!BU84),IF(成就内容!BU84="",BU27,成就内容!BU84))</f>
        <v>100</v>
      </c>
      <c r="BV28" s="4" t="str">
        <f>IF($C28=1,IF(成就内容!BV84="","",成就内容!BV84),IF(成就内容!BV84="",BV27,成就内容!BV84))</f>
        <v/>
      </c>
      <c r="BW28" s="4">
        <f>IF($C28=1,IF(成就内容!BW84="","",成就内容!BW84),IF(成就内容!BW84="",BW27,成就内容!BW84))</f>
        <v>104</v>
      </c>
      <c r="BX28" s="4">
        <f>IF($C28=1,IF(成就内容!BX84="","",成就内容!BX84),IF(成就内容!BX84="",BX27,成就内容!BX84))</f>
        <v>75</v>
      </c>
      <c r="BY28" s="4">
        <f>IF($C28=1,IF(成就内容!BY84="","",成就内容!BY84),IF(成就内容!BY84="",BY27,成就内容!BY84))</f>
        <v>88</v>
      </c>
      <c r="BZ28" s="4">
        <f>IF($C28=1,IF(成就内容!BZ84="","",成就内容!BZ84),IF(成就内容!BZ84="",BZ27,成就内容!BZ84))</f>
        <v>92</v>
      </c>
      <c r="CC28" s="3"/>
    </row>
    <row r="29" spans="3:81" s="17" customFormat="1" x14ac:dyDescent="0.15">
      <c r="C29" s="21">
        <v>23</v>
      </c>
      <c r="D29" s="4">
        <f>IF($C29=1,IF(成就内容!D85="","",成就内容!D85),IF(成就内容!D85="",D28,成就内容!D85))</f>
        <v>90</v>
      </c>
      <c r="E29" s="4" t="str">
        <f>IF($C29=1,IF(成就内容!E85="","",成就内容!E85),IF(成就内容!E85="",E28,成就内容!E85))</f>
        <v/>
      </c>
      <c r="F29" s="4">
        <f>IF($C29=1,IF(成就内容!F85="","",成就内容!F85),IF(成就内容!F85="",F28,成就内容!F85))</f>
        <v>84</v>
      </c>
      <c r="G29" s="4" t="str">
        <f>IF($C29=1,IF(成就内容!G85="","",成就内容!G85),IF(成就内容!G85="",G28,成就内容!G85))</f>
        <v/>
      </c>
      <c r="H29" s="4">
        <f>IF($C29=1,IF(成就内容!H85="","",成就内容!H85),IF(成就内容!H85="",H28,成就内容!H85))</f>
        <v>92</v>
      </c>
      <c r="I29" s="4">
        <f>IF($C29=1,IF(成就内容!I85="","",成就内容!I85),IF(成就内容!I85="",I28,成就内容!I85))</f>
        <v>92</v>
      </c>
      <c r="J29" s="4">
        <f>IF($C29=1,IF(成就内容!J85="","",成就内容!J85),IF(成就内容!J85="",J28,成就内容!J85))</f>
        <v>89</v>
      </c>
      <c r="K29" s="4">
        <f>IF($C29=1,IF(成就内容!K85="","",成就内容!K85),IF(成就内容!K85="",K28,成就内容!K85))</f>
        <v>89</v>
      </c>
      <c r="L29" s="4">
        <f>IF($C29=1,IF(成就内容!L85="","",成就内容!L85),IF(成就内容!L85="",L28,成就内容!L85))</f>
        <v>89</v>
      </c>
      <c r="M29" s="4">
        <f>IF($C29=1,IF(成就内容!M85="","",成就内容!M85),IF(成就内容!M85="",M28,成就内容!M85))</f>
        <v>89</v>
      </c>
      <c r="N29" s="4">
        <f>IF($C29=1,IF(成就内容!N85="","",成就内容!N85),IF(成就内容!N85="",N28,成就内容!N85))</f>
        <v>138</v>
      </c>
      <c r="O29" s="4">
        <f>IF($C29=1,IF(成就内容!O85="","",成就内容!O85),IF(成就内容!O85="",O28,成就内容!O85))</f>
        <v>115</v>
      </c>
      <c r="P29" s="4">
        <f>IF($C29=1,IF(成就内容!P85="","",成就内容!P85),IF(成就内容!P85="",P28,成就内容!P85))</f>
        <v>160</v>
      </c>
      <c r="Q29" s="4">
        <f>IF($C29=1,IF(成就内容!Q85="","",成就内容!Q85),IF(成就内容!Q85="",Q28,成就内容!Q85))</f>
        <v>92</v>
      </c>
      <c r="R29" s="4">
        <f>IF($C29=1,IF(成就内容!R85="","",成就内容!R85),IF(成就内容!R85="",R28,成就内容!R85))</f>
        <v>92</v>
      </c>
      <c r="S29" s="4">
        <f>IF($C29=1,IF(成就内容!S85="","",成就内容!S85),IF(成就内容!S85="",S28,成就内容!S85))</f>
        <v>92</v>
      </c>
      <c r="T29" s="4">
        <f>IF($C29=1,IF(成就内容!T85="","",成就内容!T85),IF(成就内容!T85="",T28,成就内容!T85))</f>
        <v>92</v>
      </c>
      <c r="U29" s="4">
        <f>IF($C29=1,IF(成就内容!U85="","",成就内容!U85),IF(成就内容!U85="",U28,成就内容!U85))</f>
        <v>92</v>
      </c>
      <c r="V29" s="4">
        <f>IF($C29=1,IF(成就内容!V85="","",成就内容!V85),IF(成就内容!V85="",V28,成就内容!V85))</f>
        <v>92</v>
      </c>
      <c r="W29" s="4">
        <f>IF($C29=1,IF(成就内容!W85="","",成就内容!W85),IF(成就内容!W85="",W28,成就内容!W85))</f>
        <v>138</v>
      </c>
      <c r="X29" s="4">
        <f>IF($C29=1,IF(成就内容!X85="","",成就内容!X85),IF(成就内容!X85="",X28,成就内容!X85))</f>
        <v>115</v>
      </c>
      <c r="Y29" s="4">
        <f>IF($C29=1,IF(成就内容!Y85="","",成就内容!Y85),IF(成就内容!Y85="",Y28,成就内容!Y85))</f>
        <v>86</v>
      </c>
      <c r="Z29" s="4" t="str">
        <f>IF($C29=1,IF(成就内容!Z85="","",成就内容!Z85),IF(成就内容!Z85="",Z28,成就内容!Z85))</f>
        <v/>
      </c>
      <c r="AA29" s="4">
        <f>IF($C29=1,IF(成就内容!AA85="","",成就内容!AA85),IF(成就内容!AA85="",AA28,成就内容!AA85))</f>
        <v>63</v>
      </c>
      <c r="AB29" s="4">
        <f>IF($C29=1,IF(成就内容!AB85="","",成就内容!AB85),IF(成就内容!AB85="",AB28,成就内容!AB85))</f>
        <v>108</v>
      </c>
      <c r="AC29" s="4">
        <f>IF($C29=1,IF(成就内容!AC85="","",成就内容!AC85),IF(成就内容!AC85="",AC28,成就内容!AC85))</f>
        <v>89</v>
      </c>
      <c r="AD29" s="4">
        <f>IF($C29=1,IF(成就内容!AD85="","",成就内容!AD85),IF(成就内容!AD85="",AD28,成就内容!AD85))</f>
        <v>90</v>
      </c>
      <c r="AE29" s="4">
        <f>IF($C29=1,IF(成就内容!AE85="","",成就内容!AE85),IF(成就内容!AE85="",AE28,成就内容!AE85))</f>
        <v>90</v>
      </c>
      <c r="AF29" s="4">
        <f>IF($C29=1,IF(成就内容!AF85="","",成就内容!AF85),IF(成就内容!AF85="",AF28,成就内容!AF85))</f>
        <v>90</v>
      </c>
      <c r="AG29" s="4">
        <f>IF($C29=1,IF(成就内容!AG85="","",成就内容!AG85),IF(成就内容!AG85="",AG28,成就内容!AG85))</f>
        <v>94</v>
      </c>
      <c r="AH29" s="4">
        <f>IF($C29=1,IF(成就内容!AH85="","",成就内容!AH85),IF(成就内容!AH85="",AH28,成就内容!AH85))</f>
        <v>59</v>
      </c>
      <c r="AI29" s="4">
        <f>IF($C29=1,IF(成就内容!AI85="","",成就内容!AI85),IF(成就内容!AI85="",AI28,成就内容!AI85))</f>
        <v>94</v>
      </c>
      <c r="AJ29" s="4">
        <f>IF($C29=1,IF(成就内容!AJ85="","",成就内容!AJ85),IF(成就内容!AJ85="",AJ28,成就内容!AJ85))</f>
        <v>95</v>
      </c>
      <c r="AK29" s="4" t="str">
        <f>IF($C29=1,IF(成就内容!AK85="","",成就内容!AK85),IF(成就内容!AK85="",AK28,成就内容!AK85))</f>
        <v/>
      </c>
      <c r="AL29" s="4" t="str">
        <f>IF($C29=1,IF(成就内容!AL85="","",成就内容!AL85),IF(成就内容!AL85="",AL28,成就内容!AL85))</f>
        <v/>
      </c>
      <c r="AM29" s="4">
        <f>IF($C29=1,IF(成就内容!AM85="","",成就内容!AM85),IF(成就内容!AM85="",AM28,成就内容!AM85))</f>
        <v>94</v>
      </c>
      <c r="AN29" s="4">
        <f>IF($C29=1,IF(成就内容!AN85="","",成就内容!AN85),IF(成就内容!AN85="",AN28,成就内容!AN85))</f>
        <v>95</v>
      </c>
      <c r="AO29" s="4">
        <f>IF($C29=1,IF(成就内容!AO85="","",成就内容!AO85),IF(成就内容!AO85="",AO28,成就内容!AO85))</f>
        <v>92</v>
      </c>
      <c r="AP29" s="4">
        <f>IF($C29=1,IF(成就内容!AP85="","",成就内容!AP85),IF(成就内容!AP85="",AP28,成就内容!AP85))</f>
        <v>92</v>
      </c>
      <c r="AQ29" s="4">
        <f>IF($C29=1,IF(成就内容!AQ85="","",成就内容!AQ85),IF(成就内容!AQ85="",AQ28,成就内容!AQ85))</f>
        <v>92</v>
      </c>
      <c r="AR29" s="4">
        <f>IF($C29=1,IF(成就内容!AR85="","",成就内容!AR85),IF(成就内容!AR85="",AR28,成就内容!AR85))</f>
        <v>100</v>
      </c>
      <c r="AS29" s="4">
        <f>IF($C29=1,IF(成就内容!AS85="","",成就内容!AS85),IF(成就内容!AS85="",AS28,成就内容!AS85))</f>
        <v>100</v>
      </c>
      <c r="AT29" s="4">
        <f>IF($C29=1,IF(成就内容!AT85="","",成就内容!AT85),IF(成就内容!AT85="",AT28,成就内容!AT85))</f>
        <v>100</v>
      </c>
      <c r="AU29" s="4">
        <f>IF($C29=1,IF(成就内容!AU85="","",成就内容!AU85),IF(成就内容!AU85="",AU28,成就内容!AU85))</f>
        <v>108</v>
      </c>
      <c r="AV29" s="4">
        <f>IF($C29=1,IF(成就内容!AV85="","",成就内容!AV85),IF(成就内容!AV85="",AV28,成就内容!AV85))</f>
        <v>125</v>
      </c>
      <c r="AW29" s="4">
        <f>IF($C29=1,IF(成就内容!AW85="","",成就内容!AW85),IF(成就内容!AW85="",AW28,成就内容!AW85))</f>
        <v>92</v>
      </c>
      <c r="AX29" s="4">
        <f>IF($C29=1,IF(成就内容!AX85="","",成就内容!AX85),IF(成就内容!AX85="",AX28,成就内容!AX85))</f>
        <v>108</v>
      </c>
      <c r="AY29" s="4">
        <f>IF($C29=1,IF(成就内容!AY85="","",成就内容!AY85),IF(成就内容!AY85="",AY28,成就内容!AY85))</f>
        <v>108</v>
      </c>
      <c r="AZ29" s="4">
        <f>IF($C29=1,IF(成就内容!AZ85="","",成就内容!AZ85),IF(成就内容!AZ85="",AZ28,成就内容!AZ85))</f>
        <v>108</v>
      </c>
      <c r="BA29" s="4">
        <f>IF($C29=1,IF(成就内容!BA85="","",成就内容!BA85),IF(成就内容!BA85="",BA28,成就内容!BA85))</f>
        <v>108</v>
      </c>
      <c r="BB29" s="4">
        <f>IF($C29=1,IF(成就内容!BB85="","",成就内容!BB85),IF(成就内容!BB85="",BB28,成就内容!BB85))</f>
        <v>138</v>
      </c>
      <c r="BC29" s="4">
        <f>IF($C29=1,IF(成就内容!BC85="","",成就内容!BC85),IF(成就内容!BC85="",BC28,成就内容!BC85))</f>
        <v>92</v>
      </c>
      <c r="BD29" s="4">
        <f>IF($C29=1,IF(成就内容!BD85="","",成就内容!BD85),IF(成就内容!BD85="",BD28,成就内容!BD85))</f>
        <v>92</v>
      </c>
      <c r="BE29" s="4">
        <f>IF($C29=1,IF(成就内容!BE85="","",成就内容!BE85),IF(成就内容!BE85="",BE28,成就内容!BE85))</f>
        <v>92</v>
      </c>
      <c r="BF29" s="4">
        <f>IF($C29=1,IF(成就内容!BF85="","",成就内容!BF85),IF(成就内容!BF85="",BF28,成就内容!BF85))</f>
        <v>92</v>
      </c>
      <c r="BG29" s="4">
        <f>IF($C29=1,IF(成就内容!BG85="","",成就内容!BG85),IF(成就内容!BG85="",BG28,成就内容!BG85))</f>
        <v>93</v>
      </c>
      <c r="BH29" s="4">
        <f>IF($C29=1,IF(成就内容!BH85="","",成就内容!BH85),IF(成就内容!BH85="",BH28,成就内容!BH85))</f>
        <v>138</v>
      </c>
      <c r="BI29" s="4" t="str">
        <f>IF($C29=1,IF(成就内容!BI85="","",成就内容!BI85),IF(成就内容!BI85="",BI28,成就内容!BI85))</f>
        <v/>
      </c>
      <c r="BJ29" s="4">
        <f>IF($C29=1,IF(成就内容!BJ85="","",成就内容!BJ85),IF(成就内容!BJ85="",BJ28,成就内容!BJ85))</f>
        <v>64</v>
      </c>
      <c r="BK29" s="4">
        <f>IF($C29=1,IF(成就内容!BK85="","",成就内容!BK85),IF(成就内容!BK85="",BK28,成就内容!BK85))</f>
        <v>88</v>
      </c>
      <c r="BL29" s="4">
        <f>IF($C29=1,IF(成就内容!BL85="","",成就内容!BL85),IF(成就内容!BL85="",BL28,成就内容!BL85))</f>
        <v>92</v>
      </c>
      <c r="BM29" s="4">
        <f>IF($C29=1,IF(成就内容!BM85="","",成就内容!BM85),IF(成就内容!BM85="",BM28,成就内容!BM85))</f>
        <v>62</v>
      </c>
      <c r="BN29" s="4">
        <f>IF($C29=1,IF(成就内容!BN85="","",成就内容!BN85),IF(成就内容!BN85="",BN28,成就内容!BN85))</f>
        <v>90</v>
      </c>
      <c r="BO29" s="4">
        <f>IF($C29=1,IF(成就内容!BO85="","",成就内容!BO85),IF(成就内容!BO85="",BO28,成就内容!BO85))</f>
        <v>83</v>
      </c>
      <c r="BP29" s="4">
        <f>IF($C29=1,IF(成就内容!BP85="","",成就内容!BP85),IF(成就内容!BP85="",BP28,成就内容!BP85))</f>
        <v>113</v>
      </c>
      <c r="BQ29" s="4">
        <f>IF($C29=1,IF(成就内容!BQ85="","",成就内容!BQ85),IF(成就内容!BQ85="",BQ28,成就内容!BQ85))</f>
        <v>76</v>
      </c>
      <c r="BR29" s="4">
        <f>IF($C29=1,IF(成就内容!BR85="","",成就内容!BR85),IF(成就内容!BR85="",BR28,成就内容!BR85))</f>
        <v>43</v>
      </c>
      <c r="BS29" s="4">
        <f>IF($C29=1,IF(成就内容!BS85="","",成就内容!BS85),IF(成就内容!BS85="",BS28,成就内容!BS85))</f>
        <v>57</v>
      </c>
      <c r="BT29" s="4">
        <f>IF($C29=1,IF(成就内容!BT85="","",成就内容!BT85),IF(成就内容!BT85="",BT28,成就内容!BT85))</f>
        <v>52</v>
      </c>
      <c r="BU29" s="4">
        <f>IF($C29=1,IF(成就内容!BU85="","",成就内容!BU85),IF(成就内容!BU85="",BU28,成就内容!BU85))</f>
        <v>102</v>
      </c>
      <c r="BV29" s="4" t="str">
        <f>IF($C29=1,IF(成就内容!BV85="","",成就内容!BV85),IF(成就内容!BV85="",BV28,成就内容!BV85))</f>
        <v/>
      </c>
      <c r="BW29" s="4">
        <f>IF($C29=1,IF(成就内容!BW85="","",成就内容!BW85),IF(成就内容!BW85="",BW28,成就内容!BW85))</f>
        <v>108</v>
      </c>
      <c r="BX29" s="4">
        <f>IF($C29=1,IF(成就内容!BX85="","",成就内容!BX85),IF(成就内容!BX85="",BX28,成就内容!BX85))</f>
        <v>78</v>
      </c>
      <c r="BY29" s="4">
        <f>IF($C29=1,IF(成就内容!BY85="","",成就内容!BY85),IF(成就内容!BY85="",BY28,成就内容!BY85))</f>
        <v>92</v>
      </c>
      <c r="BZ29" s="4">
        <f>IF($C29=1,IF(成就内容!BZ85="","",成就内容!BZ85),IF(成就内容!BZ85="",BZ28,成就内容!BZ85))</f>
        <v>96</v>
      </c>
      <c r="CC29" s="3"/>
    </row>
    <row r="30" spans="3:81" s="17" customFormat="1" x14ac:dyDescent="0.15">
      <c r="C30" s="21">
        <v>24</v>
      </c>
      <c r="D30" s="4">
        <f>IF($C30=1,IF(成就内容!D86="","",成就内容!D86),IF(成就内容!D86="",D29,成就内容!D86))</f>
        <v>94</v>
      </c>
      <c r="E30" s="4" t="str">
        <f>IF($C30=1,IF(成就内容!E86="","",成就内容!E86),IF(成就内容!E86="",E29,成就内容!E86))</f>
        <v/>
      </c>
      <c r="F30" s="4">
        <f>IF($C30=1,IF(成就内容!F86="","",成就内容!F86),IF(成就内容!F86="",F29,成就内容!F86))</f>
        <v>84</v>
      </c>
      <c r="G30" s="4" t="str">
        <f>IF($C30=1,IF(成就内容!G86="","",成就内容!G86),IF(成就内容!G86="",G29,成就内容!G86))</f>
        <v/>
      </c>
      <c r="H30" s="4">
        <f>IF($C30=1,IF(成就内容!H86="","",成就内容!H86),IF(成就内容!H86="",H29,成就内容!H86))</f>
        <v>96</v>
      </c>
      <c r="I30" s="4">
        <f>IF($C30=1,IF(成就内容!I86="","",成就内容!I86),IF(成就内容!I86="",I29,成就内容!I86))</f>
        <v>96</v>
      </c>
      <c r="J30" s="4">
        <f>IF($C30=1,IF(成就内容!J86="","",成就内容!J86),IF(成就内容!J86="",J29,成就内容!J86))</f>
        <v>93</v>
      </c>
      <c r="K30" s="4">
        <f>IF($C30=1,IF(成就内容!K86="","",成就内容!K86),IF(成就内容!K86="",K29,成就内容!K86))</f>
        <v>93</v>
      </c>
      <c r="L30" s="4">
        <f>IF($C30=1,IF(成就内容!L86="","",成就内容!L86),IF(成就内容!L86="",L29,成就内容!L86))</f>
        <v>93</v>
      </c>
      <c r="M30" s="4">
        <f>IF($C30=1,IF(成就内容!M86="","",成就内容!M86),IF(成就内容!M86="",M29,成就内容!M86))</f>
        <v>93</v>
      </c>
      <c r="N30" s="4">
        <f>IF($C30=1,IF(成就内容!N86="","",成就内容!N86),IF(成就内容!N86="",N29,成就内容!N86))</f>
        <v>142</v>
      </c>
      <c r="O30" s="4">
        <f>IF($C30=1,IF(成就内容!O86="","",成就内容!O86),IF(成就内容!O86="",O29,成就内容!O86))</f>
        <v>120</v>
      </c>
      <c r="P30" s="4">
        <f>IF($C30=1,IF(成就内容!P86="","",成就内容!P86),IF(成就内容!P86="",P29,成就内容!P86))</f>
        <v>160</v>
      </c>
      <c r="Q30" s="4">
        <f>IF($C30=1,IF(成就内容!Q86="","",成就内容!Q86),IF(成就内容!Q86="",Q29,成就内容!Q86))</f>
        <v>96</v>
      </c>
      <c r="R30" s="4">
        <f>IF($C30=1,IF(成就内容!R86="","",成就内容!R86),IF(成就内容!R86="",R29,成就内容!R86))</f>
        <v>96</v>
      </c>
      <c r="S30" s="4">
        <f>IF($C30=1,IF(成就内容!S86="","",成就内容!S86),IF(成就内容!S86="",S29,成就内容!S86))</f>
        <v>96</v>
      </c>
      <c r="T30" s="4">
        <f>IF($C30=1,IF(成就内容!T86="","",成就内容!T86),IF(成就内容!T86="",T29,成就内容!T86))</f>
        <v>96</v>
      </c>
      <c r="U30" s="4">
        <f>IF($C30=1,IF(成就内容!U86="","",成就内容!U86),IF(成就内容!U86="",U29,成就内容!U86))</f>
        <v>96</v>
      </c>
      <c r="V30" s="4">
        <f>IF($C30=1,IF(成就内容!V86="","",成就内容!V86),IF(成就内容!V86="",V29,成就内容!V86))</f>
        <v>96</v>
      </c>
      <c r="W30" s="4">
        <f>IF($C30=1,IF(成就内容!W86="","",成就内容!W86),IF(成就内容!W86="",W29,成就内容!W86))</f>
        <v>142</v>
      </c>
      <c r="X30" s="4">
        <f>IF($C30=1,IF(成就内容!X86="","",成就内容!X86),IF(成就内容!X86="",X29,成就内容!X86))</f>
        <v>120</v>
      </c>
      <c r="Y30" s="4">
        <f>IF($C30=1,IF(成就内容!Y86="","",成就内容!Y86),IF(成就内容!Y86="",Y29,成就内容!Y86))</f>
        <v>86</v>
      </c>
      <c r="Z30" s="4" t="str">
        <f>IF($C30=1,IF(成就内容!Z86="","",成就内容!Z86),IF(成就内容!Z86="",Z29,成就内容!Z86))</f>
        <v/>
      </c>
      <c r="AA30" s="4">
        <f>IF($C30=1,IF(成就内容!AA86="","",成就内容!AA86),IF(成就内容!AA86="",AA29,成就内容!AA86))</f>
        <v>63</v>
      </c>
      <c r="AB30" s="4">
        <f>IF($C30=1,IF(成就内容!AB86="","",成就内容!AB86),IF(成就内容!AB86="",AB29,成就内容!AB86))</f>
        <v>108</v>
      </c>
      <c r="AC30" s="4">
        <f>IF($C30=1,IF(成就内容!AC86="","",成就内容!AC86),IF(成就内容!AC86="",AC29,成就内容!AC86))</f>
        <v>93</v>
      </c>
      <c r="AD30" s="4">
        <f>IF($C30=1,IF(成就内容!AD86="","",成就内容!AD86),IF(成就内容!AD86="",AD29,成就内容!AD86))</f>
        <v>94</v>
      </c>
      <c r="AE30" s="4">
        <f>IF($C30=1,IF(成就内容!AE86="","",成就内容!AE86),IF(成就内容!AE86="",AE29,成就内容!AE86))</f>
        <v>94</v>
      </c>
      <c r="AF30" s="4">
        <f>IF($C30=1,IF(成就内容!AF86="","",成就内容!AF86),IF(成就内容!AF86="",AF29,成就内容!AF86))</f>
        <v>94</v>
      </c>
      <c r="AG30" s="4">
        <f>IF($C30=1,IF(成就内容!AG86="","",成就内容!AG86),IF(成就内容!AG86="",AG29,成就内容!AG86))</f>
        <v>98</v>
      </c>
      <c r="AH30" s="4">
        <f>IF($C30=1,IF(成就内容!AH86="","",成就内容!AH86),IF(成就内容!AH86="",AH29,成就内容!AH86))</f>
        <v>60</v>
      </c>
      <c r="AI30" s="4">
        <f>IF($C30=1,IF(成就内容!AI86="","",成就内容!AI86),IF(成就内容!AI86="",AI29,成就内容!AI86))</f>
        <v>98</v>
      </c>
      <c r="AJ30" s="4">
        <f>IF($C30=1,IF(成就内容!AJ86="","",成就内容!AJ86),IF(成就内容!AJ86="",AJ29,成就内容!AJ86))</f>
        <v>99</v>
      </c>
      <c r="AK30" s="4" t="str">
        <f>IF($C30=1,IF(成就内容!AK86="","",成就内容!AK86),IF(成就内容!AK86="",AK29,成就内容!AK86))</f>
        <v/>
      </c>
      <c r="AL30" s="4" t="str">
        <f>IF($C30=1,IF(成就内容!AL86="","",成就内容!AL86),IF(成就内容!AL86="",AL29,成就内容!AL86))</f>
        <v/>
      </c>
      <c r="AM30" s="4">
        <f>IF($C30=1,IF(成就内容!AM86="","",成就内容!AM86),IF(成就内容!AM86="",AM29,成就内容!AM86))</f>
        <v>98</v>
      </c>
      <c r="AN30" s="4">
        <f>IF($C30=1,IF(成就内容!AN86="","",成就内容!AN86),IF(成就内容!AN86="",AN29,成就内容!AN86))</f>
        <v>99</v>
      </c>
      <c r="AO30" s="4">
        <f>IF($C30=1,IF(成就内容!AO86="","",成就内容!AO86),IF(成就内容!AO86="",AO29,成就内容!AO86))</f>
        <v>96</v>
      </c>
      <c r="AP30" s="4">
        <f>IF($C30=1,IF(成就内容!AP86="","",成就内容!AP86),IF(成就内容!AP86="",AP29,成就内容!AP86))</f>
        <v>96</v>
      </c>
      <c r="AQ30" s="4">
        <f>IF($C30=1,IF(成就内容!AQ86="","",成就内容!AQ86),IF(成就内容!AQ86="",AQ29,成就内容!AQ86))</f>
        <v>96</v>
      </c>
      <c r="AR30" s="4">
        <f>IF($C30=1,IF(成就内容!AR86="","",成就内容!AR86),IF(成就内容!AR86="",AR29,成就内容!AR86))</f>
        <v>104</v>
      </c>
      <c r="AS30" s="4">
        <f>IF($C30=1,IF(成就内容!AS86="","",成就内容!AS86),IF(成就内容!AS86="",AS29,成就内容!AS86))</f>
        <v>104</v>
      </c>
      <c r="AT30" s="4">
        <f>IF($C30=1,IF(成就内容!AT86="","",成就内容!AT86),IF(成就内容!AT86="",AT29,成就内容!AT86))</f>
        <v>104</v>
      </c>
      <c r="AU30" s="4">
        <f>IF($C30=1,IF(成就内容!AU86="","",成就内容!AU86),IF(成就内容!AU86="",AU29,成就内容!AU86))</f>
        <v>112</v>
      </c>
      <c r="AV30" s="4">
        <f>IF($C30=1,IF(成就内容!AV86="","",成就内容!AV86),IF(成就内容!AV86="",AV29,成就内容!AV86))</f>
        <v>130</v>
      </c>
      <c r="AW30" s="4">
        <f>IF($C30=1,IF(成就内容!AW86="","",成就内容!AW86),IF(成就内容!AW86="",AW29,成就内容!AW86))</f>
        <v>96</v>
      </c>
      <c r="AX30" s="4">
        <f>IF($C30=1,IF(成就内容!AX86="","",成就内容!AX86),IF(成就内容!AX86="",AX29,成就内容!AX86))</f>
        <v>112</v>
      </c>
      <c r="AY30" s="4">
        <f>IF($C30=1,IF(成就内容!AY86="","",成就内容!AY86),IF(成就内容!AY86="",AY29,成就内容!AY86))</f>
        <v>112</v>
      </c>
      <c r="AZ30" s="4">
        <f>IF($C30=1,IF(成就内容!AZ86="","",成就内容!AZ86),IF(成就内容!AZ86="",AZ29,成就内容!AZ86))</f>
        <v>112</v>
      </c>
      <c r="BA30" s="4">
        <f>IF($C30=1,IF(成就内容!BA86="","",成就内容!BA86),IF(成就内容!BA86="",BA29,成就内容!BA86))</f>
        <v>112</v>
      </c>
      <c r="BB30" s="4">
        <f>IF($C30=1,IF(成就内容!BB86="","",成就内容!BB86),IF(成就内容!BB86="",BB29,成就内容!BB86))</f>
        <v>142</v>
      </c>
      <c r="BC30" s="4">
        <f>IF($C30=1,IF(成就内容!BC86="","",成就内容!BC86),IF(成就内容!BC86="",BC29,成就内容!BC86))</f>
        <v>96</v>
      </c>
      <c r="BD30" s="4">
        <f>IF($C30=1,IF(成就内容!BD86="","",成就内容!BD86),IF(成就内容!BD86="",BD29,成就内容!BD86))</f>
        <v>96</v>
      </c>
      <c r="BE30" s="4">
        <f>IF($C30=1,IF(成就内容!BE86="","",成就内容!BE86),IF(成就内容!BE86="",BE29,成就内容!BE86))</f>
        <v>96</v>
      </c>
      <c r="BF30" s="4">
        <f>IF($C30=1,IF(成就内容!BF86="","",成就内容!BF86),IF(成就内容!BF86="",BF29,成就内容!BF86))</f>
        <v>96</v>
      </c>
      <c r="BG30" s="4">
        <f>IF($C30=1,IF(成就内容!BG86="","",成就内容!BG86),IF(成就内容!BG86="",BG29,成就内容!BG86))</f>
        <v>97</v>
      </c>
      <c r="BH30" s="4">
        <f>IF($C30=1,IF(成就内容!BH86="","",成就内容!BH86),IF(成就内容!BH86="",BH29,成就内容!BH86))</f>
        <v>142</v>
      </c>
      <c r="BI30" s="4" t="str">
        <f>IF($C30=1,IF(成就内容!BI86="","",成就内容!BI86),IF(成就内容!BI86="",BI29,成就内容!BI86))</f>
        <v/>
      </c>
      <c r="BJ30" s="4">
        <f>IF($C30=1,IF(成就内容!BJ86="","",成就内容!BJ86),IF(成就内容!BJ86="",BJ29,成就内容!BJ86))</f>
        <v>67</v>
      </c>
      <c r="BK30" s="4">
        <f>IF($C30=1,IF(成就内容!BK86="","",成就内容!BK86),IF(成就内容!BK86="",BK29,成就内容!BK86))</f>
        <v>96</v>
      </c>
      <c r="BL30" s="4">
        <f>IF($C30=1,IF(成就内容!BL86="","",成就内容!BL86),IF(成就内容!BL86="",BL29,成就内容!BL86))</f>
        <v>96</v>
      </c>
      <c r="BM30" s="4">
        <f>IF($C30=1,IF(成就内容!BM86="","",成就内容!BM86),IF(成就内容!BM86="",BM29,成就内容!BM86))</f>
        <v>66</v>
      </c>
      <c r="BN30" s="4">
        <f>IF($C30=1,IF(成就内容!BN86="","",成就内容!BN86),IF(成就内容!BN86="",BN29,成就内容!BN86))</f>
        <v>90</v>
      </c>
      <c r="BO30" s="4">
        <f>IF($C30=1,IF(成就内容!BO86="","",成就内容!BO86),IF(成就内容!BO86="",BO29,成就内容!BO86))</f>
        <v>85</v>
      </c>
      <c r="BP30" s="4">
        <f>IF($C30=1,IF(成就内容!BP86="","",成就内容!BP86),IF(成就内容!BP86="",BP29,成就内容!BP86))</f>
        <v>115</v>
      </c>
      <c r="BQ30" s="4">
        <f>IF($C30=1,IF(成就内容!BQ86="","",成就内容!BQ86),IF(成就内容!BQ86="",BQ29,成就内容!BQ86))</f>
        <v>77</v>
      </c>
      <c r="BR30" s="4">
        <f>IF($C30=1,IF(成就内容!BR86="","",成就内容!BR86),IF(成就内容!BR86="",BR29,成就内容!BR86))</f>
        <v>43</v>
      </c>
      <c r="BS30" s="4">
        <f>IF($C30=1,IF(成就内容!BS86="","",成就内容!BS86),IF(成就内容!BS86="",BS29,成就内容!BS86))</f>
        <v>57</v>
      </c>
      <c r="BT30" s="4">
        <f>IF($C30=1,IF(成就内容!BT86="","",成就内容!BT86),IF(成就内容!BT86="",BT29,成就内容!BT86))</f>
        <v>53</v>
      </c>
      <c r="BU30" s="4">
        <f>IF($C30=1,IF(成就内容!BU86="","",成就内容!BU86),IF(成就内容!BU86="",BU29,成就内容!BU86))</f>
        <v>104</v>
      </c>
      <c r="BV30" s="4" t="str">
        <f>IF($C30=1,IF(成就内容!BV86="","",成就内容!BV86),IF(成就内容!BV86="",BV29,成就内容!BV86))</f>
        <v/>
      </c>
      <c r="BW30" s="4">
        <f>IF($C30=1,IF(成就内容!BW86="","",成就内容!BW86),IF(成就内容!BW86="",BW29,成就内容!BW86))</f>
        <v>112</v>
      </c>
      <c r="BX30" s="4">
        <f>IF($C30=1,IF(成就内容!BX86="","",成就内容!BX86),IF(成就内容!BX86="",BX29,成就内容!BX86))</f>
        <v>81</v>
      </c>
      <c r="BY30" s="4">
        <f>IF($C30=1,IF(成就内容!BY86="","",成就内容!BY86),IF(成就内容!BY86="",BY29,成就内容!BY86))</f>
        <v>96</v>
      </c>
      <c r="BZ30" s="4">
        <f>IF($C30=1,IF(成就内容!BZ86="","",成就内容!BZ86),IF(成就内容!BZ86="",BZ29,成就内容!BZ86))</f>
        <v>100</v>
      </c>
      <c r="CC30" s="3"/>
    </row>
    <row r="31" spans="3:81" s="17" customFormat="1" x14ac:dyDescent="0.15">
      <c r="C31" s="21">
        <v>25</v>
      </c>
      <c r="D31" s="4">
        <f>IF($C31=1,IF(成就内容!D87="","",成就内容!D87),IF(成就内容!D87="",D30,成就内容!D87))</f>
        <v>98</v>
      </c>
      <c r="E31" s="4" t="str">
        <f>IF($C31=1,IF(成就内容!E87="","",成就内容!E87),IF(成就内容!E87="",E30,成就内容!E87))</f>
        <v/>
      </c>
      <c r="F31" s="4">
        <f>IF($C31=1,IF(成就内容!F87="","",成就内容!F87),IF(成就内容!F87="",F30,成就内容!F87))</f>
        <v>84</v>
      </c>
      <c r="G31" s="4" t="str">
        <f>IF($C31=1,IF(成就内容!G87="","",成就内容!G87),IF(成就内容!G87="",G30,成就内容!G87))</f>
        <v/>
      </c>
      <c r="H31" s="4">
        <f>IF($C31=1,IF(成就内容!H87="","",成就内容!H87),IF(成就内容!H87="",H30,成就内容!H87))</f>
        <v>100</v>
      </c>
      <c r="I31" s="4">
        <f>IF($C31=1,IF(成就内容!I87="","",成就内容!I87),IF(成就内容!I87="",I30,成就内容!I87))</f>
        <v>100</v>
      </c>
      <c r="J31" s="4">
        <f>IF($C31=1,IF(成就内容!J87="","",成就内容!J87),IF(成就内容!J87="",J30,成就内容!J87))</f>
        <v>97</v>
      </c>
      <c r="K31" s="4">
        <f>IF($C31=1,IF(成就内容!K87="","",成就内容!K87),IF(成就内容!K87="",K30,成就内容!K87))</f>
        <v>97</v>
      </c>
      <c r="L31" s="4">
        <f>IF($C31=1,IF(成就内容!L87="","",成就内容!L87),IF(成就内容!L87="",L30,成就内容!L87))</f>
        <v>97</v>
      </c>
      <c r="M31" s="4">
        <f>IF($C31=1,IF(成就内容!M87="","",成就内容!M87),IF(成就内容!M87="",M30,成就内容!M87))</f>
        <v>97</v>
      </c>
      <c r="N31" s="4">
        <f>IF($C31=1,IF(成就内容!N87="","",成就内容!N87),IF(成就内容!N87="",N30,成就内容!N87))</f>
        <v>146</v>
      </c>
      <c r="O31" s="4">
        <f>IF($C31=1,IF(成就内容!O87="","",成就内容!O87),IF(成就内容!O87="",O30,成就内容!O87))</f>
        <v>125</v>
      </c>
      <c r="P31" s="4">
        <f>IF($C31=1,IF(成就内容!P87="","",成就内容!P87),IF(成就内容!P87="",P30,成就内容!P87))</f>
        <v>160</v>
      </c>
      <c r="Q31" s="4">
        <f>IF($C31=1,IF(成就内容!Q87="","",成就内容!Q87),IF(成就内容!Q87="",Q30,成就内容!Q87))</f>
        <v>100</v>
      </c>
      <c r="R31" s="4">
        <f>IF($C31=1,IF(成就内容!R87="","",成就内容!R87),IF(成就内容!R87="",R30,成就内容!R87))</f>
        <v>100</v>
      </c>
      <c r="S31" s="4">
        <f>IF($C31=1,IF(成就内容!S87="","",成就内容!S87),IF(成就内容!S87="",S30,成就内容!S87))</f>
        <v>100</v>
      </c>
      <c r="T31" s="4">
        <f>IF($C31=1,IF(成就内容!T87="","",成就内容!T87),IF(成就内容!T87="",T30,成就内容!T87))</f>
        <v>100</v>
      </c>
      <c r="U31" s="4">
        <f>IF($C31=1,IF(成就内容!U87="","",成就内容!U87),IF(成就内容!U87="",U30,成就内容!U87))</f>
        <v>100</v>
      </c>
      <c r="V31" s="4">
        <f>IF($C31=1,IF(成就内容!V87="","",成就内容!V87),IF(成就内容!V87="",V30,成就内容!V87))</f>
        <v>100</v>
      </c>
      <c r="W31" s="4">
        <f>IF($C31=1,IF(成就内容!W87="","",成就内容!W87),IF(成就内容!W87="",W30,成就内容!W87))</f>
        <v>146</v>
      </c>
      <c r="X31" s="4">
        <f>IF($C31=1,IF(成就内容!X87="","",成就内容!X87),IF(成就内容!X87="",X30,成就内容!X87))</f>
        <v>125</v>
      </c>
      <c r="Y31" s="4">
        <f>IF($C31=1,IF(成就内容!Y87="","",成就内容!Y87),IF(成就内容!Y87="",Y30,成就内容!Y87))</f>
        <v>86</v>
      </c>
      <c r="Z31" s="4" t="str">
        <f>IF($C31=1,IF(成就内容!Z87="","",成就内容!Z87),IF(成就内容!Z87="",Z30,成就内容!Z87))</f>
        <v/>
      </c>
      <c r="AA31" s="4">
        <f>IF($C31=1,IF(成就内容!AA87="","",成就内容!AA87),IF(成就内容!AA87="",AA30,成就内容!AA87))</f>
        <v>63</v>
      </c>
      <c r="AB31" s="4">
        <f>IF($C31=1,IF(成就内容!AB87="","",成就内容!AB87),IF(成就内容!AB87="",AB30,成就内容!AB87))</f>
        <v>108</v>
      </c>
      <c r="AC31" s="4">
        <f>IF($C31=1,IF(成就内容!AC87="","",成就内容!AC87),IF(成就内容!AC87="",AC30,成就内容!AC87))</f>
        <v>97</v>
      </c>
      <c r="AD31" s="4">
        <f>IF($C31=1,IF(成就内容!AD87="","",成就内容!AD87),IF(成就内容!AD87="",AD30,成就内容!AD87))</f>
        <v>98</v>
      </c>
      <c r="AE31" s="4">
        <f>IF($C31=1,IF(成就内容!AE87="","",成就内容!AE87),IF(成就内容!AE87="",AE30,成就内容!AE87))</f>
        <v>98</v>
      </c>
      <c r="AF31" s="4">
        <f>IF($C31=1,IF(成就内容!AF87="","",成就内容!AF87),IF(成就内容!AF87="",AF30,成就内容!AF87))</f>
        <v>98</v>
      </c>
      <c r="AG31" s="4">
        <f>IF($C31=1,IF(成就内容!AG87="","",成就内容!AG87),IF(成就内容!AG87="",AG30,成就内容!AG87))</f>
        <v>102</v>
      </c>
      <c r="AH31" s="4">
        <f>IF($C31=1,IF(成就内容!AH87="","",成就内容!AH87),IF(成就内容!AH87="",AH30,成就内容!AH87))</f>
        <v>61</v>
      </c>
      <c r="AI31" s="4">
        <f>IF($C31=1,IF(成就内容!AI87="","",成就内容!AI87),IF(成就内容!AI87="",AI30,成就内容!AI87))</f>
        <v>102</v>
      </c>
      <c r="AJ31" s="4">
        <f>IF($C31=1,IF(成就内容!AJ87="","",成就内容!AJ87),IF(成就内容!AJ87="",AJ30,成就内容!AJ87))</f>
        <v>103</v>
      </c>
      <c r="AK31" s="4" t="str">
        <f>IF($C31=1,IF(成就内容!AK87="","",成就内容!AK87),IF(成就内容!AK87="",AK30,成就内容!AK87))</f>
        <v/>
      </c>
      <c r="AL31" s="4" t="str">
        <f>IF($C31=1,IF(成就内容!AL87="","",成就内容!AL87),IF(成就内容!AL87="",AL30,成就内容!AL87))</f>
        <v/>
      </c>
      <c r="AM31" s="4">
        <f>IF($C31=1,IF(成就内容!AM87="","",成就内容!AM87),IF(成就内容!AM87="",AM30,成就内容!AM87))</f>
        <v>98</v>
      </c>
      <c r="AN31" s="4">
        <f>IF($C31=1,IF(成就内容!AN87="","",成就内容!AN87),IF(成就内容!AN87="",AN30,成就内容!AN87))</f>
        <v>99</v>
      </c>
      <c r="AO31" s="4">
        <f>IF($C31=1,IF(成就内容!AO87="","",成就内容!AO87),IF(成就内容!AO87="",AO30,成就内容!AO87))</f>
        <v>100</v>
      </c>
      <c r="AP31" s="4">
        <f>IF($C31=1,IF(成就内容!AP87="","",成就内容!AP87),IF(成就内容!AP87="",AP30,成就内容!AP87))</f>
        <v>100</v>
      </c>
      <c r="AQ31" s="4">
        <f>IF($C31=1,IF(成就内容!AQ87="","",成就内容!AQ87),IF(成就内容!AQ87="",AQ30,成就内容!AQ87))</f>
        <v>100</v>
      </c>
      <c r="AR31" s="4">
        <f>IF($C31=1,IF(成就内容!AR87="","",成就内容!AR87),IF(成就内容!AR87="",AR30,成就内容!AR87))</f>
        <v>108</v>
      </c>
      <c r="AS31" s="4">
        <f>IF($C31=1,IF(成就内容!AS87="","",成就内容!AS87),IF(成就内容!AS87="",AS30,成就内容!AS87))</f>
        <v>108</v>
      </c>
      <c r="AT31" s="4">
        <f>IF($C31=1,IF(成就内容!AT87="","",成就内容!AT87),IF(成就内容!AT87="",AT30,成就内容!AT87))</f>
        <v>108</v>
      </c>
      <c r="AU31" s="4">
        <f>IF($C31=1,IF(成就内容!AU87="","",成就内容!AU87),IF(成就内容!AU87="",AU30,成就内容!AU87))</f>
        <v>116</v>
      </c>
      <c r="AV31" s="4">
        <f>IF($C31=1,IF(成就内容!AV87="","",成就内容!AV87),IF(成就内容!AV87="",AV30,成就内容!AV87))</f>
        <v>135</v>
      </c>
      <c r="AW31" s="4">
        <f>IF($C31=1,IF(成就内容!AW87="","",成就内容!AW87),IF(成就内容!AW87="",AW30,成就内容!AW87))</f>
        <v>100</v>
      </c>
      <c r="AX31" s="4">
        <f>IF($C31=1,IF(成就内容!AX87="","",成就内容!AX87),IF(成就内容!AX87="",AX30,成就内容!AX87))</f>
        <v>116</v>
      </c>
      <c r="AY31" s="4">
        <f>IF($C31=1,IF(成就内容!AY87="","",成就内容!AY87),IF(成就内容!AY87="",AY30,成就内容!AY87))</f>
        <v>116</v>
      </c>
      <c r="AZ31" s="4">
        <f>IF($C31=1,IF(成就内容!AZ87="","",成就内容!AZ87),IF(成就内容!AZ87="",AZ30,成就内容!AZ87))</f>
        <v>116</v>
      </c>
      <c r="BA31" s="4">
        <f>IF($C31=1,IF(成就内容!BA87="","",成就内容!BA87),IF(成就内容!BA87="",BA30,成就内容!BA87))</f>
        <v>116</v>
      </c>
      <c r="BB31" s="4">
        <f>IF($C31=1,IF(成就内容!BB87="","",成就内容!BB87),IF(成就内容!BB87="",BB30,成就内容!BB87))</f>
        <v>146</v>
      </c>
      <c r="BC31" s="4">
        <f>IF($C31=1,IF(成就内容!BC87="","",成就内容!BC87),IF(成就内容!BC87="",BC30,成就内容!BC87))</f>
        <v>100</v>
      </c>
      <c r="BD31" s="4">
        <f>IF($C31=1,IF(成就内容!BD87="","",成就内容!BD87),IF(成就内容!BD87="",BD30,成就内容!BD87))</f>
        <v>100</v>
      </c>
      <c r="BE31" s="4">
        <f>IF($C31=1,IF(成就内容!BE87="","",成就内容!BE87),IF(成就内容!BE87="",BE30,成就内容!BE87))</f>
        <v>100</v>
      </c>
      <c r="BF31" s="4">
        <f>IF($C31=1,IF(成就内容!BF87="","",成就内容!BF87),IF(成就内容!BF87="",BF30,成就内容!BF87))</f>
        <v>100</v>
      </c>
      <c r="BG31" s="4">
        <f>IF($C31=1,IF(成就内容!BG87="","",成就内容!BG87),IF(成就内容!BG87="",BG30,成就内容!BG87))</f>
        <v>101</v>
      </c>
      <c r="BH31" s="4">
        <f>IF($C31=1,IF(成就内容!BH87="","",成就内容!BH87),IF(成就内容!BH87="",BH30,成就内容!BH87))</f>
        <v>146</v>
      </c>
      <c r="BI31" s="4" t="str">
        <f>IF($C31=1,IF(成就内容!BI87="","",成就内容!BI87),IF(成就内容!BI87="",BI30,成就内容!BI87))</f>
        <v/>
      </c>
      <c r="BJ31" s="4">
        <f>IF($C31=1,IF(成就内容!BJ87="","",成就内容!BJ87),IF(成就内容!BJ87="",BJ30,成就内容!BJ87))</f>
        <v>71</v>
      </c>
      <c r="BK31" s="4">
        <f>IF($C31=1,IF(成就内容!BK87="","",成就内容!BK87),IF(成就内容!BK87="",BK30,成就内容!BK87))</f>
        <v>99</v>
      </c>
      <c r="BL31" s="4">
        <f>IF($C31=1,IF(成就内容!BL87="","",成就内容!BL87),IF(成就内容!BL87="",BL30,成就内容!BL87))</f>
        <v>100</v>
      </c>
      <c r="BM31" s="4">
        <f>IF($C31=1,IF(成就内容!BM87="","",成就内容!BM87),IF(成就内容!BM87="",BM30,成就内容!BM87))</f>
        <v>70</v>
      </c>
      <c r="BN31" s="4">
        <f>IF($C31=1,IF(成就内容!BN87="","",成就内容!BN87),IF(成就内容!BN87="",BN30,成就内容!BN87))</f>
        <v>90</v>
      </c>
      <c r="BO31" s="4">
        <f>IF($C31=1,IF(成就内容!BO87="","",成就内容!BO87),IF(成就内容!BO87="",BO30,成就内容!BO87))</f>
        <v>86</v>
      </c>
      <c r="BP31" s="4">
        <f>IF($C31=1,IF(成就内容!BP87="","",成就内容!BP87),IF(成就内容!BP87="",BP30,成就内容!BP87))</f>
        <v>117</v>
      </c>
      <c r="BQ31" s="4">
        <f>IF($C31=1,IF(成就内容!BQ87="","",成就内容!BQ87),IF(成就内容!BQ87="",BQ30,成就内容!BQ87))</f>
        <v>78</v>
      </c>
      <c r="BR31" s="4">
        <f>IF($C31=1,IF(成就内容!BR87="","",成就内容!BR87),IF(成就内容!BR87="",BR30,成就内容!BR87))</f>
        <v>43</v>
      </c>
      <c r="BS31" s="4">
        <f>IF($C31=1,IF(成就内容!BS87="","",成就内容!BS87),IF(成就内容!BS87="",BS30,成就内容!BS87))</f>
        <v>57</v>
      </c>
      <c r="BT31" s="4">
        <f>IF($C31=1,IF(成就内容!BT87="","",成就内容!BT87),IF(成就内容!BT87="",BT30,成就内容!BT87))</f>
        <v>55</v>
      </c>
      <c r="BU31" s="4">
        <f>IF($C31=1,IF(成就内容!BU87="","",成就内容!BU87),IF(成就内容!BU87="",BU30,成就内容!BU87))</f>
        <v>105</v>
      </c>
      <c r="BV31" s="4" t="str">
        <f>IF($C31=1,IF(成就内容!BV87="","",成就内容!BV87),IF(成就内容!BV87="",BV30,成就内容!BV87))</f>
        <v/>
      </c>
      <c r="BW31" s="4">
        <f>IF($C31=1,IF(成就内容!BW87="","",成就内容!BW87),IF(成就内容!BW87="",BW30,成就内容!BW87))</f>
        <v>116</v>
      </c>
      <c r="BX31" s="4">
        <f>IF($C31=1,IF(成就内容!BX87="","",成就内容!BX87),IF(成就内容!BX87="",BX30,成就内容!BX87))</f>
        <v>84</v>
      </c>
      <c r="BY31" s="4">
        <f>IF($C31=1,IF(成就内容!BY87="","",成就内容!BY87),IF(成就内容!BY87="",BY30,成就内容!BY87))</f>
        <v>100</v>
      </c>
      <c r="BZ31" s="4">
        <f>IF($C31=1,IF(成就内容!BZ87="","",成就内容!BZ87),IF(成就内容!BZ87="",BZ30,成就内容!BZ87))</f>
        <v>104</v>
      </c>
      <c r="CC31" s="3"/>
    </row>
    <row r="32" spans="3:81" s="17" customFormat="1" x14ac:dyDescent="0.15">
      <c r="C32" s="21">
        <v>26</v>
      </c>
      <c r="D32" s="4">
        <f>IF($C32=1,IF(成就内容!D88="","",成就内容!D88),IF(成就内容!D88="",D31,成就内容!D88))</f>
        <v>102</v>
      </c>
      <c r="E32" s="4" t="str">
        <f>IF($C32=1,IF(成就内容!E88="","",成就内容!E88),IF(成就内容!E88="",E31,成就内容!E88))</f>
        <v/>
      </c>
      <c r="F32" s="4">
        <f>IF($C32=1,IF(成就内容!F88="","",成就内容!F88),IF(成就内容!F88="",F31,成就内容!F88))</f>
        <v>84</v>
      </c>
      <c r="G32" s="4" t="str">
        <f>IF($C32=1,IF(成就内容!G88="","",成就内容!G88),IF(成就内容!G88="",G31,成就内容!G88))</f>
        <v/>
      </c>
      <c r="H32" s="4">
        <f>IF($C32=1,IF(成就内容!H88="","",成就内容!H88),IF(成就内容!H88="",H31,成就内容!H88))</f>
        <v>104</v>
      </c>
      <c r="I32" s="4">
        <f>IF($C32=1,IF(成就内容!I88="","",成就内容!I88),IF(成就内容!I88="",I31,成就内容!I88))</f>
        <v>104</v>
      </c>
      <c r="J32" s="4">
        <f>IF($C32=1,IF(成就内容!J88="","",成就内容!J88),IF(成就内容!J88="",J31,成就内容!J88))</f>
        <v>101</v>
      </c>
      <c r="K32" s="4">
        <f>IF($C32=1,IF(成就内容!K88="","",成就内容!K88),IF(成就内容!K88="",K31,成就内容!K88))</f>
        <v>101</v>
      </c>
      <c r="L32" s="4">
        <f>IF($C32=1,IF(成就内容!L88="","",成就内容!L88),IF(成就内容!L88="",L31,成就内容!L88))</f>
        <v>101</v>
      </c>
      <c r="M32" s="4">
        <f>IF($C32=1,IF(成就内容!M88="","",成就内容!M88),IF(成就内容!M88="",M31,成就内容!M88))</f>
        <v>101</v>
      </c>
      <c r="N32" s="4">
        <f>IF($C32=1,IF(成就内容!N88="","",成就内容!N88),IF(成就内容!N88="",N31,成就内容!N88))</f>
        <v>150</v>
      </c>
      <c r="O32" s="4">
        <f>IF($C32=1,IF(成就内容!O88="","",成就内容!O88),IF(成就内容!O88="",O31,成就内容!O88))</f>
        <v>130</v>
      </c>
      <c r="P32" s="4">
        <f>IF($C32=1,IF(成就内容!P88="","",成就内容!P88),IF(成就内容!P88="",P31,成就内容!P88))</f>
        <v>160</v>
      </c>
      <c r="Q32" s="4">
        <f>IF($C32=1,IF(成就内容!Q88="","",成就内容!Q88),IF(成就内容!Q88="",Q31,成就内容!Q88))</f>
        <v>104</v>
      </c>
      <c r="R32" s="4">
        <f>IF($C32=1,IF(成就内容!R88="","",成就内容!R88),IF(成就内容!R88="",R31,成就内容!R88))</f>
        <v>104</v>
      </c>
      <c r="S32" s="4">
        <f>IF($C32=1,IF(成就内容!S88="","",成就内容!S88),IF(成就内容!S88="",S31,成就内容!S88))</f>
        <v>104</v>
      </c>
      <c r="T32" s="4">
        <f>IF($C32=1,IF(成就内容!T88="","",成就内容!T88),IF(成就内容!T88="",T31,成就内容!T88))</f>
        <v>104</v>
      </c>
      <c r="U32" s="4">
        <f>IF($C32=1,IF(成就内容!U88="","",成就内容!U88),IF(成就内容!U88="",U31,成就内容!U88))</f>
        <v>104</v>
      </c>
      <c r="V32" s="4">
        <f>IF($C32=1,IF(成就内容!V88="","",成就内容!V88),IF(成就内容!V88="",V31,成就内容!V88))</f>
        <v>104</v>
      </c>
      <c r="W32" s="4">
        <f>IF($C32=1,IF(成就内容!W88="","",成就内容!W88),IF(成就内容!W88="",W31,成就内容!W88))</f>
        <v>150</v>
      </c>
      <c r="X32" s="4">
        <f>IF($C32=1,IF(成就内容!X88="","",成就内容!X88),IF(成就内容!X88="",X31,成就内容!X88))</f>
        <v>130</v>
      </c>
      <c r="Y32" s="4">
        <f>IF($C32=1,IF(成就内容!Y88="","",成就内容!Y88),IF(成就内容!Y88="",Y31,成就内容!Y88))</f>
        <v>86</v>
      </c>
      <c r="Z32" s="4" t="str">
        <f>IF($C32=1,IF(成就内容!Z88="","",成就内容!Z88),IF(成就内容!Z88="",Z31,成就内容!Z88))</f>
        <v/>
      </c>
      <c r="AA32" s="4">
        <f>IF($C32=1,IF(成就内容!AA88="","",成就内容!AA88),IF(成就内容!AA88="",AA31,成就内容!AA88))</f>
        <v>63</v>
      </c>
      <c r="AB32" s="4">
        <f>IF($C32=1,IF(成就内容!AB88="","",成就内容!AB88),IF(成就内容!AB88="",AB31,成就内容!AB88))</f>
        <v>108</v>
      </c>
      <c r="AC32" s="4">
        <f>IF($C32=1,IF(成就内容!AC88="","",成就内容!AC88),IF(成就内容!AC88="",AC31,成就内容!AC88))</f>
        <v>101</v>
      </c>
      <c r="AD32" s="4">
        <f>IF($C32=1,IF(成就内容!AD88="","",成就内容!AD88),IF(成就内容!AD88="",AD31,成就内容!AD88))</f>
        <v>102</v>
      </c>
      <c r="AE32" s="4">
        <f>IF($C32=1,IF(成就内容!AE88="","",成就内容!AE88),IF(成就内容!AE88="",AE31,成就内容!AE88))</f>
        <v>102</v>
      </c>
      <c r="AF32" s="4">
        <f>IF($C32=1,IF(成就内容!AF88="","",成就内容!AF88),IF(成就内容!AF88="",AF31,成就内容!AF88))</f>
        <v>102</v>
      </c>
      <c r="AG32" s="4">
        <f>IF($C32=1,IF(成就内容!AG88="","",成就内容!AG88),IF(成就内容!AG88="",AG31,成就内容!AG88))</f>
        <v>106</v>
      </c>
      <c r="AH32" s="4">
        <f>IF($C32=1,IF(成就内容!AH88="","",成就内容!AH88),IF(成就内容!AH88="",AH31,成就内容!AH88))</f>
        <v>61</v>
      </c>
      <c r="AI32" s="4">
        <f>IF($C32=1,IF(成就内容!AI88="","",成就内容!AI88),IF(成就内容!AI88="",AI31,成就内容!AI88))</f>
        <v>106</v>
      </c>
      <c r="AJ32" s="4">
        <f>IF($C32=1,IF(成就内容!AJ88="","",成就内容!AJ88),IF(成就内容!AJ88="",AJ31,成就内容!AJ88))</f>
        <v>107</v>
      </c>
      <c r="AK32" s="4" t="str">
        <f>IF($C32=1,IF(成就内容!AK88="","",成就内容!AK88),IF(成就内容!AK88="",AK31,成就内容!AK88))</f>
        <v/>
      </c>
      <c r="AL32" s="4" t="str">
        <f>IF($C32=1,IF(成就内容!AL88="","",成就内容!AL88),IF(成就内容!AL88="",AL31,成就内容!AL88))</f>
        <v/>
      </c>
      <c r="AM32" s="4">
        <f>IF($C32=1,IF(成就内容!AM88="","",成就内容!AM88),IF(成就内容!AM88="",AM31,成就内容!AM88))</f>
        <v>98</v>
      </c>
      <c r="AN32" s="4">
        <f>IF($C32=1,IF(成就内容!AN88="","",成就内容!AN88),IF(成就内容!AN88="",AN31,成就内容!AN88))</f>
        <v>99</v>
      </c>
      <c r="AO32" s="4">
        <f>IF($C32=1,IF(成就内容!AO88="","",成就内容!AO88),IF(成就内容!AO88="",AO31,成就内容!AO88))</f>
        <v>104</v>
      </c>
      <c r="AP32" s="4">
        <f>IF($C32=1,IF(成就内容!AP88="","",成就内容!AP88),IF(成就内容!AP88="",AP31,成就内容!AP88))</f>
        <v>104</v>
      </c>
      <c r="AQ32" s="4">
        <f>IF($C32=1,IF(成就内容!AQ88="","",成就内容!AQ88),IF(成就内容!AQ88="",AQ31,成就内容!AQ88))</f>
        <v>104</v>
      </c>
      <c r="AR32" s="4">
        <f>IF($C32=1,IF(成就内容!AR88="","",成就内容!AR88),IF(成就内容!AR88="",AR31,成就内容!AR88))</f>
        <v>112</v>
      </c>
      <c r="AS32" s="4">
        <f>IF($C32=1,IF(成就内容!AS88="","",成就内容!AS88),IF(成就内容!AS88="",AS31,成就内容!AS88))</f>
        <v>112</v>
      </c>
      <c r="AT32" s="4">
        <f>IF($C32=1,IF(成就内容!AT88="","",成就内容!AT88),IF(成就内容!AT88="",AT31,成就内容!AT88))</f>
        <v>112</v>
      </c>
      <c r="AU32" s="4">
        <f>IF($C32=1,IF(成就内容!AU88="","",成就内容!AU88),IF(成就内容!AU88="",AU31,成就内容!AU88))</f>
        <v>120</v>
      </c>
      <c r="AV32" s="4">
        <f>IF($C32=1,IF(成就内容!AV88="","",成就内容!AV88),IF(成就内容!AV88="",AV31,成就内容!AV88))</f>
        <v>140</v>
      </c>
      <c r="AW32" s="4">
        <f>IF($C32=1,IF(成就内容!AW88="","",成就内容!AW88),IF(成就内容!AW88="",AW31,成就内容!AW88))</f>
        <v>104</v>
      </c>
      <c r="AX32" s="4">
        <f>IF($C32=1,IF(成就内容!AX88="","",成就内容!AX88),IF(成就内容!AX88="",AX31,成就内容!AX88))</f>
        <v>120</v>
      </c>
      <c r="AY32" s="4">
        <f>IF($C32=1,IF(成就内容!AY88="","",成就内容!AY88),IF(成就内容!AY88="",AY31,成就内容!AY88))</f>
        <v>120</v>
      </c>
      <c r="AZ32" s="4">
        <f>IF($C32=1,IF(成就内容!AZ88="","",成就内容!AZ88),IF(成就内容!AZ88="",AZ31,成就内容!AZ88))</f>
        <v>120</v>
      </c>
      <c r="BA32" s="4">
        <f>IF($C32=1,IF(成就内容!BA88="","",成就内容!BA88),IF(成就内容!BA88="",BA31,成就内容!BA88))</f>
        <v>120</v>
      </c>
      <c r="BB32" s="4">
        <f>IF($C32=1,IF(成就内容!BB88="","",成就内容!BB88),IF(成就内容!BB88="",BB31,成就内容!BB88))</f>
        <v>150</v>
      </c>
      <c r="BC32" s="4">
        <f>IF($C32=1,IF(成就内容!BC88="","",成就内容!BC88),IF(成就内容!BC88="",BC31,成就内容!BC88))</f>
        <v>104</v>
      </c>
      <c r="BD32" s="4">
        <f>IF($C32=1,IF(成就内容!BD88="","",成就内容!BD88),IF(成就内容!BD88="",BD31,成就内容!BD88))</f>
        <v>104</v>
      </c>
      <c r="BE32" s="4">
        <f>IF($C32=1,IF(成就内容!BE88="","",成就内容!BE88),IF(成就内容!BE88="",BE31,成就内容!BE88))</f>
        <v>104</v>
      </c>
      <c r="BF32" s="4">
        <f>IF($C32=1,IF(成就内容!BF88="","",成就内容!BF88),IF(成就内容!BF88="",BF31,成就内容!BF88))</f>
        <v>104</v>
      </c>
      <c r="BG32" s="4">
        <f>IF($C32=1,IF(成就内容!BG88="","",成就内容!BG88),IF(成就内容!BG88="",BG31,成就内容!BG88))</f>
        <v>105</v>
      </c>
      <c r="BH32" s="4">
        <f>IF($C32=1,IF(成就内容!BH88="","",成就内容!BH88),IF(成就内容!BH88="",BH31,成就内容!BH88))</f>
        <v>150</v>
      </c>
      <c r="BI32" s="4" t="str">
        <f>IF($C32=1,IF(成就内容!BI88="","",成就内容!BI88),IF(成就内容!BI88="",BI31,成就内容!BI88))</f>
        <v/>
      </c>
      <c r="BJ32" s="4">
        <f>IF($C32=1,IF(成就内容!BJ88="","",成就内容!BJ88),IF(成就内容!BJ88="",BJ31,成就内容!BJ88))</f>
        <v>73</v>
      </c>
      <c r="BK32" s="4">
        <f>IF($C32=1,IF(成就内容!BK88="","",成就内容!BK88),IF(成就内容!BK88="",BK31,成就内容!BK88))</f>
        <v>101</v>
      </c>
      <c r="BL32" s="4">
        <f>IF($C32=1,IF(成就内容!BL88="","",成就内容!BL88),IF(成就内容!BL88="",BL31,成就内容!BL88))</f>
        <v>104</v>
      </c>
      <c r="BM32" s="4">
        <f>IF($C32=1,IF(成就内容!BM88="","",成就内容!BM88),IF(成就内容!BM88="",BM31,成就内容!BM88))</f>
        <v>75</v>
      </c>
      <c r="BN32" s="4">
        <f>IF($C32=1,IF(成就内容!BN88="","",成就内容!BN88),IF(成就内容!BN88="",BN31,成就内容!BN88))</f>
        <v>90</v>
      </c>
      <c r="BO32" s="4">
        <f>IF($C32=1,IF(成就内容!BO88="","",成就内容!BO88),IF(成就内容!BO88="",BO31,成就内容!BO88))</f>
        <v>88</v>
      </c>
      <c r="BP32" s="4">
        <f>IF($C32=1,IF(成就内容!BP88="","",成就内容!BP88),IF(成就内容!BP88="",BP31,成就内容!BP88))</f>
        <v>119</v>
      </c>
      <c r="BQ32" s="4">
        <f>IF($C32=1,IF(成就内容!BQ88="","",成就内容!BQ88),IF(成就内容!BQ88="",BQ31,成就内容!BQ88))</f>
        <v>79</v>
      </c>
      <c r="BR32" s="4">
        <f>IF($C32=1,IF(成就内容!BR88="","",成就内容!BR88),IF(成就内容!BR88="",BR31,成就内容!BR88))</f>
        <v>43</v>
      </c>
      <c r="BS32" s="4">
        <f>IF($C32=1,IF(成就内容!BS88="","",成就内容!BS88),IF(成就内容!BS88="",BS31,成就内容!BS88))</f>
        <v>57</v>
      </c>
      <c r="BT32" s="4">
        <f>IF($C32=1,IF(成就内容!BT88="","",成就内容!BT88),IF(成就内容!BT88="",BT31,成就内容!BT88))</f>
        <v>56</v>
      </c>
      <c r="BU32" s="4">
        <f>IF($C32=1,IF(成就内容!BU88="","",成就内容!BU88),IF(成就内容!BU88="",BU31,成就内容!BU88))</f>
        <v>107</v>
      </c>
      <c r="BV32" s="4" t="str">
        <f>IF($C32=1,IF(成就内容!BV88="","",成就内容!BV88),IF(成就内容!BV88="",BV31,成就内容!BV88))</f>
        <v/>
      </c>
      <c r="BW32" s="4">
        <f>IF($C32=1,IF(成就内容!BW88="","",成就内容!BW88),IF(成就内容!BW88="",BW31,成就内容!BW88))</f>
        <v>120</v>
      </c>
      <c r="BX32" s="4">
        <f>IF($C32=1,IF(成就内容!BX88="","",成就内容!BX88),IF(成就内容!BX88="",BX31,成就内容!BX88))</f>
        <v>87</v>
      </c>
      <c r="BY32" s="4">
        <f>IF($C32=1,IF(成就内容!BY88="","",成就内容!BY88),IF(成就内容!BY88="",BY31,成就内容!BY88))</f>
        <v>104</v>
      </c>
      <c r="BZ32" s="4">
        <f>IF($C32=1,IF(成就内容!BZ88="","",成就内容!BZ88),IF(成就内容!BZ88="",BZ31,成就内容!BZ88))</f>
        <v>108</v>
      </c>
      <c r="CC32" s="3"/>
    </row>
    <row r="33" spans="3:81" s="17" customFormat="1" x14ac:dyDescent="0.15">
      <c r="C33" s="21">
        <v>27</v>
      </c>
      <c r="D33" s="4">
        <f>IF($C33=1,IF(成就内容!D89="","",成就内容!D89),IF(成就内容!D89="",D32,成就内容!D89))</f>
        <v>106</v>
      </c>
      <c r="E33" s="4" t="str">
        <f>IF($C33=1,IF(成就内容!E89="","",成就内容!E89),IF(成就内容!E89="",E32,成就内容!E89))</f>
        <v/>
      </c>
      <c r="F33" s="4">
        <f>IF($C33=1,IF(成就内容!F89="","",成就内容!F89),IF(成就内容!F89="",F32,成就内容!F89))</f>
        <v>84</v>
      </c>
      <c r="G33" s="4" t="str">
        <f>IF($C33=1,IF(成就内容!G89="","",成就内容!G89),IF(成就内容!G89="",G32,成就内容!G89))</f>
        <v/>
      </c>
      <c r="H33" s="4">
        <f>IF($C33=1,IF(成就内容!H89="","",成就内容!H89),IF(成就内容!H89="",H32,成就内容!H89))</f>
        <v>108</v>
      </c>
      <c r="I33" s="4">
        <f>IF($C33=1,IF(成就内容!I89="","",成就内容!I89),IF(成就内容!I89="",I32,成就内容!I89))</f>
        <v>108</v>
      </c>
      <c r="J33" s="4">
        <f>IF($C33=1,IF(成就内容!J89="","",成就内容!J89),IF(成就内容!J89="",J32,成就内容!J89))</f>
        <v>105</v>
      </c>
      <c r="K33" s="4">
        <f>IF($C33=1,IF(成就内容!K89="","",成就内容!K89),IF(成就内容!K89="",K32,成就内容!K89))</f>
        <v>105</v>
      </c>
      <c r="L33" s="4">
        <f>IF($C33=1,IF(成就内容!L89="","",成就内容!L89),IF(成就内容!L89="",L32,成就内容!L89))</f>
        <v>105</v>
      </c>
      <c r="M33" s="4">
        <f>IF($C33=1,IF(成就内容!M89="","",成就内容!M89),IF(成就内容!M89="",M32,成就内容!M89))</f>
        <v>105</v>
      </c>
      <c r="N33" s="4">
        <f>IF($C33=1,IF(成就内容!N89="","",成就内容!N89),IF(成就内容!N89="",N32,成就内容!N89))</f>
        <v>154</v>
      </c>
      <c r="O33" s="4">
        <f>IF($C33=1,IF(成就内容!O89="","",成就内容!O89),IF(成就内容!O89="",O32,成就内容!O89))</f>
        <v>135</v>
      </c>
      <c r="P33" s="4">
        <f>IF($C33=1,IF(成就内容!P89="","",成就内容!P89),IF(成就内容!P89="",P32,成就内容!P89))</f>
        <v>160</v>
      </c>
      <c r="Q33" s="4">
        <f>IF($C33=1,IF(成就内容!Q89="","",成就内容!Q89),IF(成就内容!Q89="",Q32,成就内容!Q89))</f>
        <v>108</v>
      </c>
      <c r="R33" s="4">
        <f>IF($C33=1,IF(成就内容!R89="","",成就内容!R89),IF(成就内容!R89="",R32,成就内容!R89))</f>
        <v>108</v>
      </c>
      <c r="S33" s="4">
        <f>IF($C33=1,IF(成就内容!S89="","",成就内容!S89),IF(成就内容!S89="",S32,成就内容!S89))</f>
        <v>108</v>
      </c>
      <c r="T33" s="4">
        <f>IF($C33=1,IF(成就内容!T89="","",成就内容!T89),IF(成就内容!T89="",T32,成就内容!T89))</f>
        <v>108</v>
      </c>
      <c r="U33" s="4">
        <f>IF($C33=1,IF(成就内容!U89="","",成就内容!U89),IF(成就内容!U89="",U32,成就内容!U89))</f>
        <v>108</v>
      </c>
      <c r="V33" s="4">
        <f>IF($C33=1,IF(成就内容!V89="","",成就内容!V89),IF(成就内容!V89="",V32,成就内容!V89))</f>
        <v>108</v>
      </c>
      <c r="W33" s="4">
        <f>IF($C33=1,IF(成就内容!W89="","",成就内容!W89),IF(成就内容!W89="",W32,成就内容!W89))</f>
        <v>154</v>
      </c>
      <c r="X33" s="4">
        <f>IF($C33=1,IF(成就内容!X89="","",成就内容!X89),IF(成就内容!X89="",X32,成就内容!X89))</f>
        <v>135</v>
      </c>
      <c r="Y33" s="4">
        <f>IF($C33=1,IF(成就内容!Y89="","",成就内容!Y89),IF(成就内容!Y89="",Y32,成就内容!Y89))</f>
        <v>86</v>
      </c>
      <c r="Z33" s="4" t="str">
        <f>IF($C33=1,IF(成就内容!Z89="","",成就内容!Z89),IF(成就内容!Z89="",Z32,成就内容!Z89))</f>
        <v/>
      </c>
      <c r="AA33" s="4">
        <f>IF($C33=1,IF(成就内容!AA89="","",成就内容!AA89),IF(成就内容!AA89="",AA32,成就内容!AA89))</f>
        <v>63</v>
      </c>
      <c r="AB33" s="4">
        <f>IF($C33=1,IF(成就内容!AB89="","",成就内容!AB89),IF(成就内容!AB89="",AB32,成就内容!AB89))</f>
        <v>108</v>
      </c>
      <c r="AC33" s="4">
        <f>IF($C33=1,IF(成就内容!AC89="","",成就内容!AC89),IF(成就内容!AC89="",AC32,成就内容!AC89))</f>
        <v>105</v>
      </c>
      <c r="AD33" s="4">
        <f>IF($C33=1,IF(成就内容!AD89="","",成就内容!AD89),IF(成就内容!AD89="",AD32,成就内容!AD89))</f>
        <v>106</v>
      </c>
      <c r="AE33" s="4">
        <f>IF($C33=1,IF(成就内容!AE89="","",成就内容!AE89),IF(成就内容!AE89="",AE32,成就内容!AE89))</f>
        <v>106</v>
      </c>
      <c r="AF33" s="4">
        <f>IF($C33=1,IF(成就内容!AF89="","",成就内容!AF89),IF(成就内容!AF89="",AF32,成就内容!AF89))</f>
        <v>106</v>
      </c>
      <c r="AG33" s="4">
        <f>IF($C33=1,IF(成就内容!AG89="","",成就内容!AG89),IF(成就内容!AG89="",AG32,成就内容!AG89))</f>
        <v>110</v>
      </c>
      <c r="AH33" s="4">
        <f>IF($C33=1,IF(成就内容!AH89="","",成就内容!AH89),IF(成就内容!AH89="",AH32,成就内容!AH89))</f>
        <v>61</v>
      </c>
      <c r="AI33" s="4">
        <f>IF($C33=1,IF(成就内容!AI89="","",成就内容!AI89),IF(成就内容!AI89="",AI32,成就内容!AI89))</f>
        <v>110</v>
      </c>
      <c r="AJ33" s="4">
        <f>IF($C33=1,IF(成就内容!AJ89="","",成就内容!AJ89),IF(成就内容!AJ89="",AJ32,成就内容!AJ89))</f>
        <v>111</v>
      </c>
      <c r="AK33" s="4" t="str">
        <f>IF($C33=1,IF(成就内容!AK89="","",成就内容!AK89),IF(成就内容!AK89="",AK32,成就内容!AK89))</f>
        <v/>
      </c>
      <c r="AL33" s="4" t="str">
        <f>IF($C33=1,IF(成就内容!AL89="","",成就内容!AL89),IF(成就内容!AL89="",AL32,成就内容!AL89))</f>
        <v/>
      </c>
      <c r="AM33" s="4">
        <f>IF($C33=1,IF(成就内容!AM89="","",成就内容!AM89),IF(成就内容!AM89="",AM32,成就内容!AM89))</f>
        <v>98</v>
      </c>
      <c r="AN33" s="4">
        <f>IF($C33=1,IF(成就内容!AN89="","",成就内容!AN89),IF(成就内容!AN89="",AN32,成就内容!AN89))</f>
        <v>99</v>
      </c>
      <c r="AO33" s="4">
        <f>IF($C33=1,IF(成就内容!AO89="","",成就内容!AO89),IF(成就内容!AO89="",AO32,成就内容!AO89))</f>
        <v>108</v>
      </c>
      <c r="AP33" s="4">
        <f>IF($C33=1,IF(成就内容!AP89="","",成就内容!AP89),IF(成就内容!AP89="",AP32,成就内容!AP89))</f>
        <v>108</v>
      </c>
      <c r="AQ33" s="4">
        <f>IF($C33=1,IF(成就内容!AQ89="","",成就内容!AQ89),IF(成就内容!AQ89="",AQ32,成就内容!AQ89))</f>
        <v>108</v>
      </c>
      <c r="AR33" s="4">
        <f>IF($C33=1,IF(成就内容!AR89="","",成就内容!AR89),IF(成就内容!AR89="",AR32,成就内容!AR89))</f>
        <v>116</v>
      </c>
      <c r="AS33" s="4">
        <f>IF($C33=1,IF(成就内容!AS89="","",成就内容!AS89),IF(成就内容!AS89="",AS32,成就内容!AS89))</f>
        <v>116</v>
      </c>
      <c r="AT33" s="4">
        <f>IF($C33=1,IF(成就内容!AT89="","",成就内容!AT89),IF(成就内容!AT89="",AT32,成就内容!AT89))</f>
        <v>116</v>
      </c>
      <c r="AU33" s="4">
        <f>IF($C33=1,IF(成就内容!AU89="","",成就内容!AU89),IF(成就内容!AU89="",AU32,成就内容!AU89))</f>
        <v>124</v>
      </c>
      <c r="AV33" s="4">
        <f>IF($C33=1,IF(成就内容!AV89="","",成就内容!AV89),IF(成就内容!AV89="",AV32,成就内容!AV89))</f>
        <v>145</v>
      </c>
      <c r="AW33" s="4">
        <f>IF($C33=1,IF(成就内容!AW89="","",成就内容!AW89),IF(成就内容!AW89="",AW32,成就内容!AW89))</f>
        <v>108</v>
      </c>
      <c r="AX33" s="4">
        <f>IF($C33=1,IF(成就内容!AX89="","",成就内容!AX89),IF(成就内容!AX89="",AX32,成就内容!AX89))</f>
        <v>124</v>
      </c>
      <c r="AY33" s="4">
        <f>IF($C33=1,IF(成就内容!AY89="","",成就内容!AY89),IF(成就内容!AY89="",AY32,成就内容!AY89))</f>
        <v>124</v>
      </c>
      <c r="AZ33" s="4">
        <f>IF($C33=1,IF(成就内容!AZ89="","",成就内容!AZ89),IF(成就内容!AZ89="",AZ32,成就内容!AZ89))</f>
        <v>124</v>
      </c>
      <c r="BA33" s="4">
        <f>IF($C33=1,IF(成就内容!BA89="","",成就内容!BA89),IF(成就内容!BA89="",BA32,成就内容!BA89))</f>
        <v>124</v>
      </c>
      <c r="BB33" s="4">
        <f>IF($C33=1,IF(成就内容!BB89="","",成就内容!BB89),IF(成就内容!BB89="",BB32,成就内容!BB89))</f>
        <v>154</v>
      </c>
      <c r="BC33" s="4">
        <f>IF($C33=1,IF(成就内容!BC89="","",成就内容!BC89),IF(成就内容!BC89="",BC32,成就内容!BC89))</f>
        <v>108</v>
      </c>
      <c r="BD33" s="4">
        <f>IF($C33=1,IF(成就内容!BD89="","",成就内容!BD89),IF(成就内容!BD89="",BD32,成就内容!BD89))</f>
        <v>108</v>
      </c>
      <c r="BE33" s="4">
        <f>IF($C33=1,IF(成就内容!BE89="","",成就内容!BE89),IF(成就内容!BE89="",BE32,成就内容!BE89))</f>
        <v>108</v>
      </c>
      <c r="BF33" s="4">
        <f>IF($C33=1,IF(成就内容!BF89="","",成就内容!BF89),IF(成就内容!BF89="",BF32,成就内容!BF89))</f>
        <v>108</v>
      </c>
      <c r="BG33" s="4">
        <f>IF($C33=1,IF(成就内容!BG89="","",成就内容!BG89),IF(成就内容!BG89="",BG32,成就内容!BG89))</f>
        <v>109</v>
      </c>
      <c r="BH33" s="4">
        <f>IF($C33=1,IF(成就内容!BH89="","",成就内容!BH89),IF(成就内容!BH89="",BH32,成就内容!BH89))</f>
        <v>154</v>
      </c>
      <c r="BI33" s="4" t="str">
        <f>IF($C33=1,IF(成就内容!BI89="","",成就内容!BI89),IF(成就内容!BI89="",BI32,成就内容!BI89))</f>
        <v/>
      </c>
      <c r="BJ33" s="4">
        <f>IF($C33=1,IF(成就内容!BJ89="","",成就内容!BJ89),IF(成就内容!BJ89="",BJ32,成就内容!BJ89))</f>
        <v>77</v>
      </c>
      <c r="BK33" s="4">
        <f>IF($C33=1,IF(成就内容!BK89="","",成就内容!BK89),IF(成就内容!BK89="",BK32,成就内容!BK89))</f>
        <v>108</v>
      </c>
      <c r="BL33" s="4">
        <f>IF($C33=1,IF(成就内容!BL89="","",成就内容!BL89),IF(成就内容!BL89="",BL32,成就内容!BL89))</f>
        <v>108</v>
      </c>
      <c r="BM33" s="4">
        <f>IF($C33=1,IF(成就内容!BM89="","",成就内容!BM89),IF(成就内容!BM89="",BM32,成就内容!BM89))</f>
        <v>79</v>
      </c>
      <c r="BN33" s="4">
        <f>IF($C33=1,IF(成就内容!BN89="","",成就内容!BN89),IF(成就内容!BN89="",BN32,成就内容!BN89))</f>
        <v>90</v>
      </c>
      <c r="BO33" s="4">
        <f>IF($C33=1,IF(成就内容!BO89="","",成就内容!BO89),IF(成就内容!BO89="",BO32,成就内容!BO89))</f>
        <v>90</v>
      </c>
      <c r="BP33" s="4">
        <f>IF($C33=1,IF(成就内容!BP89="","",成就内容!BP89),IF(成就内容!BP89="",BP32,成就内容!BP89))</f>
        <v>120</v>
      </c>
      <c r="BQ33" s="4">
        <f>IF($C33=1,IF(成就内容!BQ89="","",成就内容!BQ89),IF(成就内容!BQ89="",BQ32,成就内容!BQ89))</f>
        <v>79</v>
      </c>
      <c r="BR33" s="4">
        <f>IF($C33=1,IF(成就内容!BR89="","",成就内容!BR89),IF(成就内容!BR89="",BR32,成就内容!BR89))</f>
        <v>43</v>
      </c>
      <c r="BS33" s="4">
        <f>IF($C33=1,IF(成就内容!BS89="","",成就内容!BS89),IF(成就内容!BS89="",BS32,成就内容!BS89))</f>
        <v>57</v>
      </c>
      <c r="BT33" s="4">
        <f>IF($C33=1,IF(成就内容!BT89="","",成就内容!BT89),IF(成就内容!BT89="",BT32,成就内容!BT89))</f>
        <v>57</v>
      </c>
      <c r="BU33" s="4">
        <f>IF($C33=1,IF(成就内容!BU89="","",成就内容!BU89),IF(成就内容!BU89="",BU32,成就内容!BU89))</f>
        <v>109</v>
      </c>
      <c r="BV33" s="4" t="str">
        <f>IF($C33=1,IF(成就内容!BV89="","",成就内容!BV89),IF(成就内容!BV89="",BV32,成就内容!BV89))</f>
        <v/>
      </c>
      <c r="BW33" s="4">
        <f>IF($C33=1,IF(成就内容!BW89="","",成就内容!BW89),IF(成就内容!BW89="",BW32,成就内容!BW89))</f>
        <v>124</v>
      </c>
      <c r="BX33" s="4">
        <f>IF($C33=1,IF(成就内容!BX89="","",成就内容!BX89),IF(成就内容!BX89="",BX32,成就内容!BX89))</f>
        <v>90</v>
      </c>
      <c r="BY33" s="4">
        <f>IF($C33=1,IF(成就内容!BY89="","",成就内容!BY89),IF(成就内容!BY89="",BY32,成就内容!BY89))</f>
        <v>108</v>
      </c>
      <c r="BZ33" s="4">
        <f>IF($C33=1,IF(成就内容!BZ89="","",成就内容!BZ89),IF(成就内容!BZ89="",BZ32,成就内容!BZ89))</f>
        <v>112</v>
      </c>
      <c r="CC33" s="3"/>
    </row>
    <row r="34" spans="3:81" s="17" customFormat="1" x14ac:dyDescent="0.15">
      <c r="C34" s="21">
        <v>28</v>
      </c>
      <c r="D34" s="4">
        <f>IF($C34=1,IF(成就内容!D90="","",成就内容!D90),IF(成就内容!D90="",D33,成就内容!D90))</f>
        <v>110</v>
      </c>
      <c r="E34" s="4" t="str">
        <f>IF($C34=1,IF(成就内容!E90="","",成就内容!E90),IF(成就内容!E90="",E33,成就内容!E90))</f>
        <v/>
      </c>
      <c r="F34" s="4">
        <f>IF($C34=1,IF(成就内容!F90="","",成就内容!F90),IF(成就内容!F90="",F33,成就内容!F90))</f>
        <v>84</v>
      </c>
      <c r="G34" s="4" t="str">
        <f>IF($C34=1,IF(成就内容!G90="","",成就内容!G90),IF(成就内容!G90="",G33,成就内容!G90))</f>
        <v/>
      </c>
      <c r="H34" s="4">
        <f>IF($C34=1,IF(成就内容!H90="","",成就内容!H90),IF(成就内容!H90="",H33,成就内容!H90))</f>
        <v>112</v>
      </c>
      <c r="I34" s="4">
        <f>IF($C34=1,IF(成就内容!I90="","",成就内容!I90),IF(成就内容!I90="",I33,成就内容!I90))</f>
        <v>112</v>
      </c>
      <c r="J34" s="4">
        <f>IF($C34=1,IF(成就内容!J90="","",成就内容!J90),IF(成就内容!J90="",J33,成就内容!J90))</f>
        <v>109</v>
      </c>
      <c r="K34" s="4">
        <f>IF($C34=1,IF(成就内容!K90="","",成就内容!K90),IF(成就内容!K90="",K33,成就内容!K90))</f>
        <v>109</v>
      </c>
      <c r="L34" s="4">
        <f>IF($C34=1,IF(成就内容!L90="","",成就内容!L90),IF(成就内容!L90="",L33,成就内容!L90))</f>
        <v>109</v>
      </c>
      <c r="M34" s="4">
        <f>IF($C34=1,IF(成就内容!M90="","",成就内容!M90),IF(成就内容!M90="",M33,成就内容!M90))</f>
        <v>109</v>
      </c>
      <c r="N34" s="4">
        <f>IF($C34=1,IF(成就内容!N90="","",成就内容!N90),IF(成就内容!N90="",N33,成就内容!N90))</f>
        <v>158</v>
      </c>
      <c r="O34" s="4">
        <f>IF($C34=1,IF(成就内容!O90="","",成就内容!O90),IF(成就内容!O90="",O33,成就内容!O90))</f>
        <v>140</v>
      </c>
      <c r="P34" s="4">
        <f>IF($C34=1,IF(成就内容!P90="","",成就内容!P90),IF(成就内容!P90="",P33,成就内容!P90))</f>
        <v>160</v>
      </c>
      <c r="Q34" s="4">
        <f>IF($C34=1,IF(成就内容!Q90="","",成就内容!Q90),IF(成就内容!Q90="",Q33,成就内容!Q90))</f>
        <v>112</v>
      </c>
      <c r="R34" s="4">
        <f>IF($C34=1,IF(成就内容!R90="","",成就内容!R90),IF(成就内容!R90="",R33,成就内容!R90))</f>
        <v>112</v>
      </c>
      <c r="S34" s="4">
        <f>IF($C34=1,IF(成就内容!S90="","",成就内容!S90),IF(成就内容!S90="",S33,成就内容!S90))</f>
        <v>112</v>
      </c>
      <c r="T34" s="4">
        <f>IF($C34=1,IF(成就内容!T90="","",成就内容!T90),IF(成就内容!T90="",T33,成就内容!T90))</f>
        <v>112</v>
      </c>
      <c r="U34" s="4">
        <f>IF($C34=1,IF(成就内容!U90="","",成就内容!U90),IF(成就内容!U90="",U33,成就内容!U90))</f>
        <v>112</v>
      </c>
      <c r="V34" s="4">
        <f>IF($C34=1,IF(成就内容!V90="","",成就内容!V90),IF(成就内容!V90="",V33,成就内容!V90))</f>
        <v>112</v>
      </c>
      <c r="W34" s="4">
        <f>IF($C34=1,IF(成就内容!W90="","",成就内容!W90),IF(成就内容!W90="",W33,成就内容!W90))</f>
        <v>158</v>
      </c>
      <c r="X34" s="4">
        <f>IF($C34=1,IF(成就内容!X90="","",成就内容!X90),IF(成就内容!X90="",X33,成就内容!X90))</f>
        <v>140</v>
      </c>
      <c r="Y34" s="4">
        <f>IF($C34=1,IF(成就内容!Y90="","",成就内容!Y90),IF(成就内容!Y90="",Y33,成就内容!Y90))</f>
        <v>86</v>
      </c>
      <c r="Z34" s="4" t="str">
        <f>IF($C34=1,IF(成就内容!Z90="","",成就内容!Z90),IF(成就内容!Z90="",Z33,成就内容!Z90))</f>
        <v/>
      </c>
      <c r="AA34" s="4">
        <f>IF($C34=1,IF(成就内容!AA90="","",成就内容!AA90),IF(成就内容!AA90="",AA33,成就内容!AA90))</f>
        <v>63</v>
      </c>
      <c r="AB34" s="4">
        <f>IF($C34=1,IF(成就内容!AB90="","",成就内容!AB90),IF(成就内容!AB90="",AB33,成就内容!AB90))</f>
        <v>108</v>
      </c>
      <c r="AC34" s="4">
        <f>IF($C34=1,IF(成就内容!AC90="","",成就内容!AC90),IF(成就内容!AC90="",AC33,成就内容!AC90))</f>
        <v>109</v>
      </c>
      <c r="AD34" s="4">
        <f>IF($C34=1,IF(成就内容!AD90="","",成就内容!AD90),IF(成就内容!AD90="",AD33,成就内容!AD90))</f>
        <v>110</v>
      </c>
      <c r="AE34" s="4">
        <f>IF($C34=1,IF(成就内容!AE90="","",成就内容!AE90),IF(成就内容!AE90="",AE33,成就内容!AE90))</f>
        <v>110</v>
      </c>
      <c r="AF34" s="4">
        <f>IF($C34=1,IF(成就内容!AF90="","",成就内容!AF90),IF(成就内容!AF90="",AF33,成就内容!AF90))</f>
        <v>110</v>
      </c>
      <c r="AG34" s="4">
        <f>IF($C34=1,IF(成就内容!AG90="","",成就内容!AG90),IF(成就内容!AG90="",AG33,成就内容!AG90))</f>
        <v>114</v>
      </c>
      <c r="AH34" s="4">
        <f>IF($C34=1,IF(成就内容!AH90="","",成就内容!AH90),IF(成就内容!AH90="",AH33,成就内容!AH90))</f>
        <v>61</v>
      </c>
      <c r="AI34" s="4">
        <f>IF($C34=1,IF(成就内容!AI90="","",成就内容!AI90),IF(成就内容!AI90="",AI33,成就内容!AI90))</f>
        <v>114</v>
      </c>
      <c r="AJ34" s="4">
        <f>IF($C34=1,IF(成就内容!AJ90="","",成就内容!AJ90),IF(成就内容!AJ90="",AJ33,成就内容!AJ90))</f>
        <v>115</v>
      </c>
      <c r="AK34" s="4" t="str">
        <f>IF($C34=1,IF(成就内容!AK90="","",成就内容!AK90),IF(成就内容!AK90="",AK33,成就内容!AK90))</f>
        <v/>
      </c>
      <c r="AL34" s="4" t="str">
        <f>IF($C34=1,IF(成就内容!AL90="","",成就内容!AL90),IF(成就内容!AL90="",AL33,成就内容!AL90))</f>
        <v/>
      </c>
      <c r="AM34" s="4">
        <f>IF($C34=1,IF(成就内容!AM90="","",成就内容!AM90),IF(成就内容!AM90="",AM33,成就内容!AM90))</f>
        <v>98</v>
      </c>
      <c r="AN34" s="4">
        <f>IF($C34=1,IF(成就内容!AN90="","",成就内容!AN90),IF(成就内容!AN90="",AN33,成就内容!AN90))</f>
        <v>99</v>
      </c>
      <c r="AO34" s="4">
        <f>IF($C34=1,IF(成就内容!AO90="","",成就内容!AO90),IF(成就内容!AO90="",AO33,成就内容!AO90))</f>
        <v>112</v>
      </c>
      <c r="AP34" s="4">
        <f>IF($C34=1,IF(成就内容!AP90="","",成就内容!AP90),IF(成就内容!AP90="",AP33,成就内容!AP90))</f>
        <v>112</v>
      </c>
      <c r="AQ34" s="4">
        <f>IF($C34=1,IF(成就内容!AQ90="","",成就内容!AQ90),IF(成就内容!AQ90="",AQ33,成就内容!AQ90))</f>
        <v>112</v>
      </c>
      <c r="AR34" s="4">
        <f>IF($C34=1,IF(成就内容!AR90="","",成就内容!AR90),IF(成就内容!AR90="",AR33,成就内容!AR90))</f>
        <v>120</v>
      </c>
      <c r="AS34" s="4">
        <f>IF($C34=1,IF(成就内容!AS90="","",成就内容!AS90),IF(成就内容!AS90="",AS33,成就内容!AS90))</f>
        <v>120</v>
      </c>
      <c r="AT34" s="4">
        <f>IF($C34=1,IF(成就内容!AT90="","",成就内容!AT90),IF(成就内容!AT90="",AT33,成就内容!AT90))</f>
        <v>120</v>
      </c>
      <c r="AU34" s="4">
        <f>IF($C34=1,IF(成就内容!AU90="","",成就内容!AU90),IF(成就内容!AU90="",AU33,成就内容!AU90))</f>
        <v>128</v>
      </c>
      <c r="AV34" s="4">
        <f>IF($C34=1,IF(成就内容!AV90="","",成就内容!AV90),IF(成就内容!AV90="",AV33,成就内容!AV90))</f>
        <v>150</v>
      </c>
      <c r="AW34" s="4">
        <f>IF($C34=1,IF(成就内容!AW90="","",成就内容!AW90),IF(成就内容!AW90="",AW33,成就内容!AW90))</f>
        <v>112</v>
      </c>
      <c r="AX34" s="4">
        <f>IF($C34=1,IF(成就内容!AX90="","",成就内容!AX90),IF(成就内容!AX90="",AX33,成就内容!AX90))</f>
        <v>128</v>
      </c>
      <c r="AY34" s="4">
        <f>IF($C34=1,IF(成就内容!AY90="","",成就内容!AY90),IF(成就内容!AY90="",AY33,成就内容!AY90))</f>
        <v>128</v>
      </c>
      <c r="AZ34" s="4">
        <f>IF($C34=1,IF(成就内容!AZ90="","",成就内容!AZ90),IF(成就内容!AZ90="",AZ33,成就内容!AZ90))</f>
        <v>128</v>
      </c>
      <c r="BA34" s="4">
        <f>IF($C34=1,IF(成就内容!BA90="","",成就内容!BA90),IF(成就内容!BA90="",BA33,成就内容!BA90))</f>
        <v>128</v>
      </c>
      <c r="BB34" s="4">
        <f>IF($C34=1,IF(成就内容!BB90="","",成就内容!BB90),IF(成就内容!BB90="",BB33,成就内容!BB90))</f>
        <v>158</v>
      </c>
      <c r="BC34" s="4">
        <f>IF($C34=1,IF(成就内容!BC90="","",成就内容!BC90),IF(成就内容!BC90="",BC33,成就内容!BC90))</f>
        <v>112</v>
      </c>
      <c r="BD34" s="4">
        <f>IF($C34=1,IF(成就内容!BD90="","",成就内容!BD90),IF(成就内容!BD90="",BD33,成就内容!BD90))</f>
        <v>112</v>
      </c>
      <c r="BE34" s="4">
        <f>IF($C34=1,IF(成就内容!BE90="","",成就内容!BE90),IF(成就内容!BE90="",BE33,成就内容!BE90))</f>
        <v>112</v>
      </c>
      <c r="BF34" s="4">
        <f>IF($C34=1,IF(成就内容!BF90="","",成就内容!BF90),IF(成就内容!BF90="",BF33,成就内容!BF90))</f>
        <v>112</v>
      </c>
      <c r="BG34" s="4">
        <f>IF($C34=1,IF(成就内容!BG90="","",成就内容!BG90),IF(成就内容!BG90="",BG33,成就内容!BG90))</f>
        <v>113</v>
      </c>
      <c r="BH34" s="4">
        <f>IF($C34=1,IF(成就内容!BH90="","",成就内容!BH90),IF(成就内容!BH90="",BH33,成就内容!BH90))</f>
        <v>158</v>
      </c>
      <c r="BI34" s="4" t="str">
        <f>IF($C34=1,IF(成就内容!BI90="","",成就内容!BI90),IF(成就内容!BI90="",BI33,成就内容!BI90))</f>
        <v/>
      </c>
      <c r="BJ34" s="4">
        <f>IF($C34=1,IF(成就内容!BJ90="","",成就内容!BJ90),IF(成就内容!BJ90="",BJ33,成就内容!BJ90))</f>
        <v>80</v>
      </c>
      <c r="BK34" s="4">
        <f>IF($C34=1,IF(成就内容!BK90="","",成就内容!BK90),IF(成就内容!BK90="",BK33,成就内容!BK90))</f>
        <v>113</v>
      </c>
      <c r="BL34" s="4">
        <f>IF($C34=1,IF(成就内容!BL90="","",成就内容!BL90),IF(成就内容!BL90="",BL33,成就内容!BL90))</f>
        <v>112</v>
      </c>
      <c r="BM34" s="4">
        <f>IF($C34=1,IF(成就内容!BM90="","",成就内容!BM90),IF(成就内容!BM90="",BM33,成就内容!BM90))</f>
        <v>83</v>
      </c>
      <c r="BN34" s="4">
        <f>IF($C34=1,IF(成就内容!BN90="","",成就内容!BN90),IF(成就内容!BN90="",BN33,成就内容!BN90))</f>
        <v>90</v>
      </c>
      <c r="BO34" s="4">
        <f>IF($C34=1,IF(成就内容!BO90="","",成就内容!BO90),IF(成就内容!BO90="",BO33,成就内容!BO90))</f>
        <v>91</v>
      </c>
      <c r="BP34" s="4">
        <f>IF($C34=1,IF(成就内容!BP90="","",成就内容!BP90),IF(成就内容!BP90="",BP33,成就内容!BP90))</f>
        <v>122</v>
      </c>
      <c r="BQ34" s="4">
        <f>IF($C34=1,IF(成就内容!BQ90="","",成就内容!BQ90),IF(成就内容!BQ90="",BQ33,成就内容!BQ90))</f>
        <v>80</v>
      </c>
      <c r="BR34" s="4">
        <f>IF($C34=1,IF(成就内容!BR90="","",成就内容!BR90),IF(成就内容!BR90="",BR33,成就内容!BR90))</f>
        <v>43</v>
      </c>
      <c r="BS34" s="4">
        <f>IF($C34=1,IF(成就内容!BS90="","",成就内容!BS90),IF(成就内容!BS90="",BS33,成就内容!BS90))</f>
        <v>57</v>
      </c>
      <c r="BT34" s="4">
        <f>IF($C34=1,IF(成就内容!BT90="","",成就内容!BT90),IF(成就内容!BT90="",BT33,成就内容!BT90))</f>
        <v>59</v>
      </c>
      <c r="BU34" s="4">
        <f>IF($C34=1,IF(成就内容!BU90="","",成就内容!BU90),IF(成就内容!BU90="",BU33,成就内容!BU90))</f>
        <v>111</v>
      </c>
      <c r="BV34" s="4" t="str">
        <f>IF($C34=1,IF(成就内容!BV90="","",成就内容!BV90),IF(成就内容!BV90="",BV33,成就内容!BV90))</f>
        <v/>
      </c>
      <c r="BW34" s="4">
        <f>IF($C34=1,IF(成就内容!BW90="","",成就内容!BW90),IF(成就内容!BW90="",BW33,成就内容!BW90))</f>
        <v>128</v>
      </c>
      <c r="BX34" s="4">
        <f>IF($C34=1,IF(成就内容!BX90="","",成就内容!BX90),IF(成就内容!BX90="",BX33,成就内容!BX90))</f>
        <v>93</v>
      </c>
      <c r="BY34" s="4">
        <f>IF($C34=1,IF(成就内容!BY90="","",成就内容!BY90),IF(成就内容!BY90="",BY33,成就内容!BY90))</f>
        <v>112</v>
      </c>
      <c r="BZ34" s="4">
        <f>IF($C34=1,IF(成就内容!BZ90="","",成就内容!BZ90),IF(成就内容!BZ90="",BZ33,成就内容!BZ90))</f>
        <v>116</v>
      </c>
      <c r="CC34" s="3"/>
    </row>
    <row r="35" spans="3:81" s="17" customFormat="1" x14ac:dyDescent="0.15">
      <c r="C35" s="21">
        <v>29</v>
      </c>
      <c r="D35" s="4">
        <f>IF($C35=1,IF(成就内容!D91="","",成就内容!D91),IF(成就内容!D91="",D34,成就内容!D91))</f>
        <v>114</v>
      </c>
      <c r="E35" s="4" t="str">
        <f>IF($C35=1,IF(成就内容!E91="","",成就内容!E91),IF(成就内容!E91="",E34,成就内容!E91))</f>
        <v/>
      </c>
      <c r="F35" s="4">
        <f>IF($C35=1,IF(成就内容!F91="","",成就内容!F91),IF(成就内容!F91="",F34,成就内容!F91))</f>
        <v>84</v>
      </c>
      <c r="G35" s="4" t="str">
        <f>IF($C35=1,IF(成就内容!G91="","",成就内容!G91),IF(成就内容!G91="",G34,成就内容!G91))</f>
        <v/>
      </c>
      <c r="H35" s="4">
        <f>IF($C35=1,IF(成就内容!H91="","",成就内容!H91),IF(成就内容!H91="",H34,成就内容!H91))</f>
        <v>116</v>
      </c>
      <c r="I35" s="4">
        <f>IF($C35=1,IF(成就内容!I91="","",成就内容!I91),IF(成就内容!I91="",I34,成就内容!I91))</f>
        <v>116</v>
      </c>
      <c r="J35" s="4">
        <f>IF($C35=1,IF(成就内容!J91="","",成就内容!J91),IF(成就内容!J91="",J34,成就内容!J91))</f>
        <v>113</v>
      </c>
      <c r="K35" s="4">
        <f>IF($C35=1,IF(成就内容!K91="","",成就内容!K91),IF(成就内容!K91="",K34,成就内容!K91))</f>
        <v>113</v>
      </c>
      <c r="L35" s="4">
        <f>IF($C35=1,IF(成就内容!L91="","",成就内容!L91),IF(成就内容!L91="",L34,成就内容!L91))</f>
        <v>113</v>
      </c>
      <c r="M35" s="4">
        <f>IF($C35=1,IF(成就内容!M91="","",成就内容!M91),IF(成就内容!M91="",M34,成就内容!M91))</f>
        <v>113</v>
      </c>
      <c r="N35" s="4">
        <f>IF($C35=1,IF(成就内容!N91="","",成就内容!N91),IF(成就内容!N91="",N34,成就内容!N91))</f>
        <v>162</v>
      </c>
      <c r="O35" s="4">
        <f>IF($C35=1,IF(成就内容!O91="","",成就内容!O91),IF(成就内容!O91="",O34,成就内容!O91))</f>
        <v>145</v>
      </c>
      <c r="P35" s="4">
        <f>IF($C35=1,IF(成就内容!P91="","",成就内容!P91),IF(成就内容!P91="",P34,成就内容!P91))</f>
        <v>160</v>
      </c>
      <c r="Q35" s="4">
        <f>IF($C35=1,IF(成就内容!Q91="","",成就内容!Q91),IF(成就内容!Q91="",Q34,成就内容!Q91))</f>
        <v>116</v>
      </c>
      <c r="R35" s="4">
        <f>IF($C35=1,IF(成就内容!R91="","",成就内容!R91),IF(成就内容!R91="",R34,成就内容!R91))</f>
        <v>116</v>
      </c>
      <c r="S35" s="4">
        <f>IF($C35=1,IF(成就内容!S91="","",成就内容!S91),IF(成就内容!S91="",S34,成就内容!S91))</f>
        <v>116</v>
      </c>
      <c r="T35" s="4">
        <f>IF($C35=1,IF(成就内容!T91="","",成就内容!T91),IF(成就内容!T91="",T34,成就内容!T91))</f>
        <v>116</v>
      </c>
      <c r="U35" s="4">
        <f>IF($C35=1,IF(成就内容!U91="","",成就内容!U91),IF(成就内容!U91="",U34,成就内容!U91))</f>
        <v>116</v>
      </c>
      <c r="V35" s="4">
        <f>IF($C35=1,IF(成就内容!V91="","",成就内容!V91),IF(成就内容!V91="",V34,成就内容!V91))</f>
        <v>116</v>
      </c>
      <c r="W35" s="4">
        <f>IF($C35=1,IF(成就内容!W91="","",成就内容!W91),IF(成就内容!W91="",W34,成就内容!W91))</f>
        <v>162</v>
      </c>
      <c r="X35" s="4">
        <f>IF($C35=1,IF(成就内容!X91="","",成就内容!X91),IF(成就内容!X91="",X34,成就内容!X91))</f>
        <v>145</v>
      </c>
      <c r="Y35" s="4">
        <f>IF($C35=1,IF(成就内容!Y91="","",成就内容!Y91),IF(成就内容!Y91="",Y34,成就内容!Y91))</f>
        <v>86</v>
      </c>
      <c r="Z35" s="4" t="str">
        <f>IF($C35=1,IF(成就内容!Z91="","",成就内容!Z91),IF(成就内容!Z91="",Z34,成就内容!Z91))</f>
        <v/>
      </c>
      <c r="AA35" s="4">
        <f>IF($C35=1,IF(成就内容!AA91="","",成就内容!AA91),IF(成就内容!AA91="",AA34,成就内容!AA91))</f>
        <v>63</v>
      </c>
      <c r="AB35" s="4">
        <f>IF($C35=1,IF(成就内容!AB91="","",成就内容!AB91),IF(成就内容!AB91="",AB34,成就内容!AB91))</f>
        <v>108</v>
      </c>
      <c r="AC35" s="4">
        <f>IF($C35=1,IF(成就内容!AC91="","",成就内容!AC91),IF(成就内容!AC91="",AC34,成就内容!AC91))</f>
        <v>113</v>
      </c>
      <c r="AD35" s="4">
        <f>IF($C35=1,IF(成就内容!AD91="","",成就内容!AD91),IF(成就内容!AD91="",AD34,成就内容!AD91))</f>
        <v>114</v>
      </c>
      <c r="AE35" s="4">
        <f>IF($C35=1,IF(成就内容!AE91="","",成就内容!AE91),IF(成就内容!AE91="",AE34,成就内容!AE91))</f>
        <v>114</v>
      </c>
      <c r="AF35" s="4">
        <f>IF($C35=1,IF(成就内容!AF91="","",成就内容!AF91),IF(成就内容!AF91="",AF34,成就内容!AF91))</f>
        <v>114</v>
      </c>
      <c r="AG35" s="4">
        <f>IF($C35=1,IF(成就内容!AG91="","",成就内容!AG91),IF(成就内容!AG91="",AG34,成就内容!AG91))</f>
        <v>118</v>
      </c>
      <c r="AH35" s="4">
        <f>IF($C35=1,IF(成就内容!AH91="","",成就内容!AH91),IF(成就内容!AH91="",AH34,成就内容!AH91))</f>
        <v>61</v>
      </c>
      <c r="AI35" s="4">
        <f>IF($C35=1,IF(成就内容!AI91="","",成就内容!AI91),IF(成就内容!AI91="",AI34,成就内容!AI91))</f>
        <v>118</v>
      </c>
      <c r="AJ35" s="4">
        <f>IF($C35=1,IF(成就内容!AJ91="","",成就内容!AJ91),IF(成就内容!AJ91="",AJ34,成就内容!AJ91))</f>
        <v>119</v>
      </c>
      <c r="AK35" s="4" t="str">
        <f>IF($C35=1,IF(成就内容!AK91="","",成就内容!AK91),IF(成就内容!AK91="",AK34,成就内容!AK91))</f>
        <v/>
      </c>
      <c r="AL35" s="4" t="str">
        <f>IF($C35=1,IF(成就内容!AL91="","",成就内容!AL91),IF(成就内容!AL91="",AL34,成就内容!AL91))</f>
        <v/>
      </c>
      <c r="AM35" s="4">
        <f>IF($C35=1,IF(成就内容!AM91="","",成就内容!AM91),IF(成就内容!AM91="",AM34,成就内容!AM91))</f>
        <v>98</v>
      </c>
      <c r="AN35" s="4">
        <f>IF($C35=1,IF(成就内容!AN91="","",成就内容!AN91),IF(成就内容!AN91="",AN34,成就内容!AN91))</f>
        <v>99</v>
      </c>
      <c r="AO35" s="4">
        <f>IF($C35=1,IF(成就内容!AO91="","",成就内容!AO91),IF(成就内容!AO91="",AO34,成就内容!AO91))</f>
        <v>116</v>
      </c>
      <c r="AP35" s="4">
        <f>IF($C35=1,IF(成就内容!AP91="","",成就内容!AP91),IF(成就内容!AP91="",AP34,成就内容!AP91))</f>
        <v>116</v>
      </c>
      <c r="AQ35" s="4">
        <f>IF($C35=1,IF(成就内容!AQ91="","",成就内容!AQ91),IF(成就内容!AQ91="",AQ34,成就内容!AQ91))</f>
        <v>116</v>
      </c>
      <c r="AR35" s="4">
        <f>IF($C35=1,IF(成就内容!AR91="","",成就内容!AR91),IF(成就内容!AR91="",AR34,成就内容!AR91))</f>
        <v>124</v>
      </c>
      <c r="AS35" s="4">
        <f>IF($C35=1,IF(成就内容!AS91="","",成就内容!AS91),IF(成就内容!AS91="",AS34,成就内容!AS91))</f>
        <v>124</v>
      </c>
      <c r="AT35" s="4">
        <f>IF($C35=1,IF(成就内容!AT91="","",成就内容!AT91),IF(成就内容!AT91="",AT34,成就内容!AT91))</f>
        <v>124</v>
      </c>
      <c r="AU35" s="4">
        <f>IF($C35=1,IF(成就内容!AU91="","",成就内容!AU91),IF(成就内容!AU91="",AU34,成就内容!AU91))</f>
        <v>132</v>
      </c>
      <c r="AV35" s="4">
        <f>IF($C35=1,IF(成就内容!AV91="","",成就内容!AV91),IF(成就内容!AV91="",AV34,成就内容!AV91))</f>
        <v>155</v>
      </c>
      <c r="AW35" s="4">
        <f>IF($C35=1,IF(成就内容!AW91="","",成就内容!AW91),IF(成就内容!AW91="",AW34,成就内容!AW91))</f>
        <v>116</v>
      </c>
      <c r="AX35" s="4">
        <f>IF($C35=1,IF(成就内容!AX91="","",成就内容!AX91),IF(成就内容!AX91="",AX34,成就内容!AX91))</f>
        <v>132</v>
      </c>
      <c r="AY35" s="4">
        <f>IF($C35=1,IF(成就内容!AY91="","",成就内容!AY91),IF(成就内容!AY91="",AY34,成就内容!AY91))</f>
        <v>132</v>
      </c>
      <c r="AZ35" s="4">
        <f>IF($C35=1,IF(成就内容!AZ91="","",成就内容!AZ91),IF(成就内容!AZ91="",AZ34,成就内容!AZ91))</f>
        <v>132</v>
      </c>
      <c r="BA35" s="4">
        <f>IF($C35=1,IF(成就内容!BA91="","",成就内容!BA91),IF(成就内容!BA91="",BA34,成就内容!BA91))</f>
        <v>132</v>
      </c>
      <c r="BB35" s="4">
        <f>IF($C35=1,IF(成就内容!BB91="","",成就内容!BB91),IF(成就内容!BB91="",BB34,成就内容!BB91))</f>
        <v>162</v>
      </c>
      <c r="BC35" s="4">
        <f>IF($C35=1,IF(成就内容!BC91="","",成就内容!BC91),IF(成就内容!BC91="",BC34,成就内容!BC91))</f>
        <v>116</v>
      </c>
      <c r="BD35" s="4">
        <f>IF($C35=1,IF(成就内容!BD91="","",成就内容!BD91),IF(成就内容!BD91="",BD34,成就内容!BD91))</f>
        <v>116</v>
      </c>
      <c r="BE35" s="4">
        <f>IF($C35=1,IF(成就内容!BE91="","",成就内容!BE91),IF(成就内容!BE91="",BE34,成就内容!BE91))</f>
        <v>116</v>
      </c>
      <c r="BF35" s="4">
        <f>IF($C35=1,IF(成就内容!BF91="","",成就内容!BF91),IF(成就内容!BF91="",BF34,成就内容!BF91))</f>
        <v>116</v>
      </c>
      <c r="BG35" s="4">
        <f>IF($C35=1,IF(成就内容!BG91="","",成就内容!BG91),IF(成就内容!BG91="",BG34,成就内容!BG91))</f>
        <v>117</v>
      </c>
      <c r="BH35" s="4">
        <f>IF($C35=1,IF(成就内容!BH91="","",成就内容!BH91),IF(成就内容!BH91="",BH34,成就内容!BH91))</f>
        <v>162</v>
      </c>
      <c r="BI35" s="4" t="str">
        <f>IF($C35=1,IF(成就内容!BI91="","",成就内容!BI91),IF(成就内容!BI91="",BI34,成就内容!BI91))</f>
        <v/>
      </c>
      <c r="BJ35" s="4">
        <f>IF($C35=1,IF(成就内容!BJ91="","",成就内容!BJ91),IF(成就内容!BJ91="",BJ34,成就内容!BJ91))</f>
        <v>83</v>
      </c>
      <c r="BK35" s="4">
        <f>IF($C35=1,IF(成就内容!BK91="","",成就内容!BK91),IF(成就内容!BK91="",BK34,成就内容!BK91))</f>
        <v>124</v>
      </c>
      <c r="BL35" s="4">
        <f>IF($C35=1,IF(成就内容!BL91="","",成就内容!BL91),IF(成就内容!BL91="",BL34,成就内容!BL91))</f>
        <v>116</v>
      </c>
      <c r="BM35" s="4">
        <f>IF($C35=1,IF(成就内容!BM91="","",成就内容!BM91),IF(成就内容!BM91="",BM34,成就内容!BM91))</f>
        <v>87</v>
      </c>
      <c r="BN35" s="4">
        <f>IF($C35=1,IF(成就内容!BN91="","",成就内容!BN91),IF(成就内容!BN91="",BN34,成就内容!BN91))</f>
        <v>90</v>
      </c>
      <c r="BO35" s="4">
        <f>IF($C35=1,IF(成就内容!BO91="","",成就内容!BO91),IF(成就内容!BO91="",BO34,成就内容!BO91))</f>
        <v>93</v>
      </c>
      <c r="BP35" s="4">
        <f>IF($C35=1,IF(成就内容!BP91="","",成就内容!BP91),IF(成就内容!BP91="",BP34,成就内容!BP91))</f>
        <v>123</v>
      </c>
      <c r="BQ35" s="4">
        <f>IF($C35=1,IF(成就内容!BQ91="","",成就内容!BQ91),IF(成就内容!BQ91="",BQ34,成就内容!BQ91))</f>
        <v>81</v>
      </c>
      <c r="BR35" s="4">
        <f>IF($C35=1,IF(成就内容!BR91="","",成就内容!BR91),IF(成就内容!BR91="",BR34,成就内容!BR91))</f>
        <v>43</v>
      </c>
      <c r="BS35" s="4">
        <f>IF($C35=1,IF(成就内容!BS91="","",成就内容!BS91),IF(成就内容!BS91="",BS34,成就内容!BS91))</f>
        <v>57</v>
      </c>
      <c r="BT35" s="4">
        <f>IF($C35=1,IF(成就内容!BT91="","",成就内容!BT91),IF(成就内容!BT91="",BT34,成就内容!BT91))</f>
        <v>60</v>
      </c>
      <c r="BU35" s="4">
        <f>IF($C35=1,IF(成就内容!BU91="","",成就内容!BU91),IF(成就内容!BU91="",BU34,成就内容!BU91))</f>
        <v>112</v>
      </c>
      <c r="BV35" s="4" t="str">
        <f>IF($C35=1,IF(成就内容!BV91="","",成就内容!BV91),IF(成就内容!BV91="",BV34,成就内容!BV91))</f>
        <v/>
      </c>
      <c r="BW35" s="4">
        <f>IF($C35=1,IF(成就内容!BW91="","",成就内容!BW91),IF(成就内容!BW91="",BW34,成就内容!BW91))</f>
        <v>132</v>
      </c>
      <c r="BX35" s="4">
        <f>IF($C35=1,IF(成就内容!BX91="","",成就内容!BX91),IF(成就内容!BX91="",BX34,成就内容!BX91))</f>
        <v>96</v>
      </c>
      <c r="BY35" s="4">
        <f>IF($C35=1,IF(成就内容!BY91="","",成就内容!BY91),IF(成就内容!BY91="",BY34,成就内容!BY91))</f>
        <v>116</v>
      </c>
      <c r="BZ35" s="4">
        <f>IF($C35=1,IF(成就内容!BZ91="","",成就内容!BZ91),IF(成就内容!BZ91="",BZ34,成就内容!BZ91))</f>
        <v>120</v>
      </c>
      <c r="CC35" s="3"/>
    </row>
    <row r="36" spans="3:81" s="17" customFormat="1" x14ac:dyDescent="0.15">
      <c r="C36" s="21">
        <v>30</v>
      </c>
      <c r="D36" s="4">
        <f>IF($C36=1,IF(成就内容!D92="","",成就内容!D92),IF(成就内容!D92="",D35,成就内容!D92))</f>
        <v>118</v>
      </c>
      <c r="E36" s="4" t="str">
        <f>IF($C36=1,IF(成就内容!E92="","",成就内容!E92),IF(成就内容!E92="",E35,成就内容!E92))</f>
        <v/>
      </c>
      <c r="F36" s="4">
        <f>IF($C36=1,IF(成就内容!F92="","",成就内容!F92),IF(成就内容!F92="",F35,成就内容!F92))</f>
        <v>84</v>
      </c>
      <c r="G36" s="4" t="str">
        <f>IF($C36=1,IF(成就内容!G92="","",成就内容!G92),IF(成就内容!G92="",G35,成就内容!G92))</f>
        <v/>
      </c>
      <c r="H36" s="4">
        <f>IF($C36=1,IF(成就内容!H92="","",成就内容!H92),IF(成就内容!H92="",H35,成就内容!H92))</f>
        <v>120</v>
      </c>
      <c r="I36" s="4">
        <f>IF($C36=1,IF(成就内容!I92="","",成就内容!I92),IF(成就内容!I92="",I35,成就内容!I92))</f>
        <v>120</v>
      </c>
      <c r="J36" s="4">
        <f>IF($C36=1,IF(成就内容!J92="","",成就内容!J92),IF(成就内容!J92="",J35,成就内容!J92))</f>
        <v>117</v>
      </c>
      <c r="K36" s="4">
        <f>IF($C36=1,IF(成就内容!K92="","",成就内容!K92),IF(成就内容!K92="",K35,成就内容!K92))</f>
        <v>117</v>
      </c>
      <c r="L36" s="4">
        <f>IF($C36=1,IF(成就内容!L92="","",成就内容!L92),IF(成就内容!L92="",L35,成就内容!L92))</f>
        <v>117</v>
      </c>
      <c r="M36" s="4">
        <f>IF($C36=1,IF(成就内容!M92="","",成就内容!M92),IF(成就内容!M92="",M35,成就内容!M92))</f>
        <v>117</v>
      </c>
      <c r="N36" s="4">
        <f>IF($C36=1,IF(成就内容!N92="","",成就内容!N92),IF(成就内容!N92="",N35,成就内容!N92))</f>
        <v>166</v>
      </c>
      <c r="O36" s="4">
        <f>IF($C36=1,IF(成就内容!O92="","",成就内容!O92),IF(成就内容!O92="",O35,成就内容!O92))</f>
        <v>150</v>
      </c>
      <c r="P36" s="4">
        <f>IF($C36=1,IF(成就内容!P92="","",成就内容!P92),IF(成就内容!P92="",P35,成就内容!P92))</f>
        <v>160</v>
      </c>
      <c r="Q36" s="4">
        <f>IF($C36=1,IF(成就内容!Q92="","",成就内容!Q92),IF(成就内容!Q92="",Q35,成就内容!Q92))</f>
        <v>120</v>
      </c>
      <c r="R36" s="4">
        <f>IF($C36=1,IF(成就内容!R92="","",成就内容!R92),IF(成就内容!R92="",R35,成就内容!R92))</f>
        <v>120</v>
      </c>
      <c r="S36" s="4">
        <f>IF($C36=1,IF(成就内容!S92="","",成就内容!S92),IF(成就内容!S92="",S35,成就内容!S92))</f>
        <v>120</v>
      </c>
      <c r="T36" s="4">
        <f>IF($C36=1,IF(成就内容!T92="","",成就内容!T92),IF(成就内容!T92="",T35,成就内容!T92))</f>
        <v>120</v>
      </c>
      <c r="U36" s="4">
        <f>IF($C36=1,IF(成就内容!U92="","",成就内容!U92),IF(成就内容!U92="",U35,成就内容!U92))</f>
        <v>120</v>
      </c>
      <c r="V36" s="4">
        <f>IF($C36=1,IF(成就内容!V92="","",成就内容!V92),IF(成就内容!V92="",V35,成就内容!V92))</f>
        <v>120</v>
      </c>
      <c r="W36" s="4">
        <f>IF($C36=1,IF(成就内容!W92="","",成就内容!W92),IF(成就内容!W92="",W35,成就内容!W92))</f>
        <v>166</v>
      </c>
      <c r="X36" s="4">
        <f>IF($C36=1,IF(成就内容!X92="","",成就内容!X92),IF(成就内容!X92="",X35,成就内容!X92))</f>
        <v>150</v>
      </c>
      <c r="Y36" s="4">
        <f>IF($C36=1,IF(成就内容!Y92="","",成就内容!Y92),IF(成就内容!Y92="",Y35,成就内容!Y92))</f>
        <v>86</v>
      </c>
      <c r="Z36" s="4" t="str">
        <f>IF($C36=1,IF(成就内容!Z92="","",成就内容!Z92),IF(成就内容!Z92="",Z35,成就内容!Z92))</f>
        <v/>
      </c>
      <c r="AA36" s="4">
        <f>IF($C36=1,IF(成就内容!AA92="","",成就内容!AA92),IF(成就内容!AA92="",AA35,成就内容!AA92))</f>
        <v>63</v>
      </c>
      <c r="AB36" s="4">
        <f>IF($C36=1,IF(成就内容!AB92="","",成就内容!AB92),IF(成就内容!AB92="",AB35,成就内容!AB92))</f>
        <v>108</v>
      </c>
      <c r="AC36" s="4">
        <f>IF($C36=1,IF(成就内容!AC92="","",成就内容!AC92),IF(成就内容!AC92="",AC35,成就内容!AC92))</f>
        <v>117</v>
      </c>
      <c r="AD36" s="4">
        <f>IF($C36=1,IF(成就内容!AD92="","",成就内容!AD92),IF(成就内容!AD92="",AD35,成就内容!AD92))</f>
        <v>118</v>
      </c>
      <c r="AE36" s="4">
        <f>IF($C36=1,IF(成就内容!AE92="","",成就内容!AE92),IF(成就内容!AE92="",AE35,成就内容!AE92))</f>
        <v>118</v>
      </c>
      <c r="AF36" s="4">
        <f>IF($C36=1,IF(成就内容!AF92="","",成就内容!AF92),IF(成就内容!AF92="",AF35,成就内容!AF92))</f>
        <v>118</v>
      </c>
      <c r="AG36" s="4">
        <f>IF($C36=1,IF(成就内容!AG92="","",成就内容!AG92),IF(成就内容!AG92="",AG35,成就内容!AG92))</f>
        <v>122</v>
      </c>
      <c r="AH36" s="4">
        <f>IF($C36=1,IF(成就内容!AH92="","",成就内容!AH92),IF(成就内容!AH92="",AH35,成就内容!AH92))</f>
        <v>61</v>
      </c>
      <c r="AI36" s="4">
        <f>IF($C36=1,IF(成就内容!AI92="","",成就内容!AI92),IF(成就内容!AI92="",AI35,成就内容!AI92))</f>
        <v>122</v>
      </c>
      <c r="AJ36" s="4">
        <f>IF($C36=1,IF(成就内容!AJ92="","",成就内容!AJ92),IF(成就内容!AJ92="",AJ35,成就内容!AJ92))</f>
        <v>123</v>
      </c>
      <c r="AK36" s="4" t="str">
        <f>IF($C36=1,IF(成就内容!AK92="","",成就内容!AK92),IF(成就内容!AK92="",AK35,成就内容!AK92))</f>
        <v/>
      </c>
      <c r="AL36" s="4" t="str">
        <f>IF($C36=1,IF(成就内容!AL92="","",成就内容!AL92),IF(成就内容!AL92="",AL35,成就内容!AL92))</f>
        <v/>
      </c>
      <c r="AM36" s="4">
        <f>IF($C36=1,IF(成就内容!AM92="","",成就内容!AM92),IF(成就内容!AM92="",AM35,成就内容!AM92))</f>
        <v>98</v>
      </c>
      <c r="AN36" s="4">
        <f>IF($C36=1,IF(成就内容!AN92="","",成就内容!AN92),IF(成就内容!AN92="",AN35,成就内容!AN92))</f>
        <v>99</v>
      </c>
      <c r="AO36" s="4">
        <f>IF($C36=1,IF(成就内容!AO92="","",成就内容!AO92),IF(成就内容!AO92="",AO35,成就内容!AO92))</f>
        <v>120</v>
      </c>
      <c r="AP36" s="4">
        <f>IF($C36=1,IF(成就内容!AP92="","",成就内容!AP92),IF(成就内容!AP92="",AP35,成就内容!AP92))</f>
        <v>120</v>
      </c>
      <c r="AQ36" s="4">
        <f>IF($C36=1,IF(成就内容!AQ92="","",成就内容!AQ92),IF(成就内容!AQ92="",AQ35,成就内容!AQ92))</f>
        <v>120</v>
      </c>
      <c r="AR36" s="4">
        <f>IF($C36=1,IF(成就内容!AR92="","",成就内容!AR92),IF(成就内容!AR92="",AR35,成就内容!AR92))</f>
        <v>128</v>
      </c>
      <c r="AS36" s="4">
        <f>IF($C36=1,IF(成就内容!AS92="","",成就内容!AS92),IF(成就内容!AS92="",AS35,成就内容!AS92))</f>
        <v>128</v>
      </c>
      <c r="AT36" s="4">
        <f>IF($C36=1,IF(成就内容!AT92="","",成就内容!AT92),IF(成就内容!AT92="",AT35,成就内容!AT92))</f>
        <v>128</v>
      </c>
      <c r="AU36" s="4">
        <f>IF($C36=1,IF(成就内容!AU92="","",成就内容!AU92),IF(成就内容!AU92="",AU35,成就内容!AU92))</f>
        <v>136</v>
      </c>
      <c r="AV36" s="4">
        <f>IF($C36=1,IF(成就内容!AV92="","",成就内容!AV92),IF(成就内容!AV92="",AV35,成就内容!AV92))</f>
        <v>160</v>
      </c>
      <c r="AW36" s="4">
        <f>IF($C36=1,IF(成就内容!AW92="","",成就内容!AW92),IF(成就内容!AW92="",AW35,成就内容!AW92))</f>
        <v>120</v>
      </c>
      <c r="AX36" s="4">
        <f>IF($C36=1,IF(成就内容!AX92="","",成就内容!AX92),IF(成就内容!AX92="",AX35,成就内容!AX92))</f>
        <v>136</v>
      </c>
      <c r="AY36" s="4">
        <f>IF($C36=1,IF(成就内容!AY92="","",成就内容!AY92),IF(成就内容!AY92="",AY35,成就内容!AY92))</f>
        <v>136</v>
      </c>
      <c r="AZ36" s="4">
        <f>IF($C36=1,IF(成就内容!AZ92="","",成就内容!AZ92),IF(成就内容!AZ92="",AZ35,成就内容!AZ92))</f>
        <v>136</v>
      </c>
      <c r="BA36" s="4">
        <f>IF($C36=1,IF(成就内容!BA92="","",成就内容!BA92),IF(成就内容!BA92="",BA35,成就内容!BA92))</f>
        <v>136</v>
      </c>
      <c r="BB36" s="4">
        <f>IF($C36=1,IF(成就内容!BB92="","",成就内容!BB92),IF(成就内容!BB92="",BB35,成就内容!BB92))</f>
        <v>166</v>
      </c>
      <c r="BC36" s="4">
        <f>IF($C36=1,IF(成就内容!BC92="","",成就内容!BC92),IF(成就内容!BC92="",BC35,成就内容!BC92))</f>
        <v>120</v>
      </c>
      <c r="BD36" s="4">
        <f>IF($C36=1,IF(成就内容!BD92="","",成就内容!BD92),IF(成就内容!BD92="",BD35,成就内容!BD92))</f>
        <v>120</v>
      </c>
      <c r="BE36" s="4">
        <f>IF($C36=1,IF(成就内容!BE92="","",成就内容!BE92),IF(成就内容!BE92="",BE35,成就内容!BE92))</f>
        <v>120</v>
      </c>
      <c r="BF36" s="4">
        <f>IF($C36=1,IF(成就内容!BF92="","",成就内容!BF92),IF(成就内容!BF92="",BF35,成就内容!BF92))</f>
        <v>120</v>
      </c>
      <c r="BG36" s="4">
        <f>IF($C36=1,IF(成就内容!BG92="","",成就内容!BG92),IF(成就内容!BG92="",BG35,成就内容!BG92))</f>
        <v>121</v>
      </c>
      <c r="BH36" s="4">
        <f>IF($C36=1,IF(成就内容!BH92="","",成就内容!BH92),IF(成就内容!BH92="",BH35,成就内容!BH92))</f>
        <v>166</v>
      </c>
      <c r="BI36" s="4" t="str">
        <f>IF($C36=1,IF(成就内容!BI92="","",成就内容!BI92),IF(成就内容!BI92="",BI35,成就内容!BI92))</f>
        <v/>
      </c>
      <c r="BJ36" s="4">
        <f>IF($C36=1,IF(成就内容!BJ92="","",成就内容!BJ92),IF(成就内容!BJ92="",BJ35,成就内容!BJ92))</f>
        <v>86</v>
      </c>
      <c r="BK36" s="4">
        <f>IF($C36=1,IF(成就内容!BK92="","",成就内容!BK92),IF(成就内容!BK92="",BK35,成就内容!BK92))</f>
        <v>131</v>
      </c>
      <c r="BL36" s="4">
        <f>IF($C36=1,IF(成就内容!BL92="","",成就内容!BL92),IF(成就内容!BL92="",BL35,成就内容!BL92))</f>
        <v>120</v>
      </c>
      <c r="BM36" s="4">
        <f>IF($C36=1,IF(成就内容!BM92="","",成就内容!BM92),IF(成就内容!BM92="",BM35,成就内容!BM92))</f>
        <v>92</v>
      </c>
      <c r="BN36" s="4">
        <f>IF($C36=1,IF(成就内容!BN92="","",成就内容!BN92),IF(成就内容!BN92="",BN35,成就内容!BN92))</f>
        <v>90</v>
      </c>
      <c r="BO36" s="4">
        <f>IF($C36=1,IF(成就内容!BO92="","",成就内容!BO92),IF(成就内容!BO92="",BO35,成就内容!BO92))</f>
        <v>94</v>
      </c>
      <c r="BP36" s="4">
        <f>IF($C36=1,IF(成就内容!BP92="","",成就内容!BP92),IF(成就内容!BP92="",BP35,成就内容!BP92))</f>
        <v>125</v>
      </c>
      <c r="BQ36" s="4">
        <f>IF($C36=1,IF(成就内容!BQ92="","",成就内容!BQ92),IF(成就内容!BQ92="",BQ35,成就内容!BQ92))</f>
        <v>81</v>
      </c>
      <c r="BR36" s="4">
        <f>IF($C36=1,IF(成就内容!BR92="","",成就内容!BR92),IF(成就内容!BR92="",BR35,成就内容!BR92))</f>
        <v>43</v>
      </c>
      <c r="BS36" s="4">
        <f>IF($C36=1,IF(成就内容!BS92="","",成就内容!BS92),IF(成就内容!BS92="",BS35,成就内容!BS92))</f>
        <v>57</v>
      </c>
      <c r="BT36" s="4">
        <f>IF($C36=1,IF(成就内容!BT92="","",成就内容!BT92),IF(成就内容!BT92="",BT35,成就内容!BT92))</f>
        <v>62</v>
      </c>
      <c r="BU36" s="4">
        <f>IF($C36=1,IF(成就内容!BU92="","",成就内容!BU92),IF(成就内容!BU92="",BU35,成就内容!BU92))</f>
        <v>114</v>
      </c>
      <c r="BV36" s="4" t="str">
        <f>IF($C36=1,IF(成就内容!BV92="","",成就内容!BV92),IF(成就内容!BV92="",BV35,成就内容!BV92))</f>
        <v/>
      </c>
      <c r="BW36" s="4">
        <f>IF($C36=1,IF(成就内容!BW92="","",成就内容!BW92),IF(成就内容!BW92="",BW35,成就内容!BW92))</f>
        <v>136</v>
      </c>
      <c r="BX36" s="4">
        <f>IF($C36=1,IF(成就内容!BX92="","",成就内容!BX92),IF(成就内容!BX92="",BX35,成就内容!BX92))</f>
        <v>99</v>
      </c>
      <c r="BY36" s="4">
        <f>IF($C36=1,IF(成就内容!BY92="","",成就内容!BY92),IF(成就内容!BY92="",BY35,成就内容!BY92))</f>
        <v>120</v>
      </c>
      <c r="BZ36" s="4">
        <f>IF($C36=1,IF(成就内容!BZ92="","",成就内容!BZ92),IF(成就内容!BZ92="",BZ35,成就内容!BZ92))</f>
        <v>124</v>
      </c>
      <c r="CC36" s="3"/>
    </row>
    <row r="37" spans="3:81" s="17" customFormat="1" x14ac:dyDescent="0.15">
      <c r="C37" s="21">
        <v>31</v>
      </c>
      <c r="D37" s="4">
        <f>IF($C37=1,IF(成就内容!D93="","",成就内容!D93),IF(成就内容!D93="",D36,成就内容!D93))</f>
        <v>122</v>
      </c>
      <c r="E37" s="4" t="str">
        <f>IF($C37=1,IF(成就内容!E93="","",成就内容!E93),IF(成就内容!E93="",E36,成就内容!E93))</f>
        <v/>
      </c>
      <c r="F37" s="4">
        <f>IF($C37=1,IF(成就内容!F93="","",成就内容!F93),IF(成就内容!F93="",F36,成就内容!F93))</f>
        <v>84</v>
      </c>
      <c r="G37" s="4" t="str">
        <f>IF($C37=1,IF(成就内容!G93="","",成就内容!G93),IF(成就内容!G93="",G36,成就内容!G93))</f>
        <v/>
      </c>
      <c r="H37" s="4">
        <f>IF($C37=1,IF(成就内容!H93="","",成就内容!H93),IF(成就内容!H93="",H36,成就内容!H93))</f>
        <v>124</v>
      </c>
      <c r="I37" s="4">
        <f>IF($C37=1,IF(成就内容!I93="","",成就内容!I93),IF(成就内容!I93="",I36,成就内容!I93))</f>
        <v>124</v>
      </c>
      <c r="J37" s="4">
        <f>IF($C37=1,IF(成就内容!J93="","",成就内容!J93),IF(成就内容!J93="",J36,成就内容!J93))</f>
        <v>121</v>
      </c>
      <c r="K37" s="4">
        <f>IF($C37=1,IF(成就内容!K93="","",成就内容!K93),IF(成就内容!K93="",K36,成就内容!K93))</f>
        <v>121</v>
      </c>
      <c r="L37" s="4">
        <f>IF($C37=1,IF(成就内容!L93="","",成就内容!L93),IF(成就内容!L93="",L36,成就内容!L93))</f>
        <v>121</v>
      </c>
      <c r="M37" s="4">
        <f>IF($C37=1,IF(成就内容!M93="","",成就内容!M93),IF(成就内容!M93="",M36,成就内容!M93))</f>
        <v>121</v>
      </c>
      <c r="N37" s="4">
        <f>IF($C37=1,IF(成就内容!N93="","",成就内容!N93),IF(成就内容!N93="",N36,成就内容!N93))</f>
        <v>170</v>
      </c>
      <c r="O37" s="4">
        <f>IF($C37=1,IF(成就内容!O93="","",成就内容!O93),IF(成就内容!O93="",O36,成就内容!O93))</f>
        <v>155</v>
      </c>
      <c r="P37" s="4">
        <f>IF($C37=1,IF(成就内容!P93="","",成就内容!P93),IF(成就内容!P93="",P36,成就内容!P93))</f>
        <v>160</v>
      </c>
      <c r="Q37" s="4">
        <f>IF($C37=1,IF(成就内容!Q93="","",成就内容!Q93),IF(成就内容!Q93="",Q36,成就内容!Q93))</f>
        <v>124</v>
      </c>
      <c r="R37" s="4">
        <f>IF($C37=1,IF(成就内容!R93="","",成就内容!R93),IF(成就内容!R93="",R36,成就内容!R93))</f>
        <v>124</v>
      </c>
      <c r="S37" s="4">
        <f>IF($C37=1,IF(成就内容!S93="","",成就内容!S93),IF(成就内容!S93="",S36,成就内容!S93))</f>
        <v>124</v>
      </c>
      <c r="T37" s="4">
        <f>IF($C37=1,IF(成就内容!T93="","",成就内容!T93),IF(成就内容!T93="",T36,成就内容!T93))</f>
        <v>124</v>
      </c>
      <c r="U37" s="4">
        <f>IF($C37=1,IF(成就内容!U93="","",成就内容!U93),IF(成就内容!U93="",U36,成就内容!U93))</f>
        <v>124</v>
      </c>
      <c r="V37" s="4">
        <f>IF($C37=1,IF(成就内容!V93="","",成就内容!V93),IF(成就内容!V93="",V36,成就内容!V93))</f>
        <v>124</v>
      </c>
      <c r="W37" s="4">
        <f>IF($C37=1,IF(成就内容!W93="","",成就内容!W93),IF(成就内容!W93="",W36,成就内容!W93))</f>
        <v>170</v>
      </c>
      <c r="X37" s="4">
        <f>IF($C37=1,IF(成就内容!X93="","",成就内容!X93),IF(成就内容!X93="",X36,成就内容!X93))</f>
        <v>155</v>
      </c>
      <c r="Y37" s="4">
        <f>IF($C37=1,IF(成就内容!Y93="","",成就内容!Y93),IF(成就内容!Y93="",Y36,成就内容!Y93))</f>
        <v>86</v>
      </c>
      <c r="Z37" s="4" t="str">
        <f>IF($C37=1,IF(成就内容!Z93="","",成就内容!Z93),IF(成就内容!Z93="",Z36,成就内容!Z93))</f>
        <v/>
      </c>
      <c r="AA37" s="4">
        <f>IF($C37=1,IF(成就内容!AA93="","",成就内容!AA93),IF(成就内容!AA93="",AA36,成就内容!AA93))</f>
        <v>63</v>
      </c>
      <c r="AB37" s="4">
        <f>IF($C37=1,IF(成就内容!AB93="","",成就内容!AB93),IF(成就内容!AB93="",AB36,成就内容!AB93))</f>
        <v>108</v>
      </c>
      <c r="AC37" s="4">
        <f>IF($C37=1,IF(成就内容!AC93="","",成就内容!AC93),IF(成就内容!AC93="",AC36,成就内容!AC93))</f>
        <v>121</v>
      </c>
      <c r="AD37" s="4">
        <f>IF($C37=1,IF(成就内容!AD93="","",成就内容!AD93),IF(成就内容!AD93="",AD36,成就内容!AD93))</f>
        <v>122</v>
      </c>
      <c r="AE37" s="4">
        <f>IF($C37=1,IF(成就内容!AE93="","",成就内容!AE93),IF(成就内容!AE93="",AE36,成就内容!AE93))</f>
        <v>122</v>
      </c>
      <c r="AF37" s="4">
        <f>IF($C37=1,IF(成就内容!AF93="","",成就内容!AF93),IF(成就内容!AF93="",AF36,成就内容!AF93))</f>
        <v>122</v>
      </c>
      <c r="AG37" s="4">
        <f>IF($C37=1,IF(成就内容!AG93="","",成就内容!AG93),IF(成就内容!AG93="",AG36,成就内容!AG93))</f>
        <v>126</v>
      </c>
      <c r="AH37" s="4">
        <f>IF($C37=1,IF(成就内容!AH93="","",成就内容!AH93),IF(成就内容!AH93="",AH36,成就内容!AH93))</f>
        <v>61</v>
      </c>
      <c r="AI37" s="4">
        <f>IF($C37=1,IF(成就内容!AI93="","",成就内容!AI93),IF(成就内容!AI93="",AI36,成就内容!AI93))</f>
        <v>126</v>
      </c>
      <c r="AJ37" s="4">
        <f>IF($C37=1,IF(成就内容!AJ93="","",成就内容!AJ93),IF(成就内容!AJ93="",AJ36,成就内容!AJ93))</f>
        <v>127</v>
      </c>
      <c r="AK37" s="4" t="str">
        <f>IF($C37=1,IF(成就内容!AK93="","",成就内容!AK93),IF(成就内容!AK93="",AK36,成就内容!AK93))</f>
        <v/>
      </c>
      <c r="AL37" s="4" t="str">
        <f>IF($C37=1,IF(成就内容!AL93="","",成就内容!AL93),IF(成就内容!AL93="",AL36,成就内容!AL93))</f>
        <v/>
      </c>
      <c r="AM37" s="4">
        <f>IF($C37=1,IF(成就内容!AM93="","",成就内容!AM93),IF(成就内容!AM93="",AM36,成就内容!AM93))</f>
        <v>98</v>
      </c>
      <c r="AN37" s="4">
        <f>IF($C37=1,IF(成就内容!AN93="","",成就内容!AN93),IF(成就内容!AN93="",AN36,成就内容!AN93))</f>
        <v>99</v>
      </c>
      <c r="AO37" s="4">
        <f>IF($C37=1,IF(成就内容!AO93="","",成就内容!AO93),IF(成就内容!AO93="",AO36,成就内容!AO93))</f>
        <v>124</v>
      </c>
      <c r="AP37" s="4">
        <f>IF($C37=1,IF(成就内容!AP93="","",成就内容!AP93),IF(成就内容!AP93="",AP36,成就内容!AP93))</f>
        <v>124</v>
      </c>
      <c r="AQ37" s="4">
        <f>IF($C37=1,IF(成就内容!AQ93="","",成就内容!AQ93),IF(成就内容!AQ93="",AQ36,成就内容!AQ93))</f>
        <v>124</v>
      </c>
      <c r="AR37" s="4">
        <f>IF($C37=1,IF(成就内容!AR93="","",成就内容!AR93),IF(成就内容!AR93="",AR36,成就内容!AR93))</f>
        <v>132</v>
      </c>
      <c r="AS37" s="4">
        <f>IF($C37=1,IF(成就内容!AS93="","",成就内容!AS93),IF(成就内容!AS93="",AS36,成就内容!AS93))</f>
        <v>132</v>
      </c>
      <c r="AT37" s="4">
        <f>IF($C37=1,IF(成就内容!AT93="","",成就内容!AT93),IF(成就内容!AT93="",AT36,成就内容!AT93))</f>
        <v>132</v>
      </c>
      <c r="AU37" s="4">
        <f>IF($C37=1,IF(成就内容!AU93="","",成就内容!AU93),IF(成就内容!AU93="",AU36,成就内容!AU93))</f>
        <v>140</v>
      </c>
      <c r="AV37" s="4">
        <f>IF($C37=1,IF(成就内容!AV93="","",成就内容!AV93),IF(成就内容!AV93="",AV36,成就内容!AV93))</f>
        <v>165</v>
      </c>
      <c r="AW37" s="4">
        <f>IF($C37=1,IF(成就内容!AW93="","",成就内容!AW93),IF(成就内容!AW93="",AW36,成就内容!AW93))</f>
        <v>124</v>
      </c>
      <c r="AX37" s="4">
        <f>IF($C37=1,IF(成就内容!AX93="","",成就内容!AX93),IF(成就内容!AX93="",AX36,成就内容!AX93))</f>
        <v>140</v>
      </c>
      <c r="AY37" s="4">
        <f>IF($C37=1,IF(成就内容!AY93="","",成就内容!AY93),IF(成就内容!AY93="",AY36,成就内容!AY93))</f>
        <v>140</v>
      </c>
      <c r="AZ37" s="4">
        <f>IF($C37=1,IF(成就内容!AZ93="","",成就内容!AZ93),IF(成就内容!AZ93="",AZ36,成就内容!AZ93))</f>
        <v>140</v>
      </c>
      <c r="BA37" s="4">
        <f>IF($C37=1,IF(成就内容!BA93="","",成就内容!BA93),IF(成就内容!BA93="",BA36,成就内容!BA93))</f>
        <v>140</v>
      </c>
      <c r="BB37" s="4">
        <f>IF($C37=1,IF(成就内容!BB93="","",成就内容!BB93),IF(成就内容!BB93="",BB36,成就内容!BB93))</f>
        <v>170</v>
      </c>
      <c r="BC37" s="4">
        <f>IF($C37=1,IF(成就内容!BC93="","",成就内容!BC93),IF(成就内容!BC93="",BC36,成就内容!BC93))</f>
        <v>124</v>
      </c>
      <c r="BD37" s="4">
        <f>IF($C37=1,IF(成就内容!BD93="","",成就内容!BD93),IF(成就内容!BD93="",BD36,成就内容!BD93))</f>
        <v>124</v>
      </c>
      <c r="BE37" s="4">
        <f>IF($C37=1,IF(成就内容!BE93="","",成就内容!BE93),IF(成就内容!BE93="",BE36,成就内容!BE93))</f>
        <v>124</v>
      </c>
      <c r="BF37" s="4">
        <f>IF($C37=1,IF(成就内容!BF93="","",成就内容!BF93),IF(成就内容!BF93="",BF36,成就内容!BF93))</f>
        <v>124</v>
      </c>
      <c r="BG37" s="4">
        <f>IF($C37=1,IF(成就内容!BG93="","",成就内容!BG93),IF(成就内容!BG93="",BG36,成就内容!BG93))</f>
        <v>125</v>
      </c>
      <c r="BH37" s="4">
        <f>IF($C37=1,IF(成就内容!BH93="","",成就内容!BH93),IF(成就内容!BH93="",BH36,成就内容!BH93))</f>
        <v>170</v>
      </c>
      <c r="BI37" s="4" t="str">
        <f>IF($C37=1,IF(成就内容!BI93="","",成就内容!BI93),IF(成就内容!BI93="",BI36,成就内容!BI93))</f>
        <v/>
      </c>
      <c r="BJ37" s="4">
        <f>IF($C37=1,IF(成就内容!BJ93="","",成就内容!BJ93),IF(成就内容!BJ93="",BJ36,成就内容!BJ93))</f>
        <v>90</v>
      </c>
      <c r="BK37" s="4">
        <f>IF($C37=1,IF(成就内容!BK93="","",成就内容!BK93),IF(成就内容!BK93="",BK36,成就内容!BK93))</f>
        <v>137</v>
      </c>
      <c r="BL37" s="4">
        <f>IF($C37=1,IF(成就内容!BL93="","",成就内容!BL93),IF(成就内容!BL93="",BL36,成就内容!BL93))</f>
        <v>124</v>
      </c>
      <c r="BM37" s="4">
        <f>IF($C37=1,IF(成就内容!BM93="","",成就内容!BM93),IF(成就内容!BM93="",BM36,成就内容!BM93))</f>
        <v>96</v>
      </c>
      <c r="BN37" s="4">
        <f>IF($C37=1,IF(成就内容!BN93="","",成就内容!BN93),IF(成就内容!BN93="",BN36,成就内容!BN93))</f>
        <v>90</v>
      </c>
      <c r="BO37" s="4">
        <f>IF($C37=1,IF(成就内容!BO93="","",成就内容!BO93),IF(成就内容!BO93="",BO36,成就内容!BO93))</f>
        <v>95</v>
      </c>
      <c r="BP37" s="4">
        <f>IF($C37=1,IF(成就内容!BP93="","",成就内容!BP93),IF(成就内容!BP93="",BP36,成就内容!BP93))</f>
        <v>126</v>
      </c>
      <c r="BQ37" s="4">
        <f>IF($C37=1,IF(成就内容!BQ93="","",成就内容!BQ93),IF(成就内容!BQ93="",BQ36,成就内容!BQ93))</f>
        <v>82</v>
      </c>
      <c r="BR37" s="4">
        <f>IF($C37=1,IF(成就内容!BR93="","",成就内容!BR93),IF(成就内容!BR93="",BR36,成就内容!BR93))</f>
        <v>43</v>
      </c>
      <c r="BS37" s="4">
        <f>IF($C37=1,IF(成就内容!BS93="","",成就内容!BS93),IF(成就内容!BS93="",BS36,成就内容!BS93))</f>
        <v>57</v>
      </c>
      <c r="BT37" s="4">
        <f>IF($C37=1,IF(成就内容!BT93="","",成就内容!BT93),IF(成就内容!BT93="",BT36,成就内容!BT93))</f>
        <v>63</v>
      </c>
      <c r="BU37" s="4">
        <f>IF($C37=1,IF(成就内容!BU93="","",成就内容!BU93),IF(成就内容!BU93="",BU36,成就内容!BU93))</f>
        <v>116</v>
      </c>
      <c r="BV37" s="4" t="str">
        <f>IF($C37=1,IF(成就内容!BV93="","",成就内容!BV93),IF(成就内容!BV93="",BV36,成就内容!BV93))</f>
        <v/>
      </c>
      <c r="BW37" s="4">
        <f>IF($C37=1,IF(成就内容!BW93="","",成就内容!BW93),IF(成就内容!BW93="",BW36,成就内容!BW93))</f>
        <v>140</v>
      </c>
      <c r="BX37" s="4">
        <f>IF($C37=1,IF(成就内容!BX93="","",成就内容!BX93),IF(成就内容!BX93="",BX36,成就内容!BX93))</f>
        <v>102</v>
      </c>
      <c r="BY37" s="4">
        <f>IF($C37=1,IF(成就内容!BY93="","",成就内容!BY93),IF(成就内容!BY93="",BY36,成就内容!BY93))</f>
        <v>124</v>
      </c>
      <c r="BZ37" s="4">
        <f>IF($C37=1,IF(成就内容!BZ93="","",成就内容!BZ93),IF(成就内容!BZ93="",BZ36,成就内容!BZ93))</f>
        <v>128</v>
      </c>
      <c r="CC37" s="3"/>
    </row>
    <row r="38" spans="3:81" s="17" customFormat="1" x14ac:dyDescent="0.15">
      <c r="C38" s="21">
        <v>32</v>
      </c>
      <c r="D38" s="4">
        <f>IF($C38=1,IF(成就内容!D94="","",成就内容!D94),IF(成就内容!D94="",D37,成就内容!D94))</f>
        <v>126</v>
      </c>
      <c r="E38" s="4" t="str">
        <f>IF($C38=1,IF(成就内容!E94="","",成就内容!E94),IF(成就内容!E94="",E37,成就内容!E94))</f>
        <v/>
      </c>
      <c r="F38" s="4">
        <f>IF($C38=1,IF(成就内容!F94="","",成就内容!F94),IF(成就内容!F94="",F37,成就内容!F94))</f>
        <v>84</v>
      </c>
      <c r="G38" s="4" t="str">
        <f>IF($C38=1,IF(成就内容!G94="","",成就内容!G94),IF(成就内容!G94="",G37,成就内容!G94))</f>
        <v/>
      </c>
      <c r="H38" s="4">
        <f>IF($C38=1,IF(成就内容!H94="","",成就内容!H94),IF(成就内容!H94="",H37,成就内容!H94))</f>
        <v>128</v>
      </c>
      <c r="I38" s="4">
        <f>IF($C38=1,IF(成就内容!I94="","",成就内容!I94),IF(成就内容!I94="",I37,成就内容!I94))</f>
        <v>128</v>
      </c>
      <c r="J38" s="4">
        <f>IF($C38=1,IF(成就内容!J94="","",成就内容!J94),IF(成就内容!J94="",J37,成就内容!J94))</f>
        <v>125</v>
      </c>
      <c r="K38" s="4">
        <f>IF($C38=1,IF(成就内容!K94="","",成就内容!K94),IF(成就内容!K94="",K37,成就内容!K94))</f>
        <v>125</v>
      </c>
      <c r="L38" s="4">
        <f>IF($C38=1,IF(成就内容!L94="","",成就内容!L94),IF(成就内容!L94="",L37,成就内容!L94))</f>
        <v>125</v>
      </c>
      <c r="M38" s="4">
        <f>IF($C38=1,IF(成就内容!M94="","",成就内容!M94),IF(成就内容!M94="",M37,成就内容!M94))</f>
        <v>125</v>
      </c>
      <c r="N38" s="4">
        <f>IF($C38=1,IF(成就内容!N94="","",成就内容!N94),IF(成就内容!N94="",N37,成就内容!N94))</f>
        <v>174</v>
      </c>
      <c r="O38" s="4">
        <f>IF($C38=1,IF(成就内容!O94="","",成就内容!O94),IF(成就内容!O94="",O37,成就内容!O94))</f>
        <v>160</v>
      </c>
      <c r="P38" s="4">
        <f>IF($C38=1,IF(成就内容!P94="","",成就内容!P94),IF(成就内容!P94="",P37,成就内容!P94))</f>
        <v>160</v>
      </c>
      <c r="Q38" s="4">
        <f>IF($C38=1,IF(成就内容!Q94="","",成就内容!Q94),IF(成就内容!Q94="",Q37,成就内容!Q94))</f>
        <v>128</v>
      </c>
      <c r="R38" s="4">
        <f>IF($C38=1,IF(成就内容!R94="","",成就内容!R94),IF(成就内容!R94="",R37,成就内容!R94))</f>
        <v>128</v>
      </c>
      <c r="S38" s="4">
        <f>IF($C38=1,IF(成就内容!S94="","",成就内容!S94),IF(成就内容!S94="",S37,成就内容!S94))</f>
        <v>128</v>
      </c>
      <c r="T38" s="4">
        <f>IF($C38=1,IF(成就内容!T94="","",成就内容!T94),IF(成就内容!T94="",T37,成就内容!T94))</f>
        <v>128</v>
      </c>
      <c r="U38" s="4">
        <f>IF($C38=1,IF(成就内容!U94="","",成就内容!U94),IF(成就内容!U94="",U37,成就内容!U94))</f>
        <v>128</v>
      </c>
      <c r="V38" s="4">
        <f>IF($C38=1,IF(成就内容!V94="","",成就内容!V94),IF(成就内容!V94="",V37,成就内容!V94))</f>
        <v>128</v>
      </c>
      <c r="W38" s="4">
        <f>IF($C38=1,IF(成就内容!W94="","",成就内容!W94),IF(成就内容!W94="",W37,成就内容!W94))</f>
        <v>174</v>
      </c>
      <c r="X38" s="4">
        <f>IF($C38=1,IF(成就内容!X94="","",成就内容!X94),IF(成就内容!X94="",X37,成就内容!X94))</f>
        <v>160</v>
      </c>
      <c r="Y38" s="4">
        <f>IF($C38=1,IF(成就内容!Y94="","",成就内容!Y94),IF(成就内容!Y94="",Y37,成就内容!Y94))</f>
        <v>86</v>
      </c>
      <c r="Z38" s="4" t="str">
        <f>IF($C38=1,IF(成就内容!Z94="","",成就内容!Z94),IF(成就内容!Z94="",Z37,成就内容!Z94))</f>
        <v/>
      </c>
      <c r="AA38" s="4">
        <f>IF($C38=1,IF(成就内容!AA94="","",成就内容!AA94),IF(成就内容!AA94="",AA37,成就内容!AA94))</f>
        <v>63</v>
      </c>
      <c r="AB38" s="4">
        <f>IF($C38=1,IF(成就内容!AB94="","",成就内容!AB94),IF(成就内容!AB94="",AB37,成就内容!AB94))</f>
        <v>108</v>
      </c>
      <c r="AC38" s="4">
        <f>IF($C38=1,IF(成就内容!AC94="","",成就内容!AC94),IF(成就内容!AC94="",AC37,成就内容!AC94))</f>
        <v>125</v>
      </c>
      <c r="AD38" s="4">
        <f>IF($C38=1,IF(成就内容!AD94="","",成就内容!AD94),IF(成就内容!AD94="",AD37,成就内容!AD94))</f>
        <v>126</v>
      </c>
      <c r="AE38" s="4">
        <f>IF($C38=1,IF(成就内容!AE94="","",成就内容!AE94),IF(成就内容!AE94="",AE37,成就内容!AE94))</f>
        <v>126</v>
      </c>
      <c r="AF38" s="4">
        <f>IF($C38=1,IF(成就内容!AF94="","",成就内容!AF94),IF(成就内容!AF94="",AF37,成就内容!AF94))</f>
        <v>126</v>
      </c>
      <c r="AG38" s="4">
        <f>IF($C38=1,IF(成就内容!AG94="","",成就内容!AG94),IF(成就内容!AG94="",AG37,成就内容!AG94))</f>
        <v>130</v>
      </c>
      <c r="AH38" s="4">
        <f>IF($C38=1,IF(成就内容!AH94="","",成就内容!AH94),IF(成就内容!AH94="",AH37,成就内容!AH94))</f>
        <v>61</v>
      </c>
      <c r="AI38" s="4">
        <f>IF($C38=1,IF(成就内容!AI94="","",成就内容!AI94),IF(成就内容!AI94="",AI37,成就内容!AI94))</f>
        <v>130</v>
      </c>
      <c r="AJ38" s="4">
        <f>IF($C38=1,IF(成就内容!AJ94="","",成就内容!AJ94),IF(成就内容!AJ94="",AJ37,成就内容!AJ94))</f>
        <v>131</v>
      </c>
      <c r="AK38" s="4" t="str">
        <f>IF($C38=1,IF(成就内容!AK94="","",成就内容!AK94),IF(成就内容!AK94="",AK37,成就内容!AK94))</f>
        <v/>
      </c>
      <c r="AL38" s="4" t="str">
        <f>IF($C38=1,IF(成就内容!AL94="","",成就内容!AL94),IF(成就内容!AL94="",AL37,成就内容!AL94))</f>
        <v/>
      </c>
      <c r="AM38" s="4">
        <f>IF($C38=1,IF(成就内容!AM94="","",成就内容!AM94),IF(成就内容!AM94="",AM37,成就内容!AM94))</f>
        <v>98</v>
      </c>
      <c r="AN38" s="4">
        <f>IF($C38=1,IF(成就内容!AN94="","",成就内容!AN94),IF(成就内容!AN94="",AN37,成就内容!AN94))</f>
        <v>99</v>
      </c>
      <c r="AO38" s="4">
        <f>IF($C38=1,IF(成就内容!AO94="","",成就内容!AO94),IF(成就内容!AO94="",AO37,成就内容!AO94))</f>
        <v>128</v>
      </c>
      <c r="AP38" s="4">
        <f>IF($C38=1,IF(成就内容!AP94="","",成就内容!AP94),IF(成就内容!AP94="",AP37,成就内容!AP94))</f>
        <v>128</v>
      </c>
      <c r="AQ38" s="4">
        <f>IF($C38=1,IF(成就内容!AQ94="","",成就内容!AQ94),IF(成就内容!AQ94="",AQ37,成就内容!AQ94))</f>
        <v>128</v>
      </c>
      <c r="AR38" s="4">
        <f>IF($C38=1,IF(成就内容!AR94="","",成就内容!AR94),IF(成就内容!AR94="",AR37,成就内容!AR94))</f>
        <v>136</v>
      </c>
      <c r="AS38" s="4">
        <f>IF($C38=1,IF(成就内容!AS94="","",成就内容!AS94),IF(成就内容!AS94="",AS37,成就内容!AS94))</f>
        <v>136</v>
      </c>
      <c r="AT38" s="4">
        <f>IF($C38=1,IF(成就内容!AT94="","",成就内容!AT94),IF(成就内容!AT94="",AT37,成就内容!AT94))</f>
        <v>136</v>
      </c>
      <c r="AU38" s="4">
        <f>IF($C38=1,IF(成就内容!AU94="","",成就内容!AU94),IF(成就内容!AU94="",AU37,成就内容!AU94))</f>
        <v>144</v>
      </c>
      <c r="AV38" s="4">
        <f>IF($C38=1,IF(成就内容!AV94="","",成就内容!AV94),IF(成就内容!AV94="",AV37,成就内容!AV94))</f>
        <v>170</v>
      </c>
      <c r="AW38" s="4">
        <f>IF($C38=1,IF(成就内容!AW94="","",成就内容!AW94),IF(成就内容!AW94="",AW37,成就内容!AW94))</f>
        <v>128</v>
      </c>
      <c r="AX38" s="4">
        <f>IF($C38=1,IF(成就内容!AX94="","",成就内容!AX94),IF(成就内容!AX94="",AX37,成就内容!AX94))</f>
        <v>144</v>
      </c>
      <c r="AY38" s="4">
        <f>IF($C38=1,IF(成就内容!AY94="","",成就内容!AY94),IF(成就内容!AY94="",AY37,成就内容!AY94))</f>
        <v>144</v>
      </c>
      <c r="AZ38" s="4">
        <f>IF($C38=1,IF(成就内容!AZ94="","",成就内容!AZ94),IF(成就内容!AZ94="",AZ37,成就内容!AZ94))</f>
        <v>144</v>
      </c>
      <c r="BA38" s="4">
        <f>IF($C38=1,IF(成就内容!BA94="","",成就内容!BA94),IF(成就内容!BA94="",BA37,成就内容!BA94))</f>
        <v>144</v>
      </c>
      <c r="BB38" s="4">
        <f>IF($C38=1,IF(成就内容!BB94="","",成就内容!BB94),IF(成就内容!BB94="",BB37,成就内容!BB94))</f>
        <v>174</v>
      </c>
      <c r="BC38" s="4">
        <f>IF($C38=1,IF(成就内容!BC94="","",成就内容!BC94),IF(成就内容!BC94="",BC37,成就内容!BC94))</f>
        <v>128</v>
      </c>
      <c r="BD38" s="4">
        <f>IF($C38=1,IF(成就内容!BD94="","",成就内容!BD94),IF(成就内容!BD94="",BD37,成就内容!BD94))</f>
        <v>128</v>
      </c>
      <c r="BE38" s="4">
        <f>IF($C38=1,IF(成就内容!BE94="","",成就内容!BE94),IF(成就内容!BE94="",BE37,成就内容!BE94))</f>
        <v>128</v>
      </c>
      <c r="BF38" s="4">
        <f>IF($C38=1,IF(成就内容!BF94="","",成就内容!BF94),IF(成就内容!BF94="",BF37,成就内容!BF94))</f>
        <v>128</v>
      </c>
      <c r="BG38" s="4">
        <f>IF($C38=1,IF(成就内容!BG94="","",成就内容!BG94),IF(成就内容!BG94="",BG37,成就内容!BG94))</f>
        <v>129</v>
      </c>
      <c r="BH38" s="4">
        <f>IF($C38=1,IF(成就内容!BH94="","",成就内容!BH94),IF(成就内容!BH94="",BH37,成就内容!BH94))</f>
        <v>174</v>
      </c>
      <c r="BI38" s="4" t="str">
        <f>IF($C38=1,IF(成就内容!BI94="","",成就内容!BI94),IF(成就内容!BI94="",BI37,成就内容!BI94))</f>
        <v/>
      </c>
      <c r="BJ38" s="4">
        <f>IF($C38=1,IF(成就内容!BJ94="","",成就内容!BJ94),IF(成就内容!BJ94="",BJ37,成就内容!BJ94))</f>
        <v>93</v>
      </c>
      <c r="BK38" s="4">
        <f>IF($C38=1,IF(成就内容!BK94="","",成就内容!BK94),IF(成就内容!BK94="",BK37,成就内容!BK94))</f>
        <v>142</v>
      </c>
      <c r="BL38" s="4">
        <f>IF($C38=1,IF(成就内容!BL94="","",成就内容!BL94),IF(成就内容!BL94="",BL37,成就内容!BL94))</f>
        <v>128</v>
      </c>
      <c r="BM38" s="4">
        <f>IF($C38=1,IF(成就内容!BM94="","",成就内容!BM94),IF(成就内容!BM94="",BM37,成就内容!BM94))</f>
        <v>100</v>
      </c>
      <c r="BN38" s="4">
        <f>IF($C38=1,IF(成就内容!BN94="","",成就内容!BN94),IF(成就内容!BN94="",BN37,成就内容!BN94))</f>
        <v>90</v>
      </c>
      <c r="BO38" s="4">
        <f>IF($C38=1,IF(成就内容!BO94="","",成就内容!BO94),IF(成就内容!BO94="",BO37,成就内容!BO94))</f>
        <v>97</v>
      </c>
      <c r="BP38" s="4">
        <f>IF($C38=1,IF(成就内容!BP94="","",成就内容!BP94),IF(成就内容!BP94="",BP37,成就内容!BP94))</f>
        <v>127</v>
      </c>
      <c r="BQ38" s="4">
        <f>IF($C38=1,IF(成就内容!BQ94="","",成就内容!BQ94),IF(成就内容!BQ94="",BQ37,成就内容!BQ94))</f>
        <v>83</v>
      </c>
      <c r="BR38" s="4">
        <f>IF($C38=1,IF(成就内容!BR94="","",成就内容!BR94),IF(成就内容!BR94="",BR37,成就内容!BR94))</f>
        <v>43</v>
      </c>
      <c r="BS38" s="4">
        <f>IF($C38=1,IF(成就内容!BS94="","",成就内容!BS94),IF(成就内容!BS94="",BS37,成就内容!BS94))</f>
        <v>57</v>
      </c>
      <c r="BT38" s="4">
        <f>IF($C38=1,IF(成就内容!BT94="","",成就内容!BT94),IF(成就内容!BT94="",BT37,成就内容!BT94))</f>
        <v>65</v>
      </c>
      <c r="BU38" s="4">
        <f>IF($C38=1,IF(成就内容!BU94="","",成就内容!BU94),IF(成就内容!BU94="",BU37,成就内容!BU94))</f>
        <v>118</v>
      </c>
      <c r="BV38" s="4" t="str">
        <f>IF($C38=1,IF(成就内容!BV94="","",成就内容!BV94),IF(成就内容!BV94="",BV37,成就内容!BV94))</f>
        <v/>
      </c>
      <c r="BW38" s="4">
        <f>IF($C38=1,IF(成就内容!BW94="","",成就内容!BW94),IF(成就内容!BW94="",BW37,成就内容!BW94))</f>
        <v>144</v>
      </c>
      <c r="BX38" s="4">
        <f>IF($C38=1,IF(成就内容!BX94="","",成就内容!BX94),IF(成就内容!BX94="",BX37,成就内容!BX94))</f>
        <v>105</v>
      </c>
      <c r="BY38" s="4">
        <f>IF($C38=1,IF(成就内容!BY94="","",成就内容!BY94),IF(成就内容!BY94="",BY37,成就内容!BY94))</f>
        <v>128</v>
      </c>
      <c r="BZ38" s="4">
        <f>IF($C38=1,IF(成就内容!BZ94="","",成就内容!BZ94),IF(成就内容!BZ94="",BZ37,成就内容!BZ94))</f>
        <v>132</v>
      </c>
      <c r="CC38" s="3"/>
    </row>
    <row r="39" spans="3:81" s="17" customFormat="1" x14ac:dyDescent="0.15">
      <c r="C39" s="21">
        <v>33</v>
      </c>
      <c r="D39" s="4">
        <f>IF($C39=1,IF(成就内容!D95="","",成就内容!D95),IF(成就内容!D95="",D38,成就内容!D95))</f>
        <v>130</v>
      </c>
      <c r="E39" s="4" t="str">
        <f>IF($C39=1,IF(成就内容!E95="","",成就内容!E95),IF(成就内容!E95="",E38,成就内容!E95))</f>
        <v/>
      </c>
      <c r="F39" s="4">
        <f>IF($C39=1,IF(成就内容!F95="","",成就内容!F95),IF(成就内容!F95="",F38,成就内容!F95))</f>
        <v>84</v>
      </c>
      <c r="G39" s="4" t="str">
        <f>IF($C39=1,IF(成就内容!G95="","",成就内容!G95),IF(成就内容!G95="",G38,成就内容!G95))</f>
        <v/>
      </c>
      <c r="H39" s="4">
        <f>IF($C39=1,IF(成就内容!H95="","",成就内容!H95),IF(成就内容!H95="",H38,成就内容!H95))</f>
        <v>132</v>
      </c>
      <c r="I39" s="4">
        <f>IF($C39=1,IF(成就内容!I95="","",成就内容!I95),IF(成就内容!I95="",I38,成就内容!I95))</f>
        <v>132</v>
      </c>
      <c r="J39" s="4">
        <f>IF($C39=1,IF(成就内容!J95="","",成就内容!J95),IF(成就内容!J95="",J38,成就内容!J95))</f>
        <v>129</v>
      </c>
      <c r="K39" s="4">
        <f>IF($C39=1,IF(成就内容!K95="","",成就内容!K95),IF(成就内容!K95="",K38,成就内容!K95))</f>
        <v>129</v>
      </c>
      <c r="L39" s="4">
        <f>IF($C39=1,IF(成就内容!L95="","",成就内容!L95),IF(成就内容!L95="",L38,成就内容!L95))</f>
        <v>129</v>
      </c>
      <c r="M39" s="4">
        <f>IF($C39=1,IF(成就内容!M95="","",成就内容!M95),IF(成就内容!M95="",M38,成就内容!M95))</f>
        <v>129</v>
      </c>
      <c r="N39" s="4">
        <f>IF($C39=1,IF(成就内容!N95="","",成就内容!N95),IF(成就内容!N95="",N38,成就内容!N95))</f>
        <v>178</v>
      </c>
      <c r="O39" s="4">
        <f>IF($C39=1,IF(成就内容!O95="","",成就内容!O95),IF(成就内容!O95="",O38,成就内容!O95))</f>
        <v>165</v>
      </c>
      <c r="P39" s="4">
        <f>IF($C39=1,IF(成就内容!P95="","",成就内容!P95),IF(成就内容!P95="",P38,成就内容!P95))</f>
        <v>160</v>
      </c>
      <c r="Q39" s="4">
        <f>IF($C39=1,IF(成就内容!Q95="","",成就内容!Q95),IF(成就内容!Q95="",Q38,成就内容!Q95))</f>
        <v>132</v>
      </c>
      <c r="R39" s="4">
        <f>IF($C39=1,IF(成就内容!R95="","",成就内容!R95),IF(成就内容!R95="",R38,成就内容!R95))</f>
        <v>132</v>
      </c>
      <c r="S39" s="4">
        <f>IF($C39=1,IF(成就内容!S95="","",成就内容!S95),IF(成就内容!S95="",S38,成就内容!S95))</f>
        <v>132</v>
      </c>
      <c r="T39" s="4">
        <f>IF($C39=1,IF(成就内容!T95="","",成就内容!T95),IF(成就内容!T95="",T38,成就内容!T95))</f>
        <v>132</v>
      </c>
      <c r="U39" s="4">
        <f>IF($C39=1,IF(成就内容!U95="","",成就内容!U95),IF(成就内容!U95="",U38,成就内容!U95))</f>
        <v>132</v>
      </c>
      <c r="V39" s="4">
        <f>IF($C39=1,IF(成就内容!V95="","",成就内容!V95),IF(成就内容!V95="",V38,成就内容!V95))</f>
        <v>132</v>
      </c>
      <c r="W39" s="4">
        <f>IF($C39=1,IF(成就内容!W95="","",成就内容!W95),IF(成就内容!W95="",W38,成就内容!W95))</f>
        <v>178</v>
      </c>
      <c r="X39" s="4">
        <f>IF($C39=1,IF(成就内容!X95="","",成就内容!X95),IF(成就内容!X95="",X38,成就内容!X95))</f>
        <v>165</v>
      </c>
      <c r="Y39" s="4">
        <f>IF($C39=1,IF(成就内容!Y95="","",成就内容!Y95),IF(成就内容!Y95="",Y38,成就内容!Y95))</f>
        <v>86</v>
      </c>
      <c r="Z39" s="4" t="str">
        <f>IF($C39=1,IF(成就内容!Z95="","",成就内容!Z95),IF(成就内容!Z95="",Z38,成就内容!Z95))</f>
        <v/>
      </c>
      <c r="AA39" s="4">
        <f>IF($C39=1,IF(成就内容!AA95="","",成就内容!AA95),IF(成就内容!AA95="",AA38,成就内容!AA95))</f>
        <v>63</v>
      </c>
      <c r="AB39" s="4">
        <f>IF($C39=1,IF(成就内容!AB95="","",成就内容!AB95),IF(成就内容!AB95="",AB38,成就内容!AB95))</f>
        <v>108</v>
      </c>
      <c r="AC39" s="4">
        <f>IF($C39=1,IF(成就内容!AC95="","",成就内容!AC95),IF(成就内容!AC95="",AC38,成就内容!AC95))</f>
        <v>129</v>
      </c>
      <c r="AD39" s="4">
        <f>IF($C39=1,IF(成就内容!AD95="","",成就内容!AD95),IF(成就内容!AD95="",AD38,成就内容!AD95))</f>
        <v>130</v>
      </c>
      <c r="AE39" s="4">
        <f>IF($C39=1,IF(成就内容!AE95="","",成就内容!AE95),IF(成就内容!AE95="",AE38,成就内容!AE95))</f>
        <v>130</v>
      </c>
      <c r="AF39" s="4">
        <f>IF($C39=1,IF(成就内容!AF95="","",成就内容!AF95),IF(成就内容!AF95="",AF38,成就内容!AF95))</f>
        <v>130</v>
      </c>
      <c r="AG39" s="4">
        <f>IF($C39=1,IF(成就内容!AG95="","",成就内容!AG95),IF(成就内容!AG95="",AG38,成就内容!AG95))</f>
        <v>134</v>
      </c>
      <c r="AH39" s="4">
        <f>IF($C39=1,IF(成就内容!AH95="","",成就内容!AH95),IF(成就内容!AH95="",AH38,成就内容!AH95))</f>
        <v>61</v>
      </c>
      <c r="AI39" s="4">
        <f>IF($C39=1,IF(成就内容!AI95="","",成就内容!AI95),IF(成就内容!AI95="",AI38,成就内容!AI95))</f>
        <v>134</v>
      </c>
      <c r="AJ39" s="4">
        <f>IF($C39=1,IF(成就内容!AJ95="","",成就内容!AJ95),IF(成就内容!AJ95="",AJ38,成就内容!AJ95))</f>
        <v>135</v>
      </c>
      <c r="AK39" s="4" t="str">
        <f>IF($C39=1,IF(成就内容!AK95="","",成就内容!AK95),IF(成就内容!AK95="",AK38,成就内容!AK95))</f>
        <v/>
      </c>
      <c r="AL39" s="4" t="str">
        <f>IF($C39=1,IF(成就内容!AL95="","",成就内容!AL95),IF(成就内容!AL95="",AL38,成就内容!AL95))</f>
        <v/>
      </c>
      <c r="AM39" s="4">
        <f>IF($C39=1,IF(成就内容!AM95="","",成就内容!AM95),IF(成就内容!AM95="",AM38,成就内容!AM95))</f>
        <v>98</v>
      </c>
      <c r="AN39" s="4">
        <f>IF($C39=1,IF(成就内容!AN95="","",成就内容!AN95),IF(成就内容!AN95="",AN38,成就内容!AN95))</f>
        <v>99</v>
      </c>
      <c r="AO39" s="4">
        <f>IF($C39=1,IF(成就内容!AO95="","",成就内容!AO95),IF(成就内容!AO95="",AO38,成就内容!AO95))</f>
        <v>132</v>
      </c>
      <c r="AP39" s="4">
        <f>IF($C39=1,IF(成就内容!AP95="","",成就内容!AP95),IF(成就内容!AP95="",AP38,成就内容!AP95))</f>
        <v>132</v>
      </c>
      <c r="AQ39" s="4">
        <f>IF($C39=1,IF(成就内容!AQ95="","",成就内容!AQ95),IF(成就内容!AQ95="",AQ38,成就内容!AQ95))</f>
        <v>132</v>
      </c>
      <c r="AR39" s="4">
        <f>IF($C39=1,IF(成就内容!AR95="","",成就内容!AR95),IF(成就内容!AR95="",AR38,成就内容!AR95))</f>
        <v>140</v>
      </c>
      <c r="AS39" s="4">
        <f>IF($C39=1,IF(成就内容!AS95="","",成就内容!AS95),IF(成就内容!AS95="",AS38,成就内容!AS95))</f>
        <v>140</v>
      </c>
      <c r="AT39" s="4">
        <f>IF($C39=1,IF(成就内容!AT95="","",成就内容!AT95),IF(成就内容!AT95="",AT38,成就内容!AT95))</f>
        <v>140</v>
      </c>
      <c r="AU39" s="4">
        <f>IF($C39=1,IF(成就内容!AU95="","",成就内容!AU95),IF(成就内容!AU95="",AU38,成就内容!AU95))</f>
        <v>148</v>
      </c>
      <c r="AV39" s="4">
        <f>IF($C39=1,IF(成就内容!AV95="","",成就内容!AV95),IF(成就内容!AV95="",AV38,成就内容!AV95))</f>
        <v>175</v>
      </c>
      <c r="AW39" s="4">
        <f>IF($C39=1,IF(成就内容!AW95="","",成就内容!AW95),IF(成就内容!AW95="",AW38,成就内容!AW95))</f>
        <v>132</v>
      </c>
      <c r="AX39" s="4">
        <f>IF($C39=1,IF(成就内容!AX95="","",成就内容!AX95),IF(成就内容!AX95="",AX38,成就内容!AX95))</f>
        <v>148</v>
      </c>
      <c r="AY39" s="4">
        <f>IF($C39=1,IF(成就内容!AY95="","",成就内容!AY95),IF(成就内容!AY95="",AY38,成就内容!AY95))</f>
        <v>148</v>
      </c>
      <c r="AZ39" s="4">
        <f>IF($C39=1,IF(成就内容!AZ95="","",成就内容!AZ95),IF(成就内容!AZ95="",AZ38,成就内容!AZ95))</f>
        <v>148</v>
      </c>
      <c r="BA39" s="4">
        <f>IF($C39=1,IF(成就内容!BA95="","",成就内容!BA95),IF(成就内容!BA95="",BA38,成就内容!BA95))</f>
        <v>148</v>
      </c>
      <c r="BB39" s="4">
        <f>IF($C39=1,IF(成就内容!BB95="","",成就内容!BB95),IF(成就内容!BB95="",BB38,成就内容!BB95))</f>
        <v>178</v>
      </c>
      <c r="BC39" s="4">
        <f>IF($C39=1,IF(成就内容!BC95="","",成就内容!BC95),IF(成就内容!BC95="",BC38,成就内容!BC95))</f>
        <v>132</v>
      </c>
      <c r="BD39" s="4">
        <f>IF($C39=1,IF(成就内容!BD95="","",成就内容!BD95),IF(成就内容!BD95="",BD38,成就内容!BD95))</f>
        <v>132</v>
      </c>
      <c r="BE39" s="4">
        <f>IF($C39=1,IF(成就内容!BE95="","",成就内容!BE95),IF(成就内容!BE95="",BE38,成就内容!BE95))</f>
        <v>132</v>
      </c>
      <c r="BF39" s="4">
        <f>IF($C39=1,IF(成就内容!BF95="","",成就内容!BF95),IF(成就内容!BF95="",BF38,成就内容!BF95))</f>
        <v>132</v>
      </c>
      <c r="BG39" s="4">
        <f>IF($C39=1,IF(成就内容!BG95="","",成就内容!BG95),IF(成就内容!BG95="",BG38,成就内容!BG95))</f>
        <v>133</v>
      </c>
      <c r="BH39" s="4">
        <f>IF($C39=1,IF(成就内容!BH95="","",成就内容!BH95),IF(成就内容!BH95="",BH38,成就内容!BH95))</f>
        <v>178</v>
      </c>
      <c r="BI39" s="4" t="str">
        <f>IF($C39=1,IF(成就内容!BI95="","",成就内容!BI95),IF(成就内容!BI95="",BI38,成就内容!BI95))</f>
        <v/>
      </c>
      <c r="BJ39" s="4">
        <f>IF($C39=1,IF(成就内容!BJ95="","",成就内容!BJ95),IF(成就内容!BJ95="",BJ38,成就内容!BJ95))</f>
        <v>97</v>
      </c>
      <c r="BK39" s="4">
        <f>IF($C39=1,IF(成就内容!BK95="","",成就内容!BK95),IF(成就内容!BK95="",BK38,成就内容!BK95))</f>
        <v>144</v>
      </c>
      <c r="BL39" s="4">
        <f>IF($C39=1,IF(成就内容!BL95="","",成就内容!BL95),IF(成就内容!BL95="",BL38,成就内容!BL95))</f>
        <v>132</v>
      </c>
      <c r="BM39" s="4">
        <f>IF($C39=1,IF(成就内容!BM95="","",成就内容!BM95),IF(成就内容!BM95="",BM38,成就内容!BM95))</f>
        <v>104</v>
      </c>
      <c r="BN39" s="4">
        <f>IF($C39=1,IF(成就内容!BN95="","",成就内容!BN95),IF(成就内容!BN95="",BN38,成就内容!BN95))</f>
        <v>90</v>
      </c>
      <c r="BO39" s="4">
        <f>IF($C39=1,IF(成就内容!BO95="","",成就内容!BO95),IF(成就内容!BO95="",BO38,成就内容!BO95))</f>
        <v>98</v>
      </c>
      <c r="BP39" s="4">
        <f>IF($C39=1,IF(成就内容!BP95="","",成就内容!BP95),IF(成就内容!BP95="",BP38,成就内容!BP95))</f>
        <v>128</v>
      </c>
      <c r="BQ39" s="4">
        <f>IF($C39=1,IF(成就内容!BQ95="","",成就内容!BQ95),IF(成就内容!BQ95="",BQ38,成就内容!BQ95))</f>
        <v>83</v>
      </c>
      <c r="BR39" s="4">
        <f>IF($C39=1,IF(成就内容!BR95="","",成就内容!BR95),IF(成就内容!BR95="",BR38,成就内容!BR95))</f>
        <v>43</v>
      </c>
      <c r="BS39" s="4">
        <f>IF($C39=1,IF(成就内容!BS95="","",成就内容!BS95),IF(成就内容!BS95="",BS38,成就内容!BS95))</f>
        <v>57</v>
      </c>
      <c r="BT39" s="4">
        <f>IF($C39=1,IF(成就内容!BT95="","",成就内容!BT95),IF(成就内容!BT95="",BT38,成就内容!BT95))</f>
        <v>66</v>
      </c>
      <c r="BU39" s="4">
        <f>IF($C39=1,IF(成就内容!BU95="","",成就内容!BU95),IF(成就内容!BU95="",BU38,成就内容!BU95))</f>
        <v>119</v>
      </c>
      <c r="BV39" s="4" t="str">
        <f>IF($C39=1,IF(成就内容!BV95="","",成就内容!BV95),IF(成就内容!BV95="",BV38,成就内容!BV95))</f>
        <v/>
      </c>
      <c r="BW39" s="4">
        <f>IF($C39=1,IF(成就内容!BW95="","",成就内容!BW95),IF(成就内容!BW95="",BW38,成就内容!BW95))</f>
        <v>148</v>
      </c>
      <c r="BX39" s="4">
        <f>IF($C39=1,IF(成就内容!BX95="","",成就内容!BX95),IF(成就内容!BX95="",BX38,成就内容!BX95))</f>
        <v>108</v>
      </c>
      <c r="BY39" s="4">
        <f>IF($C39=1,IF(成就内容!BY95="","",成就内容!BY95),IF(成就内容!BY95="",BY38,成就内容!BY95))</f>
        <v>132</v>
      </c>
      <c r="BZ39" s="4">
        <f>IF($C39=1,IF(成就内容!BZ95="","",成就内容!BZ95),IF(成就内容!BZ95="",BZ38,成就内容!BZ95))</f>
        <v>136</v>
      </c>
      <c r="CC39" s="3"/>
    </row>
    <row r="40" spans="3:81" s="17" customFormat="1" x14ac:dyDescent="0.15">
      <c r="C40" s="21">
        <v>34</v>
      </c>
      <c r="D40" s="4">
        <f>IF($C40=1,IF(成就内容!D96="","",成就内容!D96),IF(成就内容!D96="",D39,成就内容!D96))</f>
        <v>134</v>
      </c>
      <c r="E40" s="4" t="str">
        <f>IF($C40=1,IF(成就内容!E96="","",成就内容!E96),IF(成就内容!E96="",E39,成就内容!E96))</f>
        <v/>
      </c>
      <c r="F40" s="4">
        <f>IF($C40=1,IF(成就内容!F96="","",成就内容!F96),IF(成就内容!F96="",F39,成就内容!F96))</f>
        <v>84</v>
      </c>
      <c r="G40" s="4" t="str">
        <f>IF($C40=1,IF(成就内容!G96="","",成就内容!G96),IF(成就内容!G96="",G39,成就内容!G96))</f>
        <v/>
      </c>
      <c r="H40" s="4">
        <f>IF($C40=1,IF(成就内容!H96="","",成就内容!H96),IF(成就内容!H96="",H39,成就内容!H96))</f>
        <v>136</v>
      </c>
      <c r="I40" s="4">
        <f>IF($C40=1,IF(成就内容!I96="","",成就内容!I96),IF(成就内容!I96="",I39,成就内容!I96))</f>
        <v>136</v>
      </c>
      <c r="J40" s="4">
        <f>IF($C40=1,IF(成就内容!J96="","",成就内容!J96),IF(成就内容!J96="",J39,成就内容!J96))</f>
        <v>133</v>
      </c>
      <c r="K40" s="4">
        <f>IF($C40=1,IF(成就内容!K96="","",成就内容!K96),IF(成就内容!K96="",K39,成就内容!K96))</f>
        <v>133</v>
      </c>
      <c r="L40" s="4">
        <f>IF($C40=1,IF(成就内容!L96="","",成就内容!L96),IF(成就内容!L96="",L39,成就内容!L96))</f>
        <v>133</v>
      </c>
      <c r="M40" s="4">
        <f>IF($C40=1,IF(成就内容!M96="","",成就内容!M96),IF(成就内容!M96="",M39,成就内容!M96))</f>
        <v>133</v>
      </c>
      <c r="N40" s="4">
        <f>IF($C40=1,IF(成就内容!N96="","",成就内容!N96),IF(成就内容!N96="",N39,成就内容!N96))</f>
        <v>182</v>
      </c>
      <c r="O40" s="4">
        <f>IF($C40=1,IF(成就内容!O96="","",成就内容!O96),IF(成就内容!O96="",O39,成就内容!O96))</f>
        <v>170</v>
      </c>
      <c r="P40" s="4">
        <f>IF($C40=1,IF(成就内容!P96="","",成就内容!P96),IF(成就内容!P96="",P39,成就内容!P96))</f>
        <v>160</v>
      </c>
      <c r="Q40" s="4">
        <f>IF($C40=1,IF(成就内容!Q96="","",成就内容!Q96),IF(成就内容!Q96="",Q39,成就内容!Q96))</f>
        <v>136</v>
      </c>
      <c r="R40" s="4">
        <f>IF($C40=1,IF(成就内容!R96="","",成就内容!R96),IF(成就内容!R96="",R39,成就内容!R96))</f>
        <v>136</v>
      </c>
      <c r="S40" s="4">
        <f>IF($C40=1,IF(成就内容!S96="","",成就内容!S96),IF(成就内容!S96="",S39,成就内容!S96))</f>
        <v>136</v>
      </c>
      <c r="T40" s="4">
        <f>IF($C40=1,IF(成就内容!T96="","",成就内容!T96),IF(成就内容!T96="",T39,成就内容!T96))</f>
        <v>136</v>
      </c>
      <c r="U40" s="4">
        <f>IF($C40=1,IF(成就内容!U96="","",成就内容!U96),IF(成就内容!U96="",U39,成就内容!U96))</f>
        <v>136</v>
      </c>
      <c r="V40" s="4">
        <f>IF($C40=1,IF(成就内容!V96="","",成就内容!V96),IF(成就内容!V96="",V39,成就内容!V96))</f>
        <v>136</v>
      </c>
      <c r="W40" s="4">
        <f>IF($C40=1,IF(成就内容!W96="","",成就内容!W96),IF(成就内容!W96="",W39,成就内容!W96))</f>
        <v>182</v>
      </c>
      <c r="X40" s="4">
        <f>IF($C40=1,IF(成就内容!X96="","",成就内容!X96),IF(成就内容!X96="",X39,成就内容!X96))</f>
        <v>170</v>
      </c>
      <c r="Y40" s="4">
        <f>IF($C40=1,IF(成就内容!Y96="","",成就内容!Y96),IF(成就内容!Y96="",Y39,成就内容!Y96))</f>
        <v>86</v>
      </c>
      <c r="Z40" s="4" t="str">
        <f>IF($C40=1,IF(成就内容!Z96="","",成就内容!Z96),IF(成就内容!Z96="",Z39,成就内容!Z96))</f>
        <v/>
      </c>
      <c r="AA40" s="4">
        <f>IF($C40=1,IF(成就内容!AA96="","",成就内容!AA96),IF(成就内容!AA96="",AA39,成就内容!AA96))</f>
        <v>63</v>
      </c>
      <c r="AB40" s="4">
        <f>IF($C40=1,IF(成就内容!AB96="","",成就内容!AB96),IF(成就内容!AB96="",AB39,成就内容!AB96))</f>
        <v>108</v>
      </c>
      <c r="AC40" s="4">
        <f>IF($C40=1,IF(成就内容!AC96="","",成就内容!AC96),IF(成就内容!AC96="",AC39,成就内容!AC96))</f>
        <v>133</v>
      </c>
      <c r="AD40" s="4">
        <f>IF($C40=1,IF(成就内容!AD96="","",成就内容!AD96),IF(成就内容!AD96="",AD39,成就内容!AD96))</f>
        <v>134</v>
      </c>
      <c r="AE40" s="4">
        <f>IF($C40=1,IF(成就内容!AE96="","",成就内容!AE96),IF(成就内容!AE96="",AE39,成就内容!AE96))</f>
        <v>134</v>
      </c>
      <c r="AF40" s="4">
        <f>IF($C40=1,IF(成就内容!AF96="","",成就内容!AF96),IF(成就内容!AF96="",AF39,成就内容!AF96))</f>
        <v>134</v>
      </c>
      <c r="AG40" s="4">
        <f>IF($C40=1,IF(成就内容!AG96="","",成就内容!AG96),IF(成就内容!AG96="",AG39,成就内容!AG96))</f>
        <v>138</v>
      </c>
      <c r="AH40" s="4">
        <f>IF($C40=1,IF(成就内容!AH96="","",成就内容!AH96),IF(成就内容!AH96="",AH39,成就内容!AH96))</f>
        <v>61</v>
      </c>
      <c r="AI40" s="4">
        <f>IF($C40=1,IF(成就内容!AI96="","",成就内容!AI96),IF(成就内容!AI96="",AI39,成就内容!AI96))</f>
        <v>138</v>
      </c>
      <c r="AJ40" s="4">
        <f>IF($C40=1,IF(成就内容!AJ96="","",成就内容!AJ96),IF(成就内容!AJ96="",AJ39,成就内容!AJ96))</f>
        <v>139</v>
      </c>
      <c r="AK40" s="4" t="str">
        <f>IF($C40=1,IF(成就内容!AK96="","",成就内容!AK96),IF(成就内容!AK96="",AK39,成就内容!AK96))</f>
        <v/>
      </c>
      <c r="AL40" s="4" t="str">
        <f>IF($C40=1,IF(成就内容!AL96="","",成就内容!AL96),IF(成就内容!AL96="",AL39,成就内容!AL96))</f>
        <v/>
      </c>
      <c r="AM40" s="4">
        <f>IF($C40=1,IF(成就内容!AM96="","",成就内容!AM96),IF(成就内容!AM96="",AM39,成就内容!AM96))</f>
        <v>98</v>
      </c>
      <c r="AN40" s="4">
        <f>IF($C40=1,IF(成就内容!AN96="","",成就内容!AN96),IF(成就内容!AN96="",AN39,成就内容!AN96))</f>
        <v>99</v>
      </c>
      <c r="AO40" s="4">
        <f>IF($C40=1,IF(成就内容!AO96="","",成就内容!AO96),IF(成就内容!AO96="",AO39,成就内容!AO96))</f>
        <v>136</v>
      </c>
      <c r="AP40" s="4">
        <f>IF($C40=1,IF(成就内容!AP96="","",成就内容!AP96),IF(成就内容!AP96="",AP39,成就内容!AP96))</f>
        <v>136</v>
      </c>
      <c r="AQ40" s="4">
        <f>IF($C40=1,IF(成就内容!AQ96="","",成就内容!AQ96),IF(成就内容!AQ96="",AQ39,成就内容!AQ96))</f>
        <v>136</v>
      </c>
      <c r="AR40" s="4">
        <f>IF($C40=1,IF(成就内容!AR96="","",成就内容!AR96),IF(成就内容!AR96="",AR39,成就内容!AR96))</f>
        <v>144</v>
      </c>
      <c r="AS40" s="4">
        <f>IF($C40=1,IF(成就内容!AS96="","",成就内容!AS96),IF(成就内容!AS96="",AS39,成就内容!AS96))</f>
        <v>144</v>
      </c>
      <c r="AT40" s="4">
        <f>IF($C40=1,IF(成就内容!AT96="","",成就内容!AT96),IF(成就内容!AT96="",AT39,成就内容!AT96))</f>
        <v>144</v>
      </c>
      <c r="AU40" s="4">
        <f>IF($C40=1,IF(成就内容!AU96="","",成就内容!AU96),IF(成就内容!AU96="",AU39,成就内容!AU96))</f>
        <v>152</v>
      </c>
      <c r="AV40" s="4">
        <f>IF($C40=1,IF(成就内容!AV96="","",成就内容!AV96),IF(成就内容!AV96="",AV39,成就内容!AV96))</f>
        <v>180</v>
      </c>
      <c r="AW40" s="4">
        <f>IF($C40=1,IF(成就内容!AW96="","",成就内容!AW96),IF(成就内容!AW96="",AW39,成就内容!AW96))</f>
        <v>136</v>
      </c>
      <c r="AX40" s="4">
        <f>IF($C40=1,IF(成就内容!AX96="","",成就内容!AX96),IF(成就内容!AX96="",AX39,成就内容!AX96))</f>
        <v>152</v>
      </c>
      <c r="AY40" s="4">
        <f>IF($C40=1,IF(成就内容!AY96="","",成就内容!AY96),IF(成就内容!AY96="",AY39,成就内容!AY96))</f>
        <v>152</v>
      </c>
      <c r="AZ40" s="4">
        <f>IF($C40=1,IF(成就内容!AZ96="","",成就内容!AZ96),IF(成就内容!AZ96="",AZ39,成就内容!AZ96))</f>
        <v>152</v>
      </c>
      <c r="BA40" s="4">
        <f>IF($C40=1,IF(成就内容!BA96="","",成就内容!BA96),IF(成就内容!BA96="",BA39,成就内容!BA96))</f>
        <v>152</v>
      </c>
      <c r="BB40" s="4">
        <f>IF($C40=1,IF(成就内容!BB96="","",成就内容!BB96),IF(成就内容!BB96="",BB39,成就内容!BB96))</f>
        <v>182</v>
      </c>
      <c r="BC40" s="4">
        <f>IF($C40=1,IF(成就内容!BC96="","",成就内容!BC96),IF(成就内容!BC96="",BC39,成就内容!BC96))</f>
        <v>136</v>
      </c>
      <c r="BD40" s="4">
        <f>IF($C40=1,IF(成就内容!BD96="","",成就内容!BD96),IF(成就内容!BD96="",BD39,成就内容!BD96))</f>
        <v>136</v>
      </c>
      <c r="BE40" s="4">
        <f>IF($C40=1,IF(成就内容!BE96="","",成就内容!BE96),IF(成就内容!BE96="",BE39,成就内容!BE96))</f>
        <v>136</v>
      </c>
      <c r="BF40" s="4">
        <f>IF($C40=1,IF(成就内容!BF96="","",成就内容!BF96),IF(成就内容!BF96="",BF39,成就内容!BF96))</f>
        <v>136</v>
      </c>
      <c r="BG40" s="4">
        <f>IF($C40=1,IF(成就内容!BG96="","",成就内容!BG96),IF(成就内容!BG96="",BG39,成就内容!BG96))</f>
        <v>137</v>
      </c>
      <c r="BH40" s="4">
        <f>IF($C40=1,IF(成就内容!BH96="","",成就内容!BH96),IF(成就内容!BH96="",BH39,成就内容!BH96))</f>
        <v>182</v>
      </c>
      <c r="BI40" s="4" t="str">
        <f>IF($C40=1,IF(成就内容!BI96="","",成就内容!BI96),IF(成就内容!BI96="",BI39,成就内容!BI96))</f>
        <v/>
      </c>
      <c r="BJ40" s="4">
        <f>IF($C40=1,IF(成就内容!BJ96="","",成就内容!BJ96),IF(成就内容!BJ96="",BJ39,成就内容!BJ96))</f>
        <v>100</v>
      </c>
      <c r="BK40" s="4">
        <f>IF($C40=1,IF(成就内容!BK96="","",成就内容!BK96),IF(成就内容!BK96="",BK39,成就内容!BK96))</f>
        <v>146</v>
      </c>
      <c r="BL40" s="4">
        <f>IF($C40=1,IF(成就内容!BL96="","",成就内容!BL96),IF(成就内容!BL96="",BL39,成就内容!BL96))</f>
        <v>136</v>
      </c>
      <c r="BM40" s="4">
        <f>IF($C40=1,IF(成就内容!BM96="","",成就内容!BM96),IF(成就内容!BM96="",BM39,成就内容!BM96))</f>
        <v>108</v>
      </c>
      <c r="BN40" s="4">
        <f>IF($C40=1,IF(成就内容!BN96="","",成就内容!BN96),IF(成就内容!BN96="",BN39,成就内容!BN96))</f>
        <v>90</v>
      </c>
      <c r="BO40" s="4">
        <f>IF($C40=1,IF(成就内容!BO96="","",成就内容!BO96),IF(成就内容!BO96="",BO39,成就内容!BO96))</f>
        <v>99</v>
      </c>
      <c r="BP40" s="4">
        <f>IF($C40=1,IF(成就内容!BP96="","",成就内容!BP96),IF(成就内容!BP96="",BP39,成就内容!BP96))</f>
        <v>129</v>
      </c>
      <c r="BQ40" s="4">
        <f>IF($C40=1,IF(成就内容!BQ96="","",成就内容!BQ96),IF(成就内容!BQ96="",BQ39,成就内容!BQ96))</f>
        <v>84</v>
      </c>
      <c r="BR40" s="4">
        <f>IF($C40=1,IF(成就内容!BR96="","",成就内容!BR96),IF(成就内容!BR96="",BR39,成就内容!BR96))</f>
        <v>43</v>
      </c>
      <c r="BS40" s="4">
        <f>IF($C40=1,IF(成就内容!BS96="","",成就内容!BS96),IF(成就内容!BS96="",BS39,成就内容!BS96))</f>
        <v>57</v>
      </c>
      <c r="BT40" s="4">
        <f>IF($C40=1,IF(成就内容!BT96="","",成就内容!BT96),IF(成就内容!BT96="",BT39,成就内容!BT96))</f>
        <v>67</v>
      </c>
      <c r="BU40" s="4">
        <f>IF($C40=1,IF(成就内容!BU96="","",成就内容!BU96),IF(成就内容!BU96="",BU39,成就内容!BU96))</f>
        <v>121</v>
      </c>
      <c r="BV40" s="4" t="str">
        <f>IF($C40=1,IF(成就内容!BV96="","",成就内容!BV96),IF(成就内容!BV96="",BV39,成就内容!BV96))</f>
        <v/>
      </c>
      <c r="BW40" s="4">
        <f>IF($C40=1,IF(成就内容!BW96="","",成就内容!BW96),IF(成就内容!BW96="",BW39,成就内容!BW96))</f>
        <v>152</v>
      </c>
      <c r="BX40" s="4">
        <f>IF($C40=1,IF(成就内容!BX96="","",成就内容!BX96),IF(成就内容!BX96="",BX39,成就内容!BX96))</f>
        <v>111</v>
      </c>
      <c r="BY40" s="4">
        <f>IF($C40=1,IF(成就内容!BY96="","",成就内容!BY96),IF(成就内容!BY96="",BY39,成就内容!BY96))</f>
        <v>136</v>
      </c>
      <c r="BZ40" s="4">
        <f>IF($C40=1,IF(成就内容!BZ96="","",成就内容!BZ96),IF(成就内容!BZ96="",BZ39,成就内容!BZ96))</f>
        <v>140</v>
      </c>
      <c r="CC40" s="3"/>
    </row>
    <row r="41" spans="3:81" s="17" customFormat="1" x14ac:dyDescent="0.15">
      <c r="C41" s="21">
        <v>35</v>
      </c>
      <c r="D41" s="4">
        <f>IF($C41=1,IF(成就内容!D97="","",成就内容!D97),IF(成就内容!D97="",D40,成就内容!D97))</f>
        <v>138</v>
      </c>
      <c r="E41" s="4" t="str">
        <f>IF($C41=1,IF(成就内容!E97="","",成就内容!E97),IF(成就内容!E97="",E40,成就内容!E97))</f>
        <v/>
      </c>
      <c r="F41" s="4">
        <f>IF($C41=1,IF(成就内容!F97="","",成就内容!F97),IF(成就内容!F97="",F40,成就内容!F97))</f>
        <v>84</v>
      </c>
      <c r="G41" s="4" t="str">
        <f>IF($C41=1,IF(成就内容!G97="","",成就内容!G97),IF(成就内容!G97="",G40,成就内容!G97))</f>
        <v/>
      </c>
      <c r="H41" s="4">
        <f>IF($C41=1,IF(成就内容!H97="","",成就内容!H97),IF(成就内容!H97="",H40,成就内容!H97))</f>
        <v>140</v>
      </c>
      <c r="I41" s="4">
        <f>IF($C41=1,IF(成就内容!I97="","",成就内容!I97),IF(成就内容!I97="",I40,成就内容!I97))</f>
        <v>140</v>
      </c>
      <c r="J41" s="4">
        <f>IF($C41=1,IF(成就内容!J97="","",成就内容!J97),IF(成就内容!J97="",J40,成就内容!J97))</f>
        <v>137</v>
      </c>
      <c r="K41" s="4">
        <f>IF($C41=1,IF(成就内容!K97="","",成就内容!K97),IF(成就内容!K97="",K40,成就内容!K97))</f>
        <v>137</v>
      </c>
      <c r="L41" s="4">
        <f>IF($C41=1,IF(成就内容!L97="","",成就内容!L97),IF(成就内容!L97="",L40,成就内容!L97))</f>
        <v>137</v>
      </c>
      <c r="M41" s="4">
        <f>IF($C41=1,IF(成就内容!M97="","",成就内容!M97),IF(成就内容!M97="",M40,成就内容!M97))</f>
        <v>137</v>
      </c>
      <c r="N41" s="4">
        <f>IF($C41=1,IF(成就内容!N97="","",成就内容!N97),IF(成就内容!N97="",N40,成就内容!N97))</f>
        <v>186</v>
      </c>
      <c r="O41" s="4">
        <f>IF($C41=1,IF(成就内容!O97="","",成就内容!O97),IF(成就内容!O97="",O40,成就内容!O97))</f>
        <v>175</v>
      </c>
      <c r="P41" s="4">
        <f>IF($C41=1,IF(成就内容!P97="","",成就内容!P97),IF(成就内容!P97="",P40,成就内容!P97))</f>
        <v>160</v>
      </c>
      <c r="Q41" s="4">
        <f>IF($C41=1,IF(成就内容!Q97="","",成就内容!Q97),IF(成就内容!Q97="",Q40,成就内容!Q97))</f>
        <v>140</v>
      </c>
      <c r="R41" s="4">
        <f>IF($C41=1,IF(成就内容!R97="","",成就内容!R97),IF(成就内容!R97="",R40,成就内容!R97))</f>
        <v>140</v>
      </c>
      <c r="S41" s="4">
        <f>IF($C41=1,IF(成就内容!S97="","",成就内容!S97),IF(成就内容!S97="",S40,成就内容!S97))</f>
        <v>140</v>
      </c>
      <c r="T41" s="4">
        <f>IF($C41=1,IF(成就内容!T97="","",成就内容!T97),IF(成就内容!T97="",T40,成就内容!T97))</f>
        <v>140</v>
      </c>
      <c r="U41" s="4">
        <f>IF($C41=1,IF(成就内容!U97="","",成就内容!U97),IF(成就内容!U97="",U40,成就内容!U97))</f>
        <v>140</v>
      </c>
      <c r="V41" s="4">
        <f>IF($C41=1,IF(成就内容!V97="","",成就内容!V97),IF(成就内容!V97="",V40,成就内容!V97))</f>
        <v>140</v>
      </c>
      <c r="W41" s="4">
        <f>IF($C41=1,IF(成就内容!W97="","",成就内容!W97),IF(成就内容!W97="",W40,成就内容!W97))</f>
        <v>186</v>
      </c>
      <c r="X41" s="4">
        <f>IF($C41=1,IF(成就内容!X97="","",成就内容!X97),IF(成就内容!X97="",X40,成就内容!X97))</f>
        <v>175</v>
      </c>
      <c r="Y41" s="4">
        <f>IF($C41=1,IF(成就内容!Y97="","",成就内容!Y97),IF(成就内容!Y97="",Y40,成就内容!Y97))</f>
        <v>86</v>
      </c>
      <c r="Z41" s="4" t="str">
        <f>IF($C41=1,IF(成就内容!Z97="","",成就内容!Z97),IF(成就内容!Z97="",Z40,成就内容!Z97))</f>
        <v/>
      </c>
      <c r="AA41" s="4">
        <f>IF($C41=1,IF(成就内容!AA97="","",成就内容!AA97),IF(成就内容!AA97="",AA40,成就内容!AA97))</f>
        <v>63</v>
      </c>
      <c r="AB41" s="4">
        <f>IF($C41=1,IF(成就内容!AB97="","",成就内容!AB97),IF(成就内容!AB97="",AB40,成就内容!AB97))</f>
        <v>108</v>
      </c>
      <c r="AC41" s="4">
        <f>IF($C41=1,IF(成就内容!AC97="","",成就内容!AC97),IF(成就内容!AC97="",AC40,成就内容!AC97))</f>
        <v>137</v>
      </c>
      <c r="AD41" s="4">
        <f>IF($C41=1,IF(成就内容!AD97="","",成就内容!AD97),IF(成就内容!AD97="",AD40,成就内容!AD97))</f>
        <v>138</v>
      </c>
      <c r="AE41" s="4">
        <f>IF($C41=1,IF(成就内容!AE97="","",成就内容!AE97),IF(成就内容!AE97="",AE40,成就内容!AE97))</f>
        <v>138</v>
      </c>
      <c r="AF41" s="4">
        <f>IF($C41=1,IF(成就内容!AF97="","",成就内容!AF97),IF(成就内容!AF97="",AF40,成就内容!AF97))</f>
        <v>138</v>
      </c>
      <c r="AG41" s="4">
        <f>IF($C41=1,IF(成就内容!AG97="","",成就内容!AG97),IF(成就内容!AG97="",AG40,成就内容!AG97))</f>
        <v>142</v>
      </c>
      <c r="AH41" s="4">
        <f>IF($C41=1,IF(成就内容!AH97="","",成就内容!AH97),IF(成就内容!AH97="",AH40,成就内容!AH97))</f>
        <v>61</v>
      </c>
      <c r="AI41" s="4">
        <f>IF($C41=1,IF(成就内容!AI97="","",成就内容!AI97),IF(成就内容!AI97="",AI40,成就内容!AI97))</f>
        <v>142</v>
      </c>
      <c r="AJ41" s="4">
        <f>IF($C41=1,IF(成就内容!AJ97="","",成就内容!AJ97),IF(成就内容!AJ97="",AJ40,成就内容!AJ97))</f>
        <v>143</v>
      </c>
      <c r="AK41" s="4" t="str">
        <f>IF($C41=1,IF(成就内容!AK97="","",成就内容!AK97),IF(成就内容!AK97="",AK40,成就内容!AK97))</f>
        <v/>
      </c>
      <c r="AL41" s="4" t="str">
        <f>IF($C41=1,IF(成就内容!AL97="","",成就内容!AL97),IF(成就内容!AL97="",AL40,成就内容!AL97))</f>
        <v/>
      </c>
      <c r="AM41" s="4">
        <f>IF($C41=1,IF(成就内容!AM97="","",成就内容!AM97),IF(成就内容!AM97="",AM40,成就内容!AM97))</f>
        <v>98</v>
      </c>
      <c r="AN41" s="4">
        <f>IF($C41=1,IF(成就内容!AN97="","",成就内容!AN97),IF(成就内容!AN97="",AN40,成就内容!AN97))</f>
        <v>99</v>
      </c>
      <c r="AO41" s="4">
        <f>IF($C41=1,IF(成就内容!AO97="","",成就内容!AO97),IF(成就内容!AO97="",AO40,成就内容!AO97))</f>
        <v>140</v>
      </c>
      <c r="AP41" s="4">
        <f>IF($C41=1,IF(成就内容!AP97="","",成就内容!AP97),IF(成就内容!AP97="",AP40,成就内容!AP97))</f>
        <v>140</v>
      </c>
      <c r="AQ41" s="4">
        <f>IF($C41=1,IF(成就内容!AQ97="","",成就内容!AQ97),IF(成就内容!AQ97="",AQ40,成就内容!AQ97))</f>
        <v>140</v>
      </c>
      <c r="AR41" s="4">
        <f>IF($C41=1,IF(成就内容!AR97="","",成就内容!AR97),IF(成就内容!AR97="",AR40,成就内容!AR97))</f>
        <v>148</v>
      </c>
      <c r="AS41" s="4">
        <f>IF($C41=1,IF(成就内容!AS97="","",成就内容!AS97),IF(成就内容!AS97="",AS40,成就内容!AS97))</f>
        <v>148</v>
      </c>
      <c r="AT41" s="4">
        <f>IF($C41=1,IF(成就内容!AT97="","",成就内容!AT97),IF(成就内容!AT97="",AT40,成就内容!AT97))</f>
        <v>148</v>
      </c>
      <c r="AU41" s="4">
        <f>IF($C41=1,IF(成就内容!AU97="","",成就内容!AU97),IF(成就内容!AU97="",AU40,成就内容!AU97))</f>
        <v>156</v>
      </c>
      <c r="AV41" s="4">
        <f>IF($C41=1,IF(成就内容!AV97="","",成就内容!AV97),IF(成就内容!AV97="",AV40,成就内容!AV97))</f>
        <v>185</v>
      </c>
      <c r="AW41" s="4">
        <f>IF($C41=1,IF(成就内容!AW97="","",成就内容!AW97),IF(成就内容!AW97="",AW40,成就内容!AW97))</f>
        <v>140</v>
      </c>
      <c r="AX41" s="4">
        <f>IF($C41=1,IF(成就内容!AX97="","",成就内容!AX97),IF(成就内容!AX97="",AX40,成就内容!AX97))</f>
        <v>156</v>
      </c>
      <c r="AY41" s="4">
        <f>IF($C41=1,IF(成就内容!AY97="","",成就内容!AY97),IF(成就内容!AY97="",AY40,成就内容!AY97))</f>
        <v>156</v>
      </c>
      <c r="AZ41" s="4">
        <f>IF($C41=1,IF(成就内容!AZ97="","",成就内容!AZ97),IF(成就内容!AZ97="",AZ40,成就内容!AZ97))</f>
        <v>156</v>
      </c>
      <c r="BA41" s="4">
        <f>IF($C41=1,IF(成就内容!BA97="","",成就内容!BA97),IF(成就内容!BA97="",BA40,成就内容!BA97))</f>
        <v>156</v>
      </c>
      <c r="BB41" s="4">
        <f>IF($C41=1,IF(成就内容!BB97="","",成就内容!BB97),IF(成就内容!BB97="",BB40,成就内容!BB97))</f>
        <v>186</v>
      </c>
      <c r="BC41" s="4">
        <f>IF($C41=1,IF(成就内容!BC97="","",成就内容!BC97),IF(成就内容!BC97="",BC40,成就内容!BC97))</f>
        <v>140</v>
      </c>
      <c r="BD41" s="4">
        <f>IF($C41=1,IF(成就内容!BD97="","",成就内容!BD97),IF(成就内容!BD97="",BD40,成就内容!BD97))</f>
        <v>140</v>
      </c>
      <c r="BE41" s="4">
        <f>IF($C41=1,IF(成就内容!BE97="","",成就内容!BE97),IF(成就内容!BE97="",BE40,成就内容!BE97))</f>
        <v>140</v>
      </c>
      <c r="BF41" s="4">
        <f>IF($C41=1,IF(成就内容!BF97="","",成就内容!BF97),IF(成就内容!BF97="",BF40,成就内容!BF97))</f>
        <v>140</v>
      </c>
      <c r="BG41" s="4">
        <f>IF($C41=1,IF(成就内容!BG97="","",成就内容!BG97),IF(成就内容!BG97="",BG40,成就内容!BG97))</f>
        <v>141</v>
      </c>
      <c r="BH41" s="4">
        <f>IF($C41=1,IF(成就内容!BH97="","",成就内容!BH97),IF(成就内容!BH97="",BH40,成就内容!BH97))</f>
        <v>186</v>
      </c>
      <c r="BI41" s="4" t="str">
        <f>IF($C41=1,IF(成就内容!BI97="","",成就内容!BI97),IF(成就内容!BI97="",BI40,成就内容!BI97))</f>
        <v/>
      </c>
      <c r="BJ41" s="4">
        <f>IF($C41=1,IF(成就内容!BJ97="","",成就内容!BJ97),IF(成就内容!BJ97="",BJ40,成就内容!BJ97))</f>
        <v>104</v>
      </c>
      <c r="BK41" s="4">
        <f>IF($C41=1,IF(成就内容!BK97="","",成就内容!BK97),IF(成就内容!BK97="",BK40,成就内容!BK97))</f>
        <v>146</v>
      </c>
      <c r="BL41" s="4">
        <f>IF($C41=1,IF(成就内容!BL97="","",成就内容!BL97),IF(成就内容!BL97="",BL40,成就内容!BL97))</f>
        <v>140</v>
      </c>
      <c r="BM41" s="4">
        <f>IF($C41=1,IF(成就内容!BM97="","",成就内容!BM97),IF(成就内容!BM97="",BM40,成就内容!BM97))</f>
        <v>113</v>
      </c>
      <c r="BN41" s="4">
        <f>IF($C41=1,IF(成就内容!BN97="","",成就内容!BN97),IF(成就内容!BN97="",BN40,成就内容!BN97))</f>
        <v>90</v>
      </c>
      <c r="BO41" s="4">
        <f>IF($C41=1,IF(成就内容!BO97="","",成就内容!BO97),IF(成就内容!BO97="",BO40,成就内容!BO97))</f>
        <v>100</v>
      </c>
      <c r="BP41" s="4">
        <f>IF($C41=1,IF(成就内容!BP97="","",成就内容!BP97),IF(成就内容!BP97="",BP40,成就内容!BP97))</f>
        <v>129</v>
      </c>
      <c r="BQ41" s="4">
        <f>IF($C41=1,IF(成就内容!BQ97="","",成就内容!BQ97),IF(成就内容!BQ97="",BQ40,成就内容!BQ97))</f>
        <v>84</v>
      </c>
      <c r="BR41" s="4">
        <f>IF($C41=1,IF(成就内容!BR97="","",成就内容!BR97),IF(成就内容!BR97="",BR40,成就内容!BR97))</f>
        <v>43</v>
      </c>
      <c r="BS41" s="4">
        <f>IF($C41=1,IF(成就内容!BS97="","",成就内容!BS97),IF(成就内容!BS97="",BS40,成就内容!BS97))</f>
        <v>57</v>
      </c>
      <c r="BT41" s="4">
        <f>IF($C41=1,IF(成就内容!BT97="","",成就内容!BT97),IF(成就内容!BT97="",BT40,成就内容!BT97))</f>
        <v>68</v>
      </c>
      <c r="BU41" s="4">
        <f>IF($C41=1,IF(成就内容!BU97="","",成就内容!BU97),IF(成就内容!BU97="",BU40,成就内容!BU97))</f>
        <v>123</v>
      </c>
      <c r="BV41" s="4" t="str">
        <f>IF($C41=1,IF(成就内容!BV97="","",成就内容!BV97),IF(成就内容!BV97="",BV40,成就内容!BV97))</f>
        <v/>
      </c>
      <c r="BW41" s="4">
        <f>IF($C41=1,IF(成就内容!BW97="","",成就内容!BW97),IF(成就内容!BW97="",BW40,成就内容!BW97))</f>
        <v>156</v>
      </c>
      <c r="BX41" s="4">
        <f>IF($C41=1,IF(成就内容!BX97="","",成就内容!BX97),IF(成就内容!BX97="",BX40,成就内容!BX97))</f>
        <v>114</v>
      </c>
      <c r="BY41" s="4">
        <f>IF($C41=1,IF(成就内容!BY97="","",成就内容!BY97),IF(成就内容!BY97="",BY40,成就内容!BY97))</f>
        <v>140</v>
      </c>
      <c r="BZ41" s="4">
        <f>IF($C41=1,IF(成就内容!BZ97="","",成就内容!BZ97),IF(成就内容!BZ97="",BZ40,成就内容!BZ97))</f>
        <v>144</v>
      </c>
      <c r="CC41" s="3"/>
    </row>
    <row r="42" spans="3:81" s="17" customFormat="1" x14ac:dyDescent="0.15">
      <c r="C42" s="21">
        <v>36</v>
      </c>
      <c r="D42" s="4">
        <f>IF($C42=1,IF(成就内容!D98="","",成就内容!D98),IF(成就内容!D98="",D41,成就内容!D98))</f>
        <v>142</v>
      </c>
      <c r="E42" s="4" t="str">
        <f>IF($C42=1,IF(成就内容!E98="","",成就内容!E98),IF(成就内容!E98="",E41,成就内容!E98))</f>
        <v/>
      </c>
      <c r="F42" s="4">
        <f>IF($C42=1,IF(成就内容!F98="","",成就内容!F98),IF(成就内容!F98="",F41,成就内容!F98))</f>
        <v>84</v>
      </c>
      <c r="G42" s="4" t="str">
        <f>IF($C42=1,IF(成就内容!G98="","",成就内容!G98),IF(成就内容!G98="",G41,成就内容!G98))</f>
        <v/>
      </c>
      <c r="H42" s="4">
        <f>IF($C42=1,IF(成就内容!H98="","",成就内容!H98),IF(成就内容!H98="",H41,成就内容!H98))</f>
        <v>144</v>
      </c>
      <c r="I42" s="4">
        <f>IF($C42=1,IF(成就内容!I98="","",成就内容!I98),IF(成就内容!I98="",I41,成就内容!I98))</f>
        <v>144</v>
      </c>
      <c r="J42" s="4">
        <f>IF($C42=1,IF(成就内容!J98="","",成就内容!J98),IF(成就内容!J98="",J41,成就内容!J98))</f>
        <v>141</v>
      </c>
      <c r="K42" s="4">
        <f>IF($C42=1,IF(成就内容!K98="","",成就内容!K98),IF(成就内容!K98="",K41,成就内容!K98))</f>
        <v>141</v>
      </c>
      <c r="L42" s="4">
        <f>IF($C42=1,IF(成就内容!L98="","",成就内容!L98),IF(成就内容!L98="",L41,成就内容!L98))</f>
        <v>141</v>
      </c>
      <c r="M42" s="4">
        <f>IF($C42=1,IF(成就内容!M98="","",成就内容!M98),IF(成就内容!M98="",M41,成就内容!M98))</f>
        <v>141</v>
      </c>
      <c r="N42" s="4">
        <f>IF($C42=1,IF(成就内容!N98="","",成就内容!N98),IF(成就内容!N98="",N41,成就内容!N98))</f>
        <v>190</v>
      </c>
      <c r="O42" s="4">
        <f>IF($C42=1,IF(成就内容!O98="","",成就内容!O98),IF(成就内容!O98="",O41,成就内容!O98))</f>
        <v>180</v>
      </c>
      <c r="P42" s="4">
        <f>IF($C42=1,IF(成就内容!P98="","",成就内容!P98),IF(成就内容!P98="",P41,成就内容!P98))</f>
        <v>160</v>
      </c>
      <c r="Q42" s="4">
        <f>IF($C42=1,IF(成就内容!Q98="","",成就内容!Q98),IF(成就内容!Q98="",Q41,成就内容!Q98))</f>
        <v>144</v>
      </c>
      <c r="R42" s="4">
        <f>IF($C42=1,IF(成就内容!R98="","",成就内容!R98),IF(成就内容!R98="",R41,成就内容!R98))</f>
        <v>144</v>
      </c>
      <c r="S42" s="4">
        <f>IF($C42=1,IF(成就内容!S98="","",成就内容!S98),IF(成就内容!S98="",S41,成就内容!S98))</f>
        <v>144</v>
      </c>
      <c r="T42" s="4">
        <f>IF($C42=1,IF(成就内容!T98="","",成就内容!T98),IF(成就内容!T98="",T41,成就内容!T98))</f>
        <v>144</v>
      </c>
      <c r="U42" s="4">
        <f>IF($C42=1,IF(成就内容!U98="","",成就内容!U98),IF(成就内容!U98="",U41,成就内容!U98))</f>
        <v>144</v>
      </c>
      <c r="V42" s="4">
        <f>IF($C42=1,IF(成就内容!V98="","",成就内容!V98),IF(成就内容!V98="",V41,成就内容!V98))</f>
        <v>144</v>
      </c>
      <c r="W42" s="4">
        <f>IF($C42=1,IF(成就内容!W98="","",成就内容!W98),IF(成就内容!W98="",W41,成就内容!W98))</f>
        <v>190</v>
      </c>
      <c r="X42" s="4">
        <f>IF($C42=1,IF(成就内容!X98="","",成就内容!X98),IF(成就内容!X98="",X41,成就内容!X98))</f>
        <v>180</v>
      </c>
      <c r="Y42" s="4">
        <f>IF($C42=1,IF(成就内容!Y98="","",成就内容!Y98),IF(成就内容!Y98="",Y41,成就内容!Y98))</f>
        <v>86</v>
      </c>
      <c r="Z42" s="4" t="str">
        <f>IF($C42=1,IF(成就内容!Z98="","",成就内容!Z98),IF(成就内容!Z98="",Z41,成就内容!Z98))</f>
        <v/>
      </c>
      <c r="AA42" s="4">
        <f>IF($C42=1,IF(成就内容!AA98="","",成就内容!AA98),IF(成就内容!AA98="",AA41,成就内容!AA98))</f>
        <v>63</v>
      </c>
      <c r="AB42" s="4">
        <f>IF($C42=1,IF(成就内容!AB98="","",成就内容!AB98),IF(成就内容!AB98="",AB41,成就内容!AB98))</f>
        <v>108</v>
      </c>
      <c r="AC42" s="4">
        <f>IF($C42=1,IF(成就内容!AC98="","",成就内容!AC98),IF(成就内容!AC98="",AC41,成就内容!AC98))</f>
        <v>141</v>
      </c>
      <c r="AD42" s="4">
        <f>IF($C42=1,IF(成就内容!AD98="","",成就内容!AD98),IF(成就内容!AD98="",AD41,成就内容!AD98))</f>
        <v>142</v>
      </c>
      <c r="AE42" s="4">
        <f>IF($C42=1,IF(成就内容!AE98="","",成就内容!AE98),IF(成就内容!AE98="",AE41,成就内容!AE98))</f>
        <v>142</v>
      </c>
      <c r="AF42" s="4">
        <f>IF($C42=1,IF(成就内容!AF98="","",成就内容!AF98),IF(成就内容!AF98="",AF41,成就内容!AF98))</f>
        <v>142</v>
      </c>
      <c r="AG42" s="4">
        <f>IF($C42=1,IF(成就内容!AG98="","",成就内容!AG98),IF(成就内容!AG98="",AG41,成就内容!AG98))</f>
        <v>146</v>
      </c>
      <c r="AH42" s="4">
        <f>IF($C42=1,IF(成就内容!AH98="","",成就内容!AH98),IF(成就内容!AH98="",AH41,成就内容!AH98))</f>
        <v>61</v>
      </c>
      <c r="AI42" s="4">
        <f>IF($C42=1,IF(成就内容!AI98="","",成就内容!AI98),IF(成就内容!AI98="",AI41,成就内容!AI98))</f>
        <v>146</v>
      </c>
      <c r="AJ42" s="4">
        <f>IF($C42=1,IF(成就内容!AJ98="","",成就内容!AJ98),IF(成就内容!AJ98="",AJ41,成就内容!AJ98))</f>
        <v>147</v>
      </c>
      <c r="AK42" s="4" t="str">
        <f>IF($C42=1,IF(成就内容!AK98="","",成就内容!AK98),IF(成就内容!AK98="",AK41,成就内容!AK98))</f>
        <v/>
      </c>
      <c r="AL42" s="4" t="str">
        <f>IF($C42=1,IF(成就内容!AL98="","",成就内容!AL98),IF(成就内容!AL98="",AL41,成就内容!AL98))</f>
        <v/>
      </c>
      <c r="AM42" s="4">
        <f>IF($C42=1,IF(成就内容!AM98="","",成就内容!AM98),IF(成就内容!AM98="",AM41,成就内容!AM98))</f>
        <v>98</v>
      </c>
      <c r="AN42" s="4">
        <f>IF($C42=1,IF(成就内容!AN98="","",成就内容!AN98),IF(成就内容!AN98="",AN41,成就内容!AN98))</f>
        <v>99</v>
      </c>
      <c r="AO42" s="4">
        <f>IF($C42=1,IF(成就内容!AO98="","",成就内容!AO98),IF(成就内容!AO98="",AO41,成就内容!AO98))</f>
        <v>144</v>
      </c>
      <c r="AP42" s="4">
        <f>IF($C42=1,IF(成就内容!AP98="","",成就内容!AP98),IF(成就内容!AP98="",AP41,成就内容!AP98))</f>
        <v>144</v>
      </c>
      <c r="AQ42" s="4">
        <f>IF($C42=1,IF(成就内容!AQ98="","",成就内容!AQ98),IF(成就内容!AQ98="",AQ41,成就内容!AQ98))</f>
        <v>144</v>
      </c>
      <c r="AR42" s="4">
        <f>IF($C42=1,IF(成就内容!AR98="","",成就内容!AR98),IF(成就内容!AR98="",AR41,成就内容!AR98))</f>
        <v>152</v>
      </c>
      <c r="AS42" s="4">
        <f>IF($C42=1,IF(成就内容!AS98="","",成就内容!AS98),IF(成就内容!AS98="",AS41,成就内容!AS98))</f>
        <v>152</v>
      </c>
      <c r="AT42" s="4">
        <f>IF($C42=1,IF(成就内容!AT98="","",成就内容!AT98),IF(成就内容!AT98="",AT41,成就内容!AT98))</f>
        <v>152</v>
      </c>
      <c r="AU42" s="4">
        <f>IF($C42=1,IF(成就内容!AU98="","",成就内容!AU98),IF(成就内容!AU98="",AU41,成就内容!AU98))</f>
        <v>160</v>
      </c>
      <c r="AV42" s="4">
        <f>IF($C42=1,IF(成就内容!AV98="","",成就内容!AV98),IF(成就内容!AV98="",AV41,成就内容!AV98))</f>
        <v>190</v>
      </c>
      <c r="AW42" s="4">
        <f>IF($C42=1,IF(成就内容!AW98="","",成就内容!AW98),IF(成就内容!AW98="",AW41,成就内容!AW98))</f>
        <v>144</v>
      </c>
      <c r="AX42" s="4">
        <f>IF($C42=1,IF(成就内容!AX98="","",成就内容!AX98),IF(成就内容!AX98="",AX41,成就内容!AX98))</f>
        <v>160</v>
      </c>
      <c r="AY42" s="4">
        <f>IF($C42=1,IF(成就内容!AY98="","",成就内容!AY98),IF(成就内容!AY98="",AY41,成就内容!AY98))</f>
        <v>160</v>
      </c>
      <c r="AZ42" s="4">
        <f>IF($C42=1,IF(成就内容!AZ98="","",成就内容!AZ98),IF(成就内容!AZ98="",AZ41,成就内容!AZ98))</f>
        <v>160</v>
      </c>
      <c r="BA42" s="4">
        <f>IF($C42=1,IF(成就内容!BA98="","",成就内容!BA98),IF(成就内容!BA98="",BA41,成就内容!BA98))</f>
        <v>160</v>
      </c>
      <c r="BB42" s="4">
        <f>IF($C42=1,IF(成就内容!BB98="","",成就内容!BB98),IF(成就内容!BB98="",BB41,成就内容!BB98))</f>
        <v>190</v>
      </c>
      <c r="BC42" s="4">
        <f>IF($C42=1,IF(成就内容!BC98="","",成就内容!BC98),IF(成就内容!BC98="",BC41,成就内容!BC98))</f>
        <v>144</v>
      </c>
      <c r="BD42" s="4">
        <f>IF($C42=1,IF(成就内容!BD98="","",成就内容!BD98),IF(成就内容!BD98="",BD41,成就内容!BD98))</f>
        <v>144</v>
      </c>
      <c r="BE42" s="4">
        <f>IF($C42=1,IF(成就内容!BE98="","",成就内容!BE98),IF(成就内容!BE98="",BE41,成就内容!BE98))</f>
        <v>144</v>
      </c>
      <c r="BF42" s="4">
        <f>IF($C42=1,IF(成就内容!BF98="","",成就内容!BF98),IF(成就内容!BF98="",BF41,成就内容!BF98))</f>
        <v>144</v>
      </c>
      <c r="BG42" s="4">
        <f>IF($C42=1,IF(成就内容!BG98="","",成就内容!BG98),IF(成就内容!BG98="",BG41,成就内容!BG98))</f>
        <v>145</v>
      </c>
      <c r="BH42" s="4">
        <f>IF($C42=1,IF(成就内容!BH98="","",成就内容!BH98),IF(成就内容!BH98="",BH41,成就内容!BH98))</f>
        <v>190</v>
      </c>
      <c r="BI42" s="4" t="str">
        <f>IF($C42=1,IF(成就内容!BI98="","",成就内容!BI98),IF(成就内容!BI98="",BI41,成就内容!BI98))</f>
        <v/>
      </c>
      <c r="BJ42" s="4">
        <f>IF($C42=1,IF(成就内容!BJ98="","",成就内容!BJ98),IF(成就内容!BJ98="",BJ41,成就内容!BJ98))</f>
        <v>107</v>
      </c>
      <c r="BK42" s="4">
        <f>IF($C42=1,IF(成就内容!BK98="","",成就内容!BK98),IF(成就内容!BK98="",BK41,成就内容!BK98))</f>
        <v>146</v>
      </c>
      <c r="BL42" s="4">
        <f>IF($C42=1,IF(成就内容!BL98="","",成就内容!BL98),IF(成就内容!BL98="",BL41,成就内容!BL98))</f>
        <v>144</v>
      </c>
      <c r="BM42" s="4">
        <f>IF($C42=1,IF(成就内容!BM98="","",成就内容!BM98),IF(成就内容!BM98="",BM41,成就内容!BM98))</f>
        <v>117</v>
      </c>
      <c r="BN42" s="4">
        <f>IF($C42=1,IF(成就内容!BN98="","",成就内容!BN98),IF(成就内容!BN98="",BN41,成就内容!BN98))</f>
        <v>90</v>
      </c>
      <c r="BO42" s="4">
        <f>IF($C42=1,IF(成就内容!BO98="","",成就内容!BO98),IF(成就内容!BO98="",BO41,成就内容!BO98))</f>
        <v>101</v>
      </c>
      <c r="BP42" s="4">
        <f>IF($C42=1,IF(成就内容!BP98="","",成就内容!BP98),IF(成就内容!BP98="",BP41,成就内容!BP98))</f>
        <v>130</v>
      </c>
      <c r="BQ42" s="4">
        <f>IF($C42=1,IF(成就内容!BQ98="","",成就内容!BQ98),IF(成就内容!BQ98="",BQ41,成就内容!BQ98))</f>
        <v>85</v>
      </c>
      <c r="BR42" s="4">
        <f>IF($C42=1,IF(成就内容!BR98="","",成就内容!BR98),IF(成就内容!BR98="",BR41,成就内容!BR98))</f>
        <v>43</v>
      </c>
      <c r="BS42" s="4">
        <f>IF($C42=1,IF(成就内容!BS98="","",成就内容!BS98),IF(成就内容!BS98="",BS41,成就内容!BS98))</f>
        <v>57</v>
      </c>
      <c r="BT42" s="4">
        <f>IF($C42=1,IF(成就内容!BT98="","",成就内容!BT98),IF(成就内容!BT98="",BT41,成就内容!BT98))</f>
        <v>69</v>
      </c>
      <c r="BU42" s="4">
        <f>IF($C42=1,IF(成就内容!BU98="","",成就内容!BU98),IF(成就内容!BU98="",BU41,成就内容!BU98))</f>
        <v>125</v>
      </c>
      <c r="BV42" s="4" t="str">
        <f>IF($C42=1,IF(成就内容!BV98="","",成就内容!BV98),IF(成就内容!BV98="",BV41,成就内容!BV98))</f>
        <v/>
      </c>
      <c r="BW42" s="4">
        <f>IF($C42=1,IF(成就内容!BW98="","",成就内容!BW98),IF(成就内容!BW98="",BW41,成就内容!BW98))</f>
        <v>160</v>
      </c>
      <c r="BX42" s="4">
        <f>IF($C42=1,IF(成就内容!BX98="","",成就内容!BX98),IF(成就内容!BX98="",BX41,成就内容!BX98))</f>
        <v>114</v>
      </c>
      <c r="BY42" s="4">
        <f>IF($C42=1,IF(成就内容!BY98="","",成就内容!BY98),IF(成就内容!BY98="",BY41,成就内容!BY98))</f>
        <v>144</v>
      </c>
      <c r="BZ42" s="4">
        <f>IF($C42=1,IF(成就内容!BZ98="","",成就内容!BZ98),IF(成就内容!BZ98="",BZ41,成就内容!BZ98))</f>
        <v>148</v>
      </c>
      <c r="CC42" s="3"/>
    </row>
    <row r="43" spans="3:81" s="17" customFormat="1" x14ac:dyDescent="0.15">
      <c r="C43" s="21">
        <v>37</v>
      </c>
      <c r="D43" s="4">
        <f>IF($C43=1,IF(成就内容!D99="","",成就内容!D99),IF(成就内容!D99="",D42,成就内容!D99))</f>
        <v>146</v>
      </c>
      <c r="E43" s="4" t="str">
        <f>IF($C43=1,IF(成就内容!E99="","",成就内容!E99),IF(成就内容!E99="",E42,成就内容!E99))</f>
        <v/>
      </c>
      <c r="F43" s="4">
        <f>IF($C43=1,IF(成就内容!F99="","",成就内容!F99),IF(成就内容!F99="",F42,成就内容!F99))</f>
        <v>84</v>
      </c>
      <c r="G43" s="4" t="str">
        <f>IF($C43=1,IF(成就内容!G99="","",成就内容!G99),IF(成就内容!G99="",G42,成就内容!G99))</f>
        <v/>
      </c>
      <c r="H43" s="4">
        <f>IF($C43=1,IF(成就内容!H99="","",成就内容!H99),IF(成就内容!H99="",H42,成就内容!H99))</f>
        <v>148</v>
      </c>
      <c r="I43" s="4">
        <f>IF($C43=1,IF(成就内容!I99="","",成就内容!I99),IF(成就内容!I99="",I42,成就内容!I99))</f>
        <v>148</v>
      </c>
      <c r="J43" s="4">
        <f>IF($C43=1,IF(成就内容!J99="","",成就内容!J99),IF(成就内容!J99="",J42,成就内容!J99))</f>
        <v>145</v>
      </c>
      <c r="K43" s="4">
        <f>IF($C43=1,IF(成就内容!K99="","",成就内容!K99),IF(成就内容!K99="",K42,成就内容!K99))</f>
        <v>145</v>
      </c>
      <c r="L43" s="4">
        <f>IF($C43=1,IF(成就内容!L99="","",成就内容!L99),IF(成就内容!L99="",L42,成就内容!L99))</f>
        <v>145</v>
      </c>
      <c r="M43" s="4">
        <f>IF($C43=1,IF(成就内容!M99="","",成就内容!M99),IF(成就内容!M99="",M42,成就内容!M99))</f>
        <v>145</v>
      </c>
      <c r="N43" s="4">
        <f>IF($C43=1,IF(成就内容!N99="","",成就内容!N99),IF(成就内容!N99="",N42,成就内容!N99))</f>
        <v>194</v>
      </c>
      <c r="O43" s="4">
        <f>IF($C43=1,IF(成就内容!O99="","",成就内容!O99),IF(成就内容!O99="",O42,成就内容!O99))</f>
        <v>185</v>
      </c>
      <c r="P43" s="4">
        <f>IF($C43=1,IF(成就内容!P99="","",成就内容!P99),IF(成就内容!P99="",P42,成就内容!P99))</f>
        <v>160</v>
      </c>
      <c r="Q43" s="4">
        <f>IF($C43=1,IF(成就内容!Q99="","",成就内容!Q99),IF(成就内容!Q99="",Q42,成就内容!Q99))</f>
        <v>148</v>
      </c>
      <c r="R43" s="4">
        <f>IF($C43=1,IF(成就内容!R99="","",成就内容!R99),IF(成就内容!R99="",R42,成就内容!R99))</f>
        <v>148</v>
      </c>
      <c r="S43" s="4">
        <f>IF($C43=1,IF(成就内容!S99="","",成就内容!S99),IF(成就内容!S99="",S42,成就内容!S99))</f>
        <v>148</v>
      </c>
      <c r="T43" s="4">
        <f>IF($C43=1,IF(成就内容!T99="","",成就内容!T99),IF(成就内容!T99="",T42,成就内容!T99))</f>
        <v>148</v>
      </c>
      <c r="U43" s="4">
        <f>IF($C43=1,IF(成就内容!U99="","",成就内容!U99),IF(成就内容!U99="",U42,成就内容!U99))</f>
        <v>148</v>
      </c>
      <c r="V43" s="4">
        <f>IF($C43=1,IF(成就内容!V99="","",成就内容!V99),IF(成就内容!V99="",V42,成就内容!V99))</f>
        <v>148</v>
      </c>
      <c r="W43" s="4">
        <f>IF($C43=1,IF(成就内容!W99="","",成就内容!W99),IF(成就内容!W99="",W42,成就内容!W99))</f>
        <v>194</v>
      </c>
      <c r="X43" s="4">
        <f>IF($C43=1,IF(成就内容!X99="","",成就内容!X99),IF(成就内容!X99="",X42,成就内容!X99))</f>
        <v>185</v>
      </c>
      <c r="Y43" s="4">
        <f>IF($C43=1,IF(成就内容!Y99="","",成就内容!Y99),IF(成就内容!Y99="",Y42,成就内容!Y99))</f>
        <v>86</v>
      </c>
      <c r="Z43" s="4" t="str">
        <f>IF($C43=1,IF(成就内容!Z99="","",成就内容!Z99),IF(成就内容!Z99="",Z42,成就内容!Z99))</f>
        <v/>
      </c>
      <c r="AA43" s="4">
        <f>IF($C43=1,IF(成就内容!AA99="","",成就内容!AA99),IF(成就内容!AA99="",AA42,成就内容!AA99))</f>
        <v>63</v>
      </c>
      <c r="AB43" s="4">
        <f>IF($C43=1,IF(成就内容!AB99="","",成就内容!AB99),IF(成就内容!AB99="",AB42,成就内容!AB99))</f>
        <v>108</v>
      </c>
      <c r="AC43" s="4">
        <f>IF($C43=1,IF(成就内容!AC99="","",成就内容!AC99),IF(成就内容!AC99="",AC42,成就内容!AC99))</f>
        <v>145</v>
      </c>
      <c r="AD43" s="4">
        <f>IF($C43=1,IF(成就内容!AD99="","",成就内容!AD99),IF(成就内容!AD99="",AD42,成就内容!AD99))</f>
        <v>146</v>
      </c>
      <c r="AE43" s="4">
        <f>IF($C43=1,IF(成就内容!AE99="","",成就内容!AE99),IF(成就内容!AE99="",AE42,成就内容!AE99))</f>
        <v>146</v>
      </c>
      <c r="AF43" s="4">
        <f>IF($C43=1,IF(成就内容!AF99="","",成就内容!AF99),IF(成就内容!AF99="",AF42,成就内容!AF99))</f>
        <v>146</v>
      </c>
      <c r="AG43" s="4">
        <f>IF($C43=1,IF(成就内容!AG99="","",成就内容!AG99),IF(成就内容!AG99="",AG42,成就内容!AG99))</f>
        <v>150</v>
      </c>
      <c r="AH43" s="4">
        <f>IF($C43=1,IF(成就内容!AH99="","",成就内容!AH99),IF(成就内容!AH99="",AH42,成就内容!AH99))</f>
        <v>61</v>
      </c>
      <c r="AI43" s="4">
        <f>IF($C43=1,IF(成就内容!AI99="","",成就内容!AI99),IF(成就内容!AI99="",AI42,成就内容!AI99))</f>
        <v>150</v>
      </c>
      <c r="AJ43" s="4">
        <f>IF($C43=1,IF(成就内容!AJ99="","",成就内容!AJ99),IF(成就内容!AJ99="",AJ42,成就内容!AJ99))</f>
        <v>151</v>
      </c>
      <c r="AK43" s="4" t="str">
        <f>IF($C43=1,IF(成就内容!AK99="","",成就内容!AK99),IF(成就内容!AK99="",AK42,成就内容!AK99))</f>
        <v/>
      </c>
      <c r="AL43" s="4" t="str">
        <f>IF($C43=1,IF(成就内容!AL99="","",成就内容!AL99),IF(成就内容!AL99="",AL42,成就内容!AL99))</f>
        <v/>
      </c>
      <c r="AM43" s="4">
        <f>IF($C43=1,IF(成就内容!AM99="","",成就内容!AM99),IF(成就内容!AM99="",AM42,成就内容!AM99))</f>
        <v>98</v>
      </c>
      <c r="AN43" s="4">
        <f>IF($C43=1,IF(成就内容!AN99="","",成就内容!AN99),IF(成就内容!AN99="",AN42,成就内容!AN99))</f>
        <v>99</v>
      </c>
      <c r="AO43" s="4">
        <f>IF($C43=1,IF(成就内容!AO99="","",成就内容!AO99),IF(成就内容!AO99="",AO42,成就内容!AO99))</f>
        <v>148</v>
      </c>
      <c r="AP43" s="4">
        <f>IF($C43=1,IF(成就内容!AP99="","",成就内容!AP99),IF(成就内容!AP99="",AP42,成就内容!AP99))</f>
        <v>148</v>
      </c>
      <c r="AQ43" s="4">
        <f>IF($C43=1,IF(成就内容!AQ99="","",成就内容!AQ99),IF(成就内容!AQ99="",AQ42,成就内容!AQ99))</f>
        <v>148</v>
      </c>
      <c r="AR43" s="4">
        <f>IF($C43=1,IF(成就内容!AR99="","",成就内容!AR99),IF(成就内容!AR99="",AR42,成就内容!AR99))</f>
        <v>156</v>
      </c>
      <c r="AS43" s="4">
        <f>IF($C43=1,IF(成就内容!AS99="","",成就内容!AS99),IF(成就内容!AS99="",AS42,成就内容!AS99))</f>
        <v>156</v>
      </c>
      <c r="AT43" s="4">
        <f>IF($C43=1,IF(成就内容!AT99="","",成就内容!AT99),IF(成就内容!AT99="",AT42,成就内容!AT99))</f>
        <v>156</v>
      </c>
      <c r="AU43" s="4">
        <f>IF($C43=1,IF(成就内容!AU99="","",成就内容!AU99),IF(成就内容!AU99="",AU42,成就内容!AU99))</f>
        <v>164</v>
      </c>
      <c r="AV43" s="4">
        <f>IF($C43=1,IF(成就内容!AV99="","",成就内容!AV99),IF(成就内容!AV99="",AV42,成就内容!AV99))</f>
        <v>195</v>
      </c>
      <c r="AW43" s="4">
        <f>IF($C43=1,IF(成就内容!AW99="","",成就内容!AW99),IF(成就内容!AW99="",AW42,成就内容!AW99))</f>
        <v>148</v>
      </c>
      <c r="AX43" s="4">
        <f>IF($C43=1,IF(成就内容!AX99="","",成就内容!AX99),IF(成就内容!AX99="",AX42,成就内容!AX99))</f>
        <v>164</v>
      </c>
      <c r="AY43" s="4">
        <f>IF($C43=1,IF(成就内容!AY99="","",成就内容!AY99),IF(成就内容!AY99="",AY42,成就内容!AY99))</f>
        <v>164</v>
      </c>
      <c r="AZ43" s="4">
        <f>IF($C43=1,IF(成就内容!AZ99="","",成就内容!AZ99),IF(成就内容!AZ99="",AZ42,成就内容!AZ99))</f>
        <v>164</v>
      </c>
      <c r="BA43" s="4">
        <f>IF($C43=1,IF(成就内容!BA99="","",成就内容!BA99),IF(成就内容!BA99="",BA42,成就内容!BA99))</f>
        <v>164</v>
      </c>
      <c r="BB43" s="4">
        <f>IF($C43=1,IF(成就内容!BB99="","",成就内容!BB99),IF(成就内容!BB99="",BB42,成就内容!BB99))</f>
        <v>194</v>
      </c>
      <c r="BC43" s="4">
        <f>IF($C43=1,IF(成就内容!BC99="","",成就内容!BC99),IF(成就内容!BC99="",BC42,成就内容!BC99))</f>
        <v>148</v>
      </c>
      <c r="BD43" s="4">
        <f>IF($C43=1,IF(成就内容!BD99="","",成就内容!BD99),IF(成就内容!BD99="",BD42,成就内容!BD99))</f>
        <v>148</v>
      </c>
      <c r="BE43" s="4">
        <f>IF($C43=1,IF(成就内容!BE99="","",成就内容!BE99),IF(成就内容!BE99="",BE42,成就内容!BE99))</f>
        <v>148</v>
      </c>
      <c r="BF43" s="4">
        <f>IF($C43=1,IF(成就内容!BF99="","",成就内容!BF99),IF(成就内容!BF99="",BF42,成就内容!BF99))</f>
        <v>148</v>
      </c>
      <c r="BG43" s="4">
        <f>IF($C43=1,IF(成就内容!BG99="","",成就内容!BG99),IF(成就内容!BG99="",BG42,成就内容!BG99))</f>
        <v>149</v>
      </c>
      <c r="BH43" s="4">
        <f>IF($C43=1,IF(成就内容!BH99="","",成就内容!BH99),IF(成就内容!BH99="",BH42,成就内容!BH99))</f>
        <v>194</v>
      </c>
      <c r="BI43" s="4" t="str">
        <f>IF($C43=1,IF(成就内容!BI99="","",成就内容!BI99),IF(成就内容!BI99="",BI42,成就内容!BI99))</f>
        <v/>
      </c>
      <c r="BJ43" s="4">
        <f>IF($C43=1,IF(成就内容!BJ99="","",成就内容!BJ99),IF(成就内容!BJ99="",BJ42,成就内容!BJ99))</f>
        <v>111</v>
      </c>
      <c r="BK43" s="4">
        <f>IF($C43=1,IF(成就内容!BK99="","",成就内容!BK99),IF(成就内容!BK99="",BK42,成就内容!BK99))</f>
        <v>146</v>
      </c>
      <c r="BL43" s="4">
        <f>IF($C43=1,IF(成就内容!BL99="","",成就内容!BL99),IF(成就内容!BL99="",BL42,成就内容!BL99))</f>
        <v>148</v>
      </c>
      <c r="BM43" s="4">
        <f>IF($C43=1,IF(成就内容!BM99="","",成就内容!BM99),IF(成就内容!BM99="",BM42,成就内容!BM99))</f>
        <v>121</v>
      </c>
      <c r="BN43" s="4">
        <f>IF($C43=1,IF(成就内容!BN99="","",成就内容!BN99),IF(成就内容!BN99="",BN42,成就内容!BN99))</f>
        <v>90</v>
      </c>
      <c r="BO43" s="4">
        <f>IF($C43=1,IF(成就内容!BO99="","",成就内容!BO99),IF(成就内容!BO99="",BO42,成就内容!BO99))</f>
        <v>102</v>
      </c>
      <c r="BP43" s="4">
        <f>IF($C43=1,IF(成就内容!BP99="","",成就内容!BP99),IF(成就内容!BP99="",BP42,成就内容!BP99))</f>
        <v>131</v>
      </c>
      <c r="BQ43" s="4">
        <f>IF($C43=1,IF(成就内容!BQ99="","",成就内容!BQ99),IF(成就内容!BQ99="",BQ42,成就内容!BQ99))</f>
        <v>86</v>
      </c>
      <c r="BR43" s="4">
        <f>IF($C43=1,IF(成就内容!BR99="","",成就内容!BR99),IF(成就内容!BR99="",BR42,成就内容!BR99))</f>
        <v>43</v>
      </c>
      <c r="BS43" s="4">
        <f>IF($C43=1,IF(成就内容!BS99="","",成就内容!BS99),IF(成就内容!BS99="",BS42,成就内容!BS99))</f>
        <v>57</v>
      </c>
      <c r="BT43" s="4">
        <f>IF($C43=1,IF(成就内容!BT99="","",成就内容!BT99),IF(成就内容!BT99="",BT42,成就内容!BT99))</f>
        <v>69</v>
      </c>
      <c r="BU43" s="4">
        <f>IF($C43=1,IF(成就内容!BU99="","",成就内容!BU99),IF(成就内容!BU99="",BU42,成就内容!BU99))</f>
        <v>126</v>
      </c>
      <c r="BV43" s="4" t="str">
        <f>IF($C43=1,IF(成就内容!BV99="","",成就内容!BV99),IF(成就内容!BV99="",BV42,成就内容!BV99))</f>
        <v/>
      </c>
      <c r="BW43" s="4">
        <f>IF($C43=1,IF(成就内容!BW99="","",成就内容!BW99),IF(成就内容!BW99="",BW42,成就内容!BW99))</f>
        <v>164</v>
      </c>
      <c r="BX43" s="4">
        <f>IF($C43=1,IF(成就内容!BX99="","",成就内容!BX99),IF(成就内容!BX99="",BX42,成就内容!BX99))</f>
        <v>114</v>
      </c>
      <c r="BY43" s="4">
        <f>IF($C43=1,IF(成就内容!BY99="","",成就内容!BY99),IF(成就内容!BY99="",BY42,成就内容!BY99))</f>
        <v>148</v>
      </c>
      <c r="BZ43" s="4">
        <f>IF($C43=1,IF(成就内容!BZ99="","",成就内容!BZ99),IF(成就内容!BZ99="",BZ42,成就内容!BZ99))</f>
        <v>152</v>
      </c>
      <c r="CC43" s="3"/>
    </row>
    <row r="44" spans="3:81" s="17" customFormat="1" x14ac:dyDescent="0.15">
      <c r="C44" s="21">
        <v>38</v>
      </c>
      <c r="D44" s="4">
        <f>IF($C44=1,IF(成就内容!D100="","",成就内容!D100),IF(成就内容!D100="",D43,成就内容!D100))</f>
        <v>150</v>
      </c>
      <c r="E44" s="4" t="str">
        <f>IF($C44=1,IF(成就内容!E100="","",成就内容!E100),IF(成就内容!E100="",E43,成就内容!E100))</f>
        <v/>
      </c>
      <c r="F44" s="4">
        <f>IF($C44=1,IF(成就内容!F100="","",成就内容!F100),IF(成就内容!F100="",F43,成就内容!F100))</f>
        <v>84</v>
      </c>
      <c r="G44" s="4" t="str">
        <f>IF($C44=1,IF(成就内容!G100="","",成就内容!G100),IF(成就内容!G100="",G43,成就内容!G100))</f>
        <v/>
      </c>
      <c r="H44" s="4">
        <f>IF($C44=1,IF(成就内容!H100="","",成就内容!H100),IF(成就内容!H100="",H43,成就内容!H100))</f>
        <v>152</v>
      </c>
      <c r="I44" s="4">
        <f>IF($C44=1,IF(成就内容!I100="","",成就内容!I100),IF(成就内容!I100="",I43,成就内容!I100))</f>
        <v>152</v>
      </c>
      <c r="J44" s="4">
        <f>IF($C44=1,IF(成就内容!J100="","",成就内容!J100),IF(成就内容!J100="",J43,成就内容!J100))</f>
        <v>149</v>
      </c>
      <c r="K44" s="4">
        <f>IF($C44=1,IF(成就内容!K100="","",成就内容!K100),IF(成就内容!K100="",K43,成就内容!K100))</f>
        <v>149</v>
      </c>
      <c r="L44" s="4">
        <f>IF($C44=1,IF(成就内容!L100="","",成就内容!L100),IF(成就内容!L100="",L43,成就内容!L100))</f>
        <v>149</v>
      </c>
      <c r="M44" s="4">
        <f>IF($C44=1,IF(成就内容!M100="","",成就内容!M100),IF(成就内容!M100="",M43,成就内容!M100))</f>
        <v>149</v>
      </c>
      <c r="N44" s="4">
        <f>IF($C44=1,IF(成就内容!N100="","",成就内容!N100),IF(成就内容!N100="",N43,成就内容!N100))</f>
        <v>198</v>
      </c>
      <c r="O44" s="4">
        <f>IF($C44=1,IF(成就内容!O100="","",成就内容!O100),IF(成就内容!O100="",O43,成就内容!O100))</f>
        <v>190</v>
      </c>
      <c r="P44" s="4">
        <f>IF($C44=1,IF(成就内容!P100="","",成就内容!P100),IF(成就内容!P100="",P43,成就内容!P100))</f>
        <v>160</v>
      </c>
      <c r="Q44" s="4">
        <f>IF($C44=1,IF(成就内容!Q100="","",成就内容!Q100),IF(成就内容!Q100="",Q43,成就内容!Q100))</f>
        <v>152</v>
      </c>
      <c r="R44" s="4">
        <f>IF($C44=1,IF(成就内容!R100="","",成就内容!R100),IF(成就内容!R100="",R43,成就内容!R100))</f>
        <v>152</v>
      </c>
      <c r="S44" s="4">
        <f>IF($C44=1,IF(成就内容!S100="","",成就内容!S100),IF(成就内容!S100="",S43,成就内容!S100))</f>
        <v>152</v>
      </c>
      <c r="T44" s="4">
        <f>IF($C44=1,IF(成就内容!T100="","",成就内容!T100),IF(成就内容!T100="",T43,成就内容!T100))</f>
        <v>152</v>
      </c>
      <c r="U44" s="4">
        <f>IF($C44=1,IF(成就内容!U100="","",成就内容!U100),IF(成就内容!U100="",U43,成就内容!U100))</f>
        <v>152</v>
      </c>
      <c r="V44" s="4">
        <f>IF($C44=1,IF(成就内容!V100="","",成就内容!V100),IF(成就内容!V100="",V43,成就内容!V100))</f>
        <v>152</v>
      </c>
      <c r="W44" s="4">
        <f>IF($C44=1,IF(成就内容!W100="","",成就内容!W100),IF(成就内容!W100="",W43,成就内容!W100))</f>
        <v>198</v>
      </c>
      <c r="X44" s="4">
        <f>IF($C44=1,IF(成就内容!X100="","",成就内容!X100),IF(成就内容!X100="",X43,成就内容!X100))</f>
        <v>190</v>
      </c>
      <c r="Y44" s="4">
        <f>IF($C44=1,IF(成就内容!Y100="","",成就内容!Y100),IF(成就内容!Y100="",Y43,成就内容!Y100))</f>
        <v>86</v>
      </c>
      <c r="Z44" s="4" t="str">
        <f>IF($C44=1,IF(成就内容!Z100="","",成就内容!Z100),IF(成就内容!Z100="",Z43,成就内容!Z100))</f>
        <v/>
      </c>
      <c r="AA44" s="4">
        <f>IF($C44=1,IF(成就内容!AA100="","",成就内容!AA100),IF(成就内容!AA100="",AA43,成就内容!AA100))</f>
        <v>63</v>
      </c>
      <c r="AB44" s="4">
        <f>IF($C44=1,IF(成就内容!AB100="","",成就内容!AB100),IF(成就内容!AB100="",AB43,成就内容!AB100))</f>
        <v>108</v>
      </c>
      <c r="AC44" s="4">
        <f>IF($C44=1,IF(成就内容!AC100="","",成就内容!AC100),IF(成就内容!AC100="",AC43,成就内容!AC100))</f>
        <v>149</v>
      </c>
      <c r="AD44" s="4">
        <f>IF($C44=1,IF(成就内容!AD100="","",成就内容!AD100),IF(成就内容!AD100="",AD43,成就内容!AD100))</f>
        <v>150</v>
      </c>
      <c r="AE44" s="4">
        <f>IF($C44=1,IF(成就内容!AE100="","",成就内容!AE100),IF(成就内容!AE100="",AE43,成就内容!AE100))</f>
        <v>150</v>
      </c>
      <c r="AF44" s="4">
        <f>IF($C44=1,IF(成就内容!AF100="","",成就内容!AF100),IF(成就内容!AF100="",AF43,成就内容!AF100))</f>
        <v>150</v>
      </c>
      <c r="AG44" s="4">
        <f>IF($C44=1,IF(成就内容!AG100="","",成就内容!AG100),IF(成就内容!AG100="",AG43,成就内容!AG100))</f>
        <v>154</v>
      </c>
      <c r="AH44" s="4">
        <f>IF($C44=1,IF(成就内容!AH100="","",成就内容!AH100),IF(成就内容!AH100="",AH43,成就内容!AH100))</f>
        <v>61</v>
      </c>
      <c r="AI44" s="4">
        <f>IF($C44=1,IF(成就内容!AI100="","",成就内容!AI100),IF(成就内容!AI100="",AI43,成就内容!AI100))</f>
        <v>154</v>
      </c>
      <c r="AJ44" s="4">
        <f>IF($C44=1,IF(成就内容!AJ100="","",成就内容!AJ100),IF(成就内容!AJ100="",AJ43,成就内容!AJ100))</f>
        <v>155</v>
      </c>
      <c r="AK44" s="4" t="str">
        <f>IF($C44=1,IF(成就内容!AK100="","",成就内容!AK100),IF(成就内容!AK100="",AK43,成就内容!AK100))</f>
        <v/>
      </c>
      <c r="AL44" s="4" t="str">
        <f>IF($C44=1,IF(成就内容!AL100="","",成就内容!AL100),IF(成就内容!AL100="",AL43,成就内容!AL100))</f>
        <v/>
      </c>
      <c r="AM44" s="4">
        <f>IF($C44=1,IF(成就内容!AM100="","",成就内容!AM100),IF(成就内容!AM100="",AM43,成就内容!AM100))</f>
        <v>98</v>
      </c>
      <c r="AN44" s="4">
        <f>IF($C44=1,IF(成就内容!AN100="","",成就内容!AN100),IF(成就内容!AN100="",AN43,成就内容!AN100))</f>
        <v>99</v>
      </c>
      <c r="AO44" s="4">
        <f>IF($C44=1,IF(成就内容!AO100="","",成就内容!AO100),IF(成就内容!AO100="",AO43,成就内容!AO100))</f>
        <v>152</v>
      </c>
      <c r="AP44" s="4">
        <f>IF($C44=1,IF(成就内容!AP100="","",成就内容!AP100),IF(成就内容!AP100="",AP43,成就内容!AP100))</f>
        <v>152</v>
      </c>
      <c r="AQ44" s="4">
        <f>IF($C44=1,IF(成就内容!AQ100="","",成就内容!AQ100),IF(成就内容!AQ100="",AQ43,成就内容!AQ100))</f>
        <v>152</v>
      </c>
      <c r="AR44" s="4">
        <f>IF($C44=1,IF(成就内容!AR100="","",成就内容!AR100),IF(成就内容!AR100="",AR43,成就内容!AR100))</f>
        <v>160</v>
      </c>
      <c r="AS44" s="4">
        <f>IF($C44=1,IF(成就内容!AS100="","",成就内容!AS100),IF(成就内容!AS100="",AS43,成就内容!AS100))</f>
        <v>160</v>
      </c>
      <c r="AT44" s="4">
        <f>IF($C44=1,IF(成就内容!AT100="","",成就内容!AT100),IF(成就内容!AT100="",AT43,成就内容!AT100))</f>
        <v>160</v>
      </c>
      <c r="AU44" s="4">
        <f>IF($C44=1,IF(成就内容!AU100="","",成就内容!AU100),IF(成就内容!AU100="",AU43,成就内容!AU100))</f>
        <v>168</v>
      </c>
      <c r="AV44" s="4">
        <f>IF($C44=1,IF(成就内容!AV100="","",成就内容!AV100),IF(成就内容!AV100="",AV43,成就内容!AV100))</f>
        <v>200</v>
      </c>
      <c r="AW44" s="4">
        <f>IF($C44=1,IF(成就内容!AW100="","",成就内容!AW100),IF(成就内容!AW100="",AW43,成就内容!AW100))</f>
        <v>152</v>
      </c>
      <c r="AX44" s="4">
        <f>IF($C44=1,IF(成就内容!AX100="","",成就内容!AX100),IF(成就内容!AX100="",AX43,成就内容!AX100))</f>
        <v>168</v>
      </c>
      <c r="AY44" s="4">
        <f>IF($C44=1,IF(成就内容!AY100="","",成就内容!AY100),IF(成就内容!AY100="",AY43,成就内容!AY100))</f>
        <v>168</v>
      </c>
      <c r="AZ44" s="4">
        <f>IF($C44=1,IF(成就内容!AZ100="","",成就内容!AZ100),IF(成就内容!AZ100="",AZ43,成就内容!AZ100))</f>
        <v>168</v>
      </c>
      <c r="BA44" s="4">
        <f>IF($C44=1,IF(成就内容!BA100="","",成就内容!BA100),IF(成就内容!BA100="",BA43,成就内容!BA100))</f>
        <v>168</v>
      </c>
      <c r="BB44" s="4">
        <f>IF($C44=1,IF(成就内容!BB100="","",成就内容!BB100),IF(成就内容!BB100="",BB43,成就内容!BB100))</f>
        <v>198</v>
      </c>
      <c r="BC44" s="4">
        <f>IF($C44=1,IF(成就内容!BC100="","",成就内容!BC100),IF(成就内容!BC100="",BC43,成就内容!BC100))</f>
        <v>152</v>
      </c>
      <c r="BD44" s="4">
        <f>IF($C44=1,IF(成就内容!BD100="","",成就内容!BD100),IF(成就内容!BD100="",BD43,成就内容!BD100))</f>
        <v>152</v>
      </c>
      <c r="BE44" s="4">
        <f>IF($C44=1,IF(成就内容!BE100="","",成就内容!BE100),IF(成就内容!BE100="",BE43,成就内容!BE100))</f>
        <v>152</v>
      </c>
      <c r="BF44" s="4">
        <f>IF($C44=1,IF(成就内容!BF100="","",成就内容!BF100),IF(成就内容!BF100="",BF43,成就内容!BF100))</f>
        <v>152</v>
      </c>
      <c r="BG44" s="4">
        <f>IF($C44=1,IF(成就内容!BG100="","",成就内容!BG100),IF(成就内容!BG100="",BG43,成就内容!BG100))</f>
        <v>153</v>
      </c>
      <c r="BH44" s="4">
        <f>IF($C44=1,IF(成就内容!BH100="","",成就内容!BH100),IF(成就内容!BH100="",BH43,成就内容!BH100))</f>
        <v>198</v>
      </c>
      <c r="BI44" s="4" t="str">
        <f>IF($C44=1,IF(成就内容!BI100="","",成就内容!BI100),IF(成就内容!BI100="",BI43,成就内容!BI100))</f>
        <v/>
      </c>
      <c r="BJ44" s="4">
        <f>IF($C44=1,IF(成就内容!BJ100="","",成就内容!BJ100),IF(成就内容!BJ100="",BJ43,成就内容!BJ100))</f>
        <v>114</v>
      </c>
      <c r="BK44" s="4">
        <f>IF($C44=1,IF(成就内容!BK100="","",成就内容!BK100),IF(成就内容!BK100="",BK43,成就内容!BK100))</f>
        <v>146</v>
      </c>
      <c r="BL44" s="4">
        <f>IF($C44=1,IF(成就内容!BL100="","",成就内容!BL100),IF(成就内容!BL100="",BL43,成就内容!BL100))</f>
        <v>152</v>
      </c>
      <c r="BM44" s="4">
        <f>IF($C44=1,IF(成就内容!BM100="","",成就内容!BM100),IF(成就内容!BM100="",BM43,成就内容!BM100))</f>
        <v>125</v>
      </c>
      <c r="BN44" s="4">
        <f>IF($C44=1,IF(成就内容!BN100="","",成就内容!BN100),IF(成就内容!BN100="",BN43,成就内容!BN100))</f>
        <v>90</v>
      </c>
      <c r="BO44" s="4">
        <f>IF($C44=1,IF(成就内容!BO100="","",成就内容!BO100),IF(成就内容!BO100="",BO43,成就内容!BO100))</f>
        <v>103</v>
      </c>
      <c r="BP44" s="4">
        <f>IF($C44=1,IF(成就内容!BP100="","",成就内容!BP100),IF(成就内容!BP100="",BP43,成就内容!BP100))</f>
        <v>132</v>
      </c>
      <c r="BQ44" s="4">
        <f>IF($C44=1,IF(成就内容!BQ100="","",成就内容!BQ100),IF(成就内容!BQ100="",BQ43,成就内容!BQ100))</f>
        <v>86</v>
      </c>
      <c r="BR44" s="4">
        <f>IF($C44=1,IF(成就内容!BR100="","",成就内容!BR100),IF(成就内容!BR100="",BR43,成就内容!BR100))</f>
        <v>43</v>
      </c>
      <c r="BS44" s="4">
        <f>IF($C44=1,IF(成就内容!BS100="","",成就内容!BS100),IF(成就内容!BS100="",BS43,成就内容!BS100))</f>
        <v>57</v>
      </c>
      <c r="BT44" s="4">
        <f>IF($C44=1,IF(成就内容!BT100="","",成就内容!BT100),IF(成就内容!BT100="",BT43,成就内容!BT100))</f>
        <v>70</v>
      </c>
      <c r="BU44" s="4">
        <f>IF($C44=1,IF(成就内容!BU100="","",成就内容!BU100),IF(成就内容!BU100="",BU43,成就内容!BU100))</f>
        <v>128</v>
      </c>
      <c r="BV44" s="4" t="str">
        <f>IF($C44=1,IF(成就内容!BV100="","",成就内容!BV100),IF(成就内容!BV100="",BV43,成就内容!BV100))</f>
        <v/>
      </c>
      <c r="BW44" s="4">
        <f>IF($C44=1,IF(成就内容!BW100="","",成就内容!BW100),IF(成就内容!BW100="",BW43,成就内容!BW100))</f>
        <v>168</v>
      </c>
      <c r="BX44" s="4">
        <f>IF($C44=1,IF(成就内容!BX100="","",成就内容!BX100),IF(成就内容!BX100="",BX43,成就内容!BX100))</f>
        <v>114</v>
      </c>
      <c r="BY44" s="4">
        <f>IF($C44=1,IF(成就内容!BY100="","",成就内容!BY100),IF(成就内容!BY100="",BY43,成就内容!BY100))</f>
        <v>152</v>
      </c>
      <c r="BZ44" s="4">
        <f>IF($C44=1,IF(成就内容!BZ100="","",成就内容!BZ100),IF(成就内容!BZ100="",BZ43,成就内容!BZ100))</f>
        <v>156</v>
      </c>
      <c r="CC44" s="3"/>
    </row>
    <row r="45" spans="3:81" s="17" customFormat="1" x14ac:dyDescent="0.15">
      <c r="C45" s="21">
        <v>39</v>
      </c>
      <c r="D45" s="4">
        <f>IF($C45=1,IF(成就内容!D101="","",成就内容!D101),IF(成就内容!D101="",D44,成就内容!D101))</f>
        <v>154</v>
      </c>
      <c r="E45" s="4" t="str">
        <f>IF($C45=1,IF(成就内容!E101="","",成就内容!E101),IF(成就内容!E101="",E44,成就内容!E101))</f>
        <v/>
      </c>
      <c r="F45" s="4">
        <f>IF($C45=1,IF(成就内容!F101="","",成就内容!F101),IF(成就内容!F101="",F44,成就内容!F101))</f>
        <v>84</v>
      </c>
      <c r="G45" s="4" t="str">
        <f>IF($C45=1,IF(成就内容!G101="","",成就内容!G101),IF(成就内容!G101="",G44,成就内容!G101))</f>
        <v/>
      </c>
      <c r="H45" s="4">
        <f>IF($C45=1,IF(成就内容!H101="","",成就内容!H101),IF(成就内容!H101="",H44,成就内容!H101))</f>
        <v>156</v>
      </c>
      <c r="I45" s="4">
        <f>IF($C45=1,IF(成就内容!I101="","",成就内容!I101),IF(成就内容!I101="",I44,成就内容!I101))</f>
        <v>156</v>
      </c>
      <c r="J45" s="4">
        <f>IF($C45=1,IF(成就内容!J101="","",成就内容!J101),IF(成就内容!J101="",J44,成就内容!J101))</f>
        <v>153</v>
      </c>
      <c r="K45" s="4">
        <f>IF($C45=1,IF(成就内容!K101="","",成就内容!K101),IF(成就内容!K101="",K44,成就内容!K101))</f>
        <v>153</v>
      </c>
      <c r="L45" s="4">
        <f>IF($C45=1,IF(成就内容!L101="","",成就内容!L101),IF(成就内容!L101="",L44,成就内容!L101))</f>
        <v>153</v>
      </c>
      <c r="M45" s="4">
        <f>IF($C45=1,IF(成就内容!M101="","",成就内容!M101),IF(成就内容!M101="",M44,成就内容!M101))</f>
        <v>153</v>
      </c>
      <c r="N45" s="4">
        <f>IF($C45=1,IF(成就内容!N101="","",成就内容!N101),IF(成就内容!N101="",N44,成就内容!N101))</f>
        <v>198</v>
      </c>
      <c r="O45" s="4">
        <f>IF($C45=1,IF(成就内容!O101="","",成就内容!O101),IF(成就内容!O101="",O44,成就内容!O101))</f>
        <v>195</v>
      </c>
      <c r="P45" s="4">
        <f>IF($C45=1,IF(成就内容!P101="","",成就内容!P101),IF(成就内容!P101="",P44,成就内容!P101))</f>
        <v>160</v>
      </c>
      <c r="Q45" s="4">
        <f>IF($C45=1,IF(成就内容!Q101="","",成就内容!Q101),IF(成就内容!Q101="",Q44,成就内容!Q101))</f>
        <v>156</v>
      </c>
      <c r="R45" s="4">
        <f>IF($C45=1,IF(成就内容!R101="","",成就内容!R101),IF(成就内容!R101="",R44,成就内容!R101))</f>
        <v>156</v>
      </c>
      <c r="S45" s="4">
        <f>IF($C45=1,IF(成就内容!S101="","",成就内容!S101),IF(成就内容!S101="",S44,成就内容!S101))</f>
        <v>156</v>
      </c>
      <c r="T45" s="4">
        <f>IF($C45=1,IF(成就内容!T101="","",成就内容!T101),IF(成就内容!T101="",T44,成就内容!T101))</f>
        <v>156</v>
      </c>
      <c r="U45" s="4">
        <f>IF($C45=1,IF(成就内容!U101="","",成就内容!U101),IF(成就内容!U101="",U44,成就内容!U101))</f>
        <v>156</v>
      </c>
      <c r="V45" s="4">
        <f>IF($C45=1,IF(成就内容!V101="","",成就内容!V101),IF(成就内容!V101="",V44,成就内容!V101))</f>
        <v>156</v>
      </c>
      <c r="W45" s="4">
        <f>IF($C45=1,IF(成就内容!W101="","",成就内容!W101),IF(成就内容!W101="",W44,成就内容!W101))</f>
        <v>198</v>
      </c>
      <c r="X45" s="4">
        <f>IF($C45=1,IF(成就内容!X101="","",成就内容!X101),IF(成就内容!X101="",X44,成就内容!X101))</f>
        <v>195</v>
      </c>
      <c r="Y45" s="4">
        <f>IF($C45=1,IF(成就内容!Y101="","",成就内容!Y101),IF(成就内容!Y101="",Y44,成就内容!Y101))</f>
        <v>86</v>
      </c>
      <c r="Z45" s="4" t="str">
        <f>IF($C45=1,IF(成就内容!Z101="","",成就内容!Z101),IF(成就内容!Z101="",Z44,成就内容!Z101))</f>
        <v/>
      </c>
      <c r="AA45" s="4">
        <f>IF($C45=1,IF(成就内容!AA101="","",成就内容!AA101),IF(成就内容!AA101="",AA44,成就内容!AA101))</f>
        <v>63</v>
      </c>
      <c r="AB45" s="4">
        <f>IF($C45=1,IF(成就内容!AB101="","",成就内容!AB101),IF(成就内容!AB101="",AB44,成就内容!AB101))</f>
        <v>108</v>
      </c>
      <c r="AC45" s="4">
        <f>IF($C45=1,IF(成就内容!AC101="","",成就内容!AC101),IF(成就内容!AC101="",AC44,成就内容!AC101))</f>
        <v>153</v>
      </c>
      <c r="AD45" s="4">
        <f>IF($C45=1,IF(成就内容!AD101="","",成就内容!AD101),IF(成就内容!AD101="",AD44,成就内容!AD101))</f>
        <v>154</v>
      </c>
      <c r="AE45" s="4">
        <f>IF($C45=1,IF(成就内容!AE101="","",成就内容!AE101),IF(成就内容!AE101="",AE44,成就内容!AE101))</f>
        <v>154</v>
      </c>
      <c r="AF45" s="4">
        <f>IF($C45=1,IF(成就内容!AF101="","",成就内容!AF101),IF(成就内容!AF101="",AF44,成就内容!AF101))</f>
        <v>154</v>
      </c>
      <c r="AG45" s="4">
        <f>IF($C45=1,IF(成就内容!AG101="","",成就内容!AG101),IF(成就内容!AG101="",AG44,成就内容!AG101))</f>
        <v>158</v>
      </c>
      <c r="AH45" s="4">
        <f>IF($C45=1,IF(成就内容!AH101="","",成就内容!AH101),IF(成就内容!AH101="",AH44,成就内容!AH101))</f>
        <v>61</v>
      </c>
      <c r="AI45" s="4">
        <f>IF($C45=1,IF(成就内容!AI101="","",成就内容!AI101),IF(成就内容!AI101="",AI44,成就内容!AI101))</f>
        <v>158</v>
      </c>
      <c r="AJ45" s="4">
        <f>IF($C45=1,IF(成就内容!AJ101="","",成就内容!AJ101),IF(成就内容!AJ101="",AJ44,成就内容!AJ101))</f>
        <v>159</v>
      </c>
      <c r="AK45" s="4" t="str">
        <f>IF($C45=1,IF(成就内容!AK101="","",成就内容!AK101),IF(成就内容!AK101="",AK44,成就内容!AK101))</f>
        <v/>
      </c>
      <c r="AL45" s="4" t="str">
        <f>IF($C45=1,IF(成就内容!AL101="","",成就内容!AL101),IF(成就内容!AL101="",AL44,成就内容!AL101))</f>
        <v/>
      </c>
      <c r="AM45" s="4">
        <f>IF($C45=1,IF(成就内容!AM101="","",成就内容!AM101),IF(成就内容!AM101="",AM44,成就内容!AM101))</f>
        <v>98</v>
      </c>
      <c r="AN45" s="4">
        <f>IF($C45=1,IF(成就内容!AN101="","",成就内容!AN101),IF(成就内容!AN101="",AN44,成就内容!AN101))</f>
        <v>99</v>
      </c>
      <c r="AO45" s="4">
        <f>IF($C45=1,IF(成就内容!AO101="","",成就内容!AO101),IF(成就内容!AO101="",AO44,成就内容!AO101))</f>
        <v>156</v>
      </c>
      <c r="AP45" s="4">
        <f>IF($C45=1,IF(成就内容!AP101="","",成就内容!AP101),IF(成就内容!AP101="",AP44,成就内容!AP101))</f>
        <v>156</v>
      </c>
      <c r="AQ45" s="4">
        <f>IF($C45=1,IF(成就内容!AQ101="","",成就内容!AQ101),IF(成就内容!AQ101="",AQ44,成就内容!AQ101))</f>
        <v>156</v>
      </c>
      <c r="AR45" s="4">
        <f>IF($C45=1,IF(成就内容!AR101="","",成就内容!AR101),IF(成就内容!AR101="",AR44,成就内容!AR101))</f>
        <v>164</v>
      </c>
      <c r="AS45" s="4">
        <f>IF($C45=1,IF(成就内容!AS101="","",成就内容!AS101),IF(成就内容!AS101="",AS44,成就内容!AS101))</f>
        <v>164</v>
      </c>
      <c r="AT45" s="4">
        <f>IF($C45=1,IF(成就内容!AT101="","",成就内容!AT101),IF(成就内容!AT101="",AT44,成就内容!AT101))</f>
        <v>164</v>
      </c>
      <c r="AU45" s="4">
        <f>IF($C45=1,IF(成就内容!AU101="","",成就内容!AU101),IF(成就内容!AU101="",AU44,成就内容!AU101))</f>
        <v>172</v>
      </c>
      <c r="AV45" s="4">
        <f>IF($C45=1,IF(成就内容!AV101="","",成就内容!AV101),IF(成就内容!AV101="",AV44,成就内容!AV101))</f>
        <v>200</v>
      </c>
      <c r="AW45" s="4">
        <f>IF($C45=1,IF(成就内容!AW101="","",成就内容!AW101),IF(成就内容!AW101="",AW44,成就内容!AW101))</f>
        <v>156</v>
      </c>
      <c r="AX45" s="4">
        <f>IF($C45=1,IF(成就内容!AX101="","",成就内容!AX101),IF(成就内容!AX101="",AX44,成就内容!AX101))</f>
        <v>172</v>
      </c>
      <c r="AY45" s="4">
        <f>IF($C45=1,IF(成就内容!AY101="","",成就内容!AY101),IF(成就内容!AY101="",AY44,成就内容!AY101))</f>
        <v>172</v>
      </c>
      <c r="AZ45" s="4">
        <f>IF($C45=1,IF(成就内容!AZ101="","",成就内容!AZ101),IF(成就内容!AZ101="",AZ44,成就内容!AZ101))</f>
        <v>172</v>
      </c>
      <c r="BA45" s="4">
        <f>IF($C45=1,IF(成就内容!BA101="","",成就内容!BA101),IF(成就内容!BA101="",BA44,成就内容!BA101))</f>
        <v>172</v>
      </c>
      <c r="BB45" s="4">
        <f>IF($C45=1,IF(成就内容!BB101="","",成就内容!BB101),IF(成就内容!BB101="",BB44,成就内容!BB101))</f>
        <v>198</v>
      </c>
      <c r="BC45" s="4">
        <f>IF($C45=1,IF(成就内容!BC101="","",成就内容!BC101),IF(成就内容!BC101="",BC44,成就内容!BC101))</f>
        <v>156</v>
      </c>
      <c r="BD45" s="4">
        <f>IF($C45=1,IF(成就内容!BD101="","",成就内容!BD101),IF(成就内容!BD101="",BD44,成就内容!BD101))</f>
        <v>156</v>
      </c>
      <c r="BE45" s="4">
        <f>IF($C45=1,IF(成就内容!BE101="","",成就内容!BE101),IF(成就内容!BE101="",BE44,成就内容!BE101))</f>
        <v>156</v>
      </c>
      <c r="BF45" s="4">
        <f>IF($C45=1,IF(成就内容!BF101="","",成就内容!BF101),IF(成就内容!BF101="",BF44,成就内容!BF101))</f>
        <v>156</v>
      </c>
      <c r="BG45" s="4">
        <f>IF($C45=1,IF(成就内容!BG101="","",成就内容!BG101),IF(成就内容!BG101="",BG44,成就内容!BG101))</f>
        <v>157</v>
      </c>
      <c r="BH45" s="4">
        <f>IF($C45=1,IF(成就内容!BH101="","",成就内容!BH101),IF(成就内容!BH101="",BH44,成就内容!BH101))</f>
        <v>198</v>
      </c>
      <c r="BI45" s="4" t="str">
        <f>IF($C45=1,IF(成就内容!BI101="","",成就内容!BI101),IF(成就内容!BI101="",BI44,成就内容!BI101))</f>
        <v/>
      </c>
      <c r="BJ45" s="4">
        <f>IF($C45=1,IF(成就内容!BJ101="","",成就内容!BJ101),IF(成就内容!BJ101="",BJ44,成就内容!BJ101))</f>
        <v>118</v>
      </c>
      <c r="BK45" s="4">
        <f>IF($C45=1,IF(成就内容!BK101="","",成就内容!BK101),IF(成就内容!BK101="",BK44,成就内容!BK101))</f>
        <v>146</v>
      </c>
      <c r="BL45" s="4">
        <f>IF($C45=1,IF(成就内容!BL101="","",成就内容!BL101),IF(成就内容!BL101="",BL44,成就内容!BL101))</f>
        <v>156</v>
      </c>
      <c r="BM45" s="4">
        <f>IF($C45=1,IF(成就内容!BM101="","",成就内容!BM101),IF(成就内容!BM101="",BM44,成就内容!BM101))</f>
        <v>130</v>
      </c>
      <c r="BN45" s="4">
        <f>IF($C45=1,IF(成就内容!BN101="","",成就内容!BN101),IF(成就内容!BN101="",BN44,成就内容!BN101))</f>
        <v>90</v>
      </c>
      <c r="BO45" s="4">
        <f>IF($C45=1,IF(成就内容!BO101="","",成就内容!BO101),IF(成就内容!BO101="",BO44,成就内容!BO101))</f>
        <v>103</v>
      </c>
      <c r="BP45" s="4">
        <f>IF($C45=1,IF(成就内容!BP101="","",成就内容!BP101),IF(成就内容!BP101="",BP44,成就内容!BP101))</f>
        <v>132</v>
      </c>
      <c r="BQ45" s="4">
        <f>IF($C45=1,IF(成就内容!BQ101="","",成就内容!BQ101),IF(成就内容!BQ101="",BQ44,成就内容!BQ101))</f>
        <v>87</v>
      </c>
      <c r="BR45" s="4">
        <f>IF($C45=1,IF(成就内容!BR101="","",成就内容!BR101),IF(成就内容!BR101="",BR44,成就内容!BR101))</f>
        <v>43</v>
      </c>
      <c r="BS45" s="4">
        <f>IF($C45=1,IF(成就内容!BS101="","",成就内容!BS101),IF(成就内容!BS101="",BS44,成就内容!BS101))</f>
        <v>57</v>
      </c>
      <c r="BT45" s="4">
        <f>IF($C45=1,IF(成就内容!BT101="","",成就内容!BT101),IF(成就内容!BT101="",BT44,成就内容!BT101))</f>
        <v>71</v>
      </c>
      <c r="BU45" s="4">
        <f>IF($C45=1,IF(成就内容!BU101="","",成就内容!BU101),IF(成就内容!BU101="",BU44,成就内容!BU101))</f>
        <v>130</v>
      </c>
      <c r="BV45" s="4" t="str">
        <f>IF($C45=1,IF(成就内容!BV101="","",成就内容!BV101),IF(成就内容!BV101="",BV44,成就内容!BV101))</f>
        <v/>
      </c>
      <c r="BW45" s="4">
        <f>IF($C45=1,IF(成就内容!BW101="","",成就内容!BW101),IF(成就内容!BW101="",BW44,成就内容!BW101))</f>
        <v>172</v>
      </c>
      <c r="BX45" s="4">
        <f>IF($C45=1,IF(成就内容!BX101="","",成就内容!BX101),IF(成就内容!BX101="",BX44,成就内容!BX101))</f>
        <v>114</v>
      </c>
      <c r="BY45" s="4">
        <f>IF($C45=1,IF(成就内容!BY101="","",成就内容!BY101),IF(成就内容!BY101="",BY44,成就内容!BY101))</f>
        <v>156</v>
      </c>
      <c r="BZ45" s="4">
        <f>IF($C45=1,IF(成就内容!BZ101="","",成就内容!BZ101),IF(成就内容!BZ101="",BZ44,成就内容!BZ101))</f>
        <v>160</v>
      </c>
      <c r="CC45" s="3"/>
    </row>
    <row r="46" spans="3:81" s="17" customFormat="1" x14ac:dyDescent="0.15">
      <c r="C46" s="21">
        <v>40</v>
      </c>
      <c r="D46" s="4">
        <f>IF($C46=1,IF(成就内容!D102="","",成就内容!D102),IF(成就内容!D102="",D45,成就内容!D102))</f>
        <v>158</v>
      </c>
      <c r="E46" s="4" t="str">
        <f>IF($C46=1,IF(成就内容!E102="","",成就内容!E102),IF(成就内容!E102="",E45,成就内容!E102))</f>
        <v/>
      </c>
      <c r="F46" s="4">
        <f>IF($C46=1,IF(成就内容!F102="","",成就内容!F102),IF(成就内容!F102="",F45,成就内容!F102))</f>
        <v>84</v>
      </c>
      <c r="G46" s="4" t="str">
        <f>IF($C46=1,IF(成就内容!G102="","",成就内容!G102),IF(成就内容!G102="",G45,成就内容!G102))</f>
        <v/>
      </c>
      <c r="H46" s="4">
        <f>IF($C46=1,IF(成就内容!H102="","",成就内容!H102),IF(成就内容!H102="",H45,成就内容!H102))</f>
        <v>160</v>
      </c>
      <c r="I46" s="4">
        <f>IF($C46=1,IF(成就内容!I102="","",成就内容!I102),IF(成就内容!I102="",I45,成就内容!I102))</f>
        <v>160</v>
      </c>
      <c r="J46" s="4">
        <f>IF($C46=1,IF(成就内容!J102="","",成就内容!J102),IF(成就内容!J102="",J45,成就内容!J102))</f>
        <v>157</v>
      </c>
      <c r="K46" s="4">
        <f>IF($C46=1,IF(成就内容!K102="","",成就内容!K102),IF(成就内容!K102="",K45,成就内容!K102))</f>
        <v>157</v>
      </c>
      <c r="L46" s="4">
        <f>IF($C46=1,IF(成就内容!L102="","",成就内容!L102),IF(成就内容!L102="",L45,成就内容!L102))</f>
        <v>157</v>
      </c>
      <c r="M46" s="4">
        <f>IF($C46=1,IF(成就内容!M102="","",成就内容!M102),IF(成就内容!M102="",M45,成就内容!M102))</f>
        <v>157</v>
      </c>
      <c r="N46" s="4">
        <f>IF($C46=1,IF(成就内容!N102="","",成就内容!N102),IF(成就内容!N102="",N45,成就内容!N102))</f>
        <v>198</v>
      </c>
      <c r="O46" s="4">
        <f>IF($C46=1,IF(成就内容!O102="","",成就内容!O102),IF(成就内容!O102="",O45,成就内容!O102))</f>
        <v>200</v>
      </c>
      <c r="P46" s="4">
        <f>IF($C46=1,IF(成就内容!P102="","",成就内容!P102),IF(成就内容!P102="",P45,成就内容!P102))</f>
        <v>160</v>
      </c>
      <c r="Q46" s="4">
        <f>IF($C46=1,IF(成就内容!Q102="","",成就内容!Q102),IF(成就内容!Q102="",Q45,成就内容!Q102))</f>
        <v>160</v>
      </c>
      <c r="R46" s="4">
        <f>IF($C46=1,IF(成就内容!R102="","",成就内容!R102),IF(成就内容!R102="",R45,成就内容!R102))</f>
        <v>160</v>
      </c>
      <c r="S46" s="4">
        <f>IF($C46=1,IF(成就内容!S102="","",成就内容!S102),IF(成就内容!S102="",S45,成就内容!S102))</f>
        <v>160</v>
      </c>
      <c r="T46" s="4">
        <f>IF($C46=1,IF(成就内容!T102="","",成就内容!T102),IF(成就内容!T102="",T45,成就内容!T102))</f>
        <v>160</v>
      </c>
      <c r="U46" s="4">
        <f>IF($C46=1,IF(成就内容!U102="","",成就内容!U102),IF(成就内容!U102="",U45,成就内容!U102))</f>
        <v>160</v>
      </c>
      <c r="V46" s="4">
        <f>IF($C46=1,IF(成就内容!V102="","",成就内容!V102),IF(成就内容!V102="",V45,成就内容!V102))</f>
        <v>160</v>
      </c>
      <c r="W46" s="4">
        <f>IF($C46=1,IF(成就内容!W102="","",成就内容!W102),IF(成就内容!W102="",W45,成就内容!W102))</f>
        <v>198</v>
      </c>
      <c r="X46" s="4">
        <f>IF($C46=1,IF(成就内容!X102="","",成就内容!X102),IF(成就内容!X102="",X45,成就内容!X102))</f>
        <v>200</v>
      </c>
      <c r="Y46" s="4">
        <f>IF($C46=1,IF(成就内容!Y102="","",成就内容!Y102),IF(成就内容!Y102="",Y45,成就内容!Y102))</f>
        <v>86</v>
      </c>
      <c r="Z46" s="4" t="str">
        <f>IF($C46=1,IF(成就内容!Z102="","",成就内容!Z102),IF(成就内容!Z102="",Z45,成就内容!Z102))</f>
        <v/>
      </c>
      <c r="AA46" s="4">
        <f>IF($C46=1,IF(成就内容!AA102="","",成就内容!AA102),IF(成就内容!AA102="",AA45,成就内容!AA102))</f>
        <v>63</v>
      </c>
      <c r="AB46" s="4">
        <f>IF($C46=1,IF(成就内容!AB102="","",成就内容!AB102),IF(成就内容!AB102="",AB45,成就内容!AB102))</f>
        <v>108</v>
      </c>
      <c r="AC46" s="4">
        <f>IF($C46=1,IF(成就内容!AC102="","",成就内容!AC102),IF(成就内容!AC102="",AC45,成就内容!AC102))</f>
        <v>157</v>
      </c>
      <c r="AD46" s="4">
        <f>IF($C46=1,IF(成就内容!AD102="","",成就内容!AD102),IF(成就内容!AD102="",AD45,成就内容!AD102))</f>
        <v>158</v>
      </c>
      <c r="AE46" s="4">
        <f>IF($C46=1,IF(成就内容!AE102="","",成就内容!AE102),IF(成就内容!AE102="",AE45,成就内容!AE102))</f>
        <v>158</v>
      </c>
      <c r="AF46" s="4">
        <f>IF($C46=1,IF(成就内容!AF102="","",成就内容!AF102),IF(成就内容!AF102="",AF45,成就内容!AF102))</f>
        <v>158</v>
      </c>
      <c r="AG46" s="4">
        <f>IF($C46=1,IF(成就内容!AG102="","",成就内容!AG102),IF(成就内容!AG102="",AG45,成就内容!AG102))</f>
        <v>162</v>
      </c>
      <c r="AH46" s="4">
        <f>IF($C46=1,IF(成就内容!AH102="","",成就内容!AH102),IF(成就内容!AH102="",AH45,成就内容!AH102))</f>
        <v>61</v>
      </c>
      <c r="AI46" s="4">
        <f>IF($C46=1,IF(成就内容!AI102="","",成就内容!AI102),IF(成就内容!AI102="",AI45,成就内容!AI102))</f>
        <v>162</v>
      </c>
      <c r="AJ46" s="4">
        <f>IF($C46=1,IF(成就内容!AJ102="","",成就内容!AJ102),IF(成就内容!AJ102="",AJ45,成就内容!AJ102))</f>
        <v>163</v>
      </c>
      <c r="AK46" s="4" t="str">
        <f>IF($C46=1,IF(成就内容!AK102="","",成就内容!AK102),IF(成就内容!AK102="",AK45,成就内容!AK102))</f>
        <v/>
      </c>
      <c r="AL46" s="4" t="str">
        <f>IF($C46=1,IF(成就内容!AL102="","",成就内容!AL102),IF(成就内容!AL102="",AL45,成就内容!AL102))</f>
        <v/>
      </c>
      <c r="AM46" s="4">
        <f>IF($C46=1,IF(成就内容!AM102="","",成就内容!AM102),IF(成就内容!AM102="",AM45,成就内容!AM102))</f>
        <v>98</v>
      </c>
      <c r="AN46" s="4">
        <f>IF($C46=1,IF(成就内容!AN102="","",成就内容!AN102),IF(成就内容!AN102="",AN45,成就内容!AN102))</f>
        <v>99</v>
      </c>
      <c r="AO46" s="4">
        <f>IF($C46=1,IF(成就内容!AO102="","",成就内容!AO102),IF(成就内容!AO102="",AO45,成就内容!AO102))</f>
        <v>160</v>
      </c>
      <c r="AP46" s="4">
        <f>IF($C46=1,IF(成就内容!AP102="","",成就内容!AP102),IF(成就内容!AP102="",AP45,成就内容!AP102))</f>
        <v>160</v>
      </c>
      <c r="AQ46" s="4">
        <f>IF($C46=1,IF(成就内容!AQ102="","",成就内容!AQ102),IF(成就内容!AQ102="",AQ45,成就内容!AQ102))</f>
        <v>160</v>
      </c>
      <c r="AR46" s="4">
        <f>IF($C46=1,IF(成就内容!AR102="","",成就内容!AR102),IF(成就内容!AR102="",AR45,成就内容!AR102))</f>
        <v>168</v>
      </c>
      <c r="AS46" s="4">
        <f>IF($C46=1,IF(成就内容!AS102="","",成就内容!AS102),IF(成就内容!AS102="",AS45,成就内容!AS102))</f>
        <v>168</v>
      </c>
      <c r="AT46" s="4">
        <f>IF($C46=1,IF(成就内容!AT102="","",成就内容!AT102),IF(成就内容!AT102="",AT45,成就内容!AT102))</f>
        <v>168</v>
      </c>
      <c r="AU46" s="4">
        <f>IF($C46=1,IF(成就内容!AU102="","",成就内容!AU102),IF(成就内容!AU102="",AU45,成就内容!AU102))</f>
        <v>176</v>
      </c>
      <c r="AV46" s="4">
        <f>IF($C46=1,IF(成就内容!AV102="","",成就内容!AV102),IF(成就内容!AV102="",AV45,成就内容!AV102))</f>
        <v>200</v>
      </c>
      <c r="AW46" s="4">
        <f>IF($C46=1,IF(成就内容!AW102="","",成就内容!AW102),IF(成就内容!AW102="",AW45,成就内容!AW102))</f>
        <v>160</v>
      </c>
      <c r="AX46" s="4">
        <f>IF($C46=1,IF(成就内容!AX102="","",成就内容!AX102),IF(成就内容!AX102="",AX45,成就内容!AX102))</f>
        <v>176</v>
      </c>
      <c r="AY46" s="4">
        <f>IF($C46=1,IF(成就内容!AY102="","",成就内容!AY102),IF(成就内容!AY102="",AY45,成就内容!AY102))</f>
        <v>176</v>
      </c>
      <c r="AZ46" s="4">
        <f>IF($C46=1,IF(成就内容!AZ102="","",成就内容!AZ102),IF(成就内容!AZ102="",AZ45,成就内容!AZ102))</f>
        <v>176</v>
      </c>
      <c r="BA46" s="4">
        <f>IF($C46=1,IF(成就内容!BA102="","",成就内容!BA102),IF(成就内容!BA102="",BA45,成就内容!BA102))</f>
        <v>176</v>
      </c>
      <c r="BB46" s="4">
        <f>IF($C46=1,IF(成就内容!BB102="","",成就内容!BB102),IF(成就内容!BB102="",BB45,成就内容!BB102))</f>
        <v>198</v>
      </c>
      <c r="BC46" s="4">
        <f>IF($C46=1,IF(成就内容!BC102="","",成就内容!BC102),IF(成就内容!BC102="",BC45,成就内容!BC102))</f>
        <v>160</v>
      </c>
      <c r="BD46" s="4">
        <f>IF($C46=1,IF(成就内容!BD102="","",成就内容!BD102),IF(成就内容!BD102="",BD45,成就内容!BD102))</f>
        <v>160</v>
      </c>
      <c r="BE46" s="4">
        <f>IF($C46=1,IF(成就内容!BE102="","",成就内容!BE102),IF(成就内容!BE102="",BE45,成就内容!BE102))</f>
        <v>160</v>
      </c>
      <c r="BF46" s="4">
        <f>IF($C46=1,IF(成就内容!BF102="","",成就内容!BF102),IF(成就内容!BF102="",BF45,成就内容!BF102))</f>
        <v>160</v>
      </c>
      <c r="BG46" s="4">
        <f>IF($C46=1,IF(成就内容!BG102="","",成就内容!BG102),IF(成就内容!BG102="",BG45,成就内容!BG102))</f>
        <v>161</v>
      </c>
      <c r="BH46" s="4">
        <f>IF($C46=1,IF(成就内容!BH102="","",成就内容!BH102),IF(成就内容!BH102="",BH45,成就内容!BH102))</f>
        <v>198</v>
      </c>
      <c r="BI46" s="4" t="str">
        <f>IF($C46=1,IF(成就内容!BI102="","",成就内容!BI102),IF(成就内容!BI102="",BI45,成就内容!BI102))</f>
        <v/>
      </c>
      <c r="BJ46" s="4">
        <f>IF($C46=1,IF(成就内容!BJ102="","",成就内容!BJ102),IF(成就内容!BJ102="",BJ45,成就内容!BJ102))</f>
        <v>121</v>
      </c>
      <c r="BK46" s="4">
        <f>IF($C46=1,IF(成就内容!BK102="","",成就内容!BK102),IF(成就内容!BK102="",BK45,成就内容!BK102))</f>
        <v>146</v>
      </c>
      <c r="BL46" s="4">
        <f>IF($C46=1,IF(成就内容!BL102="","",成就内容!BL102),IF(成就内容!BL102="",BL45,成就内容!BL102))</f>
        <v>160</v>
      </c>
      <c r="BM46" s="4">
        <f>IF($C46=1,IF(成就内容!BM102="","",成就内容!BM102),IF(成就内容!BM102="",BM45,成就内容!BM102))</f>
        <v>134</v>
      </c>
      <c r="BN46" s="4">
        <f>IF($C46=1,IF(成就内容!BN102="","",成就内容!BN102),IF(成就内容!BN102="",BN45,成就内容!BN102))</f>
        <v>90</v>
      </c>
      <c r="BO46" s="4">
        <f>IF($C46=1,IF(成就内容!BO102="","",成就内容!BO102),IF(成就内容!BO102="",BO45,成就内容!BO102))</f>
        <v>104</v>
      </c>
      <c r="BP46" s="4">
        <f>IF($C46=1,IF(成就内容!BP102="","",成就内容!BP102),IF(成就内容!BP102="",BP45,成就内容!BP102))</f>
        <v>133</v>
      </c>
      <c r="BQ46" s="4">
        <f>IF($C46=1,IF(成就内容!BQ102="","",成就内容!BQ102),IF(成就内容!BQ102="",BQ45,成就内容!BQ102))</f>
        <v>88</v>
      </c>
      <c r="BR46" s="4">
        <f>IF($C46=1,IF(成就内容!BR102="","",成就内容!BR102),IF(成就内容!BR102="",BR45,成就内容!BR102))</f>
        <v>43</v>
      </c>
      <c r="BS46" s="4">
        <f>IF($C46=1,IF(成就内容!BS102="","",成就内容!BS102),IF(成就内容!BS102="",BS45,成就内容!BS102))</f>
        <v>57</v>
      </c>
      <c r="BT46" s="4">
        <f>IF($C46=1,IF(成就内容!BT102="","",成就内容!BT102),IF(成就内容!BT102="",BT45,成就内容!BT102))</f>
        <v>72</v>
      </c>
      <c r="BU46" s="4">
        <f>IF($C46=1,IF(成就内容!BU102="","",成就内容!BU102),IF(成就内容!BU102="",BU45,成就内容!BU102))</f>
        <v>132</v>
      </c>
      <c r="BV46" s="4" t="str">
        <f>IF($C46=1,IF(成就内容!BV102="","",成就内容!BV102),IF(成就内容!BV102="",BV45,成就内容!BV102))</f>
        <v/>
      </c>
      <c r="BW46" s="4">
        <f>IF($C46=1,IF(成就内容!BW102="","",成就内容!BW102),IF(成就内容!BW102="",BW45,成就内容!BW102))</f>
        <v>176</v>
      </c>
      <c r="BX46" s="4">
        <f>IF($C46=1,IF(成就内容!BX102="","",成就内容!BX102),IF(成就内容!BX102="",BX45,成就内容!BX102))</f>
        <v>114</v>
      </c>
      <c r="BY46" s="4">
        <f>IF($C46=1,IF(成就内容!BY102="","",成就内容!BY102),IF(成就内容!BY102="",BY45,成就内容!BY102))</f>
        <v>160</v>
      </c>
      <c r="BZ46" s="4">
        <f>IF($C46=1,IF(成就内容!BZ102="","",成就内容!BZ102),IF(成就内容!BZ102="",BZ45,成就内容!BZ102))</f>
        <v>164</v>
      </c>
      <c r="CC46" s="3"/>
    </row>
    <row r="47" spans="3:81" s="17" customFormat="1" x14ac:dyDescent="0.15">
      <c r="C47" s="21">
        <v>41</v>
      </c>
      <c r="D47" s="4">
        <f>IF($C47=1,IF(成就内容!D103="","",成就内容!D103),IF(成就内容!D103="",D46,成就内容!D103))</f>
        <v>162</v>
      </c>
      <c r="E47" s="4" t="str">
        <f>IF($C47=1,IF(成就内容!E103="","",成就内容!E103),IF(成就内容!E103="",E46,成就内容!E103))</f>
        <v/>
      </c>
      <c r="F47" s="4">
        <f>IF($C47=1,IF(成就内容!F103="","",成就内容!F103),IF(成就内容!F103="",F46,成就内容!F103))</f>
        <v>84</v>
      </c>
      <c r="G47" s="4" t="str">
        <f>IF($C47=1,IF(成就内容!G103="","",成就内容!G103),IF(成就内容!G103="",G46,成就内容!G103))</f>
        <v/>
      </c>
      <c r="H47" s="4">
        <f>IF($C47=1,IF(成就内容!H103="","",成就内容!H103),IF(成就内容!H103="",H46,成就内容!H103))</f>
        <v>164</v>
      </c>
      <c r="I47" s="4">
        <f>IF($C47=1,IF(成就内容!I103="","",成就内容!I103),IF(成就内容!I103="",I46,成就内容!I103))</f>
        <v>164</v>
      </c>
      <c r="J47" s="4">
        <f>IF($C47=1,IF(成就内容!J103="","",成就内容!J103),IF(成就内容!J103="",J46,成就内容!J103))</f>
        <v>161</v>
      </c>
      <c r="K47" s="4">
        <f>IF($C47=1,IF(成就内容!K103="","",成就内容!K103),IF(成就内容!K103="",K46,成就内容!K103))</f>
        <v>161</v>
      </c>
      <c r="L47" s="4">
        <f>IF($C47=1,IF(成就内容!L103="","",成就内容!L103),IF(成就内容!L103="",L46,成就内容!L103))</f>
        <v>161</v>
      </c>
      <c r="M47" s="4">
        <f>IF($C47=1,IF(成就内容!M103="","",成就内容!M103),IF(成就内容!M103="",M46,成就内容!M103))</f>
        <v>161</v>
      </c>
      <c r="N47" s="4">
        <f>IF($C47=1,IF(成就内容!N103="","",成就内容!N103),IF(成就内容!N103="",N46,成就内容!N103))</f>
        <v>198</v>
      </c>
      <c r="O47" s="4">
        <f>IF($C47=1,IF(成就内容!O103="","",成就内容!O103),IF(成就内容!O103="",O46,成就内容!O103))</f>
        <v>200</v>
      </c>
      <c r="P47" s="4">
        <f>IF($C47=1,IF(成就内容!P103="","",成就内容!P103),IF(成就内容!P103="",P46,成就内容!P103))</f>
        <v>160</v>
      </c>
      <c r="Q47" s="4">
        <f>IF($C47=1,IF(成就内容!Q103="","",成就内容!Q103),IF(成就内容!Q103="",Q46,成就内容!Q103))</f>
        <v>164</v>
      </c>
      <c r="R47" s="4">
        <f>IF($C47=1,IF(成就内容!R103="","",成就内容!R103),IF(成就内容!R103="",R46,成就内容!R103))</f>
        <v>164</v>
      </c>
      <c r="S47" s="4">
        <f>IF($C47=1,IF(成就内容!S103="","",成就内容!S103),IF(成就内容!S103="",S46,成就内容!S103))</f>
        <v>164</v>
      </c>
      <c r="T47" s="4">
        <f>IF($C47=1,IF(成就内容!T103="","",成就内容!T103),IF(成就内容!T103="",T46,成就内容!T103))</f>
        <v>164</v>
      </c>
      <c r="U47" s="4">
        <f>IF($C47=1,IF(成就内容!U103="","",成就内容!U103),IF(成就内容!U103="",U46,成就内容!U103))</f>
        <v>164</v>
      </c>
      <c r="V47" s="4">
        <f>IF($C47=1,IF(成就内容!V103="","",成就内容!V103),IF(成就内容!V103="",V46,成就内容!V103))</f>
        <v>164</v>
      </c>
      <c r="W47" s="4">
        <f>IF($C47=1,IF(成就内容!W103="","",成就内容!W103),IF(成就内容!W103="",W46,成就内容!W103))</f>
        <v>198</v>
      </c>
      <c r="X47" s="4">
        <f>IF($C47=1,IF(成就内容!X103="","",成就内容!X103),IF(成就内容!X103="",X46,成就内容!X103))</f>
        <v>200</v>
      </c>
      <c r="Y47" s="4">
        <f>IF($C47=1,IF(成就内容!Y103="","",成就内容!Y103),IF(成就内容!Y103="",Y46,成就内容!Y103))</f>
        <v>86</v>
      </c>
      <c r="Z47" s="4" t="str">
        <f>IF($C47=1,IF(成就内容!Z103="","",成就内容!Z103),IF(成就内容!Z103="",Z46,成就内容!Z103))</f>
        <v/>
      </c>
      <c r="AA47" s="4">
        <f>IF($C47=1,IF(成就内容!AA103="","",成就内容!AA103),IF(成就内容!AA103="",AA46,成就内容!AA103))</f>
        <v>63</v>
      </c>
      <c r="AB47" s="4">
        <f>IF($C47=1,IF(成就内容!AB103="","",成就内容!AB103),IF(成就内容!AB103="",AB46,成就内容!AB103))</f>
        <v>108</v>
      </c>
      <c r="AC47" s="4">
        <f>IF($C47=1,IF(成就内容!AC103="","",成就内容!AC103),IF(成就内容!AC103="",AC46,成就内容!AC103))</f>
        <v>161</v>
      </c>
      <c r="AD47" s="4">
        <f>IF($C47=1,IF(成就内容!AD103="","",成就内容!AD103),IF(成就内容!AD103="",AD46,成就内容!AD103))</f>
        <v>162</v>
      </c>
      <c r="AE47" s="4">
        <f>IF($C47=1,IF(成就内容!AE103="","",成就内容!AE103),IF(成就内容!AE103="",AE46,成就内容!AE103))</f>
        <v>162</v>
      </c>
      <c r="AF47" s="4">
        <f>IF($C47=1,IF(成就内容!AF103="","",成就内容!AF103),IF(成就内容!AF103="",AF46,成就内容!AF103))</f>
        <v>162</v>
      </c>
      <c r="AG47" s="4">
        <f>IF($C47=1,IF(成就内容!AG103="","",成就内容!AG103),IF(成就内容!AG103="",AG46,成就内容!AG103))</f>
        <v>166</v>
      </c>
      <c r="AH47" s="4">
        <f>IF($C47=1,IF(成就内容!AH103="","",成就内容!AH103),IF(成就内容!AH103="",AH46,成就内容!AH103))</f>
        <v>61</v>
      </c>
      <c r="AI47" s="4">
        <f>IF($C47=1,IF(成就内容!AI103="","",成就内容!AI103),IF(成就内容!AI103="",AI46,成就内容!AI103))</f>
        <v>166</v>
      </c>
      <c r="AJ47" s="4">
        <f>IF($C47=1,IF(成就内容!AJ103="","",成就内容!AJ103),IF(成就内容!AJ103="",AJ46,成就内容!AJ103))</f>
        <v>167</v>
      </c>
      <c r="AK47" s="4" t="str">
        <f>IF($C47=1,IF(成就内容!AK103="","",成就内容!AK103),IF(成就内容!AK103="",AK46,成就内容!AK103))</f>
        <v/>
      </c>
      <c r="AL47" s="4" t="str">
        <f>IF($C47=1,IF(成就内容!AL103="","",成就内容!AL103),IF(成就内容!AL103="",AL46,成就内容!AL103))</f>
        <v/>
      </c>
      <c r="AM47" s="4">
        <f>IF($C47=1,IF(成就内容!AM103="","",成就内容!AM103),IF(成就内容!AM103="",AM46,成就内容!AM103))</f>
        <v>98</v>
      </c>
      <c r="AN47" s="4">
        <f>IF($C47=1,IF(成就内容!AN103="","",成就内容!AN103),IF(成就内容!AN103="",AN46,成就内容!AN103))</f>
        <v>99</v>
      </c>
      <c r="AO47" s="4">
        <f>IF($C47=1,IF(成就内容!AO103="","",成就内容!AO103),IF(成就内容!AO103="",AO46,成就内容!AO103))</f>
        <v>164</v>
      </c>
      <c r="AP47" s="4">
        <f>IF($C47=1,IF(成就内容!AP103="","",成就内容!AP103),IF(成就内容!AP103="",AP46,成就内容!AP103))</f>
        <v>164</v>
      </c>
      <c r="AQ47" s="4">
        <f>IF($C47=1,IF(成就内容!AQ103="","",成就内容!AQ103),IF(成就内容!AQ103="",AQ46,成就内容!AQ103))</f>
        <v>164</v>
      </c>
      <c r="AR47" s="4">
        <f>IF($C47=1,IF(成就内容!AR103="","",成就内容!AR103),IF(成就内容!AR103="",AR46,成就内容!AR103))</f>
        <v>172</v>
      </c>
      <c r="AS47" s="4">
        <f>IF($C47=1,IF(成就内容!AS103="","",成就内容!AS103),IF(成就内容!AS103="",AS46,成就内容!AS103))</f>
        <v>172</v>
      </c>
      <c r="AT47" s="4">
        <f>IF($C47=1,IF(成就内容!AT103="","",成就内容!AT103),IF(成就内容!AT103="",AT46,成就内容!AT103))</f>
        <v>172</v>
      </c>
      <c r="AU47" s="4">
        <f>IF($C47=1,IF(成就内容!AU103="","",成就内容!AU103),IF(成就内容!AU103="",AU46,成就内容!AU103))</f>
        <v>180</v>
      </c>
      <c r="AV47" s="4">
        <f>IF($C47=1,IF(成就内容!AV103="","",成就内容!AV103),IF(成就内容!AV103="",AV46,成就内容!AV103))</f>
        <v>200</v>
      </c>
      <c r="AW47" s="4">
        <f>IF($C47=1,IF(成就内容!AW103="","",成就内容!AW103),IF(成就内容!AW103="",AW46,成就内容!AW103))</f>
        <v>164</v>
      </c>
      <c r="AX47" s="4">
        <f>IF($C47=1,IF(成就内容!AX103="","",成就内容!AX103),IF(成就内容!AX103="",AX46,成就内容!AX103))</f>
        <v>180</v>
      </c>
      <c r="AY47" s="4">
        <f>IF($C47=1,IF(成就内容!AY103="","",成就内容!AY103),IF(成就内容!AY103="",AY46,成就内容!AY103))</f>
        <v>180</v>
      </c>
      <c r="AZ47" s="4">
        <f>IF($C47=1,IF(成就内容!AZ103="","",成就内容!AZ103),IF(成就内容!AZ103="",AZ46,成就内容!AZ103))</f>
        <v>180</v>
      </c>
      <c r="BA47" s="4">
        <f>IF($C47=1,IF(成就内容!BA103="","",成就内容!BA103),IF(成就内容!BA103="",BA46,成就内容!BA103))</f>
        <v>180</v>
      </c>
      <c r="BB47" s="4">
        <f>IF($C47=1,IF(成就内容!BB103="","",成就内容!BB103),IF(成就内容!BB103="",BB46,成就内容!BB103))</f>
        <v>198</v>
      </c>
      <c r="BC47" s="4">
        <f>IF($C47=1,IF(成就内容!BC103="","",成就内容!BC103),IF(成就内容!BC103="",BC46,成就内容!BC103))</f>
        <v>164</v>
      </c>
      <c r="BD47" s="4">
        <f>IF($C47=1,IF(成就内容!BD103="","",成就内容!BD103),IF(成就内容!BD103="",BD46,成就内容!BD103))</f>
        <v>164</v>
      </c>
      <c r="BE47" s="4">
        <f>IF($C47=1,IF(成就内容!BE103="","",成就内容!BE103),IF(成就内容!BE103="",BE46,成就内容!BE103))</f>
        <v>164</v>
      </c>
      <c r="BF47" s="4">
        <f>IF($C47=1,IF(成就内容!BF103="","",成就内容!BF103),IF(成就内容!BF103="",BF46,成就内容!BF103))</f>
        <v>164</v>
      </c>
      <c r="BG47" s="4">
        <f>IF($C47=1,IF(成就内容!BG103="","",成就内容!BG103),IF(成就内容!BG103="",BG46,成就内容!BG103))</f>
        <v>165</v>
      </c>
      <c r="BH47" s="4">
        <f>IF($C47=1,IF(成就内容!BH103="","",成就内容!BH103),IF(成就内容!BH103="",BH46,成就内容!BH103))</f>
        <v>198</v>
      </c>
      <c r="BI47" s="4" t="str">
        <f>IF($C47=1,IF(成就内容!BI103="","",成就内容!BI103),IF(成就内容!BI103="",BI46,成就内容!BI103))</f>
        <v/>
      </c>
      <c r="BJ47" s="4">
        <f>IF($C47=1,IF(成就内容!BJ103="","",成就内容!BJ103),IF(成就内容!BJ103="",BJ46,成就内容!BJ103))</f>
        <v>124</v>
      </c>
      <c r="BK47" s="4">
        <f>IF($C47=1,IF(成就内容!BK103="","",成就内容!BK103),IF(成就内容!BK103="",BK46,成就内容!BK103))</f>
        <v>146</v>
      </c>
      <c r="BL47" s="4">
        <f>IF($C47=1,IF(成就内容!BL103="","",成就内容!BL103),IF(成就内容!BL103="",BL46,成就内容!BL103))</f>
        <v>164</v>
      </c>
      <c r="BM47" s="4">
        <f>IF($C47=1,IF(成就内容!BM103="","",成就内容!BM103),IF(成就内容!BM103="",BM46,成就内容!BM103))</f>
        <v>138</v>
      </c>
      <c r="BN47" s="4">
        <f>IF($C47=1,IF(成就内容!BN103="","",成就内容!BN103),IF(成就内容!BN103="",BN46,成就内容!BN103))</f>
        <v>90</v>
      </c>
      <c r="BO47" s="4">
        <f>IF($C47=1,IF(成就内容!BO103="","",成就内容!BO103),IF(成就内容!BO103="",BO46,成就内容!BO103))</f>
        <v>105</v>
      </c>
      <c r="BP47" s="4">
        <f>IF($C47=1,IF(成就内容!BP103="","",成就内容!BP103),IF(成就内容!BP103="",BP46,成就内容!BP103))</f>
        <v>134</v>
      </c>
      <c r="BQ47" s="4">
        <f>IF($C47=1,IF(成就内容!BQ103="","",成就内容!BQ103),IF(成就内容!BQ103="",BQ46,成就内容!BQ103))</f>
        <v>88</v>
      </c>
      <c r="BR47" s="4">
        <f>IF($C47=1,IF(成就内容!BR103="","",成就内容!BR103),IF(成就内容!BR103="",BR46,成就内容!BR103))</f>
        <v>43</v>
      </c>
      <c r="BS47" s="4">
        <f>IF($C47=1,IF(成就内容!BS103="","",成就内容!BS103),IF(成就内容!BS103="",BS46,成就内容!BS103))</f>
        <v>57</v>
      </c>
      <c r="BT47" s="4">
        <f>IF($C47=1,IF(成就内容!BT103="","",成就内容!BT103),IF(成就内容!BT103="",BT46,成就内容!BT103))</f>
        <v>73</v>
      </c>
      <c r="BU47" s="4">
        <f>IF($C47=1,IF(成就内容!BU103="","",成就内容!BU103),IF(成就内容!BU103="",BU46,成就内容!BU103))</f>
        <v>133</v>
      </c>
      <c r="BV47" s="4" t="str">
        <f>IF($C47=1,IF(成就内容!BV103="","",成就内容!BV103),IF(成就内容!BV103="",BV46,成就内容!BV103))</f>
        <v/>
      </c>
      <c r="BW47" s="4">
        <f>IF($C47=1,IF(成就内容!BW103="","",成就内容!BW103),IF(成就内容!BW103="",BW46,成就内容!BW103))</f>
        <v>180</v>
      </c>
      <c r="BX47" s="4">
        <f>IF($C47=1,IF(成就内容!BX103="","",成就内容!BX103),IF(成就内容!BX103="",BX46,成就内容!BX103))</f>
        <v>114</v>
      </c>
      <c r="BY47" s="4">
        <f>IF($C47=1,IF(成就内容!BY103="","",成就内容!BY103),IF(成就内容!BY103="",BY46,成就内容!BY103))</f>
        <v>164</v>
      </c>
      <c r="BZ47" s="4">
        <f>IF($C47=1,IF(成就内容!BZ103="","",成就内容!BZ103),IF(成就内容!BZ103="",BZ46,成就内容!BZ103))</f>
        <v>168</v>
      </c>
      <c r="CC47" s="3"/>
    </row>
    <row r="48" spans="3:81" s="17" customFormat="1" x14ac:dyDescent="0.15">
      <c r="C48" s="21">
        <v>42</v>
      </c>
      <c r="D48" s="4">
        <f>IF($C48=1,IF(成就内容!D104="","",成就内容!D104),IF(成就内容!D104="",D47,成就内容!D104))</f>
        <v>166</v>
      </c>
      <c r="E48" s="4" t="str">
        <f>IF($C48=1,IF(成就内容!E104="","",成就内容!E104),IF(成就内容!E104="",E47,成就内容!E104))</f>
        <v/>
      </c>
      <c r="F48" s="4">
        <f>IF($C48=1,IF(成就内容!F104="","",成就内容!F104),IF(成就内容!F104="",F47,成就内容!F104))</f>
        <v>84</v>
      </c>
      <c r="G48" s="4" t="str">
        <f>IF($C48=1,IF(成就内容!G104="","",成就内容!G104),IF(成就内容!G104="",G47,成就内容!G104))</f>
        <v/>
      </c>
      <c r="H48" s="4">
        <f>IF($C48=1,IF(成就内容!H104="","",成就内容!H104),IF(成就内容!H104="",H47,成就内容!H104))</f>
        <v>168</v>
      </c>
      <c r="I48" s="4">
        <f>IF($C48=1,IF(成就内容!I104="","",成就内容!I104),IF(成就内容!I104="",I47,成就内容!I104))</f>
        <v>168</v>
      </c>
      <c r="J48" s="4">
        <f>IF($C48=1,IF(成就内容!J104="","",成就内容!J104),IF(成就内容!J104="",J47,成就内容!J104))</f>
        <v>165</v>
      </c>
      <c r="K48" s="4">
        <f>IF($C48=1,IF(成就内容!K104="","",成就内容!K104),IF(成就内容!K104="",K47,成就内容!K104))</f>
        <v>165</v>
      </c>
      <c r="L48" s="4">
        <f>IF($C48=1,IF(成就内容!L104="","",成就内容!L104),IF(成就内容!L104="",L47,成就内容!L104))</f>
        <v>165</v>
      </c>
      <c r="M48" s="4">
        <f>IF($C48=1,IF(成就内容!M104="","",成就内容!M104),IF(成就内容!M104="",M47,成就内容!M104))</f>
        <v>165</v>
      </c>
      <c r="N48" s="4">
        <f>IF($C48=1,IF(成就内容!N104="","",成就内容!N104),IF(成就内容!N104="",N47,成就内容!N104))</f>
        <v>198</v>
      </c>
      <c r="O48" s="4">
        <f>IF($C48=1,IF(成就内容!O104="","",成就内容!O104),IF(成就内容!O104="",O47,成就内容!O104))</f>
        <v>200</v>
      </c>
      <c r="P48" s="4">
        <f>IF($C48=1,IF(成就内容!P104="","",成就内容!P104),IF(成就内容!P104="",P47,成就内容!P104))</f>
        <v>160</v>
      </c>
      <c r="Q48" s="4">
        <f>IF($C48=1,IF(成就内容!Q104="","",成就内容!Q104),IF(成就内容!Q104="",Q47,成就内容!Q104))</f>
        <v>168</v>
      </c>
      <c r="R48" s="4">
        <f>IF($C48=1,IF(成就内容!R104="","",成就内容!R104),IF(成就内容!R104="",R47,成就内容!R104))</f>
        <v>168</v>
      </c>
      <c r="S48" s="4">
        <f>IF($C48=1,IF(成就内容!S104="","",成就内容!S104),IF(成就内容!S104="",S47,成就内容!S104))</f>
        <v>168</v>
      </c>
      <c r="T48" s="4">
        <f>IF($C48=1,IF(成就内容!T104="","",成就内容!T104),IF(成就内容!T104="",T47,成就内容!T104))</f>
        <v>168</v>
      </c>
      <c r="U48" s="4">
        <f>IF($C48=1,IF(成就内容!U104="","",成就内容!U104),IF(成就内容!U104="",U47,成就内容!U104))</f>
        <v>168</v>
      </c>
      <c r="V48" s="4">
        <f>IF($C48=1,IF(成就内容!V104="","",成就内容!V104),IF(成就内容!V104="",V47,成就内容!V104))</f>
        <v>168</v>
      </c>
      <c r="W48" s="4">
        <f>IF($C48=1,IF(成就内容!W104="","",成就内容!W104),IF(成就内容!W104="",W47,成就内容!W104))</f>
        <v>198</v>
      </c>
      <c r="X48" s="4">
        <f>IF($C48=1,IF(成就内容!X104="","",成就内容!X104),IF(成就内容!X104="",X47,成就内容!X104))</f>
        <v>200</v>
      </c>
      <c r="Y48" s="4">
        <f>IF($C48=1,IF(成就内容!Y104="","",成就内容!Y104),IF(成就内容!Y104="",Y47,成就内容!Y104))</f>
        <v>86</v>
      </c>
      <c r="Z48" s="4" t="str">
        <f>IF($C48=1,IF(成就内容!Z104="","",成就内容!Z104),IF(成就内容!Z104="",Z47,成就内容!Z104))</f>
        <v/>
      </c>
      <c r="AA48" s="4">
        <f>IF($C48=1,IF(成就内容!AA104="","",成就内容!AA104),IF(成就内容!AA104="",AA47,成就内容!AA104))</f>
        <v>63</v>
      </c>
      <c r="AB48" s="4">
        <f>IF($C48=1,IF(成就内容!AB104="","",成就内容!AB104),IF(成就内容!AB104="",AB47,成就内容!AB104))</f>
        <v>108</v>
      </c>
      <c r="AC48" s="4">
        <f>IF($C48=1,IF(成就内容!AC104="","",成就内容!AC104),IF(成就内容!AC104="",AC47,成就内容!AC104))</f>
        <v>165</v>
      </c>
      <c r="AD48" s="4">
        <f>IF($C48=1,IF(成就内容!AD104="","",成就内容!AD104),IF(成就内容!AD104="",AD47,成就内容!AD104))</f>
        <v>166</v>
      </c>
      <c r="AE48" s="4">
        <f>IF($C48=1,IF(成就内容!AE104="","",成就内容!AE104),IF(成就内容!AE104="",AE47,成就内容!AE104))</f>
        <v>166</v>
      </c>
      <c r="AF48" s="4">
        <f>IF($C48=1,IF(成就内容!AF104="","",成就内容!AF104),IF(成就内容!AF104="",AF47,成就内容!AF104))</f>
        <v>166</v>
      </c>
      <c r="AG48" s="4">
        <f>IF($C48=1,IF(成就内容!AG104="","",成就内容!AG104),IF(成就内容!AG104="",AG47,成就内容!AG104))</f>
        <v>170</v>
      </c>
      <c r="AH48" s="4">
        <f>IF($C48=1,IF(成就内容!AH104="","",成就内容!AH104),IF(成就内容!AH104="",AH47,成就内容!AH104))</f>
        <v>61</v>
      </c>
      <c r="AI48" s="4">
        <f>IF($C48=1,IF(成就内容!AI104="","",成就内容!AI104),IF(成就内容!AI104="",AI47,成就内容!AI104))</f>
        <v>170</v>
      </c>
      <c r="AJ48" s="4">
        <f>IF($C48=1,IF(成就内容!AJ104="","",成就内容!AJ104),IF(成就内容!AJ104="",AJ47,成就内容!AJ104))</f>
        <v>171</v>
      </c>
      <c r="AK48" s="4" t="str">
        <f>IF($C48=1,IF(成就内容!AK104="","",成就内容!AK104),IF(成就内容!AK104="",AK47,成就内容!AK104))</f>
        <v/>
      </c>
      <c r="AL48" s="4" t="str">
        <f>IF($C48=1,IF(成就内容!AL104="","",成就内容!AL104),IF(成就内容!AL104="",AL47,成就内容!AL104))</f>
        <v/>
      </c>
      <c r="AM48" s="4">
        <f>IF($C48=1,IF(成就内容!AM104="","",成就内容!AM104),IF(成就内容!AM104="",AM47,成就内容!AM104))</f>
        <v>98</v>
      </c>
      <c r="AN48" s="4">
        <f>IF($C48=1,IF(成就内容!AN104="","",成就内容!AN104),IF(成就内容!AN104="",AN47,成就内容!AN104))</f>
        <v>99</v>
      </c>
      <c r="AO48" s="4">
        <f>IF($C48=1,IF(成就内容!AO104="","",成就内容!AO104),IF(成就内容!AO104="",AO47,成就内容!AO104))</f>
        <v>168</v>
      </c>
      <c r="AP48" s="4">
        <f>IF($C48=1,IF(成就内容!AP104="","",成就内容!AP104),IF(成就内容!AP104="",AP47,成就内容!AP104))</f>
        <v>168</v>
      </c>
      <c r="AQ48" s="4">
        <f>IF($C48=1,IF(成就内容!AQ104="","",成就内容!AQ104),IF(成就内容!AQ104="",AQ47,成就内容!AQ104))</f>
        <v>168</v>
      </c>
      <c r="AR48" s="4">
        <f>IF($C48=1,IF(成就内容!AR104="","",成就内容!AR104),IF(成就内容!AR104="",AR47,成就内容!AR104))</f>
        <v>176</v>
      </c>
      <c r="AS48" s="4">
        <f>IF($C48=1,IF(成就内容!AS104="","",成就内容!AS104),IF(成就内容!AS104="",AS47,成就内容!AS104))</f>
        <v>176</v>
      </c>
      <c r="AT48" s="4">
        <f>IF($C48=1,IF(成就内容!AT104="","",成就内容!AT104),IF(成就内容!AT104="",AT47,成就内容!AT104))</f>
        <v>176</v>
      </c>
      <c r="AU48" s="4">
        <f>IF($C48=1,IF(成就内容!AU104="","",成就内容!AU104),IF(成就内容!AU104="",AU47,成就内容!AU104))</f>
        <v>184</v>
      </c>
      <c r="AV48" s="4">
        <f>IF($C48=1,IF(成就内容!AV104="","",成就内容!AV104),IF(成就内容!AV104="",AV47,成就内容!AV104))</f>
        <v>200</v>
      </c>
      <c r="AW48" s="4">
        <f>IF($C48=1,IF(成就内容!AW104="","",成就内容!AW104),IF(成就内容!AW104="",AW47,成就内容!AW104))</f>
        <v>168</v>
      </c>
      <c r="AX48" s="4">
        <f>IF($C48=1,IF(成就内容!AX104="","",成就内容!AX104),IF(成就内容!AX104="",AX47,成就内容!AX104))</f>
        <v>184</v>
      </c>
      <c r="AY48" s="4">
        <f>IF($C48=1,IF(成就内容!AY104="","",成就内容!AY104),IF(成就内容!AY104="",AY47,成就内容!AY104))</f>
        <v>184</v>
      </c>
      <c r="AZ48" s="4">
        <f>IF($C48=1,IF(成就内容!AZ104="","",成就内容!AZ104),IF(成就内容!AZ104="",AZ47,成就内容!AZ104))</f>
        <v>184</v>
      </c>
      <c r="BA48" s="4">
        <f>IF($C48=1,IF(成就内容!BA104="","",成就内容!BA104),IF(成就内容!BA104="",BA47,成就内容!BA104))</f>
        <v>184</v>
      </c>
      <c r="BB48" s="4">
        <f>IF($C48=1,IF(成就内容!BB104="","",成就内容!BB104),IF(成就内容!BB104="",BB47,成就内容!BB104))</f>
        <v>198</v>
      </c>
      <c r="BC48" s="4">
        <f>IF($C48=1,IF(成就内容!BC104="","",成就内容!BC104),IF(成就内容!BC104="",BC47,成就内容!BC104))</f>
        <v>168</v>
      </c>
      <c r="BD48" s="4">
        <f>IF($C48=1,IF(成就内容!BD104="","",成就内容!BD104),IF(成就内容!BD104="",BD47,成就内容!BD104))</f>
        <v>168</v>
      </c>
      <c r="BE48" s="4">
        <f>IF($C48=1,IF(成就内容!BE104="","",成就内容!BE104),IF(成就内容!BE104="",BE47,成就内容!BE104))</f>
        <v>168</v>
      </c>
      <c r="BF48" s="4">
        <f>IF($C48=1,IF(成就内容!BF104="","",成就内容!BF104),IF(成就内容!BF104="",BF47,成就内容!BF104))</f>
        <v>168</v>
      </c>
      <c r="BG48" s="4">
        <f>IF($C48=1,IF(成就内容!BG104="","",成就内容!BG104),IF(成就内容!BG104="",BG47,成就内容!BG104))</f>
        <v>169</v>
      </c>
      <c r="BH48" s="4">
        <f>IF($C48=1,IF(成就内容!BH104="","",成就内容!BH104),IF(成就内容!BH104="",BH47,成就内容!BH104))</f>
        <v>198</v>
      </c>
      <c r="BI48" s="4" t="str">
        <f>IF($C48=1,IF(成就内容!BI104="","",成就内容!BI104),IF(成就内容!BI104="",BI47,成就内容!BI104))</f>
        <v/>
      </c>
      <c r="BJ48" s="4">
        <f>IF($C48=1,IF(成就内容!BJ104="","",成就内容!BJ104),IF(成就内容!BJ104="",BJ47,成就内容!BJ104))</f>
        <v>128</v>
      </c>
      <c r="BK48" s="4">
        <f>IF($C48=1,IF(成就内容!BK104="","",成就内容!BK104),IF(成就内容!BK104="",BK47,成就内容!BK104))</f>
        <v>146</v>
      </c>
      <c r="BL48" s="4">
        <f>IF($C48=1,IF(成就内容!BL104="","",成就内容!BL104),IF(成就内容!BL104="",BL47,成就内容!BL104))</f>
        <v>168</v>
      </c>
      <c r="BM48" s="4">
        <f>IF($C48=1,IF(成就内容!BM104="","",成就内容!BM104),IF(成就内容!BM104="",BM47,成就内容!BM104))</f>
        <v>142</v>
      </c>
      <c r="BN48" s="4">
        <f>IF($C48=1,IF(成就内容!BN104="","",成就内容!BN104),IF(成就内容!BN104="",BN47,成就内容!BN104))</f>
        <v>90</v>
      </c>
      <c r="BO48" s="4">
        <f>IF($C48=1,IF(成就内容!BO104="","",成就内容!BO104),IF(成就内容!BO104="",BO47,成就内容!BO104))</f>
        <v>106</v>
      </c>
      <c r="BP48" s="4">
        <f>IF($C48=1,IF(成就内容!BP104="","",成就内容!BP104),IF(成就内容!BP104="",BP47,成就内容!BP104))</f>
        <v>134</v>
      </c>
      <c r="BQ48" s="4">
        <f>IF($C48=1,IF(成就内容!BQ104="","",成就内容!BQ104),IF(成就内容!BQ104="",BQ47,成就内容!BQ104))</f>
        <v>89</v>
      </c>
      <c r="BR48" s="4">
        <f>IF($C48=1,IF(成就内容!BR104="","",成就内容!BR104),IF(成就内容!BR104="",BR47,成就内容!BR104))</f>
        <v>43</v>
      </c>
      <c r="BS48" s="4">
        <f>IF($C48=1,IF(成就内容!BS104="","",成就内容!BS104),IF(成就内容!BS104="",BS47,成就内容!BS104))</f>
        <v>57</v>
      </c>
      <c r="BT48" s="4">
        <f>IF($C48=1,IF(成就内容!BT104="","",成就内容!BT104),IF(成就内容!BT104="",BT47,成就内容!BT104))</f>
        <v>73</v>
      </c>
      <c r="BU48" s="4">
        <f>IF($C48=1,IF(成就内容!BU104="","",成就内容!BU104),IF(成就内容!BU104="",BU47,成就内容!BU104))</f>
        <v>135</v>
      </c>
      <c r="BV48" s="4" t="str">
        <f>IF($C48=1,IF(成就内容!BV104="","",成就内容!BV104),IF(成就内容!BV104="",BV47,成就内容!BV104))</f>
        <v/>
      </c>
      <c r="BW48" s="4">
        <f>IF($C48=1,IF(成就内容!BW104="","",成就内容!BW104),IF(成就内容!BW104="",BW47,成就内容!BW104))</f>
        <v>184</v>
      </c>
      <c r="BX48" s="4">
        <f>IF($C48=1,IF(成就内容!BX104="","",成就内容!BX104),IF(成就内容!BX104="",BX47,成就内容!BX104))</f>
        <v>114</v>
      </c>
      <c r="BY48" s="4">
        <f>IF($C48=1,IF(成就内容!BY104="","",成就内容!BY104),IF(成就内容!BY104="",BY47,成就内容!BY104))</f>
        <v>168</v>
      </c>
      <c r="BZ48" s="4">
        <f>IF($C48=1,IF(成就内容!BZ104="","",成就内容!BZ104),IF(成就内容!BZ104="",BZ47,成就内容!BZ104))</f>
        <v>172</v>
      </c>
      <c r="CC48" s="3"/>
    </row>
    <row r="49" spans="2:81" s="17" customFormat="1" x14ac:dyDescent="0.15">
      <c r="C49" s="21">
        <v>43</v>
      </c>
      <c r="D49" s="4">
        <f>IF($C49=1,IF(成就内容!D105="","",成就内容!D105),IF(成就内容!D105="",D48,成就内容!D105))</f>
        <v>170</v>
      </c>
      <c r="E49" s="4" t="str">
        <f>IF($C49=1,IF(成就内容!E105="","",成就内容!E105),IF(成就内容!E105="",E48,成就内容!E105))</f>
        <v/>
      </c>
      <c r="F49" s="4">
        <f>IF($C49=1,IF(成就内容!F105="","",成就内容!F105),IF(成就内容!F105="",F48,成就内容!F105))</f>
        <v>84</v>
      </c>
      <c r="G49" s="4" t="str">
        <f>IF($C49=1,IF(成就内容!G105="","",成就内容!G105),IF(成就内容!G105="",G48,成就内容!G105))</f>
        <v/>
      </c>
      <c r="H49" s="4">
        <f>IF($C49=1,IF(成就内容!H105="","",成就内容!H105),IF(成就内容!H105="",H48,成就内容!H105))</f>
        <v>172</v>
      </c>
      <c r="I49" s="4">
        <f>IF($C49=1,IF(成就内容!I105="","",成就内容!I105),IF(成就内容!I105="",I48,成就内容!I105))</f>
        <v>172</v>
      </c>
      <c r="J49" s="4">
        <f>IF($C49=1,IF(成就内容!J105="","",成就内容!J105),IF(成就内容!J105="",J48,成就内容!J105))</f>
        <v>169</v>
      </c>
      <c r="K49" s="4">
        <f>IF($C49=1,IF(成就内容!K105="","",成就内容!K105),IF(成就内容!K105="",K48,成就内容!K105))</f>
        <v>169</v>
      </c>
      <c r="L49" s="4">
        <f>IF($C49=1,IF(成就内容!L105="","",成就内容!L105),IF(成就内容!L105="",L48,成就内容!L105))</f>
        <v>169</v>
      </c>
      <c r="M49" s="4">
        <f>IF($C49=1,IF(成就内容!M105="","",成就内容!M105),IF(成就内容!M105="",M48,成就内容!M105))</f>
        <v>169</v>
      </c>
      <c r="N49" s="4">
        <f>IF($C49=1,IF(成就内容!N105="","",成就内容!N105),IF(成就内容!N105="",N48,成就内容!N105))</f>
        <v>198</v>
      </c>
      <c r="O49" s="4">
        <f>IF($C49=1,IF(成就内容!O105="","",成就内容!O105),IF(成就内容!O105="",O48,成就内容!O105))</f>
        <v>200</v>
      </c>
      <c r="P49" s="4">
        <f>IF($C49=1,IF(成就内容!P105="","",成就内容!P105),IF(成就内容!P105="",P48,成就内容!P105))</f>
        <v>160</v>
      </c>
      <c r="Q49" s="4">
        <f>IF($C49=1,IF(成就内容!Q105="","",成就内容!Q105),IF(成就内容!Q105="",Q48,成就内容!Q105))</f>
        <v>172</v>
      </c>
      <c r="R49" s="4">
        <f>IF($C49=1,IF(成就内容!R105="","",成就内容!R105),IF(成就内容!R105="",R48,成就内容!R105))</f>
        <v>172</v>
      </c>
      <c r="S49" s="4">
        <f>IF($C49=1,IF(成就内容!S105="","",成就内容!S105),IF(成就内容!S105="",S48,成就内容!S105))</f>
        <v>172</v>
      </c>
      <c r="T49" s="4">
        <f>IF($C49=1,IF(成就内容!T105="","",成就内容!T105),IF(成就内容!T105="",T48,成就内容!T105))</f>
        <v>172</v>
      </c>
      <c r="U49" s="4">
        <f>IF($C49=1,IF(成就内容!U105="","",成就内容!U105),IF(成就内容!U105="",U48,成就内容!U105))</f>
        <v>172</v>
      </c>
      <c r="V49" s="4">
        <f>IF($C49=1,IF(成就内容!V105="","",成就内容!V105),IF(成就内容!V105="",V48,成就内容!V105))</f>
        <v>172</v>
      </c>
      <c r="W49" s="4">
        <f>IF($C49=1,IF(成就内容!W105="","",成就内容!W105),IF(成就内容!W105="",W48,成就内容!W105))</f>
        <v>198</v>
      </c>
      <c r="X49" s="4">
        <f>IF($C49=1,IF(成就内容!X105="","",成就内容!X105),IF(成就内容!X105="",X48,成就内容!X105))</f>
        <v>200</v>
      </c>
      <c r="Y49" s="4">
        <f>IF($C49=1,IF(成就内容!Y105="","",成就内容!Y105),IF(成就内容!Y105="",Y48,成就内容!Y105))</f>
        <v>86</v>
      </c>
      <c r="Z49" s="4" t="str">
        <f>IF($C49=1,IF(成就内容!Z105="","",成就内容!Z105),IF(成就内容!Z105="",Z48,成就内容!Z105))</f>
        <v/>
      </c>
      <c r="AA49" s="4">
        <f>IF($C49=1,IF(成就内容!AA105="","",成就内容!AA105),IF(成就内容!AA105="",AA48,成就内容!AA105))</f>
        <v>63</v>
      </c>
      <c r="AB49" s="4">
        <f>IF($C49=1,IF(成就内容!AB105="","",成就内容!AB105),IF(成就内容!AB105="",AB48,成就内容!AB105))</f>
        <v>108</v>
      </c>
      <c r="AC49" s="4">
        <f>IF($C49=1,IF(成就内容!AC105="","",成就内容!AC105),IF(成就内容!AC105="",AC48,成就内容!AC105))</f>
        <v>169</v>
      </c>
      <c r="AD49" s="4">
        <f>IF($C49=1,IF(成就内容!AD105="","",成就内容!AD105),IF(成就内容!AD105="",AD48,成就内容!AD105))</f>
        <v>170</v>
      </c>
      <c r="AE49" s="4">
        <f>IF($C49=1,IF(成就内容!AE105="","",成就内容!AE105),IF(成就内容!AE105="",AE48,成就内容!AE105))</f>
        <v>170</v>
      </c>
      <c r="AF49" s="4">
        <f>IF($C49=1,IF(成就内容!AF105="","",成就内容!AF105),IF(成就内容!AF105="",AF48,成就内容!AF105))</f>
        <v>170</v>
      </c>
      <c r="AG49" s="4">
        <f>IF($C49=1,IF(成就内容!AG105="","",成就内容!AG105),IF(成就内容!AG105="",AG48,成就内容!AG105))</f>
        <v>174</v>
      </c>
      <c r="AH49" s="4">
        <f>IF($C49=1,IF(成就内容!AH105="","",成就内容!AH105),IF(成就内容!AH105="",AH48,成就内容!AH105))</f>
        <v>61</v>
      </c>
      <c r="AI49" s="4">
        <f>IF($C49=1,IF(成就内容!AI105="","",成就内容!AI105),IF(成就内容!AI105="",AI48,成就内容!AI105))</f>
        <v>174</v>
      </c>
      <c r="AJ49" s="4">
        <f>IF($C49=1,IF(成就内容!AJ105="","",成就内容!AJ105),IF(成就内容!AJ105="",AJ48,成就内容!AJ105))</f>
        <v>175</v>
      </c>
      <c r="AK49" s="4" t="str">
        <f>IF($C49=1,IF(成就内容!AK105="","",成就内容!AK105),IF(成就内容!AK105="",AK48,成就内容!AK105))</f>
        <v/>
      </c>
      <c r="AL49" s="4" t="str">
        <f>IF($C49=1,IF(成就内容!AL105="","",成就内容!AL105),IF(成就内容!AL105="",AL48,成就内容!AL105))</f>
        <v/>
      </c>
      <c r="AM49" s="4">
        <f>IF($C49=1,IF(成就内容!AM105="","",成就内容!AM105),IF(成就内容!AM105="",AM48,成就内容!AM105))</f>
        <v>98</v>
      </c>
      <c r="AN49" s="4">
        <f>IF($C49=1,IF(成就内容!AN105="","",成就内容!AN105),IF(成就内容!AN105="",AN48,成就内容!AN105))</f>
        <v>99</v>
      </c>
      <c r="AO49" s="4">
        <f>IF($C49=1,IF(成就内容!AO105="","",成就内容!AO105),IF(成就内容!AO105="",AO48,成就内容!AO105))</f>
        <v>172</v>
      </c>
      <c r="AP49" s="4">
        <f>IF($C49=1,IF(成就内容!AP105="","",成就内容!AP105),IF(成就内容!AP105="",AP48,成就内容!AP105))</f>
        <v>172</v>
      </c>
      <c r="AQ49" s="4">
        <f>IF($C49=1,IF(成就内容!AQ105="","",成就内容!AQ105),IF(成就内容!AQ105="",AQ48,成就内容!AQ105))</f>
        <v>172</v>
      </c>
      <c r="AR49" s="4">
        <f>IF($C49=1,IF(成就内容!AR105="","",成就内容!AR105),IF(成就内容!AR105="",AR48,成就内容!AR105))</f>
        <v>180</v>
      </c>
      <c r="AS49" s="4">
        <f>IF($C49=1,IF(成就内容!AS105="","",成就内容!AS105),IF(成就内容!AS105="",AS48,成就内容!AS105))</f>
        <v>180</v>
      </c>
      <c r="AT49" s="4">
        <f>IF($C49=1,IF(成就内容!AT105="","",成就内容!AT105),IF(成就内容!AT105="",AT48,成就内容!AT105))</f>
        <v>180</v>
      </c>
      <c r="AU49" s="4">
        <f>IF($C49=1,IF(成就内容!AU105="","",成就内容!AU105),IF(成就内容!AU105="",AU48,成就内容!AU105))</f>
        <v>188</v>
      </c>
      <c r="AV49" s="4">
        <f>IF($C49=1,IF(成就内容!AV105="","",成就内容!AV105),IF(成就内容!AV105="",AV48,成就内容!AV105))</f>
        <v>200</v>
      </c>
      <c r="AW49" s="4">
        <f>IF($C49=1,IF(成就内容!AW105="","",成就内容!AW105),IF(成就内容!AW105="",AW48,成就内容!AW105))</f>
        <v>172</v>
      </c>
      <c r="AX49" s="4">
        <f>IF($C49=1,IF(成就内容!AX105="","",成就内容!AX105),IF(成就内容!AX105="",AX48,成就内容!AX105))</f>
        <v>188</v>
      </c>
      <c r="AY49" s="4">
        <f>IF($C49=1,IF(成就内容!AY105="","",成就内容!AY105),IF(成就内容!AY105="",AY48,成就内容!AY105))</f>
        <v>188</v>
      </c>
      <c r="AZ49" s="4">
        <f>IF($C49=1,IF(成就内容!AZ105="","",成就内容!AZ105),IF(成就内容!AZ105="",AZ48,成就内容!AZ105))</f>
        <v>188</v>
      </c>
      <c r="BA49" s="4">
        <f>IF($C49=1,IF(成就内容!BA105="","",成就内容!BA105),IF(成就内容!BA105="",BA48,成就内容!BA105))</f>
        <v>188</v>
      </c>
      <c r="BB49" s="4">
        <f>IF($C49=1,IF(成就内容!BB105="","",成就内容!BB105),IF(成就内容!BB105="",BB48,成就内容!BB105))</f>
        <v>198</v>
      </c>
      <c r="BC49" s="4">
        <f>IF($C49=1,IF(成就内容!BC105="","",成就内容!BC105),IF(成就内容!BC105="",BC48,成就内容!BC105))</f>
        <v>172</v>
      </c>
      <c r="BD49" s="4">
        <f>IF($C49=1,IF(成就内容!BD105="","",成就内容!BD105),IF(成就内容!BD105="",BD48,成就内容!BD105))</f>
        <v>172</v>
      </c>
      <c r="BE49" s="4">
        <f>IF($C49=1,IF(成就内容!BE105="","",成就内容!BE105),IF(成就内容!BE105="",BE48,成就内容!BE105))</f>
        <v>172</v>
      </c>
      <c r="BF49" s="4">
        <f>IF($C49=1,IF(成就内容!BF105="","",成就内容!BF105),IF(成就内容!BF105="",BF48,成就内容!BF105))</f>
        <v>172</v>
      </c>
      <c r="BG49" s="4">
        <f>IF($C49=1,IF(成就内容!BG105="","",成就内容!BG105),IF(成就内容!BG105="",BG48,成就内容!BG105))</f>
        <v>173</v>
      </c>
      <c r="BH49" s="4">
        <f>IF($C49=1,IF(成就内容!BH105="","",成就内容!BH105),IF(成就内容!BH105="",BH48,成就内容!BH105))</f>
        <v>198</v>
      </c>
      <c r="BI49" s="4" t="str">
        <f>IF($C49=1,IF(成就内容!BI105="","",成就内容!BI105),IF(成就内容!BI105="",BI48,成就内容!BI105))</f>
        <v/>
      </c>
      <c r="BJ49" s="4">
        <f>IF($C49=1,IF(成就内容!BJ105="","",成就内容!BJ105),IF(成就内容!BJ105="",BJ48,成就内容!BJ105))</f>
        <v>131</v>
      </c>
      <c r="BK49" s="4">
        <f>IF($C49=1,IF(成就内容!BK105="","",成就内容!BK105),IF(成就内容!BK105="",BK48,成就内容!BK105))</f>
        <v>146</v>
      </c>
      <c r="BL49" s="4">
        <f>IF($C49=1,IF(成就内容!BL105="","",成就内容!BL105),IF(成就内容!BL105="",BL48,成就内容!BL105))</f>
        <v>172</v>
      </c>
      <c r="BM49" s="4">
        <f>IF($C49=1,IF(成就内容!BM105="","",成就内容!BM105),IF(成就内容!BM105="",BM48,成就内容!BM105))</f>
        <v>146</v>
      </c>
      <c r="BN49" s="4">
        <f>IF($C49=1,IF(成就内容!BN105="","",成就内容!BN105),IF(成就内容!BN105="",BN48,成就内容!BN105))</f>
        <v>90</v>
      </c>
      <c r="BO49" s="4">
        <f>IF($C49=1,IF(成就内容!BO105="","",成就内容!BO105),IF(成就内容!BO105="",BO48,成就内容!BO105))</f>
        <v>106</v>
      </c>
      <c r="BP49" s="4">
        <f>IF($C49=1,IF(成就内容!BP105="","",成就内容!BP105),IF(成就内容!BP105="",BP48,成就内容!BP105))</f>
        <v>135</v>
      </c>
      <c r="BQ49" s="4">
        <f>IF($C49=1,IF(成就内容!BQ105="","",成就内容!BQ105),IF(成就内容!BQ105="",BQ48,成就内容!BQ105))</f>
        <v>90</v>
      </c>
      <c r="BR49" s="4">
        <f>IF($C49=1,IF(成就内容!BR105="","",成就内容!BR105),IF(成就内容!BR105="",BR48,成就内容!BR105))</f>
        <v>43</v>
      </c>
      <c r="BS49" s="4">
        <f>IF($C49=1,IF(成就内容!BS105="","",成就内容!BS105),IF(成就内容!BS105="",BS48,成就内容!BS105))</f>
        <v>57</v>
      </c>
      <c r="BT49" s="4">
        <f>IF($C49=1,IF(成就内容!BT105="","",成就内容!BT105),IF(成就内容!BT105="",BT48,成就内容!BT105))</f>
        <v>74</v>
      </c>
      <c r="BU49" s="4">
        <f>IF($C49=1,IF(成就内容!BU105="","",成就内容!BU105),IF(成就内容!BU105="",BU48,成就内容!BU105))</f>
        <v>137</v>
      </c>
      <c r="BV49" s="4" t="str">
        <f>IF($C49=1,IF(成就内容!BV105="","",成就内容!BV105),IF(成就内容!BV105="",BV48,成就内容!BV105))</f>
        <v/>
      </c>
      <c r="BW49" s="4">
        <f>IF($C49=1,IF(成就内容!BW105="","",成就内容!BW105),IF(成就内容!BW105="",BW48,成就内容!BW105))</f>
        <v>188</v>
      </c>
      <c r="BX49" s="4">
        <f>IF($C49=1,IF(成就内容!BX105="","",成就内容!BX105),IF(成就内容!BX105="",BX48,成就内容!BX105))</f>
        <v>114</v>
      </c>
      <c r="BY49" s="4">
        <f>IF($C49=1,IF(成就内容!BY105="","",成就内容!BY105),IF(成就内容!BY105="",BY48,成就内容!BY105))</f>
        <v>172</v>
      </c>
      <c r="BZ49" s="4">
        <f>IF($C49=1,IF(成就内容!BZ105="","",成就内容!BZ105),IF(成就内容!BZ105="",BZ48,成就内容!BZ105))</f>
        <v>176</v>
      </c>
      <c r="CC49" s="3"/>
    </row>
    <row r="50" spans="2:81" s="17" customFormat="1" x14ac:dyDescent="0.15">
      <c r="C50" s="21">
        <v>44</v>
      </c>
      <c r="D50" s="4">
        <f>IF($C50=1,IF(成就内容!D106="","",成就内容!D106),IF(成就内容!D106="",D49,成就内容!D106))</f>
        <v>174</v>
      </c>
      <c r="E50" s="4" t="str">
        <f>IF($C50=1,IF(成就内容!E106="","",成就内容!E106),IF(成就内容!E106="",E49,成就内容!E106))</f>
        <v/>
      </c>
      <c r="F50" s="4">
        <f>IF($C50=1,IF(成就内容!F106="","",成就内容!F106),IF(成就内容!F106="",F49,成就内容!F106))</f>
        <v>84</v>
      </c>
      <c r="G50" s="4" t="str">
        <f>IF($C50=1,IF(成就内容!G106="","",成就内容!G106),IF(成就内容!G106="",G49,成就内容!G106))</f>
        <v/>
      </c>
      <c r="H50" s="4">
        <f>IF($C50=1,IF(成就内容!H106="","",成就内容!H106),IF(成就内容!H106="",H49,成就内容!H106))</f>
        <v>176</v>
      </c>
      <c r="I50" s="4">
        <f>IF($C50=1,IF(成就内容!I106="","",成就内容!I106),IF(成就内容!I106="",I49,成就内容!I106))</f>
        <v>176</v>
      </c>
      <c r="J50" s="4">
        <f>IF($C50=1,IF(成就内容!J106="","",成就内容!J106),IF(成就内容!J106="",J49,成就内容!J106))</f>
        <v>173</v>
      </c>
      <c r="K50" s="4">
        <f>IF($C50=1,IF(成就内容!K106="","",成就内容!K106),IF(成就内容!K106="",K49,成就内容!K106))</f>
        <v>173</v>
      </c>
      <c r="L50" s="4">
        <f>IF($C50=1,IF(成就内容!L106="","",成就内容!L106),IF(成就内容!L106="",L49,成就内容!L106))</f>
        <v>173</v>
      </c>
      <c r="M50" s="4">
        <f>IF($C50=1,IF(成就内容!M106="","",成就内容!M106),IF(成就内容!M106="",M49,成就内容!M106))</f>
        <v>173</v>
      </c>
      <c r="N50" s="4">
        <f>IF($C50=1,IF(成就内容!N106="","",成就内容!N106),IF(成就内容!N106="",N49,成就内容!N106))</f>
        <v>198</v>
      </c>
      <c r="O50" s="4">
        <f>IF($C50=1,IF(成就内容!O106="","",成就内容!O106),IF(成就内容!O106="",O49,成就内容!O106))</f>
        <v>200</v>
      </c>
      <c r="P50" s="4">
        <f>IF($C50=1,IF(成就内容!P106="","",成就内容!P106),IF(成就内容!P106="",P49,成就内容!P106))</f>
        <v>160</v>
      </c>
      <c r="Q50" s="4">
        <f>IF($C50=1,IF(成就内容!Q106="","",成就内容!Q106),IF(成就内容!Q106="",Q49,成就内容!Q106))</f>
        <v>176</v>
      </c>
      <c r="R50" s="4">
        <f>IF($C50=1,IF(成就内容!R106="","",成就内容!R106),IF(成就内容!R106="",R49,成就内容!R106))</f>
        <v>176</v>
      </c>
      <c r="S50" s="4">
        <f>IF($C50=1,IF(成就内容!S106="","",成就内容!S106),IF(成就内容!S106="",S49,成就内容!S106))</f>
        <v>176</v>
      </c>
      <c r="T50" s="4">
        <f>IF($C50=1,IF(成就内容!T106="","",成就内容!T106),IF(成就内容!T106="",T49,成就内容!T106))</f>
        <v>176</v>
      </c>
      <c r="U50" s="4">
        <f>IF($C50=1,IF(成就内容!U106="","",成就内容!U106),IF(成就内容!U106="",U49,成就内容!U106))</f>
        <v>176</v>
      </c>
      <c r="V50" s="4">
        <f>IF($C50=1,IF(成就内容!V106="","",成就内容!V106),IF(成就内容!V106="",V49,成就内容!V106))</f>
        <v>176</v>
      </c>
      <c r="W50" s="4">
        <f>IF($C50=1,IF(成就内容!W106="","",成就内容!W106),IF(成就内容!W106="",W49,成就内容!W106))</f>
        <v>198</v>
      </c>
      <c r="X50" s="4">
        <f>IF($C50=1,IF(成就内容!X106="","",成就内容!X106),IF(成就内容!X106="",X49,成就内容!X106))</f>
        <v>200</v>
      </c>
      <c r="Y50" s="4">
        <f>IF($C50=1,IF(成就内容!Y106="","",成就内容!Y106),IF(成就内容!Y106="",Y49,成就内容!Y106))</f>
        <v>86</v>
      </c>
      <c r="Z50" s="4" t="str">
        <f>IF($C50=1,IF(成就内容!Z106="","",成就内容!Z106),IF(成就内容!Z106="",Z49,成就内容!Z106))</f>
        <v/>
      </c>
      <c r="AA50" s="4">
        <f>IF($C50=1,IF(成就内容!AA106="","",成就内容!AA106),IF(成就内容!AA106="",AA49,成就内容!AA106))</f>
        <v>63</v>
      </c>
      <c r="AB50" s="4">
        <f>IF($C50=1,IF(成就内容!AB106="","",成就内容!AB106),IF(成就内容!AB106="",AB49,成就内容!AB106))</f>
        <v>108</v>
      </c>
      <c r="AC50" s="4">
        <f>IF($C50=1,IF(成就内容!AC106="","",成就内容!AC106),IF(成就内容!AC106="",AC49,成就内容!AC106))</f>
        <v>173</v>
      </c>
      <c r="AD50" s="4">
        <f>IF($C50=1,IF(成就内容!AD106="","",成就内容!AD106),IF(成就内容!AD106="",AD49,成就内容!AD106))</f>
        <v>174</v>
      </c>
      <c r="AE50" s="4">
        <f>IF($C50=1,IF(成就内容!AE106="","",成就内容!AE106),IF(成就内容!AE106="",AE49,成就内容!AE106))</f>
        <v>174</v>
      </c>
      <c r="AF50" s="4">
        <f>IF($C50=1,IF(成就内容!AF106="","",成就内容!AF106),IF(成就内容!AF106="",AF49,成就内容!AF106))</f>
        <v>174</v>
      </c>
      <c r="AG50" s="4">
        <f>IF($C50=1,IF(成就内容!AG106="","",成就内容!AG106),IF(成就内容!AG106="",AG49,成就内容!AG106))</f>
        <v>178</v>
      </c>
      <c r="AH50" s="4">
        <f>IF($C50=1,IF(成就内容!AH106="","",成就内容!AH106),IF(成就内容!AH106="",AH49,成就内容!AH106))</f>
        <v>61</v>
      </c>
      <c r="AI50" s="4">
        <f>IF($C50=1,IF(成就内容!AI106="","",成就内容!AI106),IF(成就内容!AI106="",AI49,成就内容!AI106))</f>
        <v>178</v>
      </c>
      <c r="AJ50" s="4">
        <f>IF($C50=1,IF(成就内容!AJ106="","",成就内容!AJ106),IF(成就内容!AJ106="",AJ49,成就内容!AJ106))</f>
        <v>179</v>
      </c>
      <c r="AK50" s="4" t="str">
        <f>IF($C50=1,IF(成就内容!AK106="","",成就内容!AK106),IF(成就内容!AK106="",AK49,成就内容!AK106))</f>
        <v/>
      </c>
      <c r="AL50" s="4" t="str">
        <f>IF($C50=1,IF(成就内容!AL106="","",成就内容!AL106),IF(成就内容!AL106="",AL49,成就内容!AL106))</f>
        <v/>
      </c>
      <c r="AM50" s="4">
        <f>IF($C50=1,IF(成就内容!AM106="","",成就内容!AM106),IF(成就内容!AM106="",AM49,成就内容!AM106))</f>
        <v>98</v>
      </c>
      <c r="AN50" s="4">
        <f>IF($C50=1,IF(成就内容!AN106="","",成就内容!AN106),IF(成就内容!AN106="",AN49,成就内容!AN106))</f>
        <v>99</v>
      </c>
      <c r="AO50" s="4">
        <f>IF($C50=1,IF(成就内容!AO106="","",成就内容!AO106),IF(成就内容!AO106="",AO49,成就内容!AO106))</f>
        <v>176</v>
      </c>
      <c r="AP50" s="4">
        <f>IF($C50=1,IF(成就内容!AP106="","",成就内容!AP106),IF(成就内容!AP106="",AP49,成就内容!AP106))</f>
        <v>176</v>
      </c>
      <c r="AQ50" s="4">
        <f>IF($C50=1,IF(成就内容!AQ106="","",成就内容!AQ106),IF(成就内容!AQ106="",AQ49,成就内容!AQ106))</f>
        <v>176</v>
      </c>
      <c r="AR50" s="4">
        <f>IF($C50=1,IF(成就内容!AR106="","",成就内容!AR106),IF(成就内容!AR106="",AR49,成就内容!AR106))</f>
        <v>184</v>
      </c>
      <c r="AS50" s="4">
        <f>IF($C50=1,IF(成就内容!AS106="","",成就内容!AS106),IF(成就内容!AS106="",AS49,成就内容!AS106))</f>
        <v>184</v>
      </c>
      <c r="AT50" s="4">
        <f>IF($C50=1,IF(成就内容!AT106="","",成就内容!AT106),IF(成就内容!AT106="",AT49,成就内容!AT106))</f>
        <v>184</v>
      </c>
      <c r="AU50" s="4">
        <f>IF($C50=1,IF(成就内容!AU106="","",成就内容!AU106),IF(成就内容!AU106="",AU49,成就内容!AU106))</f>
        <v>192</v>
      </c>
      <c r="AV50" s="4">
        <f>IF($C50=1,IF(成就内容!AV106="","",成就内容!AV106),IF(成就内容!AV106="",AV49,成就内容!AV106))</f>
        <v>200</v>
      </c>
      <c r="AW50" s="4">
        <f>IF($C50=1,IF(成就内容!AW106="","",成就内容!AW106),IF(成就内容!AW106="",AW49,成就内容!AW106))</f>
        <v>176</v>
      </c>
      <c r="AX50" s="4">
        <f>IF($C50=1,IF(成就内容!AX106="","",成就内容!AX106),IF(成就内容!AX106="",AX49,成就内容!AX106))</f>
        <v>192</v>
      </c>
      <c r="AY50" s="4">
        <f>IF($C50=1,IF(成就内容!AY106="","",成就内容!AY106),IF(成就内容!AY106="",AY49,成就内容!AY106))</f>
        <v>192</v>
      </c>
      <c r="AZ50" s="4">
        <f>IF($C50=1,IF(成就内容!AZ106="","",成就内容!AZ106),IF(成就内容!AZ106="",AZ49,成就内容!AZ106))</f>
        <v>192</v>
      </c>
      <c r="BA50" s="4">
        <f>IF($C50=1,IF(成就内容!BA106="","",成就内容!BA106),IF(成就内容!BA106="",BA49,成就内容!BA106))</f>
        <v>192</v>
      </c>
      <c r="BB50" s="4">
        <f>IF($C50=1,IF(成就内容!BB106="","",成就内容!BB106),IF(成就内容!BB106="",BB49,成就内容!BB106))</f>
        <v>198</v>
      </c>
      <c r="BC50" s="4">
        <f>IF($C50=1,IF(成就内容!BC106="","",成就内容!BC106),IF(成就内容!BC106="",BC49,成就内容!BC106))</f>
        <v>176</v>
      </c>
      <c r="BD50" s="4">
        <f>IF($C50=1,IF(成就内容!BD106="","",成就内容!BD106),IF(成就内容!BD106="",BD49,成就内容!BD106))</f>
        <v>176</v>
      </c>
      <c r="BE50" s="4">
        <f>IF($C50=1,IF(成就内容!BE106="","",成就内容!BE106),IF(成就内容!BE106="",BE49,成就内容!BE106))</f>
        <v>176</v>
      </c>
      <c r="BF50" s="4">
        <f>IF($C50=1,IF(成就内容!BF106="","",成就内容!BF106),IF(成就内容!BF106="",BF49,成就内容!BF106))</f>
        <v>176</v>
      </c>
      <c r="BG50" s="4">
        <f>IF($C50=1,IF(成就内容!BG106="","",成就内容!BG106),IF(成就内容!BG106="",BG49,成就内容!BG106))</f>
        <v>177</v>
      </c>
      <c r="BH50" s="4">
        <f>IF($C50=1,IF(成就内容!BH106="","",成就内容!BH106),IF(成就内容!BH106="",BH49,成就内容!BH106))</f>
        <v>198</v>
      </c>
      <c r="BI50" s="4" t="str">
        <f>IF($C50=1,IF(成就内容!BI106="","",成就内容!BI106),IF(成就内容!BI106="",BI49,成就内容!BI106))</f>
        <v/>
      </c>
      <c r="BJ50" s="4">
        <f>IF($C50=1,IF(成就内容!BJ106="","",成就内容!BJ106),IF(成就内容!BJ106="",BJ49,成就内容!BJ106))</f>
        <v>135</v>
      </c>
      <c r="BK50" s="4">
        <f>IF($C50=1,IF(成就内容!BK106="","",成就内容!BK106),IF(成就内容!BK106="",BK49,成就内容!BK106))</f>
        <v>146</v>
      </c>
      <c r="BL50" s="4">
        <f>IF($C50=1,IF(成就内容!BL106="","",成就内容!BL106),IF(成就内容!BL106="",BL49,成就内容!BL106))</f>
        <v>176</v>
      </c>
      <c r="BM50" s="4">
        <f>IF($C50=1,IF(成就内容!BM106="","",成就内容!BM106),IF(成就内容!BM106="",BM49,成就内容!BM106))</f>
        <v>151</v>
      </c>
      <c r="BN50" s="4">
        <f>IF($C50=1,IF(成就内容!BN106="","",成就内容!BN106),IF(成就内容!BN106="",BN49,成就内容!BN106))</f>
        <v>90</v>
      </c>
      <c r="BO50" s="4">
        <f>IF($C50=1,IF(成就内容!BO106="","",成就内容!BO106),IF(成就内容!BO106="",BO49,成就内容!BO106))</f>
        <v>107</v>
      </c>
      <c r="BP50" s="4">
        <f>IF($C50=1,IF(成就内容!BP106="","",成就内容!BP106),IF(成就内容!BP106="",BP49,成就内容!BP106))</f>
        <v>136</v>
      </c>
      <c r="BQ50" s="4">
        <f>IF($C50=1,IF(成就内容!BQ106="","",成就内容!BQ106),IF(成就内容!BQ106="",BQ49,成就内容!BQ106))</f>
        <v>90</v>
      </c>
      <c r="BR50" s="4">
        <f>IF($C50=1,IF(成就内容!BR106="","",成就内容!BR106),IF(成就内容!BR106="",BR49,成就内容!BR106))</f>
        <v>43</v>
      </c>
      <c r="BS50" s="4">
        <f>IF($C50=1,IF(成就内容!BS106="","",成就内容!BS106),IF(成就内容!BS106="",BS49,成就内容!BS106))</f>
        <v>57</v>
      </c>
      <c r="BT50" s="4">
        <f>IF($C50=1,IF(成就内容!BT106="","",成就内容!BT106),IF(成就内容!BT106="",BT49,成就内容!BT106))</f>
        <v>74</v>
      </c>
      <c r="BU50" s="4">
        <f>IF($C50=1,IF(成就内容!BU106="","",成就内容!BU106),IF(成就内容!BU106="",BU49,成就内容!BU106))</f>
        <v>139</v>
      </c>
      <c r="BV50" s="4" t="str">
        <f>IF($C50=1,IF(成就内容!BV106="","",成就内容!BV106),IF(成就内容!BV106="",BV49,成就内容!BV106))</f>
        <v/>
      </c>
      <c r="BW50" s="4">
        <f>IF($C50=1,IF(成就内容!BW106="","",成就内容!BW106),IF(成就内容!BW106="",BW49,成就内容!BW106))</f>
        <v>192</v>
      </c>
      <c r="BX50" s="4">
        <f>IF($C50=1,IF(成就内容!BX106="","",成就内容!BX106),IF(成就内容!BX106="",BX49,成就内容!BX106))</f>
        <v>114</v>
      </c>
      <c r="BY50" s="4">
        <f>IF($C50=1,IF(成就内容!BY106="","",成就内容!BY106),IF(成就内容!BY106="",BY49,成就内容!BY106))</f>
        <v>176</v>
      </c>
      <c r="BZ50" s="4">
        <f>IF($C50=1,IF(成就内容!BZ106="","",成就内容!BZ106),IF(成就内容!BZ106="",BZ49,成就内容!BZ106))</f>
        <v>180</v>
      </c>
      <c r="CC50" s="3"/>
    </row>
    <row r="51" spans="2:81" s="17" customFormat="1" x14ac:dyDescent="0.15">
      <c r="C51" s="21">
        <v>45</v>
      </c>
      <c r="D51" s="4">
        <f>IF($C51=1,IF(成就内容!D107="","",成就内容!D107),IF(成就内容!D107="",D50,成就内容!D107))</f>
        <v>178</v>
      </c>
      <c r="E51" s="4" t="str">
        <f>IF($C51=1,IF(成就内容!E107="","",成就内容!E107),IF(成就内容!E107="",E50,成就内容!E107))</f>
        <v/>
      </c>
      <c r="F51" s="4">
        <f>IF($C51=1,IF(成就内容!F107="","",成就内容!F107),IF(成就内容!F107="",F50,成就内容!F107))</f>
        <v>84</v>
      </c>
      <c r="G51" s="4" t="str">
        <f>IF($C51=1,IF(成就内容!G107="","",成就内容!G107),IF(成就内容!G107="",G50,成就内容!G107))</f>
        <v/>
      </c>
      <c r="H51" s="4">
        <f>IF($C51=1,IF(成就内容!H107="","",成就内容!H107),IF(成就内容!H107="",H50,成就内容!H107))</f>
        <v>180</v>
      </c>
      <c r="I51" s="4">
        <f>IF($C51=1,IF(成就内容!I107="","",成就内容!I107),IF(成就内容!I107="",I50,成就内容!I107))</f>
        <v>180</v>
      </c>
      <c r="J51" s="4">
        <f>IF($C51=1,IF(成就内容!J107="","",成就内容!J107),IF(成就内容!J107="",J50,成就内容!J107))</f>
        <v>177</v>
      </c>
      <c r="K51" s="4">
        <f>IF($C51=1,IF(成就内容!K107="","",成就内容!K107),IF(成就内容!K107="",K50,成就内容!K107))</f>
        <v>177</v>
      </c>
      <c r="L51" s="4">
        <f>IF($C51=1,IF(成就内容!L107="","",成就内容!L107),IF(成就内容!L107="",L50,成就内容!L107))</f>
        <v>177</v>
      </c>
      <c r="M51" s="4">
        <f>IF($C51=1,IF(成就内容!M107="","",成就内容!M107),IF(成就内容!M107="",M50,成就内容!M107))</f>
        <v>177</v>
      </c>
      <c r="N51" s="4">
        <f>IF($C51=1,IF(成就内容!N107="","",成就内容!N107),IF(成就内容!N107="",N50,成就内容!N107))</f>
        <v>198</v>
      </c>
      <c r="O51" s="4">
        <f>IF($C51=1,IF(成就内容!O107="","",成就内容!O107),IF(成就内容!O107="",O50,成就内容!O107))</f>
        <v>200</v>
      </c>
      <c r="P51" s="4">
        <f>IF($C51=1,IF(成就内容!P107="","",成就内容!P107),IF(成就内容!P107="",P50,成就内容!P107))</f>
        <v>160</v>
      </c>
      <c r="Q51" s="4">
        <f>IF($C51=1,IF(成就内容!Q107="","",成就内容!Q107),IF(成就内容!Q107="",Q50,成就内容!Q107))</f>
        <v>180</v>
      </c>
      <c r="R51" s="4">
        <f>IF($C51=1,IF(成就内容!R107="","",成就内容!R107),IF(成就内容!R107="",R50,成就内容!R107))</f>
        <v>180</v>
      </c>
      <c r="S51" s="4">
        <f>IF($C51=1,IF(成就内容!S107="","",成就内容!S107),IF(成就内容!S107="",S50,成就内容!S107))</f>
        <v>180</v>
      </c>
      <c r="T51" s="4">
        <f>IF($C51=1,IF(成就内容!T107="","",成就内容!T107),IF(成就内容!T107="",T50,成就内容!T107))</f>
        <v>180</v>
      </c>
      <c r="U51" s="4">
        <f>IF($C51=1,IF(成就内容!U107="","",成就内容!U107),IF(成就内容!U107="",U50,成就内容!U107))</f>
        <v>180</v>
      </c>
      <c r="V51" s="4">
        <f>IF($C51=1,IF(成就内容!V107="","",成就内容!V107),IF(成就内容!V107="",V50,成就内容!V107))</f>
        <v>180</v>
      </c>
      <c r="W51" s="4">
        <f>IF($C51=1,IF(成就内容!W107="","",成就内容!W107),IF(成就内容!W107="",W50,成就内容!W107))</f>
        <v>198</v>
      </c>
      <c r="X51" s="4">
        <f>IF($C51=1,IF(成就内容!X107="","",成就内容!X107),IF(成就内容!X107="",X50,成就内容!X107))</f>
        <v>200</v>
      </c>
      <c r="Y51" s="4">
        <f>IF($C51=1,IF(成就内容!Y107="","",成就内容!Y107),IF(成就内容!Y107="",Y50,成就内容!Y107))</f>
        <v>86</v>
      </c>
      <c r="Z51" s="4" t="str">
        <f>IF($C51=1,IF(成就内容!Z107="","",成就内容!Z107),IF(成就内容!Z107="",Z50,成就内容!Z107))</f>
        <v/>
      </c>
      <c r="AA51" s="4">
        <f>IF($C51=1,IF(成就内容!AA107="","",成就内容!AA107),IF(成就内容!AA107="",AA50,成就内容!AA107))</f>
        <v>63</v>
      </c>
      <c r="AB51" s="4">
        <f>IF($C51=1,IF(成就内容!AB107="","",成就内容!AB107),IF(成就内容!AB107="",AB50,成就内容!AB107))</f>
        <v>108</v>
      </c>
      <c r="AC51" s="4">
        <f>IF($C51=1,IF(成就内容!AC107="","",成就内容!AC107),IF(成就内容!AC107="",AC50,成就内容!AC107))</f>
        <v>177</v>
      </c>
      <c r="AD51" s="4">
        <f>IF($C51=1,IF(成就内容!AD107="","",成就内容!AD107),IF(成就内容!AD107="",AD50,成就内容!AD107))</f>
        <v>178</v>
      </c>
      <c r="AE51" s="4">
        <f>IF($C51=1,IF(成就内容!AE107="","",成就内容!AE107),IF(成就内容!AE107="",AE50,成就内容!AE107))</f>
        <v>178</v>
      </c>
      <c r="AF51" s="4">
        <f>IF($C51=1,IF(成就内容!AF107="","",成就内容!AF107),IF(成就内容!AF107="",AF50,成就内容!AF107))</f>
        <v>178</v>
      </c>
      <c r="AG51" s="4">
        <f>IF($C51=1,IF(成就内容!AG107="","",成就内容!AG107),IF(成就内容!AG107="",AG50,成就内容!AG107))</f>
        <v>182</v>
      </c>
      <c r="AH51" s="4">
        <f>IF($C51=1,IF(成就内容!AH107="","",成就内容!AH107),IF(成就内容!AH107="",AH50,成就内容!AH107))</f>
        <v>61</v>
      </c>
      <c r="AI51" s="4">
        <f>IF($C51=1,IF(成就内容!AI107="","",成就内容!AI107),IF(成就内容!AI107="",AI50,成就内容!AI107))</f>
        <v>182</v>
      </c>
      <c r="AJ51" s="4">
        <f>IF($C51=1,IF(成就内容!AJ107="","",成就内容!AJ107),IF(成就内容!AJ107="",AJ50,成就内容!AJ107))</f>
        <v>183</v>
      </c>
      <c r="AK51" s="4" t="str">
        <f>IF($C51=1,IF(成就内容!AK107="","",成就内容!AK107),IF(成就内容!AK107="",AK50,成就内容!AK107))</f>
        <v/>
      </c>
      <c r="AL51" s="4" t="str">
        <f>IF($C51=1,IF(成就内容!AL107="","",成就内容!AL107),IF(成就内容!AL107="",AL50,成就内容!AL107))</f>
        <v/>
      </c>
      <c r="AM51" s="4">
        <f>IF($C51=1,IF(成就内容!AM107="","",成就内容!AM107),IF(成就内容!AM107="",AM50,成就内容!AM107))</f>
        <v>98</v>
      </c>
      <c r="AN51" s="4">
        <f>IF($C51=1,IF(成就内容!AN107="","",成就内容!AN107),IF(成就内容!AN107="",AN50,成就内容!AN107))</f>
        <v>99</v>
      </c>
      <c r="AO51" s="4">
        <f>IF($C51=1,IF(成就内容!AO107="","",成就内容!AO107),IF(成就内容!AO107="",AO50,成就内容!AO107))</f>
        <v>180</v>
      </c>
      <c r="AP51" s="4">
        <f>IF($C51=1,IF(成就内容!AP107="","",成就内容!AP107),IF(成就内容!AP107="",AP50,成就内容!AP107))</f>
        <v>180</v>
      </c>
      <c r="AQ51" s="4">
        <f>IF($C51=1,IF(成就内容!AQ107="","",成就内容!AQ107),IF(成就内容!AQ107="",AQ50,成就内容!AQ107))</f>
        <v>180</v>
      </c>
      <c r="AR51" s="4">
        <f>IF($C51=1,IF(成就内容!AR107="","",成就内容!AR107),IF(成就内容!AR107="",AR50,成就内容!AR107))</f>
        <v>188</v>
      </c>
      <c r="AS51" s="4">
        <f>IF($C51=1,IF(成就内容!AS107="","",成就内容!AS107),IF(成就内容!AS107="",AS50,成就内容!AS107))</f>
        <v>188</v>
      </c>
      <c r="AT51" s="4">
        <f>IF($C51=1,IF(成就内容!AT107="","",成就内容!AT107),IF(成就内容!AT107="",AT50,成就内容!AT107))</f>
        <v>188</v>
      </c>
      <c r="AU51" s="4">
        <f>IF($C51=1,IF(成就内容!AU107="","",成就内容!AU107),IF(成就内容!AU107="",AU50,成就内容!AU107))</f>
        <v>196</v>
      </c>
      <c r="AV51" s="4">
        <f>IF($C51=1,IF(成就内容!AV107="","",成就内容!AV107),IF(成就内容!AV107="",AV50,成就内容!AV107))</f>
        <v>200</v>
      </c>
      <c r="AW51" s="4">
        <f>IF($C51=1,IF(成就内容!AW107="","",成就内容!AW107),IF(成就内容!AW107="",AW50,成就内容!AW107))</f>
        <v>180</v>
      </c>
      <c r="AX51" s="4">
        <f>IF($C51=1,IF(成就内容!AX107="","",成就内容!AX107),IF(成就内容!AX107="",AX50,成就内容!AX107))</f>
        <v>196</v>
      </c>
      <c r="AY51" s="4">
        <f>IF($C51=1,IF(成就内容!AY107="","",成就内容!AY107),IF(成就内容!AY107="",AY50,成就内容!AY107))</f>
        <v>196</v>
      </c>
      <c r="AZ51" s="4">
        <f>IF($C51=1,IF(成就内容!AZ107="","",成就内容!AZ107),IF(成就内容!AZ107="",AZ50,成就内容!AZ107))</f>
        <v>196</v>
      </c>
      <c r="BA51" s="4">
        <f>IF($C51=1,IF(成就内容!BA107="","",成就内容!BA107),IF(成就内容!BA107="",BA50,成就内容!BA107))</f>
        <v>196</v>
      </c>
      <c r="BB51" s="4">
        <f>IF($C51=1,IF(成就内容!BB107="","",成就内容!BB107),IF(成就内容!BB107="",BB50,成就内容!BB107))</f>
        <v>198</v>
      </c>
      <c r="BC51" s="4">
        <f>IF($C51=1,IF(成就内容!BC107="","",成就内容!BC107),IF(成就内容!BC107="",BC50,成就内容!BC107))</f>
        <v>180</v>
      </c>
      <c r="BD51" s="4">
        <f>IF($C51=1,IF(成就内容!BD107="","",成就内容!BD107),IF(成就内容!BD107="",BD50,成就内容!BD107))</f>
        <v>180</v>
      </c>
      <c r="BE51" s="4">
        <f>IF($C51=1,IF(成就内容!BE107="","",成就内容!BE107),IF(成就内容!BE107="",BE50,成就内容!BE107))</f>
        <v>180</v>
      </c>
      <c r="BF51" s="4">
        <f>IF($C51=1,IF(成就内容!BF107="","",成就内容!BF107),IF(成就内容!BF107="",BF50,成就内容!BF107))</f>
        <v>180</v>
      </c>
      <c r="BG51" s="4">
        <f>IF($C51=1,IF(成就内容!BG107="","",成就内容!BG107),IF(成就内容!BG107="",BG50,成就内容!BG107))</f>
        <v>181</v>
      </c>
      <c r="BH51" s="4">
        <f>IF($C51=1,IF(成就内容!BH107="","",成就内容!BH107),IF(成就内容!BH107="",BH50,成就内容!BH107))</f>
        <v>198</v>
      </c>
      <c r="BI51" s="4" t="str">
        <f>IF($C51=1,IF(成就内容!BI107="","",成就内容!BI107),IF(成就内容!BI107="",BI50,成就内容!BI107))</f>
        <v/>
      </c>
      <c r="BJ51" s="4">
        <f>IF($C51=1,IF(成就内容!BJ107="","",成就内容!BJ107),IF(成就内容!BJ107="",BJ50,成就内容!BJ107))</f>
        <v>138</v>
      </c>
      <c r="BK51" s="4">
        <f>IF($C51=1,IF(成就内容!BK107="","",成就内容!BK107),IF(成就内容!BK107="",BK50,成就内容!BK107))</f>
        <v>146</v>
      </c>
      <c r="BL51" s="4">
        <f>IF($C51=1,IF(成就内容!BL107="","",成就内容!BL107),IF(成就内容!BL107="",BL50,成就内容!BL107))</f>
        <v>180</v>
      </c>
      <c r="BM51" s="4">
        <f>IF($C51=1,IF(成就内容!BM107="","",成就内容!BM107),IF(成就内容!BM107="",BM50,成就内容!BM107))</f>
        <v>160</v>
      </c>
      <c r="BN51" s="4">
        <f>IF($C51=1,IF(成就内容!BN107="","",成就内容!BN107),IF(成就内容!BN107="",BN50,成就内容!BN107))</f>
        <v>90</v>
      </c>
      <c r="BO51" s="4">
        <f>IF($C51=1,IF(成就内容!BO107="","",成就内容!BO107),IF(成就内容!BO107="",BO50,成就内容!BO107))</f>
        <v>108</v>
      </c>
      <c r="BP51" s="4">
        <f>IF($C51=1,IF(成就内容!BP107="","",成就内容!BP107),IF(成就内容!BP107="",BP50,成就内容!BP107))</f>
        <v>136</v>
      </c>
      <c r="BQ51" s="4">
        <f>IF($C51=1,IF(成就内容!BQ107="","",成就内容!BQ107),IF(成就内容!BQ107="",BQ50,成就内容!BQ107))</f>
        <v>91</v>
      </c>
      <c r="BR51" s="4">
        <f>IF($C51=1,IF(成就内容!BR107="","",成就内容!BR107),IF(成就内容!BR107="",BR50,成就内容!BR107))</f>
        <v>43</v>
      </c>
      <c r="BS51" s="4">
        <f>IF($C51=1,IF(成就内容!BS107="","",成就内容!BS107),IF(成就内容!BS107="",BS50,成就内容!BS107))</f>
        <v>57</v>
      </c>
      <c r="BT51" s="4">
        <f>IF($C51=1,IF(成就内容!BT107="","",成就内容!BT107),IF(成就内容!BT107="",BT50,成就内容!BT107))</f>
        <v>75</v>
      </c>
      <c r="BU51" s="4">
        <f>IF($C51=1,IF(成就内容!BU107="","",成就内容!BU107),IF(成就内容!BU107="",BU50,成就内容!BU107))</f>
        <v>140</v>
      </c>
      <c r="BV51" s="4" t="str">
        <f>IF($C51=1,IF(成就内容!BV107="","",成就内容!BV107),IF(成就内容!BV107="",BV50,成就内容!BV107))</f>
        <v/>
      </c>
      <c r="BW51" s="4">
        <f>IF($C51=1,IF(成就内容!BW107="","",成就内容!BW107),IF(成就内容!BW107="",BW50,成就内容!BW107))</f>
        <v>196</v>
      </c>
      <c r="BX51" s="4">
        <f>IF($C51=1,IF(成就内容!BX107="","",成就内容!BX107),IF(成就内容!BX107="",BX50,成就内容!BX107))</f>
        <v>114</v>
      </c>
      <c r="BY51" s="4">
        <f>IF($C51=1,IF(成就内容!BY107="","",成就内容!BY107),IF(成就内容!BY107="",BY50,成就内容!BY107))</f>
        <v>180</v>
      </c>
      <c r="BZ51" s="4">
        <f>IF($C51=1,IF(成就内容!BZ107="","",成就内容!BZ107),IF(成就内容!BZ107="",BZ50,成就内容!BZ107))</f>
        <v>184</v>
      </c>
      <c r="CC51" s="3"/>
    </row>
    <row r="52" spans="2:81" s="17" customFormat="1" x14ac:dyDescent="0.15">
      <c r="C52" s="21">
        <v>46</v>
      </c>
      <c r="D52" s="4">
        <f>IF($C52=1,IF(成就内容!D108="","",成就内容!D108),IF(成就内容!D108="",D51,成就内容!D108))</f>
        <v>182</v>
      </c>
      <c r="E52" s="4" t="str">
        <f>IF($C52=1,IF(成就内容!E108="","",成就内容!E108),IF(成就内容!E108="",E51,成就内容!E108))</f>
        <v/>
      </c>
      <c r="F52" s="4">
        <f>IF($C52=1,IF(成就内容!F108="","",成就内容!F108),IF(成就内容!F108="",F51,成就内容!F108))</f>
        <v>84</v>
      </c>
      <c r="G52" s="4" t="str">
        <f>IF($C52=1,IF(成就内容!G108="","",成就内容!G108),IF(成就内容!G108="",G51,成就内容!G108))</f>
        <v/>
      </c>
      <c r="H52" s="4">
        <f>IF($C52=1,IF(成就内容!H108="","",成就内容!H108),IF(成就内容!H108="",H51,成就内容!H108))</f>
        <v>184</v>
      </c>
      <c r="I52" s="4">
        <f>IF($C52=1,IF(成就内容!I108="","",成就内容!I108),IF(成就内容!I108="",I51,成就内容!I108))</f>
        <v>184</v>
      </c>
      <c r="J52" s="4">
        <f>IF($C52=1,IF(成就内容!J108="","",成就内容!J108),IF(成就内容!J108="",J51,成就内容!J108))</f>
        <v>181</v>
      </c>
      <c r="K52" s="4">
        <f>IF($C52=1,IF(成就内容!K108="","",成就内容!K108),IF(成就内容!K108="",K51,成就内容!K108))</f>
        <v>181</v>
      </c>
      <c r="L52" s="4">
        <f>IF($C52=1,IF(成就内容!L108="","",成就内容!L108),IF(成就内容!L108="",L51,成就内容!L108))</f>
        <v>181</v>
      </c>
      <c r="M52" s="4">
        <f>IF($C52=1,IF(成就内容!M108="","",成就内容!M108),IF(成就内容!M108="",M51,成就内容!M108))</f>
        <v>181</v>
      </c>
      <c r="N52" s="4">
        <f>IF($C52=1,IF(成就内容!N108="","",成就内容!N108),IF(成就内容!N108="",N51,成就内容!N108))</f>
        <v>198</v>
      </c>
      <c r="O52" s="4">
        <f>IF($C52=1,IF(成就内容!O108="","",成就内容!O108),IF(成就内容!O108="",O51,成就内容!O108))</f>
        <v>200</v>
      </c>
      <c r="P52" s="4">
        <f>IF($C52=1,IF(成就内容!P108="","",成就内容!P108),IF(成就内容!P108="",P51,成就内容!P108))</f>
        <v>160</v>
      </c>
      <c r="Q52" s="4">
        <f>IF($C52=1,IF(成就内容!Q108="","",成就内容!Q108),IF(成就内容!Q108="",Q51,成就内容!Q108))</f>
        <v>184</v>
      </c>
      <c r="R52" s="4">
        <f>IF($C52=1,IF(成就内容!R108="","",成就内容!R108),IF(成就内容!R108="",R51,成就内容!R108))</f>
        <v>184</v>
      </c>
      <c r="S52" s="4">
        <f>IF($C52=1,IF(成就内容!S108="","",成就内容!S108),IF(成就内容!S108="",S51,成就内容!S108))</f>
        <v>184</v>
      </c>
      <c r="T52" s="4">
        <f>IF($C52=1,IF(成就内容!T108="","",成就内容!T108),IF(成就内容!T108="",T51,成就内容!T108))</f>
        <v>184</v>
      </c>
      <c r="U52" s="4">
        <f>IF($C52=1,IF(成就内容!U108="","",成就内容!U108),IF(成就内容!U108="",U51,成就内容!U108))</f>
        <v>184</v>
      </c>
      <c r="V52" s="4">
        <f>IF($C52=1,IF(成就内容!V108="","",成就内容!V108),IF(成就内容!V108="",V51,成就内容!V108))</f>
        <v>184</v>
      </c>
      <c r="W52" s="4">
        <f>IF($C52=1,IF(成就内容!W108="","",成就内容!W108),IF(成就内容!W108="",W51,成就内容!W108))</f>
        <v>198</v>
      </c>
      <c r="X52" s="4">
        <f>IF($C52=1,IF(成就内容!X108="","",成就内容!X108),IF(成就内容!X108="",X51,成就内容!X108))</f>
        <v>200</v>
      </c>
      <c r="Y52" s="4">
        <f>IF($C52=1,IF(成就内容!Y108="","",成就内容!Y108),IF(成就内容!Y108="",Y51,成就内容!Y108))</f>
        <v>86</v>
      </c>
      <c r="Z52" s="4" t="str">
        <f>IF($C52=1,IF(成就内容!Z108="","",成就内容!Z108),IF(成就内容!Z108="",Z51,成就内容!Z108))</f>
        <v/>
      </c>
      <c r="AA52" s="4">
        <f>IF($C52=1,IF(成就内容!AA108="","",成就内容!AA108),IF(成就内容!AA108="",AA51,成就内容!AA108))</f>
        <v>63</v>
      </c>
      <c r="AB52" s="4">
        <f>IF($C52=1,IF(成就内容!AB108="","",成就内容!AB108),IF(成就内容!AB108="",AB51,成就内容!AB108))</f>
        <v>108</v>
      </c>
      <c r="AC52" s="4">
        <f>IF($C52=1,IF(成就内容!AC108="","",成就内容!AC108),IF(成就内容!AC108="",AC51,成就内容!AC108))</f>
        <v>181</v>
      </c>
      <c r="AD52" s="4">
        <f>IF($C52=1,IF(成就内容!AD108="","",成就内容!AD108),IF(成就内容!AD108="",AD51,成就内容!AD108))</f>
        <v>182</v>
      </c>
      <c r="AE52" s="4">
        <f>IF($C52=1,IF(成就内容!AE108="","",成就内容!AE108),IF(成就内容!AE108="",AE51,成就内容!AE108))</f>
        <v>182</v>
      </c>
      <c r="AF52" s="4">
        <f>IF($C52=1,IF(成就内容!AF108="","",成就内容!AF108),IF(成就内容!AF108="",AF51,成就内容!AF108))</f>
        <v>182</v>
      </c>
      <c r="AG52" s="4">
        <f>IF($C52=1,IF(成就内容!AG108="","",成就内容!AG108),IF(成就内容!AG108="",AG51,成就内容!AG108))</f>
        <v>186</v>
      </c>
      <c r="AH52" s="4">
        <f>IF($C52=1,IF(成就内容!AH108="","",成就内容!AH108),IF(成就内容!AH108="",AH51,成就内容!AH108))</f>
        <v>61</v>
      </c>
      <c r="AI52" s="4">
        <f>IF($C52=1,IF(成就内容!AI108="","",成就内容!AI108),IF(成就内容!AI108="",AI51,成就内容!AI108))</f>
        <v>186</v>
      </c>
      <c r="AJ52" s="4">
        <f>IF($C52=1,IF(成就内容!AJ108="","",成就内容!AJ108),IF(成就内容!AJ108="",AJ51,成就内容!AJ108))</f>
        <v>187</v>
      </c>
      <c r="AK52" s="4" t="str">
        <f>IF($C52=1,IF(成就内容!AK108="","",成就内容!AK108),IF(成就内容!AK108="",AK51,成就内容!AK108))</f>
        <v/>
      </c>
      <c r="AL52" s="4" t="str">
        <f>IF($C52=1,IF(成就内容!AL108="","",成就内容!AL108),IF(成就内容!AL108="",AL51,成就内容!AL108))</f>
        <v/>
      </c>
      <c r="AM52" s="4">
        <f>IF($C52=1,IF(成就内容!AM108="","",成就内容!AM108),IF(成就内容!AM108="",AM51,成就内容!AM108))</f>
        <v>98</v>
      </c>
      <c r="AN52" s="4">
        <f>IF($C52=1,IF(成就内容!AN108="","",成就内容!AN108),IF(成就内容!AN108="",AN51,成就内容!AN108))</f>
        <v>99</v>
      </c>
      <c r="AO52" s="4">
        <f>IF($C52=1,IF(成就内容!AO108="","",成就内容!AO108),IF(成就内容!AO108="",AO51,成就内容!AO108))</f>
        <v>184</v>
      </c>
      <c r="AP52" s="4">
        <f>IF($C52=1,IF(成就内容!AP108="","",成就内容!AP108),IF(成就内容!AP108="",AP51,成就内容!AP108))</f>
        <v>184</v>
      </c>
      <c r="AQ52" s="4">
        <f>IF($C52=1,IF(成就内容!AQ108="","",成就内容!AQ108),IF(成就内容!AQ108="",AQ51,成就内容!AQ108))</f>
        <v>184</v>
      </c>
      <c r="AR52" s="4">
        <f>IF($C52=1,IF(成就内容!AR108="","",成就内容!AR108),IF(成就内容!AR108="",AR51,成就内容!AR108))</f>
        <v>192</v>
      </c>
      <c r="AS52" s="4">
        <f>IF($C52=1,IF(成就内容!AS108="","",成就内容!AS108),IF(成就内容!AS108="",AS51,成就内容!AS108))</f>
        <v>192</v>
      </c>
      <c r="AT52" s="4">
        <f>IF($C52=1,IF(成就内容!AT108="","",成就内容!AT108),IF(成就内容!AT108="",AT51,成就内容!AT108))</f>
        <v>192</v>
      </c>
      <c r="AU52" s="4">
        <f>IF($C52=1,IF(成就内容!AU108="","",成就内容!AU108),IF(成就内容!AU108="",AU51,成就内容!AU108))</f>
        <v>200</v>
      </c>
      <c r="AV52" s="4">
        <f>IF($C52=1,IF(成就内容!AV108="","",成就内容!AV108),IF(成就内容!AV108="",AV51,成就内容!AV108))</f>
        <v>200</v>
      </c>
      <c r="AW52" s="4">
        <f>IF($C52=1,IF(成就内容!AW108="","",成就内容!AW108),IF(成就内容!AW108="",AW51,成就内容!AW108))</f>
        <v>184</v>
      </c>
      <c r="AX52" s="4">
        <f>IF($C52=1,IF(成就内容!AX108="","",成就内容!AX108),IF(成就内容!AX108="",AX51,成就内容!AX108))</f>
        <v>200</v>
      </c>
      <c r="AY52" s="4">
        <f>IF($C52=1,IF(成就内容!AY108="","",成就内容!AY108),IF(成就内容!AY108="",AY51,成就内容!AY108))</f>
        <v>200</v>
      </c>
      <c r="AZ52" s="4">
        <f>IF($C52=1,IF(成就内容!AZ108="","",成就内容!AZ108),IF(成就内容!AZ108="",AZ51,成就内容!AZ108))</f>
        <v>200</v>
      </c>
      <c r="BA52" s="4">
        <f>IF($C52=1,IF(成就内容!BA108="","",成就内容!BA108),IF(成就内容!BA108="",BA51,成就内容!BA108))</f>
        <v>200</v>
      </c>
      <c r="BB52" s="4">
        <f>IF($C52=1,IF(成就内容!BB108="","",成就内容!BB108),IF(成就内容!BB108="",BB51,成就内容!BB108))</f>
        <v>198</v>
      </c>
      <c r="BC52" s="4">
        <f>IF($C52=1,IF(成就内容!BC108="","",成就内容!BC108),IF(成就内容!BC108="",BC51,成就内容!BC108))</f>
        <v>184</v>
      </c>
      <c r="BD52" s="4">
        <f>IF($C52=1,IF(成就内容!BD108="","",成就内容!BD108),IF(成就内容!BD108="",BD51,成就内容!BD108))</f>
        <v>184</v>
      </c>
      <c r="BE52" s="4">
        <f>IF($C52=1,IF(成就内容!BE108="","",成就内容!BE108),IF(成就内容!BE108="",BE51,成就内容!BE108))</f>
        <v>184</v>
      </c>
      <c r="BF52" s="4">
        <f>IF($C52=1,IF(成就内容!BF108="","",成就内容!BF108),IF(成就内容!BF108="",BF51,成就内容!BF108))</f>
        <v>184</v>
      </c>
      <c r="BG52" s="4">
        <f>IF($C52=1,IF(成就内容!BG108="","",成就内容!BG108),IF(成就内容!BG108="",BG51,成就内容!BG108))</f>
        <v>185</v>
      </c>
      <c r="BH52" s="4">
        <f>IF($C52=1,IF(成就内容!BH108="","",成就内容!BH108),IF(成就内容!BH108="",BH51,成就内容!BH108))</f>
        <v>198</v>
      </c>
      <c r="BI52" s="4" t="str">
        <f>IF($C52=1,IF(成就内容!BI108="","",成就内容!BI108),IF(成就内容!BI108="",BI51,成就内容!BI108))</f>
        <v/>
      </c>
      <c r="BJ52" s="4">
        <f>IF($C52=1,IF(成就内容!BJ108="","",成就内容!BJ108),IF(成就内容!BJ108="",BJ51,成就内容!BJ108))</f>
        <v>142</v>
      </c>
      <c r="BK52" s="4">
        <f>IF($C52=1,IF(成就内容!BK108="","",成就内容!BK108),IF(成就内容!BK108="",BK51,成就内容!BK108))</f>
        <v>146</v>
      </c>
      <c r="BL52" s="4">
        <f>IF($C52=1,IF(成就内容!BL108="","",成就内容!BL108),IF(成就内容!BL108="",BL51,成就内容!BL108))</f>
        <v>184</v>
      </c>
      <c r="BM52" s="4">
        <f>IF($C52=1,IF(成就内容!BM108="","",成就内容!BM108),IF(成就内容!BM108="",BM51,成就内容!BM108))</f>
        <v>160</v>
      </c>
      <c r="BN52" s="4">
        <f>IF($C52=1,IF(成就内容!BN108="","",成就内容!BN108),IF(成就内容!BN108="",BN51,成就内容!BN108))</f>
        <v>90</v>
      </c>
      <c r="BO52" s="4">
        <f>IF($C52=1,IF(成就内容!BO108="","",成就内容!BO108),IF(成就内容!BO108="",BO51,成就内容!BO108))</f>
        <v>108</v>
      </c>
      <c r="BP52" s="4">
        <f>IF($C52=1,IF(成就内容!BP108="","",成就内容!BP108),IF(成就内容!BP108="",BP51,成就内容!BP108))</f>
        <v>137</v>
      </c>
      <c r="BQ52" s="4">
        <f>IF($C52=1,IF(成就内容!BQ108="","",成就内容!BQ108),IF(成就内容!BQ108="",BQ51,成就内容!BQ108))</f>
        <v>92</v>
      </c>
      <c r="BR52" s="4">
        <f>IF($C52=1,IF(成就内容!BR108="","",成就内容!BR108),IF(成就内容!BR108="",BR51,成就内容!BR108))</f>
        <v>43</v>
      </c>
      <c r="BS52" s="4">
        <f>IF($C52=1,IF(成就内容!BS108="","",成就内容!BS108),IF(成就内容!BS108="",BS51,成就内容!BS108))</f>
        <v>57</v>
      </c>
      <c r="BT52" s="4">
        <f>IF($C52=1,IF(成就内容!BT108="","",成就内容!BT108),IF(成就内容!BT108="",BT51,成就内容!BT108))</f>
        <v>76</v>
      </c>
      <c r="BU52" s="4">
        <f>IF($C52=1,IF(成就内容!BU108="","",成就内容!BU108),IF(成就内容!BU108="",BU51,成就内容!BU108))</f>
        <v>142</v>
      </c>
      <c r="BV52" s="4" t="str">
        <f>IF($C52=1,IF(成就内容!BV108="","",成就内容!BV108),IF(成就内容!BV108="",BV51,成就内容!BV108))</f>
        <v/>
      </c>
      <c r="BW52" s="4">
        <f>IF($C52=1,IF(成就内容!BW108="","",成就内容!BW108),IF(成就内容!BW108="",BW51,成就内容!BW108))</f>
        <v>200</v>
      </c>
      <c r="BX52" s="4">
        <f>IF($C52=1,IF(成就内容!BX108="","",成就内容!BX108),IF(成就内容!BX108="",BX51,成就内容!BX108))</f>
        <v>114</v>
      </c>
      <c r="BY52" s="4">
        <f>IF($C52=1,IF(成就内容!BY108="","",成就内容!BY108),IF(成就内容!BY108="",BY51,成就内容!BY108))</f>
        <v>184</v>
      </c>
      <c r="BZ52" s="4">
        <f>IF($C52=1,IF(成就内容!BZ108="","",成就内容!BZ108),IF(成就内容!BZ108="",BZ51,成就内容!BZ108))</f>
        <v>188</v>
      </c>
      <c r="CC52" s="3"/>
    </row>
    <row r="53" spans="2:81" s="17" customFormat="1" x14ac:dyDescent="0.15">
      <c r="C53" s="21">
        <v>47</v>
      </c>
      <c r="D53" s="4">
        <f>IF($C53=1,IF(成就内容!D109="","",成就内容!D109),IF(成就内容!D109="",D52,成就内容!D109))</f>
        <v>186</v>
      </c>
      <c r="E53" s="4" t="str">
        <f>IF($C53=1,IF(成就内容!E109="","",成就内容!E109),IF(成就内容!E109="",E52,成就内容!E109))</f>
        <v/>
      </c>
      <c r="F53" s="4">
        <f>IF($C53=1,IF(成就内容!F109="","",成就内容!F109),IF(成就内容!F109="",F52,成就内容!F109))</f>
        <v>84</v>
      </c>
      <c r="G53" s="4" t="str">
        <f>IF($C53=1,IF(成就内容!G109="","",成就内容!G109),IF(成就内容!G109="",G52,成就内容!G109))</f>
        <v/>
      </c>
      <c r="H53" s="4">
        <f>IF($C53=1,IF(成就内容!H109="","",成就内容!H109),IF(成就内容!H109="",H52,成就内容!H109))</f>
        <v>188</v>
      </c>
      <c r="I53" s="4">
        <f>IF($C53=1,IF(成就内容!I109="","",成就内容!I109),IF(成就内容!I109="",I52,成就内容!I109))</f>
        <v>188</v>
      </c>
      <c r="J53" s="4">
        <f>IF($C53=1,IF(成就内容!J109="","",成就内容!J109),IF(成就内容!J109="",J52,成就内容!J109))</f>
        <v>185</v>
      </c>
      <c r="K53" s="4">
        <f>IF($C53=1,IF(成就内容!K109="","",成就内容!K109),IF(成就内容!K109="",K52,成就内容!K109))</f>
        <v>185</v>
      </c>
      <c r="L53" s="4">
        <f>IF($C53=1,IF(成就内容!L109="","",成就内容!L109),IF(成就内容!L109="",L52,成就内容!L109))</f>
        <v>185</v>
      </c>
      <c r="M53" s="4">
        <f>IF($C53=1,IF(成就内容!M109="","",成就内容!M109),IF(成就内容!M109="",M52,成就内容!M109))</f>
        <v>185</v>
      </c>
      <c r="N53" s="4">
        <f>IF($C53=1,IF(成就内容!N109="","",成就内容!N109),IF(成就内容!N109="",N52,成就内容!N109))</f>
        <v>198</v>
      </c>
      <c r="O53" s="4">
        <f>IF($C53=1,IF(成就内容!O109="","",成就内容!O109),IF(成就内容!O109="",O52,成就内容!O109))</f>
        <v>200</v>
      </c>
      <c r="P53" s="4">
        <f>IF($C53=1,IF(成就内容!P109="","",成就内容!P109),IF(成就内容!P109="",P52,成就内容!P109))</f>
        <v>160</v>
      </c>
      <c r="Q53" s="4">
        <f>IF($C53=1,IF(成就内容!Q109="","",成就内容!Q109),IF(成就内容!Q109="",Q52,成就内容!Q109))</f>
        <v>188</v>
      </c>
      <c r="R53" s="4">
        <f>IF($C53=1,IF(成就内容!R109="","",成就内容!R109),IF(成就内容!R109="",R52,成就内容!R109))</f>
        <v>188</v>
      </c>
      <c r="S53" s="4">
        <f>IF($C53=1,IF(成就内容!S109="","",成就内容!S109),IF(成就内容!S109="",S52,成就内容!S109))</f>
        <v>188</v>
      </c>
      <c r="T53" s="4">
        <f>IF($C53=1,IF(成就内容!T109="","",成就内容!T109),IF(成就内容!T109="",T52,成就内容!T109))</f>
        <v>188</v>
      </c>
      <c r="U53" s="4">
        <f>IF($C53=1,IF(成就内容!U109="","",成就内容!U109),IF(成就内容!U109="",U52,成就内容!U109))</f>
        <v>188</v>
      </c>
      <c r="V53" s="4">
        <f>IF($C53=1,IF(成就内容!V109="","",成就内容!V109),IF(成就内容!V109="",V52,成就内容!V109))</f>
        <v>188</v>
      </c>
      <c r="W53" s="4">
        <f>IF($C53=1,IF(成就内容!W109="","",成就内容!W109),IF(成就内容!W109="",W52,成就内容!W109))</f>
        <v>198</v>
      </c>
      <c r="X53" s="4">
        <f>IF($C53=1,IF(成就内容!X109="","",成就内容!X109),IF(成就内容!X109="",X52,成就内容!X109))</f>
        <v>200</v>
      </c>
      <c r="Y53" s="4">
        <f>IF($C53=1,IF(成就内容!Y109="","",成就内容!Y109),IF(成就内容!Y109="",Y52,成就内容!Y109))</f>
        <v>86</v>
      </c>
      <c r="Z53" s="4" t="str">
        <f>IF($C53=1,IF(成就内容!Z109="","",成就内容!Z109),IF(成就内容!Z109="",Z52,成就内容!Z109))</f>
        <v/>
      </c>
      <c r="AA53" s="4">
        <f>IF($C53=1,IF(成就内容!AA109="","",成就内容!AA109),IF(成就内容!AA109="",AA52,成就内容!AA109))</f>
        <v>63</v>
      </c>
      <c r="AB53" s="4">
        <f>IF($C53=1,IF(成就内容!AB109="","",成就内容!AB109),IF(成就内容!AB109="",AB52,成就内容!AB109))</f>
        <v>108</v>
      </c>
      <c r="AC53" s="4">
        <f>IF($C53=1,IF(成就内容!AC109="","",成就内容!AC109),IF(成就内容!AC109="",AC52,成就内容!AC109))</f>
        <v>185</v>
      </c>
      <c r="AD53" s="4">
        <f>IF($C53=1,IF(成就内容!AD109="","",成就内容!AD109),IF(成就内容!AD109="",AD52,成就内容!AD109))</f>
        <v>186</v>
      </c>
      <c r="AE53" s="4">
        <f>IF($C53=1,IF(成就内容!AE109="","",成就内容!AE109),IF(成就内容!AE109="",AE52,成就内容!AE109))</f>
        <v>186</v>
      </c>
      <c r="AF53" s="4">
        <f>IF($C53=1,IF(成就内容!AF109="","",成就内容!AF109),IF(成就内容!AF109="",AF52,成就内容!AF109))</f>
        <v>186</v>
      </c>
      <c r="AG53" s="4">
        <f>IF($C53=1,IF(成就内容!AG109="","",成就内容!AG109),IF(成就内容!AG109="",AG52,成就内容!AG109))</f>
        <v>190</v>
      </c>
      <c r="AH53" s="4">
        <f>IF($C53=1,IF(成就内容!AH109="","",成就内容!AH109),IF(成就内容!AH109="",AH52,成就内容!AH109))</f>
        <v>61</v>
      </c>
      <c r="AI53" s="4">
        <f>IF($C53=1,IF(成就内容!AI109="","",成就内容!AI109),IF(成就内容!AI109="",AI52,成就内容!AI109))</f>
        <v>190</v>
      </c>
      <c r="AJ53" s="4">
        <f>IF($C53=1,IF(成就内容!AJ109="","",成就内容!AJ109),IF(成就内容!AJ109="",AJ52,成就内容!AJ109))</f>
        <v>191</v>
      </c>
      <c r="AK53" s="4" t="str">
        <f>IF($C53=1,IF(成就内容!AK109="","",成就内容!AK109),IF(成就内容!AK109="",AK52,成就内容!AK109))</f>
        <v/>
      </c>
      <c r="AL53" s="4" t="str">
        <f>IF($C53=1,IF(成就内容!AL109="","",成就内容!AL109),IF(成就内容!AL109="",AL52,成就内容!AL109))</f>
        <v/>
      </c>
      <c r="AM53" s="4">
        <f>IF($C53=1,IF(成就内容!AM109="","",成就内容!AM109),IF(成就内容!AM109="",AM52,成就内容!AM109))</f>
        <v>98</v>
      </c>
      <c r="AN53" s="4">
        <f>IF($C53=1,IF(成就内容!AN109="","",成就内容!AN109),IF(成就内容!AN109="",AN52,成就内容!AN109))</f>
        <v>99</v>
      </c>
      <c r="AO53" s="4">
        <f>IF($C53=1,IF(成就内容!AO109="","",成就内容!AO109),IF(成就内容!AO109="",AO52,成就内容!AO109))</f>
        <v>188</v>
      </c>
      <c r="AP53" s="4">
        <f>IF($C53=1,IF(成就内容!AP109="","",成就内容!AP109),IF(成就内容!AP109="",AP52,成就内容!AP109))</f>
        <v>188</v>
      </c>
      <c r="AQ53" s="4">
        <f>IF($C53=1,IF(成就内容!AQ109="","",成就内容!AQ109),IF(成就内容!AQ109="",AQ52,成就内容!AQ109))</f>
        <v>188</v>
      </c>
      <c r="AR53" s="4">
        <f>IF($C53=1,IF(成就内容!AR109="","",成就内容!AR109),IF(成就内容!AR109="",AR52,成就内容!AR109))</f>
        <v>196</v>
      </c>
      <c r="AS53" s="4">
        <f>IF($C53=1,IF(成就内容!AS109="","",成就内容!AS109),IF(成就内容!AS109="",AS52,成就内容!AS109))</f>
        <v>196</v>
      </c>
      <c r="AT53" s="4">
        <f>IF($C53=1,IF(成就内容!AT109="","",成就内容!AT109),IF(成就内容!AT109="",AT52,成就内容!AT109))</f>
        <v>196</v>
      </c>
      <c r="AU53" s="4">
        <f>IF($C53=1,IF(成就内容!AU109="","",成就内容!AU109),IF(成就内容!AU109="",AU52,成就内容!AU109))</f>
        <v>200</v>
      </c>
      <c r="AV53" s="4">
        <f>IF($C53=1,IF(成就内容!AV109="","",成就内容!AV109),IF(成就内容!AV109="",AV52,成就内容!AV109))</f>
        <v>200</v>
      </c>
      <c r="AW53" s="4">
        <f>IF($C53=1,IF(成就内容!AW109="","",成就内容!AW109),IF(成就内容!AW109="",AW52,成就内容!AW109))</f>
        <v>188</v>
      </c>
      <c r="AX53" s="4">
        <f>IF($C53=1,IF(成就内容!AX109="","",成就内容!AX109),IF(成就内容!AX109="",AX52,成就内容!AX109))</f>
        <v>200</v>
      </c>
      <c r="AY53" s="4">
        <f>IF($C53=1,IF(成就内容!AY109="","",成就内容!AY109),IF(成就内容!AY109="",AY52,成就内容!AY109))</f>
        <v>200</v>
      </c>
      <c r="AZ53" s="4">
        <f>IF($C53=1,IF(成就内容!AZ109="","",成就内容!AZ109),IF(成就内容!AZ109="",AZ52,成就内容!AZ109))</f>
        <v>200</v>
      </c>
      <c r="BA53" s="4">
        <f>IF($C53=1,IF(成就内容!BA109="","",成就内容!BA109),IF(成就内容!BA109="",BA52,成就内容!BA109))</f>
        <v>200</v>
      </c>
      <c r="BB53" s="4">
        <f>IF($C53=1,IF(成就内容!BB109="","",成就内容!BB109),IF(成就内容!BB109="",BB52,成就内容!BB109))</f>
        <v>198</v>
      </c>
      <c r="BC53" s="4">
        <f>IF($C53=1,IF(成就内容!BC109="","",成就内容!BC109),IF(成就内容!BC109="",BC52,成就内容!BC109))</f>
        <v>188</v>
      </c>
      <c r="BD53" s="4">
        <f>IF($C53=1,IF(成就内容!BD109="","",成就内容!BD109),IF(成就内容!BD109="",BD52,成就内容!BD109))</f>
        <v>188</v>
      </c>
      <c r="BE53" s="4">
        <f>IF($C53=1,IF(成就内容!BE109="","",成就内容!BE109),IF(成就内容!BE109="",BE52,成就内容!BE109))</f>
        <v>188</v>
      </c>
      <c r="BF53" s="4">
        <f>IF($C53=1,IF(成就内容!BF109="","",成就内容!BF109),IF(成就内容!BF109="",BF52,成就内容!BF109))</f>
        <v>188</v>
      </c>
      <c r="BG53" s="4">
        <f>IF($C53=1,IF(成就内容!BG109="","",成就内容!BG109),IF(成就内容!BG109="",BG52,成就内容!BG109))</f>
        <v>189</v>
      </c>
      <c r="BH53" s="4">
        <f>IF($C53=1,IF(成就内容!BH109="","",成就内容!BH109),IF(成就内容!BH109="",BH52,成就内容!BH109))</f>
        <v>198</v>
      </c>
      <c r="BI53" s="4" t="str">
        <f>IF($C53=1,IF(成就内容!BI109="","",成就内容!BI109),IF(成就内容!BI109="",BI52,成就内容!BI109))</f>
        <v/>
      </c>
      <c r="BJ53" s="4">
        <f>IF($C53=1,IF(成就内容!BJ109="","",成就内容!BJ109),IF(成就内容!BJ109="",BJ52,成就内容!BJ109))</f>
        <v>145</v>
      </c>
      <c r="BK53" s="4">
        <f>IF($C53=1,IF(成就内容!BK109="","",成就内容!BK109),IF(成就内容!BK109="",BK52,成就内容!BK109))</f>
        <v>146</v>
      </c>
      <c r="BL53" s="4">
        <f>IF($C53=1,IF(成就内容!BL109="","",成就内容!BL109),IF(成就内容!BL109="",BL52,成就内容!BL109))</f>
        <v>188</v>
      </c>
      <c r="BM53" s="4">
        <f>IF($C53=1,IF(成就内容!BM109="","",成就内容!BM109),IF(成就内容!BM109="",BM52,成就内容!BM109))</f>
        <v>160</v>
      </c>
      <c r="BN53" s="4">
        <f>IF($C53=1,IF(成就内容!BN109="","",成就内容!BN109),IF(成就内容!BN109="",BN52,成就内容!BN109))</f>
        <v>90</v>
      </c>
      <c r="BO53" s="4">
        <f>IF($C53=1,IF(成就内容!BO109="","",成就内容!BO109),IF(成就内容!BO109="",BO52,成就内容!BO109))</f>
        <v>109</v>
      </c>
      <c r="BP53" s="4">
        <f>IF($C53=1,IF(成就内容!BP109="","",成就内容!BP109),IF(成就内容!BP109="",BP52,成就内容!BP109))</f>
        <v>137</v>
      </c>
      <c r="BQ53" s="4">
        <f>IF($C53=1,IF(成就内容!BQ109="","",成就内容!BQ109),IF(成就内容!BQ109="",BQ52,成就内容!BQ109))</f>
        <v>92</v>
      </c>
      <c r="BR53" s="4">
        <f>IF($C53=1,IF(成就内容!BR109="","",成就内容!BR109),IF(成就内容!BR109="",BR52,成就内容!BR109))</f>
        <v>43</v>
      </c>
      <c r="BS53" s="4">
        <f>IF($C53=1,IF(成就内容!BS109="","",成就内容!BS109),IF(成就内容!BS109="",BS52,成就内容!BS109))</f>
        <v>57</v>
      </c>
      <c r="BT53" s="4">
        <f>IF($C53=1,IF(成就内容!BT109="","",成就内容!BT109),IF(成就内容!BT109="",BT52,成就内容!BT109))</f>
        <v>77</v>
      </c>
      <c r="BU53" s="4">
        <f>IF($C53=1,IF(成就内容!BU109="","",成就内容!BU109),IF(成就内容!BU109="",BU52,成就内容!BU109))</f>
        <v>144</v>
      </c>
      <c r="BV53" s="4" t="str">
        <f>IF($C53=1,IF(成就内容!BV109="","",成就内容!BV109),IF(成就内容!BV109="",BV52,成就内容!BV109))</f>
        <v/>
      </c>
      <c r="BW53" s="4">
        <f>IF($C53=1,IF(成就内容!BW109="","",成就内容!BW109),IF(成就内容!BW109="",BW52,成就内容!BW109))</f>
        <v>200</v>
      </c>
      <c r="BX53" s="4">
        <f>IF($C53=1,IF(成就内容!BX109="","",成就内容!BX109),IF(成就内容!BX109="",BX52,成就内容!BX109))</f>
        <v>114</v>
      </c>
      <c r="BY53" s="4">
        <f>IF($C53=1,IF(成就内容!BY109="","",成就内容!BY109),IF(成就内容!BY109="",BY52,成就内容!BY109))</f>
        <v>188</v>
      </c>
      <c r="BZ53" s="4">
        <f>IF($C53=1,IF(成就内容!BZ109="","",成就内容!BZ109),IF(成就内容!BZ109="",BZ52,成就内容!BZ109))</f>
        <v>192</v>
      </c>
      <c r="CC53" s="3"/>
    </row>
    <row r="54" spans="2:81" s="17" customFormat="1" x14ac:dyDescent="0.15">
      <c r="C54" s="21">
        <v>48</v>
      </c>
      <c r="D54" s="4">
        <f>IF($C54=1,IF(成就内容!D110="","",成就内容!D110),IF(成就内容!D110="",D53,成就内容!D110))</f>
        <v>190</v>
      </c>
      <c r="E54" s="4" t="str">
        <f>IF($C54=1,IF(成就内容!E110="","",成就内容!E110),IF(成就内容!E110="",E53,成就内容!E110))</f>
        <v/>
      </c>
      <c r="F54" s="4">
        <f>IF($C54=1,IF(成就内容!F110="","",成就内容!F110),IF(成就内容!F110="",F53,成就内容!F110))</f>
        <v>84</v>
      </c>
      <c r="G54" s="4" t="str">
        <f>IF($C54=1,IF(成就内容!G110="","",成就内容!G110),IF(成就内容!G110="",G53,成就内容!G110))</f>
        <v/>
      </c>
      <c r="H54" s="4">
        <f>IF($C54=1,IF(成就内容!H110="","",成就内容!H110),IF(成就内容!H110="",H53,成就内容!H110))</f>
        <v>192</v>
      </c>
      <c r="I54" s="4">
        <f>IF($C54=1,IF(成就内容!I110="","",成就内容!I110),IF(成就内容!I110="",I53,成就内容!I110))</f>
        <v>192</v>
      </c>
      <c r="J54" s="4">
        <f>IF($C54=1,IF(成就内容!J110="","",成就内容!J110),IF(成就内容!J110="",J53,成就内容!J110))</f>
        <v>189</v>
      </c>
      <c r="K54" s="4">
        <f>IF($C54=1,IF(成就内容!K110="","",成就内容!K110),IF(成就内容!K110="",K53,成就内容!K110))</f>
        <v>189</v>
      </c>
      <c r="L54" s="4">
        <f>IF($C54=1,IF(成就内容!L110="","",成就内容!L110),IF(成就内容!L110="",L53,成就内容!L110))</f>
        <v>189</v>
      </c>
      <c r="M54" s="4">
        <f>IF($C54=1,IF(成就内容!M110="","",成就内容!M110),IF(成就内容!M110="",M53,成就内容!M110))</f>
        <v>189</v>
      </c>
      <c r="N54" s="4">
        <f>IF($C54=1,IF(成就内容!N110="","",成就内容!N110),IF(成就内容!N110="",N53,成就内容!N110))</f>
        <v>198</v>
      </c>
      <c r="O54" s="4">
        <f>IF($C54=1,IF(成就内容!O110="","",成就内容!O110),IF(成就内容!O110="",O53,成就内容!O110))</f>
        <v>200</v>
      </c>
      <c r="P54" s="4">
        <f>IF($C54=1,IF(成就内容!P110="","",成就内容!P110),IF(成就内容!P110="",P53,成就内容!P110))</f>
        <v>160</v>
      </c>
      <c r="Q54" s="4">
        <f>IF($C54=1,IF(成就内容!Q110="","",成就内容!Q110),IF(成就内容!Q110="",Q53,成就内容!Q110))</f>
        <v>192</v>
      </c>
      <c r="R54" s="4">
        <f>IF($C54=1,IF(成就内容!R110="","",成就内容!R110),IF(成就内容!R110="",R53,成就内容!R110))</f>
        <v>192</v>
      </c>
      <c r="S54" s="4">
        <f>IF($C54=1,IF(成就内容!S110="","",成就内容!S110),IF(成就内容!S110="",S53,成就内容!S110))</f>
        <v>192</v>
      </c>
      <c r="T54" s="4">
        <f>IF($C54=1,IF(成就内容!T110="","",成就内容!T110),IF(成就内容!T110="",T53,成就内容!T110))</f>
        <v>192</v>
      </c>
      <c r="U54" s="4">
        <f>IF($C54=1,IF(成就内容!U110="","",成就内容!U110),IF(成就内容!U110="",U53,成就内容!U110))</f>
        <v>192</v>
      </c>
      <c r="V54" s="4">
        <f>IF($C54=1,IF(成就内容!V110="","",成就内容!V110),IF(成就内容!V110="",V53,成就内容!V110))</f>
        <v>192</v>
      </c>
      <c r="W54" s="4">
        <f>IF($C54=1,IF(成就内容!W110="","",成就内容!W110),IF(成就内容!W110="",W53,成就内容!W110))</f>
        <v>198</v>
      </c>
      <c r="X54" s="4">
        <f>IF($C54=1,IF(成就内容!X110="","",成就内容!X110),IF(成就内容!X110="",X53,成就内容!X110))</f>
        <v>200</v>
      </c>
      <c r="Y54" s="4">
        <f>IF($C54=1,IF(成就内容!Y110="","",成就内容!Y110),IF(成就内容!Y110="",Y53,成就内容!Y110))</f>
        <v>86</v>
      </c>
      <c r="Z54" s="4" t="str">
        <f>IF($C54=1,IF(成就内容!Z110="","",成就内容!Z110),IF(成就内容!Z110="",Z53,成就内容!Z110))</f>
        <v/>
      </c>
      <c r="AA54" s="4">
        <f>IF($C54=1,IF(成就内容!AA110="","",成就内容!AA110),IF(成就内容!AA110="",AA53,成就内容!AA110))</f>
        <v>63</v>
      </c>
      <c r="AB54" s="4">
        <f>IF($C54=1,IF(成就内容!AB110="","",成就内容!AB110),IF(成就内容!AB110="",AB53,成就内容!AB110))</f>
        <v>108</v>
      </c>
      <c r="AC54" s="4">
        <f>IF($C54=1,IF(成就内容!AC110="","",成就内容!AC110),IF(成就内容!AC110="",AC53,成就内容!AC110))</f>
        <v>189</v>
      </c>
      <c r="AD54" s="4">
        <f>IF($C54=1,IF(成就内容!AD110="","",成就内容!AD110),IF(成就内容!AD110="",AD53,成就内容!AD110))</f>
        <v>190</v>
      </c>
      <c r="AE54" s="4">
        <f>IF($C54=1,IF(成就内容!AE110="","",成就内容!AE110),IF(成就内容!AE110="",AE53,成就内容!AE110))</f>
        <v>190</v>
      </c>
      <c r="AF54" s="4">
        <f>IF($C54=1,IF(成就内容!AF110="","",成就内容!AF110),IF(成就内容!AF110="",AF53,成就内容!AF110))</f>
        <v>190</v>
      </c>
      <c r="AG54" s="4">
        <f>IF($C54=1,IF(成就内容!AG110="","",成就内容!AG110),IF(成就内容!AG110="",AG53,成就内容!AG110))</f>
        <v>194</v>
      </c>
      <c r="AH54" s="4">
        <f>IF($C54=1,IF(成就内容!AH110="","",成就内容!AH110),IF(成就内容!AH110="",AH53,成就内容!AH110))</f>
        <v>61</v>
      </c>
      <c r="AI54" s="4">
        <f>IF($C54=1,IF(成就内容!AI110="","",成就内容!AI110),IF(成就内容!AI110="",AI53,成就内容!AI110))</f>
        <v>194</v>
      </c>
      <c r="AJ54" s="4">
        <f>IF($C54=1,IF(成就内容!AJ110="","",成就内容!AJ110),IF(成就内容!AJ110="",AJ53,成就内容!AJ110))</f>
        <v>195</v>
      </c>
      <c r="AK54" s="4" t="str">
        <f>IF($C54=1,IF(成就内容!AK110="","",成就内容!AK110),IF(成就内容!AK110="",AK53,成就内容!AK110))</f>
        <v/>
      </c>
      <c r="AL54" s="4" t="str">
        <f>IF($C54=1,IF(成就内容!AL110="","",成就内容!AL110),IF(成就内容!AL110="",AL53,成就内容!AL110))</f>
        <v/>
      </c>
      <c r="AM54" s="4">
        <f>IF($C54=1,IF(成就内容!AM110="","",成就内容!AM110),IF(成就内容!AM110="",AM53,成就内容!AM110))</f>
        <v>98</v>
      </c>
      <c r="AN54" s="4">
        <f>IF($C54=1,IF(成就内容!AN110="","",成就内容!AN110),IF(成就内容!AN110="",AN53,成就内容!AN110))</f>
        <v>99</v>
      </c>
      <c r="AO54" s="4">
        <f>IF($C54=1,IF(成就内容!AO110="","",成就内容!AO110),IF(成就内容!AO110="",AO53,成就内容!AO110))</f>
        <v>192</v>
      </c>
      <c r="AP54" s="4">
        <f>IF($C54=1,IF(成就内容!AP110="","",成就内容!AP110),IF(成就内容!AP110="",AP53,成就内容!AP110))</f>
        <v>192</v>
      </c>
      <c r="AQ54" s="4">
        <f>IF($C54=1,IF(成就内容!AQ110="","",成就内容!AQ110),IF(成就内容!AQ110="",AQ53,成就内容!AQ110))</f>
        <v>192</v>
      </c>
      <c r="AR54" s="4">
        <f>IF($C54=1,IF(成就内容!AR110="","",成就内容!AR110),IF(成就内容!AR110="",AR53,成就内容!AR110))</f>
        <v>200</v>
      </c>
      <c r="AS54" s="4">
        <f>IF($C54=1,IF(成就内容!AS110="","",成就内容!AS110),IF(成就内容!AS110="",AS53,成就内容!AS110))</f>
        <v>200</v>
      </c>
      <c r="AT54" s="4">
        <f>IF($C54=1,IF(成就内容!AT110="","",成就内容!AT110),IF(成就内容!AT110="",AT53,成就内容!AT110))</f>
        <v>200</v>
      </c>
      <c r="AU54" s="4">
        <f>IF($C54=1,IF(成就内容!AU110="","",成就内容!AU110),IF(成就内容!AU110="",AU53,成就内容!AU110))</f>
        <v>200</v>
      </c>
      <c r="AV54" s="4">
        <f>IF($C54=1,IF(成就内容!AV110="","",成就内容!AV110),IF(成就内容!AV110="",AV53,成就内容!AV110))</f>
        <v>200</v>
      </c>
      <c r="AW54" s="4">
        <f>IF($C54=1,IF(成就内容!AW110="","",成就内容!AW110),IF(成就内容!AW110="",AW53,成就内容!AW110))</f>
        <v>192</v>
      </c>
      <c r="AX54" s="4">
        <f>IF($C54=1,IF(成就内容!AX110="","",成就内容!AX110),IF(成就内容!AX110="",AX53,成就内容!AX110))</f>
        <v>200</v>
      </c>
      <c r="AY54" s="4">
        <f>IF($C54=1,IF(成就内容!AY110="","",成就内容!AY110),IF(成就内容!AY110="",AY53,成就内容!AY110))</f>
        <v>200</v>
      </c>
      <c r="AZ54" s="4">
        <f>IF($C54=1,IF(成就内容!AZ110="","",成就内容!AZ110),IF(成就内容!AZ110="",AZ53,成就内容!AZ110))</f>
        <v>200</v>
      </c>
      <c r="BA54" s="4">
        <f>IF($C54=1,IF(成就内容!BA110="","",成就内容!BA110),IF(成就内容!BA110="",BA53,成就内容!BA110))</f>
        <v>200</v>
      </c>
      <c r="BB54" s="4">
        <f>IF($C54=1,IF(成就内容!BB110="","",成就内容!BB110),IF(成就内容!BB110="",BB53,成就内容!BB110))</f>
        <v>198</v>
      </c>
      <c r="BC54" s="4">
        <f>IF($C54=1,IF(成就内容!BC110="","",成就内容!BC110),IF(成就内容!BC110="",BC53,成就内容!BC110))</f>
        <v>192</v>
      </c>
      <c r="BD54" s="4">
        <f>IF($C54=1,IF(成就内容!BD110="","",成就内容!BD110),IF(成就内容!BD110="",BD53,成就内容!BD110))</f>
        <v>192</v>
      </c>
      <c r="BE54" s="4">
        <f>IF($C54=1,IF(成就内容!BE110="","",成就内容!BE110),IF(成就内容!BE110="",BE53,成就内容!BE110))</f>
        <v>192</v>
      </c>
      <c r="BF54" s="4">
        <f>IF($C54=1,IF(成就内容!BF110="","",成就内容!BF110),IF(成就内容!BF110="",BF53,成就内容!BF110))</f>
        <v>192</v>
      </c>
      <c r="BG54" s="4">
        <f>IF($C54=1,IF(成就内容!BG110="","",成就内容!BG110),IF(成就内容!BG110="",BG53,成就内容!BG110))</f>
        <v>193</v>
      </c>
      <c r="BH54" s="4">
        <f>IF($C54=1,IF(成就内容!BH110="","",成就内容!BH110),IF(成就内容!BH110="",BH53,成就内容!BH110))</f>
        <v>198</v>
      </c>
      <c r="BI54" s="4" t="str">
        <f>IF($C54=1,IF(成就内容!BI110="","",成就内容!BI110),IF(成就内容!BI110="",BI53,成就内容!BI110))</f>
        <v/>
      </c>
      <c r="BJ54" s="4">
        <f>IF($C54=1,IF(成就内容!BJ110="","",成就内容!BJ110),IF(成就内容!BJ110="",BJ53,成就内容!BJ110))</f>
        <v>149</v>
      </c>
      <c r="BK54" s="4">
        <f>IF($C54=1,IF(成就内容!BK110="","",成就内容!BK110),IF(成就内容!BK110="",BK53,成就内容!BK110))</f>
        <v>146</v>
      </c>
      <c r="BL54" s="4">
        <f>IF($C54=1,IF(成就内容!BL110="","",成就内容!BL110),IF(成就内容!BL110="",BL53,成就内容!BL110))</f>
        <v>192</v>
      </c>
      <c r="BM54" s="4">
        <f>IF($C54=1,IF(成就内容!BM110="","",成就内容!BM110),IF(成就内容!BM110="",BM53,成就内容!BM110))</f>
        <v>160</v>
      </c>
      <c r="BN54" s="4">
        <f>IF($C54=1,IF(成就内容!BN110="","",成就内容!BN110),IF(成就内容!BN110="",BN53,成就内容!BN110))</f>
        <v>90</v>
      </c>
      <c r="BO54" s="4">
        <f>IF($C54=1,IF(成就内容!BO110="","",成就内容!BO110),IF(成就内容!BO110="",BO53,成就内容!BO110))</f>
        <v>109</v>
      </c>
      <c r="BP54" s="4">
        <f>IF($C54=1,IF(成就内容!BP110="","",成就内容!BP110),IF(成就内容!BP110="",BP53,成就内容!BP110))</f>
        <v>138</v>
      </c>
      <c r="BQ54" s="4">
        <f>IF($C54=1,IF(成就内容!BQ110="","",成就内容!BQ110),IF(成就内容!BQ110="",BQ53,成就内容!BQ110))</f>
        <v>93</v>
      </c>
      <c r="BR54" s="4">
        <f>IF($C54=1,IF(成就内容!BR110="","",成就内容!BR110),IF(成就内容!BR110="",BR53,成就内容!BR110))</f>
        <v>43</v>
      </c>
      <c r="BS54" s="4">
        <f>IF($C54=1,IF(成就内容!BS110="","",成就内容!BS110),IF(成就内容!BS110="",BS53,成就内容!BS110))</f>
        <v>57</v>
      </c>
      <c r="BT54" s="4">
        <f>IF($C54=1,IF(成就内容!BT110="","",成就内容!BT110),IF(成就内容!BT110="",BT53,成就内容!BT110))</f>
        <v>77</v>
      </c>
      <c r="BU54" s="4">
        <f>IF($C54=1,IF(成就内容!BU110="","",成就内容!BU110),IF(成就内容!BU110="",BU53,成就内容!BU110))</f>
        <v>146</v>
      </c>
      <c r="BV54" s="4" t="str">
        <f>IF($C54=1,IF(成就内容!BV110="","",成就内容!BV110),IF(成就内容!BV110="",BV53,成就内容!BV110))</f>
        <v/>
      </c>
      <c r="BW54" s="4">
        <f>IF($C54=1,IF(成就内容!BW110="","",成就内容!BW110),IF(成就内容!BW110="",BW53,成就内容!BW110))</f>
        <v>200</v>
      </c>
      <c r="BX54" s="4">
        <f>IF($C54=1,IF(成就内容!BX110="","",成就内容!BX110),IF(成就内容!BX110="",BX53,成就内容!BX110))</f>
        <v>114</v>
      </c>
      <c r="BY54" s="4">
        <f>IF($C54=1,IF(成就内容!BY110="","",成就内容!BY110),IF(成就内容!BY110="",BY53,成就内容!BY110))</f>
        <v>192</v>
      </c>
      <c r="BZ54" s="4">
        <f>IF($C54=1,IF(成就内容!BZ110="","",成就内容!BZ110),IF(成就内容!BZ110="",BZ53,成就内容!BZ110))</f>
        <v>196</v>
      </c>
      <c r="CC54" s="3"/>
    </row>
    <row r="55" spans="2:81" s="17" customFormat="1" x14ac:dyDescent="0.15">
      <c r="C55" s="21">
        <v>49</v>
      </c>
      <c r="D55" s="4">
        <f>IF($C55=1,IF(成就内容!D111="","",成就内容!D111),IF(成就内容!D111="",D54,成就内容!D111))</f>
        <v>194</v>
      </c>
      <c r="E55" s="4" t="str">
        <f>IF($C55=1,IF(成就内容!E111="","",成就内容!E111),IF(成就内容!E111="",E54,成就内容!E111))</f>
        <v/>
      </c>
      <c r="F55" s="4">
        <f>IF($C55=1,IF(成就内容!F111="","",成就内容!F111),IF(成就内容!F111="",F54,成就内容!F111))</f>
        <v>84</v>
      </c>
      <c r="G55" s="4" t="str">
        <f>IF($C55=1,IF(成就内容!G111="","",成就内容!G111),IF(成就内容!G111="",G54,成就内容!G111))</f>
        <v/>
      </c>
      <c r="H55" s="4">
        <f>IF($C55=1,IF(成就内容!H111="","",成就内容!H111),IF(成就内容!H111="",H54,成就内容!H111))</f>
        <v>196</v>
      </c>
      <c r="I55" s="4">
        <f>IF($C55=1,IF(成就内容!I111="","",成就内容!I111),IF(成就内容!I111="",I54,成就内容!I111))</f>
        <v>196</v>
      </c>
      <c r="J55" s="4">
        <f>IF($C55=1,IF(成就内容!J111="","",成就内容!J111),IF(成就内容!J111="",J54,成就内容!J111))</f>
        <v>193</v>
      </c>
      <c r="K55" s="4">
        <f>IF($C55=1,IF(成就内容!K111="","",成就内容!K111),IF(成就内容!K111="",K54,成就内容!K111))</f>
        <v>193</v>
      </c>
      <c r="L55" s="4">
        <f>IF($C55=1,IF(成就内容!L111="","",成就内容!L111),IF(成就内容!L111="",L54,成就内容!L111))</f>
        <v>193</v>
      </c>
      <c r="M55" s="4">
        <f>IF($C55=1,IF(成就内容!M111="","",成就内容!M111),IF(成就内容!M111="",M54,成就内容!M111))</f>
        <v>193</v>
      </c>
      <c r="N55" s="4">
        <f>IF($C55=1,IF(成就内容!N111="","",成就内容!N111),IF(成就内容!N111="",N54,成就内容!N111))</f>
        <v>198</v>
      </c>
      <c r="O55" s="4">
        <f>IF($C55=1,IF(成就内容!O111="","",成就内容!O111),IF(成就内容!O111="",O54,成就内容!O111))</f>
        <v>200</v>
      </c>
      <c r="P55" s="4">
        <f>IF($C55=1,IF(成就内容!P111="","",成就内容!P111),IF(成就内容!P111="",P54,成就内容!P111))</f>
        <v>160</v>
      </c>
      <c r="Q55" s="4">
        <f>IF($C55=1,IF(成就内容!Q111="","",成就内容!Q111),IF(成就内容!Q111="",Q54,成就内容!Q111))</f>
        <v>196</v>
      </c>
      <c r="R55" s="4">
        <f>IF($C55=1,IF(成就内容!R111="","",成就内容!R111),IF(成就内容!R111="",R54,成就内容!R111))</f>
        <v>196</v>
      </c>
      <c r="S55" s="4">
        <f>IF($C55=1,IF(成就内容!S111="","",成就内容!S111),IF(成就内容!S111="",S54,成就内容!S111))</f>
        <v>196</v>
      </c>
      <c r="T55" s="4">
        <f>IF($C55=1,IF(成就内容!T111="","",成就内容!T111),IF(成就内容!T111="",T54,成就内容!T111))</f>
        <v>196</v>
      </c>
      <c r="U55" s="4">
        <f>IF($C55=1,IF(成就内容!U111="","",成就内容!U111),IF(成就内容!U111="",U54,成就内容!U111))</f>
        <v>196</v>
      </c>
      <c r="V55" s="4">
        <f>IF($C55=1,IF(成就内容!V111="","",成就内容!V111),IF(成就内容!V111="",V54,成就内容!V111))</f>
        <v>196</v>
      </c>
      <c r="W55" s="4">
        <f>IF($C55=1,IF(成就内容!W111="","",成就内容!W111),IF(成就内容!W111="",W54,成就内容!W111))</f>
        <v>198</v>
      </c>
      <c r="X55" s="4">
        <f>IF($C55=1,IF(成就内容!X111="","",成就内容!X111),IF(成就内容!X111="",X54,成就内容!X111))</f>
        <v>200</v>
      </c>
      <c r="Y55" s="4">
        <f>IF($C55=1,IF(成就内容!Y111="","",成就内容!Y111),IF(成就内容!Y111="",Y54,成就内容!Y111))</f>
        <v>86</v>
      </c>
      <c r="Z55" s="4" t="str">
        <f>IF($C55=1,IF(成就内容!Z111="","",成就内容!Z111),IF(成就内容!Z111="",Z54,成就内容!Z111))</f>
        <v/>
      </c>
      <c r="AA55" s="4">
        <f>IF($C55=1,IF(成就内容!AA111="","",成就内容!AA111),IF(成就内容!AA111="",AA54,成就内容!AA111))</f>
        <v>63</v>
      </c>
      <c r="AB55" s="4">
        <f>IF($C55=1,IF(成就内容!AB111="","",成就内容!AB111),IF(成就内容!AB111="",AB54,成就内容!AB111))</f>
        <v>108</v>
      </c>
      <c r="AC55" s="4">
        <f>IF($C55=1,IF(成就内容!AC111="","",成就内容!AC111),IF(成就内容!AC111="",AC54,成就内容!AC111))</f>
        <v>193</v>
      </c>
      <c r="AD55" s="4">
        <f>IF($C55=1,IF(成就内容!AD111="","",成就内容!AD111),IF(成就内容!AD111="",AD54,成就内容!AD111))</f>
        <v>194</v>
      </c>
      <c r="AE55" s="4">
        <f>IF($C55=1,IF(成就内容!AE111="","",成就内容!AE111),IF(成就内容!AE111="",AE54,成就内容!AE111))</f>
        <v>194</v>
      </c>
      <c r="AF55" s="4">
        <f>IF($C55=1,IF(成就内容!AF111="","",成就内容!AF111),IF(成就内容!AF111="",AF54,成就内容!AF111))</f>
        <v>194</v>
      </c>
      <c r="AG55" s="4">
        <f>IF($C55=1,IF(成就内容!AG111="","",成就内容!AG111),IF(成就内容!AG111="",AG54,成就内容!AG111))</f>
        <v>198</v>
      </c>
      <c r="AH55" s="4">
        <f>IF($C55=1,IF(成就内容!AH111="","",成就内容!AH111),IF(成就内容!AH111="",AH54,成就内容!AH111))</f>
        <v>61</v>
      </c>
      <c r="AI55" s="4">
        <f>IF($C55=1,IF(成就内容!AI111="","",成就内容!AI111),IF(成就内容!AI111="",AI54,成就内容!AI111))</f>
        <v>198</v>
      </c>
      <c r="AJ55" s="4">
        <f>IF($C55=1,IF(成就内容!AJ111="","",成就内容!AJ111),IF(成就内容!AJ111="",AJ54,成就内容!AJ111))</f>
        <v>199</v>
      </c>
      <c r="AK55" s="4" t="str">
        <f>IF($C55=1,IF(成就内容!AK111="","",成就内容!AK111),IF(成就内容!AK111="",AK54,成就内容!AK111))</f>
        <v/>
      </c>
      <c r="AL55" s="4" t="str">
        <f>IF($C55=1,IF(成就内容!AL111="","",成就内容!AL111),IF(成就内容!AL111="",AL54,成就内容!AL111))</f>
        <v/>
      </c>
      <c r="AM55" s="4">
        <f>IF($C55=1,IF(成就内容!AM111="","",成就内容!AM111),IF(成就内容!AM111="",AM54,成就内容!AM111))</f>
        <v>98</v>
      </c>
      <c r="AN55" s="4">
        <f>IF($C55=1,IF(成就内容!AN111="","",成就内容!AN111),IF(成就内容!AN111="",AN54,成就内容!AN111))</f>
        <v>99</v>
      </c>
      <c r="AO55" s="4">
        <f>IF($C55=1,IF(成就内容!AO111="","",成就内容!AO111),IF(成就内容!AO111="",AO54,成就内容!AO111))</f>
        <v>196</v>
      </c>
      <c r="AP55" s="4">
        <f>IF($C55=1,IF(成就内容!AP111="","",成就内容!AP111),IF(成就内容!AP111="",AP54,成就内容!AP111))</f>
        <v>196</v>
      </c>
      <c r="AQ55" s="4">
        <f>IF($C55=1,IF(成就内容!AQ111="","",成就内容!AQ111),IF(成就内容!AQ111="",AQ54,成就内容!AQ111))</f>
        <v>196</v>
      </c>
      <c r="AR55" s="4">
        <f>IF($C55=1,IF(成就内容!AR111="","",成就内容!AR111),IF(成就内容!AR111="",AR54,成就内容!AR111))</f>
        <v>200</v>
      </c>
      <c r="AS55" s="4">
        <f>IF($C55=1,IF(成就内容!AS111="","",成就内容!AS111),IF(成就内容!AS111="",AS54,成就内容!AS111))</f>
        <v>200</v>
      </c>
      <c r="AT55" s="4">
        <f>IF($C55=1,IF(成就内容!AT111="","",成就内容!AT111),IF(成就内容!AT111="",AT54,成就内容!AT111))</f>
        <v>200</v>
      </c>
      <c r="AU55" s="4">
        <f>IF($C55=1,IF(成就内容!AU111="","",成就内容!AU111),IF(成就内容!AU111="",AU54,成就内容!AU111))</f>
        <v>200</v>
      </c>
      <c r="AV55" s="4">
        <f>IF($C55=1,IF(成就内容!AV111="","",成就内容!AV111),IF(成就内容!AV111="",AV54,成就内容!AV111))</f>
        <v>200</v>
      </c>
      <c r="AW55" s="4">
        <f>IF($C55=1,IF(成就内容!AW111="","",成就内容!AW111),IF(成就内容!AW111="",AW54,成就内容!AW111))</f>
        <v>196</v>
      </c>
      <c r="AX55" s="4">
        <f>IF($C55=1,IF(成就内容!AX111="","",成就内容!AX111),IF(成就内容!AX111="",AX54,成就内容!AX111))</f>
        <v>200</v>
      </c>
      <c r="AY55" s="4">
        <f>IF($C55=1,IF(成就内容!AY111="","",成就内容!AY111),IF(成就内容!AY111="",AY54,成就内容!AY111))</f>
        <v>200</v>
      </c>
      <c r="AZ55" s="4">
        <f>IF($C55=1,IF(成就内容!AZ111="","",成就内容!AZ111),IF(成就内容!AZ111="",AZ54,成就内容!AZ111))</f>
        <v>200</v>
      </c>
      <c r="BA55" s="4">
        <f>IF($C55=1,IF(成就内容!BA111="","",成就内容!BA111),IF(成就内容!BA111="",BA54,成就内容!BA111))</f>
        <v>200</v>
      </c>
      <c r="BB55" s="4">
        <f>IF($C55=1,IF(成就内容!BB111="","",成就内容!BB111),IF(成就内容!BB111="",BB54,成就内容!BB111))</f>
        <v>198</v>
      </c>
      <c r="BC55" s="4">
        <f>IF($C55=1,IF(成就内容!BC111="","",成就内容!BC111),IF(成就内容!BC111="",BC54,成就内容!BC111))</f>
        <v>196</v>
      </c>
      <c r="BD55" s="4">
        <f>IF($C55=1,IF(成就内容!BD111="","",成就内容!BD111),IF(成就内容!BD111="",BD54,成就内容!BD111))</f>
        <v>196</v>
      </c>
      <c r="BE55" s="4">
        <f>IF($C55=1,IF(成就内容!BE111="","",成就内容!BE111),IF(成就内容!BE111="",BE54,成就内容!BE111))</f>
        <v>196</v>
      </c>
      <c r="BF55" s="4">
        <f>IF($C55=1,IF(成就内容!BF111="","",成就内容!BF111),IF(成就内容!BF111="",BF54,成就内容!BF111))</f>
        <v>196</v>
      </c>
      <c r="BG55" s="4">
        <f>IF($C55=1,IF(成就内容!BG111="","",成就内容!BG111),IF(成就内容!BG111="",BG54,成就内容!BG111))</f>
        <v>197</v>
      </c>
      <c r="BH55" s="4">
        <f>IF($C55=1,IF(成就内容!BH111="","",成就内容!BH111),IF(成就内容!BH111="",BH54,成就内容!BH111))</f>
        <v>198</v>
      </c>
      <c r="BI55" s="4" t="str">
        <f>IF($C55=1,IF(成就内容!BI111="","",成就内容!BI111),IF(成就内容!BI111="",BI54,成就内容!BI111))</f>
        <v/>
      </c>
      <c r="BJ55" s="4">
        <f>IF($C55=1,IF(成就内容!BJ111="","",成就内容!BJ111),IF(成就内容!BJ111="",BJ54,成就内容!BJ111))</f>
        <v>152</v>
      </c>
      <c r="BK55" s="4">
        <f>IF($C55=1,IF(成就内容!BK111="","",成就内容!BK111),IF(成就内容!BK111="",BK54,成就内容!BK111))</f>
        <v>146</v>
      </c>
      <c r="BL55" s="4">
        <f>IF($C55=1,IF(成就内容!BL111="","",成就内容!BL111),IF(成就内容!BL111="",BL54,成就内容!BL111))</f>
        <v>196</v>
      </c>
      <c r="BM55" s="4">
        <f>IF($C55=1,IF(成就内容!BM111="","",成就内容!BM111),IF(成就内容!BM111="",BM54,成就内容!BM111))</f>
        <v>160</v>
      </c>
      <c r="BN55" s="4">
        <f>IF($C55=1,IF(成就内容!BN111="","",成就内容!BN111),IF(成就内容!BN111="",BN54,成就内容!BN111))</f>
        <v>90</v>
      </c>
      <c r="BO55" s="4">
        <f>IF($C55=1,IF(成就内容!BO111="","",成就内容!BO111),IF(成就内容!BO111="",BO54,成就内容!BO111))</f>
        <v>110</v>
      </c>
      <c r="BP55" s="4">
        <f>IF($C55=1,IF(成就内容!BP111="","",成就内容!BP111),IF(成就内容!BP111="",BP54,成就内容!BP111))</f>
        <v>138</v>
      </c>
      <c r="BQ55" s="4">
        <f>IF($C55=1,IF(成就内容!BQ111="","",成就内容!BQ111),IF(成就内容!BQ111="",BQ54,成就内容!BQ111))</f>
        <v>94</v>
      </c>
      <c r="BR55" s="4">
        <f>IF($C55=1,IF(成就内容!BR111="","",成就内容!BR111),IF(成就内容!BR111="",BR54,成就内容!BR111))</f>
        <v>43</v>
      </c>
      <c r="BS55" s="4">
        <f>IF($C55=1,IF(成就内容!BS111="","",成就内容!BS111),IF(成就内容!BS111="",BS54,成就内容!BS111))</f>
        <v>57</v>
      </c>
      <c r="BT55" s="4">
        <f>IF($C55=1,IF(成就内容!BT111="","",成就内容!BT111),IF(成就内容!BT111="",BT54,成就内容!BT111))</f>
        <v>78</v>
      </c>
      <c r="BU55" s="4">
        <f>IF($C55=1,IF(成就内容!BU111="","",成就内容!BU111),IF(成就内容!BU111="",BU54,成就内容!BU111))</f>
        <v>147</v>
      </c>
      <c r="BV55" s="4" t="str">
        <f>IF($C55=1,IF(成就内容!BV111="","",成就内容!BV111),IF(成就内容!BV111="",BV54,成就内容!BV111))</f>
        <v/>
      </c>
      <c r="BW55" s="4">
        <f>IF($C55=1,IF(成就内容!BW111="","",成就内容!BW111),IF(成就内容!BW111="",BW54,成就内容!BW111))</f>
        <v>200</v>
      </c>
      <c r="BX55" s="4">
        <f>IF($C55=1,IF(成就内容!BX111="","",成就内容!BX111),IF(成就内容!BX111="",BX54,成就内容!BX111))</f>
        <v>114</v>
      </c>
      <c r="BY55" s="4">
        <f>IF($C55=1,IF(成就内容!BY111="","",成就内容!BY111),IF(成就内容!BY111="",BY54,成就内容!BY111))</f>
        <v>196</v>
      </c>
      <c r="BZ55" s="4">
        <f>IF($C55=1,IF(成就内容!BZ111="","",成就内容!BZ111),IF(成就内容!BZ111="",BZ54,成就内容!BZ111))</f>
        <v>200</v>
      </c>
      <c r="CC55" s="3"/>
    </row>
    <row r="56" spans="2:81" s="17" customFormat="1" x14ac:dyDescent="0.15">
      <c r="C56" s="21">
        <v>50</v>
      </c>
      <c r="D56" s="4">
        <f>IF($C56=1,IF(成就内容!D112="","",成就内容!D112),IF(成就内容!D112="",D55,成就内容!D112))</f>
        <v>198</v>
      </c>
      <c r="E56" s="4" t="str">
        <f>IF($C56=1,IF(成就内容!E112="","",成就内容!E112),IF(成就内容!E112="",E55,成就内容!E112))</f>
        <v/>
      </c>
      <c r="F56" s="4">
        <f>IF($C56=1,IF(成就内容!F112="","",成就内容!F112),IF(成就内容!F112="",F55,成就内容!F112))</f>
        <v>84</v>
      </c>
      <c r="G56" s="4" t="str">
        <f>IF($C56=1,IF(成就内容!G112="","",成就内容!G112),IF(成就内容!G112="",G55,成就内容!G112))</f>
        <v/>
      </c>
      <c r="H56" s="4">
        <f>IF($C56=1,IF(成就内容!H112="","",成就内容!H112),IF(成就内容!H112="",H55,成就内容!H112))</f>
        <v>200</v>
      </c>
      <c r="I56" s="4">
        <f>IF($C56=1,IF(成就内容!I112="","",成就内容!I112),IF(成就内容!I112="",I55,成就内容!I112))</f>
        <v>200</v>
      </c>
      <c r="J56" s="4">
        <f>IF($C56=1,IF(成就内容!J112="","",成就内容!J112),IF(成就内容!J112="",J55,成就内容!J112))</f>
        <v>197</v>
      </c>
      <c r="K56" s="4">
        <f>IF($C56=1,IF(成就内容!K112="","",成就内容!K112),IF(成就内容!K112="",K55,成就内容!K112))</f>
        <v>197</v>
      </c>
      <c r="L56" s="4">
        <f>IF($C56=1,IF(成就内容!L112="","",成就内容!L112),IF(成就内容!L112="",L55,成就内容!L112))</f>
        <v>197</v>
      </c>
      <c r="M56" s="4">
        <f>IF($C56=1,IF(成就内容!M112="","",成就内容!M112),IF(成就内容!M112="",M55,成就内容!M112))</f>
        <v>197</v>
      </c>
      <c r="N56" s="4">
        <f>IF($C56=1,IF(成就内容!N112="","",成就内容!N112),IF(成就内容!N112="",N55,成就内容!N112))</f>
        <v>198</v>
      </c>
      <c r="O56" s="4">
        <f>IF($C56=1,IF(成就内容!O112="","",成就内容!O112),IF(成就内容!O112="",O55,成就内容!O112))</f>
        <v>200</v>
      </c>
      <c r="P56" s="4">
        <f>IF($C56=1,IF(成就内容!P112="","",成就内容!P112),IF(成就内容!P112="",P55,成就内容!P112))</f>
        <v>160</v>
      </c>
      <c r="Q56" s="4">
        <f>IF($C56=1,IF(成就内容!Q112="","",成就内容!Q112),IF(成就内容!Q112="",Q55,成就内容!Q112))</f>
        <v>200</v>
      </c>
      <c r="R56" s="4">
        <f>IF($C56=1,IF(成就内容!R112="","",成就内容!R112),IF(成就内容!R112="",R55,成就内容!R112))</f>
        <v>200</v>
      </c>
      <c r="S56" s="4">
        <f>IF($C56=1,IF(成就内容!S112="","",成就内容!S112),IF(成就内容!S112="",S55,成就内容!S112))</f>
        <v>200</v>
      </c>
      <c r="T56" s="4">
        <f>IF($C56=1,IF(成就内容!T112="","",成就内容!T112),IF(成就内容!T112="",T55,成就内容!T112))</f>
        <v>200</v>
      </c>
      <c r="U56" s="4">
        <f>IF($C56=1,IF(成就内容!U112="","",成就内容!U112),IF(成就内容!U112="",U55,成就内容!U112))</f>
        <v>200</v>
      </c>
      <c r="V56" s="4">
        <f>IF($C56=1,IF(成就内容!V112="","",成就内容!V112),IF(成就内容!V112="",V55,成就内容!V112))</f>
        <v>200</v>
      </c>
      <c r="W56" s="4">
        <f>IF($C56=1,IF(成就内容!W112="","",成就内容!W112),IF(成就内容!W112="",W55,成就内容!W112))</f>
        <v>198</v>
      </c>
      <c r="X56" s="4">
        <f>IF($C56=1,IF(成就内容!X112="","",成就内容!X112),IF(成就内容!X112="",X55,成就内容!X112))</f>
        <v>200</v>
      </c>
      <c r="Y56" s="4">
        <f>IF($C56=1,IF(成就内容!Y112="","",成就内容!Y112),IF(成就内容!Y112="",Y55,成就内容!Y112))</f>
        <v>86</v>
      </c>
      <c r="Z56" s="4" t="str">
        <f>IF($C56=1,IF(成就内容!Z112="","",成就内容!Z112),IF(成就内容!Z112="",Z55,成就内容!Z112))</f>
        <v/>
      </c>
      <c r="AA56" s="4">
        <f>IF($C56=1,IF(成就内容!AA112="","",成就内容!AA112),IF(成就内容!AA112="",AA55,成就内容!AA112))</f>
        <v>63</v>
      </c>
      <c r="AB56" s="4">
        <f>IF($C56=1,IF(成就内容!AB112="","",成就内容!AB112),IF(成就内容!AB112="",AB55,成就内容!AB112))</f>
        <v>108</v>
      </c>
      <c r="AC56" s="4">
        <f>IF($C56=1,IF(成就内容!AC112="","",成就内容!AC112),IF(成就内容!AC112="",AC55,成就内容!AC112))</f>
        <v>197</v>
      </c>
      <c r="AD56" s="4">
        <f>IF($C56=1,IF(成就内容!AD112="","",成就内容!AD112),IF(成就内容!AD112="",AD55,成就内容!AD112))</f>
        <v>198</v>
      </c>
      <c r="AE56" s="4">
        <f>IF($C56=1,IF(成就内容!AE112="","",成就内容!AE112),IF(成就内容!AE112="",AE55,成就内容!AE112))</f>
        <v>198</v>
      </c>
      <c r="AF56" s="4">
        <f>IF($C56=1,IF(成就内容!AF112="","",成就内容!AF112),IF(成就内容!AF112="",AF55,成就内容!AF112))</f>
        <v>198</v>
      </c>
      <c r="AG56" s="4">
        <f>IF($C56=1,IF(成就内容!AG112="","",成就内容!AG112),IF(成就内容!AG112="",AG55,成就内容!AG112))</f>
        <v>198</v>
      </c>
      <c r="AH56" s="4">
        <f>IF($C56=1,IF(成就内容!AH112="","",成就内容!AH112),IF(成就内容!AH112="",AH55,成就内容!AH112))</f>
        <v>61</v>
      </c>
      <c r="AI56" s="4">
        <f>IF($C56=1,IF(成就内容!AI112="","",成就内容!AI112),IF(成就内容!AI112="",AI55,成就内容!AI112))</f>
        <v>198</v>
      </c>
      <c r="AJ56" s="4">
        <f>IF($C56=1,IF(成就内容!AJ112="","",成就内容!AJ112),IF(成就内容!AJ112="",AJ55,成就内容!AJ112))</f>
        <v>199</v>
      </c>
      <c r="AK56" s="4" t="str">
        <f>IF($C56=1,IF(成就内容!AK112="","",成就内容!AK112),IF(成就内容!AK112="",AK55,成就内容!AK112))</f>
        <v/>
      </c>
      <c r="AL56" s="4" t="str">
        <f>IF($C56=1,IF(成就内容!AL112="","",成就内容!AL112),IF(成就内容!AL112="",AL55,成就内容!AL112))</f>
        <v/>
      </c>
      <c r="AM56" s="4">
        <f>IF($C56=1,IF(成就内容!AM112="","",成就内容!AM112),IF(成就内容!AM112="",AM55,成就内容!AM112))</f>
        <v>98</v>
      </c>
      <c r="AN56" s="4">
        <f>IF($C56=1,IF(成就内容!AN112="","",成就内容!AN112),IF(成就内容!AN112="",AN55,成就内容!AN112))</f>
        <v>99</v>
      </c>
      <c r="AO56" s="4">
        <f>IF($C56=1,IF(成就内容!AO112="","",成就内容!AO112),IF(成就内容!AO112="",AO55,成就内容!AO112))</f>
        <v>200</v>
      </c>
      <c r="AP56" s="4">
        <f>IF($C56=1,IF(成就内容!AP112="","",成就内容!AP112),IF(成就内容!AP112="",AP55,成就内容!AP112))</f>
        <v>200</v>
      </c>
      <c r="AQ56" s="4">
        <f>IF($C56=1,IF(成就内容!AQ112="","",成就内容!AQ112),IF(成就内容!AQ112="",AQ55,成就内容!AQ112))</f>
        <v>200</v>
      </c>
      <c r="AR56" s="4">
        <f>IF($C56=1,IF(成就内容!AR112="","",成就内容!AR112),IF(成就内容!AR112="",AR55,成就内容!AR112))</f>
        <v>200</v>
      </c>
      <c r="AS56" s="4">
        <f>IF($C56=1,IF(成就内容!AS112="","",成就内容!AS112),IF(成就内容!AS112="",AS55,成就内容!AS112))</f>
        <v>200</v>
      </c>
      <c r="AT56" s="4">
        <f>IF($C56=1,IF(成就内容!AT112="","",成就内容!AT112),IF(成就内容!AT112="",AT55,成就内容!AT112))</f>
        <v>200</v>
      </c>
      <c r="AU56" s="4">
        <f>IF($C56=1,IF(成就内容!AU112="","",成就内容!AU112),IF(成就内容!AU112="",AU55,成就内容!AU112))</f>
        <v>200</v>
      </c>
      <c r="AV56" s="4">
        <f>IF($C56=1,IF(成就内容!AV112="","",成就内容!AV112),IF(成就内容!AV112="",AV55,成就内容!AV112))</f>
        <v>200</v>
      </c>
      <c r="AW56" s="4">
        <f>IF($C56=1,IF(成就内容!AW112="","",成就内容!AW112),IF(成就内容!AW112="",AW55,成就内容!AW112))</f>
        <v>200</v>
      </c>
      <c r="AX56" s="4">
        <f>IF($C56=1,IF(成就内容!AX112="","",成就内容!AX112),IF(成就内容!AX112="",AX55,成就内容!AX112))</f>
        <v>200</v>
      </c>
      <c r="AY56" s="4">
        <f>IF($C56=1,IF(成就内容!AY112="","",成就内容!AY112),IF(成就内容!AY112="",AY55,成就内容!AY112))</f>
        <v>200</v>
      </c>
      <c r="AZ56" s="4">
        <f>IF($C56=1,IF(成就内容!AZ112="","",成就内容!AZ112),IF(成就内容!AZ112="",AZ55,成就内容!AZ112))</f>
        <v>200</v>
      </c>
      <c r="BA56" s="4">
        <f>IF($C56=1,IF(成就内容!BA112="","",成就内容!BA112),IF(成就内容!BA112="",BA55,成就内容!BA112))</f>
        <v>200</v>
      </c>
      <c r="BB56" s="4">
        <f>IF($C56=1,IF(成就内容!BB112="","",成就内容!BB112),IF(成就内容!BB112="",BB55,成就内容!BB112))</f>
        <v>198</v>
      </c>
      <c r="BC56" s="4">
        <f>IF($C56=1,IF(成就内容!BC112="","",成就内容!BC112),IF(成就内容!BC112="",BC55,成就内容!BC112))</f>
        <v>200</v>
      </c>
      <c r="BD56" s="4">
        <f>IF($C56=1,IF(成就内容!BD112="","",成就内容!BD112),IF(成就内容!BD112="",BD55,成就内容!BD112))</f>
        <v>200</v>
      </c>
      <c r="BE56" s="4">
        <f>IF($C56=1,IF(成就内容!BE112="","",成就内容!BE112),IF(成就内容!BE112="",BE55,成就内容!BE112))</f>
        <v>200</v>
      </c>
      <c r="BF56" s="4">
        <f>IF($C56=1,IF(成就内容!BF112="","",成就内容!BF112),IF(成就内容!BF112="",BF55,成就内容!BF112))</f>
        <v>200</v>
      </c>
      <c r="BG56" s="4">
        <f>IF($C56=1,IF(成就内容!BG112="","",成就内容!BG112),IF(成就内容!BG112="",BG55,成就内容!BG112))</f>
        <v>197</v>
      </c>
      <c r="BH56" s="4">
        <f>IF($C56=1,IF(成就内容!BH112="","",成就内容!BH112),IF(成就内容!BH112="",BH55,成就内容!BH112))</f>
        <v>198</v>
      </c>
      <c r="BI56" s="4" t="str">
        <f>IF($C56=1,IF(成就内容!BI112="","",成就内容!BI112),IF(成就内容!BI112="",BI55,成就内容!BI112))</f>
        <v/>
      </c>
      <c r="BJ56" s="4">
        <f>IF($C56=1,IF(成就内容!BJ112="","",成就内容!BJ112),IF(成就内容!BJ112="",BJ55,成就内容!BJ112))</f>
        <v>160</v>
      </c>
      <c r="BK56" s="4">
        <f>IF($C56=1,IF(成就内容!BK112="","",成就内容!BK112),IF(成就内容!BK112="",BK55,成就内容!BK112))</f>
        <v>146</v>
      </c>
      <c r="BL56" s="4">
        <f>IF($C56=1,IF(成就内容!BL112="","",成就内容!BL112),IF(成就内容!BL112="",BL55,成就内容!BL112))</f>
        <v>200</v>
      </c>
      <c r="BM56" s="4">
        <f>IF($C56=1,IF(成就内容!BM112="","",成就内容!BM112),IF(成就内容!BM112="",BM55,成就内容!BM112))</f>
        <v>160</v>
      </c>
      <c r="BN56" s="4">
        <f>IF($C56=1,IF(成就内容!BN112="","",成就内容!BN112),IF(成就内容!BN112="",BN55,成就内容!BN112))</f>
        <v>90</v>
      </c>
      <c r="BO56" s="4">
        <f>IF($C56=1,IF(成就内容!BO112="","",成就内容!BO112),IF(成就内容!BO112="",BO55,成就内容!BO112))</f>
        <v>111</v>
      </c>
      <c r="BP56" s="4">
        <f>IF($C56=1,IF(成就内容!BP112="","",成就内容!BP112),IF(成就内容!BP112="",BP55,成就内容!BP112))</f>
        <v>139</v>
      </c>
      <c r="BQ56" s="4">
        <f>IF($C56=1,IF(成就内容!BQ112="","",成就内容!BQ112),IF(成就内容!BQ112="",BQ55,成就内容!BQ112))</f>
        <v>95</v>
      </c>
      <c r="BR56" s="4">
        <f>IF($C56=1,IF(成就内容!BR112="","",成就内容!BR112),IF(成就内容!BR112="",BR55,成就内容!BR112))</f>
        <v>43</v>
      </c>
      <c r="BS56" s="4">
        <f>IF($C56=1,IF(成就内容!BS112="","",成就内容!BS112),IF(成就内容!BS112="",BS55,成就内容!BS112))</f>
        <v>57</v>
      </c>
      <c r="BT56" s="4">
        <f>IF($C56=1,IF(成就内容!BT112="","",成就内容!BT112),IF(成就内容!BT112="",BT55,成就内容!BT112))</f>
        <v>79</v>
      </c>
      <c r="BU56" s="4">
        <f>IF($C56=1,IF(成就内容!BU112="","",成就内容!BU112),IF(成就内容!BU112="",BU55,成就内容!BU112))</f>
        <v>149</v>
      </c>
      <c r="BV56" s="4" t="str">
        <f>IF($C56=1,IF(成就内容!BV112="","",成就内容!BV112),IF(成就内容!BV112="",BV55,成就内容!BV112))</f>
        <v/>
      </c>
      <c r="BW56" s="4">
        <f>IF($C56=1,IF(成就内容!BW112="","",成就内容!BW112),IF(成就内容!BW112="",BW55,成就内容!BW112))</f>
        <v>200</v>
      </c>
      <c r="BX56" s="4">
        <f>IF($C56=1,IF(成就内容!BX112="","",成就内容!BX112),IF(成就内容!BX112="",BX55,成就内容!BX112))</f>
        <v>114</v>
      </c>
      <c r="BY56" s="4">
        <f>IF($C56=1,IF(成就内容!BY112="","",成就内容!BY112),IF(成就内容!BY112="",BY55,成就内容!BY112))</f>
        <v>200</v>
      </c>
      <c r="BZ56" s="4">
        <f>IF($C56=1,IF(成就内容!BZ112="","",成就内容!BZ112),IF(成就内容!BZ112="",BZ55,成就内容!BZ112))</f>
        <v>200</v>
      </c>
      <c r="CC56" s="3"/>
    </row>
    <row r="59" spans="2:81" s="17" customFormat="1" x14ac:dyDescent="0.15">
      <c r="B59" s="17" t="s">
        <v>487</v>
      </c>
      <c r="C59" s="21"/>
      <c r="D59" s="8" t="s">
        <v>70</v>
      </c>
      <c r="F59" s="9" t="s">
        <v>71</v>
      </c>
      <c r="H59" s="12" t="s">
        <v>72</v>
      </c>
      <c r="CC59" s="3"/>
    </row>
    <row r="60" spans="2:81" s="17" customFormat="1" x14ac:dyDescent="0.15">
      <c r="C60" s="21" t="s">
        <v>15</v>
      </c>
      <c r="D60" s="115" t="s">
        <v>76</v>
      </c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5"/>
      <c r="AF60" s="115"/>
      <c r="AG60" s="103" t="s">
        <v>45</v>
      </c>
      <c r="AH60" s="104"/>
      <c r="AI60" s="104"/>
      <c r="AJ60" s="105"/>
      <c r="AK60" s="115" t="s">
        <v>46</v>
      </c>
      <c r="AL60" s="115"/>
      <c r="AM60" s="115"/>
      <c r="AN60" s="115"/>
      <c r="AO60" s="115" t="s">
        <v>68</v>
      </c>
      <c r="AP60" s="115"/>
      <c r="AQ60" s="115"/>
      <c r="AR60" s="115"/>
      <c r="AS60" s="115"/>
      <c r="AT60" s="115"/>
      <c r="AU60" s="115"/>
      <c r="AV60" s="115"/>
      <c r="AW60" s="115"/>
      <c r="AX60" s="115"/>
      <c r="AY60" s="115"/>
      <c r="AZ60" s="115"/>
      <c r="BA60" s="115"/>
      <c r="BB60" s="115"/>
      <c r="BC60" s="103" t="s">
        <v>77</v>
      </c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5"/>
      <c r="BV60" s="115" t="s">
        <v>78</v>
      </c>
      <c r="BW60" s="115"/>
      <c r="BX60" s="115"/>
      <c r="BY60" s="115"/>
      <c r="BZ60" s="115"/>
      <c r="CC60" s="3"/>
    </row>
    <row r="61" spans="2:81" s="17" customFormat="1" x14ac:dyDescent="0.15">
      <c r="C61" s="21" t="s">
        <v>16</v>
      </c>
      <c r="D61" s="60" t="s">
        <v>13</v>
      </c>
      <c r="E61" s="103" t="s">
        <v>58</v>
      </c>
      <c r="F61" s="104"/>
      <c r="G61" s="105"/>
      <c r="H61" s="115" t="s">
        <v>17</v>
      </c>
      <c r="I61" s="115"/>
      <c r="J61" s="115"/>
      <c r="K61" s="115"/>
      <c r="L61" s="115"/>
      <c r="M61" s="115"/>
      <c r="N61" s="115"/>
      <c r="O61" s="6" t="s">
        <v>4</v>
      </c>
      <c r="P61" s="60" t="s">
        <v>35</v>
      </c>
      <c r="Q61" s="115" t="s">
        <v>37</v>
      </c>
      <c r="R61" s="115"/>
      <c r="S61" s="115"/>
      <c r="T61" s="115"/>
      <c r="U61" s="115"/>
      <c r="V61" s="115"/>
      <c r="W61" s="115"/>
      <c r="X61" s="60" t="s">
        <v>5</v>
      </c>
      <c r="Y61" s="103" t="s">
        <v>3</v>
      </c>
      <c r="Z61" s="105"/>
      <c r="AA61" s="60" t="s">
        <v>2</v>
      </c>
      <c r="AB61" s="86" t="s">
        <v>511</v>
      </c>
      <c r="AC61" s="115" t="s">
        <v>41</v>
      </c>
      <c r="AD61" s="115"/>
      <c r="AE61" s="115"/>
      <c r="AF61" s="115"/>
      <c r="AG61" s="60" t="s">
        <v>47</v>
      </c>
      <c r="AH61" s="60" t="s">
        <v>48</v>
      </c>
      <c r="AI61" s="60" t="s">
        <v>37</v>
      </c>
      <c r="AJ61" s="60" t="s">
        <v>49</v>
      </c>
      <c r="AK61" s="60" t="s">
        <v>53</v>
      </c>
      <c r="AL61" s="60" t="s">
        <v>51</v>
      </c>
      <c r="AM61" s="60" t="s">
        <v>37</v>
      </c>
      <c r="AN61" s="60" t="s">
        <v>49</v>
      </c>
      <c r="AO61" s="115" t="s">
        <v>25</v>
      </c>
      <c r="AP61" s="115"/>
      <c r="AQ61" s="115"/>
      <c r="AR61" s="115"/>
      <c r="AS61" s="115"/>
      <c r="AT61" s="115"/>
      <c r="AU61" s="115"/>
      <c r="AV61" s="60" t="s">
        <v>39</v>
      </c>
      <c r="AW61" s="60" t="s">
        <v>56</v>
      </c>
      <c r="AX61" s="60" t="s">
        <v>63</v>
      </c>
      <c r="AY61" s="60" t="s">
        <v>64</v>
      </c>
      <c r="AZ61" s="60" t="s">
        <v>65</v>
      </c>
      <c r="BA61" s="60" t="s">
        <v>66</v>
      </c>
      <c r="BB61" s="60" t="s">
        <v>67</v>
      </c>
      <c r="BC61" s="103" t="s">
        <v>79</v>
      </c>
      <c r="BD61" s="104"/>
      <c r="BE61" s="104"/>
      <c r="BF61" s="104"/>
      <c r="BG61" s="104"/>
      <c r="BH61" s="105"/>
      <c r="BI61" s="60" t="s">
        <v>80</v>
      </c>
      <c r="BJ61" s="60" t="s">
        <v>81</v>
      </c>
      <c r="BK61" s="60" t="s">
        <v>82</v>
      </c>
      <c r="BL61" s="60" t="s">
        <v>83</v>
      </c>
      <c r="BM61" s="60" t="s">
        <v>84</v>
      </c>
      <c r="BN61" s="103" t="s">
        <v>85</v>
      </c>
      <c r="BO61" s="104"/>
      <c r="BP61" s="104"/>
      <c r="BQ61" s="105"/>
      <c r="BR61" s="103" t="s">
        <v>86</v>
      </c>
      <c r="BS61" s="104"/>
      <c r="BT61" s="104"/>
      <c r="BU61" s="105"/>
      <c r="BV61" s="103" t="s">
        <v>87</v>
      </c>
      <c r="BW61" s="105"/>
      <c r="BX61" s="103" t="s">
        <v>88</v>
      </c>
      <c r="BY61" s="105"/>
      <c r="BZ61" s="60" t="s">
        <v>89</v>
      </c>
      <c r="CC61" s="3"/>
    </row>
    <row r="62" spans="2:81" s="17" customFormat="1" x14ac:dyDescent="0.15">
      <c r="C62" s="21" t="s">
        <v>34</v>
      </c>
      <c r="D62" s="10" t="s">
        <v>14</v>
      </c>
      <c r="E62" s="11" t="s">
        <v>59</v>
      </c>
      <c r="F62" s="11" t="s">
        <v>60</v>
      </c>
      <c r="G62" s="11" t="s">
        <v>61</v>
      </c>
      <c r="H62" s="11" t="s">
        <v>11</v>
      </c>
      <c r="I62" s="11" t="s">
        <v>19</v>
      </c>
      <c r="J62" s="11" t="s">
        <v>20</v>
      </c>
      <c r="K62" s="11" t="s">
        <v>21</v>
      </c>
      <c r="L62" s="11" t="s">
        <v>22</v>
      </c>
      <c r="M62" s="11" t="s">
        <v>23</v>
      </c>
      <c r="N62" s="11" t="s">
        <v>24</v>
      </c>
      <c r="O62" s="13" t="s">
        <v>54</v>
      </c>
      <c r="P62" s="60" t="s">
        <v>33</v>
      </c>
      <c r="Q62" s="8" t="s">
        <v>18</v>
      </c>
      <c r="R62" s="8" t="s">
        <v>19</v>
      </c>
      <c r="S62" s="8" t="s">
        <v>20</v>
      </c>
      <c r="T62" s="8" t="s">
        <v>21</v>
      </c>
      <c r="U62" s="8" t="s">
        <v>22</v>
      </c>
      <c r="V62" s="8" t="s">
        <v>23</v>
      </c>
      <c r="W62" s="8" t="s">
        <v>24</v>
      </c>
      <c r="X62" s="60" t="s">
        <v>38</v>
      </c>
      <c r="Y62" s="60" t="s">
        <v>62</v>
      </c>
      <c r="Z62" s="60" t="s">
        <v>73</v>
      </c>
      <c r="AA62" s="60" t="s">
        <v>37</v>
      </c>
      <c r="AB62" s="86" t="s">
        <v>14</v>
      </c>
      <c r="AC62" s="60" t="s">
        <v>42</v>
      </c>
      <c r="AD62" s="60" t="s">
        <v>43</v>
      </c>
      <c r="AE62" s="60" t="s">
        <v>44</v>
      </c>
      <c r="AF62" s="60" t="s">
        <v>74</v>
      </c>
      <c r="AG62" s="60" t="s">
        <v>14</v>
      </c>
      <c r="AH62" s="60" t="s">
        <v>36</v>
      </c>
      <c r="AI62" s="60" t="s">
        <v>50</v>
      </c>
      <c r="AJ62" s="60" t="s">
        <v>50</v>
      </c>
      <c r="AK62" s="60" t="s">
        <v>14</v>
      </c>
      <c r="AL62" s="60" t="s">
        <v>52</v>
      </c>
      <c r="AM62" s="60" t="s">
        <v>12</v>
      </c>
      <c r="AN62" s="60" t="s">
        <v>12</v>
      </c>
      <c r="AO62" s="60" t="s">
        <v>26</v>
      </c>
      <c r="AP62" s="60" t="s">
        <v>27</v>
      </c>
      <c r="AQ62" s="60" t="s">
        <v>28</v>
      </c>
      <c r="AR62" s="60" t="s">
        <v>29</v>
      </c>
      <c r="AS62" s="60" t="s">
        <v>30</v>
      </c>
      <c r="AT62" s="60" t="s">
        <v>31</v>
      </c>
      <c r="AU62" s="60" t="s">
        <v>32</v>
      </c>
      <c r="AV62" s="60" t="s">
        <v>40</v>
      </c>
      <c r="AW62" s="60" t="s">
        <v>57</v>
      </c>
      <c r="AX62" s="7" t="s">
        <v>14</v>
      </c>
      <c r="AY62" s="7" t="s">
        <v>14</v>
      </c>
      <c r="AZ62" s="7" t="s">
        <v>14</v>
      </c>
      <c r="BA62" s="7" t="s">
        <v>14</v>
      </c>
      <c r="BB62" s="7" t="s">
        <v>14</v>
      </c>
      <c r="BC62" s="60" t="s">
        <v>90</v>
      </c>
      <c r="BD62" s="60" t="s">
        <v>91</v>
      </c>
      <c r="BE62" s="60" t="s">
        <v>92</v>
      </c>
      <c r="BF62" s="60" t="s">
        <v>93</v>
      </c>
      <c r="BG62" s="60" t="s">
        <v>94</v>
      </c>
      <c r="BH62" s="60" t="s">
        <v>95</v>
      </c>
      <c r="BI62" s="60" t="s">
        <v>96</v>
      </c>
      <c r="BJ62" s="60" t="s">
        <v>97</v>
      </c>
      <c r="BK62" s="60" t="s">
        <v>98</v>
      </c>
      <c r="BL62" s="60" t="s">
        <v>99</v>
      </c>
      <c r="BM62" s="60" t="s">
        <v>98</v>
      </c>
      <c r="BN62" s="60" t="s">
        <v>100</v>
      </c>
      <c r="BO62" s="60" t="s">
        <v>101</v>
      </c>
      <c r="BP62" s="60" t="s">
        <v>102</v>
      </c>
      <c r="BQ62" s="60" t="s">
        <v>103</v>
      </c>
      <c r="BR62" s="60" t="s">
        <v>100</v>
      </c>
      <c r="BS62" s="60" t="s">
        <v>101</v>
      </c>
      <c r="BT62" s="60" t="s">
        <v>102</v>
      </c>
      <c r="BU62" s="60" t="s">
        <v>103</v>
      </c>
      <c r="BV62" s="60" t="s">
        <v>104</v>
      </c>
      <c r="BW62" s="60" t="s">
        <v>105</v>
      </c>
      <c r="BX62" s="60" t="s">
        <v>106</v>
      </c>
      <c r="BY62" s="60" t="s">
        <v>107</v>
      </c>
      <c r="BZ62" s="60" t="s">
        <v>96</v>
      </c>
      <c r="CC62" s="3"/>
    </row>
    <row r="63" spans="2:81" s="17" customFormat="1" x14ac:dyDescent="0.15">
      <c r="C63" s="21">
        <v>1</v>
      </c>
      <c r="D63" s="4">
        <f>SUM(成就内容!D$140:D140)</f>
        <v>2</v>
      </c>
      <c r="E63" s="4">
        <f>SUM(成就内容!E$140:E140)</f>
        <v>0</v>
      </c>
      <c r="F63" s="4">
        <f>SUM(成就内容!F$140:F140)</f>
        <v>2</v>
      </c>
      <c r="G63" s="4">
        <f>SUM(成就内容!G$140:G140)</f>
        <v>0</v>
      </c>
      <c r="H63" s="4">
        <f>SUM(成就内容!H$140:H140)</f>
        <v>2</v>
      </c>
      <c r="I63" s="4">
        <f>SUM(成就内容!I$140:I140)</f>
        <v>2</v>
      </c>
      <c r="J63" s="4">
        <f>SUM(成就内容!J$140:J140)</f>
        <v>2</v>
      </c>
      <c r="K63" s="4">
        <f>SUM(成就内容!K$140:K140)</f>
        <v>2</v>
      </c>
      <c r="L63" s="4">
        <f>SUM(成就内容!L$140:L140)</f>
        <v>2</v>
      </c>
      <c r="M63" s="4">
        <f>SUM(成就内容!M$140:M140)</f>
        <v>2</v>
      </c>
      <c r="N63" s="4">
        <f>SUM(成就内容!N$140:N140)</f>
        <v>2</v>
      </c>
      <c r="O63" s="4">
        <f>SUM(成就内容!O$140:O140)</f>
        <v>2</v>
      </c>
      <c r="P63" s="4">
        <f>SUM(成就内容!P$140:P140)</f>
        <v>2</v>
      </c>
      <c r="Q63" s="4">
        <f>SUM(成就内容!Q$140:Q140)</f>
        <v>2</v>
      </c>
      <c r="R63" s="4">
        <f>SUM(成就内容!R$140:R140)</f>
        <v>2</v>
      </c>
      <c r="S63" s="4">
        <f>SUM(成就内容!S$140:S140)</f>
        <v>2</v>
      </c>
      <c r="T63" s="4">
        <f>SUM(成就内容!T$140:T140)</f>
        <v>2</v>
      </c>
      <c r="U63" s="4">
        <f>SUM(成就内容!U$140:U140)</f>
        <v>2</v>
      </c>
      <c r="V63" s="4">
        <f>SUM(成就内容!V$140:V140)</f>
        <v>2</v>
      </c>
      <c r="W63" s="4">
        <f>SUM(成就内容!W$140:W140)</f>
        <v>2</v>
      </c>
      <c r="X63" s="4">
        <f>SUM(成就内容!X$140:X140)</f>
        <v>2</v>
      </c>
      <c r="Y63" s="4">
        <f>SUM(成就内容!Y$140:Y140)</f>
        <v>2</v>
      </c>
      <c r="Z63" s="4">
        <f>SUM(成就内容!Z$140:Z140)</f>
        <v>0</v>
      </c>
      <c r="AA63" s="4">
        <f>SUM(成就内容!AA$140:AA140)</f>
        <v>2</v>
      </c>
      <c r="AB63" s="4">
        <f>SUM(成就内容!AB$140:AB140)</f>
        <v>2</v>
      </c>
      <c r="AC63" s="4">
        <f>SUM(成就内容!AC$140:AC140)</f>
        <v>2</v>
      </c>
      <c r="AD63" s="4">
        <f>SUM(成就内容!AD$140:AD140)</f>
        <v>2</v>
      </c>
      <c r="AE63" s="4">
        <f>SUM(成就内容!AE$140:AE140)</f>
        <v>2</v>
      </c>
      <c r="AF63" s="4">
        <f>SUM(成就内容!AF$140:AF140)</f>
        <v>2</v>
      </c>
      <c r="AG63" s="4">
        <f>SUM(成就内容!AG$140:AG140)</f>
        <v>2</v>
      </c>
      <c r="AH63" s="4">
        <f>SUM(成就内容!AH$140:AH140)</f>
        <v>2</v>
      </c>
      <c r="AI63" s="4">
        <f>SUM(成就内容!AI$140:AI140)</f>
        <v>2</v>
      </c>
      <c r="AJ63" s="4">
        <f>SUM(成就内容!AJ$140:AJ140)</f>
        <v>2</v>
      </c>
      <c r="AK63" s="4">
        <f>SUM(成就内容!AK$140:AK140)</f>
        <v>0</v>
      </c>
      <c r="AL63" s="4">
        <f>SUM(成就内容!AL$140:AL140)</f>
        <v>0</v>
      </c>
      <c r="AM63" s="4">
        <f>SUM(成就内容!AM$140:AM140)</f>
        <v>2</v>
      </c>
      <c r="AN63" s="4">
        <f>SUM(成就内容!AN$140:AN140)</f>
        <v>2</v>
      </c>
      <c r="AO63" s="4">
        <f>SUM(成就内容!AO$140:AO140)</f>
        <v>2</v>
      </c>
      <c r="AP63" s="4">
        <f>SUM(成就内容!AP$140:AP140)</f>
        <v>2</v>
      </c>
      <c r="AQ63" s="4">
        <f>SUM(成就内容!AQ$140:AQ140)</f>
        <v>2</v>
      </c>
      <c r="AR63" s="4">
        <f>SUM(成就内容!AR$140:AR140)</f>
        <v>2</v>
      </c>
      <c r="AS63" s="4">
        <f>SUM(成就内容!AS$140:AS140)</f>
        <v>2</v>
      </c>
      <c r="AT63" s="4">
        <f>SUM(成就内容!AT$140:AT140)</f>
        <v>2</v>
      </c>
      <c r="AU63" s="4">
        <f>SUM(成就内容!AU$140:AU140)</f>
        <v>2</v>
      </c>
      <c r="AV63" s="4">
        <f>SUM(成就内容!AV$140:AV140)</f>
        <v>2</v>
      </c>
      <c r="AW63" s="4">
        <f>SUM(成就内容!AW$140:AW140)</f>
        <v>2</v>
      </c>
      <c r="AX63" s="4">
        <f>SUM(成就内容!AX$140:AX140)</f>
        <v>2</v>
      </c>
      <c r="AY63" s="4">
        <f>SUM(成就内容!AY$140:AY140)</f>
        <v>2</v>
      </c>
      <c r="AZ63" s="4">
        <f>SUM(成就内容!AZ$140:AZ140)</f>
        <v>2</v>
      </c>
      <c r="BA63" s="4">
        <f>SUM(成就内容!BA$140:BA140)</f>
        <v>2</v>
      </c>
      <c r="BB63" s="4">
        <f>SUM(成就内容!BB$140:BB140)</f>
        <v>2</v>
      </c>
      <c r="BC63" s="4">
        <f>SUM(成就内容!BC$140:BC140)</f>
        <v>2</v>
      </c>
      <c r="BD63" s="4">
        <f>SUM(成就内容!BD$140:BD140)</f>
        <v>2</v>
      </c>
      <c r="BE63" s="4">
        <f>SUM(成就内容!BE$140:BE140)</f>
        <v>2</v>
      </c>
      <c r="BF63" s="4">
        <f>SUM(成就内容!BF$140:BF140)</f>
        <v>2</v>
      </c>
      <c r="BG63" s="4">
        <f>SUM(成就内容!BG$140:BG140)</f>
        <v>2</v>
      </c>
      <c r="BH63" s="4">
        <f>SUM(成就内容!BH$140:BH140)</f>
        <v>2</v>
      </c>
      <c r="BI63" s="4">
        <f>SUM(成就内容!BI$140:BI140)</f>
        <v>0</v>
      </c>
      <c r="BJ63" s="4">
        <f>SUM(成就内容!BJ$140:BJ140)</f>
        <v>2</v>
      </c>
      <c r="BK63" s="4">
        <f>SUM(成就内容!BK$140:BK140)</f>
        <v>2</v>
      </c>
      <c r="BL63" s="4">
        <f>SUM(成就内容!BL$140:BL140)</f>
        <v>2</v>
      </c>
      <c r="BM63" s="4">
        <f>SUM(成就内容!BM$140:BM140)</f>
        <v>2</v>
      </c>
      <c r="BN63" s="4">
        <f>SUM(成就内容!BN$140:BN140)</f>
        <v>2</v>
      </c>
      <c r="BO63" s="4">
        <f>SUM(成就内容!BO$140:BO140)</f>
        <v>2</v>
      </c>
      <c r="BP63" s="4">
        <f>SUM(成就内容!BP$140:BP140)</f>
        <v>2</v>
      </c>
      <c r="BQ63" s="4">
        <f>SUM(成就内容!BQ$140:BQ140)</f>
        <v>2</v>
      </c>
      <c r="BR63" s="4">
        <f>SUM(成就内容!BR$140:BR140)</f>
        <v>2</v>
      </c>
      <c r="BS63" s="4">
        <f>SUM(成就内容!BS$140:BS140)</f>
        <v>2</v>
      </c>
      <c r="BT63" s="4">
        <f>SUM(成就内容!BT$140:BT140)</f>
        <v>2</v>
      </c>
      <c r="BU63" s="4">
        <f>SUM(成就内容!BU$140:BU140)</f>
        <v>2</v>
      </c>
      <c r="BV63" s="4">
        <f>SUM(成就内容!BV$140:BV140)</f>
        <v>0</v>
      </c>
      <c r="BW63" s="4">
        <f>SUM(成就内容!BW$140:BW140)</f>
        <v>2</v>
      </c>
      <c r="BX63" s="4">
        <f>SUM(成就内容!BX$140:BX140)</f>
        <v>2</v>
      </c>
      <c r="BY63" s="4">
        <f>SUM(成就内容!BY$140:BY140)</f>
        <v>2</v>
      </c>
      <c r="BZ63" s="4">
        <f>SUM(成就内容!BZ$140:BZ140)</f>
        <v>2</v>
      </c>
      <c r="CC63" s="3"/>
    </row>
    <row r="64" spans="2:81" s="17" customFormat="1" x14ac:dyDescent="0.15">
      <c r="C64" s="21">
        <v>2</v>
      </c>
      <c r="D64" s="4">
        <f>SUM(成就内容!D$140:D141)</f>
        <v>4</v>
      </c>
      <c r="E64" s="4">
        <f>SUM(成就内容!E$140:E141)</f>
        <v>0</v>
      </c>
      <c r="F64" s="4">
        <f>SUM(成就内容!F$140:F141)</f>
        <v>4</v>
      </c>
      <c r="G64" s="4">
        <f>SUM(成就内容!G$140:G141)</f>
        <v>0</v>
      </c>
      <c r="H64" s="4">
        <f>SUM(成就内容!H$140:H141)</f>
        <v>4</v>
      </c>
      <c r="I64" s="4">
        <f>SUM(成就内容!I$140:I141)</f>
        <v>4</v>
      </c>
      <c r="J64" s="4">
        <f>SUM(成就内容!J$140:J141)</f>
        <v>4</v>
      </c>
      <c r="K64" s="4">
        <f>SUM(成就内容!K$140:K141)</f>
        <v>4</v>
      </c>
      <c r="L64" s="4">
        <f>SUM(成就内容!L$140:L141)</f>
        <v>4</v>
      </c>
      <c r="M64" s="4">
        <f>SUM(成就内容!M$140:M141)</f>
        <v>4</v>
      </c>
      <c r="N64" s="4">
        <f>SUM(成就内容!N$140:N141)</f>
        <v>4</v>
      </c>
      <c r="O64" s="4">
        <f>SUM(成就内容!O$140:O141)</f>
        <v>4</v>
      </c>
      <c r="P64" s="4">
        <f>SUM(成就内容!P$140:P141)</f>
        <v>4</v>
      </c>
      <c r="Q64" s="4">
        <f>SUM(成就内容!Q$140:Q141)</f>
        <v>4</v>
      </c>
      <c r="R64" s="4">
        <f>SUM(成就内容!R$140:R141)</f>
        <v>4</v>
      </c>
      <c r="S64" s="4">
        <f>SUM(成就内容!S$140:S141)</f>
        <v>4</v>
      </c>
      <c r="T64" s="4">
        <f>SUM(成就内容!T$140:T141)</f>
        <v>4</v>
      </c>
      <c r="U64" s="4">
        <f>SUM(成就内容!U$140:U141)</f>
        <v>4</v>
      </c>
      <c r="V64" s="4">
        <f>SUM(成就内容!V$140:V141)</f>
        <v>4</v>
      </c>
      <c r="W64" s="4">
        <f>SUM(成就内容!W$140:W141)</f>
        <v>4</v>
      </c>
      <c r="X64" s="4">
        <f>SUM(成就内容!X$140:X141)</f>
        <v>4</v>
      </c>
      <c r="Y64" s="4">
        <f>SUM(成就内容!Y$140:Y141)</f>
        <v>4</v>
      </c>
      <c r="Z64" s="4">
        <f>SUM(成就内容!Z$140:Z141)</f>
        <v>0</v>
      </c>
      <c r="AA64" s="4">
        <f>SUM(成就内容!AA$140:AA141)</f>
        <v>4</v>
      </c>
      <c r="AB64" s="4">
        <f>SUM(成就内容!AB$140:AB141)</f>
        <v>4</v>
      </c>
      <c r="AC64" s="4">
        <f>SUM(成就内容!AC$140:AC141)</f>
        <v>4</v>
      </c>
      <c r="AD64" s="4">
        <f>SUM(成就内容!AD$140:AD141)</f>
        <v>4</v>
      </c>
      <c r="AE64" s="4">
        <f>SUM(成就内容!AE$140:AE141)</f>
        <v>4</v>
      </c>
      <c r="AF64" s="4">
        <f>SUM(成就内容!AF$140:AF141)</f>
        <v>4</v>
      </c>
      <c r="AG64" s="4">
        <f>SUM(成就内容!AG$140:AG141)</f>
        <v>4</v>
      </c>
      <c r="AH64" s="4">
        <f>SUM(成就内容!AH$140:AH141)</f>
        <v>4</v>
      </c>
      <c r="AI64" s="4">
        <f>SUM(成就内容!AI$140:AI141)</f>
        <v>4</v>
      </c>
      <c r="AJ64" s="4">
        <f>SUM(成就内容!AJ$140:AJ141)</f>
        <v>4</v>
      </c>
      <c r="AK64" s="4">
        <f>SUM(成就内容!AK$140:AK141)</f>
        <v>0</v>
      </c>
      <c r="AL64" s="4">
        <f>SUM(成就内容!AL$140:AL141)</f>
        <v>0</v>
      </c>
      <c r="AM64" s="4">
        <f>SUM(成就内容!AM$140:AM141)</f>
        <v>4</v>
      </c>
      <c r="AN64" s="4">
        <f>SUM(成就内容!AN$140:AN141)</f>
        <v>4</v>
      </c>
      <c r="AO64" s="4">
        <f>SUM(成就内容!AO$140:AO141)</f>
        <v>4</v>
      </c>
      <c r="AP64" s="4">
        <f>SUM(成就内容!AP$140:AP141)</f>
        <v>4</v>
      </c>
      <c r="AQ64" s="4">
        <f>SUM(成就内容!AQ$140:AQ141)</f>
        <v>4</v>
      </c>
      <c r="AR64" s="4">
        <f>SUM(成就内容!AR$140:AR141)</f>
        <v>4</v>
      </c>
      <c r="AS64" s="4">
        <f>SUM(成就内容!AS$140:AS141)</f>
        <v>4</v>
      </c>
      <c r="AT64" s="4">
        <f>SUM(成就内容!AT$140:AT141)</f>
        <v>4</v>
      </c>
      <c r="AU64" s="4">
        <f>SUM(成就内容!AU$140:AU141)</f>
        <v>4</v>
      </c>
      <c r="AV64" s="4">
        <f>SUM(成就内容!AV$140:AV141)</f>
        <v>4</v>
      </c>
      <c r="AW64" s="4">
        <f>SUM(成就内容!AW$140:AW141)</f>
        <v>4</v>
      </c>
      <c r="AX64" s="4">
        <f>SUM(成就内容!AX$140:AX141)</f>
        <v>4</v>
      </c>
      <c r="AY64" s="4">
        <f>SUM(成就内容!AY$140:AY141)</f>
        <v>4</v>
      </c>
      <c r="AZ64" s="4">
        <f>SUM(成就内容!AZ$140:AZ141)</f>
        <v>4</v>
      </c>
      <c r="BA64" s="4">
        <f>SUM(成就内容!BA$140:BA141)</f>
        <v>4</v>
      </c>
      <c r="BB64" s="4">
        <f>SUM(成就内容!BB$140:BB141)</f>
        <v>4</v>
      </c>
      <c r="BC64" s="4">
        <f>SUM(成就内容!BC$140:BC141)</f>
        <v>4</v>
      </c>
      <c r="BD64" s="4">
        <f>SUM(成就内容!BD$140:BD141)</f>
        <v>4</v>
      </c>
      <c r="BE64" s="4">
        <f>SUM(成就内容!BE$140:BE141)</f>
        <v>4</v>
      </c>
      <c r="BF64" s="4">
        <f>SUM(成就内容!BF$140:BF141)</f>
        <v>4</v>
      </c>
      <c r="BG64" s="4">
        <f>SUM(成就内容!BG$140:BG141)</f>
        <v>4</v>
      </c>
      <c r="BH64" s="4">
        <f>SUM(成就内容!BH$140:BH141)</f>
        <v>4</v>
      </c>
      <c r="BI64" s="4">
        <f>SUM(成就内容!BI$140:BI141)</f>
        <v>0</v>
      </c>
      <c r="BJ64" s="4">
        <f>SUM(成就内容!BJ$140:BJ141)</f>
        <v>4</v>
      </c>
      <c r="BK64" s="4">
        <f>SUM(成就内容!BK$140:BK141)</f>
        <v>4</v>
      </c>
      <c r="BL64" s="4">
        <f>SUM(成就内容!BL$140:BL141)</f>
        <v>4</v>
      </c>
      <c r="BM64" s="4">
        <f>SUM(成就内容!BM$140:BM141)</f>
        <v>4</v>
      </c>
      <c r="BN64" s="4">
        <f>SUM(成就内容!BN$140:BN141)</f>
        <v>4</v>
      </c>
      <c r="BO64" s="4">
        <f>SUM(成就内容!BO$140:BO141)</f>
        <v>4</v>
      </c>
      <c r="BP64" s="4">
        <f>SUM(成就内容!BP$140:BP141)</f>
        <v>4</v>
      </c>
      <c r="BQ64" s="4">
        <f>SUM(成就内容!BQ$140:BQ141)</f>
        <v>4</v>
      </c>
      <c r="BR64" s="4">
        <f>SUM(成就内容!BR$140:BR141)</f>
        <v>4</v>
      </c>
      <c r="BS64" s="4">
        <f>SUM(成就内容!BS$140:BS141)</f>
        <v>4</v>
      </c>
      <c r="BT64" s="4">
        <f>SUM(成就内容!BT$140:BT141)</f>
        <v>4</v>
      </c>
      <c r="BU64" s="4">
        <f>SUM(成就内容!BU$140:BU141)</f>
        <v>4</v>
      </c>
      <c r="BV64" s="4">
        <f>SUM(成就内容!BV$140:BV141)</f>
        <v>0</v>
      </c>
      <c r="BW64" s="4">
        <f>SUM(成就内容!BW$140:BW141)</f>
        <v>4</v>
      </c>
      <c r="BX64" s="4">
        <f>SUM(成就内容!BX$140:BX141)</f>
        <v>4</v>
      </c>
      <c r="BY64" s="4">
        <f>SUM(成就内容!BY$140:BY141)</f>
        <v>4</v>
      </c>
      <c r="BZ64" s="4">
        <f>SUM(成就内容!BZ$140:BZ141)</f>
        <v>4</v>
      </c>
      <c r="CC64" s="3"/>
    </row>
    <row r="65" spans="3:81" s="17" customFormat="1" x14ac:dyDescent="0.15">
      <c r="C65" s="21">
        <v>3</v>
      </c>
      <c r="D65" s="4">
        <f>SUM(成就内容!D$140:D142)</f>
        <v>6</v>
      </c>
      <c r="E65" s="4">
        <f>SUM(成就内容!E$140:E142)</f>
        <v>0</v>
      </c>
      <c r="F65" s="4">
        <f>SUM(成就内容!F$140:F142)</f>
        <v>6</v>
      </c>
      <c r="G65" s="4">
        <f>SUM(成就内容!G$140:G142)</f>
        <v>0</v>
      </c>
      <c r="H65" s="4">
        <f>SUM(成就内容!H$140:H142)</f>
        <v>6</v>
      </c>
      <c r="I65" s="4">
        <f>SUM(成就内容!I$140:I142)</f>
        <v>6</v>
      </c>
      <c r="J65" s="4">
        <f>SUM(成就内容!J$140:J142)</f>
        <v>6</v>
      </c>
      <c r="K65" s="4">
        <f>SUM(成就内容!K$140:K142)</f>
        <v>6</v>
      </c>
      <c r="L65" s="4">
        <f>SUM(成就内容!L$140:L142)</f>
        <v>6</v>
      </c>
      <c r="M65" s="4">
        <f>SUM(成就内容!M$140:M142)</f>
        <v>6</v>
      </c>
      <c r="N65" s="4">
        <f>SUM(成就内容!N$140:N142)</f>
        <v>6</v>
      </c>
      <c r="O65" s="4">
        <f>SUM(成就内容!O$140:O142)</f>
        <v>6</v>
      </c>
      <c r="P65" s="4">
        <f>SUM(成就内容!P$140:P142)</f>
        <v>6</v>
      </c>
      <c r="Q65" s="4">
        <f>SUM(成就内容!Q$140:Q142)</f>
        <v>6</v>
      </c>
      <c r="R65" s="4">
        <f>SUM(成就内容!R$140:R142)</f>
        <v>6</v>
      </c>
      <c r="S65" s="4">
        <f>SUM(成就内容!S$140:S142)</f>
        <v>6</v>
      </c>
      <c r="T65" s="4">
        <f>SUM(成就内容!T$140:T142)</f>
        <v>6</v>
      </c>
      <c r="U65" s="4">
        <f>SUM(成就内容!U$140:U142)</f>
        <v>6</v>
      </c>
      <c r="V65" s="4">
        <f>SUM(成就内容!V$140:V142)</f>
        <v>6</v>
      </c>
      <c r="W65" s="4">
        <f>SUM(成就内容!W$140:W142)</f>
        <v>6</v>
      </c>
      <c r="X65" s="4">
        <f>SUM(成就内容!X$140:X142)</f>
        <v>6</v>
      </c>
      <c r="Y65" s="4">
        <f>SUM(成就内容!Y$140:Y142)</f>
        <v>6</v>
      </c>
      <c r="Z65" s="4">
        <f>SUM(成就内容!Z$140:Z142)</f>
        <v>0</v>
      </c>
      <c r="AA65" s="4">
        <f>SUM(成就内容!AA$140:AA142)</f>
        <v>6</v>
      </c>
      <c r="AB65" s="4">
        <f>SUM(成就内容!AB$140:AB142)</f>
        <v>6</v>
      </c>
      <c r="AC65" s="4">
        <f>SUM(成就内容!AC$140:AC142)</f>
        <v>6</v>
      </c>
      <c r="AD65" s="4">
        <f>SUM(成就内容!AD$140:AD142)</f>
        <v>6</v>
      </c>
      <c r="AE65" s="4">
        <f>SUM(成就内容!AE$140:AE142)</f>
        <v>6</v>
      </c>
      <c r="AF65" s="4">
        <f>SUM(成就内容!AF$140:AF142)</f>
        <v>6</v>
      </c>
      <c r="AG65" s="4">
        <f>SUM(成就内容!AG$140:AG142)</f>
        <v>6</v>
      </c>
      <c r="AH65" s="4">
        <f>SUM(成就内容!AH$140:AH142)</f>
        <v>6</v>
      </c>
      <c r="AI65" s="4">
        <f>SUM(成就内容!AI$140:AI142)</f>
        <v>6</v>
      </c>
      <c r="AJ65" s="4">
        <f>SUM(成就内容!AJ$140:AJ142)</f>
        <v>6</v>
      </c>
      <c r="AK65" s="4">
        <f>SUM(成就内容!AK$140:AK142)</f>
        <v>0</v>
      </c>
      <c r="AL65" s="4">
        <f>SUM(成就内容!AL$140:AL142)</f>
        <v>0</v>
      </c>
      <c r="AM65" s="4">
        <f>SUM(成就内容!AM$140:AM142)</f>
        <v>6</v>
      </c>
      <c r="AN65" s="4">
        <f>SUM(成就内容!AN$140:AN142)</f>
        <v>6</v>
      </c>
      <c r="AO65" s="4">
        <f>SUM(成就内容!AO$140:AO142)</f>
        <v>6</v>
      </c>
      <c r="AP65" s="4">
        <f>SUM(成就内容!AP$140:AP142)</f>
        <v>6</v>
      </c>
      <c r="AQ65" s="4">
        <f>SUM(成就内容!AQ$140:AQ142)</f>
        <v>6</v>
      </c>
      <c r="AR65" s="4">
        <f>SUM(成就内容!AR$140:AR142)</f>
        <v>6</v>
      </c>
      <c r="AS65" s="4">
        <f>SUM(成就内容!AS$140:AS142)</f>
        <v>6</v>
      </c>
      <c r="AT65" s="4">
        <f>SUM(成就内容!AT$140:AT142)</f>
        <v>6</v>
      </c>
      <c r="AU65" s="4">
        <f>SUM(成就内容!AU$140:AU142)</f>
        <v>6</v>
      </c>
      <c r="AV65" s="4">
        <f>SUM(成就内容!AV$140:AV142)</f>
        <v>6</v>
      </c>
      <c r="AW65" s="4">
        <f>SUM(成就内容!AW$140:AW142)</f>
        <v>6</v>
      </c>
      <c r="AX65" s="4">
        <f>SUM(成就内容!AX$140:AX142)</f>
        <v>6</v>
      </c>
      <c r="AY65" s="4">
        <f>SUM(成就内容!AY$140:AY142)</f>
        <v>6</v>
      </c>
      <c r="AZ65" s="4">
        <f>SUM(成就内容!AZ$140:AZ142)</f>
        <v>6</v>
      </c>
      <c r="BA65" s="4">
        <f>SUM(成就内容!BA$140:BA142)</f>
        <v>6</v>
      </c>
      <c r="BB65" s="4">
        <f>SUM(成就内容!BB$140:BB142)</f>
        <v>6</v>
      </c>
      <c r="BC65" s="4">
        <f>SUM(成就内容!BC$140:BC142)</f>
        <v>6</v>
      </c>
      <c r="BD65" s="4">
        <f>SUM(成就内容!BD$140:BD142)</f>
        <v>6</v>
      </c>
      <c r="BE65" s="4">
        <f>SUM(成就内容!BE$140:BE142)</f>
        <v>6</v>
      </c>
      <c r="BF65" s="4">
        <f>SUM(成就内容!BF$140:BF142)</f>
        <v>6</v>
      </c>
      <c r="BG65" s="4">
        <f>SUM(成就内容!BG$140:BG142)</f>
        <v>6</v>
      </c>
      <c r="BH65" s="4">
        <f>SUM(成就内容!BH$140:BH142)</f>
        <v>6</v>
      </c>
      <c r="BI65" s="4">
        <f>SUM(成就内容!BI$140:BI142)</f>
        <v>0</v>
      </c>
      <c r="BJ65" s="4">
        <f>SUM(成就内容!BJ$140:BJ142)</f>
        <v>6</v>
      </c>
      <c r="BK65" s="4">
        <f>SUM(成就内容!BK$140:BK142)</f>
        <v>6</v>
      </c>
      <c r="BL65" s="4">
        <f>SUM(成就内容!BL$140:BL142)</f>
        <v>6</v>
      </c>
      <c r="BM65" s="4">
        <f>SUM(成就内容!BM$140:BM142)</f>
        <v>6</v>
      </c>
      <c r="BN65" s="4">
        <f>SUM(成就内容!BN$140:BN142)</f>
        <v>6</v>
      </c>
      <c r="BO65" s="4">
        <f>SUM(成就内容!BO$140:BO142)</f>
        <v>6</v>
      </c>
      <c r="BP65" s="4">
        <f>SUM(成就内容!BP$140:BP142)</f>
        <v>6</v>
      </c>
      <c r="BQ65" s="4">
        <f>SUM(成就内容!BQ$140:BQ142)</f>
        <v>6</v>
      </c>
      <c r="BR65" s="4">
        <f>SUM(成就内容!BR$140:BR142)</f>
        <v>6</v>
      </c>
      <c r="BS65" s="4">
        <f>SUM(成就内容!BS$140:BS142)</f>
        <v>6</v>
      </c>
      <c r="BT65" s="4">
        <f>SUM(成就内容!BT$140:BT142)</f>
        <v>6</v>
      </c>
      <c r="BU65" s="4">
        <f>SUM(成就内容!BU$140:BU142)</f>
        <v>6</v>
      </c>
      <c r="BV65" s="4">
        <f>SUM(成就内容!BV$140:BV142)</f>
        <v>0</v>
      </c>
      <c r="BW65" s="4">
        <f>SUM(成就内容!BW$140:BW142)</f>
        <v>6</v>
      </c>
      <c r="BX65" s="4">
        <f>SUM(成就内容!BX$140:BX142)</f>
        <v>6</v>
      </c>
      <c r="BY65" s="4">
        <f>SUM(成就内容!BY$140:BY142)</f>
        <v>6</v>
      </c>
      <c r="BZ65" s="4">
        <f>SUM(成就内容!BZ$140:BZ142)</f>
        <v>6</v>
      </c>
      <c r="CC65" s="3"/>
    </row>
    <row r="66" spans="3:81" s="17" customFormat="1" x14ac:dyDescent="0.15">
      <c r="C66" s="21">
        <v>4</v>
      </c>
      <c r="D66" s="4">
        <f>SUM(成就内容!D$140:D143)</f>
        <v>8</v>
      </c>
      <c r="E66" s="4">
        <f>SUM(成就内容!E$140:E143)</f>
        <v>0</v>
      </c>
      <c r="F66" s="4">
        <f>SUM(成就内容!F$140:F143)</f>
        <v>8</v>
      </c>
      <c r="G66" s="4">
        <f>SUM(成就内容!G$140:G143)</f>
        <v>0</v>
      </c>
      <c r="H66" s="4">
        <f>SUM(成就内容!H$140:H143)</f>
        <v>8</v>
      </c>
      <c r="I66" s="4">
        <f>SUM(成就内容!I$140:I143)</f>
        <v>8</v>
      </c>
      <c r="J66" s="4">
        <f>SUM(成就内容!J$140:J143)</f>
        <v>8</v>
      </c>
      <c r="K66" s="4">
        <f>SUM(成就内容!K$140:K143)</f>
        <v>8</v>
      </c>
      <c r="L66" s="4">
        <f>SUM(成就内容!L$140:L143)</f>
        <v>8</v>
      </c>
      <c r="M66" s="4">
        <f>SUM(成就内容!M$140:M143)</f>
        <v>8</v>
      </c>
      <c r="N66" s="4">
        <f>SUM(成就内容!N$140:N143)</f>
        <v>8</v>
      </c>
      <c r="O66" s="4">
        <f>SUM(成就内容!O$140:O143)</f>
        <v>8</v>
      </c>
      <c r="P66" s="4">
        <f>SUM(成就内容!P$140:P143)</f>
        <v>8</v>
      </c>
      <c r="Q66" s="4">
        <f>SUM(成就内容!Q$140:Q143)</f>
        <v>8</v>
      </c>
      <c r="R66" s="4">
        <f>SUM(成就内容!R$140:R143)</f>
        <v>8</v>
      </c>
      <c r="S66" s="4">
        <f>SUM(成就内容!S$140:S143)</f>
        <v>8</v>
      </c>
      <c r="T66" s="4">
        <f>SUM(成就内容!T$140:T143)</f>
        <v>8</v>
      </c>
      <c r="U66" s="4">
        <f>SUM(成就内容!U$140:U143)</f>
        <v>8</v>
      </c>
      <c r="V66" s="4">
        <f>SUM(成就内容!V$140:V143)</f>
        <v>8</v>
      </c>
      <c r="W66" s="4">
        <f>SUM(成就内容!W$140:W143)</f>
        <v>8</v>
      </c>
      <c r="X66" s="4">
        <f>SUM(成就内容!X$140:X143)</f>
        <v>8</v>
      </c>
      <c r="Y66" s="4">
        <f>SUM(成就内容!Y$140:Y143)</f>
        <v>8</v>
      </c>
      <c r="Z66" s="4">
        <f>SUM(成就内容!Z$140:Z143)</f>
        <v>0</v>
      </c>
      <c r="AA66" s="4">
        <f>SUM(成就内容!AA$140:AA143)</f>
        <v>8</v>
      </c>
      <c r="AB66" s="4">
        <f>SUM(成就内容!AB$140:AB143)</f>
        <v>8</v>
      </c>
      <c r="AC66" s="4">
        <f>SUM(成就内容!AC$140:AC143)</f>
        <v>8</v>
      </c>
      <c r="AD66" s="4">
        <f>SUM(成就内容!AD$140:AD143)</f>
        <v>8</v>
      </c>
      <c r="AE66" s="4">
        <f>SUM(成就内容!AE$140:AE143)</f>
        <v>8</v>
      </c>
      <c r="AF66" s="4">
        <f>SUM(成就内容!AF$140:AF143)</f>
        <v>8</v>
      </c>
      <c r="AG66" s="4">
        <f>SUM(成就内容!AG$140:AG143)</f>
        <v>8</v>
      </c>
      <c r="AH66" s="4">
        <f>SUM(成就内容!AH$140:AH143)</f>
        <v>8</v>
      </c>
      <c r="AI66" s="4">
        <f>SUM(成就内容!AI$140:AI143)</f>
        <v>8</v>
      </c>
      <c r="AJ66" s="4">
        <f>SUM(成就内容!AJ$140:AJ143)</f>
        <v>8</v>
      </c>
      <c r="AK66" s="4">
        <f>SUM(成就内容!AK$140:AK143)</f>
        <v>0</v>
      </c>
      <c r="AL66" s="4">
        <f>SUM(成就内容!AL$140:AL143)</f>
        <v>0</v>
      </c>
      <c r="AM66" s="4">
        <f>SUM(成就内容!AM$140:AM143)</f>
        <v>8</v>
      </c>
      <c r="AN66" s="4">
        <f>SUM(成就内容!AN$140:AN143)</f>
        <v>8</v>
      </c>
      <c r="AO66" s="4">
        <f>SUM(成就内容!AO$140:AO143)</f>
        <v>8</v>
      </c>
      <c r="AP66" s="4">
        <f>SUM(成就内容!AP$140:AP143)</f>
        <v>8</v>
      </c>
      <c r="AQ66" s="4">
        <f>SUM(成就内容!AQ$140:AQ143)</f>
        <v>8</v>
      </c>
      <c r="AR66" s="4">
        <f>SUM(成就内容!AR$140:AR143)</f>
        <v>8</v>
      </c>
      <c r="AS66" s="4">
        <f>SUM(成就内容!AS$140:AS143)</f>
        <v>8</v>
      </c>
      <c r="AT66" s="4">
        <f>SUM(成就内容!AT$140:AT143)</f>
        <v>8</v>
      </c>
      <c r="AU66" s="4">
        <f>SUM(成就内容!AU$140:AU143)</f>
        <v>8</v>
      </c>
      <c r="AV66" s="4">
        <f>SUM(成就内容!AV$140:AV143)</f>
        <v>8</v>
      </c>
      <c r="AW66" s="4">
        <f>SUM(成就内容!AW$140:AW143)</f>
        <v>8</v>
      </c>
      <c r="AX66" s="4">
        <f>SUM(成就内容!AX$140:AX143)</f>
        <v>8</v>
      </c>
      <c r="AY66" s="4">
        <f>SUM(成就内容!AY$140:AY143)</f>
        <v>8</v>
      </c>
      <c r="AZ66" s="4">
        <f>SUM(成就内容!AZ$140:AZ143)</f>
        <v>8</v>
      </c>
      <c r="BA66" s="4">
        <f>SUM(成就内容!BA$140:BA143)</f>
        <v>8</v>
      </c>
      <c r="BB66" s="4">
        <f>SUM(成就内容!BB$140:BB143)</f>
        <v>8</v>
      </c>
      <c r="BC66" s="4">
        <f>SUM(成就内容!BC$140:BC143)</f>
        <v>8</v>
      </c>
      <c r="BD66" s="4">
        <f>SUM(成就内容!BD$140:BD143)</f>
        <v>8</v>
      </c>
      <c r="BE66" s="4">
        <f>SUM(成就内容!BE$140:BE143)</f>
        <v>8</v>
      </c>
      <c r="BF66" s="4">
        <f>SUM(成就内容!BF$140:BF143)</f>
        <v>8</v>
      </c>
      <c r="BG66" s="4">
        <f>SUM(成就内容!BG$140:BG143)</f>
        <v>8</v>
      </c>
      <c r="BH66" s="4">
        <f>SUM(成就内容!BH$140:BH143)</f>
        <v>8</v>
      </c>
      <c r="BI66" s="4">
        <f>SUM(成就内容!BI$140:BI143)</f>
        <v>0</v>
      </c>
      <c r="BJ66" s="4">
        <f>SUM(成就内容!BJ$140:BJ143)</f>
        <v>8</v>
      </c>
      <c r="BK66" s="4">
        <f>SUM(成就内容!BK$140:BK143)</f>
        <v>8</v>
      </c>
      <c r="BL66" s="4">
        <f>SUM(成就内容!BL$140:BL143)</f>
        <v>8</v>
      </c>
      <c r="BM66" s="4">
        <f>SUM(成就内容!BM$140:BM143)</f>
        <v>8</v>
      </c>
      <c r="BN66" s="4">
        <f>SUM(成就内容!BN$140:BN143)</f>
        <v>8</v>
      </c>
      <c r="BO66" s="4">
        <f>SUM(成就内容!BO$140:BO143)</f>
        <v>8</v>
      </c>
      <c r="BP66" s="4">
        <f>SUM(成就内容!BP$140:BP143)</f>
        <v>8</v>
      </c>
      <c r="BQ66" s="4">
        <f>SUM(成就内容!BQ$140:BQ143)</f>
        <v>8</v>
      </c>
      <c r="BR66" s="4">
        <f>SUM(成就内容!BR$140:BR143)</f>
        <v>8</v>
      </c>
      <c r="BS66" s="4">
        <f>SUM(成就内容!BS$140:BS143)</f>
        <v>8</v>
      </c>
      <c r="BT66" s="4">
        <f>SUM(成就内容!BT$140:BT143)</f>
        <v>8</v>
      </c>
      <c r="BU66" s="4">
        <f>SUM(成就内容!BU$140:BU143)</f>
        <v>8</v>
      </c>
      <c r="BV66" s="4">
        <f>SUM(成就内容!BV$140:BV143)</f>
        <v>0</v>
      </c>
      <c r="BW66" s="4">
        <f>SUM(成就内容!BW$140:BW143)</f>
        <v>8</v>
      </c>
      <c r="BX66" s="4">
        <f>SUM(成就内容!BX$140:BX143)</f>
        <v>8</v>
      </c>
      <c r="BY66" s="4">
        <f>SUM(成就内容!BY$140:BY143)</f>
        <v>8</v>
      </c>
      <c r="BZ66" s="4">
        <f>SUM(成就内容!BZ$140:BZ143)</f>
        <v>8</v>
      </c>
      <c r="CC66" s="3"/>
    </row>
    <row r="67" spans="3:81" s="17" customFormat="1" x14ac:dyDescent="0.15">
      <c r="C67" s="21">
        <v>5</v>
      </c>
      <c r="D67" s="4">
        <f>SUM(成就内容!D$140:D144)</f>
        <v>10</v>
      </c>
      <c r="E67" s="4">
        <f>SUM(成就内容!E$140:E144)</f>
        <v>0</v>
      </c>
      <c r="F67" s="4">
        <f>SUM(成就内容!F$140:F144)</f>
        <v>10</v>
      </c>
      <c r="G67" s="4">
        <f>SUM(成就内容!G$140:G144)</f>
        <v>0</v>
      </c>
      <c r="H67" s="4">
        <f>SUM(成就内容!H$140:H144)</f>
        <v>10</v>
      </c>
      <c r="I67" s="4">
        <f>SUM(成就内容!I$140:I144)</f>
        <v>10</v>
      </c>
      <c r="J67" s="4">
        <f>SUM(成就内容!J$140:J144)</f>
        <v>10</v>
      </c>
      <c r="K67" s="4">
        <f>SUM(成就内容!K$140:K144)</f>
        <v>10</v>
      </c>
      <c r="L67" s="4">
        <f>SUM(成就内容!L$140:L144)</f>
        <v>10</v>
      </c>
      <c r="M67" s="4">
        <f>SUM(成就内容!M$140:M144)</f>
        <v>10</v>
      </c>
      <c r="N67" s="4">
        <f>SUM(成就内容!N$140:N144)</f>
        <v>10</v>
      </c>
      <c r="O67" s="4">
        <f>SUM(成就内容!O$140:O144)</f>
        <v>10</v>
      </c>
      <c r="P67" s="4">
        <f>SUM(成就内容!P$140:P144)</f>
        <v>10</v>
      </c>
      <c r="Q67" s="4">
        <f>SUM(成就内容!Q$140:Q144)</f>
        <v>10</v>
      </c>
      <c r="R67" s="4">
        <f>SUM(成就内容!R$140:R144)</f>
        <v>10</v>
      </c>
      <c r="S67" s="4">
        <f>SUM(成就内容!S$140:S144)</f>
        <v>10</v>
      </c>
      <c r="T67" s="4">
        <f>SUM(成就内容!T$140:T144)</f>
        <v>10</v>
      </c>
      <c r="U67" s="4">
        <f>SUM(成就内容!U$140:U144)</f>
        <v>10</v>
      </c>
      <c r="V67" s="4">
        <f>SUM(成就内容!V$140:V144)</f>
        <v>10</v>
      </c>
      <c r="W67" s="4">
        <f>SUM(成就内容!W$140:W144)</f>
        <v>10</v>
      </c>
      <c r="X67" s="4">
        <f>SUM(成就内容!X$140:X144)</f>
        <v>10</v>
      </c>
      <c r="Y67" s="4">
        <f>SUM(成就内容!Y$140:Y144)</f>
        <v>10</v>
      </c>
      <c r="Z67" s="4">
        <f>SUM(成就内容!Z$140:Z144)</f>
        <v>0</v>
      </c>
      <c r="AA67" s="4">
        <f>SUM(成就内容!AA$140:AA144)</f>
        <v>10</v>
      </c>
      <c r="AB67" s="4">
        <f>SUM(成就内容!AB$140:AB144)</f>
        <v>10</v>
      </c>
      <c r="AC67" s="4">
        <f>SUM(成就内容!AC$140:AC144)</f>
        <v>10</v>
      </c>
      <c r="AD67" s="4">
        <f>SUM(成就内容!AD$140:AD144)</f>
        <v>10</v>
      </c>
      <c r="AE67" s="4">
        <f>SUM(成就内容!AE$140:AE144)</f>
        <v>10</v>
      </c>
      <c r="AF67" s="4">
        <f>SUM(成就内容!AF$140:AF144)</f>
        <v>10</v>
      </c>
      <c r="AG67" s="4">
        <f>SUM(成就内容!AG$140:AG144)</f>
        <v>10</v>
      </c>
      <c r="AH67" s="4">
        <f>SUM(成就内容!AH$140:AH144)</f>
        <v>10</v>
      </c>
      <c r="AI67" s="4">
        <f>SUM(成就内容!AI$140:AI144)</f>
        <v>10</v>
      </c>
      <c r="AJ67" s="4">
        <f>SUM(成就内容!AJ$140:AJ144)</f>
        <v>10</v>
      </c>
      <c r="AK67" s="4">
        <f>SUM(成就内容!AK$140:AK144)</f>
        <v>0</v>
      </c>
      <c r="AL67" s="4">
        <f>SUM(成就内容!AL$140:AL144)</f>
        <v>0</v>
      </c>
      <c r="AM67" s="4">
        <f>SUM(成就内容!AM$140:AM144)</f>
        <v>10</v>
      </c>
      <c r="AN67" s="4">
        <f>SUM(成就内容!AN$140:AN144)</f>
        <v>10</v>
      </c>
      <c r="AO67" s="4">
        <f>SUM(成就内容!AO$140:AO144)</f>
        <v>10</v>
      </c>
      <c r="AP67" s="4">
        <f>SUM(成就内容!AP$140:AP144)</f>
        <v>10</v>
      </c>
      <c r="AQ67" s="4">
        <f>SUM(成就内容!AQ$140:AQ144)</f>
        <v>10</v>
      </c>
      <c r="AR67" s="4">
        <f>SUM(成就内容!AR$140:AR144)</f>
        <v>10</v>
      </c>
      <c r="AS67" s="4">
        <f>SUM(成就内容!AS$140:AS144)</f>
        <v>10</v>
      </c>
      <c r="AT67" s="4">
        <f>SUM(成就内容!AT$140:AT144)</f>
        <v>10</v>
      </c>
      <c r="AU67" s="4">
        <f>SUM(成就内容!AU$140:AU144)</f>
        <v>10</v>
      </c>
      <c r="AV67" s="4">
        <f>SUM(成就内容!AV$140:AV144)</f>
        <v>10</v>
      </c>
      <c r="AW67" s="4">
        <f>SUM(成就内容!AW$140:AW144)</f>
        <v>10</v>
      </c>
      <c r="AX67" s="4">
        <f>SUM(成就内容!AX$140:AX144)</f>
        <v>10</v>
      </c>
      <c r="AY67" s="4">
        <f>SUM(成就内容!AY$140:AY144)</f>
        <v>10</v>
      </c>
      <c r="AZ67" s="4">
        <f>SUM(成就内容!AZ$140:AZ144)</f>
        <v>10</v>
      </c>
      <c r="BA67" s="4">
        <f>SUM(成就内容!BA$140:BA144)</f>
        <v>10</v>
      </c>
      <c r="BB67" s="4">
        <f>SUM(成就内容!BB$140:BB144)</f>
        <v>10</v>
      </c>
      <c r="BC67" s="4">
        <f>SUM(成就内容!BC$140:BC144)</f>
        <v>10</v>
      </c>
      <c r="BD67" s="4">
        <f>SUM(成就内容!BD$140:BD144)</f>
        <v>10</v>
      </c>
      <c r="BE67" s="4">
        <f>SUM(成就内容!BE$140:BE144)</f>
        <v>10</v>
      </c>
      <c r="BF67" s="4">
        <f>SUM(成就内容!BF$140:BF144)</f>
        <v>10</v>
      </c>
      <c r="BG67" s="4">
        <f>SUM(成就内容!BG$140:BG144)</f>
        <v>10</v>
      </c>
      <c r="BH67" s="4">
        <f>SUM(成就内容!BH$140:BH144)</f>
        <v>10</v>
      </c>
      <c r="BI67" s="4">
        <f>SUM(成就内容!BI$140:BI144)</f>
        <v>0</v>
      </c>
      <c r="BJ67" s="4">
        <f>SUM(成就内容!BJ$140:BJ144)</f>
        <v>10</v>
      </c>
      <c r="BK67" s="4">
        <f>SUM(成就内容!BK$140:BK144)</f>
        <v>10</v>
      </c>
      <c r="BL67" s="4">
        <f>SUM(成就内容!BL$140:BL144)</f>
        <v>10</v>
      </c>
      <c r="BM67" s="4">
        <f>SUM(成就内容!BM$140:BM144)</f>
        <v>10</v>
      </c>
      <c r="BN67" s="4">
        <f>SUM(成就内容!BN$140:BN144)</f>
        <v>10</v>
      </c>
      <c r="BO67" s="4">
        <f>SUM(成就内容!BO$140:BO144)</f>
        <v>10</v>
      </c>
      <c r="BP67" s="4">
        <f>SUM(成就内容!BP$140:BP144)</f>
        <v>10</v>
      </c>
      <c r="BQ67" s="4">
        <f>SUM(成就内容!BQ$140:BQ144)</f>
        <v>10</v>
      </c>
      <c r="BR67" s="4">
        <f>SUM(成就内容!BR$140:BR144)</f>
        <v>10</v>
      </c>
      <c r="BS67" s="4">
        <f>SUM(成就内容!BS$140:BS144)</f>
        <v>10</v>
      </c>
      <c r="BT67" s="4">
        <f>SUM(成就内容!BT$140:BT144)</f>
        <v>10</v>
      </c>
      <c r="BU67" s="4">
        <f>SUM(成就内容!BU$140:BU144)</f>
        <v>10</v>
      </c>
      <c r="BV67" s="4">
        <f>SUM(成就内容!BV$140:BV144)</f>
        <v>0</v>
      </c>
      <c r="BW67" s="4">
        <f>SUM(成就内容!BW$140:BW144)</f>
        <v>10</v>
      </c>
      <c r="BX67" s="4">
        <f>SUM(成就内容!BX$140:BX144)</f>
        <v>10</v>
      </c>
      <c r="BY67" s="4">
        <f>SUM(成就内容!BY$140:BY144)</f>
        <v>10</v>
      </c>
      <c r="BZ67" s="4">
        <f>SUM(成就内容!BZ$140:BZ144)</f>
        <v>10</v>
      </c>
      <c r="CC67" s="3"/>
    </row>
    <row r="68" spans="3:81" s="17" customFormat="1" x14ac:dyDescent="0.15">
      <c r="C68" s="21">
        <v>6</v>
      </c>
      <c r="D68" s="4">
        <f>SUM(成就内容!D$140:D145)</f>
        <v>12</v>
      </c>
      <c r="E68" s="4">
        <f>SUM(成就内容!E$140:E145)</f>
        <v>0</v>
      </c>
      <c r="F68" s="4">
        <f>SUM(成就内容!F$140:F145)</f>
        <v>12</v>
      </c>
      <c r="G68" s="4">
        <f>SUM(成就内容!G$140:G145)</f>
        <v>0</v>
      </c>
      <c r="H68" s="4">
        <f>SUM(成就内容!H$140:H145)</f>
        <v>12</v>
      </c>
      <c r="I68" s="4">
        <f>SUM(成就内容!I$140:I145)</f>
        <v>12</v>
      </c>
      <c r="J68" s="4">
        <f>SUM(成就内容!J$140:J145)</f>
        <v>12</v>
      </c>
      <c r="K68" s="4">
        <f>SUM(成就内容!K$140:K145)</f>
        <v>12</v>
      </c>
      <c r="L68" s="4">
        <f>SUM(成就内容!L$140:L145)</f>
        <v>12</v>
      </c>
      <c r="M68" s="4">
        <f>SUM(成就内容!M$140:M145)</f>
        <v>12</v>
      </c>
      <c r="N68" s="4">
        <f>SUM(成就内容!N$140:N145)</f>
        <v>12</v>
      </c>
      <c r="O68" s="4">
        <f>SUM(成就内容!O$140:O145)</f>
        <v>12</v>
      </c>
      <c r="P68" s="4">
        <f>SUM(成就内容!P$140:P145)</f>
        <v>12</v>
      </c>
      <c r="Q68" s="4">
        <f>SUM(成就内容!Q$140:Q145)</f>
        <v>12</v>
      </c>
      <c r="R68" s="4">
        <f>SUM(成就内容!R$140:R145)</f>
        <v>12</v>
      </c>
      <c r="S68" s="4">
        <f>SUM(成就内容!S$140:S145)</f>
        <v>12</v>
      </c>
      <c r="T68" s="4">
        <f>SUM(成就内容!T$140:T145)</f>
        <v>12</v>
      </c>
      <c r="U68" s="4">
        <f>SUM(成就内容!U$140:U145)</f>
        <v>12</v>
      </c>
      <c r="V68" s="4">
        <f>SUM(成就内容!V$140:V145)</f>
        <v>12</v>
      </c>
      <c r="W68" s="4">
        <f>SUM(成就内容!W$140:W145)</f>
        <v>12</v>
      </c>
      <c r="X68" s="4">
        <f>SUM(成就内容!X$140:X145)</f>
        <v>12</v>
      </c>
      <c r="Y68" s="4">
        <f>SUM(成就内容!Y$140:Y145)</f>
        <v>12</v>
      </c>
      <c r="Z68" s="4">
        <f>SUM(成就内容!Z$140:Z145)</f>
        <v>0</v>
      </c>
      <c r="AA68" s="4">
        <f>SUM(成就内容!AA$140:AA145)</f>
        <v>12</v>
      </c>
      <c r="AB68" s="4">
        <f>SUM(成就内容!AB$140:AB145)</f>
        <v>12</v>
      </c>
      <c r="AC68" s="4">
        <f>SUM(成就内容!AC$140:AC145)</f>
        <v>12</v>
      </c>
      <c r="AD68" s="4">
        <f>SUM(成就内容!AD$140:AD145)</f>
        <v>12</v>
      </c>
      <c r="AE68" s="4">
        <f>SUM(成就内容!AE$140:AE145)</f>
        <v>12</v>
      </c>
      <c r="AF68" s="4">
        <f>SUM(成就内容!AF$140:AF145)</f>
        <v>12</v>
      </c>
      <c r="AG68" s="4">
        <f>SUM(成就内容!AG$140:AG145)</f>
        <v>12</v>
      </c>
      <c r="AH68" s="4">
        <f>SUM(成就内容!AH$140:AH145)</f>
        <v>12</v>
      </c>
      <c r="AI68" s="4">
        <f>SUM(成就内容!AI$140:AI145)</f>
        <v>12</v>
      </c>
      <c r="AJ68" s="4">
        <f>SUM(成就内容!AJ$140:AJ145)</f>
        <v>12</v>
      </c>
      <c r="AK68" s="4">
        <f>SUM(成就内容!AK$140:AK145)</f>
        <v>0</v>
      </c>
      <c r="AL68" s="4">
        <f>SUM(成就内容!AL$140:AL145)</f>
        <v>0</v>
      </c>
      <c r="AM68" s="4">
        <f>SUM(成就内容!AM$140:AM145)</f>
        <v>12</v>
      </c>
      <c r="AN68" s="4">
        <f>SUM(成就内容!AN$140:AN145)</f>
        <v>12</v>
      </c>
      <c r="AO68" s="4">
        <f>SUM(成就内容!AO$140:AO145)</f>
        <v>12</v>
      </c>
      <c r="AP68" s="4">
        <f>SUM(成就内容!AP$140:AP145)</f>
        <v>12</v>
      </c>
      <c r="AQ68" s="4">
        <f>SUM(成就内容!AQ$140:AQ145)</f>
        <v>12</v>
      </c>
      <c r="AR68" s="4">
        <f>SUM(成就内容!AR$140:AR145)</f>
        <v>12</v>
      </c>
      <c r="AS68" s="4">
        <f>SUM(成就内容!AS$140:AS145)</f>
        <v>12</v>
      </c>
      <c r="AT68" s="4">
        <f>SUM(成就内容!AT$140:AT145)</f>
        <v>12</v>
      </c>
      <c r="AU68" s="4">
        <f>SUM(成就内容!AU$140:AU145)</f>
        <v>12</v>
      </c>
      <c r="AV68" s="4">
        <f>SUM(成就内容!AV$140:AV145)</f>
        <v>12</v>
      </c>
      <c r="AW68" s="4">
        <f>SUM(成就内容!AW$140:AW145)</f>
        <v>12</v>
      </c>
      <c r="AX68" s="4">
        <f>SUM(成就内容!AX$140:AX145)</f>
        <v>12</v>
      </c>
      <c r="AY68" s="4">
        <f>SUM(成就内容!AY$140:AY145)</f>
        <v>12</v>
      </c>
      <c r="AZ68" s="4">
        <f>SUM(成就内容!AZ$140:AZ145)</f>
        <v>12</v>
      </c>
      <c r="BA68" s="4">
        <f>SUM(成就内容!BA$140:BA145)</f>
        <v>12</v>
      </c>
      <c r="BB68" s="4">
        <f>SUM(成就内容!BB$140:BB145)</f>
        <v>12</v>
      </c>
      <c r="BC68" s="4">
        <f>SUM(成就内容!BC$140:BC145)</f>
        <v>12</v>
      </c>
      <c r="BD68" s="4">
        <f>SUM(成就内容!BD$140:BD145)</f>
        <v>12</v>
      </c>
      <c r="BE68" s="4">
        <f>SUM(成就内容!BE$140:BE145)</f>
        <v>12</v>
      </c>
      <c r="BF68" s="4">
        <f>SUM(成就内容!BF$140:BF145)</f>
        <v>12</v>
      </c>
      <c r="BG68" s="4">
        <f>SUM(成就内容!BG$140:BG145)</f>
        <v>12</v>
      </c>
      <c r="BH68" s="4">
        <f>SUM(成就内容!BH$140:BH145)</f>
        <v>12</v>
      </c>
      <c r="BI68" s="4">
        <f>SUM(成就内容!BI$140:BI145)</f>
        <v>0</v>
      </c>
      <c r="BJ68" s="4">
        <f>SUM(成就内容!BJ$140:BJ145)</f>
        <v>12</v>
      </c>
      <c r="BK68" s="4">
        <f>SUM(成就内容!BK$140:BK145)</f>
        <v>12</v>
      </c>
      <c r="BL68" s="4">
        <f>SUM(成就内容!BL$140:BL145)</f>
        <v>12</v>
      </c>
      <c r="BM68" s="4">
        <f>SUM(成就内容!BM$140:BM145)</f>
        <v>12</v>
      </c>
      <c r="BN68" s="4">
        <f>SUM(成就内容!BN$140:BN145)</f>
        <v>12</v>
      </c>
      <c r="BO68" s="4">
        <f>SUM(成就内容!BO$140:BO145)</f>
        <v>12</v>
      </c>
      <c r="BP68" s="4">
        <f>SUM(成就内容!BP$140:BP145)</f>
        <v>12</v>
      </c>
      <c r="BQ68" s="4">
        <f>SUM(成就内容!BQ$140:BQ145)</f>
        <v>12</v>
      </c>
      <c r="BR68" s="4">
        <f>SUM(成就内容!BR$140:BR145)</f>
        <v>12</v>
      </c>
      <c r="BS68" s="4">
        <f>SUM(成就内容!BS$140:BS145)</f>
        <v>12</v>
      </c>
      <c r="BT68" s="4">
        <f>SUM(成就内容!BT$140:BT145)</f>
        <v>12</v>
      </c>
      <c r="BU68" s="4">
        <f>SUM(成就内容!BU$140:BU145)</f>
        <v>12</v>
      </c>
      <c r="BV68" s="4">
        <f>SUM(成就内容!BV$140:BV145)</f>
        <v>0</v>
      </c>
      <c r="BW68" s="4">
        <f>SUM(成就内容!BW$140:BW145)</f>
        <v>12</v>
      </c>
      <c r="BX68" s="4">
        <f>SUM(成就内容!BX$140:BX145)</f>
        <v>12</v>
      </c>
      <c r="BY68" s="4">
        <f>SUM(成就内容!BY$140:BY145)</f>
        <v>12</v>
      </c>
      <c r="BZ68" s="4">
        <f>SUM(成就内容!BZ$140:BZ145)</f>
        <v>12</v>
      </c>
      <c r="CC68" s="3"/>
    </row>
    <row r="69" spans="3:81" s="17" customFormat="1" x14ac:dyDescent="0.15">
      <c r="C69" s="21">
        <v>7</v>
      </c>
      <c r="D69" s="4">
        <f>SUM(成就内容!D$140:D146)</f>
        <v>14</v>
      </c>
      <c r="E69" s="4">
        <f>SUM(成就内容!E$140:E146)</f>
        <v>0</v>
      </c>
      <c r="F69" s="4">
        <f>SUM(成就内容!F$140:F146)</f>
        <v>14</v>
      </c>
      <c r="G69" s="4">
        <f>SUM(成就内容!G$140:G146)</f>
        <v>0</v>
      </c>
      <c r="H69" s="4">
        <f>SUM(成就内容!H$140:H146)</f>
        <v>14</v>
      </c>
      <c r="I69" s="4">
        <f>SUM(成就内容!I$140:I146)</f>
        <v>14</v>
      </c>
      <c r="J69" s="4">
        <f>SUM(成就内容!J$140:J146)</f>
        <v>14</v>
      </c>
      <c r="K69" s="4">
        <f>SUM(成就内容!K$140:K146)</f>
        <v>14</v>
      </c>
      <c r="L69" s="4">
        <f>SUM(成就内容!L$140:L146)</f>
        <v>14</v>
      </c>
      <c r="M69" s="4">
        <f>SUM(成就内容!M$140:M146)</f>
        <v>14</v>
      </c>
      <c r="N69" s="4">
        <f>SUM(成就内容!N$140:N146)</f>
        <v>14</v>
      </c>
      <c r="O69" s="4">
        <f>SUM(成就内容!O$140:O146)</f>
        <v>14</v>
      </c>
      <c r="P69" s="4">
        <f>SUM(成就内容!P$140:P146)</f>
        <v>14</v>
      </c>
      <c r="Q69" s="4">
        <f>SUM(成就内容!Q$140:Q146)</f>
        <v>14</v>
      </c>
      <c r="R69" s="4">
        <f>SUM(成就内容!R$140:R146)</f>
        <v>14</v>
      </c>
      <c r="S69" s="4">
        <f>SUM(成就内容!S$140:S146)</f>
        <v>14</v>
      </c>
      <c r="T69" s="4">
        <f>SUM(成就内容!T$140:T146)</f>
        <v>14</v>
      </c>
      <c r="U69" s="4">
        <f>SUM(成就内容!U$140:U146)</f>
        <v>14</v>
      </c>
      <c r="V69" s="4">
        <f>SUM(成就内容!V$140:V146)</f>
        <v>14</v>
      </c>
      <c r="W69" s="4">
        <f>SUM(成就内容!W$140:W146)</f>
        <v>14</v>
      </c>
      <c r="X69" s="4">
        <f>SUM(成就内容!X$140:X146)</f>
        <v>14</v>
      </c>
      <c r="Y69" s="4">
        <f>SUM(成就内容!Y$140:Y146)</f>
        <v>14</v>
      </c>
      <c r="Z69" s="4">
        <f>SUM(成就内容!Z$140:Z146)</f>
        <v>0</v>
      </c>
      <c r="AA69" s="4">
        <f>SUM(成就内容!AA$140:AA146)</f>
        <v>14</v>
      </c>
      <c r="AB69" s="4">
        <f>SUM(成就内容!AB$140:AB146)</f>
        <v>14</v>
      </c>
      <c r="AC69" s="4">
        <f>SUM(成就内容!AC$140:AC146)</f>
        <v>14</v>
      </c>
      <c r="AD69" s="4">
        <f>SUM(成就内容!AD$140:AD146)</f>
        <v>14</v>
      </c>
      <c r="AE69" s="4">
        <f>SUM(成就内容!AE$140:AE146)</f>
        <v>14</v>
      </c>
      <c r="AF69" s="4">
        <f>SUM(成就内容!AF$140:AF146)</f>
        <v>14</v>
      </c>
      <c r="AG69" s="4">
        <f>SUM(成就内容!AG$140:AG146)</f>
        <v>14</v>
      </c>
      <c r="AH69" s="4">
        <f>SUM(成就内容!AH$140:AH146)</f>
        <v>14</v>
      </c>
      <c r="AI69" s="4">
        <f>SUM(成就内容!AI$140:AI146)</f>
        <v>14</v>
      </c>
      <c r="AJ69" s="4">
        <f>SUM(成就内容!AJ$140:AJ146)</f>
        <v>14</v>
      </c>
      <c r="AK69" s="4">
        <f>SUM(成就内容!AK$140:AK146)</f>
        <v>0</v>
      </c>
      <c r="AL69" s="4">
        <f>SUM(成就内容!AL$140:AL146)</f>
        <v>0</v>
      </c>
      <c r="AM69" s="4">
        <f>SUM(成就内容!AM$140:AM146)</f>
        <v>14</v>
      </c>
      <c r="AN69" s="4">
        <f>SUM(成就内容!AN$140:AN146)</f>
        <v>14</v>
      </c>
      <c r="AO69" s="4">
        <f>SUM(成就内容!AO$140:AO146)</f>
        <v>14</v>
      </c>
      <c r="AP69" s="4">
        <f>SUM(成就内容!AP$140:AP146)</f>
        <v>14</v>
      </c>
      <c r="AQ69" s="4">
        <f>SUM(成就内容!AQ$140:AQ146)</f>
        <v>14</v>
      </c>
      <c r="AR69" s="4">
        <f>SUM(成就内容!AR$140:AR146)</f>
        <v>14</v>
      </c>
      <c r="AS69" s="4">
        <f>SUM(成就内容!AS$140:AS146)</f>
        <v>14</v>
      </c>
      <c r="AT69" s="4">
        <f>SUM(成就内容!AT$140:AT146)</f>
        <v>14</v>
      </c>
      <c r="AU69" s="4">
        <f>SUM(成就内容!AU$140:AU146)</f>
        <v>14</v>
      </c>
      <c r="AV69" s="4">
        <f>SUM(成就内容!AV$140:AV146)</f>
        <v>14</v>
      </c>
      <c r="AW69" s="4">
        <f>SUM(成就内容!AW$140:AW146)</f>
        <v>14</v>
      </c>
      <c r="AX69" s="4">
        <f>SUM(成就内容!AX$140:AX146)</f>
        <v>14</v>
      </c>
      <c r="AY69" s="4">
        <f>SUM(成就内容!AY$140:AY146)</f>
        <v>14</v>
      </c>
      <c r="AZ69" s="4">
        <f>SUM(成就内容!AZ$140:AZ146)</f>
        <v>14</v>
      </c>
      <c r="BA69" s="4">
        <f>SUM(成就内容!BA$140:BA146)</f>
        <v>14</v>
      </c>
      <c r="BB69" s="4">
        <f>SUM(成就内容!BB$140:BB146)</f>
        <v>14</v>
      </c>
      <c r="BC69" s="4">
        <f>SUM(成就内容!BC$140:BC146)</f>
        <v>14</v>
      </c>
      <c r="BD69" s="4">
        <f>SUM(成就内容!BD$140:BD146)</f>
        <v>14</v>
      </c>
      <c r="BE69" s="4">
        <f>SUM(成就内容!BE$140:BE146)</f>
        <v>14</v>
      </c>
      <c r="BF69" s="4">
        <f>SUM(成就内容!BF$140:BF146)</f>
        <v>14</v>
      </c>
      <c r="BG69" s="4">
        <f>SUM(成就内容!BG$140:BG146)</f>
        <v>14</v>
      </c>
      <c r="BH69" s="4">
        <f>SUM(成就内容!BH$140:BH146)</f>
        <v>14</v>
      </c>
      <c r="BI69" s="4">
        <f>SUM(成就内容!BI$140:BI146)</f>
        <v>0</v>
      </c>
      <c r="BJ69" s="4">
        <f>SUM(成就内容!BJ$140:BJ146)</f>
        <v>14</v>
      </c>
      <c r="BK69" s="4">
        <f>SUM(成就内容!BK$140:BK146)</f>
        <v>14</v>
      </c>
      <c r="BL69" s="4">
        <f>SUM(成就内容!BL$140:BL146)</f>
        <v>14</v>
      </c>
      <c r="BM69" s="4">
        <f>SUM(成就内容!BM$140:BM146)</f>
        <v>14</v>
      </c>
      <c r="BN69" s="4">
        <f>SUM(成就内容!BN$140:BN146)</f>
        <v>14</v>
      </c>
      <c r="BO69" s="4">
        <f>SUM(成就内容!BO$140:BO146)</f>
        <v>14</v>
      </c>
      <c r="BP69" s="4">
        <f>SUM(成就内容!BP$140:BP146)</f>
        <v>14</v>
      </c>
      <c r="BQ69" s="4">
        <f>SUM(成就内容!BQ$140:BQ146)</f>
        <v>14</v>
      </c>
      <c r="BR69" s="4">
        <f>SUM(成就内容!BR$140:BR146)</f>
        <v>14</v>
      </c>
      <c r="BS69" s="4">
        <f>SUM(成就内容!BS$140:BS146)</f>
        <v>14</v>
      </c>
      <c r="BT69" s="4">
        <f>SUM(成就内容!BT$140:BT146)</f>
        <v>14</v>
      </c>
      <c r="BU69" s="4">
        <f>SUM(成就内容!BU$140:BU146)</f>
        <v>14</v>
      </c>
      <c r="BV69" s="4">
        <f>SUM(成就内容!BV$140:BV146)</f>
        <v>0</v>
      </c>
      <c r="BW69" s="4">
        <f>SUM(成就内容!BW$140:BW146)</f>
        <v>14</v>
      </c>
      <c r="BX69" s="4">
        <f>SUM(成就内容!BX$140:BX146)</f>
        <v>14</v>
      </c>
      <c r="BY69" s="4">
        <f>SUM(成就内容!BY$140:BY146)</f>
        <v>14</v>
      </c>
      <c r="BZ69" s="4">
        <f>SUM(成就内容!BZ$140:BZ146)</f>
        <v>14</v>
      </c>
      <c r="CC69" s="3"/>
    </row>
    <row r="70" spans="3:81" s="17" customFormat="1" x14ac:dyDescent="0.15">
      <c r="C70" s="21">
        <v>8</v>
      </c>
      <c r="D70" s="4">
        <f>SUM(成就内容!D$140:D147)</f>
        <v>16</v>
      </c>
      <c r="E70" s="4">
        <f>SUM(成就内容!E$140:E147)</f>
        <v>0</v>
      </c>
      <c r="F70" s="4">
        <f>SUM(成就内容!F$140:F147)</f>
        <v>16</v>
      </c>
      <c r="G70" s="4">
        <f>SUM(成就内容!G$140:G147)</f>
        <v>0</v>
      </c>
      <c r="H70" s="4">
        <f>SUM(成就内容!H$140:H147)</f>
        <v>16</v>
      </c>
      <c r="I70" s="4">
        <f>SUM(成就内容!I$140:I147)</f>
        <v>16</v>
      </c>
      <c r="J70" s="4">
        <f>SUM(成就内容!J$140:J147)</f>
        <v>16</v>
      </c>
      <c r="K70" s="4">
        <f>SUM(成就内容!K$140:K147)</f>
        <v>16</v>
      </c>
      <c r="L70" s="4">
        <f>SUM(成就内容!L$140:L147)</f>
        <v>16</v>
      </c>
      <c r="M70" s="4">
        <f>SUM(成就内容!M$140:M147)</f>
        <v>16</v>
      </c>
      <c r="N70" s="4">
        <f>SUM(成就内容!N$140:N147)</f>
        <v>16</v>
      </c>
      <c r="O70" s="4">
        <f>SUM(成就内容!O$140:O147)</f>
        <v>16</v>
      </c>
      <c r="P70" s="4">
        <f>SUM(成就内容!P$140:P147)</f>
        <v>16</v>
      </c>
      <c r="Q70" s="4">
        <f>SUM(成就内容!Q$140:Q147)</f>
        <v>16</v>
      </c>
      <c r="R70" s="4">
        <f>SUM(成就内容!R$140:R147)</f>
        <v>16</v>
      </c>
      <c r="S70" s="4">
        <f>SUM(成就内容!S$140:S147)</f>
        <v>16</v>
      </c>
      <c r="T70" s="4">
        <f>SUM(成就内容!T$140:T147)</f>
        <v>16</v>
      </c>
      <c r="U70" s="4">
        <f>SUM(成就内容!U$140:U147)</f>
        <v>16</v>
      </c>
      <c r="V70" s="4">
        <f>SUM(成就内容!V$140:V147)</f>
        <v>16</v>
      </c>
      <c r="W70" s="4">
        <f>SUM(成就内容!W$140:W147)</f>
        <v>16</v>
      </c>
      <c r="X70" s="4">
        <f>SUM(成就内容!X$140:X147)</f>
        <v>16</v>
      </c>
      <c r="Y70" s="4">
        <f>SUM(成就内容!Y$140:Y147)</f>
        <v>16</v>
      </c>
      <c r="Z70" s="4">
        <f>SUM(成就内容!Z$140:Z147)</f>
        <v>0</v>
      </c>
      <c r="AA70" s="4">
        <f>SUM(成就内容!AA$140:AA147)</f>
        <v>16</v>
      </c>
      <c r="AB70" s="4">
        <f>SUM(成就内容!AB$140:AB147)</f>
        <v>16</v>
      </c>
      <c r="AC70" s="4">
        <f>SUM(成就内容!AC$140:AC147)</f>
        <v>16</v>
      </c>
      <c r="AD70" s="4">
        <f>SUM(成就内容!AD$140:AD147)</f>
        <v>16</v>
      </c>
      <c r="AE70" s="4">
        <f>SUM(成就内容!AE$140:AE147)</f>
        <v>16</v>
      </c>
      <c r="AF70" s="4">
        <f>SUM(成就内容!AF$140:AF147)</f>
        <v>16</v>
      </c>
      <c r="AG70" s="4">
        <f>SUM(成就内容!AG$140:AG147)</f>
        <v>16</v>
      </c>
      <c r="AH70" s="4">
        <f>SUM(成就内容!AH$140:AH147)</f>
        <v>16</v>
      </c>
      <c r="AI70" s="4">
        <f>SUM(成就内容!AI$140:AI147)</f>
        <v>16</v>
      </c>
      <c r="AJ70" s="4">
        <f>SUM(成就内容!AJ$140:AJ147)</f>
        <v>16</v>
      </c>
      <c r="AK70" s="4">
        <f>SUM(成就内容!AK$140:AK147)</f>
        <v>0</v>
      </c>
      <c r="AL70" s="4">
        <f>SUM(成就内容!AL$140:AL147)</f>
        <v>0</v>
      </c>
      <c r="AM70" s="4">
        <f>SUM(成就内容!AM$140:AM147)</f>
        <v>16</v>
      </c>
      <c r="AN70" s="4">
        <f>SUM(成就内容!AN$140:AN147)</f>
        <v>16</v>
      </c>
      <c r="AO70" s="4">
        <f>SUM(成就内容!AO$140:AO147)</f>
        <v>16</v>
      </c>
      <c r="AP70" s="4">
        <f>SUM(成就内容!AP$140:AP147)</f>
        <v>16</v>
      </c>
      <c r="AQ70" s="4">
        <f>SUM(成就内容!AQ$140:AQ147)</f>
        <v>16</v>
      </c>
      <c r="AR70" s="4">
        <f>SUM(成就内容!AR$140:AR147)</f>
        <v>16</v>
      </c>
      <c r="AS70" s="4">
        <f>SUM(成就内容!AS$140:AS147)</f>
        <v>16</v>
      </c>
      <c r="AT70" s="4">
        <f>SUM(成就内容!AT$140:AT147)</f>
        <v>16</v>
      </c>
      <c r="AU70" s="4">
        <f>SUM(成就内容!AU$140:AU147)</f>
        <v>16</v>
      </c>
      <c r="AV70" s="4">
        <f>SUM(成就内容!AV$140:AV147)</f>
        <v>16</v>
      </c>
      <c r="AW70" s="4">
        <f>SUM(成就内容!AW$140:AW147)</f>
        <v>16</v>
      </c>
      <c r="AX70" s="4">
        <f>SUM(成就内容!AX$140:AX147)</f>
        <v>16</v>
      </c>
      <c r="AY70" s="4">
        <f>SUM(成就内容!AY$140:AY147)</f>
        <v>16</v>
      </c>
      <c r="AZ70" s="4">
        <f>SUM(成就内容!AZ$140:AZ147)</f>
        <v>16</v>
      </c>
      <c r="BA70" s="4">
        <f>SUM(成就内容!BA$140:BA147)</f>
        <v>16</v>
      </c>
      <c r="BB70" s="4">
        <f>SUM(成就内容!BB$140:BB147)</f>
        <v>16</v>
      </c>
      <c r="BC70" s="4">
        <f>SUM(成就内容!BC$140:BC147)</f>
        <v>16</v>
      </c>
      <c r="BD70" s="4">
        <f>SUM(成就内容!BD$140:BD147)</f>
        <v>16</v>
      </c>
      <c r="BE70" s="4">
        <f>SUM(成就内容!BE$140:BE147)</f>
        <v>16</v>
      </c>
      <c r="BF70" s="4">
        <f>SUM(成就内容!BF$140:BF147)</f>
        <v>16</v>
      </c>
      <c r="BG70" s="4">
        <f>SUM(成就内容!BG$140:BG147)</f>
        <v>16</v>
      </c>
      <c r="BH70" s="4">
        <f>SUM(成就内容!BH$140:BH147)</f>
        <v>16</v>
      </c>
      <c r="BI70" s="4">
        <f>SUM(成就内容!BI$140:BI147)</f>
        <v>0</v>
      </c>
      <c r="BJ70" s="4">
        <f>SUM(成就内容!BJ$140:BJ147)</f>
        <v>16</v>
      </c>
      <c r="BK70" s="4">
        <f>SUM(成就内容!BK$140:BK147)</f>
        <v>16</v>
      </c>
      <c r="BL70" s="4">
        <f>SUM(成就内容!BL$140:BL147)</f>
        <v>16</v>
      </c>
      <c r="BM70" s="4">
        <f>SUM(成就内容!BM$140:BM147)</f>
        <v>16</v>
      </c>
      <c r="BN70" s="4">
        <f>SUM(成就内容!BN$140:BN147)</f>
        <v>16</v>
      </c>
      <c r="BO70" s="4">
        <f>SUM(成就内容!BO$140:BO147)</f>
        <v>16</v>
      </c>
      <c r="BP70" s="4">
        <f>SUM(成就内容!BP$140:BP147)</f>
        <v>16</v>
      </c>
      <c r="BQ70" s="4">
        <f>SUM(成就内容!BQ$140:BQ147)</f>
        <v>16</v>
      </c>
      <c r="BR70" s="4">
        <f>SUM(成就内容!BR$140:BR147)</f>
        <v>16</v>
      </c>
      <c r="BS70" s="4">
        <f>SUM(成就内容!BS$140:BS147)</f>
        <v>16</v>
      </c>
      <c r="BT70" s="4">
        <f>SUM(成就内容!BT$140:BT147)</f>
        <v>16</v>
      </c>
      <c r="BU70" s="4">
        <f>SUM(成就内容!BU$140:BU147)</f>
        <v>16</v>
      </c>
      <c r="BV70" s="4">
        <f>SUM(成就内容!BV$140:BV147)</f>
        <v>0</v>
      </c>
      <c r="BW70" s="4">
        <f>SUM(成就内容!BW$140:BW147)</f>
        <v>16</v>
      </c>
      <c r="BX70" s="4">
        <f>SUM(成就内容!BX$140:BX147)</f>
        <v>16</v>
      </c>
      <c r="BY70" s="4">
        <f>SUM(成就内容!BY$140:BY147)</f>
        <v>16</v>
      </c>
      <c r="BZ70" s="4">
        <f>SUM(成就内容!BZ$140:BZ147)</f>
        <v>16</v>
      </c>
      <c r="CC70" s="3"/>
    </row>
    <row r="71" spans="3:81" s="17" customFormat="1" x14ac:dyDescent="0.15">
      <c r="C71" s="21">
        <v>9</v>
      </c>
      <c r="D71" s="4">
        <f>SUM(成就内容!D$140:D148)</f>
        <v>18</v>
      </c>
      <c r="E71" s="4">
        <f>SUM(成就内容!E$140:E148)</f>
        <v>0</v>
      </c>
      <c r="F71" s="4">
        <f>SUM(成就内容!F$140:F148)</f>
        <v>18</v>
      </c>
      <c r="G71" s="4">
        <f>SUM(成就内容!G$140:G148)</f>
        <v>0</v>
      </c>
      <c r="H71" s="4">
        <f>SUM(成就内容!H$140:H148)</f>
        <v>18</v>
      </c>
      <c r="I71" s="4">
        <f>SUM(成就内容!I$140:I148)</f>
        <v>18</v>
      </c>
      <c r="J71" s="4">
        <f>SUM(成就内容!J$140:J148)</f>
        <v>18</v>
      </c>
      <c r="K71" s="4">
        <f>SUM(成就内容!K$140:K148)</f>
        <v>18</v>
      </c>
      <c r="L71" s="4">
        <f>SUM(成就内容!L$140:L148)</f>
        <v>18</v>
      </c>
      <c r="M71" s="4">
        <f>SUM(成就内容!M$140:M148)</f>
        <v>18</v>
      </c>
      <c r="N71" s="4">
        <f>SUM(成就内容!N$140:N148)</f>
        <v>18</v>
      </c>
      <c r="O71" s="4">
        <f>SUM(成就内容!O$140:O148)</f>
        <v>18</v>
      </c>
      <c r="P71" s="4">
        <f>SUM(成就内容!P$140:P148)</f>
        <v>18</v>
      </c>
      <c r="Q71" s="4">
        <f>SUM(成就内容!Q$140:Q148)</f>
        <v>18</v>
      </c>
      <c r="R71" s="4">
        <f>SUM(成就内容!R$140:R148)</f>
        <v>18</v>
      </c>
      <c r="S71" s="4">
        <f>SUM(成就内容!S$140:S148)</f>
        <v>18</v>
      </c>
      <c r="T71" s="4">
        <f>SUM(成就内容!T$140:T148)</f>
        <v>18</v>
      </c>
      <c r="U71" s="4">
        <f>SUM(成就内容!U$140:U148)</f>
        <v>18</v>
      </c>
      <c r="V71" s="4">
        <f>SUM(成就内容!V$140:V148)</f>
        <v>18</v>
      </c>
      <c r="W71" s="4">
        <f>SUM(成就内容!W$140:W148)</f>
        <v>18</v>
      </c>
      <c r="X71" s="4">
        <f>SUM(成就内容!X$140:X148)</f>
        <v>18</v>
      </c>
      <c r="Y71" s="4">
        <f>SUM(成就内容!Y$140:Y148)</f>
        <v>18</v>
      </c>
      <c r="Z71" s="4">
        <f>SUM(成就内容!Z$140:Z148)</f>
        <v>0</v>
      </c>
      <c r="AA71" s="4">
        <f>SUM(成就内容!AA$140:AA148)</f>
        <v>18</v>
      </c>
      <c r="AB71" s="4">
        <f>SUM(成就内容!AB$140:AB148)</f>
        <v>18</v>
      </c>
      <c r="AC71" s="4">
        <f>SUM(成就内容!AC$140:AC148)</f>
        <v>18</v>
      </c>
      <c r="AD71" s="4">
        <f>SUM(成就内容!AD$140:AD148)</f>
        <v>18</v>
      </c>
      <c r="AE71" s="4">
        <f>SUM(成就内容!AE$140:AE148)</f>
        <v>18</v>
      </c>
      <c r="AF71" s="4">
        <f>SUM(成就内容!AF$140:AF148)</f>
        <v>18</v>
      </c>
      <c r="AG71" s="4">
        <f>SUM(成就内容!AG$140:AG148)</f>
        <v>18</v>
      </c>
      <c r="AH71" s="4">
        <f>SUM(成就内容!AH$140:AH148)</f>
        <v>18</v>
      </c>
      <c r="AI71" s="4">
        <f>SUM(成就内容!AI$140:AI148)</f>
        <v>18</v>
      </c>
      <c r="AJ71" s="4">
        <f>SUM(成就内容!AJ$140:AJ148)</f>
        <v>18</v>
      </c>
      <c r="AK71" s="4">
        <f>SUM(成就内容!AK$140:AK148)</f>
        <v>0</v>
      </c>
      <c r="AL71" s="4">
        <f>SUM(成就内容!AL$140:AL148)</f>
        <v>0</v>
      </c>
      <c r="AM71" s="4">
        <f>SUM(成就内容!AM$140:AM148)</f>
        <v>18</v>
      </c>
      <c r="AN71" s="4">
        <f>SUM(成就内容!AN$140:AN148)</f>
        <v>18</v>
      </c>
      <c r="AO71" s="4">
        <f>SUM(成就内容!AO$140:AO148)</f>
        <v>18</v>
      </c>
      <c r="AP71" s="4">
        <f>SUM(成就内容!AP$140:AP148)</f>
        <v>18</v>
      </c>
      <c r="AQ71" s="4">
        <f>SUM(成就内容!AQ$140:AQ148)</f>
        <v>18</v>
      </c>
      <c r="AR71" s="4">
        <f>SUM(成就内容!AR$140:AR148)</f>
        <v>18</v>
      </c>
      <c r="AS71" s="4">
        <f>SUM(成就内容!AS$140:AS148)</f>
        <v>18</v>
      </c>
      <c r="AT71" s="4">
        <f>SUM(成就内容!AT$140:AT148)</f>
        <v>18</v>
      </c>
      <c r="AU71" s="4">
        <f>SUM(成就内容!AU$140:AU148)</f>
        <v>18</v>
      </c>
      <c r="AV71" s="4">
        <f>SUM(成就内容!AV$140:AV148)</f>
        <v>18</v>
      </c>
      <c r="AW71" s="4">
        <f>SUM(成就内容!AW$140:AW148)</f>
        <v>18</v>
      </c>
      <c r="AX71" s="4">
        <f>SUM(成就内容!AX$140:AX148)</f>
        <v>18</v>
      </c>
      <c r="AY71" s="4">
        <f>SUM(成就内容!AY$140:AY148)</f>
        <v>18</v>
      </c>
      <c r="AZ71" s="4">
        <f>SUM(成就内容!AZ$140:AZ148)</f>
        <v>18</v>
      </c>
      <c r="BA71" s="4">
        <f>SUM(成就内容!BA$140:BA148)</f>
        <v>18</v>
      </c>
      <c r="BB71" s="4">
        <f>SUM(成就内容!BB$140:BB148)</f>
        <v>18</v>
      </c>
      <c r="BC71" s="4">
        <f>SUM(成就内容!BC$140:BC148)</f>
        <v>18</v>
      </c>
      <c r="BD71" s="4">
        <f>SUM(成就内容!BD$140:BD148)</f>
        <v>18</v>
      </c>
      <c r="BE71" s="4">
        <f>SUM(成就内容!BE$140:BE148)</f>
        <v>18</v>
      </c>
      <c r="BF71" s="4">
        <f>SUM(成就内容!BF$140:BF148)</f>
        <v>18</v>
      </c>
      <c r="BG71" s="4">
        <f>SUM(成就内容!BG$140:BG148)</f>
        <v>18</v>
      </c>
      <c r="BH71" s="4">
        <f>SUM(成就内容!BH$140:BH148)</f>
        <v>18</v>
      </c>
      <c r="BI71" s="4">
        <f>SUM(成就内容!BI$140:BI148)</f>
        <v>0</v>
      </c>
      <c r="BJ71" s="4">
        <f>SUM(成就内容!BJ$140:BJ148)</f>
        <v>18</v>
      </c>
      <c r="BK71" s="4">
        <f>SUM(成就内容!BK$140:BK148)</f>
        <v>18</v>
      </c>
      <c r="BL71" s="4">
        <f>SUM(成就内容!BL$140:BL148)</f>
        <v>18</v>
      </c>
      <c r="BM71" s="4">
        <f>SUM(成就内容!BM$140:BM148)</f>
        <v>18</v>
      </c>
      <c r="BN71" s="4">
        <f>SUM(成就内容!BN$140:BN148)</f>
        <v>18</v>
      </c>
      <c r="BO71" s="4">
        <f>SUM(成就内容!BO$140:BO148)</f>
        <v>18</v>
      </c>
      <c r="BP71" s="4">
        <f>SUM(成就内容!BP$140:BP148)</f>
        <v>18</v>
      </c>
      <c r="BQ71" s="4">
        <f>SUM(成就内容!BQ$140:BQ148)</f>
        <v>18</v>
      </c>
      <c r="BR71" s="4">
        <f>SUM(成就内容!BR$140:BR148)</f>
        <v>18</v>
      </c>
      <c r="BS71" s="4">
        <f>SUM(成就内容!BS$140:BS148)</f>
        <v>18</v>
      </c>
      <c r="BT71" s="4">
        <f>SUM(成就内容!BT$140:BT148)</f>
        <v>18</v>
      </c>
      <c r="BU71" s="4">
        <f>SUM(成就内容!BU$140:BU148)</f>
        <v>18</v>
      </c>
      <c r="BV71" s="4">
        <f>SUM(成就内容!BV$140:BV148)</f>
        <v>0</v>
      </c>
      <c r="BW71" s="4">
        <f>SUM(成就内容!BW$140:BW148)</f>
        <v>18</v>
      </c>
      <c r="BX71" s="4">
        <f>SUM(成就内容!BX$140:BX148)</f>
        <v>18</v>
      </c>
      <c r="BY71" s="4">
        <f>SUM(成就内容!BY$140:BY148)</f>
        <v>18</v>
      </c>
      <c r="BZ71" s="4">
        <f>SUM(成就内容!BZ$140:BZ148)</f>
        <v>18</v>
      </c>
      <c r="CC71" s="3"/>
    </row>
    <row r="72" spans="3:81" s="17" customFormat="1" x14ac:dyDescent="0.15">
      <c r="C72" s="21">
        <v>10</v>
      </c>
      <c r="D72" s="4">
        <f>SUM(成就内容!D$140:D149)</f>
        <v>20</v>
      </c>
      <c r="E72" s="4">
        <f>SUM(成就内容!E$140:E149)</f>
        <v>0</v>
      </c>
      <c r="F72" s="4">
        <f>SUM(成就内容!F$140:F149)</f>
        <v>20</v>
      </c>
      <c r="G72" s="4">
        <f>SUM(成就内容!G$140:G149)</f>
        <v>0</v>
      </c>
      <c r="H72" s="4">
        <f>SUM(成就内容!H$140:H149)</f>
        <v>20</v>
      </c>
      <c r="I72" s="4">
        <f>SUM(成就内容!I$140:I149)</f>
        <v>20</v>
      </c>
      <c r="J72" s="4">
        <f>SUM(成就内容!J$140:J149)</f>
        <v>20</v>
      </c>
      <c r="K72" s="4">
        <f>SUM(成就内容!K$140:K149)</f>
        <v>20</v>
      </c>
      <c r="L72" s="4">
        <f>SUM(成就内容!L$140:L149)</f>
        <v>20</v>
      </c>
      <c r="M72" s="4">
        <f>SUM(成就内容!M$140:M149)</f>
        <v>20</v>
      </c>
      <c r="N72" s="4">
        <f>SUM(成就内容!N$140:N149)</f>
        <v>20</v>
      </c>
      <c r="O72" s="4">
        <f>SUM(成就内容!O$140:O149)</f>
        <v>20</v>
      </c>
      <c r="P72" s="4">
        <f>SUM(成就内容!P$140:P149)</f>
        <v>20</v>
      </c>
      <c r="Q72" s="4">
        <f>SUM(成就内容!Q$140:Q149)</f>
        <v>20</v>
      </c>
      <c r="R72" s="4">
        <f>SUM(成就内容!R$140:R149)</f>
        <v>20</v>
      </c>
      <c r="S72" s="4">
        <f>SUM(成就内容!S$140:S149)</f>
        <v>20</v>
      </c>
      <c r="T72" s="4">
        <f>SUM(成就内容!T$140:T149)</f>
        <v>20</v>
      </c>
      <c r="U72" s="4">
        <f>SUM(成就内容!U$140:U149)</f>
        <v>20</v>
      </c>
      <c r="V72" s="4">
        <f>SUM(成就内容!V$140:V149)</f>
        <v>20</v>
      </c>
      <c r="W72" s="4">
        <f>SUM(成就内容!W$140:W149)</f>
        <v>20</v>
      </c>
      <c r="X72" s="4">
        <f>SUM(成就内容!X$140:X149)</f>
        <v>20</v>
      </c>
      <c r="Y72" s="4">
        <f>SUM(成就内容!Y$140:Y149)</f>
        <v>20</v>
      </c>
      <c r="Z72" s="4">
        <f>SUM(成就内容!Z$140:Z149)</f>
        <v>0</v>
      </c>
      <c r="AA72" s="4">
        <f>SUM(成就内容!AA$140:AA149)</f>
        <v>20</v>
      </c>
      <c r="AB72" s="4">
        <f>SUM(成就内容!AB$140:AB149)</f>
        <v>20</v>
      </c>
      <c r="AC72" s="4">
        <f>SUM(成就内容!AC$140:AC149)</f>
        <v>20</v>
      </c>
      <c r="AD72" s="4">
        <f>SUM(成就内容!AD$140:AD149)</f>
        <v>20</v>
      </c>
      <c r="AE72" s="4">
        <f>SUM(成就内容!AE$140:AE149)</f>
        <v>20</v>
      </c>
      <c r="AF72" s="4">
        <f>SUM(成就内容!AF$140:AF149)</f>
        <v>20</v>
      </c>
      <c r="AG72" s="4">
        <f>SUM(成就内容!AG$140:AG149)</f>
        <v>20</v>
      </c>
      <c r="AH72" s="4">
        <f>SUM(成就内容!AH$140:AH149)</f>
        <v>20</v>
      </c>
      <c r="AI72" s="4">
        <f>SUM(成就内容!AI$140:AI149)</f>
        <v>20</v>
      </c>
      <c r="AJ72" s="4">
        <f>SUM(成就内容!AJ$140:AJ149)</f>
        <v>20</v>
      </c>
      <c r="AK72" s="4">
        <f>SUM(成就内容!AK$140:AK149)</f>
        <v>0</v>
      </c>
      <c r="AL72" s="4">
        <f>SUM(成就内容!AL$140:AL149)</f>
        <v>0</v>
      </c>
      <c r="AM72" s="4">
        <f>SUM(成就内容!AM$140:AM149)</f>
        <v>20</v>
      </c>
      <c r="AN72" s="4">
        <f>SUM(成就内容!AN$140:AN149)</f>
        <v>20</v>
      </c>
      <c r="AO72" s="4">
        <f>SUM(成就内容!AO$140:AO149)</f>
        <v>20</v>
      </c>
      <c r="AP72" s="4">
        <f>SUM(成就内容!AP$140:AP149)</f>
        <v>20</v>
      </c>
      <c r="AQ72" s="4">
        <f>SUM(成就内容!AQ$140:AQ149)</f>
        <v>20</v>
      </c>
      <c r="AR72" s="4">
        <f>SUM(成就内容!AR$140:AR149)</f>
        <v>20</v>
      </c>
      <c r="AS72" s="4">
        <f>SUM(成就内容!AS$140:AS149)</f>
        <v>20</v>
      </c>
      <c r="AT72" s="4">
        <f>SUM(成就内容!AT$140:AT149)</f>
        <v>20</v>
      </c>
      <c r="AU72" s="4">
        <f>SUM(成就内容!AU$140:AU149)</f>
        <v>20</v>
      </c>
      <c r="AV72" s="4">
        <f>SUM(成就内容!AV$140:AV149)</f>
        <v>20</v>
      </c>
      <c r="AW72" s="4">
        <f>SUM(成就内容!AW$140:AW149)</f>
        <v>20</v>
      </c>
      <c r="AX72" s="4">
        <f>SUM(成就内容!AX$140:AX149)</f>
        <v>20</v>
      </c>
      <c r="AY72" s="4">
        <f>SUM(成就内容!AY$140:AY149)</f>
        <v>20</v>
      </c>
      <c r="AZ72" s="4">
        <f>SUM(成就内容!AZ$140:AZ149)</f>
        <v>20</v>
      </c>
      <c r="BA72" s="4">
        <f>SUM(成就内容!BA$140:BA149)</f>
        <v>20</v>
      </c>
      <c r="BB72" s="4">
        <f>SUM(成就内容!BB$140:BB149)</f>
        <v>20</v>
      </c>
      <c r="BC72" s="4">
        <f>SUM(成就内容!BC$140:BC149)</f>
        <v>20</v>
      </c>
      <c r="BD72" s="4">
        <f>SUM(成就内容!BD$140:BD149)</f>
        <v>20</v>
      </c>
      <c r="BE72" s="4">
        <f>SUM(成就内容!BE$140:BE149)</f>
        <v>20</v>
      </c>
      <c r="BF72" s="4">
        <f>SUM(成就内容!BF$140:BF149)</f>
        <v>20</v>
      </c>
      <c r="BG72" s="4">
        <f>SUM(成就内容!BG$140:BG149)</f>
        <v>20</v>
      </c>
      <c r="BH72" s="4">
        <f>SUM(成就内容!BH$140:BH149)</f>
        <v>20</v>
      </c>
      <c r="BI72" s="4">
        <f>SUM(成就内容!BI$140:BI149)</f>
        <v>0</v>
      </c>
      <c r="BJ72" s="4">
        <f>SUM(成就内容!BJ$140:BJ149)</f>
        <v>20</v>
      </c>
      <c r="BK72" s="4">
        <f>SUM(成就内容!BK$140:BK149)</f>
        <v>20</v>
      </c>
      <c r="BL72" s="4">
        <f>SUM(成就内容!BL$140:BL149)</f>
        <v>20</v>
      </c>
      <c r="BM72" s="4">
        <f>SUM(成就内容!BM$140:BM149)</f>
        <v>20</v>
      </c>
      <c r="BN72" s="4">
        <f>SUM(成就内容!BN$140:BN149)</f>
        <v>20</v>
      </c>
      <c r="BO72" s="4">
        <f>SUM(成就内容!BO$140:BO149)</f>
        <v>20</v>
      </c>
      <c r="BP72" s="4">
        <f>SUM(成就内容!BP$140:BP149)</f>
        <v>20</v>
      </c>
      <c r="BQ72" s="4">
        <f>SUM(成就内容!BQ$140:BQ149)</f>
        <v>20</v>
      </c>
      <c r="BR72" s="4">
        <f>SUM(成就内容!BR$140:BR149)</f>
        <v>20</v>
      </c>
      <c r="BS72" s="4">
        <f>SUM(成就内容!BS$140:BS149)</f>
        <v>20</v>
      </c>
      <c r="BT72" s="4">
        <f>SUM(成就内容!BT$140:BT149)</f>
        <v>20</v>
      </c>
      <c r="BU72" s="4">
        <f>SUM(成就内容!BU$140:BU149)</f>
        <v>20</v>
      </c>
      <c r="BV72" s="4">
        <f>SUM(成就内容!BV$140:BV149)</f>
        <v>0</v>
      </c>
      <c r="BW72" s="4">
        <f>SUM(成就内容!BW$140:BW149)</f>
        <v>20</v>
      </c>
      <c r="BX72" s="4">
        <f>SUM(成就内容!BX$140:BX149)</f>
        <v>20</v>
      </c>
      <c r="BY72" s="4">
        <f>SUM(成就内容!BY$140:BY149)</f>
        <v>20</v>
      </c>
      <c r="BZ72" s="4">
        <f>SUM(成就内容!BZ$140:BZ149)</f>
        <v>20</v>
      </c>
      <c r="CC72" s="3"/>
    </row>
    <row r="73" spans="3:81" s="17" customFormat="1" x14ac:dyDescent="0.15">
      <c r="C73" s="21">
        <v>11</v>
      </c>
      <c r="D73" s="4">
        <f>SUM(成就内容!D$140:D150)</f>
        <v>22</v>
      </c>
      <c r="E73" s="4">
        <f>SUM(成就内容!E$140:E150)</f>
        <v>0</v>
      </c>
      <c r="F73" s="4">
        <f>SUM(成就内容!F$140:F150)</f>
        <v>22</v>
      </c>
      <c r="G73" s="4">
        <f>SUM(成就内容!G$140:G150)</f>
        <v>0</v>
      </c>
      <c r="H73" s="4">
        <f>SUM(成就内容!H$140:H150)</f>
        <v>22</v>
      </c>
      <c r="I73" s="4">
        <f>SUM(成就内容!I$140:I150)</f>
        <v>22</v>
      </c>
      <c r="J73" s="4">
        <f>SUM(成就内容!J$140:J150)</f>
        <v>22</v>
      </c>
      <c r="K73" s="4">
        <f>SUM(成就内容!K$140:K150)</f>
        <v>22</v>
      </c>
      <c r="L73" s="4">
        <f>SUM(成就内容!L$140:L150)</f>
        <v>22</v>
      </c>
      <c r="M73" s="4">
        <f>SUM(成就内容!M$140:M150)</f>
        <v>22</v>
      </c>
      <c r="N73" s="4">
        <f>SUM(成就内容!N$140:N150)</f>
        <v>22</v>
      </c>
      <c r="O73" s="4">
        <f>SUM(成就内容!O$140:O150)</f>
        <v>22</v>
      </c>
      <c r="P73" s="4">
        <f>SUM(成就内容!P$140:P150)</f>
        <v>22</v>
      </c>
      <c r="Q73" s="4">
        <f>SUM(成就内容!Q$140:Q150)</f>
        <v>22</v>
      </c>
      <c r="R73" s="4">
        <f>SUM(成就内容!R$140:R150)</f>
        <v>22</v>
      </c>
      <c r="S73" s="4">
        <f>SUM(成就内容!S$140:S150)</f>
        <v>22</v>
      </c>
      <c r="T73" s="4">
        <f>SUM(成就内容!T$140:T150)</f>
        <v>22</v>
      </c>
      <c r="U73" s="4">
        <f>SUM(成就内容!U$140:U150)</f>
        <v>22</v>
      </c>
      <c r="V73" s="4">
        <f>SUM(成就内容!V$140:V150)</f>
        <v>22</v>
      </c>
      <c r="W73" s="4">
        <f>SUM(成就内容!W$140:W150)</f>
        <v>22</v>
      </c>
      <c r="X73" s="4">
        <f>SUM(成就内容!X$140:X150)</f>
        <v>22</v>
      </c>
      <c r="Y73" s="4">
        <f>SUM(成就内容!Y$140:Y150)</f>
        <v>22</v>
      </c>
      <c r="Z73" s="4">
        <f>SUM(成就内容!Z$140:Z150)</f>
        <v>0</v>
      </c>
      <c r="AA73" s="4">
        <f>SUM(成就内容!AA$140:AA150)</f>
        <v>22</v>
      </c>
      <c r="AB73" s="4">
        <f>SUM(成就内容!AB$140:AB150)</f>
        <v>22</v>
      </c>
      <c r="AC73" s="4">
        <f>SUM(成就内容!AC$140:AC150)</f>
        <v>22</v>
      </c>
      <c r="AD73" s="4">
        <f>SUM(成就内容!AD$140:AD150)</f>
        <v>22</v>
      </c>
      <c r="AE73" s="4">
        <f>SUM(成就内容!AE$140:AE150)</f>
        <v>22</v>
      </c>
      <c r="AF73" s="4">
        <f>SUM(成就内容!AF$140:AF150)</f>
        <v>22</v>
      </c>
      <c r="AG73" s="4">
        <f>SUM(成就内容!AG$140:AG150)</f>
        <v>22</v>
      </c>
      <c r="AH73" s="4">
        <f>SUM(成就内容!AH$140:AH150)</f>
        <v>22</v>
      </c>
      <c r="AI73" s="4">
        <f>SUM(成就内容!AI$140:AI150)</f>
        <v>22</v>
      </c>
      <c r="AJ73" s="4">
        <f>SUM(成就内容!AJ$140:AJ150)</f>
        <v>22</v>
      </c>
      <c r="AK73" s="4">
        <f>SUM(成就内容!AK$140:AK150)</f>
        <v>0</v>
      </c>
      <c r="AL73" s="4">
        <f>SUM(成就内容!AL$140:AL150)</f>
        <v>0</v>
      </c>
      <c r="AM73" s="4">
        <f>SUM(成就内容!AM$140:AM150)</f>
        <v>22</v>
      </c>
      <c r="AN73" s="4">
        <f>SUM(成就内容!AN$140:AN150)</f>
        <v>22</v>
      </c>
      <c r="AO73" s="4">
        <f>SUM(成就内容!AO$140:AO150)</f>
        <v>22</v>
      </c>
      <c r="AP73" s="4">
        <f>SUM(成就内容!AP$140:AP150)</f>
        <v>22</v>
      </c>
      <c r="AQ73" s="4">
        <f>SUM(成就内容!AQ$140:AQ150)</f>
        <v>22</v>
      </c>
      <c r="AR73" s="4">
        <f>SUM(成就内容!AR$140:AR150)</f>
        <v>22</v>
      </c>
      <c r="AS73" s="4">
        <f>SUM(成就内容!AS$140:AS150)</f>
        <v>22</v>
      </c>
      <c r="AT73" s="4">
        <f>SUM(成就内容!AT$140:AT150)</f>
        <v>22</v>
      </c>
      <c r="AU73" s="4">
        <f>SUM(成就内容!AU$140:AU150)</f>
        <v>22</v>
      </c>
      <c r="AV73" s="4">
        <f>SUM(成就内容!AV$140:AV150)</f>
        <v>22</v>
      </c>
      <c r="AW73" s="4">
        <f>SUM(成就内容!AW$140:AW150)</f>
        <v>22</v>
      </c>
      <c r="AX73" s="4">
        <f>SUM(成就内容!AX$140:AX150)</f>
        <v>22</v>
      </c>
      <c r="AY73" s="4">
        <f>SUM(成就内容!AY$140:AY150)</f>
        <v>22</v>
      </c>
      <c r="AZ73" s="4">
        <f>SUM(成就内容!AZ$140:AZ150)</f>
        <v>22</v>
      </c>
      <c r="BA73" s="4">
        <f>SUM(成就内容!BA$140:BA150)</f>
        <v>22</v>
      </c>
      <c r="BB73" s="4">
        <f>SUM(成就内容!BB$140:BB150)</f>
        <v>22</v>
      </c>
      <c r="BC73" s="4">
        <f>SUM(成就内容!BC$140:BC150)</f>
        <v>22</v>
      </c>
      <c r="BD73" s="4">
        <f>SUM(成就内容!BD$140:BD150)</f>
        <v>22</v>
      </c>
      <c r="BE73" s="4">
        <f>SUM(成就内容!BE$140:BE150)</f>
        <v>22</v>
      </c>
      <c r="BF73" s="4">
        <f>SUM(成就内容!BF$140:BF150)</f>
        <v>22</v>
      </c>
      <c r="BG73" s="4">
        <f>SUM(成就内容!BG$140:BG150)</f>
        <v>22</v>
      </c>
      <c r="BH73" s="4">
        <f>SUM(成就内容!BH$140:BH150)</f>
        <v>22</v>
      </c>
      <c r="BI73" s="4">
        <f>SUM(成就内容!BI$140:BI150)</f>
        <v>0</v>
      </c>
      <c r="BJ73" s="4">
        <f>SUM(成就内容!BJ$140:BJ150)</f>
        <v>22</v>
      </c>
      <c r="BK73" s="4">
        <f>SUM(成就内容!BK$140:BK150)</f>
        <v>22</v>
      </c>
      <c r="BL73" s="4">
        <f>SUM(成就内容!BL$140:BL150)</f>
        <v>22</v>
      </c>
      <c r="BM73" s="4">
        <f>SUM(成就内容!BM$140:BM150)</f>
        <v>22</v>
      </c>
      <c r="BN73" s="4">
        <f>SUM(成就内容!BN$140:BN150)</f>
        <v>22</v>
      </c>
      <c r="BO73" s="4">
        <f>SUM(成就内容!BO$140:BO150)</f>
        <v>22</v>
      </c>
      <c r="BP73" s="4">
        <f>SUM(成就内容!BP$140:BP150)</f>
        <v>22</v>
      </c>
      <c r="BQ73" s="4">
        <f>SUM(成就内容!BQ$140:BQ150)</f>
        <v>22</v>
      </c>
      <c r="BR73" s="4">
        <f>SUM(成就内容!BR$140:BR150)</f>
        <v>22</v>
      </c>
      <c r="BS73" s="4">
        <f>SUM(成就内容!BS$140:BS150)</f>
        <v>22</v>
      </c>
      <c r="BT73" s="4">
        <f>SUM(成就内容!BT$140:BT150)</f>
        <v>22</v>
      </c>
      <c r="BU73" s="4">
        <f>SUM(成就内容!BU$140:BU150)</f>
        <v>22</v>
      </c>
      <c r="BV73" s="4">
        <f>SUM(成就内容!BV$140:BV150)</f>
        <v>0</v>
      </c>
      <c r="BW73" s="4">
        <f>SUM(成就内容!BW$140:BW150)</f>
        <v>22</v>
      </c>
      <c r="BX73" s="4">
        <f>SUM(成就内容!BX$140:BX150)</f>
        <v>22</v>
      </c>
      <c r="BY73" s="4">
        <f>SUM(成就内容!BY$140:BY150)</f>
        <v>22</v>
      </c>
      <c r="BZ73" s="4">
        <f>SUM(成就内容!BZ$140:BZ150)</f>
        <v>22</v>
      </c>
      <c r="CC73" s="3"/>
    </row>
    <row r="74" spans="3:81" s="17" customFormat="1" x14ac:dyDescent="0.15">
      <c r="C74" s="21">
        <v>12</v>
      </c>
      <c r="D74" s="4">
        <f>SUM(成就内容!D$140:D151)</f>
        <v>24</v>
      </c>
      <c r="E74" s="4">
        <f>SUM(成就内容!E$140:E151)</f>
        <v>0</v>
      </c>
      <c r="F74" s="4">
        <f>SUM(成就内容!F$140:F151)</f>
        <v>24</v>
      </c>
      <c r="G74" s="4">
        <f>SUM(成就内容!G$140:G151)</f>
        <v>0</v>
      </c>
      <c r="H74" s="4">
        <f>SUM(成就内容!H$140:H151)</f>
        <v>24</v>
      </c>
      <c r="I74" s="4">
        <f>SUM(成就内容!I$140:I151)</f>
        <v>24</v>
      </c>
      <c r="J74" s="4">
        <f>SUM(成就内容!J$140:J151)</f>
        <v>24</v>
      </c>
      <c r="K74" s="4">
        <f>SUM(成就内容!K$140:K151)</f>
        <v>24</v>
      </c>
      <c r="L74" s="4">
        <f>SUM(成就内容!L$140:L151)</f>
        <v>24</v>
      </c>
      <c r="M74" s="4">
        <f>SUM(成就内容!M$140:M151)</f>
        <v>24</v>
      </c>
      <c r="N74" s="4">
        <f>SUM(成就内容!N$140:N151)</f>
        <v>24</v>
      </c>
      <c r="O74" s="4">
        <f>SUM(成就内容!O$140:O151)</f>
        <v>24</v>
      </c>
      <c r="P74" s="4">
        <f>SUM(成就内容!P$140:P151)</f>
        <v>24</v>
      </c>
      <c r="Q74" s="4">
        <f>SUM(成就内容!Q$140:Q151)</f>
        <v>24</v>
      </c>
      <c r="R74" s="4">
        <f>SUM(成就内容!R$140:R151)</f>
        <v>24</v>
      </c>
      <c r="S74" s="4">
        <f>SUM(成就内容!S$140:S151)</f>
        <v>24</v>
      </c>
      <c r="T74" s="4">
        <f>SUM(成就内容!T$140:T151)</f>
        <v>24</v>
      </c>
      <c r="U74" s="4">
        <f>SUM(成就内容!U$140:U151)</f>
        <v>24</v>
      </c>
      <c r="V74" s="4">
        <f>SUM(成就内容!V$140:V151)</f>
        <v>24</v>
      </c>
      <c r="W74" s="4">
        <f>SUM(成就内容!W$140:W151)</f>
        <v>24</v>
      </c>
      <c r="X74" s="4">
        <f>SUM(成就内容!X$140:X151)</f>
        <v>24</v>
      </c>
      <c r="Y74" s="4">
        <f>SUM(成就内容!Y$140:Y151)</f>
        <v>24</v>
      </c>
      <c r="Z74" s="4">
        <f>SUM(成就内容!Z$140:Z151)</f>
        <v>0</v>
      </c>
      <c r="AA74" s="4">
        <f>SUM(成就内容!AA$140:AA151)</f>
        <v>24</v>
      </c>
      <c r="AB74" s="4">
        <f>SUM(成就内容!AB$140:AB151)</f>
        <v>24</v>
      </c>
      <c r="AC74" s="4">
        <f>SUM(成就内容!AC$140:AC151)</f>
        <v>24</v>
      </c>
      <c r="AD74" s="4">
        <f>SUM(成就内容!AD$140:AD151)</f>
        <v>24</v>
      </c>
      <c r="AE74" s="4">
        <f>SUM(成就内容!AE$140:AE151)</f>
        <v>24</v>
      </c>
      <c r="AF74" s="4">
        <f>SUM(成就内容!AF$140:AF151)</f>
        <v>24</v>
      </c>
      <c r="AG74" s="4">
        <f>SUM(成就内容!AG$140:AG151)</f>
        <v>24</v>
      </c>
      <c r="AH74" s="4">
        <f>SUM(成就内容!AH$140:AH151)</f>
        <v>24</v>
      </c>
      <c r="AI74" s="4">
        <f>SUM(成就内容!AI$140:AI151)</f>
        <v>24</v>
      </c>
      <c r="AJ74" s="4">
        <f>SUM(成就内容!AJ$140:AJ151)</f>
        <v>24</v>
      </c>
      <c r="AK74" s="4">
        <f>SUM(成就内容!AK$140:AK151)</f>
        <v>0</v>
      </c>
      <c r="AL74" s="4">
        <f>SUM(成就内容!AL$140:AL151)</f>
        <v>0</v>
      </c>
      <c r="AM74" s="4">
        <f>SUM(成就内容!AM$140:AM151)</f>
        <v>24</v>
      </c>
      <c r="AN74" s="4">
        <f>SUM(成就内容!AN$140:AN151)</f>
        <v>24</v>
      </c>
      <c r="AO74" s="4">
        <f>SUM(成就内容!AO$140:AO151)</f>
        <v>24</v>
      </c>
      <c r="AP74" s="4">
        <f>SUM(成就内容!AP$140:AP151)</f>
        <v>24</v>
      </c>
      <c r="AQ74" s="4">
        <f>SUM(成就内容!AQ$140:AQ151)</f>
        <v>24</v>
      </c>
      <c r="AR74" s="4">
        <f>SUM(成就内容!AR$140:AR151)</f>
        <v>24</v>
      </c>
      <c r="AS74" s="4">
        <f>SUM(成就内容!AS$140:AS151)</f>
        <v>24</v>
      </c>
      <c r="AT74" s="4">
        <f>SUM(成就内容!AT$140:AT151)</f>
        <v>24</v>
      </c>
      <c r="AU74" s="4">
        <f>SUM(成就内容!AU$140:AU151)</f>
        <v>24</v>
      </c>
      <c r="AV74" s="4">
        <f>SUM(成就内容!AV$140:AV151)</f>
        <v>24</v>
      </c>
      <c r="AW74" s="4">
        <f>SUM(成就内容!AW$140:AW151)</f>
        <v>24</v>
      </c>
      <c r="AX74" s="4">
        <f>SUM(成就内容!AX$140:AX151)</f>
        <v>24</v>
      </c>
      <c r="AY74" s="4">
        <f>SUM(成就内容!AY$140:AY151)</f>
        <v>24</v>
      </c>
      <c r="AZ74" s="4">
        <f>SUM(成就内容!AZ$140:AZ151)</f>
        <v>24</v>
      </c>
      <c r="BA74" s="4">
        <f>SUM(成就内容!BA$140:BA151)</f>
        <v>24</v>
      </c>
      <c r="BB74" s="4">
        <f>SUM(成就内容!BB$140:BB151)</f>
        <v>24</v>
      </c>
      <c r="BC74" s="4">
        <f>SUM(成就内容!BC$140:BC151)</f>
        <v>24</v>
      </c>
      <c r="BD74" s="4">
        <f>SUM(成就内容!BD$140:BD151)</f>
        <v>24</v>
      </c>
      <c r="BE74" s="4">
        <f>SUM(成就内容!BE$140:BE151)</f>
        <v>24</v>
      </c>
      <c r="BF74" s="4">
        <f>SUM(成就内容!BF$140:BF151)</f>
        <v>24</v>
      </c>
      <c r="BG74" s="4">
        <f>SUM(成就内容!BG$140:BG151)</f>
        <v>24</v>
      </c>
      <c r="BH74" s="4">
        <f>SUM(成就内容!BH$140:BH151)</f>
        <v>24</v>
      </c>
      <c r="BI74" s="4">
        <f>SUM(成就内容!BI$140:BI151)</f>
        <v>0</v>
      </c>
      <c r="BJ74" s="4">
        <f>SUM(成就内容!BJ$140:BJ151)</f>
        <v>24</v>
      </c>
      <c r="BK74" s="4">
        <f>SUM(成就内容!BK$140:BK151)</f>
        <v>24</v>
      </c>
      <c r="BL74" s="4">
        <f>SUM(成就内容!BL$140:BL151)</f>
        <v>24</v>
      </c>
      <c r="BM74" s="4">
        <f>SUM(成就内容!BM$140:BM151)</f>
        <v>24</v>
      </c>
      <c r="BN74" s="4">
        <f>SUM(成就内容!BN$140:BN151)</f>
        <v>24</v>
      </c>
      <c r="BO74" s="4">
        <f>SUM(成就内容!BO$140:BO151)</f>
        <v>24</v>
      </c>
      <c r="BP74" s="4">
        <f>SUM(成就内容!BP$140:BP151)</f>
        <v>24</v>
      </c>
      <c r="BQ74" s="4">
        <f>SUM(成就内容!BQ$140:BQ151)</f>
        <v>24</v>
      </c>
      <c r="BR74" s="4">
        <f>SUM(成就内容!BR$140:BR151)</f>
        <v>24</v>
      </c>
      <c r="BS74" s="4">
        <f>SUM(成就内容!BS$140:BS151)</f>
        <v>24</v>
      </c>
      <c r="BT74" s="4">
        <f>SUM(成就内容!BT$140:BT151)</f>
        <v>24</v>
      </c>
      <c r="BU74" s="4">
        <f>SUM(成就内容!BU$140:BU151)</f>
        <v>24</v>
      </c>
      <c r="BV74" s="4">
        <f>SUM(成就内容!BV$140:BV151)</f>
        <v>0</v>
      </c>
      <c r="BW74" s="4">
        <f>SUM(成就内容!BW$140:BW151)</f>
        <v>24</v>
      </c>
      <c r="BX74" s="4">
        <f>SUM(成就内容!BX$140:BX151)</f>
        <v>24</v>
      </c>
      <c r="BY74" s="4">
        <f>SUM(成就内容!BY$140:BY151)</f>
        <v>24</v>
      </c>
      <c r="BZ74" s="4">
        <f>SUM(成就内容!BZ$140:BZ151)</f>
        <v>24</v>
      </c>
      <c r="CC74" s="3"/>
    </row>
    <row r="75" spans="3:81" s="17" customFormat="1" x14ac:dyDescent="0.15">
      <c r="C75" s="21">
        <v>13</v>
      </c>
      <c r="D75" s="4">
        <f>SUM(成就内容!D$140:D152)</f>
        <v>26</v>
      </c>
      <c r="E75" s="4">
        <f>SUM(成就内容!E$140:E152)</f>
        <v>0</v>
      </c>
      <c r="F75" s="4">
        <f>SUM(成就内容!F$140:F152)</f>
        <v>26</v>
      </c>
      <c r="G75" s="4">
        <f>SUM(成就内容!G$140:G152)</f>
        <v>0</v>
      </c>
      <c r="H75" s="4">
        <f>SUM(成就内容!H$140:H152)</f>
        <v>26</v>
      </c>
      <c r="I75" s="4">
        <f>SUM(成就内容!I$140:I152)</f>
        <v>26</v>
      </c>
      <c r="J75" s="4">
        <f>SUM(成就内容!J$140:J152)</f>
        <v>26</v>
      </c>
      <c r="K75" s="4">
        <f>SUM(成就内容!K$140:K152)</f>
        <v>26</v>
      </c>
      <c r="L75" s="4">
        <f>SUM(成就内容!L$140:L152)</f>
        <v>26</v>
      </c>
      <c r="M75" s="4">
        <f>SUM(成就内容!M$140:M152)</f>
        <v>26</v>
      </c>
      <c r="N75" s="4">
        <f>SUM(成就内容!N$140:N152)</f>
        <v>26</v>
      </c>
      <c r="O75" s="4">
        <f>SUM(成就内容!O$140:O152)</f>
        <v>26</v>
      </c>
      <c r="P75" s="4">
        <f>SUM(成就内容!P$140:P152)</f>
        <v>26</v>
      </c>
      <c r="Q75" s="4">
        <f>SUM(成就内容!Q$140:Q152)</f>
        <v>26</v>
      </c>
      <c r="R75" s="4">
        <f>SUM(成就内容!R$140:R152)</f>
        <v>26</v>
      </c>
      <c r="S75" s="4">
        <f>SUM(成就内容!S$140:S152)</f>
        <v>26</v>
      </c>
      <c r="T75" s="4">
        <f>SUM(成就内容!T$140:T152)</f>
        <v>26</v>
      </c>
      <c r="U75" s="4">
        <f>SUM(成就内容!U$140:U152)</f>
        <v>26</v>
      </c>
      <c r="V75" s="4">
        <f>SUM(成就内容!V$140:V152)</f>
        <v>26</v>
      </c>
      <c r="W75" s="4">
        <f>SUM(成就内容!W$140:W152)</f>
        <v>26</v>
      </c>
      <c r="X75" s="4">
        <f>SUM(成就内容!X$140:X152)</f>
        <v>26</v>
      </c>
      <c r="Y75" s="4">
        <f>SUM(成就内容!Y$140:Y152)</f>
        <v>26</v>
      </c>
      <c r="Z75" s="4">
        <f>SUM(成就内容!Z$140:Z152)</f>
        <v>0</v>
      </c>
      <c r="AA75" s="4">
        <f>SUM(成就内容!AA$140:AA152)</f>
        <v>26</v>
      </c>
      <c r="AB75" s="4">
        <f>SUM(成就内容!AB$140:AB152)</f>
        <v>26</v>
      </c>
      <c r="AC75" s="4">
        <f>SUM(成就内容!AC$140:AC152)</f>
        <v>26</v>
      </c>
      <c r="AD75" s="4">
        <f>SUM(成就内容!AD$140:AD152)</f>
        <v>26</v>
      </c>
      <c r="AE75" s="4">
        <f>SUM(成就内容!AE$140:AE152)</f>
        <v>26</v>
      </c>
      <c r="AF75" s="4">
        <f>SUM(成就内容!AF$140:AF152)</f>
        <v>26</v>
      </c>
      <c r="AG75" s="4">
        <f>SUM(成就内容!AG$140:AG152)</f>
        <v>26</v>
      </c>
      <c r="AH75" s="4">
        <f>SUM(成就内容!AH$140:AH152)</f>
        <v>26</v>
      </c>
      <c r="AI75" s="4">
        <f>SUM(成就内容!AI$140:AI152)</f>
        <v>26</v>
      </c>
      <c r="AJ75" s="4">
        <f>SUM(成就内容!AJ$140:AJ152)</f>
        <v>26</v>
      </c>
      <c r="AK75" s="4">
        <f>SUM(成就内容!AK$140:AK152)</f>
        <v>0</v>
      </c>
      <c r="AL75" s="4">
        <f>SUM(成就内容!AL$140:AL152)</f>
        <v>0</v>
      </c>
      <c r="AM75" s="4">
        <f>SUM(成就内容!AM$140:AM152)</f>
        <v>26</v>
      </c>
      <c r="AN75" s="4">
        <f>SUM(成就内容!AN$140:AN152)</f>
        <v>26</v>
      </c>
      <c r="AO75" s="4">
        <f>SUM(成就内容!AO$140:AO152)</f>
        <v>26</v>
      </c>
      <c r="AP75" s="4">
        <f>SUM(成就内容!AP$140:AP152)</f>
        <v>26</v>
      </c>
      <c r="AQ75" s="4">
        <f>SUM(成就内容!AQ$140:AQ152)</f>
        <v>26</v>
      </c>
      <c r="AR75" s="4">
        <f>SUM(成就内容!AR$140:AR152)</f>
        <v>26</v>
      </c>
      <c r="AS75" s="4">
        <f>SUM(成就内容!AS$140:AS152)</f>
        <v>26</v>
      </c>
      <c r="AT75" s="4">
        <f>SUM(成就内容!AT$140:AT152)</f>
        <v>26</v>
      </c>
      <c r="AU75" s="4">
        <f>SUM(成就内容!AU$140:AU152)</f>
        <v>26</v>
      </c>
      <c r="AV75" s="4">
        <f>SUM(成就内容!AV$140:AV152)</f>
        <v>26</v>
      </c>
      <c r="AW75" s="4">
        <f>SUM(成就内容!AW$140:AW152)</f>
        <v>26</v>
      </c>
      <c r="AX75" s="4">
        <f>SUM(成就内容!AX$140:AX152)</f>
        <v>26</v>
      </c>
      <c r="AY75" s="4">
        <f>SUM(成就内容!AY$140:AY152)</f>
        <v>26</v>
      </c>
      <c r="AZ75" s="4">
        <f>SUM(成就内容!AZ$140:AZ152)</f>
        <v>26</v>
      </c>
      <c r="BA75" s="4">
        <f>SUM(成就内容!BA$140:BA152)</f>
        <v>26</v>
      </c>
      <c r="BB75" s="4">
        <f>SUM(成就内容!BB$140:BB152)</f>
        <v>26</v>
      </c>
      <c r="BC75" s="4">
        <f>SUM(成就内容!BC$140:BC152)</f>
        <v>26</v>
      </c>
      <c r="BD75" s="4">
        <f>SUM(成就内容!BD$140:BD152)</f>
        <v>26</v>
      </c>
      <c r="BE75" s="4">
        <f>SUM(成就内容!BE$140:BE152)</f>
        <v>26</v>
      </c>
      <c r="BF75" s="4">
        <f>SUM(成就内容!BF$140:BF152)</f>
        <v>26</v>
      </c>
      <c r="BG75" s="4">
        <f>SUM(成就内容!BG$140:BG152)</f>
        <v>26</v>
      </c>
      <c r="BH75" s="4">
        <f>SUM(成就内容!BH$140:BH152)</f>
        <v>26</v>
      </c>
      <c r="BI75" s="4">
        <f>SUM(成就内容!BI$140:BI152)</f>
        <v>0</v>
      </c>
      <c r="BJ75" s="4">
        <f>SUM(成就内容!BJ$140:BJ152)</f>
        <v>26</v>
      </c>
      <c r="BK75" s="4">
        <f>SUM(成就内容!BK$140:BK152)</f>
        <v>26</v>
      </c>
      <c r="BL75" s="4">
        <f>SUM(成就内容!BL$140:BL152)</f>
        <v>26</v>
      </c>
      <c r="BM75" s="4">
        <f>SUM(成就内容!BM$140:BM152)</f>
        <v>26</v>
      </c>
      <c r="BN75" s="4">
        <f>SUM(成就内容!BN$140:BN152)</f>
        <v>26</v>
      </c>
      <c r="BO75" s="4">
        <f>SUM(成就内容!BO$140:BO152)</f>
        <v>26</v>
      </c>
      <c r="BP75" s="4">
        <f>SUM(成就内容!BP$140:BP152)</f>
        <v>26</v>
      </c>
      <c r="BQ75" s="4">
        <f>SUM(成就内容!BQ$140:BQ152)</f>
        <v>26</v>
      </c>
      <c r="BR75" s="4">
        <f>SUM(成就内容!BR$140:BR152)</f>
        <v>26</v>
      </c>
      <c r="BS75" s="4">
        <f>SUM(成就内容!BS$140:BS152)</f>
        <v>26</v>
      </c>
      <c r="BT75" s="4">
        <f>SUM(成就内容!BT$140:BT152)</f>
        <v>26</v>
      </c>
      <c r="BU75" s="4">
        <f>SUM(成就内容!BU$140:BU152)</f>
        <v>26</v>
      </c>
      <c r="BV75" s="4">
        <f>SUM(成就内容!BV$140:BV152)</f>
        <v>0</v>
      </c>
      <c r="BW75" s="4">
        <f>SUM(成就内容!BW$140:BW152)</f>
        <v>26</v>
      </c>
      <c r="BX75" s="4">
        <f>SUM(成就内容!BX$140:BX152)</f>
        <v>26</v>
      </c>
      <c r="BY75" s="4">
        <f>SUM(成就内容!BY$140:BY152)</f>
        <v>26</v>
      </c>
      <c r="BZ75" s="4">
        <f>SUM(成就内容!BZ$140:BZ152)</f>
        <v>26</v>
      </c>
      <c r="CC75" s="3"/>
    </row>
    <row r="76" spans="3:81" s="17" customFormat="1" x14ac:dyDescent="0.15">
      <c r="C76" s="21">
        <v>14</v>
      </c>
      <c r="D76" s="4">
        <f>SUM(成就内容!D$140:D153)</f>
        <v>28</v>
      </c>
      <c r="E76" s="4">
        <f>SUM(成就内容!E$140:E153)</f>
        <v>0</v>
      </c>
      <c r="F76" s="4">
        <f>SUM(成就内容!F$140:F153)</f>
        <v>28</v>
      </c>
      <c r="G76" s="4">
        <f>SUM(成就内容!G$140:G153)</f>
        <v>0</v>
      </c>
      <c r="H76" s="4">
        <f>SUM(成就内容!H$140:H153)</f>
        <v>28</v>
      </c>
      <c r="I76" s="4">
        <f>SUM(成就内容!I$140:I153)</f>
        <v>28</v>
      </c>
      <c r="J76" s="4">
        <f>SUM(成就内容!J$140:J153)</f>
        <v>28</v>
      </c>
      <c r="K76" s="4">
        <f>SUM(成就内容!K$140:K153)</f>
        <v>28</v>
      </c>
      <c r="L76" s="4">
        <f>SUM(成就内容!L$140:L153)</f>
        <v>28</v>
      </c>
      <c r="M76" s="4">
        <f>SUM(成就内容!M$140:M153)</f>
        <v>28</v>
      </c>
      <c r="N76" s="4">
        <f>SUM(成就内容!N$140:N153)</f>
        <v>28</v>
      </c>
      <c r="O76" s="4">
        <f>SUM(成就内容!O$140:O153)</f>
        <v>28</v>
      </c>
      <c r="P76" s="4">
        <f>SUM(成就内容!P$140:P153)</f>
        <v>26</v>
      </c>
      <c r="Q76" s="4">
        <f>SUM(成就内容!Q$140:Q153)</f>
        <v>28</v>
      </c>
      <c r="R76" s="4">
        <f>SUM(成就内容!R$140:R153)</f>
        <v>28</v>
      </c>
      <c r="S76" s="4">
        <f>SUM(成就内容!S$140:S153)</f>
        <v>28</v>
      </c>
      <c r="T76" s="4">
        <f>SUM(成就内容!T$140:T153)</f>
        <v>28</v>
      </c>
      <c r="U76" s="4">
        <f>SUM(成就内容!U$140:U153)</f>
        <v>28</v>
      </c>
      <c r="V76" s="4">
        <f>SUM(成就内容!V$140:V153)</f>
        <v>28</v>
      </c>
      <c r="W76" s="4">
        <f>SUM(成就内容!W$140:W153)</f>
        <v>28</v>
      </c>
      <c r="X76" s="4">
        <f>SUM(成就内容!X$140:X153)</f>
        <v>28</v>
      </c>
      <c r="Y76" s="4">
        <f>SUM(成就内容!Y$140:Y153)</f>
        <v>28</v>
      </c>
      <c r="Z76" s="4">
        <f>SUM(成就内容!Z$140:Z153)</f>
        <v>0</v>
      </c>
      <c r="AA76" s="4">
        <f>SUM(成就内容!AA$140:AA153)</f>
        <v>28</v>
      </c>
      <c r="AB76" s="4">
        <f>SUM(成就内容!AB$140:AB153)</f>
        <v>28</v>
      </c>
      <c r="AC76" s="4">
        <f>SUM(成就内容!AC$140:AC153)</f>
        <v>28</v>
      </c>
      <c r="AD76" s="4">
        <f>SUM(成就内容!AD$140:AD153)</f>
        <v>28</v>
      </c>
      <c r="AE76" s="4">
        <f>SUM(成就内容!AE$140:AE153)</f>
        <v>28</v>
      </c>
      <c r="AF76" s="4">
        <f>SUM(成就内容!AF$140:AF153)</f>
        <v>28</v>
      </c>
      <c r="AG76" s="4">
        <f>SUM(成就内容!AG$140:AG153)</f>
        <v>28</v>
      </c>
      <c r="AH76" s="4">
        <f>SUM(成就内容!AH$140:AH153)</f>
        <v>28</v>
      </c>
      <c r="AI76" s="4">
        <f>SUM(成就内容!AI$140:AI153)</f>
        <v>28</v>
      </c>
      <c r="AJ76" s="4">
        <f>SUM(成就内容!AJ$140:AJ153)</f>
        <v>28</v>
      </c>
      <c r="AK76" s="4">
        <f>SUM(成就内容!AK$140:AK153)</f>
        <v>0</v>
      </c>
      <c r="AL76" s="4">
        <f>SUM(成就内容!AL$140:AL153)</f>
        <v>0</v>
      </c>
      <c r="AM76" s="4">
        <f>SUM(成就内容!AM$140:AM153)</f>
        <v>28</v>
      </c>
      <c r="AN76" s="4">
        <f>SUM(成就内容!AN$140:AN153)</f>
        <v>28</v>
      </c>
      <c r="AO76" s="4">
        <f>SUM(成就内容!AO$140:AO153)</f>
        <v>28</v>
      </c>
      <c r="AP76" s="4">
        <f>SUM(成就内容!AP$140:AP153)</f>
        <v>28</v>
      </c>
      <c r="AQ76" s="4">
        <f>SUM(成就内容!AQ$140:AQ153)</f>
        <v>28</v>
      </c>
      <c r="AR76" s="4">
        <f>SUM(成就内容!AR$140:AR153)</f>
        <v>28</v>
      </c>
      <c r="AS76" s="4">
        <f>SUM(成就内容!AS$140:AS153)</f>
        <v>28</v>
      </c>
      <c r="AT76" s="4">
        <f>SUM(成就内容!AT$140:AT153)</f>
        <v>28</v>
      </c>
      <c r="AU76" s="4">
        <f>SUM(成就内容!AU$140:AU153)</f>
        <v>28</v>
      </c>
      <c r="AV76" s="4">
        <f>SUM(成就内容!AV$140:AV153)</f>
        <v>28</v>
      </c>
      <c r="AW76" s="4">
        <f>SUM(成就内容!AW$140:AW153)</f>
        <v>28</v>
      </c>
      <c r="AX76" s="4">
        <f>SUM(成就内容!AX$140:AX153)</f>
        <v>28</v>
      </c>
      <c r="AY76" s="4">
        <f>SUM(成就内容!AY$140:AY153)</f>
        <v>28</v>
      </c>
      <c r="AZ76" s="4">
        <f>SUM(成就内容!AZ$140:AZ153)</f>
        <v>28</v>
      </c>
      <c r="BA76" s="4">
        <f>SUM(成就内容!BA$140:BA153)</f>
        <v>28</v>
      </c>
      <c r="BB76" s="4">
        <f>SUM(成就内容!BB$140:BB153)</f>
        <v>28</v>
      </c>
      <c r="BC76" s="4">
        <f>SUM(成就内容!BC$140:BC153)</f>
        <v>28</v>
      </c>
      <c r="BD76" s="4">
        <f>SUM(成就内容!BD$140:BD153)</f>
        <v>28</v>
      </c>
      <c r="BE76" s="4">
        <f>SUM(成就内容!BE$140:BE153)</f>
        <v>28</v>
      </c>
      <c r="BF76" s="4">
        <f>SUM(成就内容!BF$140:BF153)</f>
        <v>28</v>
      </c>
      <c r="BG76" s="4">
        <f>SUM(成就内容!BG$140:BG153)</f>
        <v>28</v>
      </c>
      <c r="BH76" s="4">
        <f>SUM(成就内容!BH$140:BH153)</f>
        <v>28</v>
      </c>
      <c r="BI76" s="4">
        <f>SUM(成就内容!BI$140:BI153)</f>
        <v>0</v>
      </c>
      <c r="BJ76" s="4">
        <f>SUM(成就内容!BJ$140:BJ153)</f>
        <v>28</v>
      </c>
      <c r="BK76" s="4">
        <f>SUM(成就内容!BK$140:BK153)</f>
        <v>28</v>
      </c>
      <c r="BL76" s="4">
        <f>SUM(成就内容!BL$140:BL153)</f>
        <v>28</v>
      </c>
      <c r="BM76" s="4">
        <f>SUM(成就内容!BM$140:BM153)</f>
        <v>28</v>
      </c>
      <c r="BN76" s="4">
        <f>SUM(成就内容!BN$140:BN153)</f>
        <v>28</v>
      </c>
      <c r="BO76" s="4">
        <f>SUM(成就内容!BO$140:BO153)</f>
        <v>28</v>
      </c>
      <c r="BP76" s="4">
        <f>SUM(成就内容!BP$140:BP153)</f>
        <v>28</v>
      </c>
      <c r="BQ76" s="4">
        <f>SUM(成就内容!BQ$140:BQ153)</f>
        <v>28</v>
      </c>
      <c r="BR76" s="4">
        <f>SUM(成就内容!BR$140:BR153)</f>
        <v>28</v>
      </c>
      <c r="BS76" s="4">
        <f>SUM(成就内容!BS$140:BS153)</f>
        <v>28</v>
      </c>
      <c r="BT76" s="4">
        <f>SUM(成就内容!BT$140:BT153)</f>
        <v>28</v>
      </c>
      <c r="BU76" s="4">
        <f>SUM(成就内容!BU$140:BU153)</f>
        <v>28</v>
      </c>
      <c r="BV76" s="4">
        <f>SUM(成就内容!BV$140:BV153)</f>
        <v>0</v>
      </c>
      <c r="BW76" s="4">
        <f>SUM(成就内容!BW$140:BW153)</f>
        <v>28</v>
      </c>
      <c r="BX76" s="4">
        <f>SUM(成就内容!BX$140:BX153)</f>
        <v>28</v>
      </c>
      <c r="BY76" s="4">
        <f>SUM(成就内容!BY$140:BY153)</f>
        <v>28</v>
      </c>
      <c r="BZ76" s="4">
        <f>SUM(成就内容!BZ$140:BZ153)</f>
        <v>28</v>
      </c>
      <c r="CC76" s="3"/>
    </row>
    <row r="77" spans="3:81" s="17" customFormat="1" x14ac:dyDescent="0.15">
      <c r="C77" s="21">
        <v>15</v>
      </c>
      <c r="D77" s="4">
        <f>SUM(成就内容!D$140:D154)</f>
        <v>30</v>
      </c>
      <c r="E77" s="4">
        <f>SUM(成就内容!E$140:E154)</f>
        <v>0</v>
      </c>
      <c r="F77" s="4">
        <f>SUM(成就内容!F$140:F154)</f>
        <v>30</v>
      </c>
      <c r="G77" s="4">
        <f>SUM(成就内容!G$140:G154)</f>
        <v>0</v>
      </c>
      <c r="H77" s="4">
        <f>SUM(成就内容!H$140:H154)</f>
        <v>30</v>
      </c>
      <c r="I77" s="4">
        <f>SUM(成就内容!I$140:I154)</f>
        <v>30</v>
      </c>
      <c r="J77" s="4">
        <f>SUM(成就内容!J$140:J154)</f>
        <v>30</v>
      </c>
      <c r="K77" s="4">
        <f>SUM(成就内容!K$140:K154)</f>
        <v>30</v>
      </c>
      <c r="L77" s="4">
        <f>SUM(成就内容!L$140:L154)</f>
        <v>30</v>
      </c>
      <c r="M77" s="4">
        <f>SUM(成就内容!M$140:M154)</f>
        <v>30</v>
      </c>
      <c r="N77" s="4">
        <f>SUM(成就内容!N$140:N154)</f>
        <v>30</v>
      </c>
      <c r="O77" s="4">
        <f>SUM(成就内容!O$140:O154)</f>
        <v>30</v>
      </c>
      <c r="P77" s="4">
        <f>SUM(成就内容!P$140:P154)</f>
        <v>26</v>
      </c>
      <c r="Q77" s="4">
        <f>SUM(成就内容!Q$140:Q154)</f>
        <v>30</v>
      </c>
      <c r="R77" s="4">
        <f>SUM(成就内容!R$140:R154)</f>
        <v>30</v>
      </c>
      <c r="S77" s="4">
        <f>SUM(成就内容!S$140:S154)</f>
        <v>30</v>
      </c>
      <c r="T77" s="4">
        <f>SUM(成就内容!T$140:T154)</f>
        <v>30</v>
      </c>
      <c r="U77" s="4">
        <f>SUM(成就内容!U$140:U154)</f>
        <v>30</v>
      </c>
      <c r="V77" s="4">
        <f>SUM(成就内容!V$140:V154)</f>
        <v>30</v>
      </c>
      <c r="W77" s="4">
        <f>SUM(成就内容!W$140:W154)</f>
        <v>30</v>
      </c>
      <c r="X77" s="4">
        <f>SUM(成就内容!X$140:X154)</f>
        <v>30</v>
      </c>
      <c r="Y77" s="4">
        <f>SUM(成就内容!Y$140:Y154)</f>
        <v>30</v>
      </c>
      <c r="Z77" s="4">
        <f>SUM(成就内容!Z$140:Z154)</f>
        <v>0</v>
      </c>
      <c r="AA77" s="4">
        <f>SUM(成就内容!AA$140:AA154)</f>
        <v>30</v>
      </c>
      <c r="AB77" s="4">
        <f>SUM(成就内容!AB$140:AB154)</f>
        <v>30</v>
      </c>
      <c r="AC77" s="4">
        <f>SUM(成就内容!AC$140:AC154)</f>
        <v>30</v>
      </c>
      <c r="AD77" s="4">
        <f>SUM(成就内容!AD$140:AD154)</f>
        <v>30</v>
      </c>
      <c r="AE77" s="4">
        <f>SUM(成就内容!AE$140:AE154)</f>
        <v>30</v>
      </c>
      <c r="AF77" s="4">
        <f>SUM(成就内容!AF$140:AF154)</f>
        <v>30</v>
      </c>
      <c r="AG77" s="4">
        <f>SUM(成就内容!AG$140:AG154)</f>
        <v>30</v>
      </c>
      <c r="AH77" s="4">
        <f>SUM(成就内容!AH$140:AH154)</f>
        <v>30</v>
      </c>
      <c r="AI77" s="4">
        <f>SUM(成就内容!AI$140:AI154)</f>
        <v>30</v>
      </c>
      <c r="AJ77" s="4">
        <f>SUM(成就内容!AJ$140:AJ154)</f>
        <v>30</v>
      </c>
      <c r="AK77" s="4">
        <f>SUM(成就内容!AK$140:AK154)</f>
        <v>0</v>
      </c>
      <c r="AL77" s="4">
        <f>SUM(成就内容!AL$140:AL154)</f>
        <v>0</v>
      </c>
      <c r="AM77" s="4">
        <f>SUM(成就内容!AM$140:AM154)</f>
        <v>30</v>
      </c>
      <c r="AN77" s="4">
        <f>SUM(成就内容!AN$140:AN154)</f>
        <v>30</v>
      </c>
      <c r="AO77" s="4">
        <f>SUM(成就内容!AO$140:AO154)</f>
        <v>30</v>
      </c>
      <c r="AP77" s="4">
        <f>SUM(成就内容!AP$140:AP154)</f>
        <v>30</v>
      </c>
      <c r="AQ77" s="4">
        <f>SUM(成就内容!AQ$140:AQ154)</f>
        <v>30</v>
      </c>
      <c r="AR77" s="4">
        <f>SUM(成就内容!AR$140:AR154)</f>
        <v>30</v>
      </c>
      <c r="AS77" s="4">
        <f>SUM(成就内容!AS$140:AS154)</f>
        <v>30</v>
      </c>
      <c r="AT77" s="4">
        <f>SUM(成就内容!AT$140:AT154)</f>
        <v>30</v>
      </c>
      <c r="AU77" s="4">
        <f>SUM(成就内容!AU$140:AU154)</f>
        <v>30</v>
      </c>
      <c r="AV77" s="4">
        <f>SUM(成就内容!AV$140:AV154)</f>
        <v>30</v>
      </c>
      <c r="AW77" s="4">
        <f>SUM(成就内容!AW$140:AW154)</f>
        <v>30</v>
      </c>
      <c r="AX77" s="4">
        <f>SUM(成就内容!AX$140:AX154)</f>
        <v>30</v>
      </c>
      <c r="AY77" s="4">
        <f>SUM(成就内容!AY$140:AY154)</f>
        <v>30</v>
      </c>
      <c r="AZ77" s="4">
        <f>SUM(成就内容!AZ$140:AZ154)</f>
        <v>30</v>
      </c>
      <c r="BA77" s="4">
        <f>SUM(成就内容!BA$140:BA154)</f>
        <v>30</v>
      </c>
      <c r="BB77" s="4">
        <f>SUM(成就内容!BB$140:BB154)</f>
        <v>30</v>
      </c>
      <c r="BC77" s="4">
        <f>SUM(成就内容!BC$140:BC154)</f>
        <v>30</v>
      </c>
      <c r="BD77" s="4">
        <f>SUM(成就内容!BD$140:BD154)</f>
        <v>30</v>
      </c>
      <c r="BE77" s="4">
        <f>SUM(成就内容!BE$140:BE154)</f>
        <v>30</v>
      </c>
      <c r="BF77" s="4">
        <f>SUM(成就内容!BF$140:BF154)</f>
        <v>30</v>
      </c>
      <c r="BG77" s="4">
        <f>SUM(成就内容!BG$140:BG154)</f>
        <v>30</v>
      </c>
      <c r="BH77" s="4">
        <f>SUM(成就内容!BH$140:BH154)</f>
        <v>30</v>
      </c>
      <c r="BI77" s="4">
        <f>SUM(成就内容!BI$140:BI154)</f>
        <v>0</v>
      </c>
      <c r="BJ77" s="4">
        <f>SUM(成就内容!BJ$140:BJ154)</f>
        <v>30</v>
      </c>
      <c r="BK77" s="4">
        <f>SUM(成就内容!BK$140:BK154)</f>
        <v>30</v>
      </c>
      <c r="BL77" s="4">
        <f>SUM(成就内容!BL$140:BL154)</f>
        <v>30</v>
      </c>
      <c r="BM77" s="4">
        <f>SUM(成就内容!BM$140:BM154)</f>
        <v>30</v>
      </c>
      <c r="BN77" s="4">
        <f>SUM(成就内容!BN$140:BN154)</f>
        <v>30</v>
      </c>
      <c r="BO77" s="4">
        <f>SUM(成就内容!BO$140:BO154)</f>
        <v>30</v>
      </c>
      <c r="BP77" s="4">
        <f>SUM(成就内容!BP$140:BP154)</f>
        <v>30</v>
      </c>
      <c r="BQ77" s="4">
        <f>SUM(成就内容!BQ$140:BQ154)</f>
        <v>30</v>
      </c>
      <c r="BR77" s="4">
        <f>SUM(成就内容!BR$140:BR154)</f>
        <v>30</v>
      </c>
      <c r="BS77" s="4">
        <f>SUM(成就内容!BS$140:BS154)</f>
        <v>30</v>
      </c>
      <c r="BT77" s="4">
        <f>SUM(成就内容!BT$140:BT154)</f>
        <v>30</v>
      </c>
      <c r="BU77" s="4">
        <f>SUM(成就内容!BU$140:BU154)</f>
        <v>30</v>
      </c>
      <c r="BV77" s="4">
        <f>SUM(成就内容!BV$140:BV154)</f>
        <v>0</v>
      </c>
      <c r="BW77" s="4">
        <f>SUM(成就内容!BW$140:BW154)</f>
        <v>30</v>
      </c>
      <c r="BX77" s="4">
        <f>SUM(成就内容!BX$140:BX154)</f>
        <v>30</v>
      </c>
      <c r="BY77" s="4">
        <f>SUM(成就内容!BY$140:BY154)</f>
        <v>30</v>
      </c>
      <c r="BZ77" s="4">
        <f>SUM(成就内容!BZ$140:BZ154)</f>
        <v>30</v>
      </c>
      <c r="CC77" s="3"/>
    </row>
    <row r="78" spans="3:81" s="17" customFormat="1" x14ac:dyDescent="0.15">
      <c r="C78" s="21">
        <v>16</v>
      </c>
      <c r="D78" s="4">
        <f>SUM(成就内容!D$140:D155)</f>
        <v>32</v>
      </c>
      <c r="E78" s="4">
        <f>SUM(成就内容!E$140:E155)</f>
        <v>0</v>
      </c>
      <c r="F78" s="4">
        <f>SUM(成就内容!F$140:F155)</f>
        <v>32</v>
      </c>
      <c r="G78" s="4">
        <f>SUM(成就内容!G$140:G155)</f>
        <v>0</v>
      </c>
      <c r="H78" s="4">
        <f>SUM(成就内容!H$140:H155)</f>
        <v>32</v>
      </c>
      <c r="I78" s="4">
        <f>SUM(成就内容!I$140:I155)</f>
        <v>32</v>
      </c>
      <c r="J78" s="4">
        <f>SUM(成就内容!J$140:J155)</f>
        <v>32</v>
      </c>
      <c r="K78" s="4">
        <f>SUM(成就内容!K$140:K155)</f>
        <v>32</v>
      </c>
      <c r="L78" s="4">
        <f>SUM(成就内容!L$140:L155)</f>
        <v>32</v>
      </c>
      <c r="M78" s="4">
        <f>SUM(成就内容!M$140:M155)</f>
        <v>32</v>
      </c>
      <c r="N78" s="4">
        <f>SUM(成就内容!N$140:N155)</f>
        <v>32</v>
      </c>
      <c r="O78" s="4">
        <f>SUM(成就内容!O$140:O155)</f>
        <v>32</v>
      </c>
      <c r="P78" s="4">
        <f>SUM(成就内容!P$140:P155)</f>
        <v>26</v>
      </c>
      <c r="Q78" s="4">
        <f>SUM(成就内容!Q$140:Q155)</f>
        <v>32</v>
      </c>
      <c r="R78" s="4">
        <f>SUM(成就内容!R$140:R155)</f>
        <v>32</v>
      </c>
      <c r="S78" s="4">
        <f>SUM(成就内容!S$140:S155)</f>
        <v>32</v>
      </c>
      <c r="T78" s="4">
        <f>SUM(成就内容!T$140:T155)</f>
        <v>32</v>
      </c>
      <c r="U78" s="4">
        <f>SUM(成就内容!U$140:U155)</f>
        <v>32</v>
      </c>
      <c r="V78" s="4">
        <f>SUM(成就内容!V$140:V155)</f>
        <v>32</v>
      </c>
      <c r="W78" s="4">
        <f>SUM(成就内容!W$140:W155)</f>
        <v>32</v>
      </c>
      <c r="X78" s="4">
        <f>SUM(成就内容!X$140:X155)</f>
        <v>32</v>
      </c>
      <c r="Y78" s="4">
        <f>SUM(成就内容!Y$140:Y155)</f>
        <v>32</v>
      </c>
      <c r="Z78" s="4">
        <f>SUM(成就内容!Z$140:Z155)</f>
        <v>0</v>
      </c>
      <c r="AA78" s="4">
        <f>SUM(成就内容!AA$140:AA155)</f>
        <v>32</v>
      </c>
      <c r="AB78" s="4">
        <f>SUM(成就内容!AB$140:AB155)</f>
        <v>32</v>
      </c>
      <c r="AC78" s="4">
        <f>SUM(成就内容!AC$140:AC155)</f>
        <v>32</v>
      </c>
      <c r="AD78" s="4">
        <f>SUM(成就内容!AD$140:AD155)</f>
        <v>32</v>
      </c>
      <c r="AE78" s="4">
        <f>SUM(成就内容!AE$140:AE155)</f>
        <v>32</v>
      </c>
      <c r="AF78" s="4">
        <f>SUM(成就内容!AF$140:AF155)</f>
        <v>32</v>
      </c>
      <c r="AG78" s="4">
        <f>SUM(成就内容!AG$140:AG155)</f>
        <v>32</v>
      </c>
      <c r="AH78" s="4">
        <f>SUM(成就内容!AH$140:AH155)</f>
        <v>32</v>
      </c>
      <c r="AI78" s="4">
        <f>SUM(成就内容!AI$140:AI155)</f>
        <v>32</v>
      </c>
      <c r="AJ78" s="4">
        <f>SUM(成就内容!AJ$140:AJ155)</f>
        <v>32</v>
      </c>
      <c r="AK78" s="4">
        <f>SUM(成就内容!AK$140:AK155)</f>
        <v>0</v>
      </c>
      <c r="AL78" s="4">
        <f>SUM(成就内容!AL$140:AL155)</f>
        <v>0</v>
      </c>
      <c r="AM78" s="4">
        <f>SUM(成就内容!AM$140:AM155)</f>
        <v>32</v>
      </c>
      <c r="AN78" s="4">
        <f>SUM(成就内容!AN$140:AN155)</f>
        <v>32</v>
      </c>
      <c r="AO78" s="4">
        <f>SUM(成就内容!AO$140:AO155)</f>
        <v>32</v>
      </c>
      <c r="AP78" s="4">
        <f>SUM(成就内容!AP$140:AP155)</f>
        <v>32</v>
      </c>
      <c r="AQ78" s="4">
        <f>SUM(成就内容!AQ$140:AQ155)</f>
        <v>32</v>
      </c>
      <c r="AR78" s="4">
        <f>SUM(成就内容!AR$140:AR155)</f>
        <v>32</v>
      </c>
      <c r="AS78" s="4">
        <f>SUM(成就内容!AS$140:AS155)</f>
        <v>32</v>
      </c>
      <c r="AT78" s="4">
        <f>SUM(成就内容!AT$140:AT155)</f>
        <v>32</v>
      </c>
      <c r="AU78" s="4">
        <f>SUM(成就内容!AU$140:AU155)</f>
        <v>32</v>
      </c>
      <c r="AV78" s="4">
        <f>SUM(成就内容!AV$140:AV155)</f>
        <v>32</v>
      </c>
      <c r="AW78" s="4">
        <f>SUM(成就内容!AW$140:AW155)</f>
        <v>32</v>
      </c>
      <c r="AX78" s="4">
        <f>SUM(成就内容!AX$140:AX155)</f>
        <v>32</v>
      </c>
      <c r="AY78" s="4">
        <f>SUM(成就内容!AY$140:AY155)</f>
        <v>32</v>
      </c>
      <c r="AZ78" s="4">
        <f>SUM(成就内容!AZ$140:AZ155)</f>
        <v>32</v>
      </c>
      <c r="BA78" s="4">
        <f>SUM(成就内容!BA$140:BA155)</f>
        <v>32</v>
      </c>
      <c r="BB78" s="4">
        <f>SUM(成就内容!BB$140:BB155)</f>
        <v>32</v>
      </c>
      <c r="BC78" s="4">
        <f>SUM(成就内容!BC$140:BC155)</f>
        <v>32</v>
      </c>
      <c r="BD78" s="4">
        <f>SUM(成就内容!BD$140:BD155)</f>
        <v>32</v>
      </c>
      <c r="BE78" s="4">
        <f>SUM(成就内容!BE$140:BE155)</f>
        <v>32</v>
      </c>
      <c r="BF78" s="4">
        <f>SUM(成就内容!BF$140:BF155)</f>
        <v>32</v>
      </c>
      <c r="BG78" s="4">
        <f>SUM(成就内容!BG$140:BG155)</f>
        <v>32</v>
      </c>
      <c r="BH78" s="4">
        <f>SUM(成就内容!BH$140:BH155)</f>
        <v>32</v>
      </c>
      <c r="BI78" s="4">
        <f>SUM(成就内容!BI$140:BI155)</f>
        <v>0</v>
      </c>
      <c r="BJ78" s="4">
        <f>SUM(成就内容!BJ$140:BJ155)</f>
        <v>32</v>
      </c>
      <c r="BK78" s="4">
        <f>SUM(成就内容!BK$140:BK155)</f>
        <v>32</v>
      </c>
      <c r="BL78" s="4">
        <f>SUM(成就内容!BL$140:BL155)</f>
        <v>32</v>
      </c>
      <c r="BM78" s="4">
        <f>SUM(成就内容!BM$140:BM155)</f>
        <v>32</v>
      </c>
      <c r="BN78" s="4">
        <f>SUM(成就内容!BN$140:BN155)</f>
        <v>32</v>
      </c>
      <c r="BO78" s="4">
        <f>SUM(成就内容!BO$140:BO155)</f>
        <v>32</v>
      </c>
      <c r="BP78" s="4">
        <f>SUM(成就内容!BP$140:BP155)</f>
        <v>32</v>
      </c>
      <c r="BQ78" s="4">
        <f>SUM(成就内容!BQ$140:BQ155)</f>
        <v>32</v>
      </c>
      <c r="BR78" s="4">
        <f>SUM(成就内容!BR$140:BR155)</f>
        <v>30</v>
      </c>
      <c r="BS78" s="4">
        <f>SUM(成就内容!BS$140:BS155)</f>
        <v>32</v>
      </c>
      <c r="BT78" s="4">
        <f>SUM(成就内容!BT$140:BT155)</f>
        <v>32</v>
      </c>
      <c r="BU78" s="4">
        <f>SUM(成就内容!BU$140:BU155)</f>
        <v>32</v>
      </c>
      <c r="BV78" s="4">
        <f>SUM(成就内容!BV$140:BV155)</f>
        <v>0</v>
      </c>
      <c r="BW78" s="4">
        <f>SUM(成就内容!BW$140:BW155)</f>
        <v>32</v>
      </c>
      <c r="BX78" s="4">
        <f>SUM(成就内容!BX$140:BX155)</f>
        <v>32</v>
      </c>
      <c r="BY78" s="4">
        <f>SUM(成就内容!BY$140:BY155)</f>
        <v>32</v>
      </c>
      <c r="BZ78" s="4">
        <f>SUM(成就内容!BZ$140:BZ155)</f>
        <v>32</v>
      </c>
      <c r="CC78" s="3"/>
    </row>
    <row r="79" spans="3:81" s="17" customFormat="1" x14ac:dyDescent="0.15">
      <c r="C79" s="21">
        <v>17</v>
      </c>
      <c r="D79" s="4">
        <f>SUM(成就内容!D$140:D156)</f>
        <v>34</v>
      </c>
      <c r="E79" s="4">
        <f>SUM(成就内容!E$140:E156)</f>
        <v>0</v>
      </c>
      <c r="F79" s="4">
        <f>SUM(成就内容!F$140:F156)</f>
        <v>34</v>
      </c>
      <c r="G79" s="4">
        <f>SUM(成就内容!G$140:G156)</f>
        <v>0</v>
      </c>
      <c r="H79" s="4">
        <f>SUM(成就内容!H$140:H156)</f>
        <v>34</v>
      </c>
      <c r="I79" s="4">
        <f>SUM(成就内容!I$140:I156)</f>
        <v>34</v>
      </c>
      <c r="J79" s="4">
        <f>SUM(成就内容!J$140:J156)</f>
        <v>34</v>
      </c>
      <c r="K79" s="4">
        <f>SUM(成就内容!K$140:K156)</f>
        <v>34</v>
      </c>
      <c r="L79" s="4">
        <f>SUM(成就内容!L$140:L156)</f>
        <v>34</v>
      </c>
      <c r="M79" s="4">
        <f>SUM(成就内容!M$140:M156)</f>
        <v>34</v>
      </c>
      <c r="N79" s="4">
        <f>SUM(成就内容!N$140:N156)</f>
        <v>34</v>
      </c>
      <c r="O79" s="4">
        <f>SUM(成就内容!O$140:O156)</f>
        <v>34</v>
      </c>
      <c r="P79" s="4">
        <f>SUM(成就内容!P$140:P156)</f>
        <v>26</v>
      </c>
      <c r="Q79" s="4">
        <f>SUM(成就内容!Q$140:Q156)</f>
        <v>34</v>
      </c>
      <c r="R79" s="4">
        <f>SUM(成就内容!R$140:R156)</f>
        <v>34</v>
      </c>
      <c r="S79" s="4">
        <f>SUM(成就内容!S$140:S156)</f>
        <v>34</v>
      </c>
      <c r="T79" s="4">
        <f>SUM(成就内容!T$140:T156)</f>
        <v>34</v>
      </c>
      <c r="U79" s="4">
        <f>SUM(成就内容!U$140:U156)</f>
        <v>34</v>
      </c>
      <c r="V79" s="4">
        <f>SUM(成就内容!V$140:V156)</f>
        <v>34</v>
      </c>
      <c r="W79" s="4">
        <f>SUM(成就内容!W$140:W156)</f>
        <v>34</v>
      </c>
      <c r="X79" s="4">
        <f>SUM(成就内容!X$140:X156)</f>
        <v>34</v>
      </c>
      <c r="Y79" s="4">
        <f>SUM(成就内容!Y$140:Y156)</f>
        <v>34</v>
      </c>
      <c r="Z79" s="4">
        <f>SUM(成就内容!Z$140:Z156)</f>
        <v>0</v>
      </c>
      <c r="AA79" s="4">
        <f>SUM(成就内容!AA$140:AA156)</f>
        <v>34</v>
      </c>
      <c r="AB79" s="4">
        <f>SUM(成就内容!AB$140:AB156)</f>
        <v>34</v>
      </c>
      <c r="AC79" s="4">
        <f>SUM(成就内容!AC$140:AC156)</f>
        <v>34</v>
      </c>
      <c r="AD79" s="4">
        <f>SUM(成就内容!AD$140:AD156)</f>
        <v>34</v>
      </c>
      <c r="AE79" s="4">
        <f>SUM(成就内容!AE$140:AE156)</f>
        <v>34</v>
      </c>
      <c r="AF79" s="4">
        <f>SUM(成就内容!AF$140:AF156)</f>
        <v>34</v>
      </c>
      <c r="AG79" s="4">
        <f>SUM(成就内容!AG$140:AG156)</f>
        <v>34</v>
      </c>
      <c r="AH79" s="4">
        <f>SUM(成就内容!AH$140:AH156)</f>
        <v>34</v>
      </c>
      <c r="AI79" s="4">
        <f>SUM(成就内容!AI$140:AI156)</f>
        <v>34</v>
      </c>
      <c r="AJ79" s="4">
        <f>SUM(成就内容!AJ$140:AJ156)</f>
        <v>34</v>
      </c>
      <c r="AK79" s="4">
        <f>SUM(成就内容!AK$140:AK156)</f>
        <v>0</v>
      </c>
      <c r="AL79" s="4">
        <f>SUM(成就内容!AL$140:AL156)</f>
        <v>0</v>
      </c>
      <c r="AM79" s="4">
        <f>SUM(成就内容!AM$140:AM156)</f>
        <v>34</v>
      </c>
      <c r="AN79" s="4">
        <f>SUM(成就内容!AN$140:AN156)</f>
        <v>34</v>
      </c>
      <c r="AO79" s="4">
        <f>SUM(成就内容!AO$140:AO156)</f>
        <v>34</v>
      </c>
      <c r="AP79" s="4">
        <f>SUM(成就内容!AP$140:AP156)</f>
        <v>34</v>
      </c>
      <c r="AQ79" s="4">
        <f>SUM(成就内容!AQ$140:AQ156)</f>
        <v>34</v>
      </c>
      <c r="AR79" s="4">
        <f>SUM(成就内容!AR$140:AR156)</f>
        <v>34</v>
      </c>
      <c r="AS79" s="4">
        <f>SUM(成就内容!AS$140:AS156)</f>
        <v>34</v>
      </c>
      <c r="AT79" s="4">
        <f>SUM(成就内容!AT$140:AT156)</f>
        <v>34</v>
      </c>
      <c r="AU79" s="4">
        <f>SUM(成就内容!AU$140:AU156)</f>
        <v>34</v>
      </c>
      <c r="AV79" s="4">
        <f>SUM(成就内容!AV$140:AV156)</f>
        <v>34</v>
      </c>
      <c r="AW79" s="4">
        <f>SUM(成就内容!AW$140:AW156)</f>
        <v>34</v>
      </c>
      <c r="AX79" s="4">
        <f>SUM(成就内容!AX$140:AX156)</f>
        <v>34</v>
      </c>
      <c r="AY79" s="4">
        <f>SUM(成就内容!AY$140:AY156)</f>
        <v>34</v>
      </c>
      <c r="AZ79" s="4">
        <f>SUM(成就内容!AZ$140:AZ156)</f>
        <v>34</v>
      </c>
      <c r="BA79" s="4">
        <f>SUM(成就内容!BA$140:BA156)</f>
        <v>34</v>
      </c>
      <c r="BB79" s="4">
        <f>SUM(成就内容!BB$140:BB156)</f>
        <v>34</v>
      </c>
      <c r="BC79" s="4">
        <f>SUM(成就内容!BC$140:BC156)</f>
        <v>34</v>
      </c>
      <c r="BD79" s="4">
        <f>SUM(成就内容!BD$140:BD156)</f>
        <v>34</v>
      </c>
      <c r="BE79" s="4">
        <f>SUM(成就内容!BE$140:BE156)</f>
        <v>34</v>
      </c>
      <c r="BF79" s="4">
        <f>SUM(成就内容!BF$140:BF156)</f>
        <v>34</v>
      </c>
      <c r="BG79" s="4">
        <f>SUM(成就内容!BG$140:BG156)</f>
        <v>34</v>
      </c>
      <c r="BH79" s="4">
        <f>SUM(成就内容!BH$140:BH156)</f>
        <v>34</v>
      </c>
      <c r="BI79" s="4">
        <f>SUM(成就内容!BI$140:BI156)</f>
        <v>0</v>
      </c>
      <c r="BJ79" s="4">
        <f>SUM(成就内容!BJ$140:BJ156)</f>
        <v>34</v>
      </c>
      <c r="BK79" s="4">
        <f>SUM(成就内容!BK$140:BK156)</f>
        <v>34</v>
      </c>
      <c r="BL79" s="4">
        <f>SUM(成就内容!BL$140:BL156)</f>
        <v>34</v>
      </c>
      <c r="BM79" s="4">
        <f>SUM(成就内容!BM$140:BM156)</f>
        <v>34</v>
      </c>
      <c r="BN79" s="4">
        <f>SUM(成就内容!BN$140:BN156)</f>
        <v>34</v>
      </c>
      <c r="BO79" s="4">
        <f>SUM(成就内容!BO$140:BO156)</f>
        <v>34</v>
      </c>
      <c r="BP79" s="4">
        <f>SUM(成就内容!BP$140:BP156)</f>
        <v>34</v>
      </c>
      <c r="BQ79" s="4">
        <f>SUM(成就内容!BQ$140:BQ156)</f>
        <v>34</v>
      </c>
      <c r="BR79" s="4">
        <f>SUM(成就内容!BR$140:BR156)</f>
        <v>30</v>
      </c>
      <c r="BS79" s="4">
        <f>SUM(成就内容!BS$140:BS156)</f>
        <v>34</v>
      </c>
      <c r="BT79" s="4">
        <f>SUM(成就内容!BT$140:BT156)</f>
        <v>34</v>
      </c>
      <c r="BU79" s="4">
        <f>SUM(成就内容!BU$140:BU156)</f>
        <v>34</v>
      </c>
      <c r="BV79" s="4">
        <f>SUM(成就内容!BV$140:BV156)</f>
        <v>0</v>
      </c>
      <c r="BW79" s="4">
        <f>SUM(成就内容!BW$140:BW156)</f>
        <v>34</v>
      </c>
      <c r="BX79" s="4">
        <f>SUM(成就内容!BX$140:BX156)</f>
        <v>34</v>
      </c>
      <c r="BY79" s="4">
        <f>SUM(成就内容!BY$140:BY156)</f>
        <v>34</v>
      </c>
      <c r="BZ79" s="4">
        <f>SUM(成就内容!BZ$140:BZ156)</f>
        <v>34</v>
      </c>
      <c r="CC79" s="3"/>
    </row>
    <row r="80" spans="3:81" s="17" customFormat="1" x14ac:dyDescent="0.15">
      <c r="C80" s="21">
        <v>18</v>
      </c>
      <c r="D80" s="4">
        <f>SUM(成就内容!D$140:D157)</f>
        <v>36</v>
      </c>
      <c r="E80" s="4">
        <f>SUM(成就内容!E$140:E157)</f>
        <v>0</v>
      </c>
      <c r="F80" s="4">
        <f>SUM(成就内容!F$140:F157)</f>
        <v>36</v>
      </c>
      <c r="G80" s="4">
        <f>SUM(成就内容!G$140:G157)</f>
        <v>0</v>
      </c>
      <c r="H80" s="4">
        <f>SUM(成就内容!H$140:H157)</f>
        <v>36</v>
      </c>
      <c r="I80" s="4">
        <f>SUM(成就内容!I$140:I157)</f>
        <v>36</v>
      </c>
      <c r="J80" s="4">
        <f>SUM(成就内容!J$140:J157)</f>
        <v>36</v>
      </c>
      <c r="K80" s="4">
        <f>SUM(成就内容!K$140:K157)</f>
        <v>36</v>
      </c>
      <c r="L80" s="4">
        <f>SUM(成就内容!L$140:L157)</f>
        <v>36</v>
      </c>
      <c r="M80" s="4">
        <f>SUM(成就内容!M$140:M157)</f>
        <v>36</v>
      </c>
      <c r="N80" s="4">
        <f>SUM(成就内容!N$140:N157)</f>
        <v>36</v>
      </c>
      <c r="O80" s="4">
        <f>SUM(成就内容!O$140:O157)</f>
        <v>36</v>
      </c>
      <c r="P80" s="4">
        <f>SUM(成就内容!P$140:P157)</f>
        <v>26</v>
      </c>
      <c r="Q80" s="4">
        <f>SUM(成就内容!Q$140:Q157)</f>
        <v>36</v>
      </c>
      <c r="R80" s="4">
        <f>SUM(成就内容!R$140:R157)</f>
        <v>36</v>
      </c>
      <c r="S80" s="4">
        <f>SUM(成就内容!S$140:S157)</f>
        <v>36</v>
      </c>
      <c r="T80" s="4">
        <f>SUM(成就内容!T$140:T157)</f>
        <v>36</v>
      </c>
      <c r="U80" s="4">
        <f>SUM(成就内容!U$140:U157)</f>
        <v>36</v>
      </c>
      <c r="V80" s="4">
        <f>SUM(成就内容!V$140:V157)</f>
        <v>36</v>
      </c>
      <c r="W80" s="4">
        <f>SUM(成就内容!W$140:W157)</f>
        <v>36</v>
      </c>
      <c r="X80" s="4">
        <f>SUM(成就内容!X$140:X157)</f>
        <v>36</v>
      </c>
      <c r="Y80" s="4">
        <f>SUM(成就内容!Y$140:Y157)</f>
        <v>36</v>
      </c>
      <c r="Z80" s="4">
        <f>SUM(成就内容!Z$140:Z157)</f>
        <v>0</v>
      </c>
      <c r="AA80" s="4">
        <f>SUM(成就内容!AA$140:AA157)</f>
        <v>36</v>
      </c>
      <c r="AB80" s="4">
        <f>SUM(成就内容!AB$140:AB157)</f>
        <v>36</v>
      </c>
      <c r="AC80" s="4">
        <f>SUM(成就内容!AC$140:AC157)</f>
        <v>36</v>
      </c>
      <c r="AD80" s="4">
        <f>SUM(成就内容!AD$140:AD157)</f>
        <v>36</v>
      </c>
      <c r="AE80" s="4">
        <f>SUM(成就内容!AE$140:AE157)</f>
        <v>36</v>
      </c>
      <c r="AF80" s="4">
        <f>SUM(成就内容!AF$140:AF157)</f>
        <v>36</v>
      </c>
      <c r="AG80" s="4">
        <f>SUM(成就内容!AG$140:AG157)</f>
        <v>36</v>
      </c>
      <c r="AH80" s="4">
        <f>SUM(成就内容!AH$140:AH157)</f>
        <v>36</v>
      </c>
      <c r="AI80" s="4">
        <f>SUM(成就内容!AI$140:AI157)</f>
        <v>36</v>
      </c>
      <c r="AJ80" s="4">
        <f>SUM(成就内容!AJ$140:AJ157)</f>
        <v>36</v>
      </c>
      <c r="AK80" s="4">
        <f>SUM(成就内容!AK$140:AK157)</f>
        <v>0</v>
      </c>
      <c r="AL80" s="4">
        <f>SUM(成就内容!AL$140:AL157)</f>
        <v>0</v>
      </c>
      <c r="AM80" s="4">
        <f>SUM(成就内容!AM$140:AM157)</f>
        <v>36</v>
      </c>
      <c r="AN80" s="4">
        <f>SUM(成就内容!AN$140:AN157)</f>
        <v>36</v>
      </c>
      <c r="AO80" s="4">
        <f>SUM(成就内容!AO$140:AO157)</f>
        <v>36</v>
      </c>
      <c r="AP80" s="4">
        <f>SUM(成就内容!AP$140:AP157)</f>
        <v>36</v>
      </c>
      <c r="AQ80" s="4">
        <f>SUM(成就内容!AQ$140:AQ157)</f>
        <v>36</v>
      </c>
      <c r="AR80" s="4">
        <f>SUM(成就内容!AR$140:AR157)</f>
        <v>36</v>
      </c>
      <c r="AS80" s="4">
        <f>SUM(成就内容!AS$140:AS157)</f>
        <v>36</v>
      </c>
      <c r="AT80" s="4">
        <f>SUM(成就内容!AT$140:AT157)</f>
        <v>36</v>
      </c>
      <c r="AU80" s="4">
        <f>SUM(成就内容!AU$140:AU157)</f>
        <v>36</v>
      </c>
      <c r="AV80" s="4">
        <f>SUM(成就内容!AV$140:AV157)</f>
        <v>36</v>
      </c>
      <c r="AW80" s="4">
        <f>SUM(成就内容!AW$140:AW157)</f>
        <v>36</v>
      </c>
      <c r="AX80" s="4">
        <f>SUM(成就内容!AX$140:AX157)</f>
        <v>36</v>
      </c>
      <c r="AY80" s="4">
        <f>SUM(成就内容!AY$140:AY157)</f>
        <v>36</v>
      </c>
      <c r="AZ80" s="4">
        <f>SUM(成就内容!AZ$140:AZ157)</f>
        <v>36</v>
      </c>
      <c r="BA80" s="4">
        <f>SUM(成就内容!BA$140:BA157)</f>
        <v>36</v>
      </c>
      <c r="BB80" s="4">
        <f>SUM(成就内容!BB$140:BB157)</f>
        <v>36</v>
      </c>
      <c r="BC80" s="4">
        <f>SUM(成就内容!BC$140:BC157)</f>
        <v>36</v>
      </c>
      <c r="BD80" s="4">
        <f>SUM(成就内容!BD$140:BD157)</f>
        <v>36</v>
      </c>
      <c r="BE80" s="4">
        <f>SUM(成就内容!BE$140:BE157)</f>
        <v>36</v>
      </c>
      <c r="BF80" s="4">
        <f>SUM(成就内容!BF$140:BF157)</f>
        <v>36</v>
      </c>
      <c r="BG80" s="4">
        <f>SUM(成就内容!BG$140:BG157)</f>
        <v>36</v>
      </c>
      <c r="BH80" s="4">
        <f>SUM(成就内容!BH$140:BH157)</f>
        <v>36</v>
      </c>
      <c r="BI80" s="4">
        <f>SUM(成就内容!BI$140:BI157)</f>
        <v>0</v>
      </c>
      <c r="BJ80" s="4">
        <f>SUM(成就内容!BJ$140:BJ157)</f>
        <v>36</v>
      </c>
      <c r="BK80" s="4">
        <f>SUM(成就内容!BK$140:BK157)</f>
        <v>36</v>
      </c>
      <c r="BL80" s="4">
        <f>SUM(成就内容!BL$140:BL157)</f>
        <v>36</v>
      </c>
      <c r="BM80" s="4">
        <f>SUM(成就内容!BM$140:BM157)</f>
        <v>36</v>
      </c>
      <c r="BN80" s="4">
        <f>SUM(成就内容!BN$140:BN157)</f>
        <v>36</v>
      </c>
      <c r="BO80" s="4">
        <f>SUM(成就内容!BO$140:BO157)</f>
        <v>36</v>
      </c>
      <c r="BP80" s="4">
        <f>SUM(成就内容!BP$140:BP157)</f>
        <v>36</v>
      </c>
      <c r="BQ80" s="4">
        <f>SUM(成就内容!BQ$140:BQ157)</f>
        <v>36</v>
      </c>
      <c r="BR80" s="4">
        <f>SUM(成就内容!BR$140:BR157)</f>
        <v>30</v>
      </c>
      <c r="BS80" s="4">
        <f>SUM(成就内容!BS$140:BS157)</f>
        <v>36</v>
      </c>
      <c r="BT80" s="4">
        <f>SUM(成就内容!BT$140:BT157)</f>
        <v>36</v>
      </c>
      <c r="BU80" s="4">
        <f>SUM(成就内容!BU$140:BU157)</f>
        <v>36</v>
      </c>
      <c r="BV80" s="4">
        <f>SUM(成就内容!BV$140:BV157)</f>
        <v>0</v>
      </c>
      <c r="BW80" s="4">
        <f>SUM(成就内容!BW$140:BW157)</f>
        <v>36</v>
      </c>
      <c r="BX80" s="4">
        <f>SUM(成就内容!BX$140:BX157)</f>
        <v>36</v>
      </c>
      <c r="BY80" s="4">
        <f>SUM(成就内容!BY$140:BY157)</f>
        <v>36</v>
      </c>
      <c r="BZ80" s="4">
        <f>SUM(成就内容!BZ$140:BZ157)</f>
        <v>36</v>
      </c>
      <c r="CC80" s="3"/>
    </row>
    <row r="81" spans="3:81" s="17" customFormat="1" x14ac:dyDescent="0.15">
      <c r="C81" s="21">
        <v>19</v>
      </c>
      <c r="D81" s="4">
        <f>SUM(成就内容!D$140:D158)</f>
        <v>38</v>
      </c>
      <c r="E81" s="4">
        <f>SUM(成就内容!E$140:E158)</f>
        <v>0</v>
      </c>
      <c r="F81" s="4">
        <f>SUM(成就内容!F$140:F158)</f>
        <v>38</v>
      </c>
      <c r="G81" s="4">
        <f>SUM(成就内容!G$140:G158)</f>
        <v>0</v>
      </c>
      <c r="H81" s="4">
        <f>SUM(成就内容!H$140:H158)</f>
        <v>38</v>
      </c>
      <c r="I81" s="4">
        <f>SUM(成就内容!I$140:I158)</f>
        <v>38</v>
      </c>
      <c r="J81" s="4">
        <f>SUM(成就内容!J$140:J158)</f>
        <v>38</v>
      </c>
      <c r="K81" s="4">
        <f>SUM(成就内容!K$140:K158)</f>
        <v>38</v>
      </c>
      <c r="L81" s="4">
        <f>SUM(成就内容!L$140:L158)</f>
        <v>38</v>
      </c>
      <c r="M81" s="4">
        <f>SUM(成就内容!M$140:M158)</f>
        <v>38</v>
      </c>
      <c r="N81" s="4">
        <f>SUM(成就内容!N$140:N158)</f>
        <v>38</v>
      </c>
      <c r="O81" s="4">
        <f>SUM(成就内容!O$140:O158)</f>
        <v>38</v>
      </c>
      <c r="P81" s="4">
        <f>SUM(成就内容!P$140:P158)</f>
        <v>26</v>
      </c>
      <c r="Q81" s="4">
        <f>SUM(成就内容!Q$140:Q158)</f>
        <v>38</v>
      </c>
      <c r="R81" s="4">
        <f>SUM(成就内容!R$140:R158)</f>
        <v>38</v>
      </c>
      <c r="S81" s="4">
        <f>SUM(成就内容!S$140:S158)</f>
        <v>38</v>
      </c>
      <c r="T81" s="4">
        <f>SUM(成就内容!T$140:T158)</f>
        <v>38</v>
      </c>
      <c r="U81" s="4">
        <f>SUM(成就内容!U$140:U158)</f>
        <v>38</v>
      </c>
      <c r="V81" s="4">
        <f>SUM(成就内容!V$140:V158)</f>
        <v>38</v>
      </c>
      <c r="W81" s="4">
        <f>SUM(成就内容!W$140:W158)</f>
        <v>38</v>
      </c>
      <c r="X81" s="4">
        <f>SUM(成就内容!X$140:X158)</f>
        <v>38</v>
      </c>
      <c r="Y81" s="4">
        <f>SUM(成就内容!Y$140:Y158)</f>
        <v>38</v>
      </c>
      <c r="Z81" s="4">
        <f>SUM(成就内容!Z$140:Z158)</f>
        <v>0</v>
      </c>
      <c r="AA81" s="4">
        <f>SUM(成就内容!AA$140:AA158)</f>
        <v>36</v>
      </c>
      <c r="AB81" s="4">
        <f>SUM(成就内容!AB$140:AB158)</f>
        <v>36</v>
      </c>
      <c r="AC81" s="4">
        <f>SUM(成就内容!AC$140:AC158)</f>
        <v>38</v>
      </c>
      <c r="AD81" s="4">
        <f>SUM(成就内容!AD$140:AD158)</f>
        <v>38</v>
      </c>
      <c r="AE81" s="4">
        <f>SUM(成就内容!AE$140:AE158)</f>
        <v>38</v>
      </c>
      <c r="AF81" s="4">
        <f>SUM(成就内容!AF$140:AF158)</f>
        <v>38</v>
      </c>
      <c r="AG81" s="4">
        <f>SUM(成就内容!AG$140:AG158)</f>
        <v>38</v>
      </c>
      <c r="AH81" s="4">
        <f>SUM(成就内容!AH$140:AH158)</f>
        <v>38</v>
      </c>
      <c r="AI81" s="4">
        <f>SUM(成就内容!AI$140:AI158)</f>
        <v>38</v>
      </c>
      <c r="AJ81" s="4">
        <f>SUM(成就内容!AJ$140:AJ158)</f>
        <v>38</v>
      </c>
      <c r="AK81" s="4">
        <f>SUM(成就内容!AK$140:AK158)</f>
        <v>0</v>
      </c>
      <c r="AL81" s="4">
        <f>SUM(成就内容!AL$140:AL158)</f>
        <v>0</v>
      </c>
      <c r="AM81" s="4">
        <f>SUM(成就内容!AM$140:AM158)</f>
        <v>38</v>
      </c>
      <c r="AN81" s="4">
        <f>SUM(成就内容!AN$140:AN158)</f>
        <v>38</v>
      </c>
      <c r="AO81" s="4">
        <f>SUM(成就内容!AO$140:AO158)</f>
        <v>38</v>
      </c>
      <c r="AP81" s="4">
        <f>SUM(成就内容!AP$140:AP158)</f>
        <v>38</v>
      </c>
      <c r="AQ81" s="4">
        <f>SUM(成就内容!AQ$140:AQ158)</f>
        <v>38</v>
      </c>
      <c r="AR81" s="4">
        <f>SUM(成就内容!AR$140:AR158)</f>
        <v>38</v>
      </c>
      <c r="AS81" s="4">
        <f>SUM(成就内容!AS$140:AS158)</f>
        <v>38</v>
      </c>
      <c r="AT81" s="4">
        <f>SUM(成就内容!AT$140:AT158)</f>
        <v>38</v>
      </c>
      <c r="AU81" s="4">
        <f>SUM(成就内容!AU$140:AU158)</f>
        <v>38</v>
      </c>
      <c r="AV81" s="4">
        <f>SUM(成就内容!AV$140:AV158)</f>
        <v>38</v>
      </c>
      <c r="AW81" s="4">
        <f>SUM(成就内容!AW$140:AW158)</f>
        <v>38</v>
      </c>
      <c r="AX81" s="4">
        <f>SUM(成就内容!AX$140:AX158)</f>
        <v>38</v>
      </c>
      <c r="AY81" s="4">
        <f>SUM(成就内容!AY$140:AY158)</f>
        <v>38</v>
      </c>
      <c r="AZ81" s="4">
        <f>SUM(成就内容!AZ$140:AZ158)</f>
        <v>38</v>
      </c>
      <c r="BA81" s="4">
        <f>SUM(成就内容!BA$140:BA158)</f>
        <v>38</v>
      </c>
      <c r="BB81" s="4">
        <f>SUM(成就内容!BB$140:BB158)</f>
        <v>38</v>
      </c>
      <c r="BC81" s="4">
        <f>SUM(成就内容!BC$140:BC158)</f>
        <v>38</v>
      </c>
      <c r="BD81" s="4">
        <f>SUM(成就内容!BD$140:BD158)</f>
        <v>38</v>
      </c>
      <c r="BE81" s="4">
        <f>SUM(成就内容!BE$140:BE158)</f>
        <v>38</v>
      </c>
      <c r="BF81" s="4">
        <f>SUM(成就内容!BF$140:BF158)</f>
        <v>38</v>
      </c>
      <c r="BG81" s="4">
        <f>SUM(成就内容!BG$140:BG158)</f>
        <v>38</v>
      </c>
      <c r="BH81" s="4">
        <f>SUM(成就内容!BH$140:BH158)</f>
        <v>38</v>
      </c>
      <c r="BI81" s="4">
        <f>SUM(成就内容!BI$140:BI158)</f>
        <v>0</v>
      </c>
      <c r="BJ81" s="4">
        <f>SUM(成就内容!BJ$140:BJ158)</f>
        <v>38</v>
      </c>
      <c r="BK81" s="4">
        <f>SUM(成就内容!BK$140:BK158)</f>
        <v>38</v>
      </c>
      <c r="BL81" s="4">
        <f>SUM(成就内容!BL$140:BL158)</f>
        <v>38</v>
      </c>
      <c r="BM81" s="4">
        <f>SUM(成就内容!BM$140:BM158)</f>
        <v>38</v>
      </c>
      <c r="BN81" s="4">
        <f>SUM(成就内容!BN$140:BN158)</f>
        <v>38</v>
      </c>
      <c r="BO81" s="4">
        <f>SUM(成就内容!BO$140:BO158)</f>
        <v>38</v>
      </c>
      <c r="BP81" s="4">
        <f>SUM(成就内容!BP$140:BP158)</f>
        <v>38</v>
      </c>
      <c r="BQ81" s="4">
        <f>SUM(成就内容!BQ$140:BQ158)</f>
        <v>38</v>
      </c>
      <c r="BR81" s="4">
        <f>SUM(成就内容!BR$140:BR158)</f>
        <v>30</v>
      </c>
      <c r="BS81" s="4">
        <f>SUM(成就内容!BS$140:BS158)</f>
        <v>36</v>
      </c>
      <c r="BT81" s="4">
        <f>SUM(成就内容!BT$140:BT158)</f>
        <v>38</v>
      </c>
      <c r="BU81" s="4">
        <f>SUM(成就内容!BU$140:BU158)</f>
        <v>38</v>
      </c>
      <c r="BV81" s="4">
        <f>SUM(成就内容!BV$140:BV158)</f>
        <v>0</v>
      </c>
      <c r="BW81" s="4">
        <f>SUM(成就内容!BW$140:BW158)</f>
        <v>38</v>
      </c>
      <c r="BX81" s="4">
        <f>SUM(成就内容!BX$140:BX158)</f>
        <v>38</v>
      </c>
      <c r="BY81" s="4">
        <f>SUM(成就内容!BY$140:BY158)</f>
        <v>38</v>
      </c>
      <c r="BZ81" s="4">
        <f>SUM(成就内容!BZ$140:BZ158)</f>
        <v>38</v>
      </c>
      <c r="CC81" s="3"/>
    </row>
    <row r="82" spans="3:81" s="17" customFormat="1" x14ac:dyDescent="0.15">
      <c r="C82" s="21">
        <v>20</v>
      </c>
      <c r="D82" s="4">
        <f>SUM(成就内容!D$140:D159)</f>
        <v>40</v>
      </c>
      <c r="E82" s="4">
        <f>SUM(成就内容!E$140:E159)</f>
        <v>0</v>
      </c>
      <c r="F82" s="4">
        <f>SUM(成就内容!F$140:F159)</f>
        <v>40</v>
      </c>
      <c r="G82" s="4">
        <f>SUM(成就内容!G$140:G159)</f>
        <v>0</v>
      </c>
      <c r="H82" s="4">
        <f>SUM(成就内容!H$140:H159)</f>
        <v>40</v>
      </c>
      <c r="I82" s="4">
        <f>SUM(成就内容!I$140:I159)</f>
        <v>40</v>
      </c>
      <c r="J82" s="4">
        <f>SUM(成就内容!J$140:J159)</f>
        <v>40</v>
      </c>
      <c r="K82" s="4">
        <f>SUM(成就内容!K$140:K159)</f>
        <v>40</v>
      </c>
      <c r="L82" s="4">
        <f>SUM(成就内容!L$140:L159)</f>
        <v>40</v>
      </c>
      <c r="M82" s="4">
        <f>SUM(成就内容!M$140:M159)</f>
        <v>40</v>
      </c>
      <c r="N82" s="4">
        <f>SUM(成就内容!N$140:N159)</f>
        <v>40</v>
      </c>
      <c r="O82" s="4">
        <f>SUM(成就内容!O$140:O159)</f>
        <v>40</v>
      </c>
      <c r="P82" s="4">
        <f>SUM(成就内容!P$140:P159)</f>
        <v>26</v>
      </c>
      <c r="Q82" s="4">
        <f>SUM(成就内容!Q$140:Q159)</f>
        <v>40</v>
      </c>
      <c r="R82" s="4">
        <f>SUM(成就内容!R$140:R159)</f>
        <v>40</v>
      </c>
      <c r="S82" s="4">
        <f>SUM(成就内容!S$140:S159)</f>
        <v>40</v>
      </c>
      <c r="T82" s="4">
        <f>SUM(成就内容!T$140:T159)</f>
        <v>40</v>
      </c>
      <c r="U82" s="4">
        <f>SUM(成就内容!U$140:U159)</f>
        <v>40</v>
      </c>
      <c r="V82" s="4">
        <f>SUM(成就内容!V$140:V159)</f>
        <v>40</v>
      </c>
      <c r="W82" s="4">
        <f>SUM(成就内容!W$140:W159)</f>
        <v>40</v>
      </c>
      <c r="X82" s="4">
        <f>SUM(成就内容!X$140:X159)</f>
        <v>40</v>
      </c>
      <c r="Y82" s="4">
        <f>SUM(成就内容!Y$140:Y159)</f>
        <v>40</v>
      </c>
      <c r="Z82" s="4">
        <f>SUM(成就内容!Z$140:Z159)</f>
        <v>0</v>
      </c>
      <c r="AA82" s="4">
        <f>SUM(成就内容!AA$140:AA159)</f>
        <v>36</v>
      </c>
      <c r="AB82" s="4">
        <f>SUM(成就内容!AB$140:AB159)</f>
        <v>36</v>
      </c>
      <c r="AC82" s="4">
        <f>SUM(成就内容!AC$140:AC159)</f>
        <v>40</v>
      </c>
      <c r="AD82" s="4">
        <f>SUM(成就内容!AD$140:AD159)</f>
        <v>40</v>
      </c>
      <c r="AE82" s="4">
        <f>SUM(成就内容!AE$140:AE159)</f>
        <v>40</v>
      </c>
      <c r="AF82" s="4">
        <f>SUM(成就内容!AF$140:AF159)</f>
        <v>40</v>
      </c>
      <c r="AG82" s="4">
        <f>SUM(成就内容!AG$140:AG159)</f>
        <v>40</v>
      </c>
      <c r="AH82" s="4">
        <f>SUM(成就内容!AH$140:AH159)</f>
        <v>40</v>
      </c>
      <c r="AI82" s="4">
        <f>SUM(成就内容!AI$140:AI159)</f>
        <v>40</v>
      </c>
      <c r="AJ82" s="4">
        <f>SUM(成就内容!AJ$140:AJ159)</f>
        <v>40</v>
      </c>
      <c r="AK82" s="4">
        <f>SUM(成就内容!AK$140:AK159)</f>
        <v>0</v>
      </c>
      <c r="AL82" s="4">
        <f>SUM(成就内容!AL$140:AL159)</f>
        <v>0</v>
      </c>
      <c r="AM82" s="4">
        <f>SUM(成就内容!AM$140:AM159)</f>
        <v>40</v>
      </c>
      <c r="AN82" s="4">
        <f>SUM(成就内容!AN$140:AN159)</f>
        <v>40</v>
      </c>
      <c r="AO82" s="4">
        <f>SUM(成就内容!AO$140:AO159)</f>
        <v>40</v>
      </c>
      <c r="AP82" s="4">
        <f>SUM(成就内容!AP$140:AP159)</f>
        <v>40</v>
      </c>
      <c r="AQ82" s="4">
        <f>SUM(成就内容!AQ$140:AQ159)</f>
        <v>40</v>
      </c>
      <c r="AR82" s="4">
        <f>SUM(成就内容!AR$140:AR159)</f>
        <v>40</v>
      </c>
      <c r="AS82" s="4">
        <f>SUM(成就内容!AS$140:AS159)</f>
        <v>40</v>
      </c>
      <c r="AT82" s="4">
        <f>SUM(成就内容!AT$140:AT159)</f>
        <v>40</v>
      </c>
      <c r="AU82" s="4">
        <f>SUM(成就内容!AU$140:AU159)</f>
        <v>40</v>
      </c>
      <c r="AV82" s="4">
        <f>SUM(成就内容!AV$140:AV159)</f>
        <v>40</v>
      </c>
      <c r="AW82" s="4">
        <f>SUM(成就内容!AW$140:AW159)</f>
        <v>40</v>
      </c>
      <c r="AX82" s="4">
        <f>SUM(成就内容!AX$140:AX159)</f>
        <v>40</v>
      </c>
      <c r="AY82" s="4">
        <f>SUM(成就内容!AY$140:AY159)</f>
        <v>40</v>
      </c>
      <c r="AZ82" s="4">
        <f>SUM(成就内容!AZ$140:AZ159)</f>
        <v>40</v>
      </c>
      <c r="BA82" s="4">
        <f>SUM(成就内容!BA$140:BA159)</f>
        <v>40</v>
      </c>
      <c r="BB82" s="4">
        <f>SUM(成就内容!BB$140:BB159)</f>
        <v>40</v>
      </c>
      <c r="BC82" s="4">
        <f>SUM(成就内容!BC$140:BC159)</f>
        <v>40</v>
      </c>
      <c r="BD82" s="4">
        <f>SUM(成就内容!BD$140:BD159)</f>
        <v>40</v>
      </c>
      <c r="BE82" s="4">
        <f>SUM(成就内容!BE$140:BE159)</f>
        <v>40</v>
      </c>
      <c r="BF82" s="4">
        <f>SUM(成就内容!BF$140:BF159)</f>
        <v>40</v>
      </c>
      <c r="BG82" s="4">
        <f>SUM(成就内容!BG$140:BG159)</f>
        <v>40</v>
      </c>
      <c r="BH82" s="4">
        <f>SUM(成就内容!BH$140:BH159)</f>
        <v>40</v>
      </c>
      <c r="BI82" s="4">
        <f>SUM(成就内容!BI$140:BI159)</f>
        <v>0</v>
      </c>
      <c r="BJ82" s="4">
        <f>SUM(成就内容!BJ$140:BJ159)</f>
        <v>40</v>
      </c>
      <c r="BK82" s="4">
        <f>SUM(成就内容!BK$140:BK159)</f>
        <v>40</v>
      </c>
      <c r="BL82" s="4">
        <f>SUM(成就内容!BL$140:BL159)</f>
        <v>40</v>
      </c>
      <c r="BM82" s="4">
        <f>SUM(成就内容!BM$140:BM159)</f>
        <v>40</v>
      </c>
      <c r="BN82" s="4">
        <f>SUM(成就内容!BN$140:BN159)</f>
        <v>40</v>
      </c>
      <c r="BO82" s="4">
        <f>SUM(成就内容!BO$140:BO159)</f>
        <v>40</v>
      </c>
      <c r="BP82" s="4">
        <f>SUM(成就内容!BP$140:BP159)</f>
        <v>40</v>
      </c>
      <c r="BQ82" s="4">
        <f>SUM(成就内容!BQ$140:BQ159)</f>
        <v>40</v>
      </c>
      <c r="BR82" s="4">
        <f>SUM(成就内容!BR$140:BR159)</f>
        <v>30</v>
      </c>
      <c r="BS82" s="4">
        <f>SUM(成就内容!BS$140:BS159)</f>
        <v>36</v>
      </c>
      <c r="BT82" s="4">
        <f>SUM(成就内容!BT$140:BT159)</f>
        <v>40</v>
      </c>
      <c r="BU82" s="4">
        <f>SUM(成就内容!BU$140:BU159)</f>
        <v>40</v>
      </c>
      <c r="BV82" s="4">
        <f>SUM(成就内容!BV$140:BV159)</f>
        <v>0</v>
      </c>
      <c r="BW82" s="4">
        <f>SUM(成就内容!BW$140:BW159)</f>
        <v>40</v>
      </c>
      <c r="BX82" s="4">
        <f>SUM(成就内容!BX$140:BX159)</f>
        <v>40</v>
      </c>
      <c r="BY82" s="4">
        <f>SUM(成就内容!BY$140:BY159)</f>
        <v>40</v>
      </c>
      <c r="BZ82" s="4">
        <f>SUM(成就内容!BZ$140:BZ159)</f>
        <v>40</v>
      </c>
      <c r="CC82" s="3"/>
    </row>
    <row r="83" spans="3:81" s="17" customFormat="1" x14ac:dyDescent="0.15">
      <c r="C83" s="21">
        <v>21</v>
      </c>
      <c r="D83" s="4">
        <f>SUM(成就内容!D$140:D160)</f>
        <v>42</v>
      </c>
      <c r="E83" s="4">
        <f>SUM(成就内容!E$140:E160)</f>
        <v>0</v>
      </c>
      <c r="F83" s="4">
        <f>SUM(成就内容!F$140:F160)</f>
        <v>40</v>
      </c>
      <c r="G83" s="4">
        <f>SUM(成就内容!G$140:G160)</f>
        <v>0</v>
      </c>
      <c r="H83" s="4">
        <f>SUM(成就内容!H$140:H160)</f>
        <v>42</v>
      </c>
      <c r="I83" s="4">
        <f>SUM(成就内容!I$140:I160)</f>
        <v>42</v>
      </c>
      <c r="J83" s="4">
        <f>SUM(成就内容!J$140:J160)</f>
        <v>42</v>
      </c>
      <c r="K83" s="4">
        <f>SUM(成就内容!K$140:K160)</f>
        <v>42</v>
      </c>
      <c r="L83" s="4">
        <f>SUM(成就内容!L$140:L160)</f>
        <v>42</v>
      </c>
      <c r="M83" s="4">
        <f>SUM(成就内容!M$140:M160)</f>
        <v>42</v>
      </c>
      <c r="N83" s="4">
        <f>SUM(成就内容!N$140:N160)</f>
        <v>42</v>
      </c>
      <c r="O83" s="4">
        <f>SUM(成就内容!O$140:O160)</f>
        <v>42</v>
      </c>
      <c r="P83" s="4">
        <f>SUM(成就内容!P$140:P160)</f>
        <v>26</v>
      </c>
      <c r="Q83" s="4">
        <f>SUM(成就内容!Q$140:Q160)</f>
        <v>42</v>
      </c>
      <c r="R83" s="4">
        <f>SUM(成就内容!R$140:R160)</f>
        <v>42</v>
      </c>
      <c r="S83" s="4">
        <f>SUM(成就内容!S$140:S160)</f>
        <v>42</v>
      </c>
      <c r="T83" s="4">
        <f>SUM(成就内容!T$140:T160)</f>
        <v>42</v>
      </c>
      <c r="U83" s="4">
        <f>SUM(成就内容!U$140:U160)</f>
        <v>42</v>
      </c>
      <c r="V83" s="4">
        <f>SUM(成就内容!V$140:V160)</f>
        <v>42</v>
      </c>
      <c r="W83" s="4">
        <f>SUM(成就内容!W$140:W160)</f>
        <v>42</v>
      </c>
      <c r="X83" s="4">
        <f>SUM(成就内容!X$140:X160)</f>
        <v>42</v>
      </c>
      <c r="Y83" s="4">
        <f>SUM(成就内容!Y$140:Y160)</f>
        <v>42</v>
      </c>
      <c r="Z83" s="4">
        <f>SUM(成就内容!Z$140:Z160)</f>
        <v>0</v>
      </c>
      <c r="AA83" s="4">
        <f>SUM(成就内容!AA$140:AA160)</f>
        <v>36</v>
      </c>
      <c r="AB83" s="4">
        <f>SUM(成就内容!AB$140:AB160)</f>
        <v>36</v>
      </c>
      <c r="AC83" s="4">
        <f>SUM(成就内容!AC$140:AC160)</f>
        <v>42</v>
      </c>
      <c r="AD83" s="4">
        <f>SUM(成就内容!AD$140:AD160)</f>
        <v>42</v>
      </c>
      <c r="AE83" s="4">
        <f>SUM(成就内容!AE$140:AE160)</f>
        <v>42</v>
      </c>
      <c r="AF83" s="4">
        <f>SUM(成就内容!AF$140:AF160)</f>
        <v>42</v>
      </c>
      <c r="AG83" s="4">
        <f>SUM(成就内容!AG$140:AG160)</f>
        <v>42</v>
      </c>
      <c r="AH83" s="4">
        <f>SUM(成就内容!AH$140:AH160)</f>
        <v>42</v>
      </c>
      <c r="AI83" s="4">
        <f>SUM(成就内容!AI$140:AI160)</f>
        <v>42</v>
      </c>
      <c r="AJ83" s="4">
        <f>SUM(成就内容!AJ$140:AJ160)</f>
        <v>42</v>
      </c>
      <c r="AK83" s="4">
        <f>SUM(成就内容!AK$140:AK160)</f>
        <v>0</v>
      </c>
      <c r="AL83" s="4">
        <f>SUM(成就内容!AL$140:AL160)</f>
        <v>0</v>
      </c>
      <c r="AM83" s="4">
        <f>SUM(成就内容!AM$140:AM160)</f>
        <v>42</v>
      </c>
      <c r="AN83" s="4">
        <f>SUM(成就内容!AN$140:AN160)</f>
        <v>42</v>
      </c>
      <c r="AO83" s="4">
        <f>SUM(成就内容!AO$140:AO160)</f>
        <v>42</v>
      </c>
      <c r="AP83" s="4">
        <f>SUM(成就内容!AP$140:AP160)</f>
        <v>42</v>
      </c>
      <c r="AQ83" s="4">
        <f>SUM(成就内容!AQ$140:AQ160)</f>
        <v>42</v>
      </c>
      <c r="AR83" s="4">
        <f>SUM(成就内容!AR$140:AR160)</f>
        <v>42</v>
      </c>
      <c r="AS83" s="4">
        <f>SUM(成就内容!AS$140:AS160)</f>
        <v>42</v>
      </c>
      <c r="AT83" s="4">
        <f>SUM(成就内容!AT$140:AT160)</f>
        <v>42</v>
      </c>
      <c r="AU83" s="4">
        <f>SUM(成就内容!AU$140:AU160)</f>
        <v>42</v>
      </c>
      <c r="AV83" s="4">
        <f>SUM(成就内容!AV$140:AV160)</f>
        <v>40</v>
      </c>
      <c r="AW83" s="4">
        <f>SUM(成就内容!AW$140:AW160)</f>
        <v>42</v>
      </c>
      <c r="AX83" s="4">
        <f>SUM(成就内容!AX$140:AX160)</f>
        <v>42</v>
      </c>
      <c r="AY83" s="4">
        <f>SUM(成就内容!AY$140:AY160)</f>
        <v>42</v>
      </c>
      <c r="AZ83" s="4">
        <f>SUM(成就内容!AZ$140:AZ160)</f>
        <v>42</v>
      </c>
      <c r="BA83" s="4">
        <f>SUM(成就内容!BA$140:BA160)</f>
        <v>42</v>
      </c>
      <c r="BB83" s="4">
        <f>SUM(成就内容!BB$140:BB160)</f>
        <v>42</v>
      </c>
      <c r="BC83" s="4">
        <f>SUM(成就内容!BC$140:BC160)</f>
        <v>42</v>
      </c>
      <c r="BD83" s="4">
        <f>SUM(成就内容!BD$140:BD160)</f>
        <v>42</v>
      </c>
      <c r="BE83" s="4">
        <f>SUM(成就内容!BE$140:BE160)</f>
        <v>42</v>
      </c>
      <c r="BF83" s="4">
        <f>SUM(成就内容!BF$140:BF160)</f>
        <v>42</v>
      </c>
      <c r="BG83" s="4">
        <f>SUM(成就内容!BG$140:BG160)</f>
        <v>42</v>
      </c>
      <c r="BH83" s="4">
        <f>SUM(成就内容!BH$140:BH160)</f>
        <v>42</v>
      </c>
      <c r="BI83" s="4">
        <f>SUM(成就内容!BI$140:BI160)</f>
        <v>0</v>
      </c>
      <c r="BJ83" s="4">
        <f>SUM(成就内容!BJ$140:BJ160)</f>
        <v>42</v>
      </c>
      <c r="BK83" s="4">
        <f>SUM(成就内容!BK$140:BK160)</f>
        <v>42</v>
      </c>
      <c r="BL83" s="4">
        <f>SUM(成就内容!BL$140:BL160)</f>
        <v>42</v>
      </c>
      <c r="BM83" s="4">
        <f>SUM(成就内容!BM$140:BM160)</f>
        <v>42</v>
      </c>
      <c r="BN83" s="4">
        <f>SUM(成就内容!BN$140:BN160)</f>
        <v>42</v>
      </c>
      <c r="BO83" s="4">
        <f>SUM(成就内容!BO$140:BO160)</f>
        <v>42</v>
      </c>
      <c r="BP83" s="4">
        <f>SUM(成就内容!BP$140:BP160)</f>
        <v>42</v>
      </c>
      <c r="BQ83" s="4">
        <f>SUM(成就内容!BQ$140:BQ160)</f>
        <v>42</v>
      </c>
      <c r="BR83" s="4">
        <f>SUM(成就内容!BR$140:BR160)</f>
        <v>30</v>
      </c>
      <c r="BS83" s="4">
        <f>SUM(成就内容!BS$140:BS160)</f>
        <v>36</v>
      </c>
      <c r="BT83" s="4">
        <f>SUM(成就内容!BT$140:BT160)</f>
        <v>42</v>
      </c>
      <c r="BU83" s="4">
        <f>SUM(成就内容!BU$140:BU160)</f>
        <v>42</v>
      </c>
      <c r="BV83" s="4">
        <f>SUM(成就内容!BV$140:BV160)</f>
        <v>0</v>
      </c>
      <c r="BW83" s="4">
        <f>SUM(成就内容!BW$140:BW160)</f>
        <v>42</v>
      </c>
      <c r="BX83" s="4">
        <f>SUM(成就内容!BX$140:BX160)</f>
        <v>42</v>
      </c>
      <c r="BY83" s="4">
        <f>SUM(成就内容!BY$140:BY160)</f>
        <v>42</v>
      </c>
      <c r="BZ83" s="4">
        <f>SUM(成就内容!BZ$140:BZ160)</f>
        <v>42</v>
      </c>
      <c r="CC83" s="3"/>
    </row>
    <row r="84" spans="3:81" s="17" customFormat="1" x14ac:dyDescent="0.15">
      <c r="C84" s="21">
        <v>22</v>
      </c>
      <c r="D84" s="4">
        <f>SUM(成就内容!D$140:D161)</f>
        <v>44</v>
      </c>
      <c r="E84" s="4">
        <f>SUM(成就内容!E$140:E161)</f>
        <v>0</v>
      </c>
      <c r="F84" s="4">
        <f>SUM(成就内容!F$140:F161)</f>
        <v>40</v>
      </c>
      <c r="G84" s="4">
        <f>SUM(成就内容!G$140:G161)</f>
        <v>0</v>
      </c>
      <c r="H84" s="4">
        <f>SUM(成就内容!H$140:H161)</f>
        <v>44</v>
      </c>
      <c r="I84" s="4">
        <f>SUM(成就内容!I$140:I161)</f>
        <v>44</v>
      </c>
      <c r="J84" s="4">
        <f>SUM(成就内容!J$140:J161)</f>
        <v>44</v>
      </c>
      <c r="K84" s="4">
        <f>SUM(成就内容!K$140:K161)</f>
        <v>44</v>
      </c>
      <c r="L84" s="4">
        <f>SUM(成就内容!L$140:L161)</f>
        <v>44</v>
      </c>
      <c r="M84" s="4">
        <f>SUM(成就内容!M$140:M161)</f>
        <v>44</v>
      </c>
      <c r="N84" s="4">
        <f>SUM(成就内容!N$140:N161)</f>
        <v>44</v>
      </c>
      <c r="O84" s="4">
        <f>SUM(成就内容!O$140:O161)</f>
        <v>44</v>
      </c>
      <c r="P84" s="4">
        <f>SUM(成就内容!P$140:P161)</f>
        <v>26</v>
      </c>
      <c r="Q84" s="4">
        <f>SUM(成就内容!Q$140:Q161)</f>
        <v>44</v>
      </c>
      <c r="R84" s="4">
        <f>SUM(成就内容!R$140:R161)</f>
        <v>44</v>
      </c>
      <c r="S84" s="4">
        <f>SUM(成就内容!S$140:S161)</f>
        <v>44</v>
      </c>
      <c r="T84" s="4">
        <f>SUM(成就内容!T$140:T161)</f>
        <v>44</v>
      </c>
      <c r="U84" s="4">
        <f>SUM(成就内容!U$140:U161)</f>
        <v>44</v>
      </c>
      <c r="V84" s="4">
        <f>SUM(成就内容!V$140:V161)</f>
        <v>44</v>
      </c>
      <c r="W84" s="4">
        <f>SUM(成就内容!W$140:W161)</f>
        <v>44</v>
      </c>
      <c r="X84" s="4">
        <f>SUM(成就内容!X$140:X161)</f>
        <v>44</v>
      </c>
      <c r="Y84" s="4">
        <f>SUM(成就内容!Y$140:Y161)</f>
        <v>42</v>
      </c>
      <c r="Z84" s="4">
        <f>SUM(成就内容!Z$140:Z161)</f>
        <v>0</v>
      </c>
      <c r="AA84" s="4">
        <f>SUM(成就内容!AA$140:AA161)</f>
        <v>36</v>
      </c>
      <c r="AB84" s="4">
        <f>SUM(成就内容!AB$140:AB161)</f>
        <v>36</v>
      </c>
      <c r="AC84" s="4">
        <f>SUM(成就内容!AC$140:AC161)</f>
        <v>44</v>
      </c>
      <c r="AD84" s="4">
        <f>SUM(成就内容!AD$140:AD161)</f>
        <v>44</v>
      </c>
      <c r="AE84" s="4">
        <f>SUM(成就内容!AE$140:AE161)</f>
        <v>44</v>
      </c>
      <c r="AF84" s="4">
        <f>SUM(成就内容!AF$140:AF161)</f>
        <v>44</v>
      </c>
      <c r="AG84" s="4">
        <f>SUM(成就内容!AG$140:AG161)</f>
        <v>44</v>
      </c>
      <c r="AH84" s="4">
        <f>SUM(成就内容!AH$140:AH161)</f>
        <v>44</v>
      </c>
      <c r="AI84" s="4">
        <f>SUM(成就内容!AI$140:AI161)</f>
        <v>44</v>
      </c>
      <c r="AJ84" s="4">
        <f>SUM(成就内容!AJ$140:AJ161)</f>
        <v>44</v>
      </c>
      <c r="AK84" s="4">
        <f>SUM(成就内容!AK$140:AK161)</f>
        <v>0</v>
      </c>
      <c r="AL84" s="4">
        <f>SUM(成就内容!AL$140:AL161)</f>
        <v>0</v>
      </c>
      <c r="AM84" s="4">
        <f>SUM(成就内容!AM$140:AM161)</f>
        <v>44</v>
      </c>
      <c r="AN84" s="4">
        <f>SUM(成就内容!AN$140:AN161)</f>
        <v>44</v>
      </c>
      <c r="AO84" s="4">
        <f>SUM(成就内容!AO$140:AO161)</f>
        <v>44</v>
      </c>
      <c r="AP84" s="4">
        <f>SUM(成就内容!AP$140:AP161)</f>
        <v>44</v>
      </c>
      <c r="AQ84" s="4">
        <f>SUM(成就内容!AQ$140:AQ161)</f>
        <v>44</v>
      </c>
      <c r="AR84" s="4">
        <f>SUM(成就内容!AR$140:AR161)</f>
        <v>44</v>
      </c>
      <c r="AS84" s="4">
        <f>SUM(成就内容!AS$140:AS161)</f>
        <v>44</v>
      </c>
      <c r="AT84" s="4">
        <f>SUM(成就内容!AT$140:AT161)</f>
        <v>44</v>
      </c>
      <c r="AU84" s="4">
        <f>SUM(成就内容!AU$140:AU161)</f>
        <v>44</v>
      </c>
      <c r="AV84" s="4">
        <f>SUM(成就内容!AV$140:AV161)</f>
        <v>40</v>
      </c>
      <c r="AW84" s="4">
        <f>SUM(成就内容!AW$140:AW161)</f>
        <v>44</v>
      </c>
      <c r="AX84" s="4">
        <f>SUM(成就内容!AX$140:AX161)</f>
        <v>44</v>
      </c>
      <c r="AY84" s="4">
        <f>SUM(成就内容!AY$140:AY161)</f>
        <v>44</v>
      </c>
      <c r="AZ84" s="4">
        <f>SUM(成就内容!AZ$140:AZ161)</f>
        <v>44</v>
      </c>
      <c r="BA84" s="4">
        <f>SUM(成就内容!BA$140:BA161)</f>
        <v>44</v>
      </c>
      <c r="BB84" s="4">
        <f>SUM(成就内容!BB$140:BB161)</f>
        <v>44</v>
      </c>
      <c r="BC84" s="4">
        <f>SUM(成就内容!BC$140:BC161)</f>
        <v>44</v>
      </c>
      <c r="BD84" s="4">
        <f>SUM(成就内容!BD$140:BD161)</f>
        <v>44</v>
      </c>
      <c r="BE84" s="4">
        <f>SUM(成就内容!BE$140:BE161)</f>
        <v>44</v>
      </c>
      <c r="BF84" s="4">
        <f>SUM(成就内容!BF$140:BF161)</f>
        <v>44</v>
      </c>
      <c r="BG84" s="4">
        <f>SUM(成就内容!BG$140:BG161)</f>
        <v>44</v>
      </c>
      <c r="BH84" s="4">
        <f>SUM(成就内容!BH$140:BH161)</f>
        <v>44</v>
      </c>
      <c r="BI84" s="4">
        <f>SUM(成就内容!BI$140:BI161)</f>
        <v>0</v>
      </c>
      <c r="BJ84" s="4">
        <f>SUM(成就内容!BJ$140:BJ161)</f>
        <v>44</v>
      </c>
      <c r="BK84" s="4">
        <f>SUM(成就内容!BK$140:BK161)</f>
        <v>44</v>
      </c>
      <c r="BL84" s="4">
        <f>SUM(成就内容!BL$140:BL161)</f>
        <v>44</v>
      </c>
      <c r="BM84" s="4">
        <f>SUM(成就内容!BM$140:BM161)</f>
        <v>44</v>
      </c>
      <c r="BN84" s="4">
        <f>SUM(成就内容!BN$140:BN161)</f>
        <v>44</v>
      </c>
      <c r="BO84" s="4">
        <f>SUM(成就内容!BO$140:BO161)</f>
        <v>44</v>
      </c>
      <c r="BP84" s="4">
        <f>SUM(成就内容!BP$140:BP161)</f>
        <v>44</v>
      </c>
      <c r="BQ84" s="4">
        <f>SUM(成就内容!BQ$140:BQ161)</f>
        <v>44</v>
      </c>
      <c r="BR84" s="4">
        <f>SUM(成就内容!BR$140:BR161)</f>
        <v>30</v>
      </c>
      <c r="BS84" s="4">
        <f>SUM(成就内容!BS$140:BS161)</f>
        <v>36</v>
      </c>
      <c r="BT84" s="4">
        <f>SUM(成就内容!BT$140:BT161)</f>
        <v>44</v>
      </c>
      <c r="BU84" s="4">
        <f>SUM(成就内容!BU$140:BU161)</f>
        <v>44</v>
      </c>
      <c r="BV84" s="4">
        <f>SUM(成就内容!BV$140:BV161)</f>
        <v>0</v>
      </c>
      <c r="BW84" s="4">
        <f>SUM(成就内容!BW$140:BW161)</f>
        <v>44</v>
      </c>
      <c r="BX84" s="4">
        <f>SUM(成就内容!BX$140:BX161)</f>
        <v>44</v>
      </c>
      <c r="BY84" s="4">
        <f>SUM(成就内容!BY$140:BY161)</f>
        <v>44</v>
      </c>
      <c r="BZ84" s="4">
        <f>SUM(成就内容!BZ$140:BZ161)</f>
        <v>44</v>
      </c>
      <c r="CC84" s="3"/>
    </row>
    <row r="85" spans="3:81" s="17" customFormat="1" x14ac:dyDescent="0.15">
      <c r="C85" s="21">
        <v>23</v>
      </c>
      <c r="D85" s="4">
        <f>SUM(成就内容!D$140:D162)</f>
        <v>46</v>
      </c>
      <c r="E85" s="4">
        <f>SUM(成就内容!E$140:E162)</f>
        <v>0</v>
      </c>
      <c r="F85" s="4">
        <f>SUM(成就内容!F$140:F162)</f>
        <v>40</v>
      </c>
      <c r="G85" s="4">
        <f>SUM(成就内容!G$140:G162)</f>
        <v>0</v>
      </c>
      <c r="H85" s="4">
        <f>SUM(成就内容!H$140:H162)</f>
        <v>46</v>
      </c>
      <c r="I85" s="4">
        <f>SUM(成就内容!I$140:I162)</f>
        <v>46</v>
      </c>
      <c r="J85" s="4">
        <f>SUM(成就内容!J$140:J162)</f>
        <v>46</v>
      </c>
      <c r="K85" s="4">
        <f>SUM(成就内容!K$140:K162)</f>
        <v>46</v>
      </c>
      <c r="L85" s="4">
        <f>SUM(成就内容!L$140:L162)</f>
        <v>46</v>
      </c>
      <c r="M85" s="4">
        <f>SUM(成就内容!M$140:M162)</f>
        <v>46</v>
      </c>
      <c r="N85" s="4">
        <f>SUM(成就内容!N$140:N162)</f>
        <v>46</v>
      </c>
      <c r="O85" s="4">
        <f>SUM(成就内容!O$140:O162)</f>
        <v>46</v>
      </c>
      <c r="P85" s="4">
        <f>SUM(成就内容!P$140:P162)</f>
        <v>26</v>
      </c>
      <c r="Q85" s="4">
        <f>SUM(成就内容!Q$140:Q162)</f>
        <v>46</v>
      </c>
      <c r="R85" s="4">
        <f>SUM(成就内容!R$140:R162)</f>
        <v>46</v>
      </c>
      <c r="S85" s="4">
        <f>SUM(成就内容!S$140:S162)</f>
        <v>46</v>
      </c>
      <c r="T85" s="4">
        <f>SUM(成就内容!T$140:T162)</f>
        <v>46</v>
      </c>
      <c r="U85" s="4">
        <f>SUM(成就内容!U$140:U162)</f>
        <v>46</v>
      </c>
      <c r="V85" s="4">
        <f>SUM(成就内容!V$140:V162)</f>
        <v>46</v>
      </c>
      <c r="W85" s="4">
        <f>SUM(成就内容!W$140:W162)</f>
        <v>46</v>
      </c>
      <c r="X85" s="4">
        <f>SUM(成就内容!X$140:X162)</f>
        <v>46</v>
      </c>
      <c r="Y85" s="4">
        <f>SUM(成就内容!Y$140:Y162)</f>
        <v>42</v>
      </c>
      <c r="Z85" s="4">
        <f>SUM(成就内容!Z$140:Z162)</f>
        <v>0</v>
      </c>
      <c r="AA85" s="4">
        <f>SUM(成就内容!AA$140:AA162)</f>
        <v>36</v>
      </c>
      <c r="AB85" s="4">
        <f>SUM(成就内容!AB$140:AB162)</f>
        <v>36</v>
      </c>
      <c r="AC85" s="4">
        <f>SUM(成就内容!AC$140:AC162)</f>
        <v>46</v>
      </c>
      <c r="AD85" s="4">
        <f>SUM(成就内容!AD$140:AD162)</f>
        <v>46</v>
      </c>
      <c r="AE85" s="4">
        <f>SUM(成就内容!AE$140:AE162)</f>
        <v>46</v>
      </c>
      <c r="AF85" s="4">
        <f>SUM(成就内容!AF$140:AF162)</f>
        <v>46</v>
      </c>
      <c r="AG85" s="4">
        <f>SUM(成就内容!AG$140:AG162)</f>
        <v>46</v>
      </c>
      <c r="AH85" s="4">
        <f>SUM(成就内容!AH$140:AH162)</f>
        <v>46</v>
      </c>
      <c r="AI85" s="4">
        <f>SUM(成就内容!AI$140:AI162)</f>
        <v>46</v>
      </c>
      <c r="AJ85" s="4">
        <f>SUM(成就内容!AJ$140:AJ162)</f>
        <v>46</v>
      </c>
      <c r="AK85" s="4">
        <f>SUM(成就内容!AK$140:AK162)</f>
        <v>0</v>
      </c>
      <c r="AL85" s="4">
        <f>SUM(成就内容!AL$140:AL162)</f>
        <v>0</v>
      </c>
      <c r="AM85" s="4">
        <f>SUM(成就内容!AM$140:AM162)</f>
        <v>46</v>
      </c>
      <c r="AN85" s="4">
        <f>SUM(成就内容!AN$140:AN162)</f>
        <v>46</v>
      </c>
      <c r="AO85" s="4">
        <f>SUM(成就内容!AO$140:AO162)</f>
        <v>46</v>
      </c>
      <c r="AP85" s="4">
        <f>SUM(成就内容!AP$140:AP162)</f>
        <v>46</v>
      </c>
      <c r="AQ85" s="4">
        <f>SUM(成就内容!AQ$140:AQ162)</f>
        <v>46</v>
      </c>
      <c r="AR85" s="4">
        <f>SUM(成就内容!AR$140:AR162)</f>
        <v>46</v>
      </c>
      <c r="AS85" s="4">
        <f>SUM(成就内容!AS$140:AS162)</f>
        <v>46</v>
      </c>
      <c r="AT85" s="4">
        <f>SUM(成就内容!AT$140:AT162)</f>
        <v>46</v>
      </c>
      <c r="AU85" s="4">
        <f>SUM(成就内容!AU$140:AU162)</f>
        <v>46</v>
      </c>
      <c r="AV85" s="4">
        <f>SUM(成就内容!AV$140:AV162)</f>
        <v>40</v>
      </c>
      <c r="AW85" s="4">
        <f>SUM(成就内容!AW$140:AW162)</f>
        <v>46</v>
      </c>
      <c r="AX85" s="4">
        <f>SUM(成就内容!AX$140:AX162)</f>
        <v>46</v>
      </c>
      <c r="AY85" s="4">
        <f>SUM(成就内容!AY$140:AY162)</f>
        <v>46</v>
      </c>
      <c r="AZ85" s="4">
        <f>SUM(成就内容!AZ$140:AZ162)</f>
        <v>46</v>
      </c>
      <c r="BA85" s="4">
        <f>SUM(成就内容!BA$140:BA162)</f>
        <v>46</v>
      </c>
      <c r="BB85" s="4">
        <f>SUM(成就内容!BB$140:BB162)</f>
        <v>46</v>
      </c>
      <c r="BC85" s="4">
        <f>SUM(成就内容!BC$140:BC162)</f>
        <v>46</v>
      </c>
      <c r="BD85" s="4">
        <f>SUM(成就内容!BD$140:BD162)</f>
        <v>46</v>
      </c>
      <c r="BE85" s="4">
        <f>SUM(成就内容!BE$140:BE162)</f>
        <v>46</v>
      </c>
      <c r="BF85" s="4">
        <f>SUM(成就内容!BF$140:BF162)</f>
        <v>46</v>
      </c>
      <c r="BG85" s="4">
        <f>SUM(成就内容!BG$140:BG162)</f>
        <v>46</v>
      </c>
      <c r="BH85" s="4">
        <f>SUM(成就内容!BH$140:BH162)</f>
        <v>46</v>
      </c>
      <c r="BI85" s="4">
        <f>SUM(成就内容!BI$140:BI162)</f>
        <v>0</v>
      </c>
      <c r="BJ85" s="4">
        <f>SUM(成就内容!BJ$140:BJ162)</f>
        <v>46</v>
      </c>
      <c r="BK85" s="4">
        <f>SUM(成就内容!BK$140:BK162)</f>
        <v>46</v>
      </c>
      <c r="BL85" s="4">
        <f>SUM(成就内容!BL$140:BL162)</f>
        <v>46</v>
      </c>
      <c r="BM85" s="4">
        <f>SUM(成就内容!BM$140:BM162)</f>
        <v>46</v>
      </c>
      <c r="BN85" s="4">
        <f>SUM(成就内容!BN$140:BN162)</f>
        <v>44</v>
      </c>
      <c r="BO85" s="4">
        <f>SUM(成就内容!BO$140:BO162)</f>
        <v>46</v>
      </c>
      <c r="BP85" s="4">
        <f>SUM(成就内容!BP$140:BP162)</f>
        <v>46</v>
      </c>
      <c r="BQ85" s="4">
        <f>SUM(成就内容!BQ$140:BQ162)</f>
        <v>46</v>
      </c>
      <c r="BR85" s="4">
        <f>SUM(成就内容!BR$140:BR162)</f>
        <v>30</v>
      </c>
      <c r="BS85" s="4">
        <f>SUM(成就内容!BS$140:BS162)</f>
        <v>36</v>
      </c>
      <c r="BT85" s="4">
        <f>SUM(成就内容!BT$140:BT162)</f>
        <v>46</v>
      </c>
      <c r="BU85" s="4">
        <f>SUM(成就内容!BU$140:BU162)</f>
        <v>46</v>
      </c>
      <c r="BV85" s="4">
        <f>SUM(成就内容!BV$140:BV162)</f>
        <v>0</v>
      </c>
      <c r="BW85" s="4">
        <f>SUM(成就内容!BW$140:BW162)</f>
        <v>46</v>
      </c>
      <c r="BX85" s="4">
        <f>SUM(成就内容!BX$140:BX162)</f>
        <v>46</v>
      </c>
      <c r="BY85" s="4">
        <f>SUM(成就内容!BY$140:BY162)</f>
        <v>46</v>
      </c>
      <c r="BZ85" s="4">
        <f>SUM(成就内容!BZ$140:BZ162)</f>
        <v>46</v>
      </c>
      <c r="CC85" s="3"/>
    </row>
    <row r="86" spans="3:81" s="17" customFormat="1" x14ac:dyDescent="0.15">
      <c r="C86" s="21">
        <v>24</v>
      </c>
      <c r="D86" s="4">
        <f>SUM(成就内容!D$140:D163)</f>
        <v>48</v>
      </c>
      <c r="E86" s="4">
        <f>SUM(成就内容!E$140:E163)</f>
        <v>0</v>
      </c>
      <c r="F86" s="4">
        <f>SUM(成就内容!F$140:F163)</f>
        <v>40</v>
      </c>
      <c r="G86" s="4">
        <f>SUM(成就内容!G$140:G163)</f>
        <v>0</v>
      </c>
      <c r="H86" s="4">
        <f>SUM(成就内容!H$140:H163)</f>
        <v>48</v>
      </c>
      <c r="I86" s="4">
        <f>SUM(成就内容!I$140:I163)</f>
        <v>48</v>
      </c>
      <c r="J86" s="4">
        <f>SUM(成就内容!J$140:J163)</f>
        <v>48</v>
      </c>
      <c r="K86" s="4">
        <f>SUM(成就内容!K$140:K163)</f>
        <v>48</v>
      </c>
      <c r="L86" s="4">
        <f>SUM(成就内容!L$140:L163)</f>
        <v>48</v>
      </c>
      <c r="M86" s="4">
        <f>SUM(成就内容!M$140:M163)</f>
        <v>48</v>
      </c>
      <c r="N86" s="4">
        <f>SUM(成就内容!N$140:N163)</f>
        <v>48</v>
      </c>
      <c r="O86" s="4">
        <f>SUM(成就内容!O$140:O163)</f>
        <v>48</v>
      </c>
      <c r="P86" s="4">
        <f>SUM(成就内容!P$140:P163)</f>
        <v>26</v>
      </c>
      <c r="Q86" s="4">
        <f>SUM(成就内容!Q$140:Q163)</f>
        <v>48</v>
      </c>
      <c r="R86" s="4">
        <f>SUM(成就内容!R$140:R163)</f>
        <v>48</v>
      </c>
      <c r="S86" s="4">
        <f>SUM(成就内容!S$140:S163)</f>
        <v>48</v>
      </c>
      <c r="T86" s="4">
        <f>SUM(成就内容!T$140:T163)</f>
        <v>48</v>
      </c>
      <c r="U86" s="4">
        <f>SUM(成就内容!U$140:U163)</f>
        <v>48</v>
      </c>
      <c r="V86" s="4">
        <f>SUM(成就内容!V$140:V163)</f>
        <v>48</v>
      </c>
      <c r="W86" s="4">
        <f>SUM(成就内容!W$140:W163)</f>
        <v>48</v>
      </c>
      <c r="X86" s="4">
        <f>SUM(成就内容!X$140:X163)</f>
        <v>48</v>
      </c>
      <c r="Y86" s="4">
        <f>SUM(成就内容!Y$140:Y163)</f>
        <v>42</v>
      </c>
      <c r="Z86" s="4">
        <f>SUM(成就内容!Z$140:Z163)</f>
        <v>0</v>
      </c>
      <c r="AA86" s="4">
        <f>SUM(成就内容!AA$140:AA163)</f>
        <v>36</v>
      </c>
      <c r="AB86" s="4">
        <f>SUM(成就内容!AB$140:AB163)</f>
        <v>36</v>
      </c>
      <c r="AC86" s="4">
        <f>SUM(成就内容!AC$140:AC163)</f>
        <v>48</v>
      </c>
      <c r="AD86" s="4">
        <f>SUM(成就内容!AD$140:AD163)</f>
        <v>48</v>
      </c>
      <c r="AE86" s="4">
        <f>SUM(成就内容!AE$140:AE163)</f>
        <v>48</v>
      </c>
      <c r="AF86" s="4">
        <f>SUM(成就内容!AF$140:AF163)</f>
        <v>48</v>
      </c>
      <c r="AG86" s="4">
        <f>SUM(成就内容!AG$140:AG163)</f>
        <v>48</v>
      </c>
      <c r="AH86" s="4">
        <f>SUM(成就内容!AH$140:AH163)</f>
        <v>48</v>
      </c>
      <c r="AI86" s="4">
        <f>SUM(成就内容!AI$140:AI163)</f>
        <v>48</v>
      </c>
      <c r="AJ86" s="4">
        <f>SUM(成就内容!AJ$140:AJ163)</f>
        <v>48</v>
      </c>
      <c r="AK86" s="4">
        <f>SUM(成就内容!AK$140:AK163)</f>
        <v>0</v>
      </c>
      <c r="AL86" s="4">
        <f>SUM(成就内容!AL$140:AL163)</f>
        <v>0</v>
      </c>
      <c r="AM86" s="4">
        <f>SUM(成就内容!AM$140:AM163)</f>
        <v>48</v>
      </c>
      <c r="AN86" s="4">
        <f>SUM(成就内容!AN$140:AN163)</f>
        <v>48</v>
      </c>
      <c r="AO86" s="4">
        <f>SUM(成就内容!AO$140:AO163)</f>
        <v>48</v>
      </c>
      <c r="AP86" s="4">
        <f>SUM(成就内容!AP$140:AP163)</f>
        <v>48</v>
      </c>
      <c r="AQ86" s="4">
        <f>SUM(成就内容!AQ$140:AQ163)</f>
        <v>48</v>
      </c>
      <c r="AR86" s="4">
        <f>SUM(成就内容!AR$140:AR163)</f>
        <v>48</v>
      </c>
      <c r="AS86" s="4">
        <f>SUM(成就内容!AS$140:AS163)</f>
        <v>48</v>
      </c>
      <c r="AT86" s="4">
        <f>SUM(成就内容!AT$140:AT163)</f>
        <v>48</v>
      </c>
      <c r="AU86" s="4">
        <f>SUM(成就内容!AU$140:AU163)</f>
        <v>48</v>
      </c>
      <c r="AV86" s="4">
        <f>SUM(成就内容!AV$140:AV163)</f>
        <v>40</v>
      </c>
      <c r="AW86" s="4">
        <f>SUM(成就内容!AW$140:AW163)</f>
        <v>48</v>
      </c>
      <c r="AX86" s="4">
        <f>SUM(成就内容!AX$140:AX163)</f>
        <v>48</v>
      </c>
      <c r="AY86" s="4">
        <f>SUM(成就内容!AY$140:AY163)</f>
        <v>48</v>
      </c>
      <c r="AZ86" s="4">
        <f>SUM(成就内容!AZ$140:AZ163)</f>
        <v>48</v>
      </c>
      <c r="BA86" s="4">
        <f>SUM(成就内容!BA$140:BA163)</f>
        <v>48</v>
      </c>
      <c r="BB86" s="4">
        <f>SUM(成就内容!BB$140:BB163)</f>
        <v>48</v>
      </c>
      <c r="BC86" s="4">
        <f>SUM(成就内容!BC$140:BC163)</f>
        <v>48</v>
      </c>
      <c r="BD86" s="4">
        <f>SUM(成就内容!BD$140:BD163)</f>
        <v>48</v>
      </c>
      <c r="BE86" s="4">
        <f>SUM(成就内容!BE$140:BE163)</f>
        <v>48</v>
      </c>
      <c r="BF86" s="4">
        <f>SUM(成就内容!BF$140:BF163)</f>
        <v>48</v>
      </c>
      <c r="BG86" s="4">
        <f>SUM(成就内容!BG$140:BG163)</f>
        <v>48</v>
      </c>
      <c r="BH86" s="4">
        <f>SUM(成就内容!BH$140:BH163)</f>
        <v>48</v>
      </c>
      <c r="BI86" s="4">
        <f>SUM(成就内容!BI$140:BI163)</f>
        <v>0</v>
      </c>
      <c r="BJ86" s="4">
        <f>SUM(成就内容!BJ$140:BJ163)</f>
        <v>48</v>
      </c>
      <c r="BK86" s="4">
        <f>SUM(成就内容!BK$140:BK163)</f>
        <v>48</v>
      </c>
      <c r="BL86" s="4">
        <f>SUM(成就内容!BL$140:BL163)</f>
        <v>48</v>
      </c>
      <c r="BM86" s="4">
        <f>SUM(成就内容!BM$140:BM163)</f>
        <v>48</v>
      </c>
      <c r="BN86" s="4">
        <f>SUM(成就内容!BN$140:BN163)</f>
        <v>44</v>
      </c>
      <c r="BO86" s="4">
        <f>SUM(成就内容!BO$140:BO163)</f>
        <v>48</v>
      </c>
      <c r="BP86" s="4">
        <f>SUM(成就内容!BP$140:BP163)</f>
        <v>48</v>
      </c>
      <c r="BQ86" s="4">
        <f>SUM(成就内容!BQ$140:BQ163)</f>
        <v>48</v>
      </c>
      <c r="BR86" s="4">
        <f>SUM(成就内容!BR$140:BR163)</f>
        <v>30</v>
      </c>
      <c r="BS86" s="4">
        <f>SUM(成就内容!BS$140:BS163)</f>
        <v>36</v>
      </c>
      <c r="BT86" s="4">
        <f>SUM(成就内容!BT$140:BT163)</f>
        <v>48</v>
      </c>
      <c r="BU86" s="4">
        <f>SUM(成就内容!BU$140:BU163)</f>
        <v>48</v>
      </c>
      <c r="BV86" s="4">
        <f>SUM(成就内容!BV$140:BV163)</f>
        <v>0</v>
      </c>
      <c r="BW86" s="4">
        <f>SUM(成就内容!BW$140:BW163)</f>
        <v>48</v>
      </c>
      <c r="BX86" s="4">
        <f>SUM(成就内容!BX$140:BX163)</f>
        <v>48</v>
      </c>
      <c r="BY86" s="4">
        <f>SUM(成就内容!BY$140:BY163)</f>
        <v>48</v>
      </c>
      <c r="BZ86" s="4">
        <f>SUM(成就内容!BZ$140:BZ163)</f>
        <v>48</v>
      </c>
      <c r="CC86" s="3"/>
    </row>
    <row r="87" spans="3:81" s="17" customFormat="1" x14ac:dyDescent="0.15">
      <c r="C87" s="21">
        <v>25</v>
      </c>
      <c r="D87" s="4">
        <f>SUM(成就内容!D$140:D164)</f>
        <v>50</v>
      </c>
      <c r="E87" s="4">
        <f>SUM(成就内容!E$140:E164)</f>
        <v>0</v>
      </c>
      <c r="F87" s="4">
        <f>SUM(成就内容!F$140:F164)</f>
        <v>40</v>
      </c>
      <c r="G87" s="4">
        <f>SUM(成就内容!G$140:G164)</f>
        <v>0</v>
      </c>
      <c r="H87" s="4">
        <f>SUM(成就内容!H$140:H164)</f>
        <v>50</v>
      </c>
      <c r="I87" s="4">
        <f>SUM(成就内容!I$140:I164)</f>
        <v>50</v>
      </c>
      <c r="J87" s="4">
        <f>SUM(成就内容!J$140:J164)</f>
        <v>50</v>
      </c>
      <c r="K87" s="4">
        <f>SUM(成就内容!K$140:K164)</f>
        <v>50</v>
      </c>
      <c r="L87" s="4">
        <f>SUM(成就内容!L$140:L164)</f>
        <v>50</v>
      </c>
      <c r="M87" s="4">
        <f>SUM(成就内容!M$140:M164)</f>
        <v>50</v>
      </c>
      <c r="N87" s="4">
        <f>SUM(成就内容!N$140:N164)</f>
        <v>50</v>
      </c>
      <c r="O87" s="4">
        <f>SUM(成就内容!O$140:O164)</f>
        <v>50</v>
      </c>
      <c r="P87" s="4">
        <f>SUM(成就内容!P$140:P164)</f>
        <v>26</v>
      </c>
      <c r="Q87" s="4">
        <f>SUM(成就内容!Q$140:Q164)</f>
        <v>50</v>
      </c>
      <c r="R87" s="4">
        <f>SUM(成就内容!R$140:R164)</f>
        <v>50</v>
      </c>
      <c r="S87" s="4">
        <f>SUM(成就内容!S$140:S164)</f>
        <v>50</v>
      </c>
      <c r="T87" s="4">
        <f>SUM(成就内容!T$140:T164)</f>
        <v>50</v>
      </c>
      <c r="U87" s="4">
        <f>SUM(成就内容!U$140:U164)</f>
        <v>50</v>
      </c>
      <c r="V87" s="4">
        <f>SUM(成就内容!V$140:V164)</f>
        <v>50</v>
      </c>
      <c r="W87" s="4">
        <f>SUM(成就内容!W$140:W164)</f>
        <v>50</v>
      </c>
      <c r="X87" s="4">
        <f>SUM(成就内容!X$140:X164)</f>
        <v>50</v>
      </c>
      <c r="Y87" s="4">
        <f>SUM(成就内容!Y$140:Y164)</f>
        <v>42</v>
      </c>
      <c r="Z87" s="4">
        <f>SUM(成就内容!Z$140:Z164)</f>
        <v>0</v>
      </c>
      <c r="AA87" s="4">
        <f>SUM(成就内容!AA$140:AA164)</f>
        <v>36</v>
      </c>
      <c r="AB87" s="4">
        <f>SUM(成就内容!AB$140:AB164)</f>
        <v>36</v>
      </c>
      <c r="AC87" s="4">
        <f>SUM(成就内容!AC$140:AC164)</f>
        <v>50</v>
      </c>
      <c r="AD87" s="4">
        <f>SUM(成就内容!AD$140:AD164)</f>
        <v>50</v>
      </c>
      <c r="AE87" s="4">
        <f>SUM(成就内容!AE$140:AE164)</f>
        <v>50</v>
      </c>
      <c r="AF87" s="4">
        <f>SUM(成就内容!AF$140:AF164)</f>
        <v>50</v>
      </c>
      <c r="AG87" s="4">
        <f>SUM(成就内容!AG$140:AG164)</f>
        <v>50</v>
      </c>
      <c r="AH87" s="4">
        <f>SUM(成就内容!AH$140:AH164)</f>
        <v>50</v>
      </c>
      <c r="AI87" s="4">
        <f>SUM(成就内容!AI$140:AI164)</f>
        <v>50</v>
      </c>
      <c r="AJ87" s="4">
        <f>SUM(成就内容!AJ$140:AJ164)</f>
        <v>50</v>
      </c>
      <c r="AK87" s="4">
        <f>SUM(成就内容!AK$140:AK164)</f>
        <v>0</v>
      </c>
      <c r="AL87" s="4">
        <f>SUM(成就内容!AL$140:AL164)</f>
        <v>0</v>
      </c>
      <c r="AM87" s="4">
        <f>SUM(成就内容!AM$140:AM164)</f>
        <v>48</v>
      </c>
      <c r="AN87" s="4">
        <f>SUM(成就内容!AN$140:AN164)</f>
        <v>48</v>
      </c>
      <c r="AO87" s="4">
        <f>SUM(成就内容!AO$140:AO164)</f>
        <v>50</v>
      </c>
      <c r="AP87" s="4">
        <f>SUM(成就内容!AP$140:AP164)</f>
        <v>50</v>
      </c>
      <c r="AQ87" s="4">
        <f>SUM(成就内容!AQ$140:AQ164)</f>
        <v>50</v>
      </c>
      <c r="AR87" s="4">
        <f>SUM(成就内容!AR$140:AR164)</f>
        <v>50</v>
      </c>
      <c r="AS87" s="4">
        <f>SUM(成就内容!AS$140:AS164)</f>
        <v>50</v>
      </c>
      <c r="AT87" s="4">
        <f>SUM(成就内容!AT$140:AT164)</f>
        <v>50</v>
      </c>
      <c r="AU87" s="4">
        <f>SUM(成就内容!AU$140:AU164)</f>
        <v>50</v>
      </c>
      <c r="AV87" s="4">
        <f>SUM(成就内容!AV$140:AV164)</f>
        <v>40</v>
      </c>
      <c r="AW87" s="4">
        <f>SUM(成就内容!AW$140:AW164)</f>
        <v>50</v>
      </c>
      <c r="AX87" s="4">
        <f>SUM(成就内容!AX$140:AX164)</f>
        <v>50</v>
      </c>
      <c r="AY87" s="4">
        <f>SUM(成就内容!AY$140:AY164)</f>
        <v>50</v>
      </c>
      <c r="AZ87" s="4">
        <f>SUM(成就内容!AZ$140:AZ164)</f>
        <v>50</v>
      </c>
      <c r="BA87" s="4">
        <f>SUM(成就内容!BA$140:BA164)</f>
        <v>50</v>
      </c>
      <c r="BB87" s="4">
        <f>SUM(成就内容!BB$140:BB164)</f>
        <v>50</v>
      </c>
      <c r="BC87" s="4">
        <f>SUM(成就内容!BC$140:BC164)</f>
        <v>50</v>
      </c>
      <c r="BD87" s="4">
        <f>SUM(成就内容!BD$140:BD164)</f>
        <v>50</v>
      </c>
      <c r="BE87" s="4">
        <f>SUM(成就内容!BE$140:BE164)</f>
        <v>50</v>
      </c>
      <c r="BF87" s="4">
        <f>SUM(成就内容!BF$140:BF164)</f>
        <v>50</v>
      </c>
      <c r="BG87" s="4">
        <f>SUM(成就内容!BG$140:BG164)</f>
        <v>50</v>
      </c>
      <c r="BH87" s="4">
        <f>SUM(成就内容!BH$140:BH164)</f>
        <v>50</v>
      </c>
      <c r="BI87" s="4">
        <f>SUM(成就内容!BI$140:BI164)</f>
        <v>0</v>
      </c>
      <c r="BJ87" s="4">
        <f>SUM(成就内容!BJ$140:BJ164)</f>
        <v>50</v>
      </c>
      <c r="BK87" s="4">
        <f>SUM(成就内容!BK$140:BK164)</f>
        <v>50</v>
      </c>
      <c r="BL87" s="4">
        <f>SUM(成就内容!BL$140:BL164)</f>
        <v>50</v>
      </c>
      <c r="BM87" s="4">
        <f>SUM(成就内容!BM$140:BM164)</f>
        <v>50</v>
      </c>
      <c r="BN87" s="4">
        <f>SUM(成就内容!BN$140:BN164)</f>
        <v>44</v>
      </c>
      <c r="BO87" s="4">
        <f>SUM(成就内容!BO$140:BO164)</f>
        <v>50</v>
      </c>
      <c r="BP87" s="4">
        <f>SUM(成就内容!BP$140:BP164)</f>
        <v>50</v>
      </c>
      <c r="BQ87" s="4">
        <f>SUM(成就内容!BQ$140:BQ164)</f>
        <v>50</v>
      </c>
      <c r="BR87" s="4">
        <f>SUM(成就内容!BR$140:BR164)</f>
        <v>30</v>
      </c>
      <c r="BS87" s="4">
        <f>SUM(成就内容!BS$140:BS164)</f>
        <v>36</v>
      </c>
      <c r="BT87" s="4">
        <f>SUM(成就内容!BT$140:BT164)</f>
        <v>50</v>
      </c>
      <c r="BU87" s="4">
        <f>SUM(成就内容!BU$140:BU164)</f>
        <v>50</v>
      </c>
      <c r="BV87" s="4">
        <f>SUM(成就内容!BV$140:BV164)</f>
        <v>0</v>
      </c>
      <c r="BW87" s="4">
        <f>SUM(成就内容!BW$140:BW164)</f>
        <v>50</v>
      </c>
      <c r="BX87" s="4">
        <f>SUM(成就内容!BX$140:BX164)</f>
        <v>50</v>
      </c>
      <c r="BY87" s="4">
        <f>SUM(成就内容!BY$140:BY164)</f>
        <v>50</v>
      </c>
      <c r="BZ87" s="4">
        <f>SUM(成就内容!BZ$140:BZ164)</f>
        <v>50</v>
      </c>
      <c r="CC87" s="3"/>
    </row>
    <row r="88" spans="3:81" s="17" customFormat="1" x14ac:dyDescent="0.15">
      <c r="C88" s="21">
        <v>26</v>
      </c>
      <c r="D88" s="4">
        <f>SUM(成就内容!D$140:D165)</f>
        <v>52</v>
      </c>
      <c r="E88" s="4">
        <f>SUM(成就内容!E$140:E165)</f>
        <v>0</v>
      </c>
      <c r="F88" s="4">
        <f>SUM(成就内容!F$140:F165)</f>
        <v>40</v>
      </c>
      <c r="G88" s="4">
        <f>SUM(成就内容!G$140:G165)</f>
        <v>0</v>
      </c>
      <c r="H88" s="4">
        <f>SUM(成就内容!H$140:H165)</f>
        <v>52</v>
      </c>
      <c r="I88" s="4">
        <f>SUM(成就内容!I$140:I165)</f>
        <v>52</v>
      </c>
      <c r="J88" s="4">
        <f>SUM(成就内容!J$140:J165)</f>
        <v>52</v>
      </c>
      <c r="K88" s="4">
        <f>SUM(成就内容!K$140:K165)</f>
        <v>52</v>
      </c>
      <c r="L88" s="4">
        <f>SUM(成就内容!L$140:L165)</f>
        <v>52</v>
      </c>
      <c r="M88" s="4">
        <f>SUM(成就内容!M$140:M165)</f>
        <v>52</v>
      </c>
      <c r="N88" s="4">
        <f>SUM(成就内容!N$140:N165)</f>
        <v>52</v>
      </c>
      <c r="O88" s="4">
        <f>SUM(成就内容!O$140:O165)</f>
        <v>52</v>
      </c>
      <c r="P88" s="4">
        <f>SUM(成就内容!P$140:P165)</f>
        <v>26</v>
      </c>
      <c r="Q88" s="4">
        <f>SUM(成就内容!Q$140:Q165)</f>
        <v>52</v>
      </c>
      <c r="R88" s="4">
        <f>SUM(成就内容!R$140:R165)</f>
        <v>52</v>
      </c>
      <c r="S88" s="4">
        <f>SUM(成就内容!S$140:S165)</f>
        <v>52</v>
      </c>
      <c r="T88" s="4">
        <f>SUM(成就内容!T$140:T165)</f>
        <v>52</v>
      </c>
      <c r="U88" s="4">
        <f>SUM(成就内容!U$140:U165)</f>
        <v>52</v>
      </c>
      <c r="V88" s="4">
        <f>SUM(成就内容!V$140:V165)</f>
        <v>52</v>
      </c>
      <c r="W88" s="4">
        <f>SUM(成就内容!W$140:W165)</f>
        <v>52</v>
      </c>
      <c r="X88" s="4">
        <f>SUM(成就内容!X$140:X165)</f>
        <v>52</v>
      </c>
      <c r="Y88" s="4">
        <f>SUM(成就内容!Y$140:Y165)</f>
        <v>42</v>
      </c>
      <c r="Z88" s="4">
        <f>SUM(成就内容!Z$140:Z165)</f>
        <v>0</v>
      </c>
      <c r="AA88" s="4">
        <f>SUM(成就内容!AA$140:AA165)</f>
        <v>36</v>
      </c>
      <c r="AB88" s="4">
        <f>SUM(成就内容!AB$140:AB165)</f>
        <v>36</v>
      </c>
      <c r="AC88" s="4">
        <f>SUM(成就内容!AC$140:AC165)</f>
        <v>52</v>
      </c>
      <c r="AD88" s="4">
        <f>SUM(成就内容!AD$140:AD165)</f>
        <v>52</v>
      </c>
      <c r="AE88" s="4">
        <f>SUM(成就内容!AE$140:AE165)</f>
        <v>52</v>
      </c>
      <c r="AF88" s="4">
        <f>SUM(成就内容!AF$140:AF165)</f>
        <v>52</v>
      </c>
      <c r="AG88" s="4">
        <f>SUM(成就内容!AG$140:AG165)</f>
        <v>52</v>
      </c>
      <c r="AH88" s="4">
        <f>SUM(成就内容!AH$140:AH165)</f>
        <v>50</v>
      </c>
      <c r="AI88" s="4">
        <f>SUM(成就内容!AI$140:AI165)</f>
        <v>52</v>
      </c>
      <c r="AJ88" s="4">
        <f>SUM(成就内容!AJ$140:AJ165)</f>
        <v>52</v>
      </c>
      <c r="AK88" s="4">
        <f>SUM(成就内容!AK$140:AK165)</f>
        <v>0</v>
      </c>
      <c r="AL88" s="4">
        <f>SUM(成就内容!AL$140:AL165)</f>
        <v>0</v>
      </c>
      <c r="AM88" s="4">
        <f>SUM(成就内容!AM$140:AM165)</f>
        <v>48</v>
      </c>
      <c r="AN88" s="4">
        <f>SUM(成就内容!AN$140:AN165)</f>
        <v>48</v>
      </c>
      <c r="AO88" s="4">
        <f>SUM(成就内容!AO$140:AO165)</f>
        <v>52</v>
      </c>
      <c r="AP88" s="4">
        <f>SUM(成就内容!AP$140:AP165)</f>
        <v>52</v>
      </c>
      <c r="AQ88" s="4">
        <f>SUM(成就内容!AQ$140:AQ165)</f>
        <v>52</v>
      </c>
      <c r="AR88" s="4">
        <f>SUM(成就内容!AR$140:AR165)</f>
        <v>52</v>
      </c>
      <c r="AS88" s="4">
        <f>SUM(成就内容!AS$140:AS165)</f>
        <v>52</v>
      </c>
      <c r="AT88" s="4">
        <f>SUM(成就内容!AT$140:AT165)</f>
        <v>52</v>
      </c>
      <c r="AU88" s="4">
        <f>SUM(成就内容!AU$140:AU165)</f>
        <v>52</v>
      </c>
      <c r="AV88" s="4">
        <f>SUM(成就内容!AV$140:AV165)</f>
        <v>40</v>
      </c>
      <c r="AW88" s="4">
        <f>SUM(成就内容!AW$140:AW165)</f>
        <v>52</v>
      </c>
      <c r="AX88" s="4">
        <f>SUM(成就内容!AX$140:AX165)</f>
        <v>52</v>
      </c>
      <c r="AY88" s="4">
        <f>SUM(成就内容!AY$140:AY165)</f>
        <v>52</v>
      </c>
      <c r="AZ88" s="4">
        <f>SUM(成就内容!AZ$140:AZ165)</f>
        <v>52</v>
      </c>
      <c r="BA88" s="4">
        <f>SUM(成就内容!BA$140:BA165)</f>
        <v>52</v>
      </c>
      <c r="BB88" s="4">
        <f>SUM(成就内容!BB$140:BB165)</f>
        <v>52</v>
      </c>
      <c r="BC88" s="4">
        <f>SUM(成就内容!BC$140:BC165)</f>
        <v>52</v>
      </c>
      <c r="BD88" s="4">
        <f>SUM(成就内容!BD$140:BD165)</f>
        <v>52</v>
      </c>
      <c r="BE88" s="4">
        <f>SUM(成就内容!BE$140:BE165)</f>
        <v>52</v>
      </c>
      <c r="BF88" s="4">
        <f>SUM(成就内容!BF$140:BF165)</f>
        <v>52</v>
      </c>
      <c r="BG88" s="4">
        <f>SUM(成就内容!BG$140:BG165)</f>
        <v>52</v>
      </c>
      <c r="BH88" s="4">
        <f>SUM(成就内容!BH$140:BH165)</f>
        <v>52</v>
      </c>
      <c r="BI88" s="4">
        <f>SUM(成就内容!BI$140:BI165)</f>
        <v>0</v>
      </c>
      <c r="BJ88" s="4">
        <f>SUM(成就内容!BJ$140:BJ165)</f>
        <v>52</v>
      </c>
      <c r="BK88" s="4">
        <f>SUM(成就内容!BK$140:BK165)</f>
        <v>52</v>
      </c>
      <c r="BL88" s="4">
        <f>SUM(成就内容!BL$140:BL165)</f>
        <v>52</v>
      </c>
      <c r="BM88" s="4">
        <f>SUM(成就内容!BM$140:BM165)</f>
        <v>52</v>
      </c>
      <c r="BN88" s="4">
        <f>SUM(成就内容!BN$140:BN165)</f>
        <v>44</v>
      </c>
      <c r="BO88" s="4">
        <f>SUM(成就内容!BO$140:BO165)</f>
        <v>52</v>
      </c>
      <c r="BP88" s="4">
        <f>SUM(成就内容!BP$140:BP165)</f>
        <v>52</v>
      </c>
      <c r="BQ88" s="4">
        <f>SUM(成就内容!BQ$140:BQ165)</f>
        <v>52</v>
      </c>
      <c r="BR88" s="4">
        <f>SUM(成就内容!BR$140:BR165)</f>
        <v>30</v>
      </c>
      <c r="BS88" s="4">
        <f>SUM(成就内容!BS$140:BS165)</f>
        <v>36</v>
      </c>
      <c r="BT88" s="4">
        <f>SUM(成就内容!BT$140:BT165)</f>
        <v>52</v>
      </c>
      <c r="BU88" s="4">
        <f>SUM(成就内容!BU$140:BU165)</f>
        <v>52</v>
      </c>
      <c r="BV88" s="4">
        <f>SUM(成就内容!BV$140:BV165)</f>
        <v>0</v>
      </c>
      <c r="BW88" s="4">
        <f>SUM(成就内容!BW$140:BW165)</f>
        <v>52</v>
      </c>
      <c r="BX88" s="4">
        <f>SUM(成就内容!BX$140:BX165)</f>
        <v>52</v>
      </c>
      <c r="BY88" s="4">
        <f>SUM(成就内容!BY$140:BY165)</f>
        <v>52</v>
      </c>
      <c r="BZ88" s="4">
        <f>SUM(成就内容!BZ$140:BZ165)</f>
        <v>52</v>
      </c>
      <c r="CC88" s="3"/>
    </row>
    <row r="89" spans="3:81" s="17" customFormat="1" x14ac:dyDescent="0.15">
      <c r="C89" s="21">
        <v>27</v>
      </c>
      <c r="D89" s="4">
        <f>SUM(成就内容!D$140:D166)</f>
        <v>54</v>
      </c>
      <c r="E89" s="4">
        <f>SUM(成就内容!E$140:E166)</f>
        <v>0</v>
      </c>
      <c r="F89" s="4">
        <f>SUM(成就内容!F$140:F166)</f>
        <v>40</v>
      </c>
      <c r="G89" s="4">
        <f>SUM(成就内容!G$140:G166)</f>
        <v>0</v>
      </c>
      <c r="H89" s="4">
        <f>SUM(成就内容!H$140:H166)</f>
        <v>54</v>
      </c>
      <c r="I89" s="4">
        <f>SUM(成就内容!I$140:I166)</f>
        <v>54</v>
      </c>
      <c r="J89" s="4">
        <f>SUM(成就内容!J$140:J166)</f>
        <v>54</v>
      </c>
      <c r="K89" s="4">
        <f>SUM(成就内容!K$140:K166)</f>
        <v>54</v>
      </c>
      <c r="L89" s="4">
        <f>SUM(成就内容!L$140:L166)</f>
        <v>54</v>
      </c>
      <c r="M89" s="4">
        <f>SUM(成就内容!M$140:M166)</f>
        <v>54</v>
      </c>
      <c r="N89" s="4">
        <f>SUM(成就内容!N$140:N166)</f>
        <v>54</v>
      </c>
      <c r="O89" s="4">
        <f>SUM(成就内容!O$140:O166)</f>
        <v>54</v>
      </c>
      <c r="P89" s="4">
        <f>SUM(成就内容!P$140:P166)</f>
        <v>26</v>
      </c>
      <c r="Q89" s="4">
        <f>SUM(成就内容!Q$140:Q166)</f>
        <v>54</v>
      </c>
      <c r="R89" s="4">
        <f>SUM(成就内容!R$140:R166)</f>
        <v>54</v>
      </c>
      <c r="S89" s="4">
        <f>SUM(成就内容!S$140:S166)</f>
        <v>54</v>
      </c>
      <c r="T89" s="4">
        <f>SUM(成就内容!T$140:T166)</f>
        <v>54</v>
      </c>
      <c r="U89" s="4">
        <f>SUM(成就内容!U$140:U166)</f>
        <v>54</v>
      </c>
      <c r="V89" s="4">
        <f>SUM(成就内容!V$140:V166)</f>
        <v>54</v>
      </c>
      <c r="W89" s="4">
        <f>SUM(成就内容!W$140:W166)</f>
        <v>54</v>
      </c>
      <c r="X89" s="4">
        <f>SUM(成就内容!X$140:X166)</f>
        <v>54</v>
      </c>
      <c r="Y89" s="4">
        <f>SUM(成就内容!Y$140:Y166)</f>
        <v>42</v>
      </c>
      <c r="Z89" s="4">
        <f>SUM(成就内容!Z$140:Z166)</f>
        <v>0</v>
      </c>
      <c r="AA89" s="4">
        <f>SUM(成就内容!AA$140:AA166)</f>
        <v>36</v>
      </c>
      <c r="AB89" s="4">
        <f>SUM(成就内容!AB$140:AB166)</f>
        <v>36</v>
      </c>
      <c r="AC89" s="4">
        <f>SUM(成就内容!AC$140:AC166)</f>
        <v>54</v>
      </c>
      <c r="AD89" s="4">
        <f>SUM(成就内容!AD$140:AD166)</f>
        <v>54</v>
      </c>
      <c r="AE89" s="4">
        <f>SUM(成就内容!AE$140:AE166)</f>
        <v>54</v>
      </c>
      <c r="AF89" s="4">
        <f>SUM(成就内容!AF$140:AF166)</f>
        <v>54</v>
      </c>
      <c r="AG89" s="4">
        <f>SUM(成就内容!AG$140:AG166)</f>
        <v>54</v>
      </c>
      <c r="AH89" s="4">
        <f>SUM(成就内容!AH$140:AH166)</f>
        <v>50</v>
      </c>
      <c r="AI89" s="4">
        <f>SUM(成就内容!AI$140:AI166)</f>
        <v>54</v>
      </c>
      <c r="AJ89" s="4">
        <f>SUM(成就内容!AJ$140:AJ166)</f>
        <v>54</v>
      </c>
      <c r="AK89" s="4">
        <f>SUM(成就内容!AK$140:AK166)</f>
        <v>0</v>
      </c>
      <c r="AL89" s="4">
        <f>SUM(成就内容!AL$140:AL166)</f>
        <v>0</v>
      </c>
      <c r="AM89" s="4">
        <f>SUM(成就内容!AM$140:AM166)</f>
        <v>48</v>
      </c>
      <c r="AN89" s="4">
        <f>SUM(成就内容!AN$140:AN166)</f>
        <v>48</v>
      </c>
      <c r="AO89" s="4">
        <f>SUM(成就内容!AO$140:AO166)</f>
        <v>54</v>
      </c>
      <c r="AP89" s="4">
        <f>SUM(成就内容!AP$140:AP166)</f>
        <v>54</v>
      </c>
      <c r="AQ89" s="4">
        <f>SUM(成就内容!AQ$140:AQ166)</f>
        <v>54</v>
      </c>
      <c r="AR89" s="4">
        <f>SUM(成就内容!AR$140:AR166)</f>
        <v>54</v>
      </c>
      <c r="AS89" s="4">
        <f>SUM(成就内容!AS$140:AS166)</f>
        <v>54</v>
      </c>
      <c r="AT89" s="4">
        <f>SUM(成就内容!AT$140:AT166)</f>
        <v>54</v>
      </c>
      <c r="AU89" s="4">
        <f>SUM(成就内容!AU$140:AU166)</f>
        <v>54</v>
      </c>
      <c r="AV89" s="4">
        <f>SUM(成就内容!AV$140:AV166)</f>
        <v>40</v>
      </c>
      <c r="AW89" s="4">
        <f>SUM(成就内容!AW$140:AW166)</f>
        <v>54</v>
      </c>
      <c r="AX89" s="4">
        <f>SUM(成就内容!AX$140:AX166)</f>
        <v>54</v>
      </c>
      <c r="AY89" s="4">
        <f>SUM(成就内容!AY$140:AY166)</f>
        <v>54</v>
      </c>
      <c r="AZ89" s="4">
        <f>SUM(成就内容!AZ$140:AZ166)</f>
        <v>54</v>
      </c>
      <c r="BA89" s="4">
        <f>SUM(成就内容!BA$140:BA166)</f>
        <v>54</v>
      </c>
      <c r="BB89" s="4">
        <f>SUM(成就内容!BB$140:BB166)</f>
        <v>54</v>
      </c>
      <c r="BC89" s="4">
        <f>SUM(成就内容!BC$140:BC166)</f>
        <v>54</v>
      </c>
      <c r="BD89" s="4">
        <f>SUM(成就内容!BD$140:BD166)</f>
        <v>54</v>
      </c>
      <c r="BE89" s="4">
        <f>SUM(成就内容!BE$140:BE166)</f>
        <v>54</v>
      </c>
      <c r="BF89" s="4">
        <f>SUM(成就内容!BF$140:BF166)</f>
        <v>54</v>
      </c>
      <c r="BG89" s="4">
        <f>SUM(成就内容!BG$140:BG166)</f>
        <v>54</v>
      </c>
      <c r="BH89" s="4">
        <f>SUM(成就内容!BH$140:BH166)</f>
        <v>54</v>
      </c>
      <c r="BI89" s="4">
        <f>SUM(成就内容!BI$140:BI166)</f>
        <v>0</v>
      </c>
      <c r="BJ89" s="4">
        <f>SUM(成就内容!BJ$140:BJ166)</f>
        <v>54</v>
      </c>
      <c r="BK89" s="4">
        <f>SUM(成就内容!BK$140:BK166)</f>
        <v>54</v>
      </c>
      <c r="BL89" s="4">
        <f>SUM(成就内容!BL$140:BL166)</f>
        <v>54</v>
      </c>
      <c r="BM89" s="4">
        <f>SUM(成就内容!BM$140:BM166)</f>
        <v>54</v>
      </c>
      <c r="BN89" s="4">
        <f>SUM(成就内容!BN$140:BN166)</f>
        <v>44</v>
      </c>
      <c r="BO89" s="4">
        <f>SUM(成就内容!BO$140:BO166)</f>
        <v>54</v>
      </c>
      <c r="BP89" s="4">
        <f>SUM(成就内容!BP$140:BP166)</f>
        <v>54</v>
      </c>
      <c r="BQ89" s="4">
        <f>SUM(成就内容!BQ$140:BQ166)</f>
        <v>54</v>
      </c>
      <c r="BR89" s="4">
        <f>SUM(成就内容!BR$140:BR166)</f>
        <v>30</v>
      </c>
      <c r="BS89" s="4">
        <f>SUM(成就内容!BS$140:BS166)</f>
        <v>36</v>
      </c>
      <c r="BT89" s="4">
        <f>SUM(成就内容!BT$140:BT166)</f>
        <v>54</v>
      </c>
      <c r="BU89" s="4">
        <f>SUM(成就内容!BU$140:BU166)</f>
        <v>54</v>
      </c>
      <c r="BV89" s="4">
        <f>SUM(成就内容!BV$140:BV166)</f>
        <v>0</v>
      </c>
      <c r="BW89" s="4">
        <f>SUM(成就内容!BW$140:BW166)</f>
        <v>54</v>
      </c>
      <c r="BX89" s="4">
        <f>SUM(成就内容!BX$140:BX166)</f>
        <v>54</v>
      </c>
      <c r="BY89" s="4">
        <f>SUM(成就内容!BY$140:BY166)</f>
        <v>54</v>
      </c>
      <c r="BZ89" s="4">
        <f>SUM(成就内容!BZ$140:BZ166)</f>
        <v>54</v>
      </c>
      <c r="CC89" s="3"/>
    </row>
    <row r="90" spans="3:81" s="17" customFormat="1" x14ac:dyDescent="0.15">
      <c r="C90" s="21">
        <v>28</v>
      </c>
      <c r="D90" s="4">
        <f>SUM(成就内容!D$140:D167)</f>
        <v>56</v>
      </c>
      <c r="E90" s="4">
        <f>SUM(成就内容!E$140:E167)</f>
        <v>0</v>
      </c>
      <c r="F90" s="4">
        <f>SUM(成就内容!F$140:F167)</f>
        <v>40</v>
      </c>
      <c r="G90" s="4">
        <f>SUM(成就内容!G$140:G167)</f>
        <v>0</v>
      </c>
      <c r="H90" s="4">
        <f>SUM(成就内容!H$140:H167)</f>
        <v>56</v>
      </c>
      <c r="I90" s="4">
        <f>SUM(成就内容!I$140:I167)</f>
        <v>56</v>
      </c>
      <c r="J90" s="4">
        <f>SUM(成就内容!J$140:J167)</f>
        <v>56</v>
      </c>
      <c r="K90" s="4">
        <f>SUM(成就内容!K$140:K167)</f>
        <v>56</v>
      </c>
      <c r="L90" s="4">
        <f>SUM(成就内容!L$140:L167)</f>
        <v>56</v>
      </c>
      <c r="M90" s="4">
        <f>SUM(成就内容!M$140:M167)</f>
        <v>56</v>
      </c>
      <c r="N90" s="4">
        <f>SUM(成就内容!N$140:N167)</f>
        <v>56</v>
      </c>
      <c r="O90" s="4">
        <f>SUM(成就内容!O$140:O167)</f>
        <v>56</v>
      </c>
      <c r="P90" s="4">
        <f>SUM(成就内容!P$140:P167)</f>
        <v>26</v>
      </c>
      <c r="Q90" s="4">
        <f>SUM(成就内容!Q$140:Q167)</f>
        <v>56</v>
      </c>
      <c r="R90" s="4">
        <f>SUM(成就内容!R$140:R167)</f>
        <v>56</v>
      </c>
      <c r="S90" s="4">
        <f>SUM(成就内容!S$140:S167)</f>
        <v>56</v>
      </c>
      <c r="T90" s="4">
        <f>SUM(成就内容!T$140:T167)</f>
        <v>56</v>
      </c>
      <c r="U90" s="4">
        <f>SUM(成就内容!U$140:U167)</f>
        <v>56</v>
      </c>
      <c r="V90" s="4">
        <f>SUM(成就内容!V$140:V167)</f>
        <v>56</v>
      </c>
      <c r="W90" s="4">
        <f>SUM(成就内容!W$140:W167)</f>
        <v>56</v>
      </c>
      <c r="X90" s="4">
        <f>SUM(成就内容!X$140:X167)</f>
        <v>56</v>
      </c>
      <c r="Y90" s="4">
        <f>SUM(成就内容!Y$140:Y167)</f>
        <v>42</v>
      </c>
      <c r="Z90" s="4">
        <f>SUM(成就内容!Z$140:Z167)</f>
        <v>0</v>
      </c>
      <c r="AA90" s="4">
        <f>SUM(成就内容!AA$140:AA167)</f>
        <v>36</v>
      </c>
      <c r="AB90" s="4">
        <f>SUM(成就内容!AB$140:AB167)</f>
        <v>36</v>
      </c>
      <c r="AC90" s="4">
        <f>SUM(成就内容!AC$140:AC167)</f>
        <v>56</v>
      </c>
      <c r="AD90" s="4">
        <f>SUM(成就内容!AD$140:AD167)</f>
        <v>56</v>
      </c>
      <c r="AE90" s="4">
        <f>SUM(成就内容!AE$140:AE167)</f>
        <v>56</v>
      </c>
      <c r="AF90" s="4">
        <f>SUM(成就内容!AF$140:AF167)</f>
        <v>56</v>
      </c>
      <c r="AG90" s="4">
        <f>SUM(成就内容!AG$140:AG167)</f>
        <v>56</v>
      </c>
      <c r="AH90" s="4">
        <f>SUM(成就内容!AH$140:AH167)</f>
        <v>50</v>
      </c>
      <c r="AI90" s="4">
        <f>SUM(成就内容!AI$140:AI167)</f>
        <v>56</v>
      </c>
      <c r="AJ90" s="4">
        <f>SUM(成就内容!AJ$140:AJ167)</f>
        <v>56</v>
      </c>
      <c r="AK90" s="4">
        <f>SUM(成就内容!AK$140:AK167)</f>
        <v>0</v>
      </c>
      <c r="AL90" s="4">
        <f>SUM(成就内容!AL$140:AL167)</f>
        <v>0</v>
      </c>
      <c r="AM90" s="4">
        <f>SUM(成就内容!AM$140:AM167)</f>
        <v>48</v>
      </c>
      <c r="AN90" s="4">
        <f>SUM(成就内容!AN$140:AN167)</f>
        <v>48</v>
      </c>
      <c r="AO90" s="4">
        <f>SUM(成就内容!AO$140:AO167)</f>
        <v>56</v>
      </c>
      <c r="AP90" s="4">
        <f>SUM(成就内容!AP$140:AP167)</f>
        <v>56</v>
      </c>
      <c r="AQ90" s="4">
        <f>SUM(成就内容!AQ$140:AQ167)</f>
        <v>56</v>
      </c>
      <c r="AR90" s="4">
        <f>SUM(成就内容!AR$140:AR167)</f>
        <v>56</v>
      </c>
      <c r="AS90" s="4">
        <f>SUM(成就内容!AS$140:AS167)</f>
        <v>56</v>
      </c>
      <c r="AT90" s="4">
        <f>SUM(成就内容!AT$140:AT167)</f>
        <v>56</v>
      </c>
      <c r="AU90" s="4">
        <f>SUM(成就内容!AU$140:AU167)</f>
        <v>56</v>
      </c>
      <c r="AV90" s="4">
        <f>SUM(成就内容!AV$140:AV167)</f>
        <v>40</v>
      </c>
      <c r="AW90" s="4">
        <f>SUM(成就内容!AW$140:AW167)</f>
        <v>56</v>
      </c>
      <c r="AX90" s="4">
        <f>SUM(成就内容!AX$140:AX167)</f>
        <v>56</v>
      </c>
      <c r="AY90" s="4">
        <f>SUM(成就内容!AY$140:AY167)</f>
        <v>56</v>
      </c>
      <c r="AZ90" s="4">
        <f>SUM(成就内容!AZ$140:AZ167)</f>
        <v>56</v>
      </c>
      <c r="BA90" s="4">
        <f>SUM(成就内容!BA$140:BA167)</f>
        <v>56</v>
      </c>
      <c r="BB90" s="4">
        <f>SUM(成就内容!BB$140:BB167)</f>
        <v>56</v>
      </c>
      <c r="BC90" s="4">
        <f>SUM(成就内容!BC$140:BC167)</f>
        <v>56</v>
      </c>
      <c r="BD90" s="4">
        <f>SUM(成就内容!BD$140:BD167)</f>
        <v>56</v>
      </c>
      <c r="BE90" s="4">
        <f>SUM(成就内容!BE$140:BE167)</f>
        <v>56</v>
      </c>
      <c r="BF90" s="4">
        <f>SUM(成就内容!BF$140:BF167)</f>
        <v>56</v>
      </c>
      <c r="BG90" s="4">
        <f>SUM(成就内容!BG$140:BG167)</f>
        <v>56</v>
      </c>
      <c r="BH90" s="4">
        <f>SUM(成就内容!BH$140:BH167)</f>
        <v>56</v>
      </c>
      <c r="BI90" s="4">
        <f>SUM(成就内容!BI$140:BI167)</f>
        <v>0</v>
      </c>
      <c r="BJ90" s="4">
        <f>SUM(成就内容!BJ$140:BJ167)</f>
        <v>56</v>
      </c>
      <c r="BK90" s="4">
        <f>SUM(成就内容!BK$140:BK167)</f>
        <v>56</v>
      </c>
      <c r="BL90" s="4">
        <f>SUM(成就内容!BL$140:BL167)</f>
        <v>56</v>
      </c>
      <c r="BM90" s="4">
        <f>SUM(成就内容!BM$140:BM167)</f>
        <v>56</v>
      </c>
      <c r="BN90" s="4">
        <f>SUM(成就内容!BN$140:BN167)</f>
        <v>44</v>
      </c>
      <c r="BO90" s="4">
        <f>SUM(成就内容!BO$140:BO167)</f>
        <v>56</v>
      </c>
      <c r="BP90" s="4">
        <f>SUM(成就内容!BP$140:BP167)</f>
        <v>56</v>
      </c>
      <c r="BQ90" s="4">
        <f>SUM(成就内容!BQ$140:BQ167)</f>
        <v>56</v>
      </c>
      <c r="BR90" s="4">
        <f>SUM(成就内容!BR$140:BR167)</f>
        <v>30</v>
      </c>
      <c r="BS90" s="4">
        <f>SUM(成就内容!BS$140:BS167)</f>
        <v>36</v>
      </c>
      <c r="BT90" s="4">
        <f>SUM(成就内容!BT$140:BT167)</f>
        <v>56</v>
      </c>
      <c r="BU90" s="4">
        <f>SUM(成就内容!BU$140:BU167)</f>
        <v>56</v>
      </c>
      <c r="BV90" s="4">
        <f>SUM(成就内容!BV$140:BV167)</f>
        <v>0</v>
      </c>
      <c r="BW90" s="4">
        <f>SUM(成就内容!BW$140:BW167)</f>
        <v>56</v>
      </c>
      <c r="BX90" s="4">
        <f>SUM(成就内容!BX$140:BX167)</f>
        <v>56</v>
      </c>
      <c r="BY90" s="4">
        <f>SUM(成就内容!BY$140:BY167)</f>
        <v>56</v>
      </c>
      <c r="BZ90" s="4">
        <f>SUM(成就内容!BZ$140:BZ167)</f>
        <v>56</v>
      </c>
      <c r="CC90" s="3"/>
    </row>
    <row r="91" spans="3:81" s="17" customFormat="1" x14ac:dyDescent="0.15">
      <c r="C91" s="21">
        <v>29</v>
      </c>
      <c r="D91" s="4">
        <f>SUM(成就内容!D$140:D168)</f>
        <v>58</v>
      </c>
      <c r="E91" s="4">
        <f>SUM(成就内容!E$140:E168)</f>
        <v>0</v>
      </c>
      <c r="F91" s="4">
        <f>SUM(成就内容!F$140:F168)</f>
        <v>40</v>
      </c>
      <c r="G91" s="4">
        <f>SUM(成就内容!G$140:G168)</f>
        <v>0</v>
      </c>
      <c r="H91" s="4">
        <f>SUM(成就内容!H$140:H168)</f>
        <v>58</v>
      </c>
      <c r="I91" s="4">
        <f>SUM(成就内容!I$140:I168)</f>
        <v>58</v>
      </c>
      <c r="J91" s="4">
        <f>SUM(成就内容!J$140:J168)</f>
        <v>58</v>
      </c>
      <c r="K91" s="4">
        <f>SUM(成就内容!K$140:K168)</f>
        <v>58</v>
      </c>
      <c r="L91" s="4">
        <f>SUM(成就内容!L$140:L168)</f>
        <v>58</v>
      </c>
      <c r="M91" s="4">
        <f>SUM(成就内容!M$140:M168)</f>
        <v>58</v>
      </c>
      <c r="N91" s="4">
        <f>SUM(成就内容!N$140:N168)</f>
        <v>56</v>
      </c>
      <c r="O91" s="4">
        <f>SUM(成就内容!O$140:O168)</f>
        <v>58</v>
      </c>
      <c r="P91" s="4">
        <f>SUM(成就内容!P$140:P168)</f>
        <v>26</v>
      </c>
      <c r="Q91" s="4">
        <f>SUM(成就内容!Q$140:Q168)</f>
        <v>58</v>
      </c>
      <c r="R91" s="4">
        <f>SUM(成就内容!R$140:R168)</f>
        <v>58</v>
      </c>
      <c r="S91" s="4">
        <f>SUM(成就内容!S$140:S168)</f>
        <v>58</v>
      </c>
      <c r="T91" s="4">
        <f>SUM(成就内容!T$140:T168)</f>
        <v>58</v>
      </c>
      <c r="U91" s="4">
        <f>SUM(成就内容!U$140:U168)</f>
        <v>58</v>
      </c>
      <c r="V91" s="4">
        <f>SUM(成就内容!V$140:V168)</f>
        <v>58</v>
      </c>
      <c r="W91" s="4">
        <f>SUM(成就内容!W$140:W168)</f>
        <v>56</v>
      </c>
      <c r="X91" s="4">
        <f>SUM(成就内容!X$140:X168)</f>
        <v>58</v>
      </c>
      <c r="Y91" s="4">
        <f>SUM(成就内容!Y$140:Y168)</f>
        <v>42</v>
      </c>
      <c r="Z91" s="4">
        <f>SUM(成就内容!Z$140:Z168)</f>
        <v>0</v>
      </c>
      <c r="AA91" s="4">
        <f>SUM(成就内容!AA$140:AA168)</f>
        <v>36</v>
      </c>
      <c r="AB91" s="4">
        <f>SUM(成就内容!AB$140:AB168)</f>
        <v>36</v>
      </c>
      <c r="AC91" s="4">
        <f>SUM(成就内容!AC$140:AC168)</f>
        <v>58</v>
      </c>
      <c r="AD91" s="4">
        <f>SUM(成就内容!AD$140:AD168)</f>
        <v>58</v>
      </c>
      <c r="AE91" s="4">
        <f>SUM(成就内容!AE$140:AE168)</f>
        <v>58</v>
      </c>
      <c r="AF91" s="4">
        <f>SUM(成就内容!AF$140:AF168)</f>
        <v>58</v>
      </c>
      <c r="AG91" s="4">
        <f>SUM(成就内容!AG$140:AG168)</f>
        <v>58</v>
      </c>
      <c r="AH91" s="4">
        <f>SUM(成就内容!AH$140:AH168)</f>
        <v>50</v>
      </c>
      <c r="AI91" s="4">
        <f>SUM(成就内容!AI$140:AI168)</f>
        <v>58</v>
      </c>
      <c r="AJ91" s="4">
        <f>SUM(成就内容!AJ$140:AJ168)</f>
        <v>58</v>
      </c>
      <c r="AK91" s="4">
        <f>SUM(成就内容!AK$140:AK168)</f>
        <v>0</v>
      </c>
      <c r="AL91" s="4">
        <f>SUM(成就内容!AL$140:AL168)</f>
        <v>0</v>
      </c>
      <c r="AM91" s="4">
        <f>SUM(成就内容!AM$140:AM168)</f>
        <v>48</v>
      </c>
      <c r="AN91" s="4">
        <f>SUM(成就内容!AN$140:AN168)</f>
        <v>48</v>
      </c>
      <c r="AO91" s="4">
        <f>SUM(成就内容!AO$140:AO168)</f>
        <v>58</v>
      </c>
      <c r="AP91" s="4">
        <f>SUM(成就内容!AP$140:AP168)</f>
        <v>58</v>
      </c>
      <c r="AQ91" s="4">
        <f>SUM(成就内容!AQ$140:AQ168)</f>
        <v>58</v>
      </c>
      <c r="AR91" s="4">
        <f>SUM(成就内容!AR$140:AR168)</f>
        <v>58</v>
      </c>
      <c r="AS91" s="4">
        <f>SUM(成就内容!AS$140:AS168)</f>
        <v>58</v>
      </c>
      <c r="AT91" s="4">
        <f>SUM(成就内容!AT$140:AT168)</f>
        <v>58</v>
      </c>
      <c r="AU91" s="4">
        <f>SUM(成就内容!AU$140:AU168)</f>
        <v>58</v>
      </c>
      <c r="AV91" s="4">
        <f>SUM(成就内容!AV$140:AV168)</f>
        <v>40</v>
      </c>
      <c r="AW91" s="4">
        <f>SUM(成就内容!AW$140:AW168)</f>
        <v>58</v>
      </c>
      <c r="AX91" s="4">
        <f>SUM(成就内容!AX$140:AX168)</f>
        <v>58</v>
      </c>
      <c r="AY91" s="4">
        <f>SUM(成就内容!AY$140:AY168)</f>
        <v>58</v>
      </c>
      <c r="AZ91" s="4">
        <f>SUM(成就内容!AZ$140:AZ168)</f>
        <v>58</v>
      </c>
      <c r="BA91" s="4">
        <f>SUM(成就内容!BA$140:BA168)</f>
        <v>58</v>
      </c>
      <c r="BB91" s="4">
        <f>SUM(成就内容!BB$140:BB168)</f>
        <v>56</v>
      </c>
      <c r="BC91" s="4">
        <f>SUM(成就内容!BC$140:BC168)</f>
        <v>58</v>
      </c>
      <c r="BD91" s="4">
        <f>SUM(成就内容!BD$140:BD168)</f>
        <v>58</v>
      </c>
      <c r="BE91" s="4">
        <f>SUM(成就内容!BE$140:BE168)</f>
        <v>58</v>
      </c>
      <c r="BF91" s="4">
        <f>SUM(成就内容!BF$140:BF168)</f>
        <v>58</v>
      </c>
      <c r="BG91" s="4">
        <f>SUM(成就内容!BG$140:BG168)</f>
        <v>58</v>
      </c>
      <c r="BH91" s="4">
        <f>SUM(成就内容!BH$140:BH168)</f>
        <v>56</v>
      </c>
      <c r="BI91" s="4">
        <f>SUM(成就内容!BI$140:BI168)</f>
        <v>0</v>
      </c>
      <c r="BJ91" s="4">
        <f>SUM(成就内容!BJ$140:BJ168)</f>
        <v>58</v>
      </c>
      <c r="BK91" s="4">
        <f>SUM(成就内容!BK$140:BK168)</f>
        <v>58</v>
      </c>
      <c r="BL91" s="4">
        <f>SUM(成就内容!BL$140:BL168)</f>
        <v>58</v>
      </c>
      <c r="BM91" s="4">
        <f>SUM(成就内容!BM$140:BM168)</f>
        <v>58</v>
      </c>
      <c r="BN91" s="4">
        <f>SUM(成就内容!BN$140:BN168)</f>
        <v>44</v>
      </c>
      <c r="BO91" s="4">
        <f>SUM(成就内容!BO$140:BO168)</f>
        <v>58</v>
      </c>
      <c r="BP91" s="4">
        <f>SUM(成就内容!BP$140:BP168)</f>
        <v>58</v>
      </c>
      <c r="BQ91" s="4">
        <f>SUM(成就内容!BQ$140:BQ168)</f>
        <v>58</v>
      </c>
      <c r="BR91" s="4">
        <f>SUM(成就内容!BR$140:BR168)</f>
        <v>30</v>
      </c>
      <c r="BS91" s="4">
        <f>SUM(成就内容!BS$140:BS168)</f>
        <v>36</v>
      </c>
      <c r="BT91" s="4">
        <f>SUM(成就内容!BT$140:BT168)</f>
        <v>58</v>
      </c>
      <c r="BU91" s="4">
        <f>SUM(成就内容!BU$140:BU168)</f>
        <v>58</v>
      </c>
      <c r="BV91" s="4">
        <f>SUM(成就内容!BV$140:BV168)</f>
        <v>0</v>
      </c>
      <c r="BW91" s="4">
        <f>SUM(成就内容!BW$140:BW168)</f>
        <v>58</v>
      </c>
      <c r="BX91" s="4">
        <f>SUM(成就内容!BX$140:BX168)</f>
        <v>58</v>
      </c>
      <c r="BY91" s="4">
        <f>SUM(成就内容!BY$140:BY168)</f>
        <v>58</v>
      </c>
      <c r="BZ91" s="4">
        <f>SUM(成就内容!BZ$140:BZ168)</f>
        <v>58</v>
      </c>
      <c r="CC91" s="3"/>
    </row>
    <row r="92" spans="3:81" s="17" customFormat="1" x14ac:dyDescent="0.15">
      <c r="C92" s="21">
        <v>30</v>
      </c>
      <c r="D92" s="4">
        <f>SUM(成就内容!D$140:D169)</f>
        <v>60</v>
      </c>
      <c r="E92" s="4">
        <f>SUM(成就内容!E$140:E169)</f>
        <v>0</v>
      </c>
      <c r="F92" s="4">
        <f>SUM(成就内容!F$140:F169)</f>
        <v>40</v>
      </c>
      <c r="G92" s="4">
        <f>SUM(成就内容!G$140:G169)</f>
        <v>0</v>
      </c>
      <c r="H92" s="4">
        <f>SUM(成就内容!H$140:H169)</f>
        <v>60</v>
      </c>
      <c r="I92" s="4">
        <f>SUM(成就内容!I$140:I169)</f>
        <v>60</v>
      </c>
      <c r="J92" s="4">
        <f>SUM(成就内容!J$140:J169)</f>
        <v>60</v>
      </c>
      <c r="K92" s="4">
        <f>SUM(成就内容!K$140:K169)</f>
        <v>60</v>
      </c>
      <c r="L92" s="4">
        <f>SUM(成就内容!L$140:L169)</f>
        <v>60</v>
      </c>
      <c r="M92" s="4">
        <f>SUM(成就内容!M$140:M169)</f>
        <v>60</v>
      </c>
      <c r="N92" s="4">
        <f>SUM(成就内容!N$140:N169)</f>
        <v>56</v>
      </c>
      <c r="O92" s="4">
        <f>SUM(成就内容!O$140:O169)</f>
        <v>60</v>
      </c>
      <c r="P92" s="4">
        <f>SUM(成就内容!P$140:P169)</f>
        <v>26</v>
      </c>
      <c r="Q92" s="4">
        <f>SUM(成就内容!Q$140:Q169)</f>
        <v>60</v>
      </c>
      <c r="R92" s="4">
        <f>SUM(成就内容!R$140:R169)</f>
        <v>60</v>
      </c>
      <c r="S92" s="4">
        <f>SUM(成就内容!S$140:S169)</f>
        <v>60</v>
      </c>
      <c r="T92" s="4">
        <f>SUM(成就内容!T$140:T169)</f>
        <v>60</v>
      </c>
      <c r="U92" s="4">
        <f>SUM(成就内容!U$140:U169)</f>
        <v>60</v>
      </c>
      <c r="V92" s="4">
        <f>SUM(成就内容!V$140:V169)</f>
        <v>60</v>
      </c>
      <c r="W92" s="4">
        <f>SUM(成就内容!W$140:W169)</f>
        <v>56</v>
      </c>
      <c r="X92" s="4">
        <f>SUM(成就内容!X$140:X169)</f>
        <v>60</v>
      </c>
      <c r="Y92" s="4">
        <f>SUM(成就内容!Y$140:Y169)</f>
        <v>42</v>
      </c>
      <c r="Z92" s="4">
        <f>SUM(成就内容!Z$140:Z169)</f>
        <v>0</v>
      </c>
      <c r="AA92" s="4">
        <f>SUM(成就内容!AA$140:AA169)</f>
        <v>36</v>
      </c>
      <c r="AB92" s="4">
        <f>SUM(成就内容!AB$140:AB169)</f>
        <v>36</v>
      </c>
      <c r="AC92" s="4">
        <f>SUM(成就内容!AC$140:AC169)</f>
        <v>60</v>
      </c>
      <c r="AD92" s="4">
        <f>SUM(成就内容!AD$140:AD169)</f>
        <v>60</v>
      </c>
      <c r="AE92" s="4">
        <f>SUM(成就内容!AE$140:AE169)</f>
        <v>60</v>
      </c>
      <c r="AF92" s="4">
        <f>SUM(成就内容!AF$140:AF169)</f>
        <v>60</v>
      </c>
      <c r="AG92" s="4">
        <f>SUM(成就内容!AG$140:AG169)</f>
        <v>60</v>
      </c>
      <c r="AH92" s="4">
        <f>SUM(成就内容!AH$140:AH169)</f>
        <v>50</v>
      </c>
      <c r="AI92" s="4">
        <f>SUM(成就内容!AI$140:AI169)</f>
        <v>60</v>
      </c>
      <c r="AJ92" s="4">
        <f>SUM(成就内容!AJ$140:AJ169)</f>
        <v>60</v>
      </c>
      <c r="AK92" s="4">
        <f>SUM(成就内容!AK$140:AK169)</f>
        <v>0</v>
      </c>
      <c r="AL92" s="4">
        <f>SUM(成就内容!AL$140:AL169)</f>
        <v>0</v>
      </c>
      <c r="AM92" s="4">
        <f>SUM(成就内容!AM$140:AM169)</f>
        <v>48</v>
      </c>
      <c r="AN92" s="4">
        <f>SUM(成就内容!AN$140:AN169)</f>
        <v>48</v>
      </c>
      <c r="AO92" s="4">
        <f>SUM(成就内容!AO$140:AO169)</f>
        <v>60</v>
      </c>
      <c r="AP92" s="4">
        <f>SUM(成就内容!AP$140:AP169)</f>
        <v>60</v>
      </c>
      <c r="AQ92" s="4">
        <f>SUM(成就内容!AQ$140:AQ169)</f>
        <v>60</v>
      </c>
      <c r="AR92" s="4">
        <f>SUM(成就内容!AR$140:AR169)</f>
        <v>60</v>
      </c>
      <c r="AS92" s="4">
        <f>SUM(成就内容!AS$140:AS169)</f>
        <v>60</v>
      </c>
      <c r="AT92" s="4">
        <f>SUM(成就内容!AT$140:AT169)</f>
        <v>60</v>
      </c>
      <c r="AU92" s="4">
        <f>SUM(成就内容!AU$140:AU169)</f>
        <v>60</v>
      </c>
      <c r="AV92" s="4">
        <f>SUM(成就内容!AV$140:AV169)</f>
        <v>40</v>
      </c>
      <c r="AW92" s="4">
        <f>SUM(成就内容!AW$140:AW169)</f>
        <v>60</v>
      </c>
      <c r="AX92" s="4">
        <f>SUM(成就内容!AX$140:AX169)</f>
        <v>60</v>
      </c>
      <c r="AY92" s="4">
        <f>SUM(成就内容!AY$140:AY169)</f>
        <v>60</v>
      </c>
      <c r="AZ92" s="4">
        <f>SUM(成就内容!AZ$140:AZ169)</f>
        <v>60</v>
      </c>
      <c r="BA92" s="4">
        <f>SUM(成就内容!BA$140:BA169)</f>
        <v>60</v>
      </c>
      <c r="BB92" s="4">
        <f>SUM(成就内容!BB$140:BB169)</f>
        <v>56</v>
      </c>
      <c r="BC92" s="4">
        <f>SUM(成就内容!BC$140:BC169)</f>
        <v>60</v>
      </c>
      <c r="BD92" s="4">
        <f>SUM(成就内容!BD$140:BD169)</f>
        <v>60</v>
      </c>
      <c r="BE92" s="4">
        <f>SUM(成就内容!BE$140:BE169)</f>
        <v>60</v>
      </c>
      <c r="BF92" s="4">
        <f>SUM(成就内容!BF$140:BF169)</f>
        <v>60</v>
      </c>
      <c r="BG92" s="4">
        <f>SUM(成就内容!BG$140:BG169)</f>
        <v>60</v>
      </c>
      <c r="BH92" s="4">
        <f>SUM(成就内容!BH$140:BH169)</f>
        <v>56</v>
      </c>
      <c r="BI92" s="4">
        <f>SUM(成就内容!BI$140:BI169)</f>
        <v>0</v>
      </c>
      <c r="BJ92" s="4">
        <f>SUM(成就内容!BJ$140:BJ169)</f>
        <v>60</v>
      </c>
      <c r="BK92" s="4">
        <f>SUM(成就内容!BK$140:BK169)</f>
        <v>60</v>
      </c>
      <c r="BL92" s="4">
        <f>SUM(成就内容!BL$140:BL169)</f>
        <v>60</v>
      </c>
      <c r="BM92" s="4">
        <f>SUM(成就内容!BM$140:BM169)</f>
        <v>60</v>
      </c>
      <c r="BN92" s="4">
        <f>SUM(成就内容!BN$140:BN169)</f>
        <v>44</v>
      </c>
      <c r="BO92" s="4">
        <f>SUM(成就内容!BO$140:BO169)</f>
        <v>60</v>
      </c>
      <c r="BP92" s="4">
        <f>SUM(成就内容!BP$140:BP169)</f>
        <v>60</v>
      </c>
      <c r="BQ92" s="4">
        <f>SUM(成就内容!BQ$140:BQ169)</f>
        <v>60</v>
      </c>
      <c r="BR92" s="4">
        <f>SUM(成就内容!BR$140:BR169)</f>
        <v>30</v>
      </c>
      <c r="BS92" s="4">
        <f>SUM(成就内容!BS$140:BS169)</f>
        <v>36</v>
      </c>
      <c r="BT92" s="4">
        <f>SUM(成就内容!BT$140:BT169)</f>
        <v>60</v>
      </c>
      <c r="BU92" s="4">
        <f>SUM(成就内容!BU$140:BU169)</f>
        <v>60</v>
      </c>
      <c r="BV92" s="4">
        <f>SUM(成就内容!BV$140:BV169)</f>
        <v>0</v>
      </c>
      <c r="BW92" s="4">
        <f>SUM(成就内容!BW$140:BW169)</f>
        <v>60</v>
      </c>
      <c r="BX92" s="4">
        <f>SUM(成就内容!BX$140:BX169)</f>
        <v>60</v>
      </c>
      <c r="BY92" s="4">
        <f>SUM(成就内容!BY$140:BY169)</f>
        <v>60</v>
      </c>
      <c r="BZ92" s="4">
        <f>SUM(成就内容!BZ$140:BZ169)</f>
        <v>60</v>
      </c>
      <c r="CC92" s="3"/>
    </row>
    <row r="93" spans="3:81" s="17" customFormat="1" x14ac:dyDescent="0.15">
      <c r="C93" s="21">
        <v>31</v>
      </c>
      <c r="D93" s="4">
        <f>SUM(成就内容!D$140:D170)</f>
        <v>62</v>
      </c>
      <c r="E93" s="4">
        <f>SUM(成就内容!E$140:E170)</f>
        <v>0</v>
      </c>
      <c r="F93" s="4">
        <f>SUM(成就内容!F$140:F170)</f>
        <v>40</v>
      </c>
      <c r="G93" s="4">
        <f>SUM(成就内容!G$140:G170)</f>
        <v>0</v>
      </c>
      <c r="H93" s="4">
        <f>SUM(成就内容!H$140:H170)</f>
        <v>62</v>
      </c>
      <c r="I93" s="4">
        <f>SUM(成就内容!I$140:I170)</f>
        <v>62</v>
      </c>
      <c r="J93" s="4">
        <f>SUM(成就内容!J$140:J170)</f>
        <v>62</v>
      </c>
      <c r="K93" s="4">
        <f>SUM(成就内容!K$140:K170)</f>
        <v>62</v>
      </c>
      <c r="L93" s="4">
        <f>SUM(成就内容!L$140:L170)</f>
        <v>62</v>
      </c>
      <c r="M93" s="4">
        <f>SUM(成就内容!M$140:M170)</f>
        <v>62</v>
      </c>
      <c r="N93" s="4">
        <f>SUM(成就内容!N$140:N170)</f>
        <v>56</v>
      </c>
      <c r="O93" s="4">
        <f>SUM(成就内容!O$140:O170)</f>
        <v>62</v>
      </c>
      <c r="P93" s="4">
        <f>SUM(成就内容!P$140:P170)</f>
        <v>26</v>
      </c>
      <c r="Q93" s="4">
        <f>SUM(成就内容!Q$140:Q170)</f>
        <v>62</v>
      </c>
      <c r="R93" s="4">
        <f>SUM(成就内容!R$140:R170)</f>
        <v>62</v>
      </c>
      <c r="S93" s="4">
        <f>SUM(成就内容!S$140:S170)</f>
        <v>62</v>
      </c>
      <c r="T93" s="4">
        <f>SUM(成就内容!T$140:T170)</f>
        <v>62</v>
      </c>
      <c r="U93" s="4">
        <f>SUM(成就内容!U$140:U170)</f>
        <v>62</v>
      </c>
      <c r="V93" s="4">
        <f>SUM(成就内容!V$140:V170)</f>
        <v>62</v>
      </c>
      <c r="W93" s="4">
        <f>SUM(成就内容!W$140:W170)</f>
        <v>56</v>
      </c>
      <c r="X93" s="4">
        <f>SUM(成就内容!X$140:X170)</f>
        <v>62</v>
      </c>
      <c r="Y93" s="4">
        <f>SUM(成就内容!Y$140:Y170)</f>
        <v>42</v>
      </c>
      <c r="Z93" s="4">
        <f>SUM(成就内容!Z$140:Z170)</f>
        <v>0</v>
      </c>
      <c r="AA93" s="4">
        <f>SUM(成就内容!AA$140:AA170)</f>
        <v>36</v>
      </c>
      <c r="AB93" s="4">
        <f>SUM(成就内容!AB$140:AB170)</f>
        <v>36</v>
      </c>
      <c r="AC93" s="4">
        <f>SUM(成就内容!AC$140:AC170)</f>
        <v>62</v>
      </c>
      <c r="AD93" s="4">
        <f>SUM(成就内容!AD$140:AD170)</f>
        <v>62</v>
      </c>
      <c r="AE93" s="4">
        <f>SUM(成就内容!AE$140:AE170)</f>
        <v>62</v>
      </c>
      <c r="AF93" s="4">
        <f>SUM(成就内容!AF$140:AF170)</f>
        <v>62</v>
      </c>
      <c r="AG93" s="4">
        <f>SUM(成就内容!AG$140:AG170)</f>
        <v>62</v>
      </c>
      <c r="AH93" s="4">
        <f>SUM(成就内容!AH$140:AH170)</f>
        <v>50</v>
      </c>
      <c r="AI93" s="4">
        <f>SUM(成就内容!AI$140:AI170)</f>
        <v>62</v>
      </c>
      <c r="AJ93" s="4">
        <f>SUM(成就内容!AJ$140:AJ170)</f>
        <v>62</v>
      </c>
      <c r="AK93" s="4">
        <f>SUM(成就内容!AK$140:AK170)</f>
        <v>0</v>
      </c>
      <c r="AL93" s="4">
        <f>SUM(成就内容!AL$140:AL170)</f>
        <v>0</v>
      </c>
      <c r="AM93" s="4">
        <f>SUM(成就内容!AM$140:AM170)</f>
        <v>48</v>
      </c>
      <c r="AN93" s="4">
        <f>SUM(成就内容!AN$140:AN170)</f>
        <v>48</v>
      </c>
      <c r="AO93" s="4">
        <f>SUM(成就内容!AO$140:AO170)</f>
        <v>62</v>
      </c>
      <c r="AP93" s="4">
        <f>SUM(成就内容!AP$140:AP170)</f>
        <v>62</v>
      </c>
      <c r="AQ93" s="4">
        <f>SUM(成就内容!AQ$140:AQ170)</f>
        <v>62</v>
      </c>
      <c r="AR93" s="4">
        <f>SUM(成就内容!AR$140:AR170)</f>
        <v>62</v>
      </c>
      <c r="AS93" s="4">
        <f>SUM(成就内容!AS$140:AS170)</f>
        <v>62</v>
      </c>
      <c r="AT93" s="4">
        <f>SUM(成就内容!AT$140:AT170)</f>
        <v>62</v>
      </c>
      <c r="AU93" s="4">
        <f>SUM(成就内容!AU$140:AU170)</f>
        <v>62</v>
      </c>
      <c r="AV93" s="4">
        <f>SUM(成就内容!AV$140:AV170)</f>
        <v>40</v>
      </c>
      <c r="AW93" s="4">
        <f>SUM(成就内容!AW$140:AW170)</f>
        <v>62</v>
      </c>
      <c r="AX93" s="4">
        <f>SUM(成就内容!AX$140:AX170)</f>
        <v>62</v>
      </c>
      <c r="AY93" s="4">
        <f>SUM(成就内容!AY$140:AY170)</f>
        <v>62</v>
      </c>
      <c r="AZ93" s="4">
        <f>SUM(成就内容!AZ$140:AZ170)</f>
        <v>62</v>
      </c>
      <c r="BA93" s="4">
        <f>SUM(成就内容!BA$140:BA170)</f>
        <v>62</v>
      </c>
      <c r="BB93" s="4">
        <f>SUM(成就内容!BB$140:BB170)</f>
        <v>56</v>
      </c>
      <c r="BC93" s="4">
        <f>SUM(成就内容!BC$140:BC170)</f>
        <v>62</v>
      </c>
      <c r="BD93" s="4">
        <f>SUM(成就内容!BD$140:BD170)</f>
        <v>62</v>
      </c>
      <c r="BE93" s="4">
        <f>SUM(成就内容!BE$140:BE170)</f>
        <v>62</v>
      </c>
      <c r="BF93" s="4">
        <f>SUM(成就内容!BF$140:BF170)</f>
        <v>62</v>
      </c>
      <c r="BG93" s="4">
        <f>SUM(成就内容!BG$140:BG170)</f>
        <v>62</v>
      </c>
      <c r="BH93" s="4">
        <f>SUM(成就内容!BH$140:BH170)</f>
        <v>56</v>
      </c>
      <c r="BI93" s="4">
        <f>SUM(成就内容!BI$140:BI170)</f>
        <v>0</v>
      </c>
      <c r="BJ93" s="4">
        <f>SUM(成就内容!BJ$140:BJ170)</f>
        <v>62</v>
      </c>
      <c r="BK93" s="4">
        <f>SUM(成就内容!BK$140:BK170)</f>
        <v>62</v>
      </c>
      <c r="BL93" s="4">
        <f>SUM(成就内容!BL$140:BL170)</f>
        <v>62</v>
      </c>
      <c r="BM93" s="4">
        <f>SUM(成就内容!BM$140:BM170)</f>
        <v>62</v>
      </c>
      <c r="BN93" s="4">
        <f>SUM(成就内容!BN$140:BN170)</f>
        <v>44</v>
      </c>
      <c r="BO93" s="4">
        <f>SUM(成就内容!BO$140:BO170)</f>
        <v>62</v>
      </c>
      <c r="BP93" s="4">
        <f>SUM(成就内容!BP$140:BP170)</f>
        <v>62</v>
      </c>
      <c r="BQ93" s="4">
        <f>SUM(成就内容!BQ$140:BQ170)</f>
        <v>62</v>
      </c>
      <c r="BR93" s="4">
        <f>SUM(成就内容!BR$140:BR170)</f>
        <v>30</v>
      </c>
      <c r="BS93" s="4">
        <f>SUM(成就内容!BS$140:BS170)</f>
        <v>36</v>
      </c>
      <c r="BT93" s="4">
        <f>SUM(成就内容!BT$140:BT170)</f>
        <v>62</v>
      </c>
      <c r="BU93" s="4">
        <f>SUM(成就内容!BU$140:BU170)</f>
        <v>62</v>
      </c>
      <c r="BV93" s="4">
        <f>SUM(成就内容!BV$140:BV170)</f>
        <v>0</v>
      </c>
      <c r="BW93" s="4">
        <f>SUM(成就内容!BW$140:BW170)</f>
        <v>62</v>
      </c>
      <c r="BX93" s="4">
        <f>SUM(成就内容!BX$140:BX170)</f>
        <v>62</v>
      </c>
      <c r="BY93" s="4">
        <f>SUM(成就内容!BY$140:BY170)</f>
        <v>62</v>
      </c>
      <c r="BZ93" s="4">
        <f>SUM(成就内容!BZ$140:BZ170)</f>
        <v>62</v>
      </c>
      <c r="CC93" s="3"/>
    </row>
    <row r="94" spans="3:81" s="17" customFormat="1" x14ac:dyDescent="0.15">
      <c r="C94" s="21">
        <v>32</v>
      </c>
      <c r="D94" s="4">
        <f>SUM(成就内容!D$140:D171)</f>
        <v>64</v>
      </c>
      <c r="E94" s="4">
        <f>SUM(成就内容!E$140:E171)</f>
        <v>0</v>
      </c>
      <c r="F94" s="4">
        <f>SUM(成就内容!F$140:F171)</f>
        <v>40</v>
      </c>
      <c r="G94" s="4">
        <f>SUM(成就内容!G$140:G171)</f>
        <v>0</v>
      </c>
      <c r="H94" s="4">
        <f>SUM(成就内容!H$140:H171)</f>
        <v>64</v>
      </c>
      <c r="I94" s="4">
        <f>SUM(成就内容!I$140:I171)</f>
        <v>64</v>
      </c>
      <c r="J94" s="4">
        <f>SUM(成就内容!J$140:J171)</f>
        <v>64</v>
      </c>
      <c r="K94" s="4">
        <f>SUM(成就内容!K$140:K171)</f>
        <v>64</v>
      </c>
      <c r="L94" s="4">
        <f>SUM(成就内容!L$140:L171)</f>
        <v>64</v>
      </c>
      <c r="M94" s="4">
        <f>SUM(成就内容!M$140:M171)</f>
        <v>64</v>
      </c>
      <c r="N94" s="4">
        <f>SUM(成就内容!N$140:N171)</f>
        <v>56</v>
      </c>
      <c r="O94" s="4">
        <f>SUM(成就内容!O$140:O171)</f>
        <v>64</v>
      </c>
      <c r="P94" s="4">
        <f>SUM(成就内容!P$140:P171)</f>
        <v>26</v>
      </c>
      <c r="Q94" s="4">
        <f>SUM(成就内容!Q$140:Q171)</f>
        <v>64</v>
      </c>
      <c r="R94" s="4">
        <f>SUM(成就内容!R$140:R171)</f>
        <v>64</v>
      </c>
      <c r="S94" s="4">
        <f>SUM(成就内容!S$140:S171)</f>
        <v>64</v>
      </c>
      <c r="T94" s="4">
        <f>SUM(成就内容!T$140:T171)</f>
        <v>64</v>
      </c>
      <c r="U94" s="4">
        <f>SUM(成就内容!U$140:U171)</f>
        <v>64</v>
      </c>
      <c r="V94" s="4">
        <f>SUM(成就内容!V$140:V171)</f>
        <v>64</v>
      </c>
      <c r="W94" s="4">
        <f>SUM(成就内容!W$140:W171)</f>
        <v>56</v>
      </c>
      <c r="X94" s="4">
        <f>SUM(成就内容!X$140:X171)</f>
        <v>64</v>
      </c>
      <c r="Y94" s="4">
        <f>SUM(成就内容!Y$140:Y171)</f>
        <v>42</v>
      </c>
      <c r="Z94" s="4">
        <f>SUM(成就内容!Z$140:Z171)</f>
        <v>0</v>
      </c>
      <c r="AA94" s="4">
        <f>SUM(成就内容!AA$140:AA171)</f>
        <v>36</v>
      </c>
      <c r="AB94" s="4">
        <f>SUM(成就内容!AB$140:AB171)</f>
        <v>36</v>
      </c>
      <c r="AC94" s="4">
        <f>SUM(成就内容!AC$140:AC171)</f>
        <v>64</v>
      </c>
      <c r="AD94" s="4">
        <f>SUM(成就内容!AD$140:AD171)</f>
        <v>64</v>
      </c>
      <c r="AE94" s="4">
        <f>SUM(成就内容!AE$140:AE171)</f>
        <v>64</v>
      </c>
      <c r="AF94" s="4">
        <f>SUM(成就内容!AF$140:AF171)</f>
        <v>64</v>
      </c>
      <c r="AG94" s="4">
        <f>SUM(成就内容!AG$140:AG171)</f>
        <v>64</v>
      </c>
      <c r="AH94" s="4">
        <f>SUM(成就内容!AH$140:AH171)</f>
        <v>50</v>
      </c>
      <c r="AI94" s="4">
        <f>SUM(成就内容!AI$140:AI171)</f>
        <v>64</v>
      </c>
      <c r="AJ94" s="4">
        <f>SUM(成就内容!AJ$140:AJ171)</f>
        <v>64</v>
      </c>
      <c r="AK94" s="4">
        <f>SUM(成就内容!AK$140:AK171)</f>
        <v>0</v>
      </c>
      <c r="AL94" s="4">
        <f>SUM(成就内容!AL$140:AL171)</f>
        <v>0</v>
      </c>
      <c r="AM94" s="4">
        <f>SUM(成就内容!AM$140:AM171)</f>
        <v>48</v>
      </c>
      <c r="AN94" s="4">
        <f>SUM(成就内容!AN$140:AN171)</f>
        <v>48</v>
      </c>
      <c r="AO94" s="4">
        <f>SUM(成就内容!AO$140:AO171)</f>
        <v>64</v>
      </c>
      <c r="AP94" s="4">
        <f>SUM(成就内容!AP$140:AP171)</f>
        <v>64</v>
      </c>
      <c r="AQ94" s="4">
        <f>SUM(成就内容!AQ$140:AQ171)</f>
        <v>64</v>
      </c>
      <c r="AR94" s="4">
        <f>SUM(成就内容!AR$140:AR171)</f>
        <v>64</v>
      </c>
      <c r="AS94" s="4">
        <f>SUM(成就内容!AS$140:AS171)</f>
        <v>64</v>
      </c>
      <c r="AT94" s="4">
        <f>SUM(成就内容!AT$140:AT171)</f>
        <v>64</v>
      </c>
      <c r="AU94" s="4">
        <f>SUM(成就内容!AU$140:AU171)</f>
        <v>64</v>
      </c>
      <c r="AV94" s="4">
        <f>SUM(成就内容!AV$140:AV171)</f>
        <v>40</v>
      </c>
      <c r="AW94" s="4">
        <f>SUM(成就内容!AW$140:AW171)</f>
        <v>64</v>
      </c>
      <c r="AX94" s="4">
        <f>SUM(成就内容!AX$140:AX171)</f>
        <v>64</v>
      </c>
      <c r="AY94" s="4">
        <f>SUM(成就内容!AY$140:AY171)</f>
        <v>64</v>
      </c>
      <c r="AZ94" s="4">
        <f>SUM(成就内容!AZ$140:AZ171)</f>
        <v>64</v>
      </c>
      <c r="BA94" s="4">
        <f>SUM(成就内容!BA$140:BA171)</f>
        <v>64</v>
      </c>
      <c r="BB94" s="4">
        <f>SUM(成就内容!BB$140:BB171)</f>
        <v>56</v>
      </c>
      <c r="BC94" s="4">
        <f>SUM(成就内容!BC$140:BC171)</f>
        <v>64</v>
      </c>
      <c r="BD94" s="4">
        <f>SUM(成就内容!BD$140:BD171)</f>
        <v>64</v>
      </c>
      <c r="BE94" s="4">
        <f>SUM(成就内容!BE$140:BE171)</f>
        <v>64</v>
      </c>
      <c r="BF94" s="4">
        <f>SUM(成就内容!BF$140:BF171)</f>
        <v>64</v>
      </c>
      <c r="BG94" s="4">
        <f>SUM(成就内容!BG$140:BG171)</f>
        <v>64</v>
      </c>
      <c r="BH94" s="4">
        <f>SUM(成就内容!BH$140:BH171)</f>
        <v>56</v>
      </c>
      <c r="BI94" s="4">
        <f>SUM(成就内容!BI$140:BI171)</f>
        <v>0</v>
      </c>
      <c r="BJ94" s="4">
        <f>SUM(成就内容!BJ$140:BJ171)</f>
        <v>64</v>
      </c>
      <c r="BK94" s="4">
        <f>SUM(成就内容!BK$140:BK171)</f>
        <v>64</v>
      </c>
      <c r="BL94" s="4">
        <f>SUM(成就内容!BL$140:BL171)</f>
        <v>64</v>
      </c>
      <c r="BM94" s="4">
        <f>SUM(成就内容!BM$140:BM171)</f>
        <v>64</v>
      </c>
      <c r="BN94" s="4">
        <f>SUM(成就内容!BN$140:BN171)</f>
        <v>44</v>
      </c>
      <c r="BO94" s="4">
        <f>SUM(成就内容!BO$140:BO171)</f>
        <v>64</v>
      </c>
      <c r="BP94" s="4">
        <f>SUM(成就内容!BP$140:BP171)</f>
        <v>64</v>
      </c>
      <c r="BQ94" s="4">
        <f>SUM(成就内容!BQ$140:BQ171)</f>
        <v>64</v>
      </c>
      <c r="BR94" s="4">
        <f>SUM(成就内容!BR$140:BR171)</f>
        <v>30</v>
      </c>
      <c r="BS94" s="4">
        <f>SUM(成就内容!BS$140:BS171)</f>
        <v>36</v>
      </c>
      <c r="BT94" s="4">
        <f>SUM(成就内容!BT$140:BT171)</f>
        <v>64</v>
      </c>
      <c r="BU94" s="4">
        <f>SUM(成就内容!BU$140:BU171)</f>
        <v>64</v>
      </c>
      <c r="BV94" s="4">
        <f>SUM(成就内容!BV$140:BV171)</f>
        <v>0</v>
      </c>
      <c r="BW94" s="4">
        <f>SUM(成就内容!BW$140:BW171)</f>
        <v>64</v>
      </c>
      <c r="BX94" s="4">
        <f>SUM(成就内容!BX$140:BX171)</f>
        <v>64</v>
      </c>
      <c r="BY94" s="4">
        <f>SUM(成就内容!BY$140:BY171)</f>
        <v>64</v>
      </c>
      <c r="BZ94" s="4">
        <f>SUM(成就内容!BZ$140:BZ171)</f>
        <v>64</v>
      </c>
      <c r="CC94" s="3"/>
    </row>
    <row r="95" spans="3:81" s="17" customFormat="1" x14ac:dyDescent="0.15">
      <c r="C95" s="21">
        <v>33</v>
      </c>
      <c r="D95" s="4">
        <f>SUM(成就内容!D$140:D172)</f>
        <v>66</v>
      </c>
      <c r="E95" s="4">
        <f>SUM(成就内容!E$140:E172)</f>
        <v>0</v>
      </c>
      <c r="F95" s="4">
        <f>SUM(成就内容!F$140:F172)</f>
        <v>40</v>
      </c>
      <c r="G95" s="4">
        <f>SUM(成就内容!G$140:G172)</f>
        <v>0</v>
      </c>
      <c r="H95" s="4">
        <f>SUM(成就内容!H$140:H172)</f>
        <v>66</v>
      </c>
      <c r="I95" s="4">
        <f>SUM(成就内容!I$140:I172)</f>
        <v>66</v>
      </c>
      <c r="J95" s="4">
        <f>SUM(成就内容!J$140:J172)</f>
        <v>66</v>
      </c>
      <c r="K95" s="4">
        <f>SUM(成就内容!K$140:K172)</f>
        <v>66</v>
      </c>
      <c r="L95" s="4">
        <f>SUM(成就内容!L$140:L172)</f>
        <v>66</v>
      </c>
      <c r="M95" s="4">
        <f>SUM(成就内容!M$140:M172)</f>
        <v>66</v>
      </c>
      <c r="N95" s="4">
        <f>SUM(成就内容!N$140:N172)</f>
        <v>56</v>
      </c>
      <c r="O95" s="4">
        <f>SUM(成就内容!O$140:O172)</f>
        <v>64</v>
      </c>
      <c r="P95" s="4">
        <f>SUM(成就内容!P$140:P172)</f>
        <v>26</v>
      </c>
      <c r="Q95" s="4">
        <f>SUM(成就内容!Q$140:Q172)</f>
        <v>66</v>
      </c>
      <c r="R95" s="4">
        <f>SUM(成就内容!R$140:R172)</f>
        <v>66</v>
      </c>
      <c r="S95" s="4">
        <f>SUM(成就内容!S$140:S172)</f>
        <v>66</v>
      </c>
      <c r="T95" s="4">
        <f>SUM(成就内容!T$140:T172)</f>
        <v>66</v>
      </c>
      <c r="U95" s="4">
        <f>SUM(成就内容!U$140:U172)</f>
        <v>66</v>
      </c>
      <c r="V95" s="4">
        <f>SUM(成就内容!V$140:V172)</f>
        <v>66</v>
      </c>
      <c r="W95" s="4">
        <f>SUM(成就内容!W$140:W172)</f>
        <v>56</v>
      </c>
      <c r="X95" s="4">
        <f>SUM(成就内容!X$140:X172)</f>
        <v>64</v>
      </c>
      <c r="Y95" s="4">
        <f>SUM(成就内容!Y$140:Y172)</f>
        <v>42</v>
      </c>
      <c r="Z95" s="4">
        <f>SUM(成就内容!Z$140:Z172)</f>
        <v>0</v>
      </c>
      <c r="AA95" s="4">
        <f>SUM(成就内容!AA$140:AA172)</f>
        <v>36</v>
      </c>
      <c r="AB95" s="4">
        <f>SUM(成就内容!AB$140:AB172)</f>
        <v>36</v>
      </c>
      <c r="AC95" s="4">
        <f>SUM(成就内容!AC$140:AC172)</f>
        <v>66</v>
      </c>
      <c r="AD95" s="4">
        <f>SUM(成就内容!AD$140:AD172)</f>
        <v>66</v>
      </c>
      <c r="AE95" s="4">
        <f>SUM(成就内容!AE$140:AE172)</f>
        <v>66</v>
      </c>
      <c r="AF95" s="4">
        <f>SUM(成就内容!AF$140:AF172)</f>
        <v>66</v>
      </c>
      <c r="AG95" s="4">
        <f>SUM(成就内容!AG$140:AG172)</f>
        <v>66</v>
      </c>
      <c r="AH95" s="4">
        <f>SUM(成就内容!AH$140:AH172)</f>
        <v>50</v>
      </c>
      <c r="AI95" s="4">
        <f>SUM(成就内容!AI$140:AI172)</f>
        <v>66</v>
      </c>
      <c r="AJ95" s="4">
        <f>SUM(成就内容!AJ$140:AJ172)</f>
        <v>66</v>
      </c>
      <c r="AK95" s="4">
        <f>SUM(成就内容!AK$140:AK172)</f>
        <v>0</v>
      </c>
      <c r="AL95" s="4">
        <f>SUM(成就内容!AL$140:AL172)</f>
        <v>0</v>
      </c>
      <c r="AM95" s="4">
        <f>SUM(成就内容!AM$140:AM172)</f>
        <v>48</v>
      </c>
      <c r="AN95" s="4">
        <f>SUM(成就内容!AN$140:AN172)</f>
        <v>48</v>
      </c>
      <c r="AO95" s="4">
        <f>SUM(成就内容!AO$140:AO172)</f>
        <v>66</v>
      </c>
      <c r="AP95" s="4">
        <f>SUM(成就内容!AP$140:AP172)</f>
        <v>66</v>
      </c>
      <c r="AQ95" s="4">
        <f>SUM(成就内容!AQ$140:AQ172)</f>
        <v>66</v>
      </c>
      <c r="AR95" s="4">
        <f>SUM(成就内容!AR$140:AR172)</f>
        <v>66</v>
      </c>
      <c r="AS95" s="4">
        <f>SUM(成就内容!AS$140:AS172)</f>
        <v>66</v>
      </c>
      <c r="AT95" s="4">
        <f>SUM(成就内容!AT$140:AT172)</f>
        <v>66</v>
      </c>
      <c r="AU95" s="4">
        <f>SUM(成就内容!AU$140:AU172)</f>
        <v>66</v>
      </c>
      <c r="AV95" s="4">
        <f>SUM(成就内容!AV$140:AV172)</f>
        <v>40</v>
      </c>
      <c r="AW95" s="4">
        <f>SUM(成就内容!AW$140:AW172)</f>
        <v>66</v>
      </c>
      <c r="AX95" s="4">
        <f>SUM(成就内容!AX$140:AX172)</f>
        <v>66</v>
      </c>
      <c r="AY95" s="4">
        <f>SUM(成就内容!AY$140:AY172)</f>
        <v>66</v>
      </c>
      <c r="AZ95" s="4">
        <f>SUM(成就内容!AZ$140:AZ172)</f>
        <v>66</v>
      </c>
      <c r="BA95" s="4">
        <f>SUM(成就内容!BA$140:BA172)</f>
        <v>66</v>
      </c>
      <c r="BB95" s="4">
        <f>SUM(成就内容!BB$140:BB172)</f>
        <v>56</v>
      </c>
      <c r="BC95" s="4">
        <f>SUM(成就内容!BC$140:BC172)</f>
        <v>66</v>
      </c>
      <c r="BD95" s="4">
        <f>SUM(成就内容!BD$140:BD172)</f>
        <v>66</v>
      </c>
      <c r="BE95" s="4">
        <f>SUM(成就内容!BE$140:BE172)</f>
        <v>66</v>
      </c>
      <c r="BF95" s="4">
        <f>SUM(成就内容!BF$140:BF172)</f>
        <v>66</v>
      </c>
      <c r="BG95" s="4">
        <f>SUM(成就内容!BG$140:BG172)</f>
        <v>66</v>
      </c>
      <c r="BH95" s="4">
        <f>SUM(成就内容!BH$140:BH172)</f>
        <v>56</v>
      </c>
      <c r="BI95" s="4">
        <f>SUM(成就内容!BI$140:BI172)</f>
        <v>0</v>
      </c>
      <c r="BJ95" s="4">
        <f>SUM(成就内容!BJ$140:BJ172)</f>
        <v>66</v>
      </c>
      <c r="BK95" s="4">
        <f>SUM(成就内容!BK$140:BK172)</f>
        <v>66</v>
      </c>
      <c r="BL95" s="4">
        <f>SUM(成就内容!BL$140:BL172)</f>
        <v>66</v>
      </c>
      <c r="BM95" s="4">
        <f>SUM(成就内容!BM$140:BM172)</f>
        <v>66</v>
      </c>
      <c r="BN95" s="4">
        <f>SUM(成就内容!BN$140:BN172)</f>
        <v>44</v>
      </c>
      <c r="BO95" s="4">
        <f>SUM(成就内容!BO$140:BO172)</f>
        <v>66</v>
      </c>
      <c r="BP95" s="4">
        <f>SUM(成就内容!BP$140:BP172)</f>
        <v>66</v>
      </c>
      <c r="BQ95" s="4">
        <f>SUM(成就内容!BQ$140:BQ172)</f>
        <v>66</v>
      </c>
      <c r="BR95" s="4">
        <f>SUM(成就内容!BR$140:BR172)</f>
        <v>30</v>
      </c>
      <c r="BS95" s="4">
        <f>SUM(成就内容!BS$140:BS172)</f>
        <v>36</v>
      </c>
      <c r="BT95" s="4">
        <f>SUM(成就内容!BT$140:BT172)</f>
        <v>66</v>
      </c>
      <c r="BU95" s="4">
        <f>SUM(成就内容!BU$140:BU172)</f>
        <v>66</v>
      </c>
      <c r="BV95" s="4">
        <f>SUM(成就内容!BV$140:BV172)</f>
        <v>0</v>
      </c>
      <c r="BW95" s="4">
        <f>SUM(成就内容!BW$140:BW172)</f>
        <v>66</v>
      </c>
      <c r="BX95" s="4">
        <f>SUM(成就内容!BX$140:BX172)</f>
        <v>66</v>
      </c>
      <c r="BY95" s="4">
        <f>SUM(成就内容!BY$140:BY172)</f>
        <v>66</v>
      </c>
      <c r="BZ95" s="4">
        <f>SUM(成就内容!BZ$140:BZ172)</f>
        <v>66</v>
      </c>
      <c r="CC95" s="3"/>
    </row>
    <row r="96" spans="3:81" s="17" customFormat="1" x14ac:dyDescent="0.15">
      <c r="C96" s="21">
        <v>34</v>
      </c>
      <c r="D96" s="4">
        <f>SUM(成就内容!D$140:D173)</f>
        <v>68</v>
      </c>
      <c r="E96" s="4">
        <f>SUM(成就内容!E$140:E173)</f>
        <v>0</v>
      </c>
      <c r="F96" s="4">
        <f>SUM(成就内容!F$140:F173)</f>
        <v>40</v>
      </c>
      <c r="G96" s="4">
        <f>SUM(成就内容!G$140:G173)</f>
        <v>0</v>
      </c>
      <c r="H96" s="4">
        <f>SUM(成就内容!H$140:H173)</f>
        <v>68</v>
      </c>
      <c r="I96" s="4">
        <f>SUM(成就内容!I$140:I173)</f>
        <v>68</v>
      </c>
      <c r="J96" s="4">
        <f>SUM(成就内容!J$140:J173)</f>
        <v>68</v>
      </c>
      <c r="K96" s="4">
        <f>SUM(成就内容!K$140:K173)</f>
        <v>68</v>
      </c>
      <c r="L96" s="4">
        <f>SUM(成就内容!L$140:L173)</f>
        <v>68</v>
      </c>
      <c r="M96" s="4">
        <f>SUM(成就内容!M$140:M173)</f>
        <v>68</v>
      </c>
      <c r="N96" s="4">
        <f>SUM(成就内容!N$140:N173)</f>
        <v>56</v>
      </c>
      <c r="O96" s="4">
        <f>SUM(成就内容!O$140:O173)</f>
        <v>64</v>
      </c>
      <c r="P96" s="4">
        <f>SUM(成就内容!P$140:P173)</f>
        <v>26</v>
      </c>
      <c r="Q96" s="4">
        <f>SUM(成就内容!Q$140:Q173)</f>
        <v>68</v>
      </c>
      <c r="R96" s="4">
        <f>SUM(成就内容!R$140:R173)</f>
        <v>68</v>
      </c>
      <c r="S96" s="4">
        <f>SUM(成就内容!S$140:S173)</f>
        <v>68</v>
      </c>
      <c r="T96" s="4">
        <f>SUM(成就内容!T$140:T173)</f>
        <v>68</v>
      </c>
      <c r="U96" s="4">
        <f>SUM(成就内容!U$140:U173)</f>
        <v>68</v>
      </c>
      <c r="V96" s="4">
        <f>SUM(成就内容!V$140:V173)</f>
        <v>68</v>
      </c>
      <c r="W96" s="4">
        <f>SUM(成就内容!W$140:W173)</f>
        <v>56</v>
      </c>
      <c r="X96" s="4">
        <f>SUM(成就内容!X$140:X173)</f>
        <v>64</v>
      </c>
      <c r="Y96" s="4">
        <f>SUM(成就内容!Y$140:Y173)</f>
        <v>42</v>
      </c>
      <c r="Z96" s="4">
        <f>SUM(成就内容!Z$140:Z173)</f>
        <v>0</v>
      </c>
      <c r="AA96" s="4">
        <f>SUM(成就内容!AA$140:AA173)</f>
        <v>36</v>
      </c>
      <c r="AB96" s="4">
        <f>SUM(成就内容!AB$140:AB173)</f>
        <v>36</v>
      </c>
      <c r="AC96" s="4">
        <f>SUM(成就内容!AC$140:AC173)</f>
        <v>68</v>
      </c>
      <c r="AD96" s="4">
        <f>SUM(成就内容!AD$140:AD173)</f>
        <v>68</v>
      </c>
      <c r="AE96" s="4">
        <f>SUM(成就内容!AE$140:AE173)</f>
        <v>68</v>
      </c>
      <c r="AF96" s="4">
        <f>SUM(成就内容!AF$140:AF173)</f>
        <v>68</v>
      </c>
      <c r="AG96" s="4">
        <f>SUM(成就内容!AG$140:AG173)</f>
        <v>68</v>
      </c>
      <c r="AH96" s="4">
        <f>SUM(成就内容!AH$140:AH173)</f>
        <v>50</v>
      </c>
      <c r="AI96" s="4">
        <f>SUM(成就内容!AI$140:AI173)</f>
        <v>68</v>
      </c>
      <c r="AJ96" s="4">
        <f>SUM(成就内容!AJ$140:AJ173)</f>
        <v>68</v>
      </c>
      <c r="AK96" s="4">
        <f>SUM(成就内容!AK$140:AK173)</f>
        <v>0</v>
      </c>
      <c r="AL96" s="4">
        <f>SUM(成就内容!AL$140:AL173)</f>
        <v>0</v>
      </c>
      <c r="AM96" s="4">
        <f>SUM(成就内容!AM$140:AM173)</f>
        <v>48</v>
      </c>
      <c r="AN96" s="4">
        <f>SUM(成就内容!AN$140:AN173)</f>
        <v>48</v>
      </c>
      <c r="AO96" s="4">
        <f>SUM(成就内容!AO$140:AO173)</f>
        <v>68</v>
      </c>
      <c r="AP96" s="4">
        <f>SUM(成就内容!AP$140:AP173)</f>
        <v>68</v>
      </c>
      <c r="AQ96" s="4">
        <f>SUM(成就内容!AQ$140:AQ173)</f>
        <v>68</v>
      </c>
      <c r="AR96" s="4">
        <f>SUM(成就内容!AR$140:AR173)</f>
        <v>68</v>
      </c>
      <c r="AS96" s="4">
        <f>SUM(成就内容!AS$140:AS173)</f>
        <v>68</v>
      </c>
      <c r="AT96" s="4">
        <f>SUM(成就内容!AT$140:AT173)</f>
        <v>68</v>
      </c>
      <c r="AU96" s="4">
        <f>SUM(成就内容!AU$140:AU173)</f>
        <v>68</v>
      </c>
      <c r="AV96" s="4">
        <f>SUM(成就内容!AV$140:AV173)</f>
        <v>40</v>
      </c>
      <c r="AW96" s="4">
        <f>SUM(成就内容!AW$140:AW173)</f>
        <v>68</v>
      </c>
      <c r="AX96" s="4">
        <f>SUM(成就内容!AX$140:AX173)</f>
        <v>68</v>
      </c>
      <c r="AY96" s="4">
        <f>SUM(成就内容!AY$140:AY173)</f>
        <v>68</v>
      </c>
      <c r="AZ96" s="4">
        <f>SUM(成就内容!AZ$140:AZ173)</f>
        <v>68</v>
      </c>
      <c r="BA96" s="4">
        <f>SUM(成就内容!BA$140:BA173)</f>
        <v>68</v>
      </c>
      <c r="BB96" s="4">
        <f>SUM(成就内容!BB$140:BB173)</f>
        <v>56</v>
      </c>
      <c r="BC96" s="4">
        <f>SUM(成就内容!BC$140:BC173)</f>
        <v>68</v>
      </c>
      <c r="BD96" s="4">
        <f>SUM(成就内容!BD$140:BD173)</f>
        <v>68</v>
      </c>
      <c r="BE96" s="4">
        <f>SUM(成就内容!BE$140:BE173)</f>
        <v>68</v>
      </c>
      <c r="BF96" s="4">
        <f>SUM(成就内容!BF$140:BF173)</f>
        <v>68</v>
      </c>
      <c r="BG96" s="4">
        <f>SUM(成就内容!BG$140:BG173)</f>
        <v>68</v>
      </c>
      <c r="BH96" s="4">
        <f>SUM(成就内容!BH$140:BH173)</f>
        <v>56</v>
      </c>
      <c r="BI96" s="4">
        <f>SUM(成就内容!BI$140:BI173)</f>
        <v>0</v>
      </c>
      <c r="BJ96" s="4">
        <f>SUM(成就内容!BJ$140:BJ173)</f>
        <v>68</v>
      </c>
      <c r="BK96" s="4">
        <f>SUM(成就内容!BK$140:BK173)</f>
        <v>68</v>
      </c>
      <c r="BL96" s="4">
        <f>SUM(成就内容!BL$140:BL173)</f>
        <v>68</v>
      </c>
      <c r="BM96" s="4">
        <f>SUM(成就内容!BM$140:BM173)</f>
        <v>68</v>
      </c>
      <c r="BN96" s="4">
        <f>SUM(成就内容!BN$140:BN173)</f>
        <v>44</v>
      </c>
      <c r="BO96" s="4">
        <f>SUM(成就内容!BO$140:BO173)</f>
        <v>68</v>
      </c>
      <c r="BP96" s="4">
        <f>SUM(成就内容!BP$140:BP173)</f>
        <v>68</v>
      </c>
      <c r="BQ96" s="4">
        <f>SUM(成就内容!BQ$140:BQ173)</f>
        <v>68</v>
      </c>
      <c r="BR96" s="4">
        <f>SUM(成就内容!BR$140:BR173)</f>
        <v>30</v>
      </c>
      <c r="BS96" s="4">
        <f>SUM(成就内容!BS$140:BS173)</f>
        <v>36</v>
      </c>
      <c r="BT96" s="4">
        <f>SUM(成就内容!BT$140:BT173)</f>
        <v>68</v>
      </c>
      <c r="BU96" s="4">
        <f>SUM(成就内容!BU$140:BU173)</f>
        <v>68</v>
      </c>
      <c r="BV96" s="4">
        <f>SUM(成就内容!BV$140:BV173)</f>
        <v>0</v>
      </c>
      <c r="BW96" s="4">
        <f>SUM(成就内容!BW$140:BW173)</f>
        <v>68</v>
      </c>
      <c r="BX96" s="4">
        <f>SUM(成就内容!BX$140:BX173)</f>
        <v>68</v>
      </c>
      <c r="BY96" s="4">
        <f>SUM(成就内容!BY$140:BY173)</f>
        <v>68</v>
      </c>
      <c r="BZ96" s="4">
        <f>SUM(成就内容!BZ$140:BZ173)</f>
        <v>68</v>
      </c>
      <c r="CC96" s="3"/>
    </row>
    <row r="97" spans="3:81" s="17" customFormat="1" x14ac:dyDescent="0.15">
      <c r="C97" s="21">
        <v>35</v>
      </c>
      <c r="D97" s="4">
        <f>SUM(成就内容!D$140:D174)</f>
        <v>70</v>
      </c>
      <c r="E97" s="4">
        <f>SUM(成就内容!E$140:E174)</f>
        <v>0</v>
      </c>
      <c r="F97" s="4">
        <f>SUM(成就内容!F$140:F174)</f>
        <v>40</v>
      </c>
      <c r="G97" s="4">
        <f>SUM(成就内容!G$140:G174)</f>
        <v>0</v>
      </c>
      <c r="H97" s="4">
        <f>SUM(成就内容!H$140:H174)</f>
        <v>70</v>
      </c>
      <c r="I97" s="4">
        <f>SUM(成就内容!I$140:I174)</f>
        <v>70</v>
      </c>
      <c r="J97" s="4">
        <f>SUM(成就内容!J$140:J174)</f>
        <v>70</v>
      </c>
      <c r="K97" s="4">
        <f>SUM(成就内容!K$140:K174)</f>
        <v>70</v>
      </c>
      <c r="L97" s="4">
        <f>SUM(成就内容!L$140:L174)</f>
        <v>70</v>
      </c>
      <c r="M97" s="4">
        <f>SUM(成就内容!M$140:M174)</f>
        <v>70</v>
      </c>
      <c r="N97" s="4">
        <f>SUM(成就内容!N$140:N174)</f>
        <v>56</v>
      </c>
      <c r="O97" s="4">
        <f>SUM(成就内容!O$140:O174)</f>
        <v>64</v>
      </c>
      <c r="P97" s="4">
        <f>SUM(成就内容!P$140:P174)</f>
        <v>26</v>
      </c>
      <c r="Q97" s="4">
        <f>SUM(成就内容!Q$140:Q174)</f>
        <v>70</v>
      </c>
      <c r="R97" s="4">
        <f>SUM(成就内容!R$140:R174)</f>
        <v>70</v>
      </c>
      <c r="S97" s="4">
        <f>SUM(成就内容!S$140:S174)</f>
        <v>70</v>
      </c>
      <c r="T97" s="4">
        <f>SUM(成就内容!T$140:T174)</f>
        <v>70</v>
      </c>
      <c r="U97" s="4">
        <f>SUM(成就内容!U$140:U174)</f>
        <v>70</v>
      </c>
      <c r="V97" s="4">
        <f>SUM(成就内容!V$140:V174)</f>
        <v>70</v>
      </c>
      <c r="W97" s="4">
        <f>SUM(成就内容!W$140:W174)</f>
        <v>56</v>
      </c>
      <c r="X97" s="4">
        <f>SUM(成就内容!X$140:X174)</f>
        <v>64</v>
      </c>
      <c r="Y97" s="4">
        <f>SUM(成就内容!Y$140:Y174)</f>
        <v>42</v>
      </c>
      <c r="Z97" s="4">
        <f>SUM(成就内容!Z$140:Z174)</f>
        <v>0</v>
      </c>
      <c r="AA97" s="4">
        <f>SUM(成就内容!AA$140:AA174)</f>
        <v>36</v>
      </c>
      <c r="AB97" s="4">
        <f>SUM(成就内容!AB$140:AB174)</f>
        <v>36</v>
      </c>
      <c r="AC97" s="4">
        <f>SUM(成就内容!AC$140:AC174)</f>
        <v>70</v>
      </c>
      <c r="AD97" s="4">
        <f>SUM(成就内容!AD$140:AD174)</f>
        <v>70</v>
      </c>
      <c r="AE97" s="4">
        <f>SUM(成就内容!AE$140:AE174)</f>
        <v>70</v>
      </c>
      <c r="AF97" s="4">
        <f>SUM(成就内容!AF$140:AF174)</f>
        <v>70</v>
      </c>
      <c r="AG97" s="4">
        <f>SUM(成就内容!AG$140:AG174)</f>
        <v>70</v>
      </c>
      <c r="AH97" s="4">
        <f>SUM(成就内容!AH$140:AH174)</f>
        <v>50</v>
      </c>
      <c r="AI97" s="4">
        <f>SUM(成就内容!AI$140:AI174)</f>
        <v>70</v>
      </c>
      <c r="AJ97" s="4">
        <f>SUM(成就内容!AJ$140:AJ174)</f>
        <v>70</v>
      </c>
      <c r="AK97" s="4">
        <f>SUM(成就内容!AK$140:AK174)</f>
        <v>0</v>
      </c>
      <c r="AL97" s="4">
        <f>SUM(成就内容!AL$140:AL174)</f>
        <v>0</v>
      </c>
      <c r="AM97" s="4">
        <f>SUM(成就内容!AM$140:AM174)</f>
        <v>48</v>
      </c>
      <c r="AN97" s="4">
        <f>SUM(成就内容!AN$140:AN174)</f>
        <v>48</v>
      </c>
      <c r="AO97" s="4">
        <f>SUM(成就内容!AO$140:AO174)</f>
        <v>70</v>
      </c>
      <c r="AP97" s="4">
        <f>SUM(成就内容!AP$140:AP174)</f>
        <v>70</v>
      </c>
      <c r="AQ97" s="4">
        <f>SUM(成就内容!AQ$140:AQ174)</f>
        <v>70</v>
      </c>
      <c r="AR97" s="4">
        <f>SUM(成就内容!AR$140:AR174)</f>
        <v>70</v>
      </c>
      <c r="AS97" s="4">
        <f>SUM(成就内容!AS$140:AS174)</f>
        <v>70</v>
      </c>
      <c r="AT97" s="4">
        <f>SUM(成就内容!AT$140:AT174)</f>
        <v>70</v>
      </c>
      <c r="AU97" s="4">
        <f>SUM(成就内容!AU$140:AU174)</f>
        <v>70</v>
      </c>
      <c r="AV97" s="4">
        <f>SUM(成就内容!AV$140:AV174)</f>
        <v>40</v>
      </c>
      <c r="AW97" s="4">
        <f>SUM(成就内容!AW$140:AW174)</f>
        <v>70</v>
      </c>
      <c r="AX97" s="4">
        <f>SUM(成就内容!AX$140:AX174)</f>
        <v>70</v>
      </c>
      <c r="AY97" s="4">
        <f>SUM(成就内容!AY$140:AY174)</f>
        <v>70</v>
      </c>
      <c r="AZ97" s="4">
        <f>SUM(成就内容!AZ$140:AZ174)</f>
        <v>70</v>
      </c>
      <c r="BA97" s="4">
        <f>SUM(成就内容!BA$140:BA174)</f>
        <v>70</v>
      </c>
      <c r="BB97" s="4">
        <f>SUM(成就内容!BB$140:BB174)</f>
        <v>56</v>
      </c>
      <c r="BC97" s="4">
        <f>SUM(成就内容!BC$140:BC174)</f>
        <v>70</v>
      </c>
      <c r="BD97" s="4">
        <f>SUM(成就内容!BD$140:BD174)</f>
        <v>70</v>
      </c>
      <c r="BE97" s="4">
        <f>SUM(成就内容!BE$140:BE174)</f>
        <v>70</v>
      </c>
      <c r="BF97" s="4">
        <f>SUM(成就内容!BF$140:BF174)</f>
        <v>70</v>
      </c>
      <c r="BG97" s="4">
        <f>SUM(成就内容!BG$140:BG174)</f>
        <v>70</v>
      </c>
      <c r="BH97" s="4">
        <f>SUM(成就内容!BH$140:BH174)</f>
        <v>56</v>
      </c>
      <c r="BI97" s="4">
        <f>SUM(成就内容!BI$140:BI174)</f>
        <v>0</v>
      </c>
      <c r="BJ97" s="4">
        <f>SUM(成就内容!BJ$140:BJ174)</f>
        <v>70</v>
      </c>
      <c r="BK97" s="4">
        <f>SUM(成就内容!BK$140:BK174)</f>
        <v>68</v>
      </c>
      <c r="BL97" s="4">
        <f>SUM(成就内容!BL$140:BL174)</f>
        <v>70</v>
      </c>
      <c r="BM97" s="4">
        <f>SUM(成就内容!BM$140:BM174)</f>
        <v>70</v>
      </c>
      <c r="BN97" s="4">
        <f>SUM(成就内容!BN$140:BN174)</f>
        <v>44</v>
      </c>
      <c r="BO97" s="4">
        <f>SUM(成就内容!BO$140:BO174)</f>
        <v>70</v>
      </c>
      <c r="BP97" s="4">
        <f>SUM(成就内容!BP$140:BP174)</f>
        <v>70</v>
      </c>
      <c r="BQ97" s="4">
        <f>SUM(成就内容!BQ$140:BQ174)</f>
        <v>70</v>
      </c>
      <c r="BR97" s="4">
        <f>SUM(成就内容!BR$140:BR174)</f>
        <v>30</v>
      </c>
      <c r="BS97" s="4">
        <f>SUM(成就内容!BS$140:BS174)</f>
        <v>36</v>
      </c>
      <c r="BT97" s="4">
        <f>SUM(成就内容!BT$140:BT174)</f>
        <v>70</v>
      </c>
      <c r="BU97" s="4">
        <f>SUM(成就内容!BU$140:BU174)</f>
        <v>70</v>
      </c>
      <c r="BV97" s="4">
        <f>SUM(成就内容!BV$140:BV174)</f>
        <v>0</v>
      </c>
      <c r="BW97" s="4">
        <f>SUM(成就内容!BW$140:BW174)</f>
        <v>70</v>
      </c>
      <c r="BX97" s="4">
        <f>SUM(成就内容!BX$140:BX174)</f>
        <v>70</v>
      </c>
      <c r="BY97" s="4">
        <f>SUM(成就内容!BY$140:BY174)</f>
        <v>70</v>
      </c>
      <c r="BZ97" s="4">
        <f>SUM(成就内容!BZ$140:BZ174)</f>
        <v>70</v>
      </c>
      <c r="CC97" s="3"/>
    </row>
    <row r="98" spans="3:81" s="17" customFormat="1" x14ac:dyDescent="0.15">
      <c r="C98" s="21">
        <v>36</v>
      </c>
      <c r="D98" s="4">
        <f>SUM(成就内容!D$140:D175)</f>
        <v>72</v>
      </c>
      <c r="E98" s="4">
        <f>SUM(成就内容!E$140:E175)</f>
        <v>0</v>
      </c>
      <c r="F98" s="4">
        <f>SUM(成就内容!F$140:F175)</f>
        <v>40</v>
      </c>
      <c r="G98" s="4">
        <f>SUM(成就内容!G$140:G175)</f>
        <v>0</v>
      </c>
      <c r="H98" s="4">
        <f>SUM(成就内容!H$140:H175)</f>
        <v>72</v>
      </c>
      <c r="I98" s="4">
        <f>SUM(成就内容!I$140:I175)</f>
        <v>72</v>
      </c>
      <c r="J98" s="4">
        <f>SUM(成就内容!J$140:J175)</f>
        <v>72</v>
      </c>
      <c r="K98" s="4">
        <f>SUM(成就内容!K$140:K175)</f>
        <v>72</v>
      </c>
      <c r="L98" s="4">
        <f>SUM(成就内容!L$140:L175)</f>
        <v>72</v>
      </c>
      <c r="M98" s="4">
        <f>SUM(成就内容!M$140:M175)</f>
        <v>72</v>
      </c>
      <c r="N98" s="4">
        <f>SUM(成就内容!N$140:N175)</f>
        <v>56</v>
      </c>
      <c r="O98" s="4">
        <f>SUM(成就内容!O$140:O175)</f>
        <v>64</v>
      </c>
      <c r="P98" s="4">
        <f>SUM(成就内容!P$140:P175)</f>
        <v>26</v>
      </c>
      <c r="Q98" s="4">
        <f>SUM(成就内容!Q$140:Q175)</f>
        <v>72</v>
      </c>
      <c r="R98" s="4">
        <f>SUM(成就内容!R$140:R175)</f>
        <v>72</v>
      </c>
      <c r="S98" s="4">
        <f>SUM(成就内容!S$140:S175)</f>
        <v>72</v>
      </c>
      <c r="T98" s="4">
        <f>SUM(成就内容!T$140:T175)</f>
        <v>72</v>
      </c>
      <c r="U98" s="4">
        <f>SUM(成就内容!U$140:U175)</f>
        <v>72</v>
      </c>
      <c r="V98" s="4">
        <f>SUM(成就内容!V$140:V175)</f>
        <v>72</v>
      </c>
      <c r="W98" s="4">
        <f>SUM(成就内容!W$140:W175)</f>
        <v>56</v>
      </c>
      <c r="X98" s="4">
        <f>SUM(成就内容!X$140:X175)</f>
        <v>64</v>
      </c>
      <c r="Y98" s="4">
        <f>SUM(成就内容!Y$140:Y175)</f>
        <v>42</v>
      </c>
      <c r="Z98" s="4">
        <f>SUM(成就内容!Z$140:Z175)</f>
        <v>0</v>
      </c>
      <c r="AA98" s="4">
        <f>SUM(成就内容!AA$140:AA175)</f>
        <v>36</v>
      </c>
      <c r="AB98" s="4">
        <f>SUM(成就内容!AB$140:AB175)</f>
        <v>36</v>
      </c>
      <c r="AC98" s="4">
        <f>SUM(成就内容!AC$140:AC175)</f>
        <v>72</v>
      </c>
      <c r="AD98" s="4">
        <f>SUM(成就内容!AD$140:AD175)</f>
        <v>72</v>
      </c>
      <c r="AE98" s="4">
        <f>SUM(成就内容!AE$140:AE175)</f>
        <v>72</v>
      </c>
      <c r="AF98" s="4">
        <f>SUM(成就内容!AF$140:AF175)</f>
        <v>72</v>
      </c>
      <c r="AG98" s="4">
        <f>SUM(成就内容!AG$140:AG175)</f>
        <v>72</v>
      </c>
      <c r="AH98" s="4">
        <f>SUM(成就内容!AH$140:AH175)</f>
        <v>50</v>
      </c>
      <c r="AI98" s="4">
        <f>SUM(成就内容!AI$140:AI175)</f>
        <v>72</v>
      </c>
      <c r="AJ98" s="4">
        <f>SUM(成就内容!AJ$140:AJ175)</f>
        <v>72</v>
      </c>
      <c r="AK98" s="4">
        <f>SUM(成就内容!AK$140:AK175)</f>
        <v>0</v>
      </c>
      <c r="AL98" s="4">
        <f>SUM(成就内容!AL$140:AL175)</f>
        <v>0</v>
      </c>
      <c r="AM98" s="4">
        <f>SUM(成就内容!AM$140:AM175)</f>
        <v>48</v>
      </c>
      <c r="AN98" s="4">
        <f>SUM(成就内容!AN$140:AN175)</f>
        <v>48</v>
      </c>
      <c r="AO98" s="4">
        <f>SUM(成就内容!AO$140:AO175)</f>
        <v>72</v>
      </c>
      <c r="AP98" s="4">
        <f>SUM(成就内容!AP$140:AP175)</f>
        <v>72</v>
      </c>
      <c r="AQ98" s="4">
        <f>SUM(成就内容!AQ$140:AQ175)</f>
        <v>72</v>
      </c>
      <c r="AR98" s="4">
        <f>SUM(成就内容!AR$140:AR175)</f>
        <v>72</v>
      </c>
      <c r="AS98" s="4">
        <f>SUM(成就内容!AS$140:AS175)</f>
        <v>72</v>
      </c>
      <c r="AT98" s="4">
        <f>SUM(成就内容!AT$140:AT175)</f>
        <v>72</v>
      </c>
      <c r="AU98" s="4">
        <f>SUM(成就内容!AU$140:AU175)</f>
        <v>72</v>
      </c>
      <c r="AV98" s="4">
        <f>SUM(成就内容!AV$140:AV175)</f>
        <v>40</v>
      </c>
      <c r="AW98" s="4">
        <f>SUM(成就内容!AW$140:AW175)</f>
        <v>72</v>
      </c>
      <c r="AX98" s="4">
        <f>SUM(成就内容!AX$140:AX175)</f>
        <v>72</v>
      </c>
      <c r="AY98" s="4">
        <f>SUM(成就内容!AY$140:AY175)</f>
        <v>72</v>
      </c>
      <c r="AZ98" s="4">
        <f>SUM(成就内容!AZ$140:AZ175)</f>
        <v>72</v>
      </c>
      <c r="BA98" s="4">
        <f>SUM(成就内容!BA$140:BA175)</f>
        <v>72</v>
      </c>
      <c r="BB98" s="4">
        <f>SUM(成就内容!BB$140:BB175)</f>
        <v>56</v>
      </c>
      <c r="BC98" s="4">
        <f>SUM(成就内容!BC$140:BC175)</f>
        <v>72</v>
      </c>
      <c r="BD98" s="4">
        <f>SUM(成就内容!BD$140:BD175)</f>
        <v>72</v>
      </c>
      <c r="BE98" s="4">
        <f>SUM(成就内容!BE$140:BE175)</f>
        <v>72</v>
      </c>
      <c r="BF98" s="4">
        <f>SUM(成就内容!BF$140:BF175)</f>
        <v>72</v>
      </c>
      <c r="BG98" s="4">
        <f>SUM(成就内容!BG$140:BG175)</f>
        <v>72</v>
      </c>
      <c r="BH98" s="4">
        <f>SUM(成就内容!BH$140:BH175)</f>
        <v>56</v>
      </c>
      <c r="BI98" s="4">
        <f>SUM(成就内容!BI$140:BI175)</f>
        <v>0</v>
      </c>
      <c r="BJ98" s="4">
        <f>SUM(成就内容!BJ$140:BJ175)</f>
        <v>72</v>
      </c>
      <c r="BK98" s="4">
        <f>SUM(成就内容!BK$140:BK175)</f>
        <v>68</v>
      </c>
      <c r="BL98" s="4">
        <f>SUM(成就内容!BL$140:BL175)</f>
        <v>72</v>
      </c>
      <c r="BM98" s="4">
        <f>SUM(成就内容!BM$140:BM175)</f>
        <v>72</v>
      </c>
      <c r="BN98" s="4">
        <f>SUM(成就内容!BN$140:BN175)</f>
        <v>44</v>
      </c>
      <c r="BO98" s="4">
        <f>SUM(成就内容!BO$140:BO175)</f>
        <v>72</v>
      </c>
      <c r="BP98" s="4">
        <f>SUM(成就内容!BP$140:BP175)</f>
        <v>72</v>
      </c>
      <c r="BQ98" s="4">
        <f>SUM(成就内容!BQ$140:BQ175)</f>
        <v>72</v>
      </c>
      <c r="BR98" s="4">
        <f>SUM(成就内容!BR$140:BR175)</f>
        <v>30</v>
      </c>
      <c r="BS98" s="4">
        <f>SUM(成就内容!BS$140:BS175)</f>
        <v>36</v>
      </c>
      <c r="BT98" s="4">
        <f>SUM(成就内容!BT$140:BT175)</f>
        <v>72</v>
      </c>
      <c r="BU98" s="4">
        <f>SUM(成就内容!BU$140:BU175)</f>
        <v>72</v>
      </c>
      <c r="BV98" s="4">
        <f>SUM(成就内容!BV$140:BV175)</f>
        <v>0</v>
      </c>
      <c r="BW98" s="4">
        <f>SUM(成就内容!BW$140:BW175)</f>
        <v>72</v>
      </c>
      <c r="BX98" s="4">
        <f>SUM(成就内容!BX$140:BX175)</f>
        <v>70</v>
      </c>
      <c r="BY98" s="4">
        <f>SUM(成就内容!BY$140:BY175)</f>
        <v>72</v>
      </c>
      <c r="BZ98" s="4">
        <f>SUM(成就内容!BZ$140:BZ175)</f>
        <v>72</v>
      </c>
      <c r="CC98" s="3"/>
    </row>
    <row r="99" spans="3:81" s="17" customFormat="1" x14ac:dyDescent="0.15">
      <c r="C99" s="21">
        <v>37</v>
      </c>
      <c r="D99" s="4">
        <f>SUM(成就内容!D$140:D176)</f>
        <v>74</v>
      </c>
      <c r="E99" s="4">
        <f>SUM(成就内容!E$140:E176)</f>
        <v>0</v>
      </c>
      <c r="F99" s="4">
        <f>SUM(成就内容!F$140:F176)</f>
        <v>40</v>
      </c>
      <c r="G99" s="4">
        <f>SUM(成就内容!G$140:G176)</f>
        <v>0</v>
      </c>
      <c r="H99" s="4">
        <f>SUM(成就内容!H$140:H176)</f>
        <v>74</v>
      </c>
      <c r="I99" s="4">
        <f>SUM(成就内容!I$140:I176)</f>
        <v>74</v>
      </c>
      <c r="J99" s="4">
        <f>SUM(成就内容!J$140:J176)</f>
        <v>74</v>
      </c>
      <c r="K99" s="4">
        <f>SUM(成就内容!K$140:K176)</f>
        <v>74</v>
      </c>
      <c r="L99" s="4">
        <f>SUM(成就内容!L$140:L176)</f>
        <v>74</v>
      </c>
      <c r="M99" s="4">
        <f>SUM(成就内容!M$140:M176)</f>
        <v>74</v>
      </c>
      <c r="N99" s="4">
        <f>SUM(成就内容!N$140:N176)</f>
        <v>56</v>
      </c>
      <c r="O99" s="4">
        <f>SUM(成就内容!O$140:O176)</f>
        <v>64</v>
      </c>
      <c r="P99" s="4">
        <f>SUM(成就内容!P$140:P176)</f>
        <v>26</v>
      </c>
      <c r="Q99" s="4">
        <f>SUM(成就内容!Q$140:Q176)</f>
        <v>74</v>
      </c>
      <c r="R99" s="4">
        <f>SUM(成就内容!R$140:R176)</f>
        <v>74</v>
      </c>
      <c r="S99" s="4">
        <f>SUM(成就内容!S$140:S176)</f>
        <v>74</v>
      </c>
      <c r="T99" s="4">
        <f>SUM(成就内容!T$140:T176)</f>
        <v>74</v>
      </c>
      <c r="U99" s="4">
        <f>SUM(成就内容!U$140:U176)</f>
        <v>74</v>
      </c>
      <c r="V99" s="4">
        <f>SUM(成就内容!V$140:V176)</f>
        <v>74</v>
      </c>
      <c r="W99" s="4">
        <f>SUM(成就内容!W$140:W176)</f>
        <v>56</v>
      </c>
      <c r="X99" s="4">
        <f>SUM(成就内容!X$140:X176)</f>
        <v>64</v>
      </c>
      <c r="Y99" s="4">
        <f>SUM(成就内容!Y$140:Y176)</f>
        <v>42</v>
      </c>
      <c r="Z99" s="4">
        <f>SUM(成就内容!Z$140:Z176)</f>
        <v>0</v>
      </c>
      <c r="AA99" s="4">
        <f>SUM(成就内容!AA$140:AA176)</f>
        <v>36</v>
      </c>
      <c r="AB99" s="4">
        <f>SUM(成就内容!AB$140:AB176)</f>
        <v>36</v>
      </c>
      <c r="AC99" s="4">
        <f>SUM(成就内容!AC$140:AC176)</f>
        <v>74</v>
      </c>
      <c r="AD99" s="4">
        <f>SUM(成就内容!AD$140:AD176)</f>
        <v>74</v>
      </c>
      <c r="AE99" s="4">
        <f>SUM(成就内容!AE$140:AE176)</f>
        <v>74</v>
      </c>
      <c r="AF99" s="4">
        <f>SUM(成就内容!AF$140:AF176)</f>
        <v>74</v>
      </c>
      <c r="AG99" s="4">
        <f>SUM(成就内容!AG$140:AG176)</f>
        <v>74</v>
      </c>
      <c r="AH99" s="4">
        <f>SUM(成就内容!AH$140:AH176)</f>
        <v>50</v>
      </c>
      <c r="AI99" s="4">
        <f>SUM(成就内容!AI$140:AI176)</f>
        <v>74</v>
      </c>
      <c r="AJ99" s="4">
        <f>SUM(成就内容!AJ$140:AJ176)</f>
        <v>74</v>
      </c>
      <c r="AK99" s="4">
        <f>SUM(成就内容!AK$140:AK176)</f>
        <v>0</v>
      </c>
      <c r="AL99" s="4">
        <f>SUM(成就内容!AL$140:AL176)</f>
        <v>0</v>
      </c>
      <c r="AM99" s="4">
        <f>SUM(成就内容!AM$140:AM176)</f>
        <v>48</v>
      </c>
      <c r="AN99" s="4">
        <f>SUM(成就内容!AN$140:AN176)</f>
        <v>48</v>
      </c>
      <c r="AO99" s="4">
        <f>SUM(成就内容!AO$140:AO176)</f>
        <v>74</v>
      </c>
      <c r="AP99" s="4">
        <f>SUM(成就内容!AP$140:AP176)</f>
        <v>74</v>
      </c>
      <c r="AQ99" s="4">
        <f>SUM(成就内容!AQ$140:AQ176)</f>
        <v>74</v>
      </c>
      <c r="AR99" s="4">
        <f>SUM(成就内容!AR$140:AR176)</f>
        <v>74</v>
      </c>
      <c r="AS99" s="4">
        <f>SUM(成就内容!AS$140:AS176)</f>
        <v>74</v>
      </c>
      <c r="AT99" s="4">
        <f>SUM(成就内容!AT$140:AT176)</f>
        <v>74</v>
      </c>
      <c r="AU99" s="4">
        <f>SUM(成就内容!AU$140:AU176)</f>
        <v>72</v>
      </c>
      <c r="AV99" s="4">
        <f>SUM(成就内容!AV$140:AV176)</f>
        <v>40</v>
      </c>
      <c r="AW99" s="4">
        <f>SUM(成就内容!AW$140:AW176)</f>
        <v>74</v>
      </c>
      <c r="AX99" s="4">
        <f>SUM(成就内容!AX$140:AX176)</f>
        <v>72</v>
      </c>
      <c r="AY99" s="4">
        <f>SUM(成就内容!AY$140:AY176)</f>
        <v>72</v>
      </c>
      <c r="AZ99" s="4">
        <f>SUM(成就内容!AZ$140:AZ176)</f>
        <v>72</v>
      </c>
      <c r="BA99" s="4">
        <f>SUM(成就内容!BA$140:BA176)</f>
        <v>72</v>
      </c>
      <c r="BB99" s="4">
        <f>SUM(成就内容!BB$140:BB176)</f>
        <v>56</v>
      </c>
      <c r="BC99" s="4">
        <f>SUM(成就内容!BC$140:BC176)</f>
        <v>74</v>
      </c>
      <c r="BD99" s="4">
        <f>SUM(成就内容!BD$140:BD176)</f>
        <v>74</v>
      </c>
      <c r="BE99" s="4">
        <f>SUM(成就内容!BE$140:BE176)</f>
        <v>74</v>
      </c>
      <c r="BF99" s="4">
        <f>SUM(成就内容!BF$140:BF176)</f>
        <v>74</v>
      </c>
      <c r="BG99" s="4">
        <f>SUM(成就内容!BG$140:BG176)</f>
        <v>74</v>
      </c>
      <c r="BH99" s="4">
        <f>SUM(成就内容!BH$140:BH176)</f>
        <v>56</v>
      </c>
      <c r="BI99" s="4">
        <f>SUM(成就内容!BI$140:BI176)</f>
        <v>0</v>
      </c>
      <c r="BJ99" s="4">
        <f>SUM(成就内容!BJ$140:BJ176)</f>
        <v>74</v>
      </c>
      <c r="BK99" s="4">
        <f>SUM(成就内容!BK$140:BK176)</f>
        <v>68</v>
      </c>
      <c r="BL99" s="4">
        <f>SUM(成就内容!BL$140:BL176)</f>
        <v>74</v>
      </c>
      <c r="BM99" s="4">
        <f>SUM(成就内容!BM$140:BM176)</f>
        <v>74</v>
      </c>
      <c r="BN99" s="4">
        <f>SUM(成就内容!BN$140:BN176)</f>
        <v>44</v>
      </c>
      <c r="BO99" s="4">
        <f>SUM(成就内容!BO$140:BO176)</f>
        <v>74</v>
      </c>
      <c r="BP99" s="4">
        <f>SUM(成就内容!BP$140:BP176)</f>
        <v>74</v>
      </c>
      <c r="BQ99" s="4">
        <f>SUM(成就内容!BQ$140:BQ176)</f>
        <v>74</v>
      </c>
      <c r="BR99" s="4">
        <f>SUM(成就内容!BR$140:BR176)</f>
        <v>30</v>
      </c>
      <c r="BS99" s="4">
        <f>SUM(成就内容!BS$140:BS176)</f>
        <v>36</v>
      </c>
      <c r="BT99" s="4">
        <f>SUM(成就内容!BT$140:BT176)</f>
        <v>74</v>
      </c>
      <c r="BU99" s="4">
        <f>SUM(成就内容!BU$140:BU176)</f>
        <v>74</v>
      </c>
      <c r="BV99" s="4">
        <f>SUM(成就内容!BV$140:BV176)</f>
        <v>0</v>
      </c>
      <c r="BW99" s="4">
        <f>SUM(成就内容!BW$140:BW176)</f>
        <v>72</v>
      </c>
      <c r="BX99" s="4">
        <f>SUM(成就内容!BX$140:BX176)</f>
        <v>70</v>
      </c>
      <c r="BY99" s="4">
        <f>SUM(成就内容!BY$140:BY176)</f>
        <v>74</v>
      </c>
      <c r="BZ99" s="4">
        <f>SUM(成就内容!BZ$140:BZ176)</f>
        <v>74</v>
      </c>
      <c r="CC99" s="3"/>
    </row>
    <row r="100" spans="3:81" s="17" customFormat="1" x14ac:dyDescent="0.15">
      <c r="C100" s="21">
        <v>38</v>
      </c>
      <c r="D100" s="4">
        <f>SUM(成就内容!D$140:D177)</f>
        <v>76</v>
      </c>
      <c r="E100" s="4">
        <f>SUM(成就内容!E$140:E177)</f>
        <v>0</v>
      </c>
      <c r="F100" s="4">
        <f>SUM(成就内容!F$140:F177)</f>
        <v>40</v>
      </c>
      <c r="G100" s="4">
        <f>SUM(成就内容!G$140:G177)</f>
        <v>0</v>
      </c>
      <c r="H100" s="4">
        <f>SUM(成就内容!H$140:H177)</f>
        <v>76</v>
      </c>
      <c r="I100" s="4">
        <f>SUM(成就内容!I$140:I177)</f>
        <v>76</v>
      </c>
      <c r="J100" s="4">
        <f>SUM(成就内容!J$140:J177)</f>
        <v>76</v>
      </c>
      <c r="K100" s="4">
        <f>SUM(成就内容!K$140:K177)</f>
        <v>76</v>
      </c>
      <c r="L100" s="4">
        <f>SUM(成就内容!L$140:L177)</f>
        <v>76</v>
      </c>
      <c r="M100" s="4">
        <f>SUM(成就内容!M$140:M177)</f>
        <v>76</v>
      </c>
      <c r="N100" s="4">
        <f>SUM(成就内容!N$140:N177)</f>
        <v>56</v>
      </c>
      <c r="O100" s="4">
        <f>SUM(成就内容!O$140:O177)</f>
        <v>64</v>
      </c>
      <c r="P100" s="4">
        <f>SUM(成就内容!P$140:P177)</f>
        <v>26</v>
      </c>
      <c r="Q100" s="4">
        <f>SUM(成就内容!Q$140:Q177)</f>
        <v>76</v>
      </c>
      <c r="R100" s="4">
        <f>SUM(成就内容!R$140:R177)</f>
        <v>76</v>
      </c>
      <c r="S100" s="4">
        <f>SUM(成就内容!S$140:S177)</f>
        <v>76</v>
      </c>
      <c r="T100" s="4">
        <f>SUM(成就内容!T$140:T177)</f>
        <v>76</v>
      </c>
      <c r="U100" s="4">
        <f>SUM(成就内容!U$140:U177)</f>
        <v>76</v>
      </c>
      <c r="V100" s="4">
        <f>SUM(成就内容!V$140:V177)</f>
        <v>76</v>
      </c>
      <c r="W100" s="4">
        <f>SUM(成就内容!W$140:W177)</f>
        <v>56</v>
      </c>
      <c r="X100" s="4">
        <f>SUM(成就内容!X$140:X177)</f>
        <v>64</v>
      </c>
      <c r="Y100" s="4">
        <f>SUM(成就内容!Y$140:Y177)</f>
        <v>42</v>
      </c>
      <c r="Z100" s="4">
        <f>SUM(成就内容!Z$140:Z177)</f>
        <v>0</v>
      </c>
      <c r="AA100" s="4">
        <f>SUM(成就内容!AA$140:AA177)</f>
        <v>36</v>
      </c>
      <c r="AB100" s="4">
        <f>SUM(成就内容!AB$140:AB177)</f>
        <v>36</v>
      </c>
      <c r="AC100" s="4">
        <f>SUM(成就内容!AC$140:AC177)</f>
        <v>76</v>
      </c>
      <c r="AD100" s="4">
        <f>SUM(成就内容!AD$140:AD177)</f>
        <v>76</v>
      </c>
      <c r="AE100" s="4">
        <f>SUM(成就内容!AE$140:AE177)</f>
        <v>76</v>
      </c>
      <c r="AF100" s="4">
        <f>SUM(成就内容!AF$140:AF177)</f>
        <v>76</v>
      </c>
      <c r="AG100" s="4">
        <f>SUM(成就内容!AG$140:AG177)</f>
        <v>76</v>
      </c>
      <c r="AH100" s="4">
        <f>SUM(成就内容!AH$140:AH177)</f>
        <v>50</v>
      </c>
      <c r="AI100" s="4">
        <f>SUM(成就内容!AI$140:AI177)</f>
        <v>76</v>
      </c>
      <c r="AJ100" s="4">
        <f>SUM(成就内容!AJ$140:AJ177)</f>
        <v>76</v>
      </c>
      <c r="AK100" s="4">
        <f>SUM(成就内容!AK$140:AK177)</f>
        <v>0</v>
      </c>
      <c r="AL100" s="4">
        <f>SUM(成就内容!AL$140:AL177)</f>
        <v>0</v>
      </c>
      <c r="AM100" s="4">
        <f>SUM(成就内容!AM$140:AM177)</f>
        <v>48</v>
      </c>
      <c r="AN100" s="4">
        <f>SUM(成就内容!AN$140:AN177)</f>
        <v>48</v>
      </c>
      <c r="AO100" s="4">
        <f>SUM(成就内容!AO$140:AO177)</f>
        <v>76</v>
      </c>
      <c r="AP100" s="4">
        <f>SUM(成就内容!AP$140:AP177)</f>
        <v>76</v>
      </c>
      <c r="AQ100" s="4">
        <f>SUM(成就内容!AQ$140:AQ177)</f>
        <v>76</v>
      </c>
      <c r="AR100" s="4">
        <f>SUM(成就内容!AR$140:AR177)</f>
        <v>76</v>
      </c>
      <c r="AS100" s="4">
        <f>SUM(成就内容!AS$140:AS177)</f>
        <v>76</v>
      </c>
      <c r="AT100" s="4">
        <f>SUM(成就内容!AT$140:AT177)</f>
        <v>76</v>
      </c>
      <c r="AU100" s="4">
        <f>SUM(成就内容!AU$140:AU177)</f>
        <v>72</v>
      </c>
      <c r="AV100" s="4">
        <f>SUM(成就内容!AV$140:AV177)</f>
        <v>40</v>
      </c>
      <c r="AW100" s="4">
        <f>SUM(成就内容!AW$140:AW177)</f>
        <v>76</v>
      </c>
      <c r="AX100" s="4">
        <f>SUM(成就内容!AX$140:AX177)</f>
        <v>72</v>
      </c>
      <c r="AY100" s="4">
        <f>SUM(成就内容!AY$140:AY177)</f>
        <v>72</v>
      </c>
      <c r="AZ100" s="4">
        <f>SUM(成就内容!AZ$140:AZ177)</f>
        <v>72</v>
      </c>
      <c r="BA100" s="4">
        <f>SUM(成就内容!BA$140:BA177)</f>
        <v>72</v>
      </c>
      <c r="BB100" s="4">
        <f>SUM(成就内容!BB$140:BB177)</f>
        <v>56</v>
      </c>
      <c r="BC100" s="4">
        <f>SUM(成就内容!BC$140:BC177)</f>
        <v>76</v>
      </c>
      <c r="BD100" s="4">
        <f>SUM(成就内容!BD$140:BD177)</f>
        <v>76</v>
      </c>
      <c r="BE100" s="4">
        <f>SUM(成就内容!BE$140:BE177)</f>
        <v>76</v>
      </c>
      <c r="BF100" s="4">
        <f>SUM(成就内容!BF$140:BF177)</f>
        <v>76</v>
      </c>
      <c r="BG100" s="4">
        <f>SUM(成就内容!BG$140:BG177)</f>
        <v>76</v>
      </c>
      <c r="BH100" s="4">
        <f>SUM(成就内容!BH$140:BH177)</f>
        <v>56</v>
      </c>
      <c r="BI100" s="4">
        <f>SUM(成就内容!BI$140:BI177)</f>
        <v>0</v>
      </c>
      <c r="BJ100" s="4">
        <f>SUM(成就内容!BJ$140:BJ177)</f>
        <v>76</v>
      </c>
      <c r="BK100" s="4">
        <f>SUM(成就内容!BK$140:BK177)</f>
        <v>68</v>
      </c>
      <c r="BL100" s="4">
        <f>SUM(成就内容!BL$140:BL177)</f>
        <v>76</v>
      </c>
      <c r="BM100" s="4">
        <f>SUM(成就内容!BM$140:BM177)</f>
        <v>76</v>
      </c>
      <c r="BN100" s="4">
        <f>SUM(成就内容!BN$140:BN177)</f>
        <v>44</v>
      </c>
      <c r="BO100" s="4">
        <f>SUM(成就内容!BO$140:BO177)</f>
        <v>76</v>
      </c>
      <c r="BP100" s="4">
        <f>SUM(成就内容!BP$140:BP177)</f>
        <v>76</v>
      </c>
      <c r="BQ100" s="4">
        <f>SUM(成就内容!BQ$140:BQ177)</f>
        <v>76</v>
      </c>
      <c r="BR100" s="4">
        <f>SUM(成就内容!BR$140:BR177)</f>
        <v>30</v>
      </c>
      <c r="BS100" s="4">
        <f>SUM(成就内容!BS$140:BS177)</f>
        <v>36</v>
      </c>
      <c r="BT100" s="4">
        <f>SUM(成就内容!BT$140:BT177)</f>
        <v>76</v>
      </c>
      <c r="BU100" s="4">
        <f>SUM(成就内容!BU$140:BU177)</f>
        <v>76</v>
      </c>
      <c r="BV100" s="4">
        <f>SUM(成就内容!BV$140:BV177)</f>
        <v>0</v>
      </c>
      <c r="BW100" s="4">
        <f>SUM(成就内容!BW$140:BW177)</f>
        <v>72</v>
      </c>
      <c r="BX100" s="4">
        <f>SUM(成就内容!BX$140:BX177)</f>
        <v>70</v>
      </c>
      <c r="BY100" s="4">
        <f>SUM(成就内容!BY$140:BY177)</f>
        <v>76</v>
      </c>
      <c r="BZ100" s="4">
        <f>SUM(成就内容!BZ$140:BZ177)</f>
        <v>76</v>
      </c>
      <c r="CC100" s="3"/>
    </row>
    <row r="101" spans="3:81" s="17" customFormat="1" x14ac:dyDescent="0.15">
      <c r="C101" s="21">
        <v>39</v>
      </c>
      <c r="D101" s="4">
        <f>SUM(成就内容!D$140:D178)</f>
        <v>78</v>
      </c>
      <c r="E101" s="4">
        <f>SUM(成就内容!E$140:E178)</f>
        <v>0</v>
      </c>
      <c r="F101" s="4">
        <f>SUM(成就内容!F$140:F178)</f>
        <v>40</v>
      </c>
      <c r="G101" s="4">
        <f>SUM(成就内容!G$140:G178)</f>
        <v>0</v>
      </c>
      <c r="H101" s="4">
        <f>SUM(成就内容!H$140:H178)</f>
        <v>78</v>
      </c>
      <c r="I101" s="4">
        <f>SUM(成就内容!I$140:I178)</f>
        <v>78</v>
      </c>
      <c r="J101" s="4">
        <f>SUM(成就内容!J$140:J178)</f>
        <v>78</v>
      </c>
      <c r="K101" s="4">
        <f>SUM(成就内容!K$140:K178)</f>
        <v>78</v>
      </c>
      <c r="L101" s="4">
        <f>SUM(成就内容!L$140:L178)</f>
        <v>78</v>
      </c>
      <c r="M101" s="4">
        <f>SUM(成就内容!M$140:M178)</f>
        <v>78</v>
      </c>
      <c r="N101" s="4">
        <f>SUM(成就内容!N$140:N178)</f>
        <v>56</v>
      </c>
      <c r="O101" s="4">
        <f>SUM(成就内容!O$140:O178)</f>
        <v>64</v>
      </c>
      <c r="P101" s="4">
        <f>SUM(成就内容!P$140:P178)</f>
        <v>26</v>
      </c>
      <c r="Q101" s="4">
        <f>SUM(成就内容!Q$140:Q178)</f>
        <v>78</v>
      </c>
      <c r="R101" s="4">
        <f>SUM(成就内容!R$140:R178)</f>
        <v>78</v>
      </c>
      <c r="S101" s="4">
        <f>SUM(成就内容!S$140:S178)</f>
        <v>78</v>
      </c>
      <c r="T101" s="4">
        <f>SUM(成就内容!T$140:T178)</f>
        <v>78</v>
      </c>
      <c r="U101" s="4">
        <f>SUM(成就内容!U$140:U178)</f>
        <v>78</v>
      </c>
      <c r="V101" s="4">
        <f>SUM(成就内容!V$140:V178)</f>
        <v>78</v>
      </c>
      <c r="W101" s="4">
        <f>SUM(成就内容!W$140:W178)</f>
        <v>56</v>
      </c>
      <c r="X101" s="4">
        <f>SUM(成就内容!X$140:X178)</f>
        <v>64</v>
      </c>
      <c r="Y101" s="4">
        <f>SUM(成就内容!Y$140:Y178)</f>
        <v>42</v>
      </c>
      <c r="Z101" s="4">
        <f>SUM(成就内容!Z$140:Z178)</f>
        <v>0</v>
      </c>
      <c r="AA101" s="4">
        <f>SUM(成就内容!AA$140:AA178)</f>
        <v>36</v>
      </c>
      <c r="AB101" s="4">
        <f>SUM(成就内容!AB$140:AB178)</f>
        <v>36</v>
      </c>
      <c r="AC101" s="4">
        <f>SUM(成就内容!AC$140:AC178)</f>
        <v>78</v>
      </c>
      <c r="AD101" s="4">
        <f>SUM(成就内容!AD$140:AD178)</f>
        <v>78</v>
      </c>
      <c r="AE101" s="4">
        <f>SUM(成就内容!AE$140:AE178)</f>
        <v>78</v>
      </c>
      <c r="AF101" s="4">
        <f>SUM(成就内容!AF$140:AF178)</f>
        <v>78</v>
      </c>
      <c r="AG101" s="4">
        <f>SUM(成就内容!AG$140:AG178)</f>
        <v>78</v>
      </c>
      <c r="AH101" s="4">
        <f>SUM(成就内容!AH$140:AH178)</f>
        <v>50</v>
      </c>
      <c r="AI101" s="4">
        <f>SUM(成就内容!AI$140:AI178)</f>
        <v>78</v>
      </c>
      <c r="AJ101" s="4">
        <f>SUM(成就内容!AJ$140:AJ178)</f>
        <v>78</v>
      </c>
      <c r="AK101" s="4">
        <f>SUM(成就内容!AK$140:AK178)</f>
        <v>0</v>
      </c>
      <c r="AL101" s="4">
        <f>SUM(成就内容!AL$140:AL178)</f>
        <v>0</v>
      </c>
      <c r="AM101" s="4">
        <f>SUM(成就内容!AM$140:AM178)</f>
        <v>48</v>
      </c>
      <c r="AN101" s="4">
        <f>SUM(成就内容!AN$140:AN178)</f>
        <v>48</v>
      </c>
      <c r="AO101" s="4">
        <f>SUM(成就内容!AO$140:AO178)</f>
        <v>78</v>
      </c>
      <c r="AP101" s="4">
        <f>SUM(成就内容!AP$140:AP178)</f>
        <v>78</v>
      </c>
      <c r="AQ101" s="4">
        <f>SUM(成就内容!AQ$140:AQ178)</f>
        <v>78</v>
      </c>
      <c r="AR101" s="4">
        <f>SUM(成就内容!AR$140:AR178)</f>
        <v>76</v>
      </c>
      <c r="AS101" s="4">
        <f>SUM(成就内容!AS$140:AS178)</f>
        <v>76</v>
      </c>
      <c r="AT101" s="4">
        <f>SUM(成就内容!AT$140:AT178)</f>
        <v>76</v>
      </c>
      <c r="AU101" s="4">
        <f>SUM(成就内容!AU$140:AU178)</f>
        <v>72</v>
      </c>
      <c r="AV101" s="4">
        <f>SUM(成就内容!AV$140:AV178)</f>
        <v>40</v>
      </c>
      <c r="AW101" s="4">
        <f>SUM(成就内容!AW$140:AW178)</f>
        <v>78</v>
      </c>
      <c r="AX101" s="4">
        <f>SUM(成就内容!AX$140:AX178)</f>
        <v>72</v>
      </c>
      <c r="AY101" s="4">
        <f>SUM(成就内容!AY$140:AY178)</f>
        <v>72</v>
      </c>
      <c r="AZ101" s="4">
        <f>SUM(成就内容!AZ$140:AZ178)</f>
        <v>72</v>
      </c>
      <c r="BA101" s="4">
        <f>SUM(成就内容!BA$140:BA178)</f>
        <v>72</v>
      </c>
      <c r="BB101" s="4">
        <f>SUM(成就内容!BB$140:BB178)</f>
        <v>56</v>
      </c>
      <c r="BC101" s="4">
        <f>SUM(成就内容!BC$140:BC178)</f>
        <v>78</v>
      </c>
      <c r="BD101" s="4">
        <f>SUM(成就内容!BD$140:BD178)</f>
        <v>78</v>
      </c>
      <c r="BE101" s="4">
        <f>SUM(成就内容!BE$140:BE178)</f>
        <v>78</v>
      </c>
      <c r="BF101" s="4">
        <f>SUM(成就内容!BF$140:BF178)</f>
        <v>78</v>
      </c>
      <c r="BG101" s="4">
        <f>SUM(成就内容!BG$140:BG178)</f>
        <v>78</v>
      </c>
      <c r="BH101" s="4">
        <f>SUM(成就内容!BH$140:BH178)</f>
        <v>56</v>
      </c>
      <c r="BI101" s="4">
        <f>SUM(成就内容!BI$140:BI178)</f>
        <v>0</v>
      </c>
      <c r="BJ101" s="4">
        <f>SUM(成就内容!BJ$140:BJ178)</f>
        <v>78</v>
      </c>
      <c r="BK101" s="4">
        <f>SUM(成就内容!BK$140:BK178)</f>
        <v>68</v>
      </c>
      <c r="BL101" s="4">
        <f>SUM(成就内容!BL$140:BL178)</f>
        <v>78</v>
      </c>
      <c r="BM101" s="4">
        <f>SUM(成就内容!BM$140:BM178)</f>
        <v>78</v>
      </c>
      <c r="BN101" s="4">
        <f>SUM(成就内容!BN$140:BN178)</f>
        <v>44</v>
      </c>
      <c r="BO101" s="4">
        <f>SUM(成就内容!BO$140:BO178)</f>
        <v>78</v>
      </c>
      <c r="BP101" s="4">
        <f>SUM(成就内容!BP$140:BP178)</f>
        <v>78</v>
      </c>
      <c r="BQ101" s="4">
        <f>SUM(成就内容!BQ$140:BQ178)</f>
        <v>78</v>
      </c>
      <c r="BR101" s="4">
        <f>SUM(成就内容!BR$140:BR178)</f>
        <v>30</v>
      </c>
      <c r="BS101" s="4">
        <f>SUM(成就内容!BS$140:BS178)</f>
        <v>36</v>
      </c>
      <c r="BT101" s="4">
        <f>SUM(成就内容!BT$140:BT178)</f>
        <v>78</v>
      </c>
      <c r="BU101" s="4">
        <f>SUM(成就内容!BU$140:BU178)</f>
        <v>78</v>
      </c>
      <c r="BV101" s="4">
        <f>SUM(成就内容!BV$140:BV178)</f>
        <v>0</v>
      </c>
      <c r="BW101" s="4">
        <f>SUM(成就内容!BW$140:BW178)</f>
        <v>72</v>
      </c>
      <c r="BX101" s="4">
        <f>SUM(成就内容!BX$140:BX178)</f>
        <v>70</v>
      </c>
      <c r="BY101" s="4">
        <f>SUM(成就内容!BY$140:BY178)</f>
        <v>78</v>
      </c>
      <c r="BZ101" s="4">
        <f>SUM(成就内容!BZ$140:BZ178)</f>
        <v>78</v>
      </c>
      <c r="CC101" s="3"/>
    </row>
    <row r="102" spans="3:81" s="17" customFormat="1" x14ac:dyDescent="0.15">
      <c r="C102" s="21">
        <v>40</v>
      </c>
      <c r="D102" s="4">
        <f>SUM(成就内容!D$140:D179)</f>
        <v>80</v>
      </c>
      <c r="E102" s="4">
        <f>SUM(成就内容!E$140:E179)</f>
        <v>0</v>
      </c>
      <c r="F102" s="4">
        <f>SUM(成就内容!F$140:F179)</f>
        <v>40</v>
      </c>
      <c r="G102" s="4">
        <f>SUM(成就内容!G$140:G179)</f>
        <v>0</v>
      </c>
      <c r="H102" s="4">
        <f>SUM(成就内容!H$140:H179)</f>
        <v>80</v>
      </c>
      <c r="I102" s="4">
        <f>SUM(成就内容!I$140:I179)</f>
        <v>80</v>
      </c>
      <c r="J102" s="4">
        <f>SUM(成就内容!J$140:J179)</f>
        <v>80</v>
      </c>
      <c r="K102" s="4">
        <f>SUM(成就内容!K$140:K179)</f>
        <v>80</v>
      </c>
      <c r="L102" s="4">
        <f>SUM(成就内容!L$140:L179)</f>
        <v>80</v>
      </c>
      <c r="M102" s="4">
        <f>SUM(成就内容!M$140:M179)</f>
        <v>80</v>
      </c>
      <c r="N102" s="4">
        <f>SUM(成就内容!N$140:N179)</f>
        <v>56</v>
      </c>
      <c r="O102" s="4">
        <f>SUM(成就内容!O$140:O179)</f>
        <v>64</v>
      </c>
      <c r="P102" s="4">
        <f>SUM(成就内容!P$140:P179)</f>
        <v>26</v>
      </c>
      <c r="Q102" s="4">
        <f>SUM(成就内容!Q$140:Q179)</f>
        <v>80</v>
      </c>
      <c r="R102" s="4">
        <f>SUM(成就内容!R$140:R179)</f>
        <v>80</v>
      </c>
      <c r="S102" s="4">
        <f>SUM(成就内容!S$140:S179)</f>
        <v>80</v>
      </c>
      <c r="T102" s="4">
        <f>SUM(成就内容!T$140:T179)</f>
        <v>80</v>
      </c>
      <c r="U102" s="4">
        <f>SUM(成就内容!U$140:U179)</f>
        <v>80</v>
      </c>
      <c r="V102" s="4">
        <f>SUM(成就内容!V$140:V179)</f>
        <v>80</v>
      </c>
      <c r="W102" s="4">
        <f>SUM(成就内容!W$140:W179)</f>
        <v>56</v>
      </c>
      <c r="X102" s="4">
        <f>SUM(成就内容!X$140:X179)</f>
        <v>64</v>
      </c>
      <c r="Y102" s="4">
        <f>SUM(成就内容!Y$140:Y179)</f>
        <v>42</v>
      </c>
      <c r="Z102" s="4">
        <f>SUM(成就内容!Z$140:Z179)</f>
        <v>0</v>
      </c>
      <c r="AA102" s="4">
        <f>SUM(成就内容!AA$140:AA179)</f>
        <v>36</v>
      </c>
      <c r="AB102" s="4">
        <f>SUM(成就内容!AB$140:AB179)</f>
        <v>36</v>
      </c>
      <c r="AC102" s="4">
        <f>SUM(成就内容!AC$140:AC179)</f>
        <v>80</v>
      </c>
      <c r="AD102" s="4">
        <f>SUM(成就内容!AD$140:AD179)</f>
        <v>80</v>
      </c>
      <c r="AE102" s="4">
        <f>SUM(成就内容!AE$140:AE179)</f>
        <v>80</v>
      </c>
      <c r="AF102" s="4">
        <f>SUM(成就内容!AF$140:AF179)</f>
        <v>80</v>
      </c>
      <c r="AG102" s="4">
        <f>SUM(成就内容!AG$140:AG179)</f>
        <v>78</v>
      </c>
      <c r="AH102" s="4">
        <f>SUM(成就内容!AH$140:AH179)</f>
        <v>50</v>
      </c>
      <c r="AI102" s="4">
        <f>SUM(成就内容!AI$140:AI179)</f>
        <v>78</v>
      </c>
      <c r="AJ102" s="4">
        <f>SUM(成就内容!AJ$140:AJ179)</f>
        <v>78</v>
      </c>
      <c r="AK102" s="4">
        <f>SUM(成就内容!AK$140:AK179)</f>
        <v>0</v>
      </c>
      <c r="AL102" s="4">
        <f>SUM(成就内容!AL$140:AL179)</f>
        <v>0</v>
      </c>
      <c r="AM102" s="4">
        <f>SUM(成就内容!AM$140:AM179)</f>
        <v>48</v>
      </c>
      <c r="AN102" s="4">
        <f>SUM(成就内容!AN$140:AN179)</f>
        <v>48</v>
      </c>
      <c r="AO102" s="4">
        <f>SUM(成就内容!AO$140:AO179)</f>
        <v>80</v>
      </c>
      <c r="AP102" s="4">
        <f>SUM(成就内容!AP$140:AP179)</f>
        <v>80</v>
      </c>
      <c r="AQ102" s="4">
        <f>SUM(成就内容!AQ$140:AQ179)</f>
        <v>80</v>
      </c>
      <c r="AR102" s="4">
        <f>SUM(成就内容!AR$140:AR179)</f>
        <v>76</v>
      </c>
      <c r="AS102" s="4">
        <f>SUM(成就内容!AS$140:AS179)</f>
        <v>76</v>
      </c>
      <c r="AT102" s="4">
        <f>SUM(成就内容!AT$140:AT179)</f>
        <v>76</v>
      </c>
      <c r="AU102" s="4">
        <f>SUM(成就内容!AU$140:AU179)</f>
        <v>72</v>
      </c>
      <c r="AV102" s="4">
        <f>SUM(成就内容!AV$140:AV179)</f>
        <v>40</v>
      </c>
      <c r="AW102" s="4">
        <f>SUM(成就内容!AW$140:AW179)</f>
        <v>80</v>
      </c>
      <c r="AX102" s="4">
        <f>SUM(成就内容!AX$140:AX179)</f>
        <v>72</v>
      </c>
      <c r="AY102" s="4">
        <f>SUM(成就内容!AY$140:AY179)</f>
        <v>72</v>
      </c>
      <c r="AZ102" s="4">
        <f>SUM(成就内容!AZ$140:AZ179)</f>
        <v>72</v>
      </c>
      <c r="BA102" s="4">
        <f>SUM(成就内容!BA$140:BA179)</f>
        <v>72</v>
      </c>
      <c r="BB102" s="4">
        <f>SUM(成就内容!BB$140:BB179)</f>
        <v>56</v>
      </c>
      <c r="BC102" s="4">
        <f>SUM(成就内容!BC$140:BC179)</f>
        <v>80</v>
      </c>
      <c r="BD102" s="4">
        <f>SUM(成就内容!BD$140:BD179)</f>
        <v>80</v>
      </c>
      <c r="BE102" s="4">
        <f>SUM(成就内容!BE$140:BE179)</f>
        <v>80</v>
      </c>
      <c r="BF102" s="4">
        <f>SUM(成就内容!BF$140:BF179)</f>
        <v>80</v>
      </c>
      <c r="BG102" s="4">
        <f>SUM(成就内容!BG$140:BG179)</f>
        <v>78</v>
      </c>
      <c r="BH102" s="4">
        <f>SUM(成就内容!BH$140:BH179)</f>
        <v>56</v>
      </c>
      <c r="BI102" s="4">
        <f>SUM(成就内容!BI$140:BI179)</f>
        <v>0</v>
      </c>
      <c r="BJ102" s="4">
        <f>SUM(成就内容!BJ$140:BJ179)</f>
        <v>80</v>
      </c>
      <c r="BK102" s="4">
        <f>SUM(成就内容!BK$140:BK179)</f>
        <v>68</v>
      </c>
      <c r="BL102" s="4">
        <f>SUM(成就内容!BL$140:BL179)</f>
        <v>80</v>
      </c>
      <c r="BM102" s="4">
        <f>SUM(成就内容!BM$140:BM179)</f>
        <v>80</v>
      </c>
      <c r="BN102" s="4">
        <f>SUM(成就内容!BN$140:BN179)</f>
        <v>44</v>
      </c>
      <c r="BO102" s="4">
        <f>SUM(成就内容!BO$140:BO179)</f>
        <v>80</v>
      </c>
      <c r="BP102" s="4">
        <f>SUM(成就内容!BP$140:BP179)</f>
        <v>80</v>
      </c>
      <c r="BQ102" s="4">
        <f>SUM(成就内容!BQ$140:BQ179)</f>
        <v>80</v>
      </c>
      <c r="BR102" s="4">
        <f>SUM(成就内容!BR$140:BR179)</f>
        <v>30</v>
      </c>
      <c r="BS102" s="4">
        <f>SUM(成就内容!BS$140:BS179)</f>
        <v>36</v>
      </c>
      <c r="BT102" s="4">
        <f>SUM(成就内容!BT$140:BT179)</f>
        <v>80</v>
      </c>
      <c r="BU102" s="4">
        <f>SUM(成就内容!BU$140:BU179)</f>
        <v>80</v>
      </c>
      <c r="BV102" s="4">
        <f>SUM(成就内容!BV$140:BV179)</f>
        <v>0</v>
      </c>
      <c r="BW102" s="4">
        <f>SUM(成就内容!BW$140:BW179)</f>
        <v>72</v>
      </c>
      <c r="BX102" s="4">
        <f>SUM(成就内容!BX$140:BX179)</f>
        <v>70</v>
      </c>
      <c r="BY102" s="4">
        <f>SUM(成就内容!BY$140:BY179)</f>
        <v>80</v>
      </c>
      <c r="BZ102" s="4">
        <f>SUM(成就内容!BZ$140:BZ179)</f>
        <v>78</v>
      </c>
      <c r="CC102" s="3"/>
    </row>
    <row r="103" spans="3:81" s="17" customFormat="1" x14ac:dyDescent="0.15">
      <c r="C103" s="21">
        <v>41</v>
      </c>
      <c r="D103" s="4">
        <f>SUM(成就内容!D$140:D180)</f>
        <v>80</v>
      </c>
      <c r="E103" s="4">
        <f>SUM(成就内容!E$140:E180)</f>
        <v>0</v>
      </c>
      <c r="F103" s="4">
        <f>SUM(成就内容!F$140:F180)</f>
        <v>40</v>
      </c>
      <c r="G103" s="4">
        <f>SUM(成就内容!G$140:G180)</f>
        <v>0</v>
      </c>
      <c r="H103" s="4">
        <f>SUM(成就内容!H$140:H180)</f>
        <v>80</v>
      </c>
      <c r="I103" s="4">
        <f>SUM(成就内容!I$140:I180)</f>
        <v>80</v>
      </c>
      <c r="J103" s="4">
        <f>SUM(成就内容!J$140:J180)</f>
        <v>80</v>
      </c>
      <c r="K103" s="4">
        <f>SUM(成就内容!K$140:K180)</f>
        <v>80</v>
      </c>
      <c r="L103" s="4">
        <f>SUM(成就内容!L$140:L180)</f>
        <v>80</v>
      </c>
      <c r="M103" s="4">
        <f>SUM(成就内容!M$140:M180)</f>
        <v>80</v>
      </c>
      <c r="N103" s="4">
        <f>SUM(成就内容!N$140:N180)</f>
        <v>56</v>
      </c>
      <c r="O103" s="4">
        <f>SUM(成就内容!O$140:O180)</f>
        <v>64</v>
      </c>
      <c r="P103" s="4">
        <f>SUM(成就内容!P$140:P180)</f>
        <v>26</v>
      </c>
      <c r="Q103" s="4">
        <f>SUM(成就内容!Q$140:Q180)</f>
        <v>80</v>
      </c>
      <c r="R103" s="4">
        <f>SUM(成就内容!R$140:R180)</f>
        <v>80</v>
      </c>
      <c r="S103" s="4">
        <f>SUM(成就内容!S$140:S180)</f>
        <v>80</v>
      </c>
      <c r="T103" s="4">
        <f>SUM(成就内容!T$140:T180)</f>
        <v>80</v>
      </c>
      <c r="U103" s="4">
        <f>SUM(成就内容!U$140:U180)</f>
        <v>80</v>
      </c>
      <c r="V103" s="4">
        <f>SUM(成就内容!V$140:V180)</f>
        <v>80</v>
      </c>
      <c r="W103" s="4">
        <f>SUM(成就内容!W$140:W180)</f>
        <v>56</v>
      </c>
      <c r="X103" s="4">
        <f>SUM(成就内容!X$140:X180)</f>
        <v>64</v>
      </c>
      <c r="Y103" s="4">
        <f>SUM(成就内容!Y$140:Y180)</f>
        <v>42</v>
      </c>
      <c r="Z103" s="4">
        <f>SUM(成就内容!Z$140:Z180)</f>
        <v>0</v>
      </c>
      <c r="AA103" s="4">
        <f>SUM(成就内容!AA$140:AA180)</f>
        <v>36</v>
      </c>
      <c r="AB103" s="4">
        <f>SUM(成就内容!AB$140:AB180)</f>
        <v>36</v>
      </c>
      <c r="AC103" s="4">
        <f>SUM(成就内容!AC$140:AC180)</f>
        <v>80</v>
      </c>
      <c r="AD103" s="4">
        <f>SUM(成就内容!AD$140:AD180)</f>
        <v>80</v>
      </c>
      <c r="AE103" s="4">
        <f>SUM(成就内容!AE$140:AE180)</f>
        <v>80</v>
      </c>
      <c r="AF103" s="4">
        <f>SUM(成就内容!AF$140:AF180)</f>
        <v>80</v>
      </c>
      <c r="AG103" s="4">
        <f>SUM(成就内容!AG$140:AG180)</f>
        <v>78</v>
      </c>
      <c r="AH103" s="4">
        <f>SUM(成就内容!AH$140:AH180)</f>
        <v>50</v>
      </c>
      <c r="AI103" s="4">
        <f>SUM(成就内容!AI$140:AI180)</f>
        <v>78</v>
      </c>
      <c r="AJ103" s="4">
        <f>SUM(成就内容!AJ$140:AJ180)</f>
        <v>78</v>
      </c>
      <c r="AK103" s="4">
        <f>SUM(成就内容!AK$140:AK180)</f>
        <v>0</v>
      </c>
      <c r="AL103" s="4">
        <f>SUM(成就内容!AL$140:AL180)</f>
        <v>0</v>
      </c>
      <c r="AM103" s="4">
        <f>SUM(成就内容!AM$140:AM180)</f>
        <v>48</v>
      </c>
      <c r="AN103" s="4">
        <f>SUM(成就内容!AN$140:AN180)</f>
        <v>48</v>
      </c>
      <c r="AO103" s="4">
        <f>SUM(成就内容!AO$140:AO180)</f>
        <v>80</v>
      </c>
      <c r="AP103" s="4">
        <f>SUM(成就内容!AP$140:AP180)</f>
        <v>80</v>
      </c>
      <c r="AQ103" s="4">
        <f>SUM(成就内容!AQ$140:AQ180)</f>
        <v>80</v>
      </c>
      <c r="AR103" s="4">
        <f>SUM(成就内容!AR$140:AR180)</f>
        <v>76</v>
      </c>
      <c r="AS103" s="4">
        <f>SUM(成就内容!AS$140:AS180)</f>
        <v>76</v>
      </c>
      <c r="AT103" s="4">
        <f>SUM(成就内容!AT$140:AT180)</f>
        <v>76</v>
      </c>
      <c r="AU103" s="4">
        <f>SUM(成就内容!AU$140:AU180)</f>
        <v>72</v>
      </c>
      <c r="AV103" s="4">
        <f>SUM(成就内容!AV$140:AV180)</f>
        <v>40</v>
      </c>
      <c r="AW103" s="4">
        <f>SUM(成就内容!AW$140:AW180)</f>
        <v>80</v>
      </c>
      <c r="AX103" s="4">
        <f>SUM(成就内容!AX$140:AX180)</f>
        <v>72</v>
      </c>
      <c r="AY103" s="4">
        <f>SUM(成就内容!AY$140:AY180)</f>
        <v>72</v>
      </c>
      <c r="AZ103" s="4">
        <f>SUM(成就内容!AZ$140:AZ180)</f>
        <v>72</v>
      </c>
      <c r="BA103" s="4">
        <f>SUM(成就内容!BA$140:BA180)</f>
        <v>72</v>
      </c>
      <c r="BB103" s="4">
        <f>SUM(成就内容!BB$140:BB180)</f>
        <v>56</v>
      </c>
      <c r="BC103" s="4">
        <f>SUM(成就内容!BC$140:BC180)</f>
        <v>80</v>
      </c>
      <c r="BD103" s="4">
        <f>SUM(成就内容!BD$140:BD180)</f>
        <v>80</v>
      </c>
      <c r="BE103" s="4">
        <f>SUM(成就内容!BE$140:BE180)</f>
        <v>80</v>
      </c>
      <c r="BF103" s="4">
        <f>SUM(成就内容!BF$140:BF180)</f>
        <v>80</v>
      </c>
      <c r="BG103" s="4">
        <f>SUM(成就内容!BG$140:BG180)</f>
        <v>78</v>
      </c>
      <c r="BH103" s="4">
        <f>SUM(成就内容!BH$140:BH180)</f>
        <v>56</v>
      </c>
      <c r="BI103" s="4">
        <f>SUM(成就内容!BI$140:BI180)</f>
        <v>0</v>
      </c>
      <c r="BJ103" s="4">
        <f>SUM(成就内容!BJ$140:BJ180)</f>
        <v>82</v>
      </c>
      <c r="BK103" s="4">
        <f>SUM(成就内容!BK$140:BK180)</f>
        <v>68</v>
      </c>
      <c r="BL103" s="4">
        <f>SUM(成就内容!BL$140:BL180)</f>
        <v>80</v>
      </c>
      <c r="BM103" s="4">
        <f>SUM(成就内容!BM$140:BM180)</f>
        <v>82</v>
      </c>
      <c r="BN103" s="4">
        <f>SUM(成就内容!BN$140:BN180)</f>
        <v>44</v>
      </c>
      <c r="BO103" s="4">
        <f>SUM(成就内容!BO$140:BO180)</f>
        <v>82</v>
      </c>
      <c r="BP103" s="4">
        <f>SUM(成就内容!BP$140:BP180)</f>
        <v>82</v>
      </c>
      <c r="BQ103" s="4">
        <f>SUM(成就内容!BQ$140:BQ180)</f>
        <v>82</v>
      </c>
      <c r="BR103" s="4">
        <f>SUM(成就内容!BR$140:BR180)</f>
        <v>30</v>
      </c>
      <c r="BS103" s="4">
        <f>SUM(成就内容!BS$140:BS180)</f>
        <v>36</v>
      </c>
      <c r="BT103" s="4">
        <f>SUM(成就内容!BT$140:BT180)</f>
        <v>82</v>
      </c>
      <c r="BU103" s="4">
        <f>SUM(成就内容!BU$140:BU180)</f>
        <v>82</v>
      </c>
      <c r="BV103" s="4">
        <f>SUM(成就内容!BV$140:BV180)</f>
        <v>0</v>
      </c>
      <c r="BW103" s="4">
        <f>SUM(成就内容!BW$140:BW180)</f>
        <v>72</v>
      </c>
      <c r="BX103" s="4">
        <f>SUM(成就内容!BX$140:BX180)</f>
        <v>70</v>
      </c>
      <c r="BY103" s="4">
        <f>SUM(成就内容!BY$140:BY180)</f>
        <v>80</v>
      </c>
      <c r="BZ103" s="4">
        <f>SUM(成就内容!BZ$140:BZ180)</f>
        <v>78</v>
      </c>
      <c r="CC103" s="3"/>
    </row>
    <row r="104" spans="3:81" s="17" customFormat="1" x14ac:dyDescent="0.15">
      <c r="C104" s="21">
        <v>42</v>
      </c>
      <c r="D104" s="4">
        <f>SUM(成就内容!D$140:D181)</f>
        <v>80</v>
      </c>
      <c r="E104" s="4">
        <f>SUM(成就内容!E$140:E181)</f>
        <v>0</v>
      </c>
      <c r="F104" s="4">
        <f>SUM(成就内容!F$140:F181)</f>
        <v>40</v>
      </c>
      <c r="G104" s="4">
        <f>SUM(成就内容!G$140:G181)</f>
        <v>0</v>
      </c>
      <c r="H104" s="4">
        <f>SUM(成就内容!H$140:H181)</f>
        <v>80</v>
      </c>
      <c r="I104" s="4">
        <f>SUM(成就内容!I$140:I181)</f>
        <v>80</v>
      </c>
      <c r="J104" s="4">
        <f>SUM(成就内容!J$140:J181)</f>
        <v>80</v>
      </c>
      <c r="K104" s="4">
        <f>SUM(成就内容!K$140:K181)</f>
        <v>80</v>
      </c>
      <c r="L104" s="4">
        <f>SUM(成就内容!L$140:L181)</f>
        <v>80</v>
      </c>
      <c r="M104" s="4">
        <f>SUM(成就内容!M$140:M181)</f>
        <v>80</v>
      </c>
      <c r="N104" s="4">
        <f>SUM(成就内容!N$140:N181)</f>
        <v>56</v>
      </c>
      <c r="O104" s="4">
        <f>SUM(成就内容!O$140:O181)</f>
        <v>64</v>
      </c>
      <c r="P104" s="4">
        <f>SUM(成就内容!P$140:P181)</f>
        <v>26</v>
      </c>
      <c r="Q104" s="4">
        <f>SUM(成就内容!Q$140:Q181)</f>
        <v>80</v>
      </c>
      <c r="R104" s="4">
        <f>SUM(成就内容!R$140:R181)</f>
        <v>80</v>
      </c>
      <c r="S104" s="4">
        <f>SUM(成就内容!S$140:S181)</f>
        <v>80</v>
      </c>
      <c r="T104" s="4">
        <f>SUM(成就内容!T$140:T181)</f>
        <v>80</v>
      </c>
      <c r="U104" s="4">
        <f>SUM(成就内容!U$140:U181)</f>
        <v>80</v>
      </c>
      <c r="V104" s="4">
        <f>SUM(成就内容!V$140:V181)</f>
        <v>80</v>
      </c>
      <c r="W104" s="4">
        <f>SUM(成就内容!W$140:W181)</f>
        <v>56</v>
      </c>
      <c r="X104" s="4">
        <f>SUM(成就内容!X$140:X181)</f>
        <v>64</v>
      </c>
      <c r="Y104" s="4">
        <f>SUM(成就内容!Y$140:Y181)</f>
        <v>42</v>
      </c>
      <c r="Z104" s="4">
        <f>SUM(成就内容!Z$140:Z181)</f>
        <v>0</v>
      </c>
      <c r="AA104" s="4">
        <f>SUM(成就内容!AA$140:AA181)</f>
        <v>36</v>
      </c>
      <c r="AB104" s="4">
        <f>SUM(成就内容!AB$140:AB181)</f>
        <v>36</v>
      </c>
      <c r="AC104" s="4">
        <f>SUM(成就内容!AC$140:AC181)</f>
        <v>80</v>
      </c>
      <c r="AD104" s="4">
        <f>SUM(成就内容!AD$140:AD181)</f>
        <v>80</v>
      </c>
      <c r="AE104" s="4">
        <f>SUM(成就内容!AE$140:AE181)</f>
        <v>80</v>
      </c>
      <c r="AF104" s="4">
        <f>SUM(成就内容!AF$140:AF181)</f>
        <v>80</v>
      </c>
      <c r="AG104" s="4">
        <f>SUM(成就内容!AG$140:AG181)</f>
        <v>78</v>
      </c>
      <c r="AH104" s="4">
        <f>SUM(成就内容!AH$140:AH181)</f>
        <v>50</v>
      </c>
      <c r="AI104" s="4">
        <f>SUM(成就内容!AI$140:AI181)</f>
        <v>78</v>
      </c>
      <c r="AJ104" s="4">
        <f>SUM(成就内容!AJ$140:AJ181)</f>
        <v>78</v>
      </c>
      <c r="AK104" s="4">
        <f>SUM(成就内容!AK$140:AK181)</f>
        <v>0</v>
      </c>
      <c r="AL104" s="4">
        <f>SUM(成就内容!AL$140:AL181)</f>
        <v>0</v>
      </c>
      <c r="AM104" s="4">
        <f>SUM(成就内容!AM$140:AM181)</f>
        <v>48</v>
      </c>
      <c r="AN104" s="4">
        <f>SUM(成就内容!AN$140:AN181)</f>
        <v>48</v>
      </c>
      <c r="AO104" s="4">
        <f>SUM(成就内容!AO$140:AO181)</f>
        <v>80</v>
      </c>
      <c r="AP104" s="4">
        <f>SUM(成就内容!AP$140:AP181)</f>
        <v>80</v>
      </c>
      <c r="AQ104" s="4">
        <f>SUM(成就内容!AQ$140:AQ181)</f>
        <v>80</v>
      </c>
      <c r="AR104" s="4">
        <f>SUM(成就内容!AR$140:AR181)</f>
        <v>76</v>
      </c>
      <c r="AS104" s="4">
        <f>SUM(成就内容!AS$140:AS181)</f>
        <v>76</v>
      </c>
      <c r="AT104" s="4">
        <f>SUM(成就内容!AT$140:AT181)</f>
        <v>76</v>
      </c>
      <c r="AU104" s="4">
        <f>SUM(成就内容!AU$140:AU181)</f>
        <v>72</v>
      </c>
      <c r="AV104" s="4">
        <f>SUM(成就内容!AV$140:AV181)</f>
        <v>40</v>
      </c>
      <c r="AW104" s="4">
        <f>SUM(成就内容!AW$140:AW181)</f>
        <v>80</v>
      </c>
      <c r="AX104" s="4">
        <f>SUM(成就内容!AX$140:AX181)</f>
        <v>72</v>
      </c>
      <c r="AY104" s="4">
        <f>SUM(成就内容!AY$140:AY181)</f>
        <v>72</v>
      </c>
      <c r="AZ104" s="4">
        <f>SUM(成就内容!AZ$140:AZ181)</f>
        <v>72</v>
      </c>
      <c r="BA104" s="4">
        <f>SUM(成就内容!BA$140:BA181)</f>
        <v>72</v>
      </c>
      <c r="BB104" s="4">
        <f>SUM(成就内容!BB$140:BB181)</f>
        <v>56</v>
      </c>
      <c r="BC104" s="4">
        <f>SUM(成就内容!BC$140:BC181)</f>
        <v>80</v>
      </c>
      <c r="BD104" s="4">
        <f>SUM(成就内容!BD$140:BD181)</f>
        <v>80</v>
      </c>
      <c r="BE104" s="4">
        <f>SUM(成就内容!BE$140:BE181)</f>
        <v>80</v>
      </c>
      <c r="BF104" s="4">
        <f>SUM(成就内容!BF$140:BF181)</f>
        <v>80</v>
      </c>
      <c r="BG104" s="4">
        <f>SUM(成就内容!BG$140:BG181)</f>
        <v>78</v>
      </c>
      <c r="BH104" s="4">
        <f>SUM(成就内容!BH$140:BH181)</f>
        <v>56</v>
      </c>
      <c r="BI104" s="4">
        <f>SUM(成就内容!BI$140:BI181)</f>
        <v>0</v>
      </c>
      <c r="BJ104" s="4">
        <f>SUM(成就内容!BJ$140:BJ181)</f>
        <v>84</v>
      </c>
      <c r="BK104" s="4">
        <f>SUM(成就内容!BK$140:BK181)</f>
        <v>68</v>
      </c>
      <c r="BL104" s="4">
        <f>SUM(成就内容!BL$140:BL181)</f>
        <v>80</v>
      </c>
      <c r="BM104" s="4">
        <f>SUM(成就内容!BM$140:BM181)</f>
        <v>84</v>
      </c>
      <c r="BN104" s="4">
        <f>SUM(成就内容!BN$140:BN181)</f>
        <v>44</v>
      </c>
      <c r="BO104" s="4">
        <f>SUM(成就内容!BO$140:BO181)</f>
        <v>84</v>
      </c>
      <c r="BP104" s="4">
        <f>SUM(成就内容!BP$140:BP181)</f>
        <v>84</v>
      </c>
      <c r="BQ104" s="4">
        <f>SUM(成就内容!BQ$140:BQ181)</f>
        <v>84</v>
      </c>
      <c r="BR104" s="4">
        <f>SUM(成就内容!BR$140:BR181)</f>
        <v>30</v>
      </c>
      <c r="BS104" s="4">
        <f>SUM(成就内容!BS$140:BS181)</f>
        <v>36</v>
      </c>
      <c r="BT104" s="4">
        <f>SUM(成就内容!BT$140:BT181)</f>
        <v>84</v>
      </c>
      <c r="BU104" s="4">
        <f>SUM(成就内容!BU$140:BU181)</f>
        <v>84</v>
      </c>
      <c r="BV104" s="4">
        <f>SUM(成就内容!BV$140:BV181)</f>
        <v>0</v>
      </c>
      <c r="BW104" s="4">
        <f>SUM(成就内容!BW$140:BW181)</f>
        <v>72</v>
      </c>
      <c r="BX104" s="4">
        <f>SUM(成就内容!BX$140:BX181)</f>
        <v>70</v>
      </c>
      <c r="BY104" s="4">
        <f>SUM(成就内容!BY$140:BY181)</f>
        <v>80</v>
      </c>
      <c r="BZ104" s="4">
        <f>SUM(成就内容!BZ$140:BZ181)</f>
        <v>78</v>
      </c>
      <c r="CC104" s="3"/>
    </row>
    <row r="105" spans="3:81" s="17" customFormat="1" x14ac:dyDescent="0.15">
      <c r="C105" s="21">
        <v>43</v>
      </c>
      <c r="D105" s="4">
        <f>SUM(成就内容!D$140:D182)</f>
        <v>80</v>
      </c>
      <c r="E105" s="4">
        <f>SUM(成就内容!E$140:E182)</f>
        <v>0</v>
      </c>
      <c r="F105" s="4">
        <f>SUM(成就内容!F$140:F182)</f>
        <v>40</v>
      </c>
      <c r="G105" s="4">
        <f>SUM(成就内容!G$140:G182)</f>
        <v>0</v>
      </c>
      <c r="H105" s="4">
        <f>SUM(成就内容!H$140:H182)</f>
        <v>80</v>
      </c>
      <c r="I105" s="4">
        <f>SUM(成就内容!I$140:I182)</f>
        <v>80</v>
      </c>
      <c r="J105" s="4">
        <f>SUM(成就内容!J$140:J182)</f>
        <v>80</v>
      </c>
      <c r="K105" s="4">
        <f>SUM(成就内容!K$140:K182)</f>
        <v>80</v>
      </c>
      <c r="L105" s="4">
        <f>SUM(成就内容!L$140:L182)</f>
        <v>80</v>
      </c>
      <c r="M105" s="4">
        <f>SUM(成就内容!M$140:M182)</f>
        <v>80</v>
      </c>
      <c r="N105" s="4">
        <f>SUM(成就内容!N$140:N182)</f>
        <v>56</v>
      </c>
      <c r="O105" s="4">
        <f>SUM(成就内容!O$140:O182)</f>
        <v>64</v>
      </c>
      <c r="P105" s="4">
        <f>SUM(成就内容!P$140:P182)</f>
        <v>26</v>
      </c>
      <c r="Q105" s="4">
        <f>SUM(成就内容!Q$140:Q182)</f>
        <v>80</v>
      </c>
      <c r="R105" s="4">
        <f>SUM(成就内容!R$140:R182)</f>
        <v>80</v>
      </c>
      <c r="S105" s="4">
        <f>SUM(成就内容!S$140:S182)</f>
        <v>80</v>
      </c>
      <c r="T105" s="4">
        <f>SUM(成就内容!T$140:T182)</f>
        <v>80</v>
      </c>
      <c r="U105" s="4">
        <f>SUM(成就内容!U$140:U182)</f>
        <v>80</v>
      </c>
      <c r="V105" s="4">
        <f>SUM(成就内容!V$140:V182)</f>
        <v>80</v>
      </c>
      <c r="W105" s="4">
        <f>SUM(成就内容!W$140:W182)</f>
        <v>56</v>
      </c>
      <c r="X105" s="4">
        <f>SUM(成就内容!X$140:X182)</f>
        <v>64</v>
      </c>
      <c r="Y105" s="4">
        <f>SUM(成就内容!Y$140:Y182)</f>
        <v>42</v>
      </c>
      <c r="Z105" s="4">
        <f>SUM(成就内容!Z$140:Z182)</f>
        <v>0</v>
      </c>
      <c r="AA105" s="4">
        <f>SUM(成就内容!AA$140:AA182)</f>
        <v>36</v>
      </c>
      <c r="AB105" s="4">
        <f>SUM(成就内容!AB$140:AB182)</f>
        <v>36</v>
      </c>
      <c r="AC105" s="4">
        <f>SUM(成就内容!AC$140:AC182)</f>
        <v>80</v>
      </c>
      <c r="AD105" s="4">
        <f>SUM(成就内容!AD$140:AD182)</f>
        <v>80</v>
      </c>
      <c r="AE105" s="4">
        <f>SUM(成就内容!AE$140:AE182)</f>
        <v>80</v>
      </c>
      <c r="AF105" s="4">
        <f>SUM(成就内容!AF$140:AF182)</f>
        <v>80</v>
      </c>
      <c r="AG105" s="4">
        <f>SUM(成就内容!AG$140:AG182)</f>
        <v>78</v>
      </c>
      <c r="AH105" s="4">
        <f>SUM(成就内容!AH$140:AH182)</f>
        <v>50</v>
      </c>
      <c r="AI105" s="4">
        <f>SUM(成就内容!AI$140:AI182)</f>
        <v>78</v>
      </c>
      <c r="AJ105" s="4">
        <f>SUM(成就内容!AJ$140:AJ182)</f>
        <v>78</v>
      </c>
      <c r="AK105" s="4">
        <f>SUM(成就内容!AK$140:AK182)</f>
        <v>0</v>
      </c>
      <c r="AL105" s="4">
        <f>SUM(成就内容!AL$140:AL182)</f>
        <v>0</v>
      </c>
      <c r="AM105" s="4">
        <f>SUM(成就内容!AM$140:AM182)</f>
        <v>48</v>
      </c>
      <c r="AN105" s="4">
        <f>SUM(成就内容!AN$140:AN182)</f>
        <v>48</v>
      </c>
      <c r="AO105" s="4">
        <f>SUM(成就内容!AO$140:AO182)</f>
        <v>80</v>
      </c>
      <c r="AP105" s="4">
        <f>SUM(成就内容!AP$140:AP182)</f>
        <v>80</v>
      </c>
      <c r="AQ105" s="4">
        <f>SUM(成就内容!AQ$140:AQ182)</f>
        <v>80</v>
      </c>
      <c r="AR105" s="4">
        <f>SUM(成就内容!AR$140:AR182)</f>
        <v>76</v>
      </c>
      <c r="AS105" s="4">
        <f>SUM(成就内容!AS$140:AS182)</f>
        <v>76</v>
      </c>
      <c r="AT105" s="4">
        <f>SUM(成就内容!AT$140:AT182)</f>
        <v>76</v>
      </c>
      <c r="AU105" s="4">
        <f>SUM(成就内容!AU$140:AU182)</f>
        <v>72</v>
      </c>
      <c r="AV105" s="4">
        <f>SUM(成就内容!AV$140:AV182)</f>
        <v>40</v>
      </c>
      <c r="AW105" s="4">
        <f>SUM(成就内容!AW$140:AW182)</f>
        <v>80</v>
      </c>
      <c r="AX105" s="4">
        <f>SUM(成就内容!AX$140:AX182)</f>
        <v>72</v>
      </c>
      <c r="AY105" s="4">
        <f>SUM(成就内容!AY$140:AY182)</f>
        <v>72</v>
      </c>
      <c r="AZ105" s="4">
        <f>SUM(成就内容!AZ$140:AZ182)</f>
        <v>72</v>
      </c>
      <c r="BA105" s="4">
        <f>SUM(成就内容!BA$140:BA182)</f>
        <v>72</v>
      </c>
      <c r="BB105" s="4">
        <f>SUM(成就内容!BB$140:BB182)</f>
        <v>56</v>
      </c>
      <c r="BC105" s="4">
        <f>SUM(成就内容!BC$140:BC182)</f>
        <v>80</v>
      </c>
      <c r="BD105" s="4">
        <f>SUM(成就内容!BD$140:BD182)</f>
        <v>80</v>
      </c>
      <c r="BE105" s="4">
        <f>SUM(成就内容!BE$140:BE182)</f>
        <v>80</v>
      </c>
      <c r="BF105" s="4">
        <f>SUM(成就内容!BF$140:BF182)</f>
        <v>80</v>
      </c>
      <c r="BG105" s="4">
        <f>SUM(成就内容!BG$140:BG182)</f>
        <v>78</v>
      </c>
      <c r="BH105" s="4">
        <f>SUM(成就内容!BH$140:BH182)</f>
        <v>56</v>
      </c>
      <c r="BI105" s="4">
        <f>SUM(成就内容!BI$140:BI182)</f>
        <v>0</v>
      </c>
      <c r="BJ105" s="4">
        <f>SUM(成就内容!BJ$140:BJ182)</f>
        <v>86</v>
      </c>
      <c r="BK105" s="4">
        <f>SUM(成就内容!BK$140:BK182)</f>
        <v>68</v>
      </c>
      <c r="BL105" s="4">
        <f>SUM(成就内容!BL$140:BL182)</f>
        <v>80</v>
      </c>
      <c r="BM105" s="4">
        <f>SUM(成就内容!BM$140:BM182)</f>
        <v>86</v>
      </c>
      <c r="BN105" s="4">
        <f>SUM(成就内容!BN$140:BN182)</f>
        <v>44</v>
      </c>
      <c r="BO105" s="4">
        <f>SUM(成就内容!BO$140:BO182)</f>
        <v>86</v>
      </c>
      <c r="BP105" s="4">
        <f>SUM(成就内容!BP$140:BP182)</f>
        <v>86</v>
      </c>
      <c r="BQ105" s="4">
        <f>SUM(成就内容!BQ$140:BQ182)</f>
        <v>86</v>
      </c>
      <c r="BR105" s="4">
        <f>SUM(成就内容!BR$140:BR182)</f>
        <v>30</v>
      </c>
      <c r="BS105" s="4">
        <f>SUM(成就内容!BS$140:BS182)</f>
        <v>36</v>
      </c>
      <c r="BT105" s="4">
        <f>SUM(成就内容!BT$140:BT182)</f>
        <v>86</v>
      </c>
      <c r="BU105" s="4">
        <f>SUM(成就内容!BU$140:BU182)</f>
        <v>86</v>
      </c>
      <c r="BV105" s="4">
        <f>SUM(成就内容!BV$140:BV182)</f>
        <v>0</v>
      </c>
      <c r="BW105" s="4">
        <f>SUM(成就内容!BW$140:BW182)</f>
        <v>72</v>
      </c>
      <c r="BX105" s="4">
        <f>SUM(成就内容!BX$140:BX182)</f>
        <v>70</v>
      </c>
      <c r="BY105" s="4">
        <f>SUM(成就内容!BY$140:BY182)</f>
        <v>80</v>
      </c>
      <c r="BZ105" s="4">
        <f>SUM(成就内容!BZ$140:BZ182)</f>
        <v>78</v>
      </c>
      <c r="CC105" s="3"/>
    </row>
    <row r="106" spans="3:81" s="17" customFormat="1" x14ac:dyDescent="0.15">
      <c r="C106" s="21">
        <v>44</v>
      </c>
      <c r="D106" s="4">
        <f>SUM(成就内容!D$140:D183)</f>
        <v>80</v>
      </c>
      <c r="E106" s="4">
        <f>SUM(成就内容!E$140:E183)</f>
        <v>0</v>
      </c>
      <c r="F106" s="4">
        <f>SUM(成就内容!F$140:F183)</f>
        <v>40</v>
      </c>
      <c r="G106" s="4">
        <f>SUM(成就内容!G$140:G183)</f>
        <v>0</v>
      </c>
      <c r="H106" s="4">
        <f>SUM(成就内容!H$140:H183)</f>
        <v>80</v>
      </c>
      <c r="I106" s="4">
        <f>SUM(成就内容!I$140:I183)</f>
        <v>80</v>
      </c>
      <c r="J106" s="4">
        <f>SUM(成就内容!J$140:J183)</f>
        <v>80</v>
      </c>
      <c r="K106" s="4">
        <f>SUM(成就内容!K$140:K183)</f>
        <v>80</v>
      </c>
      <c r="L106" s="4">
        <f>SUM(成就内容!L$140:L183)</f>
        <v>80</v>
      </c>
      <c r="M106" s="4">
        <f>SUM(成就内容!M$140:M183)</f>
        <v>80</v>
      </c>
      <c r="N106" s="4">
        <f>SUM(成就内容!N$140:N183)</f>
        <v>56</v>
      </c>
      <c r="O106" s="4">
        <f>SUM(成就内容!O$140:O183)</f>
        <v>64</v>
      </c>
      <c r="P106" s="4">
        <f>SUM(成就内容!P$140:P183)</f>
        <v>26</v>
      </c>
      <c r="Q106" s="4">
        <f>SUM(成就内容!Q$140:Q183)</f>
        <v>80</v>
      </c>
      <c r="R106" s="4">
        <f>SUM(成就内容!R$140:R183)</f>
        <v>80</v>
      </c>
      <c r="S106" s="4">
        <f>SUM(成就内容!S$140:S183)</f>
        <v>80</v>
      </c>
      <c r="T106" s="4">
        <f>SUM(成就内容!T$140:T183)</f>
        <v>80</v>
      </c>
      <c r="U106" s="4">
        <f>SUM(成就内容!U$140:U183)</f>
        <v>80</v>
      </c>
      <c r="V106" s="4">
        <f>SUM(成就内容!V$140:V183)</f>
        <v>80</v>
      </c>
      <c r="W106" s="4">
        <f>SUM(成就内容!W$140:W183)</f>
        <v>56</v>
      </c>
      <c r="X106" s="4">
        <f>SUM(成就内容!X$140:X183)</f>
        <v>64</v>
      </c>
      <c r="Y106" s="4">
        <f>SUM(成就内容!Y$140:Y183)</f>
        <v>42</v>
      </c>
      <c r="Z106" s="4">
        <f>SUM(成就内容!Z$140:Z183)</f>
        <v>0</v>
      </c>
      <c r="AA106" s="4">
        <f>SUM(成就内容!AA$140:AA183)</f>
        <v>36</v>
      </c>
      <c r="AB106" s="4">
        <f>SUM(成就内容!AB$140:AB183)</f>
        <v>36</v>
      </c>
      <c r="AC106" s="4">
        <f>SUM(成就内容!AC$140:AC183)</f>
        <v>80</v>
      </c>
      <c r="AD106" s="4">
        <f>SUM(成就内容!AD$140:AD183)</f>
        <v>80</v>
      </c>
      <c r="AE106" s="4">
        <f>SUM(成就内容!AE$140:AE183)</f>
        <v>80</v>
      </c>
      <c r="AF106" s="4">
        <f>SUM(成就内容!AF$140:AF183)</f>
        <v>80</v>
      </c>
      <c r="AG106" s="4">
        <f>SUM(成就内容!AG$140:AG183)</f>
        <v>78</v>
      </c>
      <c r="AH106" s="4">
        <f>SUM(成就内容!AH$140:AH183)</f>
        <v>50</v>
      </c>
      <c r="AI106" s="4">
        <f>SUM(成就内容!AI$140:AI183)</f>
        <v>78</v>
      </c>
      <c r="AJ106" s="4">
        <f>SUM(成就内容!AJ$140:AJ183)</f>
        <v>78</v>
      </c>
      <c r="AK106" s="4">
        <f>SUM(成就内容!AK$140:AK183)</f>
        <v>0</v>
      </c>
      <c r="AL106" s="4">
        <f>SUM(成就内容!AL$140:AL183)</f>
        <v>0</v>
      </c>
      <c r="AM106" s="4">
        <f>SUM(成就内容!AM$140:AM183)</f>
        <v>48</v>
      </c>
      <c r="AN106" s="4">
        <f>SUM(成就内容!AN$140:AN183)</f>
        <v>48</v>
      </c>
      <c r="AO106" s="4">
        <f>SUM(成就内容!AO$140:AO183)</f>
        <v>80</v>
      </c>
      <c r="AP106" s="4">
        <f>SUM(成就内容!AP$140:AP183)</f>
        <v>80</v>
      </c>
      <c r="AQ106" s="4">
        <f>SUM(成就内容!AQ$140:AQ183)</f>
        <v>80</v>
      </c>
      <c r="AR106" s="4">
        <f>SUM(成就内容!AR$140:AR183)</f>
        <v>76</v>
      </c>
      <c r="AS106" s="4">
        <f>SUM(成就内容!AS$140:AS183)</f>
        <v>76</v>
      </c>
      <c r="AT106" s="4">
        <f>SUM(成就内容!AT$140:AT183)</f>
        <v>76</v>
      </c>
      <c r="AU106" s="4">
        <f>SUM(成就内容!AU$140:AU183)</f>
        <v>72</v>
      </c>
      <c r="AV106" s="4">
        <f>SUM(成就内容!AV$140:AV183)</f>
        <v>40</v>
      </c>
      <c r="AW106" s="4">
        <f>SUM(成就内容!AW$140:AW183)</f>
        <v>80</v>
      </c>
      <c r="AX106" s="4">
        <f>SUM(成就内容!AX$140:AX183)</f>
        <v>72</v>
      </c>
      <c r="AY106" s="4">
        <f>SUM(成就内容!AY$140:AY183)</f>
        <v>72</v>
      </c>
      <c r="AZ106" s="4">
        <f>SUM(成就内容!AZ$140:AZ183)</f>
        <v>72</v>
      </c>
      <c r="BA106" s="4">
        <f>SUM(成就内容!BA$140:BA183)</f>
        <v>72</v>
      </c>
      <c r="BB106" s="4">
        <f>SUM(成就内容!BB$140:BB183)</f>
        <v>56</v>
      </c>
      <c r="BC106" s="4">
        <f>SUM(成就内容!BC$140:BC183)</f>
        <v>80</v>
      </c>
      <c r="BD106" s="4">
        <f>SUM(成就内容!BD$140:BD183)</f>
        <v>80</v>
      </c>
      <c r="BE106" s="4">
        <f>SUM(成就内容!BE$140:BE183)</f>
        <v>80</v>
      </c>
      <c r="BF106" s="4">
        <f>SUM(成就内容!BF$140:BF183)</f>
        <v>80</v>
      </c>
      <c r="BG106" s="4">
        <f>SUM(成就内容!BG$140:BG183)</f>
        <v>78</v>
      </c>
      <c r="BH106" s="4">
        <f>SUM(成就内容!BH$140:BH183)</f>
        <v>56</v>
      </c>
      <c r="BI106" s="4">
        <f>SUM(成就内容!BI$140:BI183)</f>
        <v>0</v>
      </c>
      <c r="BJ106" s="4">
        <f>SUM(成就内容!BJ$140:BJ183)</f>
        <v>88</v>
      </c>
      <c r="BK106" s="4">
        <f>SUM(成就内容!BK$140:BK183)</f>
        <v>68</v>
      </c>
      <c r="BL106" s="4">
        <f>SUM(成就内容!BL$140:BL183)</f>
        <v>80</v>
      </c>
      <c r="BM106" s="4">
        <f>SUM(成就内容!BM$140:BM183)</f>
        <v>88</v>
      </c>
      <c r="BN106" s="4">
        <f>SUM(成就内容!BN$140:BN183)</f>
        <v>44</v>
      </c>
      <c r="BO106" s="4">
        <f>SUM(成就内容!BO$140:BO183)</f>
        <v>88</v>
      </c>
      <c r="BP106" s="4">
        <f>SUM(成就内容!BP$140:BP183)</f>
        <v>88</v>
      </c>
      <c r="BQ106" s="4">
        <f>SUM(成就内容!BQ$140:BQ183)</f>
        <v>88</v>
      </c>
      <c r="BR106" s="4">
        <f>SUM(成就内容!BR$140:BR183)</f>
        <v>30</v>
      </c>
      <c r="BS106" s="4">
        <f>SUM(成就内容!BS$140:BS183)</f>
        <v>36</v>
      </c>
      <c r="BT106" s="4">
        <f>SUM(成就内容!BT$140:BT183)</f>
        <v>88</v>
      </c>
      <c r="BU106" s="4">
        <f>SUM(成就内容!BU$140:BU183)</f>
        <v>88</v>
      </c>
      <c r="BV106" s="4">
        <f>SUM(成就内容!BV$140:BV183)</f>
        <v>0</v>
      </c>
      <c r="BW106" s="4">
        <f>SUM(成就内容!BW$140:BW183)</f>
        <v>72</v>
      </c>
      <c r="BX106" s="4">
        <f>SUM(成就内容!BX$140:BX183)</f>
        <v>70</v>
      </c>
      <c r="BY106" s="4">
        <f>SUM(成就内容!BY$140:BY183)</f>
        <v>80</v>
      </c>
      <c r="BZ106" s="4">
        <f>SUM(成就内容!BZ$140:BZ183)</f>
        <v>78</v>
      </c>
      <c r="CC106" s="3"/>
    </row>
    <row r="107" spans="3:81" s="17" customFormat="1" x14ac:dyDescent="0.15">
      <c r="C107" s="21">
        <v>45</v>
      </c>
      <c r="D107" s="4">
        <f>SUM(成就内容!D$140:D184)</f>
        <v>80</v>
      </c>
      <c r="E107" s="4">
        <f>SUM(成就内容!E$140:E184)</f>
        <v>0</v>
      </c>
      <c r="F107" s="4">
        <f>SUM(成就内容!F$140:F184)</f>
        <v>40</v>
      </c>
      <c r="G107" s="4">
        <f>SUM(成就内容!G$140:G184)</f>
        <v>0</v>
      </c>
      <c r="H107" s="4">
        <f>SUM(成就内容!H$140:H184)</f>
        <v>80</v>
      </c>
      <c r="I107" s="4">
        <f>SUM(成就内容!I$140:I184)</f>
        <v>80</v>
      </c>
      <c r="J107" s="4">
        <f>SUM(成就内容!J$140:J184)</f>
        <v>80</v>
      </c>
      <c r="K107" s="4">
        <f>SUM(成就内容!K$140:K184)</f>
        <v>80</v>
      </c>
      <c r="L107" s="4">
        <f>SUM(成就内容!L$140:L184)</f>
        <v>80</v>
      </c>
      <c r="M107" s="4">
        <f>SUM(成就内容!M$140:M184)</f>
        <v>80</v>
      </c>
      <c r="N107" s="4">
        <f>SUM(成就内容!N$140:N184)</f>
        <v>56</v>
      </c>
      <c r="O107" s="4">
        <f>SUM(成就内容!O$140:O184)</f>
        <v>64</v>
      </c>
      <c r="P107" s="4">
        <f>SUM(成就内容!P$140:P184)</f>
        <v>26</v>
      </c>
      <c r="Q107" s="4">
        <f>SUM(成就内容!Q$140:Q184)</f>
        <v>80</v>
      </c>
      <c r="R107" s="4">
        <f>SUM(成就内容!R$140:R184)</f>
        <v>80</v>
      </c>
      <c r="S107" s="4">
        <f>SUM(成就内容!S$140:S184)</f>
        <v>80</v>
      </c>
      <c r="T107" s="4">
        <f>SUM(成就内容!T$140:T184)</f>
        <v>80</v>
      </c>
      <c r="U107" s="4">
        <f>SUM(成就内容!U$140:U184)</f>
        <v>80</v>
      </c>
      <c r="V107" s="4">
        <f>SUM(成就内容!V$140:V184)</f>
        <v>80</v>
      </c>
      <c r="W107" s="4">
        <f>SUM(成就内容!W$140:W184)</f>
        <v>56</v>
      </c>
      <c r="X107" s="4">
        <f>SUM(成就内容!X$140:X184)</f>
        <v>64</v>
      </c>
      <c r="Y107" s="4">
        <f>SUM(成就内容!Y$140:Y184)</f>
        <v>42</v>
      </c>
      <c r="Z107" s="4">
        <f>SUM(成就内容!Z$140:Z184)</f>
        <v>0</v>
      </c>
      <c r="AA107" s="4">
        <f>SUM(成就内容!AA$140:AA184)</f>
        <v>36</v>
      </c>
      <c r="AB107" s="4">
        <f>SUM(成就内容!AB$140:AB184)</f>
        <v>36</v>
      </c>
      <c r="AC107" s="4">
        <f>SUM(成就内容!AC$140:AC184)</f>
        <v>80</v>
      </c>
      <c r="AD107" s="4">
        <f>SUM(成就内容!AD$140:AD184)</f>
        <v>80</v>
      </c>
      <c r="AE107" s="4">
        <f>SUM(成就内容!AE$140:AE184)</f>
        <v>80</v>
      </c>
      <c r="AF107" s="4">
        <f>SUM(成就内容!AF$140:AF184)</f>
        <v>80</v>
      </c>
      <c r="AG107" s="4">
        <f>SUM(成就内容!AG$140:AG184)</f>
        <v>78</v>
      </c>
      <c r="AH107" s="4">
        <f>SUM(成就内容!AH$140:AH184)</f>
        <v>50</v>
      </c>
      <c r="AI107" s="4">
        <f>SUM(成就内容!AI$140:AI184)</f>
        <v>78</v>
      </c>
      <c r="AJ107" s="4">
        <f>SUM(成就内容!AJ$140:AJ184)</f>
        <v>78</v>
      </c>
      <c r="AK107" s="4">
        <f>SUM(成就内容!AK$140:AK184)</f>
        <v>0</v>
      </c>
      <c r="AL107" s="4">
        <f>SUM(成就内容!AL$140:AL184)</f>
        <v>0</v>
      </c>
      <c r="AM107" s="4">
        <f>SUM(成就内容!AM$140:AM184)</f>
        <v>48</v>
      </c>
      <c r="AN107" s="4">
        <f>SUM(成就内容!AN$140:AN184)</f>
        <v>48</v>
      </c>
      <c r="AO107" s="4">
        <f>SUM(成就内容!AO$140:AO184)</f>
        <v>80</v>
      </c>
      <c r="AP107" s="4">
        <f>SUM(成就内容!AP$140:AP184)</f>
        <v>80</v>
      </c>
      <c r="AQ107" s="4">
        <f>SUM(成就内容!AQ$140:AQ184)</f>
        <v>80</v>
      </c>
      <c r="AR107" s="4">
        <f>SUM(成就内容!AR$140:AR184)</f>
        <v>76</v>
      </c>
      <c r="AS107" s="4">
        <f>SUM(成就内容!AS$140:AS184)</f>
        <v>76</v>
      </c>
      <c r="AT107" s="4">
        <f>SUM(成就内容!AT$140:AT184)</f>
        <v>76</v>
      </c>
      <c r="AU107" s="4">
        <f>SUM(成就内容!AU$140:AU184)</f>
        <v>72</v>
      </c>
      <c r="AV107" s="4">
        <f>SUM(成就内容!AV$140:AV184)</f>
        <v>40</v>
      </c>
      <c r="AW107" s="4">
        <f>SUM(成就内容!AW$140:AW184)</f>
        <v>80</v>
      </c>
      <c r="AX107" s="4">
        <f>SUM(成就内容!AX$140:AX184)</f>
        <v>72</v>
      </c>
      <c r="AY107" s="4">
        <f>SUM(成就内容!AY$140:AY184)</f>
        <v>72</v>
      </c>
      <c r="AZ107" s="4">
        <f>SUM(成就内容!AZ$140:AZ184)</f>
        <v>72</v>
      </c>
      <c r="BA107" s="4">
        <f>SUM(成就内容!BA$140:BA184)</f>
        <v>72</v>
      </c>
      <c r="BB107" s="4">
        <f>SUM(成就内容!BB$140:BB184)</f>
        <v>56</v>
      </c>
      <c r="BC107" s="4">
        <f>SUM(成就内容!BC$140:BC184)</f>
        <v>80</v>
      </c>
      <c r="BD107" s="4">
        <f>SUM(成就内容!BD$140:BD184)</f>
        <v>80</v>
      </c>
      <c r="BE107" s="4">
        <f>SUM(成就内容!BE$140:BE184)</f>
        <v>80</v>
      </c>
      <c r="BF107" s="4">
        <f>SUM(成就内容!BF$140:BF184)</f>
        <v>80</v>
      </c>
      <c r="BG107" s="4">
        <f>SUM(成就内容!BG$140:BG184)</f>
        <v>78</v>
      </c>
      <c r="BH107" s="4">
        <f>SUM(成就内容!BH$140:BH184)</f>
        <v>56</v>
      </c>
      <c r="BI107" s="4">
        <f>SUM(成就内容!BI$140:BI184)</f>
        <v>0</v>
      </c>
      <c r="BJ107" s="4">
        <f>SUM(成就内容!BJ$140:BJ184)</f>
        <v>90</v>
      </c>
      <c r="BK107" s="4">
        <f>SUM(成就内容!BK$140:BK184)</f>
        <v>68</v>
      </c>
      <c r="BL107" s="4">
        <f>SUM(成就内容!BL$140:BL184)</f>
        <v>80</v>
      </c>
      <c r="BM107" s="4">
        <f>SUM(成就内容!BM$140:BM184)</f>
        <v>90</v>
      </c>
      <c r="BN107" s="4">
        <f>SUM(成就内容!BN$140:BN184)</f>
        <v>44</v>
      </c>
      <c r="BO107" s="4">
        <f>SUM(成就内容!BO$140:BO184)</f>
        <v>90</v>
      </c>
      <c r="BP107" s="4">
        <f>SUM(成就内容!BP$140:BP184)</f>
        <v>90</v>
      </c>
      <c r="BQ107" s="4">
        <f>SUM(成就内容!BQ$140:BQ184)</f>
        <v>90</v>
      </c>
      <c r="BR107" s="4">
        <f>SUM(成就内容!BR$140:BR184)</f>
        <v>30</v>
      </c>
      <c r="BS107" s="4">
        <f>SUM(成就内容!BS$140:BS184)</f>
        <v>36</v>
      </c>
      <c r="BT107" s="4">
        <f>SUM(成就内容!BT$140:BT184)</f>
        <v>90</v>
      </c>
      <c r="BU107" s="4">
        <f>SUM(成就内容!BU$140:BU184)</f>
        <v>90</v>
      </c>
      <c r="BV107" s="4">
        <f>SUM(成就内容!BV$140:BV184)</f>
        <v>0</v>
      </c>
      <c r="BW107" s="4">
        <f>SUM(成就内容!BW$140:BW184)</f>
        <v>72</v>
      </c>
      <c r="BX107" s="4">
        <f>SUM(成就内容!BX$140:BX184)</f>
        <v>70</v>
      </c>
      <c r="BY107" s="4">
        <f>SUM(成就内容!BY$140:BY184)</f>
        <v>80</v>
      </c>
      <c r="BZ107" s="4">
        <f>SUM(成就内容!BZ$140:BZ184)</f>
        <v>78</v>
      </c>
      <c r="CC107" s="3"/>
    </row>
    <row r="108" spans="3:81" s="17" customFormat="1" x14ac:dyDescent="0.15">
      <c r="C108" s="21">
        <v>46</v>
      </c>
      <c r="D108" s="4">
        <f>SUM(成就内容!D$140:D185)</f>
        <v>80</v>
      </c>
      <c r="E108" s="4">
        <f>SUM(成就内容!E$140:E185)</f>
        <v>0</v>
      </c>
      <c r="F108" s="4">
        <f>SUM(成就内容!F$140:F185)</f>
        <v>40</v>
      </c>
      <c r="G108" s="4">
        <f>SUM(成就内容!G$140:G185)</f>
        <v>0</v>
      </c>
      <c r="H108" s="4">
        <f>SUM(成就内容!H$140:H185)</f>
        <v>80</v>
      </c>
      <c r="I108" s="4">
        <f>SUM(成就内容!I$140:I185)</f>
        <v>80</v>
      </c>
      <c r="J108" s="4">
        <f>SUM(成就内容!J$140:J185)</f>
        <v>80</v>
      </c>
      <c r="K108" s="4">
        <f>SUM(成就内容!K$140:K185)</f>
        <v>80</v>
      </c>
      <c r="L108" s="4">
        <f>SUM(成就内容!L$140:L185)</f>
        <v>80</v>
      </c>
      <c r="M108" s="4">
        <f>SUM(成就内容!M$140:M185)</f>
        <v>80</v>
      </c>
      <c r="N108" s="4">
        <f>SUM(成就内容!N$140:N185)</f>
        <v>56</v>
      </c>
      <c r="O108" s="4">
        <f>SUM(成就内容!O$140:O185)</f>
        <v>64</v>
      </c>
      <c r="P108" s="4">
        <f>SUM(成就内容!P$140:P185)</f>
        <v>26</v>
      </c>
      <c r="Q108" s="4">
        <f>SUM(成就内容!Q$140:Q185)</f>
        <v>80</v>
      </c>
      <c r="R108" s="4">
        <f>SUM(成就内容!R$140:R185)</f>
        <v>80</v>
      </c>
      <c r="S108" s="4">
        <f>SUM(成就内容!S$140:S185)</f>
        <v>80</v>
      </c>
      <c r="T108" s="4">
        <f>SUM(成就内容!T$140:T185)</f>
        <v>80</v>
      </c>
      <c r="U108" s="4">
        <f>SUM(成就内容!U$140:U185)</f>
        <v>80</v>
      </c>
      <c r="V108" s="4">
        <f>SUM(成就内容!V$140:V185)</f>
        <v>80</v>
      </c>
      <c r="W108" s="4">
        <f>SUM(成就内容!W$140:W185)</f>
        <v>56</v>
      </c>
      <c r="X108" s="4">
        <f>SUM(成就内容!X$140:X185)</f>
        <v>64</v>
      </c>
      <c r="Y108" s="4">
        <f>SUM(成就内容!Y$140:Y185)</f>
        <v>42</v>
      </c>
      <c r="Z108" s="4">
        <f>SUM(成就内容!Z$140:Z185)</f>
        <v>0</v>
      </c>
      <c r="AA108" s="4">
        <f>SUM(成就内容!AA$140:AA185)</f>
        <v>36</v>
      </c>
      <c r="AB108" s="4">
        <f>SUM(成就内容!AB$140:AB185)</f>
        <v>36</v>
      </c>
      <c r="AC108" s="4">
        <f>SUM(成就内容!AC$140:AC185)</f>
        <v>80</v>
      </c>
      <c r="AD108" s="4">
        <f>SUM(成就内容!AD$140:AD185)</f>
        <v>80</v>
      </c>
      <c r="AE108" s="4">
        <f>SUM(成就内容!AE$140:AE185)</f>
        <v>80</v>
      </c>
      <c r="AF108" s="4">
        <f>SUM(成就内容!AF$140:AF185)</f>
        <v>80</v>
      </c>
      <c r="AG108" s="4">
        <f>SUM(成就内容!AG$140:AG185)</f>
        <v>78</v>
      </c>
      <c r="AH108" s="4">
        <f>SUM(成就内容!AH$140:AH185)</f>
        <v>50</v>
      </c>
      <c r="AI108" s="4">
        <f>SUM(成就内容!AI$140:AI185)</f>
        <v>78</v>
      </c>
      <c r="AJ108" s="4">
        <f>SUM(成就内容!AJ$140:AJ185)</f>
        <v>78</v>
      </c>
      <c r="AK108" s="4">
        <f>SUM(成就内容!AK$140:AK185)</f>
        <v>0</v>
      </c>
      <c r="AL108" s="4">
        <f>SUM(成就内容!AL$140:AL185)</f>
        <v>0</v>
      </c>
      <c r="AM108" s="4">
        <f>SUM(成就内容!AM$140:AM185)</f>
        <v>48</v>
      </c>
      <c r="AN108" s="4">
        <f>SUM(成就内容!AN$140:AN185)</f>
        <v>48</v>
      </c>
      <c r="AO108" s="4">
        <f>SUM(成就内容!AO$140:AO185)</f>
        <v>80</v>
      </c>
      <c r="AP108" s="4">
        <f>SUM(成就内容!AP$140:AP185)</f>
        <v>80</v>
      </c>
      <c r="AQ108" s="4">
        <f>SUM(成就内容!AQ$140:AQ185)</f>
        <v>80</v>
      </c>
      <c r="AR108" s="4">
        <f>SUM(成就内容!AR$140:AR185)</f>
        <v>76</v>
      </c>
      <c r="AS108" s="4">
        <f>SUM(成就内容!AS$140:AS185)</f>
        <v>76</v>
      </c>
      <c r="AT108" s="4">
        <f>SUM(成就内容!AT$140:AT185)</f>
        <v>76</v>
      </c>
      <c r="AU108" s="4">
        <f>SUM(成就内容!AU$140:AU185)</f>
        <v>72</v>
      </c>
      <c r="AV108" s="4">
        <f>SUM(成就内容!AV$140:AV185)</f>
        <v>40</v>
      </c>
      <c r="AW108" s="4">
        <f>SUM(成就内容!AW$140:AW185)</f>
        <v>80</v>
      </c>
      <c r="AX108" s="4">
        <f>SUM(成就内容!AX$140:AX185)</f>
        <v>72</v>
      </c>
      <c r="AY108" s="4">
        <f>SUM(成就内容!AY$140:AY185)</f>
        <v>72</v>
      </c>
      <c r="AZ108" s="4">
        <f>SUM(成就内容!AZ$140:AZ185)</f>
        <v>72</v>
      </c>
      <c r="BA108" s="4">
        <f>SUM(成就内容!BA$140:BA185)</f>
        <v>72</v>
      </c>
      <c r="BB108" s="4">
        <f>SUM(成就内容!BB$140:BB185)</f>
        <v>56</v>
      </c>
      <c r="BC108" s="4">
        <f>SUM(成就内容!BC$140:BC185)</f>
        <v>80</v>
      </c>
      <c r="BD108" s="4">
        <f>SUM(成就内容!BD$140:BD185)</f>
        <v>80</v>
      </c>
      <c r="BE108" s="4">
        <f>SUM(成就内容!BE$140:BE185)</f>
        <v>80</v>
      </c>
      <c r="BF108" s="4">
        <f>SUM(成就内容!BF$140:BF185)</f>
        <v>80</v>
      </c>
      <c r="BG108" s="4">
        <f>SUM(成就内容!BG$140:BG185)</f>
        <v>78</v>
      </c>
      <c r="BH108" s="4">
        <f>SUM(成就内容!BH$140:BH185)</f>
        <v>56</v>
      </c>
      <c r="BI108" s="4">
        <f>SUM(成就内容!BI$140:BI185)</f>
        <v>0</v>
      </c>
      <c r="BJ108" s="4">
        <f>SUM(成就内容!BJ$140:BJ185)</f>
        <v>92</v>
      </c>
      <c r="BK108" s="4">
        <f>SUM(成就内容!BK$140:BK185)</f>
        <v>68</v>
      </c>
      <c r="BL108" s="4">
        <f>SUM(成就内容!BL$140:BL185)</f>
        <v>80</v>
      </c>
      <c r="BM108" s="4">
        <f>SUM(成就内容!BM$140:BM185)</f>
        <v>90</v>
      </c>
      <c r="BN108" s="4">
        <f>SUM(成就内容!BN$140:BN185)</f>
        <v>44</v>
      </c>
      <c r="BO108" s="4">
        <f>SUM(成就内容!BO$140:BO185)</f>
        <v>92</v>
      </c>
      <c r="BP108" s="4">
        <f>SUM(成就内容!BP$140:BP185)</f>
        <v>92</v>
      </c>
      <c r="BQ108" s="4">
        <f>SUM(成就内容!BQ$140:BQ185)</f>
        <v>92</v>
      </c>
      <c r="BR108" s="4">
        <f>SUM(成就内容!BR$140:BR185)</f>
        <v>30</v>
      </c>
      <c r="BS108" s="4">
        <f>SUM(成就内容!BS$140:BS185)</f>
        <v>36</v>
      </c>
      <c r="BT108" s="4">
        <f>SUM(成就内容!BT$140:BT185)</f>
        <v>92</v>
      </c>
      <c r="BU108" s="4">
        <f>SUM(成就内容!BU$140:BU185)</f>
        <v>92</v>
      </c>
      <c r="BV108" s="4">
        <f>SUM(成就内容!BV$140:BV185)</f>
        <v>0</v>
      </c>
      <c r="BW108" s="4">
        <f>SUM(成就内容!BW$140:BW185)</f>
        <v>72</v>
      </c>
      <c r="BX108" s="4">
        <f>SUM(成就内容!BX$140:BX185)</f>
        <v>70</v>
      </c>
      <c r="BY108" s="4">
        <f>SUM(成就内容!BY$140:BY185)</f>
        <v>80</v>
      </c>
      <c r="BZ108" s="4">
        <f>SUM(成就内容!BZ$140:BZ185)</f>
        <v>78</v>
      </c>
      <c r="CC108" s="3"/>
    </row>
    <row r="109" spans="3:81" s="17" customFormat="1" x14ac:dyDescent="0.15">
      <c r="C109" s="21">
        <v>47</v>
      </c>
      <c r="D109" s="4">
        <f>SUM(成就内容!D$140:D186)</f>
        <v>80</v>
      </c>
      <c r="E109" s="4">
        <f>SUM(成就内容!E$140:E186)</f>
        <v>0</v>
      </c>
      <c r="F109" s="4">
        <f>SUM(成就内容!F$140:F186)</f>
        <v>40</v>
      </c>
      <c r="G109" s="4">
        <f>SUM(成就内容!G$140:G186)</f>
        <v>0</v>
      </c>
      <c r="H109" s="4">
        <f>SUM(成就内容!H$140:H186)</f>
        <v>80</v>
      </c>
      <c r="I109" s="4">
        <f>SUM(成就内容!I$140:I186)</f>
        <v>80</v>
      </c>
      <c r="J109" s="4">
        <f>SUM(成就内容!J$140:J186)</f>
        <v>80</v>
      </c>
      <c r="K109" s="4">
        <f>SUM(成就内容!K$140:K186)</f>
        <v>80</v>
      </c>
      <c r="L109" s="4">
        <f>SUM(成就内容!L$140:L186)</f>
        <v>80</v>
      </c>
      <c r="M109" s="4">
        <f>SUM(成就内容!M$140:M186)</f>
        <v>80</v>
      </c>
      <c r="N109" s="4">
        <f>SUM(成就内容!N$140:N186)</f>
        <v>56</v>
      </c>
      <c r="O109" s="4">
        <f>SUM(成就内容!O$140:O186)</f>
        <v>64</v>
      </c>
      <c r="P109" s="4">
        <f>SUM(成就内容!P$140:P186)</f>
        <v>26</v>
      </c>
      <c r="Q109" s="4">
        <f>SUM(成就内容!Q$140:Q186)</f>
        <v>80</v>
      </c>
      <c r="R109" s="4">
        <f>SUM(成就内容!R$140:R186)</f>
        <v>80</v>
      </c>
      <c r="S109" s="4">
        <f>SUM(成就内容!S$140:S186)</f>
        <v>80</v>
      </c>
      <c r="T109" s="4">
        <f>SUM(成就内容!T$140:T186)</f>
        <v>80</v>
      </c>
      <c r="U109" s="4">
        <f>SUM(成就内容!U$140:U186)</f>
        <v>80</v>
      </c>
      <c r="V109" s="4">
        <f>SUM(成就内容!V$140:V186)</f>
        <v>80</v>
      </c>
      <c r="W109" s="4">
        <f>SUM(成就内容!W$140:W186)</f>
        <v>56</v>
      </c>
      <c r="X109" s="4">
        <f>SUM(成就内容!X$140:X186)</f>
        <v>64</v>
      </c>
      <c r="Y109" s="4">
        <f>SUM(成就内容!Y$140:Y186)</f>
        <v>42</v>
      </c>
      <c r="Z109" s="4">
        <f>SUM(成就内容!Z$140:Z186)</f>
        <v>0</v>
      </c>
      <c r="AA109" s="4">
        <f>SUM(成就内容!AA$140:AA186)</f>
        <v>36</v>
      </c>
      <c r="AB109" s="4">
        <f>SUM(成就内容!AB$140:AB186)</f>
        <v>36</v>
      </c>
      <c r="AC109" s="4">
        <f>SUM(成就内容!AC$140:AC186)</f>
        <v>80</v>
      </c>
      <c r="AD109" s="4">
        <f>SUM(成就内容!AD$140:AD186)</f>
        <v>80</v>
      </c>
      <c r="AE109" s="4">
        <f>SUM(成就内容!AE$140:AE186)</f>
        <v>80</v>
      </c>
      <c r="AF109" s="4">
        <f>SUM(成就内容!AF$140:AF186)</f>
        <v>80</v>
      </c>
      <c r="AG109" s="4">
        <f>SUM(成就内容!AG$140:AG186)</f>
        <v>78</v>
      </c>
      <c r="AH109" s="4">
        <f>SUM(成就内容!AH$140:AH186)</f>
        <v>50</v>
      </c>
      <c r="AI109" s="4">
        <f>SUM(成就内容!AI$140:AI186)</f>
        <v>78</v>
      </c>
      <c r="AJ109" s="4">
        <f>SUM(成就内容!AJ$140:AJ186)</f>
        <v>78</v>
      </c>
      <c r="AK109" s="4">
        <f>SUM(成就内容!AK$140:AK186)</f>
        <v>0</v>
      </c>
      <c r="AL109" s="4">
        <f>SUM(成就内容!AL$140:AL186)</f>
        <v>0</v>
      </c>
      <c r="AM109" s="4">
        <f>SUM(成就内容!AM$140:AM186)</f>
        <v>48</v>
      </c>
      <c r="AN109" s="4">
        <f>SUM(成就内容!AN$140:AN186)</f>
        <v>48</v>
      </c>
      <c r="AO109" s="4">
        <f>SUM(成就内容!AO$140:AO186)</f>
        <v>80</v>
      </c>
      <c r="AP109" s="4">
        <f>SUM(成就内容!AP$140:AP186)</f>
        <v>80</v>
      </c>
      <c r="AQ109" s="4">
        <f>SUM(成就内容!AQ$140:AQ186)</f>
        <v>80</v>
      </c>
      <c r="AR109" s="4">
        <f>SUM(成就内容!AR$140:AR186)</f>
        <v>76</v>
      </c>
      <c r="AS109" s="4">
        <f>SUM(成就内容!AS$140:AS186)</f>
        <v>76</v>
      </c>
      <c r="AT109" s="4">
        <f>SUM(成就内容!AT$140:AT186)</f>
        <v>76</v>
      </c>
      <c r="AU109" s="4">
        <f>SUM(成就内容!AU$140:AU186)</f>
        <v>72</v>
      </c>
      <c r="AV109" s="4">
        <f>SUM(成就内容!AV$140:AV186)</f>
        <v>40</v>
      </c>
      <c r="AW109" s="4">
        <f>SUM(成就内容!AW$140:AW186)</f>
        <v>80</v>
      </c>
      <c r="AX109" s="4">
        <f>SUM(成就内容!AX$140:AX186)</f>
        <v>72</v>
      </c>
      <c r="AY109" s="4">
        <f>SUM(成就内容!AY$140:AY186)</f>
        <v>72</v>
      </c>
      <c r="AZ109" s="4">
        <f>SUM(成就内容!AZ$140:AZ186)</f>
        <v>72</v>
      </c>
      <c r="BA109" s="4">
        <f>SUM(成就内容!BA$140:BA186)</f>
        <v>72</v>
      </c>
      <c r="BB109" s="4">
        <f>SUM(成就内容!BB$140:BB186)</f>
        <v>56</v>
      </c>
      <c r="BC109" s="4">
        <f>SUM(成就内容!BC$140:BC186)</f>
        <v>80</v>
      </c>
      <c r="BD109" s="4">
        <f>SUM(成就内容!BD$140:BD186)</f>
        <v>80</v>
      </c>
      <c r="BE109" s="4">
        <f>SUM(成就内容!BE$140:BE186)</f>
        <v>80</v>
      </c>
      <c r="BF109" s="4">
        <f>SUM(成就内容!BF$140:BF186)</f>
        <v>80</v>
      </c>
      <c r="BG109" s="4">
        <f>SUM(成就内容!BG$140:BG186)</f>
        <v>78</v>
      </c>
      <c r="BH109" s="4">
        <f>SUM(成就内容!BH$140:BH186)</f>
        <v>56</v>
      </c>
      <c r="BI109" s="4">
        <f>SUM(成就内容!BI$140:BI186)</f>
        <v>0</v>
      </c>
      <c r="BJ109" s="4">
        <f>SUM(成就内容!BJ$140:BJ186)</f>
        <v>94</v>
      </c>
      <c r="BK109" s="4">
        <f>SUM(成就内容!BK$140:BK186)</f>
        <v>68</v>
      </c>
      <c r="BL109" s="4">
        <f>SUM(成就内容!BL$140:BL186)</f>
        <v>80</v>
      </c>
      <c r="BM109" s="4">
        <f>SUM(成就内容!BM$140:BM186)</f>
        <v>90</v>
      </c>
      <c r="BN109" s="4">
        <f>SUM(成就内容!BN$140:BN186)</f>
        <v>44</v>
      </c>
      <c r="BO109" s="4">
        <f>SUM(成就内容!BO$140:BO186)</f>
        <v>94</v>
      </c>
      <c r="BP109" s="4">
        <f>SUM(成就内容!BP$140:BP186)</f>
        <v>94</v>
      </c>
      <c r="BQ109" s="4">
        <f>SUM(成就内容!BQ$140:BQ186)</f>
        <v>94</v>
      </c>
      <c r="BR109" s="4">
        <f>SUM(成就内容!BR$140:BR186)</f>
        <v>30</v>
      </c>
      <c r="BS109" s="4">
        <f>SUM(成就内容!BS$140:BS186)</f>
        <v>36</v>
      </c>
      <c r="BT109" s="4">
        <f>SUM(成就内容!BT$140:BT186)</f>
        <v>94</v>
      </c>
      <c r="BU109" s="4">
        <f>SUM(成就内容!BU$140:BU186)</f>
        <v>94</v>
      </c>
      <c r="BV109" s="4">
        <f>SUM(成就内容!BV$140:BV186)</f>
        <v>0</v>
      </c>
      <c r="BW109" s="4">
        <f>SUM(成就内容!BW$140:BW186)</f>
        <v>72</v>
      </c>
      <c r="BX109" s="4">
        <f>SUM(成就内容!BX$140:BX186)</f>
        <v>70</v>
      </c>
      <c r="BY109" s="4">
        <f>SUM(成就内容!BY$140:BY186)</f>
        <v>80</v>
      </c>
      <c r="BZ109" s="4">
        <f>SUM(成就内容!BZ$140:BZ186)</f>
        <v>78</v>
      </c>
      <c r="CC109" s="3"/>
    </row>
    <row r="110" spans="3:81" s="17" customFormat="1" x14ac:dyDescent="0.15">
      <c r="C110" s="21">
        <v>48</v>
      </c>
      <c r="D110" s="4">
        <f>SUM(成就内容!D$140:D187)</f>
        <v>80</v>
      </c>
      <c r="E110" s="4">
        <f>SUM(成就内容!E$140:E187)</f>
        <v>0</v>
      </c>
      <c r="F110" s="4">
        <f>SUM(成就内容!F$140:F187)</f>
        <v>40</v>
      </c>
      <c r="G110" s="4">
        <f>SUM(成就内容!G$140:G187)</f>
        <v>0</v>
      </c>
      <c r="H110" s="4">
        <f>SUM(成就内容!H$140:H187)</f>
        <v>80</v>
      </c>
      <c r="I110" s="4">
        <f>SUM(成就内容!I$140:I187)</f>
        <v>80</v>
      </c>
      <c r="J110" s="4">
        <f>SUM(成就内容!J$140:J187)</f>
        <v>80</v>
      </c>
      <c r="K110" s="4">
        <f>SUM(成就内容!K$140:K187)</f>
        <v>80</v>
      </c>
      <c r="L110" s="4">
        <f>SUM(成就内容!L$140:L187)</f>
        <v>80</v>
      </c>
      <c r="M110" s="4">
        <f>SUM(成就内容!M$140:M187)</f>
        <v>80</v>
      </c>
      <c r="N110" s="4">
        <f>SUM(成就内容!N$140:N187)</f>
        <v>56</v>
      </c>
      <c r="O110" s="4">
        <f>SUM(成就内容!O$140:O187)</f>
        <v>64</v>
      </c>
      <c r="P110" s="4">
        <f>SUM(成就内容!P$140:P187)</f>
        <v>26</v>
      </c>
      <c r="Q110" s="4">
        <f>SUM(成就内容!Q$140:Q187)</f>
        <v>80</v>
      </c>
      <c r="R110" s="4">
        <f>SUM(成就内容!R$140:R187)</f>
        <v>80</v>
      </c>
      <c r="S110" s="4">
        <f>SUM(成就内容!S$140:S187)</f>
        <v>80</v>
      </c>
      <c r="T110" s="4">
        <f>SUM(成就内容!T$140:T187)</f>
        <v>80</v>
      </c>
      <c r="U110" s="4">
        <f>SUM(成就内容!U$140:U187)</f>
        <v>80</v>
      </c>
      <c r="V110" s="4">
        <f>SUM(成就内容!V$140:V187)</f>
        <v>80</v>
      </c>
      <c r="W110" s="4">
        <f>SUM(成就内容!W$140:W187)</f>
        <v>56</v>
      </c>
      <c r="X110" s="4">
        <f>SUM(成就内容!X$140:X187)</f>
        <v>64</v>
      </c>
      <c r="Y110" s="4">
        <f>SUM(成就内容!Y$140:Y187)</f>
        <v>42</v>
      </c>
      <c r="Z110" s="4">
        <f>SUM(成就内容!Z$140:Z187)</f>
        <v>0</v>
      </c>
      <c r="AA110" s="4">
        <f>SUM(成就内容!AA$140:AA187)</f>
        <v>36</v>
      </c>
      <c r="AB110" s="4">
        <f>SUM(成就内容!AB$140:AB187)</f>
        <v>36</v>
      </c>
      <c r="AC110" s="4">
        <f>SUM(成就内容!AC$140:AC187)</f>
        <v>80</v>
      </c>
      <c r="AD110" s="4">
        <f>SUM(成就内容!AD$140:AD187)</f>
        <v>80</v>
      </c>
      <c r="AE110" s="4">
        <f>SUM(成就内容!AE$140:AE187)</f>
        <v>80</v>
      </c>
      <c r="AF110" s="4">
        <f>SUM(成就内容!AF$140:AF187)</f>
        <v>80</v>
      </c>
      <c r="AG110" s="4">
        <f>SUM(成就内容!AG$140:AG187)</f>
        <v>78</v>
      </c>
      <c r="AH110" s="4">
        <f>SUM(成就内容!AH$140:AH187)</f>
        <v>50</v>
      </c>
      <c r="AI110" s="4">
        <f>SUM(成就内容!AI$140:AI187)</f>
        <v>78</v>
      </c>
      <c r="AJ110" s="4">
        <f>SUM(成就内容!AJ$140:AJ187)</f>
        <v>78</v>
      </c>
      <c r="AK110" s="4">
        <f>SUM(成就内容!AK$140:AK187)</f>
        <v>0</v>
      </c>
      <c r="AL110" s="4">
        <f>SUM(成就内容!AL$140:AL187)</f>
        <v>0</v>
      </c>
      <c r="AM110" s="4">
        <f>SUM(成就内容!AM$140:AM187)</f>
        <v>48</v>
      </c>
      <c r="AN110" s="4">
        <f>SUM(成就内容!AN$140:AN187)</f>
        <v>48</v>
      </c>
      <c r="AO110" s="4">
        <f>SUM(成就内容!AO$140:AO187)</f>
        <v>80</v>
      </c>
      <c r="AP110" s="4">
        <f>SUM(成就内容!AP$140:AP187)</f>
        <v>80</v>
      </c>
      <c r="AQ110" s="4">
        <f>SUM(成就内容!AQ$140:AQ187)</f>
        <v>80</v>
      </c>
      <c r="AR110" s="4">
        <f>SUM(成就内容!AR$140:AR187)</f>
        <v>76</v>
      </c>
      <c r="AS110" s="4">
        <f>SUM(成就内容!AS$140:AS187)</f>
        <v>76</v>
      </c>
      <c r="AT110" s="4">
        <f>SUM(成就内容!AT$140:AT187)</f>
        <v>76</v>
      </c>
      <c r="AU110" s="4">
        <f>SUM(成就内容!AU$140:AU187)</f>
        <v>72</v>
      </c>
      <c r="AV110" s="4">
        <f>SUM(成就内容!AV$140:AV187)</f>
        <v>40</v>
      </c>
      <c r="AW110" s="4">
        <f>SUM(成就内容!AW$140:AW187)</f>
        <v>80</v>
      </c>
      <c r="AX110" s="4">
        <f>SUM(成就内容!AX$140:AX187)</f>
        <v>72</v>
      </c>
      <c r="AY110" s="4">
        <f>SUM(成就内容!AY$140:AY187)</f>
        <v>72</v>
      </c>
      <c r="AZ110" s="4">
        <f>SUM(成就内容!AZ$140:AZ187)</f>
        <v>72</v>
      </c>
      <c r="BA110" s="4">
        <f>SUM(成就内容!BA$140:BA187)</f>
        <v>72</v>
      </c>
      <c r="BB110" s="4">
        <f>SUM(成就内容!BB$140:BB187)</f>
        <v>56</v>
      </c>
      <c r="BC110" s="4">
        <f>SUM(成就内容!BC$140:BC187)</f>
        <v>80</v>
      </c>
      <c r="BD110" s="4">
        <f>SUM(成就内容!BD$140:BD187)</f>
        <v>80</v>
      </c>
      <c r="BE110" s="4">
        <f>SUM(成就内容!BE$140:BE187)</f>
        <v>80</v>
      </c>
      <c r="BF110" s="4">
        <f>SUM(成就内容!BF$140:BF187)</f>
        <v>80</v>
      </c>
      <c r="BG110" s="4">
        <f>SUM(成就内容!BG$140:BG187)</f>
        <v>78</v>
      </c>
      <c r="BH110" s="4">
        <f>SUM(成就内容!BH$140:BH187)</f>
        <v>56</v>
      </c>
      <c r="BI110" s="4">
        <f>SUM(成就内容!BI$140:BI187)</f>
        <v>0</v>
      </c>
      <c r="BJ110" s="4">
        <f>SUM(成就内容!BJ$140:BJ187)</f>
        <v>96</v>
      </c>
      <c r="BK110" s="4">
        <f>SUM(成就内容!BK$140:BK187)</f>
        <v>68</v>
      </c>
      <c r="BL110" s="4">
        <f>SUM(成就内容!BL$140:BL187)</f>
        <v>80</v>
      </c>
      <c r="BM110" s="4">
        <f>SUM(成就内容!BM$140:BM187)</f>
        <v>90</v>
      </c>
      <c r="BN110" s="4">
        <f>SUM(成就内容!BN$140:BN187)</f>
        <v>44</v>
      </c>
      <c r="BO110" s="4">
        <f>SUM(成就内容!BO$140:BO187)</f>
        <v>96</v>
      </c>
      <c r="BP110" s="4">
        <f>SUM(成就内容!BP$140:BP187)</f>
        <v>96</v>
      </c>
      <c r="BQ110" s="4">
        <f>SUM(成就内容!BQ$140:BQ187)</f>
        <v>96</v>
      </c>
      <c r="BR110" s="4">
        <f>SUM(成就内容!BR$140:BR187)</f>
        <v>30</v>
      </c>
      <c r="BS110" s="4">
        <f>SUM(成就内容!BS$140:BS187)</f>
        <v>36</v>
      </c>
      <c r="BT110" s="4">
        <f>SUM(成就内容!BT$140:BT187)</f>
        <v>96</v>
      </c>
      <c r="BU110" s="4">
        <f>SUM(成就内容!BU$140:BU187)</f>
        <v>96</v>
      </c>
      <c r="BV110" s="4">
        <f>SUM(成就内容!BV$140:BV187)</f>
        <v>0</v>
      </c>
      <c r="BW110" s="4">
        <f>SUM(成就内容!BW$140:BW187)</f>
        <v>72</v>
      </c>
      <c r="BX110" s="4">
        <f>SUM(成就内容!BX$140:BX187)</f>
        <v>70</v>
      </c>
      <c r="BY110" s="4">
        <f>SUM(成就内容!BY$140:BY187)</f>
        <v>80</v>
      </c>
      <c r="BZ110" s="4">
        <f>SUM(成就内容!BZ$140:BZ187)</f>
        <v>78</v>
      </c>
      <c r="CC110" s="3"/>
    </row>
    <row r="111" spans="3:81" s="17" customFormat="1" x14ac:dyDescent="0.15">
      <c r="C111" s="21">
        <v>49</v>
      </c>
      <c r="D111" s="4">
        <f>SUM(成就内容!D$140:D188)</f>
        <v>80</v>
      </c>
      <c r="E111" s="4">
        <f>SUM(成就内容!E$140:E188)</f>
        <v>0</v>
      </c>
      <c r="F111" s="4">
        <f>SUM(成就内容!F$140:F188)</f>
        <v>40</v>
      </c>
      <c r="G111" s="4">
        <f>SUM(成就内容!G$140:G188)</f>
        <v>0</v>
      </c>
      <c r="H111" s="4">
        <f>SUM(成就内容!H$140:H188)</f>
        <v>80</v>
      </c>
      <c r="I111" s="4">
        <f>SUM(成就内容!I$140:I188)</f>
        <v>80</v>
      </c>
      <c r="J111" s="4">
        <f>SUM(成就内容!J$140:J188)</f>
        <v>80</v>
      </c>
      <c r="K111" s="4">
        <f>SUM(成就内容!K$140:K188)</f>
        <v>80</v>
      </c>
      <c r="L111" s="4">
        <f>SUM(成就内容!L$140:L188)</f>
        <v>80</v>
      </c>
      <c r="M111" s="4">
        <f>SUM(成就内容!M$140:M188)</f>
        <v>80</v>
      </c>
      <c r="N111" s="4">
        <f>SUM(成就内容!N$140:N188)</f>
        <v>56</v>
      </c>
      <c r="O111" s="4">
        <f>SUM(成就内容!O$140:O188)</f>
        <v>64</v>
      </c>
      <c r="P111" s="4">
        <f>SUM(成就内容!P$140:P188)</f>
        <v>26</v>
      </c>
      <c r="Q111" s="4">
        <f>SUM(成就内容!Q$140:Q188)</f>
        <v>80</v>
      </c>
      <c r="R111" s="4">
        <f>SUM(成就内容!R$140:R188)</f>
        <v>80</v>
      </c>
      <c r="S111" s="4">
        <f>SUM(成就内容!S$140:S188)</f>
        <v>80</v>
      </c>
      <c r="T111" s="4">
        <f>SUM(成就内容!T$140:T188)</f>
        <v>80</v>
      </c>
      <c r="U111" s="4">
        <f>SUM(成就内容!U$140:U188)</f>
        <v>80</v>
      </c>
      <c r="V111" s="4">
        <f>SUM(成就内容!V$140:V188)</f>
        <v>80</v>
      </c>
      <c r="W111" s="4">
        <f>SUM(成就内容!W$140:W188)</f>
        <v>56</v>
      </c>
      <c r="X111" s="4">
        <f>SUM(成就内容!X$140:X188)</f>
        <v>64</v>
      </c>
      <c r="Y111" s="4">
        <f>SUM(成就内容!Y$140:Y188)</f>
        <v>42</v>
      </c>
      <c r="Z111" s="4">
        <f>SUM(成就内容!Z$140:Z188)</f>
        <v>0</v>
      </c>
      <c r="AA111" s="4">
        <f>SUM(成就内容!AA$140:AA188)</f>
        <v>36</v>
      </c>
      <c r="AB111" s="4">
        <f>SUM(成就内容!AB$140:AB188)</f>
        <v>36</v>
      </c>
      <c r="AC111" s="4">
        <f>SUM(成就内容!AC$140:AC188)</f>
        <v>80</v>
      </c>
      <c r="AD111" s="4">
        <f>SUM(成就内容!AD$140:AD188)</f>
        <v>80</v>
      </c>
      <c r="AE111" s="4">
        <f>SUM(成就内容!AE$140:AE188)</f>
        <v>80</v>
      </c>
      <c r="AF111" s="4">
        <f>SUM(成就内容!AF$140:AF188)</f>
        <v>80</v>
      </c>
      <c r="AG111" s="4">
        <f>SUM(成就内容!AG$140:AG188)</f>
        <v>78</v>
      </c>
      <c r="AH111" s="4">
        <f>SUM(成就内容!AH$140:AH188)</f>
        <v>50</v>
      </c>
      <c r="AI111" s="4">
        <f>SUM(成就内容!AI$140:AI188)</f>
        <v>78</v>
      </c>
      <c r="AJ111" s="4">
        <f>SUM(成就内容!AJ$140:AJ188)</f>
        <v>78</v>
      </c>
      <c r="AK111" s="4">
        <f>SUM(成就内容!AK$140:AK188)</f>
        <v>0</v>
      </c>
      <c r="AL111" s="4">
        <f>SUM(成就内容!AL$140:AL188)</f>
        <v>0</v>
      </c>
      <c r="AM111" s="4">
        <f>SUM(成就内容!AM$140:AM188)</f>
        <v>48</v>
      </c>
      <c r="AN111" s="4">
        <f>SUM(成就内容!AN$140:AN188)</f>
        <v>48</v>
      </c>
      <c r="AO111" s="4">
        <f>SUM(成就内容!AO$140:AO188)</f>
        <v>80</v>
      </c>
      <c r="AP111" s="4">
        <f>SUM(成就内容!AP$140:AP188)</f>
        <v>80</v>
      </c>
      <c r="AQ111" s="4">
        <f>SUM(成就内容!AQ$140:AQ188)</f>
        <v>80</v>
      </c>
      <c r="AR111" s="4">
        <f>SUM(成就内容!AR$140:AR188)</f>
        <v>76</v>
      </c>
      <c r="AS111" s="4">
        <f>SUM(成就内容!AS$140:AS188)</f>
        <v>76</v>
      </c>
      <c r="AT111" s="4">
        <f>SUM(成就内容!AT$140:AT188)</f>
        <v>76</v>
      </c>
      <c r="AU111" s="4">
        <f>SUM(成就内容!AU$140:AU188)</f>
        <v>72</v>
      </c>
      <c r="AV111" s="4">
        <f>SUM(成就内容!AV$140:AV188)</f>
        <v>40</v>
      </c>
      <c r="AW111" s="4">
        <f>SUM(成就内容!AW$140:AW188)</f>
        <v>80</v>
      </c>
      <c r="AX111" s="4">
        <f>SUM(成就内容!AX$140:AX188)</f>
        <v>72</v>
      </c>
      <c r="AY111" s="4">
        <f>SUM(成就内容!AY$140:AY188)</f>
        <v>72</v>
      </c>
      <c r="AZ111" s="4">
        <f>SUM(成就内容!AZ$140:AZ188)</f>
        <v>72</v>
      </c>
      <c r="BA111" s="4">
        <f>SUM(成就内容!BA$140:BA188)</f>
        <v>72</v>
      </c>
      <c r="BB111" s="4">
        <f>SUM(成就内容!BB$140:BB188)</f>
        <v>56</v>
      </c>
      <c r="BC111" s="4">
        <f>SUM(成就内容!BC$140:BC188)</f>
        <v>80</v>
      </c>
      <c r="BD111" s="4">
        <f>SUM(成就内容!BD$140:BD188)</f>
        <v>80</v>
      </c>
      <c r="BE111" s="4">
        <f>SUM(成就内容!BE$140:BE188)</f>
        <v>80</v>
      </c>
      <c r="BF111" s="4">
        <f>SUM(成就内容!BF$140:BF188)</f>
        <v>80</v>
      </c>
      <c r="BG111" s="4">
        <f>SUM(成就内容!BG$140:BG188)</f>
        <v>78</v>
      </c>
      <c r="BH111" s="4">
        <f>SUM(成就内容!BH$140:BH188)</f>
        <v>56</v>
      </c>
      <c r="BI111" s="4">
        <f>SUM(成就内容!BI$140:BI188)</f>
        <v>0</v>
      </c>
      <c r="BJ111" s="4">
        <f>SUM(成就内容!BJ$140:BJ188)</f>
        <v>98</v>
      </c>
      <c r="BK111" s="4">
        <f>SUM(成就内容!BK$140:BK188)</f>
        <v>68</v>
      </c>
      <c r="BL111" s="4">
        <f>SUM(成就内容!BL$140:BL188)</f>
        <v>80</v>
      </c>
      <c r="BM111" s="4">
        <f>SUM(成就内容!BM$140:BM188)</f>
        <v>90</v>
      </c>
      <c r="BN111" s="4">
        <f>SUM(成就内容!BN$140:BN188)</f>
        <v>44</v>
      </c>
      <c r="BO111" s="4">
        <f>SUM(成就内容!BO$140:BO188)</f>
        <v>98</v>
      </c>
      <c r="BP111" s="4">
        <f>SUM(成就内容!BP$140:BP188)</f>
        <v>98</v>
      </c>
      <c r="BQ111" s="4">
        <f>SUM(成就内容!BQ$140:BQ188)</f>
        <v>98</v>
      </c>
      <c r="BR111" s="4">
        <f>SUM(成就内容!BR$140:BR188)</f>
        <v>30</v>
      </c>
      <c r="BS111" s="4">
        <f>SUM(成就内容!BS$140:BS188)</f>
        <v>36</v>
      </c>
      <c r="BT111" s="4">
        <f>SUM(成就内容!BT$140:BT188)</f>
        <v>98</v>
      </c>
      <c r="BU111" s="4">
        <f>SUM(成就内容!BU$140:BU188)</f>
        <v>98</v>
      </c>
      <c r="BV111" s="4">
        <f>SUM(成就内容!BV$140:BV188)</f>
        <v>0</v>
      </c>
      <c r="BW111" s="4">
        <f>SUM(成就内容!BW$140:BW188)</f>
        <v>72</v>
      </c>
      <c r="BX111" s="4">
        <f>SUM(成就内容!BX$140:BX188)</f>
        <v>70</v>
      </c>
      <c r="BY111" s="4">
        <f>SUM(成就内容!BY$140:BY188)</f>
        <v>80</v>
      </c>
      <c r="BZ111" s="4">
        <f>SUM(成就内容!BZ$140:BZ188)</f>
        <v>78</v>
      </c>
      <c r="CC111" s="3"/>
    </row>
    <row r="112" spans="3:81" s="17" customFormat="1" x14ac:dyDescent="0.15">
      <c r="C112" s="21">
        <v>50</v>
      </c>
      <c r="D112" s="4">
        <f>SUM(成就内容!D$140:D189)</f>
        <v>80</v>
      </c>
      <c r="E112" s="4">
        <f>SUM(成就内容!E$140:E189)</f>
        <v>0</v>
      </c>
      <c r="F112" s="4">
        <f>SUM(成就内容!F$140:F189)</f>
        <v>40</v>
      </c>
      <c r="G112" s="4">
        <f>SUM(成就内容!G$140:G189)</f>
        <v>0</v>
      </c>
      <c r="H112" s="4">
        <f>SUM(成就内容!H$140:H189)</f>
        <v>80</v>
      </c>
      <c r="I112" s="4">
        <f>SUM(成就内容!I$140:I189)</f>
        <v>80</v>
      </c>
      <c r="J112" s="4">
        <f>SUM(成就内容!J$140:J189)</f>
        <v>80</v>
      </c>
      <c r="K112" s="4">
        <f>SUM(成就内容!K$140:K189)</f>
        <v>80</v>
      </c>
      <c r="L112" s="4">
        <f>SUM(成就内容!L$140:L189)</f>
        <v>80</v>
      </c>
      <c r="M112" s="4">
        <f>SUM(成就内容!M$140:M189)</f>
        <v>80</v>
      </c>
      <c r="N112" s="4">
        <f>SUM(成就内容!N$140:N189)</f>
        <v>56</v>
      </c>
      <c r="O112" s="4">
        <f>SUM(成就内容!O$140:O189)</f>
        <v>64</v>
      </c>
      <c r="P112" s="4">
        <f>SUM(成就内容!P$140:P189)</f>
        <v>26</v>
      </c>
      <c r="Q112" s="4">
        <f>SUM(成就内容!Q$140:Q189)</f>
        <v>80</v>
      </c>
      <c r="R112" s="4">
        <f>SUM(成就内容!R$140:R189)</f>
        <v>80</v>
      </c>
      <c r="S112" s="4">
        <f>SUM(成就内容!S$140:S189)</f>
        <v>80</v>
      </c>
      <c r="T112" s="4">
        <f>SUM(成就内容!T$140:T189)</f>
        <v>80</v>
      </c>
      <c r="U112" s="4">
        <f>SUM(成就内容!U$140:U189)</f>
        <v>80</v>
      </c>
      <c r="V112" s="4">
        <f>SUM(成就内容!V$140:V189)</f>
        <v>80</v>
      </c>
      <c r="W112" s="4">
        <f>SUM(成就内容!W$140:W189)</f>
        <v>56</v>
      </c>
      <c r="X112" s="4">
        <f>SUM(成就内容!X$140:X189)</f>
        <v>64</v>
      </c>
      <c r="Y112" s="4">
        <f>SUM(成就内容!Y$140:Y189)</f>
        <v>42</v>
      </c>
      <c r="Z112" s="4">
        <f>SUM(成就内容!Z$140:Z189)</f>
        <v>0</v>
      </c>
      <c r="AA112" s="4">
        <f>SUM(成就内容!AA$140:AA189)</f>
        <v>36</v>
      </c>
      <c r="AB112" s="4">
        <f>SUM(成就内容!AB$140:AB189)</f>
        <v>36</v>
      </c>
      <c r="AC112" s="4">
        <f>SUM(成就内容!AC$140:AC189)</f>
        <v>80</v>
      </c>
      <c r="AD112" s="4">
        <f>SUM(成就内容!AD$140:AD189)</f>
        <v>80</v>
      </c>
      <c r="AE112" s="4">
        <f>SUM(成就内容!AE$140:AE189)</f>
        <v>80</v>
      </c>
      <c r="AF112" s="4">
        <f>SUM(成就内容!AF$140:AF189)</f>
        <v>80</v>
      </c>
      <c r="AG112" s="4">
        <f>SUM(成就内容!AG$140:AG189)</f>
        <v>78</v>
      </c>
      <c r="AH112" s="4">
        <f>SUM(成就内容!AH$140:AH189)</f>
        <v>50</v>
      </c>
      <c r="AI112" s="4">
        <f>SUM(成就内容!AI$140:AI189)</f>
        <v>78</v>
      </c>
      <c r="AJ112" s="4">
        <f>SUM(成就内容!AJ$140:AJ189)</f>
        <v>78</v>
      </c>
      <c r="AK112" s="4">
        <f>SUM(成就内容!AK$140:AK189)</f>
        <v>0</v>
      </c>
      <c r="AL112" s="4">
        <f>SUM(成就内容!AL$140:AL189)</f>
        <v>0</v>
      </c>
      <c r="AM112" s="4">
        <f>SUM(成就内容!AM$140:AM189)</f>
        <v>48</v>
      </c>
      <c r="AN112" s="4">
        <f>SUM(成就内容!AN$140:AN189)</f>
        <v>48</v>
      </c>
      <c r="AO112" s="4">
        <f>SUM(成就内容!AO$140:AO189)</f>
        <v>80</v>
      </c>
      <c r="AP112" s="4">
        <f>SUM(成就内容!AP$140:AP189)</f>
        <v>80</v>
      </c>
      <c r="AQ112" s="4">
        <f>SUM(成就内容!AQ$140:AQ189)</f>
        <v>80</v>
      </c>
      <c r="AR112" s="4">
        <f>SUM(成就内容!AR$140:AR189)</f>
        <v>76</v>
      </c>
      <c r="AS112" s="4">
        <f>SUM(成就内容!AS$140:AS189)</f>
        <v>76</v>
      </c>
      <c r="AT112" s="4">
        <f>SUM(成就内容!AT$140:AT189)</f>
        <v>76</v>
      </c>
      <c r="AU112" s="4">
        <f>SUM(成就内容!AU$140:AU189)</f>
        <v>72</v>
      </c>
      <c r="AV112" s="4">
        <f>SUM(成就内容!AV$140:AV189)</f>
        <v>40</v>
      </c>
      <c r="AW112" s="4">
        <f>SUM(成就内容!AW$140:AW189)</f>
        <v>80</v>
      </c>
      <c r="AX112" s="4">
        <f>SUM(成就内容!AX$140:AX189)</f>
        <v>72</v>
      </c>
      <c r="AY112" s="4">
        <f>SUM(成就内容!AY$140:AY189)</f>
        <v>72</v>
      </c>
      <c r="AZ112" s="4">
        <f>SUM(成就内容!AZ$140:AZ189)</f>
        <v>72</v>
      </c>
      <c r="BA112" s="4">
        <f>SUM(成就内容!BA$140:BA189)</f>
        <v>72</v>
      </c>
      <c r="BB112" s="4">
        <f>SUM(成就内容!BB$140:BB189)</f>
        <v>56</v>
      </c>
      <c r="BC112" s="4">
        <f>SUM(成就内容!BC$140:BC189)</f>
        <v>80</v>
      </c>
      <c r="BD112" s="4">
        <f>SUM(成就内容!BD$140:BD189)</f>
        <v>80</v>
      </c>
      <c r="BE112" s="4">
        <f>SUM(成就内容!BE$140:BE189)</f>
        <v>80</v>
      </c>
      <c r="BF112" s="4">
        <f>SUM(成就内容!BF$140:BF189)</f>
        <v>80</v>
      </c>
      <c r="BG112" s="4">
        <f>SUM(成就内容!BG$140:BG189)</f>
        <v>78</v>
      </c>
      <c r="BH112" s="4">
        <f>SUM(成就内容!BH$140:BH189)</f>
        <v>56</v>
      </c>
      <c r="BI112" s="4">
        <f>SUM(成就内容!BI$140:BI189)</f>
        <v>0</v>
      </c>
      <c r="BJ112" s="4">
        <f>SUM(成就内容!BJ$140:BJ189)</f>
        <v>100</v>
      </c>
      <c r="BK112" s="4">
        <f>SUM(成就内容!BK$140:BK189)</f>
        <v>68</v>
      </c>
      <c r="BL112" s="4">
        <f>SUM(成就内容!BL$140:BL189)</f>
        <v>80</v>
      </c>
      <c r="BM112" s="4">
        <f>SUM(成就内容!BM$140:BM189)</f>
        <v>90</v>
      </c>
      <c r="BN112" s="4">
        <f>SUM(成就内容!BN$140:BN189)</f>
        <v>44</v>
      </c>
      <c r="BO112" s="4">
        <f>SUM(成就内容!BO$140:BO189)</f>
        <v>100</v>
      </c>
      <c r="BP112" s="4">
        <f>SUM(成就内容!BP$140:BP189)</f>
        <v>100</v>
      </c>
      <c r="BQ112" s="4">
        <f>SUM(成就内容!BQ$140:BQ189)</f>
        <v>100</v>
      </c>
      <c r="BR112" s="4">
        <f>SUM(成就内容!BR$140:BR189)</f>
        <v>30</v>
      </c>
      <c r="BS112" s="4">
        <f>SUM(成就内容!BS$140:BS189)</f>
        <v>36</v>
      </c>
      <c r="BT112" s="4">
        <f>SUM(成就内容!BT$140:BT189)</f>
        <v>100</v>
      </c>
      <c r="BU112" s="4">
        <f>SUM(成就内容!BU$140:BU189)</f>
        <v>100</v>
      </c>
      <c r="BV112" s="4">
        <f>SUM(成就内容!BV$140:BV189)</f>
        <v>0</v>
      </c>
      <c r="BW112" s="4">
        <f>SUM(成就内容!BW$140:BW189)</f>
        <v>72</v>
      </c>
      <c r="BX112" s="4">
        <f>SUM(成就内容!BX$140:BX189)</f>
        <v>70</v>
      </c>
      <c r="BY112" s="4">
        <f>SUM(成就内容!BY$140:BY189)</f>
        <v>80</v>
      </c>
      <c r="BZ112" s="4">
        <f>SUM(成就内容!BZ$140:BZ189)</f>
        <v>78</v>
      </c>
      <c r="CC112" s="3"/>
    </row>
    <row r="120" spans="2:78" x14ac:dyDescent="0.15">
      <c r="B120" s="59" t="s">
        <v>487</v>
      </c>
      <c r="C120" s="61"/>
      <c r="D120" s="61"/>
      <c r="E120" s="62" t="s">
        <v>70</v>
      </c>
      <c r="G120" s="63" t="s">
        <v>71</v>
      </c>
      <c r="I120" s="64" t="s">
        <v>72</v>
      </c>
    </row>
    <row r="121" spans="2:78" x14ac:dyDescent="0.15">
      <c r="B121" s="61" t="s">
        <v>15</v>
      </c>
      <c r="C121" s="61"/>
      <c r="D121" s="119" t="s">
        <v>76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6" t="s">
        <v>45</v>
      </c>
      <c r="AH121" s="118"/>
      <c r="AI121" s="118"/>
      <c r="AJ121" s="117"/>
      <c r="AK121" s="119" t="s">
        <v>46</v>
      </c>
      <c r="AL121" s="119"/>
      <c r="AM121" s="119"/>
      <c r="AN121" s="119"/>
      <c r="AO121" s="119" t="s">
        <v>68</v>
      </c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6" t="s">
        <v>77</v>
      </c>
      <c r="BD121" s="118"/>
      <c r="BE121" s="118"/>
      <c r="BF121" s="118"/>
      <c r="BG121" s="118"/>
      <c r="BH121" s="118"/>
      <c r="BI121" s="118"/>
      <c r="BJ121" s="118"/>
      <c r="BK121" s="118"/>
      <c r="BL121" s="118"/>
      <c r="BM121" s="118"/>
      <c r="BN121" s="118"/>
      <c r="BO121" s="118"/>
      <c r="BP121" s="118"/>
      <c r="BQ121" s="118"/>
      <c r="BR121" s="118"/>
      <c r="BS121" s="118"/>
      <c r="BT121" s="118"/>
      <c r="BU121" s="117"/>
      <c r="BV121" s="119" t="s">
        <v>78</v>
      </c>
      <c r="BW121" s="119"/>
      <c r="BX121" s="119"/>
      <c r="BY121" s="119"/>
      <c r="BZ121" s="119"/>
    </row>
    <row r="122" spans="2:78" x14ac:dyDescent="0.15">
      <c r="B122" s="61" t="s">
        <v>16</v>
      </c>
      <c r="C122" s="61"/>
      <c r="D122" s="31" t="s">
        <v>13</v>
      </c>
      <c r="E122" s="116" t="s">
        <v>58</v>
      </c>
      <c r="F122" s="118"/>
      <c r="G122" s="117"/>
      <c r="H122" s="119" t="s">
        <v>17</v>
      </c>
      <c r="I122" s="119"/>
      <c r="J122" s="119"/>
      <c r="K122" s="119"/>
      <c r="L122" s="119"/>
      <c r="M122" s="119"/>
      <c r="N122" s="119"/>
      <c r="O122" s="65" t="s">
        <v>4</v>
      </c>
      <c r="P122" s="31" t="s">
        <v>35</v>
      </c>
      <c r="Q122" s="119" t="s">
        <v>37</v>
      </c>
      <c r="R122" s="119"/>
      <c r="S122" s="119"/>
      <c r="T122" s="119"/>
      <c r="U122" s="119"/>
      <c r="V122" s="119"/>
      <c r="W122" s="119"/>
      <c r="X122" s="31" t="s">
        <v>5</v>
      </c>
      <c r="Y122" s="116" t="s">
        <v>3</v>
      </c>
      <c r="Z122" s="117"/>
      <c r="AA122" s="31" t="s">
        <v>2</v>
      </c>
      <c r="AB122" s="86" t="s">
        <v>511</v>
      </c>
      <c r="AC122" s="119" t="s">
        <v>41</v>
      </c>
      <c r="AD122" s="119"/>
      <c r="AE122" s="119"/>
      <c r="AF122" s="119"/>
      <c r="AG122" s="31" t="s">
        <v>47</v>
      </c>
      <c r="AH122" s="31" t="s">
        <v>48</v>
      </c>
      <c r="AI122" s="31" t="s">
        <v>37</v>
      </c>
      <c r="AJ122" s="31" t="s">
        <v>49</v>
      </c>
      <c r="AK122" s="31" t="s">
        <v>53</v>
      </c>
      <c r="AL122" s="31" t="s">
        <v>51</v>
      </c>
      <c r="AM122" s="31" t="s">
        <v>37</v>
      </c>
      <c r="AN122" s="31" t="s">
        <v>49</v>
      </c>
      <c r="AO122" s="119" t="s">
        <v>25</v>
      </c>
      <c r="AP122" s="119"/>
      <c r="AQ122" s="119"/>
      <c r="AR122" s="119"/>
      <c r="AS122" s="119"/>
      <c r="AT122" s="119"/>
      <c r="AU122" s="119"/>
      <c r="AV122" s="31" t="s">
        <v>39</v>
      </c>
      <c r="AW122" s="31" t="s">
        <v>56</v>
      </c>
      <c r="AX122" s="31" t="s">
        <v>63</v>
      </c>
      <c r="AY122" s="31" t="s">
        <v>64</v>
      </c>
      <c r="AZ122" s="31" t="s">
        <v>65</v>
      </c>
      <c r="BA122" s="31" t="s">
        <v>66</v>
      </c>
      <c r="BB122" s="31" t="s">
        <v>67</v>
      </c>
      <c r="BC122" s="116" t="s">
        <v>79</v>
      </c>
      <c r="BD122" s="118"/>
      <c r="BE122" s="118"/>
      <c r="BF122" s="118"/>
      <c r="BG122" s="118"/>
      <c r="BH122" s="117"/>
      <c r="BI122" s="31" t="s">
        <v>80</v>
      </c>
      <c r="BJ122" s="31" t="s">
        <v>81</v>
      </c>
      <c r="BK122" s="31" t="s">
        <v>82</v>
      </c>
      <c r="BL122" s="31" t="s">
        <v>83</v>
      </c>
      <c r="BM122" s="31" t="s">
        <v>84</v>
      </c>
      <c r="BN122" s="116" t="s">
        <v>85</v>
      </c>
      <c r="BO122" s="118"/>
      <c r="BP122" s="118"/>
      <c r="BQ122" s="117"/>
      <c r="BR122" s="116" t="s">
        <v>86</v>
      </c>
      <c r="BS122" s="118"/>
      <c r="BT122" s="118"/>
      <c r="BU122" s="117"/>
      <c r="BV122" s="116" t="s">
        <v>87</v>
      </c>
      <c r="BW122" s="117"/>
      <c r="BX122" s="116" t="s">
        <v>88</v>
      </c>
      <c r="BY122" s="117"/>
      <c r="BZ122" s="31" t="s">
        <v>89</v>
      </c>
    </row>
    <row r="123" spans="2:78" x14ac:dyDescent="0.15">
      <c r="B123" s="61" t="s">
        <v>499</v>
      </c>
      <c r="C123" s="61" t="s">
        <v>488</v>
      </c>
      <c r="D123" s="66" t="s">
        <v>14</v>
      </c>
      <c r="E123" s="67" t="s">
        <v>59</v>
      </c>
      <c r="F123" s="67" t="s">
        <v>60</v>
      </c>
      <c r="G123" s="67" t="s">
        <v>61</v>
      </c>
      <c r="H123" s="67" t="s">
        <v>11</v>
      </c>
      <c r="I123" s="67" t="s">
        <v>19</v>
      </c>
      <c r="J123" s="67" t="s">
        <v>20</v>
      </c>
      <c r="K123" s="67" t="s">
        <v>21</v>
      </c>
      <c r="L123" s="67" t="s">
        <v>22</v>
      </c>
      <c r="M123" s="67" t="s">
        <v>23</v>
      </c>
      <c r="N123" s="67" t="s">
        <v>24</v>
      </c>
      <c r="O123" s="68" t="s">
        <v>54</v>
      </c>
      <c r="P123" s="31" t="s">
        <v>33</v>
      </c>
      <c r="Q123" s="62" t="s">
        <v>18</v>
      </c>
      <c r="R123" s="62" t="s">
        <v>19</v>
      </c>
      <c r="S123" s="62" t="s">
        <v>20</v>
      </c>
      <c r="T123" s="62" t="s">
        <v>21</v>
      </c>
      <c r="U123" s="62" t="s">
        <v>22</v>
      </c>
      <c r="V123" s="62" t="s">
        <v>23</v>
      </c>
      <c r="W123" s="62" t="s">
        <v>24</v>
      </c>
      <c r="X123" s="31" t="s">
        <v>38</v>
      </c>
      <c r="Y123" s="31" t="s">
        <v>62</v>
      </c>
      <c r="Z123" s="31" t="s">
        <v>73</v>
      </c>
      <c r="AA123" s="31" t="s">
        <v>37</v>
      </c>
      <c r="AB123" s="86" t="s">
        <v>14</v>
      </c>
      <c r="AC123" s="31" t="s">
        <v>42</v>
      </c>
      <c r="AD123" s="31" t="s">
        <v>43</v>
      </c>
      <c r="AE123" s="31" t="s">
        <v>44</v>
      </c>
      <c r="AF123" s="31" t="s">
        <v>74</v>
      </c>
      <c r="AG123" s="31" t="s">
        <v>14</v>
      </c>
      <c r="AH123" s="31" t="s">
        <v>36</v>
      </c>
      <c r="AI123" s="31" t="s">
        <v>50</v>
      </c>
      <c r="AJ123" s="31" t="s">
        <v>50</v>
      </c>
      <c r="AK123" s="31" t="s">
        <v>14</v>
      </c>
      <c r="AL123" s="31" t="s">
        <v>52</v>
      </c>
      <c r="AM123" s="31" t="s">
        <v>12</v>
      </c>
      <c r="AN123" s="31" t="s">
        <v>12</v>
      </c>
      <c r="AO123" s="31" t="s">
        <v>26</v>
      </c>
      <c r="AP123" s="31" t="s">
        <v>27</v>
      </c>
      <c r="AQ123" s="31" t="s">
        <v>28</v>
      </c>
      <c r="AR123" s="31" t="s">
        <v>29</v>
      </c>
      <c r="AS123" s="31" t="s">
        <v>30</v>
      </c>
      <c r="AT123" s="31" t="s">
        <v>31</v>
      </c>
      <c r="AU123" s="31" t="s">
        <v>32</v>
      </c>
      <c r="AV123" s="31" t="s">
        <v>40</v>
      </c>
      <c r="AW123" s="31" t="s">
        <v>57</v>
      </c>
      <c r="AX123" s="69" t="s">
        <v>14</v>
      </c>
      <c r="AY123" s="69" t="s">
        <v>14</v>
      </c>
      <c r="AZ123" s="69" t="s">
        <v>14</v>
      </c>
      <c r="BA123" s="69" t="s">
        <v>14</v>
      </c>
      <c r="BB123" s="69" t="s">
        <v>14</v>
      </c>
      <c r="BC123" s="31" t="s">
        <v>90</v>
      </c>
      <c r="BD123" s="31" t="s">
        <v>91</v>
      </c>
      <c r="BE123" s="31" t="s">
        <v>92</v>
      </c>
      <c r="BF123" s="31" t="s">
        <v>93</v>
      </c>
      <c r="BG123" s="31" t="s">
        <v>94</v>
      </c>
      <c r="BH123" s="31" t="s">
        <v>95</v>
      </c>
      <c r="BI123" s="31" t="s">
        <v>96</v>
      </c>
      <c r="BJ123" s="31" t="s">
        <v>97</v>
      </c>
      <c r="BK123" s="31" t="s">
        <v>98</v>
      </c>
      <c r="BL123" s="31" t="s">
        <v>99</v>
      </c>
      <c r="BM123" s="31" t="s">
        <v>98</v>
      </c>
      <c r="BN123" s="31" t="s">
        <v>100</v>
      </c>
      <c r="BO123" s="31" t="s">
        <v>101</v>
      </c>
      <c r="BP123" s="31" t="s">
        <v>102</v>
      </c>
      <c r="BQ123" s="31" t="s">
        <v>103</v>
      </c>
      <c r="BR123" s="31" t="s">
        <v>100</v>
      </c>
      <c r="BS123" s="31" t="s">
        <v>101</v>
      </c>
      <c r="BT123" s="31" t="s">
        <v>102</v>
      </c>
      <c r="BU123" s="31" t="s">
        <v>103</v>
      </c>
      <c r="BV123" s="31" t="s">
        <v>104</v>
      </c>
      <c r="BW123" s="31" t="s">
        <v>105</v>
      </c>
      <c r="BX123" s="31" t="s">
        <v>106</v>
      </c>
      <c r="BY123" s="31" t="s">
        <v>107</v>
      </c>
      <c r="BZ123" s="31" t="s">
        <v>96</v>
      </c>
    </row>
    <row r="124" spans="2:78" x14ac:dyDescent="0.15">
      <c r="B124" s="59">
        <v>1</v>
      </c>
      <c r="C124" s="59">
        <f>SUM(D124:BZ124)</f>
        <v>32.191773460034327</v>
      </c>
      <c r="D124" s="59">
        <f t="shared" ref="D124:M133" si="0">IFERROR(求节点(D$7:D$56,D$63:D$112,$B124),"")</f>
        <v>1</v>
      </c>
      <c r="E124" s="59" t="str">
        <f t="shared" si="0"/>
        <v/>
      </c>
      <c r="F124" s="59">
        <f t="shared" si="0"/>
        <v>2</v>
      </c>
      <c r="G124" s="59" t="str">
        <f t="shared" si="0"/>
        <v/>
      </c>
      <c r="H124" s="59">
        <f t="shared" si="0"/>
        <v>0.5</v>
      </c>
      <c r="I124" s="59">
        <f t="shared" si="0"/>
        <v>0.5</v>
      </c>
      <c r="J124" s="59">
        <f t="shared" si="0"/>
        <v>1</v>
      </c>
      <c r="K124" s="59">
        <f t="shared" si="0"/>
        <v>1</v>
      </c>
      <c r="L124" s="59">
        <f t="shared" si="0"/>
        <v>1</v>
      </c>
      <c r="M124" s="59">
        <f t="shared" si="0"/>
        <v>1</v>
      </c>
      <c r="N124" s="59">
        <f t="shared" ref="N124:W133" si="1">IFERROR(求节点(N$7:N$56,N$63:N$112,$B124),"")</f>
        <v>4.0000000000000036E-2</v>
      </c>
      <c r="O124" s="59">
        <f t="shared" si="1"/>
        <v>0.39999999999999991</v>
      </c>
      <c r="P124" s="59">
        <f t="shared" si="1"/>
        <v>0.19999999999999996</v>
      </c>
      <c r="Q124" s="59">
        <f t="shared" si="1"/>
        <v>0.5</v>
      </c>
      <c r="R124" s="59">
        <f t="shared" si="1"/>
        <v>0.5</v>
      </c>
      <c r="S124" s="59">
        <f t="shared" si="1"/>
        <v>0.5</v>
      </c>
      <c r="T124" s="59">
        <f t="shared" si="1"/>
        <v>0.5</v>
      </c>
      <c r="U124" s="59">
        <f t="shared" si="1"/>
        <v>0.5</v>
      </c>
      <c r="V124" s="59">
        <f t="shared" si="1"/>
        <v>0.5</v>
      </c>
      <c r="W124" s="59">
        <f t="shared" si="1"/>
        <v>4.0000000000000036E-2</v>
      </c>
      <c r="X124" s="59">
        <f t="shared" ref="X124:AG133" si="2">IFERROR(求节点(X$7:X$56,X$63:X$112,$B124),"")</f>
        <v>0.39999999999999991</v>
      </c>
      <c r="Y124" s="59">
        <f t="shared" si="2"/>
        <v>0.33333333333333348</v>
      </c>
      <c r="Z124" s="59" t="str">
        <f t="shared" si="2"/>
        <v/>
      </c>
      <c r="AA124" s="59">
        <f t="shared" si="2"/>
        <v>7.1428571428571619E-2</v>
      </c>
      <c r="AB124" s="59">
        <f t="shared" si="2"/>
        <v>0.66666666666666674</v>
      </c>
      <c r="AC124" s="59">
        <f t="shared" si="2"/>
        <v>1</v>
      </c>
      <c r="AD124" s="59">
        <f t="shared" si="2"/>
        <v>0.66666666666666674</v>
      </c>
      <c r="AE124" s="59">
        <f t="shared" si="2"/>
        <v>0.66666666666666674</v>
      </c>
      <c r="AF124" s="59">
        <f t="shared" si="2"/>
        <v>0.66666666666666674</v>
      </c>
      <c r="AG124" s="59">
        <f t="shared" si="2"/>
        <v>0.33333333333333348</v>
      </c>
      <c r="AH124" s="59">
        <f t="shared" ref="AH124:AQ133" si="3">IFERROR(求节点(AH$7:AH$56,AH$63:AH$112,$B124),"")</f>
        <v>0.15384615384615374</v>
      </c>
      <c r="AI124" s="59">
        <f t="shared" si="3"/>
        <v>0.33333333333333348</v>
      </c>
      <c r="AJ124" s="59">
        <f t="shared" si="3"/>
        <v>0.28571428571428581</v>
      </c>
      <c r="AK124" s="59" t="str">
        <f t="shared" si="3"/>
        <v/>
      </c>
      <c r="AL124" s="59" t="str">
        <f t="shared" si="3"/>
        <v/>
      </c>
      <c r="AM124" s="59">
        <f t="shared" si="3"/>
        <v>0.33333333333333348</v>
      </c>
      <c r="AN124" s="59">
        <f t="shared" si="3"/>
        <v>0.28571428571428581</v>
      </c>
      <c r="AO124" s="59">
        <f t="shared" si="3"/>
        <v>0.5</v>
      </c>
      <c r="AP124" s="59">
        <f t="shared" si="3"/>
        <v>0.5</v>
      </c>
      <c r="AQ124" s="59">
        <f t="shared" si="3"/>
        <v>0.5</v>
      </c>
      <c r="AR124" s="59">
        <f t="shared" ref="AR124:BA133" si="4">IFERROR(求节点(AR$7:AR$56,AR$63:AR$112,$B124),"")</f>
        <v>0.16666666666666674</v>
      </c>
      <c r="AS124" s="59">
        <f t="shared" si="4"/>
        <v>0.16666666666666674</v>
      </c>
      <c r="AT124" s="59">
        <f t="shared" si="4"/>
        <v>0.16666666666666674</v>
      </c>
      <c r="AU124" s="59">
        <f t="shared" si="4"/>
        <v>9.9999999999999867E-2</v>
      </c>
      <c r="AV124" s="59">
        <f t="shared" si="4"/>
        <v>0.1333333333333333</v>
      </c>
      <c r="AW124" s="59">
        <f t="shared" si="4"/>
        <v>0.5</v>
      </c>
      <c r="AX124" s="59">
        <f t="shared" si="4"/>
        <v>9.9999999999999867E-2</v>
      </c>
      <c r="AY124" s="59">
        <f t="shared" si="4"/>
        <v>9.9999999999999867E-2</v>
      </c>
      <c r="AZ124" s="59">
        <f t="shared" si="4"/>
        <v>9.9999999999999867E-2</v>
      </c>
      <c r="BA124" s="59">
        <f t="shared" si="4"/>
        <v>9.9999999999999867E-2</v>
      </c>
      <c r="BB124" s="59">
        <f t="shared" ref="BB124:BK133" si="5">IFERROR(求节点(BB$7:BB$56,BB$63:BB$112,$B124),"")</f>
        <v>4.0000000000000036E-2</v>
      </c>
      <c r="BC124" s="59">
        <f t="shared" si="5"/>
        <v>0.5</v>
      </c>
      <c r="BD124" s="59">
        <f t="shared" si="5"/>
        <v>0.5</v>
      </c>
      <c r="BE124" s="59">
        <f t="shared" si="5"/>
        <v>0.5</v>
      </c>
      <c r="BF124" s="59">
        <f t="shared" si="5"/>
        <v>0.5</v>
      </c>
      <c r="BG124" s="59">
        <f t="shared" si="5"/>
        <v>0.39999999999999991</v>
      </c>
      <c r="BH124" s="59">
        <f t="shared" si="5"/>
        <v>4.0000000000000036E-2</v>
      </c>
      <c r="BI124" s="59" t="str">
        <f t="shared" si="5"/>
        <v/>
      </c>
      <c r="BJ124" s="59">
        <f t="shared" si="5"/>
        <v>1</v>
      </c>
      <c r="BK124" s="59">
        <f t="shared" si="5"/>
        <v>0.39999999999999991</v>
      </c>
      <c r="BL124" s="59">
        <f t="shared" ref="BL124:BZ133" si="6">IFERROR(求节点(BL$7:BL$56,BL$63:BL$112,$B124),"")</f>
        <v>0.66666666666666674</v>
      </c>
      <c r="BM124" s="59">
        <f t="shared" si="6"/>
        <v>0.28571428571428581</v>
      </c>
      <c r="BN124" s="59">
        <f t="shared" si="6"/>
        <v>1</v>
      </c>
      <c r="BO124" s="59">
        <f t="shared" si="6"/>
        <v>2</v>
      </c>
      <c r="BP124" s="59">
        <f t="shared" si="6"/>
        <v>0.39999999999999991</v>
      </c>
      <c r="BQ124" s="59">
        <f t="shared" si="6"/>
        <v>3.7037037037037202E-2</v>
      </c>
      <c r="BR124" s="59">
        <f t="shared" si="6"/>
        <v>1</v>
      </c>
      <c r="BS124" s="59">
        <f t="shared" si="6"/>
        <v>0.66666666666666674</v>
      </c>
      <c r="BT124" s="59">
        <f t="shared" si="6"/>
        <v>0.19999999999999996</v>
      </c>
      <c r="BU124" s="59">
        <f t="shared" si="6"/>
        <v>2.8985507246376718E-2</v>
      </c>
      <c r="BV124" s="59" t="str">
        <f t="shared" si="6"/>
        <v/>
      </c>
      <c r="BW124" s="59">
        <f t="shared" si="6"/>
        <v>9.9999999999999867E-2</v>
      </c>
      <c r="BX124" s="59">
        <f t="shared" si="6"/>
        <v>0.16666666666666674</v>
      </c>
      <c r="BY124" s="59">
        <f t="shared" si="6"/>
        <v>0.5</v>
      </c>
      <c r="BZ124" s="59">
        <f t="shared" si="6"/>
        <v>0.25</v>
      </c>
    </row>
    <row r="125" spans="2:78" x14ac:dyDescent="0.15">
      <c r="B125" s="59">
        <v>2</v>
      </c>
      <c r="C125" s="59">
        <f t="shared" ref="C125:C188" si="7">SUM(D125:BZ125)</f>
        <v>63.38354692006866</v>
      </c>
      <c r="D125" s="59">
        <f t="shared" si="0"/>
        <v>2</v>
      </c>
      <c r="E125" s="59" t="str">
        <f t="shared" si="0"/>
        <v/>
      </c>
      <c r="F125" s="59">
        <f t="shared" si="0"/>
        <v>3</v>
      </c>
      <c r="G125" s="59" t="str">
        <f t="shared" si="0"/>
        <v/>
      </c>
      <c r="H125" s="59">
        <f t="shared" si="0"/>
        <v>1</v>
      </c>
      <c r="I125" s="59">
        <f t="shared" si="0"/>
        <v>1</v>
      </c>
      <c r="J125" s="59">
        <f t="shared" si="0"/>
        <v>2</v>
      </c>
      <c r="K125" s="59">
        <f t="shared" si="0"/>
        <v>2</v>
      </c>
      <c r="L125" s="59">
        <f t="shared" si="0"/>
        <v>2</v>
      </c>
      <c r="M125" s="59">
        <f t="shared" si="0"/>
        <v>2</v>
      </c>
      <c r="N125" s="59">
        <f t="shared" si="1"/>
        <v>8.0000000000000071E-2</v>
      </c>
      <c r="O125" s="59">
        <f t="shared" si="1"/>
        <v>0.79999999999999982</v>
      </c>
      <c r="P125" s="59">
        <f t="shared" si="1"/>
        <v>0.39999999999999991</v>
      </c>
      <c r="Q125" s="59">
        <f t="shared" si="1"/>
        <v>1</v>
      </c>
      <c r="R125" s="59">
        <f t="shared" si="1"/>
        <v>1</v>
      </c>
      <c r="S125" s="59">
        <f t="shared" si="1"/>
        <v>1</v>
      </c>
      <c r="T125" s="59">
        <f t="shared" si="1"/>
        <v>1</v>
      </c>
      <c r="U125" s="59">
        <f t="shared" si="1"/>
        <v>1</v>
      </c>
      <c r="V125" s="59">
        <f t="shared" si="1"/>
        <v>1</v>
      </c>
      <c r="W125" s="59">
        <f t="shared" si="1"/>
        <v>8.0000000000000071E-2</v>
      </c>
      <c r="X125" s="59">
        <f t="shared" si="2"/>
        <v>0.79999999999999982</v>
      </c>
      <c r="Y125" s="59">
        <f t="shared" si="2"/>
        <v>0.66666666666666674</v>
      </c>
      <c r="Z125" s="59" t="str">
        <f t="shared" si="2"/>
        <v/>
      </c>
      <c r="AA125" s="59">
        <f t="shared" si="2"/>
        <v>0.14285714285714302</v>
      </c>
      <c r="AB125" s="59">
        <f t="shared" si="2"/>
        <v>1.3333333333333335</v>
      </c>
      <c r="AC125" s="59">
        <f t="shared" si="2"/>
        <v>2</v>
      </c>
      <c r="AD125" s="59">
        <f t="shared" si="2"/>
        <v>1.3333333333333335</v>
      </c>
      <c r="AE125" s="59">
        <f t="shared" si="2"/>
        <v>1.3333333333333335</v>
      </c>
      <c r="AF125" s="59">
        <f t="shared" si="2"/>
        <v>1.3333333333333335</v>
      </c>
      <c r="AG125" s="59">
        <f t="shared" si="2"/>
        <v>0.66666666666666674</v>
      </c>
      <c r="AH125" s="59">
        <f t="shared" si="3"/>
        <v>0.30769230769230749</v>
      </c>
      <c r="AI125" s="59">
        <f t="shared" si="3"/>
        <v>0.66666666666666674</v>
      </c>
      <c r="AJ125" s="59">
        <f t="shared" si="3"/>
        <v>0.57142857142857162</v>
      </c>
      <c r="AK125" s="59" t="str">
        <f t="shared" si="3"/>
        <v/>
      </c>
      <c r="AL125" s="59" t="str">
        <f t="shared" si="3"/>
        <v/>
      </c>
      <c r="AM125" s="59">
        <f t="shared" si="3"/>
        <v>0.66666666666666674</v>
      </c>
      <c r="AN125" s="59">
        <f t="shared" si="3"/>
        <v>0.57142857142857162</v>
      </c>
      <c r="AO125" s="59">
        <f t="shared" si="3"/>
        <v>1</v>
      </c>
      <c r="AP125" s="59">
        <f t="shared" si="3"/>
        <v>1</v>
      </c>
      <c r="AQ125" s="59">
        <f t="shared" si="3"/>
        <v>1</v>
      </c>
      <c r="AR125" s="59">
        <f t="shared" si="4"/>
        <v>0.33333333333333348</v>
      </c>
      <c r="AS125" s="59">
        <f t="shared" si="4"/>
        <v>0.33333333333333348</v>
      </c>
      <c r="AT125" s="59">
        <f t="shared" si="4"/>
        <v>0.33333333333333348</v>
      </c>
      <c r="AU125" s="59">
        <f t="shared" si="4"/>
        <v>0.19999999999999996</v>
      </c>
      <c r="AV125" s="59">
        <f t="shared" si="4"/>
        <v>0.26666666666666661</v>
      </c>
      <c r="AW125" s="59">
        <f t="shared" si="4"/>
        <v>1</v>
      </c>
      <c r="AX125" s="59">
        <f t="shared" si="4"/>
        <v>0.19999999999999996</v>
      </c>
      <c r="AY125" s="59">
        <f t="shared" si="4"/>
        <v>0.19999999999999996</v>
      </c>
      <c r="AZ125" s="59">
        <f t="shared" si="4"/>
        <v>0.19999999999999996</v>
      </c>
      <c r="BA125" s="59">
        <f t="shared" si="4"/>
        <v>0.19999999999999996</v>
      </c>
      <c r="BB125" s="59">
        <f t="shared" si="5"/>
        <v>8.0000000000000071E-2</v>
      </c>
      <c r="BC125" s="59">
        <f t="shared" si="5"/>
        <v>1</v>
      </c>
      <c r="BD125" s="59">
        <f t="shared" si="5"/>
        <v>1</v>
      </c>
      <c r="BE125" s="59">
        <f t="shared" si="5"/>
        <v>1</v>
      </c>
      <c r="BF125" s="59">
        <f t="shared" si="5"/>
        <v>1</v>
      </c>
      <c r="BG125" s="59">
        <f t="shared" si="5"/>
        <v>0.79999999999999982</v>
      </c>
      <c r="BH125" s="59">
        <f t="shared" si="5"/>
        <v>8.0000000000000071E-2</v>
      </c>
      <c r="BI125" s="59" t="str">
        <f t="shared" si="5"/>
        <v/>
      </c>
      <c r="BJ125" s="59">
        <f t="shared" si="5"/>
        <v>2</v>
      </c>
      <c r="BK125" s="59">
        <f t="shared" si="5"/>
        <v>0.79999999999999982</v>
      </c>
      <c r="BL125" s="59">
        <f t="shared" si="6"/>
        <v>1.3333333333333335</v>
      </c>
      <c r="BM125" s="59">
        <f t="shared" si="6"/>
        <v>0.57142857142857162</v>
      </c>
      <c r="BN125" s="59">
        <f t="shared" si="6"/>
        <v>2</v>
      </c>
      <c r="BO125" s="59">
        <f t="shared" si="6"/>
        <v>4</v>
      </c>
      <c r="BP125" s="59">
        <f t="shared" si="6"/>
        <v>0.79999999999999982</v>
      </c>
      <c r="BQ125" s="59">
        <f t="shared" si="6"/>
        <v>7.4074074074074181E-2</v>
      </c>
      <c r="BR125" s="59">
        <f t="shared" si="6"/>
        <v>2</v>
      </c>
      <c r="BS125" s="59">
        <f t="shared" si="6"/>
        <v>1.3333333333333335</v>
      </c>
      <c r="BT125" s="59">
        <f t="shared" si="6"/>
        <v>0.39999999999999991</v>
      </c>
      <c r="BU125" s="59">
        <f t="shared" si="6"/>
        <v>5.7971014492753659E-2</v>
      </c>
      <c r="BV125" s="59" t="str">
        <f t="shared" si="6"/>
        <v/>
      </c>
      <c r="BW125" s="59">
        <f t="shared" si="6"/>
        <v>0.19999999999999996</v>
      </c>
      <c r="BX125" s="59">
        <f t="shared" si="6"/>
        <v>0.33333333333333348</v>
      </c>
      <c r="BY125" s="59">
        <f t="shared" si="6"/>
        <v>1</v>
      </c>
      <c r="BZ125" s="59">
        <f t="shared" si="6"/>
        <v>0.5</v>
      </c>
    </row>
    <row r="126" spans="2:78" x14ac:dyDescent="0.15">
      <c r="B126" s="59">
        <v>3</v>
      </c>
      <c r="C126" s="59">
        <f t="shared" si="7"/>
        <v>94.408653713436308</v>
      </c>
      <c r="D126" s="59">
        <f t="shared" si="0"/>
        <v>2.5</v>
      </c>
      <c r="E126" s="59" t="str">
        <f t="shared" si="0"/>
        <v/>
      </c>
      <c r="F126" s="59">
        <f t="shared" si="0"/>
        <v>4</v>
      </c>
      <c r="G126" s="59" t="str">
        <f t="shared" si="0"/>
        <v/>
      </c>
      <c r="H126" s="59">
        <f t="shared" si="0"/>
        <v>1.5</v>
      </c>
      <c r="I126" s="59">
        <f t="shared" si="0"/>
        <v>1.5</v>
      </c>
      <c r="J126" s="59">
        <f t="shared" si="0"/>
        <v>2.6666666666666665</v>
      </c>
      <c r="K126" s="59">
        <f t="shared" si="0"/>
        <v>2.6666666666666665</v>
      </c>
      <c r="L126" s="59">
        <f t="shared" si="0"/>
        <v>2.6666666666666665</v>
      </c>
      <c r="M126" s="59">
        <f t="shared" si="0"/>
        <v>2.6666666666666665</v>
      </c>
      <c r="N126" s="59">
        <f t="shared" si="1"/>
        <v>0.11999999999999988</v>
      </c>
      <c r="O126" s="59">
        <f t="shared" si="1"/>
        <v>1.2</v>
      </c>
      <c r="P126" s="59">
        <f t="shared" si="1"/>
        <v>0.59999999999999987</v>
      </c>
      <c r="Q126" s="59">
        <f t="shared" si="1"/>
        <v>1.5</v>
      </c>
      <c r="R126" s="59">
        <f t="shared" si="1"/>
        <v>1.5</v>
      </c>
      <c r="S126" s="59">
        <f t="shared" si="1"/>
        <v>1.5</v>
      </c>
      <c r="T126" s="59">
        <f t="shared" si="1"/>
        <v>1.5</v>
      </c>
      <c r="U126" s="59">
        <f t="shared" si="1"/>
        <v>1.5</v>
      </c>
      <c r="V126" s="59">
        <f t="shared" si="1"/>
        <v>1.5</v>
      </c>
      <c r="W126" s="59">
        <f t="shared" si="1"/>
        <v>0.11999999999999988</v>
      </c>
      <c r="X126" s="59">
        <f t="shared" si="2"/>
        <v>1.2</v>
      </c>
      <c r="Y126" s="59">
        <f t="shared" si="2"/>
        <v>1</v>
      </c>
      <c r="Z126" s="59" t="str">
        <f t="shared" si="2"/>
        <v/>
      </c>
      <c r="AA126" s="59">
        <f t="shared" si="2"/>
        <v>0.21428571428571441</v>
      </c>
      <c r="AB126" s="59">
        <f t="shared" si="2"/>
        <v>2</v>
      </c>
      <c r="AC126" s="59">
        <f t="shared" si="2"/>
        <v>2.6666666666666665</v>
      </c>
      <c r="AD126" s="59">
        <f t="shared" si="2"/>
        <v>2</v>
      </c>
      <c r="AE126" s="59">
        <f t="shared" si="2"/>
        <v>2</v>
      </c>
      <c r="AF126" s="59">
        <f t="shared" si="2"/>
        <v>2</v>
      </c>
      <c r="AG126" s="59">
        <f t="shared" si="2"/>
        <v>1</v>
      </c>
      <c r="AH126" s="59">
        <f t="shared" si="3"/>
        <v>0.46153846153846145</v>
      </c>
      <c r="AI126" s="59">
        <f t="shared" si="3"/>
        <v>1</v>
      </c>
      <c r="AJ126" s="59">
        <f t="shared" si="3"/>
        <v>0.85714285714285721</v>
      </c>
      <c r="AK126" s="59" t="str">
        <f t="shared" si="3"/>
        <v/>
      </c>
      <c r="AL126" s="59" t="str">
        <f t="shared" si="3"/>
        <v/>
      </c>
      <c r="AM126" s="59">
        <f t="shared" si="3"/>
        <v>1</v>
      </c>
      <c r="AN126" s="59">
        <f t="shared" si="3"/>
        <v>0.85714285714285721</v>
      </c>
      <c r="AO126" s="59">
        <f t="shared" si="3"/>
        <v>1.5</v>
      </c>
      <c r="AP126" s="59">
        <f t="shared" si="3"/>
        <v>1.5</v>
      </c>
      <c r="AQ126" s="59">
        <f t="shared" si="3"/>
        <v>1.5</v>
      </c>
      <c r="AR126" s="59">
        <f t="shared" si="4"/>
        <v>0.5</v>
      </c>
      <c r="AS126" s="59">
        <f t="shared" si="4"/>
        <v>0.5</v>
      </c>
      <c r="AT126" s="59">
        <f t="shared" si="4"/>
        <v>0.5</v>
      </c>
      <c r="AU126" s="59">
        <f t="shared" si="4"/>
        <v>0.29999999999999982</v>
      </c>
      <c r="AV126" s="59">
        <f t="shared" si="4"/>
        <v>0.39999999999999991</v>
      </c>
      <c r="AW126" s="59">
        <f t="shared" si="4"/>
        <v>1.5</v>
      </c>
      <c r="AX126" s="59">
        <f t="shared" si="4"/>
        <v>0.29999999999999982</v>
      </c>
      <c r="AY126" s="59">
        <f t="shared" si="4"/>
        <v>0.29999999999999982</v>
      </c>
      <c r="AZ126" s="59">
        <f t="shared" si="4"/>
        <v>0.29999999999999982</v>
      </c>
      <c r="BA126" s="59">
        <f t="shared" si="4"/>
        <v>0.29999999999999982</v>
      </c>
      <c r="BB126" s="59">
        <f t="shared" si="5"/>
        <v>0.11999999999999988</v>
      </c>
      <c r="BC126" s="59">
        <f t="shared" si="5"/>
        <v>1.5</v>
      </c>
      <c r="BD126" s="59">
        <f t="shared" si="5"/>
        <v>1.5</v>
      </c>
      <c r="BE126" s="59">
        <f t="shared" si="5"/>
        <v>1.5</v>
      </c>
      <c r="BF126" s="59">
        <f t="shared" si="5"/>
        <v>1.5</v>
      </c>
      <c r="BG126" s="59">
        <f t="shared" si="5"/>
        <v>1.2</v>
      </c>
      <c r="BH126" s="59">
        <f t="shared" si="5"/>
        <v>0.11999999999999988</v>
      </c>
      <c r="BI126" s="59" t="str">
        <f t="shared" si="5"/>
        <v/>
      </c>
      <c r="BJ126" s="59">
        <f t="shared" si="5"/>
        <v>6</v>
      </c>
      <c r="BK126" s="59">
        <f t="shared" si="5"/>
        <v>1.2</v>
      </c>
      <c r="BL126" s="59">
        <f t="shared" si="6"/>
        <v>2</v>
      </c>
      <c r="BM126" s="59">
        <f t="shared" si="6"/>
        <v>0.85714285714285721</v>
      </c>
      <c r="BN126" s="59">
        <f t="shared" si="6"/>
        <v>3</v>
      </c>
      <c r="BO126" s="59">
        <f t="shared" si="6"/>
        <v>5</v>
      </c>
      <c r="BP126" s="59">
        <f t="shared" si="6"/>
        <v>1.2</v>
      </c>
      <c r="BQ126" s="59">
        <f t="shared" si="6"/>
        <v>0.11111111111111116</v>
      </c>
      <c r="BR126" s="59">
        <f t="shared" si="6"/>
        <v>3</v>
      </c>
      <c r="BS126" s="59">
        <f t="shared" si="6"/>
        <v>2</v>
      </c>
      <c r="BT126" s="59">
        <f t="shared" si="6"/>
        <v>0.59999999999999987</v>
      </c>
      <c r="BU126" s="59">
        <f t="shared" si="6"/>
        <v>8.6956521739130377E-2</v>
      </c>
      <c r="BV126" s="59" t="str">
        <f t="shared" si="6"/>
        <v/>
      </c>
      <c r="BW126" s="59">
        <f t="shared" si="6"/>
        <v>0.29999999999999982</v>
      </c>
      <c r="BX126" s="59">
        <f t="shared" si="6"/>
        <v>0.5</v>
      </c>
      <c r="BY126" s="59">
        <f t="shared" si="6"/>
        <v>1.5</v>
      </c>
      <c r="BZ126" s="59">
        <f t="shared" si="6"/>
        <v>0.75</v>
      </c>
    </row>
    <row r="127" spans="2:78" x14ac:dyDescent="0.15">
      <c r="B127" s="59">
        <v>4</v>
      </c>
      <c r="C127" s="59">
        <f t="shared" si="7"/>
        <v>122.16709384013734</v>
      </c>
      <c r="D127" s="59">
        <f t="shared" si="0"/>
        <v>3</v>
      </c>
      <c r="E127" s="59" t="str">
        <f t="shared" si="0"/>
        <v/>
      </c>
      <c r="F127" s="59">
        <f t="shared" si="0"/>
        <v>5</v>
      </c>
      <c r="G127" s="59" t="str">
        <f t="shared" si="0"/>
        <v/>
      </c>
      <c r="H127" s="59">
        <f t="shared" si="0"/>
        <v>2</v>
      </c>
      <c r="I127" s="59">
        <f t="shared" si="0"/>
        <v>2</v>
      </c>
      <c r="J127" s="59">
        <f t="shared" si="0"/>
        <v>3.333333333333333</v>
      </c>
      <c r="K127" s="59">
        <f t="shared" si="0"/>
        <v>3.333333333333333</v>
      </c>
      <c r="L127" s="59">
        <f t="shared" si="0"/>
        <v>3.333333333333333</v>
      </c>
      <c r="M127" s="59">
        <f t="shared" si="0"/>
        <v>3.333333333333333</v>
      </c>
      <c r="N127" s="59">
        <f t="shared" si="1"/>
        <v>0.15999999999999992</v>
      </c>
      <c r="O127" s="59">
        <f t="shared" si="1"/>
        <v>1.6</v>
      </c>
      <c r="P127" s="59">
        <f t="shared" si="1"/>
        <v>0.79999999999999982</v>
      </c>
      <c r="Q127" s="59">
        <f t="shared" si="1"/>
        <v>2</v>
      </c>
      <c r="R127" s="59">
        <f t="shared" si="1"/>
        <v>2</v>
      </c>
      <c r="S127" s="59">
        <f t="shared" si="1"/>
        <v>2</v>
      </c>
      <c r="T127" s="59">
        <f t="shared" si="1"/>
        <v>2</v>
      </c>
      <c r="U127" s="59">
        <f t="shared" si="1"/>
        <v>2</v>
      </c>
      <c r="V127" s="59">
        <f t="shared" si="1"/>
        <v>2</v>
      </c>
      <c r="W127" s="59">
        <f t="shared" si="1"/>
        <v>0.15999999999999992</v>
      </c>
      <c r="X127" s="59">
        <f t="shared" si="2"/>
        <v>1.6</v>
      </c>
      <c r="Y127" s="59">
        <f t="shared" si="2"/>
        <v>1.3333333333333335</v>
      </c>
      <c r="Z127" s="59" t="str">
        <f t="shared" si="2"/>
        <v/>
      </c>
      <c r="AA127" s="59">
        <f t="shared" si="2"/>
        <v>0.28571428571428581</v>
      </c>
      <c r="AB127" s="59">
        <f t="shared" si="2"/>
        <v>2.6666666666666665</v>
      </c>
      <c r="AC127" s="59">
        <f t="shared" si="2"/>
        <v>3.333333333333333</v>
      </c>
      <c r="AD127" s="59">
        <f t="shared" si="2"/>
        <v>2.6666666666666665</v>
      </c>
      <c r="AE127" s="59">
        <f t="shared" si="2"/>
        <v>2.6666666666666665</v>
      </c>
      <c r="AF127" s="59">
        <f t="shared" si="2"/>
        <v>2.6666666666666665</v>
      </c>
      <c r="AG127" s="59">
        <f t="shared" si="2"/>
        <v>1.3333333333333335</v>
      </c>
      <c r="AH127" s="59">
        <f t="shared" si="3"/>
        <v>0.61538461538461542</v>
      </c>
      <c r="AI127" s="59">
        <f t="shared" si="3"/>
        <v>1.3333333333333335</v>
      </c>
      <c r="AJ127" s="59">
        <f t="shared" si="3"/>
        <v>1.1428571428571428</v>
      </c>
      <c r="AK127" s="59" t="str">
        <f t="shared" si="3"/>
        <v/>
      </c>
      <c r="AL127" s="59" t="str">
        <f t="shared" si="3"/>
        <v/>
      </c>
      <c r="AM127" s="59">
        <f t="shared" si="3"/>
        <v>1.3333333333333335</v>
      </c>
      <c r="AN127" s="59">
        <f t="shared" si="3"/>
        <v>1.1428571428571428</v>
      </c>
      <c r="AO127" s="59">
        <f t="shared" si="3"/>
        <v>2</v>
      </c>
      <c r="AP127" s="59">
        <f t="shared" si="3"/>
        <v>2</v>
      </c>
      <c r="AQ127" s="59">
        <f t="shared" si="3"/>
        <v>2</v>
      </c>
      <c r="AR127" s="59">
        <f t="shared" si="4"/>
        <v>0.66666666666666674</v>
      </c>
      <c r="AS127" s="59">
        <f t="shared" si="4"/>
        <v>0.66666666666666674</v>
      </c>
      <c r="AT127" s="59">
        <f t="shared" si="4"/>
        <v>0.66666666666666674</v>
      </c>
      <c r="AU127" s="59">
        <f t="shared" si="4"/>
        <v>0.39999999999999991</v>
      </c>
      <c r="AV127" s="59">
        <f t="shared" si="4"/>
        <v>0.53333333333333344</v>
      </c>
      <c r="AW127" s="59">
        <f t="shared" si="4"/>
        <v>2</v>
      </c>
      <c r="AX127" s="59">
        <f t="shared" si="4"/>
        <v>0.39999999999999991</v>
      </c>
      <c r="AY127" s="59">
        <f t="shared" si="4"/>
        <v>0.39999999999999991</v>
      </c>
      <c r="AZ127" s="59">
        <f t="shared" si="4"/>
        <v>0.39999999999999991</v>
      </c>
      <c r="BA127" s="59">
        <f t="shared" si="4"/>
        <v>0.39999999999999991</v>
      </c>
      <c r="BB127" s="59">
        <f t="shared" si="5"/>
        <v>0.15999999999999992</v>
      </c>
      <c r="BC127" s="59">
        <f t="shared" si="5"/>
        <v>2</v>
      </c>
      <c r="BD127" s="59">
        <f t="shared" si="5"/>
        <v>2</v>
      </c>
      <c r="BE127" s="59">
        <f t="shared" si="5"/>
        <v>2</v>
      </c>
      <c r="BF127" s="59">
        <f t="shared" si="5"/>
        <v>2</v>
      </c>
      <c r="BG127" s="59">
        <f t="shared" si="5"/>
        <v>1.6</v>
      </c>
      <c r="BH127" s="59">
        <f t="shared" si="5"/>
        <v>0.15999999999999992</v>
      </c>
      <c r="BI127" s="59" t="str">
        <f t="shared" si="5"/>
        <v/>
      </c>
      <c r="BJ127" s="59">
        <f t="shared" si="5"/>
        <v>7</v>
      </c>
      <c r="BK127" s="59">
        <f t="shared" si="5"/>
        <v>1.6</v>
      </c>
      <c r="BL127" s="59">
        <f t="shared" si="6"/>
        <v>2.4</v>
      </c>
      <c r="BM127" s="59">
        <f t="shared" si="6"/>
        <v>1.1428571428571428</v>
      </c>
      <c r="BN127" s="59">
        <f t="shared" si="6"/>
        <v>4</v>
      </c>
      <c r="BO127" s="59">
        <f t="shared" si="6"/>
        <v>6</v>
      </c>
      <c r="BP127" s="59">
        <f t="shared" si="6"/>
        <v>1.6</v>
      </c>
      <c r="BQ127" s="59">
        <f t="shared" si="6"/>
        <v>0.14814814814814836</v>
      </c>
      <c r="BR127" s="59">
        <f t="shared" si="6"/>
        <v>4</v>
      </c>
      <c r="BS127" s="59">
        <f t="shared" si="6"/>
        <v>2.6666666666666665</v>
      </c>
      <c r="BT127" s="59">
        <f t="shared" si="6"/>
        <v>0.79999999999999982</v>
      </c>
      <c r="BU127" s="59">
        <f t="shared" si="6"/>
        <v>0.11594202898550732</v>
      </c>
      <c r="BV127" s="59" t="str">
        <f t="shared" si="6"/>
        <v/>
      </c>
      <c r="BW127" s="59">
        <f t="shared" si="6"/>
        <v>0.39999999999999991</v>
      </c>
      <c r="BX127" s="59">
        <f t="shared" si="6"/>
        <v>0.66666666666666674</v>
      </c>
      <c r="BY127" s="59">
        <f t="shared" si="6"/>
        <v>2</v>
      </c>
      <c r="BZ127" s="59">
        <f t="shared" si="6"/>
        <v>1</v>
      </c>
    </row>
    <row r="128" spans="2:78" x14ac:dyDescent="0.15">
      <c r="B128" s="59">
        <v>5</v>
      </c>
      <c r="C128" s="59">
        <f t="shared" si="7"/>
        <v>149.59220063350503</v>
      </c>
      <c r="D128" s="59">
        <f t="shared" si="0"/>
        <v>3.5</v>
      </c>
      <c r="E128" s="59" t="str">
        <f t="shared" si="0"/>
        <v/>
      </c>
      <c r="F128" s="59">
        <f t="shared" si="0"/>
        <v>6</v>
      </c>
      <c r="G128" s="59" t="str">
        <f t="shared" si="0"/>
        <v/>
      </c>
      <c r="H128" s="59">
        <f t="shared" si="0"/>
        <v>2.5</v>
      </c>
      <c r="I128" s="59">
        <f t="shared" si="0"/>
        <v>2.5</v>
      </c>
      <c r="J128" s="59">
        <f t="shared" si="0"/>
        <v>4</v>
      </c>
      <c r="K128" s="59">
        <f t="shared" si="0"/>
        <v>4</v>
      </c>
      <c r="L128" s="59">
        <f t="shared" si="0"/>
        <v>4</v>
      </c>
      <c r="M128" s="59">
        <f t="shared" si="0"/>
        <v>4</v>
      </c>
      <c r="N128" s="59">
        <f t="shared" si="1"/>
        <v>0.19999999999999996</v>
      </c>
      <c r="O128" s="59">
        <f t="shared" si="1"/>
        <v>2</v>
      </c>
      <c r="P128" s="59">
        <f t="shared" si="1"/>
        <v>1</v>
      </c>
      <c r="Q128" s="59">
        <f t="shared" si="1"/>
        <v>2.5</v>
      </c>
      <c r="R128" s="59">
        <f t="shared" si="1"/>
        <v>2.5</v>
      </c>
      <c r="S128" s="59">
        <f t="shared" si="1"/>
        <v>2.5</v>
      </c>
      <c r="T128" s="59">
        <f t="shared" si="1"/>
        <v>2.5</v>
      </c>
      <c r="U128" s="59">
        <f t="shared" si="1"/>
        <v>2.5</v>
      </c>
      <c r="V128" s="59">
        <f t="shared" si="1"/>
        <v>2.5</v>
      </c>
      <c r="W128" s="59">
        <f t="shared" si="1"/>
        <v>0.19999999999999996</v>
      </c>
      <c r="X128" s="59">
        <f t="shared" si="2"/>
        <v>2</v>
      </c>
      <c r="Y128" s="59">
        <f t="shared" si="2"/>
        <v>1.6666666666666667</v>
      </c>
      <c r="Z128" s="59" t="str">
        <f t="shared" si="2"/>
        <v/>
      </c>
      <c r="AA128" s="59">
        <f t="shared" si="2"/>
        <v>0.35714285714285721</v>
      </c>
      <c r="AB128" s="59">
        <f t="shared" si="2"/>
        <v>3.333333333333333</v>
      </c>
      <c r="AC128" s="59">
        <f t="shared" si="2"/>
        <v>4</v>
      </c>
      <c r="AD128" s="59">
        <f t="shared" si="2"/>
        <v>3.333333333333333</v>
      </c>
      <c r="AE128" s="59">
        <f t="shared" si="2"/>
        <v>3.333333333333333</v>
      </c>
      <c r="AF128" s="59">
        <f t="shared" si="2"/>
        <v>3.333333333333333</v>
      </c>
      <c r="AG128" s="59">
        <f t="shared" si="2"/>
        <v>1.6666666666666667</v>
      </c>
      <c r="AH128" s="59">
        <f t="shared" si="3"/>
        <v>0.76923076923076916</v>
      </c>
      <c r="AI128" s="59">
        <f t="shared" si="3"/>
        <v>1.6666666666666667</v>
      </c>
      <c r="AJ128" s="59">
        <f t="shared" si="3"/>
        <v>1.4285714285714286</v>
      </c>
      <c r="AK128" s="59" t="str">
        <f t="shared" si="3"/>
        <v/>
      </c>
      <c r="AL128" s="59" t="str">
        <f t="shared" si="3"/>
        <v/>
      </c>
      <c r="AM128" s="59">
        <f t="shared" si="3"/>
        <v>1.6666666666666667</v>
      </c>
      <c r="AN128" s="59">
        <f t="shared" si="3"/>
        <v>1.4285714285714286</v>
      </c>
      <c r="AO128" s="59">
        <f t="shared" si="3"/>
        <v>2.5</v>
      </c>
      <c r="AP128" s="59">
        <f t="shared" si="3"/>
        <v>2.5</v>
      </c>
      <c r="AQ128" s="59">
        <f t="shared" si="3"/>
        <v>2.5</v>
      </c>
      <c r="AR128" s="59">
        <f t="shared" si="4"/>
        <v>0.83333333333333348</v>
      </c>
      <c r="AS128" s="59">
        <f t="shared" si="4"/>
        <v>0.83333333333333348</v>
      </c>
      <c r="AT128" s="59">
        <f t="shared" si="4"/>
        <v>0.83333333333333348</v>
      </c>
      <c r="AU128" s="59">
        <f t="shared" si="4"/>
        <v>0.5</v>
      </c>
      <c r="AV128" s="59">
        <f t="shared" si="4"/>
        <v>0.66666666666666674</v>
      </c>
      <c r="AW128" s="59">
        <f t="shared" si="4"/>
        <v>2.5</v>
      </c>
      <c r="AX128" s="59">
        <f t="shared" si="4"/>
        <v>0.5</v>
      </c>
      <c r="AY128" s="59">
        <f t="shared" si="4"/>
        <v>0.5</v>
      </c>
      <c r="AZ128" s="59">
        <f t="shared" si="4"/>
        <v>0.5</v>
      </c>
      <c r="BA128" s="59">
        <f t="shared" si="4"/>
        <v>0.5</v>
      </c>
      <c r="BB128" s="59">
        <f t="shared" si="5"/>
        <v>0.19999999999999996</v>
      </c>
      <c r="BC128" s="59">
        <f t="shared" si="5"/>
        <v>2.5</v>
      </c>
      <c r="BD128" s="59">
        <f t="shared" si="5"/>
        <v>2.5</v>
      </c>
      <c r="BE128" s="59">
        <f t="shared" si="5"/>
        <v>2.5</v>
      </c>
      <c r="BF128" s="59">
        <f t="shared" si="5"/>
        <v>2.5</v>
      </c>
      <c r="BG128" s="59">
        <f t="shared" si="5"/>
        <v>2</v>
      </c>
      <c r="BH128" s="59">
        <f t="shared" si="5"/>
        <v>0.19999999999999996</v>
      </c>
      <c r="BI128" s="59" t="str">
        <f t="shared" si="5"/>
        <v/>
      </c>
      <c r="BJ128" s="59">
        <f t="shared" si="5"/>
        <v>8</v>
      </c>
      <c r="BK128" s="59">
        <f t="shared" si="5"/>
        <v>2</v>
      </c>
      <c r="BL128" s="59">
        <f t="shared" si="6"/>
        <v>2.8</v>
      </c>
      <c r="BM128" s="59">
        <f t="shared" si="6"/>
        <v>1.4285714285714286</v>
      </c>
      <c r="BN128" s="59">
        <f t="shared" si="6"/>
        <v>4.666666666666667</v>
      </c>
      <c r="BO128" s="59">
        <f t="shared" si="6"/>
        <v>7</v>
      </c>
      <c r="BP128" s="59">
        <f t="shared" si="6"/>
        <v>2</v>
      </c>
      <c r="BQ128" s="59">
        <f t="shared" si="6"/>
        <v>0.18518518518518534</v>
      </c>
      <c r="BR128" s="59">
        <f t="shared" si="6"/>
        <v>5</v>
      </c>
      <c r="BS128" s="59">
        <f t="shared" si="6"/>
        <v>3.333333333333333</v>
      </c>
      <c r="BT128" s="59">
        <f t="shared" si="6"/>
        <v>1</v>
      </c>
      <c r="BU128" s="59">
        <f t="shared" si="6"/>
        <v>0.14492753623188404</v>
      </c>
      <c r="BV128" s="59" t="str">
        <f t="shared" si="6"/>
        <v/>
      </c>
      <c r="BW128" s="59">
        <f t="shared" si="6"/>
        <v>0.5</v>
      </c>
      <c r="BX128" s="59">
        <f t="shared" si="6"/>
        <v>0.83333333333333348</v>
      </c>
      <c r="BY128" s="59">
        <f t="shared" si="6"/>
        <v>2.5</v>
      </c>
      <c r="BZ128" s="59">
        <f t="shared" si="6"/>
        <v>1.25</v>
      </c>
    </row>
    <row r="129" spans="2:78" x14ac:dyDescent="0.15">
      <c r="B129" s="59">
        <v>6</v>
      </c>
      <c r="C129" s="59">
        <f t="shared" si="7"/>
        <v>176.81730742687259</v>
      </c>
      <c r="D129" s="59">
        <f t="shared" si="0"/>
        <v>4</v>
      </c>
      <c r="E129" s="59" t="str">
        <f t="shared" si="0"/>
        <v/>
      </c>
      <c r="F129" s="59">
        <f t="shared" si="0"/>
        <v>6.666666666666667</v>
      </c>
      <c r="G129" s="59" t="str">
        <f t="shared" si="0"/>
        <v/>
      </c>
      <c r="H129" s="59">
        <f t="shared" si="0"/>
        <v>3</v>
      </c>
      <c r="I129" s="59">
        <f t="shared" si="0"/>
        <v>3</v>
      </c>
      <c r="J129" s="59">
        <f t="shared" si="0"/>
        <v>4.5</v>
      </c>
      <c r="K129" s="59">
        <f t="shared" si="0"/>
        <v>4.5</v>
      </c>
      <c r="L129" s="59">
        <f t="shared" si="0"/>
        <v>4.5</v>
      </c>
      <c r="M129" s="59">
        <f t="shared" si="0"/>
        <v>4.5</v>
      </c>
      <c r="N129" s="59">
        <f t="shared" si="1"/>
        <v>0.24</v>
      </c>
      <c r="O129" s="59">
        <f t="shared" si="1"/>
        <v>2.4</v>
      </c>
      <c r="P129" s="59">
        <f t="shared" si="1"/>
        <v>1.2</v>
      </c>
      <c r="Q129" s="59">
        <f t="shared" si="1"/>
        <v>3</v>
      </c>
      <c r="R129" s="59">
        <f t="shared" si="1"/>
        <v>3</v>
      </c>
      <c r="S129" s="59">
        <f t="shared" si="1"/>
        <v>3</v>
      </c>
      <c r="T129" s="59">
        <f t="shared" si="1"/>
        <v>3</v>
      </c>
      <c r="U129" s="59">
        <f t="shared" si="1"/>
        <v>3</v>
      </c>
      <c r="V129" s="59">
        <f t="shared" si="1"/>
        <v>3</v>
      </c>
      <c r="W129" s="59">
        <f t="shared" si="1"/>
        <v>0.24</v>
      </c>
      <c r="X129" s="59">
        <f t="shared" si="2"/>
        <v>2.4</v>
      </c>
      <c r="Y129" s="59">
        <f t="shared" si="2"/>
        <v>2</v>
      </c>
      <c r="Z129" s="59" t="str">
        <f t="shared" si="2"/>
        <v/>
      </c>
      <c r="AA129" s="59">
        <f t="shared" si="2"/>
        <v>0.4285714285714286</v>
      </c>
      <c r="AB129" s="59">
        <f t="shared" si="2"/>
        <v>4</v>
      </c>
      <c r="AC129" s="59">
        <f t="shared" si="2"/>
        <v>4.5</v>
      </c>
      <c r="AD129" s="59">
        <f t="shared" si="2"/>
        <v>4</v>
      </c>
      <c r="AE129" s="59">
        <f t="shared" si="2"/>
        <v>4</v>
      </c>
      <c r="AF129" s="59">
        <f t="shared" si="2"/>
        <v>4</v>
      </c>
      <c r="AG129" s="59">
        <f t="shared" si="2"/>
        <v>2</v>
      </c>
      <c r="AH129" s="59">
        <f t="shared" si="3"/>
        <v>0.92307692307692291</v>
      </c>
      <c r="AI129" s="59">
        <f t="shared" si="3"/>
        <v>2</v>
      </c>
      <c r="AJ129" s="59">
        <f t="shared" si="3"/>
        <v>1.7142857142857144</v>
      </c>
      <c r="AK129" s="59" t="str">
        <f t="shared" si="3"/>
        <v/>
      </c>
      <c r="AL129" s="59" t="str">
        <f t="shared" si="3"/>
        <v/>
      </c>
      <c r="AM129" s="59">
        <f t="shared" si="3"/>
        <v>2</v>
      </c>
      <c r="AN129" s="59">
        <f t="shared" si="3"/>
        <v>1.7142857142857144</v>
      </c>
      <c r="AO129" s="59">
        <f t="shared" si="3"/>
        <v>3</v>
      </c>
      <c r="AP129" s="59">
        <f t="shared" si="3"/>
        <v>3</v>
      </c>
      <c r="AQ129" s="59">
        <f t="shared" si="3"/>
        <v>3</v>
      </c>
      <c r="AR129" s="59">
        <f t="shared" si="4"/>
        <v>1</v>
      </c>
      <c r="AS129" s="59">
        <f t="shared" si="4"/>
        <v>1</v>
      </c>
      <c r="AT129" s="59">
        <f t="shared" si="4"/>
        <v>1</v>
      </c>
      <c r="AU129" s="59">
        <f t="shared" si="4"/>
        <v>0.59999999999999987</v>
      </c>
      <c r="AV129" s="59">
        <f t="shared" si="4"/>
        <v>0.8</v>
      </c>
      <c r="AW129" s="59">
        <f t="shared" si="4"/>
        <v>3</v>
      </c>
      <c r="AX129" s="59">
        <f t="shared" si="4"/>
        <v>0.59999999999999987</v>
      </c>
      <c r="AY129" s="59">
        <f t="shared" si="4"/>
        <v>0.59999999999999987</v>
      </c>
      <c r="AZ129" s="59">
        <f t="shared" si="4"/>
        <v>0.59999999999999987</v>
      </c>
      <c r="BA129" s="59">
        <f t="shared" si="4"/>
        <v>0.59999999999999987</v>
      </c>
      <c r="BB129" s="59">
        <f t="shared" si="5"/>
        <v>0.24</v>
      </c>
      <c r="BC129" s="59">
        <f t="shared" si="5"/>
        <v>3</v>
      </c>
      <c r="BD129" s="59">
        <f t="shared" si="5"/>
        <v>3</v>
      </c>
      <c r="BE129" s="59">
        <f t="shared" si="5"/>
        <v>3</v>
      </c>
      <c r="BF129" s="59">
        <f t="shared" si="5"/>
        <v>3</v>
      </c>
      <c r="BG129" s="59">
        <f t="shared" si="5"/>
        <v>2.5</v>
      </c>
      <c r="BH129" s="59">
        <f t="shared" si="5"/>
        <v>0.24</v>
      </c>
      <c r="BI129" s="59" t="str">
        <f t="shared" si="5"/>
        <v/>
      </c>
      <c r="BJ129" s="59">
        <f t="shared" si="5"/>
        <v>8.6666666666666661</v>
      </c>
      <c r="BK129" s="59">
        <f t="shared" si="5"/>
        <v>3</v>
      </c>
      <c r="BL129" s="59">
        <f t="shared" si="6"/>
        <v>3.2</v>
      </c>
      <c r="BM129" s="59">
        <f t="shared" si="6"/>
        <v>1.7142857142857144</v>
      </c>
      <c r="BN129" s="59">
        <f t="shared" si="6"/>
        <v>5.333333333333333</v>
      </c>
      <c r="BO129" s="59">
        <f t="shared" si="6"/>
        <v>8</v>
      </c>
      <c r="BP129" s="59">
        <f t="shared" si="6"/>
        <v>3</v>
      </c>
      <c r="BQ129" s="59">
        <f t="shared" si="6"/>
        <v>0.22222222222222232</v>
      </c>
      <c r="BR129" s="59">
        <f t="shared" si="6"/>
        <v>6</v>
      </c>
      <c r="BS129" s="59">
        <f t="shared" si="6"/>
        <v>4</v>
      </c>
      <c r="BT129" s="59">
        <f t="shared" si="6"/>
        <v>1.2</v>
      </c>
      <c r="BU129" s="59">
        <f t="shared" si="6"/>
        <v>0.17391304347826075</v>
      </c>
      <c r="BV129" s="59" t="str">
        <f t="shared" si="6"/>
        <v/>
      </c>
      <c r="BW129" s="59">
        <f t="shared" si="6"/>
        <v>0.59999999999999987</v>
      </c>
      <c r="BX129" s="59">
        <f t="shared" si="6"/>
        <v>1</v>
      </c>
      <c r="BY129" s="59">
        <f t="shared" si="6"/>
        <v>3</v>
      </c>
      <c r="BZ129" s="59">
        <f t="shared" si="6"/>
        <v>1.5</v>
      </c>
    </row>
    <row r="130" spans="2:78" x14ac:dyDescent="0.15">
      <c r="B130" s="59">
        <v>7</v>
      </c>
      <c r="C130" s="59">
        <f t="shared" si="7"/>
        <v>203.37574755357363</v>
      </c>
      <c r="D130" s="59">
        <f t="shared" si="0"/>
        <v>4.5</v>
      </c>
      <c r="E130" s="59" t="str">
        <f t="shared" si="0"/>
        <v/>
      </c>
      <c r="F130" s="59">
        <f t="shared" si="0"/>
        <v>7.333333333333333</v>
      </c>
      <c r="G130" s="59" t="str">
        <f t="shared" si="0"/>
        <v/>
      </c>
      <c r="H130" s="59">
        <f t="shared" si="0"/>
        <v>3.5</v>
      </c>
      <c r="I130" s="59">
        <f t="shared" si="0"/>
        <v>3.5</v>
      </c>
      <c r="J130" s="59">
        <f t="shared" si="0"/>
        <v>5</v>
      </c>
      <c r="K130" s="59">
        <f t="shared" si="0"/>
        <v>5</v>
      </c>
      <c r="L130" s="59">
        <f t="shared" si="0"/>
        <v>5</v>
      </c>
      <c r="M130" s="59">
        <f t="shared" si="0"/>
        <v>5</v>
      </c>
      <c r="N130" s="59">
        <f t="shared" si="1"/>
        <v>0.28000000000000003</v>
      </c>
      <c r="O130" s="59">
        <f t="shared" si="1"/>
        <v>2.8</v>
      </c>
      <c r="P130" s="59">
        <f t="shared" si="1"/>
        <v>1.4</v>
      </c>
      <c r="Q130" s="59">
        <f t="shared" si="1"/>
        <v>3.5</v>
      </c>
      <c r="R130" s="59">
        <f t="shared" si="1"/>
        <v>3.5</v>
      </c>
      <c r="S130" s="59">
        <f t="shared" si="1"/>
        <v>3.5</v>
      </c>
      <c r="T130" s="59">
        <f t="shared" si="1"/>
        <v>3.5</v>
      </c>
      <c r="U130" s="59">
        <f t="shared" si="1"/>
        <v>3.5</v>
      </c>
      <c r="V130" s="59">
        <f t="shared" si="1"/>
        <v>3.5</v>
      </c>
      <c r="W130" s="59">
        <f t="shared" si="1"/>
        <v>0.28000000000000003</v>
      </c>
      <c r="X130" s="59">
        <f t="shared" si="2"/>
        <v>2.8</v>
      </c>
      <c r="Y130" s="59">
        <f t="shared" si="2"/>
        <v>2.5</v>
      </c>
      <c r="Z130" s="59" t="str">
        <f t="shared" si="2"/>
        <v/>
      </c>
      <c r="AA130" s="59">
        <f t="shared" si="2"/>
        <v>0.5</v>
      </c>
      <c r="AB130" s="59">
        <f t="shared" si="2"/>
        <v>4.333333333333333</v>
      </c>
      <c r="AC130" s="59">
        <f t="shared" si="2"/>
        <v>5</v>
      </c>
      <c r="AD130" s="59">
        <f t="shared" si="2"/>
        <v>4.5</v>
      </c>
      <c r="AE130" s="59">
        <f t="shared" si="2"/>
        <v>4.5</v>
      </c>
      <c r="AF130" s="59">
        <f t="shared" si="2"/>
        <v>4.5</v>
      </c>
      <c r="AG130" s="59">
        <f t="shared" si="2"/>
        <v>2.5</v>
      </c>
      <c r="AH130" s="59">
        <f t="shared" si="3"/>
        <v>1.0769230769230769</v>
      </c>
      <c r="AI130" s="59">
        <f t="shared" si="3"/>
        <v>2.5</v>
      </c>
      <c r="AJ130" s="59">
        <f t="shared" si="3"/>
        <v>2</v>
      </c>
      <c r="AK130" s="59" t="str">
        <f t="shared" si="3"/>
        <v/>
      </c>
      <c r="AL130" s="59" t="str">
        <f t="shared" si="3"/>
        <v/>
      </c>
      <c r="AM130" s="59">
        <f t="shared" si="3"/>
        <v>2.5</v>
      </c>
      <c r="AN130" s="59">
        <f t="shared" si="3"/>
        <v>2</v>
      </c>
      <c r="AO130" s="59">
        <f t="shared" si="3"/>
        <v>3.5</v>
      </c>
      <c r="AP130" s="59">
        <f t="shared" si="3"/>
        <v>3.5</v>
      </c>
      <c r="AQ130" s="59">
        <f t="shared" si="3"/>
        <v>3.5</v>
      </c>
      <c r="AR130" s="59">
        <f t="shared" si="4"/>
        <v>1.1666666666666667</v>
      </c>
      <c r="AS130" s="59">
        <f t="shared" si="4"/>
        <v>1.1666666666666667</v>
      </c>
      <c r="AT130" s="59">
        <f t="shared" si="4"/>
        <v>1.1666666666666667</v>
      </c>
      <c r="AU130" s="59">
        <f t="shared" si="4"/>
        <v>0.7</v>
      </c>
      <c r="AV130" s="59">
        <f t="shared" si="4"/>
        <v>0.93333333333333335</v>
      </c>
      <c r="AW130" s="59">
        <f t="shared" si="4"/>
        <v>3.5</v>
      </c>
      <c r="AX130" s="59">
        <f t="shared" si="4"/>
        <v>0.7</v>
      </c>
      <c r="AY130" s="59">
        <f t="shared" si="4"/>
        <v>0.7</v>
      </c>
      <c r="AZ130" s="59">
        <f t="shared" si="4"/>
        <v>0.7</v>
      </c>
      <c r="BA130" s="59">
        <f t="shared" si="4"/>
        <v>0.7</v>
      </c>
      <c r="BB130" s="59">
        <f t="shared" si="5"/>
        <v>0.28000000000000003</v>
      </c>
      <c r="BC130" s="59">
        <f t="shared" si="5"/>
        <v>3.5</v>
      </c>
      <c r="BD130" s="59">
        <f t="shared" si="5"/>
        <v>3.5</v>
      </c>
      <c r="BE130" s="59">
        <f t="shared" si="5"/>
        <v>3.5</v>
      </c>
      <c r="BF130" s="59">
        <f t="shared" si="5"/>
        <v>3.5</v>
      </c>
      <c r="BG130" s="59">
        <f t="shared" si="5"/>
        <v>3</v>
      </c>
      <c r="BH130" s="59">
        <f t="shared" si="5"/>
        <v>0.28000000000000003</v>
      </c>
      <c r="BI130" s="59" t="str">
        <f t="shared" si="5"/>
        <v/>
      </c>
      <c r="BJ130" s="59">
        <f t="shared" si="5"/>
        <v>9.3333333333333339</v>
      </c>
      <c r="BK130" s="59">
        <f t="shared" si="5"/>
        <v>4</v>
      </c>
      <c r="BL130" s="59">
        <f t="shared" si="6"/>
        <v>3.6</v>
      </c>
      <c r="BM130" s="59">
        <f t="shared" si="6"/>
        <v>2</v>
      </c>
      <c r="BN130" s="59">
        <f t="shared" si="6"/>
        <v>6</v>
      </c>
      <c r="BO130" s="59">
        <f t="shared" si="6"/>
        <v>8.6666666666666661</v>
      </c>
      <c r="BP130" s="59">
        <f t="shared" si="6"/>
        <v>4</v>
      </c>
      <c r="BQ130" s="59">
        <f t="shared" si="6"/>
        <v>0.2592592592592593</v>
      </c>
      <c r="BR130" s="59">
        <f t="shared" si="6"/>
        <v>7</v>
      </c>
      <c r="BS130" s="59">
        <f t="shared" si="6"/>
        <v>4.5</v>
      </c>
      <c r="BT130" s="59">
        <f t="shared" si="6"/>
        <v>1.4</v>
      </c>
      <c r="BU130" s="59">
        <f t="shared" si="6"/>
        <v>0.20289855072463769</v>
      </c>
      <c r="BV130" s="59" t="str">
        <f t="shared" si="6"/>
        <v/>
      </c>
      <c r="BW130" s="59">
        <f t="shared" si="6"/>
        <v>0.7</v>
      </c>
      <c r="BX130" s="59">
        <f t="shared" si="6"/>
        <v>1.1666666666666667</v>
      </c>
      <c r="BY130" s="59">
        <f t="shared" si="6"/>
        <v>3.5</v>
      </c>
      <c r="BZ130" s="59">
        <f t="shared" si="6"/>
        <v>1.75</v>
      </c>
    </row>
    <row r="131" spans="2:78" x14ac:dyDescent="0.15">
      <c r="B131" s="59">
        <v>8</v>
      </c>
      <c r="C131" s="59">
        <f t="shared" si="7"/>
        <v>234.57704482313184</v>
      </c>
      <c r="D131" s="59">
        <f t="shared" si="0"/>
        <v>5</v>
      </c>
      <c r="E131" s="59" t="str">
        <f t="shared" si="0"/>
        <v/>
      </c>
      <c r="F131" s="59">
        <f t="shared" si="0"/>
        <v>8</v>
      </c>
      <c r="G131" s="59" t="str">
        <f t="shared" si="0"/>
        <v/>
      </c>
      <c r="H131" s="59">
        <f t="shared" si="0"/>
        <v>4</v>
      </c>
      <c r="I131" s="59">
        <f t="shared" si="0"/>
        <v>4</v>
      </c>
      <c r="J131" s="59">
        <f t="shared" si="0"/>
        <v>5.5</v>
      </c>
      <c r="K131" s="59">
        <f t="shared" si="0"/>
        <v>5.5</v>
      </c>
      <c r="L131" s="59">
        <f t="shared" si="0"/>
        <v>5.5</v>
      </c>
      <c r="M131" s="59">
        <f t="shared" si="0"/>
        <v>5.5</v>
      </c>
      <c r="N131" s="59">
        <f t="shared" si="1"/>
        <v>0.32000000000000006</v>
      </c>
      <c r="O131" s="59">
        <f t="shared" si="1"/>
        <v>3.2</v>
      </c>
      <c r="P131" s="59">
        <f t="shared" si="1"/>
        <v>1.6</v>
      </c>
      <c r="Q131" s="59">
        <f t="shared" si="1"/>
        <v>4</v>
      </c>
      <c r="R131" s="59">
        <f t="shared" si="1"/>
        <v>4</v>
      </c>
      <c r="S131" s="59">
        <f t="shared" si="1"/>
        <v>4</v>
      </c>
      <c r="T131" s="59">
        <f t="shared" si="1"/>
        <v>4</v>
      </c>
      <c r="U131" s="59">
        <f t="shared" si="1"/>
        <v>4</v>
      </c>
      <c r="V131" s="59">
        <f t="shared" si="1"/>
        <v>4</v>
      </c>
      <c r="W131" s="59">
        <f t="shared" si="1"/>
        <v>0.32000000000000006</v>
      </c>
      <c r="X131" s="59">
        <f t="shared" si="2"/>
        <v>3.2</v>
      </c>
      <c r="Y131" s="59">
        <f t="shared" si="2"/>
        <v>3</v>
      </c>
      <c r="Z131" s="59" t="str">
        <f t="shared" si="2"/>
        <v/>
      </c>
      <c r="AA131" s="59">
        <f t="shared" si="2"/>
        <v>0.57142857142857162</v>
      </c>
      <c r="AB131" s="59">
        <f t="shared" si="2"/>
        <v>4.666666666666667</v>
      </c>
      <c r="AC131" s="59">
        <f t="shared" si="2"/>
        <v>5.5</v>
      </c>
      <c r="AD131" s="59">
        <f t="shared" si="2"/>
        <v>5</v>
      </c>
      <c r="AE131" s="59">
        <f t="shared" si="2"/>
        <v>5</v>
      </c>
      <c r="AF131" s="59">
        <f t="shared" si="2"/>
        <v>5</v>
      </c>
      <c r="AG131" s="59">
        <f t="shared" si="2"/>
        <v>3</v>
      </c>
      <c r="AH131" s="59">
        <f t="shared" si="3"/>
        <v>1.2307692307692308</v>
      </c>
      <c r="AI131" s="59">
        <f t="shared" si="3"/>
        <v>3</v>
      </c>
      <c r="AJ131" s="59">
        <f t="shared" si="3"/>
        <v>2.5</v>
      </c>
      <c r="AK131" s="59" t="str">
        <f t="shared" si="3"/>
        <v/>
      </c>
      <c r="AL131" s="59" t="str">
        <f t="shared" si="3"/>
        <v/>
      </c>
      <c r="AM131" s="59">
        <f t="shared" si="3"/>
        <v>3</v>
      </c>
      <c r="AN131" s="59">
        <f t="shared" si="3"/>
        <v>2.5</v>
      </c>
      <c r="AO131" s="59">
        <f t="shared" si="3"/>
        <v>4</v>
      </c>
      <c r="AP131" s="59">
        <f t="shared" si="3"/>
        <v>4</v>
      </c>
      <c r="AQ131" s="59">
        <f t="shared" si="3"/>
        <v>4</v>
      </c>
      <c r="AR131" s="59">
        <f t="shared" si="4"/>
        <v>1.3333333333333335</v>
      </c>
      <c r="AS131" s="59">
        <f t="shared" si="4"/>
        <v>1.3333333333333335</v>
      </c>
      <c r="AT131" s="59">
        <f t="shared" si="4"/>
        <v>1.3333333333333335</v>
      </c>
      <c r="AU131" s="59">
        <f t="shared" si="4"/>
        <v>0.79999999999999982</v>
      </c>
      <c r="AV131" s="59">
        <f t="shared" si="4"/>
        <v>1.0666666666666667</v>
      </c>
      <c r="AW131" s="59">
        <f t="shared" si="4"/>
        <v>4</v>
      </c>
      <c r="AX131" s="59">
        <f t="shared" si="4"/>
        <v>0.79999999999999982</v>
      </c>
      <c r="AY131" s="59">
        <f t="shared" si="4"/>
        <v>0.79999999999999982</v>
      </c>
      <c r="AZ131" s="59">
        <f t="shared" si="4"/>
        <v>0.79999999999999982</v>
      </c>
      <c r="BA131" s="59">
        <f t="shared" si="4"/>
        <v>0.79999999999999982</v>
      </c>
      <c r="BB131" s="59">
        <f t="shared" si="5"/>
        <v>0.32000000000000006</v>
      </c>
      <c r="BC131" s="59">
        <f t="shared" si="5"/>
        <v>4</v>
      </c>
      <c r="BD131" s="59">
        <f t="shared" si="5"/>
        <v>4</v>
      </c>
      <c r="BE131" s="59">
        <f t="shared" si="5"/>
        <v>4</v>
      </c>
      <c r="BF131" s="59">
        <f t="shared" si="5"/>
        <v>4</v>
      </c>
      <c r="BG131" s="59">
        <f t="shared" si="5"/>
        <v>3.5</v>
      </c>
      <c r="BH131" s="59">
        <f t="shared" si="5"/>
        <v>0.32000000000000006</v>
      </c>
      <c r="BI131" s="59" t="str">
        <f t="shared" si="5"/>
        <v/>
      </c>
      <c r="BJ131" s="59">
        <f t="shared" si="5"/>
        <v>10</v>
      </c>
      <c r="BK131" s="59">
        <f t="shared" si="5"/>
        <v>6</v>
      </c>
      <c r="BL131" s="59">
        <f t="shared" si="6"/>
        <v>4</v>
      </c>
      <c r="BM131" s="59">
        <f t="shared" si="6"/>
        <v>6</v>
      </c>
      <c r="BN131" s="59">
        <f t="shared" si="6"/>
        <v>6.5</v>
      </c>
      <c r="BO131" s="59">
        <f t="shared" si="6"/>
        <v>9.3333333333333339</v>
      </c>
      <c r="BP131" s="59">
        <f t="shared" si="6"/>
        <v>4.666666666666667</v>
      </c>
      <c r="BQ131" s="59">
        <f t="shared" si="6"/>
        <v>0.29629629629629628</v>
      </c>
      <c r="BR131" s="59">
        <f t="shared" si="6"/>
        <v>8</v>
      </c>
      <c r="BS131" s="59">
        <f t="shared" si="6"/>
        <v>5</v>
      </c>
      <c r="BT131" s="59">
        <f t="shared" si="6"/>
        <v>1.6</v>
      </c>
      <c r="BU131" s="59">
        <f t="shared" si="6"/>
        <v>0.23188405797101441</v>
      </c>
      <c r="BV131" s="59" t="str">
        <f t="shared" si="6"/>
        <v/>
      </c>
      <c r="BW131" s="59">
        <f t="shared" si="6"/>
        <v>0.79999999999999982</v>
      </c>
      <c r="BX131" s="59">
        <f t="shared" si="6"/>
        <v>1.3333333333333335</v>
      </c>
      <c r="BY131" s="59">
        <f t="shared" si="6"/>
        <v>4</v>
      </c>
      <c r="BZ131" s="59">
        <f t="shared" si="6"/>
        <v>2</v>
      </c>
    </row>
    <row r="132" spans="2:78" x14ac:dyDescent="0.15">
      <c r="B132" s="59">
        <v>9</v>
      </c>
      <c r="C132" s="59">
        <f t="shared" si="7"/>
        <v>264.46167542602336</v>
      </c>
      <c r="D132" s="59">
        <f t="shared" si="0"/>
        <v>5.5</v>
      </c>
      <c r="E132" s="59" t="str">
        <f t="shared" si="0"/>
        <v/>
      </c>
      <c r="F132" s="59">
        <f t="shared" si="0"/>
        <v>8.6666666666666661</v>
      </c>
      <c r="G132" s="59" t="str">
        <f t="shared" si="0"/>
        <v/>
      </c>
      <c r="H132" s="59">
        <f t="shared" si="0"/>
        <v>4.5</v>
      </c>
      <c r="I132" s="59">
        <f t="shared" si="0"/>
        <v>4.5</v>
      </c>
      <c r="J132" s="59">
        <f t="shared" si="0"/>
        <v>6</v>
      </c>
      <c r="K132" s="59">
        <f t="shared" si="0"/>
        <v>6</v>
      </c>
      <c r="L132" s="59">
        <f t="shared" si="0"/>
        <v>6</v>
      </c>
      <c r="M132" s="59">
        <f t="shared" si="0"/>
        <v>6</v>
      </c>
      <c r="N132" s="59">
        <f t="shared" si="1"/>
        <v>0.35999999999999988</v>
      </c>
      <c r="O132" s="59">
        <f t="shared" si="1"/>
        <v>3.6</v>
      </c>
      <c r="P132" s="59">
        <f t="shared" si="1"/>
        <v>1.8</v>
      </c>
      <c r="Q132" s="59">
        <f t="shared" si="1"/>
        <v>4.5</v>
      </c>
      <c r="R132" s="59">
        <f t="shared" si="1"/>
        <v>4.5</v>
      </c>
      <c r="S132" s="59">
        <f t="shared" si="1"/>
        <v>4.5</v>
      </c>
      <c r="T132" s="59">
        <f t="shared" si="1"/>
        <v>4.5</v>
      </c>
      <c r="U132" s="59">
        <f t="shared" si="1"/>
        <v>4.5</v>
      </c>
      <c r="V132" s="59">
        <f t="shared" si="1"/>
        <v>4.5</v>
      </c>
      <c r="W132" s="59">
        <f t="shared" si="1"/>
        <v>0.35999999999999988</v>
      </c>
      <c r="X132" s="59">
        <f t="shared" si="2"/>
        <v>3.6</v>
      </c>
      <c r="Y132" s="59">
        <f t="shared" si="2"/>
        <v>3.5</v>
      </c>
      <c r="Z132" s="59" t="str">
        <f t="shared" si="2"/>
        <v/>
      </c>
      <c r="AA132" s="59">
        <f t="shared" si="2"/>
        <v>0.64285714285714302</v>
      </c>
      <c r="AB132" s="59">
        <f t="shared" si="2"/>
        <v>5</v>
      </c>
      <c r="AC132" s="59">
        <f t="shared" si="2"/>
        <v>6</v>
      </c>
      <c r="AD132" s="59">
        <f t="shared" si="2"/>
        <v>5.5</v>
      </c>
      <c r="AE132" s="59">
        <f t="shared" si="2"/>
        <v>5.5</v>
      </c>
      <c r="AF132" s="59">
        <f t="shared" si="2"/>
        <v>5.5</v>
      </c>
      <c r="AG132" s="59">
        <f t="shared" si="2"/>
        <v>3.5</v>
      </c>
      <c r="AH132" s="59">
        <f t="shared" si="3"/>
        <v>1.3846153846153846</v>
      </c>
      <c r="AI132" s="59">
        <f t="shared" si="3"/>
        <v>3.5</v>
      </c>
      <c r="AJ132" s="59">
        <f t="shared" si="3"/>
        <v>3</v>
      </c>
      <c r="AK132" s="59" t="str">
        <f t="shared" si="3"/>
        <v/>
      </c>
      <c r="AL132" s="59" t="str">
        <f t="shared" si="3"/>
        <v/>
      </c>
      <c r="AM132" s="59">
        <f t="shared" si="3"/>
        <v>3.5</v>
      </c>
      <c r="AN132" s="59">
        <f t="shared" si="3"/>
        <v>3</v>
      </c>
      <c r="AO132" s="59">
        <f t="shared" si="3"/>
        <v>4.5</v>
      </c>
      <c r="AP132" s="59">
        <f t="shared" si="3"/>
        <v>4.5</v>
      </c>
      <c r="AQ132" s="59">
        <f t="shared" si="3"/>
        <v>4.5</v>
      </c>
      <c r="AR132" s="59">
        <f t="shared" si="4"/>
        <v>1.5</v>
      </c>
      <c r="AS132" s="59">
        <f t="shared" si="4"/>
        <v>1.5</v>
      </c>
      <c r="AT132" s="59">
        <f t="shared" si="4"/>
        <v>1.5</v>
      </c>
      <c r="AU132" s="59">
        <f t="shared" si="4"/>
        <v>0.89999999999999991</v>
      </c>
      <c r="AV132" s="59">
        <f t="shared" si="4"/>
        <v>1.2</v>
      </c>
      <c r="AW132" s="59">
        <f t="shared" si="4"/>
        <v>4.5</v>
      </c>
      <c r="AX132" s="59">
        <f t="shared" si="4"/>
        <v>0.89999999999999991</v>
      </c>
      <c r="AY132" s="59">
        <f t="shared" si="4"/>
        <v>0.89999999999999991</v>
      </c>
      <c r="AZ132" s="59">
        <f t="shared" si="4"/>
        <v>0.89999999999999991</v>
      </c>
      <c r="BA132" s="59">
        <f t="shared" si="4"/>
        <v>0.89999999999999991</v>
      </c>
      <c r="BB132" s="59">
        <f t="shared" si="5"/>
        <v>0.35999999999999988</v>
      </c>
      <c r="BC132" s="59">
        <f t="shared" si="5"/>
        <v>4.5</v>
      </c>
      <c r="BD132" s="59">
        <f t="shared" si="5"/>
        <v>4.5</v>
      </c>
      <c r="BE132" s="59">
        <f t="shared" si="5"/>
        <v>4.5</v>
      </c>
      <c r="BF132" s="59">
        <f t="shared" si="5"/>
        <v>4.5</v>
      </c>
      <c r="BG132" s="59">
        <f t="shared" si="5"/>
        <v>4</v>
      </c>
      <c r="BH132" s="59">
        <f t="shared" si="5"/>
        <v>0.35999999999999988</v>
      </c>
      <c r="BI132" s="59" t="str">
        <f t="shared" si="5"/>
        <v/>
      </c>
      <c r="BJ132" s="59">
        <f t="shared" si="5"/>
        <v>11</v>
      </c>
      <c r="BK132" s="59">
        <f t="shared" si="5"/>
        <v>8</v>
      </c>
      <c r="BL132" s="59">
        <f t="shared" si="6"/>
        <v>4.5</v>
      </c>
      <c r="BM132" s="59">
        <f t="shared" si="6"/>
        <v>8</v>
      </c>
      <c r="BN132" s="59">
        <f t="shared" si="6"/>
        <v>7</v>
      </c>
      <c r="BO132" s="59">
        <f t="shared" si="6"/>
        <v>10</v>
      </c>
      <c r="BP132" s="59">
        <f t="shared" si="6"/>
        <v>5.333333333333333</v>
      </c>
      <c r="BQ132" s="59">
        <f t="shared" si="6"/>
        <v>0.33333333333333348</v>
      </c>
      <c r="BR132" s="59">
        <f t="shared" si="6"/>
        <v>9</v>
      </c>
      <c r="BS132" s="59">
        <f t="shared" si="6"/>
        <v>5.5</v>
      </c>
      <c r="BT132" s="59">
        <f t="shared" si="6"/>
        <v>1.8</v>
      </c>
      <c r="BU132" s="59">
        <f t="shared" si="6"/>
        <v>0.26086956521739135</v>
      </c>
      <c r="BV132" s="59" t="str">
        <f t="shared" si="6"/>
        <v/>
      </c>
      <c r="BW132" s="59">
        <f t="shared" si="6"/>
        <v>0.89999999999999991</v>
      </c>
      <c r="BX132" s="59">
        <f t="shared" si="6"/>
        <v>1.5</v>
      </c>
      <c r="BY132" s="59">
        <f t="shared" si="6"/>
        <v>4.5</v>
      </c>
      <c r="BZ132" s="59">
        <f t="shared" si="6"/>
        <v>2.5</v>
      </c>
    </row>
    <row r="133" spans="2:78" x14ac:dyDescent="0.15">
      <c r="B133" s="59">
        <v>10</v>
      </c>
      <c r="C133" s="59">
        <f t="shared" si="7"/>
        <v>293.67963936224805</v>
      </c>
      <c r="D133" s="59">
        <f t="shared" si="0"/>
        <v>6</v>
      </c>
      <c r="E133" s="59" t="str">
        <f t="shared" si="0"/>
        <v/>
      </c>
      <c r="F133" s="59">
        <f t="shared" si="0"/>
        <v>9.3333333333333339</v>
      </c>
      <c r="G133" s="59" t="str">
        <f t="shared" si="0"/>
        <v/>
      </c>
      <c r="H133" s="59">
        <f t="shared" si="0"/>
        <v>5</v>
      </c>
      <c r="I133" s="59">
        <f t="shared" si="0"/>
        <v>5</v>
      </c>
      <c r="J133" s="59">
        <f t="shared" si="0"/>
        <v>6.5</v>
      </c>
      <c r="K133" s="59">
        <f t="shared" si="0"/>
        <v>6.5</v>
      </c>
      <c r="L133" s="59">
        <f t="shared" si="0"/>
        <v>6.5</v>
      </c>
      <c r="M133" s="59">
        <f t="shared" si="0"/>
        <v>6.5</v>
      </c>
      <c r="N133" s="59">
        <f t="shared" si="1"/>
        <v>0.39999999999999991</v>
      </c>
      <c r="O133" s="59">
        <f t="shared" si="1"/>
        <v>4</v>
      </c>
      <c r="P133" s="59">
        <f t="shared" si="1"/>
        <v>2</v>
      </c>
      <c r="Q133" s="59">
        <f t="shared" si="1"/>
        <v>5</v>
      </c>
      <c r="R133" s="59">
        <f t="shared" si="1"/>
        <v>5</v>
      </c>
      <c r="S133" s="59">
        <f t="shared" si="1"/>
        <v>5</v>
      </c>
      <c r="T133" s="59">
        <f t="shared" si="1"/>
        <v>5</v>
      </c>
      <c r="U133" s="59">
        <f t="shared" si="1"/>
        <v>5</v>
      </c>
      <c r="V133" s="59">
        <f t="shared" si="1"/>
        <v>5</v>
      </c>
      <c r="W133" s="59">
        <f t="shared" si="1"/>
        <v>0.39999999999999991</v>
      </c>
      <c r="X133" s="59">
        <f t="shared" si="2"/>
        <v>4</v>
      </c>
      <c r="Y133" s="59">
        <f t="shared" si="2"/>
        <v>4</v>
      </c>
      <c r="Z133" s="59" t="str">
        <f t="shared" si="2"/>
        <v/>
      </c>
      <c r="AA133" s="59">
        <f t="shared" si="2"/>
        <v>0.71428571428571441</v>
      </c>
      <c r="AB133" s="59">
        <f t="shared" si="2"/>
        <v>5.333333333333333</v>
      </c>
      <c r="AC133" s="59">
        <f t="shared" si="2"/>
        <v>6.5</v>
      </c>
      <c r="AD133" s="59">
        <f t="shared" si="2"/>
        <v>6</v>
      </c>
      <c r="AE133" s="59">
        <f t="shared" si="2"/>
        <v>6</v>
      </c>
      <c r="AF133" s="59">
        <f t="shared" si="2"/>
        <v>6</v>
      </c>
      <c r="AG133" s="59">
        <f t="shared" si="2"/>
        <v>4</v>
      </c>
      <c r="AH133" s="59">
        <f t="shared" si="3"/>
        <v>1.5384615384615383</v>
      </c>
      <c r="AI133" s="59">
        <f t="shared" si="3"/>
        <v>4</v>
      </c>
      <c r="AJ133" s="59">
        <f t="shared" si="3"/>
        <v>3.5</v>
      </c>
      <c r="AK133" s="59" t="str">
        <f t="shared" si="3"/>
        <v/>
      </c>
      <c r="AL133" s="59" t="str">
        <f t="shared" si="3"/>
        <v/>
      </c>
      <c r="AM133" s="59">
        <f t="shared" si="3"/>
        <v>4</v>
      </c>
      <c r="AN133" s="59">
        <f t="shared" si="3"/>
        <v>3.5</v>
      </c>
      <c r="AO133" s="59">
        <f t="shared" si="3"/>
        <v>5</v>
      </c>
      <c r="AP133" s="59">
        <f t="shared" si="3"/>
        <v>5</v>
      </c>
      <c r="AQ133" s="59">
        <f t="shared" si="3"/>
        <v>5</v>
      </c>
      <c r="AR133" s="59">
        <f t="shared" si="4"/>
        <v>1.6666666666666667</v>
      </c>
      <c r="AS133" s="59">
        <f t="shared" si="4"/>
        <v>1.6666666666666667</v>
      </c>
      <c r="AT133" s="59">
        <f t="shared" si="4"/>
        <v>1.6666666666666667</v>
      </c>
      <c r="AU133" s="59">
        <f t="shared" si="4"/>
        <v>1</v>
      </c>
      <c r="AV133" s="59">
        <f t="shared" si="4"/>
        <v>1.3333333333333335</v>
      </c>
      <c r="AW133" s="59">
        <f t="shared" si="4"/>
        <v>5</v>
      </c>
      <c r="AX133" s="59">
        <f t="shared" si="4"/>
        <v>1</v>
      </c>
      <c r="AY133" s="59">
        <f t="shared" si="4"/>
        <v>1</v>
      </c>
      <c r="AZ133" s="59">
        <f t="shared" si="4"/>
        <v>1</v>
      </c>
      <c r="BA133" s="59">
        <f t="shared" si="4"/>
        <v>1</v>
      </c>
      <c r="BB133" s="59">
        <f t="shared" si="5"/>
        <v>0.39999999999999991</v>
      </c>
      <c r="BC133" s="59">
        <f t="shared" si="5"/>
        <v>5</v>
      </c>
      <c r="BD133" s="59">
        <f t="shared" si="5"/>
        <v>5</v>
      </c>
      <c r="BE133" s="59">
        <f t="shared" si="5"/>
        <v>5</v>
      </c>
      <c r="BF133" s="59">
        <f t="shared" si="5"/>
        <v>5</v>
      </c>
      <c r="BG133" s="59">
        <f t="shared" si="5"/>
        <v>4.5</v>
      </c>
      <c r="BH133" s="59">
        <f t="shared" si="5"/>
        <v>0.39999999999999991</v>
      </c>
      <c r="BI133" s="59" t="str">
        <f t="shared" si="5"/>
        <v/>
      </c>
      <c r="BJ133" s="59">
        <f t="shared" si="5"/>
        <v>12</v>
      </c>
      <c r="BK133" s="59">
        <f t="shared" si="5"/>
        <v>9</v>
      </c>
      <c r="BL133" s="59">
        <f t="shared" si="6"/>
        <v>5</v>
      </c>
      <c r="BM133" s="59">
        <f t="shared" si="6"/>
        <v>10</v>
      </c>
      <c r="BN133" s="59">
        <f t="shared" si="6"/>
        <v>7.5</v>
      </c>
      <c r="BO133" s="59">
        <f t="shared" si="6"/>
        <v>11</v>
      </c>
      <c r="BP133" s="59">
        <f t="shared" si="6"/>
        <v>6</v>
      </c>
      <c r="BQ133" s="59">
        <f t="shared" si="6"/>
        <v>0.37037037037037046</v>
      </c>
      <c r="BR133" s="59">
        <f t="shared" si="6"/>
        <v>10</v>
      </c>
      <c r="BS133" s="59">
        <f t="shared" si="6"/>
        <v>6</v>
      </c>
      <c r="BT133" s="59">
        <f t="shared" si="6"/>
        <v>2</v>
      </c>
      <c r="BU133" s="59">
        <f t="shared" si="6"/>
        <v>0.28985507246376807</v>
      </c>
      <c r="BV133" s="59" t="str">
        <f t="shared" si="6"/>
        <v/>
      </c>
      <c r="BW133" s="59">
        <f t="shared" si="6"/>
        <v>1</v>
      </c>
      <c r="BX133" s="59">
        <f t="shared" si="6"/>
        <v>1.6666666666666667</v>
      </c>
      <c r="BY133" s="59">
        <f t="shared" si="6"/>
        <v>5</v>
      </c>
      <c r="BZ133" s="59">
        <f t="shared" si="6"/>
        <v>3</v>
      </c>
    </row>
    <row r="134" spans="2:78" x14ac:dyDescent="0.15">
      <c r="B134" s="59">
        <v>11</v>
      </c>
      <c r="C134" s="59">
        <f t="shared" si="7"/>
        <v>324.44760329847276</v>
      </c>
      <c r="D134" s="59">
        <f t="shared" ref="D134:M143" si="8">IFERROR(求节点(D$7:D$56,D$63:D$112,$B134),"")</f>
        <v>6.5</v>
      </c>
      <c r="E134" s="59" t="str">
        <f t="shared" si="8"/>
        <v/>
      </c>
      <c r="F134" s="59">
        <f t="shared" si="8"/>
        <v>10</v>
      </c>
      <c r="G134" s="59" t="str">
        <f t="shared" si="8"/>
        <v/>
      </c>
      <c r="H134" s="59">
        <f t="shared" si="8"/>
        <v>5.5</v>
      </c>
      <c r="I134" s="59">
        <f t="shared" si="8"/>
        <v>5.5</v>
      </c>
      <c r="J134" s="59">
        <f t="shared" si="8"/>
        <v>7</v>
      </c>
      <c r="K134" s="59">
        <f t="shared" si="8"/>
        <v>7</v>
      </c>
      <c r="L134" s="59">
        <f t="shared" si="8"/>
        <v>7</v>
      </c>
      <c r="M134" s="59">
        <f t="shared" si="8"/>
        <v>7</v>
      </c>
      <c r="N134" s="59">
        <f t="shared" ref="N134:W143" si="9">IFERROR(求节点(N$7:N$56,N$63:N$112,$B134),"")</f>
        <v>0.43999999999999995</v>
      </c>
      <c r="O134" s="59">
        <f t="shared" si="9"/>
        <v>4.4000000000000004</v>
      </c>
      <c r="P134" s="59">
        <f t="shared" si="9"/>
        <v>2.25</v>
      </c>
      <c r="Q134" s="59">
        <f t="shared" si="9"/>
        <v>5.5</v>
      </c>
      <c r="R134" s="59">
        <f t="shared" si="9"/>
        <v>5.5</v>
      </c>
      <c r="S134" s="59">
        <f t="shared" si="9"/>
        <v>5.5</v>
      </c>
      <c r="T134" s="59">
        <f t="shared" si="9"/>
        <v>5.5</v>
      </c>
      <c r="U134" s="59">
        <f t="shared" si="9"/>
        <v>5.5</v>
      </c>
      <c r="V134" s="59">
        <f t="shared" si="9"/>
        <v>5.5</v>
      </c>
      <c r="W134" s="59">
        <f t="shared" si="9"/>
        <v>0.43999999999999995</v>
      </c>
      <c r="X134" s="59">
        <f t="shared" ref="X134:AG143" si="10">IFERROR(求节点(X$7:X$56,X$63:X$112,$B134),"")</f>
        <v>4.4000000000000004</v>
      </c>
      <c r="Y134" s="59">
        <f t="shared" si="10"/>
        <v>4.5</v>
      </c>
      <c r="Z134" s="59" t="str">
        <f t="shared" si="10"/>
        <v/>
      </c>
      <c r="AA134" s="59">
        <f t="shared" si="10"/>
        <v>0.78571428571428581</v>
      </c>
      <c r="AB134" s="59">
        <f t="shared" si="10"/>
        <v>5.6666666666666661</v>
      </c>
      <c r="AC134" s="59">
        <f t="shared" si="10"/>
        <v>7</v>
      </c>
      <c r="AD134" s="59">
        <f t="shared" si="10"/>
        <v>6.5</v>
      </c>
      <c r="AE134" s="59">
        <f t="shared" si="10"/>
        <v>6.5</v>
      </c>
      <c r="AF134" s="59">
        <f t="shared" si="10"/>
        <v>6.5</v>
      </c>
      <c r="AG134" s="59">
        <f t="shared" si="10"/>
        <v>4.5</v>
      </c>
      <c r="AH134" s="59">
        <f t="shared" ref="AH134:AQ143" si="11">IFERROR(求节点(AH$7:AH$56,AH$63:AH$112,$B134),"")</f>
        <v>1.6923076923076923</v>
      </c>
      <c r="AI134" s="59">
        <f t="shared" si="11"/>
        <v>4.5</v>
      </c>
      <c r="AJ134" s="59">
        <f t="shared" si="11"/>
        <v>4</v>
      </c>
      <c r="AK134" s="59" t="str">
        <f t="shared" si="11"/>
        <v/>
      </c>
      <c r="AL134" s="59" t="str">
        <f t="shared" si="11"/>
        <v/>
      </c>
      <c r="AM134" s="59">
        <f t="shared" si="11"/>
        <v>4.5</v>
      </c>
      <c r="AN134" s="59">
        <f t="shared" si="11"/>
        <v>4</v>
      </c>
      <c r="AO134" s="59">
        <f t="shared" si="11"/>
        <v>5.5</v>
      </c>
      <c r="AP134" s="59">
        <f t="shared" si="11"/>
        <v>5.5</v>
      </c>
      <c r="AQ134" s="59">
        <f t="shared" si="11"/>
        <v>5.5</v>
      </c>
      <c r="AR134" s="59">
        <f t="shared" ref="AR134:BA143" si="12">IFERROR(求节点(AR$7:AR$56,AR$63:AR$112,$B134),"")</f>
        <v>1.8333333333333333</v>
      </c>
      <c r="AS134" s="59">
        <f t="shared" si="12"/>
        <v>1.8333333333333333</v>
      </c>
      <c r="AT134" s="59">
        <f t="shared" si="12"/>
        <v>1.8333333333333333</v>
      </c>
      <c r="AU134" s="59">
        <f t="shared" si="12"/>
        <v>1.1000000000000001</v>
      </c>
      <c r="AV134" s="59">
        <f t="shared" si="12"/>
        <v>1.4666666666666668</v>
      </c>
      <c r="AW134" s="59">
        <f t="shared" si="12"/>
        <v>5.5</v>
      </c>
      <c r="AX134" s="59">
        <f t="shared" si="12"/>
        <v>1.1000000000000001</v>
      </c>
      <c r="AY134" s="59">
        <f t="shared" si="12"/>
        <v>1.1000000000000001</v>
      </c>
      <c r="AZ134" s="59">
        <f t="shared" si="12"/>
        <v>1.1000000000000001</v>
      </c>
      <c r="BA134" s="59">
        <f t="shared" si="12"/>
        <v>1.1000000000000001</v>
      </c>
      <c r="BB134" s="59">
        <f t="shared" ref="BB134:BK143" si="13">IFERROR(求节点(BB$7:BB$56,BB$63:BB$112,$B134),"")</f>
        <v>0.43999999999999995</v>
      </c>
      <c r="BC134" s="59">
        <f t="shared" si="13"/>
        <v>5.5</v>
      </c>
      <c r="BD134" s="59">
        <f t="shared" si="13"/>
        <v>5.5</v>
      </c>
      <c r="BE134" s="59">
        <f t="shared" si="13"/>
        <v>5.5</v>
      </c>
      <c r="BF134" s="59">
        <f t="shared" si="13"/>
        <v>5.5</v>
      </c>
      <c r="BG134" s="59">
        <f t="shared" si="13"/>
        <v>5</v>
      </c>
      <c r="BH134" s="59">
        <f t="shared" si="13"/>
        <v>0.43999999999999995</v>
      </c>
      <c r="BI134" s="59" t="str">
        <f t="shared" si="13"/>
        <v/>
      </c>
      <c r="BJ134" s="59">
        <f t="shared" si="13"/>
        <v>12.666666666666666</v>
      </c>
      <c r="BK134" s="59">
        <f t="shared" si="13"/>
        <v>10</v>
      </c>
      <c r="BL134" s="59">
        <f t="shared" ref="BL134:BZ143" si="14">IFERROR(求节点(BL$7:BL$56,BL$63:BL$112,$B134),"")</f>
        <v>5.5</v>
      </c>
      <c r="BM134" s="59">
        <f t="shared" si="14"/>
        <v>14</v>
      </c>
      <c r="BN134" s="59">
        <f t="shared" si="14"/>
        <v>8</v>
      </c>
      <c r="BO134" s="59">
        <f t="shared" si="14"/>
        <v>12</v>
      </c>
      <c r="BP134" s="59">
        <f t="shared" si="14"/>
        <v>6.4</v>
      </c>
      <c r="BQ134" s="59">
        <f t="shared" si="14"/>
        <v>0.40740740740740744</v>
      </c>
      <c r="BR134" s="59">
        <f t="shared" si="14"/>
        <v>10.4</v>
      </c>
      <c r="BS134" s="59">
        <f t="shared" si="14"/>
        <v>7</v>
      </c>
      <c r="BT134" s="59">
        <f t="shared" si="14"/>
        <v>2.4</v>
      </c>
      <c r="BU134" s="59">
        <f t="shared" si="14"/>
        <v>0.31884057971014501</v>
      </c>
      <c r="BV134" s="59" t="str">
        <f t="shared" si="14"/>
        <v/>
      </c>
      <c r="BW134" s="59">
        <f t="shared" si="14"/>
        <v>1.1000000000000001</v>
      </c>
      <c r="BX134" s="59">
        <f t="shared" si="14"/>
        <v>1.8333333333333333</v>
      </c>
      <c r="BY134" s="59">
        <f t="shared" si="14"/>
        <v>5.5</v>
      </c>
      <c r="BZ134" s="59">
        <f t="shared" si="14"/>
        <v>3.5</v>
      </c>
    </row>
    <row r="135" spans="2:78" x14ac:dyDescent="0.15">
      <c r="B135" s="59">
        <v>12</v>
      </c>
      <c r="C135" s="59">
        <f t="shared" si="7"/>
        <v>352.54890056803094</v>
      </c>
      <c r="D135" s="59">
        <f t="shared" si="8"/>
        <v>7</v>
      </c>
      <c r="E135" s="59" t="str">
        <f t="shared" si="8"/>
        <v/>
      </c>
      <c r="F135" s="59">
        <f t="shared" si="8"/>
        <v>10.666666666666666</v>
      </c>
      <c r="G135" s="59" t="str">
        <f t="shared" si="8"/>
        <v/>
      </c>
      <c r="H135" s="59">
        <f t="shared" si="8"/>
        <v>6</v>
      </c>
      <c r="I135" s="59">
        <f t="shared" si="8"/>
        <v>6</v>
      </c>
      <c r="J135" s="59">
        <f t="shared" si="8"/>
        <v>7.5</v>
      </c>
      <c r="K135" s="59">
        <f t="shared" si="8"/>
        <v>7.5</v>
      </c>
      <c r="L135" s="59">
        <f t="shared" si="8"/>
        <v>7.5</v>
      </c>
      <c r="M135" s="59">
        <f t="shared" si="8"/>
        <v>7.5</v>
      </c>
      <c r="N135" s="59">
        <f t="shared" si="9"/>
        <v>0.48</v>
      </c>
      <c r="O135" s="59">
        <f t="shared" si="9"/>
        <v>4.8</v>
      </c>
      <c r="P135" s="59">
        <f t="shared" si="9"/>
        <v>2.5</v>
      </c>
      <c r="Q135" s="59">
        <f t="shared" si="9"/>
        <v>6</v>
      </c>
      <c r="R135" s="59">
        <f t="shared" si="9"/>
        <v>6</v>
      </c>
      <c r="S135" s="59">
        <f t="shared" si="9"/>
        <v>6</v>
      </c>
      <c r="T135" s="59">
        <f t="shared" si="9"/>
        <v>6</v>
      </c>
      <c r="U135" s="59">
        <f t="shared" si="9"/>
        <v>6</v>
      </c>
      <c r="V135" s="59">
        <f t="shared" si="9"/>
        <v>6</v>
      </c>
      <c r="W135" s="59">
        <f t="shared" si="9"/>
        <v>0.48</v>
      </c>
      <c r="X135" s="59">
        <f t="shared" si="10"/>
        <v>4.8</v>
      </c>
      <c r="Y135" s="59">
        <f t="shared" si="10"/>
        <v>5</v>
      </c>
      <c r="Z135" s="59" t="str">
        <f t="shared" si="10"/>
        <v/>
      </c>
      <c r="AA135" s="59">
        <f t="shared" si="10"/>
        <v>0.85714285714285721</v>
      </c>
      <c r="AB135" s="59">
        <f t="shared" si="10"/>
        <v>6</v>
      </c>
      <c r="AC135" s="59">
        <f t="shared" si="10"/>
        <v>7.5</v>
      </c>
      <c r="AD135" s="59">
        <f t="shared" si="10"/>
        <v>7</v>
      </c>
      <c r="AE135" s="59">
        <f t="shared" si="10"/>
        <v>7</v>
      </c>
      <c r="AF135" s="59">
        <f t="shared" si="10"/>
        <v>7</v>
      </c>
      <c r="AG135" s="59">
        <f t="shared" si="10"/>
        <v>5</v>
      </c>
      <c r="AH135" s="59">
        <f t="shared" si="11"/>
        <v>1.8461538461538463</v>
      </c>
      <c r="AI135" s="59">
        <f t="shared" si="11"/>
        <v>5</v>
      </c>
      <c r="AJ135" s="59">
        <f t="shared" si="11"/>
        <v>4.5</v>
      </c>
      <c r="AK135" s="59" t="str">
        <f t="shared" si="11"/>
        <v/>
      </c>
      <c r="AL135" s="59" t="str">
        <f t="shared" si="11"/>
        <v/>
      </c>
      <c r="AM135" s="59">
        <f t="shared" si="11"/>
        <v>5</v>
      </c>
      <c r="AN135" s="59">
        <f t="shared" si="11"/>
        <v>4.5</v>
      </c>
      <c r="AO135" s="59">
        <f t="shared" si="11"/>
        <v>6</v>
      </c>
      <c r="AP135" s="59">
        <f t="shared" si="11"/>
        <v>6</v>
      </c>
      <c r="AQ135" s="59">
        <f t="shared" si="11"/>
        <v>6</v>
      </c>
      <c r="AR135" s="59">
        <f t="shared" si="12"/>
        <v>2</v>
      </c>
      <c r="AS135" s="59">
        <f t="shared" si="12"/>
        <v>2</v>
      </c>
      <c r="AT135" s="59">
        <f t="shared" si="12"/>
        <v>2</v>
      </c>
      <c r="AU135" s="59">
        <f t="shared" si="12"/>
        <v>1.2</v>
      </c>
      <c r="AV135" s="59">
        <f t="shared" si="12"/>
        <v>1.6</v>
      </c>
      <c r="AW135" s="59">
        <f t="shared" si="12"/>
        <v>6</v>
      </c>
      <c r="AX135" s="59">
        <f t="shared" si="12"/>
        <v>1.2</v>
      </c>
      <c r="AY135" s="59">
        <f t="shared" si="12"/>
        <v>1.2</v>
      </c>
      <c r="AZ135" s="59">
        <f t="shared" si="12"/>
        <v>1.2</v>
      </c>
      <c r="BA135" s="59">
        <f t="shared" si="12"/>
        <v>1.2</v>
      </c>
      <c r="BB135" s="59">
        <f t="shared" si="13"/>
        <v>0.48</v>
      </c>
      <c r="BC135" s="59">
        <f t="shared" si="13"/>
        <v>6</v>
      </c>
      <c r="BD135" s="59">
        <f t="shared" si="13"/>
        <v>6</v>
      </c>
      <c r="BE135" s="59">
        <f t="shared" si="13"/>
        <v>6</v>
      </c>
      <c r="BF135" s="59">
        <f t="shared" si="13"/>
        <v>6</v>
      </c>
      <c r="BG135" s="59">
        <f t="shared" si="13"/>
        <v>5.5</v>
      </c>
      <c r="BH135" s="59">
        <f t="shared" si="13"/>
        <v>0.48</v>
      </c>
      <c r="BI135" s="59" t="str">
        <f t="shared" si="13"/>
        <v/>
      </c>
      <c r="BJ135" s="59">
        <f t="shared" si="13"/>
        <v>13.333333333333334</v>
      </c>
      <c r="BK135" s="59">
        <f t="shared" si="13"/>
        <v>10.666666666666666</v>
      </c>
      <c r="BL135" s="59">
        <f t="shared" si="14"/>
        <v>6</v>
      </c>
      <c r="BM135" s="59">
        <f t="shared" si="14"/>
        <v>16</v>
      </c>
      <c r="BN135" s="59">
        <f t="shared" si="14"/>
        <v>8.5</v>
      </c>
      <c r="BO135" s="59">
        <f t="shared" si="14"/>
        <v>12.666666666666666</v>
      </c>
      <c r="BP135" s="59">
        <f t="shared" si="14"/>
        <v>6.8</v>
      </c>
      <c r="BQ135" s="59">
        <f t="shared" si="14"/>
        <v>0.44444444444444464</v>
      </c>
      <c r="BR135" s="59">
        <f t="shared" si="14"/>
        <v>10.8</v>
      </c>
      <c r="BS135" s="59">
        <f t="shared" si="14"/>
        <v>8</v>
      </c>
      <c r="BT135" s="59">
        <f t="shared" si="14"/>
        <v>2.8</v>
      </c>
      <c r="BU135" s="59">
        <f t="shared" si="14"/>
        <v>0.34782608695652173</v>
      </c>
      <c r="BV135" s="59" t="str">
        <f t="shared" si="14"/>
        <v/>
      </c>
      <c r="BW135" s="59">
        <f t="shared" si="14"/>
        <v>1.2</v>
      </c>
      <c r="BX135" s="59">
        <f t="shared" si="14"/>
        <v>2</v>
      </c>
      <c r="BY135" s="59">
        <f t="shared" si="14"/>
        <v>6</v>
      </c>
      <c r="BZ135" s="59">
        <f t="shared" si="14"/>
        <v>4</v>
      </c>
    </row>
    <row r="136" spans="2:78" x14ac:dyDescent="0.15">
      <c r="B136" s="59">
        <v>13</v>
      </c>
      <c r="C136" s="59">
        <f t="shared" si="7"/>
        <v>382.2168645042558</v>
      </c>
      <c r="D136" s="59">
        <f t="shared" si="8"/>
        <v>7.5</v>
      </c>
      <c r="E136" s="59" t="str">
        <f t="shared" si="8"/>
        <v/>
      </c>
      <c r="F136" s="59">
        <f t="shared" si="8"/>
        <v>11.333333333333334</v>
      </c>
      <c r="G136" s="59" t="str">
        <f t="shared" si="8"/>
        <v/>
      </c>
      <c r="H136" s="59">
        <f t="shared" si="8"/>
        <v>6.5</v>
      </c>
      <c r="I136" s="59">
        <f t="shared" si="8"/>
        <v>6.5</v>
      </c>
      <c r="J136" s="59">
        <f t="shared" si="8"/>
        <v>8</v>
      </c>
      <c r="K136" s="59">
        <f t="shared" si="8"/>
        <v>8</v>
      </c>
      <c r="L136" s="59">
        <f t="shared" si="8"/>
        <v>8</v>
      </c>
      <c r="M136" s="59">
        <f t="shared" si="8"/>
        <v>8</v>
      </c>
      <c r="N136" s="59">
        <f t="shared" si="9"/>
        <v>0.52</v>
      </c>
      <c r="O136" s="59">
        <f t="shared" si="9"/>
        <v>5.2</v>
      </c>
      <c r="P136" s="59">
        <f t="shared" si="9"/>
        <v>2.75</v>
      </c>
      <c r="Q136" s="59">
        <f t="shared" si="9"/>
        <v>6.5</v>
      </c>
      <c r="R136" s="59">
        <f t="shared" si="9"/>
        <v>6.5</v>
      </c>
      <c r="S136" s="59">
        <f t="shared" si="9"/>
        <v>6.5</v>
      </c>
      <c r="T136" s="59">
        <f t="shared" si="9"/>
        <v>6.5</v>
      </c>
      <c r="U136" s="59">
        <f t="shared" si="9"/>
        <v>6.5</v>
      </c>
      <c r="V136" s="59">
        <f t="shared" si="9"/>
        <v>6.5</v>
      </c>
      <c r="W136" s="59">
        <f t="shared" si="9"/>
        <v>0.52</v>
      </c>
      <c r="X136" s="59">
        <f t="shared" si="10"/>
        <v>5.2</v>
      </c>
      <c r="Y136" s="59">
        <f t="shared" si="10"/>
        <v>5.5</v>
      </c>
      <c r="Z136" s="59" t="str">
        <f t="shared" si="10"/>
        <v/>
      </c>
      <c r="AA136" s="59">
        <f t="shared" si="10"/>
        <v>0.9285714285714286</v>
      </c>
      <c r="AB136" s="59">
        <f t="shared" si="10"/>
        <v>6.4</v>
      </c>
      <c r="AC136" s="59">
        <f t="shared" si="10"/>
        <v>8</v>
      </c>
      <c r="AD136" s="59">
        <f t="shared" si="10"/>
        <v>7.5</v>
      </c>
      <c r="AE136" s="59">
        <f t="shared" si="10"/>
        <v>7.5</v>
      </c>
      <c r="AF136" s="59">
        <f t="shared" si="10"/>
        <v>7.5</v>
      </c>
      <c r="AG136" s="59">
        <f t="shared" si="10"/>
        <v>5.5</v>
      </c>
      <c r="AH136" s="59">
        <f t="shared" si="11"/>
        <v>2</v>
      </c>
      <c r="AI136" s="59">
        <f t="shared" si="11"/>
        <v>5.5</v>
      </c>
      <c r="AJ136" s="59">
        <f t="shared" si="11"/>
        <v>5</v>
      </c>
      <c r="AK136" s="59" t="str">
        <f t="shared" si="11"/>
        <v/>
      </c>
      <c r="AL136" s="59" t="str">
        <f t="shared" si="11"/>
        <v/>
      </c>
      <c r="AM136" s="59">
        <f t="shared" si="11"/>
        <v>5.5</v>
      </c>
      <c r="AN136" s="59">
        <f t="shared" si="11"/>
        <v>5</v>
      </c>
      <c r="AO136" s="59">
        <f t="shared" si="11"/>
        <v>6.5</v>
      </c>
      <c r="AP136" s="59">
        <f t="shared" si="11"/>
        <v>6.5</v>
      </c>
      <c r="AQ136" s="59">
        <f t="shared" si="11"/>
        <v>6.5</v>
      </c>
      <c r="AR136" s="59">
        <f t="shared" si="12"/>
        <v>2.5</v>
      </c>
      <c r="AS136" s="59">
        <f t="shared" si="12"/>
        <v>2.5</v>
      </c>
      <c r="AT136" s="59">
        <f t="shared" si="12"/>
        <v>2.5</v>
      </c>
      <c r="AU136" s="59">
        <f t="shared" si="12"/>
        <v>1.2999999999999998</v>
      </c>
      <c r="AV136" s="59">
        <f t="shared" si="12"/>
        <v>1.7333333333333334</v>
      </c>
      <c r="AW136" s="59">
        <f t="shared" si="12"/>
        <v>6.5</v>
      </c>
      <c r="AX136" s="59">
        <f t="shared" si="12"/>
        <v>1.2999999999999998</v>
      </c>
      <c r="AY136" s="59">
        <f t="shared" si="12"/>
        <v>1.2999999999999998</v>
      </c>
      <c r="AZ136" s="59">
        <f t="shared" si="12"/>
        <v>1.2999999999999998</v>
      </c>
      <c r="BA136" s="59">
        <f t="shared" si="12"/>
        <v>1.2999999999999998</v>
      </c>
      <c r="BB136" s="59">
        <f t="shared" si="13"/>
        <v>0.52</v>
      </c>
      <c r="BC136" s="59">
        <f t="shared" si="13"/>
        <v>6.5</v>
      </c>
      <c r="BD136" s="59">
        <f t="shared" si="13"/>
        <v>6.5</v>
      </c>
      <c r="BE136" s="59">
        <f t="shared" si="13"/>
        <v>6.5</v>
      </c>
      <c r="BF136" s="59">
        <f t="shared" si="13"/>
        <v>6.5</v>
      </c>
      <c r="BG136" s="59">
        <f t="shared" si="13"/>
        <v>6</v>
      </c>
      <c r="BH136" s="59">
        <f t="shared" si="13"/>
        <v>0.52</v>
      </c>
      <c r="BI136" s="59" t="str">
        <f t="shared" si="13"/>
        <v/>
      </c>
      <c r="BJ136" s="59">
        <f t="shared" si="13"/>
        <v>14</v>
      </c>
      <c r="BK136" s="59">
        <f t="shared" si="13"/>
        <v>11.333333333333334</v>
      </c>
      <c r="BL136" s="59">
        <f t="shared" si="14"/>
        <v>6.5</v>
      </c>
      <c r="BM136" s="59">
        <f t="shared" si="14"/>
        <v>18</v>
      </c>
      <c r="BN136" s="59">
        <f t="shared" si="14"/>
        <v>9</v>
      </c>
      <c r="BO136" s="59">
        <f t="shared" si="14"/>
        <v>13.333333333333334</v>
      </c>
      <c r="BP136" s="59">
        <f t="shared" si="14"/>
        <v>7.2</v>
      </c>
      <c r="BQ136" s="59">
        <f t="shared" si="14"/>
        <v>0.48148148148148162</v>
      </c>
      <c r="BR136" s="59">
        <f t="shared" si="14"/>
        <v>11.2</v>
      </c>
      <c r="BS136" s="59">
        <f t="shared" si="14"/>
        <v>9</v>
      </c>
      <c r="BT136" s="59">
        <f t="shared" si="14"/>
        <v>3.2</v>
      </c>
      <c r="BU136" s="59">
        <f t="shared" si="14"/>
        <v>0.37681159420289845</v>
      </c>
      <c r="BV136" s="59" t="str">
        <f t="shared" si="14"/>
        <v/>
      </c>
      <c r="BW136" s="59">
        <f t="shared" si="14"/>
        <v>1.2999999999999998</v>
      </c>
      <c r="BX136" s="59">
        <f t="shared" si="14"/>
        <v>2.6666666666666665</v>
      </c>
      <c r="BY136" s="59">
        <f t="shared" si="14"/>
        <v>6.5</v>
      </c>
      <c r="BZ136" s="59">
        <f t="shared" si="14"/>
        <v>4.5</v>
      </c>
    </row>
    <row r="137" spans="2:78" x14ac:dyDescent="0.15">
      <c r="B137" s="59">
        <v>14</v>
      </c>
      <c r="C137" s="59">
        <f t="shared" si="7"/>
        <v>412.3976489533012</v>
      </c>
      <c r="D137" s="59">
        <f t="shared" si="8"/>
        <v>8</v>
      </c>
      <c r="E137" s="59" t="str">
        <f t="shared" si="8"/>
        <v/>
      </c>
      <c r="F137" s="59">
        <f t="shared" si="8"/>
        <v>12</v>
      </c>
      <c r="G137" s="59" t="str">
        <f t="shared" si="8"/>
        <v/>
      </c>
      <c r="H137" s="59">
        <f t="shared" si="8"/>
        <v>7</v>
      </c>
      <c r="I137" s="59">
        <f t="shared" si="8"/>
        <v>7</v>
      </c>
      <c r="J137" s="59">
        <f t="shared" si="8"/>
        <v>8.5</v>
      </c>
      <c r="K137" s="59">
        <f t="shared" si="8"/>
        <v>8.5</v>
      </c>
      <c r="L137" s="59">
        <f t="shared" si="8"/>
        <v>8.5</v>
      </c>
      <c r="M137" s="59">
        <f t="shared" si="8"/>
        <v>8.5</v>
      </c>
      <c r="N137" s="59">
        <f t="shared" si="9"/>
        <v>0.56000000000000005</v>
      </c>
      <c r="O137" s="59">
        <f t="shared" si="9"/>
        <v>5.6</v>
      </c>
      <c r="P137" s="59">
        <f t="shared" si="9"/>
        <v>3</v>
      </c>
      <c r="Q137" s="59">
        <f t="shared" si="9"/>
        <v>7</v>
      </c>
      <c r="R137" s="59">
        <f t="shared" si="9"/>
        <v>7</v>
      </c>
      <c r="S137" s="59">
        <f t="shared" si="9"/>
        <v>7</v>
      </c>
      <c r="T137" s="59">
        <f t="shared" si="9"/>
        <v>7</v>
      </c>
      <c r="U137" s="59">
        <f t="shared" si="9"/>
        <v>7</v>
      </c>
      <c r="V137" s="59">
        <f t="shared" si="9"/>
        <v>7</v>
      </c>
      <c r="W137" s="59">
        <f t="shared" si="9"/>
        <v>0.56000000000000005</v>
      </c>
      <c r="X137" s="59">
        <f t="shared" si="10"/>
        <v>5.6</v>
      </c>
      <c r="Y137" s="59">
        <f t="shared" si="10"/>
        <v>6</v>
      </c>
      <c r="Z137" s="59" t="str">
        <f t="shared" si="10"/>
        <v/>
      </c>
      <c r="AA137" s="59">
        <f t="shared" si="10"/>
        <v>1</v>
      </c>
      <c r="AB137" s="59">
        <f t="shared" si="10"/>
        <v>6.8</v>
      </c>
      <c r="AC137" s="59">
        <f t="shared" si="10"/>
        <v>8.5</v>
      </c>
      <c r="AD137" s="59">
        <f t="shared" si="10"/>
        <v>8</v>
      </c>
      <c r="AE137" s="59">
        <f t="shared" si="10"/>
        <v>8</v>
      </c>
      <c r="AF137" s="59">
        <f t="shared" si="10"/>
        <v>8</v>
      </c>
      <c r="AG137" s="59">
        <f t="shared" si="10"/>
        <v>6</v>
      </c>
      <c r="AH137" s="59">
        <f t="shared" si="11"/>
        <v>2.6666666666666665</v>
      </c>
      <c r="AI137" s="59">
        <f t="shared" si="11"/>
        <v>6</v>
      </c>
      <c r="AJ137" s="59">
        <f t="shared" si="11"/>
        <v>5.5</v>
      </c>
      <c r="AK137" s="59" t="str">
        <f t="shared" si="11"/>
        <v/>
      </c>
      <c r="AL137" s="59" t="str">
        <f t="shared" si="11"/>
        <v/>
      </c>
      <c r="AM137" s="59">
        <f t="shared" si="11"/>
        <v>6</v>
      </c>
      <c r="AN137" s="59">
        <f t="shared" si="11"/>
        <v>5.5</v>
      </c>
      <c r="AO137" s="59">
        <f t="shared" si="11"/>
        <v>7</v>
      </c>
      <c r="AP137" s="59">
        <f t="shared" si="11"/>
        <v>7</v>
      </c>
      <c r="AQ137" s="59">
        <f t="shared" si="11"/>
        <v>7</v>
      </c>
      <c r="AR137" s="59">
        <f t="shared" si="12"/>
        <v>3</v>
      </c>
      <c r="AS137" s="59">
        <f t="shared" si="12"/>
        <v>3</v>
      </c>
      <c r="AT137" s="59">
        <f t="shared" si="12"/>
        <v>3</v>
      </c>
      <c r="AU137" s="59">
        <f t="shared" si="12"/>
        <v>1.4</v>
      </c>
      <c r="AV137" s="59">
        <f t="shared" si="12"/>
        <v>1.8666666666666667</v>
      </c>
      <c r="AW137" s="59">
        <f t="shared" si="12"/>
        <v>7</v>
      </c>
      <c r="AX137" s="59">
        <f t="shared" si="12"/>
        <v>1.4</v>
      </c>
      <c r="AY137" s="59">
        <f t="shared" si="12"/>
        <v>1.4</v>
      </c>
      <c r="AZ137" s="59">
        <f t="shared" si="12"/>
        <v>1.4</v>
      </c>
      <c r="BA137" s="59">
        <f t="shared" si="12"/>
        <v>1.4</v>
      </c>
      <c r="BB137" s="59">
        <f t="shared" si="13"/>
        <v>0.56000000000000005</v>
      </c>
      <c r="BC137" s="59">
        <f t="shared" si="13"/>
        <v>7</v>
      </c>
      <c r="BD137" s="59">
        <f t="shared" si="13"/>
        <v>7</v>
      </c>
      <c r="BE137" s="59">
        <f t="shared" si="13"/>
        <v>7</v>
      </c>
      <c r="BF137" s="59">
        <f t="shared" si="13"/>
        <v>7</v>
      </c>
      <c r="BG137" s="59">
        <f t="shared" si="13"/>
        <v>6.5</v>
      </c>
      <c r="BH137" s="59">
        <f t="shared" si="13"/>
        <v>0.56000000000000005</v>
      </c>
      <c r="BI137" s="59" t="str">
        <f t="shared" si="13"/>
        <v/>
      </c>
      <c r="BJ137" s="59">
        <f t="shared" si="13"/>
        <v>14.666666666666666</v>
      </c>
      <c r="BK137" s="59">
        <f t="shared" si="13"/>
        <v>12</v>
      </c>
      <c r="BL137" s="59">
        <f t="shared" si="14"/>
        <v>7</v>
      </c>
      <c r="BM137" s="59">
        <f t="shared" si="14"/>
        <v>20</v>
      </c>
      <c r="BN137" s="59">
        <f t="shared" si="14"/>
        <v>9.5</v>
      </c>
      <c r="BO137" s="59">
        <f t="shared" si="14"/>
        <v>14</v>
      </c>
      <c r="BP137" s="59">
        <f t="shared" si="14"/>
        <v>7.6</v>
      </c>
      <c r="BQ137" s="59">
        <f t="shared" si="14"/>
        <v>0.5185185185185186</v>
      </c>
      <c r="BR137" s="59">
        <f t="shared" si="14"/>
        <v>11.6</v>
      </c>
      <c r="BS137" s="59">
        <f t="shared" si="14"/>
        <v>10</v>
      </c>
      <c r="BT137" s="59">
        <f t="shared" si="14"/>
        <v>3.6</v>
      </c>
      <c r="BU137" s="59">
        <f t="shared" si="14"/>
        <v>0.40579710144927539</v>
      </c>
      <c r="BV137" s="59" t="str">
        <f t="shared" si="14"/>
        <v/>
      </c>
      <c r="BW137" s="59">
        <f t="shared" si="14"/>
        <v>1.4</v>
      </c>
      <c r="BX137" s="59">
        <f t="shared" si="14"/>
        <v>3.333333333333333</v>
      </c>
      <c r="BY137" s="59">
        <f t="shared" si="14"/>
        <v>7</v>
      </c>
      <c r="BZ137" s="59">
        <f t="shared" si="14"/>
        <v>5</v>
      </c>
    </row>
    <row r="138" spans="2:78" x14ac:dyDescent="0.15">
      <c r="B138" s="59">
        <v>15</v>
      </c>
      <c r="C138" s="59">
        <f t="shared" si="7"/>
        <v>440.86732229123527</v>
      </c>
      <c r="D138" s="59">
        <f t="shared" si="8"/>
        <v>8.5</v>
      </c>
      <c r="E138" s="59" t="str">
        <f t="shared" si="8"/>
        <v/>
      </c>
      <c r="F138" s="59">
        <f t="shared" si="8"/>
        <v>12.666666666666666</v>
      </c>
      <c r="G138" s="59" t="str">
        <f t="shared" si="8"/>
        <v/>
      </c>
      <c r="H138" s="59">
        <f t="shared" si="8"/>
        <v>7.5</v>
      </c>
      <c r="I138" s="59">
        <f t="shared" si="8"/>
        <v>7.5</v>
      </c>
      <c r="J138" s="59">
        <f t="shared" si="8"/>
        <v>9</v>
      </c>
      <c r="K138" s="59">
        <f t="shared" si="8"/>
        <v>9</v>
      </c>
      <c r="L138" s="59">
        <f t="shared" si="8"/>
        <v>9</v>
      </c>
      <c r="M138" s="59">
        <f t="shared" si="8"/>
        <v>9</v>
      </c>
      <c r="N138" s="59">
        <f t="shared" si="9"/>
        <v>0.59999999999999987</v>
      </c>
      <c r="O138" s="59">
        <f t="shared" si="9"/>
        <v>6</v>
      </c>
      <c r="P138" s="59">
        <f t="shared" si="9"/>
        <v>3.25</v>
      </c>
      <c r="Q138" s="59">
        <f t="shared" si="9"/>
        <v>7.5</v>
      </c>
      <c r="R138" s="59">
        <f t="shared" si="9"/>
        <v>7.5</v>
      </c>
      <c r="S138" s="59">
        <f t="shared" si="9"/>
        <v>7.5</v>
      </c>
      <c r="T138" s="59">
        <f t="shared" si="9"/>
        <v>7.5</v>
      </c>
      <c r="U138" s="59">
        <f t="shared" si="9"/>
        <v>7.5</v>
      </c>
      <c r="V138" s="59">
        <f t="shared" si="9"/>
        <v>7.5</v>
      </c>
      <c r="W138" s="59">
        <f t="shared" si="9"/>
        <v>0.59999999999999987</v>
      </c>
      <c r="X138" s="59">
        <f t="shared" si="10"/>
        <v>6</v>
      </c>
      <c r="Y138" s="59">
        <f t="shared" si="10"/>
        <v>6.5</v>
      </c>
      <c r="Z138" s="59" t="str">
        <f t="shared" si="10"/>
        <v/>
      </c>
      <c r="AA138" s="59">
        <f t="shared" si="10"/>
        <v>1.0714285714285716</v>
      </c>
      <c r="AB138" s="59">
        <f t="shared" si="10"/>
        <v>7.2</v>
      </c>
      <c r="AC138" s="59">
        <f t="shared" si="10"/>
        <v>9</v>
      </c>
      <c r="AD138" s="59">
        <f t="shared" si="10"/>
        <v>8.5</v>
      </c>
      <c r="AE138" s="59">
        <f t="shared" si="10"/>
        <v>8.5</v>
      </c>
      <c r="AF138" s="59">
        <f t="shared" si="10"/>
        <v>8.5</v>
      </c>
      <c r="AG138" s="59">
        <f t="shared" si="10"/>
        <v>6.5</v>
      </c>
      <c r="AH138" s="59">
        <f t="shared" si="11"/>
        <v>3.333333333333333</v>
      </c>
      <c r="AI138" s="59">
        <f t="shared" si="11"/>
        <v>6.5</v>
      </c>
      <c r="AJ138" s="59">
        <f t="shared" si="11"/>
        <v>6</v>
      </c>
      <c r="AK138" s="59" t="str">
        <f t="shared" si="11"/>
        <v/>
      </c>
      <c r="AL138" s="59" t="str">
        <f t="shared" si="11"/>
        <v/>
      </c>
      <c r="AM138" s="59">
        <f t="shared" si="11"/>
        <v>6.5</v>
      </c>
      <c r="AN138" s="59">
        <f t="shared" si="11"/>
        <v>6</v>
      </c>
      <c r="AO138" s="59">
        <f t="shared" si="11"/>
        <v>7.5</v>
      </c>
      <c r="AP138" s="59">
        <f t="shared" si="11"/>
        <v>7.5</v>
      </c>
      <c r="AQ138" s="59">
        <f t="shared" si="11"/>
        <v>7.5</v>
      </c>
      <c r="AR138" s="59">
        <f t="shared" si="12"/>
        <v>3.5</v>
      </c>
      <c r="AS138" s="59">
        <f t="shared" si="12"/>
        <v>3.5</v>
      </c>
      <c r="AT138" s="59">
        <f t="shared" si="12"/>
        <v>3.5</v>
      </c>
      <c r="AU138" s="59">
        <f t="shared" si="12"/>
        <v>1.5</v>
      </c>
      <c r="AV138" s="59">
        <f t="shared" si="12"/>
        <v>2</v>
      </c>
      <c r="AW138" s="59">
        <f t="shared" si="12"/>
        <v>7.5</v>
      </c>
      <c r="AX138" s="59">
        <f t="shared" si="12"/>
        <v>1.5</v>
      </c>
      <c r="AY138" s="59">
        <f t="shared" si="12"/>
        <v>1.5</v>
      </c>
      <c r="AZ138" s="59">
        <f t="shared" si="12"/>
        <v>1.5</v>
      </c>
      <c r="BA138" s="59">
        <f t="shared" si="12"/>
        <v>1.5</v>
      </c>
      <c r="BB138" s="59">
        <f t="shared" si="13"/>
        <v>0.59999999999999987</v>
      </c>
      <c r="BC138" s="59">
        <f t="shared" si="13"/>
        <v>7.5</v>
      </c>
      <c r="BD138" s="59">
        <f t="shared" si="13"/>
        <v>7.5</v>
      </c>
      <c r="BE138" s="59">
        <f t="shared" si="13"/>
        <v>7.5</v>
      </c>
      <c r="BF138" s="59">
        <f t="shared" si="13"/>
        <v>7.5</v>
      </c>
      <c r="BG138" s="59">
        <f t="shared" si="13"/>
        <v>7</v>
      </c>
      <c r="BH138" s="59">
        <f t="shared" si="13"/>
        <v>0.59999999999999987</v>
      </c>
      <c r="BI138" s="59" t="str">
        <f t="shared" si="13"/>
        <v/>
      </c>
      <c r="BJ138" s="59">
        <f t="shared" si="13"/>
        <v>15.333333333333334</v>
      </c>
      <c r="BK138" s="59">
        <f t="shared" si="13"/>
        <v>12.222222222222221</v>
      </c>
      <c r="BL138" s="59">
        <f t="shared" si="14"/>
        <v>7.5</v>
      </c>
      <c r="BM138" s="59">
        <f t="shared" si="14"/>
        <v>21</v>
      </c>
      <c r="BN138" s="59">
        <f t="shared" si="14"/>
        <v>10</v>
      </c>
      <c r="BO138" s="59">
        <f t="shared" si="14"/>
        <v>14.4</v>
      </c>
      <c r="BP138" s="59">
        <f t="shared" si="14"/>
        <v>8</v>
      </c>
      <c r="BQ138" s="59">
        <f t="shared" si="14"/>
        <v>0.55555555555555558</v>
      </c>
      <c r="BR138" s="59">
        <f t="shared" si="14"/>
        <v>12</v>
      </c>
      <c r="BS138" s="59">
        <f t="shared" si="14"/>
        <v>11</v>
      </c>
      <c r="BT138" s="59">
        <f t="shared" si="14"/>
        <v>4</v>
      </c>
      <c r="BU138" s="59">
        <f t="shared" si="14"/>
        <v>0.43478260869565211</v>
      </c>
      <c r="BV138" s="59" t="str">
        <f t="shared" si="14"/>
        <v/>
      </c>
      <c r="BW138" s="59">
        <f t="shared" si="14"/>
        <v>1.5</v>
      </c>
      <c r="BX138" s="59">
        <f t="shared" si="14"/>
        <v>4</v>
      </c>
      <c r="BY138" s="59">
        <f t="shared" si="14"/>
        <v>7.5</v>
      </c>
      <c r="BZ138" s="59">
        <f t="shared" si="14"/>
        <v>5.5</v>
      </c>
    </row>
    <row r="139" spans="2:78" x14ac:dyDescent="0.15">
      <c r="B139" s="59">
        <v>16</v>
      </c>
      <c r="C139" s="59">
        <f t="shared" si="7"/>
        <v>469.60366229583622</v>
      </c>
      <c r="D139" s="59">
        <f t="shared" si="8"/>
        <v>9</v>
      </c>
      <c r="E139" s="59" t="str">
        <f t="shared" si="8"/>
        <v/>
      </c>
      <c r="F139" s="59">
        <f t="shared" si="8"/>
        <v>13.333333333333334</v>
      </c>
      <c r="G139" s="59" t="str">
        <f t="shared" si="8"/>
        <v/>
      </c>
      <c r="H139" s="59">
        <f t="shared" si="8"/>
        <v>8</v>
      </c>
      <c r="I139" s="59">
        <f t="shared" si="8"/>
        <v>8</v>
      </c>
      <c r="J139" s="59">
        <f t="shared" si="8"/>
        <v>9.5</v>
      </c>
      <c r="K139" s="59">
        <f t="shared" si="8"/>
        <v>9.5</v>
      </c>
      <c r="L139" s="59">
        <f t="shared" si="8"/>
        <v>9.5</v>
      </c>
      <c r="M139" s="59">
        <f t="shared" si="8"/>
        <v>9.5</v>
      </c>
      <c r="N139" s="59">
        <f t="shared" si="9"/>
        <v>0.6399999999999999</v>
      </c>
      <c r="O139" s="59">
        <f t="shared" si="9"/>
        <v>6.4</v>
      </c>
      <c r="P139" s="59">
        <f t="shared" si="9"/>
        <v>3.5</v>
      </c>
      <c r="Q139" s="59">
        <f t="shared" si="9"/>
        <v>8</v>
      </c>
      <c r="R139" s="59">
        <f t="shared" si="9"/>
        <v>8</v>
      </c>
      <c r="S139" s="59">
        <f t="shared" si="9"/>
        <v>8</v>
      </c>
      <c r="T139" s="59">
        <f t="shared" si="9"/>
        <v>8</v>
      </c>
      <c r="U139" s="59">
        <f t="shared" si="9"/>
        <v>8</v>
      </c>
      <c r="V139" s="59">
        <f t="shared" si="9"/>
        <v>8</v>
      </c>
      <c r="W139" s="59">
        <f t="shared" si="9"/>
        <v>0.6399999999999999</v>
      </c>
      <c r="X139" s="59">
        <f t="shared" si="10"/>
        <v>6.4</v>
      </c>
      <c r="Y139" s="59">
        <f t="shared" si="10"/>
        <v>7</v>
      </c>
      <c r="Z139" s="59" t="str">
        <f t="shared" si="10"/>
        <v/>
      </c>
      <c r="AA139" s="59">
        <f t="shared" si="10"/>
        <v>1.1428571428571428</v>
      </c>
      <c r="AB139" s="59">
        <f t="shared" si="10"/>
        <v>7.6</v>
      </c>
      <c r="AC139" s="59">
        <f t="shared" si="10"/>
        <v>9.5</v>
      </c>
      <c r="AD139" s="59">
        <f t="shared" si="10"/>
        <v>9</v>
      </c>
      <c r="AE139" s="59">
        <f t="shared" si="10"/>
        <v>9</v>
      </c>
      <c r="AF139" s="59">
        <f t="shared" si="10"/>
        <v>9</v>
      </c>
      <c r="AG139" s="59">
        <f t="shared" si="10"/>
        <v>7</v>
      </c>
      <c r="AH139" s="59">
        <f t="shared" si="11"/>
        <v>4</v>
      </c>
      <c r="AI139" s="59">
        <f t="shared" si="11"/>
        <v>7</v>
      </c>
      <c r="AJ139" s="59">
        <f t="shared" si="11"/>
        <v>6.5</v>
      </c>
      <c r="AK139" s="59" t="str">
        <f t="shared" si="11"/>
        <v/>
      </c>
      <c r="AL139" s="59" t="str">
        <f t="shared" si="11"/>
        <v/>
      </c>
      <c r="AM139" s="59">
        <f t="shared" si="11"/>
        <v>7</v>
      </c>
      <c r="AN139" s="59">
        <f t="shared" si="11"/>
        <v>6.5</v>
      </c>
      <c r="AO139" s="59">
        <f t="shared" si="11"/>
        <v>8</v>
      </c>
      <c r="AP139" s="59">
        <f t="shared" si="11"/>
        <v>8</v>
      </c>
      <c r="AQ139" s="59">
        <f t="shared" si="11"/>
        <v>8</v>
      </c>
      <c r="AR139" s="59">
        <f t="shared" si="12"/>
        <v>4</v>
      </c>
      <c r="AS139" s="59">
        <f t="shared" si="12"/>
        <v>4</v>
      </c>
      <c r="AT139" s="59">
        <f t="shared" si="12"/>
        <v>4</v>
      </c>
      <c r="AU139" s="59">
        <f t="shared" si="12"/>
        <v>1.6</v>
      </c>
      <c r="AV139" s="59">
        <f t="shared" si="12"/>
        <v>2.4</v>
      </c>
      <c r="AW139" s="59">
        <f t="shared" si="12"/>
        <v>8</v>
      </c>
      <c r="AX139" s="59">
        <f t="shared" si="12"/>
        <v>1.6</v>
      </c>
      <c r="AY139" s="59">
        <f t="shared" si="12"/>
        <v>1.6</v>
      </c>
      <c r="AZ139" s="59">
        <f t="shared" si="12"/>
        <v>1.6</v>
      </c>
      <c r="BA139" s="59">
        <f t="shared" si="12"/>
        <v>1.6</v>
      </c>
      <c r="BB139" s="59">
        <f t="shared" si="13"/>
        <v>0.6399999999999999</v>
      </c>
      <c r="BC139" s="59">
        <f t="shared" si="13"/>
        <v>8</v>
      </c>
      <c r="BD139" s="59">
        <f t="shared" si="13"/>
        <v>8</v>
      </c>
      <c r="BE139" s="59">
        <f t="shared" si="13"/>
        <v>8</v>
      </c>
      <c r="BF139" s="59">
        <f t="shared" si="13"/>
        <v>8</v>
      </c>
      <c r="BG139" s="59">
        <f t="shared" si="13"/>
        <v>7.5</v>
      </c>
      <c r="BH139" s="59">
        <f t="shared" si="13"/>
        <v>0.6399999999999999</v>
      </c>
      <c r="BI139" s="59" t="str">
        <f t="shared" si="13"/>
        <v/>
      </c>
      <c r="BJ139" s="59">
        <f t="shared" si="13"/>
        <v>16</v>
      </c>
      <c r="BK139" s="59">
        <f t="shared" si="13"/>
        <v>12.444444444444445</v>
      </c>
      <c r="BL139" s="59">
        <f t="shared" si="14"/>
        <v>8</v>
      </c>
      <c r="BM139" s="59">
        <f t="shared" si="14"/>
        <v>22</v>
      </c>
      <c r="BN139" s="59">
        <f t="shared" si="14"/>
        <v>10.5</v>
      </c>
      <c r="BO139" s="59">
        <f t="shared" si="14"/>
        <v>14.8</v>
      </c>
      <c r="BP139" s="59">
        <f t="shared" si="14"/>
        <v>8.4</v>
      </c>
      <c r="BQ139" s="59">
        <f t="shared" si="14"/>
        <v>0.59259259259259256</v>
      </c>
      <c r="BR139" s="59">
        <f t="shared" si="14"/>
        <v>12.4</v>
      </c>
      <c r="BS139" s="59">
        <f t="shared" si="14"/>
        <v>12</v>
      </c>
      <c r="BT139" s="59">
        <f t="shared" si="14"/>
        <v>4.4000000000000004</v>
      </c>
      <c r="BU139" s="59">
        <f t="shared" si="14"/>
        <v>0.46376811594202905</v>
      </c>
      <c r="BV139" s="59" t="str">
        <f t="shared" si="14"/>
        <v/>
      </c>
      <c r="BW139" s="59">
        <f t="shared" si="14"/>
        <v>1.6</v>
      </c>
      <c r="BX139" s="59">
        <f t="shared" si="14"/>
        <v>4.666666666666667</v>
      </c>
      <c r="BY139" s="59">
        <f t="shared" si="14"/>
        <v>8</v>
      </c>
      <c r="BZ139" s="59">
        <f t="shared" si="14"/>
        <v>6</v>
      </c>
    </row>
    <row r="140" spans="2:78" x14ac:dyDescent="0.15">
      <c r="B140" s="59">
        <v>17</v>
      </c>
      <c r="C140" s="59">
        <f t="shared" si="7"/>
        <v>497.84000230043711</v>
      </c>
      <c r="D140" s="59">
        <f t="shared" si="8"/>
        <v>9.5</v>
      </c>
      <c r="E140" s="59" t="str">
        <f t="shared" si="8"/>
        <v/>
      </c>
      <c r="F140" s="59">
        <f t="shared" si="8"/>
        <v>14</v>
      </c>
      <c r="G140" s="59" t="str">
        <f t="shared" si="8"/>
        <v/>
      </c>
      <c r="H140" s="59">
        <f t="shared" si="8"/>
        <v>8.5</v>
      </c>
      <c r="I140" s="59">
        <f t="shared" si="8"/>
        <v>8.5</v>
      </c>
      <c r="J140" s="59">
        <f t="shared" si="8"/>
        <v>10</v>
      </c>
      <c r="K140" s="59">
        <f t="shared" si="8"/>
        <v>10</v>
      </c>
      <c r="L140" s="59">
        <f t="shared" si="8"/>
        <v>10</v>
      </c>
      <c r="M140" s="59">
        <f t="shared" si="8"/>
        <v>10</v>
      </c>
      <c r="N140" s="59">
        <f t="shared" si="9"/>
        <v>0.67999999999999994</v>
      </c>
      <c r="O140" s="59">
        <f t="shared" si="9"/>
        <v>6.8</v>
      </c>
      <c r="P140" s="59">
        <f t="shared" si="9"/>
        <v>3.75</v>
      </c>
      <c r="Q140" s="59">
        <f t="shared" si="9"/>
        <v>8.5</v>
      </c>
      <c r="R140" s="59">
        <f t="shared" si="9"/>
        <v>8.5</v>
      </c>
      <c r="S140" s="59">
        <f t="shared" si="9"/>
        <v>8.5</v>
      </c>
      <c r="T140" s="59">
        <f t="shared" si="9"/>
        <v>8.5</v>
      </c>
      <c r="U140" s="59">
        <f t="shared" si="9"/>
        <v>8.5</v>
      </c>
      <c r="V140" s="59">
        <f t="shared" si="9"/>
        <v>8.5</v>
      </c>
      <c r="W140" s="59">
        <f t="shared" si="9"/>
        <v>0.67999999999999994</v>
      </c>
      <c r="X140" s="59">
        <f t="shared" si="10"/>
        <v>6.8</v>
      </c>
      <c r="Y140" s="59">
        <f t="shared" si="10"/>
        <v>7.5</v>
      </c>
      <c r="Z140" s="59" t="str">
        <f t="shared" si="10"/>
        <v/>
      </c>
      <c r="AA140" s="59">
        <f t="shared" si="10"/>
        <v>1.2142857142857144</v>
      </c>
      <c r="AB140" s="59">
        <f t="shared" si="10"/>
        <v>8</v>
      </c>
      <c r="AC140" s="59">
        <f t="shared" si="10"/>
        <v>10</v>
      </c>
      <c r="AD140" s="59">
        <f t="shared" si="10"/>
        <v>9.5</v>
      </c>
      <c r="AE140" s="59">
        <f t="shared" si="10"/>
        <v>9.5</v>
      </c>
      <c r="AF140" s="59">
        <f t="shared" si="10"/>
        <v>9.5</v>
      </c>
      <c r="AG140" s="59">
        <f t="shared" si="10"/>
        <v>7.5</v>
      </c>
      <c r="AH140" s="59">
        <f t="shared" si="11"/>
        <v>4.666666666666667</v>
      </c>
      <c r="AI140" s="59">
        <f t="shared" si="11"/>
        <v>7.5</v>
      </c>
      <c r="AJ140" s="59">
        <f t="shared" si="11"/>
        <v>7</v>
      </c>
      <c r="AK140" s="59" t="str">
        <f t="shared" si="11"/>
        <v/>
      </c>
      <c r="AL140" s="59" t="str">
        <f t="shared" si="11"/>
        <v/>
      </c>
      <c r="AM140" s="59">
        <f t="shared" si="11"/>
        <v>7.5</v>
      </c>
      <c r="AN140" s="59">
        <f t="shared" si="11"/>
        <v>7</v>
      </c>
      <c r="AO140" s="59">
        <f t="shared" si="11"/>
        <v>8.5</v>
      </c>
      <c r="AP140" s="59">
        <f t="shared" si="11"/>
        <v>8.5</v>
      </c>
      <c r="AQ140" s="59">
        <f t="shared" si="11"/>
        <v>8.5</v>
      </c>
      <c r="AR140" s="59">
        <f t="shared" si="12"/>
        <v>4.5</v>
      </c>
      <c r="AS140" s="59">
        <f t="shared" si="12"/>
        <v>4.5</v>
      </c>
      <c r="AT140" s="59">
        <f t="shared" si="12"/>
        <v>4.5</v>
      </c>
      <c r="AU140" s="59">
        <f t="shared" si="12"/>
        <v>1.7</v>
      </c>
      <c r="AV140" s="59">
        <f t="shared" si="12"/>
        <v>2.8</v>
      </c>
      <c r="AW140" s="59">
        <f t="shared" si="12"/>
        <v>8.5</v>
      </c>
      <c r="AX140" s="59">
        <f t="shared" si="12"/>
        <v>1.7</v>
      </c>
      <c r="AY140" s="59">
        <f t="shared" si="12"/>
        <v>1.7</v>
      </c>
      <c r="AZ140" s="59">
        <f t="shared" si="12"/>
        <v>1.7</v>
      </c>
      <c r="BA140" s="59">
        <f t="shared" si="12"/>
        <v>1.7</v>
      </c>
      <c r="BB140" s="59">
        <f t="shared" si="13"/>
        <v>0.67999999999999994</v>
      </c>
      <c r="BC140" s="59">
        <f t="shared" si="13"/>
        <v>8.5</v>
      </c>
      <c r="BD140" s="59">
        <f t="shared" si="13"/>
        <v>8.5</v>
      </c>
      <c r="BE140" s="59">
        <f t="shared" si="13"/>
        <v>8.5</v>
      </c>
      <c r="BF140" s="59">
        <f t="shared" si="13"/>
        <v>8.5</v>
      </c>
      <c r="BG140" s="59">
        <f t="shared" si="13"/>
        <v>8</v>
      </c>
      <c r="BH140" s="59">
        <f t="shared" si="13"/>
        <v>0.67999999999999994</v>
      </c>
      <c r="BI140" s="59" t="str">
        <f t="shared" si="13"/>
        <v/>
      </c>
      <c r="BJ140" s="59">
        <f t="shared" si="13"/>
        <v>16.666666666666668</v>
      </c>
      <c r="BK140" s="59">
        <f t="shared" si="13"/>
        <v>12.666666666666666</v>
      </c>
      <c r="BL140" s="59">
        <f t="shared" si="14"/>
        <v>8.5</v>
      </c>
      <c r="BM140" s="59">
        <f t="shared" si="14"/>
        <v>23</v>
      </c>
      <c r="BN140" s="59">
        <f t="shared" si="14"/>
        <v>11</v>
      </c>
      <c r="BO140" s="59">
        <f t="shared" si="14"/>
        <v>15.2</v>
      </c>
      <c r="BP140" s="59">
        <f t="shared" si="14"/>
        <v>8.8000000000000007</v>
      </c>
      <c r="BQ140" s="59">
        <f t="shared" si="14"/>
        <v>0.62962962962962976</v>
      </c>
      <c r="BR140" s="59">
        <f t="shared" si="14"/>
        <v>12.8</v>
      </c>
      <c r="BS140" s="59">
        <f t="shared" si="14"/>
        <v>12.5</v>
      </c>
      <c r="BT140" s="59">
        <f t="shared" si="14"/>
        <v>4.8</v>
      </c>
      <c r="BU140" s="59">
        <f t="shared" si="14"/>
        <v>0.49275362318840576</v>
      </c>
      <c r="BV140" s="59" t="str">
        <f t="shared" si="14"/>
        <v/>
      </c>
      <c r="BW140" s="59">
        <f t="shared" si="14"/>
        <v>1.7</v>
      </c>
      <c r="BX140" s="59">
        <f t="shared" si="14"/>
        <v>5.333333333333333</v>
      </c>
      <c r="BY140" s="59">
        <f t="shared" si="14"/>
        <v>8.5</v>
      </c>
      <c r="BZ140" s="59">
        <f t="shared" si="14"/>
        <v>6.5</v>
      </c>
    </row>
    <row r="141" spans="2:78" x14ac:dyDescent="0.15">
      <c r="B141" s="59">
        <v>18</v>
      </c>
      <c r="C141" s="59">
        <f t="shared" si="7"/>
        <v>525.96205659075235</v>
      </c>
      <c r="D141" s="59">
        <f t="shared" si="8"/>
        <v>10</v>
      </c>
      <c r="E141" s="59" t="str">
        <f t="shared" si="8"/>
        <v/>
      </c>
      <c r="F141" s="59">
        <f t="shared" si="8"/>
        <v>14.666666666666666</v>
      </c>
      <c r="G141" s="59" t="str">
        <f t="shared" si="8"/>
        <v/>
      </c>
      <c r="H141" s="59">
        <f t="shared" si="8"/>
        <v>9</v>
      </c>
      <c r="I141" s="59">
        <f t="shared" si="8"/>
        <v>9</v>
      </c>
      <c r="J141" s="59">
        <f t="shared" si="8"/>
        <v>10.5</v>
      </c>
      <c r="K141" s="59">
        <f t="shared" si="8"/>
        <v>10.5</v>
      </c>
      <c r="L141" s="59">
        <f t="shared" si="8"/>
        <v>10.5</v>
      </c>
      <c r="M141" s="59">
        <f t="shared" si="8"/>
        <v>10.5</v>
      </c>
      <c r="N141" s="59">
        <f t="shared" si="9"/>
        <v>0.72</v>
      </c>
      <c r="O141" s="59">
        <f t="shared" si="9"/>
        <v>7.2</v>
      </c>
      <c r="P141" s="59">
        <f t="shared" si="9"/>
        <v>4</v>
      </c>
      <c r="Q141" s="59">
        <f t="shared" si="9"/>
        <v>9</v>
      </c>
      <c r="R141" s="59">
        <f t="shared" si="9"/>
        <v>9</v>
      </c>
      <c r="S141" s="59">
        <f t="shared" si="9"/>
        <v>9</v>
      </c>
      <c r="T141" s="59">
        <f t="shared" si="9"/>
        <v>9</v>
      </c>
      <c r="U141" s="59">
        <f t="shared" si="9"/>
        <v>9</v>
      </c>
      <c r="V141" s="59">
        <f t="shared" si="9"/>
        <v>9</v>
      </c>
      <c r="W141" s="59">
        <f t="shared" si="9"/>
        <v>0.72</v>
      </c>
      <c r="X141" s="59">
        <f t="shared" si="10"/>
        <v>7.2</v>
      </c>
      <c r="Y141" s="59">
        <f t="shared" si="10"/>
        <v>8</v>
      </c>
      <c r="Z141" s="59" t="str">
        <f t="shared" si="10"/>
        <v/>
      </c>
      <c r="AA141" s="59">
        <f t="shared" si="10"/>
        <v>1.2857142857142858</v>
      </c>
      <c r="AB141" s="59">
        <f t="shared" si="10"/>
        <v>8.2857142857142865</v>
      </c>
      <c r="AC141" s="59">
        <f t="shared" si="10"/>
        <v>10.5</v>
      </c>
      <c r="AD141" s="59">
        <f t="shared" si="10"/>
        <v>10</v>
      </c>
      <c r="AE141" s="59">
        <f t="shared" si="10"/>
        <v>10</v>
      </c>
      <c r="AF141" s="59">
        <f t="shared" si="10"/>
        <v>10</v>
      </c>
      <c r="AG141" s="59">
        <f t="shared" si="10"/>
        <v>8</v>
      </c>
      <c r="AH141" s="59">
        <f t="shared" si="11"/>
        <v>5.333333333333333</v>
      </c>
      <c r="AI141" s="59">
        <f t="shared" si="11"/>
        <v>8</v>
      </c>
      <c r="AJ141" s="59">
        <f t="shared" si="11"/>
        <v>7.5</v>
      </c>
      <c r="AK141" s="59" t="str">
        <f t="shared" si="11"/>
        <v/>
      </c>
      <c r="AL141" s="59" t="str">
        <f t="shared" si="11"/>
        <v/>
      </c>
      <c r="AM141" s="59">
        <f t="shared" si="11"/>
        <v>8</v>
      </c>
      <c r="AN141" s="59">
        <f t="shared" si="11"/>
        <v>7.5</v>
      </c>
      <c r="AO141" s="59">
        <f t="shared" si="11"/>
        <v>9</v>
      </c>
      <c r="AP141" s="59">
        <f t="shared" si="11"/>
        <v>9</v>
      </c>
      <c r="AQ141" s="59">
        <f t="shared" si="11"/>
        <v>9</v>
      </c>
      <c r="AR141" s="59">
        <f t="shared" si="12"/>
        <v>5</v>
      </c>
      <c r="AS141" s="59">
        <f t="shared" si="12"/>
        <v>5</v>
      </c>
      <c r="AT141" s="59">
        <f t="shared" si="12"/>
        <v>5</v>
      </c>
      <c r="AU141" s="59">
        <f t="shared" si="12"/>
        <v>1.8</v>
      </c>
      <c r="AV141" s="59">
        <f t="shared" si="12"/>
        <v>3.2</v>
      </c>
      <c r="AW141" s="59">
        <f t="shared" si="12"/>
        <v>9</v>
      </c>
      <c r="AX141" s="59">
        <f t="shared" si="12"/>
        <v>1.8</v>
      </c>
      <c r="AY141" s="59">
        <f t="shared" si="12"/>
        <v>1.8</v>
      </c>
      <c r="AZ141" s="59">
        <f t="shared" si="12"/>
        <v>1.8</v>
      </c>
      <c r="BA141" s="59">
        <f t="shared" si="12"/>
        <v>1.8</v>
      </c>
      <c r="BB141" s="59">
        <f t="shared" si="13"/>
        <v>0.72</v>
      </c>
      <c r="BC141" s="59">
        <f t="shared" si="13"/>
        <v>9</v>
      </c>
      <c r="BD141" s="59">
        <f t="shared" si="13"/>
        <v>9</v>
      </c>
      <c r="BE141" s="59">
        <f t="shared" si="13"/>
        <v>9</v>
      </c>
      <c r="BF141" s="59">
        <f t="shared" si="13"/>
        <v>9</v>
      </c>
      <c r="BG141" s="59">
        <f t="shared" si="13"/>
        <v>8.5</v>
      </c>
      <c r="BH141" s="59">
        <f t="shared" si="13"/>
        <v>0.72</v>
      </c>
      <c r="BI141" s="59" t="str">
        <f t="shared" si="13"/>
        <v/>
      </c>
      <c r="BJ141" s="59">
        <f t="shared" si="13"/>
        <v>17.333333333333332</v>
      </c>
      <c r="BK141" s="59">
        <f t="shared" si="13"/>
        <v>12.888888888888889</v>
      </c>
      <c r="BL141" s="59">
        <f t="shared" si="14"/>
        <v>9</v>
      </c>
      <c r="BM141" s="59">
        <f t="shared" si="14"/>
        <v>24</v>
      </c>
      <c r="BN141" s="59">
        <f t="shared" si="14"/>
        <v>11.5</v>
      </c>
      <c r="BO141" s="59">
        <f t="shared" si="14"/>
        <v>15.6</v>
      </c>
      <c r="BP141" s="59">
        <f t="shared" si="14"/>
        <v>9.1999999999999993</v>
      </c>
      <c r="BQ141" s="59">
        <f t="shared" si="14"/>
        <v>0.66666666666666674</v>
      </c>
      <c r="BR141" s="59">
        <f t="shared" si="14"/>
        <v>13.2</v>
      </c>
      <c r="BS141" s="59">
        <f t="shared" si="14"/>
        <v>13</v>
      </c>
      <c r="BT141" s="59">
        <f t="shared" si="14"/>
        <v>5.2</v>
      </c>
      <c r="BU141" s="59">
        <f t="shared" si="14"/>
        <v>0.52173913043478248</v>
      </c>
      <c r="BV141" s="59" t="str">
        <f t="shared" si="14"/>
        <v/>
      </c>
      <c r="BW141" s="59">
        <f t="shared" si="14"/>
        <v>1.8</v>
      </c>
      <c r="BX141" s="59">
        <f t="shared" si="14"/>
        <v>6</v>
      </c>
      <c r="BY141" s="59">
        <f t="shared" si="14"/>
        <v>9</v>
      </c>
      <c r="BZ141" s="59">
        <f t="shared" si="14"/>
        <v>7</v>
      </c>
    </row>
    <row r="142" spans="2:78" x14ac:dyDescent="0.15">
      <c r="B142" s="59">
        <v>19</v>
      </c>
      <c r="C142" s="59">
        <f t="shared" si="7"/>
        <v>554.16744421440058</v>
      </c>
      <c r="D142" s="59">
        <f t="shared" si="8"/>
        <v>10.5</v>
      </c>
      <c r="E142" s="59" t="str">
        <f t="shared" si="8"/>
        <v/>
      </c>
      <c r="F142" s="59">
        <f t="shared" si="8"/>
        <v>15.333333333333334</v>
      </c>
      <c r="G142" s="59" t="str">
        <f t="shared" si="8"/>
        <v/>
      </c>
      <c r="H142" s="59">
        <f t="shared" si="8"/>
        <v>9.5</v>
      </c>
      <c r="I142" s="59">
        <f t="shared" si="8"/>
        <v>9.5</v>
      </c>
      <c r="J142" s="59">
        <f t="shared" si="8"/>
        <v>11</v>
      </c>
      <c r="K142" s="59">
        <f t="shared" si="8"/>
        <v>11</v>
      </c>
      <c r="L142" s="59">
        <f t="shared" si="8"/>
        <v>11</v>
      </c>
      <c r="M142" s="59">
        <f t="shared" si="8"/>
        <v>11</v>
      </c>
      <c r="N142" s="59">
        <f t="shared" si="9"/>
        <v>0.76</v>
      </c>
      <c r="O142" s="59">
        <f t="shared" si="9"/>
        <v>7.6</v>
      </c>
      <c r="P142" s="59">
        <f t="shared" si="9"/>
        <v>4.333333333333333</v>
      </c>
      <c r="Q142" s="59">
        <f t="shared" si="9"/>
        <v>9.5</v>
      </c>
      <c r="R142" s="59">
        <f t="shared" si="9"/>
        <v>9.5</v>
      </c>
      <c r="S142" s="59">
        <f t="shared" si="9"/>
        <v>9.5</v>
      </c>
      <c r="T142" s="59">
        <f t="shared" si="9"/>
        <v>9.5</v>
      </c>
      <c r="U142" s="59">
        <f t="shared" si="9"/>
        <v>9.5</v>
      </c>
      <c r="V142" s="59">
        <f t="shared" si="9"/>
        <v>9.5</v>
      </c>
      <c r="W142" s="59">
        <f t="shared" si="9"/>
        <v>0.76</v>
      </c>
      <c r="X142" s="59">
        <f t="shared" si="10"/>
        <v>7.6</v>
      </c>
      <c r="Y142" s="59">
        <f t="shared" si="10"/>
        <v>8.5</v>
      </c>
      <c r="Z142" s="59" t="str">
        <f t="shared" si="10"/>
        <v/>
      </c>
      <c r="AA142" s="59">
        <f t="shared" si="10"/>
        <v>1.3571428571428572</v>
      </c>
      <c r="AB142" s="59">
        <f t="shared" si="10"/>
        <v>8.5714285714285712</v>
      </c>
      <c r="AC142" s="59">
        <f t="shared" si="10"/>
        <v>11</v>
      </c>
      <c r="AD142" s="59">
        <f t="shared" si="10"/>
        <v>10.5</v>
      </c>
      <c r="AE142" s="59">
        <f t="shared" si="10"/>
        <v>10.5</v>
      </c>
      <c r="AF142" s="59">
        <f t="shared" si="10"/>
        <v>10.5</v>
      </c>
      <c r="AG142" s="59">
        <f t="shared" si="10"/>
        <v>8.5</v>
      </c>
      <c r="AH142" s="59">
        <f t="shared" si="11"/>
        <v>6</v>
      </c>
      <c r="AI142" s="59">
        <f t="shared" si="11"/>
        <v>8.5</v>
      </c>
      <c r="AJ142" s="59">
        <f t="shared" si="11"/>
        <v>8</v>
      </c>
      <c r="AK142" s="59" t="str">
        <f t="shared" si="11"/>
        <v/>
      </c>
      <c r="AL142" s="59" t="str">
        <f t="shared" si="11"/>
        <v/>
      </c>
      <c r="AM142" s="59">
        <f t="shared" si="11"/>
        <v>8.5</v>
      </c>
      <c r="AN142" s="59">
        <f t="shared" si="11"/>
        <v>8</v>
      </c>
      <c r="AO142" s="59">
        <f t="shared" si="11"/>
        <v>9.5</v>
      </c>
      <c r="AP142" s="59">
        <f t="shared" si="11"/>
        <v>9.5</v>
      </c>
      <c r="AQ142" s="59">
        <f t="shared" si="11"/>
        <v>9.5</v>
      </c>
      <c r="AR142" s="59">
        <f t="shared" si="12"/>
        <v>5.5</v>
      </c>
      <c r="AS142" s="59">
        <f t="shared" si="12"/>
        <v>5.5</v>
      </c>
      <c r="AT142" s="59">
        <f t="shared" si="12"/>
        <v>5.5</v>
      </c>
      <c r="AU142" s="59">
        <f t="shared" si="12"/>
        <v>1.9</v>
      </c>
      <c r="AV142" s="59">
        <f t="shared" si="12"/>
        <v>3.6</v>
      </c>
      <c r="AW142" s="59">
        <f t="shared" si="12"/>
        <v>9.5</v>
      </c>
      <c r="AX142" s="59">
        <f t="shared" si="12"/>
        <v>1.9</v>
      </c>
      <c r="AY142" s="59">
        <f t="shared" si="12"/>
        <v>1.9</v>
      </c>
      <c r="AZ142" s="59">
        <f t="shared" si="12"/>
        <v>1.9</v>
      </c>
      <c r="BA142" s="59">
        <f t="shared" si="12"/>
        <v>1.9</v>
      </c>
      <c r="BB142" s="59">
        <f t="shared" si="13"/>
        <v>0.76</v>
      </c>
      <c r="BC142" s="59">
        <f t="shared" si="13"/>
        <v>9.5</v>
      </c>
      <c r="BD142" s="59">
        <f t="shared" si="13"/>
        <v>9.5</v>
      </c>
      <c r="BE142" s="59">
        <f t="shared" si="13"/>
        <v>9.5</v>
      </c>
      <c r="BF142" s="59">
        <f t="shared" si="13"/>
        <v>9.5</v>
      </c>
      <c r="BG142" s="59">
        <f t="shared" si="13"/>
        <v>9</v>
      </c>
      <c r="BH142" s="59">
        <f t="shared" si="13"/>
        <v>0.76</v>
      </c>
      <c r="BI142" s="59" t="str">
        <f t="shared" si="13"/>
        <v/>
      </c>
      <c r="BJ142" s="59">
        <f t="shared" si="13"/>
        <v>18</v>
      </c>
      <c r="BK142" s="59">
        <f t="shared" si="13"/>
        <v>13.111111111111111</v>
      </c>
      <c r="BL142" s="59">
        <f t="shared" si="14"/>
        <v>9.5</v>
      </c>
      <c r="BM142" s="59">
        <f t="shared" si="14"/>
        <v>25</v>
      </c>
      <c r="BN142" s="59">
        <f t="shared" si="14"/>
        <v>12</v>
      </c>
      <c r="BO142" s="59">
        <f t="shared" si="14"/>
        <v>16</v>
      </c>
      <c r="BP142" s="59">
        <f t="shared" si="14"/>
        <v>9.6</v>
      </c>
      <c r="BQ142" s="59">
        <f t="shared" si="14"/>
        <v>0.70370370370370372</v>
      </c>
      <c r="BR142" s="59">
        <f t="shared" si="14"/>
        <v>13.6</v>
      </c>
      <c r="BS142" s="59">
        <f t="shared" si="14"/>
        <v>13.5</v>
      </c>
      <c r="BT142" s="59">
        <f t="shared" si="14"/>
        <v>5.6</v>
      </c>
      <c r="BU142" s="59">
        <f t="shared" si="14"/>
        <v>0.55072463768115942</v>
      </c>
      <c r="BV142" s="59" t="str">
        <f t="shared" si="14"/>
        <v/>
      </c>
      <c r="BW142" s="59">
        <f t="shared" si="14"/>
        <v>1.9</v>
      </c>
      <c r="BX142" s="59">
        <f t="shared" si="14"/>
        <v>6.666666666666667</v>
      </c>
      <c r="BY142" s="59">
        <f t="shared" si="14"/>
        <v>9.5</v>
      </c>
      <c r="BZ142" s="59">
        <f t="shared" si="14"/>
        <v>7.5</v>
      </c>
    </row>
    <row r="143" spans="2:78" x14ac:dyDescent="0.15">
      <c r="B143" s="59">
        <v>20</v>
      </c>
      <c r="C143" s="59">
        <f t="shared" si="7"/>
        <v>582.97283183804939</v>
      </c>
      <c r="D143" s="59">
        <f t="shared" si="8"/>
        <v>11</v>
      </c>
      <c r="E143" s="59" t="str">
        <f t="shared" si="8"/>
        <v/>
      </c>
      <c r="F143" s="59">
        <f t="shared" si="8"/>
        <v>16</v>
      </c>
      <c r="G143" s="59" t="str">
        <f t="shared" si="8"/>
        <v/>
      </c>
      <c r="H143" s="59">
        <f t="shared" si="8"/>
        <v>10</v>
      </c>
      <c r="I143" s="59">
        <f t="shared" si="8"/>
        <v>10</v>
      </c>
      <c r="J143" s="59">
        <f t="shared" si="8"/>
        <v>11.5</v>
      </c>
      <c r="K143" s="59">
        <f t="shared" si="8"/>
        <v>11.5</v>
      </c>
      <c r="L143" s="59">
        <f t="shared" si="8"/>
        <v>11.5</v>
      </c>
      <c r="M143" s="59">
        <f t="shared" si="8"/>
        <v>11.5</v>
      </c>
      <c r="N143" s="59">
        <f t="shared" si="9"/>
        <v>0.8</v>
      </c>
      <c r="O143" s="59">
        <f t="shared" si="9"/>
        <v>8</v>
      </c>
      <c r="P143" s="59">
        <f t="shared" si="9"/>
        <v>4.666666666666667</v>
      </c>
      <c r="Q143" s="59">
        <f t="shared" si="9"/>
        <v>10</v>
      </c>
      <c r="R143" s="59">
        <f t="shared" si="9"/>
        <v>10</v>
      </c>
      <c r="S143" s="59">
        <f t="shared" si="9"/>
        <v>10</v>
      </c>
      <c r="T143" s="59">
        <f t="shared" si="9"/>
        <v>10</v>
      </c>
      <c r="U143" s="59">
        <f t="shared" si="9"/>
        <v>10</v>
      </c>
      <c r="V143" s="59">
        <f t="shared" si="9"/>
        <v>10</v>
      </c>
      <c r="W143" s="59">
        <f t="shared" si="9"/>
        <v>0.8</v>
      </c>
      <c r="X143" s="59">
        <f t="shared" si="10"/>
        <v>8</v>
      </c>
      <c r="Y143" s="59">
        <f t="shared" si="10"/>
        <v>9</v>
      </c>
      <c r="Z143" s="59" t="str">
        <f t="shared" si="10"/>
        <v/>
      </c>
      <c r="AA143" s="59">
        <f t="shared" si="10"/>
        <v>1.4285714285714286</v>
      </c>
      <c r="AB143" s="59">
        <f t="shared" si="10"/>
        <v>8.8571428571428577</v>
      </c>
      <c r="AC143" s="59">
        <f t="shared" si="10"/>
        <v>11.5</v>
      </c>
      <c r="AD143" s="59">
        <f t="shared" si="10"/>
        <v>11</v>
      </c>
      <c r="AE143" s="59">
        <f t="shared" si="10"/>
        <v>11</v>
      </c>
      <c r="AF143" s="59">
        <f t="shared" si="10"/>
        <v>11</v>
      </c>
      <c r="AG143" s="59">
        <f t="shared" si="10"/>
        <v>9</v>
      </c>
      <c r="AH143" s="59">
        <f t="shared" si="11"/>
        <v>7</v>
      </c>
      <c r="AI143" s="59">
        <f t="shared" si="11"/>
        <v>9</v>
      </c>
      <c r="AJ143" s="59">
        <f t="shared" si="11"/>
        <v>8.5</v>
      </c>
      <c r="AK143" s="59" t="str">
        <f t="shared" si="11"/>
        <v/>
      </c>
      <c r="AL143" s="59" t="str">
        <f t="shared" si="11"/>
        <v/>
      </c>
      <c r="AM143" s="59">
        <f t="shared" si="11"/>
        <v>9</v>
      </c>
      <c r="AN143" s="59">
        <f t="shared" si="11"/>
        <v>8.5</v>
      </c>
      <c r="AO143" s="59">
        <f t="shared" si="11"/>
        <v>10</v>
      </c>
      <c r="AP143" s="59">
        <f t="shared" si="11"/>
        <v>10</v>
      </c>
      <c r="AQ143" s="59">
        <f t="shared" si="11"/>
        <v>10</v>
      </c>
      <c r="AR143" s="59">
        <f t="shared" si="12"/>
        <v>6</v>
      </c>
      <c r="AS143" s="59">
        <f t="shared" si="12"/>
        <v>6</v>
      </c>
      <c r="AT143" s="59">
        <f t="shared" si="12"/>
        <v>6</v>
      </c>
      <c r="AU143" s="59">
        <f t="shared" si="12"/>
        <v>2</v>
      </c>
      <c r="AV143" s="59">
        <f t="shared" si="12"/>
        <v>4</v>
      </c>
      <c r="AW143" s="59">
        <f t="shared" si="12"/>
        <v>10</v>
      </c>
      <c r="AX143" s="59">
        <f t="shared" si="12"/>
        <v>2</v>
      </c>
      <c r="AY143" s="59">
        <f t="shared" si="12"/>
        <v>2</v>
      </c>
      <c r="AZ143" s="59">
        <f t="shared" si="12"/>
        <v>2</v>
      </c>
      <c r="BA143" s="59">
        <f t="shared" si="12"/>
        <v>2</v>
      </c>
      <c r="BB143" s="59">
        <f t="shared" si="13"/>
        <v>0.8</v>
      </c>
      <c r="BC143" s="59">
        <f t="shared" si="13"/>
        <v>10</v>
      </c>
      <c r="BD143" s="59">
        <f t="shared" si="13"/>
        <v>10</v>
      </c>
      <c r="BE143" s="59">
        <f t="shared" si="13"/>
        <v>10</v>
      </c>
      <c r="BF143" s="59">
        <f t="shared" si="13"/>
        <v>10</v>
      </c>
      <c r="BG143" s="59">
        <f t="shared" si="13"/>
        <v>9.5</v>
      </c>
      <c r="BH143" s="59">
        <f t="shared" si="13"/>
        <v>0.8</v>
      </c>
      <c r="BI143" s="59" t="str">
        <f t="shared" si="13"/>
        <v/>
      </c>
      <c r="BJ143" s="59">
        <f t="shared" si="13"/>
        <v>18.666666666666668</v>
      </c>
      <c r="BK143" s="59">
        <f t="shared" si="13"/>
        <v>13.333333333333334</v>
      </c>
      <c r="BL143" s="59">
        <f t="shared" si="14"/>
        <v>10</v>
      </c>
      <c r="BM143" s="59">
        <f t="shared" si="14"/>
        <v>26</v>
      </c>
      <c r="BN143" s="59">
        <f t="shared" si="14"/>
        <v>12.666666666666666</v>
      </c>
      <c r="BO143" s="59">
        <f t="shared" si="14"/>
        <v>16.5</v>
      </c>
      <c r="BP143" s="59">
        <f t="shared" si="14"/>
        <v>10</v>
      </c>
      <c r="BQ143" s="59">
        <f t="shared" si="14"/>
        <v>0.74074074074074092</v>
      </c>
      <c r="BR143" s="59">
        <f t="shared" si="14"/>
        <v>14</v>
      </c>
      <c r="BS143" s="59">
        <f t="shared" si="14"/>
        <v>14</v>
      </c>
      <c r="BT143" s="59">
        <f t="shared" si="14"/>
        <v>6</v>
      </c>
      <c r="BU143" s="59">
        <f t="shared" si="14"/>
        <v>0.57971014492753614</v>
      </c>
      <c r="BV143" s="59" t="str">
        <f t="shared" si="14"/>
        <v/>
      </c>
      <c r="BW143" s="59">
        <f t="shared" si="14"/>
        <v>2</v>
      </c>
      <c r="BX143" s="59">
        <f t="shared" si="14"/>
        <v>7.333333333333333</v>
      </c>
      <c r="BY143" s="59">
        <f t="shared" si="14"/>
        <v>10</v>
      </c>
      <c r="BZ143" s="59">
        <f t="shared" si="14"/>
        <v>8</v>
      </c>
    </row>
    <row r="144" spans="2:78" x14ac:dyDescent="0.15">
      <c r="B144" s="59">
        <v>21</v>
      </c>
      <c r="C144" s="59">
        <f t="shared" si="7"/>
        <v>615.14488612836431</v>
      </c>
      <c r="D144" s="59">
        <f t="shared" ref="D144:M153" si="15">IFERROR(求节点(D$7:D$56,D$63:D$112,$B144),"")</f>
        <v>11.5</v>
      </c>
      <c r="E144" s="59" t="str">
        <f t="shared" si="15"/>
        <v/>
      </c>
      <c r="F144" s="59">
        <f t="shared" si="15"/>
        <v>16.666666666666668</v>
      </c>
      <c r="G144" s="59" t="str">
        <f t="shared" si="15"/>
        <v/>
      </c>
      <c r="H144" s="59">
        <f t="shared" si="15"/>
        <v>10.5</v>
      </c>
      <c r="I144" s="59">
        <f t="shared" si="15"/>
        <v>10.5</v>
      </c>
      <c r="J144" s="59">
        <f t="shared" si="15"/>
        <v>12</v>
      </c>
      <c r="K144" s="59">
        <f t="shared" si="15"/>
        <v>12</v>
      </c>
      <c r="L144" s="59">
        <f t="shared" si="15"/>
        <v>12</v>
      </c>
      <c r="M144" s="59">
        <f t="shared" si="15"/>
        <v>12</v>
      </c>
      <c r="N144" s="59">
        <f t="shared" ref="N144:W153" si="16">IFERROR(求节点(N$7:N$56,N$63:N$112,$B144),"")</f>
        <v>0.84000000000000008</v>
      </c>
      <c r="O144" s="59">
        <f t="shared" si="16"/>
        <v>8.4</v>
      </c>
      <c r="P144" s="59">
        <f t="shared" si="16"/>
        <v>5</v>
      </c>
      <c r="Q144" s="59">
        <f t="shared" si="16"/>
        <v>10.5</v>
      </c>
      <c r="R144" s="59">
        <f t="shared" si="16"/>
        <v>10.5</v>
      </c>
      <c r="S144" s="59">
        <f t="shared" si="16"/>
        <v>10.5</v>
      </c>
      <c r="T144" s="59">
        <f t="shared" si="16"/>
        <v>10.5</v>
      </c>
      <c r="U144" s="59">
        <f t="shared" si="16"/>
        <v>10.5</v>
      </c>
      <c r="V144" s="59">
        <f t="shared" si="16"/>
        <v>10.5</v>
      </c>
      <c r="W144" s="59">
        <f t="shared" si="16"/>
        <v>0.84000000000000008</v>
      </c>
      <c r="X144" s="59">
        <f t="shared" ref="X144:AG153" si="17">IFERROR(求节点(X$7:X$56,X$63:X$112,$B144),"")</f>
        <v>8.4</v>
      </c>
      <c r="Y144" s="59">
        <f t="shared" si="17"/>
        <v>9.5</v>
      </c>
      <c r="Z144" s="59" t="str">
        <f t="shared" si="17"/>
        <v/>
      </c>
      <c r="AA144" s="59">
        <f t="shared" si="17"/>
        <v>1.5</v>
      </c>
      <c r="AB144" s="59">
        <f t="shared" si="17"/>
        <v>9.1428571428571423</v>
      </c>
      <c r="AC144" s="59">
        <f t="shared" si="17"/>
        <v>12</v>
      </c>
      <c r="AD144" s="59">
        <f t="shared" si="17"/>
        <v>11.5</v>
      </c>
      <c r="AE144" s="59">
        <f t="shared" si="17"/>
        <v>11.5</v>
      </c>
      <c r="AF144" s="59">
        <f t="shared" si="17"/>
        <v>11.5</v>
      </c>
      <c r="AG144" s="59">
        <f t="shared" si="17"/>
        <v>9.5</v>
      </c>
      <c r="AH144" s="59">
        <f t="shared" ref="AH144:AQ153" si="18">IFERROR(求节点(AH$7:AH$56,AH$63:AH$112,$B144),"")</f>
        <v>8</v>
      </c>
      <c r="AI144" s="59">
        <f t="shared" si="18"/>
        <v>9.5</v>
      </c>
      <c r="AJ144" s="59">
        <f t="shared" si="18"/>
        <v>9</v>
      </c>
      <c r="AK144" s="59" t="str">
        <f t="shared" si="18"/>
        <v/>
      </c>
      <c r="AL144" s="59" t="str">
        <f t="shared" si="18"/>
        <v/>
      </c>
      <c r="AM144" s="59">
        <f t="shared" si="18"/>
        <v>9.5</v>
      </c>
      <c r="AN144" s="59">
        <f t="shared" si="18"/>
        <v>9</v>
      </c>
      <c r="AO144" s="59">
        <f t="shared" si="18"/>
        <v>10.5</v>
      </c>
      <c r="AP144" s="59">
        <f t="shared" si="18"/>
        <v>10.5</v>
      </c>
      <c r="AQ144" s="59">
        <f t="shared" si="18"/>
        <v>10.5</v>
      </c>
      <c r="AR144" s="59">
        <f t="shared" ref="AR144:BA153" si="19">IFERROR(求节点(AR$7:AR$56,AR$63:AR$112,$B144),"")</f>
        <v>6.5</v>
      </c>
      <c r="AS144" s="59">
        <f t="shared" si="19"/>
        <v>6.5</v>
      </c>
      <c r="AT144" s="59">
        <f t="shared" si="19"/>
        <v>6.5</v>
      </c>
      <c r="AU144" s="59">
        <f t="shared" si="19"/>
        <v>2.5</v>
      </c>
      <c r="AV144" s="59">
        <f t="shared" si="19"/>
        <v>4.4000000000000004</v>
      </c>
      <c r="AW144" s="59">
        <f t="shared" si="19"/>
        <v>10.5</v>
      </c>
      <c r="AX144" s="59">
        <f t="shared" si="19"/>
        <v>2.5</v>
      </c>
      <c r="AY144" s="59">
        <f t="shared" si="19"/>
        <v>2.5</v>
      </c>
      <c r="AZ144" s="59">
        <f t="shared" si="19"/>
        <v>2.5</v>
      </c>
      <c r="BA144" s="59">
        <f t="shared" si="19"/>
        <v>2.5</v>
      </c>
      <c r="BB144" s="59">
        <f t="shared" ref="BB144:BK153" si="20">IFERROR(求节点(BB$7:BB$56,BB$63:BB$112,$B144),"")</f>
        <v>0.84000000000000008</v>
      </c>
      <c r="BC144" s="59">
        <f t="shared" si="20"/>
        <v>10.5</v>
      </c>
      <c r="BD144" s="59">
        <f t="shared" si="20"/>
        <v>10.5</v>
      </c>
      <c r="BE144" s="59">
        <f t="shared" si="20"/>
        <v>10.5</v>
      </c>
      <c r="BF144" s="59">
        <f t="shared" si="20"/>
        <v>10.5</v>
      </c>
      <c r="BG144" s="59">
        <f t="shared" si="20"/>
        <v>10</v>
      </c>
      <c r="BH144" s="59">
        <f t="shared" si="20"/>
        <v>0.84000000000000008</v>
      </c>
      <c r="BI144" s="59" t="str">
        <f t="shared" si="20"/>
        <v/>
      </c>
      <c r="BJ144" s="59">
        <f t="shared" si="20"/>
        <v>19.333333333333332</v>
      </c>
      <c r="BK144" s="59">
        <f t="shared" si="20"/>
        <v>13.555555555555555</v>
      </c>
      <c r="BL144" s="59">
        <f t="shared" ref="BL144:BZ153" si="21">IFERROR(求节点(BL$7:BL$56,BL$63:BL$112,$B144),"")</f>
        <v>10.5</v>
      </c>
      <c r="BM144" s="59">
        <f t="shared" si="21"/>
        <v>27</v>
      </c>
      <c r="BN144" s="59">
        <f t="shared" si="21"/>
        <v>13.333333333333334</v>
      </c>
      <c r="BO144" s="59">
        <f t="shared" si="21"/>
        <v>17</v>
      </c>
      <c r="BP144" s="59">
        <f t="shared" si="21"/>
        <v>10.666666666666666</v>
      </c>
      <c r="BQ144" s="59">
        <f t="shared" si="21"/>
        <v>0.7777777777777779</v>
      </c>
      <c r="BR144" s="59">
        <f t="shared" si="21"/>
        <v>14.5</v>
      </c>
      <c r="BS144" s="59">
        <f t="shared" si="21"/>
        <v>15</v>
      </c>
      <c r="BT144" s="59">
        <f t="shared" si="21"/>
        <v>6.5</v>
      </c>
      <c r="BU144" s="59">
        <f t="shared" si="21"/>
        <v>0.60869565217391308</v>
      </c>
      <c r="BV144" s="59" t="str">
        <f t="shared" si="21"/>
        <v/>
      </c>
      <c r="BW144" s="59">
        <f t="shared" si="21"/>
        <v>2.5</v>
      </c>
      <c r="BX144" s="59">
        <f t="shared" si="21"/>
        <v>8</v>
      </c>
      <c r="BY144" s="59">
        <f t="shared" si="21"/>
        <v>10.5</v>
      </c>
      <c r="BZ144" s="59">
        <f t="shared" si="21"/>
        <v>8.5</v>
      </c>
    </row>
    <row r="145" spans="2:78" x14ac:dyDescent="0.15">
      <c r="B145" s="59">
        <v>22</v>
      </c>
      <c r="C145" s="59">
        <f t="shared" si="7"/>
        <v>648.31694041867945</v>
      </c>
      <c r="D145" s="59">
        <f t="shared" si="15"/>
        <v>12</v>
      </c>
      <c r="E145" s="59" t="str">
        <f t="shared" si="15"/>
        <v/>
      </c>
      <c r="F145" s="59">
        <f t="shared" si="15"/>
        <v>17.333333333333332</v>
      </c>
      <c r="G145" s="59" t="str">
        <f t="shared" si="15"/>
        <v/>
      </c>
      <c r="H145" s="59">
        <f t="shared" si="15"/>
        <v>11</v>
      </c>
      <c r="I145" s="59">
        <f t="shared" si="15"/>
        <v>11</v>
      </c>
      <c r="J145" s="59">
        <f t="shared" si="15"/>
        <v>12.5</v>
      </c>
      <c r="K145" s="59">
        <f t="shared" si="15"/>
        <v>12.5</v>
      </c>
      <c r="L145" s="59">
        <f t="shared" si="15"/>
        <v>12.5</v>
      </c>
      <c r="M145" s="59">
        <f t="shared" si="15"/>
        <v>12.5</v>
      </c>
      <c r="N145" s="59">
        <f t="shared" si="16"/>
        <v>0.87999999999999989</v>
      </c>
      <c r="O145" s="59">
        <f t="shared" si="16"/>
        <v>8.8000000000000007</v>
      </c>
      <c r="P145" s="59">
        <f t="shared" si="16"/>
        <v>5.333333333333333</v>
      </c>
      <c r="Q145" s="59">
        <f t="shared" si="16"/>
        <v>11</v>
      </c>
      <c r="R145" s="59">
        <f t="shared" si="16"/>
        <v>11</v>
      </c>
      <c r="S145" s="59">
        <f t="shared" si="16"/>
        <v>11</v>
      </c>
      <c r="T145" s="59">
        <f t="shared" si="16"/>
        <v>11</v>
      </c>
      <c r="U145" s="59">
        <f t="shared" si="16"/>
        <v>11</v>
      </c>
      <c r="V145" s="59">
        <f t="shared" si="16"/>
        <v>11</v>
      </c>
      <c r="W145" s="59">
        <f t="shared" si="16"/>
        <v>0.87999999999999989</v>
      </c>
      <c r="X145" s="59">
        <f t="shared" si="17"/>
        <v>8.8000000000000007</v>
      </c>
      <c r="Y145" s="59">
        <f t="shared" si="17"/>
        <v>10</v>
      </c>
      <c r="Z145" s="59" t="str">
        <f t="shared" si="17"/>
        <v/>
      </c>
      <c r="AA145" s="59">
        <f t="shared" si="17"/>
        <v>1.5714285714285714</v>
      </c>
      <c r="AB145" s="59">
        <f t="shared" si="17"/>
        <v>9.4285714285714288</v>
      </c>
      <c r="AC145" s="59">
        <f t="shared" si="17"/>
        <v>12.5</v>
      </c>
      <c r="AD145" s="59">
        <f t="shared" si="17"/>
        <v>12</v>
      </c>
      <c r="AE145" s="59">
        <f t="shared" si="17"/>
        <v>12</v>
      </c>
      <c r="AF145" s="59">
        <f t="shared" si="17"/>
        <v>12</v>
      </c>
      <c r="AG145" s="59">
        <f t="shared" si="17"/>
        <v>10</v>
      </c>
      <c r="AH145" s="59">
        <f t="shared" si="18"/>
        <v>10</v>
      </c>
      <c r="AI145" s="59">
        <f t="shared" si="18"/>
        <v>10</v>
      </c>
      <c r="AJ145" s="59">
        <f t="shared" si="18"/>
        <v>9.5</v>
      </c>
      <c r="AK145" s="59" t="str">
        <f t="shared" si="18"/>
        <v/>
      </c>
      <c r="AL145" s="59" t="str">
        <f t="shared" si="18"/>
        <v/>
      </c>
      <c r="AM145" s="59">
        <f t="shared" si="18"/>
        <v>10</v>
      </c>
      <c r="AN145" s="59">
        <f t="shared" si="18"/>
        <v>9.5</v>
      </c>
      <c r="AO145" s="59">
        <f t="shared" si="18"/>
        <v>11</v>
      </c>
      <c r="AP145" s="59">
        <f t="shared" si="18"/>
        <v>11</v>
      </c>
      <c r="AQ145" s="59">
        <f t="shared" si="18"/>
        <v>11</v>
      </c>
      <c r="AR145" s="59">
        <f t="shared" si="19"/>
        <v>7</v>
      </c>
      <c r="AS145" s="59">
        <f t="shared" si="19"/>
        <v>7</v>
      </c>
      <c r="AT145" s="59">
        <f t="shared" si="19"/>
        <v>7</v>
      </c>
      <c r="AU145" s="59">
        <f t="shared" si="19"/>
        <v>3</v>
      </c>
      <c r="AV145" s="59">
        <f t="shared" si="19"/>
        <v>4.8</v>
      </c>
      <c r="AW145" s="59">
        <f t="shared" si="19"/>
        <v>11</v>
      </c>
      <c r="AX145" s="59">
        <f t="shared" si="19"/>
        <v>3</v>
      </c>
      <c r="AY145" s="59">
        <f t="shared" si="19"/>
        <v>3</v>
      </c>
      <c r="AZ145" s="59">
        <f t="shared" si="19"/>
        <v>3</v>
      </c>
      <c r="BA145" s="59">
        <f t="shared" si="19"/>
        <v>3</v>
      </c>
      <c r="BB145" s="59">
        <f t="shared" si="20"/>
        <v>0.87999999999999989</v>
      </c>
      <c r="BC145" s="59">
        <f t="shared" si="20"/>
        <v>11</v>
      </c>
      <c r="BD145" s="59">
        <f t="shared" si="20"/>
        <v>11</v>
      </c>
      <c r="BE145" s="59">
        <f t="shared" si="20"/>
        <v>11</v>
      </c>
      <c r="BF145" s="59">
        <f t="shared" si="20"/>
        <v>11</v>
      </c>
      <c r="BG145" s="59">
        <f t="shared" si="20"/>
        <v>10.5</v>
      </c>
      <c r="BH145" s="59">
        <f t="shared" si="20"/>
        <v>0.87999999999999989</v>
      </c>
      <c r="BI145" s="59" t="str">
        <f t="shared" si="20"/>
        <v/>
      </c>
      <c r="BJ145" s="59">
        <f t="shared" si="20"/>
        <v>20</v>
      </c>
      <c r="BK145" s="59">
        <f t="shared" si="20"/>
        <v>13.777777777777779</v>
      </c>
      <c r="BL145" s="59">
        <f t="shared" si="21"/>
        <v>11</v>
      </c>
      <c r="BM145" s="59">
        <f t="shared" si="21"/>
        <v>28</v>
      </c>
      <c r="BN145" s="59">
        <f t="shared" si="21"/>
        <v>14</v>
      </c>
      <c r="BO145" s="59">
        <f t="shared" si="21"/>
        <v>17.5</v>
      </c>
      <c r="BP145" s="59">
        <f t="shared" si="21"/>
        <v>11.333333333333334</v>
      </c>
      <c r="BQ145" s="59">
        <f t="shared" si="21"/>
        <v>0.81481481481481488</v>
      </c>
      <c r="BR145" s="59">
        <f t="shared" si="21"/>
        <v>15</v>
      </c>
      <c r="BS145" s="59">
        <f t="shared" si="21"/>
        <v>16</v>
      </c>
      <c r="BT145" s="59">
        <f t="shared" si="21"/>
        <v>7</v>
      </c>
      <c r="BU145" s="59">
        <f t="shared" si="21"/>
        <v>0.6376811594202898</v>
      </c>
      <c r="BV145" s="59" t="str">
        <f t="shared" si="21"/>
        <v/>
      </c>
      <c r="BW145" s="59">
        <f t="shared" si="21"/>
        <v>3</v>
      </c>
      <c r="BX145" s="59">
        <f t="shared" si="21"/>
        <v>8.6666666666666661</v>
      </c>
      <c r="BY145" s="59">
        <f t="shared" si="21"/>
        <v>11</v>
      </c>
      <c r="BZ145" s="59">
        <f t="shared" si="21"/>
        <v>9</v>
      </c>
    </row>
    <row r="146" spans="2:78" x14ac:dyDescent="0.15">
      <c r="B146" s="59">
        <v>23</v>
      </c>
      <c r="C146" s="59">
        <f t="shared" si="7"/>
        <v>679.22232804232806</v>
      </c>
      <c r="D146" s="59">
        <f t="shared" si="15"/>
        <v>12.5</v>
      </c>
      <c r="E146" s="59" t="str">
        <f t="shared" si="15"/>
        <v/>
      </c>
      <c r="F146" s="59">
        <f t="shared" si="15"/>
        <v>18</v>
      </c>
      <c r="G146" s="59" t="str">
        <f t="shared" si="15"/>
        <v/>
      </c>
      <c r="H146" s="59">
        <f t="shared" si="15"/>
        <v>11.5</v>
      </c>
      <c r="I146" s="59">
        <f t="shared" si="15"/>
        <v>11.5</v>
      </c>
      <c r="J146" s="59">
        <f t="shared" si="15"/>
        <v>13</v>
      </c>
      <c r="K146" s="59">
        <f t="shared" si="15"/>
        <v>13</v>
      </c>
      <c r="L146" s="59">
        <f t="shared" si="15"/>
        <v>13</v>
      </c>
      <c r="M146" s="59">
        <f t="shared" si="15"/>
        <v>13</v>
      </c>
      <c r="N146" s="59">
        <f t="shared" si="16"/>
        <v>0.91999999999999993</v>
      </c>
      <c r="O146" s="59">
        <f t="shared" si="16"/>
        <v>9.1999999999999993</v>
      </c>
      <c r="P146" s="59">
        <f t="shared" si="16"/>
        <v>5.6666666666666661</v>
      </c>
      <c r="Q146" s="59">
        <f t="shared" si="16"/>
        <v>11.5</v>
      </c>
      <c r="R146" s="59">
        <f t="shared" si="16"/>
        <v>11.5</v>
      </c>
      <c r="S146" s="59">
        <f t="shared" si="16"/>
        <v>11.5</v>
      </c>
      <c r="T146" s="59">
        <f t="shared" si="16"/>
        <v>11.5</v>
      </c>
      <c r="U146" s="59">
        <f t="shared" si="16"/>
        <v>11.5</v>
      </c>
      <c r="V146" s="59">
        <f t="shared" si="16"/>
        <v>11.5</v>
      </c>
      <c r="W146" s="59">
        <f t="shared" si="16"/>
        <v>0.91999999999999993</v>
      </c>
      <c r="X146" s="59">
        <f t="shared" si="17"/>
        <v>9.1999999999999993</v>
      </c>
      <c r="Y146" s="59">
        <f t="shared" si="17"/>
        <v>10.5</v>
      </c>
      <c r="Z146" s="59" t="str">
        <f t="shared" si="17"/>
        <v/>
      </c>
      <c r="AA146" s="59">
        <f t="shared" si="17"/>
        <v>1.6428571428571428</v>
      </c>
      <c r="AB146" s="59">
        <f t="shared" si="17"/>
        <v>9.7142857142857135</v>
      </c>
      <c r="AC146" s="59">
        <f t="shared" si="17"/>
        <v>13</v>
      </c>
      <c r="AD146" s="59">
        <f t="shared" si="17"/>
        <v>12.5</v>
      </c>
      <c r="AE146" s="59">
        <f t="shared" si="17"/>
        <v>12.5</v>
      </c>
      <c r="AF146" s="59">
        <f t="shared" si="17"/>
        <v>12.5</v>
      </c>
      <c r="AG146" s="59">
        <f t="shared" si="17"/>
        <v>10.5</v>
      </c>
      <c r="AH146" s="59">
        <f t="shared" si="18"/>
        <v>11</v>
      </c>
      <c r="AI146" s="59">
        <f t="shared" si="18"/>
        <v>10.5</v>
      </c>
      <c r="AJ146" s="59">
        <f t="shared" si="18"/>
        <v>10</v>
      </c>
      <c r="AK146" s="59" t="str">
        <f t="shared" si="18"/>
        <v/>
      </c>
      <c r="AL146" s="59" t="str">
        <f t="shared" si="18"/>
        <v/>
      </c>
      <c r="AM146" s="59">
        <f t="shared" si="18"/>
        <v>10.5</v>
      </c>
      <c r="AN146" s="59">
        <f t="shared" si="18"/>
        <v>10</v>
      </c>
      <c r="AO146" s="59">
        <f t="shared" si="18"/>
        <v>11.5</v>
      </c>
      <c r="AP146" s="59">
        <f t="shared" si="18"/>
        <v>11.5</v>
      </c>
      <c r="AQ146" s="59">
        <f t="shared" si="18"/>
        <v>11.5</v>
      </c>
      <c r="AR146" s="59">
        <f t="shared" si="19"/>
        <v>7.5</v>
      </c>
      <c r="AS146" s="59">
        <f t="shared" si="19"/>
        <v>7.5</v>
      </c>
      <c r="AT146" s="59">
        <f t="shared" si="19"/>
        <v>7.5</v>
      </c>
      <c r="AU146" s="59">
        <f t="shared" si="19"/>
        <v>3.5</v>
      </c>
      <c r="AV146" s="59">
        <f t="shared" si="19"/>
        <v>5.2</v>
      </c>
      <c r="AW146" s="59">
        <f t="shared" si="19"/>
        <v>11.5</v>
      </c>
      <c r="AX146" s="59">
        <f t="shared" si="19"/>
        <v>3.5</v>
      </c>
      <c r="AY146" s="59">
        <f t="shared" si="19"/>
        <v>3.5</v>
      </c>
      <c r="AZ146" s="59">
        <f t="shared" si="19"/>
        <v>3.5</v>
      </c>
      <c r="BA146" s="59">
        <f t="shared" si="19"/>
        <v>3.5</v>
      </c>
      <c r="BB146" s="59">
        <f t="shared" si="20"/>
        <v>0.91999999999999993</v>
      </c>
      <c r="BC146" s="59">
        <f t="shared" si="20"/>
        <v>11.5</v>
      </c>
      <c r="BD146" s="59">
        <f t="shared" si="20"/>
        <v>11.5</v>
      </c>
      <c r="BE146" s="59">
        <f t="shared" si="20"/>
        <v>11.5</v>
      </c>
      <c r="BF146" s="59">
        <f t="shared" si="20"/>
        <v>11.5</v>
      </c>
      <c r="BG146" s="59">
        <f t="shared" si="20"/>
        <v>11</v>
      </c>
      <c r="BH146" s="59">
        <f t="shared" si="20"/>
        <v>0.91999999999999993</v>
      </c>
      <c r="BI146" s="59" t="str">
        <f t="shared" si="20"/>
        <v/>
      </c>
      <c r="BJ146" s="59">
        <f t="shared" si="20"/>
        <v>20.5</v>
      </c>
      <c r="BK146" s="59">
        <f t="shared" si="20"/>
        <v>14</v>
      </c>
      <c r="BL146" s="59">
        <f t="shared" si="21"/>
        <v>11.5</v>
      </c>
      <c r="BM146" s="59">
        <f t="shared" si="21"/>
        <v>28.5</v>
      </c>
      <c r="BN146" s="59">
        <f t="shared" si="21"/>
        <v>14.4</v>
      </c>
      <c r="BO146" s="59">
        <f t="shared" si="21"/>
        <v>18</v>
      </c>
      <c r="BP146" s="59">
        <f t="shared" si="21"/>
        <v>12</v>
      </c>
      <c r="BQ146" s="59">
        <f t="shared" si="21"/>
        <v>0.85185185185185186</v>
      </c>
      <c r="BR146" s="59">
        <f t="shared" si="21"/>
        <v>15.5</v>
      </c>
      <c r="BS146" s="59">
        <f t="shared" si="21"/>
        <v>16.666666666666668</v>
      </c>
      <c r="BT146" s="59">
        <f t="shared" si="21"/>
        <v>7.5</v>
      </c>
      <c r="BU146" s="59">
        <f t="shared" si="21"/>
        <v>0.66666666666666674</v>
      </c>
      <c r="BV146" s="59" t="str">
        <f t="shared" si="21"/>
        <v/>
      </c>
      <c r="BW146" s="59">
        <f t="shared" si="21"/>
        <v>3.5</v>
      </c>
      <c r="BX146" s="59">
        <f t="shared" si="21"/>
        <v>9.3333333333333339</v>
      </c>
      <c r="BY146" s="59">
        <f t="shared" si="21"/>
        <v>11.5</v>
      </c>
      <c r="BZ146" s="59">
        <f t="shared" si="21"/>
        <v>9.5</v>
      </c>
    </row>
    <row r="147" spans="2:78" x14ac:dyDescent="0.15">
      <c r="B147" s="59">
        <v>24</v>
      </c>
      <c r="C147" s="59">
        <f t="shared" si="7"/>
        <v>709.81025534851631</v>
      </c>
      <c r="D147" s="59">
        <f t="shared" si="15"/>
        <v>13</v>
      </c>
      <c r="E147" s="59" t="str">
        <f t="shared" si="15"/>
        <v/>
      </c>
      <c r="F147" s="59">
        <f t="shared" si="15"/>
        <v>18.666666666666668</v>
      </c>
      <c r="G147" s="59" t="str">
        <f t="shared" si="15"/>
        <v/>
      </c>
      <c r="H147" s="59">
        <f t="shared" si="15"/>
        <v>12</v>
      </c>
      <c r="I147" s="59">
        <f t="shared" si="15"/>
        <v>12</v>
      </c>
      <c r="J147" s="59">
        <f t="shared" si="15"/>
        <v>13.5</v>
      </c>
      <c r="K147" s="59">
        <f t="shared" si="15"/>
        <v>13.5</v>
      </c>
      <c r="L147" s="59">
        <f t="shared" si="15"/>
        <v>13.5</v>
      </c>
      <c r="M147" s="59">
        <f t="shared" si="15"/>
        <v>13.5</v>
      </c>
      <c r="N147" s="59">
        <f t="shared" si="16"/>
        <v>0.96</v>
      </c>
      <c r="O147" s="59">
        <f t="shared" si="16"/>
        <v>9.6</v>
      </c>
      <c r="P147" s="59">
        <f t="shared" si="16"/>
        <v>6</v>
      </c>
      <c r="Q147" s="59">
        <f t="shared" si="16"/>
        <v>12</v>
      </c>
      <c r="R147" s="59">
        <f t="shared" si="16"/>
        <v>12</v>
      </c>
      <c r="S147" s="59">
        <f t="shared" si="16"/>
        <v>12</v>
      </c>
      <c r="T147" s="59">
        <f t="shared" si="16"/>
        <v>12</v>
      </c>
      <c r="U147" s="59">
        <f t="shared" si="16"/>
        <v>12</v>
      </c>
      <c r="V147" s="59">
        <f t="shared" si="16"/>
        <v>12</v>
      </c>
      <c r="W147" s="59">
        <f t="shared" si="16"/>
        <v>0.96</v>
      </c>
      <c r="X147" s="59">
        <f t="shared" si="17"/>
        <v>9.6</v>
      </c>
      <c r="Y147" s="59">
        <f t="shared" si="17"/>
        <v>11</v>
      </c>
      <c r="Z147" s="59" t="str">
        <f t="shared" si="17"/>
        <v/>
      </c>
      <c r="AA147" s="59">
        <f t="shared" si="17"/>
        <v>1.7142857142857144</v>
      </c>
      <c r="AB147" s="59">
        <f t="shared" si="17"/>
        <v>10</v>
      </c>
      <c r="AC147" s="59">
        <f t="shared" si="17"/>
        <v>13.5</v>
      </c>
      <c r="AD147" s="59">
        <f t="shared" si="17"/>
        <v>13</v>
      </c>
      <c r="AE147" s="59">
        <f t="shared" si="17"/>
        <v>13</v>
      </c>
      <c r="AF147" s="59">
        <f t="shared" si="17"/>
        <v>13</v>
      </c>
      <c r="AG147" s="59">
        <f t="shared" si="17"/>
        <v>11</v>
      </c>
      <c r="AH147" s="59">
        <f t="shared" si="18"/>
        <v>12</v>
      </c>
      <c r="AI147" s="59">
        <f t="shared" si="18"/>
        <v>11</v>
      </c>
      <c r="AJ147" s="59">
        <f t="shared" si="18"/>
        <v>10.5</v>
      </c>
      <c r="AK147" s="59" t="str">
        <f t="shared" si="18"/>
        <v/>
      </c>
      <c r="AL147" s="59" t="str">
        <f t="shared" si="18"/>
        <v/>
      </c>
      <c r="AM147" s="59">
        <f t="shared" si="18"/>
        <v>11</v>
      </c>
      <c r="AN147" s="59">
        <f t="shared" si="18"/>
        <v>10.5</v>
      </c>
      <c r="AO147" s="59">
        <f t="shared" si="18"/>
        <v>12</v>
      </c>
      <c r="AP147" s="59">
        <f t="shared" si="18"/>
        <v>12</v>
      </c>
      <c r="AQ147" s="59">
        <f t="shared" si="18"/>
        <v>12</v>
      </c>
      <c r="AR147" s="59">
        <f t="shared" si="19"/>
        <v>8</v>
      </c>
      <c r="AS147" s="59">
        <f t="shared" si="19"/>
        <v>8</v>
      </c>
      <c r="AT147" s="59">
        <f t="shared" si="19"/>
        <v>8</v>
      </c>
      <c r="AU147" s="59">
        <f t="shared" si="19"/>
        <v>4</v>
      </c>
      <c r="AV147" s="59">
        <f t="shared" si="19"/>
        <v>5.6</v>
      </c>
      <c r="AW147" s="59">
        <f t="shared" si="19"/>
        <v>12</v>
      </c>
      <c r="AX147" s="59">
        <f t="shared" si="19"/>
        <v>4</v>
      </c>
      <c r="AY147" s="59">
        <f t="shared" si="19"/>
        <v>4</v>
      </c>
      <c r="AZ147" s="59">
        <f t="shared" si="19"/>
        <v>4</v>
      </c>
      <c r="BA147" s="59">
        <f t="shared" si="19"/>
        <v>4</v>
      </c>
      <c r="BB147" s="59">
        <f t="shared" si="20"/>
        <v>0.96</v>
      </c>
      <c r="BC147" s="59">
        <f t="shared" si="20"/>
        <v>12</v>
      </c>
      <c r="BD147" s="59">
        <f t="shared" si="20"/>
        <v>12</v>
      </c>
      <c r="BE147" s="59">
        <f t="shared" si="20"/>
        <v>12</v>
      </c>
      <c r="BF147" s="59">
        <f t="shared" si="20"/>
        <v>12</v>
      </c>
      <c r="BG147" s="59">
        <f t="shared" si="20"/>
        <v>11.5</v>
      </c>
      <c r="BH147" s="59">
        <f t="shared" si="20"/>
        <v>0.96</v>
      </c>
      <c r="BI147" s="59" t="str">
        <f t="shared" si="20"/>
        <v/>
      </c>
      <c r="BJ147" s="59">
        <f t="shared" si="20"/>
        <v>21</v>
      </c>
      <c r="BK147" s="59">
        <f t="shared" si="20"/>
        <v>14.5</v>
      </c>
      <c r="BL147" s="59">
        <f t="shared" si="21"/>
        <v>12</v>
      </c>
      <c r="BM147" s="59">
        <f t="shared" si="21"/>
        <v>29</v>
      </c>
      <c r="BN147" s="59">
        <f t="shared" si="21"/>
        <v>14.8</v>
      </c>
      <c r="BO147" s="59">
        <f t="shared" si="21"/>
        <v>18.285714285714285</v>
      </c>
      <c r="BP147" s="59">
        <f t="shared" si="21"/>
        <v>12.285714285714286</v>
      </c>
      <c r="BQ147" s="59">
        <f t="shared" si="21"/>
        <v>0.88888888888888884</v>
      </c>
      <c r="BR147" s="59">
        <f t="shared" si="21"/>
        <v>16</v>
      </c>
      <c r="BS147" s="59">
        <f t="shared" si="21"/>
        <v>17.333333333333332</v>
      </c>
      <c r="BT147" s="59">
        <f t="shared" si="21"/>
        <v>8</v>
      </c>
      <c r="BU147" s="59">
        <f t="shared" si="21"/>
        <v>0.69565217391304346</v>
      </c>
      <c r="BV147" s="59" t="str">
        <f t="shared" si="21"/>
        <v/>
      </c>
      <c r="BW147" s="59">
        <f t="shared" si="21"/>
        <v>4</v>
      </c>
      <c r="BX147" s="59">
        <f t="shared" si="21"/>
        <v>10</v>
      </c>
      <c r="BY147" s="59">
        <f t="shared" si="21"/>
        <v>12</v>
      </c>
      <c r="BZ147" s="59">
        <f t="shared" si="21"/>
        <v>10</v>
      </c>
    </row>
    <row r="148" spans="2:78" x14ac:dyDescent="0.15">
      <c r="B148" s="59">
        <v>25</v>
      </c>
      <c r="C148" s="59">
        <f t="shared" si="7"/>
        <v>741.39818265470433</v>
      </c>
      <c r="D148" s="59">
        <f t="shared" si="15"/>
        <v>13.5</v>
      </c>
      <c r="E148" s="59" t="str">
        <f t="shared" si="15"/>
        <v/>
      </c>
      <c r="F148" s="59">
        <f t="shared" si="15"/>
        <v>19.333333333333332</v>
      </c>
      <c r="G148" s="59" t="str">
        <f t="shared" si="15"/>
        <v/>
      </c>
      <c r="H148" s="59">
        <f t="shared" si="15"/>
        <v>12.5</v>
      </c>
      <c r="I148" s="59">
        <f t="shared" si="15"/>
        <v>12.5</v>
      </c>
      <c r="J148" s="59">
        <f t="shared" si="15"/>
        <v>14</v>
      </c>
      <c r="K148" s="59">
        <f t="shared" si="15"/>
        <v>14</v>
      </c>
      <c r="L148" s="59">
        <f t="shared" si="15"/>
        <v>14</v>
      </c>
      <c r="M148" s="59">
        <f t="shared" si="15"/>
        <v>14</v>
      </c>
      <c r="N148" s="59">
        <f t="shared" si="16"/>
        <v>1</v>
      </c>
      <c r="O148" s="59">
        <f t="shared" si="16"/>
        <v>10</v>
      </c>
      <c r="P148" s="59">
        <f t="shared" si="16"/>
        <v>6.333333333333333</v>
      </c>
      <c r="Q148" s="59">
        <f t="shared" si="16"/>
        <v>12.5</v>
      </c>
      <c r="R148" s="59">
        <f t="shared" si="16"/>
        <v>12.5</v>
      </c>
      <c r="S148" s="59">
        <f t="shared" si="16"/>
        <v>12.5</v>
      </c>
      <c r="T148" s="59">
        <f t="shared" si="16"/>
        <v>12.5</v>
      </c>
      <c r="U148" s="59">
        <f t="shared" si="16"/>
        <v>12.5</v>
      </c>
      <c r="V148" s="59">
        <f t="shared" si="16"/>
        <v>12.5</v>
      </c>
      <c r="W148" s="59">
        <f t="shared" si="16"/>
        <v>1</v>
      </c>
      <c r="X148" s="59">
        <f t="shared" si="17"/>
        <v>10</v>
      </c>
      <c r="Y148" s="59">
        <f t="shared" si="17"/>
        <v>11.5</v>
      </c>
      <c r="Z148" s="59" t="str">
        <f t="shared" si="17"/>
        <v/>
      </c>
      <c r="AA148" s="59">
        <f t="shared" si="17"/>
        <v>1.7857142857142858</v>
      </c>
      <c r="AB148" s="59">
        <f t="shared" si="17"/>
        <v>10.285714285714286</v>
      </c>
      <c r="AC148" s="59">
        <f t="shared" si="17"/>
        <v>14</v>
      </c>
      <c r="AD148" s="59">
        <f t="shared" si="17"/>
        <v>13.5</v>
      </c>
      <c r="AE148" s="59">
        <f t="shared" si="17"/>
        <v>13.5</v>
      </c>
      <c r="AF148" s="59">
        <f t="shared" si="17"/>
        <v>13.5</v>
      </c>
      <c r="AG148" s="59">
        <f t="shared" si="17"/>
        <v>11.5</v>
      </c>
      <c r="AH148" s="59">
        <f t="shared" si="18"/>
        <v>14</v>
      </c>
      <c r="AI148" s="59">
        <f t="shared" si="18"/>
        <v>11.5</v>
      </c>
      <c r="AJ148" s="59">
        <f t="shared" si="18"/>
        <v>11</v>
      </c>
      <c r="AK148" s="59" t="str">
        <f t="shared" si="18"/>
        <v/>
      </c>
      <c r="AL148" s="59" t="str">
        <f t="shared" si="18"/>
        <v/>
      </c>
      <c r="AM148" s="59">
        <f t="shared" si="18"/>
        <v>11.5</v>
      </c>
      <c r="AN148" s="59">
        <f t="shared" si="18"/>
        <v>11</v>
      </c>
      <c r="AO148" s="59">
        <f t="shared" si="18"/>
        <v>12.5</v>
      </c>
      <c r="AP148" s="59">
        <f t="shared" si="18"/>
        <v>12.5</v>
      </c>
      <c r="AQ148" s="59">
        <f t="shared" si="18"/>
        <v>12.5</v>
      </c>
      <c r="AR148" s="59">
        <f t="shared" si="19"/>
        <v>8.5</v>
      </c>
      <c r="AS148" s="59">
        <f t="shared" si="19"/>
        <v>8.5</v>
      </c>
      <c r="AT148" s="59">
        <f t="shared" si="19"/>
        <v>8.5</v>
      </c>
      <c r="AU148" s="59">
        <f t="shared" si="19"/>
        <v>4.5</v>
      </c>
      <c r="AV148" s="59">
        <f t="shared" si="19"/>
        <v>6</v>
      </c>
      <c r="AW148" s="59">
        <f t="shared" si="19"/>
        <v>12.5</v>
      </c>
      <c r="AX148" s="59">
        <f t="shared" si="19"/>
        <v>4.5</v>
      </c>
      <c r="AY148" s="59">
        <f t="shared" si="19"/>
        <v>4.5</v>
      </c>
      <c r="AZ148" s="59">
        <f t="shared" si="19"/>
        <v>4.5</v>
      </c>
      <c r="BA148" s="59">
        <f t="shared" si="19"/>
        <v>4.5</v>
      </c>
      <c r="BB148" s="59">
        <f t="shared" si="20"/>
        <v>1</v>
      </c>
      <c r="BC148" s="59">
        <f t="shared" si="20"/>
        <v>12.5</v>
      </c>
      <c r="BD148" s="59">
        <f t="shared" si="20"/>
        <v>12.5</v>
      </c>
      <c r="BE148" s="59">
        <f t="shared" si="20"/>
        <v>12.5</v>
      </c>
      <c r="BF148" s="59">
        <f t="shared" si="20"/>
        <v>12.5</v>
      </c>
      <c r="BG148" s="59">
        <f t="shared" si="20"/>
        <v>12</v>
      </c>
      <c r="BH148" s="59">
        <f t="shared" si="20"/>
        <v>1</v>
      </c>
      <c r="BI148" s="59" t="str">
        <f t="shared" si="20"/>
        <v/>
      </c>
      <c r="BJ148" s="59">
        <f t="shared" si="20"/>
        <v>21.5</v>
      </c>
      <c r="BK148" s="59">
        <f t="shared" si="20"/>
        <v>15</v>
      </c>
      <c r="BL148" s="59">
        <f t="shared" si="21"/>
        <v>12.5</v>
      </c>
      <c r="BM148" s="59">
        <f t="shared" si="21"/>
        <v>29.5</v>
      </c>
      <c r="BN148" s="59">
        <f t="shared" si="21"/>
        <v>15.2</v>
      </c>
      <c r="BO148" s="59">
        <f t="shared" si="21"/>
        <v>18.571428571428573</v>
      </c>
      <c r="BP148" s="59">
        <f t="shared" si="21"/>
        <v>12.571428571428571</v>
      </c>
      <c r="BQ148" s="59">
        <f t="shared" si="21"/>
        <v>0.92592592592592604</v>
      </c>
      <c r="BR148" s="59">
        <f t="shared" si="21"/>
        <v>16.5</v>
      </c>
      <c r="BS148" s="59">
        <f t="shared" si="21"/>
        <v>18</v>
      </c>
      <c r="BT148" s="59">
        <f t="shared" si="21"/>
        <v>8.5</v>
      </c>
      <c r="BU148" s="59">
        <f t="shared" si="21"/>
        <v>0.72463768115942018</v>
      </c>
      <c r="BV148" s="59" t="str">
        <f t="shared" si="21"/>
        <v/>
      </c>
      <c r="BW148" s="59">
        <f t="shared" si="21"/>
        <v>4.5</v>
      </c>
      <c r="BX148" s="59">
        <f t="shared" si="21"/>
        <v>10.666666666666666</v>
      </c>
      <c r="BY148" s="59">
        <f t="shared" si="21"/>
        <v>12.5</v>
      </c>
      <c r="BZ148" s="59">
        <f t="shared" si="21"/>
        <v>10.5</v>
      </c>
    </row>
    <row r="149" spans="2:78" x14ac:dyDescent="0.15">
      <c r="B149" s="59">
        <v>26</v>
      </c>
      <c r="C149" s="59">
        <f t="shared" si="7"/>
        <v>771.98610996089246</v>
      </c>
      <c r="D149" s="59">
        <f t="shared" si="15"/>
        <v>14</v>
      </c>
      <c r="E149" s="59" t="str">
        <f t="shared" si="15"/>
        <v/>
      </c>
      <c r="F149" s="59">
        <f t="shared" si="15"/>
        <v>20</v>
      </c>
      <c r="G149" s="59" t="str">
        <f t="shared" si="15"/>
        <v/>
      </c>
      <c r="H149" s="59">
        <f t="shared" si="15"/>
        <v>13</v>
      </c>
      <c r="I149" s="59">
        <f t="shared" si="15"/>
        <v>13</v>
      </c>
      <c r="J149" s="59">
        <f t="shared" si="15"/>
        <v>14.5</v>
      </c>
      <c r="K149" s="59">
        <f t="shared" si="15"/>
        <v>14.5</v>
      </c>
      <c r="L149" s="59">
        <f t="shared" si="15"/>
        <v>14.5</v>
      </c>
      <c r="M149" s="59">
        <f t="shared" si="15"/>
        <v>14.5</v>
      </c>
      <c r="N149" s="59">
        <f t="shared" si="16"/>
        <v>1.04</v>
      </c>
      <c r="O149" s="59">
        <f t="shared" si="16"/>
        <v>10.4</v>
      </c>
      <c r="P149" s="59">
        <f t="shared" si="16"/>
        <v>6.666666666666667</v>
      </c>
      <c r="Q149" s="59">
        <f t="shared" si="16"/>
        <v>13</v>
      </c>
      <c r="R149" s="59">
        <f t="shared" si="16"/>
        <v>13</v>
      </c>
      <c r="S149" s="59">
        <f t="shared" si="16"/>
        <v>13</v>
      </c>
      <c r="T149" s="59">
        <f t="shared" si="16"/>
        <v>13</v>
      </c>
      <c r="U149" s="59">
        <f t="shared" si="16"/>
        <v>13</v>
      </c>
      <c r="V149" s="59">
        <f t="shared" si="16"/>
        <v>13</v>
      </c>
      <c r="W149" s="59">
        <f t="shared" si="16"/>
        <v>1.04</v>
      </c>
      <c r="X149" s="59">
        <f t="shared" si="17"/>
        <v>10.4</v>
      </c>
      <c r="Y149" s="59">
        <f t="shared" si="17"/>
        <v>12</v>
      </c>
      <c r="Z149" s="59" t="str">
        <f t="shared" si="17"/>
        <v/>
      </c>
      <c r="AA149" s="59">
        <f t="shared" si="17"/>
        <v>1.8571428571428572</v>
      </c>
      <c r="AB149" s="59">
        <f t="shared" si="17"/>
        <v>10.571428571428571</v>
      </c>
      <c r="AC149" s="59">
        <f t="shared" si="17"/>
        <v>14.5</v>
      </c>
      <c r="AD149" s="59">
        <f t="shared" si="17"/>
        <v>14</v>
      </c>
      <c r="AE149" s="59">
        <f t="shared" si="17"/>
        <v>14</v>
      </c>
      <c r="AF149" s="59">
        <f t="shared" si="17"/>
        <v>14</v>
      </c>
      <c r="AG149" s="59">
        <f t="shared" si="17"/>
        <v>12</v>
      </c>
      <c r="AH149" s="59">
        <f t="shared" si="18"/>
        <v>15</v>
      </c>
      <c r="AI149" s="59">
        <f t="shared" si="18"/>
        <v>12</v>
      </c>
      <c r="AJ149" s="59">
        <f t="shared" si="18"/>
        <v>11.5</v>
      </c>
      <c r="AK149" s="59" t="str">
        <f t="shared" si="18"/>
        <v/>
      </c>
      <c r="AL149" s="59" t="str">
        <f t="shared" si="18"/>
        <v/>
      </c>
      <c r="AM149" s="59">
        <f t="shared" si="18"/>
        <v>12</v>
      </c>
      <c r="AN149" s="59">
        <f t="shared" si="18"/>
        <v>11.5</v>
      </c>
      <c r="AO149" s="59">
        <f t="shared" si="18"/>
        <v>13</v>
      </c>
      <c r="AP149" s="59">
        <f t="shared" si="18"/>
        <v>13</v>
      </c>
      <c r="AQ149" s="59">
        <f t="shared" si="18"/>
        <v>13</v>
      </c>
      <c r="AR149" s="59">
        <f t="shared" si="19"/>
        <v>9</v>
      </c>
      <c r="AS149" s="59">
        <f t="shared" si="19"/>
        <v>9</v>
      </c>
      <c r="AT149" s="59">
        <f t="shared" si="19"/>
        <v>9</v>
      </c>
      <c r="AU149" s="59">
        <f t="shared" si="19"/>
        <v>5</v>
      </c>
      <c r="AV149" s="59">
        <f t="shared" si="19"/>
        <v>6.4</v>
      </c>
      <c r="AW149" s="59">
        <f t="shared" si="19"/>
        <v>13</v>
      </c>
      <c r="AX149" s="59">
        <f t="shared" si="19"/>
        <v>5</v>
      </c>
      <c r="AY149" s="59">
        <f t="shared" si="19"/>
        <v>5</v>
      </c>
      <c r="AZ149" s="59">
        <f t="shared" si="19"/>
        <v>5</v>
      </c>
      <c r="BA149" s="59">
        <f t="shared" si="19"/>
        <v>5</v>
      </c>
      <c r="BB149" s="59">
        <f t="shared" si="20"/>
        <v>1.04</v>
      </c>
      <c r="BC149" s="59">
        <f t="shared" si="20"/>
        <v>13</v>
      </c>
      <c r="BD149" s="59">
        <f t="shared" si="20"/>
        <v>13</v>
      </c>
      <c r="BE149" s="59">
        <f t="shared" si="20"/>
        <v>13</v>
      </c>
      <c r="BF149" s="59">
        <f t="shared" si="20"/>
        <v>13</v>
      </c>
      <c r="BG149" s="59">
        <f t="shared" si="20"/>
        <v>12.5</v>
      </c>
      <c r="BH149" s="59">
        <f t="shared" si="20"/>
        <v>1.04</v>
      </c>
      <c r="BI149" s="59" t="str">
        <f t="shared" si="20"/>
        <v/>
      </c>
      <c r="BJ149" s="59">
        <f t="shared" si="20"/>
        <v>22</v>
      </c>
      <c r="BK149" s="59">
        <f t="shared" si="20"/>
        <v>15.5</v>
      </c>
      <c r="BL149" s="59">
        <f t="shared" si="21"/>
        <v>13</v>
      </c>
      <c r="BM149" s="59">
        <f t="shared" si="21"/>
        <v>30</v>
      </c>
      <c r="BN149" s="59">
        <f t="shared" si="21"/>
        <v>15.6</v>
      </c>
      <c r="BO149" s="59">
        <f t="shared" si="21"/>
        <v>18.857142857142858</v>
      </c>
      <c r="BP149" s="59">
        <f t="shared" si="21"/>
        <v>12.857142857142858</v>
      </c>
      <c r="BQ149" s="59">
        <f t="shared" si="21"/>
        <v>0.96296296296296302</v>
      </c>
      <c r="BR149" s="59">
        <f t="shared" si="21"/>
        <v>17</v>
      </c>
      <c r="BS149" s="59">
        <f t="shared" si="21"/>
        <v>18.666666666666668</v>
      </c>
      <c r="BT149" s="59">
        <f t="shared" si="21"/>
        <v>9</v>
      </c>
      <c r="BU149" s="59">
        <f t="shared" si="21"/>
        <v>0.75362318840579712</v>
      </c>
      <c r="BV149" s="59" t="str">
        <f t="shared" si="21"/>
        <v/>
      </c>
      <c r="BW149" s="59">
        <f t="shared" si="21"/>
        <v>5</v>
      </c>
      <c r="BX149" s="59">
        <f t="shared" si="21"/>
        <v>11.333333333333334</v>
      </c>
      <c r="BY149" s="59">
        <f t="shared" si="21"/>
        <v>13</v>
      </c>
      <c r="BZ149" s="59">
        <f t="shared" si="21"/>
        <v>11</v>
      </c>
    </row>
    <row r="150" spans="2:78" x14ac:dyDescent="0.15">
      <c r="B150" s="59">
        <v>27</v>
      </c>
      <c r="C150" s="59">
        <f t="shared" si="7"/>
        <v>802.74070393374734</v>
      </c>
      <c r="D150" s="59">
        <f t="shared" si="15"/>
        <v>14.5</v>
      </c>
      <c r="E150" s="59" t="str">
        <f t="shared" si="15"/>
        <v/>
      </c>
      <c r="F150" s="59">
        <f t="shared" si="15"/>
        <v>20.666666666666668</v>
      </c>
      <c r="G150" s="59" t="str">
        <f t="shared" si="15"/>
        <v/>
      </c>
      <c r="H150" s="59">
        <f t="shared" si="15"/>
        <v>13.5</v>
      </c>
      <c r="I150" s="59">
        <f t="shared" si="15"/>
        <v>13.5</v>
      </c>
      <c r="J150" s="59">
        <f t="shared" si="15"/>
        <v>15</v>
      </c>
      <c r="K150" s="59">
        <f t="shared" si="15"/>
        <v>15</v>
      </c>
      <c r="L150" s="59">
        <f t="shared" si="15"/>
        <v>15</v>
      </c>
      <c r="M150" s="59">
        <f t="shared" si="15"/>
        <v>15</v>
      </c>
      <c r="N150" s="59">
        <f t="shared" si="16"/>
        <v>1.08</v>
      </c>
      <c r="O150" s="59">
        <f t="shared" si="16"/>
        <v>10.8</v>
      </c>
      <c r="P150" s="59">
        <f t="shared" si="16"/>
        <v>7</v>
      </c>
      <c r="Q150" s="59">
        <f t="shared" si="16"/>
        <v>13.5</v>
      </c>
      <c r="R150" s="59">
        <f t="shared" si="16"/>
        <v>13.5</v>
      </c>
      <c r="S150" s="59">
        <f t="shared" si="16"/>
        <v>13.5</v>
      </c>
      <c r="T150" s="59">
        <f t="shared" si="16"/>
        <v>13.5</v>
      </c>
      <c r="U150" s="59">
        <f t="shared" si="16"/>
        <v>13.5</v>
      </c>
      <c r="V150" s="59">
        <f t="shared" si="16"/>
        <v>13.5</v>
      </c>
      <c r="W150" s="59">
        <f t="shared" si="16"/>
        <v>1.08</v>
      </c>
      <c r="X150" s="59">
        <f t="shared" si="17"/>
        <v>10.8</v>
      </c>
      <c r="Y150" s="59">
        <f t="shared" si="17"/>
        <v>12.5</v>
      </c>
      <c r="Z150" s="59" t="str">
        <f t="shared" si="17"/>
        <v/>
      </c>
      <c r="AA150" s="59">
        <f t="shared" si="17"/>
        <v>1.9285714285714286</v>
      </c>
      <c r="AB150" s="59">
        <f t="shared" si="17"/>
        <v>10.857142857142858</v>
      </c>
      <c r="AC150" s="59">
        <f t="shared" si="17"/>
        <v>15</v>
      </c>
      <c r="AD150" s="59">
        <f t="shared" si="17"/>
        <v>14.5</v>
      </c>
      <c r="AE150" s="59">
        <f t="shared" si="17"/>
        <v>14.5</v>
      </c>
      <c r="AF150" s="59">
        <f t="shared" si="17"/>
        <v>14.5</v>
      </c>
      <c r="AG150" s="59">
        <f t="shared" si="17"/>
        <v>12.5</v>
      </c>
      <c r="AH150" s="59">
        <f t="shared" si="18"/>
        <v>16</v>
      </c>
      <c r="AI150" s="59">
        <f t="shared" si="18"/>
        <v>12.5</v>
      </c>
      <c r="AJ150" s="59">
        <f t="shared" si="18"/>
        <v>12</v>
      </c>
      <c r="AK150" s="59" t="str">
        <f t="shared" si="18"/>
        <v/>
      </c>
      <c r="AL150" s="59" t="str">
        <f t="shared" si="18"/>
        <v/>
      </c>
      <c r="AM150" s="59">
        <f t="shared" si="18"/>
        <v>12.5</v>
      </c>
      <c r="AN150" s="59">
        <f t="shared" si="18"/>
        <v>12</v>
      </c>
      <c r="AO150" s="59">
        <f t="shared" si="18"/>
        <v>13.5</v>
      </c>
      <c r="AP150" s="59">
        <f t="shared" si="18"/>
        <v>13.5</v>
      </c>
      <c r="AQ150" s="59">
        <f t="shared" si="18"/>
        <v>13.5</v>
      </c>
      <c r="AR150" s="59">
        <f t="shared" si="19"/>
        <v>9.5</v>
      </c>
      <c r="AS150" s="59">
        <f t="shared" si="19"/>
        <v>9.5</v>
      </c>
      <c r="AT150" s="59">
        <f t="shared" si="19"/>
        <v>9.5</v>
      </c>
      <c r="AU150" s="59">
        <f t="shared" si="19"/>
        <v>5.5</v>
      </c>
      <c r="AV150" s="59">
        <f t="shared" si="19"/>
        <v>6.8</v>
      </c>
      <c r="AW150" s="59">
        <f t="shared" si="19"/>
        <v>13.5</v>
      </c>
      <c r="AX150" s="59">
        <f t="shared" si="19"/>
        <v>5.5</v>
      </c>
      <c r="AY150" s="59">
        <f t="shared" si="19"/>
        <v>5.5</v>
      </c>
      <c r="AZ150" s="59">
        <f t="shared" si="19"/>
        <v>5.5</v>
      </c>
      <c r="BA150" s="59">
        <f t="shared" si="19"/>
        <v>5.5</v>
      </c>
      <c r="BB150" s="59">
        <f t="shared" si="20"/>
        <v>1.08</v>
      </c>
      <c r="BC150" s="59">
        <f t="shared" si="20"/>
        <v>13.5</v>
      </c>
      <c r="BD150" s="59">
        <f t="shared" si="20"/>
        <v>13.5</v>
      </c>
      <c r="BE150" s="59">
        <f t="shared" si="20"/>
        <v>13.5</v>
      </c>
      <c r="BF150" s="59">
        <f t="shared" si="20"/>
        <v>13.5</v>
      </c>
      <c r="BG150" s="59">
        <f t="shared" si="20"/>
        <v>13</v>
      </c>
      <c r="BH150" s="59">
        <f t="shared" si="20"/>
        <v>1.08</v>
      </c>
      <c r="BI150" s="59" t="str">
        <f t="shared" si="20"/>
        <v/>
      </c>
      <c r="BJ150" s="59">
        <f t="shared" si="20"/>
        <v>22.666666666666668</v>
      </c>
      <c r="BK150" s="59">
        <f t="shared" si="20"/>
        <v>16</v>
      </c>
      <c r="BL150" s="59">
        <f t="shared" si="21"/>
        <v>13.5</v>
      </c>
      <c r="BM150" s="59">
        <f t="shared" si="21"/>
        <v>30.5</v>
      </c>
      <c r="BN150" s="59">
        <f t="shared" si="21"/>
        <v>16</v>
      </c>
      <c r="BO150" s="59">
        <f t="shared" si="21"/>
        <v>19.142857142857142</v>
      </c>
      <c r="BP150" s="59">
        <f t="shared" si="21"/>
        <v>13.142857142857142</v>
      </c>
      <c r="BQ150" s="59">
        <f t="shared" si="21"/>
        <v>1</v>
      </c>
      <c r="BR150" s="59">
        <f t="shared" si="21"/>
        <v>17.5</v>
      </c>
      <c r="BS150" s="59">
        <f t="shared" si="21"/>
        <v>19.333333333333332</v>
      </c>
      <c r="BT150" s="59">
        <f t="shared" si="21"/>
        <v>9.5</v>
      </c>
      <c r="BU150" s="59">
        <f t="shared" si="21"/>
        <v>0.78260869565217384</v>
      </c>
      <c r="BV150" s="59" t="str">
        <f t="shared" si="21"/>
        <v/>
      </c>
      <c r="BW150" s="59">
        <f t="shared" si="21"/>
        <v>5.5</v>
      </c>
      <c r="BX150" s="59">
        <f t="shared" si="21"/>
        <v>12</v>
      </c>
      <c r="BY150" s="59">
        <f t="shared" si="21"/>
        <v>13.5</v>
      </c>
      <c r="BZ150" s="59">
        <f t="shared" si="21"/>
        <v>11.5</v>
      </c>
    </row>
    <row r="151" spans="2:78" x14ac:dyDescent="0.15">
      <c r="B151" s="59">
        <v>28</v>
      </c>
      <c r="C151" s="59">
        <f t="shared" si="7"/>
        <v>834.28101219231655</v>
      </c>
      <c r="D151" s="59">
        <f t="shared" si="15"/>
        <v>15</v>
      </c>
      <c r="E151" s="59" t="str">
        <f t="shared" si="15"/>
        <v/>
      </c>
      <c r="F151" s="59">
        <f t="shared" si="15"/>
        <v>21.333333333333332</v>
      </c>
      <c r="G151" s="59" t="str">
        <f t="shared" si="15"/>
        <v/>
      </c>
      <c r="H151" s="59">
        <f t="shared" si="15"/>
        <v>14</v>
      </c>
      <c r="I151" s="59">
        <f t="shared" si="15"/>
        <v>14</v>
      </c>
      <c r="J151" s="59">
        <f t="shared" si="15"/>
        <v>15.5</v>
      </c>
      <c r="K151" s="59">
        <f t="shared" si="15"/>
        <v>15.5</v>
      </c>
      <c r="L151" s="59">
        <f t="shared" si="15"/>
        <v>15.5</v>
      </c>
      <c r="M151" s="59">
        <f t="shared" si="15"/>
        <v>15.5</v>
      </c>
      <c r="N151" s="59">
        <f t="shared" si="16"/>
        <v>1.1200000000000001</v>
      </c>
      <c r="O151" s="59">
        <f t="shared" si="16"/>
        <v>11.2</v>
      </c>
      <c r="P151" s="59">
        <f t="shared" si="16"/>
        <v>7.333333333333333</v>
      </c>
      <c r="Q151" s="59">
        <f t="shared" si="16"/>
        <v>14</v>
      </c>
      <c r="R151" s="59">
        <f t="shared" si="16"/>
        <v>14</v>
      </c>
      <c r="S151" s="59">
        <f t="shared" si="16"/>
        <v>14</v>
      </c>
      <c r="T151" s="59">
        <f t="shared" si="16"/>
        <v>14</v>
      </c>
      <c r="U151" s="59">
        <f t="shared" si="16"/>
        <v>14</v>
      </c>
      <c r="V151" s="59">
        <f t="shared" si="16"/>
        <v>14</v>
      </c>
      <c r="W151" s="59">
        <f t="shared" si="16"/>
        <v>1.1200000000000001</v>
      </c>
      <c r="X151" s="59">
        <f t="shared" si="17"/>
        <v>11.2</v>
      </c>
      <c r="Y151" s="59">
        <f t="shared" si="17"/>
        <v>13</v>
      </c>
      <c r="Z151" s="59" t="str">
        <f t="shared" si="17"/>
        <v/>
      </c>
      <c r="AA151" s="59">
        <f t="shared" si="17"/>
        <v>2</v>
      </c>
      <c r="AB151" s="59">
        <f t="shared" si="17"/>
        <v>11.142857142857142</v>
      </c>
      <c r="AC151" s="59">
        <f t="shared" si="17"/>
        <v>15.5</v>
      </c>
      <c r="AD151" s="59">
        <f t="shared" si="17"/>
        <v>15</v>
      </c>
      <c r="AE151" s="59">
        <f t="shared" si="17"/>
        <v>15</v>
      </c>
      <c r="AF151" s="59">
        <f t="shared" si="17"/>
        <v>15</v>
      </c>
      <c r="AG151" s="59">
        <f t="shared" si="17"/>
        <v>13</v>
      </c>
      <c r="AH151" s="59">
        <f t="shared" si="18"/>
        <v>18</v>
      </c>
      <c r="AI151" s="59">
        <f t="shared" si="18"/>
        <v>13</v>
      </c>
      <c r="AJ151" s="59">
        <f t="shared" si="18"/>
        <v>12.5</v>
      </c>
      <c r="AK151" s="59" t="str">
        <f t="shared" si="18"/>
        <v/>
      </c>
      <c r="AL151" s="59" t="str">
        <f t="shared" si="18"/>
        <v/>
      </c>
      <c r="AM151" s="59">
        <f t="shared" si="18"/>
        <v>13</v>
      </c>
      <c r="AN151" s="59">
        <f t="shared" si="18"/>
        <v>12.5</v>
      </c>
      <c r="AO151" s="59">
        <f t="shared" si="18"/>
        <v>14</v>
      </c>
      <c r="AP151" s="59">
        <f t="shared" si="18"/>
        <v>14</v>
      </c>
      <c r="AQ151" s="59">
        <f t="shared" si="18"/>
        <v>14</v>
      </c>
      <c r="AR151" s="59">
        <f t="shared" si="19"/>
        <v>10</v>
      </c>
      <c r="AS151" s="59">
        <f t="shared" si="19"/>
        <v>10</v>
      </c>
      <c r="AT151" s="59">
        <f t="shared" si="19"/>
        <v>10</v>
      </c>
      <c r="AU151" s="59">
        <f t="shared" si="19"/>
        <v>6</v>
      </c>
      <c r="AV151" s="59">
        <f t="shared" si="19"/>
        <v>7.2</v>
      </c>
      <c r="AW151" s="59">
        <f t="shared" si="19"/>
        <v>14</v>
      </c>
      <c r="AX151" s="59">
        <f t="shared" si="19"/>
        <v>6</v>
      </c>
      <c r="AY151" s="59">
        <f t="shared" si="19"/>
        <v>6</v>
      </c>
      <c r="AZ151" s="59">
        <f t="shared" si="19"/>
        <v>6</v>
      </c>
      <c r="BA151" s="59">
        <f t="shared" si="19"/>
        <v>6</v>
      </c>
      <c r="BB151" s="59">
        <f t="shared" si="20"/>
        <v>1.1200000000000001</v>
      </c>
      <c r="BC151" s="59">
        <f t="shared" si="20"/>
        <v>14</v>
      </c>
      <c r="BD151" s="59">
        <f t="shared" si="20"/>
        <v>14</v>
      </c>
      <c r="BE151" s="59">
        <f t="shared" si="20"/>
        <v>14</v>
      </c>
      <c r="BF151" s="59">
        <f t="shared" si="20"/>
        <v>14</v>
      </c>
      <c r="BG151" s="59">
        <f t="shared" si="20"/>
        <v>13.5</v>
      </c>
      <c r="BH151" s="59">
        <f t="shared" si="20"/>
        <v>1.1200000000000001</v>
      </c>
      <c r="BI151" s="59" t="str">
        <f t="shared" si="20"/>
        <v/>
      </c>
      <c r="BJ151" s="59">
        <f t="shared" si="20"/>
        <v>23.333333333333332</v>
      </c>
      <c r="BK151" s="59">
        <f t="shared" si="20"/>
        <v>16.285714285714285</v>
      </c>
      <c r="BL151" s="59">
        <f t="shared" si="21"/>
        <v>14</v>
      </c>
      <c r="BM151" s="59">
        <f t="shared" si="21"/>
        <v>31</v>
      </c>
      <c r="BN151" s="59">
        <f t="shared" si="21"/>
        <v>16.399999999999999</v>
      </c>
      <c r="BO151" s="59">
        <f t="shared" si="21"/>
        <v>19.428571428571427</v>
      </c>
      <c r="BP151" s="59">
        <f t="shared" si="21"/>
        <v>13.428571428571429</v>
      </c>
      <c r="BQ151" s="59">
        <f t="shared" si="21"/>
        <v>1.0370370370370372</v>
      </c>
      <c r="BR151" s="59">
        <f t="shared" si="21"/>
        <v>18</v>
      </c>
      <c r="BS151" s="59">
        <f t="shared" si="21"/>
        <v>20</v>
      </c>
      <c r="BT151" s="59">
        <f t="shared" si="21"/>
        <v>10</v>
      </c>
      <c r="BU151" s="59">
        <f t="shared" si="21"/>
        <v>0.81159420289855078</v>
      </c>
      <c r="BV151" s="59" t="str">
        <f t="shared" si="21"/>
        <v/>
      </c>
      <c r="BW151" s="59">
        <f t="shared" si="21"/>
        <v>6</v>
      </c>
      <c r="BX151" s="59">
        <f t="shared" si="21"/>
        <v>12.666666666666666</v>
      </c>
      <c r="BY151" s="59">
        <f t="shared" si="21"/>
        <v>14</v>
      </c>
      <c r="BZ151" s="59">
        <f t="shared" si="21"/>
        <v>12</v>
      </c>
    </row>
    <row r="152" spans="2:78" x14ac:dyDescent="0.15">
      <c r="B152" s="59">
        <v>29</v>
      </c>
      <c r="C152" s="59">
        <f t="shared" si="7"/>
        <v>864.97211410167904</v>
      </c>
      <c r="D152" s="59">
        <f t="shared" si="15"/>
        <v>15.5</v>
      </c>
      <c r="E152" s="59" t="str">
        <f t="shared" si="15"/>
        <v/>
      </c>
      <c r="F152" s="59">
        <f t="shared" si="15"/>
        <v>22</v>
      </c>
      <c r="G152" s="59" t="str">
        <f t="shared" si="15"/>
        <v/>
      </c>
      <c r="H152" s="59">
        <f t="shared" si="15"/>
        <v>14.5</v>
      </c>
      <c r="I152" s="59">
        <f t="shared" si="15"/>
        <v>14.5</v>
      </c>
      <c r="J152" s="59">
        <f t="shared" si="15"/>
        <v>16</v>
      </c>
      <c r="K152" s="59">
        <f t="shared" si="15"/>
        <v>16</v>
      </c>
      <c r="L152" s="59">
        <f t="shared" si="15"/>
        <v>16</v>
      </c>
      <c r="M152" s="59">
        <f t="shared" si="15"/>
        <v>16</v>
      </c>
      <c r="N152" s="59">
        <f t="shared" si="16"/>
        <v>1.1600000000000001</v>
      </c>
      <c r="O152" s="59">
        <f t="shared" si="16"/>
        <v>11.6</v>
      </c>
      <c r="P152" s="59">
        <f t="shared" si="16"/>
        <v>7.6666666666666661</v>
      </c>
      <c r="Q152" s="59">
        <f t="shared" si="16"/>
        <v>14.5</v>
      </c>
      <c r="R152" s="59">
        <f t="shared" si="16"/>
        <v>14.5</v>
      </c>
      <c r="S152" s="59">
        <f t="shared" si="16"/>
        <v>14.5</v>
      </c>
      <c r="T152" s="59">
        <f t="shared" si="16"/>
        <v>14.5</v>
      </c>
      <c r="U152" s="59">
        <f t="shared" si="16"/>
        <v>14.5</v>
      </c>
      <c r="V152" s="59">
        <f t="shared" si="16"/>
        <v>14.5</v>
      </c>
      <c r="W152" s="59">
        <f t="shared" si="16"/>
        <v>1.1600000000000001</v>
      </c>
      <c r="X152" s="59">
        <f t="shared" si="17"/>
        <v>11.6</v>
      </c>
      <c r="Y152" s="59">
        <f t="shared" si="17"/>
        <v>13.5</v>
      </c>
      <c r="Z152" s="59" t="str">
        <f t="shared" si="17"/>
        <v/>
      </c>
      <c r="AA152" s="59">
        <f t="shared" si="17"/>
        <v>2.2222222222222223</v>
      </c>
      <c r="AB152" s="59">
        <f t="shared" si="17"/>
        <v>11.428571428571429</v>
      </c>
      <c r="AC152" s="59">
        <f t="shared" si="17"/>
        <v>16</v>
      </c>
      <c r="AD152" s="59">
        <f t="shared" si="17"/>
        <v>15.5</v>
      </c>
      <c r="AE152" s="59">
        <f t="shared" si="17"/>
        <v>15.5</v>
      </c>
      <c r="AF152" s="59">
        <f t="shared" si="17"/>
        <v>15.5</v>
      </c>
      <c r="AG152" s="59">
        <f t="shared" si="17"/>
        <v>13.5</v>
      </c>
      <c r="AH152" s="59">
        <f t="shared" si="18"/>
        <v>18.666666666666668</v>
      </c>
      <c r="AI152" s="59">
        <f t="shared" si="18"/>
        <v>13.5</v>
      </c>
      <c r="AJ152" s="59">
        <f t="shared" si="18"/>
        <v>13</v>
      </c>
      <c r="AK152" s="59" t="str">
        <f t="shared" si="18"/>
        <v/>
      </c>
      <c r="AL152" s="59" t="str">
        <f t="shared" si="18"/>
        <v/>
      </c>
      <c r="AM152" s="59">
        <f t="shared" si="18"/>
        <v>13.5</v>
      </c>
      <c r="AN152" s="59">
        <f t="shared" si="18"/>
        <v>13</v>
      </c>
      <c r="AO152" s="59">
        <f t="shared" si="18"/>
        <v>14.5</v>
      </c>
      <c r="AP152" s="59">
        <f t="shared" si="18"/>
        <v>14.5</v>
      </c>
      <c r="AQ152" s="59">
        <f t="shared" si="18"/>
        <v>14.5</v>
      </c>
      <c r="AR152" s="59">
        <f t="shared" si="19"/>
        <v>10.5</v>
      </c>
      <c r="AS152" s="59">
        <f t="shared" si="19"/>
        <v>10.5</v>
      </c>
      <c r="AT152" s="59">
        <f t="shared" si="19"/>
        <v>10.5</v>
      </c>
      <c r="AU152" s="59">
        <f t="shared" si="19"/>
        <v>6.5</v>
      </c>
      <c r="AV152" s="59">
        <f t="shared" si="19"/>
        <v>7.6</v>
      </c>
      <c r="AW152" s="59">
        <f t="shared" si="19"/>
        <v>14.5</v>
      </c>
      <c r="AX152" s="59">
        <f t="shared" si="19"/>
        <v>6.5</v>
      </c>
      <c r="AY152" s="59">
        <f t="shared" si="19"/>
        <v>6.5</v>
      </c>
      <c r="AZ152" s="59">
        <f t="shared" si="19"/>
        <v>6.5</v>
      </c>
      <c r="BA152" s="59">
        <f t="shared" si="19"/>
        <v>6.5</v>
      </c>
      <c r="BB152" s="59">
        <f t="shared" si="20"/>
        <v>1.1600000000000001</v>
      </c>
      <c r="BC152" s="59">
        <f t="shared" si="20"/>
        <v>14.5</v>
      </c>
      <c r="BD152" s="59">
        <f t="shared" si="20"/>
        <v>14.5</v>
      </c>
      <c r="BE152" s="59">
        <f t="shared" si="20"/>
        <v>14.5</v>
      </c>
      <c r="BF152" s="59">
        <f t="shared" si="20"/>
        <v>14.5</v>
      </c>
      <c r="BG152" s="59">
        <f t="shared" si="20"/>
        <v>14</v>
      </c>
      <c r="BH152" s="59">
        <f t="shared" si="20"/>
        <v>1.1600000000000001</v>
      </c>
      <c r="BI152" s="59" t="str">
        <f t="shared" si="20"/>
        <v/>
      </c>
      <c r="BJ152" s="59">
        <f t="shared" si="20"/>
        <v>24</v>
      </c>
      <c r="BK152" s="59">
        <f t="shared" si="20"/>
        <v>16.571428571428573</v>
      </c>
      <c r="BL152" s="59">
        <f t="shared" si="21"/>
        <v>14.5</v>
      </c>
      <c r="BM152" s="59">
        <f t="shared" si="21"/>
        <v>31.5</v>
      </c>
      <c r="BN152" s="59">
        <f t="shared" si="21"/>
        <v>16.8</v>
      </c>
      <c r="BO152" s="59">
        <f t="shared" si="21"/>
        <v>19.714285714285715</v>
      </c>
      <c r="BP152" s="59">
        <f t="shared" si="21"/>
        <v>13.714285714285714</v>
      </c>
      <c r="BQ152" s="59">
        <f t="shared" si="21"/>
        <v>1.0740740740740742</v>
      </c>
      <c r="BR152" s="59">
        <f t="shared" si="21"/>
        <v>18.666666666666668</v>
      </c>
      <c r="BS152" s="59">
        <f t="shared" si="21"/>
        <v>20.333333333333332</v>
      </c>
      <c r="BT152" s="59">
        <f t="shared" si="21"/>
        <v>11</v>
      </c>
      <c r="BU152" s="59">
        <f t="shared" si="21"/>
        <v>0.84057971014492749</v>
      </c>
      <c r="BV152" s="59" t="str">
        <f t="shared" si="21"/>
        <v/>
      </c>
      <c r="BW152" s="59">
        <f t="shared" si="21"/>
        <v>6.5</v>
      </c>
      <c r="BX152" s="59">
        <f t="shared" si="21"/>
        <v>13.333333333333334</v>
      </c>
      <c r="BY152" s="59">
        <f t="shared" si="21"/>
        <v>14.5</v>
      </c>
      <c r="BZ152" s="59">
        <f t="shared" si="21"/>
        <v>12.5</v>
      </c>
    </row>
    <row r="153" spans="2:78" x14ac:dyDescent="0.15">
      <c r="B153" s="59">
        <v>30</v>
      </c>
      <c r="C153" s="59">
        <f t="shared" si="7"/>
        <v>895.32988267770884</v>
      </c>
      <c r="D153" s="59">
        <f t="shared" si="15"/>
        <v>16</v>
      </c>
      <c r="E153" s="59" t="str">
        <f t="shared" si="15"/>
        <v/>
      </c>
      <c r="F153" s="59">
        <f t="shared" si="15"/>
        <v>22.5</v>
      </c>
      <c r="G153" s="59" t="str">
        <f t="shared" si="15"/>
        <v/>
      </c>
      <c r="H153" s="59">
        <f t="shared" si="15"/>
        <v>15</v>
      </c>
      <c r="I153" s="59">
        <f t="shared" si="15"/>
        <v>15</v>
      </c>
      <c r="J153" s="59">
        <f t="shared" si="15"/>
        <v>16.5</v>
      </c>
      <c r="K153" s="59">
        <f t="shared" si="15"/>
        <v>16.5</v>
      </c>
      <c r="L153" s="59">
        <f t="shared" si="15"/>
        <v>16.5</v>
      </c>
      <c r="M153" s="59">
        <f t="shared" si="15"/>
        <v>16.5</v>
      </c>
      <c r="N153" s="59">
        <f t="shared" si="16"/>
        <v>1.2</v>
      </c>
      <c r="O153" s="59">
        <f t="shared" si="16"/>
        <v>12</v>
      </c>
      <c r="P153" s="59">
        <f t="shared" si="16"/>
        <v>8</v>
      </c>
      <c r="Q153" s="59">
        <f t="shared" si="16"/>
        <v>15</v>
      </c>
      <c r="R153" s="59">
        <f t="shared" si="16"/>
        <v>15</v>
      </c>
      <c r="S153" s="59">
        <f t="shared" si="16"/>
        <v>15</v>
      </c>
      <c r="T153" s="59">
        <f t="shared" si="16"/>
        <v>15</v>
      </c>
      <c r="U153" s="59">
        <f t="shared" si="16"/>
        <v>15</v>
      </c>
      <c r="V153" s="59">
        <f t="shared" si="16"/>
        <v>15</v>
      </c>
      <c r="W153" s="59">
        <f t="shared" si="16"/>
        <v>1.2</v>
      </c>
      <c r="X153" s="59">
        <f t="shared" si="17"/>
        <v>12</v>
      </c>
      <c r="Y153" s="59">
        <f t="shared" si="17"/>
        <v>14</v>
      </c>
      <c r="Z153" s="59" t="str">
        <f t="shared" si="17"/>
        <v/>
      </c>
      <c r="AA153" s="59">
        <f t="shared" si="17"/>
        <v>2.4444444444444446</v>
      </c>
      <c r="AB153" s="59">
        <f t="shared" si="17"/>
        <v>11.714285714285714</v>
      </c>
      <c r="AC153" s="59">
        <f t="shared" si="17"/>
        <v>16.5</v>
      </c>
      <c r="AD153" s="59">
        <f t="shared" si="17"/>
        <v>16</v>
      </c>
      <c r="AE153" s="59">
        <f t="shared" si="17"/>
        <v>16</v>
      </c>
      <c r="AF153" s="59">
        <f t="shared" si="17"/>
        <v>16</v>
      </c>
      <c r="AG153" s="59">
        <f t="shared" si="17"/>
        <v>14</v>
      </c>
      <c r="AH153" s="59">
        <f t="shared" si="18"/>
        <v>19.333333333333332</v>
      </c>
      <c r="AI153" s="59">
        <f t="shared" si="18"/>
        <v>14</v>
      </c>
      <c r="AJ153" s="59">
        <f t="shared" si="18"/>
        <v>13.5</v>
      </c>
      <c r="AK153" s="59" t="str">
        <f t="shared" si="18"/>
        <v/>
      </c>
      <c r="AL153" s="59" t="str">
        <f t="shared" si="18"/>
        <v/>
      </c>
      <c r="AM153" s="59">
        <f t="shared" si="18"/>
        <v>14</v>
      </c>
      <c r="AN153" s="59">
        <f t="shared" si="18"/>
        <v>13.5</v>
      </c>
      <c r="AO153" s="59">
        <f t="shared" si="18"/>
        <v>15</v>
      </c>
      <c r="AP153" s="59">
        <f t="shared" si="18"/>
        <v>15</v>
      </c>
      <c r="AQ153" s="59">
        <f t="shared" si="18"/>
        <v>15</v>
      </c>
      <c r="AR153" s="59">
        <f t="shared" si="19"/>
        <v>11</v>
      </c>
      <c r="AS153" s="59">
        <f t="shared" si="19"/>
        <v>11</v>
      </c>
      <c r="AT153" s="59">
        <f t="shared" si="19"/>
        <v>11</v>
      </c>
      <c r="AU153" s="59">
        <f t="shared" si="19"/>
        <v>7</v>
      </c>
      <c r="AV153" s="59">
        <f t="shared" si="19"/>
        <v>8</v>
      </c>
      <c r="AW153" s="59">
        <f t="shared" si="19"/>
        <v>15</v>
      </c>
      <c r="AX153" s="59">
        <f t="shared" si="19"/>
        <v>7</v>
      </c>
      <c r="AY153" s="59">
        <f t="shared" si="19"/>
        <v>7</v>
      </c>
      <c r="AZ153" s="59">
        <f t="shared" si="19"/>
        <v>7</v>
      </c>
      <c r="BA153" s="59">
        <f t="shared" si="19"/>
        <v>7</v>
      </c>
      <c r="BB153" s="59">
        <f t="shared" si="20"/>
        <v>1.2</v>
      </c>
      <c r="BC153" s="59">
        <f t="shared" si="20"/>
        <v>15</v>
      </c>
      <c r="BD153" s="59">
        <f t="shared" si="20"/>
        <v>15</v>
      </c>
      <c r="BE153" s="59">
        <f t="shared" si="20"/>
        <v>15</v>
      </c>
      <c r="BF153" s="59">
        <f t="shared" si="20"/>
        <v>15</v>
      </c>
      <c r="BG153" s="59">
        <f t="shared" si="20"/>
        <v>14.5</v>
      </c>
      <c r="BH153" s="59">
        <f t="shared" si="20"/>
        <v>1.2</v>
      </c>
      <c r="BI153" s="59" t="str">
        <f t="shared" si="20"/>
        <v/>
      </c>
      <c r="BJ153" s="59">
        <f t="shared" si="20"/>
        <v>24.5</v>
      </c>
      <c r="BK153" s="59">
        <f t="shared" si="20"/>
        <v>16.857142857142858</v>
      </c>
      <c r="BL153" s="59">
        <f t="shared" si="21"/>
        <v>15</v>
      </c>
      <c r="BM153" s="59">
        <f t="shared" si="21"/>
        <v>32</v>
      </c>
      <c r="BN153" s="59">
        <f t="shared" si="21"/>
        <v>17.2</v>
      </c>
      <c r="BO153" s="59">
        <f t="shared" si="21"/>
        <v>20</v>
      </c>
      <c r="BP153" s="59">
        <f t="shared" si="21"/>
        <v>14</v>
      </c>
      <c r="BQ153" s="59">
        <f t="shared" si="21"/>
        <v>1.1111111111111112</v>
      </c>
      <c r="BR153" s="59">
        <f t="shared" si="21"/>
        <v>19.333333333333332</v>
      </c>
      <c r="BS153" s="59">
        <f t="shared" si="21"/>
        <v>20.666666666666668</v>
      </c>
      <c r="BT153" s="59">
        <f t="shared" si="21"/>
        <v>12</v>
      </c>
      <c r="BU153" s="59">
        <f t="shared" si="21"/>
        <v>0.86956521739130443</v>
      </c>
      <c r="BV153" s="59" t="str">
        <f t="shared" si="21"/>
        <v/>
      </c>
      <c r="BW153" s="59">
        <f t="shared" si="21"/>
        <v>7</v>
      </c>
      <c r="BX153" s="59">
        <f t="shared" si="21"/>
        <v>14</v>
      </c>
      <c r="BY153" s="59">
        <f t="shared" si="21"/>
        <v>15</v>
      </c>
      <c r="BZ153" s="59">
        <f t="shared" si="21"/>
        <v>13</v>
      </c>
    </row>
    <row r="154" spans="2:78" x14ac:dyDescent="0.15">
      <c r="B154" s="59">
        <v>31</v>
      </c>
      <c r="C154" s="59">
        <f t="shared" si="7"/>
        <v>925.59955601564297</v>
      </c>
      <c r="D154" s="59">
        <f t="shared" ref="D154:M163" si="22">IFERROR(求节点(D$7:D$56,D$63:D$112,$B154),"")</f>
        <v>16.5</v>
      </c>
      <c r="E154" s="59" t="str">
        <f t="shared" si="22"/>
        <v/>
      </c>
      <c r="F154" s="59">
        <f t="shared" si="22"/>
        <v>23</v>
      </c>
      <c r="G154" s="59" t="str">
        <f t="shared" si="22"/>
        <v/>
      </c>
      <c r="H154" s="59">
        <f t="shared" si="22"/>
        <v>15.5</v>
      </c>
      <c r="I154" s="59">
        <f t="shared" si="22"/>
        <v>15.5</v>
      </c>
      <c r="J154" s="59">
        <f t="shared" si="22"/>
        <v>17</v>
      </c>
      <c r="K154" s="59">
        <f t="shared" si="22"/>
        <v>17</v>
      </c>
      <c r="L154" s="59">
        <f t="shared" si="22"/>
        <v>17</v>
      </c>
      <c r="M154" s="59">
        <f t="shared" si="22"/>
        <v>17</v>
      </c>
      <c r="N154" s="59">
        <f t="shared" ref="N154:W163" si="23">IFERROR(求节点(N$7:N$56,N$63:N$112,$B154),"")</f>
        <v>1.24</v>
      </c>
      <c r="O154" s="59">
        <f t="shared" si="23"/>
        <v>12.4</v>
      </c>
      <c r="P154" s="59">
        <f t="shared" si="23"/>
        <v>8.25</v>
      </c>
      <c r="Q154" s="59">
        <f t="shared" si="23"/>
        <v>15.5</v>
      </c>
      <c r="R154" s="59">
        <f t="shared" si="23"/>
        <v>15.5</v>
      </c>
      <c r="S154" s="59">
        <f t="shared" si="23"/>
        <v>15.5</v>
      </c>
      <c r="T154" s="59">
        <f t="shared" si="23"/>
        <v>15.5</v>
      </c>
      <c r="U154" s="59">
        <f t="shared" si="23"/>
        <v>15.5</v>
      </c>
      <c r="V154" s="59">
        <f t="shared" si="23"/>
        <v>15.5</v>
      </c>
      <c r="W154" s="59">
        <f t="shared" si="23"/>
        <v>1.24</v>
      </c>
      <c r="X154" s="59">
        <f t="shared" ref="X154:AG163" si="24">IFERROR(求节点(X$7:X$56,X$63:X$112,$B154),"")</f>
        <v>12.4</v>
      </c>
      <c r="Y154" s="59">
        <f t="shared" si="24"/>
        <v>14.5</v>
      </c>
      <c r="Z154" s="59" t="str">
        <f t="shared" si="24"/>
        <v/>
      </c>
      <c r="AA154" s="59">
        <f t="shared" si="24"/>
        <v>2.6666666666666665</v>
      </c>
      <c r="AB154" s="59">
        <f t="shared" si="24"/>
        <v>12</v>
      </c>
      <c r="AC154" s="59">
        <f t="shared" si="24"/>
        <v>17</v>
      </c>
      <c r="AD154" s="59">
        <f t="shared" si="24"/>
        <v>16.5</v>
      </c>
      <c r="AE154" s="59">
        <f t="shared" si="24"/>
        <v>16.5</v>
      </c>
      <c r="AF154" s="59">
        <f t="shared" si="24"/>
        <v>16.5</v>
      </c>
      <c r="AG154" s="59">
        <f t="shared" si="24"/>
        <v>14.5</v>
      </c>
      <c r="AH154" s="59">
        <f t="shared" ref="AH154:AQ163" si="25">IFERROR(求节点(AH$7:AH$56,AH$63:AH$112,$B154),"")</f>
        <v>20</v>
      </c>
      <c r="AI154" s="59">
        <f t="shared" si="25"/>
        <v>14.5</v>
      </c>
      <c r="AJ154" s="59">
        <f t="shared" si="25"/>
        <v>14</v>
      </c>
      <c r="AK154" s="59" t="str">
        <f t="shared" si="25"/>
        <v/>
      </c>
      <c r="AL154" s="59" t="str">
        <f t="shared" si="25"/>
        <v/>
      </c>
      <c r="AM154" s="59">
        <f t="shared" si="25"/>
        <v>14.5</v>
      </c>
      <c r="AN154" s="59">
        <f t="shared" si="25"/>
        <v>14</v>
      </c>
      <c r="AO154" s="59">
        <f t="shared" si="25"/>
        <v>15.5</v>
      </c>
      <c r="AP154" s="59">
        <f t="shared" si="25"/>
        <v>15.5</v>
      </c>
      <c r="AQ154" s="59">
        <f t="shared" si="25"/>
        <v>15.5</v>
      </c>
      <c r="AR154" s="59">
        <f t="shared" ref="AR154:BA163" si="26">IFERROR(求节点(AR$7:AR$56,AR$63:AR$112,$B154),"")</f>
        <v>11.5</v>
      </c>
      <c r="AS154" s="59">
        <f t="shared" si="26"/>
        <v>11.5</v>
      </c>
      <c r="AT154" s="59">
        <f t="shared" si="26"/>
        <v>11.5</v>
      </c>
      <c r="AU154" s="59">
        <f t="shared" si="26"/>
        <v>7.5</v>
      </c>
      <c r="AV154" s="59">
        <f t="shared" si="26"/>
        <v>8.4</v>
      </c>
      <c r="AW154" s="59">
        <f t="shared" si="26"/>
        <v>15.5</v>
      </c>
      <c r="AX154" s="59">
        <f t="shared" si="26"/>
        <v>7.5</v>
      </c>
      <c r="AY154" s="59">
        <f t="shared" si="26"/>
        <v>7.5</v>
      </c>
      <c r="AZ154" s="59">
        <f t="shared" si="26"/>
        <v>7.5</v>
      </c>
      <c r="BA154" s="59">
        <f t="shared" si="26"/>
        <v>7.5</v>
      </c>
      <c r="BB154" s="59">
        <f t="shared" ref="BB154:BK163" si="27">IFERROR(求节点(BB$7:BB$56,BB$63:BB$112,$B154),"")</f>
        <v>1.24</v>
      </c>
      <c r="BC154" s="59">
        <f t="shared" si="27"/>
        <v>15.5</v>
      </c>
      <c r="BD154" s="59">
        <f t="shared" si="27"/>
        <v>15.5</v>
      </c>
      <c r="BE154" s="59">
        <f t="shared" si="27"/>
        <v>15.5</v>
      </c>
      <c r="BF154" s="59">
        <f t="shared" si="27"/>
        <v>15.5</v>
      </c>
      <c r="BG154" s="59">
        <f t="shared" si="27"/>
        <v>15</v>
      </c>
      <c r="BH154" s="59">
        <f t="shared" si="27"/>
        <v>1.24</v>
      </c>
      <c r="BI154" s="59" t="str">
        <f t="shared" si="27"/>
        <v/>
      </c>
      <c r="BJ154" s="59">
        <f t="shared" si="27"/>
        <v>25</v>
      </c>
      <c r="BK154" s="59">
        <f t="shared" si="27"/>
        <v>17.142857142857142</v>
      </c>
      <c r="BL154" s="59">
        <f t="shared" ref="BL154:BZ163" si="28">IFERROR(求节点(BL$7:BL$56,BL$63:BL$112,$B154),"")</f>
        <v>15.5</v>
      </c>
      <c r="BM154" s="59">
        <f t="shared" si="28"/>
        <v>32.4</v>
      </c>
      <c r="BN154" s="59">
        <f t="shared" si="28"/>
        <v>17.600000000000001</v>
      </c>
      <c r="BO154" s="59">
        <f t="shared" si="28"/>
        <v>20.333333333333332</v>
      </c>
      <c r="BP154" s="59">
        <f t="shared" si="28"/>
        <v>14.333333333333334</v>
      </c>
      <c r="BQ154" s="59">
        <f t="shared" si="28"/>
        <v>1.1481481481481481</v>
      </c>
      <c r="BR154" s="59">
        <f t="shared" si="28"/>
        <v>20</v>
      </c>
      <c r="BS154" s="59">
        <f t="shared" si="28"/>
        <v>21</v>
      </c>
      <c r="BT154" s="59">
        <f t="shared" si="28"/>
        <v>13</v>
      </c>
      <c r="BU154" s="59">
        <f t="shared" si="28"/>
        <v>0.89855072463768115</v>
      </c>
      <c r="BV154" s="59" t="str">
        <f t="shared" si="28"/>
        <v/>
      </c>
      <c r="BW154" s="59">
        <f t="shared" si="28"/>
        <v>7.5</v>
      </c>
      <c r="BX154" s="59">
        <f t="shared" si="28"/>
        <v>14.666666666666666</v>
      </c>
      <c r="BY154" s="59">
        <f t="shared" si="28"/>
        <v>15.5</v>
      </c>
      <c r="BZ154" s="59">
        <f t="shared" si="28"/>
        <v>13.5</v>
      </c>
    </row>
    <row r="155" spans="2:78" x14ac:dyDescent="0.15">
      <c r="B155" s="59">
        <v>32</v>
      </c>
      <c r="C155" s="59">
        <f t="shared" si="7"/>
        <v>955.91684840119615</v>
      </c>
      <c r="D155" s="59">
        <f t="shared" si="22"/>
        <v>17</v>
      </c>
      <c r="E155" s="59" t="str">
        <f t="shared" si="22"/>
        <v/>
      </c>
      <c r="F155" s="59">
        <f t="shared" si="22"/>
        <v>23.5</v>
      </c>
      <c r="G155" s="59" t="str">
        <f t="shared" si="22"/>
        <v/>
      </c>
      <c r="H155" s="59">
        <f t="shared" si="22"/>
        <v>16</v>
      </c>
      <c r="I155" s="59">
        <f t="shared" si="22"/>
        <v>16</v>
      </c>
      <c r="J155" s="59">
        <f t="shared" si="22"/>
        <v>17.5</v>
      </c>
      <c r="K155" s="59">
        <f t="shared" si="22"/>
        <v>17.5</v>
      </c>
      <c r="L155" s="59">
        <f t="shared" si="22"/>
        <v>17.5</v>
      </c>
      <c r="M155" s="59">
        <f t="shared" si="22"/>
        <v>17.5</v>
      </c>
      <c r="N155" s="59">
        <f t="shared" si="23"/>
        <v>1.28</v>
      </c>
      <c r="O155" s="59">
        <f t="shared" si="23"/>
        <v>12.8</v>
      </c>
      <c r="P155" s="59">
        <f t="shared" si="23"/>
        <v>8.5</v>
      </c>
      <c r="Q155" s="59">
        <f t="shared" si="23"/>
        <v>16</v>
      </c>
      <c r="R155" s="59">
        <f t="shared" si="23"/>
        <v>16</v>
      </c>
      <c r="S155" s="59">
        <f t="shared" si="23"/>
        <v>16</v>
      </c>
      <c r="T155" s="59">
        <f t="shared" si="23"/>
        <v>16</v>
      </c>
      <c r="U155" s="59">
        <f t="shared" si="23"/>
        <v>16</v>
      </c>
      <c r="V155" s="59">
        <f t="shared" si="23"/>
        <v>16</v>
      </c>
      <c r="W155" s="59">
        <f t="shared" si="23"/>
        <v>1.28</v>
      </c>
      <c r="X155" s="59">
        <f t="shared" si="24"/>
        <v>12.8</v>
      </c>
      <c r="Y155" s="59">
        <f t="shared" si="24"/>
        <v>15</v>
      </c>
      <c r="Z155" s="59" t="str">
        <f t="shared" si="24"/>
        <v/>
      </c>
      <c r="AA155" s="59">
        <f t="shared" si="24"/>
        <v>2.8888888888888888</v>
      </c>
      <c r="AB155" s="59">
        <f t="shared" si="24"/>
        <v>12.333333333333334</v>
      </c>
      <c r="AC155" s="59">
        <f t="shared" si="24"/>
        <v>17.5</v>
      </c>
      <c r="AD155" s="59">
        <f t="shared" si="24"/>
        <v>17</v>
      </c>
      <c r="AE155" s="59">
        <f t="shared" si="24"/>
        <v>17</v>
      </c>
      <c r="AF155" s="59">
        <f t="shared" si="24"/>
        <v>17</v>
      </c>
      <c r="AG155" s="59">
        <f t="shared" si="24"/>
        <v>15</v>
      </c>
      <c r="AH155" s="59">
        <f t="shared" si="25"/>
        <v>20.666666666666668</v>
      </c>
      <c r="AI155" s="59">
        <f t="shared" si="25"/>
        <v>15</v>
      </c>
      <c r="AJ155" s="59">
        <f t="shared" si="25"/>
        <v>14.5</v>
      </c>
      <c r="AK155" s="59" t="str">
        <f t="shared" si="25"/>
        <v/>
      </c>
      <c r="AL155" s="59" t="str">
        <f t="shared" si="25"/>
        <v/>
      </c>
      <c r="AM155" s="59">
        <f t="shared" si="25"/>
        <v>15</v>
      </c>
      <c r="AN155" s="59">
        <f t="shared" si="25"/>
        <v>14.5</v>
      </c>
      <c r="AO155" s="59">
        <f t="shared" si="25"/>
        <v>16</v>
      </c>
      <c r="AP155" s="59">
        <f t="shared" si="25"/>
        <v>16</v>
      </c>
      <c r="AQ155" s="59">
        <f t="shared" si="25"/>
        <v>16</v>
      </c>
      <c r="AR155" s="59">
        <f t="shared" si="26"/>
        <v>12</v>
      </c>
      <c r="AS155" s="59">
        <f t="shared" si="26"/>
        <v>12</v>
      </c>
      <c r="AT155" s="59">
        <f t="shared" si="26"/>
        <v>12</v>
      </c>
      <c r="AU155" s="59">
        <f t="shared" si="26"/>
        <v>8</v>
      </c>
      <c r="AV155" s="59">
        <f t="shared" si="26"/>
        <v>8.8000000000000007</v>
      </c>
      <c r="AW155" s="59">
        <f t="shared" si="26"/>
        <v>16</v>
      </c>
      <c r="AX155" s="59">
        <f t="shared" si="26"/>
        <v>8</v>
      </c>
      <c r="AY155" s="59">
        <f t="shared" si="26"/>
        <v>8</v>
      </c>
      <c r="AZ155" s="59">
        <f t="shared" si="26"/>
        <v>8</v>
      </c>
      <c r="BA155" s="59">
        <f t="shared" si="26"/>
        <v>8</v>
      </c>
      <c r="BB155" s="59">
        <f t="shared" si="27"/>
        <v>1.28</v>
      </c>
      <c r="BC155" s="59">
        <f t="shared" si="27"/>
        <v>16</v>
      </c>
      <c r="BD155" s="59">
        <f t="shared" si="27"/>
        <v>16</v>
      </c>
      <c r="BE155" s="59">
        <f t="shared" si="27"/>
        <v>16</v>
      </c>
      <c r="BF155" s="59">
        <f t="shared" si="27"/>
        <v>16</v>
      </c>
      <c r="BG155" s="59">
        <f t="shared" si="27"/>
        <v>15.5</v>
      </c>
      <c r="BH155" s="59">
        <f t="shared" si="27"/>
        <v>1.28</v>
      </c>
      <c r="BI155" s="59" t="str">
        <f t="shared" si="27"/>
        <v/>
      </c>
      <c r="BJ155" s="59">
        <f t="shared" si="27"/>
        <v>25.5</v>
      </c>
      <c r="BK155" s="59">
        <f t="shared" si="27"/>
        <v>17.428571428571427</v>
      </c>
      <c r="BL155" s="59">
        <f t="shared" si="28"/>
        <v>16</v>
      </c>
      <c r="BM155" s="59">
        <f t="shared" si="28"/>
        <v>32.799999999999997</v>
      </c>
      <c r="BN155" s="59">
        <f t="shared" si="28"/>
        <v>18</v>
      </c>
      <c r="BO155" s="59">
        <f t="shared" si="28"/>
        <v>20.666666666666668</v>
      </c>
      <c r="BP155" s="59">
        <f t="shared" si="28"/>
        <v>14.666666666666666</v>
      </c>
      <c r="BQ155" s="59">
        <f t="shared" si="28"/>
        <v>1.1851851851851851</v>
      </c>
      <c r="BR155" s="59">
        <f t="shared" si="28"/>
        <v>20.666666666666668</v>
      </c>
      <c r="BS155" s="59">
        <f t="shared" si="28"/>
        <v>21.333333333333332</v>
      </c>
      <c r="BT155" s="59">
        <f t="shared" si="28"/>
        <v>14</v>
      </c>
      <c r="BU155" s="59">
        <f t="shared" si="28"/>
        <v>0.92753623188405787</v>
      </c>
      <c r="BV155" s="59" t="str">
        <f t="shared" si="28"/>
        <v/>
      </c>
      <c r="BW155" s="59">
        <f t="shared" si="28"/>
        <v>8</v>
      </c>
      <c r="BX155" s="59">
        <f t="shared" si="28"/>
        <v>15.333333333333334</v>
      </c>
      <c r="BY155" s="59">
        <f t="shared" si="28"/>
        <v>16</v>
      </c>
      <c r="BZ155" s="59">
        <f t="shared" si="28"/>
        <v>14</v>
      </c>
    </row>
    <row r="156" spans="2:78" x14ac:dyDescent="0.15">
      <c r="B156" s="59">
        <v>33</v>
      </c>
      <c r="C156" s="59">
        <f t="shared" si="7"/>
        <v>986.11985507246379</v>
      </c>
      <c r="D156" s="59">
        <f t="shared" si="22"/>
        <v>17.5</v>
      </c>
      <c r="E156" s="59" t="str">
        <f t="shared" si="22"/>
        <v/>
      </c>
      <c r="F156" s="59">
        <f t="shared" si="22"/>
        <v>24</v>
      </c>
      <c r="G156" s="59" t="str">
        <f t="shared" si="22"/>
        <v/>
      </c>
      <c r="H156" s="59">
        <f t="shared" si="22"/>
        <v>16.5</v>
      </c>
      <c r="I156" s="59">
        <f t="shared" si="22"/>
        <v>16.5</v>
      </c>
      <c r="J156" s="59">
        <f t="shared" si="22"/>
        <v>18</v>
      </c>
      <c r="K156" s="59">
        <f t="shared" si="22"/>
        <v>18</v>
      </c>
      <c r="L156" s="59">
        <f t="shared" si="22"/>
        <v>18</v>
      </c>
      <c r="M156" s="59">
        <f t="shared" si="22"/>
        <v>18</v>
      </c>
      <c r="N156" s="59">
        <f t="shared" si="23"/>
        <v>1.3199999999999998</v>
      </c>
      <c r="O156" s="59">
        <f t="shared" si="23"/>
        <v>13.2</v>
      </c>
      <c r="P156" s="59">
        <f t="shared" si="23"/>
        <v>8.75</v>
      </c>
      <c r="Q156" s="59">
        <f t="shared" si="23"/>
        <v>16.5</v>
      </c>
      <c r="R156" s="59">
        <f t="shared" si="23"/>
        <v>16.5</v>
      </c>
      <c r="S156" s="59">
        <f t="shared" si="23"/>
        <v>16.5</v>
      </c>
      <c r="T156" s="59">
        <f t="shared" si="23"/>
        <v>16.5</v>
      </c>
      <c r="U156" s="59">
        <f t="shared" si="23"/>
        <v>16.5</v>
      </c>
      <c r="V156" s="59">
        <f t="shared" si="23"/>
        <v>16.5</v>
      </c>
      <c r="W156" s="59">
        <f t="shared" si="23"/>
        <v>1.3199999999999998</v>
      </c>
      <c r="X156" s="59">
        <f t="shared" si="24"/>
        <v>13.2</v>
      </c>
      <c r="Y156" s="59">
        <f t="shared" si="24"/>
        <v>15.5</v>
      </c>
      <c r="Z156" s="59" t="str">
        <f t="shared" si="24"/>
        <v/>
      </c>
      <c r="AA156" s="59">
        <f t="shared" si="24"/>
        <v>3.1111111111111112</v>
      </c>
      <c r="AB156" s="59">
        <f t="shared" si="24"/>
        <v>12.666666666666666</v>
      </c>
      <c r="AC156" s="59">
        <f t="shared" si="24"/>
        <v>18</v>
      </c>
      <c r="AD156" s="59">
        <f t="shared" si="24"/>
        <v>17.5</v>
      </c>
      <c r="AE156" s="59">
        <f t="shared" si="24"/>
        <v>17.5</v>
      </c>
      <c r="AF156" s="59">
        <f t="shared" si="24"/>
        <v>17.5</v>
      </c>
      <c r="AG156" s="59">
        <f t="shared" si="24"/>
        <v>15.5</v>
      </c>
      <c r="AH156" s="59">
        <f t="shared" si="25"/>
        <v>21.333333333333332</v>
      </c>
      <c r="AI156" s="59">
        <f t="shared" si="25"/>
        <v>15.5</v>
      </c>
      <c r="AJ156" s="59">
        <f t="shared" si="25"/>
        <v>15</v>
      </c>
      <c r="AK156" s="59" t="str">
        <f t="shared" si="25"/>
        <v/>
      </c>
      <c r="AL156" s="59" t="str">
        <f t="shared" si="25"/>
        <v/>
      </c>
      <c r="AM156" s="59">
        <f t="shared" si="25"/>
        <v>15.5</v>
      </c>
      <c r="AN156" s="59">
        <f t="shared" si="25"/>
        <v>15</v>
      </c>
      <c r="AO156" s="59">
        <f t="shared" si="25"/>
        <v>16.5</v>
      </c>
      <c r="AP156" s="59">
        <f t="shared" si="25"/>
        <v>16.5</v>
      </c>
      <c r="AQ156" s="59">
        <f t="shared" si="25"/>
        <v>16.5</v>
      </c>
      <c r="AR156" s="59">
        <f t="shared" si="26"/>
        <v>12.5</v>
      </c>
      <c r="AS156" s="59">
        <f t="shared" si="26"/>
        <v>12.5</v>
      </c>
      <c r="AT156" s="59">
        <f t="shared" si="26"/>
        <v>12.5</v>
      </c>
      <c r="AU156" s="59">
        <f t="shared" si="26"/>
        <v>8.5</v>
      </c>
      <c r="AV156" s="59">
        <f t="shared" si="26"/>
        <v>9.1999999999999993</v>
      </c>
      <c r="AW156" s="59">
        <f t="shared" si="26"/>
        <v>16.5</v>
      </c>
      <c r="AX156" s="59">
        <f t="shared" si="26"/>
        <v>8.5</v>
      </c>
      <c r="AY156" s="59">
        <f t="shared" si="26"/>
        <v>8.5</v>
      </c>
      <c r="AZ156" s="59">
        <f t="shared" si="26"/>
        <v>8.5</v>
      </c>
      <c r="BA156" s="59">
        <f t="shared" si="26"/>
        <v>8.5</v>
      </c>
      <c r="BB156" s="59">
        <f t="shared" si="27"/>
        <v>1.3199999999999998</v>
      </c>
      <c r="BC156" s="59">
        <f t="shared" si="27"/>
        <v>16.5</v>
      </c>
      <c r="BD156" s="59">
        <f t="shared" si="27"/>
        <v>16.5</v>
      </c>
      <c r="BE156" s="59">
        <f t="shared" si="27"/>
        <v>16.5</v>
      </c>
      <c r="BF156" s="59">
        <f t="shared" si="27"/>
        <v>16.5</v>
      </c>
      <c r="BG156" s="59">
        <f t="shared" si="27"/>
        <v>16</v>
      </c>
      <c r="BH156" s="59">
        <f t="shared" si="27"/>
        <v>1.3199999999999998</v>
      </c>
      <c r="BI156" s="59" t="str">
        <f t="shared" si="27"/>
        <v/>
      </c>
      <c r="BJ156" s="59">
        <f t="shared" si="27"/>
        <v>26</v>
      </c>
      <c r="BK156" s="59">
        <f t="shared" si="27"/>
        <v>17.714285714285715</v>
      </c>
      <c r="BL156" s="59">
        <f t="shared" si="28"/>
        <v>16.5</v>
      </c>
      <c r="BM156" s="59">
        <f t="shared" si="28"/>
        <v>33.200000000000003</v>
      </c>
      <c r="BN156" s="59">
        <f t="shared" si="28"/>
        <v>18.285714285714285</v>
      </c>
      <c r="BO156" s="59">
        <f t="shared" si="28"/>
        <v>21</v>
      </c>
      <c r="BP156" s="59">
        <f t="shared" si="28"/>
        <v>15</v>
      </c>
      <c r="BQ156" s="59">
        <f t="shared" si="28"/>
        <v>1.2222222222222223</v>
      </c>
      <c r="BR156" s="59">
        <f t="shared" si="28"/>
        <v>21.333333333333332</v>
      </c>
      <c r="BS156" s="59">
        <f t="shared" si="28"/>
        <v>21.666666666666668</v>
      </c>
      <c r="BT156" s="59">
        <f t="shared" si="28"/>
        <v>15</v>
      </c>
      <c r="BU156" s="59">
        <f t="shared" si="28"/>
        <v>0.95652173913043481</v>
      </c>
      <c r="BV156" s="59" t="str">
        <f t="shared" si="28"/>
        <v/>
      </c>
      <c r="BW156" s="59">
        <f t="shared" si="28"/>
        <v>8.5</v>
      </c>
      <c r="BX156" s="59">
        <f t="shared" si="28"/>
        <v>16</v>
      </c>
      <c r="BY156" s="59">
        <f t="shared" si="28"/>
        <v>16.5</v>
      </c>
      <c r="BZ156" s="59">
        <f t="shared" si="28"/>
        <v>14.5</v>
      </c>
    </row>
    <row r="157" spans="2:78" x14ac:dyDescent="0.15">
      <c r="B157" s="59">
        <v>34</v>
      </c>
      <c r="C157" s="59">
        <f t="shared" si="7"/>
        <v>1016.3228617437313</v>
      </c>
      <c r="D157" s="59">
        <f t="shared" si="22"/>
        <v>18</v>
      </c>
      <c r="E157" s="59" t="str">
        <f t="shared" si="22"/>
        <v/>
      </c>
      <c r="F157" s="59">
        <f t="shared" si="22"/>
        <v>24.5</v>
      </c>
      <c r="G157" s="59" t="str">
        <f t="shared" si="22"/>
        <v/>
      </c>
      <c r="H157" s="59">
        <f t="shared" si="22"/>
        <v>17</v>
      </c>
      <c r="I157" s="59">
        <f t="shared" si="22"/>
        <v>17</v>
      </c>
      <c r="J157" s="59">
        <f t="shared" si="22"/>
        <v>18.5</v>
      </c>
      <c r="K157" s="59">
        <f t="shared" si="22"/>
        <v>18.5</v>
      </c>
      <c r="L157" s="59">
        <f t="shared" si="22"/>
        <v>18.5</v>
      </c>
      <c r="M157" s="59">
        <f t="shared" si="22"/>
        <v>18.5</v>
      </c>
      <c r="N157" s="59">
        <f t="shared" si="23"/>
        <v>1.3599999999999999</v>
      </c>
      <c r="O157" s="59">
        <f t="shared" si="23"/>
        <v>13.6</v>
      </c>
      <c r="P157" s="59">
        <f t="shared" si="23"/>
        <v>9</v>
      </c>
      <c r="Q157" s="59">
        <f t="shared" si="23"/>
        <v>17</v>
      </c>
      <c r="R157" s="59">
        <f t="shared" si="23"/>
        <v>17</v>
      </c>
      <c r="S157" s="59">
        <f t="shared" si="23"/>
        <v>17</v>
      </c>
      <c r="T157" s="59">
        <f t="shared" si="23"/>
        <v>17</v>
      </c>
      <c r="U157" s="59">
        <f t="shared" si="23"/>
        <v>17</v>
      </c>
      <c r="V157" s="59">
        <f t="shared" si="23"/>
        <v>17</v>
      </c>
      <c r="W157" s="59">
        <f t="shared" si="23"/>
        <v>1.3599999999999999</v>
      </c>
      <c r="X157" s="59">
        <f t="shared" si="24"/>
        <v>13.6</v>
      </c>
      <c r="Y157" s="59">
        <f t="shared" si="24"/>
        <v>16</v>
      </c>
      <c r="Z157" s="59" t="str">
        <f t="shared" si="24"/>
        <v/>
      </c>
      <c r="AA157" s="59">
        <f t="shared" si="24"/>
        <v>3.333333333333333</v>
      </c>
      <c r="AB157" s="59">
        <f t="shared" si="24"/>
        <v>13</v>
      </c>
      <c r="AC157" s="59">
        <f t="shared" si="24"/>
        <v>18.5</v>
      </c>
      <c r="AD157" s="59">
        <f t="shared" si="24"/>
        <v>18</v>
      </c>
      <c r="AE157" s="59">
        <f t="shared" si="24"/>
        <v>18</v>
      </c>
      <c r="AF157" s="59">
        <f t="shared" si="24"/>
        <v>18</v>
      </c>
      <c r="AG157" s="59">
        <f t="shared" si="24"/>
        <v>16</v>
      </c>
      <c r="AH157" s="59">
        <f t="shared" si="25"/>
        <v>22</v>
      </c>
      <c r="AI157" s="59">
        <f t="shared" si="25"/>
        <v>16</v>
      </c>
      <c r="AJ157" s="59">
        <f t="shared" si="25"/>
        <v>15.5</v>
      </c>
      <c r="AK157" s="59" t="str">
        <f t="shared" si="25"/>
        <v/>
      </c>
      <c r="AL157" s="59" t="str">
        <f t="shared" si="25"/>
        <v/>
      </c>
      <c r="AM157" s="59">
        <f t="shared" si="25"/>
        <v>16</v>
      </c>
      <c r="AN157" s="59">
        <f t="shared" si="25"/>
        <v>15.5</v>
      </c>
      <c r="AO157" s="59">
        <f t="shared" si="25"/>
        <v>17</v>
      </c>
      <c r="AP157" s="59">
        <f t="shared" si="25"/>
        <v>17</v>
      </c>
      <c r="AQ157" s="59">
        <f t="shared" si="25"/>
        <v>17</v>
      </c>
      <c r="AR157" s="59">
        <f t="shared" si="26"/>
        <v>13</v>
      </c>
      <c r="AS157" s="59">
        <f t="shared" si="26"/>
        <v>13</v>
      </c>
      <c r="AT157" s="59">
        <f t="shared" si="26"/>
        <v>13</v>
      </c>
      <c r="AU157" s="59">
        <f t="shared" si="26"/>
        <v>9</v>
      </c>
      <c r="AV157" s="59">
        <f t="shared" si="26"/>
        <v>9.6</v>
      </c>
      <c r="AW157" s="59">
        <f t="shared" si="26"/>
        <v>17</v>
      </c>
      <c r="AX157" s="59">
        <f t="shared" si="26"/>
        <v>9</v>
      </c>
      <c r="AY157" s="59">
        <f t="shared" si="26"/>
        <v>9</v>
      </c>
      <c r="AZ157" s="59">
        <f t="shared" si="26"/>
        <v>9</v>
      </c>
      <c r="BA157" s="59">
        <f t="shared" si="26"/>
        <v>9</v>
      </c>
      <c r="BB157" s="59">
        <f t="shared" si="27"/>
        <v>1.3599999999999999</v>
      </c>
      <c r="BC157" s="59">
        <f t="shared" si="27"/>
        <v>17</v>
      </c>
      <c r="BD157" s="59">
        <f t="shared" si="27"/>
        <v>17</v>
      </c>
      <c r="BE157" s="59">
        <f t="shared" si="27"/>
        <v>17</v>
      </c>
      <c r="BF157" s="59">
        <f t="shared" si="27"/>
        <v>17</v>
      </c>
      <c r="BG157" s="59">
        <f t="shared" si="27"/>
        <v>16.5</v>
      </c>
      <c r="BH157" s="59">
        <f t="shared" si="27"/>
        <v>1.3599999999999999</v>
      </c>
      <c r="BI157" s="59" t="str">
        <f t="shared" si="27"/>
        <v/>
      </c>
      <c r="BJ157" s="59">
        <f t="shared" si="27"/>
        <v>26.5</v>
      </c>
      <c r="BK157" s="59">
        <f t="shared" si="27"/>
        <v>18</v>
      </c>
      <c r="BL157" s="59">
        <f t="shared" si="28"/>
        <v>17</v>
      </c>
      <c r="BM157" s="59">
        <f t="shared" si="28"/>
        <v>33.6</v>
      </c>
      <c r="BN157" s="59">
        <f t="shared" si="28"/>
        <v>18.571428571428573</v>
      </c>
      <c r="BO157" s="59">
        <f t="shared" si="28"/>
        <v>21.333333333333332</v>
      </c>
      <c r="BP157" s="59">
        <f t="shared" si="28"/>
        <v>15.333333333333334</v>
      </c>
      <c r="BQ157" s="59">
        <f t="shared" si="28"/>
        <v>1.2592592592592593</v>
      </c>
      <c r="BR157" s="59">
        <f t="shared" si="28"/>
        <v>22</v>
      </c>
      <c r="BS157" s="59">
        <f t="shared" si="28"/>
        <v>22</v>
      </c>
      <c r="BT157" s="59">
        <f t="shared" si="28"/>
        <v>16</v>
      </c>
      <c r="BU157" s="59">
        <f t="shared" si="28"/>
        <v>0.98550724637681153</v>
      </c>
      <c r="BV157" s="59" t="str">
        <f t="shared" si="28"/>
        <v/>
      </c>
      <c r="BW157" s="59">
        <f t="shared" si="28"/>
        <v>9</v>
      </c>
      <c r="BX157" s="59">
        <f t="shared" si="28"/>
        <v>16.666666666666668</v>
      </c>
      <c r="BY157" s="59">
        <f t="shared" si="28"/>
        <v>17</v>
      </c>
      <c r="BZ157" s="59">
        <f t="shared" si="28"/>
        <v>15</v>
      </c>
    </row>
    <row r="158" spans="2:78" x14ac:dyDescent="0.15">
      <c r="B158" s="59">
        <v>35</v>
      </c>
      <c r="C158" s="59">
        <f t="shared" si="7"/>
        <v>1046.9901541292845</v>
      </c>
      <c r="D158" s="59">
        <f t="shared" si="22"/>
        <v>18.5</v>
      </c>
      <c r="E158" s="59" t="str">
        <f t="shared" si="22"/>
        <v/>
      </c>
      <c r="F158" s="59">
        <f t="shared" si="22"/>
        <v>25</v>
      </c>
      <c r="G158" s="59" t="str">
        <f t="shared" si="22"/>
        <v/>
      </c>
      <c r="H158" s="59">
        <f t="shared" si="22"/>
        <v>17.5</v>
      </c>
      <c r="I158" s="59">
        <f t="shared" si="22"/>
        <v>17.5</v>
      </c>
      <c r="J158" s="59">
        <f t="shared" si="22"/>
        <v>19</v>
      </c>
      <c r="K158" s="59">
        <f t="shared" si="22"/>
        <v>19</v>
      </c>
      <c r="L158" s="59">
        <f t="shared" si="22"/>
        <v>19</v>
      </c>
      <c r="M158" s="59">
        <f t="shared" si="22"/>
        <v>19</v>
      </c>
      <c r="N158" s="59">
        <f t="shared" si="23"/>
        <v>1.4</v>
      </c>
      <c r="O158" s="59">
        <f t="shared" si="23"/>
        <v>14</v>
      </c>
      <c r="P158" s="59">
        <f t="shared" si="23"/>
        <v>9.25</v>
      </c>
      <c r="Q158" s="59">
        <f t="shared" si="23"/>
        <v>17.5</v>
      </c>
      <c r="R158" s="59">
        <f t="shared" si="23"/>
        <v>17.5</v>
      </c>
      <c r="S158" s="59">
        <f t="shared" si="23"/>
        <v>17.5</v>
      </c>
      <c r="T158" s="59">
        <f t="shared" si="23"/>
        <v>17.5</v>
      </c>
      <c r="U158" s="59">
        <f t="shared" si="23"/>
        <v>17.5</v>
      </c>
      <c r="V158" s="59">
        <f t="shared" si="23"/>
        <v>17.5</v>
      </c>
      <c r="W158" s="59">
        <f t="shared" si="23"/>
        <v>1.4</v>
      </c>
      <c r="X158" s="59">
        <f t="shared" si="24"/>
        <v>14</v>
      </c>
      <c r="Y158" s="59">
        <f t="shared" si="24"/>
        <v>16.5</v>
      </c>
      <c r="Z158" s="59" t="str">
        <f t="shared" si="24"/>
        <v/>
      </c>
      <c r="AA158" s="59">
        <f t="shared" si="24"/>
        <v>3.5555555555555554</v>
      </c>
      <c r="AB158" s="59">
        <f t="shared" si="24"/>
        <v>13.333333333333334</v>
      </c>
      <c r="AC158" s="59">
        <f t="shared" si="24"/>
        <v>19</v>
      </c>
      <c r="AD158" s="59">
        <f t="shared" si="24"/>
        <v>18.5</v>
      </c>
      <c r="AE158" s="59">
        <f t="shared" si="24"/>
        <v>18.5</v>
      </c>
      <c r="AF158" s="59">
        <f t="shared" si="24"/>
        <v>18.5</v>
      </c>
      <c r="AG158" s="59">
        <f t="shared" si="24"/>
        <v>16.5</v>
      </c>
      <c r="AH158" s="59">
        <f t="shared" si="25"/>
        <v>22.25</v>
      </c>
      <c r="AI158" s="59">
        <f t="shared" si="25"/>
        <v>16.5</v>
      </c>
      <c r="AJ158" s="59">
        <f t="shared" si="25"/>
        <v>16</v>
      </c>
      <c r="AK158" s="59" t="str">
        <f t="shared" si="25"/>
        <v/>
      </c>
      <c r="AL158" s="59" t="str">
        <f t="shared" si="25"/>
        <v/>
      </c>
      <c r="AM158" s="59">
        <f t="shared" si="25"/>
        <v>16.5</v>
      </c>
      <c r="AN158" s="59">
        <f t="shared" si="25"/>
        <v>16</v>
      </c>
      <c r="AO158" s="59">
        <f t="shared" si="25"/>
        <v>17.5</v>
      </c>
      <c r="AP158" s="59">
        <f t="shared" si="25"/>
        <v>17.5</v>
      </c>
      <c r="AQ158" s="59">
        <f t="shared" si="25"/>
        <v>17.5</v>
      </c>
      <c r="AR158" s="59">
        <f t="shared" si="26"/>
        <v>13.5</v>
      </c>
      <c r="AS158" s="59">
        <f t="shared" si="26"/>
        <v>13.5</v>
      </c>
      <c r="AT158" s="59">
        <f t="shared" si="26"/>
        <v>13.5</v>
      </c>
      <c r="AU158" s="59">
        <f t="shared" si="26"/>
        <v>9.5</v>
      </c>
      <c r="AV158" s="59">
        <f t="shared" si="26"/>
        <v>10</v>
      </c>
      <c r="AW158" s="59">
        <f t="shared" si="26"/>
        <v>17.5</v>
      </c>
      <c r="AX158" s="59">
        <f t="shared" si="26"/>
        <v>9.5</v>
      </c>
      <c r="AY158" s="59">
        <f t="shared" si="26"/>
        <v>9.5</v>
      </c>
      <c r="AZ158" s="59">
        <f t="shared" si="26"/>
        <v>9.5</v>
      </c>
      <c r="BA158" s="59">
        <f t="shared" si="26"/>
        <v>9.5</v>
      </c>
      <c r="BB158" s="59">
        <f t="shared" si="27"/>
        <v>1.4</v>
      </c>
      <c r="BC158" s="59">
        <f t="shared" si="27"/>
        <v>17.5</v>
      </c>
      <c r="BD158" s="59">
        <f t="shared" si="27"/>
        <v>17.5</v>
      </c>
      <c r="BE158" s="59">
        <f t="shared" si="27"/>
        <v>17.5</v>
      </c>
      <c r="BF158" s="59">
        <f t="shared" si="27"/>
        <v>17.5</v>
      </c>
      <c r="BG158" s="59">
        <f t="shared" si="27"/>
        <v>17</v>
      </c>
      <c r="BH158" s="59">
        <f t="shared" si="27"/>
        <v>1.4</v>
      </c>
      <c r="BI158" s="59" t="str">
        <f t="shared" si="27"/>
        <v/>
      </c>
      <c r="BJ158" s="59">
        <f t="shared" si="27"/>
        <v>27</v>
      </c>
      <c r="BK158" s="59">
        <f t="shared" si="27"/>
        <v>19</v>
      </c>
      <c r="BL158" s="59">
        <f t="shared" si="28"/>
        <v>17.5</v>
      </c>
      <c r="BM158" s="59">
        <f t="shared" si="28"/>
        <v>34</v>
      </c>
      <c r="BN158" s="59">
        <f t="shared" si="28"/>
        <v>18.857142857142858</v>
      </c>
      <c r="BO158" s="59">
        <f t="shared" si="28"/>
        <v>21.666666666666668</v>
      </c>
      <c r="BP158" s="59">
        <f t="shared" si="28"/>
        <v>15.666666666666666</v>
      </c>
      <c r="BQ158" s="59">
        <f t="shared" si="28"/>
        <v>1.2962962962962963</v>
      </c>
      <c r="BR158" s="59">
        <f t="shared" si="28"/>
        <v>22.666666666666668</v>
      </c>
      <c r="BS158" s="59">
        <f t="shared" si="28"/>
        <v>22.5</v>
      </c>
      <c r="BT158" s="59">
        <f t="shared" si="28"/>
        <v>17</v>
      </c>
      <c r="BU158" s="59">
        <f t="shared" si="28"/>
        <v>1.0144927536231885</v>
      </c>
      <c r="BV158" s="59" t="str">
        <f t="shared" si="28"/>
        <v/>
      </c>
      <c r="BW158" s="59">
        <f t="shared" si="28"/>
        <v>9.5</v>
      </c>
      <c r="BX158" s="59">
        <f t="shared" si="28"/>
        <v>17.333333333333332</v>
      </c>
      <c r="BY158" s="59">
        <f t="shared" si="28"/>
        <v>17.5</v>
      </c>
      <c r="BZ158" s="59">
        <f t="shared" si="28"/>
        <v>15.5</v>
      </c>
    </row>
    <row r="159" spans="2:78" x14ac:dyDescent="0.15">
      <c r="B159" s="59">
        <v>36</v>
      </c>
      <c r="C159" s="59">
        <f t="shared" si="7"/>
        <v>1077.757446514838</v>
      </c>
      <c r="D159" s="59">
        <f t="shared" si="22"/>
        <v>19</v>
      </c>
      <c r="E159" s="59" t="str">
        <f t="shared" si="22"/>
        <v/>
      </c>
      <c r="F159" s="59">
        <f t="shared" si="22"/>
        <v>25.5</v>
      </c>
      <c r="G159" s="59" t="str">
        <f t="shared" si="22"/>
        <v/>
      </c>
      <c r="H159" s="59">
        <f t="shared" si="22"/>
        <v>18</v>
      </c>
      <c r="I159" s="59">
        <f t="shared" si="22"/>
        <v>18</v>
      </c>
      <c r="J159" s="59">
        <f t="shared" si="22"/>
        <v>19.5</v>
      </c>
      <c r="K159" s="59">
        <f t="shared" si="22"/>
        <v>19.5</v>
      </c>
      <c r="L159" s="59">
        <f t="shared" si="22"/>
        <v>19.5</v>
      </c>
      <c r="M159" s="59">
        <f t="shared" si="22"/>
        <v>19.5</v>
      </c>
      <c r="N159" s="59">
        <f t="shared" si="23"/>
        <v>1.44</v>
      </c>
      <c r="O159" s="59">
        <f t="shared" si="23"/>
        <v>14.4</v>
      </c>
      <c r="P159" s="59">
        <f t="shared" si="23"/>
        <v>9.5</v>
      </c>
      <c r="Q159" s="59">
        <f t="shared" si="23"/>
        <v>18</v>
      </c>
      <c r="R159" s="59">
        <f t="shared" si="23"/>
        <v>18</v>
      </c>
      <c r="S159" s="59">
        <f t="shared" si="23"/>
        <v>18</v>
      </c>
      <c r="T159" s="59">
        <f t="shared" si="23"/>
        <v>18</v>
      </c>
      <c r="U159" s="59">
        <f t="shared" si="23"/>
        <v>18</v>
      </c>
      <c r="V159" s="59">
        <f t="shared" si="23"/>
        <v>18</v>
      </c>
      <c r="W159" s="59">
        <f t="shared" si="23"/>
        <v>1.44</v>
      </c>
      <c r="X159" s="59">
        <f t="shared" si="24"/>
        <v>14.4</v>
      </c>
      <c r="Y159" s="59">
        <f t="shared" si="24"/>
        <v>17</v>
      </c>
      <c r="Z159" s="59" t="str">
        <f t="shared" si="24"/>
        <v/>
      </c>
      <c r="AA159" s="59">
        <f t="shared" si="24"/>
        <v>3.7777777777777777</v>
      </c>
      <c r="AB159" s="59">
        <f t="shared" si="24"/>
        <v>13.666666666666666</v>
      </c>
      <c r="AC159" s="59">
        <f t="shared" si="24"/>
        <v>19.5</v>
      </c>
      <c r="AD159" s="59">
        <f t="shared" si="24"/>
        <v>19</v>
      </c>
      <c r="AE159" s="59">
        <f t="shared" si="24"/>
        <v>19</v>
      </c>
      <c r="AF159" s="59">
        <f t="shared" si="24"/>
        <v>19</v>
      </c>
      <c r="AG159" s="59">
        <f t="shared" si="24"/>
        <v>17</v>
      </c>
      <c r="AH159" s="59">
        <f t="shared" si="25"/>
        <v>22.5</v>
      </c>
      <c r="AI159" s="59">
        <f t="shared" si="25"/>
        <v>17</v>
      </c>
      <c r="AJ159" s="59">
        <f t="shared" si="25"/>
        <v>16.5</v>
      </c>
      <c r="AK159" s="59" t="str">
        <f t="shared" si="25"/>
        <v/>
      </c>
      <c r="AL159" s="59" t="str">
        <f t="shared" si="25"/>
        <v/>
      </c>
      <c r="AM159" s="59">
        <f t="shared" si="25"/>
        <v>17</v>
      </c>
      <c r="AN159" s="59">
        <f t="shared" si="25"/>
        <v>16.5</v>
      </c>
      <c r="AO159" s="59">
        <f t="shared" si="25"/>
        <v>18</v>
      </c>
      <c r="AP159" s="59">
        <f t="shared" si="25"/>
        <v>18</v>
      </c>
      <c r="AQ159" s="59">
        <f t="shared" si="25"/>
        <v>18</v>
      </c>
      <c r="AR159" s="59">
        <f t="shared" si="26"/>
        <v>14</v>
      </c>
      <c r="AS159" s="59">
        <f t="shared" si="26"/>
        <v>14</v>
      </c>
      <c r="AT159" s="59">
        <f t="shared" si="26"/>
        <v>14</v>
      </c>
      <c r="AU159" s="59">
        <f t="shared" si="26"/>
        <v>10</v>
      </c>
      <c r="AV159" s="59">
        <f t="shared" si="26"/>
        <v>10.4</v>
      </c>
      <c r="AW159" s="59">
        <f t="shared" si="26"/>
        <v>18</v>
      </c>
      <c r="AX159" s="59">
        <f t="shared" si="26"/>
        <v>10</v>
      </c>
      <c r="AY159" s="59">
        <f t="shared" si="26"/>
        <v>10</v>
      </c>
      <c r="AZ159" s="59">
        <f t="shared" si="26"/>
        <v>10</v>
      </c>
      <c r="BA159" s="59">
        <f t="shared" si="26"/>
        <v>10</v>
      </c>
      <c r="BB159" s="59">
        <f t="shared" si="27"/>
        <v>1.44</v>
      </c>
      <c r="BC159" s="59">
        <f t="shared" si="27"/>
        <v>18</v>
      </c>
      <c r="BD159" s="59">
        <f t="shared" si="27"/>
        <v>18</v>
      </c>
      <c r="BE159" s="59">
        <f t="shared" si="27"/>
        <v>18</v>
      </c>
      <c r="BF159" s="59">
        <f t="shared" si="27"/>
        <v>18</v>
      </c>
      <c r="BG159" s="59">
        <f t="shared" si="27"/>
        <v>17.5</v>
      </c>
      <c r="BH159" s="59">
        <f t="shared" si="27"/>
        <v>1.44</v>
      </c>
      <c r="BI159" s="59" t="str">
        <f t="shared" si="27"/>
        <v/>
      </c>
      <c r="BJ159" s="59">
        <f t="shared" si="27"/>
        <v>27.5</v>
      </c>
      <c r="BK159" s="59">
        <f t="shared" si="27"/>
        <v>20</v>
      </c>
      <c r="BL159" s="59">
        <f t="shared" si="28"/>
        <v>18</v>
      </c>
      <c r="BM159" s="59">
        <f t="shared" si="28"/>
        <v>34.5</v>
      </c>
      <c r="BN159" s="59">
        <f t="shared" si="28"/>
        <v>19.142857142857142</v>
      </c>
      <c r="BO159" s="59">
        <f t="shared" si="28"/>
        <v>22</v>
      </c>
      <c r="BP159" s="59">
        <f t="shared" si="28"/>
        <v>16</v>
      </c>
      <c r="BQ159" s="59">
        <f t="shared" si="28"/>
        <v>1.3333333333333335</v>
      </c>
      <c r="BR159" s="59">
        <f t="shared" si="28"/>
        <v>23.333333333333332</v>
      </c>
      <c r="BS159" s="59">
        <f t="shared" si="28"/>
        <v>23</v>
      </c>
      <c r="BT159" s="59">
        <f t="shared" si="28"/>
        <v>18</v>
      </c>
      <c r="BU159" s="59">
        <f t="shared" si="28"/>
        <v>1.0434782608695652</v>
      </c>
      <c r="BV159" s="59" t="str">
        <f t="shared" si="28"/>
        <v/>
      </c>
      <c r="BW159" s="59">
        <f t="shared" si="28"/>
        <v>10</v>
      </c>
      <c r="BX159" s="59">
        <f t="shared" si="28"/>
        <v>18</v>
      </c>
      <c r="BY159" s="59">
        <f t="shared" si="28"/>
        <v>18</v>
      </c>
      <c r="BZ159" s="59">
        <f t="shared" si="28"/>
        <v>16</v>
      </c>
    </row>
    <row r="160" spans="2:78" x14ac:dyDescent="0.15">
      <c r="B160" s="59">
        <v>37</v>
      </c>
      <c r="C160" s="59">
        <f t="shared" si="7"/>
        <v>1108.6914055670579</v>
      </c>
      <c r="D160" s="59">
        <f t="shared" si="22"/>
        <v>19.5</v>
      </c>
      <c r="E160" s="59" t="str">
        <f t="shared" si="22"/>
        <v/>
      </c>
      <c r="F160" s="59">
        <f t="shared" si="22"/>
        <v>26</v>
      </c>
      <c r="G160" s="59" t="str">
        <f t="shared" si="22"/>
        <v/>
      </c>
      <c r="H160" s="59">
        <f t="shared" si="22"/>
        <v>18.5</v>
      </c>
      <c r="I160" s="59">
        <f t="shared" si="22"/>
        <v>18.5</v>
      </c>
      <c r="J160" s="59">
        <f t="shared" si="22"/>
        <v>20</v>
      </c>
      <c r="K160" s="59">
        <f t="shared" si="22"/>
        <v>20</v>
      </c>
      <c r="L160" s="59">
        <f t="shared" si="22"/>
        <v>20</v>
      </c>
      <c r="M160" s="59">
        <f t="shared" si="22"/>
        <v>20</v>
      </c>
      <c r="N160" s="59">
        <f t="shared" si="23"/>
        <v>1.48</v>
      </c>
      <c r="O160" s="59">
        <f t="shared" si="23"/>
        <v>14.8</v>
      </c>
      <c r="P160" s="59">
        <f t="shared" si="23"/>
        <v>9.75</v>
      </c>
      <c r="Q160" s="59">
        <f t="shared" si="23"/>
        <v>18.5</v>
      </c>
      <c r="R160" s="59">
        <f t="shared" si="23"/>
        <v>18.5</v>
      </c>
      <c r="S160" s="59">
        <f t="shared" si="23"/>
        <v>18.5</v>
      </c>
      <c r="T160" s="59">
        <f t="shared" si="23"/>
        <v>18.5</v>
      </c>
      <c r="U160" s="59">
        <f t="shared" si="23"/>
        <v>18.5</v>
      </c>
      <c r="V160" s="59">
        <f t="shared" si="23"/>
        <v>18.5</v>
      </c>
      <c r="W160" s="59">
        <f t="shared" si="23"/>
        <v>1.48</v>
      </c>
      <c r="X160" s="59">
        <f t="shared" si="24"/>
        <v>14.8</v>
      </c>
      <c r="Y160" s="59">
        <f t="shared" si="24"/>
        <v>17.5</v>
      </c>
      <c r="Z160" s="59" t="str">
        <f t="shared" si="24"/>
        <v/>
      </c>
      <c r="AA160" s="59">
        <f t="shared" si="24"/>
        <v>4</v>
      </c>
      <c r="AB160" s="59">
        <f t="shared" si="24"/>
        <v>14</v>
      </c>
      <c r="AC160" s="59">
        <f t="shared" si="24"/>
        <v>20</v>
      </c>
      <c r="AD160" s="59">
        <f t="shared" si="24"/>
        <v>19.5</v>
      </c>
      <c r="AE160" s="59">
        <f t="shared" si="24"/>
        <v>19.5</v>
      </c>
      <c r="AF160" s="59">
        <f t="shared" si="24"/>
        <v>19.5</v>
      </c>
      <c r="AG160" s="59">
        <f t="shared" si="24"/>
        <v>17.5</v>
      </c>
      <c r="AH160" s="59">
        <f t="shared" si="25"/>
        <v>22.75</v>
      </c>
      <c r="AI160" s="59">
        <f t="shared" si="25"/>
        <v>17.5</v>
      </c>
      <c r="AJ160" s="59">
        <f t="shared" si="25"/>
        <v>17</v>
      </c>
      <c r="AK160" s="59" t="str">
        <f t="shared" si="25"/>
        <v/>
      </c>
      <c r="AL160" s="59" t="str">
        <f t="shared" si="25"/>
        <v/>
      </c>
      <c r="AM160" s="59">
        <f t="shared" si="25"/>
        <v>17.5</v>
      </c>
      <c r="AN160" s="59">
        <f t="shared" si="25"/>
        <v>17</v>
      </c>
      <c r="AO160" s="59">
        <f t="shared" si="25"/>
        <v>18.5</v>
      </c>
      <c r="AP160" s="59">
        <f t="shared" si="25"/>
        <v>18.5</v>
      </c>
      <c r="AQ160" s="59">
        <f t="shared" si="25"/>
        <v>18.5</v>
      </c>
      <c r="AR160" s="59">
        <f t="shared" si="26"/>
        <v>14.5</v>
      </c>
      <c r="AS160" s="59">
        <f t="shared" si="26"/>
        <v>14.5</v>
      </c>
      <c r="AT160" s="59">
        <f t="shared" si="26"/>
        <v>14.5</v>
      </c>
      <c r="AU160" s="59">
        <f t="shared" si="26"/>
        <v>10.5</v>
      </c>
      <c r="AV160" s="59">
        <f t="shared" si="26"/>
        <v>10.8</v>
      </c>
      <c r="AW160" s="59">
        <f t="shared" si="26"/>
        <v>18.5</v>
      </c>
      <c r="AX160" s="59">
        <f t="shared" si="26"/>
        <v>10.5</v>
      </c>
      <c r="AY160" s="59">
        <f t="shared" si="26"/>
        <v>10.5</v>
      </c>
      <c r="AZ160" s="59">
        <f t="shared" si="26"/>
        <v>10.5</v>
      </c>
      <c r="BA160" s="59">
        <f t="shared" si="26"/>
        <v>10.5</v>
      </c>
      <c r="BB160" s="59">
        <f t="shared" si="27"/>
        <v>1.48</v>
      </c>
      <c r="BC160" s="59">
        <f t="shared" si="27"/>
        <v>18.5</v>
      </c>
      <c r="BD160" s="59">
        <f t="shared" si="27"/>
        <v>18.5</v>
      </c>
      <c r="BE160" s="59">
        <f t="shared" si="27"/>
        <v>18.5</v>
      </c>
      <c r="BF160" s="59">
        <f t="shared" si="27"/>
        <v>18.5</v>
      </c>
      <c r="BG160" s="59">
        <f t="shared" si="27"/>
        <v>18</v>
      </c>
      <c r="BH160" s="59">
        <f t="shared" si="27"/>
        <v>1.48</v>
      </c>
      <c r="BI160" s="59" t="str">
        <f t="shared" si="27"/>
        <v/>
      </c>
      <c r="BJ160" s="59">
        <f t="shared" si="27"/>
        <v>28</v>
      </c>
      <c r="BK160" s="59">
        <f t="shared" si="27"/>
        <v>21</v>
      </c>
      <c r="BL160" s="59">
        <f t="shared" si="28"/>
        <v>18.5</v>
      </c>
      <c r="BM160" s="59">
        <f t="shared" si="28"/>
        <v>35</v>
      </c>
      <c r="BN160" s="59">
        <f t="shared" si="28"/>
        <v>19.428571428571427</v>
      </c>
      <c r="BO160" s="59">
        <f t="shared" si="28"/>
        <v>22.333333333333332</v>
      </c>
      <c r="BP160" s="59">
        <f t="shared" si="28"/>
        <v>16.5</v>
      </c>
      <c r="BQ160" s="59">
        <f t="shared" si="28"/>
        <v>1.3703703703703705</v>
      </c>
      <c r="BR160" s="59">
        <f t="shared" si="28"/>
        <v>24</v>
      </c>
      <c r="BS160" s="59">
        <f t="shared" si="28"/>
        <v>23.5</v>
      </c>
      <c r="BT160" s="59">
        <f t="shared" si="28"/>
        <v>19</v>
      </c>
      <c r="BU160" s="59">
        <f t="shared" si="28"/>
        <v>1.0724637681159419</v>
      </c>
      <c r="BV160" s="59" t="str">
        <f t="shared" si="28"/>
        <v/>
      </c>
      <c r="BW160" s="59">
        <f t="shared" si="28"/>
        <v>10.5</v>
      </c>
      <c r="BX160" s="59">
        <f t="shared" si="28"/>
        <v>18.666666666666668</v>
      </c>
      <c r="BY160" s="59">
        <f t="shared" si="28"/>
        <v>18.5</v>
      </c>
      <c r="BZ160" s="59">
        <f t="shared" si="28"/>
        <v>16.5</v>
      </c>
    </row>
    <row r="161" spans="2:78" x14ac:dyDescent="0.15">
      <c r="B161" s="59">
        <v>38</v>
      </c>
      <c r="C161" s="59">
        <f t="shared" si="7"/>
        <v>1139.869809063722</v>
      </c>
      <c r="D161" s="59">
        <f t="shared" si="22"/>
        <v>20</v>
      </c>
      <c r="E161" s="59" t="str">
        <f t="shared" si="22"/>
        <v/>
      </c>
      <c r="F161" s="59">
        <f t="shared" si="22"/>
        <v>26.4</v>
      </c>
      <c r="G161" s="59" t="str">
        <f t="shared" si="22"/>
        <v/>
      </c>
      <c r="H161" s="59">
        <f t="shared" si="22"/>
        <v>19</v>
      </c>
      <c r="I161" s="59">
        <f t="shared" si="22"/>
        <v>19</v>
      </c>
      <c r="J161" s="59">
        <f t="shared" si="22"/>
        <v>20.5</v>
      </c>
      <c r="K161" s="59">
        <f t="shared" si="22"/>
        <v>20.5</v>
      </c>
      <c r="L161" s="59">
        <f t="shared" si="22"/>
        <v>20.5</v>
      </c>
      <c r="M161" s="59">
        <f t="shared" si="22"/>
        <v>20.5</v>
      </c>
      <c r="N161" s="59">
        <f t="shared" si="23"/>
        <v>1.52</v>
      </c>
      <c r="O161" s="59">
        <f t="shared" si="23"/>
        <v>15.2</v>
      </c>
      <c r="P161" s="59">
        <f t="shared" si="23"/>
        <v>10</v>
      </c>
      <c r="Q161" s="59">
        <f t="shared" si="23"/>
        <v>19</v>
      </c>
      <c r="R161" s="59">
        <f t="shared" si="23"/>
        <v>19</v>
      </c>
      <c r="S161" s="59">
        <f t="shared" si="23"/>
        <v>19</v>
      </c>
      <c r="T161" s="59">
        <f t="shared" si="23"/>
        <v>19</v>
      </c>
      <c r="U161" s="59">
        <f t="shared" si="23"/>
        <v>19</v>
      </c>
      <c r="V161" s="59">
        <f t="shared" si="23"/>
        <v>19</v>
      </c>
      <c r="W161" s="59">
        <f t="shared" si="23"/>
        <v>1.52</v>
      </c>
      <c r="X161" s="59">
        <f t="shared" si="24"/>
        <v>15.2</v>
      </c>
      <c r="Y161" s="59">
        <f t="shared" si="24"/>
        <v>18</v>
      </c>
      <c r="Z161" s="59" t="str">
        <f t="shared" si="24"/>
        <v/>
      </c>
      <c r="AA161" s="59">
        <f t="shared" si="24"/>
        <v>4.4000000000000004</v>
      </c>
      <c r="AB161" s="59">
        <f t="shared" si="24"/>
        <v>14.5</v>
      </c>
      <c r="AC161" s="59">
        <f t="shared" si="24"/>
        <v>20.5</v>
      </c>
      <c r="AD161" s="59">
        <f t="shared" si="24"/>
        <v>20</v>
      </c>
      <c r="AE161" s="59">
        <f t="shared" si="24"/>
        <v>20</v>
      </c>
      <c r="AF161" s="59">
        <f t="shared" si="24"/>
        <v>20</v>
      </c>
      <c r="AG161" s="59">
        <f t="shared" si="24"/>
        <v>18</v>
      </c>
      <c r="AH161" s="59">
        <f t="shared" si="25"/>
        <v>23</v>
      </c>
      <c r="AI161" s="59">
        <f t="shared" si="25"/>
        <v>18</v>
      </c>
      <c r="AJ161" s="59">
        <f t="shared" si="25"/>
        <v>17.5</v>
      </c>
      <c r="AK161" s="59" t="str">
        <f t="shared" si="25"/>
        <v/>
      </c>
      <c r="AL161" s="59" t="str">
        <f t="shared" si="25"/>
        <v/>
      </c>
      <c r="AM161" s="59">
        <f t="shared" si="25"/>
        <v>18</v>
      </c>
      <c r="AN161" s="59">
        <f t="shared" si="25"/>
        <v>17.5</v>
      </c>
      <c r="AO161" s="59">
        <f t="shared" si="25"/>
        <v>19</v>
      </c>
      <c r="AP161" s="59">
        <f t="shared" si="25"/>
        <v>19</v>
      </c>
      <c r="AQ161" s="59">
        <f t="shared" si="25"/>
        <v>19</v>
      </c>
      <c r="AR161" s="59">
        <f t="shared" si="26"/>
        <v>15</v>
      </c>
      <c r="AS161" s="59">
        <f t="shared" si="26"/>
        <v>15</v>
      </c>
      <c r="AT161" s="59">
        <f t="shared" si="26"/>
        <v>15</v>
      </c>
      <c r="AU161" s="59">
        <f t="shared" si="26"/>
        <v>11</v>
      </c>
      <c r="AV161" s="59">
        <f t="shared" si="26"/>
        <v>11.2</v>
      </c>
      <c r="AW161" s="59">
        <f t="shared" si="26"/>
        <v>19</v>
      </c>
      <c r="AX161" s="59">
        <f t="shared" si="26"/>
        <v>11</v>
      </c>
      <c r="AY161" s="59">
        <f t="shared" si="26"/>
        <v>11</v>
      </c>
      <c r="AZ161" s="59">
        <f t="shared" si="26"/>
        <v>11</v>
      </c>
      <c r="BA161" s="59">
        <f t="shared" si="26"/>
        <v>11</v>
      </c>
      <c r="BB161" s="59">
        <f t="shared" si="27"/>
        <v>1.52</v>
      </c>
      <c r="BC161" s="59">
        <f t="shared" si="27"/>
        <v>19</v>
      </c>
      <c r="BD161" s="59">
        <f t="shared" si="27"/>
        <v>19</v>
      </c>
      <c r="BE161" s="59">
        <f t="shared" si="27"/>
        <v>19</v>
      </c>
      <c r="BF161" s="59">
        <f t="shared" si="27"/>
        <v>19</v>
      </c>
      <c r="BG161" s="59">
        <f t="shared" si="27"/>
        <v>18.5</v>
      </c>
      <c r="BH161" s="59">
        <f t="shared" si="27"/>
        <v>1.52</v>
      </c>
      <c r="BI161" s="59" t="str">
        <f t="shared" si="27"/>
        <v/>
      </c>
      <c r="BJ161" s="59">
        <f t="shared" si="27"/>
        <v>28.5</v>
      </c>
      <c r="BK161" s="59">
        <f t="shared" si="27"/>
        <v>22</v>
      </c>
      <c r="BL161" s="59">
        <f t="shared" si="28"/>
        <v>19</v>
      </c>
      <c r="BM161" s="59">
        <f t="shared" si="28"/>
        <v>35.5</v>
      </c>
      <c r="BN161" s="59">
        <f t="shared" si="28"/>
        <v>19.714285714285715</v>
      </c>
      <c r="BO161" s="59">
        <f t="shared" si="28"/>
        <v>22.666666666666668</v>
      </c>
      <c r="BP161" s="59">
        <f t="shared" si="28"/>
        <v>17</v>
      </c>
      <c r="BQ161" s="59">
        <f t="shared" si="28"/>
        <v>1.4074074074074074</v>
      </c>
      <c r="BR161" s="59">
        <f t="shared" si="28"/>
        <v>24.666666666666668</v>
      </c>
      <c r="BS161" s="59">
        <f t="shared" si="28"/>
        <v>24</v>
      </c>
      <c r="BT161" s="59">
        <f t="shared" si="28"/>
        <v>20</v>
      </c>
      <c r="BU161" s="59">
        <f t="shared" si="28"/>
        <v>1.1014492753623188</v>
      </c>
      <c r="BV161" s="59" t="str">
        <f t="shared" si="28"/>
        <v/>
      </c>
      <c r="BW161" s="59">
        <f t="shared" si="28"/>
        <v>11</v>
      </c>
      <c r="BX161" s="59">
        <f t="shared" si="28"/>
        <v>19.333333333333332</v>
      </c>
      <c r="BY161" s="59">
        <f t="shared" si="28"/>
        <v>19</v>
      </c>
      <c r="BZ161" s="59">
        <f t="shared" si="28"/>
        <v>17</v>
      </c>
    </row>
    <row r="162" spans="2:78" x14ac:dyDescent="0.15">
      <c r="B162" s="59">
        <v>39</v>
      </c>
      <c r="C162" s="59">
        <f t="shared" si="7"/>
        <v>1170.2312726696762</v>
      </c>
      <c r="D162" s="59">
        <f t="shared" si="22"/>
        <v>20.5</v>
      </c>
      <c r="E162" s="59" t="str">
        <f t="shared" si="22"/>
        <v/>
      </c>
      <c r="F162" s="59">
        <f t="shared" si="22"/>
        <v>26.8</v>
      </c>
      <c r="G162" s="59" t="str">
        <f t="shared" si="22"/>
        <v/>
      </c>
      <c r="H162" s="59">
        <f t="shared" si="22"/>
        <v>19.5</v>
      </c>
      <c r="I162" s="59">
        <f t="shared" si="22"/>
        <v>19.5</v>
      </c>
      <c r="J162" s="59">
        <f t="shared" si="22"/>
        <v>21</v>
      </c>
      <c r="K162" s="59">
        <f t="shared" si="22"/>
        <v>21</v>
      </c>
      <c r="L162" s="59">
        <f t="shared" si="22"/>
        <v>21</v>
      </c>
      <c r="M162" s="59">
        <f t="shared" si="22"/>
        <v>21</v>
      </c>
      <c r="N162" s="59">
        <f t="shared" si="23"/>
        <v>1.56</v>
      </c>
      <c r="O162" s="59">
        <f t="shared" si="23"/>
        <v>15.6</v>
      </c>
      <c r="P162" s="59">
        <f t="shared" si="23"/>
        <v>10.016393442622951</v>
      </c>
      <c r="Q162" s="59">
        <f t="shared" si="23"/>
        <v>19.5</v>
      </c>
      <c r="R162" s="59">
        <f t="shared" si="23"/>
        <v>19.5</v>
      </c>
      <c r="S162" s="59">
        <f t="shared" si="23"/>
        <v>19.5</v>
      </c>
      <c r="T162" s="59">
        <f t="shared" si="23"/>
        <v>19.5</v>
      </c>
      <c r="U162" s="59">
        <f t="shared" si="23"/>
        <v>19.5</v>
      </c>
      <c r="V162" s="59">
        <f t="shared" si="23"/>
        <v>19.5</v>
      </c>
      <c r="W162" s="59">
        <f t="shared" si="23"/>
        <v>1.56</v>
      </c>
      <c r="X162" s="59">
        <f t="shared" si="24"/>
        <v>15.6</v>
      </c>
      <c r="Y162" s="59">
        <f t="shared" si="24"/>
        <v>18.5</v>
      </c>
      <c r="Z162" s="59" t="str">
        <f t="shared" si="24"/>
        <v/>
      </c>
      <c r="AA162" s="59">
        <f t="shared" si="24"/>
        <v>4.8</v>
      </c>
      <c r="AB162" s="59">
        <f t="shared" si="24"/>
        <v>15</v>
      </c>
      <c r="AC162" s="59">
        <f t="shared" si="24"/>
        <v>21</v>
      </c>
      <c r="AD162" s="59">
        <f t="shared" si="24"/>
        <v>20.5</v>
      </c>
      <c r="AE162" s="59">
        <f t="shared" si="24"/>
        <v>20.5</v>
      </c>
      <c r="AF162" s="59">
        <f t="shared" si="24"/>
        <v>20.5</v>
      </c>
      <c r="AG162" s="59">
        <f t="shared" si="24"/>
        <v>18.5</v>
      </c>
      <c r="AH162" s="59">
        <f t="shared" si="25"/>
        <v>23.25</v>
      </c>
      <c r="AI162" s="59">
        <f t="shared" si="25"/>
        <v>18.5</v>
      </c>
      <c r="AJ162" s="59">
        <f t="shared" si="25"/>
        <v>18</v>
      </c>
      <c r="AK162" s="59" t="str">
        <f t="shared" si="25"/>
        <v/>
      </c>
      <c r="AL162" s="59" t="str">
        <f t="shared" si="25"/>
        <v/>
      </c>
      <c r="AM162" s="59">
        <f t="shared" si="25"/>
        <v>18.5</v>
      </c>
      <c r="AN162" s="59">
        <f t="shared" si="25"/>
        <v>18</v>
      </c>
      <c r="AO162" s="59">
        <f t="shared" si="25"/>
        <v>19.5</v>
      </c>
      <c r="AP162" s="59">
        <f t="shared" si="25"/>
        <v>19.5</v>
      </c>
      <c r="AQ162" s="59">
        <f t="shared" si="25"/>
        <v>19.5</v>
      </c>
      <c r="AR162" s="59">
        <f t="shared" si="26"/>
        <v>15.5</v>
      </c>
      <c r="AS162" s="59">
        <f t="shared" si="26"/>
        <v>15.5</v>
      </c>
      <c r="AT162" s="59">
        <f t="shared" si="26"/>
        <v>15.5</v>
      </c>
      <c r="AU162" s="59">
        <f t="shared" si="26"/>
        <v>11.5</v>
      </c>
      <c r="AV162" s="59">
        <f t="shared" si="26"/>
        <v>11.6</v>
      </c>
      <c r="AW162" s="59">
        <f t="shared" si="26"/>
        <v>19.5</v>
      </c>
      <c r="AX162" s="59">
        <f t="shared" si="26"/>
        <v>11.5</v>
      </c>
      <c r="AY162" s="59">
        <f t="shared" si="26"/>
        <v>11.5</v>
      </c>
      <c r="AZ162" s="59">
        <f t="shared" si="26"/>
        <v>11.5</v>
      </c>
      <c r="BA162" s="59">
        <f t="shared" si="26"/>
        <v>11.5</v>
      </c>
      <c r="BB162" s="59">
        <f t="shared" si="27"/>
        <v>1.56</v>
      </c>
      <c r="BC162" s="59">
        <f t="shared" si="27"/>
        <v>19.5</v>
      </c>
      <c r="BD162" s="59">
        <f t="shared" si="27"/>
        <v>19.5</v>
      </c>
      <c r="BE162" s="59">
        <f t="shared" si="27"/>
        <v>19.5</v>
      </c>
      <c r="BF162" s="59">
        <f t="shared" si="27"/>
        <v>19.5</v>
      </c>
      <c r="BG162" s="59">
        <f t="shared" si="27"/>
        <v>19</v>
      </c>
      <c r="BH162" s="59">
        <f t="shared" si="27"/>
        <v>1.56</v>
      </c>
      <c r="BI162" s="59" t="str">
        <f t="shared" si="27"/>
        <v/>
      </c>
      <c r="BJ162" s="59">
        <f t="shared" si="27"/>
        <v>29</v>
      </c>
      <c r="BK162" s="59">
        <f t="shared" si="27"/>
        <v>22.25</v>
      </c>
      <c r="BL162" s="59">
        <f t="shared" si="28"/>
        <v>19.5</v>
      </c>
      <c r="BM162" s="59">
        <f t="shared" si="28"/>
        <v>36</v>
      </c>
      <c r="BN162" s="59">
        <f t="shared" si="28"/>
        <v>20</v>
      </c>
      <c r="BO162" s="59">
        <f t="shared" si="28"/>
        <v>23</v>
      </c>
      <c r="BP162" s="59">
        <f t="shared" si="28"/>
        <v>17.5</v>
      </c>
      <c r="BQ162" s="59">
        <f t="shared" si="28"/>
        <v>1.4444444444444444</v>
      </c>
      <c r="BR162" s="59">
        <f t="shared" si="28"/>
        <v>25.333333333333332</v>
      </c>
      <c r="BS162" s="59">
        <f t="shared" si="28"/>
        <v>24.666666666666668</v>
      </c>
      <c r="BT162" s="59">
        <f t="shared" si="28"/>
        <v>21</v>
      </c>
      <c r="BU162" s="59">
        <f t="shared" si="28"/>
        <v>1.1304347826086958</v>
      </c>
      <c r="BV162" s="59" t="str">
        <f t="shared" si="28"/>
        <v/>
      </c>
      <c r="BW162" s="59">
        <f t="shared" si="28"/>
        <v>11.5</v>
      </c>
      <c r="BX162" s="59">
        <f t="shared" si="28"/>
        <v>20</v>
      </c>
      <c r="BY162" s="59">
        <f t="shared" si="28"/>
        <v>19.5</v>
      </c>
      <c r="BZ162" s="59">
        <f t="shared" si="28"/>
        <v>17.5</v>
      </c>
    </row>
    <row r="163" spans="2:78" x14ac:dyDescent="0.15">
      <c r="B163" s="59">
        <v>40</v>
      </c>
      <c r="C163" s="59">
        <f t="shared" si="7"/>
        <v>1200.6070219899157</v>
      </c>
      <c r="D163" s="59">
        <f t="shared" si="22"/>
        <v>21</v>
      </c>
      <c r="E163" s="59" t="str">
        <f t="shared" si="22"/>
        <v/>
      </c>
      <c r="F163" s="59">
        <f t="shared" si="22"/>
        <v>27.2</v>
      </c>
      <c r="G163" s="59" t="str">
        <f t="shared" si="22"/>
        <v/>
      </c>
      <c r="H163" s="59">
        <f t="shared" si="22"/>
        <v>20</v>
      </c>
      <c r="I163" s="59">
        <f t="shared" si="22"/>
        <v>20</v>
      </c>
      <c r="J163" s="59">
        <f t="shared" si="22"/>
        <v>21.5</v>
      </c>
      <c r="K163" s="59">
        <f t="shared" si="22"/>
        <v>21.5</v>
      </c>
      <c r="L163" s="59">
        <f t="shared" si="22"/>
        <v>21.5</v>
      </c>
      <c r="M163" s="59">
        <f t="shared" si="22"/>
        <v>21.5</v>
      </c>
      <c r="N163" s="59">
        <f t="shared" si="23"/>
        <v>1.6</v>
      </c>
      <c r="O163" s="59">
        <f t="shared" si="23"/>
        <v>16</v>
      </c>
      <c r="P163" s="59">
        <f t="shared" si="23"/>
        <v>10.032786885245901</v>
      </c>
      <c r="Q163" s="59">
        <f t="shared" si="23"/>
        <v>20</v>
      </c>
      <c r="R163" s="59">
        <f t="shared" si="23"/>
        <v>20</v>
      </c>
      <c r="S163" s="59">
        <f t="shared" si="23"/>
        <v>20</v>
      </c>
      <c r="T163" s="59">
        <f t="shared" si="23"/>
        <v>20</v>
      </c>
      <c r="U163" s="59">
        <f t="shared" si="23"/>
        <v>20</v>
      </c>
      <c r="V163" s="59">
        <f t="shared" si="23"/>
        <v>20</v>
      </c>
      <c r="W163" s="59">
        <f t="shared" si="23"/>
        <v>1.6</v>
      </c>
      <c r="X163" s="59">
        <f t="shared" si="24"/>
        <v>16</v>
      </c>
      <c r="Y163" s="59">
        <f t="shared" si="24"/>
        <v>19</v>
      </c>
      <c r="Z163" s="59" t="str">
        <f t="shared" si="24"/>
        <v/>
      </c>
      <c r="AA163" s="59">
        <f t="shared" si="24"/>
        <v>5.2</v>
      </c>
      <c r="AB163" s="59">
        <f t="shared" si="24"/>
        <v>15.5</v>
      </c>
      <c r="AC163" s="59">
        <f t="shared" si="24"/>
        <v>21.5</v>
      </c>
      <c r="AD163" s="59">
        <f t="shared" si="24"/>
        <v>21</v>
      </c>
      <c r="AE163" s="59">
        <f t="shared" si="24"/>
        <v>21</v>
      </c>
      <c r="AF163" s="59">
        <f t="shared" si="24"/>
        <v>21</v>
      </c>
      <c r="AG163" s="59">
        <f t="shared" si="24"/>
        <v>19</v>
      </c>
      <c r="AH163" s="59">
        <f t="shared" si="25"/>
        <v>23.5</v>
      </c>
      <c r="AI163" s="59">
        <f t="shared" si="25"/>
        <v>19</v>
      </c>
      <c r="AJ163" s="59">
        <f t="shared" si="25"/>
        <v>18.5</v>
      </c>
      <c r="AK163" s="59" t="str">
        <f t="shared" si="25"/>
        <v/>
      </c>
      <c r="AL163" s="59" t="str">
        <f t="shared" si="25"/>
        <v/>
      </c>
      <c r="AM163" s="59">
        <f t="shared" si="25"/>
        <v>19</v>
      </c>
      <c r="AN163" s="59">
        <f t="shared" si="25"/>
        <v>18.5</v>
      </c>
      <c r="AO163" s="59">
        <f t="shared" si="25"/>
        <v>20</v>
      </c>
      <c r="AP163" s="59">
        <f t="shared" si="25"/>
        <v>20</v>
      </c>
      <c r="AQ163" s="59">
        <f t="shared" si="25"/>
        <v>20</v>
      </c>
      <c r="AR163" s="59">
        <f t="shared" si="26"/>
        <v>16</v>
      </c>
      <c r="AS163" s="59">
        <f t="shared" si="26"/>
        <v>16</v>
      </c>
      <c r="AT163" s="59">
        <f t="shared" si="26"/>
        <v>16</v>
      </c>
      <c r="AU163" s="59">
        <f t="shared" si="26"/>
        <v>12</v>
      </c>
      <c r="AV163" s="59">
        <f t="shared" si="26"/>
        <v>12</v>
      </c>
      <c r="AW163" s="59">
        <f t="shared" si="26"/>
        <v>20</v>
      </c>
      <c r="AX163" s="59">
        <f t="shared" si="26"/>
        <v>12</v>
      </c>
      <c r="AY163" s="59">
        <f t="shared" si="26"/>
        <v>12</v>
      </c>
      <c r="AZ163" s="59">
        <f t="shared" si="26"/>
        <v>12</v>
      </c>
      <c r="BA163" s="59">
        <f t="shared" si="26"/>
        <v>12</v>
      </c>
      <c r="BB163" s="59">
        <f t="shared" si="27"/>
        <v>1.6</v>
      </c>
      <c r="BC163" s="59">
        <f t="shared" si="27"/>
        <v>20</v>
      </c>
      <c r="BD163" s="59">
        <f t="shared" si="27"/>
        <v>20</v>
      </c>
      <c r="BE163" s="59">
        <f t="shared" si="27"/>
        <v>20</v>
      </c>
      <c r="BF163" s="59">
        <f t="shared" si="27"/>
        <v>20</v>
      </c>
      <c r="BG163" s="59">
        <f t="shared" si="27"/>
        <v>19.5</v>
      </c>
      <c r="BH163" s="59">
        <f t="shared" si="27"/>
        <v>1.6</v>
      </c>
      <c r="BI163" s="59" t="str">
        <f t="shared" si="27"/>
        <v/>
      </c>
      <c r="BJ163" s="59">
        <f t="shared" si="27"/>
        <v>29.5</v>
      </c>
      <c r="BK163" s="59">
        <f t="shared" si="27"/>
        <v>22.5</v>
      </c>
      <c r="BL163" s="59">
        <f t="shared" si="28"/>
        <v>20</v>
      </c>
      <c r="BM163" s="59">
        <f t="shared" si="28"/>
        <v>36.4</v>
      </c>
      <c r="BN163" s="59">
        <f t="shared" si="28"/>
        <v>20.399999999999999</v>
      </c>
      <c r="BO163" s="59">
        <f t="shared" si="28"/>
        <v>23.333333333333332</v>
      </c>
      <c r="BP163" s="59">
        <f t="shared" si="28"/>
        <v>18</v>
      </c>
      <c r="BQ163" s="59">
        <f t="shared" si="28"/>
        <v>1.4814814814814814</v>
      </c>
      <c r="BR163" s="59">
        <f t="shared" si="28"/>
        <v>26</v>
      </c>
      <c r="BS163" s="59">
        <f t="shared" si="28"/>
        <v>25.333333333333332</v>
      </c>
      <c r="BT163" s="59">
        <f t="shared" si="28"/>
        <v>22</v>
      </c>
      <c r="BU163" s="59">
        <f t="shared" si="28"/>
        <v>1.1594202898550725</v>
      </c>
      <c r="BV163" s="59" t="str">
        <f t="shared" si="28"/>
        <v/>
      </c>
      <c r="BW163" s="59">
        <f t="shared" si="28"/>
        <v>12</v>
      </c>
      <c r="BX163" s="59">
        <f t="shared" si="28"/>
        <v>20.666666666666668</v>
      </c>
      <c r="BY163" s="59">
        <f t="shared" si="28"/>
        <v>20</v>
      </c>
      <c r="BZ163" s="59">
        <f t="shared" si="28"/>
        <v>18</v>
      </c>
    </row>
    <row r="164" spans="2:78" x14ac:dyDescent="0.15">
      <c r="B164" s="59">
        <v>41</v>
      </c>
      <c r="C164" s="59">
        <f t="shared" si="7"/>
        <v>1233.1494379768219</v>
      </c>
      <c r="D164" s="59">
        <f t="shared" ref="D164:M173" si="29">IFERROR(求节点(D$7:D$56,D$63:D$112,$B164),"")</f>
        <v>21.5</v>
      </c>
      <c r="E164" s="59" t="str">
        <f t="shared" si="29"/>
        <v/>
      </c>
      <c r="F164" s="59">
        <f t="shared" si="29"/>
        <v>27.6</v>
      </c>
      <c r="G164" s="59" t="str">
        <f t="shared" si="29"/>
        <v/>
      </c>
      <c r="H164" s="59">
        <f t="shared" si="29"/>
        <v>20.5</v>
      </c>
      <c r="I164" s="59">
        <f t="shared" si="29"/>
        <v>20.5</v>
      </c>
      <c r="J164" s="59">
        <f t="shared" si="29"/>
        <v>22</v>
      </c>
      <c r="K164" s="59">
        <f t="shared" si="29"/>
        <v>22</v>
      </c>
      <c r="L164" s="59">
        <f t="shared" si="29"/>
        <v>22</v>
      </c>
      <c r="M164" s="59">
        <f t="shared" si="29"/>
        <v>22</v>
      </c>
      <c r="N164" s="59">
        <f t="shared" ref="N164:W173" si="30">IFERROR(求节点(N$7:N$56,N$63:N$112,$B164),"")</f>
        <v>1.6400000000000001</v>
      </c>
      <c r="O164" s="59">
        <f t="shared" si="30"/>
        <v>16.399999999999999</v>
      </c>
      <c r="P164" s="59">
        <f t="shared" si="30"/>
        <v>10.049180327868852</v>
      </c>
      <c r="Q164" s="59">
        <f t="shared" si="30"/>
        <v>20.5</v>
      </c>
      <c r="R164" s="59">
        <f t="shared" si="30"/>
        <v>20.5</v>
      </c>
      <c r="S164" s="59">
        <f t="shared" si="30"/>
        <v>20.5</v>
      </c>
      <c r="T164" s="59">
        <f t="shared" si="30"/>
        <v>20.5</v>
      </c>
      <c r="U164" s="59">
        <f t="shared" si="30"/>
        <v>20.5</v>
      </c>
      <c r="V164" s="59">
        <f t="shared" si="30"/>
        <v>20.5</v>
      </c>
      <c r="W164" s="59">
        <f t="shared" si="30"/>
        <v>1.6400000000000001</v>
      </c>
      <c r="X164" s="59">
        <f t="shared" ref="X164:AG173" si="31">IFERROR(求节点(X$7:X$56,X$63:X$112,$B164),"")</f>
        <v>16.399999999999999</v>
      </c>
      <c r="Y164" s="59">
        <f t="shared" si="31"/>
        <v>19.5</v>
      </c>
      <c r="Z164" s="59" t="str">
        <f t="shared" si="31"/>
        <v/>
      </c>
      <c r="AA164" s="59">
        <f t="shared" si="31"/>
        <v>5.6</v>
      </c>
      <c r="AB164" s="59">
        <f t="shared" si="31"/>
        <v>16</v>
      </c>
      <c r="AC164" s="59">
        <f t="shared" si="31"/>
        <v>22</v>
      </c>
      <c r="AD164" s="59">
        <f t="shared" si="31"/>
        <v>21.5</v>
      </c>
      <c r="AE164" s="59">
        <f t="shared" si="31"/>
        <v>21.5</v>
      </c>
      <c r="AF164" s="59">
        <f t="shared" si="31"/>
        <v>21.5</v>
      </c>
      <c r="AG164" s="59">
        <f t="shared" si="31"/>
        <v>19.5</v>
      </c>
      <c r="AH164" s="59">
        <f t="shared" ref="AH164:AQ173" si="32">IFERROR(求节点(AH$7:AH$56,AH$63:AH$112,$B164),"")</f>
        <v>23.75</v>
      </c>
      <c r="AI164" s="59">
        <f t="shared" si="32"/>
        <v>19.5</v>
      </c>
      <c r="AJ164" s="59">
        <f t="shared" si="32"/>
        <v>19</v>
      </c>
      <c r="AK164" s="59" t="str">
        <f t="shared" si="32"/>
        <v/>
      </c>
      <c r="AL164" s="59" t="str">
        <f t="shared" si="32"/>
        <v/>
      </c>
      <c r="AM164" s="59">
        <f t="shared" si="32"/>
        <v>19.5</v>
      </c>
      <c r="AN164" s="59">
        <f t="shared" si="32"/>
        <v>19</v>
      </c>
      <c r="AO164" s="59">
        <f t="shared" si="32"/>
        <v>20.5</v>
      </c>
      <c r="AP164" s="59">
        <f t="shared" si="32"/>
        <v>20.5</v>
      </c>
      <c r="AQ164" s="59">
        <f t="shared" si="32"/>
        <v>20.5</v>
      </c>
      <c r="AR164" s="59">
        <f t="shared" ref="AR164:BA173" si="33">IFERROR(求节点(AR$7:AR$56,AR$63:AR$112,$B164),"")</f>
        <v>16.5</v>
      </c>
      <c r="AS164" s="59">
        <f t="shared" si="33"/>
        <v>16.5</v>
      </c>
      <c r="AT164" s="59">
        <f t="shared" si="33"/>
        <v>16.5</v>
      </c>
      <c r="AU164" s="59">
        <f t="shared" si="33"/>
        <v>12.5</v>
      </c>
      <c r="AV164" s="59">
        <f t="shared" si="33"/>
        <v>12.4</v>
      </c>
      <c r="AW164" s="59">
        <f t="shared" si="33"/>
        <v>20.5</v>
      </c>
      <c r="AX164" s="59">
        <f t="shared" si="33"/>
        <v>12.5</v>
      </c>
      <c r="AY164" s="59">
        <f t="shared" si="33"/>
        <v>12.5</v>
      </c>
      <c r="AZ164" s="59">
        <f t="shared" si="33"/>
        <v>12.5</v>
      </c>
      <c r="BA164" s="59">
        <f t="shared" si="33"/>
        <v>12.5</v>
      </c>
      <c r="BB164" s="59">
        <f t="shared" ref="BB164:BK173" si="34">IFERROR(求节点(BB$7:BB$56,BB$63:BB$112,$B164),"")</f>
        <v>1.6400000000000001</v>
      </c>
      <c r="BC164" s="59">
        <f t="shared" si="34"/>
        <v>20.5</v>
      </c>
      <c r="BD164" s="59">
        <f t="shared" si="34"/>
        <v>20.5</v>
      </c>
      <c r="BE164" s="59">
        <f t="shared" si="34"/>
        <v>20.5</v>
      </c>
      <c r="BF164" s="59">
        <f t="shared" si="34"/>
        <v>20.5</v>
      </c>
      <c r="BG164" s="59">
        <f t="shared" si="34"/>
        <v>20</v>
      </c>
      <c r="BH164" s="59">
        <f t="shared" si="34"/>
        <v>1.6400000000000001</v>
      </c>
      <c r="BI164" s="59" t="str">
        <f t="shared" si="34"/>
        <v/>
      </c>
      <c r="BJ164" s="59">
        <f t="shared" si="34"/>
        <v>30</v>
      </c>
      <c r="BK164" s="59">
        <f t="shared" si="34"/>
        <v>22.75</v>
      </c>
      <c r="BL164" s="59">
        <f t="shared" ref="BL164:BZ173" si="35">IFERROR(求节点(BL$7:BL$56,BL$63:BL$112,$B164),"")</f>
        <v>20.5</v>
      </c>
      <c r="BM164" s="59">
        <f t="shared" si="35"/>
        <v>36.799999999999997</v>
      </c>
      <c r="BN164" s="59">
        <f t="shared" si="35"/>
        <v>20.8</v>
      </c>
      <c r="BO164" s="59">
        <f t="shared" si="35"/>
        <v>23.666666666666668</v>
      </c>
      <c r="BP164" s="59">
        <f t="shared" si="35"/>
        <v>18.333333333333332</v>
      </c>
      <c r="BQ164" s="59">
        <f t="shared" si="35"/>
        <v>1.5185185185185186</v>
      </c>
      <c r="BR164" s="59">
        <f t="shared" si="35"/>
        <v>28</v>
      </c>
      <c r="BS164" s="59">
        <f t="shared" si="35"/>
        <v>26</v>
      </c>
      <c r="BT164" s="59">
        <f t="shared" si="35"/>
        <v>24</v>
      </c>
      <c r="BU164" s="59">
        <f t="shared" si="35"/>
        <v>1.1884057971014492</v>
      </c>
      <c r="BV164" s="59" t="str">
        <f t="shared" si="35"/>
        <v/>
      </c>
      <c r="BW164" s="59">
        <f t="shared" si="35"/>
        <v>12.5</v>
      </c>
      <c r="BX164" s="59">
        <f t="shared" si="35"/>
        <v>21.333333333333332</v>
      </c>
      <c r="BY164" s="59">
        <f t="shared" si="35"/>
        <v>20.5</v>
      </c>
      <c r="BZ164" s="59">
        <f t="shared" si="35"/>
        <v>18.5</v>
      </c>
    </row>
    <row r="165" spans="2:78" x14ac:dyDescent="0.15">
      <c r="B165" s="59">
        <v>42</v>
      </c>
      <c r="C165" s="59">
        <f t="shared" si="7"/>
        <v>1264.6918539637286</v>
      </c>
      <c r="D165" s="59">
        <f t="shared" si="29"/>
        <v>22</v>
      </c>
      <c r="E165" s="59" t="str">
        <f t="shared" si="29"/>
        <v/>
      </c>
      <c r="F165" s="59">
        <f t="shared" si="29"/>
        <v>28</v>
      </c>
      <c r="G165" s="59" t="str">
        <f t="shared" si="29"/>
        <v/>
      </c>
      <c r="H165" s="59">
        <f t="shared" si="29"/>
        <v>21</v>
      </c>
      <c r="I165" s="59">
        <f t="shared" si="29"/>
        <v>21</v>
      </c>
      <c r="J165" s="59">
        <f t="shared" si="29"/>
        <v>22.5</v>
      </c>
      <c r="K165" s="59">
        <f t="shared" si="29"/>
        <v>22.5</v>
      </c>
      <c r="L165" s="59">
        <f t="shared" si="29"/>
        <v>22.5</v>
      </c>
      <c r="M165" s="59">
        <f t="shared" si="29"/>
        <v>22.5</v>
      </c>
      <c r="N165" s="59">
        <f t="shared" si="30"/>
        <v>1.68</v>
      </c>
      <c r="O165" s="59">
        <f t="shared" si="30"/>
        <v>16.8</v>
      </c>
      <c r="P165" s="59">
        <f t="shared" si="30"/>
        <v>10.065573770491802</v>
      </c>
      <c r="Q165" s="59">
        <f t="shared" si="30"/>
        <v>21</v>
      </c>
      <c r="R165" s="59">
        <f t="shared" si="30"/>
        <v>21</v>
      </c>
      <c r="S165" s="59">
        <f t="shared" si="30"/>
        <v>21</v>
      </c>
      <c r="T165" s="59">
        <f t="shared" si="30"/>
        <v>21</v>
      </c>
      <c r="U165" s="59">
        <f t="shared" si="30"/>
        <v>21</v>
      </c>
      <c r="V165" s="59">
        <f t="shared" si="30"/>
        <v>21</v>
      </c>
      <c r="W165" s="59">
        <f t="shared" si="30"/>
        <v>1.68</v>
      </c>
      <c r="X165" s="59">
        <f t="shared" si="31"/>
        <v>16.8</v>
      </c>
      <c r="Y165" s="59">
        <f t="shared" si="31"/>
        <v>20</v>
      </c>
      <c r="Z165" s="59" t="str">
        <f t="shared" si="31"/>
        <v/>
      </c>
      <c r="AA165" s="59">
        <f t="shared" si="31"/>
        <v>6</v>
      </c>
      <c r="AB165" s="59">
        <f t="shared" si="31"/>
        <v>17</v>
      </c>
      <c r="AC165" s="59">
        <f t="shared" si="31"/>
        <v>22.5</v>
      </c>
      <c r="AD165" s="59">
        <f t="shared" si="31"/>
        <v>22</v>
      </c>
      <c r="AE165" s="59">
        <f t="shared" si="31"/>
        <v>22</v>
      </c>
      <c r="AF165" s="59">
        <f t="shared" si="31"/>
        <v>22</v>
      </c>
      <c r="AG165" s="59">
        <f t="shared" si="31"/>
        <v>20</v>
      </c>
      <c r="AH165" s="59">
        <f t="shared" si="32"/>
        <v>24</v>
      </c>
      <c r="AI165" s="59">
        <f t="shared" si="32"/>
        <v>20</v>
      </c>
      <c r="AJ165" s="59">
        <f t="shared" si="32"/>
        <v>19.5</v>
      </c>
      <c r="AK165" s="59" t="str">
        <f t="shared" si="32"/>
        <v/>
      </c>
      <c r="AL165" s="59" t="str">
        <f t="shared" si="32"/>
        <v/>
      </c>
      <c r="AM165" s="59">
        <f t="shared" si="32"/>
        <v>20</v>
      </c>
      <c r="AN165" s="59">
        <f t="shared" si="32"/>
        <v>19.5</v>
      </c>
      <c r="AO165" s="59">
        <f t="shared" si="32"/>
        <v>21</v>
      </c>
      <c r="AP165" s="59">
        <f t="shared" si="32"/>
        <v>21</v>
      </c>
      <c r="AQ165" s="59">
        <f t="shared" si="32"/>
        <v>21</v>
      </c>
      <c r="AR165" s="59">
        <f t="shared" si="33"/>
        <v>17</v>
      </c>
      <c r="AS165" s="59">
        <f t="shared" si="33"/>
        <v>17</v>
      </c>
      <c r="AT165" s="59">
        <f t="shared" si="33"/>
        <v>17</v>
      </c>
      <c r="AU165" s="59">
        <f t="shared" si="33"/>
        <v>13</v>
      </c>
      <c r="AV165" s="59">
        <f t="shared" si="33"/>
        <v>12.8</v>
      </c>
      <c r="AW165" s="59">
        <f t="shared" si="33"/>
        <v>21</v>
      </c>
      <c r="AX165" s="59">
        <f t="shared" si="33"/>
        <v>13</v>
      </c>
      <c r="AY165" s="59">
        <f t="shared" si="33"/>
        <v>13</v>
      </c>
      <c r="AZ165" s="59">
        <f t="shared" si="33"/>
        <v>13</v>
      </c>
      <c r="BA165" s="59">
        <f t="shared" si="33"/>
        <v>13</v>
      </c>
      <c r="BB165" s="59">
        <f t="shared" si="34"/>
        <v>1.68</v>
      </c>
      <c r="BC165" s="59">
        <f t="shared" si="34"/>
        <v>21</v>
      </c>
      <c r="BD165" s="59">
        <f t="shared" si="34"/>
        <v>21</v>
      </c>
      <c r="BE165" s="59">
        <f t="shared" si="34"/>
        <v>21</v>
      </c>
      <c r="BF165" s="59">
        <f t="shared" si="34"/>
        <v>21</v>
      </c>
      <c r="BG165" s="59">
        <f t="shared" si="34"/>
        <v>20.5</v>
      </c>
      <c r="BH165" s="59">
        <f t="shared" si="34"/>
        <v>1.68</v>
      </c>
      <c r="BI165" s="59" t="str">
        <f t="shared" si="34"/>
        <v/>
      </c>
      <c r="BJ165" s="59">
        <f t="shared" si="34"/>
        <v>30.666666666666668</v>
      </c>
      <c r="BK165" s="59">
        <f t="shared" si="34"/>
        <v>23</v>
      </c>
      <c r="BL165" s="59">
        <f t="shared" si="35"/>
        <v>21</v>
      </c>
      <c r="BM165" s="59">
        <f t="shared" si="35"/>
        <v>37.200000000000003</v>
      </c>
      <c r="BN165" s="59">
        <f t="shared" si="35"/>
        <v>21.2</v>
      </c>
      <c r="BO165" s="59">
        <f t="shared" si="35"/>
        <v>24</v>
      </c>
      <c r="BP165" s="59">
        <f t="shared" si="35"/>
        <v>18.666666666666668</v>
      </c>
      <c r="BQ165" s="59">
        <f t="shared" si="35"/>
        <v>1.5555555555555556</v>
      </c>
      <c r="BR165" s="59">
        <f t="shared" si="35"/>
        <v>29</v>
      </c>
      <c r="BS165" s="59">
        <f t="shared" si="35"/>
        <v>27</v>
      </c>
      <c r="BT165" s="59">
        <f t="shared" si="35"/>
        <v>25</v>
      </c>
      <c r="BU165" s="59">
        <f t="shared" si="35"/>
        <v>1.2173913043478262</v>
      </c>
      <c r="BV165" s="59" t="str">
        <f t="shared" si="35"/>
        <v/>
      </c>
      <c r="BW165" s="59">
        <f t="shared" si="35"/>
        <v>13</v>
      </c>
      <c r="BX165" s="59">
        <f t="shared" si="35"/>
        <v>22</v>
      </c>
      <c r="BY165" s="59">
        <f t="shared" si="35"/>
        <v>21</v>
      </c>
      <c r="BZ165" s="59">
        <f t="shared" si="35"/>
        <v>19</v>
      </c>
    </row>
    <row r="166" spans="2:78" x14ac:dyDescent="0.15">
      <c r="B166" s="59">
        <v>43</v>
      </c>
      <c r="C166" s="59">
        <f t="shared" si="7"/>
        <v>1296.8509366173016</v>
      </c>
      <c r="D166" s="59">
        <f t="shared" si="29"/>
        <v>22.5</v>
      </c>
      <c r="E166" s="59" t="str">
        <f t="shared" si="29"/>
        <v/>
      </c>
      <c r="F166" s="59">
        <f t="shared" si="29"/>
        <v>28.333333333333332</v>
      </c>
      <c r="G166" s="59" t="str">
        <f t="shared" si="29"/>
        <v/>
      </c>
      <c r="H166" s="59">
        <f t="shared" si="29"/>
        <v>21.5</v>
      </c>
      <c r="I166" s="59">
        <f t="shared" si="29"/>
        <v>21.5</v>
      </c>
      <c r="J166" s="59">
        <f t="shared" si="29"/>
        <v>23</v>
      </c>
      <c r="K166" s="59">
        <f t="shared" si="29"/>
        <v>23</v>
      </c>
      <c r="L166" s="59">
        <f t="shared" si="29"/>
        <v>23</v>
      </c>
      <c r="M166" s="59">
        <f t="shared" si="29"/>
        <v>23</v>
      </c>
      <c r="N166" s="59">
        <f t="shared" si="30"/>
        <v>1.72</v>
      </c>
      <c r="O166" s="59">
        <f t="shared" si="30"/>
        <v>17.2</v>
      </c>
      <c r="P166" s="59">
        <f t="shared" si="30"/>
        <v>10.081967213114755</v>
      </c>
      <c r="Q166" s="59">
        <f t="shared" si="30"/>
        <v>21.5</v>
      </c>
      <c r="R166" s="59">
        <f t="shared" si="30"/>
        <v>21.5</v>
      </c>
      <c r="S166" s="59">
        <f t="shared" si="30"/>
        <v>21.5</v>
      </c>
      <c r="T166" s="59">
        <f t="shared" si="30"/>
        <v>21.5</v>
      </c>
      <c r="U166" s="59">
        <f t="shared" si="30"/>
        <v>21.5</v>
      </c>
      <c r="V166" s="59">
        <f t="shared" si="30"/>
        <v>21.5</v>
      </c>
      <c r="W166" s="59">
        <f t="shared" si="30"/>
        <v>1.72</v>
      </c>
      <c r="X166" s="59">
        <f t="shared" si="31"/>
        <v>17.2</v>
      </c>
      <c r="Y166" s="59">
        <f t="shared" si="31"/>
        <v>20.5</v>
      </c>
      <c r="Z166" s="59" t="str">
        <f t="shared" si="31"/>
        <v/>
      </c>
      <c r="AA166" s="59">
        <f t="shared" si="31"/>
        <v>6.666666666666667</v>
      </c>
      <c r="AB166" s="59">
        <f t="shared" si="31"/>
        <v>18</v>
      </c>
      <c r="AC166" s="59">
        <f t="shared" si="31"/>
        <v>23</v>
      </c>
      <c r="AD166" s="59">
        <f t="shared" si="31"/>
        <v>22.5</v>
      </c>
      <c r="AE166" s="59">
        <f t="shared" si="31"/>
        <v>22.5</v>
      </c>
      <c r="AF166" s="59">
        <f t="shared" si="31"/>
        <v>22.5</v>
      </c>
      <c r="AG166" s="59">
        <f t="shared" si="31"/>
        <v>20.5</v>
      </c>
      <c r="AH166" s="59">
        <f t="shared" si="32"/>
        <v>24.5</v>
      </c>
      <c r="AI166" s="59">
        <f t="shared" si="32"/>
        <v>20.5</v>
      </c>
      <c r="AJ166" s="59">
        <f t="shared" si="32"/>
        <v>20</v>
      </c>
      <c r="AK166" s="59" t="str">
        <f t="shared" si="32"/>
        <v/>
      </c>
      <c r="AL166" s="59" t="str">
        <f t="shared" si="32"/>
        <v/>
      </c>
      <c r="AM166" s="59">
        <f t="shared" si="32"/>
        <v>20.5</v>
      </c>
      <c r="AN166" s="59">
        <f t="shared" si="32"/>
        <v>20</v>
      </c>
      <c r="AO166" s="59">
        <f t="shared" si="32"/>
        <v>21.5</v>
      </c>
      <c r="AP166" s="59">
        <f t="shared" si="32"/>
        <v>21.5</v>
      </c>
      <c r="AQ166" s="59">
        <f t="shared" si="32"/>
        <v>21.5</v>
      </c>
      <c r="AR166" s="59">
        <f t="shared" si="33"/>
        <v>17.5</v>
      </c>
      <c r="AS166" s="59">
        <f t="shared" si="33"/>
        <v>17.5</v>
      </c>
      <c r="AT166" s="59">
        <f t="shared" si="33"/>
        <v>17.5</v>
      </c>
      <c r="AU166" s="59">
        <f t="shared" si="33"/>
        <v>13.5</v>
      </c>
      <c r="AV166" s="59">
        <f t="shared" si="33"/>
        <v>13.2</v>
      </c>
      <c r="AW166" s="59">
        <f t="shared" si="33"/>
        <v>21.5</v>
      </c>
      <c r="AX166" s="59">
        <f t="shared" si="33"/>
        <v>13.5</v>
      </c>
      <c r="AY166" s="59">
        <f t="shared" si="33"/>
        <v>13.5</v>
      </c>
      <c r="AZ166" s="59">
        <f t="shared" si="33"/>
        <v>13.5</v>
      </c>
      <c r="BA166" s="59">
        <f t="shared" si="33"/>
        <v>13.5</v>
      </c>
      <c r="BB166" s="59">
        <f t="shared" si="34"/>
        <v>1.72</v>
      </c>
      <c r="BC166" s="59">
        <f t="shared" si="34"/>
        <v>21.5</v>
      </c>
      <c r="BD166" s="59">
        <f t="shared" si="34"/>
        <v>21.5</v>
      </c>
      <c r="BE166" s="59">
        <f t="shared" si="34"/>
        <v>21.5</v>
      </c>
      <c r="BF166" s="59">
        <f t="shared" si="34"/>
        <v>21.5</v>
      </c>
      <c r="BG166" s="59">
        <f t="shared" si="34"/>
        <v>21</v>
      </c>
      <c r="BH166" s="59">
        <f t="shared" si="34"/>
        <v>1.72</v>
      </c>
      <c r="BI166" s="59" t="str">
        <f t="shared" si="34"/>
        <v/>
      </c>
      <c r="BJ166" s="59">
        <f t="shared" si="34"/>
        <v>31.333333333333332</v>
      </c>
      <c r="BK166" s="59">
        <f t="shared" si="34"/>
        <v>23.25</v>
      </c>
      <c r="BL166" s="59">
        <f t="shared" si="35"/>
        <v>21.5</v>
      </c>
      <c r="BM166" s="59">
        <f t="shared" si="35"/>
        <v>37.6</v>
      </c>
      <c r="BN166" s="59">
        <f t="shared" si="35"/>
        <v>21.6</v>
      </c>
      <c r="BO166" s="59">
        <f t="shared" si="35"/>
        <v>24.5</v>
      </c>
      <c r="BP166" s="59">
        <f t="shared" si="35"/>
        <v>19</v>
      </c>
      <c r="BQ166" s="59">
        <f t="shared" si="35"/>
        <v>1.5925925925925926</v>
      </c>
      <c r="BR166" s="59">
        <f t="shared" si="35"/>
        <v>30</v>
      </c>
      <c r="BS166" s="59">
        <f t="shared" si="35"/>
        <v>28</v>
      </c>
      <c r="BT166" s="59">
        <f t="shared" si="35"/>
        <v>26</v>
      </c>
      <c r="BU166" s="59">
        <f t="shared" si="35"/>
        <v>1.2463768115942029</v>
      </c>
      <c r="BV166" s="59" t="str">
        <f t="shared" si="35"/>
        <v/>
      </c>
      <c r="BW166" s="59">
        <f t="shared" si="35"/>
        <v>13.5</v>
      </c>
      <c r="BX166" s="59">
        <f t="shared" si="35"/>
        <v>22.666666666666668</v>
      </c>
      <c r="BY166" s="59">
        <f t="shared" si="35"/>
        <v>21.5</v>
      </c>
      <c r="BZ166" s="59">
        <f t="shared" si="35"/>
        <v>19.5</v>
      </c>
    </row>
    <row r="167" spans="2:78" x14ac:dyDescent="0.15">
      <c r="B167" s="59">
        <v>44</v>
      </c>
      <c r="C167" s="59">
        <f t="shared" si="7"/>
        <v>1328.5100192708742</v>
      </c>
      <c r="D167" s="59">
        <f t="shared" si="29"/>
        <v>23</v>
      </c>
      <c r="E167" s="59" t="str">
        <f t="shared" si="29"/>
        <v/>
      </c>
      <c r="F167" s="59">
        <f t="shared" si="29"/>
        <v>28.666666666666668</v>
      </c>
      <c r="G167" s="59" t="str">
        <f t="shared" si="29"/>
        <v/>
      </c>
      <c r="H167" s="59">
        <f t="shared" si="29"/>
        <v>22</v>
      </c>
      <c r="I167" s="59">
        <f t="shared" si="29"/>
        <v>22</v>
      </c>
      <c r="J167" s="59">
        <f t="shared" si="29"/>
        <v>23.5</v>
      </c>
      <c r="K167" s="59">
        <f t="shared" si="29"/>
        <v>23.5</v>
      </c>
      <c r="L167" s="59">
        <f t="shared" si="29"/>
        <v>23.5</v>
      </c>
      <c r="M167" s="59">
        <f t="shared" si="29"/>
        <v>23.5</v>
      </c>
      <c r="N167" s="59">
        <f t="shared" si="30"/>
        <v>1.76</v>
      </c>
      <c r="O167" s="59">
        <f t="shared" si="30"/>
        <v>17.600000000000001</v>
      </c>
      <c r="P167" s="59">
        <f t="shared" si="30"/>
        <v>10.098360655737705</v>
      </c>
      <c r="Q167" s="59">
        <f t="shared" si="30"/>
        <v>22</v>
      </c>
      <c r="R167" s="59">
        <f t="shared" si="30"/>
        <v>22</v>
      </c>
      <c r="S167" s="59">
        <f t="shared" si="30"/>
        <v>22</v>
      </c>
      <c r="T167" s="59">
        <f t="shared" si="30"/>
        <v>22</v>
      </c>
      <c r="U167" s="59">
        <f t="shared" si="30"/>
        <v>22</v>
      </c>
      <c r="V167" s="59">
        <f t="shared" si="30"/>
        <v>22</v>
      </c>
      <c r="W167" s="59">
        <f t="shared" si="30"/>
        <v>1.76</v>
      </c>
      <c r="X167" s="59">
        <f t="shared" si="31"/>
        <v>17.600000000000001</v>
      </c>
      <c r="Y167" s="59">
        <f t="shared" si="31"/>
        <v>21</v>
      </c>
      <c r="Z167" s="59" t="str">
        <f t="shared" si="31"/>
        <v/>
      </c>
      <c r="AA167" s="59">
        <f t="shared" si="31"/>
        <v>7.333333333333333</v>
      </c>
      <c r="AB167" s="59">
        <f t="shared" si="31"/>
        <v>19</v>
      </c>
      <c r="AC167" s="59">
        <f t="shared" si="31"/>
        <v>23.5</v>
      </c>
      <c r="AD167" s="59">
        <f t="shared" si="31"/>
        <v>23</v>
      </c>
      <c r="AE167" s="59">
        <f t="shared" si="31"/>
        <v>23</v>
      </c>
      <c r="AF167" s="59">
        <f t="shared" si="31"/>
        <v>23</v>
      </c>
      <c r="AG167" s="59">
        <f t="shared" si="31"/>
        <v>21</v>
      </c>
      <c r="AH167" s="59">
        <f t="shared" si="32"/>
        <v>25</v>
      </c>
      <c r="AI167" s="59">
        <f t="shared" si="32"/>
        <v>21</v>
      </c>
      <c r="AJ167" s="59">
        <f t="shared" si="32"/>
        <v>20.5</v>
      </c>
      <c r="AK167" s="59" t="str">
        <f t="shared" si="32"/>
        <v/>
      </c>
      <c r="AL167" s="59" t="str">
        <f t="shared" si="32"/>
        <v/>
      </c>
      <c r="AM167" s="59">
        <f t="shared" si="32"/>
        <v>21</v>
      </c>
      <c r="AN167" s="59">
        <f t="shared" si="32"/>
        <v>20.5</v>
      </c>
      <c r="AO167" s="59">
        <f t="shared" si="32"/>
        <v>22</v>
      </c>
      <c r="AP167" s="59">
        <f t="shared" si="32"/>
        <v>22</v>
      </c>
      <c r="AQ167" s="59">
        <f t="shared" si="32"/>
        <v>22</v>
      </c>
      <c r="AR167" s="59">
        <f t="shared" si="33"/>
        <v>18</v>
      </c>
      <c r="AS167" s="59">
        <f t="shared" si="33"/>
        <v>18</v>
      </c>
      <c r="AT167" s="59">
        <f t="shared" si="33"/>
        <v>18</v>
      </c>
      <c r="AU167" s="59">
        <f t="shared" si="33"/>
        <v>14</v>
      </c>
      <c r="AV167" s="59">
        <f t="shared" si="33"/>
        <v>13.6</v>
      </c>
      <c r="AW167" s="59">
        <f t="shared" si="33"/>
        <v>22</v>
      </c>
      <c r="AX167" s="59">
        <f t="shared" si="33"/>
        <v>14</v>
      </c>
      <c r="AY167" s="59">
        <f t="shared" si="33"/>
        <v>14</v>
      </c>
      <c r="AZ167" s="59">
        <f t="shared" si="33"/>
        <v>14</v>
      </c>
      <c r="BA167" s="59">
        <f t="shared" si="33"/>
        <v>14</v>
      </c>
      <c r="BB167" s="59">
        <f t="shared" si="34"/>
        <v>1.76</v>
      </c>
      <c r="BC167" s="59">
        <f t="shared" si="34"/>
        <v>22</v>
      </c>
      <c r="BD167" s="59">
        <f t="shared" si="34"/>
        <v>22</v>
      </c>
      <c r="BE167" s="59">
        <f t="shared" si="34"/>
        <v>22</v>
      </c>
      <c r="BF167" s="59">
        <f t="shared" si="34"/>
        <v>22</v>
      </c>
      <c r="BG167" s="59">
        <f t="shared" si="34"/>
        <v>21.5</v>
      </c>
      <c r="BH167" s="59">
        <f t="shared" si="34"/>
        <v>1.76</v>
      </c>
      <c r="BI167" s="59" t="str">
        <f t="shared" si="34"/>
        <v/>
      </c>
      <c r="BJ167" s="59">
        <f t="shared" si="34"/>
        <v>32</v>
      </c>
      <c r="BK167" s="59">
        <f t="shared" si="34"/>
        <v>23.5</v>
      </c>
      <c r="BL167" s="59">
        <f t="shared" si="35"/>
        <v>22</v>
      </c>
      <c r="BM167" s="59">
        <f t="shared" si="35"/>
        <v>38</v>
      </c>
      <c r="BN167" s="59">
        <f t="shared" si="35"/>
        <v>22</v>
      </c>
      <c r="BO167" s="59">
        <f t="shared" si="35"/>
        <v>25</v>
      </c>
      <c r="BP167" s="59">
        <f t="shared" si="35"/>
        <v>19.333333333333332</v>
      </c>
      <c r="BQ167" s="59">
        <f t="shared" si="35"/>
        <v>1.6296296296296298</v>
      </c>
      <c r="BR167" s="59">
        <f t="shared" si="35"/>
        <v>30</v>
      </c>
      <c r="BS167" s="59">
        <f t="shared" si="35"/>
        <v>28.5</v>
      </c>
      <c r="BT167" s="59">
        <f t="shared" si="35"/>
        <v>28</v>
      </c>
      <c r="BU167" s="59">
        <f t="shared" si="35"/>
        <v>1.2753623188405796</v>
      </c>
      <c r="BV167" s="59" t="str">
        <f t="shared" si="35"/>
        <v/>
      </c>
      <c r="BW167" s="59">
        <f t="shared" si="35"/>
        <v>14</v>
      </c>
      <c r="BX167" s="59">
        <f t="shared" si="35"/>
        <v>23.333333333333332</v>
      </c>
      <c r="BY167" s="59">
        <f t="shared" si="35"/>
        <v>22</v>
      </c>
      <c r="BZ167" s="59">
        <f t="shared" si="35"/>
        <v>20</v>
      </c>
    </row>
    <row r="168" spans="2:78" x14ac:dyDescent="0.15">
      <c r="B168" s="59">
        <v>45</v>
      </c>
      <c r="C168" s="59">
        <f t="shared" si="7"/>
        <v>1360.2691019244478</v>
      </c>
      <c r="D168" s="59">
        <f t="shared" si="29"/>
        <v>23.5</v>
      </c>
      <c r="E168" s="59" t="str">
        <f t="shared" si="29"/>
        <v/>
      </c>
      <c r="F168" s="59">
        <f t="shared" si="29"/>
        <v>29</v>
      </c>
      <c r="G168" s="59" t="str">
        <f t="shared" si="29"/>
        <v/>
      </c>
      <c r="H168" s="59">
        <f t="shared" si="29"/>
        <v>22.5</v>
      </c>
      <c r="I168" s="59">
        <f t="shared" si="29"/>
        <v>22.5</v>
      </c>
      <c r="J168" s="59">
        <f t="shared" si="29"/>
        <v>24</v>
      </c>
      <c r="K168" s="59">
        <f t="shared" si="29"/>
        <v>24</v>
      </c>
      <c r="L168" s="59">
        <f t="shared" si="29"/>
        <v>24</v>
      </c>
      <c r="M168" s="59">
        <f t="shared" si="29"/>
        <v>24</v>
      </c>
      <c r="N168" s="59">
        <f t="shared" si="30"/>
        <v>1.8</v>
      </c>
      <c r="O168" s="59">
        <f t="shared" si="30"/>
        <v>18</v>
      </c>
      <c r="P168" s="59">
        <f t="shared" si="30"/>
        <v>10.114754098360656</v>
      </c>
      <c r="Q168" s="59">
        <f t="shared" si="30"/>
        <v>22.5</v>
      </c>
      <c r="R168" s="59">
        <f t="shared" si="30"/>
        <v>22.5</v>
      </c>
      <c r="S168" s="59">
        <f t="shared" si="30"/>
        <v>22.5</v>
      </c>
      <c r="T168" s="59">
        <f t="shared" si="30"/>
        <v>22.5</v>
      </c>
      <c r="U168" s="59">
        <f t="shared" si="30"/>
        <v>22.5</v>
      </c>
      <c r="V168" s="59">
        <f t="shared" si="30"/>
        <v>22.5</v>
      </c>
      <c r="W168" s="59">
        <f t="shared" si="30"/>
        <v>1.8</v>
      </c>
      <c r="X168" s="59">
        <f t="shared" si="31"/>
        <v>18</v>
      </c>
      <c r="Y168" s="59">
        <f t="shared" si="31"/>
        <v>21.5</v>
      </c>
      <c r="Z168" s="59" t="str">
        <f t="shared" si="31"/>
        <v/>
      </c>
      <c r="AA168" s="59">
        <f t="shared" si="31"/>
        <v>8</v>
      </c>
      <c r="AB168" s="59">
        <f t="shared" si="31"/>
        <v>20</v>
      </c>
      <c r="AC168" s="59">
        <f t="shared" si="31"/>
        <v>24</v>
      </c>
      <c r="AD168" s="59">
        <f t="shared" si="31"/>
        <v>23.5</v>
      </c>
      <c r="AE168" s="59">
        <f t="shared" si="31"/>
        <v>23.5</v>
      </c>
      <c r="AF168" s="59">
        <f t="shared" si="31"/>
        <v>23.5</v>
      </c>
      <c r="AG168" s="59">
        <f t="shared" si="31"/>
        <v>21.5</v>
      </c>
      <c r="AH168" s="59">
        <f t="shared" si="32"/>
        <v>25.5</v>
      </c>
      <c r="AI168" s="59">
        <f t="shared" si="32"/>
        <v>21.5</v>
      </c>
      <c r="AJ168" s="59">
        <f t="shared" si="32"/>
        <v>21</v>
      </c>
      <c r="AK168" s="59" t="str">
        <f t="shared" si="32"/>
        <v/>
      </c>
      <c r="AL168" s="59" t="str">
        <f t="shared" si="32"/>
        <v/>
      </c>
      <c r="AM168" s="59">
        <f t="shared" si="32"/>
        <v>21.5</v>
      </c>
      <c r="AN168" s="59">
        <f t="shared" si="32"/>
        <v>21</v>
      </c>
      <c r="AO168" s="59">
        <f t="shared" si="32"/>
        <v>22.5</v>
      </c>
      <c r="AP168" s="59">
        <f t="shared" si="32"/>
        <v>22.5</v>
      </c>
      <c r="AQ168" s="59">
        <f t="shared" si="32"/>
        <v>22.5</v>
      </c>
      <c r="AR168" s="59">
        <f t="shared" si="33"/>
        <v>18.5</v>
      </c>
      <c r="AS168" s="59">
        <f t="shared" si="33"/>
        <v>18.5</v>
      </c>
      <c r="AT168" s="59">
        <f t="shared" si="33"/>
        <v>18.5</v>
      </c>
      <c r="AU168" s="59">
        <f t="shared" si="33"/>
        <v>14.5</v>
      </c>
      <c r="AV168" s="59">
        <f t="shared" si="33"/>
        <v>14</v>
      </c>
      <c r="AW168" s="59">
        <f t="shared" si="33"/>
        <v>22.5</v>
      </c>
      <c r="AX168" s="59">
        <f t="shared" si="33"/>
        <v>14.5</v>
      </c>
      <c r="AY168" s="59">
        <f t="shared" si="33"/>
        <v>14.5</v>
      </c>
      <c r="AZ168" s="59">
        <f t="shared" si="33"/>
        <v>14.5</v>
      </c>
      <c r="BA168" s="59">
        <f t="shared" si="33"/>
        <v>14.5</v>
      </c>
      <c r="BB168" s="59">
        <f t="shared" si="34"/>
        <v>1.8</v>
      </c>
      <c r="BC168" s="59">
        <f t="shared" si="34"/>
        <v>22.5</v>
      </c>
      <c r="BD168" s="59">
        <f t="shared" si="34"/>
        <v>22.5</v>
      </c>
      <c r="BE168" s="59">
        <f t="shared" si="34"/>
        <v>22.5</v>
      </c>
      <c r="BF168" s="59">
        <f t="shared" si="34"/>
        <v>22.5</v>
      </c>
      <c r="BG168" s="59">
        <f t="shared" si="34"/>
        <v>22</v>
      </c>
      <c r="BH168" s="59">
        <f t="shared" si="34"/>
        <v>1.8</v>
      </c>
      <c r="BI168" s="59" t="str">
        <f t="shared" si="34"/>
        <v/>
      </c>
      <c r="BJ168" s="59">
        <f t="shared" si="34"/>
        <v>32.666666666666664</v>
      </c>
      <c r="BK168" s="59">
        <f t="shared" si="34"/>
        <v>23.75</v>
      </c>
      <c r="BL168" s="59">
        <f t="shared" si="35"/>
        <v>22.5</v>
      </c>
      <c r="BM168" s="59">
        <f t="shared" si="35"/>
        <v>38.5</v>
      </c>
      <c r="BN168" s="59">
        <f t="shared" si="35"/>
        <v>22.4</v>
      </c>
      <c r="BO168" s="59">
        <f t="shared" si="35"/>
        <v>25.5</v>
      </c>
      <c r="BP168" s="59">
        <f t="shared" si="35"/>
        <v>19.666666666666668</v>
      </c>
      <c r="BQ168" s="59">
        <f t="shared" si="35"/>
        <v>1.6666666666666667</v>
      </c>
      <c r="BR168" s="59">
        <f t="shared" si="35"/>
        <v>30</v>
      </c>
      <c r="BS168" s="59">
        <f t="shared" si="35"/>
        <v>29</v>
      </c>
      <c r="BT168" s="59">
        <f t="shared" si="35"/>
        <v>30</v>
      </c>
      <c r="BU168" s="59">
        <f t="shared" si="35"/>
        <v>1.3043478260869565</v>
      </c>
      <c r="BV168" s="59" t="str">
        <f t="shared" si="35"/>
        <v/>
      </c>
      <c r="BW168" s="59">
        <f t="shared" si="35"/>
        <v>14.5</v>
      </c>
      <c r="BX168" s="59">
        <f t="shared" si="35"/>
        <v>24</v>
      </c>
      <c r="BY168" s="59">
        <f t="shared" si="35"/>
        <v>22.5</v>
      </c>
      <c r="BZ168" s="59">
        <f t="shared" si="35"/>
        <v>20.5</v>
      </c>
    </row>
    <row r="169" spans="2:78" x14ac:dyDescent="0.15">
      <c r="B169" s="59">
        <v>46</v>
      </c>
      <c r="C169" s="59">
        <f t="shared" si="7"/>
        <v>1391.4281845780204</v>
      </c>
      <c r="D169" s="59">
        <f t="shared" si="29"/>
        <v>24</v>
      </c>
      <c r="E169" s="59" t="str">
        <f t="shared" si="29"/>
        <v/>
      </c>
      <c r="F169" s="59">
        <f t="shared" si="29"/>
        <v>29.333333333333332</v>
      </c>
      <c r="G169" s="59" t="str">
        <f t="shared" si="29"/>
        <v/>
      </c>
      <c r="H169" s="59">
        <f t="shared" si="29"/>
        <v>23</v>
      </c>
      <c r="I169" s="59">
        <f t="shared" si="29"/>
        <v>23</v>
      </c>
      <c r="J169" s="59">
        <f t="shared" si="29"/>
        <v>24.5</v>
      </c>
      <c r="K169" s="59">
        <f t="shared" si="29"/>
        <v>24.5</v>
      </c>
      <c r="L169" s="59">
        <f t="shared" si="29"/>
        <v>24.5</v>
      </c>
      <c r="M169" s="59">
        <f t="shared" si="29"/>
        <v>24.5</v>
      </c>
      <c r="N169" s="59">
        <f t="shared" si="30"/>
        <v>1.84</v>
      </c>
      <c r="O169" s="59">
        <f t="shared" si="30"/>
        <v>18.399999999999999</v>
      </c>
      <c r="P169" s="59">
        <f t="shared" si="30"/>
        <v>10.131147540983607</v>
      </c>
      <c r="Q169" s="59">
        <f t="shared" si="30"/>
        <v>23</v>
      </c>
      <c r="R169" s="59">
        <f t="shared" si="30"/>
        <v>23</v>
      </c>
      <c r="S169" s="59">
        <f t="shared" si="30"/>
        <v>23</v>
      </c>
      <c r="T169" s="59">
        <f t="shared" si="30"/>
        <v>23</v>
      </c>
      <c r="U169" s="59">
        <f t="shared" si="30"/>
        <v>23</v>
      </c>
      <c r="V169" s="59">
        <f t="shared" si="30"/>
        <v>23</v>
      </c>
      <c r="W169" s="59">
        <f t="shared" si="30"/>
        <v>1.84</v>
      </c>
      <c r="X169" s="59">
        <f t="shared" si="31"/>
        <v>18.399999999999999</v>
      </c>
      <c r="Y169" s="59">
        <f t="shared" si="31"/>
        <v>22</v>
      </c>
      <c r="Z169" s="59" t="str">
        <f t="shared" si="31"/>
        <v/>
      </c>
      <c r="AA169" s="59">
        <f t="shared" si="31"/>
        <v>8.6666666666666661</v>
      </c>
      <c r="AB169" s="59">
        <f t="shared" si="31"/>
        <v>20.399999999999999</v>
      </c>
      <c r="AC169" s="59">
        <f t="shared" si="31"/>
        <v>24.5</v>
      </c>
      <c r="AD169" s="59">
        <f t="shared" si="31"/>
        <v>24</v>
      </c>
      <c r="AE169" s="59">
        <f t="shared" si="31"/>
        <v>24</v>
      </c>
      <c r="AF169" s="59">
        <f t="shared" si="31"/>
        <v>24</v>
      </c>
      <c r="AG169" s="59">
        <f t="shared" si="31"/>
        <v>22</v>
      </c>
      <c r="AH169" s="59">
        <f t="shared" si="32"/>
        <v>26</v>
      </c>
      <c r="AI169" s="59">
        <f t="shared" si="32"/>
        <v>22</v>
      </c>
      <c r="AJ169" s="59">
        <f t="shared" si="32"/>
        <v>21.5</v>
      </c>
      <c r="AK169" s="59" t="str">
        <f t="shared" si="32"/>
        <v/>
      </c>
      <c r="AL169" s="59" t="str">
        <f t="shared" si="32"/>
        <v/>
      </c>
      <c r="AM169" s="59">
        <f t="shared" si="32"/>
        <v>22</v>
      </c>
      <c r="AN169" s="59">
        <f t="shared" si="32"/>
        <v>21.5</v>
      </c>
      <c r="AO169" s="59">
        <f t="shared" si="32"/>
        <v>23</v>
      </c>
      <c r="AP169" s="59">
        <f t="shared" si="32"/>
        <v>23</v>
      </c>
      <c r="AQ169" s="59">
        <f t="shared" si="32"/>
        <v>23</v>
      </c>
      <c r="AR169" s="59">
        <f t="shared" si="33"/>
        <v>19</v>
      </c>
      <c r="AS169" s="59">
        <f t="shared" si="33"/>
        <v>19</v>
      </c>
      <c r="AT169" s="59">
        <f t="shared" si="33"/>
        <v>19</v>
      </c>
      <c r="AU169" s="59">
        <f t="shared" si="33"/>
        <v>15</v>
      </c>
      <c r="AV169" s="59">
        <f t="shared" si="33"/>
        <v>14.4</v>
      </c>
      <c r="AW169" s="59">
        <f t="shared" si="33"/>
        <v>23</v>
      </c>
      <c r="AX169" s="59">
        <f t="shared" si="33"/>
        <v>15</v>
      </c>
      <c r="AY169" s="59">
        <f t="shared" si="33"/>
        <v>15</v>
      </c>
      <c r="AZ169" s="59">
        <f t="shared" si="33"/>
        <v>15</v>
      </c>
      <c r="BA169" s="59">
        <f t="shared" si="33"/>
        <v>15</v>
      </c>
      <c r="BB169" s="59">
        <f t="shared" si="34"/>
        <v>1.84</v>
      </c>
      <c r="BC169" s="59">
        <f t="shared" si="34"/>
        <v>23</v>
      </c>
      <c r="BD169" s="59">
        <f t="shared" si="34"/>
        <v>23</v>
      </c>
      <c r="BE169" s="59">
        <f t="shared" si="34"/>
        <v>23</v>
      </c>
      <c r="BF169" s="59">
        <f t="shared" si="34"/>
        <v>23</v>
      </c>
      <c r="BG169" s="59">
        <f t="shared" si="34"/>
        <v>22.5</v>
      </c>
      <c r="BH169" s="59">
        <f t="shared" si="34"/>
        <v>1.84</v>
      </c>
      <c r="BI169" s="59" t="str">
        <f t="shared" si="34"/>
        <v/>
      </c>
      <c r="BJ169" s="59">
        <f t="shared" si="34"/>
        <v>33.333333333333336</v>
      </c>
      <c r="BK169" s="59">
        <f t="shared" si="34"/>
        <v>24</v>
      </c>
      <c r="BL169" s="59">
        <f t="shared" si="35"/>
        <v>23</v>
      </c>
      <c r="BM169" s="59">
        <f t="shared" si="35"/>
        <v>39</v>
      </c>
      <c r="BN169" s="59">
        <f t="shared" si="35"/>
        <v>22.8</v>
      </c>
      <c r="BO169" s="59">
        <f t="shared" si="35"/>
        <v>26</v>
      </c>
      <c r="BP169" s="59">
        <f t="shared" si="35"/>
        <v>20</v>
      </c>
      <c r="BQ169" s="59">
        <f t="shared" si="35"/>
        <v>1.7037037037037037</v>
      </c>
      <c r="BR169" s="59">
        <f t="shared" si="35"/>
        <v>30</v>
      </c>
      <c r="BS169" s="59">
        <f t="shared" si="35"/>
        <v>29.5</v>
      </c>
      <c r="BT169" s="59">
        <f t="shared" si="35"/>
        <v>32</v>
      </c>
      <c r="BU169" s="59">
        <f t="shared" si="35"/>
        <v>1.3333333333333335</v>
      </c>
      <c r="BV169" s="59" t="str">
        <f t="shared" si="35"/>
        <v/>
      </c>
      <c r="BW169" s="59">
        <f t="shared" si="35"/>
        <v>15</v>
      </c>
      <c r="BX169" s="59">
        <f t="shared" si="35"/>
        <v>24.666666666666668</v>
      </c>
      <c r="BY169" s="59">
        <f t="shared" si="35"/>
        <v>23</v>
      </c>
      <c r="BZ169" s="59">
        <f t="shared" si="35"/>
        <v>21</v>
      </c>
    </row>
    <row r="170" spans="2:78" x14ac:dyDescent="0.15">
      <c r="B170" s="59">
        <v>47</v>
      </c>
      <c r="C170" s="59">
        <f t="shared" si="7"/>
        <v>1423.1896481839744</v>
      </c>
      <c r="D170" s="59">
        <f t="shared" si="29"/>
        <v>24.5</v>
      </c>
      <c r="E170" s="59" t="str">
        <f t="shared" si="29"/>
        <v/>
      </c>
      <c r="F170" s="59">
        <f t="shared" si="29"/>
        <v>29.666666666666668</v>
      </c>
      <c r="G170" s="59" t="str">
        <f t="shared" si="29"/>
        <v/>
      </c>
      <c r="H170" s="59">
        <f t="shared" si="29"/>
        <v>23.5</v>
      </c>
      <c r="I170" s="59">
        <f t="shared" si="29"/>
        <v>23.5</v>
      </c>
      <c r="J170" s="59">
        <f t="shared" si="29"/>
        <v>25</v>
      </c>
      <c r="K170" s="59">
        <f t="shared" si="29"/>
        <v>25</v>
      </c>
      <c r="L170" s="59">
        <f t="shared" si="29"/>
        <v>25</v>
      </c>
      <c r="M170" s="59">
        <f t="shared" si="29"/>
        <v>25</v>
      </c>
      <c r="N170" s="59">
        <f t="shared" si="30"/>
        <v>1.88</v>
      </c>
      <c r="O170" s="59">
        <f t="shared" si="30"/>
        <v>18.8</v>
      </c>
      <c r="P170" s="59">
        <f t="shared" si="30"/>
        <v>10.147540983606557</v>
      </c>
      <c r="Q170" s="59">
        <f t="shared" si="30"/>
        <v>23.5</v>
      </c>
      <c r="R170" s="59">
        <f t="shared" si="30"/>
        <v>23.5</v>
      </c>
      <c r="S170" s="59">
        <f t="shared" si="30"/>
        <v>23.5</v>
      </c>
      <c r="T170" s="59">
        <f t="shared" si="30"/>
        <v>23.5</v>
      </c>
      <c r="U170" s="59">
        <f t="shared" si="30"/>
        <v>23.5</v>
      </c>
      <c r="V170" s="59">
        <f t="shared" si="30"/>
        <v>23.5</v>
      </c>
      <c r="W170" s="59">
        <f t="shared" si="30"/>
        <v>1.88</v>
      </c>
      <c r="X170" s="59">
        <f t="shared" si="31"/>
        <v>18.8</v>
      </c>
      <c r="Y170" s="59">
        <f t="shared" si="31"/>
        <v>22.5</v>
      </c>
      <c r="Z170" s="59" t="str">
        <f t="shared" si="31"/>
        <v/>
      </c>
      <c r="AA170" s="59">
        <f t="shared" si="31"/>
        <v>9.3333333333333339</v>
      </c>
      <c r="AB170" s="59">
        <f t="shared" si="31"/>
        <v>20.8</v>
      </c>
      <c r="AC170" s="59">
        <f t="shared" si="31"/>
        <v>25</v>
      </c>
      <c r="AD170" s="59">
        <f t="shared" si="31"/>
        <v>24.5</v>
      </c>
      <c r="AE170" s="59">
        <f t="shared" si="31"/>
        <v>24.5</v>
      </c>
      <c r="AF170" s="59">
        <f t="shared" si="31"/>
        <v>24.5</v>
      </c>
      <c r="AG170" s="59">
        <f t="shared" si="31"/>
        <v>22.5</v>
      </c>
      <c r="AH170" s="59">
        <f t="shared" si="32"/>
        <v>27</v>
      </c>
      <c r="AI170" s="59">
        <f t="shared" si="32"/>
        <v>22.5</v>
      </c>
      <c r="AJ170" s="59">
        <f t="shared" si="32"/>
        <v>22</v>
      </c>
      <c r="AK170" s="59" t="str">
        <f t="shared" si="32"/>
        <v/>
      </c>
      <c r="AL170" s="59" t="str">
        <f t="shared" si="32"/>
        <v/>
      </c>
      <c r="AM170" s="59">
        <f t="shared" si="32"/>
        <v>22.5</v>
      </c>
      <c r="AN170" s="59">
        <f t="shared" si="32"/>
        <v>22</v>
      </c>
      <c r="AO170" s="59">
        <f t="shared" si="32"/>
        <v>23.5</v>
      </c>
      <c r="AP170" s="59">
        <f t="shared" si="32"/>
        <v>23.5</v>
      </c>
      <c r="AQ170" s="59">
        <f t="shared" si="32"/>
        <v>23.5</v>
      </c>
      <c r="AR170" s="59">
        <f t="shared" si="33"/>
        <v>19.5</v>
      </c>
      <c r="AS170" s="59">
        <f t="shared" si="33"/>
        <v>19.5</v>
      </c>
      <c r="AT170" s="59">
        <f t="shared" si="33"/>
        <v>19.5</v>
      </c>
      <c r="AU170" s="59">
        <f t="shared" si="33"/>
        <v>15.5</v>
      </c>
      <c r="AV170" s="59">
        <f t="shared" si="33"/>
        <v>14.8</v>
      </c>
      <c r="AW170" s="59">
        <f t="shared" si="33"/>
        <v>23.5</v>
      </c>
      <c r="AX170" s="59">
        <f t="shared" si="33"/>
        <v>15.5</v>
      </c>
      <c r="AY170" s="59">
        <f t="shared" si="33"/>
        <v>15.5</v>
      </c>
      <c r="AZ170" s="59">
        <f t="shared" si="33"/>
        <v>15.5</v>
      </c>
      <c r="BA170" s="59">
        <f t="shared" si="33"/>
        <v>15.5</v>
      </c>
      <c r="BB170" s="59">
        <f t="shared" si="34"/>
        <v>1.88</v>
      </c>
      <c r="BC170" s="59">
        <f t="shared" si="34"/>
        <v>23.5</v>
      </c>
      <c r="BD170" s="59">
        <f t="shared" si="34"/>
        <v>23.5</v>
      </c>
      <c r="BE170" s="59">
        <f t="shared" si="34"/>
        <v>23.5</v>
      </c>
      <c r="BF170" s="59">
        <f t="shared" si="34"/>
        <v>23.5</v>
      </c>
      <c r="BG170" s="59">
        <f t="shared" si="34"/>
        <v>23</v>
      </c>
      <c r="BH170" s="59">
        <f t="shared" si="34"/>
        <v>1.88</v>
      </c>
      <c r="BI170" s="59" t="str">
        <f t="shared" si="34"/>
        <v/>
      </c>
      <c r="BJ170" s="59">
        <f t="shared" si="34"/>
        <v>34</v>
      </c>
      <c r="BK170" s="59">
        <f t="shared" si="34"/>
        <v>24.5</v>
      </c>
      <c r="BL170" s="59">
        <f t="shared" si="35"/>
        <v>23.5</v>
      </c>
      <c r="BM170" s="59">
        <f t="shared" si="35"/>
        <v>39.5</v>
      </c>
      <c r="BN170" s="59">
        <f t="shared" si="35"/>
        <v>23.2</v>
      </c>
      <c r="BO170" s="59">
        <f t="shared" si="35"/>
        <v>26.4</v>
      </c>
      <c r="BP170" s="59">
        <f t="shared" si="35"/>
        <v>20.285714285714285</v>
      </c>
      <c r="BQ170" s="59">
        <f t="shared" si="35"/>
        <v>1.7407407407407407</v>
      </c>
      <c r="BR170" s="59">
        <f t="shared" si="35"/>
        <v>30</v>
      </c>
      <c r="BS170" s="59">
        <f t="shared" si="35"/>
        <v>30</v>
      </c>
      <c r="BT170" s="59">
        <f t="shared" si="35"/>
        <v>34</v>
      </c>
      <c r="BU170" s="59">
        <f t="shared" si="35"/>
        <v>1.36231884057971</v>
      </c>
      <c r="BV170" s="59" t="str">
        <f t="shared" si="35"/>
        <v/>
      </c>
      <c r="BW170" s="59">
        <f t="shared" si="35"/>
        <v>15.5</v>
      </c>
      <c r="BX170" s="59">
        <f t="shared" si="35"/>
        <v>25.333333333333332</v>
      </c>
      <c r="BY170" s="59">
        <f t="shared" si="35"/>
        <v>23.5</v>
      </c>
      <c r="BZ170" s="59">
        <f t="shared" si="35"/>
        <v>21.5</v>
      </c>
    </row>
    <row r="171" spans="2:78" x14ac:dyDescent="0.15">
      <c r="B171" s="59">
        <v>48</v>
      </c>
      <c r="C171" s="59">
        <f t="shared" si="7"/>
        <v>1455.4511117899285</v>
      </c>
      <c r="D171" s="59">
        <f t="shared" si="29"/>
        <v>25</v>
      </c>
      <c r="E171" s="59" t="str">
        <f t="shared" si="29"/>
        <v/>
      </c>
      <c r="F171" s="59">
        <f t="shared" si="29"/>
        <v>30</v>
      </c>
      <c r="G171" s="59" t="str">
        <f t="shared" si="29"/>
        <v/>
      </c>
      <c r="H171" s="59">
        <f t="shared" si="29"/>
        <v>24</v>
      </c>
      <c r="I171" s="59">
        <f t="shared" si="29"/>
        <v>24</v>
      </c>
      <c r="J171" s="59">
        <f t="shared" si="29"/>
        <v>25.5</v>
      </c>
      <c r="K171" s="59">
        <f t="shared" si="29"/>
        <v>25.5</v>
      </c>
      <c r="L171" s="59">
        <f t="shared" si="29"/>
        <v>25.5</v>
      </c>
      <c r="M171" s="59">
        <f t="shared" si="29"/>
        <v>25.5</v>
      </c>
      <c r="N171" s="59">
        <f t="shared" si="30"/>
        <v>1.92</v>
      </c>
      <c r="O171" s="59">
        <f t="shared" si="30"/>
        <v>19.2</v>
      </c>
      <c r="P171" s="59">
        <f t="shared" si="30"/>
        <v>10.163934426229508</v>
      </c>
      <c r="Q171" s="59">
        <f t="shared" si="30"/>
        <v>24</v>
      </c>
      <c r="R171" s="59">
        <f t="shared" si="30"/>
        <v>24</v>
      </c>
      <c r="S171" s="59">
        <f t="shared" si="30"/>
        <v>24</v>
      </c>
      <c r="T171" s="59">
        <f t="shared" si="30"/>
        <v>24</v>
      </c>
      <c r="U171" s="59">
        <f t="shared" si="30"/>
        <v>24</v>
      </c>
      <c r="V171" s="59">
        <f t="shared" si="30"/>
        <v>24</v>
      </c>
      <c r="W171" s="59">
        <f t="shared" si="30"/>
        <v>1.92</v>
      </c>
      <c r="X171" s="59">
        <f t="shared" si="31"/>
        <v>19.2</v>
      </c>
      <c r="Y171" s="59">
        <f t="shared" si="31"/>
        <v>23</v>
      </c>
      <c r="Z171" s="59" t="str">
        <f t="shared" si="31"/>
        <v/>
      </c>
      <c r="AA171" s="59">
        <f t="shared" si="31"/>
        <v>10</v>
      </c>
      <c r="AB171" s="59">
        <f t="shared" si="31"/>
        <v>21.2</v>
      </c>
      <c r="AC171" s="59">
        <f t="shared" si="31"/>
        <v>25.5</v>
      </c>
      <c r="AD171" s="59">
        <f t="shared" si="31"/>
        <v>25</v>
      </c>
      <c r="AE171" s="59">
        <f t="shared" si="31"/>
        <v>25</v>
      </c>
      <c r="AF171" s="59">
        <f t="shared" si="31"/>
        <v>25</v>
      </c>
      <c r="AG171" s="59">
        <f t="shared" si="31"/>
        <v>23</v>
      </c>
      <c r="AH171" s="59">
        <f t="shared" si="32"/>
        <v>28</v>
      </c>
      <c r="AI171" s="59">
        <f t="shared" si="32"/>
        <v>23</v>
      </c>
      <c r="AJ171" s="59">
        <f t="shared" si="32"/>
        <v>22.5</v>
      </c>
      <c r="AK171" s="59" t="str">
        <f t="shared" si="32"/>
        <v/>
      </c>
      <c r="AL171" s="59" t="str">
        <f t="shared" si="32"/>
        <v/>
      </c>
      <c r="AM171" s="59">
        <f t="shared" si="32"/>
        <v>23</v>
      </c>
      <c r="AN171" s="59">
        <f t="shared" si="32"/>
        <v>22.5</v>
      </c>
      <c r="AO171" s="59">
        <f t="shared" si="32"/>
        <v>24</v>
      </c>
      <c r="AP171" s="59">
        <f t="shared" si="32"/>
        <v>24</v>
      </c>
      <c r="AQ171" s="59">
        <f t="shared" si="32"/>
        <v>24</v>
      </c>
      <c r="AR171" s="59">
        <f t="shared" si="33"/>
        <v>20</v>
      </c>
      <c r="AS171" s="59">
        <f t="shared" si="33"/>
        <v>20</v>
      </c>
      <c r="AT171" s="59">
        <f t="shared" si="33"/>
        <v>20</v>
      </c>
      <c r="AU171" s="59">
        <f t="shared" si="33"/>
        <v>16</v>
      </c>
      <c r="AV171" s="59">
        <f t="shared" si="33"/>
        <v>15.2</v>
      </c>
      <c r="AW171" s="59">
        <f t="shared" si="33"/>
        <v>24</v>
      </c>
      <c r="AX171" s="59">
        <f t="shared" si="33"/>
        <v>16</v>
      </c>
      <c r="AY171" s="59">
        <f t="shared" si="33"/>
        <v>16</v>
      </c>
      <c r="AZ171" s="59">
        <f t="shared" si="33"/>
        <v>16</v>
      </c>
      <c r="BA171" s="59">
        <f t="shared" si="33"/>
        <v>16</v>
      </c>
      <c r="BB171" s="59">
        <f t="shared" si="34"/>
        <v>1.92</v>
      </c>
      <c r="BC171" s="59">
        <f t="shared" si="34"/>
        <v>24</v>
      </c>
      <c r="BD171" s="59">
        <f t="shared" si="34"/>
        <v>24</v>
      </c>
      <c r="BE171" s="59">
        <f t="shared" si="34"/>
        <v>24</v>
      </c>
      <c r="BF171" s="59">
        <f t="shared" si="34"/>
        <v>24</v>
      </c>
      <c r="BG171" s="59">
        <f t="shared" si="34"/>
        <v>23.5</v>
      </c>
      <c r="BH171" s="59">
        <f t="shared" si="34"/>
        <v>1.92</v>
      </c>
      <c r="BI171" s="59" t="str">
        <f t="shared" si="34"/>
        <v/>
      </c>
      <c r="BJ171" s="59">
        <f t="shared" si="34"/>
        <v>35</v>
      </c>
      <c r="BK171" s="59">
        <f t="shared" si="34"/>
        <v>25</v>
      </c>
      <c r="BL171" s="59">
        <f t="shared" si="35"/>
        <v>24</v>
      </c>
      <c r="BM171" s="59">
        <f t="shared" si="35"/>
        <v>40</v>
      </c>
      <c r="BN171" s="59">
        <f t="shared" si="35"/>
        <v>23.6</v>
      </c>
      <c r="BO171" s="59">
        <f t="shared" si="35"/>
        <v>26.8</v>
      </c>
      <c r="BP171" s="59">
        <f t="shared" si="35"/>
        <v>20.571428571428573</v>
      </c>
      <c r="BQ171" s="59">
        <f t="shared" si="35"/>
        <v>1.7777777777777777</v>
      </c>
      <c r="BR171" s="59">
        <f t="shared" si="35"/>
        <v>30</v>
      </c>
      <c r="BS171" s="59">
        <f t="shared" si="35"/>
        <v>30.666666666666668</v>
      </c>
      <c r="BT171" s="59">
        <f t="shared" si="35"/>
        <v>36</v>
      </c>
      <c r="BU171" s="59">
        <f t="shared" si="35"/>
        <v>1.3913043478260869</v>
      </c>
      <c r="BV171" s="59" t="str">
        <f t="shared" si="35"/>
        <v/>
      </c>
      <c r="BW171" s="59">
        <f t="shared" si="35"/>
        <v>16</v>
      </c>
      <c r="BX171" s="59">
        <f t="shared" si="35"/>
        <v>26</v>
      </c>
      <c r="BY171" s="59">
        <f t="shared" si="35"/>
        <v>24</v>
      </c>
      <c r="BZ171" s="59">
        <f t="shared" si="35"/>
        <v>22</v>
      </c>
    </row>
    <row r="172" spans="2:78" x14ac:dyDescent="0.15">
      <c r="B172" s="59">
        <v>49</v>
      </c>
      <c r="C172" s="59">
        <f t="shared" si="7"/>
        <v>1487.2792420625497</v>
      </c>
      <c r="D172" s="59">
        <f t="shared" si="29"/>
        <v>25.5</v>
      </c>
      <c r="E172" s="59" t="str">
        <f t="shared" si="29"/>
        <v/>
      </c>
      <c r="F172" s="59">
        <f t="shared" si="29"/>
        <v>30.333333333333332</v>
      </c>
      <c r="G172" s="59" t="str">
        <f t="shared" si="29"/>
        <v/>
      </c>
      <c r="H172" s="59">
        <f t="shared" si="29"/>
        <v>24.5</v>
      </c>
      <c r="I172" s="59">
        <f t="shared" si="29"/>
        <v>24.5</v>
      </c>
      <c r="J172" s="59">
        <f t="shared" si="29"/>
        <v>26</v>
      </c>
      <c r="K172" s="59">
        <f t="shared" si="29"/>
        <v>26</v>
      </c>
      <c r="L172" s="59">
        <f t="shared" si="29"/>
        <v>26</v>
      </c>
      <c r="M172" s="59">
        <f t="shared" si="29"/>
        <v>26</v>
      </c>
      <c r="N172" s="59">
        <f t="shared" si="30"/>
        <v>1.96</v>
      </c>
      <c r="O172" s="59">
        <f t="shared" si="30"/>
        <v>19.600000000000001</v>
      </c>
      <c r="P172" s="59">
        <f t="shared" si="30"/>
        <v>10.180327868852459</v>
      </c>
      <c r="Q172" s="59">
        <f t="shared" si="30"/>
        <v>24.5</v>
      </c>
      <c r="R172" s="59">
        <f t="shared" si="30"/>
        <v>24.5</v>
      </c>
      <c r="S172" s="59">
        <f t="shared" si="30"/>
        <v>24.5</v>
      </c>
      <c r="T172" s="59">
        <f t="shared" si="30"/>
        <v>24.5</v>
      </c>
      <c r="U172" s="59">
        <f t="shared" si="30"/>
        <v>24.5</v>
      </c>
      <c r="V172" s="59">
        <f t="shared" si="30"/>
        <v>24.5</v>
      </c>
      <c r="W172" s="59">
        <f t="shared" si="30"/>
        <v>1.96</v>
      </c>
      <c r="X172" s="59">
        <f t="shared" si="31"/>
        <v>19.600000000000001</v>
      </c>
      <c r="Y172" s="59">
        <f t="shared" si="31"/>
        <v>23.5</v>
      </c>
      <c r="Z172" s="59" t="str">
        <f t="shared" si="31"/>
        <v/>
      </c>
      <c r="AA172" s="59">
        <f t="shared" si="31"/>
        <v>10.666666666666666</v>
      </c>
      <c r="AB172" s="59">
        <f t="shared" si="31"/>
        <v>21.6</v>
      </c>
      <c r="AC172" s="59">
        <f t="shared" si="31"/>
        <v>26</v>
      </c>
      <c r="AD172" s="59">
        <f t="shared" si="31"/>
        <v>25.5</v>
      </c>
      <c r="AE172" s="59">
        <f t="shared" si="31"/>
        <v>25.5</v>
      </c>
      <c r="AF172" s="59">
        <f t="shared" si="31"/>
        <v>25.5</v>
      </c>
      <c r="AG172" s="59">
        <f t="shared" si="31"/>
        <v>23.5</v>
      </c>
      <c r="AH172" s="59">
        <f t="shared" si="32"/>
        <v>28.666666666666668</v>
      </c>
      <c r="AI172" s="59">
        <f t="shared" si="32"/>
        <v>23.5</v>
      </c>
      <c r="AJ172" s="59">
        <f t="shared" si="32"/>
        <v>23</v>
      </c>
      <c r="AK172" s="59" t="str">
        <f t="shared" si="32"/>
        <v/>
      </c>
      <c r="AL172" s="59" t="str">
        <f t="shared" si="32"/>
        <v/>
      </c>
      <c r="AM172" s="59">
        <f t="shared" si="32"/>
        <v>23.5</v>
      </c>
      <c r="AN172" s="59">
        <f t="shared" si="32"/>
        <v>23</v>
      </c>
      <c r="AO172" s="59">
        <f t="shared" si="32"/>
        <v>24.5</v>
      </c>
      <c r="AP172" s="59">
        <f t="shared" si="32"/>
        <v>24.5</v>
      </c>
      <c r="AQ172" s="59">
        <f t="shared" si="32"/>
        <v>24.5</v>
      </c>
      <c r="AR172" s="59">
        <f t="shared" si="33"/>
        <v>20.5</v>
      </c>
      <c r="AS172" s="59">
        <f t="shared" si="33"/>
        <v>20.5</v>
      </c>
      <c r="AT172" s="59">
        <f t="shared" si="33"/>
        <v>20.5</v>
      </c>
      <c r="AU172" s="59">
        <f t="shared" si="33"/>
        <v>16.5</v>
      </c>
      <c r="AV172" s="59">
        <f t="shared" si="33"/>
        <v>15.6</v>
      </c>
      <c r="AW172" s="59">
        <f t="shared" si="33"/>
        <v>24.5</v>
      </c>
      <c r="AX172" s="59">
        <f t="shared" si="33"/>
        <v>16.5</v>
      </c>
      <c r="AY172" s="59">
        <f t="shared" si="33"/>
        <v>16.5</v>
      </c>
      <c r="AZ172" s="59">
        <f t="shared" si="33"/>
        <v>16.5</v>
      </c>
      <c r="BA172" s="59">
        <f t="shared" si="33"/>
        <v>16.5</v>
      </c>
      <c r="BB172" s="59">
        <f t="shared" si="34"/>
        <v>1.96</v>
      </c>
      <c r="BC172" s="59">
        <f t="shared" si="34"/>
        <v>24.5</v>
      </c>
      <c r="BD172" s="59">
        <f t="shared" si="34"/>
        <v>24.5</v>
      </c>
      <c r="BE172" s="59">
        <f t="shared" si="34"/>
        <v>24.5</v>
      </c>
      <c r="BF172" s="59">
        <f t="shared" si="34"/>
        <v>24.5</v>
      </c>
      <c r="BG172" s="59">
        <f t="shared" si="34"/>
        <v>24</v>
      </c>
      <c r="BH172" s="59">
        <f t="shared" si="34"/>
        <v>1.96</v>
      </c>
      <c r="BI172" s="59" t="str">
        <f t="shared" si="34"/>
        <v/>
      </c>
      <c r="BJ172" s="59">
        <f t="shared" si="34"/>
        <v>36</v>
      </c>
      <c r="BK172" s="59">
        <f t="shared" si="34"/>
        <v>25.5</v>
      </c>
      <c r="BL172" s="59">
        <f t="shared" si="35"/>
        <v>24.5</v>
      </c>
      <c r="BM172" s="59">
        <f t="shared" si="35"/>
        <v>40.4</v>
      </c>
      <c r="BN172" s="59">
        <f t="shared" si="35"/>
        <v>24</v>
      </c>
      <c r="BO172" s="59">
        <f t="shared" si="35"/>
        <v>27.2</v>
      </c>
      <c r="BP172" s="59">
        <f t="shared" si="35"/>
        <v>20.857142857142858</v>
      </c>
      <c r="BQ172" s="59">
        <f t="shared" si="35"/>
        <v>1.8148148148148149</v>
      </c>
      <c r="BR172" s="59">
        <f t="shared" si="35"/>
        <v>30</v>
      </c>
      <c r="BS172" s="59">
        <f t="shared" si="35"/>
        <v>31.333333333333332</v>
      </c>
      <c r="BT172" s="59">
        <f t="shared" si="35"/>
        <v>38</v>
      </c>
      <c r="BU172" s="59">
        <f t="shared" si="35"/>
        <v>1.4202898550724639</v>
      </c>
      <c r="BV172" s="59" t="str">
        <f t="shared" si="35"/>
        <v/>
      </c>
      <c r="BW172" s="59">
        <f t="shared" si="35"/>
        <v>16.5</v>
      </c>
      <c r="BX172" s="59">
        <f t="shared" si="35"/>
        <v>26.666666666666668</v>
      </c>
      <c r="BY172" s="59">
        <f t="shared" si="35"/>
        <v>24.5</v>
      </c>
      <c r="BZ172" s="59">
        <f t="shared" si="35"/>
        <v>22.5</v>
      </c>
    </row>
    <row r="173" spans="2:78" x14ac:dyDescent="0.15">
      <c r="B173" s="59">
        <v>50</v>
      </c>
      <c r="C173" s="59">
        <f t="shared" si="7"/>
        <v>1518.8740390018365</v>
      </c>
      <c r="D173" s="59">
        <f t="shared" si="29"/>
        <v>26</v>
      </c>
      <c r="E173" s="59" t="str">
        <f t="shared" si="29"/>
        <v/>
      </c>
      <c r="F173" s="59">
        <f t="shared" si="29"/>
        <v>30.666666666666668</v>
      </c>
      <c r="G173" s="59" t="str">
        <f t="shared" si="29"/>
        <v/>
      </c>
      <c r="H173" s="59">
        <f t="shared" si="29"/>
        <v>25</v>
      </c>
      <c r="I173" s="59">
        <f t="shared" si="29"/>
        <v>25</v>
      </c>
      <c r="J173" s="59">
        <f t="shared" si="29"/>
        <v>26.5</v>
      </c>
      <c r="K173" s="59">
        <f t="shared" si="29"/>
        <v>26.5</v>
      </c>
      <c r="L173" s="59">
        <f t="shared" si="29"/>
        <v>26.5</v>
      </c>
      <c r="M173" s="59">
        <f t="shared" si="29"/>
        <v>26.5</v>
      </c>
      <c r="N173" s="59">
        <f t="shared" si="30"/>
        <v>2</v>
      </c>
      <c r="O173" s="59">
        <f t="shared" si="30"/>
        <v>20</v>
      </c>
      <c r="P173" s="59">
        <f t="shared" si="30"/>
        <v>10.196721311475409</v>
      </c>
      <c r="Q173" s="59">
        <f t="shared" si="30"/>
        <v>25</v>
      </c>
      <c r="R173" s="59">
        <f t="shared" si="30"/>
        <v>25</v>
      </c>
      <c r="S173" s="59">
        <f t="shared" si="30"/>
        <v>25</v>
      </c>
      <c r="T173" s="59">
        <f t="shared" si="30"/>
        <v>25</v>
      </c>
      <c r="U173" s="59">
        <f t="shared" si="30"/>
        <v>25</v>
      </c>
      <c r="V173" s="59">
        <f t="shared" si="30"/>
        <v>25</v>
      </c>
      <c r="W173" s="59">
        <f t="shared" si="30"/>
        <v>2</v>
      </c>
      <c r="X173" s="59">
        <f t="shared" si="31"/>
        <v>20</v>
      </c>
      <c r="Y173" s="59">
        <f t="shared" si="31"/>
        <v>24</v>
      </c>
      <c r="Z173" s="59" t="str">
        <f t="shared" si="31"/>
        <v/>
      </c>
      <c r="AA173" s="59">
        <f t="shared" si="31"/>
        <v>11.333333333333334</v>
      </c>
      <c r="AB173" s="59">
        <f t="shared" si="31"/>
        <v>22</v>
      </c>
      <c r="AC173" s="59">
        <f t="shared" si="31"/>
        <v>26.5</v>
      </c>
      <c r="AD173" s="59">
        <f t="shared" si="31"/>
        <v>26</v>
      </c>
      <c r="AE173" s="59">
        <f t="shared" si="31"/>
        <v>26</v>
      </c>
      <c r="AF173" s="59">
        <f t="shared" si="31"/>
        <v>26</v>
      </c>
      <c r="AG173" s="59">
        <f t="shared" si="31"/>
        <v>24</v>
      </c>
      <c r="AH173" s="59">
        <f t="shared" si="32"/>
        <v>29.333333333333332</v>
      </c>
      <c r="AI173" s="59">
        <f t="shared" si="32"/>
        <v>24</v>
      </c>
      <c r="AJ173" s="59">
        <f t="shared" si="32"/>
        <v>23.5</v>
      </c>
      <c r="AK173" s="59" t="str">
        <f t="shared" si="32"/>
        <v/>
      </c>
      <c r="AL173" s="59" t="str">
        <f t="shared" si="32"/>
        <v/>
      </c>
      <c r="AM173" s="59">
        <f t="shared" si="32"/>
        <v>24</v>
      </c>
      <c r="AN173" s="59">
        <f t="shared" si="32"/>
        <v>23.5</v>
      </c>
      <c r="AO173" s="59">
        <f t="shared" si="32"/>
        <v>25</v>
      </c>
      <c r="AP173" s="59">
        <f t="shared" si="32"/>
        <v>25</v>
      </c>
      <c r="AQ173" s="59">
        <f t="shared" si="32"/>
        <v>25</v>
      </c>
      <c r="AR173" s="59">
        <f t="shared" si="33"/>
        <v>21</v>
      </c>
      <c r="AS173" s="59">
        <f t="shared" si="33"/>
        <v>21</v>
      </c>
      <c r="AT173" s="59">
        <f t="shared" si="33"/>
        <v>21</v>
      </c>
      <c r="AU173" s="59">
        <f t="shared" si="33"/>
        <v>17</v>
      </c>
      <c r="AV173" s="59">
        <f t="shared" si="33"/>
        <v>16</v>
      </c>
      <c r="AW173" s="59">
        <f t="shared" si="33"/>
        <v>25</v>
      </c>
      <c r="AX173" s="59">
        <f t="shared" si="33"/>
        <v>17</v>
      </c>
      <c r="AY173" s="59">
        <f t="shared" si="33"/>
        <v>17</v>
      </c>
      <c r="AZ173" s="59">
        <f t="shared" si="33"/>
        <v>17</v>
      </c>
      <c r="BA173" s="59">
        <f t="shared" si="33"/>
        <v>17</v>
      </c>
      <c r="BB173" s="59">
        <f t="shared" si="34"/>
        <v>2</v>
      </c>
      <c r="BC173" s="59">
        <f t="shared" si="34"/>
        <v>25</v>
      </c>
      <c r="BD173" s="59">
        <f t="shared" si="34"/>
        <v>25</v>
      </c>
      <c r="BE173" s="59">
        <f t="shared" si="34"/>
        <v>25</v>
      </c>
      <c r="BF173" s="59">
        <f t="shared" si="34"/>
        <v>25</v>
      </c>
      <c r="BG173" s="59">
        <f t="shared" si="34"/>
        <v>24.5</v>
      </c>
      <c r="BH173" s="59">
        <f t="shared" si="34"/>
        <v>2</v>
      </c>
      <c r="BI173" s="59" t="str">
        <f t="shared" si="34"/>
        <v/>
      </c>
      <c r="BJ173" s="59">
        <f t="shared" si="34"/>
        <v>36.666666666666664</v>
      </c>
      <c r="BK173" s="59">
        <f t="shared" si="34"/>
        <v>26</v>
      </c>
      <c r="BL173" s="59">
        <f t="shared" si="35"/>
        <v>25</v>
      </c>
      <c r="BM173" s="59">
        <f t="shared" si="35"/>
        <v>40.799999999999997</v>
      </c>
      <c r="BN173" s="59">
        <f t="shared" si="35"/>
        <v>24.5</v>
      </c>
      <c r="BO173" s="59">
        <f t="shared" si="35"/>
        <v>27.6</v>
      </c>
      <c r="BP173" s="59">
        <f t="shared" si="35"/>
        <v>21.142857142857142</v>
      </c>
      <c r="BQ173" s="59">
        <f t="shared" si="35"/>
        <v>1.8518518518518519</v>
      </c>
      <c r="BR173" s="59">
        <f t="shared" si="35"/>
        <v>30</v>
      </c>
      <c r="BS173" s="59">
        <f t="shared" si="35"/>
        <v>32</v>
      </c>
      <c r="BT173" s="59">
        <f t="shared" si="35"/>
        <v>40</v>
      </c>
      <c r="BU173" s="59">
        <f t="shared" si="35"/>
        <v>1.4492753623188406</v>
      </c>
      <c r="BV173" s="59" t="str">
        <f t="shared" si="35"/>
        <v/>
      </c>
      <c r="BW173" s="59">
        <f t="shared" si="35"/>
        <v>17</v>
      </c>
      <c r="BX173" s="59">
        <f t="shared" si="35"/>
        <v>27.333333333333332</v>
      </c>
      <c r="BY173" s="59">
        <f t="shared" si="35"/>
        <v>25</v>
      </c>
      <c r="BZ173" s="59">
        <f t="shared" si="35"/>
        <v>23</v>
      </c>
    </row>
    <row r="174" spans="2:78" x14ac:dyDescent="0.15">
      <c r="B174" s="59">
        <v>51</v>
      </c>
      <c r="C174" s="59">
        <f t="shared" si="7"/>
        <v>1554.7421692744572</v>
      </c>
      <c r="D174" s="59">
        <f t="shared" ref="D174:M183" si="36">IFERROR(求节点(D$7:D$56,D$63:D$112,$B174),"")</f>
        <v>26.5</v>
      </c>
      <c r="E174" s="59" t="str">
        <f t="shared" si="36"/>
        <v/>
      </c>
      <c r="F174" s="59">
        <f t="shared" si="36"/>
        <v>31</v>
      </c>
      <c r="G174" s="59" t="str">
        <f t="shared" si="36"/>
        <v/>
      </c>
      <c r="H174" s="59">
        <f t="shared" si="36"/>
        <v>25.5</v>
      </c>
      <c r="I174" s="59">
        <f t="shared" si="36"/>
        <v>25.5</v>
      </c>
      <c r="J174" s="59">
        <f t="shared" si="36"/>
        <v>27</v>
      </c>
      <c r="K174" s="59">
        <f t="shared" si="36"/>
        <v>27</v>
      </c>
      <c r="L174" s="59">
        <f t="shared" si="36"/>
        <v>27</v>
      </c>
      <c r="M174" s="59">
        <f t="shared" si="36"/>
        <v>27</v>
      </c>
      <c r="N174" s="59">
        <f t="shared" ref="N174:W183" si="37">IFERROR(求节点(N$7:N$56,N$63:N$112,$B174),"")</f>
        <v>2.5</v>
      </c>
      <c r="O174" s="59">
        <f t="shared" si="37"/>
        <v>20.399999999999999</v>
      </c>
      <c r="P174" s="59">
        <f t="shared" si="37"/>
        <v>10.21311475409836</v>
      </c>
      <c r="Q174" s="59">
        <f t="shared" si="37"/>
        <v>25.5</v>
      </c>
      <c r="R174" s="59">
        <f t="shared" si="37"/>
        <v>25.5</v>
      </c>
      <c r="S174" s="59">
        <f t="shared" si="37"/>
        <v>25.5</v>
      </c>
      <c r="T174" s="59">
        <f t="shared" si="37"/>
        <v>25.5</v>
      </c>
      <c r="U174" s="59">
        <f t="shared" si="37"/>
        <v>25.5</v>
      </c>
      <c r="V174" s="59">
        <f t="shared" si="37"/>
        <v>25.5</v>
      </c>
      <c r="W174" s="59">
        <f t="shared" si="37"/>
        <v>2.5</v>
      </c>
      <c r="X174" s="59">
        <f t="shared" ref="X174:AG183" si="38">IFERROR(求节点(X$7:X$56,X$63:X$112,$B174),"")</f>
        <v>20.399999999999999</v>
      </c>
      <c r="Y174" s="59">
        <f t="shared" si="38"/>
        <v>24.5</v>
      </c>
      <c r="Z174" s="59" t="str">
        <f t="shared" si="38"/>
        <v/>
      </c>
      <c r="AA174" s="59">
        <f t="shared" si="38"/>
        <v>12</v>
      </c>
      <c r="AB174" s="59">
        <f t="shared" si="38"/>
        <v>22.333333333333332</v>
      </c>
      <c r="AC174" s="59">
        <f t="shared" si="38"/>
        <v>27</v>
      </c>
      <c r="AD174" s="59">
        <f t="shared" si="38"/>
        <v>26.5</v>
      </c>
      <c r="AE174" s="59">
        <f t="shared" si="38"/>
        <v>26.5</v>
      </c>
      <c r="AF174" s="59">
        <f t="shared" si="38"/>
        <v>26.5</v>
      </c>
      <c r="AG174" s="59">
        <f t="shared" si="38"/>
        <v>24.5</v>
      </c>
      <c r="AH174" s="59">
        <f t="shared" ref="AH174:AQ183" si="39">IFERROR(求节点(AH$7:AH$56,AH$63:AH$112,$B174),"")</f>
        <v>30</v>
      </c>
      <c r="AI174" s="59">
        <f t="shared" si="39"/>
        <v>24.5</v>
      </c>
      <c r="AJ174" s="59">
        <f t="shared" si="39"/>
        <v>24</v>
      </c>
      <c r="AK174" s="59" t="str">
        <f t="shared" si="39"/>
        <v/>
      </c>
      <c r="AL174" s="59" t="str">
        <f t="shared" si="39"/>
        <v/>
      </c>
      <c r="AM174" s="59">
        <f t="shared" si="39"/>
        <v>24.5</v>
      </c>
      <c r="AN174" s="59">
        <f t="shared" si="39"/>
        <v>24</v>
      </c>
      <c r="AO174" s="59">
        <f t="shared" si="39"/>
        <v>25.5</v>
      </c>
      <c r="AP174" s="59">
        <f t="shared" si="39"/>
        <v>25.5</v>
      </c>
      <c r="AQ174" s="59">
        <f t="shared" si="39"/>
        <v>25.5</v>
      </c>
      <c r="AR174" s="59">
        <f t="shared" ref="AR174:BA183" si="40">IFERROR(求节点(AR$7:AR$56,AR$63:AR$112,$B174),"")</f>
        <v>21.5</v>
      </c>
      <c r="AS174" s="59">
        <f t="shared" si="40"/>
        <v>21.5</v>
      </c>
      <c r="AT174" s="59">
        <f t="shared" si="40"/>
        <v>21.5</v>
      </c>
      <c r="AU174" s="59">
        <f t="shared" si="40"/>
        <v>17.5</v>
      </c>
      <c r="AV174" s="59">
        <f t="shared" si="40"/>
        <v>16.399999999999999</v>
      </c>
      <c r="AW174" s="59">
        <f t="shared" si="40"/>
        <v>25.5</v>
      </c>
      <c r="AX174" s="59">
        <f t="shared" si="40"/>
        <v>17.5</v>
      </c>
      <c r="AY174" s="59">
        <f t="shared" si="40"/>
        <v>17.5</v>
      </c>
      <c r="AZ174" s="59">
        <f t="shared" si="40"/>
        <v>17.5</v>
      </c>
      <c r="BA174" s="59">
        <f t="shared" si="40"/>
        <v>17.5</v>
      </c>
      <c r="BB174" s="59">
        <f t="shared" ref="BB174:BK183" si="41">IFERROR(求节点(BB$7:BB$56,BB$63:BB$112,$B174),"")</f>
        <v>2.5</v>
      </c>
      <c r="BC174" s="59">
        <f t="shared" si="41"/>
        <v>25.5</v>
      </c>
      <c r="BD174" s="59">
        <f t="shared" si="41"/>
        <v>25.5</v>
      </c>
      <c r="BE174" s="59">
        <f t="shared" si="41"/>
        <v>25.5</v>
      </c>
      <c r="BF174" s="59">
        <f t="shared" si="41"/>
        <v>25.5</v>
      </c>
      <c r="BG174" s="59">
        <f t="shared" si="41"/>
        <v>25</v>
      </c>
      <c r="BH174" s="59">
        <f t="shared" si="41"/>
        <v>2.5</v>
      </c>
      <c r="BI174" s="59" t="str">
        <f t="shared" si="41"/>
        <v/>
      </c>
      <c r="BJ174" s="59">
        <f t="shared" si="41"/>
        <v>37.333333333333336</v>
      </c>
      <c r="BK174" s="59">
        <f t="shared" si="41"/>
        <v>27</v>
      </c>
      <c r="BL174" s="59">
        <f t="shared" ref="BL174:BZ183" si="42">IFERROR(求节点(BL$7:BL$56,BL$63:BL$112,$B174),"")</f>
        <v>25.5</v>
      </c>
      <c r="BM174" s="59">
        <f t="shared" si="42"/>
        <v>41.2</v>
      </c>
      <c r="BN174" s="59">
        <f t="shared" si="42"/>
        <v>25</v>
      </c>
      <c r="BO174" s="59">
        <f t="shared" si="42"/>
        <v>28</v>
      </c>
      <c r="BP174" s="59">
        <f t="shared" si="42"/>
        <v>21.428571428571427</v>
      </c>
      <c r="BQ174" s="59">
        <f t="shared" si="42"/>
        <v>1.8888888888888888</v>
      </c>
      <c r="BR174" s="59">
        <f t="shared" si="42"/>
        <v>30</v>
      </c>
      <c r="BS174" s="59">
        <f t="shared" si="42"/>
        <v>32.666666666666664</v>
      </c>
      <c r="BT174" s="59">
        <f t="shared" si="42"/>
        <v>44</v>
      </c>
      <c r="BU174" s="59">
        <f t="shared" si="42"/>
        <v>1.4782608695652173</v>
      </c>
      <c r="BV174" s="59" t="str">
        <f t="shared" si="42"/>
        <v/>
      </c>
      <c r="BW174" s="59">
        <f t="shared" si="42"/>
        <v>17.5</v>
      </c>
      <c r="BX174" s="59">
        <f t="shared" si="42"/>
        <v>28</v>
      </c>
      <c r="BY174" s="59">
        <f t="shared" si="42"/>
        <v>25.5</v>
      </c>
      <c r="BZ174" s="59">
        <f t="shared" si="42"/>
        <v>23.5</v>
      </c>
    </row>
    <row r="175" spans="2:78" x14ac:dyDescent="0.15">
      <c r="B175" s="59">
        <v>52</v>
      </c>
      <c r="C175" s="59">
        <f t="shared" si="7"/>
        <v>1591.3769662137445</v>
      </c>
      <c r="D175" s="59">
        <f t="shared" si="36"/>
        <v>27</v>
      </c>
      <c r="E175" s="59" t="str">
        <f t="shared" si="36"/>
        <v/>
      </c>
      <c r="F175" s="59">
        <f t="shared" si="36"/>
        <v>31.333333333333332</v>
      </c>
      <c r="G175" s="59" t="str">
        <f t="shared" si="36"/>
        <v/>
      </c>
      <c r="H175" s="59">
        <f t="shared" si="36"/>
        <v>26</v>
      </c>
      <c r="I175" s="59">
        <f t="shared" si="36"/>
        <v>26</v>
      </c>
      <c r="J175" s="59">
        <f t="shared" si="36"/>
        <v>27.5</v>
      </c>
      <c r="K175" s="59">
        <f t="shared" si="36"/>
        <v>27.5</v>
      </c>
      <c r="L175" s="59">
        <f t="shared" si="36"/>
        <v>27.5</v>
      </c>
      <c r="M175" s="59">
        <f t="shared" si="36"/>
        <v>27.5</v>
      </c>
      <c r="N175" s="59">
        <f t="shared" si="37"/>
        <v>3</v>
      </c>
      <c r="O175" s="59">
        <f t="shared" si="37"/>
        <v>20.8</v>
      </c>
      <c r="P175" s="59">
        <f t="shared" si="37"/>
        <v>10.229508196721312</v>
      </c>
      <c r="Q175" s="59">
        <f t="shared" si="37"/>
        <v>26</v>
      </c>
      <c r="R175" s="59">
        <f t="shared" si="37"/>
        <v>26</v>
      </c>
      <c r="S175" s="59">
        <f t="shared" si="37"/>
        <v>26</v>
      </c>
      <c r="T175" s="59">
        <f t="shared" si="37"/>
        <v>26</v>
      </c>
      <c r="U175" s="59">
        <f t="shared" si="37"/>
        <v>26</v>
      </c>
      <c r="V175" s="59">
        <f t="shared" si="37"/>
        <v>26</v>
      </c>
      <c r="W175" s="59">
        <f t="shared" si="37"/>
        <v>3</v>
      </c>
      <c r="X175" s="59">
        <f t="shared" si="38"/>
        <v>20.8</v>
      </c>
      <c r="Y175" s="59">
        <f t="shared" si="38"/>
        <v>25</v>
      </c>
      <c r="Z175" s="59" t="str">
        <f t="shared" si="38"/>
        <v/>
      </c>
      <c r="AA175" s="59">
        <f t="shared" si="38"/>
        <v>14</v>
      </c>
      <c r="AB175" s="59">
        <f t="shared" si="38"/>
        <v>22.666666666666668</v>
      </c>
      <c r="AC175" s="59">
        <f t="shared" si="38"/>
        <v>27.5</v>
      </c>
      <c r="AD175" s="59">
        <f t="shared" si="38"/>
        <v>27</v>
      </c>
      <c r="AE175" s="59">
        <f t="shared" si="38"/>
        <v>27</v>
      </c>
      <c r="AF175" s="59">
        <f t="shared" si="38"/>
        <v>27</v>
      </c>
      <c r="AG175" s="59">
        <f t="shared" si="38"/>
        <v>25</v>
      </c>
      <c r="AH175" s="59">
        <f t="shared" si="39"/>
        <v>32</v>
      </c>
      <c r="AI175" s="59">
        <f t="shared" si="39"/>
        <v>25</v>
      </c>
      <c r="AJ175" s="59">
        <f t="shared" si="39"/>
        <v>24.5</v>
      </c>
      <c r="AK175" s="59" t="str">
        <f t="shared" si="39"/>
        <v/>
      </c>
      <c r="AL175" s="59" t="str">
        <f t="shared" si="39"/>
        <v/>
      </c>
      <c r="AM175" s="59">
        <f t="shared" si="39"/>
        <v>25</v>
      </c>
      <c r="AN175" s="59">
        <f t="shared" si="39"/>
        <v>24.5</v>
      </c>
      <c r="AO175" s="59">
        <f t="shared" si="39"/>
        <v>26</v>
      </c>
      <c r="AP175" s="59">
        <f t="shared" si="39"/>
        <v>26</v>
      </c>
      <c r="AQ175" s="59">
        <f t="shared" si="39"/>
        <v>26</v>
      </c>
      <c r="AR175" s="59">
        <f t="shared" si="40"/>
        <v>22</v>
      </c>
      <c r="AS175" s="59">
        <f t="shared" si="40"/>
        <v>22</v>
      </c>
      <c r="AT175" s="59">
        <f t="shared" si="40"/>
        <v>22</v>
      </c>
      <c r="AU175" s="59">
        <f t="shared" si="40"/>
        <v>18</v>
      </c>
      <c r="AV175" s="59">
        <f t="shared" si="40"/>
        <v>16.8</v>
      </c>
      <c r="AW175" s="59">
        <f t="shared" si="40"/>
        <v>26</v>
      </c>
      <c r="AX175" s="59">
        <f t="shared" si="40"/>
        <v>18</v>
      </c>
      <c r="AY175" s="59">
        <f t="shared" si="40"/>
        <v>18</v>
      </c>
      <c r="AZ175" s="59">
        <f t="shared" si="40"/>
        <v>18</v>
      </c>
      <c r="BA175" s="59">
        <f t="shared" si="40"/>
        <v>18</v>
      </c>
      <c r="BB175" s="59">
        <f t="shared" si="41"/>
        <v>3</v>
      </c>
      <c r="BC175" s="59">
        <f t="shared" si="41"/>
        <v>26</v>
      </c>
      <c r="BD175" s="59">
        <f t="shared" si="41"/>
        <v>26</v>
      </c>
      <c r="BE175" s="59">
        <f t="shared" si="41"/>
        <v>26</v>
      </c>
      <c r="BF175" s="59">
        <f t="shared" si="41"/>
        <v>26</v>
      </c>
      <c r="BG175" s="59">
        <f t="shared" si="41"/>
        <v>25.5</v>
      </c>
      <c r="BH175" s="59">
        <f t="shared" si="41"/>
        <v>3</v>
      </c>
      <c r="BI175" s="59" t="str">
        <f t="shared" si="41"/>
        <v/>
      </c>
      <c r="BJ175" s="59">
        <f t="shared" si="41"/>
        <v>38</v>
      </c>
      <c r="BK175" s="59">
        <f t="shared" si="41"/>
        <v>28</v>
      </c>
      <c r="BL175" s="59">
        <f t="shared" si="42"/>
        <v>26</v>
      </c>
      <c r="BM175" s="59">
        <f t="shared" si="42"/>
        <v>41.6</v>
      </c>
      <c r="BN175" s="59">
        <f t="shared" si="42"/>
        <v>25.5</v>
      </c>
      <c r="BO175" s="59">
        <f t="shared" si="42"/>
        <v>28.5</v>
      </c>
      <c r="BP175" s="59">
        <f t="shared" si="42"/>
        <v>21.714285714285715</v>
      </c>
      <c r="BQ175" s="59">
        <f t="shared" si="42"/>
        <v>1.925925925925926</v>
      </c>
      <c r="BR175" s="59">
        <f t="shared" si="42"/>
        <v>30</v>
      </c>
      <c r="BS175" s="59">
        <f t="shared" si="42"/>
        <v>33.333333333333336</v>
      </c>
      <c r="BT175" s="59">
        <f t="shared" si="42"/>
        <v>46</v>
      </c>
      <c r="BU175" s="59">
        <f t="shared" si="42"/>
        <v>1.5072463768115942</v>
      </c>
      <c r="BV175" s="59" t="str">
        <f t="shared" si="42"/>
        <v/>
      </c>
      <c r="BW175" s="59">
        <f t="shared" si="42"/>
        <v>18</v>
      </c>
      <c r="BX175" s="59">
        <f t="shared" si="42"/>
        <v>28.666666666666668</v>
      </c>
      <c r="BY175" s="59">
        <f t="shared" si="42"/>
        <v>26</v>
      </c>
      <c r="BZ175" s="59">
        <f t="shared" si="42"/>
        <v>24</v>
      </c>
    </row>
    <row r="176" spans="2:78" x14ac:dyDescent="0.15">
      <c r="B176" s="59">
        <v>53</v>
      </c>
      <c r="C176" s="59">
        <f t="shared" si="7"/>
        <v>1628.3450964863653</v>
      </c>
      <c r="D176" s="59">
        <f t="shared" si="36"/>
        <v>27.5</v>
      </c>
      <c r="E176" s="59" t="str">
        <f t="shared" si="36"/>
        <v/>
      </c>
      <c r="F176" s="59">
        <f t="shared" si="36"/>
        <v>31.666666666666668</v>
      </c>
      <c r="G176" s="59" t="str">
        <f t="shared" si="36"/>
        <v/>
      </c>
      <c r="H176" s="59">
        <f t="shared" si="36"/>
        <v>26.5</v>
      </c>
      <c r="I176" s="59">
        <f t="shared" si="36"/>
        <v>26.5</v>
      </c>
      <c r="J176" s="59">
        <f t="shared" si="36"/>
        <v>28</v>
      </c>
      <c r="K176" s="59">
        <f t="shared" si="36"/>
        <v>28</v>
      </c>
      <c r="L176" s="59">
        <f t="shared" si="36"/>
        <v>28</v>
      </c>
      <c r="M176" s="59">
        <f t="shared" si="36"/>
        <v>28</v>
      </c>
      <c r="N176" s="59">
        <f t="shared" si="37"/>
        <v>3.5</v>
      </c>
      <c r="O176" s="59">
        <f t="shared" si="37"/>
        <v>21.2</v>
      </c>
      <c r="P176" s="59">
        <f t="shared" si="37"/>
        <v>10.245901639344263</v>
      </c>
      <c r="Q176" s="59">
        <f t="shared" si="37"/>
        <v>26.5</v>
      </c>
      <c r="R176" s="59">
        <f t="shared" si="37"/>
        <v>26.5</v>
      </c>
      <c r="S176" s="59">
        <f t="shared" si="37"/>
        <v>26.5</v>
      </c>
      <c r="T176" s="59">
        <f t="shared" si="37"/>
        <v>26.5</v>
      </c>
      <c r="U176" s="59">
        <f t="shared" si="37"/>
        <v>26.5</v>
      </c>
      <c r="V176" s="59">
        <f t="shared" si="37"/>
        <v>26.5</v>
      </c>
      <c r="W176" s="59">
        <f t="shared" si="37"/>
        <v>3.5</v>
      </c>
      <c r="X176" s="59">
        <f t="shared" si="38"/>
        <v>21.2</v>
      </c>
      <c r="Y176" s="59">
        <f t="shared" si="38"/>
        <v>25.5</v>
      </c>
      <c r="Z176" s="59" t="str">
        <f t="shared" si="38"/>
        <v/>
      </c>
      <c r="AA176" s="59">
        <f t="shared" si="38"/>
        <v>16</v>
      </c>
      <c r="AB176" s="59">
        <f t="shared" si="38"/>
        <v>23</v>
      </c>
      <c r="AC176" s="59">
        <f t="shared" si="38"/>
        <v>28</v>
      </c>
      <c r="AD176" s="59">
        <f t="shared" si="38"/>
        <v>27.5</v>
      </c>
      <c r="AE176" s="59">
        <f t="shared" si="38"/>
        <v>27.5</v>
      </c>
      <c r="AF176" s="59">
        <f t="shared" si="38"/>
        <v>27.5</v>
      </c>
      <c r="AG176" s="59">
        <f t="shared" si="38"/>
        <v>25.5</v>
      </c>
      <c r="AH176" s="59">
        <f t="shared" si="39"/>
        <v>34</v>
      </c>
      <c r="AI176" s="59">
        <f t="shared" si="39"/>
        <v>25.5</v>
      </c>
      <c r="AJ176" s="59">
        <f t="shared" si="39"/>
        <v>25</v>
      </c>
      <c r="AK176" s="59" t="str">
        <f t="shared" si="39"/>
        <v/>
      </c>
      <c r="AL176" s="59" t="str">
        <f t="shared" si="39"/>
        <v/>
      </c>
      <c r="AM176" s="59">
        <f t="shared" si="39"/>
        <v>25.5</v>
      </c>
      <c r="AN176" s="59">
        <f t="shared" si="39"/>
        <v>25</v>
      </c>
      <c r="AO176" s="59">
        <f t="shared" si="39"/>
        <v>26.5</v>
      </c>
      <c r="AP176" s="59">
        <f t="shared" si="39"/>
        <v>26.5</v>
      </c>
      <c r="AQ176" s="59">
        <f t="shared" si="39"/>
        <v>26.5</v>
      </c>
      <c r="AR176" s="59">
        <f t="shared" si="40"/>
        <v>22.5</v>
      </c>
      <c r="AS176" s="59">
        <f t="shared" si="40"/>
        <v>22.5</v>
      </c>
      <c r="AT176" s="59">
        <f t="shared" si="40"/>
        <v>22.5</v>
      </c>
      <c r="AU176" s="59">
        <f t="shared" si="40"/>
        <v>18.5</v>
      </c>
      <c r="AV176" s="59">
        <f t="shared" si="40"/>
        <v>17.2</v>
      </c>
      <c r="AW176" s="59">
        <f t="shared" si="40"/>
        <v>26.5</v>
      </c>
      <c r="AX176" s="59">
        <f t="shared" si="40"/>
        <v>18.5</v>
      </c>
      <c r="AY176" s="59">
        <f t="shared" si="40"/>
        <v>18.5</v>
      </c>
      <c r="AZ176" s="59">
        <f t="shared" si="40"/>
        <v>18.5</v>
      </c>
      <c r="BA176" s="59">
        <f t="shared" si="40"/>
        <v>18.5</v>
      </c>
      <c r="BB176" s="59">
        <f t="shared" si="41"/>
        <v>3.5</v>
      </c>
      <c r="BC176" s="59">
        <f t="shared" si="41"/>
        <v>26.5</v>
      </c>
      <c r="BD176" s="59">
        <f t="shared" si="41"/>
        <v>26.5</v>
      </c>
      <c r="BE176" s="59">
        <f t="shared" si="41"/>
        <v>26.5</v>
      </c>
      <c r="BF176" s="59">
        <f t="shared" si="41"/>
        <v>26.5</v>
      </c>
      <c r="BG176" s="59">
        <f t="shared" si="41"/>
        <v>26</v>
      </c>
      <c r="BH176" s="59">
        <f t="shared" si="41"/>
        <v>3.5</v>
      </c>
      <c r="BI176" s="59" t="str">
        <f t="shared" si="41"/>
        <v/>
      </c>
      <c r="BJ176" s="59">
        <f t="shared" si="41"/>
        <v>39</v>
      </c>
      <c r="BK176" s="59">
        <f t="shared" si="41"/>
        <v>29</v>
      </c>
      <c r="BL176" s="59">
        <f t="shared" si="42"/>
        <v>26.5</v>
      </c>
      <c r="BM176" s="59">
        <f t="shared" si="42"/>
        <v>42</v>
      </c>
      <c r="BN176" s="59">
        <f t="shared" si="42"/>
        <v>26</v>
      </c>
      <c r="BO176" s="59">
        <f t="shared" si="42"/>
        <v>29</v>
      </c>
      <c r="BP176" s="59">
        <f t="shared" si="42"/>
        <v>22</v>
      </c>
      <c r="BQ176" s="59">
        <f t="shared" si="42"/>
        <v>1.962962962962963</v>
      </c>
      <c r="BR176" s="59">
        <f t="shared" si="42"/>
        <v>30</v>
      </c>
      <c r="BS176" s="59">
        <f t="shared" si="42"/>
        <v>34</v>
      </c>
      <c r="BT176" s="59">
        <f t="shared" si="42"/>
        <v>48</v>
      </c>
      <c r="BU176" s="59">
        <f t="shared" si="42"/>
        <v>1.536231884057971</v>
      </c>
      <c r="BV176" s="59" t="str">
        <f t="shared" si="42"/>
        <v/>
      </c>
      <c r="BW176" s="59">
        <f t="shared" si="42"/>
        <v>18.5</v>
      </c>
      <c r="BX176" s="59">
        <f t="shared" si="42"/>
        <v>29.333333333333332</v>
      </c>
      <c r="BY176" s="59">
        <f t="shared" si="42"/>
        <v>26.5</v>
      </c>
      <c r="BZ176" s="59">
        <f t="shared" si="42"/>
        <v>24.5</v>
      </c>
    </row>
    <row r="177" spans="2:78" x14ac:dyDescent="0.15">
      <c r="B177" s="59">
        <v>54</v>
      </c>
      <c r="C177" s="59">
        <f t="shared" si="7"/>
        <v>1662.3608458066049</v>
      </c>
      <c r="D177" s="59">
        <f t="shared" si="36"/>
        <v>28</v>
      </c>
      <c r="E177" s="59" t="str">
        <f t="shared" si="36"/>
        <v/>
      </c>
      <c r="F177" s="59">
        <f t="shared" si="36"/>
        <v>32</v>
      </c>
      <c r="G177" s="59" t="str">
        <f t="shared" si="36"/>
        <v/>
      </c>
      <c r="H177" s="59">
        <f t="shared" si="36"/>
        <v>27</v>
      </c>
      <c r="I177" s="59">
        <f t="shared" si="36"/>
        <v>27</v>
      </c>
      <c r="J177" s="59">
        <f t="shared" si="36"/>
        <v>28.5</v>
      </c>
      <c r="K177" s="59">
        <f t="shared" si="36"/>
        <v>28.5</v>
      </c>
      <c r="L177" s="59">
        <f t="shared" si="36"/>
        <v>28.5</v>
      </c>
      <c r="M177" s="59">
        <f t="shared" si="36"/>
        <v>28.5</v>
      </c>
      <c r="N177" s="59">
        <f t="shared" si="37"/>
        <v>4</v>
      </c>
      <c r="O177" s="59">
        <f t="shared" si="37"/>
        <v>21.6</v>
      </c>
      <c r="P177" s="59">
        <f t="shared" si="37"/>
        <v>10.262295081967213</v>
      </c>
      <c r="Q177" s="59">
        <f t="shared" si="37"/>
        <v>27</v>
      </c>
      <c r="R177" s="59">
        <f t="shared" si="37"/>
        <v>27</v>
      </c>
      <c r="S177" s="59">
        <f t="shared" si="37"/>
        <v>27</v>
      </c>
      <c r="T177" s="59">
        <f t="shared" si="37"/>
        <v>27</v>
      </c>
      <c r="U177" s="59">
        <f t="shared" si="37"/>
        <v>27</v>
      </c>
      <c r="V177" s="59">
        <f t="shared" si="37"/>
        <v>27</v>
      </c>
      <c r="W177" s="59">
        <f t="shared" si="37"/>
        <v>4</v>
      </c>
      <c r="X177" s="59">
        <f t="shared" si="38"/>
        <v>21.6</v>
      </c>
      <c r="Y177" s="59">
        <f t="shared" si="38"/>
        <v>26</v>
      </c>
      <c r="Z177" s="59" t="str">
        <f t="shared" si="38"/>
        <v/>
      </c>
      <c r="AA177" s="59">
        <f t="shared" si="38"/>
        <v>17</v>
      </c>
      <c r="AB177" s="59">
        <f t="shared" si="38"/>
        <v>23.333333333333332</v>
      </c>
      <c r="AC177" s="59">
        <f t="shared" si="38"/>
        <v>28.5</v>
      </c>
      <c r="AD177" s="59">
        <f t="shared" si="38"/>
        <v>28</v>
      </c>
      <c r="AE177" s="59">
        <f t="shared" si="38"/>
        <v>28</v>
      </c>
      <c r="AF177" s="59">
        <f t="shared" si="38"/>
        <v>28</v>
      </c>
      <c r="AG177" s="59">
        <f t="shared" si="38"/>
        <v>26</v>
      </c>
      <c r="AH177" s="59">
        <f t="shared" si="39"/>
        <v>35</v>
      </c>
      <c r="AI177" s="59">
        <f t="shared" si="39"/>
        <v>26</v>
      </c>
      <c r="AJ177" s="59">
        <f t="shared" si="39"/>
        <v>25.5</v>
      </c>
      <c r="AK177" s="59" t="str">
        <f t="shared" si="39"/>
        <v/>
      </c>
      <c r="AL177" s="59" t="str">
        <f t="shared" si="39"/>
        <v/>
      </c>
      <c r="AM177" s="59">
        <f t="shared" si="39"/>
        <v>26</v>
      </c>
      <c r="AN177" s="59">
        <f t="shared" si="39"/>
        <v>25.5</v>
      </c>
      <c r="AO177" s="59">
        <f t="shared" si="39"/>
        <v>27</v>
      </c>
      <c r="AP177" s="59">
        <f t="shared" si="39"/>
        <v>27</v>
      </c>
      <c r="AQ177" s="59">
        <f t="shared" si="39"/>
        <v>27</v>
      </c>
      <c r="AR177" s="59">
        <f t="shared" si="40"/>
        <v>23</v>
      </c>
      <c r="AS177" s="59">
        <f t="shared" si="40"/>
        <v>23</v>
      </c>
      <c r="AT177" s="59">
        <f t="shared" si="40"/>
        <v>23</v>
      </c>
      <c r="AU177" s="59">
        <f t="shared" si="40"/>
        <v>19</v>
      </c>
      <c r="AV177" s="59">
        <f t="shared" si="40"/>
        <v>17.600000000000001</v>
      </c>
      <c r="AW177" s="59">
        <f t="shared" si="40"/>
        <v>27</v>
      </c>
      <c r="AX177" s="59">
        <f t="shared" si="40"/>
        <v>19</v>
      </c>
      <c r="AY177" s="59">
        <f t="shared" si="40"/>
        <v>19</v>
      </c>
      <c r="AZ177" s="59">
        <f t="shared" si="40"/>
        <v>19</v>
      </c>
      <c r="BA177" s="59">
        <f t="shared" si="40"/>
        <v>19</v>
      </c>
      <c r="BB177" s="59">
        <f t="shared" si="41"/>
        <v>4</v>
      </c>
      <c r="BC177" s="59">
        <f t="shared" si="41"/>
        <v>27</v>
      </c>
      <c r="BD177" s="59">
        <f t="shared" si="41"/>
        <v>27</v>
      </c>
      <c r="BE177" s="59">
        <f t="shared" si="41"/>
        <v>27</v>
      </c>
      <c r="BF177" s="59">
        <f t="shared" si="41"/>
        <v>27</v>
      </c>
      <c r="BG177" s="59">
        <f t="shared" si="41"/>
        <v>26.5</v>
      </c>
      <c r="BH177" s="59">
        <f t="shared" si="41"/>
        <v>4</v>
      </c>
      <c r="BI177" s="59" t="str">
        <f t="shared" si="41"/>
        <v/>
      </c>
      <c r="BJ177" s="59">
        <f t="shared" si="41"/>
        <v>40</v>
      </c>
      <c r="BK177" s="59">
        <f t="shared" si="41"/>
        <v>30</v>
      </c>
      <c r="BL177" s="59">
        <f t="shared" si="42"/>
        <v>27</v>
      </c>
      <c r="BM177" s="59">
        <f t="shared" si="42"/>
        <v>42.5</v>
      </c>
      <c r="BN177" s="59">
        <f t="shared" si="42"/>
        <v>26.4</v>
      </c>
      <c r="BO177" s="59">
        <f t="shared" si="42"/>
        <v>29.5</v>
      </c>
      <c r="BP177" s="59">
        <f t="shared" si="42"/>
        <v>22.5</v>
      </c>
      <c r="BQ177" s="59">
        <f t="shared" si="42"/>
        <v>2</v>
      </c>
      <c r="BR177" s="59">
        <f t="shared" si="42"/>
        <v>30</v>
      </c>
      <c r="BS177" s="59">
        <f t="shared" si="42"/>
        <v>34.5</v>
      </c>
      <c r="BT177" s="59">
        <f t="shared" si="42"/>
        <v>49</v>
      </c>
      <c r="BU177" s="59">
        <f t="shared" si="42"/>
        <v>1.5652173913043479</v>
      </c>
      <c r="BV177" s="59" t="str">
        <f t="shared" si="42"/>
        <v/>
      </c>
      <c r="BW177" s="59">
        <f t="shared" si="42"/>
        <v>19</v>
      </c>
      <c r="BX177" s="59">
        <f t="shared" si="42"/>
        <v>30</v>
      </c>
      <c r="BY177" s="59">
        <f t="shared" si="42"/>
        <v>27</v>
      </c>
      <c r="BZ177" s="59">
        <f t="shared" si="42"/>
        <v>25</v>
      </c>
    </row>
    <row r="178" spans="2:78" x14ac:dyDescent="0.15">
      <c r="B178" s="59">
        <v>55</v>
      </c>
      <c r="C178" s="59">
        <f t="shared" si="7"/>
        <v>1696.2395580898076</v>
      </c>
      <c r="D178" s="59">
        <f t="shared" si="36"/>
        <v>28.5</v>
      </c>
      <c r="E178" s="59" t="str">
        <f t="shared" si="36"/>
        <v/>
      </c>
      <c r="F178" s="59">
        <f t="shared" si="36"/>
        <v>32.333333333333336</v>
      </c>
      <c r="G178" s="59" t="str">
        <f t="shared" si="36"/>
        <v/>
      </c>
      <c r="H178" s="59">
        <f t="shared" si="36"/>
        <v>27.5</v>
      </c>
      <c r="I178" s="59">
        <f t="shared" si="36"/>
        <v>27.5</v>
      </c>
      <c r="J178" s="59">
        <f t="shared" si="36"/>
        <v>29</v>
      </c>
      <c r="K178" s="59">
        <f t="shared" si="36"/>
        <v>29</v>
      </c>
      <c r="L178" s="59">
        <f t="shared" si="36"/>
        <v>29</v>
      </c>
      <c r="M178" s="59">
        <f t="shared" si="36"/>
        <v>29</v>
      </c>
      <c r="N178" s="59">
        <f t="shared" si="37"/>
        <v>4.5</v>
      </c>
      <c r="O178" s="59">
        <f t="shared" si="37"/>
        <v>22</v>
      </c>
      <c r="P178" s="59">
        <f t="shared" si="37"/>
        <v>10.278688524590164</v>
      </c>
      <c r="Q178" s="59">
        <f t="shared" si="37"/>
        <v>27.5</v>
      </c>
      <c r="R178" s="59">
        <f t="shared" si="37"/>
        <v>27.5</v>
      </c>
      <c r="S178" s="59">
        <f t="shared" si="37"/>
        <v>27.5</v>
      </c>
      <c r="T178" s="59">
        <f t="shared" si="37"/>
        <v>27.5</v>
      </c>
      <c r="U178" s="59">
        <f t="shared" si="37"/>
        <v>27.5</v>
      </c>
      <c r="V178" s="59">
        <f t="shared" si="37"/>
        <v>27.5</v>
      </c>
      <c r="W178" s="59">
        <f t="shared" si="37"/>
        <v>4.5</v>
      </c>
      <c r="X178" s="59">
        <f t="shared" si="38"/>
        <v>22</v>
      </c>
      <c r="Y178" s="59">
        <f t="shared" si="38"/>
        <v>26.5</v>
      </c>
      <c r="Z178" s="59" t="str">
        <f t="shared" si="38"/>
        <v/>
      </c>
      <c r="AA178" s="59">
        <f t="shared" si="38"/>
        <v>18</v>
      </c>
      <c r="AB178" s="59">
        <f t="shared" si="38"/>
        <v>23.666666666666668</v>
      </c>
      <c r="AC178" s="59">
        <f t="shared" si="38"/>
        <v>29</v>
      </c>
      <c r="AD178" s="59">
        <f t="shared" si="38"/>
        <v>28.5</v>
      </c>
      <c r="AE178" s="59">
        <f t="shared" si="38"/>
        <v>28.5</v>
      </c>
      <c r="AF178" s="59">
        <f t="shared" si="38"/>
        <v>28.5</v>
      </c>
      <c r="AG178" s="59">
        <f t="shared" si="38"/>
        <v>26.5</v>
      </c>
      <c r="AH178" s="59">
        <f t="shared" si="39"/>
        <v>36</v>
      </c>
      <c r="AI178" s="59">
        <f t="shared" si="39"/>
        <v>26.5</v>
      </c>
      <c r="AJ178" s="59">
        <f t="shared" si="39"/>
        <v>26</v>
      </c>
      <c r="AK178" s="59" t="str">
        <f t="shared" si="39"/>
        <v/>
      </c>
      <c r="AL178" s="59" t="str">
        <f t="shared" si="39"/>
        <v/>
      </c>
      <c r="AM178" s="59">
        <f t="shared" si="39"/>
        <v>26.5</v>
      </c>
      <c r="AN178" s="59">
        <f t="shared" si="39"/>
        <v>26</v>
      </c>
      <c r="AO178" s="59">
        <f t="shared" si="39"/>
        <v>27.5</v>
      </c>
      <c r="AP178" s="59">
        <f t="shared" si="39"/>
        <v>27.5</v>
      </c>
      <c r="AQ178" s="59">
        <f t="shared" si="39"/>
        <v>27.5</v>
      </c>
      <c r="AR178" s="59">
        <f t="shared" si="40"/>
        <v>23.5</v>
      </c>
      <c r="AS178" s="59">
        <f t="shared" si="40"/>
        <v>23.5</v>
      </c>
      <c r="AT178" s="59">
        <f t="shared" si="40"/>
        <v>23.5</v>
      </c>
      <c r="AU178" s="59">
        <f t="shared" si="40"/>
        <v>19.5</v>
      </c>
      <c r="AV178" s="59">
        <f t="shared" si="40"/>
        <v>18</v>
      </c>
      <c r="AW178" s="59">
        <f t="shared" si="40"/>
        <v>27.5</v>
      </c>
      <c r="AX178" s="59">
        <f t="shared" si="40"/>
        <v>19.5</v>
      </c>
      <c r="AY178" s="59">
        <f t="shared" si="40"/>
        <v>19.5</v>
      </c>
      <c r="AZ178" s="59">
        <f t="shared" si="40"/>
        <v>19.5</v>
      </c>
      <c r="BA178" s="59">
        <f t="shared" si="40"/>
        <v>19.5</v>
      </c>
      <c r="BB178" s="59">
        <f t="shared" si="41"/>
        <v>4.5</v>
      </c>
      <c r="BC178" s="59">
        <f t="shared" si="41"/>
        <v>27.5</v>
      </c>
      <c r="BD178" s="59">
        <f t="shared" si="41"/>
        <v>27.5</v>
      </c>
      <c r="BE178" s="59">
        <f t="shared" si="41"/>
        <v>27.5</v>
      </c>
      <c r="BF178" s="59">
        <f t="shared" si="41"/>
        <v>27.5</v>
      </c>
      <c r="BG178" s="59">
        <f t="shared" si="41"/>
        <v>27</v>
      </c>
      <c r="BH178" s="59">
        <f t="shared" si="41"/>
        <v>4.5</v>
      </c>
      <c r="BI178" s="59" t="str">
        <f t="shared" si="41"/>
        <v/>
      </c>
      <c r="BJ178" s="59">
        <f t="shared" si="41"/>
        <v>40.5</v>
      </c>
      <c r="BK178" s="59">
        <f t="shared" si="41"/>
        <v>30.4</v>
      </c>
      <c r="BL178" s="59">
        <f t="shared" si="42"/>
        <v>27.5</v>
      </c>
      <c r="BM178" s="59">
        <f t="shared" si="42"/>
        <v>43</v>
      </c>
      <c r="BN178" s="59">
        <f t="shared" si="42"/>
        <v>26.8</v>
      </c>
      <c r="BO178" s="59">
        <f t="shared" si="42"/>
        <v>30</v>
      </c>
      <c r="BP178" s="59">
        <f t="shared" si="42"/>
        <v>23</v>
      </c>
      <c r="BQ178" s="59">
        <f t="shared" si="42"/>
        <v>3</v>
      </c>
      <c r="BR178" s="59">
        <f t="shared" si="42"/>
        <v>30</v>
      </c>
      <c r="BS178" s="59">
        <f t="shared" si="42"/>
        <v>35</v>
      </c>
      <c r="BT178" s="59">
        <f t="shared" si="42"/>
        <v>50</v>
      </c>
      <c r="BU178" s="59">
        <f t="shared" si="42"/>
        <v>1.5942028985507246</v>
      </c>
      <c r="BV178" s="59" t="str">
        <f t="shared" si="42"/>
        <v/>
      </c>
      <c r="BW178" s="59">
        <f t="shared" si="42"/>
        <v>19.5</v>
      </c>
      <c r="BX178" s="59">
        <f t="shared" si="42"/>
        <v>30.666666666666668</v>
      </c>
      <c r="BY178" s="59">
        <f t="shared" si="42"/>
        <v>27.5</v>
      </c>
      <c r="BZ178" s="59">
        <f t="shared" si="42"/>
        <v>25.5</v>
      </c>
    </row>
    <row r="179" spans="2:78" x14ac:dyDescent="0.15">
      <c r="B179" s="59">
        <v>56</v>
      </c>
      <c r="C179" s="59">
        <f t="shared" si="7"/>
        <v>1733.1182703730099</v>
      </c>
      <c r="D179" s="59">
        <f t="shared" si="36"/>
        <v>29</v>
      </c>
      <c r="E179" s="59" t="str">
        <f t="shared" si="36"/>
        <v/>
      </c>
      <c r="F179" s="59">
        <f t="shared" si="36"/>
        <v>32.666666666666664</v>
      </c>
      <c r="G179" s="59" t="str">
        <f t="shared" si="36"/>
        <v/>
      </c>
      <c r="H179" s="59">
        <f t="shared" si="36"/>
        <v>28</v>
      </c>
      <c r="I179" s="59">
        <f t="shared" si="36"/>
        <v>28</v>
      </c>
      <c r="J179" s="59">
        <f t="shared" si="36"/>
        <v>29.5</v>
      </c>
      <c r="K179" s="59">
        <f t="shared" si="36"/>
        <v>29.5</v>
      </c>
      <c r="L179" s="59">
        <f t="shared" si="36"/>
        <v>29.5</v>
      </c>
      <c r="M179" s="59">
        <f t="shared" si="36"/>
        <v>29.5</v>
      </c>
      <c r="N179" s="59">
        <f t="shared" si="37"/>
        <v>5</v>
      </c>
      <c r="O179" s="59">
        <f t="shared" si="37"/>
        <v>22.4</v>
      </c>
      <c r="P179" s="59">
        <f t="shared" si="37"/>
        <v>10.295081967213115</v>
      </c>
      <c r="Q179" s="59">
        <f t="shared" si="37"/>
        <v>28</v>
      </c>
      <c r="R179" s="59">
        <f t="shared" si="37"/>
        <v>28</v>
      </c>
      <c r="S179" s="59">
        <f t="shared" si="37"/>
        <v>28</v>
      </c>
      <c r="T179" s="59">
        <f t="shared" si="37"/>
        <v>28</v>
      </c>
      <c r="U179" s="59">
        <f t="shared" si="37"/>
        <v>28</v>
      </c>
      <c r="V179" s="59">
        <f t="shared" si="37"/>
        <v>28</v>
      </c>
      <c r="W179" s="59">
        <f t="shared" si="37"/>
        <v>5</v>
      </c>
      <c r="X179" s="59">
        <f t="shared" si="38"/>
        <v>22.4</v>
      </c>
      <c r="Y179" s="59">
        <f t="shared" si="38"/>
        <v>27</v>
      </c>
      <c r="Z179" s="59" t="str">
        <f t="shared" si="38"/>
        <v/>
      </c>
      <c r="AA179" s="59">
        <f t="shared" si="38"/>
        <v>20</v>
      </c>
      <c r="AB179" s="59">
        <f t="shared" si="38"/>
        <v>24</v>
      </c>
      <c r="AC179" s="59">
        <f t="shared" si="38"/>
        <v>29.5</v>
      </c>
      <c r="AD179" s="59">
        <f t="shared" si="38"/>
        <v>29</v>
      </c>
      <c r="AE179" s="59">
        <f t="shared" si="38"/>
        <v>29</v>
      </c>
      <c r="AF179" s="59">
        <f t="shared" si="38"/>
        <v>29</v>
      </c>
      <c r="AG179" s="59">
        <f t="shared" si="38"/>
        <v>27</v>
      </c>
      <c r="AH179" s="59">
        <f t="shared" si="39"/>
        <v>38</v>
      </c>
      <c r="AI179" s="59">
        <f t="shared" si="39"/>
        <v>27</v>
      </c>
      <c r="AJ179" s="59">
        <f t="shared" si="39"/>
        <v>26.5</v>
      </c>
      <c r="AK179" s="59" t="str">
        <f t="shared" si="39"/>
        <v/>
      </c>
      <c r="AL179" s="59" t="str">
        <f t="shared" si="39"/>
        <v/>
      </c>
      <c r="AM179" s="59">
        <f t="shared" si="39"/>
        <v>27</v>
      </c>
      <c r="AN179" s="59">
        <f t="shared" si="39"/>
        <v>26.5</v>
      </c>
      <c r="AO179" s="59">
        <f t="shared" si="39"/>
        <v>28</v>
      </c>
      <c r="AP179" s="59">
        <f t="shared" si="39"/>
        <v>28</v>
      </c>
      <c r="AQ179" s="59">
        <f t="shared" si="39"/>
        <v>28</v>
      </c>
      <c r="AR179" s="59">
        <f t="shared" si="40"/>
        <v>24</v>
      </c>
      <c r="AS179" s="59">
        <f t="shared" si="40"/>
        <v>24</v>
      </c>
      <c r="AT179" s="59">
        <f t="shared" si="40"/>
        <v>24</v>
      </c>
      <c r="AU179" s="59">
        <f t="shared" si="40"/>
        <v>20</v>
      </c>
      <c r="AV179" s="59">
        <f t="shared" si="40"/>
        <v>18.399999999999999</v>
      </c>
      <c r="AW179" s="59">
        <f t="shared" si="40"/>
        <v>28</v>
      </c>
      <c r="AX179" s="59">
        <f t="shared" si="40"/>
        <v>20</v>
      </c>
      <c r="AY179" s="59">
        <f t="shared" si="40"/>
        <v>20</v>
      </c>
      <c r="AZ179" s="59">
        <f t="shared" si="40"/>
        <v>20</v>
      </c>
      <c r="BA179" s="59">
        <f t="shared" si="40"/>
        <v>20</v>
      </c>
      <c r="BB179" s="59">
        <f t="shared" si="41"/>
        <v>5</v>
      </c>
      <c r="BC179" s="59">
        <f t="shared" si="41"/>
        <v>28</v>
      </c>
      <c r="BD179" s="59">
        <f t="shared" si="41"/>
        <v>28</v>
      </c>
      <c r="BE179" s="59">
        <f t="shared" si="41"/>
        <v>28</v>
      </c>
      <c r="BF179" s="59">
        <f t="shared" si="41"/>
        <v>28</v>
      </c>
      <c r="BG179" s="59">
        <f t="shared" si="41"/>
        <v>27.5</v>
      </c>
      <c r="BH179" s="59">
        <f t="shared" si="41"/>
        <v>5</v>
      </c>
      <c r="BI179" s="59" t="str">
        <f t="shared" si="41"/>
        <v/>
      </c>
      <c r="BJ179" s="59">
        <f t="shared" si="41"/>
        <v>41</v>
      </c>
      <c r="BK179" s="59">
        <f t="shared" si="41"/>
        <v>30.8</v>
      </c>
      <c r="BL179" s="59">
        <f t="shared" si="42"/>
        <v>28</v>
      </c>
      <c r="BM179" s="59">
        <f t="shared" si="42"/>
        <v>43.5</v>
      </c>
      <c r="BN179" s="59">
        <f t="shared" si="42"/>
        <v>27.2</v>
      </c>
      <c r="BO179" s="59">
        <f t="shared" si="42"/>
        <v>30.5</v>
      </c>
      <c r="BP179" s="59">
        <f t="shared" si="42"/>
        <v>23.5</v>
      </c>
      <c r="BQ179" s="59">
        <f t="shared" si="42"/>
        <v>4</v>
      </c>
      <c r="BR179" s="59">
        <f t="shared" si="42"/>
        <v>30</v>
      </c>
      <c r="BS179" s="59">
        <f t="shared" si="42"/>
        <v>35.5</v>
      </c>
      <c r="BT179" s="59">
        <f t="shared" si="42"/>
        <v>52</v>
      </c>
      <c r="BU179" s="59">
        <f t="shared" si="42"/>
        <v>1.6231884057971016</v>
      </c>
      <c r="BV179" s="59" t="str">
        <f t="shared" si="42"/>
        <v/>
      </c>
      <c r="BW179" s="59">
        <f t="shared" si="42"/>
        <v>20</v>
      </c>
      <c r="BX179" s="59">
        <f t="shared" si="42"/>
        <v>31.333333333333332</v>
      </c>
      <c r="BY179" s="59">
        <f t="shared" si="42"/>
        <v>28</v>
      </c>
      <c r="BZ179" s="59">
        <f t="shared" si="42"/>
        <v>26</v>
      </c>
    </row>
    <row r="180" spans="2:78" x14ac:dyDescent="0.15">
      <c r="B180" s="59">
        <v>57</v>
      </c>
      <c r="C180" s="59">
        <f t="shared" si="7"/>
        <v>1769.6160302752608</v>
      </c>
      <c r="D180" s="59">
        <f t="shared" si="36"/>
        <v>29.5</v>
      </c>
      <c r="E180" s="59" t="str">
        <f t="shared" si="36"/>
        <v/>
      </c>
      <c r="F180" s="59">
        <f t="shared" si="36"/>
        <v>33</v>
      </c>
      <c r="G180" s="59" t="str">
        <f t="shared" si="36"/>
        <v/>
      </c>
      <c r="H180" s="59">
        <f t="shared" si="36"/>
        <v>28.5</v>
      </c>
      <c r="I180" s="59">
        <f t="shared" si="36"/>
        <v>28.5</v>
      </c>
      <c r="J180" s="59">
        <f t="shared" si="36"/>
        <v>30</v>
      </c>
      <c r="K180" s="59">
        <f t="shared" si="36"/>
        <v>30</v>
      </c>
      <c r="L180" s="59">
        <f t="shared" si="36"/>
        <v>30</v>
      </c>
      <c r="M180" s="59">
        <f t="shared" si="36"/>
        <v>30</v>
      </c>
      <c r="N180" s="59">
        <f t="shared" si="37"/>
        <v>5.5</v>
      </c>
      <c r="O180" s="59">
        <f t="shared" si="37"/>
        <v>22.8</v>
      </c>
      <c r="P180" s="59">
        <f t="shared" si="37"/>
        <v>10.311475409836065</v>
      </c>
      <c r="Q180" s="59">
        <f t="shared" si="37"/>
        <v>28.5</v>
      </c>
      <c r="R180" s="59">
        <f t="shared" si="37"/>
        <v>28.5</v>
      </c>
      <c r="S180" s="59">
        <f t="shared" si="37"/>
        <v>28.5</v>
      </c>
      <c r="T180" s="59">
        <f t="shared" si="37"/>
        <v>28.5</v>
      </c>
      <c r="U180" s="59">
        <f t="shared" si="37"/>
        <v>28.5</v>
      </c>
      <c r="V180" s="59">
        <f t="shared" si="37"/>
        <v>28.5</v>
      </c>
      <c r="W180" s="59">
        <f t="shared" si="37"/>
        <v>5.5</v>
      </c>
      <c r="X180" s="59">
        <f t="shared" si="38"/>
        <v>22.8</v>
      </c>
      <c r="Y180" s="59">
        <f t="shared" si="38"/>
        <v>27.5</v>
      </c>
      <c r="Z180" s="59" t="str">
        <f t="shared" si="38"/>
        <v/>
      </c>
      <c r="AA180" s="59">
        <f t="shared" si="38"/>
        <v>22</v>
      </c>
      <c r="AB180" s="59">
        <f t="shared" si="38"/>
        <v>24.285714285714285</v>
      </c>
      <c r="AC180" s="59">
        <f t="shared" si="38"/>
        <v>30</v>
      </c>
      <c r="AD180" s="59">
        <f t="shared" si="38"/>
        <v>29.5</v>
      </c>
      <c r="AE180" s="59">
        <f t="shared" si="38"/>
        <v>29.5</v>
      </c>
      <c r="AF180" s="59">
        <f t="shared" si="38"/>
        <v>29.5</v>
      </c>
      <c r="AG180" s="59">
        <f t="shared" si="38"/>
        <v>27.5</v>
      </c>
      <c r="AH180" s="59">
        <f t="shared" si="39"/>
        <v>40</v>
      </c>
      <c r="AI180" s="59">
        <f t="shared" si="39"/>
        <v>27.5</v>
      </c>
      <c r="AJ180" s="59">
        <f t="shared" si="39"/>
        <v>27</v>
      </c>
      <c r="AK180" s="59" t="str">
        <f t="shared" si="39"/>
        <v/>
      </c>
      <c r="AL180" s="59" t="str">
        <f t="shared" si="39"/>
        <v/>
      </c>
      <c r="AM180" s="59">
        <f t="shared" si="39"/>
        <v>27.5</v>
      </c>
      <c r="AN180" s="59">
        <f t="shared" si="39"/>
        <v>27</v>
      </c>
      <c r="AO180" s="59">
        <f t="shared" si="39"/>
        <v>28.5</v>
      </c>
      <c r="AP180" s="59">
        <f t="shared" si="39"/>
        <v>28.5</v>
      </c>
      <c r="AQ180" s="59">
        <f t="shared" si="39"/>
        <v>28.5</v>
      </c>
      <c r="AR180" s="59">
        <f t="shared" si="40"/>
        <v>24.5</v>
      </c>
      <c r="AS180" s="59">
        <f t="shared" si="40"/>
        <v>24.5</v>
      </c>
      <c r="AT180" s="59">
        <f t="shared" si="40"/>
        <v>24.5</v>
      </c>
      <c r="AU180" s="59">
        <f t="shared" si="40"/>
        <v>20.5</v>
      </c>
      <c r="AV180" s="59">
        <f t="shared" si="40"/>
        <v>18.8</v>
      </c>
      <c r="AW180" s="59">
        <f t="shared" si="40"/>
        <v>28.5</v>
      </c>
      <c r="AX180" s="59">
        <f t="shared" si="40"/>
        <v>20.5</v>
      </c>
      <c r="AY180" s="59">
        <f t="shared" si="40"/>
        <v>20.5</v>
      </c>
      <c r="AZ180" s="59">
        <f t="shared" si="40"/>
        <v>20.5</v>
      </c>
      <c r="BA180" s="59">
        <f t="shared" si="40"/>
        <v>20.5</v>
      </c>
      <c r="BB180" s="59">
        <f t="shared" si="41"/>
        <v>5.5</v>
      </c>
      <c r="BC180" s="59">
        <f t="shared" si="41"/>
        <v>28.5</v>
      </c>
      <c r="BD180" s="59">
        <f t="shared" si="41"/>
        <v>28.5</v>
      </c>
      <c r="BE180" s="59">
        <f t="shared" si="41"/>
        <v>28.5</v>
      </c>
      <c r="BF180" s="59">
        <f t="shared" si="41"/>
        <v>28.5</v>
      </c>
      <c r="BG180" s="59">
        <f t="shared" si="41"/>
        <v>28</v>
      </c>
      <c r="BH180" s="59">
        <f t="shared" si="41"/>
        <v>5.5</v>
      </c>
      <c r="BI180" s="59" t="str">
        <f t="shared" si="41"/>
        <v/>
      </c>
      <c r="BJ180" s="59">
        <f t="shared" si="41"/>
        <v>41.5</v>
      </c>
      <c r="BK180" s="59">
        <f t="shared" si="41"/>
        <v>31.2</v>
      </c>
      <c r="BL180" s="59">
        <f t="shared" si="42"/>
        <v>28.5</v>
      </c>
      <c r="BM180" s="59">
        <f t="shared" si="42"/>
        <v>44</v>
      </c>
      <c r="BN180" s="59">
        <f t="shared" si="42"/>
        <v>27.6</v>
      </c>
      <c r="BO180" s="59">
        <f t="shared" si="42"/>
        <v>31</v>
      </c>
      <c r="BP180" s="59">
        <f t="shared" si="42"/>
        <v>24</v>
      </c>
      <c r="BQ180" s="59">
        <f t="shared" si="42"/>
        <v>4.666666666666667</v>
      </c>
      <c r="BR180" s="59">
        <f t="shared" si="42"/>
        <v>30</v>
      </c>
      <c r="BS180" s="59">
        <f t="shared" si="42"/>
        <v>36</v>
      </c>
      <c r="BT180" s="59">
        <f t="shared" si="42"/>
        <v>54</v>
      </c>
      <c r="BU180" s="59">
        <f t="shared" si="42"/>
        <v>1.6521739130434783</v>
      </c>
      <c r="BV180" s="59" t="str">
        <f t="shared" si="42"/>
        <v/>
      </c>
      <c r="BW180" s="59">
        <f t="shared" si="42"/>
        <v>20.5</v>
      </c>
      <c r="BX180" s="59">
        <f t="shared" si="42"/>
        <v>32</v>
      </c>
      <c r="BY180" s="59">
        <f t="shared" si="42"/>
        <v>28.5</v>
      </c>
      <c r="BZ180" s="59">
        <f t="shared" si="42"/>
        <v>26.5</v>
      </c>
    </row>
    <row r="181" spans="2:78" x14ac:dyDescent="0.15">
      <c r="B181" s="59">
        <v>58</v>
      </c>
      <c r="C181" s="59">
        <f t="shared" si="7"/>
        <v>1803.3471235108439</v>
      </c>
      <c r="D181" s="59">
        <f t="shared" si="36"/>
        <v>30</v>
      </c>
      <c r="E181" s="59" t="str">
        <f t="shared" si="36"/>
        <v/>
      </c>
      <c r="F181" s="59">
        <f t="shared" si="36"/>
        <v>33.333333333333336</v>
      </c>
      <c r="G181" s="59" t="str">
        <f t="shared" si="36"/>
        <v/>
      </c>
      <c r="H181" s="59">
        <f t="shared" si="36"/>
        <v>29</v>
      </c>
      <c r="I181" s="59">
        <f t="shared" si="36"/>
        <v>29</v>
      </c>
      <c r="J181" s="59">
        <f t="shared" si="36"/>
        <v>30.5</v>
      </c>
      <c r="K181" s="59">
        <f t="shared" si="36"/>
        <v>30.5</v>
      </c>
      <c r="L181" s="59">
        <f t="shared" si="36"/>
        <v>30.5</v>
      </c>
      <c r="M181" s="59">
        <f t="shared" si="36"/>
        <v>30.5</v>
      </c>
      <c r="N181" s="59">
        <f t="shared" si="37"/>
        <v>6</v>
      </c>
      <c r="O181" s="59">
        <f t="shared" si="37"/>
        <v>23.2</v>
      </c>
      <c r="P181" s="59">
        <f t="shared" si="37"/>
        <v>10.327868852459016</v>
      </c>
      <c r="Q181" s="59">
        <f t="shared" si="37"/>
        <v>29</v>
      </c>
      <c r="R181" s="59">
        <f t="shared" si="37"/>
        <v>29</v>
      </c>
      <c r="S181" s="59">
        <f t="shared" si="37"/>
        <v>29</v>
      </c>
      <c r="T181" s="59">
        <f t="shared" si="37"/>
        <v>29</v>
      </c>
      <c r="U181" s="59">
        <f t="shared" si="37"/>
        <v>29</v>
      </c>
      <c r="V181" s="59">
        <f t="shared" si="37"/>
        <v>29</v>
      </c>
      <c r="W181" s="59">
        <f t="shared" si="37"/>
        <v>6</v>
      </c>
      <c r="X181" s="59">
        <f t="shared" si="38"/>
        <v>23.2</v>
      </c>
      <c r="Y181" s="59">
        <f t="shared" si="38"/>
        <v>28</v>
      </c>
      <c r="Z181" s="59" t="str">
        <f t="shared" si="38"/>
        <v/>
      </c>
      <c r="AA181" s="59">
        <f t="shared" si="38"/>
        <v>23</v>
      </c>
      <c r="AB181" s="59">
        <f t="shared" si="38"/>
        <v>24.571428571428573</v>
      </c>
      <c r="AC181" s="59">
        <f t="shared" si="38"/>
        <v>30.5</v>
      </c>
      <c r="AD181" s="59">
        <f t="shared" si="38"/>
        <v>30</v>
      </c>
      <c r="AE181" s="59">
        <f t="shared" si="38"/>
        <v>30</v>
      </c>
      <c r="AF181" s="59">
        <f t="shared" si="38"/>
        <v>30</v>
      </c>
      <c r="AG181" s="59">
        <f t="shared" si="38"/>
        <v>28</v>
      </c>
      <c r="AH181" s="59">
        <f t="shared" si="39"/>
        <v>42</v>
      </c>
      <c r="AI181" s="59">
        <f t="shared" si="39"/>
        <v>28</v>
      </c>
      <c r="AJ181" s="59">
        <f t="shared" si="39"/>
        <v>27.5</v>
      </c>
      <c r="AK181" s="59" t="str">
        <f t="shared" si="39"/>
        <v/>
      </c>
      <c r="AL181" s="59" t="str">
        <f t="shared" si="39"/>
        <v/>
      </c>
      <c r="AM181" s="59">
        <f t="shared" si="39"/>
        <v>28</v>
      </c>
      <c r="AN181" s="59">
        <f t="shared" si="39"/>
        <v>27.5</v>
      </c>
      <c r="AO181" s="59">
        <f t="shared" si="39"/>
        <v>29</v>
      </c>
      <c r="AP181" s="59">
        <f t="shared" si="39"/>
        <v>29</v>
      </c>
      <c r="AQ181" s="59">
        <f t="shared" si="39"/>
        <v>29</v>
      </c>
      <c r="AR181" s="59">
        <f t="shared" si="40"/>
        <v>25</v>
      </c>
      <c r="AS181" s="59">
        <f t="shared" si="40"/>
        <v>25</v>
      </c>
      <c r="AT181" s="59">
        <f t="shared" si="40"/>
        <v>25</v>
      </c>
      <c r="AU181" s="59">
        <f t="shared" si="40"/>
        <v>21</v>
      </c>
      <c r="AV181" s="59">
        <f t="shared" si="40"/>
        <v>19.2</v>
      </c>
      <c r="AW181" s="59">
        <f t="shared" si="40"/>
        <v>29</v>
      </c>
      <c r="AX181" s="59">
        <f t="shared" si="40"/>
        <v>21</v>
      </c>
      <c r="AY181" s="59">
        <f t="shared" si="40"/>
        <v>21</v>
      </c>
      <c r="AZ181" s="59">
        <f t="shared" si="40"/>
        <v>21</v>
      </c>
      <c r="BA181" s="59">
        <f t="shared" si="40"/>
        <v>21</v>
      </c>
      <c r="BB181" s="59">
        <f t="shared" si="41"/>
        <v>6</v>
      </c>
      <c r="BC181" s="59">
        <f t="shared" si="41"/>
        <v>29</v>
      </c>
      <c r="BD181" s="59">
        <f t="shared" si="41"/>
        <v>29</v>
      </c>
      <c r="BE181" s="59">
        <f t="shared" si="41"/>
        <v>29</v>
      </c>
      <c r="BF181" s="59">
        <f t="shared" si="41"/>
        <v>29</v>
      </c>
      <c r="BG181" s="59">
        <f t="shared" si="41"/>
        <v>28.5</v>
      </c>
      <c r="BH181" s="59">
        <f t="shared" si="41"/>
        <v>6</v>
      </c>
      <c r="BI181" s="59" t="str">
        <f t="shared" si="41"/>
        <v/>
      </c>
      <c r="BJ181" s="59">
        <f t="shared" si="41"/>
        <v>42</v>
      </c>
      <c r="BK181" s="59">
        <f t="shared" si="41"/>
        <v>31.6</v>
      </c>
      <c r="BL181" s="59">
        <f t="shared" si="42"/>
        <v>29</v>
      </c>
      <c r="BM181" s="59">
        <f t="shared" si="42"/>
        <v>44.4</v>
      </c>
      <c r="BN181" s="59">
        <f t="shared" si="42"/>
        <v>28</v>
      </c>
      <c r="BO181" s="59">
        <f t="shared" si="42"/>
        <v>31.5</v>
      </c>
      <c r="BP181" s="59">
        <f t="shared" si="42"/>
        <v>24.333333333333332</v>
      </c>
      <c r="BQ181" s="59">
        <f t="shared" si="42"/>
        <v>5.333333333333333</v>
      </c>
      <c r="BR181" s="59">
        <f t="shared" si="42"/>
        <v>30</v>
      </c>
      <c r="BS181" s="59">
        <f t="shared" si="42"/>
        <v>36</v>
      </c>
      <c r="BT181" s="59">
        <f t="shared" si="42"/>
        <v>55</v>
      </c>
      <c r="BU181" s="59">
        <f t="shared" si="42"/>
        <v>1.681159420289855</v>
      </c>
      <c r="BV181" s="59" t="str">
        <f t="shared" si="42"/>
        <v/>
      </c>
      <c r="BW181" s="59">
        <f t="shared" si="42"/>
        <v>21</v>
      </c>
      <c r="BX181" s="59">
        <f t="shared" si="42"/>
        <v>32.666666666666664</v>
      </c>
      <c r="BY181" s="59">
        <f t="shared" si="42"/>
        <v>29</v>
      </c>
      <c r="BZ181" s="59">
        <f t="shared" si="42"/>
        <v>27</v>
      </c>
    </row>
    <row r="182" spans="2:78" x14ac:dyDescent="0.15">
      <c r="B182" s="59">
        <v>59</v>
      </c>
      <c r="C182" s="59">
        <f t="shared" si="7"/>
        <v>1839.3448834130943</v>
      </c>
      <c r="D182" s="59">
        <f t="shared" si="36"/>
        <v>30.5</v>
      </c>
      <c r="E182" s="59" t="str">
        <f t="shared" si="36"/>
        <v/>
      </c>
      <c r="F182" s="59">
        <f t="shared" si="36"/>
        <v>33.666666666666664</v>
      </c>
      <c r="G182" s="59" t="str">
        <f t="shared" si="36"/>
        <v/>
      </c>
      <c r="H182" s="59">
        <f t="shared" si="36"/>
        <v>29.5</v>
      </c>
      <c r="I182" s="59">
        <f t="shared" si="36"/>
        <v>29.5</v>
      </c>
      <c r="J182" s="59">
        <f t="shared" si="36"/>
        <v>31</v>
      </c>
      <c r="K182" s="59">
        <f t="shared" si="36"/>
        <v>31</v>
      </c>
      <c r="L182" s="59">
        <f t="shared" si="36"/>
        <v>31</v>
      </c>
      <c r="M182" s="59">
        <f t="shared" si="36"/>
        <v>31</v>
      </c>
      <c r="N182" s="59">
        <f t="shared" si="37"/>
        <v>6.5</v>
      </c>
      <c r="O182" s="59">
        <f t="shared" si="37"/>
        <v>23.6</v>
      </c>
      <c r="P182" s="59">
        <f t="shared" si="37"/>
        <v>10.344262295081966</v>
      </c>
      <c r="Q182" s="59">
        <f t="shared" si="37"/>
        <v>29.5</v>
      </c>
      <c r="R182" s="59">
        <f t="shared" si="37"/>
        <v>29.5</v>
      </c>
      <c r="S182" s="59">
        <f t="shared" si="37"/>
        <v>29.5</v>
      </c>
      <c r="T182" s="59">
        <f t="shared" si="37"/>
        <v>29.5</v>
      </c>
      <c r="U182" s="59">
        <f t="shared" si="37"/>
        <v>29.5</v>
      </c>
      <c r="V182" s="59">
        <f t="shared" si="37"/>
        <v>29.5</v>
      </c>
      <c r="W182" s="59">
        <f t="shared" si="37"/>
        <v>6.5</v>
      </c>
      <c r="X182" s="59">
        <f t="shared" si="38"/>
        <v>23.6</v>
      </c>
      <c r="Y182" s="59">
        <f t="shared" si="38"/>
        <v>28.5</v>
      </c>
      <c r="Z182" s="59" t="str">
        <f t="shared" si="38"/>
        <v/>
      </c>
      <c r="AA182" s="59">
        <f t="shared" si="38"/>
        <v>24</v>
      </c>
      <c r="AB182" s="59">
        <f t="shared" si="38"/>
        <v>24.857142857142858</v>
      </c>
      <c r="AC182" s="59">
        <f t="shared" si="38"/>
        <v>31</v>
      </c>
      <c r="AD182" s="59">
        <f t="shared" si="38"/>
        <v>30.5</v>
      </c>
      <c r="AE182" s="59">
        <f t="shared" si="38"/>
        <v>30.5</v>
      </c>
      <c r="AF182" s="59">
        <f t="shared" si="38"/>
        <v>30.5</v>
      </c>
      <c r="AG182" s="59">
        <f t="shared" si="38"/>
        <v>28.5</v>
      </c>
      <c r="AH182" s="59">
        <f t="shared" si="39"/>
        <v>46</v>
      </c>
      <c r="AI182" s="59">
        <f t="shared" si="39"/>
        <v>28.5</v>
      </c>
      <c r="AJ182" s="59">
        <f t="shared" si="39"/>
        <v>28</v>
      </c>
      <c r="AK182" s="59" t="str">
        <f t="shared" si="39"/>
        <v/>
      </c>
      <c r="AL182" s="59" t="str">
        <f t="shared" si="39"/>
        <v/>
      </c>
      <c r="AM182" s="59">
        <f t="shared" si="39"/>
        <v>28.5</v>
      </c>
      <c r="AN182" s="59">
        <f t="shared" si="39"/>
        <v>28</v>
      </c>
      <c r="AO182" s="59">
        <f t="shared" si="39"/>
        <v>29.5</v>
      </c>
      <c r="AP182" s="59">
        <f t="shared" si="39"/>
        <v>29.5</v>
      </c>
      <c r="AQ182" s="59">
        <f t="shared" si="39"/>
        <v>29.5</v>
      </c>
      <c r="AR182" s="59">
        <f t="shared" si="40"/>
        <v>25.5</v>
      </c>
      <c r="AS182" s="59">
        <f t="shared" si="40"/>
        <v>25.5</v>
      </c>
      <c r="AT182" s="59">
        <f t="shared" si="40"/>
        <v>25.5</v>
      </c>
      <c r="AU182" s="59">
        <f t="shared" si="40"/>
        <v>21.5</v>
      </c>
      <c r="AV182" s="59">
        <f t="shared" si="40"/>
        <v>19.600000000000001</v>
      </c>
      <c r="AW182" s="59">
        <f t="shared" si="40"/>
        <v>29.5</v>
      </c>
      <c r="AX182" s="59">
        <f t="shared" si="40"/>
        <v>21.5</v>
      </c>
      <c r="AY182" s="59">
        <f t="shared" si="40"/>
        <v>21.5</v>
      </c>
      <c r="AZ182" s="59">
        <f t="shared" si="40"/>
        <v>21.5</v>
      </c>
      <c r="BA182" s="59">
        <f t="shared" si="40"/>
        <v>21.5</v>
      </c>
      <c r="BB182" s="59">
        <f t="shared" si="41"/>
        <v>6.5</v>
      </c>
      <c r="BC182" s="59">
        <f t="shared" si="41"/>
        <v>29.5</v>
      </c>
      <c r="BD182" s="59">
        <f t="shared" si="41"/>
        <v>29.5</v>
      </c>
      <c r="BE182" s="59">
        <f t="shared" si="41"/>
        <v>29.5</v>
      </c>
      <c r="BF182" s="59">
        <f t="shared" si="41"/>
        <v>29.5</v>
      </c>
      <c r="BG182" s="59">
        <f t="shared" si="41"/>
        <v>29</v>
      </c>
      <c r="BH182" s="59">
        <f t="shared" si="41"/>
        <v>6.5</v>
      </c>
      <c r="BI182" s="59" t="str">
        <f t="shared" si="41"/>
        <v/>
      </c>
      <c r="BJ182" s="59">
        <f t="shared" si="41"/>
        <v>42.666666666666664</v>
      </c>
      <c r="BK182" s="59">
        <f t="shared" si="41"/>
        <v>32</v>
      </c>
      <c r="BL182" s="59">
        <f t="shared" si="42"/>
        <v>29.5</v>
      </c>
      <c r="BM182" s="59">
        <f t="shared" si="42"/>
        <v>44.8</v>
      </c>
      <c r="BN182" s="59">
        <f t="shared" si="42"/>
        <v>28.5</v>
      </c>
      <c r="BO182" s="59">
        <f t="shared" si="42"/>
        <v>32</v>
      </c>
      <c r="BP182" s="59">
        <f t="shared" si="42"/>
        <v>24.666666666666668</v>
      </c>
      <c r="BQ182" s="59">
        <f t="shared" si="42"/>
        <v>6</v>
      </c>
      <c r="BR182" s="59">
        <f t="shared" si="42"/>
        <v>30</v>
      </c>
      <c r="BS182" s="59">
        <f t="shared" si="42"/>
        <v>36</v>
      </c>
      <c r="BT182" s="59">
        <f t="shared" si="42"/>
        <v>56</v>
      </c>
      <c r="BU182" s="59">
        <f t="shared" si="42"/>
        <v>1.7101449275362319</v>
      </c>
      <c r="BV182" s="59" t="str">
        <f t="shared" si="42"/>
        <v/>
      </c>
      <c r="BW182" s="59">
        <f t="shared" si="42"/>
        <v>21.5</v>
      </c>
      <c r="BX182" s="59">
        <f t="shared" si="42"/>
        <v>33.333333333333336</v>
      </c>
      <c r="BY182" s="59">
        <f t="shared" si="42"/>
        <v>29.5</v>
      </c>
      <c r="BZ182" s="59">
        <f t="shared" si="42"/>
        <v>27.5</v>
      </c>
    </row>
    <row r="183" spans="2:78" x14ac:dyDescent="0.15">
      <c r="B183" s="59">
        <v>60</v>
      </c>
      <c r="C183" s="59">
        <f t="shared" si="7"/>
        <v>1876.9426433153446</v>
      </c>
      <c r="D183" s="59">
        <f t="shared" si="36"/>
        <v>31</v>
      </c>
      <c r="E183" s="59" t="str">
        <f t="shared" si="36"/>
        <v/>
      </c>
      <c r="F183" s="59">
        <f t="shared" si="36"/>
        <v>34</v>
      </c>
      <c r="G183" s="59" t="str">
        <f t="shared" si="36"/>
        <v/>
      </c>
      <c r="H183" s="59">
        <f t="shared" si="36"/>
        <v>30</v>
      </c>
      <c r="I183" s="59">
        <f t="shared" si="36"/>
        <v>30</v>
      </c>
      <c r="J183" s="59">
        <f t="shared" si="36"/>
        <v>31.5</v>
      </c>
      <c r="K183" s="59">
        <f t="shared" si="36"/>
        <v>31.5</v>
      </c>
      <c r="L183" s="59">
        <f t="shared" si="36"/>
        <v>31.5</v>
      </c>
      <c r="M183" s="59">
        <f t="shared" si="36"/>
        <v>31.5</v>
      </c>
      <c r="N183" s="59">
        <f t="shared" si="37"/>
        <v>7</v>
      </c>
      <c r="O183" s="59">
        <f t="shared" si="37"/>
        <v>24</v>
      </c>
      <c r="P183" s="59">
        <f t="shared" si="37"/>
        <v>10.360655737704919</v>
      </c>
      <c r="Q183" s="59">
        <f t="shared" si="37"/>
        <v>30</v>
      </c>
      <c r="R183" s="59">
        <f t="shared" si="37"/>
        <v>30</v>
      </c>
      <c r="S183" s="59">
        <f t="shared" si="37"/>
        <v>30</v>
      </c>
      <c r="T183" s="59">
        <f t="shared" si="37"/>
        <v>30</v>
      </c>
      <c r="U183" s="59">
        <f t="shared" si="37"/>
        <v>30</v>
      </c>
      <c r="V183" s="59">
        <f t="shared" si="37"/>
        <v>30</v>
      </c>
      <c r="W183" s="59">
        <f t="shared" si="37"/>
        <v>7</v>
      </c>
      <c r="X183" s="59">
        <f t="shared" si="38"/>
        <v>24</v>
      </c>
      <c r="Y183" s="59">
        <f t="shared" si="38"/>
        <v>29</v>
      </c>
      <c r="Z183" s="59" t="str">
        <f t="shared" si="38"/>
        <v/>
      </c>
      <c r="AA183" s="59">
        <f t="shared" si="38"/>
        <v>26</v>
      </c>
      <c r="AB183" s="59">
        <f t="shared" si="38"/>
        <v>25.142857142857142</v>
      </c>
      <c r="AC183" s="59">
        <f t="shared" si="38"/>
        <v>31.5</v>
      </c>
      <c r="AD183" s="59">
        <f t="shared" si="38"/>
        <v>31</v>
      </c>
      <c r="AE183" s="59">
        <f t="shared" si="38"/>
        <v>31</v>
      </c>
      <c r="AF183" s="59">
        <f t="shared" si="38"/>
        <v>31</v>
      </c>
      <c r="AG183" s="59">
        <f t="shared" si="38"/>
        <v>29</v>
      </c>
      <c r="AH183" s="59">
        <f t="shared" si="39"/>
        <v>48</v>
      </c>
      <c r="AI183" s="59">
        <f t="shared" si="39"/>
        <v>29</v>
      </c>
      <c r="AJ183" s="59">
        <f t="shared" si="39"/>
        <v>28.5</v>
      </c>
      <c r="AK183" s="59" t="str">
        <f t="shared" si="39"/>
        <v/>
      </c>
      <c r="AL183" s="59" t="str">
        <f t="shared" si="39"/>
        <v/>
      </c>
      <c r="AM183" s="59">
        <f t="shared" si="39"/>
        <v>29</v>
      </c>
      <c r="AN183" s="59">
        <f t="shared" si="39"/>
        <v>28.5</v>
      </c>
      <c r="AO183" s="59">
        <f t="shared" si="39"/>
        <v>30</v>
      </c>
      <c r="AP183" s="59">
        <f t="shared" si="39"/>
        <v>30</v>
      </c>
      <c r="AQ183" s="59">
        <f t="shared" si="39"/>
        <v>30</v>
      </c>
      <c r="AR183" s="59">
        <f t="shared" si="40"/>
        <v>26</v>
      </c>
      <c r="AS183" s="59">
        <f t="shared" si="40"/>
        <v>26</v>
      </c>
      <c r="AT183" s="59">
        <f t="shared" si="40"/>
        <v>26</v>
      </c>
      <c r="AU183" s="59">
        <f t="shared" si="40"/>
        <v>22</v>
      </c>
      <c r="AV183" s="59">
        <f t="shared" si="40"/>
        <v>20</v>
      </c>
      <c r="AW183" s="59">
        <f t="shared" si="40"/>
        <v>30</v>
      </c>
      <c r="AX183" s="59">
        <f t="shared" si="40"/>
        <v>22</v>
      </c>
      <c r="AY183" s="59">
        <f t="shared" si="40"/>
        <v>22</v>
      </c>
      <c r="AZ183" s="59">
        <f t="shared" si="40"/>
        <v>22</v>
      </c>
      <c r="BA183" s="59">
        <f t="shared" si="40"/>
        <v>22</v>
      </c>
      <c r="BB183" s="59">
        <f t="shared" si="41"/>
        <v>7</v>
      </c>
      <c r="BC183" s="59">
        <f t="shared" si="41"/>
        <v>30</v>
      </c>
      <c r="BD183" s="59">
        <f t="shared" si="41"/>
        <v>30</v>
      </c>
      <c r="BE183" s="59">
        <f t="shared" si="41"/>
        <v>30</v>
      </c>
      <c r="BF183" s="59">
        <f t="shared" si="41"/>
        <v>30</v>
      </c>
      <c r="BG183" s="59">
        <f t="shared" si="41"/>
        <v>29.5</v>
      </c>
      <c r="BH183" s="59">
        <f t="shared" si="41"/>
        <v>7</v>
      </c>
      <c r="BI183" s="59" t="str">
        <f t="shared" si="41"/>
        <v/>
      </c>
      <c r="BJ183" s="59">
        <f t="shared" si="41"/>
        <v>43.333333333333336</v>
      </c>
      <c r="BK183" s="59">
        <f t="shared" si="41"/>
        <v>32.666666666666664</v>
      </c>
      <c r="BL183" s="59">
        <f t="shared" si="42"/>
        <v>30</v>
      </c>
      <c r="BM183" s="59">
        <f t="shared" si="42"/>
        <v>45.2</v>
      </c>
      <c r="BN183" s="59">
        <f t="shared" si="42"/>
        <v>29</v>
      </c>
      <c r="BO183" s="59">
        <f t="shared" si="42"/>
        <v>32.5</v>
      </c>
      <c r="BP183" s="59">
        <f t="shared" si="42"/>
        <v>25</v>
      </c>
      <c r="BQ183" s="59">
        <f t="shared" si="42"/>
        <v>8</v>
      </c>
      <c r="BR183" s="59">
        <f t="shared" si="42"/>
        <v>30</v>
      </c>
      <c r="BS183" s="59">
        <f t="shared" si="42"/>
        <v>36</v>
      </c>
      <c r="BT183" s="59">
        <f t="shared" si="42"/>
        <v>58</v>
      </c>
      <c r="BU183" s="59">
        <f t="shared" si="42"/>
        <v>1.7391304347826086</v>
      </c>
      <c r="BV183" s="59" t="str">
        <f t="shared" si="42"/>
        <v/>
      </c>
      <c r="BW183" s="59">
        <f t="shared" si="42"/>
        <v>22</v>
      </c>
      <c r="BX183" s="59">
        <f t="shared" si="42"/>
        <v>34</v>
      </c>
      <c r="BY183" s="59">
        <f t="shared" si="42"/>
        <v>30</v>
      </c>
      <c r="BZ183" s="59">
        <f t="shared" si="42"/>
        <v>28</v>
      </c>
    </row>
    <row r="184" spans="2:78" x14ac:dyDescent="0.15">
      <c r="B184" s="59">
        <v>61</v>
      </c>
      <c r="C184" s="59">
        <f t="shared" si="7"/>
        <v>1917.540403217595</v>
      </c>
      <c r="D184" s="59">
        <f t="shared" ref="D184:M193" si="43">IFERROR(求节点(D$7:D$56,D$63:D$112,$B184),"")</f>
        <v>31.5</v>
      </c>
      <c r="E184" s="59" t="str">
        <f t="shared" si="43"/>
        <v/>
      </c>
      <c r="F184" s="59">
        <f t="shared" si="43"/>
        <v>34.333333333333336</v>
      </c>
      <c r="G184" s="59" t="str">
        <f t="shared" si="43"/>
        <v/>
      </c>
      <c r="H184" s="59">
        <f t="shared" si="43"/>
        <v>30.5</v>
      </c>
      <c r="I184" s="59">
        <f t="shared" si="43"/>
        <v>30.5</v>
      </c>
      <c r="J184" s="59">
        <f t="shared" si="43"/>
        <v>32</v>
      </c>
      <c r="K184" s="59">
        <f t="shared" si="43"/>
        <v>32</v>
      </c>
      <c r="L184" s="59">
        <f t="shared" si="43"/>
        <v>32</v>
      </c>
      <c r="M184" s="59">
        <f t="shared" si="43"/>
        <v>32</v>
      </c>
      <c r="N184" s="59">
        <f t="shared" ref="N184:W193" si="44">IFERROR(求节点(N$7:N$56,N$63:N$112,$B184),"")</f>
        <v>7.5</v>
      </c>
      <c r="O184" s="59">
        <f t="shared" si="44"/>
        <v>24.4</v>
      </c>
      <c r="P184" s="59">
        <f t="shared" si="44"/>
        <v>10.377049180327869</v>
      </c>
      <c r="Q184" s="59">
        <f t="shared" si="44"/>
        <v>30.5</v>
      </c>
      <c r="R184" s="59">
        <f t="shared" si="44"/>
        <v>30.5</v>
      </c>
      <c r="S184" s="59">
        <f t="shared" si="44"/>
        <v>30.5</v>
      </c>
      <c r="T184" s="59">
        <f t="shared" si="44"/>
        <v>30.5</v>
      </c>
      <c r="U184" s="59">
        <f t="shared" si="44"/>
        <v>30.5</v>
      </c>
      <c r="V184" s="59">
        <f t="shared" si="44"/>
        <v>30.5</v>
      </c>
      <c r="W184" s="59">
        <f t="shared" si="44"/>
        <v>7.5</v>
      </c>
      <c r="X184" s="59">
        <f t="shared" ref="X184:AG193" si="45">IFERROR(求节点(X$7:X$56,X$63:X$112,$B184),"")</f>
        <v>24.4</v>
      </c>
      <c r="Y184" s="59">
        <f t="shared" si="45"/>
        <v>29.5</v>
      </c>
      <c r="Z184" s="59" t="str">
        <f t="shared" si="45"/>
        <v/>
      </c>
      <c r="AA184" s="59">
        <f t="shared" si="45"/>
        <v>30</v>
      </c>
      <c r="AB184" s="59">
        <f t="shared" si="45"/>
        <v>25.428571428571427</v>
      </c>
      <c r="AC184" s="59">
        <f t="shared" si="45"/>
        <v>32</v>
      </c>
      <c r="AD184" s="59">
        <f t="shared" si="45"/>
        <v>31.5</v>
      </c>
      <c r="AE184" s="59">
        <f t="shared" si="45"/>
        <v>31.5</v>
      </c>
      <c r="AF184" s="59">
        <f t="shared" si="45"/>
        <v>31.5</v>
      </c>
      <c r="AG184" s="59">
        <f t="shared" si="45"/>
        <v>29.5</v>
      </c>
      <c r="AH184" s="59">
        <f t="shared" ref="AH184:AQ193" si="46">IFERROR(求节点(AH$7:AH$56,AH$63:AH$112,$B184),"")</f>
        <v>50</v>
      </c>
      <c r="AI184" s="59">
        <f t="shared" si="46"/>
        <v>29.5</v>
      </c>
      <c r="AJ184" s="59">
        <f t="shared" si="46"/>
        <v>29</v>
      </c>
      <c r="AK184" s="59" t="str">
        <f t="shared" si="46"/>
        <v/>
      </c>
      <c r="AL184" s="59" t="str">
        <f t="shared" si="46"/>
        <v/>
      </c>
      <c r="AM184" s="59">
        <f t="shared" si="46"/>
        <v>29.5</v>
      </c>
      <c r="AN184" s="59">
        <f t="shared" si="46"/>
        <v>29</v>
      </c>
      <c r="AO184" s="59">
        <f t="shared" si="46"/>
        <v>30.5</v>
      </c>
      <c r="AP184" s="59">
        <f t="shared" si="46"/>
        <v>30.5</v>
      </c>
      <c r="AQ184" s="59">
        <f t="shared" si="46"/>
        <v>30.5</v>
      </c>
      <c r="AR184" s="59">
        <f t="shared" ref="AR184:BA193" si="47">IFERROR(求节点(AR$7:AR$56,AR$63:AR$112,$B184),"")</f>
        <v>26.5</v>
      </c>
      <c r="AS184" s="59">
        <f t="shared" si="47"/>
        <v>26.5</v>
      </c>
      <c r="AT184" s="59">
        <f t="shared" si="47"/>
        <v>26.5</v>
      </c>
      <c r="AU184" s="59">
        <f t="shared" si="47"/>
        <v>22.5</v>
      </c>
      <c r="AV184" s="59">
        <f t="shared" si="47"/>
        <v>20.399999999999999</v>
      </c>
      <c r="AW184" s="59">
        <f t="shared" si="47"/>
        <v>30.5</v>
      </c>
      <c r="AX184" s="59">
        <f t="shared" si="47"/>
        <v>22.5</v>
      </c>
      <c r="AY184" s="59">
        <f t="shared" si="47"/>
        <v>22.5</v>
      </c>
      <c r="AZ184" s="59">
        <f t="shared" si="47"/>
        <v>22.5</v>
      </c>
      <c r="BA184" s="59">
        <f t="shared" si="47"/>
        <v>22.5</v>
      </c>
      <c r="BB184" s="59">
        <f t="shared" ref="BB184:BK193" si="48">IFERROR(求节点(BB$7:BB$56,BB$63:BB$112,$B184),"")</f>
        <v>7.5</v>
      </c>
      <c r="BC184" s="59">
        <f t="shared" si="48"/>
        <v>30.5</v>
      </c>
      <c r="BD184" s="59">
        <f t="shared" si="48"/>
        <v>30.5</v>
      </c>
      <c r="BE184" s="59">
        <f t="shared" si="48"/>
        <v>30.5</v>
      </c>
      <c r="BF184" s="59">
        <f t="shared" si="48"/>
        <v>30.5</v>
      </c>
      <c r="BG184" s="59">
        <f t="shared" si="48"/>
        <v>30</v>
      </c>
      <c r="BH184" s="59">
        <f t="shared" si="48"/>
        <v>7.5</v>
      </c>
      <c r="BI184" s="59" t="str">
        <f t="shared" si="48"/>
        <v/>
      </c>
      <c r="BJ184" s="59">
        <f t="shared" si="48"/>
        <v>44</v>
      </c>
      <c r="BK184" s="59">
        <f t="shared" si="48"/>
        <v>33.333333333333336</v>
      </c>
      <c r="BL184" s="59">
        <f t="shared" ref="BL184:BZ193" si="49">IFERROR(求节点(BL$7:BL$56,BL$63:BL$112,$B184),"")</f>
        <v>30.5</v>
      </c>
      <c r="BM184" s="59">
        <f t="shared" si="49"/>
        <v>45.6</v>
      </c>
      <c r="BN184" s="59">
        <f t="shared" si="49"/>
        <v>29.5</v>
      </c>
      <c r="BO184" s="59">
        <f t="shared" si="49"/>
        <v>33</v>
      </c>
      <c r="BP184" s="59">
        <f t="shared" si="49"/>
        <v>25.333333333333332</v>
      </c>
      <c r="BQ184" s="59">
        <f t="shared" si="49"/>
        <v>12</v>
      </c>
      <c r="BR184" s="59">
        <f t="shared" si="49"/>
        <v>30</v>
      </c>
      <c r="BS184" s="59">
        <f t="shared" si="49"/>
        <v>36</v>
      </c>
      <c r="BT184" s="59">
        <f t="shared" si="49"/>
        <v>59</v>
      </c>
      <c r="BU184" s="59">
        <f t="shared" si="49"/>
        <v>1.7681159420289856</v>
      </c>
      <c r="BV184" s="59" t="str">
        <f t="shared" si="49"/>
        <v/>
      </c>
      <c r="BW184" s="59">
        <f t="shared" si="49"/>
        <v>22.5</v>
      </c>
      <c r="BX184" s="59">
        <f t="shared" si="49"/>
        <v>34.666666666666664</v>
      </c>
      <c r="BY184" s="59">
        <f t="shared" si="49"/>
        <v>30.5</v>
      </c>
      <c r="BZ184" s="59">
        <f t="shared" si="49"/>
        <v>28.5</v>
      </c>
    </row>
    <row r="185" spans="2:78" x14ac:dyDescent="0.15">
      <c r="B185" s="59">
        <v>62</v>
      </c>
      <c r="C185" s="59">
        <f t="shared" si="7"/>
        <v>1952.1381631198451</v>
      </c>
      <c r="D185" s="59">
        <f t="shared" si="43"/>
        <v>32</v>
      </c>
      <c r="E185" s="59" t="str">
        <f t="shared" si="43"/>
        <v/>
      </c>
      <c r="F185" s="59">
        <f t="shared" si="43"/>
        <v>34.666666666666664</v>
      </c>
      <c r="G185" s="59" t="str">
        <f t="shared" si="43"/>
        <v/>
      </c>
      <c r="H185" s="59">
        <f t="shared" si="43"/>
        <v>31</v>
      </c>
      <c r="I185" s="59">
        <f t="shared" si="43"/>
        <v>31</v>
      </c>
      <c r="J185" s="59">
        <f t="shared" si="43"/>
        <v>32.5</v>
      </c>
      <c r="K185" s="59">
        <f t="shared" si="43"/>
        <v>32.5</v>
      </c>
      <c r="L185" s="59">
        <f t="shared" si="43"/>
        <v>32.5</v>
      </c>
      <c r="M185" s="59">
        <f t="shared" si="43"/>
        <v>32.5</v>
      </c>
      <c r="N185" s="59">
        <f t="shared" si="44"/>
        <v>8</v>
      </c>
      <c r="O185" s="59">
        <f t="shared" si="44"/>
        <v>24.8</v>
      </c>
      <c r="P185" s="59">
        <f t="shared" si="44"/>
        <v>10.39344262295082</v>
      </c>
      <c r="Q185" s="59">
        <f t="shared" si="44"/>
        <v>31</v>
      </c>
      <c r="R185" s="59">
        <f t="shared" si="44"/>
        <v>31</v>
      </c>
      <c r="S185" s="59">
        <f t="shared" si="44"/>
        <v>31</v>
      </c>
      <c r="T185" s="59">
        <f t="shared" si="44"/>
        <v>31</v>
      </c>
      <c r="U185" s="59">
        <f t="shared" si="44"/>
        <v>31</v>
      </c>
      <c r="V185" s="59">
        <f t="shared" si="44"/>
        <v>31</v>
      </c>
      <c r="W185" s="59">
        <f t="shared" si="44"/>
        <v>8</v>
      </c>
      <c r="X185" s="59">
        <f t="shared" si="45"/>
        <v>24.8</v>
      </c>
      <c r="Y185" s="59">
        <f t="shared" si="45"/>
        <v>30</v>
      </c>
      <c r="Z185" s="59" t="str">
        <f t="shared" si="45"/>
        <v/>
      </c>
      <c r="AA185" s="59">
        <f t="shared" si="45"/>
        <v>32</v>
      </c>
      <c r="AB185" s="59">
        <f t="shared" si="45"/>
        <v>25.714285714285715</v>
      </c>
      <c r="AC185" s="59">
        <f t="shared" si="45"/>
        <v>32.5</v>
      </c>
      <c r="AD185" s="59">
        <f t="shared" si="45"/>
        <v>32</v>
      </c>
      <c r="AE185" s="59">
        <f t="shared" si="45"/>
        <v>32</v>
      </c>
      <c r="AF185" s="59">
        <f t="shared" si="45"/>
        <v>32</v>
      </c>
      <c r="AG185" s="59">
        <f t="shared" si="45"/>
        <v>30</v>
      </c>
      <c r="AH185" s="59">
        <f t="shared" si="46"/>
        <v>50</v>
      </c>
      <c r="AI185" s="59">
        <f t="shared" si="46"/>
        <v>30</v>
      </c>
      <c r="AJ185" s="59">
        <f t="shared" si="46"/>
        <v>29.5</v>
      </c>
      <c r="AK185" s="59" t="str">
        <f t="shared" si="46"/>
        <v/>
      </c>
      <c r="AL185" s="59" t="str">
        <f t="shared" si="46"/>
        <v/>
      </c>
      <c r="AM185" s="59">
        <f t="shared" si="46"/>
        <v>30</v>
      </c>
      <c r="AN185" s="59">
        <f t="shared" si="46"/>
        <v>29.5</v>
      </c>
      <c r="AO185" s="59">
        <f t="shared" si="46"/>
        <v>31</v>
      </c>
      <c r="AP185" s="59">
        <f t="shared" si="46"/>
        <v>31</v>
      </c>
      <c r="AQ185" s="59">
        <f t="shared" si="46"/>
        <v>31</v>
      </c>
      <c r="AR185" s="59">
        <f t="shared" si="47"/>
        <v>27</v>
      </c>
      <c r="AS185" s="59">
        <f t="shared" si="47"/>
        <v>27</v>
      </c>
      <c r="AT185" s="59">
        <f t="shared" si="47"/>
        <v>27</v>
      </c>
      <c r="AU185" s="59">
        <f t="shared" si="47"/>
        <v>23</v>
      </c>
      <c r="AV185" s="59">
        <f t="shared" si="47"/>
        <v>20.8</v>
      </c>
      <c r="AW185" s="59">
        <f t="shared" si="47"/>
        <v>31</v>
      </c>
      <c r="AX185" s="59">
        <f t="shared" si="47"/>
        <v>23</v>
      </c>
      <c r="AY185" s="59">
        <f t="shared" si="47"/>
        <v>23</v>
      </c>
      <c r="AZ185" s="59">
        <f t="shared" si="47"/>
        <v>23</v>
      </c>
      <c r="BA185" s="59">
        <f t="shared" si="47"/>
        <v>23</v>
      </c>
      <c r="BB185" s="59">
        <f t="shared" si="48"/>
        <v>8</v>
      </c>
      <c r="BC185" s="59">
        <f t="shared" si="48"/>
        <v>31</v>
      </c>
      <c r="BD185" s="59">
        <f t="shared" si="48"/>
        <v>31</v>
      </c>
      <c r="BE185" s="59">
        <f t="shared" si="48"/>
        <v>31</v>
      </c>
      <c r="BF185" s="59">
        <f t="shared" si="48"/>
        <v>31</v>
      </c>
      <c r="BG185" s="59">
        <f t="shared" si="48"/>
        <v>30.5</v>
      </c>
      <c r="BH185" s="59">
        <f t="shared" si="48"/>
        <v>8</v>
      </c>
      <c r="BI185" s="59" t="str">
        <f t="shared" si="48"/>
        <v/>
      </c>
      <c r="BJ185" s="59">
        <f t="shared" si="48"/>
        <v>44.666666666666664</v>
      </c>
      <c r="BK185" s="59">
        <f t="shared" si="48"/>
        <v>34</v>
      </c>
      <c r="BL185" s="59">
        <f t="shared" si="49"/>
        <v>31</v>
      </c>
      <c r="BM185" s="59">
        <f t="shared" si="49"/>
        <v>46</v>
      </c>
      <c r="BN185" s="59">
        <f t="shared" si="49"/>
        <v>30</v>
      </c>
      <c r="BO185" s="59">
        <f t="shared" si="49"/>
        <v>33.5</v>
      </c>
      <c r="BP185" s="59">
        <f t="shared" si="49"/>
        <v>25.666666666666668</v>
      </c>
      <c r="BQ185" s="59">
        <f t="shared" si="49"/>
        <v>14</v>
      </c>
      <c r="BR185" s="59">
        <f t="shared" si="49"/>
        <v>30</v>
      </c>
      <c r="BS185" s="59">
        <f t="shared" si="49"/>
        <v>36</v>
      </c>
      <c r="BT185" s="59">
        <f t="shared" si="49"/>
        <v>60</v>
      </c>
      <c r="BU185" s="59">
        <f t="shared" si="49"/>
        <v>1.7971014492753623</v>
      </c>
      <c r="BV185" s="59" t="str">
        <f t="shared" si="49"/>
        <v/>
      </c>
      <c r="BW185" s="59">
        <f t="shared" si="49"/>
        <v>23</v>
      </c>
      <c r="BX185" s="59">
        <f t="shared" si="49"/>
        <v>35.333333333333336</v>
      </c>
      <c r="BY185" s="59">
        <f t="shared" si="49"/>
        <v>31</v>
      </c>
      <c r="BZ185" s="59">
        <f t="shared" si="49"/>
        <v>29</v>
      </c>
    </row>
    <row r="186" spans="2:78" x14ac:dyDescent="0.15">
      <c r="B186" s="59">
        <v>63</v>
      </c>
      <c r="C186" s="59">
        <f t="shared" si="7"/>
        <v>1989.4192563554288</v>
      </c>
      <c r="D186" s="59">
        <f t="shared" si="43"/>
        <v>32.5</v>
      </c>
      <c r="E186" s="59" t="str">
        <f t="shared" si="43"/>
        <v/>
      </c>
      <c r="F186" s="59">
        <f t="shared" si="43"/>
        <v>35</v>
      </c>
      <c r="G186" s="59" t="str">
        <f t="shared" si="43"/>
        <v/>
      </c>
      <c r="H186" s="59">
        <f t="shared" si="43"/>
        <v>31.5</v>
      </c>
      <c r="I186" s="59">
        <f t="shared" si="43"/>
        <v>31.5</v>
      </c>
      <c r="J186" s="59">
        <f t="shared" si="43"/>
        <v>33</v>
      </c>
      <c r="K186" s="59">
        <f t="shared" si="43"/>
        <v>33</v>
      </c>
      <c r="L186" s="59">
        <f t="shared" si="43"/>
        <v>33</v>
      </c>
      <c r="M186" s="59">
        <f t="shared" si="43"/>
        <v>33</v>
      </c>
      <c r="N186" s="59">
        <f t="shared" si="44"/>
        <v>8.5</v>
      </c>
      <c r="O186" s="59">
        <f t="shared" si="44"/>
        <v>25.2</v>
      </c>
      <c r="P186" s="59">
        <f t="shared" si="44"/>
        <v>10.409836065573771</v>
      </c>
      <c r="Q186" s="59">
        <f t="shared" si="44"/>
        <v>31.5</v>
      </c>
      <c r="R186" s="59">
        <f t="shared" si="44"/>
        <v>31.5</v>
      </c>
      <c r="S186" s="59">
        <f t="shared" si="44"/>
        <v>31.5</v>
      </c>
      <c r="T186" s="59">
        <f t="shared" si="44"/>
        <v>31.5</v>
      </c>
      <c r="U186" s="59">
        <f t="shared" si="44"/>
        <v>31.5</v>
      </c>
      <c r="V186" s="59">
        <f t="shared" si="44"/>
        <v>31.5</v>
      </c>
      <c r="W186" s="59">
        <f t="shared" si="44"/>
        <v>8.5</v>
      </c>
      <c r="X186" s="59">
        <f t="shared" si="45"/>
        <v>25.2</v>
      </c>
      <c r="Y186" s="59">
        <f t="shared" si="45"/>
        <v>30.5</v>
      </c>
      <c r="Z186" s="59" t="str">
        <f t="shared" si="45"/>
        <v/>
      </c>
      <c r="AA186" s="59">
        <f t="shared" si="45"/>
        <v>36</v>
      </c>
      <c r="AB186" s="59">
        <f t="shared" si="45"/>
        <v>26</v>
      </c>
      <c r="AC186" s="59">
        <f t="shared" si="45"/>
        <v>33</v>
      </c>
      <c r="AD186" s="59">
        <f t="shared" si="45"/>
        <v>32.5</v>
      </c>
      <c r="AE186" s="59">
        <f t="shared" si="45"/>
        <v>32.5</v>
      </c>
      <c r="AF186" s="59">
        <f t="shared" si="45"/>
        <v>32.5</v>
      </c>
      <c r="AG186" s="59">
        <f t="shared" si="45"/>
        <v>30.5</v>
      </c>
      <c r="AH186" s="59">
        <f t="shared" si="46"/>
        <v>50</v>
      </c>
      <c r="AI186" s="59">
        <f t="shared" si="46"/>
        <v>30.5</v>
      </c>
      <c r="AJ186" s="59">
        <f t="shared" si="46"/>
        <v>30</v>
      </c>
      <c r="AK186" s="59" t="str">
        <f t="shared" si="46"/>
        <v/>
      </c>
      <c r="AL186" s="59" t="str">
        <f t="shared" si="46"/>
        <v/>
      </c>
      <c r="AM186" s="59">
        <f t="shared" si="46"/>
        <v>30.5</v>
      </c>
      <c r="AN186" s="59">
        <f t="shared" si="46"/>
        <v>30</v>
      </c>
      <c r="AO186" s="59">
        <f t="shared" si="46"/>
        <v>31.5</v>
      </c>
      <c r="AP186" s="59">
        <f t="shared" si="46"/>
        <v>31.5</v>
      </c>
      <c r="AQ186" s="59">
        <f t="shared" si="46"/>
        <v>31.5</v>
      </c>
      <c r="AR186" s="59">
        <f t="shared" si="47"/>
        <v>27.5</v>
      </c>
      <c r="AS186" s="59">
        <f t="shared" si="47"/>
        <v>27.5</v>
      </c>
      <c r="AT186" s="59">
        <f t="shared" si="47"/>
        <v>27.5</v>
      </c>
      <c r="AU186" s="59">
        <f t="shared" si="47"/>
        <v>23.5</v>
      </c>
      <c r="AV186" s="59">
        <f t="shared" si="47"/>
        <v>21.2</v>
      </c>
      <c r="AW186" s="59">
        <f t="shared" si="47"/>
        <v>31.5</v>
      </c>
      <c r="AX186" s="59">
        <f t="shared" si="47"/>
        <v>23.5</v>
      </c>
      <c r="AY186" s="59">
        <f t="shared" si="47"/>
        <v>23.5</v>
      </c>
      <c r="AZ186" s="59">
        <f t="shared" si="47"/>
        <v>23.5</v>
      </c>
      <c r="BA186" s="59">
        <f t="shared" si="47"/>
        <v>23.5</v>
      </c>
      <c r="BB186" s="59">
        <f t="shared" si="48"/>
        <v>8.5</v>
      </c>
      <c r="BC186" s="59">
        <f t="shared" si="48"/>
        <v>31.5</v>
      </c>
      <c r="BD186" s="59">
        <f t="shared" si="48"/>
        <v>31.5</v>
      </c>
      <c r="BE186" s="59">
        <f t="shared" si="48"/>
        <v>31.5</v>
      </c>
      <c r="BF186" s="59">
        <f t="shared" si="48"/>
        <v>31.5</v>
      </c>
      <c r="BG186" s="59">
        <f t="shared" si="48"/>
        <v>31</v>
      </c>
      <c r="BH186" s="59">
        <f t="shared" si="48"/>
        <v>8.5</v>
      </c>
      <c r="BI186" s="59" t="str">
        <f t="shared" si="48"/>
        <v/>
      </c>
      <c r="BJ186" s="59">
        <f t="shared" si="48"/>
        <v>45.333333333333336</v>
      </c>
      <c r="BK186" s="59">
        <f t="shared" si="48"/>
        <v>34.25</v>
      </c>
      <c r="BL186" s="59">
        <f t="shared" si="49"/>
        <v>31.5</v>
      </c>
      <c r="BM186" s="59">
        <f t="shared" si="49"/>
        <v>46.5</v>
      </c>
      <c r="BN186" s="59">
        <f t="shared" si="49"/>
        <v>30.5</v>
      </c>
      <c r="BO186" s="59">
        <f t="shared" si="49"/>
        <v>34</v>
      </c>
      <c r="BP186" s="59">
        <f t="shared" si="49"/>
        <v>26</v>
      </c>
      <c r="BQ186" s="59">
        <f t="shared" si="49"/>
        <v>16</v>
      </c>
      <c r="BR186" s="59">
        <f t="shared" si="49"/>
        <v>30</v>
      </c>
      <c r="BS186" s="59">
        <f t="shared" si="49"/>
        <v>36</v>
      </c>
      <c r="BT186" s="59">
        <f t="shared" si="49"/>
        <v>62</v>
      </c>
      <c r="BU186" s="59">
        <f t="shared" si="49"/>
        <v>1.8260869565217392</v>
      </c>
      <c r="BV186" s="59" t="str">
        <f t="shared" si="49"/>
        <v/>
      </c>
      <c r="BW186" s="59">
        <f t="shared" si="49"/>
        <v>23.5</v>
      </c>
      <c r="BX186" s="59">
        <f t="shared" si="49"/>
        <v>36</v>
      </c>
      <c r="BY186" s="59">
        <f t="shared" si="49"/>
        <v>31.5</v>
      </c>
      <c r="BZ186" s="59">
        <f t="shared" si="49"/>
        <v>29.5</v>
      </c>
    </row>
    <row r="187" spans="2:78" x14ac:dyDescent="0.15">
      <c r="B187" s="59">
        <v>64</v>
      </c>
      <c r="C187" s="59">
        <f t="shared" si="7"/>
        <v>2021.6479686386315</v>
      </c>
      <c r="D187" s="59">
        <f t="shared" si="43"/>
        <v>33</v>
      </c>
      <c r="E187" s="59" t="str">
        <f t="shared" si="43"/>
        <v/>
      </c>
      <c r="F187" s="59">
        <f t="shared" si="43"/>
        <v>35.333333333333336</v>
      </c>
      <c r="G187" s="59" t="str">
        <f t="shared" si="43"/>
        <v/>
      </c>
      <c r="H187" s="59">
        <f t="shared" si="43"/>
        <v>32</v>
      </c>
      <c r="I187" s="59">
        <f t="shared" si="43"/>
        <v>32</v>
      </c>
      <c r="J187" s="59">
        <f t="shared" si="43"/>
        <v>33.5</v>
      </c>
      <c r="K187" s="59">
        <f t="shared" si="43"/>
        <v>33.5</v>
      </c>
      <c r="L187" s="59">
        <f t="shared" si="43"/>
        <v>33.5</v>
      </c>
      <c r="M187" s="59">
        <f t="shared" si="43"/>
        <v>33.5</v>
      </c>
      <c r="N187" s="59">
        <f t="shared" si="44"/>
        <v>9</v>
      </c>
      <c r="O187" s="59">
        <f t="shared" si="44"/>
        <v>25.6</v>
      </c>
      <c r="P187" s="59">
        <f t="shared" si="44"/>
        <v>10.426229508196721</v>
      </c>
      <c r="Q187" s="59">
        <f t="shared" si="44"/>
        <v>32</v>
      </c>
      <c r="R187" s="59">
        <f t="shared" si="44"/>
        <v>32</v>
      </c>
      <c r="S187" s="59">
        <f t="shared" si="44"/>
        <v>32</v>
      </c>
      <c r="T187" s="59">
        <f t="shared" si="44"/>
        <v>32</v>
      </c>
      <c r="U187" s="59">
        <f t="shared" si="44"/>
        <v>32</v>
      </c>
      <c r="V187" s="59">
        <f t="shared" si="44"/>
        <v>32</v>
      </c>
      <c r="W187" s="59">
        <f t="shared" si="44"/>
        <v>9</v>
      </c>
      <c r="X187" s="59">
        <f t="shared" si="45"/>
        <v>25.6</v>
      </c>
      <c r="Y187" s="59">
        <f t="shared" si="45"/>
        <v>31</v>
      </c>
      <c r="Z187" s="59" t="str">
        <f t="shared" si="45"/>
        <v/>
      </c>
      <c r="AA187" s="59">
        <f t="shared" si="45"/>
        <v>36</v>
      </c>
      <c r="AB187" s="59">
        <f t="shared" si="45"/>
        <v>26.333333333333332</v>
      </c>
      <c r="AC187" s="59">
        <f t="shared" si="45"/>
        <v>33.5</v>
      </c>
      <c r="AD187" s="59">
        <f t="shared" si="45"/>
        <v>33</v>
      </c>
      <c r="AE187" s="59">
        <f t="shared" si="45"/>
        <v>33</v>
      </c>
      <c r="AF187" s="59">
        <f t="shared" si="45"/>
        <v>33</v>
      </c>
      <c r="AG187" s="59">
        <f t="shared" si="45"/>
        <v>31</v>
      </c>
      <c r="AH187" s="59">
        <f t="shared" si="46"/>
        <v>50</v>
      </c>
      <c r="AI187" s="59">
        <f t="shared" si="46"/>
        <v>31</v>
      </c>
      <c r="AJ187" s="59">
        <f t="shared" si="46"/>
        <v>30.5</v>
      </c>
      <c r="AK187" s="59" t="str">
        <f t="shared" si="46"/>
        <v/>
      </c>
      <c r="AL187" s="59" t="str">
        <f t="shared" si="46"/>
        <v/>
      </c>
      <c r="AM187" s="59">
        <f t="shared" si="46"/>
        <v>31</v>
      </c>
      <c r="AN187" s="59">
        <f t="shared" si="46"/>
        <v>30.5</v>
      </c>
      <c r="AO187" s="59">
        <f t="shared" si="46"/>
        <v>32</v>
      </c>
      <c r="AP187" s="59">
        <f t="shared" si="46"/>
        <v>32</v>
      </c>
      <c r="AQ187" s="59">
        <f t="shared" si="46"/>
        <v>32</v>
      </c>
      <c r="AR187" s="59">
        <f t="shared" si="47"/>
        <v>28</v>
      </c>
      <c r="AS187" s="59">
        <f t="shared" si="47"/>
        <v>28</v>
      </c>
      <c r="AT187" s="59">
        <f t="shared" si="47"/>
        <v>28</v>
      </c>
      <c r="AU187" s="59">
        <f t="shared" si="47"/>
        <v>24</v>
      </c>
      <c r="AV187" s="59">
        <f t="shared" si="47"/>
        <v>21.6</v>
      </c>
      <c r="AW187" s="59">
        <f t="shared" si="47"/>
        <v>32</v>
      </c>
      <c r="AX187" s="59">
        <f t="shared" si="47"/>
        <v>24</v>
      </c>
      <c r="AY187" s="59">
        <f t="shared" si="47"/>
        <v>24</v>
      </c>
      <c r="AZ187" s="59">
        <f t="shared" si="47"/>
        <v>24</v>
      </c>
      <c r="BA187" s="59">
        <f t="shared" si="47"/>
        <v>24</v>
      </c>
      <c r="BB187" s="59">
        <f t="shared" si="48"/>
        <v>9</v>
      </c>
      <c r="BC187" s="59">
        <f t="shared" si="48"/>
        <v>32</v>
      </c>
      <c r="BD187" s="59">
        <f t="shared" si="48"/>
        <v>32</v>
      </c>
      <c r="BE187" s="59">
        <f t="shared" si="48"/>
        <v>32</v>
      </c>
      <c r="BF187" s="59">
        <f t="shared" si="48"/>
        <v>32</v>
      </c>
      <c r="BG187" s="59">
        <f t="shared" si="48"/>
        <v>31.5</v>
      </c>
      <c r="BH187" s="59">
        <f t="shared" si="48"/>
        <v>9</v>
      </c>
      <c r="BI187" s="59" t="str">
        <f t="shared" si="48"/>
        <v/>
      </c>
      <c r="BJ187" s="59">
        <f t="shared" si="48"/>
        <v>46</v>
      </c>
      <c r="BK187" s="59">
        <f t="shared" si="48"/>
        <v>34.5</v>
      </c>
      <c r="BL187" s="59">
        <f t="shared" si="49"/>
        <v>32</v>
      </c>
      <c r="BM187" s="59">
        <f t="shared" si="49"/>
        <v>47</v>
      </c>
      <c r="BN187" s="59">
        <f t="shared" si="49"/>
        <v>31</v>
      </c>
      <c r="BO187" s="59">
        <f t="shared" si="49"/>
        <v>34.4</v>
      </c>
      <c r="BP187" s="59">
        <f t="shared" si="49"/>
        <v>26.333333333333332</v>
      </c>
      <c r="BQ187" s="59">
        <f t="shared" si="49"/>
        <v>18</v>
      </c>
      <c r="BR187" s="59">
        <f t="shared" si="49"/>
        <v>30</v>
      </c>
      <c r="BS187" s="59">
        <f t="shared" si="49"/>
        <v>36</v>
      </c>
      <c r="BT187" s="59">
        <f t="shared" si="49"/>
        <v>63</v>
      </c>
      <c r="BU187" s="59">
        <f t="shared" si="49"/>
        <v>1.855072463768116</v>
      </c>
      <c r="BV187" s="59" t="str">
        <f t="shared" si="49"/>
        <v/>
      </c>
      <c r="BW187" s="59">
        <f t="shared" si="49"/>
        <v>24</v>
      </c>
      <c r="BX187" s="59">
        <f t="shared" si="49"/>
        <v>36.666666666666664</v>
      </c>
      <c r="BY187" s="59">
        <f t="shared" si="49"/>
        <v>32</v>
      </c>
      <c r="BZ187" s="59">
        <f t="shared" si="49"/>
        <v>30</v>
      </c>
    </row>
    <row r="188" spans="2:78" x14ac:dyDescent="0.15">
      <c r="B188" s="59">
        <v>65</v>
      </c>
      <c r="C188" s="59">
        <f t="shared" si="7"/>
        <v>2053.8766809218341</v>
      </c>
      <c r="D188" s="59">
        <f t="shared" si="43"/>
        <v>33.5</v>
      </c>
      <c r="E188" s="59" t="str">
        <f t="shared" si="43"/>
        <v/>
      </c>
      <c r="F188" s="59">
        <f t="shared" si="43"/>
        <v>35.666666666666664</v>
      </c>
      <c r="G188" s="59" t="str">
        <f t="shared" si="43"/>
        <v/>
      </c>
      <c r="H188" s="59">
        <f t="shared" si="43"/>
        <v>32.5</v>
      </c>
      <c r="I188" s="59">
        <f t="shared" si="43"/>
        <v>32.5</v>
      </c>
      <c r="J188" s="59">
        <f t="shared" si="43"/>
        <v>34</v>
      </c>
      <c r="K188" s="59">
        <f t="shared" si="43"/>
        <v>34</v>
      </c>
      <c r="L188" s="59">
        <f t="shared" si="43"/>
        <v>34</v>
      </c>
      <c r="M188" s="59">
        <f t="shared" si="43"/>
        <v>34</v>
      </c>
      <c r="N188" s="59">
        <f t="shared" si="44"/>
        <v>9.5</v>
      </c>
      <c r="O188" s="59">
        <f t="shared" si="44"/>
        <v>26</v>
      </c>
      <c r="P188" s="59">
        <f t="shared" si="44"/>
        <v>10.442622950819672</v>
      </c>
      <c r="Q188" s="59">
        <f t="shared" si="44"/>
        <v>32.5</v>
      </c>
      <c r="R188" s="59">
        <f t="shared" si="44"/>
        <v>32.5</v>
      </c>
      <c r="S188" s="59">
        <f t="shared" si="44"/>
        <v>32.5</v>
      </c>
      <c r="T188" s="59">
        <f t="shared" si="44"/>
        <v>32.5</v>
      </c>
      <c r="U188" s="59">
        <f t="shared" si="44"/>
        <v>32.5</v>
      </c>
      <c r="V188" s="59">
        <f t="shared" si="44"/>
        <v>32.5</v>
      </c>
      <c r="W188" s="59">
        <f t="shared" si="44"/>
        <v>9.5</v>
      </c>
      <c r="X188" s="59">
        <f t="shared" si="45"/>
        <v>26</v>
      </c>
      <c r="Y188" s="59">
        <f t="shared" si="45"/>
        <v>31.5</v>
      </c>
      <c r="Z188" s="59" t="str">
        <f t="shared" si="45"/>
        <v/>
      </c>
      <c r="AA188" s="59">
        <f t="shared" si="45"/>
        <v>36</v>
      </c>
      <c r="AB188" s="59">
        <f t="shared" si="45"/>
        <v>26.666666666666668</v>
      </c>
      <c r="AC188" s="59">
        <f t="shared" si="45"/>
        <v>34</v>
      </c>
      <c r="AD188" s="59">
        <f t="shared" si="45"/>
        <v>33.5</v>
      </c>
      <c r="AE188" s="59">
        <f t="shared" si="45"/>
        <v>33.5</v>
      </c>
      <c r="AF188" s="59">
        <f t="shared" si="45"/>
        <v>33.5</v>
      </c>
      <c r="AG188" s="59">
        <f t="shared" si="45"/>
        <v>31.5</v>
      </c>
      <c r="AH188" s="59">
        <f t="shared" si="46"/>
        <v>50</v>
      </c>
      <c r="AI188" s="59">
        <f t="shared" si="46"/>
        <v>31.5</v>
      </c>
      <c r="AJ188" s="59">
        <f t="shared" si="46"/>
        <v>31</v>
      </c>
      <c r="AK188" s="59" t="str">
        <f t="shared" si="46"/>
        <v/>
      </c>
      <c r="AL188" s="59" t="str">
        <f t="shared" si="46"/>
        <v/>
      </c>
      <c r="AM188" s="59">
        <f t="shared" si="46"/>
        <v>31.5</v>
      </c>
      <c r="AN188" s="59">
        <f t="shared" si="46"/>
        <v>31</v>
      </c>
      <c r="AO188" s="59">
        <f t="shared" si="46"/>
        <v>32.5</v>
      </c>
      <c r="AP188" s="59">
        <f t="shared" si="46"/>
        <v>32.5</v>
      </c>
      <c r="AQ188" s="59">
        <f t="shared" si="46"/>
        <v>32.5</v>
      </c>
      <c r="AR188" s="59">
        <f t="shared" si="47"/>
        <v>28.5</v>
      </c>
      <c r="AS188" s="59">
        <f t="shared" si="47"/>
        <v>28.5</v>
      </c>
      <c r="AT188" s="59">
        <f t="shared" si="47"/>
        <v>28.5</v>
      </c>
      <c r="AU188" s="59">
        <f t="shared" si="47"/>
        <v>24.5</v>
      </c>
      <c r="AV188" s="59">
        <f t="shared" si="47"/>
        <v>22</v>
      </c>
      <c r="AW188" s="59">
        <f t="shared" si="47"/>
        <v>32.5</v>
      </c>
      <c r="AX188" s="59">
        <f t="shared" si="47"/>
        <v>24.5</v>
      </c>
      <c r="AY188" s="59">
        <f t="shared" si="47"/>
        <v>24.5</v>
      </c>
      <c r="AZ188" s="59">
        <f t="shared" si="47"/>
        <v>24.5</v>
      </c>
      <c r="BA188" s="59">
        <f t="shared" si="47"/>
        <v>24.5</v>
      </c>
      <c r="BB188" s="59">
        <f t="shared" si="48"/>
        <v>9.5</v>
      </c>
      <c r="BC188" s="59">
        <f t="shared" si="48"/>
        <v>32.5</v>
      </c>
      <c r="BD188" s="59">
        <f t="shared" si="48"/>
        <v>32.5</v>
      </c>
      <c r="BE188" s="59">
        <f t="shared" si="48"/>
        <v>32.5</v>
      </c>
      <c r="BF188" s="59">
        <f t="shared" si="48"/>
        <v>32.5</v>
      </c>
      <c r="BG188" s="59">
        <f t="shared" si="48"/>
        <v>32</v>
      </c>
      <c r="BH188" s="59">
        <f t="shared" si="48"/>
        <v>9.5</v>
      </c>
      <c r="BI188" s="59" t="str">
        <f t="shared" si="48"/>
        <v/>
      </c>
      <c r="BJ188" s="59">
        <f t="shared" si="48"/>
        <v>46.666666666666664</v>
      </c>
      <c r="BK188" s="59">
        <f t="shared" si="48"/>
        <v>34.75</v>
      </c>
      <c r="BL188" s="59">
        <f t="shared" si="49"/>
        <v>32.5</v>
      </c>
      <c r="BM188" s="59">
        <f t="shared" si="49"/>
        <v>47.5</v>
      </c>
      <c r="BN188" s="59">
        <f t="shared" si="49"/>
        <v>31.5</v>
      </c>
      <c r="BO188" s="59">
        <f t="shared" si="49"/>
        <v>34.799999999999997</v>
      </c>
      <c r="BP188" s="59">
        <f t="shared" si="49"/>
        <v>26.666666666666668</v>
      </c>
      <c r="BQ188" s="59">
        <f t="shared" si="49"/>
        <v>20</v>
      </c>
      <c r="BR188" s="59">
        <f t="shared" si="49"/>
        <v>30</v>
      </c>
      <c r="BS188" s="59">
        <f t="shared" si="49"/>
        <v>36</v>
      </c>
      <c r="BT188" s="59">
        <f t="shared" si="49"/>
        <v>64</v>
      </c>
      <c r="BU188" s="59">
        <f t="shared" si="49"/>
        <v>1.8840579710144927</v>
      </c>
      <c r="BV188" s="59" t="str">
        <f t="shared" si="49"/>
        <v/>
      </c>
      <c r="BW188" s="59">
        <f t="shared" si="49"/>
        <v>24.5</v>
      </c>
      <c r="BX188" s="59">
        <f t="shared" si="49"/>
        <v>37.333333333333336</v>
      </c>
      <c r="BY188" s="59">
        <f t="shared" si="49"/>
        <v>32.5</v>
      </c>
      <c r="BZ188" s="59">
        <f t="shared" si="49"/>
        <v>30.5</v>
      </c>
    </row>
    <row r="189" spans="2:78" x14ac:dyDescent="0.15">
      <c r="B189" s="59">
        <v>66</v>
      </c>
      <c r="C189" s="59">
        <f t="shared" ref="C189:C223" si="50">SUM(D189:BZ189)</f>
        <v>2087.1053932050363</v>
      </c>
      <c r="D189" s="59">
        <f t="shared" si="43"/>
        <v>34</v>
      </c>
      <c r="E189" s="59" t="str">
        <f t="shared" si="43"/>
        <v/>
      </c>
      <c r="F189" s="59">
        <f t="shared" si="43"/>
        <v>36</v>
      </c>
      <c r="G189" s="59" t="str">
        <f t="shared" si="43"/>
        <v/>
      </c>
      <c r="H189" s="59">
        <f t="shared" si="43"/>
        <v>33</v>
      </c>
      <c r="I189" s="59">
        <f t="shared" si="43"/>
        <v>33</v>
      </c>
      <c r="J189" s="59">
        <f t="shared" si="43"/>
        <v>34.5</v>
      </c>
      <c r="K189" s="59">
        <f t="shared" si="43"/>
        <v>34.5</v>
      </c>
      <c r="L189" s="59">
        <f t="shared" si="43"/>
        <v>34.5</v>
      </c>
      <c r="M189" s="59">
        <f t="shared" si="43"/>
        <v>34.5</v>
      </c>
      <c r="N189" s="59">
        <f t="shared" si="44"/>
        <v>10</v>
      </c>
      <c r="O189" s="59">
        <f t="shared" si="44"/>
        <v>26.4</v>
      </c>
      <c r="P189" s="59">
        <f t="shared" si="44"/>
        <v>10.459016393442623</v>
      </c>
      <c r="Q189" s="59">
        <f t="shared" si="44"/>
        <v>33</v>
      </c>
      <c r="R189" s="59">
        <f t="shared" si="44"/>
        <v>33</v>
      </c>
      <c r="S189" s="59">
        <f t="shared" si="44"/>
        <v>33</v>
      </c>
      <c r="T189" s="59">
        <f t="shared" si="44"/>
        <v>33</v>
      </c>
      <c r="U189" s="59">
        <f t="shared" si="44"/>
        <v>33</v>
      </c>
      <c r="V189" s="59">
        <f t="shared" si="44"/>
        <v>33</v>
      </c>
      <c r="W189" s="59">
        <f t="shared" si="44"/>
        <v>10</v>
      </c>
      <c r="X189" s="59">
        <f t="shared" si="45"/>
        <v>26.4</v>
      </c>
      <c r="Y189" s="59">
        <f t="shared" si="45"/>
        <v>32</v>
      </c>
      <c r="Z189" s="59" t="str">
        <f t="shared" si="45"/>
        <v/>
      </c>
      <c r="AA189" s="59">
        <f t="shared" si="45"/>
        <v>36</v>
      </c>
      <c r="AB189" s="59">
        <f t="shared" si="45"/>
        <v>27</v>
      </c>
      <c r="AC189" s="59">
        <f t="shared" si="45"/>
        <v>34.5</v>
      </c>
      <c r="AD189" s="59">
        <f t="shared" si="45"/>
        <v>34</v>
      </c>
      <c r="AE189" s="59">
        <f t="shared" si="45"/>
        <v>34</v>
      </c>
      <c r="AF189" s="59">
        <f t="shared" si="45"/>
        <v>34</v>
      </c>
      <c r="AG189" s="59">
        <f t="shared" si="45"/>
        <v>32</v>
      </c>
      <c r="AH189" s="59">
        <f t="shared" si="46"/>
        <v>50</v>
      </c>
      <c r="AI189" s="59">
        <f t="shared" si="46"/>
        <v>32</v>
      </c>
      <c r="AJ189" s="59">
        <f t="shared" si="46"/>
        <v>31.5</v>
      </c>
      <c r="AK189" s="59" t="str">
        <f t="shared" si="46"/>
        <v/>
      </c>
      <c r="AL189" s="59" t="str">
        <f t="shared" si="46"/>
        <v/>
      </c>
      <c r="AM189" s="59">
        <f t="shared" si="46"/>
        <v>32</v>
      </c>
      <c r="AN189" s="59">
        <f t="shared" si="46"/>
        <v>31.5</v>
      </c>
      <c r="AO189" s="59">
        <f t="shared" si="46"/>
        <v>33</v>
      </c>
      <c r="AP189" s="59">
        <f t="shared" si="46"/>
        <v>33</v>
      </c>
      <c r="AQ189" s="59">
        <f t="shared" si="46"/>
        <v>33</v>
      </c>
      <c r="AR189" s="59">
        <f t="shared" si="47"/>
        <v>29</v>
      </c>
      <c r="AS189" s="59">
        <f t="shared" si="47"/>
        <v>29</v>
      </c>
      <c r="AT189" s="59">
        <f t="shared" si="47"/>
        <v>29</v>
      </c>
      <c r="AU189" s="59">
        <f t="shared" si="47"/>
        <v>25</v>
      </c>
      <c r="AV189" s="59">
        <f t="shared" si="47"/>
        <v>22.4</v>
      </c>
      <c r="AW189" s="59">
        <f t="shared" si="47"/>
        <v>33</v>
      </c>
      <c r="AX189" s="59">
        <f t="shared" si="47"/>
        <v>25</v>
      </c>
      <c r="AY189" s="59">
        <f t="shared" si="47"/>
        <v>25</v>
      </c>
      <c r="AZ189" s="59">
        <f t="shared" si="47"/>
        <v>25</v>
      </c>
      <c r="BA189" s="59">
        <f t="shared" si="47"/>
        <v>25</v>
      </c>
      <c r="BB189" s="59">
        <f t="shared" si="48"/>
        <v>10</v>
      </c>
      <c r="BC189" s="59">
        <f t="shared" si="48"/>
        <v>33</v>
      </c>
      <c r="BD189" s="59">
        <f t="shared" si="48"/>
        <v>33</v>
      </c>
      <c r="BE189" s="59">
        <f t="shared" si="48"/>
        <v>33</v>
      </c>
      <c r="BF189" s="59">
        <f t="shared" si="48"/>
        <v>33</v>
      </c>
      <c r="BG189" s="59">
        <f t="shared" si="48"/>
        <v>32.5</v>
      </c>
      <c r="BH189" s="59">
        <f t="shared" si="48"/>
        <v>10</v>
      </c>
      <c r="BI189" s="59" t="str">
        <f t="shared" si="48"/>
        <v/>
      </c>
      <c r="BJ189" s="59">
        <f t="shared" si="48"/>
        <v>47.333333333333336</v>
      </c>
      <c r="BK189" s="59">
        <f t="shared" si="48"/>
        <v>35</v>
      </c>
      <c r="BL189" s="59">
        <f t="shared" si="49"/>
        <v>33</v>
      </c>
      <c r="BM189" s="59">
        <f t="shared" si="49"/>
        <v>48</v>
      </c>
      <c r="BN189" s="59">
        <f t="shared" si="49"/>
        <v>32</v>
      </c>
      <c r="BO189" s="59">
        <f t="shared" si="49"/>
        <v>35.200000000000003</v>
      </c>
      <c r="BP189" s="59">
        <f t="shared" si="49"/>
        <v>27</v>
      </c>
      <c r="BQ189" s="59">
        <f t="shared" si="49"/>
        <v>22</v>
      </c>
      <c r="BR189" s="59">
        <f t="shared" si="49"/>
        <v>30</v>
      </c>
      <c r="BS189" s="59">
        <f t="shared" si="49"/>
        <v>36</v>
      </c>
      <c r="BT189" s="59">
        <f t="shared" si="49"/>
        <v>66</v>
      </c>
      <c r="BU189" s="59">
        <f t="shared" si="49"/>
        <v>1.9130434782608696</v>
      </c>
      <c r="BV189" s="59" t="str">
        <f t="shared" si="49"/>
        <v/>
      </c>
      <c r="BW189" s="59">
        <f t="shared" si="49"/>
        <v>25</v>
      </c>
      <c r="BX189" s="59">
        <f t="shared" si="49"/>
        <v>38</v>
      </c>
      <c r="BY189" s="59">
        <f t="shared" si="49"/>
        <v>33</v>
      </c>
      <c r="BZ189" s="59">
        <f t="shared" si="49"/>
        <v>31</v>
      </c>
    </row>
    <row r="190" spans="2:78" x14ac:dyDescent="0.15">
      <c r="B190" s="59">
        <v>67</v>
      </c>
      <c r="C190" s="59">
        <f t="shared" si="50"/>
        <v>2120.2341054882395</v>
      </c>
      <c r="D190" s="59">
        <f t="shared" si="43"/>
        <v>34.5</v>
      </c>
      <c r="E190" s="59" t="str">
        <f t="shared" si="43"/>
        <v/>
      </c>
      <c r="F190" s="59">
        <f t="shared" si="43"/>
        <v>36.333333333333336</v>
      </c>
      <c r="G190" s="59" t="str">
        <f t="shared" si="43"/>
        <v/>
      </c>
      <c r="H190" s="59">
        <f t="shared" si="43"/>
        <v>33.5</v>
      </c>
      <c r="I190" s="59">
        <f t="shared" si="43"/>
        <v>33.5</v>
      </c>
      <c r="J190" s="59">
        <f t="shared" si="43"/>
        <v>35</v>
      </c>
      <c r="K190" s="59">
        <f t="shared" si="43"/>
        <v>35</v>
      </c>
      <c r="L190" s="59">
        <f t="shared" si="43"/>
        <v>35</v>
      </c>
      <c r="M190" s="59">
        <f t="shared" si="43"/>
        <v>35</v>
      </c>
      <c r="N190" s="59">
        <f t="shared" si="44"/>
        <v>10.5</v>
      </c>
      <c r="O190" s="59">
        <f t="shared" si="44"/>
        <v>26.8</v>
      </c>
      <c r="P190" s="59">
        <f t="shared" si="44"/>
        <v>10.475409836065573</v>
      </c>
      <c r="Q190" s="59">
        <f t="shared" si="44"/>
        <v>33.5</v>
      </c>
      <c r="R190" s="59">
        <f t="shared" si="44"/>
        <v>33.5</v>
      </c>
      <c r="S190" s="59">
        <f t="shared" si="44"/>
        <v>33.5</v>
      </c>
      <c r="T190" s="59">
        <f t="shared" si="44"/>
        <v>33.5</v>
      </c>
      <c r="U190" s="59">
        <f t="shared" si="44"/>
        <v>33.5</v>
      </c>
      <c r="V190" s="59">
        <f t="shared" si="44"/>
        <v>33.5</v>
      </c>
      <c r="W190" s="59">
        <f t="shared" si="44"/>
        <v>10.5</v>
      </c>
      <c r="X190" s="59">
        <f t="shared" si="45"/>
        <v>26.8</v>
      </c>
      <c r="Y190" s="59">
        <f t="shared" si="45"/>
        <v>32.5</v>
      </c>
      <c r="Z190" s="59" t="str">
        <f t="shared" si="45"/>
        <v/>
      </c>
      <c r="AA190" s="59">
        <f t="shared" si="45"/>
        <v>36</v>
      </c>
      <c r="AB190" s="59">
        <f t="shared" si="45"/>
        <v>27.333333333333332</v>
      </c>
      <c r="AC190" s="59">
        <f t="shared" si="45"/>
        <v>35</v>
      </c>
      <c r="AD190" s="59">
        <f t="shared" si="45"/>
        <v>34.5</v>
      </c>
      <c r="AE190" s="59">
        <f t="shared" si="45"/>
        <v>34.5</v>
      </c>
      <c r="AF190" s="59">
        <f t="shared" si="45"/>
        <v>34.5</v>
      </c>
      <c r="AG190" s="59">
        <f t="shared" si="45"/>
        <v>32.5</v>
      </c>
      <c r="AH190" s="59">
        <f t="shared" si="46"/>
        <v>50</v>
      </c>
      <c r="AI190" s="59">
        <f t="shared" si="46"/>
        <v>32.5</v>
      </c>
      <c r="AJ190" s="59">
        <f t="shared" si="46"/>
        <v>32</v>
      </c>
      <c r="AK190" s="59" t="str">
        <f t="shared" si="46"/>
        <v/>
      </c>
      <c r="AL190" s="59" t="str">
        <f t="shared" si="46"/>
        <v/>
      </c>
      <c r="AM190" s="59">
        <f t="shared" si="46"/>
        <v>32.5</v>
      </c>
      <c r="AN190" s="59">
        <f t="shared" si="46"/>
        <v>32</v>
      </c>
      <c r="AO190" s="59">
        <f t="shared" si="46"/>
        <v>33.5</v>
      </c>
      <c r="AP190" s="59">
        <f t="shared" si="46"/>
        <v>33.5</v>
      </c>
      <c r="AQ190" s="59">
        <f t="shared" si="46"/>
        <v>33.5</v>
      </c>
      <c r="AR190" s="59">
        <f t="shared" si="47"/>
        <v>29.5</v>
      </c>
      <c r="AS190" s="59">
        <f t="shared" si="47"/>
        <v>29.5</v>
      </c>
      <c r="AT190" s="59">
        <f t="shared" si="47"/>
        <v>29.5</v>
      </c>
      <c r="AU190" s="59">
        <f t="shared" si="47"/>
        <v>25.5</v>
      </c>
      <c r="AV190" s="59">
        <f t="shared" si="47"/>
        <v>22.8</v>
      </c>
      <c r="AW190" s="59">
        <f t="shared" si="47"/>
        <v>33.5</v>
      </c>
      <c r="AX190" s="59">
        <f t="shared" si="47"/>
        <v>25.5</v>
      </c>
      <c r="AY190" s="59">
        <f t="shared" si="47"/>
        <v>25.5</v>
      </c>
      <c r="AZ190" s="59">
        <f t="shared" si="47"/>
        <v>25.5</v>
      </c>
      <c r="BA190" s="59">
        <f t="shared" si="47"/>
        <v>25.5</v>
      </c>
      <c r="BB190" s="59">
        <f t="shared" si="48"/>
        <v>10.5</v>
      </c>
      <c r="BC190" s="59">
        <f t="shared" si="48"/>
        <v>33.5</v>
      </c>
      <c r="BD190" s="59">
        <f t="shared" si="48"/>
        <v>33.5</v>
      </c>
      <c r="BE190" s="59">
        <f t="shared" si="48"/>
        <v>33.5</v>
      </c>
      <c r="BF190" s="59">
        <f t="shared" si="48"/>
        <v>33.5</v>
      </c>
      <c r="BG190" s="59">
        <f t="shared" si="48"/>
        <v>33</v>
      </c>
      <c r="BH190" s="59">
        <f t="shared" si="48"/>
        <v>10.5</v>
      </c>
      <c r="BI190" s="59" t="str">
        <f t="shared" si="48"/>
        <v/>
      </c>
      <c r="BJ190" s="59">
        <f t="shared" si="48"/>
        <v>48</v>
      </c>
      <c r="BK190" s="59">
        <f t="shared" si="48"/>
        <v>35.25</v>
      </c>
      <c r="BL190" s="59">
        <f t="shared" si="49"/>
        <v>33.5</v>
      </c>
      <c r="BM190" s="59">
        <f t="shared" si="49"/>
        <v>48.5</v>
      </c>
      <c r="BN190" s="59">
        <f t="shared" si="49"/>
        <v>32.4</v>
      </c>
      <c r="BO190" s="59">
        <f t="shared" si="49"/>
        <v>35.6</v>
      </c>
      <c r="BP190" s="59">
        <f t="shared" si="49"/>
        <v>27.333333333333332</v>
      </c>
      <c r="BQ190" s="59">
        <f t="shared" si="49"/>
        <v>24</v>
      </c>
      <c r="BR190" s="59">
        <f t="shared" si="49"/>
        <v>30</v>
      </c>
      <c r="BS190" s="59">
        <f t="shared" si="49"/>
        <v>36</v>
      </c>
      <c r="BT190" s="59">
        <f t="shared" si="49"/>
        <v>68</v>
      </c>
      <c r="BU190" s="59">
        <f t="shared" si="49"/>
        <v>1.9420289855072463</v>
      </c>
      <c r="BV190" s="59" t="str">
        <f t="shared" si="49"/>
        <v/>
      </c>
      <c r="BW190" s="59">
        <f t="shared" si="49"/>
        <v>25.5</v>
      </c>
      <c r="BX190" s="59">
        <f t="shared" si="49"/>
        <v>38.666666666666664</v>
      </c>
      <c r="BY190" s="59">
        <f t="shared" si="49"/>
        <v>33.5</v>
      </c>
      <c r="BZ190" s="59">
        <f t="shared" si="49"/>
        <v>31.5</v>
      </c>
    </row>
    <row r="191" spans="2:78" x14ac:dyDescent="0.15">
      <c r="B191" s="59">
        <v>68</v>
      </c>
      <c r="C191" s="59">
        <f t="shared" si="50"/>
        <v>2153.1961511047753</v>
      </c>
      <c r="D191" s="59">
        <f t="shared" si="43"/>
        <v>35</v>
      </c>
      <c r="E191" s="59" t="str">
        <f t="shared" si="43"/>
        <v/>
      </c>
      <c r="F191" s="59">
        <f t="shared" si="43"/>
        <v>36.666666666666664</v>
      </c>
      <c r="G191" s="59" t="str">
        <f t="shared" si="43"/>
        <v/>
      </c>
      <c r="H191" s="59">
        <f t="shared" si="43"/>
        <v>34</v>
      </c>
      <c r="I191" s="59">
        <f t="shared" si="43"/>
        <v>34</v>
      </c>
      <c r="J191" s="59">
        <f t="shared" si="43"/>
        <v>35.5</v>
      </c>
      <c r="K191" s="59">
        <f t="shared" si="43"/>
        <v>35.5</v>
      </c>
      <c r="L191" s="59">
        <f t="shared" si="43"/>
        <v>35.5</v>
      </c>
      <c r="M191" s="59">
        <f t="shared" si="43"/>
        <v>35.5</v>
      </c>
      <c r="N191" s="59">
        <f t="shared" si="44"/>
        <v>11</v>
      </c>
      <c r="O191" s="59">
        <f t="shared" si="44"/>
        <v>27.2</v>
      </c>
      <c r="P191" s="59">
        <f t="shared" si="44"/>
        <v>10.491803278688524</v>
      </c>
      <c r="Q191" s="59">
        <f t="shared" si="44"/>
        <v>34</v>
      </c>
      <c r="R191" s="59">
        <f t="shared" si="44"/>
        <v>34</v>
      </c>
      <c r="S191" s="59">
        <f t="shared" si="44"/>
        <v>34</v>
      </c>
      <c r="T191" s="59">
        <f t="shared" si="44"/>
        <v>34</v>
      </c>
      <c r="U191" s="59">
        <f t="shared" si="44"/>
        <v>34</v>
      </c>
      <c r="V191" s="59">
        <f t="shared" si="44"/>
        <v>34</v>
      </c>
      <c r="W191" s="59">
        <f t="shared" si="44"/>
        <v>11</v>
      </c>
      <c r="X191" s="59">
        <f t="shared" si="45"/>
        <v>27.2</v>
      </c>
      <c r="Y191" s="59">
        <f t="shared" si="45"/>
        <v>33</v>
      </c>
      <c r="Z191" s="59" t="str">
        <f t="shared" si="45"/>
        <v/>
      </c>
      <c r="AA191" s="59">
        <f t="shared" si="45"/>
        <v>36</v>
      </c>
      <c r="AB191" s="59">
        <f t="shared" si="45"/>
        <v>27.666666666666668</v>
      </c>
      <c r="AC191" s="59">
        <f t="shared" si="45"/>
        <v>35.5</v>
      </c>
      <c r="AD191" s="59">
        <f t="shared" si="45"/>
        <v>35</v>
      </c>
      <c r="AE191" s="59">
        <f t="shared" si="45"/>
        <v>35</v>
      </c>
      <c r="AF191" s="59">
        <f t="shared" si="45"/>
        <v>35</v>
      </c>
      <c r="AG191" s="59">
        <f t="shared" si="45"/>
        <v>33</v>
      </c>
      <c r="AH191" s="59">
        <f t="shared" si="46"/>
        <v>50</v>
      </c>
      <c r="AI191" s="59">
        <f t="shared" si="46"/>
        <v>33</v>
      </c>
      <c r="AJ191" s="59">
        <f t="shared" si="46"/>
        <v>32.5</v>
      </c>
      <c r="AK191" s="59" t="str">
        <f t="shared" si="46"/>
        <v/>
      </c>
      <c r="AL191" s="59" t="str">
        <f t="shared" si="46"/>
        <v/>
      </c>
      <c r="AM191" s="59">
        <f t="shared" si="46"/>
        <v>33</v>
      </c>
      <c r="AN191" s="59">
        <f t="shared" si="46"/>
        <v>32.5</v>
      </c>
      <c r="AO191" s="59">
        <f t="shared" si="46"/>
        <v>34</v>
      </c>
      <c r="AP191" s="59">
        <f t="shared" si="46"/>
        <v>34</v>
      </c>
      <c r="AQ191" s="59">
        <f t="shared" si="46"/>
        <v>34</v>
      </c>
      <c r="AR191" s="59">
        <f t="shared" si="47"/>
        <v>30</v>
      </c>
      <c r="AS191" s="59">
        <f t="shared" si="47"/>
        <v>30</v>
      </c>
      <c r="AT191" s="59">
        <f t="shared" si="47"/>
        <v>30</v>
      </c>
      <c r="AU191" s="59">
        <f t="shared" si="47"/>
        <v>26</v>
      </c>
      <c r="AV191" s="59">
        <f t="shared" si="47"/>
        <v>23.2</v>
      </c>
      <c r="AW191" s="59">
        <f t="shared" si="47"/>
        <v>34</v>
      </c>
      <c r="AX191" s="59">
        <f t="shared" si="47"/>
        <v>26</v>
      </c>
      <c r="AY191" s="59">
        <f t="shared" si="47"/>
        <v>26</v>
      </c>
      <c r="AZ191" s="59">
        <f t="shared" si="47"/>
        <v>26</v>
      </c>
      <c r="BA191" s="59">
        <f t="shared" si="47"/>
        <v>26</v>
      </c>
      <c r="BB191" s="59">
        <f t="shared" si="48"/>
        <v>11</v>
      </c>
      <c r="BC191" s="59">
        <f t="shared" si="48"/>
        <v>34</v>
      </c>
      <c r="BD191" s="59">
        <f t="shared" si="48"/>
        <v>34</v>
      </c>
      <c r="BE191" s="59">
        <f t="shared" si="48"/>
        <v>34</v>
      </c>
      <c r="BF191" s="59">
        <f t="shared" si="48"/>
        <v>34</v>
      </c>
      <c r="BG191" s="59">
        <f t="shared" si="48"/>
        <v>33.5</v>
      </c>
      <c r="BH191" s="59">
        <f t="shared" si="48"/>
        <v>11</v>
      </c>
      <c r="BI191" s="59" t="str">
        <f t="shared" si="48"/>
        <v/>
      </c>
      <c r="BJ191" s="59">
        <f t="shared" si="48"/>
        <v>48.5</v>
      </c>
      <c r="BK191" s="59">
        <f t="shared" si="48"/>
        <v>35.5</v>
      </c>
      <c r="BL191" s="59">
        <f t="shared" si="49"/>
        <v>34</v>
      </c>
      <c r="BM191" s="59">
        <f t="shared" si="49"/>
        <v>49</v>
      </c>
      <c r="BN191" s="59">
        <f t="shared" si="49"/>
        <v>32.799999999999997</v>
      </c>
      <c r="BO191" s="59">
        <f t="shared" si="49"/>
        <v>36</v>
      </c>
      <c r="BP191" s="59">
        <f t="shared" si="49"/>
        <v>27.666666666666668</v>
      </c>
      <c r="BQ191" s="59">
        <f t="shared" si="49"/>
        <v>26</v>
      </c>
      <c r="BR191" s="59">
        <f t="shared" si="49"/>
        <v>30</v>
      </c>
      <c r="BS191" s="59">
        <f t="shared" si="49"/>
        <v>36</v>
      </c>
      <c r="BT191" s="59">
        <f t="shared" si="49"/>
        <v>70</v>
      </c>
      <c r="BU191" s="59">
        <f t="shared" si="49"/>
        <v>1.9710144927536233</v>
      </c>
      <c r="BV191" s="59" t="str">
        <f t="shared" si="49"/>
        <v/>
      </c>
      <c r="BW191" s="59">
        <f t="shared" si="49"/>
        <v>26</v>
      </c>
      <c r="BX191" s="59">
        <f t="shared" si="49"/>
        <v>39.333333333333336</v>
      </c>
      <c r="BY191" s="59">
        <f t="shared" si="49"/>
        <v>34</v>
      </c>
      <c r="BZ191" s="59">
        <f t="shared" si="49"/>
        <v>32</v>
      </c>
    </row>
    <row r="192" spans="2:78" x14ac:dyDescent="0.15">
      <c r="B192" s="59">
        <v>69</v>
      </c>
      <c r="C192" s="59">
        <f t="shared" si="50"/>
        <v>2188.1581967213115</v>
      </c>
      <c r="D192" s="59">
        <f t="shared" si="43"/>
        <v>35.5</v>
      </c>
      <c r="E192" s="59" t="str">
        <f t="shared" si="43"/>
        <v/>
      </c>
      <c r="F192" s="59">
        <f t="shared" si="43"/>
        <v>37</v>
      </c>
      <c r="G192" s="59" t="str">
        <f t="shared" si="43"/>
        <v/>
      </c>
      <c r="H192" s="59">
        <f t="shared" si="43"/>
        <v>34.5</v>
      </c>
      <c r="I192" s="59">
        <f t="shared" si="43"/>
        <v>34.5</v>
      </c>
      <c r="J192" s="59">
        <f t="shared" si="43"/>
        <v>36</v>
      </c>
      <c r="K192" s="59">
        <f t="shared" si="43"/>
        <v>36</v>
      </c>
      <c r="L192" s="59">
        <f t="shared" si="43"/>
        <v>36</v>
      </c>
      <c r="M192" s="59">
        <f t="shared" si="43"/>
        <v>36</v>
      </c>
      <c r="N192" s="59">
        <f t="shared" si="44"/>
        <v>11.5</v>
      </c>
      <c r="O192" s="59">
        <f t="shared" si="44"/>
        <v>27.6</v>
      </c>
      <c r="P192" s="59">
        <f t="shared" si="44"/>
        <v>10.508196721311476</v>
      </c>
      <c r="Q192" s="59">
        <f t="shared" si="44"/>
        <v>34.5</v>
      </c>
      <c r="R192" s="59">
        <f t="shared" si="44"/>
        <v>34.5</v>
      </c>
      <c r="S192" s="59">
        <f t="shared" si="44"/>
        <v>34.5</v>
      </c>
      <c r="T192" s="59">
        <f t="shared" si="44"/>
        <v>34.5</v>
      </c>
      <c r="U192" s="59">
        <f t="shared" si="44"/>
        <v>34.5</v>
      </c>
      <c r="V192" s="59">
        <f t="shared" si="44"/>
        <v>34.5</v>
      </c>
      <c r="W192" s="59">
        <f t="shared" si="44"/>
        <v>11.5</v>
      </c>
      <c r="X192" s="59">
        <f t="shared" si="45"/>
        <v>27.6</v>
      </c>
      <c r="Y192" s="59">
        <f t="shared" si="45"/>
        <v>33.5</v>
      </c>
      <c r="Z192" s="59" t="str">
        <f t="shared" si="45"/>
        <v/>
      </c>
      <c r="AA192" s="59">
        <f t="shared" si="45"/>
        <v>36</v>
      </c>
      <c r="AB192" s="59">
        <f t="shared" si="45"/>
        <v>28</v>
      </c>
      <c r="AC192" s="59">
        <f t="shared" si="45"/>
        <v>36</v>
      </c>
      <c r="AD192" s="59">
        <f t="shared" si="45"/>
        <v>35.5</v>
      </c>
      <c r="AE192" s="59">
        <f t="shared" si="45"/>
        <v>35.5</v>
      </c>
      <c r="AF192" s="59">
        <f t="shared" si="45"/>
        <v>35.5</v>
      </c>
      <c r="AG192" s="59">
        <f t="shared" si="45"/>
        <v>33.5</v>
      </c>
      <c r="AH192" s="59">
        <f t="shared" si="46"/>
        <v>50</v>
      </c>
      <c r="AI192" s="59">
        <f t="shared" si="46"/>
        <v>33.5</v>
      </c>
      <c r="AJ192" s="59">
        <f t="shared" si="46"/>
        <v>33</v>
      </c>
      <c r="AK192" s="59" t="str">
        <f t="shared" si="46"/>
        <v/>
      </c>
      <c r="AL192" s="59" t="str">
        <f t="shared" si="46"/>
        <v/>
      </c>
      <c r="AM192" s="59">
        <f t="shared" si="46"/>
        <v>33.5</v>
      </c>
      <c r="AN192" s="59">
        <f t="shared" si="46"/>
        <v>33</v>
      </c>
      <c r="AO192" s="59">
        <f t="shared" si="46"/>
        <v>34.5</v>
      </c>
      <c r="AP192" s="59">
        <f t="shared" si="46"/>
        <v>34.5</v>
      </c>
      <c r="AQ192" s="59">
        <f t="shared" si="46"/>
        <v>34.5</v>
      </c>
      <c r="AR192" s="59">
        <f t="shared" si="47"/>
        <v>30.5</v>
      </c>
      <c r="AS192" s="59">
        <f t="shared" si="47"/>
        <v>30.5</v>
      </c>
      <c r="AT192" s="59">
        <f t="shared" si="47"/>
        <v>30.5</v>
      </c>
      <c r="AU192" s="59">
        <f t="shared" si="47"/>
        <v>26.5</v>
      </c>
      <c r="AV192" s="59">
        <f t="shared" si="47"/>
        <v>23.6</v>
      </c>
      <c r="AW192" s="59">
        <f t="shared" si="47"/>
        <v>34.5</v>
      </c>
      <c r="AX192" s="59">
        <f t="shared" si="47"/>
        <v>26.5</v>
      </c>
      <c r="AY192" s="59">
        <f t="shared" si="47"/>
        <v>26.5</v>
      </c>
      <c r="AZ192" s="59">
        <f t="shared" si="47"/>
        <v>26.5</v>
      </c>
      <c r="BA192" s="59">
        <f t="shared" si="47"/>
        <v>26.5</v>
      </c>
      <c r="BB192" s="59">
        <f t="shared" si="48"/>
        <v>11.5</v>
      </c>
      <c r="BC192" s="59">
        <f t="shared" si="48"/>
        <v>34.5</v>
      </c>
      <c r="BD192" s="59">
        <f t="shared" si="48"/>
        <v>34.5</v>
      </c>
      <c r="BE192" s="59">
        <f t="shared" si="48"/>
        <v>34.5</v>
      </c>
      <c r="BF192" s="59">
        <f t="shared" si="48"/>
        <v>34.5</v>
      </c>
      <c r="BG192" s="59">
        <f t="shared" si="48"/>
        <v>34</v>
      </c>
      <c r="BH192" s="59">
        <f t="shared" si="48"/>
        <v>11.5</v>
      </c>
      <c r="BI192" s="59" t="str">
        <f t="shared" si="48"/>
        <v/>
      </c>
      <c r="BJ192" s="59">
        <f t="shared" si="48"/>
        <v>49</v>
      </c>
      <c r="BK192" s="59">
        <f t="shared" si="48"/>
        <v>35.75</v>
      </c>
      <c r="BL192" s="59">
        <f t="shared" si="49"/>
        <v>34.5</v>
      </c>
      <c r="BM192" s="59">
        <f t="shared" si="49"/>
        <v>49.5</v>
      </c>
      <c r="BN192" s="59">
        <f t="shared" si="49"/>
        <v>33.200000000000003</v>
      </c>
      <c r="BO192" s="59">
        <f t="shared" si="49"/>
        <v>36.4</v>
      </c>
      <c r="BP192" s="59">
        <f t="shared" si="49"/>
        <v>28</v>
      </c>
      <c r="BQ192" s="59">
        <f t="shared" si="49"/>
        <v>28</v>
      </c>
      <c r="BR192" s="59">
        <f t="shared" si="49"/>
        <v>30</v>
      </c>
      <c r="BS192" s="59">
        <f t="shared" si="49"/>
        <v>36</v>
      </c>
      <c r="BT192" s="59">
        <f t="shared" si="49"/>
        <v>74</v>
      </c>
      <c r="BU192" s="59">
        <f t="shared" si="49"/>
        <v>2</v>
      </c>
      <c r="BV192" s="59" t="str">
        <f t="shared" si="49"/>
        <v/>
      </c>
      <c r="BW192" s="59">
        <f t="shared" si="49"/>
        <v>26.5</v>
      </c>
      <c r="BX192" s="59">
        <f t="shared" si="49"/>
        <v>40</v>
      </c>
      <c r="BY192" s="59">
        <f t="shared" si="49"/>
        <v>34.5</v>
      </c>
      <c r="BZ192" s="59">
        <f t="shared" si="49"/>
        <v>32.5</v>
      </c>
    </row>
    <row r="193" spans="2:78" x14ac:dyDescent="0.15">
      <c r="B193" s="59">
        <v>70</v>
      </c>
      <c r="C193" s="59">
        <f t="shared" si="50"/>
        <v>2225.110304449649</v>
      </c>
      <c r="D193" s="59">
        <f t="shared" si="43"/>
        <v>36</v>
      </c>
      <c r="E193" s="59" t="str">
        <f t="shared" si="43"/>
        <v/>
      </c>
      <c r="F193" s="59">
        <f t="shared" si="43"/>
        <v>37.333333333333336</v>
      </c>
      <c r="G193" s="59" t="str">
        <f t="shared" si="43"/>
        <v/>
      </c>
      <c r="H193" s="59">
        <f t="shared" si="43"/>
        <v>35</v>
      </c>
      <c r="I193" s="59">
        <f t="shared" si="43"/>
        <v>35</v>
      </c>
      <c r="J193" s="59">
        <f t="shared" si="43"/>
        <v>36.5</v>
      </c>
      <c r="K193" s="59">
        <f t="shared" si="43"/>
        <v>36.5</v>
      </c>
      <c r="L193" s="59">
        <f t="shared" si="43"/>
        <v>36.5</v>
      </c>
      <c r="M193" s="59">
        <f t="shared" si="43"/>
        <v>36.5</v>
      </c>
      <c r="N193" s="59">
        <f t="shared" si="44"/>
        <v>12</v>
      </c>
      <c r="O193" s="59">
        <f t="shared" si="44"/>
        <v>28</v>
      </c>
      <c r="P193" s="59">
        <f t="shared" si="44"/>
        <v>10.524590163934427</v>
      </c>
      <c r="Q193" s="59">
        <f t="shared" si="44"/>
        <v>35</v>
      </c>
      <c r="R193" s="59">
        <f t="shared" si="44"/>
        <v>35</v>
      </c>
      <c r="S193" s="59">
        <f t="shared" si="44"/>
        <v>35</v>
      </c>
      <c r="T193" s="59">
        <f t="shared" si="44"/>
        <v>35</v>
      </c>
      <c r="U193" s="59">
        <f t="shared" si="44"/>
        <v>35</v>
      </c>
      <c r="V193" s="59">
        <f t="shared" si="44"/>
        <v>35</v>
      </c>
      <c r="W193" s="59">
        <f t="shared" si="44"/>
        <v>12</v>
      </c>
      <c r="X193" s="59">
        <f t="shared" si="45"/>
        <v>28</v>
      </c>
      <c r="Y193" s="59">
        <f t="shared" si="45"/>
        <v>34</v>
      </c>
      <c r="Z193" s="59" t="str">
        <f t="shared" si="45"/>
        <v/>
      </c>
      <c r="AA193" s="59">
        <f t="shared" si="45"/>
        <v>36</v>
      </c>
      <c r="AB193" s="59">
        <f t="shared" si="45"/>
        <v>28.285714285714285</v>
      </c>
      <c r="AC193" s="59">
        <f t="shared" si="45"/>
        <v>36.5</v>
      </c>
      <c r="AD193" s="59">
        <f t="shared" si="45"/>
        <v>36</v>
      </c>
      <c r="AE193" s="59">
        <f t="shared" si="45"/>
        <v>36</v>
      </c>
      <c r="AF193" s="59">
        <f t="shared" si="45"/>
        <v>36</v>
      </c>
      <c r="AG193" s="59">
        <f t="shared" si="45"/>
        <v>34</v>
      </c>
      <c r="AH193" s="59">
        <f t="shared" si="46"/>
        <v>50</v>
      </c>
      <c r="AI193" s="59">
        <f t="shared" si="46"/>
        <v>34</v>
      </c>
      <c r="AJ193" s="59">
        <f t="shared" si="46"/>
        <v>33.5</v>
      </c>
      <c r="AK193" s="59" t="str">
        <f t="shared" si="46"/>
        <v/>
      </c>
      <c r="AL193" s="59" t="str">
        <f t="shared" si="46"/>
        <v/>
      </c>
      <c r="AM193" s="59">
        <f t="shared" si="46"/>
        <v>34</v>
      </c>
      <c r="AN193" s="59">
        <f t="shared" si="46"/>
        <v>33.5</v>
      </c>
      <c r="AO193" s="59">
        <f t="shared" si="46"/>
        <v>35</v>
      </c>
      <c r="AP193" s="59">
        <f t="shared" si="46"/>
        <v>35</v>
      </c>
      <c r="AQ193" s="59">
        <f t="shared" si="46"/>
        <v>35</v>
      </c>
      <c r="AR193" s="59">
        <f t="shared" si="47"/>
        <v>31</v>
      </c>
      <c r="AS193" s="59">
        <f t="shared" si="47"/>
        <v>31</v>
      </c>
      <c r="AT193" s="59">
        <f t="shared" si="47"/>
        <v>31</v>
      </c>
      <c r="AU193" s="59">
        <f t="shared" si="47"/>
        <v>27</v>
      </c>
      <c r="AV193" s="59">
        <f t="shared" si="47"/>
        <v>24</v>
      </c>
      <c r="AW193" s="59">
        <f t="shared" si="47"/>
        <v>35</v>
      </c>
      <c r="AX193" s="59">
        <f t="shared" si="47"/>
        <v>27</v>
      </c>
      <c r="AY193" s="59">
        <f t="shared" si="47"/>
        <v>27</v>
      </c>
      <c r="AZ193" s="59">
        <f t="shared" si="47"/>
        <v>27</v>
      </c>
      <c r="BA193" s="59">
        <f t="shared" si="47"/>
        <v>27</v>
      </c>
      <c r="BB193" s="59">
        <f t="shared" si="48"/>
        <v>12</v>
      </c>
      <c r="BC193" s="59">
        <f t="shared" si="48"/>
        <v>35</v>
      </c>
      <c r="BD193" s="59">
        <f t="shared" si="48"/>
        <v>35</v>
      </c>
      <c r="BE193" s="59">
        <f t="shared" si="48"/>
        <v>35</v>
      </c>
      <c r="BF193" s="59">
        <f t="shared" si="48"/>
        <v>35</v>
      </c>
      <c r="BG193" s="59">
        <f t="shared" si="48"/>
        <v>34.5</v>
      </c>
      <c r="BH193" s="59">
        <f t="shared" si="48"/>
        <v>12</v>
      </c>
      <c r="BI193" s="59" t="str">
        <f t="shared" si="48"/>
        <v/>
      </c>
      <c r="BJ193" s="59">
        <f t="shared" si="48"/>
        <v>49.5</v>
      </c>
      <c r="BK193" s="59">
        <f t="shared" si="48"/>
        <v>36</v>
      </c>
      <c r="BL193" s="59">
        <f t="shared" si="49"/>
        <v>35</v>
      </c>
      <c r="BM193" s="59">
        <f t="shared" si="49"/>
        <v>50</v>
      </c>
      <c r="BN193" s="59">
        <f t="shared" si="49"/>
        <v>33.6</v>
      </c>
      <c r="BO193" s="59">
        <f t="shared" si="49"/>
        <v>36.799999999999997</v>
      </c>
      <c r="BP193" s="59">
        <f t="shared" si="49"/>
        <v>28.4</v>
      </c>
      <c r="BQ193" s="59">
        <f t="shared" si="49"/>
        <v>32</v>
      </c>
      <c r="BR193" s="59">
        <f t="shared" si="49"/>
        <v>30</v>
      </c>
      <c r="BS193" s="59">
        <f t="shared" si="49"/>
        <v>36</v>
      </c>
      <c r="BT193" s="59">
        <f t="shared" si="49"/>
        <v>76</v>
      </c>
      <c r="BU193" s="59">
        <f t="shared" si="49"/>
        <v>4</v>
      </c>
      <c r="BV193" s="59" t="str">
        <f t="shared" si="49"/>
        <v/>
      </c>
      <c r="BW193" s="59">
        <f t="shared" si="49"/>
        <v>27</v>
      </c>
      <c r="BX193" s="59">
        <f t="shared" si="49"/>
        <v>40.666666666666664</v>
      </c>
      <c r="BY193" s="59">
        <f t="shared" si="49"/>
        <v>35</v>
      </c>
      <c r="BZ193" s="59">
        <f t="shared" si="49"/>
        <v>33</v>
      </c>
    </row>
    <row r="194" spans="2:78" x14ac:dyDescent="0.15">
      <c r="B194" s="59">
        <v>71</v>
      </c>
      <c r="C194" s="59">
        <f t="shared" si="50"/>
        <v>2259.2124121779862</v>
      </c>
      <c r="D194" s="59">
        <f t="shared" ref="D194:M203" si="51">IFERROR(求节点(D$7:D$56,D$63:D$112,$B194),"")</f>
        <v>36.5</v>
      </c>
      <c r="E194" s="59" t="str">
        <f t="shared" si="51"/>
        <v/>
      </c>
      <c r="F194" s="59">
        <f t="shared" si="51"/>
        <v>37.666666666666664</v>
      </c>
      <c r="G194" s="59" t="str">
        <f t="shared" si="51"/>
        <v/>
      </c>
      <c r="H194" s="59">
        <f t="shared" si="51"/>
        <v>35.5</v>
      </c>
      <c r="I194" s="59">
        <f t="shared" si="51"/>
        <v>35.5</v>
      </c>
      <c r="J194" s="59">
        <f t="shared" si="51"/>
        <v>37</v>
      </c>
      <c r="K194" s="59">
        <f t="shared" si="51"/>
        <v>37</v>
      </c>
      <c r="L194" s="59">
        <f t="shared" si="51"/>
        <v>37</v>
      </c>
      <c r="M194" s="59">
        <f t="shared" si="51"/>
        <v>37</v>
      </c>
      <c r="N194" s="59">
        <f t="shared" ref="N194:W203" si="52">IFERROR(求节点(N$7:N$56,N$63:N$112,$B194),"")</f>
        <v>12.5</v>
      </c>
      <c r="O194" s="59">
        <f t="shared" si="52"/>
        <v>28.4</v>
      </c>
      <c r="P194" s="59">
        <f t="shared" si="52"/>
        <v>10.540983606557377</v>
      </c>
      <c r="Q194" s="59">
        <f t="shared" si="52"/>
        <v>35.5</v>
      </c>
      <c r="R194" s="59">
        <f t="shared" si="52"/>
        <v>35.5</v>
      </c>
      <c r="S194" s="59">
        <f t="shared" si="52"/>
        <v>35.5</v>
      </c>
      <c r="T194" s="59">
        <f t="shared" si="52"/>
        <v>35.5</v>
      </c>
      <c r="U194" s="59">
        <f t="shared" si="52"/>
        <v>35.5</v>
      </c>
      <c r="V194" s="59">
        <f t="shared" si="52"/>
        <v>35.5</v>
      </c>
      <c r="W194" s="59">
        <f t="shared" si="52"/>
        <v>12.5</v>
      </c>
      <c r="X194" s="59">
        <f t="shared" ref="X194:AG203" si="53">IFERROR(求节点(X$7:X$56,X$63:X$112,$B194),"")</f>
        <v>28.4</v>
      </c>
      <c r="Y194" s="59">
        <f t="shared" si="53"/>
        <v>34.5</v>
      </c>
      <c r="Z194" s="59" t="str">
        <f t="shared" si="53"/>
        <v/>
      </c>
      <c r="AA194" s="59">
        <f t="shared" si="53"/>
        <v>36</v>
      </c>
      <c r="AB194" s="59">
        <f t="shared" si="53"/>
        <v>28.571428571428573</v>
      </c>
      <c r="AC194" s="59">
        <f t="shared" si="53"/>
        <v>37</v>
      </c>
      <c r="AD194" s="59">
        <f t="shared" si="53"/>
        <v>36.5</v>
      </c>
      <c r="AE194" s="59">
        <f t="shared" si="53"/>
        <v>36.5</v>
      </c>
      <c r="AF194" s="59">
        <f t="shared" si="53"/>
        <v>36.5</v>
      </c>
      <c r="AG194" s="59">
        <f t="shared" si="53"/>
        <v>34.5</v>
      </c>
      <c r="AH194" s="59">
        <f t="shared" ref="AH194:AQ203" si="54">IFERROR(求节点(AH$7:AH$56,AH$63:AH$112,$B194),"")</f>
        <v>50</v>
      </c>
      <c r="AI194" s="59">
        <f t="shared" si="54"/>
        <v>34.5</v>
      </c>
      <c r="AJ194" s="59">
        <f t="shared" si="54"/>
        <v>34</v>
      </c>
      <c r="AK194" s="59" t="str">
        <f t="shared" si="54"/>
        <v/>
      </c>
      <c r="AL194" s="59" t="str">
        <f t="shared" si="54"/>
        <v/>
      </c>
      <c r="AM194" s="59">
        <f t="shared" si="54"/>
        <v>34.5</v>
      </c>
      <c r="AN194" s="59">
        <f t="shared" si="54"/>
        <v>34</v>
      </c>
      <c r="AO194" s="59">
        <f t="shared" si="54"/>
        <v>35.5</v>
      </c>
      <c r="AP194" s="59">
        <f t="shared" si="54"/>
        <v>35.5</v>
      </c>
      <c r="AQ194" s="59">
        <f t="shared" si="54"/>
        <v>35.5</v>
      </c>
      <c r="AR194" s="59">
        <f t="shared" ref="AR194:BA203" si="55">IFERROR(求节点(AR$7:AR$56,AR$63:AR$112,$B194),"")</f>
        <v>31.5</v>
      </c>
      <c r="AS194" s="59">
        <f t="shared" si="55"/>
        <v>31.5</v>
      </c>
      <c r="AT194" s="59">
        <f t="shared" si="55"/>
        <v>31.5</v>
      </c>
      <c r="AU194" s="59">
        <f t="shared" si="55"/>
        <v>27.5</v>
      </c>
      <c r="AV194" s="59">
        <f t="shared" si="55"/>
        <v>24.4</v>
      </c>
      <c r="AW194" s="59">
        <f t="shared" si="55"/>
        <v>35.5</v>
      </c>
      <c r="AX194" s="59">
        <f t="shared" si="55"/>
        <v>27.5</v>
      </c>
      <c r="AY194" s="59">
        <f t="shared" si="55"/>
        <v>27.5</v>
      </c>
      <c r="AZ194" s="59">
        <f t="shared" si="55"/>
        <v>27.5</v>
      </c>
      <c r="BA194" s="59">
        <f t="shared" si="55"/>
        <v>27.5</v>
      </c>
      <c r="BB194" s="59">
        <f t="shared" ref="BB194:BK203" si="56">IFERROR(求节点(BB$7:BB$56,BB$63:BB$112,$B194),"")</f>
        <v>12.5</v>
      </c>
      <c r="BC194" s="59">
        <f t="shared" si="56"/>
        <v>35.5</v>
      </c>
      <c r="BD194" s="59">
        <f t="shared" si="56"/>
        <v>35.5</v>
      </c>
      <c r="BE194" s="59">
        <f t="shared" si="56"/>
        <v>35.5</v>
      </c>
      <c r="BF194" s="59">
        <f t="shared" si="56"/>
        <v>35.5</v>
      </c>
      <c r="BG194" s="59">
        <f t="shared" si="56"/>
        <v>35</v>
      </c>
      <c r="BH194" s="59">
        <f t="shared" si="56"/>
        <v>12.5</v>
      </c>
      <c r="BI194" s="59" t="str">
        <f t="shared" si="56"/>
        <v/>
      </c>
      <c r="BJ194" s="59">
        <f t="shared" si="56"/>
        <v>50</v>
      </c>
      <c r="BK194" s="59">
        <f t="shared" si="56"/>
        <v>36.5</v>
      </c>
      <c r="BL194" s="59">
        <f t="shared" ref="BL194:BZ203" si="57">IFERROR(求节点(BL$7:BL$56,BL$63:BL$112,$B194),"")</f>
        <v>35.5</v>
      </c>
      <c r="BM194" s="59">
        <f t="shared" si="57"/>
        <v>50.4</v>
      </c>
      <c r="BN194" s="59">
        <f t="shared" si="57"/>
        <v>34</v>
      </c>
      <c r="BO194" s="59">
        <f t="shared" si="57"/>
        <v>37.200000000000003</v>
      </c>
      <c r="BP194" s="59">
        <f t="shared" si="57"/>
        <v>28.8</v>
      </c>
      <c r="BQ194" s="59">
        <f t="shared" si="57"/>
        <v>34</v>
      </c>
      <c r="BR194" s="59">
        <f t="shared" si="57"/>
        <v>30</v>
      </c>
      <c r="BS194" s="59">
        <f t="shared" si="57"/>
        <v>36</v>
      </c>
      <c r="BT194" s="59">
        <f t="shared" si="57"/>
        <v>78</v>
      </c>
      <c r="BU194" s="59">
        <f t="shared" si="57"/>
        <v>5</v>
      </c>
      <c r="BV194" s="59" t="str">
        <f t="shared" si="57"/>
        <v/>
      </c>
      <c r="BW194" s="59">
        <f t="shared" si="57"/>
        <v>27.5</v>
      </c>
      <c r="BX194" s="59">
        <f t="shared" si="57"/>
        <v>41.333333333333336</v>
      </c>
      <c r="BY194" s="59">
        <f t="shared" si="57"/>
        <v>35.5</v>
      </c>
      <c r="BZ194" s="59">
        <f t="shared" si="57"/>
        <v>33.5</v>
      </c>
    </row>
    <row r="195" spans="2:78" x14ac:dyDescent="0.15">
      <c r="B195" s="59">
        <v>72</v>
      </c>
      <c r="C195" s="59">
        <f t="shared" si="50"/>
        <v>2295.9145199063232</v>
      </c>
      <c r="D195" s="59">
        <f t="shared" si="51"/>
        <v>37</v>
      </c>
      <c r="E195" s="59" t="str">
        <f t="shared" si="51"/>
        <v/>
      </c>
      <c r="F195" s="59">
        <f t="shared" si="51"/>
        <v>38</v>
      </c>
      <c r="G195" s="59" t="str">
        <f t="shared" si="51"/>
        <v/>
      </c>
      <c r="H195" s="59">
        <f t="shared" si="51"/>
        <v>36</v>
      </c>
      <c r="I195" s="59">
        <f t="shared" si="51"/>
        <v>36</v>
      </c>
      <c r="J195" s="59">
        <f t="shared" si="51"/>
        <v>37.5</v>
      </c>
      <c r="K195" s="59">
        <f t="shared" si="51"/>
        <v>37.5</v>
      </c>
      <c r="L195" s="59">
        <f t="shared" si="51"/>
        <v>37.5</v>
      </c>
      <c r="M195" s="59">
        <f t="shared" si="51"/>
        <v>37.5</v>
      </c>
      <c r="N195" s="59">
        <f t="shared" si="52"/>
        <v>13</v>
      </c>
      <c r="O195" s="59">
        <f t="shared" si="52"/>
        <v>28.8</v>
      </c>
      <c r="P195" s="59">
        <f t="shared" si="52"/>
        <v>10.557377049180328</v>
      </c>
      <c r="Q195" s="59">
        <f t="shared" si="52"/>
        <v>36</v>
      </c>
      <c r="R195" s="59">
        <f t="shared" si="52"/>
        <v>36</v>
      </c>
      <c r="S195" s="59">
        <f t="shared" si="52"/>
        <v>36</v>
      </c>
      <c r="T195" s="59">
        <f t="shared" si="52"/>
        <v>36</v>
      </c>
      <c r="U195" s="59">
        <f t="shared" si="52"/>
        <v>36</v>
      </c>
      <c r="V195" s="59">
        <f t="shared" si="52"/>
        <v>36</v>
      </c>
      <c r="W195" s="59">
        <f t="shared" si="52"/>
        <v>13</v>
      </c>
      <c r="X195" s="59">
        <f t="shared" si="53"/>
        <v>28.8</v>
      </c>
      <c r="Y195" s="59">
        <f t="shared" si="53"/>
        <v>35</v>
      </c>
      <c r="Z195" s="59" t="str">
        <f t="shared" si="53"/>
        <v/>
      </c>
      <c r="AA195" s="59">
        <f t="shared" si="53"/>
        <v>36</v>
      </c>
      <c r="AB195" s="59">
        <f t="shared" si="53"/>
        <v>28.857142857142858</v>
      </c>
      <c r="AC195" s="59">
        <f t="shared" si="53"/>
        <v>37.5</v>
      </c>
      <c r="AD195" s="59">
        <f t="shared" si="53"/>
        <v>37</v>
      </c>
      <c r="AE195" s="59">
        <f t="shared" si="53"/>
        <v>37</v>
      </c>
      <c r="AF195" s="59">
        <f t="shared" si="53"/>
        <v>37</v>
      </c>
      <c r="AG195" s="59">
        <f t="shared" si="53"/>
        <v>35</v>
      </c>
      <c r="AH195" s="59">
        <f t="shared" si="54"/>
        <v>50</v>
      </c>
      <c r="AI195" s="59">
        <f t="shared" si="54"/>
        <v>35</v>
      </c>
      <c r="AJ195" s="59">
        <f t="shared" si="54"/>
        <v>34.5</v>
      </c>
      <c r="AK195" s="59" t="str">
        <f t="shared" si="54"/>
        <v/>
      </c>
      <c r="AL195" s="59" t="str">
        <f t="shared" si="54"/>
        <v/>
      </c>
      <c r="AM195" s="59">
        <f t="shared" si="54"/>
        <v>35</v>
      </c>
      <c r="AN195" s="59">
        <f t="shared" si="54"/>
        <v>34.5</v>
      </c>
      <c r="AO195" s="59">
        <f t="shared" si="54"/>
        <v>36</v>
      </c>
      <c r="AP195" s="59">
        <f t="shared" si="54"/>
        <v>36</v>
      </c>
      <c r="AQ195" s="59">
        <f t="shared" si="54"/>
        <v>36</v>
      </c>
      <c r="AR195" s="59">
        <f t="shared" si="55"/>
        <v>32</v>
      </c>
      <c r="AS195" s="59">
        <f t="shared" si="55"/>
        <v>32</v>
      </c>
      <c r="AT195" s="59">
        <f t="shared" si="55"/>
        <v>32</v>
      </c>
      <c r="AU195" s="59">
        <f t="shared" si="55"/>
        <v>28</v>
      </c>
      <c r="AV195" s="59">
        <f t="shared" si="55"/>
        <v>24.8</v>
      </c>
      <c r="AW195" s="59">
        <f t="shared" si="55"/>
        <v>36</v>
      </c>
      <c r="AX195" s="59">
        <f t="shared" si="55"/>
        <v>28</v>
      </c>
      <c r="AY195" s="59">
        <f t="shared" si="55"/>
        <v>28</v>
      </c>
      <c r="AZ195" s="59">
        <f t="shared" si="55"/>
        <v>28</v>
      </c>
      <c r="BA195" s="59">
        <f t="shared" si="55"/>
        <v>28</v>
      </c>
      <c r="BB195" s="59">
        <f t="shared" si="56"/>
        <v>13</v>
      </c>
      <c r="BC195" s="59">
        <f t="shared" si="56"/>
        <v>36</v>
      </c>
      <c r="BD195" s="59">
        <f t="shared" si="56"/>
        <v>36</v>
      </c>
      <c r="BE195" s="59">
        <f t="shared" si="56"/>
        <v>36</v>
      </c>
      <c r="BF195" s="59">
        <f t="shared" si="56"/>
        <v>36</v>
      </c>
      <c r="BG195" s="59">
        <f t="shared" si="56"/>
        <v>35.5</v>
      </c>
      <c r="BH195" s="59">
        <f t="shared" si="56"/>
        <v>13</v>
      </c>
      <c r="BI195" s="59" t="str">
        <f t="shared" si="56"/>
        <v/>
      </c>
      <c r="BJ195" s="59">
        <f t="shared" si="56"/>
        <v>51</v>
      </c>
      <c r="BK195" s="59">
        <f t="shared" si="56"/>
        <v>37</v>
      </c>
      <c r="BL195" s="59">
        <f t="shared" si="57"/>
        <v>36</v>
      </c>
      <c r="BM195" s="59">
        <f t="shared" si="57"/>
        <v>50.8</v>
      </c>
      <c r="BN195" s="59">
        <f t="shared" si="57"/>
        <v>34.5</v>
      </c>
      <c r="BO195" s="59">
        <f t="shared" si="57"/>
        <v>37.6</v>
      </c>
      <c r="BP195" s="59">
        <f t="shared" si="57"/>
        <v>29.2</v>
      </c>
      <c r="BQ195" s="59">
        <f t="shared" si="57"/>
        <v>38</v>
      </c>
      <c r="BR195" s="59">
        <f t="shared" si="57"/>
        <v>30</v>
      </c>
      <c r="BS195" s="59">
        <f t="shared" si="57"/>
        <v>36</v>
      </c>
      <c r="BT195" s="59">
        <f t="shared" si="57"/>
        <v>80</v>
      </c>
      <c r="BU195" s="59">
        <f t="shared" si="57"/>
        <v>6</v>
      </c>
      <c r="BV195" s="59" t="str">
        <f t="shared" si="57"/>
        <v/>
      </c>
      <c r="BW195" s="59">
        <f t="shared" si="57"/>
        <v>28</v>
      </c>
      <c r="BX195" s="59">
        <f t="shared" si="57"/>
        <v>42</v>
      </c>
      <c r="BY195" s="59">
        <f t="shared" si="57"/>
        <v>36</v>
      </c>
      <c r="BZ195" s="59">
        <f t="shared" si="57"/>
        <v>34</v>
      </c>
    </row>
    <row r="196" spans="2:78" x14ac:dyDescent="0.15">
      <c r="B196" s="59">
        <v>73</v>
      </c>
      <c r="C196" s="59">
        <f t="shared" si="50"/>
        <v>2332.6166276346603</v>
      </c>
      <c r="D196" s="59">
        <f t="shared" si="51"/>
        <v>37.5</v>
      </c>
      <c r="E196" s="59" t="str">
        <f t="shared" si="51"/>
        <v/>
      </c>
      <c r="F196" s="59">
        <f t="shared" si="51"/>
        <v>38.333333333333336</v>
      </c>
      <c r="G196" s="59" t="str">
        <f t="shared" si="51"/>
        <v/>
      </c>
      <c r="H196" s="59">
        <f t="shared" si="51"/>
        <v>36.5</v>
      </c>
      <c r="I196" s="59">
        <f t="shared" si="51"/>
        <v>36.5</v>
      </c>
      <c r="J196" s="59">
        <f t="shared" si="51"/>
        <v>38</v>
      </c>
      <c r="K196" s="59">
        <f t="shared" si="51"/>
        <v>38</v>
      </c>
      <c r="L196" s="59">
        <f t="shared" si="51"/>
        <v>38</v>
      </c>
      <c r="M196" s="59">
        <f t="shared" si="51"/>
        <v>38</v>
      </c>
      <c r="N196" s="59">
        <f t="shared" si="52"/>
        <v>13.5</v>
      </c>
      <c r="O196" s="59">
        <f t="shared" si="52"/>
        <v>29.2</v>
      </c>
      <c r="P196" s="59">
        <f t="shared" si="52"/>
        <v>10.573770491803279</v>
      </c>
      <c r="Q196" s="59">
        <f t="shared" si="52"/>
        <v>36.5</v>
      </c>
      <c r="R196" s="59">
        <f t="shared" si="52"/>
        <v>36.5</v>
      </c>
      <c r="S196" s="59">
        <f t="shared" si="52"/>
        <v>36.5</v>
      </c>
      <c r="T196" s="59">
        <f t="shared" si="52"/>
        <v>36.5</v>
      </c>
      <c r="U196" s="59">
        <f t="shared" si="52"/>
        <v>36.5</v>
      </c>
      <c r="V196" s="59">
        <f t="shared" si="52"/>
        <v>36.5</v>
      </c>
      <c r="W196" s="59">
        <f t="shared" si="52"/>
        <v>13.5</v>
      </c>
      <c r="X196" s="59">
        <f t="shared" si="53"/>
        <v>29.2</v>
      </c>
      <c r="Y196" s="59">
        <f t="shared" si="53"/>
        <v>35.5</v>
      </c>
      <c r="Z196" s="59" t="str">
        <f t="shared" si="53"/>
        <v/>
      </c>
      <c r="AA196" s="59">
        <f t="shared" si="53"/>
        <v>36</v>
      </c>
      <c r="AB196" s="59">
        <f t="shared" si="53"/>
        <v>29.142857142857142</v>
      </c>
      <c r="AC196" s="59">
        <f t="shared" si="53"/>
        <v>38</v>
      </c>
      <c r="AD196" s="59">
        <f t="shared" si="53"/>
        <v>37.5</v>
      </c>
      <c r="AE196" s="59">
        <f t="shared" si="53"/>
        <v>37.5</v>
      </c>
      <c r="AF196" s="59">
        <f t="shared" si="53"/>
        <v>37.5</v>
      </c>
      <c r="AG196" s="59">
        <f t="shared" si="53"/>
        <v>35.5</v>
      </c>
      <c r="AH196" s="59">
        <f t="shared" si="54"/>
        <v>50</v>
      </c>
      <c r="AI196" s="59">
        <f t="shared" si="54"/>
        <v>35.5</v>
      </c>
      <c r="AJ196" s="59">
        <f t="shared" si="54"/>
        <v>35</v>
      </c>
      <c r="AK196" s="59" t="str">
        <f t="shared" si="54"/>
        <v/>
      </c>
      <c r="AL196" s="59" t="str">
        <f t="shared" si="54"/>
        <v/>
      </c>
      <c r="AM196" s="59">
        <f t="shared" si="54"/>
        <v>35.5</v>
      </c>
      <c r="AN196" s="59">
        <f t="shared" si="54"/>
        <v>35</v>
      </c>
      <c r="AO196" s="59">
        <f t="shared" si="54"/>
        <v>36.5</v>
      </c>
      <c r="AP196" s="59">
        <f t="shared" si="54"/>
        <v>36.5</v>
      </c>
      <c r="AQ196" s="59">
        <f t="shared" si="54"/>
        <v>36.5</v>
      </c>
      <c r="AR196" s="59">
        <f t="shared" si="55"/>
        <v>32.5</v>
      </c>
      <c r="AS196" s="59">
        <f t="shared" si="55"/>
        <v>32.5</v>
      </c>
      <c r="AT196" s="59">
        <f t="shared" si="55"/>
        <v>32.5</v>
      </c>
      <c r="AU196" s="59">
        <f t="shared" si="55"/>
        <v>28.5</v>
      </c>
      <c r="AV196" s="59">
        <f t="shared" si="55"/>
        <v>25.2</v>
      </c>
      <c r="AW196" s="59">
        <f t="shared" si="55"/>
        <v>36.5</v>
      </c>
      <c r="AX196" s="59">
        <f t="shared" si="55"/>
        <v>28.5</v>
      </c>
      <c r="AY196" s="59">
        <f t="shared" si="55"/>
        <v>28.5</v>
      </c>
      <c r="AZ196" s="59">
        <f t="shared" si="55"/>
        <v>28.5</v>
      </c>
      <c r="BA196" s="59">
        <f t="shared" si="55"/>
        <v>28.5</v>
      </c>
      <c r="BB196" s="59">
        <f t="shared" si="56"/>
        <v>13.5</v>
      </c>
      <c r="BC196" s="59">
        <f t="shared" si="56"/>
        <v>36.5</v>
      </c>
      <c r="BD196" s="59">
        <f t="shared" si="56"/>
        <v>36.5</v>
      </c>
      <c r="BE196" s="59">
        <f t="shared" si="56"/>
        <v>36.5</v>
      </c>
      <c r="BF196" s="59">
        <f t="shared" si="56"/>
        <v>36.5</v>
      </c>
      <c r="BG196" s="59">
        <f t="shared" si="56"/>
        <v>36</v>
      </c>
      <c r="BH196" s="59">
        <f t="shared" si="56"/>
        <v>13.5</v>
      </c>
      <c r="BI196" s="59" t="str">
        <f t="shared" si="56"/>
        <v/>
      </c>
      <c r="BJ196" s="59">
        <f t="shared" si="56"/>
        <v>52</v>
      </c>
      <c r="BK196" s="59">
        <f t="shared" si="56"/>
        <v>37.5</v>
      </c>
      <c r="BL196" s="59">
        <f t="shared" si="57"/>
        <v>36.5</v>
      </c>
      <c r="BM196" s="59">
        <f t="shared" si="57"/>
        <v>51.2</v>
      </c>
      <c r="BN196" s="59">
        <f t="shared" si="57"/>
        <v>35</v>
      </c>
      <c r="BO196" s="59">
        <f t="shared" si="57"/>
        <v>38</v>
      </c>
      <c r="BP196" s="59">
        <f t="shared" si="57"/>
        <v>29.6</v>
      </c>
      <c r="BQ196" s="59">
        <f t="shared" si="57"/>
        <v>40</v>
      </c>
      <c r="BR196" s="59">
        <f t="shared" si="57"/>
        <v>30</v>
      </c>
      <c r="BS196" s="59">
        <f t="shared" si="57"/>
        <v>36</v>
      </c>
      <c r="BT196" s="59">
        <f t="shared" si="57"/>
        <v>84</v>
      </c>
      <c r="BU196" s="59">
        <f t="shared" si="57"/>
        <v>7</v>
      </c>
      <c r="BV196" s="59" t="str">
        <f t="shared" si="57"/>
        <v/>
      </c>
      <c r="BW196" s="59">
        <f t="shared" si="57"/>
        <v>28.5</v>
      </c>
      <c r="BX196" s="59">
        <f t="shared" si="57"/>
        <v>42.666666666666664</v>
      </c>
      <c r="BY196" s="59">
        <f t="shared" si="57"/>
        <v>36.5</v>
      </c>
      <c r="BZ196" s="59">
        <f t="shared" si="57"/>
        <v>34.5</v>
      </c>
    </row>
    <row r="197" spans="2:78" x14ac:dyDescent="0.15">
      <c r="B197" s="59">
        <v>74</v>
      </c>
      <c r="C197" s="59">
        <f t="shared" si="50"/>
        <v>2369.0854020296642</v>
      </c>
      <c r="D197" s="59">
        <f t="shared" si="51"/>
        <v>38</v>
      </c>
      <c r="E197" s="59" t="str">
        <f t="shared" si="51"/>
        <v/>
      </c>
      <c r="F197" s="59">
        <f t="shared" si="51"/>
        <v>38.666666666666664</v>
      </c>
      <c r="G197" s="59" t="str">
        <f t="shared" si="51"/>
        <v/>
      </c>
      <c r="H197" s="59">
        <f t="shared" si="51"/>
        <v>37</v>
      </c>
      <c r="I197" s="59">
        <f t="shared" si="51"/>
        <v>37</v>
      </c>
      <c r="J197" s="59">
        <f t="shared" si="51"/>
        <v>38.5</v>
      </c>
      <c r="K197" s="59">
        <f t="shared" si="51"/>
        <v>38.5</v>
      </c>
      <c r="L197" s="59">
        <f t="shared" si="51"/>
        <v>38.5</v>
      </c>
      <c r="M197" s="59">
        <f t="shared" si="51"/>
        <v>38.5</v>
      </c>
      <c r="N197" s="59">
        <f t="shared" si="52"/>
        <v>14</v>
      </c>
      <c r="O197" s="59">
        <f t="shared" si="52"/>
        <v>29.6</v>
      </c>
      <c r="P197" s="59">
        <f t="shared" si="52"/>
        <v>10.590163934426229</v>
      </c>
      <c r="Q197" s="59">
        <f t="shared" si="52"/>
        <v>37</v>
      </c>
      <c r="R197" s="59">
        <f t="shared" si="52"/>
        <v>37</v>
      </c>
      <c r="S197" s="59">
        <f t="shared" si="52"/>
        <v>37</v>
      </c>
      <c r="T197" s="59">
        <f t="shared" si="52"/>
        <v>37</v>
      </c>
      <c r="U197" s="59">
        <f t="shared" si="52"/>
        <v>37</v>
      </c>
      <c r="V197" s="59">
        <f t="shared" si="52"/>
        <v>37</v>
      </c>
      <c r="W197" s="59">
        <f t="shared" si="52"/>
        <v>14</v>
      </c>
      <c r="X197" s="59">
        <f t="shared" si="53"/>
        <v>29.6</v>
      </c>
      <c r="Y197" s="59">
        <f t="shared" si="53"/>
        <v>36</v>
      </c>
      <c r="Z197" s="59" t="str">
        <f t="shared" si="53"/>
        <v/>
      </c>
      <c r="AA197" s="59">
        <f t="shared" si="53"/>
        <v>36</v>
      </c>
      <c r="AB197" s="59">
        <f t="shared" si="53"/>
        <v>29.428571428571427</v>
      </c>
      <c r="AC197" s="59">
        <f t="shared" si="53"/>
        <v>38.5</v>
      </c>
      <c r="AD197" s="59">
        <f t="shared" si="53"/>
        <v>38</v>
      </c>
      <c r="AE197" s="59">
        <f t="shared" si="53"/>
        <v>38</v>
      </c>
      <c r="AF197" s="59">
        <f t="shared" si="53"/>
        <v>38</v>
      </c>
      <c r="AG197" s="59">
        <f t="shared" si="53"/>
        <v>36</v>
      </c>
      <c r="AH197" s="59">
        <f t="shared" si="54"/>
        <v>50</v>
      </c>
      <c r="AI197" s="59">
        <f t="shared" si="54"/>
        <v>36</v>
      </c>
      <c r="AJ197" s="59">
        <f t="shared" si="54"/>
        <v>35.5</v>
      </c>
      <c r="AK197" s="59" t="str">
        <f t="shared" si="54"/>
        <v/>
      </c>
      <c r="AL197" s="59" t="str">
        <f t="shared" si="54"/>
        <v/>
      </c>
      <c r="AM197" s="59">
        <f t="shared" si="54"/>
        <v>36</v>
      </c>
      <c r="AN197" s="59">
        <f t="shared" si="54"/>
        <v>35.5</v>
      </c>
      <c r="AO197" s="59">
        <f t="shared" si="54"/>
        <v>37</v>
      </c>
      <c r="AP197" s="59">
        <f t="shared" si="54"/>
        <v>37</v>
      </c>
      <c r="AQ197" s="59">
        <f t="shared" si="54"/>
        <v>37</v>
      </c>
      <c r="AR197" s="59">
        <f t="shared" si="55"/>
        <v>33</v>
      </c>
      <c r="AS197" s="59">
        <f t="shared" si="55"/>
        <v>33</v>
      </c>
      <c r="AT197" s="59">
        <f t="shared" si="55"/>
        <v>33</v>
      </c>
      <c r="AU197" s="59">
        <f t="shared" si="55"/>
        <v>29</v>
      </c>
      <c r="AV197" s="59">
        <f t="shared" si="55"/>
        <v>25.6</v>
      </c>
      <c r="AW197" s="59">
        <f t="shared" si="55"/>
        <v>37</v>
      </c>
      <c r="AX197" s="59">
        <f t="shared" si="55"/>
        <v>29</v>
      </c>
      <c r="AY197" s="59">
        <f t="shared" si="55"/>
        <v>29</v>
      </c>
      <c r="AZ197" s="59">
        <f t="shared" si="55"/>
        <v>29</v>
      </c>
      <c r="BA197" s="59">
        <f t="shared" si="55"/>
        <v>29</v>
      </c>
      <c r="BB197" s="59">
        <f t="shared" si="56"/>
        <v>14</v>
      </c>
      <c r="BC197" s="59">
        <f t="shared" si="56"/>
        <v>37</v>
      </c>
      <c r="BD197" s="59">
        <f t="shared" si="56"/>
        <v>37</v>
      </c>
      <c r="BE197" s="59">
        <f t="shared" si="56"/>
        <v>37</v>
      </c>
      <c r="BF197" s="59">
        <f t="shared" si="56"/>
        <v>37</v>
      </c>
      <c r="BG197" s="59">
        <f t="shared" si="56"/>
        <v>36.5</v>
      </c>
      <c r="BH197" s="59">
        <f t="shared" si="56"/>
        <v>14</v>
      </c>
      <c r="BI197" s="59" t="str">
        <f t="shared" si="56"/>
        <v/>
      </c>
      <c r="BJ197" s="59">
        <f t="shared" si="56"/>
        <v>52.5</v>
      </c>
      <c r="BK197" s="59">
        <f t="shared" si="56"/>
        <v>38</v>
      </c>
      <c r="BL197" s="59">
        <f t="shared" si="57"/>
        <v>37</v>
      </c>
      <c r="BM197" s="59">
        <f t="shared" si="57"/>
        <v>51.6</v>
      </c>
      <c r="BN197" s="59">
        <f t="shared" si="57"/>
        <v>35.5</v>
      </c>
      <c r="BO197" s="59">
        <f t="shared" si="57"/>
        <v>38.666666666666664</v>
      </c>
      <c r="BP197" s="59">
        <f t="shared" si="57"/>
        <v>30</v>
      </c>
      <c r="BQ197" s="59">
        <f t="shared" si="57"/>
        <v>42</v>
      </c>
      <c r="BR197" s="59">
        <f t="shared" si="57"/>
        <v>30</v>
      </c>
      <c r="BS197" s="59">
        <f t="shared" si="57"/>
        <v>36</v>
      </c>
      <c r="BT197" s="59">
        <f t="shared" si="57"/>
        <v>88</v>
      </c>
      <c r="BU197" s="59">
        <f t="shared" si="57"/>
        <v>8</v>
      </c>
      <c r="BV197" s="59" t="str">
        <f t="shared" si="57"/>
        <v/>
      </c>
      <c r="BW197" s="59">
        <f t="shared" si="57"/>
        <v>29</v>
      </c>
      <c r="BX197" s="59">
        <f t="shared" si="57"/>
        <v>43.333333333333336</v>
      </c>
      <c r="BY197" s="59">
        <f t="shared" si="57"/>
        <v>37</v>
      </c>
      <c r="BZ197" s="59">
        <f t="shared" si="57"/>
        <v>35</v>
      </c>
    </row>
    <row r="198" spans="2:78" x14ac:dyDescent="0.15">
      <c r="B198" s="59">
        <v>75</v>
      </c>
      <c r="C198" s="59">
        <f t="shared" si="50"/>
        <v>2403.3875097580012</v>
      </c>
      <c r="D198" s="59">
        <f t="shared" si="51"/>
        <v>38.5</v>
      </c>
      <c r="E198" s="59" t="str">
        <f t="shared" si="51"/>
        <v/>
      </c>
      <c r="F198" s="59">
        <f t="shared" si="51"/>
        <v>39</v>
      </c>
      <c r="G198" s="59" t="str">
        <f t="shared" si="51"/>
        <v/>
      </c>
      <c r="H198" s="59">
        <f t="shared" si="51"/>
        <v>37.5</v>
      </c>
      <c r="I198" s="59">
        <f t="shared" si="51"/>
        <v>37.5</v>
      </c>
      <c r="J198" s="59">
        <f t="shared" si="51"/>
        <v>39</v>
      </c>
      <c r="K198" s="59">
        <f t="shared" si="51"/>
        <v>39</v>
      </c>
      <c r="L198" s="59">
        <f t="shared" si="51"/>
        <v>39</v>
      </c>
      <c r="M198" s="59">
        <f t="shared" si="51"/>
        <v>39</v>
      </c>
      <c r="N198" s="59">
        <f t="shared" si="52"/>
        <v>14.5</v>
      </c>
      <c r="O198" s="59">
        <f t="shared" si="52"/>
        <v>30</v>
      </c>
      <c r="P198" s="59">
        <f t="shared" si="52"/>
        <v>10.60655737704918</v>
      </c>
      <c r="Q198" s="59">
        <f t="shared" si="52"/>
        <v>37.5</v>
      </c>
      <c r="R198" s="59">
        <f t="shared" si="52"/>
        <v>37.5</v>
      </c>
      <c r="S198" s="59">
        <f t="shared" si="52"/>
        <v>37.5</v>
      </c>
      <c r="T198" s="59">
        <f t="shared" si="52"/>
        <v>37.5</v>
      </c>
      <c r="U198" s="59">
        <f t="shared" si="52"/>
        <v>37.5</v>
      </c>
      <c r="V198" s="59">
        <f t="shared" si="52"/>
        <v>37.5</v>
      </c>
      <c r="W198" s="59">
        <f t="shared" si="52"/>
        <v>14.5</v>
      </c>
      <c r="X198" s="59">
        <f t="shared" si="53"/>
        <v>30</v>
      </c>
      <c r="Y198" s="59">
        <f t="shared" si="53"/>
        <v>36.5</v>
      </c>
      <c r="Z198" s="59" t="str">
        <f t="shared" si="53"/>
        <v/>
      </c>
      <c r="AA198" s="59">
        <f t="shared" si="53"/>
        <v>36</v>
      </c>
      <c r="AB198" s="59">
        <f t="shared" si="53"/>
        <v>29.714285714285715</v>
      </c>
      <c r="AC198" s="59">
        <f t="shared" si="53"/>
        <v>39</v>
      </c>
      <c r="AD198" s="59">
        <f t="shared" si="53"/>
        <v>38.5</v>
      </c>
      <c r="AE198" s="59">
        <f t="shared" si="53"/>
        <v>38.5</v>
      </c>
      <c r="AF198" s="59">
        <f t="shared" si="53"/>
        <v>38.5</v>
      </c>
      <c r="AG198" s="59">
        <f t="shared" si="53"/>
        <v>36.5</v>
      </c>
      <c r="AH198" s="59">
        <f t="shared" si="54"/>
        <v>50</v>
      </c>
      <c r="AI198" s="59">
        <f t="shared" si="54"/>
        <v>36.5</v>
      </c>
      <c r="AJ198" s="59">
        <f t="shared" si="54"/>
        <v>36</v>
      </c>
      <c r="AK198" s="59" t="str">
        <f t="shared" si="54"/>
        <v/>
      </c>
      <c r="AL198" s="59" t="str">
        <f t="shared" si="54"/>
        <v/>
      </c>
      <c r="AM198" s="59">
        <f t="shared" si="54"/>
        <v>36.5</v>
      </c>
      <c r="AN198" s="59">
        <f t="shared" si="54"/>
        <v>36</v>
      </c>
      <c r="AO198" s="59">
        <f t="shared" si="54"/>
        <v>37.5</v>
      </c>
      <c r="AP198" s="59">
        <f t="shared" si="54"/>
        <v>37.5</v>
      </c>
      <c r="AQ198" s="59">
        <f t="shared" si="54"/>
        <v>37.5</v>
      </c>
      <c r="AR198" s="59">
        <f t="shared" si="55"/>
        <v>33.5</v>
      </c>
      <c r="AS198" s="59">
        <f t="shared" si="55"/>
        <v>33.5</v>
      </c>
      <c r="AT198" s="59">
        <f t="shared" si="55"/>
        <v>33.5</v>
      </c>
      <c r="AU198" s="59">
        <f t="shared" si="55"/>
        <v>29.5</v>
      </c>
      <c r="AV198" s="59">
        <f t="shared" si="55"/>
        <v>26</v>
      </c>
      <c r="AW198" s="59">
        <f t="shared" si="55"/>
        <v>37.5</v>
      </c>
      <c r="AX198" s="59">
        <f t="shared" si="55"/>
        <v>29.5</v>
      </c>
      <c r="AY198" s="59">
        <f t="shared" si="55"/>
        <v>29.5</v>
      </c>
      <c r="AZ198" s="59">
        <f t="shared" si="55"/>
        <v>29.5</v>
      </c>
      <c r="BA198" s="59">
        <f t="shared" si="55"/>
        <v>29.5</v>
      </c>
      <c r="BB198" s="59">
        <f t="shared" si="56"/>
        <v>14.5</v>
      </c>
      <c r="BC198" s="59">
        <f t="shared" si="56"/>
        <v>37.5</v>
      </c>
      <c r="BD198" s="59">
        <f t="shared" si="56"/>
        <v>37.5</v>
      </c>
      <c r="BE198" s="59">
        <f t="shared" si="56"/>
        <v>37.5</v>
      </c>
      <c r="BF198" s="59">
        <f t="shared" si="56"/>
        <v>37.5</v>
      </c>
      <c r="BG198" s="59">
        <f t="shared" si="56"/>
        <v>37</v>
      </c>
      <c r="BH198" s="59">
        <f t="shared" si="56"/>
        <v>14.5</v>
      </c>
      <c r="BI198" s="59" t="str">
        <f t="shared" si="56"/>
        <v/>
      </c>
      <c r="BJ198" s="59">
        <f t="shared" si="56"/>
        <v>53</v>
      </c>
      <c r="BK198" s="59">
        <f t="shared" si="56"/>
        <v>38.4</v>
      </c>
      <c r="BL198" s="59">
        <f t="shared" si="57"/>
        <v>37.5</v>
      </c>
      <c r="BM198" s="59">
        <f t="shared" si="57"/>
        <v>52</v>
      </c>
      <c r="BN198" s="59">
        <f t="shared" si="57"/>
        <v>36</v>
      </c>
      <c r="BO198" s="59">
        <f t="shared" si="57"/>
        <v>39.333333333333336</v>
      </c>
      <c r="BP198" s="59">
        <f t="shared" si="57"/>
        <v>30.333333333333332</v>
      </c>
      <c r="BQ198" s="59">
        <f t="shared" si="57"/>
        <v>44</v>
      </c>
      <c r="BR198" s="59">
        <f t="shared" si="57"/>
        <v>30</v>
      </c>
      <c r="BS198" s="59">
        <f t="shared" si="57"/>
        <v>36</v>
      </c>
      <c r="BT198" s="59">
        <f t="shared" si="57"/>
        <v>90</v>
      </c>
      <c r="BU198" s="59">
        <f t="shared" si="57"/>
        <v>9</v>
      </c>
      <c r="BV198" s="59" t="str">
        <f t="shared" si="57"/>
        <v/>
      </c>
      <c r="BW198" s="59">
        <f t="shared" si="57"/>
        <v>29.5</v>
      </c>
      <c r="BX198" s="59">
        <f t="shared" si="57"/>
        <v>44</v>
      </c>
      <c r="BY198" s="59">
        <f t="shared" si="57"/>
        <v>37.5</v>
      </c>
      <c r="BZ198" s="59">
        <f t="shared" si="57"/>
        <v>35.5</v>
      </c>
    </row>
    <row r="199" spans="2:78" x14ac:dyDescent="0.15">
      <c r="B199" s="59">
        <v>76</v>
      </c>
      <c r="C199" s="59">
        <f t="shared" si="50"/>
        <v>2437.7896174863386</v>
      </c>
      <c r="D199" s="59">
        <f t="shared" si="51"/>
        <v>39</v>
      </c>
      <c r="E199" s="59" t="str">
        <f t="shared" si="51"/>
        <v/>
      </c>
      <c r="F199" s="59">
        <f t="shared" si="51"/>
        <v>39.333333333333336</v>
      </c>
      <c r="G199" s="59" t="str">
        <f t="shared" si="51"/>
        <v/>
      </c>
      <c r="H199" s="59">
        <f t="shared" si="51"/>
        <v>38</v>
      </c>
      <c r="I199" s="59">
        <f t="shared" si="51"/>
        <v>38</v>
      </c>
      <c r="J199" s="59">
        <f t="shared" si="51"/>
        <v>39.5</v>
      </c>
      <c r="K199" s="59">
        <f t="shared" si="51"/>
        <v>39.5</v>
      </c>
      <c r="L199" s="59">
        <f t="shared" si="51"/>
        <v>39.5</v>
      </c>
      <c r="M199" s="59">
        <f t="shared" si="51"/>
        <v>39.5</v>
      </c>
      <c r="N199" s="59">
        <f t="shared" si="52"/>
        <v>15</v>
      </c>
      <c r="O199" s="59">
        <f t="shared" si="52"/>
        <v>30.4</v>
      </c>
      <c r="P199" s="59">
        <f t="shared" si="52"/>
        <v>10.622950819672131</v>
      </c>
      <c r="Q199" s="59">
        <f t="shared" si="52"/>
        <v>38</v>
      </c>
      <c r="R199" s="59">
        <f t="shared" si="52"/>
        <v>38</v>
      </c>
      <c r="S199" s="59">
        <f t="shared" si="52"/>
        <v>38</v>
      </c>
      <c r="T199" s="59">
        <f t="shared" si="52"/>
        <v>38</v>
      </c>
      <c r="U199" s="59">
        <f t="shared" si="52"/>
        <v>38</v>
      </c>
      <c r="V199" s="59">
        <f t="shared" si="52"/>
        <v>38</v>
      </c>
      <c r="W199" s="59">
        <f t="shared" si="52"/>
        <v>15</v>
      </c>
      <c r="X199" s="59">
        <f t="shared" si="53"/>
        <v>30.4</v>
      </c>
      <c r="Y199" s="59">
        <f t="shared" si="53"/>
        <v>37</v>
      </c>
      <c r="Z199" s="59" t="str">
        <f t="shared" si="53"/>
        <v/>
      </c>
      <c r="AA199" s="59">
        <f t="shared" si="53"/>
        <v>36</v>
      </c>
      <c r="AB199" s="59">
        <f t="shared" si="53"/>
        <v>30</v>
      </c>
      <c r="AC199" s="59">
        <f t="shared" si="53"/>
        <v>39.5</v>
      </c>
      <c r="AD199" s="59">
        <f t="shared" si="53"/>
        <v>39</v>
      </c>
      <c r="AE199" s="59">
        <f t="shared" si="53"/>
        <v>39</v>
      </c>
      <c r="AF199" s="59">
        <f t="shared" si="53"/>
        <v>39</v>
      </c>
      <c r="AG199" s="59">
        <f t="shared" si="53"/>
        <v>37</v>
      </c>
      <c r="AH199" s="59">
        <f t="shared" si="54"/>
        <v>50</v>
      </c>
      <c r="AI199" s="59">
        <f t="shared" si="54"/>
        <v>37</v>
      </c>
      <c r="AJ199" s="59">
        <f t="shared" si="54"/>
        <v>36.5</v>
      </c>
      <c r="AK199" s="59" t="str">
        <f t="shared" si="54"/>
        <v/>
      </c>
      <c r="AL199" s="59" t="str">
        <f t="shared" si="54"/>
        <v/>
      </c>
      <c r="AM199" s="59">
        <f t="shared" si="54"/>
        <v>37</v>
      </c>
      <c r="AN199" s="59">
        <f t="shared" si="54"/>
        <v>36.5</v>
      </c>
      <c r="AO199" s="59">
        <f t="shared" si="54"/>
        <v>38</v>
      </c>
      <c r="AP199" s="59">
        <f t="shared" si="54"/>
        <v>38</v>
      </c>
      <c r="AQ199" s="59">
        <f t="shared" si="54"/>
        <v>38</v>
      </c>
      <c r="AR199" s="59">
        <f t="shared" si="55"/>
        <v>34</v>
      </c>
      <c r="AS199" s="59">
        <f t="shared" si="55"/>
        <v>34</v>
      </c>
      <c r="AT199" s="59">
        <f t="shared" si="55"/>
        <v>34</v>
      </c>
      <c r="AU199" s="59">
        <f t="shared" si="55"/>
        <v>30</v>
      </c>
      <c r="AV199" s="59">
        <f t="shared" si="55"/>
        <v>26.4</v>
      </c>
      <c r="AW199" s="59">
        <f t="shared" si="55"/>
        <v>38</v>
      </c>
      <c r="AX199" s="59">
        <f t="shared" si="55"/>
        <v>30</v>
      </c>
      <c r="AY199" s="59">
        <f t="shared" si="55"/>
        <v>30</v>
      </c>
      <c r="AZ199" s="59">
        <f t="shared" si="55"/>
        <v>30</v>
      </c>
      <c r="BA199" s="59">
        <f t="shared" si="55"/>
        <v>30</v>
      </c>
      <c r="BB199" s="59">
        <f t="shared" si="56"/>
        <v>15</v>
      </c>
      <c r="BC199" s="59">
        <f t="shared" si="56"/>
        <v>38</v>
      </c>
      <c r="BD199" s="59">
        <f t="shared" si="56"/>
        <v>38</v>
      </c>
      <c r="BE199" s="59">
        <f t="shared" si="56"/>
        <v>38</v>
      </c>
      <c r="BF199" s="59">
        <f t="shared" si="56"/>
        <v>38</v>
      </c>
      <c r="BG199" s="59">
        <f t="shared" si="56"/>
        <v>37.5</v>
      </c>
      <c r="BH199" s="59">
        <f t="shared" si="56"/>
        <v>15</v>
      </c>
      <c r="BI199" s="59" t="str">
        <f t="shared" si="56"/>
        <v/>
      </c>
      <c r="BJ199" s="59">
        <f t="shared" si="56"/>
        <v>53.5</v>
      </c>
      <c r="BK199" s="59">
        <f t="shared" si="56"/>
        <v>38.799999999999997</v>
      </c>
      <c r="BL199" s="59">
        <f t="shared" si="57"/>
        <v>38</v>
      </c>
      <c r="BM199" s="59">
        <f t="shared" si="57"/>
        <v>52.5</v>
      </c>
      <c r="BN199" s="59">
        <f t="shared" si="57"/>
        <v>36.5</v>
      </c>
      <c r="BO199" s="59">
        <f t="shared" si="57"/>
        <v>40</v>
      </c>
      <c r="BP199" s="59">
        <f t="shared" si="57"/>
        <v>30.666666666666668</v>
      </c>
      <c r="BQ199" s="59">
        <f t="shared" si="57"/>
        <v>46</v>
      </c>
      <c r="BR199" s="59">
        <f t="shared" si="57"/>
        <v>30</v>
      </c>
      <c r="BS199" s="59">
        <f t="shared" si="57"/>
        <v>36</v>
      </c>
      <c r="BT199" s="59">
        <f t="shared" si="57"/>
        <v>92</v>
      </c>
      <c r="BU199" s="59">
        <f t="shared" si="57"/>
        <v>10</v>
      </c>
      <c r="BV199" s="59" t="str">
        <f t="shared" si="57"/>
        <v/>
      </c>
      <c r="BW199" s="59">
        <f t="shared" si="57"/>
        <v>30</v>
      </c>
      <c r="BX199" s="59">
        <f t="shared" si="57"/>
        <v>44.666666666666664</v>
      </c>
      <c r="BY199" s="59">
        <f t="shared" si="57"/>
        <v>38</v>
      </c>
      <c r="BZ199" s="59">
        <f t="shared" si="57"/>
        <v>36</v>
      </c>
    </row>
    <row r="200" spans="2:78" x14ac:dyDescent="0.15">
      <c r="B200" s="59">
        <v>77</v>
      </c>
      <c r="C200" s="59">
        <f t="shared" si="50"/>
        <v>2475.1917252146759</v>
      </c>
      <c r="D200" s="59">
        <f t="shared" si="51"/>
        <v>39.5</v>
      </c>
      <c r="E200" s="59" t="str">
        <f t="shared" si="51"/>
        <v/>
      </c>
      <c r="F200" s="59">
        <f t="shared" si="51"/>
        <v>39.666666666666664</v>
      </c>
      <c r="G200" s="59" t="str">
        <f t="shared" si="51"/>
        <v/>
      </c>
      <c r="H200" s="59">
        <f t="shared" si="51"/>
        <v>38.5</v>
      </c>
      <c r="I200" s="59">
        <f t="shared" si="51"/>
        <v>38.5</v>
      </c>
      <c r="J200" s="59">
        <f t="shared" si="51"/>
        <v>40</v>
      </c>
      <c r="K200" s="59">
        <f t="shared" si="51"/>
        <v>40</v>
      </c>
      <c r="L200" s="59">
        <f t="shared" si="51"/>
        <v>40</v>
      </c>
      <c r="M200" s="59">
        <f t="shared" si="51"/>
        <v>40</v>
      </c>
      <c r="N200" s="59">
        <f t="shared" si="52"/>
        <v>15.5</v>
      </c>
      <c r="O200" s="59">
        <f t="shared" si="52"/>
        <v>30.8</v>
      </c>
      <c r="P200" s="59">
        <f t="shared" si="52"/>
        <v>10.639344262295083</v>
      </c>
      <c r="Q200" s="59">
        <f t="shared" si="52"/>
        <v>38.5</v>
      </c>
      <c r="R200" s="59">
        <f t="shared" si="52"/>
        <v>38.5</v>
      </c>
      <c r="S200" s="59">
        <f t="shared" si="52"/>
        <v>38.5</v>
      </c>
      <c r="T200" s="59">
        <f t="shared" si="52"/>
        <v>38.5</v>
      </c>
      <c r="U200" s="59">
        <f t="shared" si="52"/>
        <v>38.5</v>
      </c>
      <c r="V200" s="59">
        <f t="shared" si="52"/>
        <v>38.5</v>
      </c>
      <c r="W200" s="59">
        <f t="shared" si="52"/>
        <v>15.5</v>
      </c>
      <c r="X200" s="59">
        <f t="shared" si="53"/>
        <v>30.8</v>
      </c>
      <c r="Y200" s="59">
        <f t="shared" si="53"/>
        <v>37.5</v>
      </c>
      <c r="Z200" s="59" t="str">
        <f t="shared" si="53"/>
        <v/>
      </c>
      <c r="AA200" s="59">
        <f t="shared" si="53"/>
        <v>36</v>
      </c>
      <c r="AB200" s="59">
        <f t="shared" si="53"/>
        <v>30.285714285714285</v>
      </c>
      <c r="AC200" s="59">
        <f t="shared" si="53"/>
        <v>40</v>
      </c>
      <c r="AD200" s="59">
        <f t="shared" si="53"/>
        <v>39.5</v>
      </c>
      <c r="AE200" s="59">
        <f t="shared" si="53"/>
        <v>39.5</v>
      </c>
      <c r="AF200" s="59">
        <f t="shared" si="53"/>
        <v>39.5</v>
      </c>
      <c r="AG200" s="59">
        <f t="shared" si="53"/>
        <v>37.5</v>
      </c>
      <c r="AH200" s="59">
        <f t="shared" si="54"/>
        <v>50</v>
      </c>
      <c r="AI200" s="59">
        <f t="shared" si="54"/>
        <v>37.5</v>
      </c>
      <c r="AJ200" s="59">
        <f t="shared" si="54"/>
        <v>37</v>
      </c>
      <c r="AK200" s="59" t="str">
        <f t="shared" si="54"/>
        <v/>
      </c>
      <c r="AL200" s="59" t="str">
        <f t="shared" si="54"/>
        <v/>
      </c>
      <c r="AM200" s="59">
        <f t="shared" si="54"/>
        <v>37.5</v>
      </c>
      <c r="AN200" s="59">
        <f t="shared" si="54"/>
        <v>37</v>
      </c>
      <c r="AO200" s="59">
        <f t="shared" si="54"/>
        <v>38.5</v>
      </c>
      <c r="AP200" s="59">
        <f t="shared" si="54"/>
        <v>38.5</v>
      </c>
      <c r="AQ200" s="59">
        <f t="shared" si="54"/>
        <v>38.5</v>
      </c>
      <c r="AR200" s="59">
        <f t="shared" si="55"/>
        <v>34.5</v>
      </c>
      <c r="AS200" s="59">
        <f t="shared" si="55"/>
        <v>34.5</v>
      </c>
      <c r="AT200" s="59">
        <f t="shared" si="55"/>
        <v>34.5</v>
      </c>
      <c r="AU200" s="59">
        <f t="shared" si="55"/>
        <v>30.5</v>
      </c>
      <c r="AV200" s="59">
        <f t="shared" si="55"/>
        <v>26.8</v>
      </c>
      <c r="AW200" s="59">
        <f t="shared" si="55"/>
        <v>38.5</v>
      </c>
      <c r="AX200" s="59">
        <f t="shared" si="55"/>
        <v>30.5</v>
      </c>
      <c r="AY200" s="59">
        <f t="shared" si="55"/>
        <v>30.5</v>
      </c>
      <c r="AZ200" s="59">
        <f t="shared" si="55"/>
        <v>30.5</v>
      </c>
      <c r="BA200" s="59">
        <f t="shared" si="55"/>
        <v>30.5</v>
      </c>
      <c r="BB200" s="59">
        <f t="shared" si="56"/>
        <v>15.5</v>
      </c>
      <c r="BC200" s="59">
        <f t="shared" si="56"/>
        <v>38.5</v>
      </c>
      <c r="BD200" s="59">
        <f t="shared" si="56"/>
        <v>38.5</v>
      </c>
      <c r="BE200" s="59">
        <f t="shared" si="56"/>
        <v>38.5</v>
      </c>
      <c r="BF200" s="59">
        <f t="shared" si="56"/>
        <v>38.5</v>
      </c>
      <c r="BG200" s="59">
        <f t="shared" si="56"/>
        <v>38</v>
      </c>
      <c r="BH200" s="59">
        <f t="shared" si="56"/>
        <v>15.5</v>
      </c>
      <c r="BI200" s="59" t="str">
        <f t="shared" si="56"/>
        <v/>
      </c>
      <c r="BJ200" s="59">
        <f t="shared" si="56"/>
        <v>54</v>
      </c>
      <c r="BK200" s="59">
        <f t="shared" si="56"/>
        <v>39.200000000000003</v>
      </c>
      <c r="BL200" s="59">
        <f t="shared" si="57"/>
        <v>38.5</v>
      </c>
      <c r="BM200" s="59">
        <f t="shared" si="57"/>
        <v>53</v>
      </c>
      <c r="BN200" s="59">
        <f t="shared" si="57"/>
        <v>37</v>
      </c>
      <c r="BO200" s="59">
        <f t="shared" si="57"/>
        <v>40.666666666666664</v>
      </c>
      <c r="BP200" s="59">
        <f t="shared" si="57"/>
        <v>31</v>
      </c>
      <c r="BQ200" s="59">
        <f t="shared" si="57"/>
        <v>48</v>
      </c>
      <c r="BR200" s="59">
        <f t="shared" si="57"/>
        <v>30</v>
      </c>
      <c r="BS200" s="59">
        <f t="shared" si="57"/>
        <v>36</v>
      </c>
      <c r="BT200" s="59">
        <f t="shared" si="57"/>
        <v>96</v>
      </c>
      <c r="BU200" s="59">
        <f t="shared" si="57"/>
        <v>12</v>
      </c>
      <c r="BV200" s="59" t="str">
        <f t="shared" si="57"/>
        <v/>
      </c>
      <c r="BW200" s="59">
        <f t="shared" si="57"/>
        <v>30.5</v>
      </c>
      <c r="BX200" s="59">
        <f t="shared" si="57"/>
        <v>45.333333333333336</v>
      </c>
      <c r="BY200" s="59">
        <f t="shared" si="57"/>
        <v>38.5</v>
      </c>
      <c r="BZ200" s="59">
        <f t="shared" si="57"/>
        <v>36.5</v>
      </c>
    </row>
    <row r="201" spans="2:78" x14ac:dyDescent="0.15">
      <c r="B201" s="59">
        <v>78</v>
      </c>
      <c r="C201" s="59">
        <f t="shared" si="50"/>
        <v>2509.7604996096802</v>
      </c>
      <c r="D201" s="59">
        <f t="shared" si="51"/>
        <v>40</v>
      </c>
      <c r="E201" s="59" t="str">
        <f t="shared" si="51"/>
        <v/>
      </c>
      <c r="F201" s="59">
        <f t="shared" si="51"/>
        <v>40</v>
      </c>
      <c r="G201" s="59" t="str">
        <f t="shared" si="51"/>
        <v/>
      </c>
      <c r="H201" s="59">
        <f t="shared" si="51"/>
        <v>39</v>
      </c>
      <c r="I201" s="59">
        <f t="shared" si="51"/>
        <v>39</v>
      </c>
      <c r="J201" s="59">
        <f t="shared" si="51"/>
        <v>40.5</v>
      </c>
      <c r="K201" s="59">
        <f t="shared" si="51"/>
        <v>40.5</v>
      </c>
      <c r="L201" s="59">
        <f t="shared" si="51"/>
        <v>40.5</v>
      </c>
      <c r="M201" s="59">
        <f t="shared" si="51"/>
        <v>40.5</v>
      </c>
      <c r="N201" s="59">
        <f t="shared" si="52"/>
        <v>16</v>
      </c>
      <c r="O201" s="59">
        <f t="shared" si="52"/>
        <v>31.2</v>
      </c>
      <c r="P201" s="59">
        <f t="shared" si="52"/>
        <v>10.655737704918034</v>
      </c>
      <c r="Q201" s="59">
        <f t="shared" si="52"/>
        <v>39</v>
      </c>
      <c r="R201" s="59">
        <f t="shared" si="52"/>
        <v>39</v>
      </c>
      <c r="S201" s="59">
        <f t="shared" si="52"/>
        <v>39</v>
      </c>
      <c r="T201" s="59">
        <f t="shared" si="52"/>
        <v>39</v>
      </c>
      <c r="U201" s="59">
        <f t="shared" si="52"/>
        <v>39</v>
      </c>
      <c r="V201" s="59">
        <f t="shared" si="52"/>
        <v>39</v>
      </c>
      <c r="W201" s="59">
        <f t="shared" si="52"/>
        <v>16</v>
      </c>
      <c r="X201" s="59">
        <f t="shared" si="53"/>
        <v>31.2</v>
      </c>
      <c r="Y201" s="59">
        <f t="shared" si="53"/>
        <v>38</v>
      </c>
      <c r="Z201" s="59" t="str">
        <f t="shared" si="53"/>
        <v/>
      </c>
      <c r="AA201" s="59">
        <f t="shared" si="53"/>
        <v>36</v>
      </c>
      <c r="AB201" s="59">
        <f t="shared" si="53"/>
        <v>30.571428571428573</v>
      </c>
      <c r="AC201" s="59">
        <f t="shared" si="53"/>
        <v>40.5</v>
      </c>
      <c r="AD201" s="59">
        <f t="shared" si="53"/>
        <v>40</v>
      </c>
      <c r="AE201" s="59">
        <f t="shared" si="53"/>
        <v>40</v>
      </c>
      <c r="AF201" s="59">
        <f t="shared" si="53"/>
        <v>40</v>
      </c>
      <c r="AG201" s="59">
        <f t="shared" si="53"/>
        <v>38</v>
      </c>
      <c r="AH201" s="59">
        <f t="shared" si="54"/>
        <v>50</v>
      </c>
      <c r="AI201" s="59">
        <f t="shared" si="54"/>
        <v>38</v>
      </c>
      <c r="AJ201" s="59">
        <f t="shared" si="54"/>
        <v>37.5</v>
      </c>
      <c r="AK201" s="59" t="str">
        <f t="shared" si="54"/>
        <v/>
      </c>
      <c r="AL201" s="59" t="str">
        <f t="shared" si="54"/>
        <v/>
      </c>
      <c r="AM201" s="59">
        <f t="shared" si="54"/>
        <v>38</v>
      </c>
      <c r="AN201" s="59">
        <f t="shared" si="54"/>
        <v>37.5</v>
      </c>
      <c r="AO201" s="59">
        <f t="shared" si="54"/>
        <v>39</v>
      </c>
      <c r="AP201" s="59">
        <f t="shared" si="54"/>
        <v>39</v>
      </c>
      <c r="AQ201" s="59">
        <f t="shared" si="54"/>
        <v>39</v>
      </c>
      <c r="AR201" s="59">
        <f t="shared" si="55"/>
        <v>35</v>
      </c>
      <c r="AS201" s="59">
        <f t="shared" si="55"/>
        <v>35</v>
      </c>
      <c r="AT201" s="59">
        <f t="shared" si="55"/>
        <v>35</v>
      </c>
      <c r="AU201" s="59">
        <f t="shared" si="55"/>
        <v>31</v>
      </c>
      <c r="AV201" s="59">
        <f t="shared" si="55"/>
        <v>27.2</v>
      </c>
      <c r="AW201" s="59">
        <f t="shared" si="55"/>
        <v>39</v>
      </c>
      <c r="AX201" s="59">
        <f t="shared" si="55"/>
        <v>31</v>
      </c>
      <c r="AY201" s="59">
        <f t="shared" si="55"/>
        <v>31</v>
      </c>
      <c r="AZ201" s="59">
        <f t="shared" si="55"/>
        <v>31</v>
      </c>
      <c r="BA201" s="59">
        <f t="shared" si="55"/>
        <v>31</v>
      </c>
      <c r="BB201" s="59">
        <f t="shared" si="56"/>
        <v>16</v>
      </c>
      <c r="BC201" s="59">
        <f t="shared" si="56"/>
        <v>39</v>
      </c>
      <c r="BD201" s="59">
        <f t="shared" si="56"/>
        <v>39</v>
      </c>
      <c r="BE201" s="59">
        <f t="shared" si="56"/>
        <v>39</v>
      </c>
      <c r="BF201" s="59">
        <f t="shared" si="56"/>
        <v>39</v>
      </c>
      <c r="BG201" s="59">
        <f t="shared" si="56"/>
        <v>38.5</v>
      </c>
      <c r="BH201" s="59">
        <f t="shared" si="56"/>
        <v>16</v>
      </c>
      <c r="BI201" s="59" t="str">
        <f t="shared" si="56"/>
        <v/>
      </c>
      <c r="BJ201" s="59">
        <f t="shared" si="56"/>
        <v>54.666666666666664</v>
      </c>
      <c r="BK201" s="59">
        <f t="shared" si="56"/>
        <v>39.6</v>
      </c>
      <c r="BL201" s="59">
        <f t="shared" si="57"/>
        <v>39</v>
      </c>
      <c r="BM201" s="59">
        <f t="shared" si="57"/>
        <v>53.5</v>
      </c>
      <c r="BN201" s="59">
        <f t="shared" si="57"/>
        <v>37.5</v>
      </c>
      <c r="BO201" s="59">
        <f t="shared" si="57"/>
        <v>41.333333333333336</v>
      </c>
      <c r="BP201" s="59">
        <f t="shared" si="57"/>
        <v>31.333333333333332</v>
      </c>
      <c r="BQ201" s="59">
        <f t="shared" si="57"/>
        <v>50</v>
      </c>
      <c r="BR201" s="59">
        <f t="shared" si="57"/>
        <v>30</v>
      </c>
      <c r="BS201" s="59">
        <f t="shared" si="57"/>
        <v>36</v>
      </c>
      <c r="BT201" s="59">
        <f t="shared" si="57"/>
        <v>98</v>
      </c>
      <c r="BU201" s="59">
        <f t="shared" si="57"/>
        <v>13</v>
      </c>
      <c r="BV201" s="59" t="str">
        <f t="shared" si="57"/>
        <v/>
      </c>
      <c r="BW201" s="59">
        <f t="shared" si="57"/>
        <v>31</v>
      </c>
      <c r="BX201" s="59">
        <f t="shared" si="57"/>
        <v>46</v>
      </c>
      <c r="BY201" s="59">
        <f t="shared" si="57"/>
        <v>39</v>
      </c>
      <c r="BZ201" s="59">
        <f t="shared" si="57"/>
        <v>37</v>
      </c>
    </row>
    <row r="202" spans="2:78" x14ac:dyDescent="0.15">
      <c r="B202" s="59">
        <v>79</v>
      </c>
      <c r="C202" s="59">
        <f t="shared" si="50"/>
        <v>2545.9959406713501</v>
      </c>
      <c r="D202" s="59">
        <f t="shared" si="51"/>
        <v>40.5</v>
      </c>
      <c r="E202" s="59" t="str">
        <f t="shared" si="51"/>
        <v/>
      </c>
      <c r="F202" s="59">
        <f t="shared" si="51"/>
        <v>40</v>
      </c>
      <c r="G202" s="59" t="str">
        <f t="shared" si="51"/>
        <v/>
      </c>
      <c r="H202" s="59">
        <f t="shared" si="51"/>
        <v>39.5</v>
      </c>
      <c r="I202" s="59">
        <f t="shared" si="51"/>
        <v>39.5</v>
      </c>
      <c r="J202" s="59">
        <f t="shared" si="51"/>
        <v>41</v>
      </c>
      <c r="K202" s="59">
        <f t="shared" si="51"/>
        <v>41</v>
      </c>
      <c r="L202" s="59">
        <f t="shared" si="51"/>
        <v>41</v>
      </c>
      <c r="M202" s="59">
        <f t="shared" si="51"/>
        <v>41</v>
      </c>
      <c r="N202" s="59">
        <f t="shared" si="52"/>
        <v>16.5</v>
      </c>
      <c r="O202" s="59">
        <f t="shared" si="52"/>
        <v>31.6</v>
      </c>
      <c r="P202" s="59">
        <f t="shared" si="52"/>
        <v>10.672131147540984</v>
      </c>
      <c r="Q202" s="59">
        <f t="shared" si="52"/>
        <v>39.5</v>
      </c>
      <c r="R202" s="59">
        <f t="shared" si="52"/>
        <v>39.5</v>
      </c>
      <c r="S202" s="59">
        <f t="shared" si="52"/>
        <v>39.5</v>
      </c>
      <c r="T202" s="59">
        <f t="shared" si="52"/>
        <v>39.5</v>
      </c>
      <c r="U202" s="59">
        <f t="shared" si="52"/>
        <v>39.5</v>
      </c>
      <c r="V202" s="59">
        <f t="shared" si="52"/>
        <v>39.5</v>
      </c>
      <c r="W202" s="59">
        <f t="shared" si="52"/>
        <v>16.5</v>
      </c>
      <c r="X202" s="59">
        <f t="shared" si="53"/>
        <v>31.6</v>
      </c>
      <c r="Y202" s="59">
        <f t="shared" si="53"/>
        <v>38.5</v>
      </c>
      <c r="Z202" s="59" t="str">
        <f t="shared" si="53"/>
        <v/>
      </c>
      <c r="AA202" s="59">
        <f t="shared" si="53"/>
        <v>36</v>
      </c>
      <c r="AB202" s="59">
        <f t="shared" si="53"/>
        <v>30.857142857142858</v>
      </c>
      <c r="AC202" s="59">
        <f t="shared" si="53"/>
        <v>41</v>
      </c>
      <c r="AD202" s="59">
        <f t="shared" si="53"/>
        <v>40.5</v>
      </c>
      <c r="AE202" s="59">
        <f t="shared" si="53"/>
        <v>40.5</v>
      </c>
      <c r="AF202" s="59">
        <f t="shared" si="53"/>
        <v>40.5</v>
      </c>
      <c r="AG202" s="59">
        <f t="shared" si="53"/>
        <v>38.5</v>
      </c>
      <c r="AH202" s="59">
        <f t="shared" si="54"/>
        <v>50</v>
      </c>
      <c r="AI202" s="59">
        <f t="shared" si="54"/>
        <v>38.5</v>
      </c>
      <c r="AJ202" s="59">
        <f t="shared" si="54"/>
        <v>38</v>
      </c>
      <c r="AK202" s="59" t="str">
        <f t="shared" si="54"/>
        <v/>
      </c>
      <c r="AL202" s="59" t="str">
        <f t="shared" si="54"/>
        <v/>
      </c>
      <c r="AM202" s="59">
        <f t="shared" si="54"/>
        <v>38.5</v>
      </c>
      <c r="AN202" s="59">
        <f t="shared" si="54"/>
        <v>38</v>
      </c>
      <c r="AO202" s="59">
        <f t="shared" si="54"/>
        <v>39.5</v>
      </c>
      <c r="AP202" s="59">
        <f t="shared" si="54"/>
        <v>39.5</v>
      </c>
      <c r="AQ202" s="59">
        <f t="shared" si="54"/>
        <v>39.5</v>
      </c>
      <c r="AR202" s="59">
        <f t="shared" si="55"/>
        <v>35.5</v>
      </c>
      <c r="AS202" s="59">
        <f t="shared" si="55"/>
        <v>35.5</v>
      </c>
      <c r="AT202" s="59">
        <f t="shared" si="55"/>
        <v>35.5</v>
      </c>
      <c r="AU202" s="59">
        <f t="shared" si="55"/>
        <v>31.5</v>
      </c>
      <c r="AV202" s="59">
        <f t="shared" si="55"/>
        <v>27.6</v>
      </c>
      <c r="AW202" s="59">
        <f t="shared" si="55"/>
        <v>39.5</v>
      </c>
      <c r="AX202" s="59">
        <f t="shared" si="55"/>
        <v>31.5</v>
      </c>
      <c r="AY202" s="59">
        <f t="shared" si="55"/>
        <v>31.5</v>
      </c>
      <c r="AZ202" s="59">
        <f t="shared" si="55"/>
        <v>31.5</v>
      </c>
      <c r="BA202" s="59">
        <f t="shared" si="55"/>
        <v>31.5</v>
      </c>
      <c r="BB202" s="59">
        <f t="shared" si="56"/>
        <v>16.5</v>
      </c>
      <c r="BC202" s="59">
        <f t="shared" si="56"/>
        <v>39.5</v>
      </c>
      <c r="BD202" s="59">
        <f t="shared" si="56"/>
        <v>39.5</v>
      </c>
      <c r="BE202" s="59">
        <f t="shared" si="56"/>
        <v>39.5</v>
      </c>
      <c r="BF202" s="59">
        <f t="shared" si="56"/>
        <v>39.5</v>
      </c>
      <c r="BG202" s="59">
        <f t="shared" si="56"/>
        <v>39</v>
      </c>
      <c r="BH202" s="59">
        <f t="shared" si="56"/>
        <v>16.5</v>
      </c>
      <c r="BI202" s="59" t="str">
        <f t="shared" si="56"/>
        <v/>
      </c>
      <c r="BJ202" s="59">
        <f t="shared" si="56"/>
        <v>55.333333333333336</v>
      </c>
      <c r="BK202" s="59">
        <f t="shared" si="56"/>
        <v>40</v>
      </c>
      <c r="BL202" s="59">
        <f t="shared" si="57"/>
        <v>39.5</v>
      </c>
      <c r="BM202" s="59">
        <f t="shared" si="57"/>
        <v>54</v>
      </c>
      <c r="BN202" s="59">
        <f t="shared" si="57"/>
        <v>38</v>
      </c>
      <c r="BO202" s="59">
        <f t="shared" si="57"/>
        <v>42</v>
      </c>
      <c r="BP202" s="59">
        <f t="shared" si="57"/>
        <v>31.666666666666668</v>
      </c>
      <c r="BQ202" s="59">
        <f t="shared" si="57"/>
        <v>54</v>
      </c>
      <c r="BR202" s="59">
        <f t="shared" si="57"/>
        <v>30</v>
      </c>
      <c r="BS202" s="59">
        <f t="shared" si="57"/>
        <v>36</v>
      </c>
      <c r="BT202" s="59">
        <f t="shared" si="57"/>
        <v>100</v>
      </c>
      <c r="BU202" s="59">
        <f t="shared" si="57"/>
        <v>14</v>
      </c>
      <c r="BV202" s="59" t="str">
        <f t="shared" si="57"/>
        <v/>
      </c>
      <c r="BW202" s="59">
        <f t="shared" si="57"/>
        <v>31.5</v>
      </c>
      <c r="BX202" s="59">
        <f t="shared" si="57"/>
        <v>46.666666666666664</v>
      </c>
      <c r="BY202" s="59">
        <f t="shared" si="57"/>
        <v>39.5</v>
      </c>
      <c r="BZ202" s="59">
        <f t="shared" si="57"/>
        <v>37.5</v>
      </c>
    </row>
    <row r="203" spans="2:78" x14ac:dyDescent="0.15">
      <c r="B203" s="59">
        <v>80</v>
      </c>
      <c r="C203" s="59">
        <f t="shared" si="50"/>
        <v>2580.1647150663543</v>
      </c>
      <c r="D203" s="59">
        <f t="shared" si="51"/>
        <v>41</v>
      </c>
      <c r="E203" s="59" t="str">
        <f t="shared" si="51"/>
        <v/>
      </c>
      <c r="F203" s="59">
        <f t="shared" si="51"/>
        <v>40</v>
      </c>
      <c r="G203" s="59" t="str">
        <f t="shared" si="51"/>
        <v/>
      </c>
      <c r="H203" s="59">
        <f t="shared" si="51"/>
        <v>40</v>
      </c>
      <c r="I203" s="59">
        <f t="shared" si="51"/>
        <v>40</v>
      </c>
      <c r="J203" s="59">
        <f t="shared" si="51"/>
        <v>41.5</v>
      </c>
      <c r="K203" s="59">
        <f t="shared" si="51"/>
        <v>41.5</v>
      </c>
      <c r="L203" s="59">
        <f t="shared" si="51"/>
        <v>41.5</v>
      </c>
      <c r="M203" s="59">
        <f t="shared" si="51"/>
        <v>41.5</v>
      </c>
      <c r="N203" s="59">
        <f t="shared" si="52"/>
        <v>17</v>
      </c>
      <c r="O203" s="59">
        <f t="shared" si="52"/>
        <v>32</v>
      </c>
      <c r="P203" s="59">
        <f t="shared" si="52"/>
        <v>10.688524590163935</v>
      </c>
      <c r="Q203" s="59">
        <f t="shared" si="52"/>
        <v>40</v>
      </c>
      <c r="R203" s="59">
        <f t="shared" si="52"/>
        <v>40</v>
      </c>
      <c r="S203" s="59">
        <f t="shared" si="52"/>
        <v>40</v>
      </c>
      <c r="T203" s="59">
        <f t="shared" si="52"/>
        <v>40</v>
      </c>
      <c r="U203" s="59">
        <f t="shared" si="52"/>
        <v>40</v>
      </c>
      <c r="V203" s="59">
        <f t="shared" si="52"/>
        <v>40</v>
      </c>
      <c r="W203" s="59">
        <f t="shared" si="52"/>
        <v>17</v>
      </c>
      <c r="X203" s="59">
        <f t="shared" si="53"/>
        <v>32</v>
      </c>
      <c r="Y203" s="59">
        <f t="shared" si="53"/>
        <v>39</v>
      </c>
      <c r="Z203" s="59" t="str">
        <f t="shared" si="53"/>
        <v/>
      </c>
      <c r="AA203" s="59">
        <f t="shared" si="53"/>
        <v>36</v>
      </c>
      <c r="AB203" s="59">
        <f t="shared" si="53"/>
        <v>31.142857142857142</v>
      </c>
      <c r="AC203" s="59">
        <f t="shared" si="53"/>
        <v>41.5</v>
      </c>
      <c r="AD203" s="59">
        <f t="shared" si="53"/>
        <v>41</v>
      </c>
      <c r="AE203" s="59">
        <f t="shared" si="53"/>
        <v>41</v>
      </c>
      <c r="AF203" s="59">
        <f t="shared" si="53"/>
        <v>41</v>
      </c>
      <c r="AG203" s="59">
        <f t="shared" si="53"/>
        <v>39</v>
      </c>
      <c r="AH203" s="59">
        <f t="shared" si="54"/>
        <v>50</v>
      </c>
      <c r="AI203" s="59">
        <f t="shared" si="54"/>
        <v>39</v>
      </c>
      <c r="AJ203" s="59">
        <f t="shared" si="54"/>
        <v>38.5</v>
      </c>
      <c r="AK203" s="59" t="str">
        <f t="shared" si="54"/>
        <v/>
      </c>
      <c r="AL203" s="59" t="str">
        <f t="shared" si="54"/>
        <v/>
      </c>
      <c r="AM203" s="59">
        <f t="shared" si="54"/>
        <v>39</v>
      </c>
      <c r="AN203" s="59">
        <f t="shared" si="54"/>
        <v>38.5</v>
      </c>
      <c r="AO203" s="59">
        <f t="shared" si="54"/>
        <v>40</v>
      </c>
      <c r="AP203" s="59">
        <f t="shared" si="54"/>
        <v>40</v>
      </c>
      <c r="AQ203" s="59">
        <f t="shared" si="54"/>
        <v>40</v>
      </c>
      <c r="AR203" s="59">
        <f t="shared" si="55"/>
        <v>36</v>
      </c>
      <c r="AS203" s="59">
        <f t="shared" si="55"/>
        <v>36</v>
      </c>
      <c r="AT203" s="59">
        <f t="shared" si="55"/>
        <v>36</v>
      </c>
      <c r="AU203" s="59">
        <f t="shared" si="55"/>
        <v>32</v>
      </c>
      <c r="AV203" s="59">
        <f t="shared" si="55"/>
        <v>28</v>
      </c>
      <c r="AW203" s="59">
        <f t="shared" si="55"/>
        <v>40</v>
      </c>
      <c r="AX203" s="59">
        <f t="shared" si="55"/>
        <v>32</v>
      </c>
      <c r="AY203" s="59">
        <f t="shared" si="55"/>
        <v>32</v>
      </c>
      <c r="AZ203" s="59">
        <f t="shared" si="55"/>
        <v>32</v>
      </c>
      <c r="BA203" s="59">
        <f t="shared" si="55"/>
        <v>32</v>
      </c>
      <c r="BB203" s="59">
        <f t="shared" si="56"/>
        <v>17</v>
      </c>
      <c r="BC203" s="59">
        <f t="shared" si="56"/>
        <v>40</v>
      </c>
      <c r="BD203" s="59">
        <f t="shared" si="56"/>
        <v>40</v>
      </c>
      <c r="BE203" s="59">
        <f t="shared" si="56"/>
        <v>40</v>
      </c>
      <c r="BF203" s="59">
        <f t="shared" si="56"/>
        <v>40</v>
      </c>
      <c r="BG203" s="59">
        <f t="shared" si="56"/>
        <v>39.5</v>
      </c>
      <c r="BH203" s="59">
        <f t="shared" si="56"/>
        <v>17</v>
      </c>
      <c r="BI203" s="59" t="str">
        <f t="shared" si="56"/>
        <v/>
      </c>
      <c r="BJ203" s="59">
        <f t="shared" si="56"/>
        <v>56</v>
      </c>
      <c r="BK203" s="59">
        <f t="shared" si="56"/>
        <v>41</v>
      </c>
      <c r="BL203" s="59">
        <f t="shared" si="57"/>
        <v>40</v>
      </c>
      <c r="BM203" s="59">
        <f t="shared" si="57"/>
        <v>54.5</v>
      </c>
      <c r="BN203" s="59">
        <f t="shared" si="57"/>
        <v>38.5</v>
      </c>
      <c r="BO203" s="59">
        <f t="shared" si="57"/>
        <v>43</v>
      </c>
      <c r="BP203" s="59">
        <f t="shared" si="57"/>
        <v>32</v>
      </c>
      <c r="BQ203" s="59">
        <f t="shared" si="57"/>
        <v>56</v>
      </c>
      <c r="BR203" s="59">
        <f t="shared" si="57"/>
        <v>30</v>
      </c>
      <c r="BS203" s="59">
        <f t="shared" si="57"/>
        <v>36</v>
      </c>
      <c r="BT203" s="59">
        <f t="shared" si="57"/>
        <v>100</v>
      </c>
      <c r="BU203" s="59">
        <f t="shared" si="57"/>
        <v>16</v>
      </c>
      <c r="BV203" s="59" t="str">
        <f t="shared" si="57"/>
        <v/>
      </c>
      <c r="BW203" s="59">
        <f t="shared" si="57"/>
        <v>32</v>
      </c>
      <c r="BX203" s="59">
        <f t="shared" si="57"/>
        <v>47.333333333333336</v>
      </c>
      <c r="BY203" s="59">
        <f t="shared" si="57"/>
        <v>40</v>
      </c>
      <c r="BZ203" s="59">
        <f t="shared" si="57"/>
        <v>38</v>
      </c>
    </row>
    <row r="204" spans="2:78" x14ac:dyDescent="0.15">
      <c r="B204" s="59">
        <v>81</v>
      </c>
      <c r="C204" s="59">
        <f t="shared" si="50"/>
        <v>2616.4001561280252</v>
      </c>
      <c r="D204" s="59">
        <f t="shared" ref="D204:M213" si="58">IFERROR(求节点(D$7:D$56,D$63:D$112,$B204),"")</f>
        <v>41.5</v>
      </c>
      <c r="E204" s="59" t="str">
        <f t="shared" si="58"/>
        <v/>
      </c>
      <c r="F204" s="59">
        <f t="shared" si="58"/>
        <v>40</v>
      </c>
      <c r="G204" s="59" t="str">
        <f t="shared" si="58"/>
        <v/>
      </c>
      <c r="H204" s="59">
        <f t="shared" si="58"/>
        <v>40.5</v>
      </c>
      <c r="I204" s="59">
        <f t="shared" si="58"/>
        <v>40.5</v>
      </c>
      <c r="J204" s="59">
        <f t="shared" si="58"/>
        <v>42</v>
      </c>
      <c r="K204" s="59">
        <f t="shared" si="58"/>
        <v>42</v>
      </c>
      <c r="L204" s="59">
        <f t="shared" si="58"/>
        <v>42</v>
      </c>
      <c r="M204" s="59">
        <f t="shared" si="58"/>
        <v>42</v>
      </c>
      <c r="N204" s="59">
        <f t="shared" ref="N204:W213" si="59">IFERROR(求节点(N$7:N$56,N$63:N$112,$B204),"")</f>
        <v>17.5</v>
      </c>
      <c r="O204" s="59">
        <f t="shared" si="59"/>
        <v>32.4</v>
      </c>
      <c r="P204" s="59">
        <f t="shared" si="59"/>
        <v>10.704918032786885</v>
      </c>
      <c r="Q204" s="59">
        <f t="shared" si="59"/>
        <v>40.5</v>
      </c>
      <c r="R204" s="59">
        <f t="shared" si="59"/>
        <v>40.5</v>
      </c>
      <c r="S204" s="59">
        <f t="shared" si="59"/>
        <v>40.5</v>
      </c>
      <c r="T204" s="59">
        <f t="shared" si="59"/>
        <v>40.5</v>
      </c>
      <c r="U204" s="59">
        <f t="shared" si="59"/>
        <v>40.5</v>
      </c>
      <c r="V204" s="59">
        <f t="shared" si="59"/>
        <v>40.5</v>
      </c>
      <c r="W204" s="59">
        <f t="shared" si="59"/>
        <v>17.5</v>
      </c>
      <c r="X204" s="59">
        <f t="shared" ref="X204:AG213" si="60">IFERROR(求节点(X$7:X$56,X$63:X$112,$B204),"")</f>
        <v>32.4</v>
      </c>
      <c r="Y204" s="59">
        <f t="shared" si="60"/>
        <v>39.5</v>
      </c>
      <c r="Z204" s="59" t="str">
        <f t="shared" si="60"/>
        <v/>
      </c>
      <c r="AA204" s="59">
        <f t="shared" si="60"/>
        <v>36</v>
      </c>
      <c r="AB204" s="59">
        <f t="shared" si="60"/>
        <v>31.428571428571427</v>
      </c>
      <c r="AC204" s="59">
        <f t="shared" si="60"/>
        <v>42</v>
      </c>
      <c r="AD204" s="59">
        <f t="shared" si="60"/>
        <v>41.5</v>
      </c>
      <c r="AE204" s="59">
        <f t="shared" si="60"/>
        <v>41.5</v>
      </c>
      <c r="AF204" s="59">
        <f t="shared" si="60"/>
        <v>41.5</v>
      </c>
      <c r="AG204" s="59">
        <f t="shared" si="60"/>
        <v>39.5</v>
      </c>
      <c r="AH204" s="59">
        <f t="shared" ref="AH204:AQ213" si="61">IFERROR(求节点(AH$7:AH$56,AH$63:AH$112,$B204),"")</f>
        <v>50</v>
      </c>
      <c r="AI204" s="59">
        <f t="shared" si="61"/>
        <v>39.5</v>
      </c>
      <c r="AJ204" s="59">
        <f t="shared" si="61"/>
        <v>39</v>
      </c>
      <c r="AK204" s="59" t="str">
        <f t="shared" si="61"/>
        <v/>
      </c>
      <c r="AL204" s="59" t="str">
        <f t="shared" si="61"/>
        <v/>
      </c>
      <c r="AM204" s="59">
        <f t="shared" si="61"/>
        <v>39.5</v>
      </c>
      <c r="AN204" s="59">
        <f t="shared" si="61"/>
        <v>39</v>
      </c>
      <c r="AO204" s="59">
        <f t="shared" si="61"/>
        <v>40.5</v>
      </c>
      <c r="AP204" s="59">
        <f t="shared" si="61"/>
        <v>40.5</v>
      </c>
      <c r="AQ204" s="59">
        <f t="shared" si="61"/>
        <v>40.5</v>
      </c>
      <c r="AR204" s="59">
        <f t="shared" ref="AR204:BA213" si="62">IFERROR(求节点(AR$7:AR$56,AR$63:AR$112,$B204),"")</f>
        <v>36.5</v>
      </c>
      <c r="AS204" s="59">
        <f t="shared" si="62"/>
        <v>36.5</v>
      </c>
      <c r="AT204" s="59">
        <f t="shared" si="62"/>
        <v>36.5</v>
      </c>
      <c r="AU204" s="59">
        <f t="shared" si="62"/>
        <v>32.5</v>
      </c>
      <c r="AV204" s="59">
        <f t="shared" si="62"/>
        <v>28.4</v>
      </c>
      <c r="AW204" s="59">
        <f t="shared" si="62"/>
        <v>40.5</v>
      </c>
      <c r="AX204" s="59">
        <f t="shared" si="62"/>
        <v>32.5</v>
      </c>
      <c r="AY204" s="59">
        <f t="shared" si="62"/>
        <v>32.5</v>
      </c>
      <c r="AZ204" s="59">
        <f t="shared" si="62"/>
        <v>32.5</v>
      </c>
      <c r="BA204" s="59">
        <f t="shared" si="62"/>
        <v>32.5</v>
      </c>
      <c r="BB204" s="59">
        <f t="shared" ref="BB204:BK213" si="63">IFERROR(求节点(BB$7:BB$56,BB$63:BB$112,$B204),"")</f>
        <v>17.5</v>
      </c>
      <c r="BC204" s="59">
        <f t="shared" si="63"/>
        <v>40.5</v>
      </c>
      <c r="BD204" s="59">
        <f t="shared" si="63"/>
        <v>40.5</v>
      </c>
      <c r="BE204" s="59">
        <f t="shared" si="63"/>
        <v>40.5</v>
      </c>
      <c r="BF204" s="59">
        <f t="shared" si="63"/>
        <v>40.5</v>
      </c>
      <c r="BG204" s="59">
        <f t="shared" si="63"/>
        <v>40</v>
      </c>
      <c r="BH204" s="59">
        <f t="shared" si="63"/>
        <v>17.5</v>
      </c>
      <c r="BI204" s="59" t="str">
        <f t="shared" si="63"/>
        <v/>
      </c>
      <c r="BJ204" s="59">
        <f t="shared" si="63"/>
        <v>56.666666666666664</v>
      </c>
      <c r="BK204" s="59">
        <f t="shared" si="63"/>
        <v>42</v>
      </c>
      <c r="BL204" s="59">
        <f t="shared" ref="BL204:BZ213" si="64">IFERROR(求节点(BL$7:BL$56,BL$63:BL$112,$B204),"")</f>
        <v>40.5</v>
      </c>
      <c r="BM204" s="59">
        <f t="shared" si="64"/>
        <v>55</v>
      </c>
      <c r="BN204" s="59">
        <f t="shared" si="64"/>
        <v>39</v>
      </c>
      <c r="BO204" s="59">
        <f t="shared" si="64"/>
        <v>44</v>
      </c>
      <c r="BP204" s="59">
        <f t="shared" si="64"/>
        <v>32.4</v>
      </c>
      <c r="BQ204" s="59">
        <f t="shared" si="64"/>
        <v>60</v>
      </c>
      <c r="BR204" s="59">
        <f t="shared" si="64"/>
        <v>30</v>
      </c>
      <c r="BS204" s="59">
        <f t="shared" si="64"/>
        <v>36</v>
      </c>
      <c r="BT204" s="59">
        <f t="shared" si="64"/>
        <v>100</v>
      </c>
      <c r="BU204" s="59">
        <f t="shared" si="64"/>
        <v>18</v>
      </c>
      <c r="BV204" s="59" t="str">
        <f t="shared" si="64"/>
        <v/>
      </c>
      <c r="BW204" s="59">
        <f t="shared" si="64"/>
        <v>32.5</v>
      </c>
      <c r="BX204" s="59">
        <f t="shared" si="64"/>
        <v>48</v>
      </c>
      <c r="BY204" s="59">
        <f t="shared" si="64"/>
        <v>40.5</v>
      </c>
      <c r="BZ204" s="59">
        <f t="shared" si="64"/>
        <v>38.5</v>
      </c>
    </row>
    <row r="205" spans="2:78" x14ac:dyDescent="0.15">
      <c r="B205" s="59">
        <v>82</v>
      </c>
      <c r="C205" s="59">
        <f t="shared" si="50"/>
        <v>2650.6355971896955</v>
      </c>
      <c r="D205" s="59">
        <f t="shared" si="58"/>
        <v>42</v>
      </c>
      <c r="E205" s="59" t="str">
        <f t="shared" si="58"/>
        <v/>
      </c>
      <c r="F205" s="59">
        <f t="shared" si="58"/>
        <v>40</v>
      </c>
      <c r="G205" s="59" t="str">
        <f t="shared" si="58"/>
        <v/>
      </c>
      <c r="H205" s="59">
        <f t="shared" si="58"/>
        <v>41</v>
      </c>
      <c r="I205" s="59">
        <f t="shared" si="58"/>
        <v>41</v>
      </c>
      <c r="J205" s="59">
        <f t="shared" si="58"/>
        <v>42.5</v>
      </c>
      <c r="K205" s="59">
        <f t="shared" si="58"/>
        <v>42.5</v>
      </c>
      <c r="L205" s="59">
        <f t="shared" si="58"/>
        <v>42.5</v>
      </c>
      <c r="M205" s="59">
        <f t="shared" si="58"/>
        <v>42.5</v>
      </c>
      <c r="N205" s="59">
        <f t="shared" si="59"/>
        <v>18</v>
      </c>
      <c r="O205" s="59">
        <f t="shared" si="59"/>
        <v>32.799999999999997</v>
      </c>
      <c r="P205" s="59">
        <f t="shared" si="59"/>
        <v>10.721311475409836</v>
      </c>
      <c r="Q205" s="59">
        <f t="shared" si="59"/>
        <v>41</v>
      </c>
      <c r="R205" s="59">
        <f t="shared" si="59"/>
        <v>41</v>
      </c>
      <c r="S205" s="59">
        <f t="shared" si="59"/>
        <v>41</v>
      </c>
      <c r="T205" s="59">
        <f t="shared" si="59"/>
        <v>41</v>
      </c>
      <c r="U205" s="59">
        <f t="shared" si="59"/>
        <v>41</v>
      </c>
      <c r="V205" s="59">
        <f t="shared" si="59"/>
        <v>41</v>
      </c>
      <c r="W205" s="59">
        <f t="shared" si="59"/>
        <v>18</v>
      </c>
      <c r="X205" s="59">
        <f t="shared" si="60"/>
        <v>32.799999999999997</v>
      </c>
      <c r="Y205" s="59">
        <f t="shared" si="60"/>
        <v>40</v>
      </c>
      <c r="Z205" s="59" t="str">
        <f t="shared" si="60"/>
        <v/>
      </c>
      <c r="AA205" s="59">
        <f t="shared" si="60"/>
        <v>36</v>
      </c>
      <c r="AB205" s="59">
        <f t="shared" si="60"/>
        <v>31.714285714285715</v>
      </c>
      <c r="AC205" s="59">
        <f t="shared" si="60"/>
        <v>42.5</v>
      </c>
      <c r="AD205" s="59">
        <f t="shared" si="60"/>
        <v>42</v>
      </c>
      <c r="AE205" s="59">
        <f t="shared" si="60"/>
        <v>42</v>
      </c>
      <c r="AF205" s="59">
        <f t="shared" si="60"/>
        <v>42</v>
      </c>
      <c r="AG205" s="59">
        <f t="shared" si="60"/>
        <v>40</v>
      </c>
      <c r="AH205" s="59">
        <f t="shared" si="61"/>
        <v>50</v>
      </c>
      <c r="AI205" s="59">
        <f t="shared" si="61"/>
        <v>40</v>
      </c>
      <c r="AJ205" s="59">
        <f t="shared" si="61"/>
        <v>39.5</v>
      </c>
      <c r="AK205" s="59" t="str">
        <f t="shared" si="61"/>
        <v/>
      </c>
      <c r="AL205" s="59" t="str">
        <f t="shared" si="61"/>
        <v/>
      </c>
      <c r="AM205" s="59">
        <f t="shared" si="61"/>
        <v>40</v>
      </c>
      <c r="AN205" s="59">
        <f t="shared" si="61"/>
        <v>39.5</v>
      </c>
      <c r="AO205" s="59">
        <f t="shared" si="61"/>
        <v>41</v>
      </c>
      <c r="AP205" s="59">
        <f t="shared" si="61"/>
        <v>41</v>
      </c>
      <c r="AQ205" s="59">
        <f t="shared" si="61"/>
        <v>41</v>
      </c>
      <c r="AR205" s="59">
        <f t="shared" si="62"/>
        <v>37</v>
      </c>
      <c r="AS205" s="59">
        <f t="shared" si="62"/>
        <v>37</v>
      </c>
      <c r="AT205" s="59">
        <f t="shared" si="62"/>
        <v>37</v>
      </c>
      <c r="AU205" s="59">
        <f t="shared" si="62"/>
        <v>33</v>
      </c>
      <c r="AV205" s="59">
        <f t="shared" si="62"/>
        <v>28.8</v>
      </c>
      <c r="AW205" s="59">
        <f t="shared" si="62"/>
        <v>41</v>
      </c>
      <c r="AX205" s="59">
        <f t="shared" si="62"/>
        <v>33</v>
      </c>
      <c r="AY205" s="59">
        <f t="shared" si="62"/>
        <v>33</v>
      </c>
      <c r="AZ205" s="59">
        <f t="shared" si="62"/>
        <v>33</v>
      </c>
      <c r="BA205" s="59">
        <f t="shared" si="62"/>
        <v>33</v>
      </c>
      <c r="BB205" s="59">
        <f t="shared" si="63"/>
        <v>18</v>
      </c>
      <c r="BC205" s="59">
        <f t="shared" si="63"/>
        <v>41</v>
      </c>
      <c r="BD205" s="59">
        <f t="shared" si="63"/>
        <v>41</v>
      </c>
      <c r="BE205" s="59">
        <f t="shared" si="63"/>
        <v>41</v>
      </c>
      <c r="BF205" s="59">
        <f t="shared" si="63"/>
        <v>41</v>
      </c>
      <c r="BG205" s="59">
        <f t="shared" si="63"/>
        <v>40.5</v>
      </c>
      <c r="BH205" s="59">
        <f t="shared" si="63"/>
        <v>18</v>
      </c>
      <c r="BI205" s="59" t="str">
        <f t="shared" si="63"/>
        <v/>
      </c>
      <c r="BJ205" s="59">
        <f t="shared" si="63"/>
        <v>57.333333333333336</v>
      </c>
      <c r="BK205" s="59">
        <f t="shared" si="63"/>
        <v>43</v>
      </c>
      <c r="BL205" s="59">
        <f t="shared" si="64"/>
        <v>41</v>
      </c>
      <c r="BM205" s="59">
        <f t="shared" si="64"/>
        <v>55.5</v>
      </c>
      <c r="BN205" s="59">
        <f t="shared" si="64"/>
        <v>39.5</v>
      </c>
      <c r="BO205" s="59">
        <f t="shared" si="64"/>
        <v>45</v>
      </c>
      <c r="BP205" s="59">
        <f t="shared" si="64"/>
        <v>32.799999999999997</v>
      </c>
      <c r="BQ205" s="59">
        <f t="shared" si="64"/>
        <v>62</v>
      </c>
      <c r="BR205" s="59">
        <f t="shared" si="64"/>
        <v>30</v>
      </c>
      <c r="BS205" s="59">
        <f t="shared" si="64"/>
        <v>36</v>
      </c>
      <c r="BT205" s="59">
        <f t="shared" si="64"/>
        <v>100</v>
      </c>
      <c r="BU205" s="59">
        <f t="shared" si="64"/>
        <v>20</v>
      </c>
      <c r="BV205" s="59" t="str">
        <f t="shared" si="64"/>
        <v/>
      </c>
      <c r="BW205" s="59">
        <f t="shared" si="64"/>
        <v>33</v>
      </c>
      <c r="BX205" s="59">
        <f t="shared" si="64"/>
        <v>48.666666666666664</v>
      </c>
      <c r="BY205" s="59">
        <f t="shared" si="64"/>
        <v>41</v>
      </c>
      <c r="BZ205" s="59">
        <f t="shared" si="64"/>
        <v>39</v>
      </c>
    </row>
    <row r="206" spans="2:78" x14ac:dyDescent="0.15">
      <c r="B206" s="59">
        <v>83</v>
      </c>
      <c r="C206" s="59">
        <f t="shared" si="50"/>
        <v>2686.8710382513659</v>
      </c>
      <c r="D206" s="59">
        <f t="shared" si="58"/>
        <v>42.5</v>
      </c>
      <c r="E206" s="59" t="str">
        <f t="shared" si="58"/>
        <v/>
      </c>
      <c r="F206" s="59">
        <f t="shared" si="58"/>
        <v>40</v>
      </c>
      <c r="G206" s="59" t="str">
        <f t="shared" si="58"/>
        <v/>
      </c>
      <c r="H206" s="59">
        <f t="shared" si="58"/>
        <v>41.5</v>
      </c>
      <c r="I206" s="59">
        <f t="shared" si="58"/>
        <v>41.5</v>
      </c>
      <c r="J206" s="59">
        <f t="shared" si="58"/>
        <v>43</v>
      </c>
      <c r="K206" s="59">
        <f t="shared" si="58"/>
        <v>43</v>
      </c>
      <c r="L206" s="59">
        <f t="shared" si="58"/>
        <v>43</v>
      </c>
      <c r="M206" s="59">
        <f t="shared" si="58"/>
        <v>43</v>
      </c>
      <c r="N206" s="59">
        <f t="shared" si="59"/>
        <v>18.5</v>
      </c>
      <c r="O206" s="59">
        <f t="shared" si="59"/>
        <v>33.200000000000003</v>
      </c>
      <c r="P206" s="59">
        <f t="shared" si="59"/>
        <v>10.737704918032787</v>
      </c>
      <c r="Q206" s="59">
        <f t="shared" si="59"/>
        <v>41.5</v>
      </c>
      <c r="R206" s="59">
        <f t="shared" si="59"/>
        <v>41.5</v>
      </c>
      <c r="S206" s="59">
        <f t="shared" si="59"/>
        <v>41.5</v>
      </c>
      <c r="T206" s="59">
        <f t="shared" si="59"/>
        <v>41.5</v>
      </c>
      <c r="U206" s="59">
        <f t="shared" si="59"/>
        <v>41.5</v>
      </c>
      <c r="V206" s="59">
        <f t="shared" si="59"/>
        <v>41.5</v>
      </c>
      <c r="W206" s="59">
        <f t="shared" si="59"/>
        <v>18.5</v>
      </c>
      <c r="X206" s="59">
        <f t="shared" si="60"/>
        <v>33.200000000000003</v>
      </c>
      <c r="Y206" s="59">
        <f t="shared" si="60"/>
        <v>40.5</v>
      </c>
      <c r="Z206" s="59" t="str">
        <f t="shared" si="60"/>
        <v/>
      </c>
      <c r="AA206" s="59">
        <f t="shared" si="60"/>
        <v>36</v>
      </c>
      <c r="AB206" s="59">
        <f t="shared" si="60"/>
        <v>32</v>
      </c>
      <c r="AC206" s="59">
        <f t="shared" si="60"/>
        <v>43</v>
      </c>
      <c r="AD206" s="59">
        <f t="shared" si="60"/>
        <v>42.5</v>
      </c>
      <c r="AE206" s="59">
        <f t="shared" si="60"/>
        <v>42.5</v>
      </c>
      <c r="AF206" s="59">
        <f t="shared" si="60"/>
        <v>42.5</v>
      </c>
      <c r="AG206" s="59">
        <f t="shared" si="60"/>
        <v>40.5</v>
      </c>
      <c r="AH206" s="59">
        <f t="shared" si="61"/>
        <v>50</v>
      </c>
      <c r="AI206" s="59">
        <f t="shared" si="61"/>
        <v>40.5</v>
      </c>
      <c r="AJ206" s="59">
        <f t="shared" si="61"/>
        <v>40</v>
      </c>
      <c r="AK206" s="59" t="str">
        <f t="shared" si="61"/>
        <v/>
      </c>
      <c r="AL206" s="59" t="str">
        <f t="shared" si="61"/>
        <v/>
      </c>
      <c r="AM206" s="59">
        <f t="shared" si="61"/>
        <v>40.5</v>
      </c>
      <c r="AN206" s="59">
        <f t="shared" si="61"/>
        <v>40</v>
      </c>
      <c r="AO206" s="59">
        <f t="shared" si="61"/>
        <v>41.5</v>
      </c>
      <c r="AP206" s="59">
        <f t="shared" si="61"/>
        <v>41.5</v>
      </c>
      <c r="AQ206" s="59">
        <f t="shared" si="61"/>
        <v>41.5</v>
      </c>
      <c r="AR206" s="59">
        <f t="shared" si="62"/>
        <v>37.5</v>
      </c>
      <c r="AS206" s="59">
        <f t="shared" si="62"/>
        <v>37.5</v>
      </c>
      <c r="AT206" s="59">
        <f t="shared" si="62"/>
        <v>37.5</v>
      </c>
      <c r="AU206" s="59">
        <f t="shared" si="62"/>
        <v>33.5</v>
      </c>
      <c r="AV206" s="59">
        <f t="shared" si="62"/>
        <v>29.2</v>
      </c>
      <c r="AW206" s="59">
        <f t="shared" si="62"/>
        <v>41.5</v>
      </c>
      <c r="AX206" s="59">
        <f t="shared" si="62"/>
        <v>33.5</v>
      </c>
      <c r="AY206" s="59">
        <f t="shared" si="62"/>
        <v>33.5</v>
      </c>
      <c r="AZ206" s="59">
        <f t="shared" si="62"/>
        <v>33.5</v>
      </c>
      <c r="BA206" s="59">
        <f t="shared" si="62"/>
        <v>33.5</v>
      </c>
      <c r="BB206" s="59">
        <f t="shared" si="63"/>
        <v>18.5</v>
      </c>
      <c r="BC206" s="59">
        <f t="shared" si="63"/>
        <v>41.5</v>
      </c>
      <c r="BD206" s="59">
        <f t="shared" si="63"/>
        <v>41.5</v>
      </c>
      <c r="BE206" s="59">
        <f t="shared" si="63"/>
        <v>41.5</v>
      </c>
      <c r="BF206" s="59">
        <f t="shared" si="63"/>
        <v>41.5</v>
      </c>
      <c r="BG206" s="59">
        <f t="shared" si="63"/>
        <v>41</v>
      </c>
      <c r="BH206" s="59">
        <f t="shared" si="63"/>
        <v>18.5</v>
      </c>
      <c r="BI206" s="59" t="str">
        <f t="shared" si="63"/>
        <v/>
      </c>
      <c r="BJ206" s="59">
        <f t="shared" si="63"/>
        <v>58</v>
      </c>
      <c r="BK206" s="59">
        <f t="shared" si="63"/>
        <v>44</v>
      </c>
      <c r="BL206" s="59">
        <f t="shared" si="64"/>
        <v>41.5</v>
      </c>
      <c r="BM206" s="59">
        <f t="shared" si="64"/>
        <v>56</v>
      </c>
      <c r="BN206" s="59">
        <f t="shared" si="64"/>
        <v>40</v>
      </c>
      <c r="BO206" s="59">
        <f t="shared" si="64"/>
        <v>46</v>
      </c>
      <c r="BP206" s="59">
        <f t="shared" si="64"/>
        <v>33.200000000000003</v>
      </c>
      <c r="BQ206" s="59">
        <f t="shared" si="64"/>
        <v>66</v>
      </c>
      <c r="BR206" s="59">
        <f t="shared" si="64"/>
        <v>30</v>
      </c>
      <c r="BS206" s="59">
        <f t="shared" si="64"/>
        <v>36</v>
      </c>
      <c r="BT206" s="59">
        <f t="shared" si="64"/>
        <v>100</v>
      </c>
      <c r="BU206" s="59">
        <f t="shared" si="64"/>
        <v>22</v>
      </c>
      <c r="BV206" s="59" t="str">
        <f t="shared" si="64"/>
        <v/>
      </c>
      <c r="BW206" s="59">
        <f t="shared" si="64"/>
        <v>33.5</v>
      </c>
      <c r="BX206" s="59">
        <f t="shared" si="64"/>
        <v>49.333333333333336</v>
      </c>
      <c r="BY206" s="59">
        <f t="shared" si="64"/>
        <v>41.5</v>
      </c>
      <c r="BZ206" s="59">
        <f t="shared" si="64"/>
        <v>39.5</v>
      </c>
    </row>
    <row r="207" spans="2:78" x14ac:dyDescent="0.15">
      <c r="B207" s="59">
        <v>84</v>
      </c>
      <c r="C207" s="59">
        <f t="shared" si="50"/>
        <v>2722.5064793130368</v>
      </c>
      <c r="D207" s="59">
        <f t="shared" si="58"/>
        <v>43</v>
      </c>
      <c r="E207" s="59" t="str">
        <f t="shared" si="58"/>
        <v/>
      </c>
      <c r="F207" s="59">
        <f t="shared" si="58"/>
        <v>40</v>
      </c>
      <c r="G207" s="59" t="str">
        <f t="shared" si="58"/>
        <v/>
      </c>
      <c r="H207" s="59">
        <f t="shared" si="58"/>
        <v>42</v>
      </c>
      <c r="I207" s="59">
        <f t="shared" si="58"/>
        <v>42</v>
      </c>
      <c r="J207" s="59">
        <f t="shared" si="58"/>
        <v>43.5</v>
      </c>
      <c r="K207" s="59">
        <f t="shared" si="58"/>
        <v>43.5</v>
      </c>
      <c r="L207" s="59">
        <f t="shared" si="58"/>
        <v>43.5</v>
      </c>
      <c r="M207" s="59">
        <f t="shared" si="58"/>
        <v>43.5</v>
      </c>
      <c r="N207" s="59">
        <f t="shared" si="59"/>
        <v>19</v>
      </c>
      <c r="O207" s="59">
        <f t="shared" si="59"/>
        <v>33.6</v>
      </c>
      <c r="P207" s="59">
        <f t="shared" si="59"/>
        <v>10.754098360655737</v>
      </c>
      <c r="Q207" s="59">
        <f t="shared" si="59"/>
        <v>42</v>
      </c>
      <c r="R207" s="59">
        <f t="shared" si="59"/>
        <v>42</v>
      </c>
      <c r="S207" s="59">
        <f t="shared" si="59"/>
        <v>42</v>
      </c>
      <c r="T207" s="59">
        <f t="shared" si="59"/>
        <v>42</v>
      </c>
      <c r="U207" s="59">
        <f t="shared" si="59"/>
        <v>42</v>
      </c>
      <c r="V207" s="59">
        <f t="shared" si="59"/>
        <v>42</v>
      </c>
      <c r="W207" s="59">
        <f t="shared" si="59"/>
        <v>19</v>
      </c>
      <c r="X207" s="59">
        <f t="shared" si="60"/>
        <v>33.6</v>
      </c>
      <c r="Y207" s="59">
        <f t="shared" si="60"/>
        <v>41</v>
      </c>
      <c r="Z207" s="59" t="str">
        <f t="shared" si="60"/>
        <v/>
      </c>
      <c r="AA207" s="59">
        <f t="shared" si="60"/>
        <v>36</v>
      </c>
      <c r="AB207" s="59">
        <f t="shared" si="60"/>
        <v>32.285714285714285</v>
      </c>
      <c r="AC207" s="59">
        <f t="shared" si="60"/>
        <v>43.5</v>
      </c>
      <c r="AD207" s="59">
        <f t="shared" si="60"/>
        <v>43</v>
      </c>
      <c r="AE207" s="59">
        <f t="shared" si="60"/>
        <v>43</v>
      </c>
      <c r="AF207" s="59">
        <f t="shared" si="60"/>
        <v>43</v>
      </c>
      <c r="AG207" s="59">
        <f t="shared" si="60"/>
        <v>41</v>
      </c>
      <c r="AH207" s="59">
        <f t="shared" si="61"/>
        <v>50</v>
      </c>
      <c r="AI207" s="59">
        <f t="shared" si="61"/>
        <v>41</v>
      </c>
      <c r="AJ207" s="59">
        <f t="shared" si="61"/>
        <v>40.5</v>
      </c>
      <c r="AK207" s="59" t="str">
        <f t="shared" si="61"/>
        <v/>
      </c>
      <c r="AL207" s="59" t="str">
        <f t="shared" si="61"/>
        <v/>
      </c>
      <c r="AM207" s="59">
        <f t="shared" si="61"/>
        <v>41</v>
      </c>
      <c r="AN207" s="59">
        <f t="shared" si="61"/>
        <v>40.5</v>
      </c>
      <c r="AO207" s="59">
        <f t="shared" si="61"/>
        <v>42</v>
      </c>
      <c r="AP207" s="59">
        <f t="shared" si="61"/>
        <v>42</v>
      </c>
      <c r="AQ207" s="59">
        <f t="shared" si="61"/>
        <v>42</v>
      </c>
      <c r="AR207" s="59">
        <f t="shared" si="62"/>
        <v>38</v>
      </c>
      <c r="AS207" s="59">
        <f t="shared" si="62"/>
        <v>38</v>
      </c>
      <c r="AT207" s="59">
        <f t="shared" si="62"/>
        <v>38</v>
      </c>
      <c r="AU207" s="59">
        <f t="shared" si="62"/>
        <v>34</v>
      </c>
      <c r="AV207" s="59">
        <f t="shared" si="62"/>
        <v>29.6</v>
      </c>
      <c r="AW207" s="59">
        <f t="shared" si="62"/>
        <v>42</v>
      </c>
      <c r="AX207" s="59">
        <f t="shared" si="62"/>
        <v>34</v>
      </c>
      <c r="AY207" s="59">
        <f t="shared" si="62"/>
        <v>34</v>
      </c>
      <c r="AZ207" s="59">
        <f t="shared" si="62"/>
        <v>34</v>
      </c>
      <c r="BA207" s="59">
        <f t="shared" si="62"/>
        <v>34</v>
      </c>
      <c r="BB207" s="59">
        <f t="shared" si="63"/>
        <v>19</v>
      </c>
      <c r="BC207" s="59">
        <f t="shared" si="63"/>
        <v>42</v>
      </c>
      <c r="BD207" s="59">
        <f t="shared" si="63"/>
        <v>42</v>
      </c>
      <c r="BE207" s="59">
        <f t="shared" si="63"/>
        <v>42</v>
      </c>
      <c r="BF207" s="59">
        <f t="shared" si="63"/>
        <v>42</v>
      </c>
      <c r="BG207" s="59">
        <f t="shared" si="63"/>
        <v>41.5</v>
      </c>
      <c r="BH207" s="59">
        <f t="shared" si="63"/>
        <v>19</v>
      </c>
      <c r="BI207" s="59" t="str">
        <f t="shared" si="63"/>
        <v/>
      </c>
      <c r="BJ207" s="59">
        <f t="shared" si="63"/>
        <v>58.666666666666664</v>
      </c>
      <c r="BK207" s="59">
        <f t="shared" si="63"/>
        <v>44.4</v>
      </c>
      <c r="BL207" s="59">
        <f t="shared" si="64"/>
        <v>42</v>
      </c>
      <c r="BM207" s="59">
        <f t="shared" si="64"/>
        <v>56.5</v>
      </c>
      <c r="BN207" s="59">
        <f t="shared" si="64"/>
        <v>40.5</v>
      </c>
      <c r="BO207" s="59">
        <f t="shared" si="64"/>
        <v>47</v>
      </c>
      <c r="BP207" s="59">
        <f t="shared" si="64"/>
        <v>33.6</v>
      </c>
      <c r="BQ207" s="59">
        <f t="shared" si="64"/>
        <v>70</v>
      </c>
      <c r="BR207" s="59">
        <f t="shared" si="64"/>
        <v>30</v>
      </c>
      <c r="BS207" s="59">
        <f t="shared" si="64"/>
        <v>36</v>
      </c>
      <c r="BT207" s="59">
        <f t="shared" si="64"/>
        <v>100</v>
      </c>
      <c r="BU207" s="59">
        <f t="shared" si="64"/>
        <v>24</v>
      </c>
      <c r="BV207" s="59" t="str">
        <f t="shared" si="64"/>
        <v/>
      </c>
      <c r="BW207" s="59">
        <f t="shared" si="64"/>
        <v>34</v>
      </c>
      <c r="BX207" s="59">
        <f t="shared" si="64"/>
        <v>50</v>
      </c>
      <c r="BY207" s="59">
        <f t="shared" si="64"/>
        <v>42</v>
      </c>
      <c r="BZ207" s="59">
        <f t="shared" si="64"/>
        <v>40</v>
      </c>
    </row>
    <row r="208" spans="2:78" x14ac:dyDescent="0.15">
      <c r="B208" s="59">
        <v>85</v>
      </c>
      <c r="C208" s="59">
        <f t="shared" si="50"/>
        <v>2756.1419203747073</v>
      </c>
      <c r="D208" s="59">
        <f t="shared" si="58"/>
        <v>43.5</v>
      </c>
      <c r="E208" s="59" t="str">
        <f t="shared" si="58"/>
        <v/>
      </c>
      <c r="F208" s="59">
        <f t="shared" si="58"/>
        <v>40</v>
      </c>
      <c r="G208" s="59" t="str">
        <f t="shared" si="58"/>
        <v/>
      </c>
      <c r="H208" s="59">
        <f t="shared" si="58"/>
        <v>42.5</v>
      </c>
      <c r="I208" s="59">
        <f t="shared" si="58"/>
        <v>42.5</v>
      </c>
      <c r="J208" s="59">
        <f t="shared" si="58"/>
        <v>44</v>
      </c>
      <c r="K208" s="59">
        <f t="shared" si="58"/>
        <v>44</v>
      </c>
      <c r="L208" s="59">
        <f t="shared" si="58"/>
        <v>44</v>
      </c>
      <c r="M208" s="59">
        <f t="shared" si="58"/>
        <v>44</v>
      </c>
      <c r="N208" s="59">
        <f t="shared" si="59"/>
        <v>19.5</v>
      </c>
      <c r="O208" s="59">
        <f t="shared" si="59"/>
        <v>34</v>
      </c>
      <c r="P208" s="59">
        <f t="shared" si="59"/>
        <v>10.770491803278688</v>
      </c>
      <c r="Q208" s="59">
        <f t="shared" si="59"/>
        <v>42.5</v>
      </c>
      <c r="R208" s="59">
        <f t="shared" si="59"/>
        <v>42.5</v>
      </c>
      <c r="S208" s="59">
        <f t="shared" si="59"/>
        <v>42.5</v>
      </c>
      <c r="T208" s="59">
        <f t="shared" si="59"/>
        <v>42.5</v>
      </c>
      <c r="U208" s="59">
        <f t="shared" si="59"/>
        <v>42.5</v>
      </c>
      <c r="V208" s="59">
        <f t="shared" si="59"/>
        <v>42.5</v>
      </c>
      <c r="W208" s="59">
        <f t="shared" si="59"/>
        <v>19.5</v>
      </c>
      <c r="X208" s="59">
        <f t="shared" si="60"/>
        <v>34</v>
      </c>
      <c r="Y208" s="59">
        <f t="shared" si="60"/>
        <v>41.5</v>
      </c>
      <c r="Z208" s="59" t="str">
        <f t="shared" si="60"/>
        <v/>
      </c>
      <c r="AA208" s="59">
        <f t="shared" si="60"/>
        <v>36</v>
      </c>
      <c r="AB208" s="59">
        <f t="shared" si="60"/>
        <v>32.571428571428569</v>
      </c>
      <c r="AC208" s="59">
        <f t="shared" si="60"/>
        <v>44</v>
      </c>
      <c r="AD208" s="59">
        <f t="shared" si="60"/>
        <v>43.5</v>
      </c>
      <c r="AE208" s="59">
        <f t="shared" si="60"/>
        <v>43.5</v>
      </c>
      <c r="AF208" s="59">
        <f t="shared" si="60"/>
        <v>43.5</v>
      </c>
      <c r="AG208" s="59">
        <f t="shared" si="60"/>
        <v>41.5</v>
      </c>
      <c r="AH208" s="59">
        <f t="shared" si="61"/>
        <v>50</v>
      </c>
      <c r="AI208" s="59">
        <f t="shared" si="61"/>
        <v>41.5</v>
      </c>
      <c r="AJ208" s="59">
        <f t="shared" si="61"/>
        <v>41</v>
      </c>
      <c r="AK208" s="59" t="str">
        <f t="shared" si="61"/>
        <v/>
      </c>
      <c r="AL208" s="59" t="str">
        <f t="shared" si="61"/>
        <v/>
      </c>
      <c r="AM208" s="59">
        <f t="shared" si="61"/>
        <v>41.5</v>
      </c>
      <c r="AN208" s="59">
        <f t="shared" si="61"/>
        <v>41</v>
      </c>
      <c r="AO208" s="59">
        <f t="shared" si="61"/>
        <v>42.5</v>
      </c>
      <c r="AP208" s="59">
        <f t="shared" si="61"/>
        <v>42.5</v>
      </c>
      <c r="AQ208" s="59">
        <f t="shared" si="61"/>
        <v>42.5</v>
      </c>
      <c r="AR208" s="59">
        <f t="shared" si="62"/>
        <v>38.5</v>
      </c>
      <c r="AS208" s="59">
        <f t="shared" si="62"/>
        <v>38.5</v>
      </c>
      <c r="AT208" s="59">
        <f t="shared" si="62"/>
        <v>38.5</v>
      </c>
      <c r="AU208" s="59">
        <f t="shared" si="62"/>
        <v>34.5</v>
      </c>
      <c r="AV208" s="59">
        <f t="shared" si="62"/>
        <v>30</v>
      </c>
      <c r="AW208" s="59">
        <f t="shared" si="62"/>
        <v>42.5</v>
      </c>
      <c r="AX208" s="59">
        <f t="shared" si="62"/>
        <v>34.5</v>
      </c>
      <c r="AY208" s="59">
        <f t="shared" si="62"/>
        <v>34.5</v>
      </c>
      <c r="AZ208" s="59">
        <f t="shared" si="62"/>
        <v>34.5</v>
      </c>
      <c r="BA208" s="59">
        <f t="shared" si="62"/>
        <v>34.5</v>
      </c>
      <c r="BB208" s="59">
        <f t="shared" si="63"/>
        <v>19.5</v>
      </c>
      <c r="BC208" s="59">
        <f t="shared" si="63"/>
        <v>42.5</v>
      </c>
      <c r="BD208" s="59">
        <f t="shared" si="63"/>
        <v>42.5</v>
      </c>
      <c r="BE208" s="59">
        <f t="shared" si="63"/>
        <v>42.5</v>
      </c>
      <c r="BF208" s="59">
        <f t="shared" si="63"/>
        <v>42.5</v>
      </c>
      <c r="BG208" s="59">
        <f t="shared" si="63"/>
        <v>42</v>
      </c>
      <c r="BH208" s="59">
        <f t="shared" si="63"/>
        <v>19.5</v>
      </c>
      <c r="BI208" s="59" t="str">
        <f t="shared" si="63"/>
        <v/>
      </c>
      <c r="BJ208" s="59">
        <f t="shared" si="63"/>
        <v>59.333333333333336</v>
      </c>
      <c r="BK208" s="59">
        <f t="shared" si="63"/>
        <v>44.8</v>
      </c>
      <c r="BL208" s="59">
        <f t="shared" si="64"/>
        <v>42.5</v>
      </c>
      <c r="BM208" s="59">
        <f t="shared" si="64"/>
        <v>57</v>
      </c>
      <c r="BN208" s="59">
        <f t="shared" si="64"/>
        <v>41</v>
      </c>
      <c r="BO208" s="59">
        <f t="shared" si="64"/>
        <v>48</v>
      </c>
      <c r="BP208" s="59">
        <f t="shared" si="64"/>
        <v>34</v>
      </c>
      <c r="BQ208" s="59">
        <f t="shared" si="64"/>
        <v>72</v>
      </c>
      <c r="BR208" s="59">
        <f t="shared" si="64"/>
        <v>30</v>
      </c>
      <c r="BS208" s="59">
        <f t="shared" si="64"/>
        <v>36</v>
      </c>
      <c r="BT208" s="59">
        <f t="shared" si="64"/>
        <v>100</v>
      </c>
      <c r="BU208" s="59">
        <f t="shared" si="64"/>
        <v>26</v>
      </c>
      <c r="BV208" s="59" t="str">
        <f t="shared" si="64"/>
        <v/>
      </c>
      <c r="BW208" s="59">
        <f t="shared" si="64"/>
        <v>34.5</v>
      </c>
      <c r="BX208" s="59">
        <f t="shared" si="64"/>
        <v>50.666666666666664</v>
      </c>
      <c r="BY208" s="59">
        <f t="shared" si="64"/>
        <v>42.5</v>
      </c>
      <c r="BZ208" s="59">
        <f t="shared" si="64"/>
        <v>40.5</v>
      </c>
    </row>
    <row r="209" spans="2:78" x14ac:dyDescent="0.15">
      <c r="B209" s="59">
        <v>86</v>
      </c>
      <c r="C209" s="59">
        <f t="shared" si="50"/>
        <v>2792.6630757220919</v>
      </c>
      <c r="D209" s="59">
        <f t="shared" si="58"/>
        <v>44</v>
      </c>
      <c r="E209" s="59" t="str">
        <f t="shared" si="58"/>
        <v/>
      </c>
      <c r="F209" s="59">
        <f t="shared" si="58"/>
        <v>40</v>
      </c>
      <c r="G209" s="59" t="str">
        <f t="shared" si="58"/>
        <v/>
      </c>
      <c r="H209" s="59">
        <f t="shared" si="58"/>
        <v>43</v>
      </c>
      <c r="I209" s="59">
        <f t="shared" si="58"/>
        <v>43</v>
      </c>
      <c r="J209" s="59">
        <f t="shared" si="58"/>
        <v>44.5</v>
      </c>
      <c r="K209" s="59">
        <f t="shared" si="58"/>
        <v>44.5</v>
      </c>
      <c r="L209" s="59">
        <f t="shared" si="58"/>
        <v>44.5</v>
      </c>
      <c r="M209" s="59">
        <f t="shared" si="58"/>
        <v>44.5</v>
      </c>
      <c r="N209" s="59">
        <f t="shared" si="59"/>
        <v>20</v>
      </c>
      <c r="O209" s="59">
        <f t="shared" si="59"/>
        <v>34.4</v>
      </c>
      <c r="P209" s="59">
        <f t="shared" si="59"/>
        <v>10.78688524590164</v>
      </c>
      <c r="Q209" s="59">
        <f t="shared" si="59"/>
        <v>43</v>
      </c>
      <c r="R209" s="59">
        <f t="shared" si="59"/>
        <v>43</v>
      </c>
      <c r="S209" s="59">
        <f t="shared" si="59"/>
        <v>43</v>
      </c>
      <c r="T209" s="59">
        <f t="shared" si="59"/>
        <v>43</v>
      </c>
      <c r="U209" s="59">
        <f t="shared" si="59"/>
        <v>43</v>
      </c>
      <c r="V209" s="59">
        <f t="shared" si="59"/>
        <v>43</v>
      </c>
      <c r="W209" s="59">
        <f t="shared" si="59"/>
        <v>20</v>
      </c>
      <c r="X209" s="59">
        <f t="shared" si="60"/>
        <v>34.4</v>
      </c>
      <c r="Y209" s="59">
        <f t="shared" si="60"/>
        <v>42</v>
      </c>
      <c r="Z209" s="59" t="str">
        <f t="shared" si="60"/>
        <v/>
      </c>
      <c r="AA209" s="59">
        <f t="shared" si="60"/>
        <v>36</v>
      </c>
      <c r="AB209" s="59">
        <f t="shared" si="60"/>
        <v>32.857142857142854</v>
      </c>
      <c r="AC209" s="59">
        <f t="shared" si="60"/>
        <v>44.5</v>
      </c>
      <c r="AD209" s="59">
        <f t="shared" si="60"/>
        <v>44</v>
      </c>
      <c r="AE209" s="59">
        <f t="shared" si="60"/>
        <v>44</v>
      </c>
      <c r="AF209" s="59">
        <f t="shared" si="60"/>
        <v>44</v>
      </c>
      <c r="AG209" s="59">
        <f t="shared" si="60"/>
        <v>42</v>
      </c>
      <c r="AH209" s="59">
        <f t="shared" si="61"/>
        <v>50</v>
      </c>
      <c r="AI209" s="59">
        <f t="shared" si="61"/>
        <v>42</v>
      </c>
      <c r="AJ209" s="59">
        <f t="shared" si="61"/>
        <v>41.5</v>
      </c>
      <c r="AK209" s="59" t="str">
        <f t="shared" si="61"/>
        <v/>
      </c>
      <c r="AL209" s="59" t="str">
        <f t="shared" si="61"/>
        <v/>
      </c>
      <c r="AM209" s="59">
        <f t="shared" si="61"/>
        <v>42</v>
      </c>
      <c r="AN209" s="59">
        <f t="shared" si="61"/>
        <v>41.5</v>
      </c>
      <c r="AO209" s="59">
        <f t="shared" si="61"/>
        <v>43</v>
      </c>
      <c r="AP209" s="59">
        <f t="shared" si="61"/>
        <v>43</v>
      </c>
      <c r="AQ209" s="59">
        <f t="shared" si="61"/>
        <v>43</v>
      </c>
      <c r="AR209" s="59">
        <f t="shared" si="62"/>
        <v>39</v>
      </c>
      <c r="AS209" s="59">
        <f t="shared" si="62"/>
        <v>39</v>
      </c>
      <c r="AT209" s="59">
        <f t="shared" si="62"/>
        <v>39</v>
      </c>
      <c r="AU209" s="59">
        <f t="shared" si="62"/>
        <v>35</v>
      </c>
      <c r="AV209" s="59">
        <f t="shared" si="62"/>
        <v>30.4</v>
      </c>
      <c r="AW209" s="59">
        <f t="shared" si="62"/>
        <v>43</v>
      </c>
      <c r="AX209" s="59">
        <f t="shared" si="62"/>
        <v>35</v>
      </c>
      <c r="AY209" s="59">
        <f t="shared" si="62"/>
        <v>35</v>
      </c>
      <c r="AZ209" s="59">
        <f t="shared" si="62"/>
        <v>35</v>
      </c>
      <c r="BA209" s="59">
        <f t="shared" si="62"/>
        <v>35</v>
      </c>
      <c r="BB209" s="59">
        <f t="shared" si="63"/>
        <v>20</v>
      </c>
      <c r="BC209" s="59">
        <f t="shared" si="63"/>
        <v>43</v>
      </c>
      <c r="BD209" s="59">
        <f t="shared" si="63"/>
        <v>43</v>
      </c>
      <c r="BE209" s="59">
        <f t="shared" si="63"/>
        <v>43</v>
      </c>
      <c r="BF209" s="59">
        <f t="shared" si="63"/>
        <v>43</v>
      </c>
      <c r="BG209" s="59">
        <f t="shared" si="63"/>
        <v>42.5</v>
      </c>
      <c r="BH209" s="59">
        <f t="shared" si="63"/>
        <v>20</v>
      </c>
      <c r="BI209" s="59" t="str">
        <f t="shared" si="63"/>
        <v/>
      </c>
      <c r="BJ209" s="59">
        <f t="shared" si="63"/>
        <v>60</v>
      </c>
      <c r="BK209" s="59">
        <f t="shared" si="63"/>
        <v>45.2</v>
      </c>
      <c r="BL209" s="59">
        <f t="shared" si="64"/>
        <v>43</v>
      </c>
      <c r="BM209" s="59">
        <f t="shared" si="64"/>
        <v>57.5</v>
      </c>
      <c r="BN209" s="59">
        <f t="shared" si="64"/>
        <v>41.5</v>
      </c>
      <c r="BO209" s="59">
        <f t="shared" si="64"/>
        <v>50</v>
      </c>
      <c r="BP209" s="59">
        <f t="shared" si="64"/>
        <v>34.285714285714285</v>
      </c>
      <c r="BQ209" s="59">
        <f t="shared" si="64"/>
        <v>76</v>
      </c>
      <c r="BR209" s="59">
        <f t="shared" si="64"/>
        <v>30</v>
      </c>
      <c r="BS209" s="59">
        <f t="shared" si="64"/>
        <v>36</v>
      </c>
      <c r="BT209" s="59">
        <f t="shared" si="64"/>
        <v>100</v>
      </c>
      <c r="BU209" s="59">
        <f t="shared" si="64"/>
        <v>28</v>
      </c>
      <c r="BV209" s="59" t="str">
        <f t="shared" si="64"/>
        <v/>
      </c>
      <c r="BW209" s="59">
        <f t="shared" si="64"/>
        <v>35</v>
      </c>
      <c r="BX209" s="59">
        <f t="shared" si="64"/>
        <v>51.333333333333336</v>
      </c>
      <c r="BY209" s="59">
        <f t="shared" si="64"/>
        <v>43</v>
      </c>
      <c r="BZ209" s="59">
        <f t="shared" si="64"/>
        <v>41</v>
      </c>
    </row>
    <row r="210" spans="2:78" x14ac:dyDescent="0.15">
      <c r="B210" s="59">
        <v>87</v>
      </c>
      <c r="C210" s="59">
        <f t="shared" si="50"/>
        <v>2824.51756440281</v>
      </c>
      <c r="D210" s="59">
        <f t="shared" si="58"/>
        <v>44.5</v>
      </c>
      <c r="E210" s="59" t="str">
        <f t="shared" si="58"/>
        <v/>
      </c>
      <c r="F210" s="59">
        <f t="shared" si="58"/>
        <v>40</v>
      </c>
      <c r="G210" s="59" t="str">
        <f t="shared" si="58"/>
        <v/>
      </c>
      <c r="H210" s="59">
        <f t="shared" si="58"/>
        <v>43.5</v>
      </c>
      <c r="I210" s="59">
        <f t="shared" si="58"/>
        <v>43.5</v>
      </c>
      <c r="J210" s="59">
        <f t="shared" si="58"/>
        <v>45</v>
      </c>
      <c r="K210" s="59">
        <f t="shared" si="58"/>
        <v>45</v>
      </c>
      <c r="L210" s="59">
        <f t="shared" si="58"/>
        <v>45</v>
      </c>
      <c r="M210" s="59">
        <f t="shared" si="58"/>
        <v>45</v>
      </c>
      <c r="N210" s="59">
        <f t="shared" si="59"/>
        <v>20.5</v>
      </c>
      <c r="O210" s="59">
        <f t="shared" si="59"/>
        <v>34.799999999999997</v>
      </c>
      <c r="P210" s="59">
        <f t="shared" si="59"/>
        <v>10.803278688524591</v>
      </c>
      <c r="Q210" s="59">
        <f t="shared" si="59"/>
        <v>43.5</v>
      </c>
      <c r="R210" s="59">
        <f t="shared" si="59"/>
        <v>43.5</v>
      </c>
      <c r="S210" s="59">
        <f t="shared" si="59"/>
        <v>43.5</v>
      </c>
      <c r="T210" s="59">
        <f t="shared" si="59"/>
        <v>43.5</v>
      </c>
      <c r="U210" s="59">
        <f t="shared" si="59"/>
        <v>43.5</v>
      </c>
      <c r="V210" s="59">
        <f t="shared" si="59"/>
        <v>43.5</v>
      </c>
      <c r="W210" s="59">
        <f t="shared" si="59"/>
        <v>20.5</v>
      </c>
      <c r="X210" s="59">
        <f t="shared" si="60"/>
        <v>34.799999999999997</v>
      </c>
      <c r="Y210" s="59">
        <f t="shared" si="60"/>
        <v>42</v>
      </c>
      <c r="Z210" s="59" t="str">
        <f t="shared" si="60"/>
        <v/>
      </c>
      <c r="AA210" s="59">
        <f t="shared" si="60"/>
        <v>36</v>
      </c>
      <c r="AB210" s="59">
        <f t="shared" si="60"/>
        <v>33.142857142857146</v>
      </c>
      <c r="AC210" s="59">
        <f t="shared" si="60"/>
        <v>45</v>
      </c>
      <c r="AD210" s="59">
        <f t="shared" si="60"/>
        <v>44.5</v>
      </c>
      <c r="AE210" s="59">
        <f t="shared" si="60"/>
        <v>44.5</v>
      </c>
      <c r="AF210" s="59">
        <f t="shared" si="60"/>
        <v>44.5</v>
      </c>
      <c r="AG210" s="59">
        <f t="shared" si="60"/>
        <v>42.5</v>
      </c>
      <c r="AH210" s="59">
        <f t="shared" si="61"/>
        <v>50</v>
      </c>
      <c r="AI210" s="59">
        <f t="shared" si="61"/>
        <v>42.5</v>
      </c>
      <c r="AJ210" s="59">
        <f t="shared" si="61"/>
        <v>42</v>
      </c>
      <c r="AK210" s="59" t="str">
        <f t="shared" si="61"/>
        <v/>
      </c>
      <c r="AL210" s="59" t="str">
        <f t="shared" si="61"/>
        <v/>
      </c>
      <c r="AM210" s="59">
        <f t="shared" si="61"/>
        <v>42.5</v>
      </c>
      <c r="AN210" s="59">
        <f t="shared" si="61"/>
        <v>42</v>
      </c>
      <c r="AO210" s="59">
        <f t="shared" si="61"/>
        <v>43.5</v>
      </c>
      <c r="AP210" s="59">
        <f t="shared" si="61"/>
        <v>43.5</v>
      </c>
      <c r="AQ210" s="59">
        <f t="shared" si="61"/>
        <v>43.5</v>
      </c>
      <c r="AR210" s="59">
        <f t="shared" si="62"/>
        <v>39.5</v>
      </c>
      <c r="AS210" s="59">
        <f t="shared" si="62"/>
        <v>39.5</v>
      </c>
      <c r="AT210" s="59">
        <f t="shared" si="62"/>
        <v>39.5</v>
      </c>
      <c r="AU210" s="59">
        <f t="shared" si="62"/>
        <v>35.5</v>
      </c>
      <c r="AV210" s="59">
        <f t="shared" si="62"/>
        <v>30.8</v>
      </c>
      <c r="AW210" s="59">
        <f t="shared" si="62"/>
        <v>43.5</v>
      </c>
      <c r="AX210" s="59">
        <f t="shared" si="62"/>
        <v>35.5</v>
      </c>
      <c r="AY210" s="59">
        <f t="shared" si="62"/>
        <v>35.5</v>
      </c>
      <c r="AZ210" s="59">
        <f t="shared" si="62"/>
        <v>35.5</v>
      </c>
      <c r="BA210" s="59">
        <f t="shared" si="62"/>
        <v>35.5</v>
      </c>
      <c r="BB210" s="59">
        <f t="shared" si="63"/>
        <v>20.5</v>
      </c>
      <c r="BC210" s="59">
        <f t="shared" si="63"/>
        <v>43.5</v>
      </c>
      <c r="BD210" s="59">
        <f t="shared" si="63"/>
        <v>43.5</v>
      </c>
      <c r="BE210" s="59">
        <f t="shared" si="63"/>
        <v>43.5</v>
      </c>
      <c r="BF210" s="59">
        <f t="shared" si="63"/>
        <v>43.5</v>
      </c>
      <c r="BG210" s="59">
        <f t="shared" si="63"/>
        <v>43</v>
      </c>
      <c r="BH210" s="59">
        <f t="shared" si="63"/>
        <v>20.5</v>
      </c>
      <c r="BI210" s="59" t="str">
        <f t="shared" si="63"/>
        <v/>
      </c>
      <c r="BJ210" s="59">
        <f t="shared" si="63"/>
        <v>60.5</v>
      </c>
      <c r="BK210" s="59">
        <f t="shared" si="63"/>
        <v>45.6</v>
      </c>
      <c r="BL210" s="59">
        <f t="shared" si="64"/>
        <v>43.5</v>
      </c>
      <c r="BM210" s="59">
        <f t="shared" si="64"/>
        <v>58</v>
      </c>
      <c r="BN210" s="59">
        <f t="shared" si="64"/>
        <v>42</v>
      </c>
      <c r="BO210" s="59">
        <f t="shared" si="64"/>
        <v>51</v>
      </c>
      <c r="BP210" s="59">
        <f t="shared" si="64"/>
        <v>34.571428571428569</v>
      </c>
      <c r="BQ210" s="59">
        <f t="shared" si="64"/>
        <v>78</v>
      </c>
      <c r="BR210" s="59">
        <f t="shared" si="64"/>
        <v>30</v>
      </c>
      <c r="BS210" s="59">
        <f t="shared" si="64"/>
        <v>36</v>
      </c>
      <c r="BT210" s="59">
        <f t="shared" si="64"/>
        <v>100</v>
      </c>
      <c r="BU210" s="59">
        <f t="shared" si="64"/>
        <v>29</v>
      </c>
      <c r="BV210" s="59" t="str">
        <f t="shared" si="64"/>
        <v/>
      </c>
      <c r="BW210" s="59">
        <f t="shared" si="64"/>
        <v>35.5</v>
      </c>
      <c r="BX210" s="59">
        <f t="shared" si="64"/>
        <v>52</v>
      </c>
      <c r="BY210" s="59">
        <f t="shared" si="64"/>
        <v>43.5</v>
      </c>
      <c r="BZ210" s="59">
        <f t="shared" si="64"/>
        <v>41.5</v>
      </c>
    </row>
    <row r="211" spans="2:78" x14ac:dyDescent="0.15">
      <c r="B211" s="59">
        <v>88</v>
      </c>
      <c r="C211" s="59">
        <f t="shared" si="50"/>
        <v>2858.4387197501947</v>
      </c>
      <c r="D211" s="59">
        <f t="shared" si="58"/>
        <v>45</v>
      </c>
      <c r="E211" s="59" t="str">
        <f t="shared" si="58"/>
        <v/>
      </c>
      <c r="F211" s="59">
        <f t="shared" si="58"/>
        <v>40</v>
      </c>
      <c r="G211" s="59" t="str">
        <f t="shared" si="58"/>
        <v/>
      </c>
      <c r="H211" s="59">
        <f t="shared" si="58"/>
        <v>44</v>
      </c>
      <c r="I211" s="59">
        <f t="shared" si="58"/>
        <v>44</v>
      </c>
      <c r="J211" s="59">
        <f t="shared" si="58"/>
        <v>45.5</v>
      </c>
      <c r="K211" s="59">
        <f t="shared" si="58"/>
        <v>45.5</v>
      </c>
      <c r="L211" s="59">
        <f t="shared" si="58"/>
        <v>45.5</v>
      </c>
      <c r="M211" s="59">
        <f t="shared" si="58"/>
        <v>45.5</v>
      </c>
      <c r="N211" s="59">
        <f t="shared" si="59"/>
        <v>21</v>
      </c>
      <c r="O211" s="59">
        <f t="shared" si="59"/>
        <v>35.200000000000003</v>
      </c>
      <c r="P211" s="59">
        <f t="shared" si="59"/>
        <v>10.819672131147541</v>
      </c>
      <c r="Q211" s="59">
        <f t="shared" si="59"/>
        <v>44</v>
      </c>
      <c r="R211" s="59">
        <f t="shared" si="59"/>
        <v>44</v>
      </c>
      <c r="S211" s="59">
        <f t="shared" si="59"/>
        <v>44</v>
      </c>
      <c r="T211" s="59">
        <f t="shared" si="59"/>
        <v>44</v>
      </c>
      <c r="U211" s="59">
        <f t="shared" si="59"/>
        <v>44</v>
      </c>
      <c r="V211" s="59">
        <f t="shared" si="59"/>
        <v>44</v>
      </c>
      <c r="W211" s="59">
        <f t="shared" si="59"/>
        <v>21</v>
      </c>
      <c r="X211" s="59">
        <f t="shared" si="60"/>
        <v>35.200000000000003</v>
      </c>
      <c r="Y211" s="59">
        <f t="shared" si="60"/>
        <v>42</v>
      </c>
      <c r="Z211" s="59" t="str">
        <f t="shared" si="60"/>
        <v/>
      </c>
      <c r="AA211" s="59">
        <f t="shared" si="60"/>
        <v>36</v>
      </c>
      <c r="AB211" s="59">
        <f t="shared" si="60"/>
        <v>33.428571428571431</v>
      </c>
      <c r="AC211" s="59">
        <f t="shared" si="60"/>
        <v>45.5</v>
      </c>
      <c r="AD211" s="59">
        <f t="shared" si="60"/>
        <v>45</v>
      </c>
      <c r="AE211" s="59">
        <f t="shared" si="60"/>
        <v>45</v>
      </c>
      <c r="AF211" s="59">
        <f t="shared" si="60"/>
        <v>45</v>
      </c>
      <c r="AG211" s="59">
        <f t="shared" si="60"/>
        <v>43</v>
      </c>
      <c r="AH211" s="59">
        <f t="shared" si="61"/>
        <v>50</v>
      </c>
      <c r="AI211" s="59">
        <f t="shared" si="61"/>
        <v>43</v>
      </c>
      <c r="AJ211" s="59">
        <f t="shared" si="61"/>
        <v>42.5</v>
      </c>
      <c r="AK211" s="59" t="str">
        <f t="shared" si="61"/>
        <v/>
      </c>
      <c r="AL211" s="59" t="str">
        <f t="shared" si="61"/>
        <v/>
      </c>
      <c r="AM211" s="59">
        <f t="shared" si="61"/>
        <v>43</v>
      </c>
      <c r="AN211" s="59">
        <f t="shared" si="61"/>
        <v>42.5</v>
      </c>
      <c r="AO211" s="59">
        <f t="shared" si="61"/>
        <v>44</v>
      </c>
      <c r="AP211" s="59">
        <f t="shared" si="61"/>
        <v>44</v>
      </c>
      <c r="AQ211" s="59">
        <f t="shared" si="61"/>
        <v>44</v>
      </c>
      <c r="AR211" s="59">
        <f t="shared" si="62"/>
        <v>40</v>
      </c>
      <c r="AS211" s="59">
        <f t="shared" si="62"/>
        <v>40</v>
      </c>
      <c r="AT211" s="59">
        <f t="shared" si="62"/>
        <v>40</v>
      </c>
      <c r="AU211" s="59">
        <f t="shared" si="62"/>
        <v>36</v>
      </c>
      <c r="AV211" s="59">
        <f t="shared" si="62"/>
        <v>31.2</v>
      </c>
      <c r="AW211" s="59">
        <f t="shared" si="62"/>
        <v>44</v>
      </c>
      <c r="AX211" s="59">
        <f t="shared" si="62"/>
        <v>36</v>
      </c>
      <c r="AY211" s="59">
        <f t="shared" si="62"/>
        <v>36</v>
      </c>
      <c r="AZ211" s="59">
        <f t="shared" si="62"/>
        <v>36</v>
      </c>
      <c r="BA211" s="59">
        <f t="shared" si="62"/>
        <v>36</v>
      </c>
      <c r="BB211" s="59">
        <f t="shared" si="63"/>
        <v>21</v>
      </c>
      <c r="BC211" s="59">
        <f t="shared" si="63"/>
        <v>44</v>
      </c>
      <c r="BD211" s="59">
        <f t="shared" si="63"/>
        <v>44</v>
      </c>
      <c r="BE211" s="59">
        <f t="shared" si="63"/>
        <v>44</v>
      </c>
      <c r="BF211" s="59">
        <f t="shared" si="63"/>
        <v>44</v>
      </c>
      <c r="BG211" s="59">
        <f t="shared" si="63"/>
        <v>43.5</v>
      </c>
      <c r="BH211" s="59">
        <f t="shared" si="63"/>
        <v>21</v>
      </c>
      <c r="BI211" s="59" t="str">
        <f t="shared" si="63"/>
        <v/>
      </c>
      <c r="BJ211" s="59">
        <f t="shared" si="63"/>
        <v>61</v>
      </c>
      <c r="BK211" s="59">
        <f t="shared" si="63"/>
        <v>46</v>
      </c>
      <c r="BL211" s="59">
        <f t="shared" si="64"/>
        <v>44</v>
      </c>
      <c r="BM211" s="59">
        <f t="shared" si="64"/>
        <v>58.4</v>
      </c>
      <c r="BN211" s="59">
        <f t="shared" si="64"/>
        <v>42.666666666666664</v>
      </c>
      <c r="BO211" s="59">
        <f t="shared" si="64"/>
        <v>52</v>
      </c>
      <c r="BP211" s="59">
        <f t="shared" si="64"/>
        <v>34.857142857142854</v>
      </c>
      <c r="BQ211" s="59">
        <f t="shared" si="64"/>
        <v>82</v>
      </c>
      <c r="BR211" s="59">
        <f t="shared" si="64"/>
        <v>30</v>
      </c>
      <c r="BS211" s="59">
        <f t="shared" si="64"/>
        <v>36</v>
      </c>
      <c r="BT211" s="59">
        <f t="shared" si="64"/>
        <v>100</v>
      </c>
      <c r="BU211" s="59">
        <f t="shared" si="64"/>
        <v>30</v>
      </c>
      <c r="BV211" s="59" t="str">
        <f t="shared" si="64"/>
        <v/>
      </c>
      <c r="BW211" s="59">
        <f t="shared" si="64"/>
        <v>36</v>
      </c>
      <c r="BX211" s="59">
        <f t="shared" si="64"/>
        <v>52.666666666666664</v>
      </c>
      <c r="BY211" s="59">
        <f t="shared" si="64"/>
        <v>44</v>
      </c>
      <c r="BZ211" s="59">
        <f t="shared" si="64"/>
        <v>42</v>
      </c>
    </row>
    <row r="212" spans="2:78" x14ac:dyDescent="0.15">
      <c r="B212" s="59">
        <v>89</v>
      </c>
      <c r="C212" s="59">
        <f t="shared" si="50"/>
        <v>2890.2098750975806</v>
      </c>
      <c r="D212" s="59">
        <f t="shared" si="58"/>
        <v>45.5</v>
      </c>
      <c r="E212" s="59" t="str">
        <f t="shared" si="58"/>
        <v/>
      </c>
      <c r="F212" s="59">
        <f t="shared" si="58"/>
        <v>40</v>
      </c>
      <c r="G212" s="59" t="str">
        <f t="shared" si="58"/>
        <v/>
      </c>
      <c r="H212" s="59">
        <f t="shared" si="58"/>
        <v>44.5</v>
      </c>
      <c r="I212" s="59">
        <f t="shared" si="58"/>
        <v>44.5</v>
      </c>
      <c r="J212" s="59">
        <f t="shared" si="58"/>
        <v>46</v>
      </c>
      <c r="K212" s="59">
        <f t="shared" si="58"/>
        <v>46</v>
      </c>
      <c r="L212" s="59">
        <f t="shared" si="58"/>
        <v>46</v>
      </c>
      <c r="M212" s="59">
        <f t="shared" si="58"/>
        <v>46</v>
      </c>
      <c r="N212" s="59">
        <f t="shared" si="59"/>
        <v>21.5</v>
      </c>
      <c r="O212" s="59">
        <f t="shared" si="59"/>
        <v>35.6</v>
      </c>
      <c r="P212" s="59">
        <f t="shared" si="59"/>
        <v>10.836065573770492</v>
      </c>
      <c r="Q212" s="59">
        <f t="shared" si="59"/>
        <v>44.5</v>
      </c>
      <c r="R212" s="59">
        <f t="shared" si="59"/>
        <v>44.5</v>
      </c>
      <c r="S212" s="59">
        <f t="shared" si="59"/>
        <v>44.5</v>
      </c>
      <c r="T212" s="59">
        <f t="shared" si="59"/>
        <v>44.5</v>
      </c>
      <c r="U212" s="59">
        <f t="shared" si="59"/>
        <v>44.5</v>
      </c>
      <c r="V212" s="59">
        <f t="shared" si="59"/>
        <v>44.5</v>
      </c>
      <c r="W212" s="59">
        <f t="shared" si="59"/>
        <v>21.5</v>
      </c>
      <c r="X212" s="59">
        <f t="shared" si="60"/>
        <v>35.6</v>
      </c>
      <c r="Y212" s="59">
        <f t="shared" si="60"/>
        <v>42</v>
      </c>
      <c r="Z212" s="59" t="str">
        <f t="shared" si="60"/>
        <v/>
      </c>
      <c r="AA212" s="59">
        <f t="shared" si="60"/>
        <v>36</v>
      </c>
      <c r="AB212" s="59">
        <f t="shared" si="60"/>
        <v>33.714285714285715</v>
      </c>
      <c r="AC212" s="59">
        <f t="shared" si="60"/>
        <v>46</v>
      </c>
      <c r="AD212" s="59">
        <f t="shared" si="60"/>
        <v>45.5</v>
      </c>
      <c r="AE212" s="59">
        <f t="shared" si="60"/>
        <v>45.5</v>
      </c>
      <c r="AF212" s="59">
        <f t="shared" si="60"/>
        <v>45.5</v>
      </c>
      <c r="AG212" s="59">
        <f t="shared" si="60"/>
        <v>43.5</v>
      </c>
      <c r="AH212" s="59">
        <f t="shared" si="61"/>
        <v>50</v>
      </c>
      <c r="AI212" s="59">
        <f t="shared" si="61"/>
        <v>43.5</v>
      </c>
      <c r="AJ212" s="59">
        <f t="shared" si="61"/>
        <v>43</v>
      </c>
      <c r="AK212" s="59" t="str">
        <f t="shared" si="61"/>
        <v/>
      </c>
      <c r="AL212" s="59" t="str">
        <f t="shared" si="61"/>
        <v/>
      </c>
      <c r="AM212" s="59">
        <f t="shared" si="61"/>
        <v>43.5</v>
      </c>
      <c r="AN212" s="59">
        <f t="shared" si="61"/>
        <v>43</v>
      </c>
      <c r="AO212" s="59">
        <f t="shared" si="61"/>
        <v>44.5</v>
      </c>
      <c r="AP212" s="59">
        <f t="shared" si="61"/>
        <v>44.5</v>
      </c>
      <c r="AQ212" s="59">
        <f t="shared" si="61"/>
        <v>44.5</v>
      </c>
      <c r="AR212" s="59">
        <f t="shared" si="62"/>
        <v>40.5</v>
      </c>
      <c r="AS212" s="59">
        <f t="shared" si="62"/>
        <v>40.5</v>
      </c>
      <c r="AT212" s="59">
        <f t="shared" si="62"/>
        <v>40.5</v>
      </c>
      <c r="AU212" s="59">
        <f t="shared" si="62"/>
        <v>36.5</v>
      </c>
      <c r="AV212" s="59">
        <f t="shared" si="62"/>
        <v>31.6</v>
      </c>
      <c r="AW212" s="59">
        <f t="shared" si="62"/>
        <v>44.5</v>
      </c>
      <c r="AX212" s="59">
        <f t="shared" si="62"/>
        <v>36.5</v>
      </c>
      <c r="AY212" s="59">
        <f t="shared" si="62"/>
        <v>36.5</v>
      </c>
      <c r="AZ212" s="59">
        <f t="shared" si="62"/>
        <v>36.5</v>
      </c>
      <c r="BA212" s="59">
        <f t="shared" si="62"/>
        <v>36.5</v>
      </c>
      <c r="BB212" s="59">
        <f t="shared" si="63"/>
        <v>21.5</v>
      </c>
      <c r="BC212" s="59">
        <f t="shared" si="63"/>
        <v>44.5</v>
      </c>
      <c r="BD212" s="59">
        <f t="shared" si="63"/>
        <v>44.5</v>
      </c>
      <c r="BE212" s="59">
        <f t="shared" si="63"/>
        <v>44.5</v>
      </c>
      <c r="BF212" s="59">
        <f t="shared" si="63"/>
        <v>44.5</v>
      </c>
      <c r="BG212" s="59">
        <f t="shared" si="63"/>
        <v>44</v>
      </c>
      <c r="BH212" s="59">
        <f t="shared" si="63"/>
        <v>21.5</v>
      </c>
      <c r="BI212" s="59" t="str">
        <f t="shared" si="63"/>
        <v/>
      </c>
      <c r="BJ212" s="59">
        <f t="shared" si="63"/>
        <v>61.5</v>
      </c>
      <c r="BK212" s="59">
        <f t="shared" si="63"/>
        <v>46.25</v>
      </c>
      <c r="BL212" s="59">
        <f t="shared" si="64"/>
        <v>44.5</v>
      </c>
      <c r="BM212" s="59">
        <f t="shared" si="64"/>
        <v>58.8</v>
      </c>
      <c r="BN212" s="59">
        <f t="shared" si="64"/>
        <v>43.333333333333336</v>
      </c>
      <c r="BO212" s="59">
        <f t="shared" si="64"/>
        <v>53</v>
      </c>
      <c r="BP212" s="59">
        <f t="shared" si="64"/>
        <v>35.142857142857146</v>
      </c>
      <c r="BQ212" s="59">
        <f t="shared" si="64"/>
        <v>84</v>
      </c>
      <c r="BR212" s="59">
        <f t="shared" si="64"/>
        <v>30</v>
      </c>
      <c r="BS212" s="59">
        <f t="shared" si="64"/>
        <v>36</v>
      </c>
      <c r="BT212" s="59">
        <f t="shared" si="64"/>
        <v>100</v>
      </c>
      <c r="BU212" s="59">
        <f t="shared" si="64"/>
        <v>31</v>
      </c>
      <c r="BV212" s="59" t="str">
        <f t="shared" si="64"/>
        <v/>
      </c>
      <c r="BW212" s="59">
        <f t="shared" si="64"/>
        <v>36.5</v>
      </c>
      <c r="BX212" s="59">
        <f t="shared" si="64"/>
        <v>53.333333333333336</v>
      </c>
      <c r="BY212" s="59">
        <f t="shared" si="64"/>
        <v>44.5</v>
      </c>
      <c r="BZ212" s="59">
        <f t="shared" si="64"/>
        <v>42.5</v>
      </c>
    </row>
    <row r="213" spans="2:78" x14ac:dyDescent="0.15">
      <c r="B213" s="59">
        <v>90</v>
      </c>
      <c r="C213" s="59">
        <f t="shared" si="50"/>
        <v>2923.9810304449647</v>
      </c>
      <c r="D213" s="59">
        <f t="shared" si="58"/>
        <v>46</v>
      </c>
      <c r="E213" s="59" t="str">
        <f t="shared" si="58"/>
        <v/>
      </c>
      <c r="F213" s="59">
        <f t="shared" si="58"/>
        <v>40</v>
      </c>
      <c r="G213" s="59" t="str">
        <f t="shared" si="58"/>
        <v/>
      </c>
      <c r="H213" s="59">
        <f t="shared" si="58"/>
        <v>45</v>
      </c>
      <c r="I213" s="59">
        <f t="shared" si="58"/>
        <v>45</v>
      </c>
      <c r="J213" s="59">
        <f t="shared" si="58"/>
        <v>46.5</v>
      </c>
      <c r="K213" s="59">
        <f t="shared" si="58"/>
        <v>46.5</v>
      </c>
      <c r="L213" s="59">
        <f t="shared" si="58"/>
        <v>46.5</v>
      </c>
      <c r="M213" s="59">
        <f t="shared" si="58"/>
        <v>46.5</v>
      </c>
      <c r="N213" s="59">
        <f t="shared" si="59"/>
        <v>22</v>
      </c>
      <c r="O213" s="59">
        <f t="shared" si="59"/>
        <v>36</v>
      </c>
      <c r="P213" s="59">
        <f t="shared" si="59"/>
        <v>10.852459016393443</v>
      </c>
      <c r="Q213" s="59">
        <f t="shared" si="59"/>
        <v>45</v>
      </c>
      <c r="R213" s="59">
        <f t="shared" si="59"/>
        <v>45</v>
      </c>
      <c r="S213" s="59">
        <f t="shared" si="59"/>
        <v>45</v>
      </c>
      <c r="T213" s="59">
        <f t="shared" si="59"/>
        <v>45</v>
      </c>
      <c r="U213" s="59">
        <f t="shared" si="59"/>
        <v>45</v>
      </c>
      <c r="V213" s="59">
        <f t="shared" si="59"/>
        <v>45</v>
      </c>
      <c r="W213" s="59">
        <f t="shared" si="59"/>
        <v>22</v>
      </c>
      <c r="X213" s="59">
        <f t="shared" si="60"/>
        <v>36</v>
      </c>
      <c r="Y213" s="59">
        <f t="shared" si="60"/>
        <v>42</v>
      </c>
      <c r="Z213" s="59" t="str">
        <f t="shared" si="60"/>
        <v/>
      </c>
      <c r="AA213" s="59">
        <f t="shared" si="60"/>
        <v>36</v>
      </c>
      <c r="AB213" s="59">
        <f t="shared" si="60"/>
        <v>34</v>
      </c>
      <c r="AC213" s="59">
        <f t="shared" si="60"/>
        <v>46.5</v>
      </c>
      <c r="AD213" s="59">
        <f t="shared" si="60"/>
        <v>46</v>
      </c>
      <c r="AE213" s="59">
        <f t="shared" si="60"/>
        <v>46</v>
      </c>
      <c r="AF213" s="59">
        <f t="shared" si="60"/>
        <v>46</v>
      </c>
      <c r="AG213" s="59">
        <f t="shared" si="60"/>
        <v>44</v>
      </c>
      <c r="AH213" s="59">
        <f t="shared" si="61"/>
        <v>50</v>
      </c>
      <c r="AI213" s="59">
        <f t="shared" si="61"/>
        <v>44</v>
      </c>
      <c r="AJ213" s="59">
        <f t="shared" si="61"/>
        <v>43.5</v>
      </c>
      <c r="AK213" s="59" t="str">
        <f t="shared" si="61"/>
        <v/>
      </c>
      <c r="AL213" s="59" t="str">
        <f t="shared" si="61"/>
        <v/>
      </c>
      <c r="AM213" s="59">
        <f t="shared" si="61"/>
        <v>44</v>
      </c>
      <c r="AN213" s="59">
        <f t="shared" si="61"/>
        <v>43.5</v>
      </c>
      <c r="AO213" s="59">
        <f t="shared" si="61"/>
        <v>45</v>
      </c>
      <c r="AP213" s="59">
        <f t="shared" si="61"/>
        <v>45</v>
      </c>
      <c r="AQ213" s="59">
        <f t="shared" si="61"/>
        <v>45</v>
      </c>
      <c r="AR213" s="59">
        <f t="shared" si="62"/>
        <v>41</v>
      </c>
      <c r="AS213" s="59">
        <f t="shared" si="62"/>
        <v>41</v>
      </c>
      <c r="AT213" s="59">
        <f t="shared" si="62"/>
        <v>41</v>
      </c>
      <c r="AU213" s="59">
        <f t="shared" si="62"/>
        <v>37</v>
      </c>
      <c r="AV213" s="59">
        <f t="shared" si="62"/>
        <v>32</v>
      </c>
      <c r="AW213" s="59">
        <f t="shared" si="62"/>
        <v>45</v>
      </c>
      <c r="AX213" s="59">
        <f t="shared" si="62"/>
        <v>37</v>
      </c>
      <c r="AY213" s="59">
        <f t="shared" si="62"/>
        <v>37</v>
      </c>
      <c r="AZ213" s="59">
        <f t="shared" si="62"/>
        <v>37</v>
      </c>
      <c r="BA213" s="59">
        <f t="shared" si="62"/>
        <v>37</v>
      </c>
      <c r="BB213" s="59">
        <f t="shared" si="63"/>
        <v>22</v>
      </c>
      <c r="BC213" s="59">
        <f t="shared" si="63"/>
        <v>45</v>
      </c>
      <c r="BD213" s="59">
        <f t="shared" si="63"/>
        <v>45</v>
      </c>
      <c r="BE213" s="59">
        <f t="shared" si="63"/>
        <v>45</v>
      </c>
      <c r="BF213" s="59">
        <f t="shared" si="63"/>
        <v>45</v>
      </c>
      <c r="BG213" s="59">
        <f t="shared" si="63"/>
        <v>44.5</v>
      </c>
      <c r="BH213" s="59">
        <f t="shared" si="63"/>
        <v>22</v>
      </c>
      <c r="BI213" s="59" t="str">
        <f t="shared" si="63"/>
        <v/>
      </c>
      <c r="BJ213" s="59">
        <f t="shared" si="63"/>
        <v>62</v>
      </c>
      <c r="BK213" s="59">
        <f t="shared" si="63"/>
        <v>46.5</v>
      </c>
      <c r="BL213" s="59">
        <f t="shared" si="64"/>
        <v>45</v>
      </c>
      <c r="BM213" s="59">
        <f t="shared" si="64"/>
        <v>59.2</v>
      </c>
      <c r="BN213" s="59">
        <f t="shared" si="64"/>
        <v>44</v>
      </c>
      <c r="BO213" s="59">
        <f t="shared" si="64"/>
        <v>54</v>
      </c>
      <c r="BP213" s="59">
        <f t="shared" si="64"/>
        <v>35.428571428571431</v>
      </c>
      <c r="BQ213" s="59">
        <f t="shared" si="64"/>
        <v>88</v>
      </c>
      <c r="BR213" s="59">
        <f t="shared" si="64"/>
        <v>30</v>
      </c>
      <c r="BS213" s="59">
        <f t="shared" si="64"/>
        <v>36</v>
      </c>
      <c r="BT213" s="59">
        <f t="shared" si="64"/>
        <v>100</v>
      </c>
      <c r="BU213" s="59">
        <f t="shared" si="64"/>
        <v>32</v>
      </c>
      <c r="BV213" s="59" t="str">
        <f t="shared" si="64"/>
        <v/>
      </c>
      <c r="BW213" s="59">
        <f t="shared" si="64"/>
        <v>37</v>
      </c>
      <c r="BX213" s="59">
        <f t="shared" si="64"/>
        <v>54</v>
      </c>
      <c r="BY213" s="59">
        <f t="shared" si="64"/>
        <v>45</v>
      </c>
      <c r="BZ213" s="59">
        <f t="shared" si="64"/>
        <v>43</v>
      </c>
    </row>
    <row r="214" spans="2:78" x14ac:dyDescent="0.15">
      <c r="B214" s="59">
        <v>91</v>
      </c>
      <c r="C214" s="59">
        <f t="shared" si="50"/>
        <v>2957.0775826177464</v>
      </c>
      <c r="D214" s="59">
        <f t="shared" ref="D214:M229" si="65">IFERROR(求节点(D$7:D$56,D$63:D$112,$B214),"")</f>
        <v>46.5</v>
      </c>
      <c r="E214" s="59" t="str">
        <f t="shared" si="65"/>
        <v/>
      </c>
      <c r="F214" s="59">
        <f t="shared" si="65"/>
        <v>40</v>
      </c>
      <c r="G214" s="59" t="str">
        <f t="shared" si="65"/>
        <v/>
      </c>
      <c r="H214" s="59">
        <f t="shared" si="65"/>
        <v>45.5</v>
      </c>
      <c r="I214" s="59">
        <f t="shared" si="65"/>
        <v>45.5</v>
      </c>
      <c r="J214" s="59">
        <f t="shared" si="65"/>
        <v>47</v>
      </c>
      <c r="K214" s="59">
        <f t="shared" si="65"/>
        <v>47</v>
      </c>
      <c r="L214" s="59">
        <f t="shared" si="65"/>
        <v>47</v>
      </c>
      <c r="M214" s="59">
        <f t="shared" si="65"/>
        <v>47</v>
      </c>
      <c r="N214" s="59">
        <f t="shared" ref="N214:W229" si="66">IFERROR(求节点(N$7:N$56,N$63:N$112,$B214),"")</f>
        <v>22.5</v>
      </c>
      <c r="O214" s="59">
        <f t="shared" si="66"/>
        <v>36.4</v>
      </c>
      <c r="P214" s="59">
        <f t="shared" si="66"/>
        <v>10.868852459016393</v>
      </c>
      <c r="Q214" s="59">
        <f t="shared" si="66"/>
        <v>45.5</v>
      </c>
      <c r="R214" s="59">
        <f t="shared" si="66"/>
        <v>45.5</v>
      </c>
      <c r="S214" s="59">
        <f t="shared" si="66"/>
        <v>45.5</v>
      </c>
      <c r="T214" s="59">
        <f t="shared" si="66"/>
        <v>45.5</v>
      </c>
      <c r="U214" s="59">
        <f t="shared" si="66"/>
        <v>45.5</v>
      </c>
      <c r="V214" s="59">
        <f t="shared" si="66"/>
        <v>45.5</v>
      </c>
      <c r="W214" s="59">
        <f t="shared" si="66"/>
        <v>22.5</v>
      </c>
      <c r="X214" s="59">
        <f t="shared" ref="X214:AG229" si="67">IFERROR(求节点(X$7:X$56,X$63:X$112,$B214),"")</f>
        <v>36.4</v>
      </c>
      <c r="Y214" s="59">
        <f t="shared" si="67"/>
        <v>42</v>
      </c>
      <c r="Z214" s="59" t="str">
        <f t="shared" si="67"/>
        <v/>
      </c>
      <c r="AA214" s="59">
        <f t="shared" si="67"/>
        <v>36</v>
      </c>
      <c r="AB214" s="59">
        <f t="shared" si="67"/>
        <v>34.111111111111114</v>
      </c>
      <c r="AC214" s="59">
        <f t="shared" si="67"/>
        <v>47</v>
      </c>
      <c r="AD214" s="59">
        <f t="shared" si="67"/>
        <v>46.5</v>
      </c>
      <c r="AE214" s="59">
        <f t="shared" si="67"/>
        <v>46.5</v>
      </c>
      <c r="AF214" s="59">
        <f t="shared" si="67"/>
        <v>46.5</v>
      </c>
      <c r="AG214" s="59">
        <f t="shared" si="67"/>
        <v>44.5</v>
      </c>
      <c r="AH214" s="59">
        <f t="shared" ref="AH214:AQ229" si="68">IFERROR(求节点(AH$7:AH$56,AH$63:AH$112,$B214),"")</f>
        <v>50</v>
      </c>
      <c r="AI214" s="59">
        <f t="shared" si="68"/>
        <v>44.5</v>
      </c>
      <c r="AJ214" s="59">
        <f t="shared" si="68"/>
        <v>44</v>
      </c>
      <c r="AK214" s="59" t="str">
        <f t="shared" si="68"/>
        <v/>
      </c>
      <c r="AL214" s="59" t="str">
        <f t="shared" si="68"/>
        <v/>
      </c>
      <c r="AM214" s="59">
        <f t="shared" si="68"/>
        <v>44.5</v>
      </c>
      <c r="AN214" s="59">
        <f t="shared" si="68"/>
        <v>44</v>
      </c>
      <c r="AO214" s="59">
        <f t="shared" si="68"/>
        <v>45.5</v>
      </c>
      <c r="AP214" s="59">
        <f t="shared" si="68"/>
        <v>45.5</v>
      </c>
      <c r="AQ214" s="59">
        <f t="shared" si="68"/>
        <v>45.5</v>
      </c>
      <c r="AR214" s="59">
        <f t="shared" ref="AR214:BA229" si="69">IFERROR(求节点(AR$7:AR$56,AR$63:AR$112,$B214),"")</f>
        <v>41.5</v>
      </c>
      <c r="AS214" s="59">
        <f t="shared" si="69"/>
        <v>41.5</v>
      </c>
      <c r="AT214" s="59">
        <f t="shared" si="69"/>
        <v>41.5</v>
      </c>
      <c r="AU214" s="59">
        <f t="shared" si="69"/>
        <v>37.5</v>
      </c>
      <c r="AV214" s="59">
        <f t="shared" si="69"/>
        <v>32.4</v>
      </c>
      <c r="AW214" s="59">
        <f t="shared" si="69"/>
        <v>45.5</v>
      </c>
      <c r="AX214" s="59">
        <f t="shared" si="69"/>
        <v>37.5</v>
      </c>
      <c r="AY214" s="59">
        <f t="shared" si="69"/>
        <v>37.5</v>
      </c>
      <c r="AZ214" s="59">
        <f t="shared" si="69"/>
        <v>37.5</v>
      </c>
      <c r="BA214" s="59">
        <f t="shared" si="69"/>
        <v>37.5</v>
      </c>
      <c r="BB214" s="59">
        <f t="shared" ref="BB214:BK229" si="70">IFERROR(求节点(BB$7:BB$56,BB$63:BB$112,$B214),"")</f>
        <v>22.5</v>
      </c>
      <c r="BC214" s="59">
        <f t="shared" si="70"/>
        <v>45.5</v>
      </c>
      <c r="BD214" s="59">
        <f t="shared" si="70"/>
        <v>45.5</v>
      </c>
      <c r="BE214" s="59">
        <f t="shared" si="70"/>
        <v>45.5</v>
      </c>
      <c r="BF214" s="59">
        <f t="shared" si="70"/>
        <v>45.5</v>
      </c>
      <c r="BG214" s="59">
        <f t="shared" si="70"/>
        <v>45</v>
      </c>
      <c r="BH214" s="59">
        <f t="shared" si="70"/>
        <v>22.5</v>
      </c>
      <c r="BI214" s="59" t="str">
        <f t="shared" si="70"/>
        <v/>
      </c>
      <c r="BJ214" s="59">
        <f t="shared" si="70"/>
        <v>62.666666666666664</v>
      </c>
      <c r="BK214" s="59">
        <f t="shared" si="70"/>
        <v>46.75</v>
      </c>
      <c r="BL214" s="59">
        <f t="shared" ref="BL214:BZ229" si="71">IFERROR(求节点(BL$7:BL$56,BL$63:BL$112,$B214),"")</f>
        <v>45.5</v>
      </c>
      <c r="BM214" s="59">
        <f t="shared" si="71"/>
        <v>59.6</v>
      </c>
      <c r="BN214" s="59">
        <f t="shared" si="71"/>
        <v>44</v>
      </c>
      <c r="BO214" s="59">
        <f t="shared" si="71"/>
        <v>56</v>
      </c>
      <c r="BP214" s="59">
        <f t="shared" si="71"/>
        <v>35.714285714285715</v>
      </c>
      <c r="BQ214" s="59">
        <f t="shared" si="71"/>
        <v>90</v>
      </c>
      <c r="BR214" s="59">
        <f t="shared" si="71"/>
        <v>30</v>
      </c>
      <c r="BS214" s="59">
        <f t="shared" si="71"/>
        <v>36</v>
      </c>
      <c r="BT214" s="59">
        <f t="shared" si="71"/>
        <v>100</v>
      </c>
      <c r="BU214" s="59">
        <f t="shared" si="71"/>
        <v>34</v>
      </c>
      <c r="BV214" s="59" t="str">
        <f t="shared" si="71"/>
        <v/>
      </c>
      <c r="BW214" s="59">
        <f t="shared" si="71"/>
        <v>37.5</v>
      </c>
      <c r="BX214" s="59">
        <f t="shared" si="71"/>
        <v>54.666666666666664</v>
      </c>
      <c r="BY214" s="59">
        <f t="shared" si="71"/>
        <v>45.5</v>
      </c>
      <c r="BZ214" s="59">
        <f t="shared" si="71"/>
        <v>43.5</v>
      </c>
    </row>
    <row r="215" spans="2:78" x14ac:dyDescent="0.15">
      <c r="B215" s="59">
        <v>92</v>
      </c>
      <c r="C215" s="59">
        <f t="shared" si="50"/>
        <v>2990.1741347905281</v>
      </c>
      <c r="D215" s="59">
        <f t="shared" si="65"/>
        <v>47</v>
      </c>
      <c r="E215" s="59" t="str">
        <f t="shared" si="65"/>
        <v/>
      </c>
      <c r="F215" s="59">
        <f t="shared" si="65"/>
        <v>40</v>
      </c>
      <c r="G215" s="59" t="str">
        <f t="shared" si="65"/>
        <v/>
      </c>
      <c r="H215" s="59">
        <f t="shared" si="65"/>
        <v>46</v>
      </c>
      <c r="I215" s="59">
        <f t="shared" si="65"/>
        <v>46</v>
      </c>
      <c r="J215" s="59">
        <f t="shared" si="65"/>
        <v>47.5</v>
      </c>
      <c r="K215" s="59">
        <f t="shared" si="65"/>
        <v>47.5</v>
      </c>
      <c r="L215" s="59">
        <f t="shared" si="65"/>
        <v>47.5</v>
      </c>
      <c r="M215" s="59">
        <f t="shared" si="65"/>
        <v>47.5</v>
      </c>
      <c r="N215" s="59">
        <f t="shared" si="66"/>
        <v>23</v>
      </c>
      <c r="O215" s="59">
        <f t="shared" si="66"/>
        <v>36.799999999999997</v>
      </c>
      <c r="P215" s="59">
        <f t="shared" si="66"/>
        <v>10.885245901639344</v>
      </c>
      <c r="Q215" s="59">
        <f t="shared" si="66"/>
        <v>46</v>
      </c>
      <c r="R215" s="59">
        <f t="shared" si="66"/>
        <v>46</v>
      </c>
      <c r="S215" s="59">
        <f t="shared" si="66"/>
        <v>46</v>
      </c>
      <c r="T215" s="59">
        <f t="shared" si="66"/>
        <v>46</v>
      </c>
      <c r="U215" s="59">
        <f t="shared" si="66"/>
        <v>46</v>
      </c>
      <c r="V215" s="59">
        <f t="shared" si="66"/>
        <v>46</v>
      </c>
      <c r="W215" s="59">
        <f t="shared" si="66"/>
        <v>23</v>
      </c>
      <c r="X215" s="59">
        <f t="shared" si="67"/>
        <v>36.799999999999997</v>
      </c>
      <c r="Y215" s="59">
        <f t="shared" si="67"/>
        <v>42</v>
      </c>
      <c r="Z215" s="59" t="str">
        <f t="shared" si="67"/>
        <v/>
      </c>
      <c r="AA215" s="59">
        <f t="shared" si="67"/>
        <v>36</v>
      </c>
      <c r="AB215" s="59">
        <f t="shared" si="67"/>
        <v>34.222222222222221</v>
      </c>
      <c r="AC215" s="59">
        <f t="shared" si="67"/>
        <v>47.5</v>
      </c>
      <c r="AD215" s="59">
        <f t="shared" si="67"/>
        <v>47</v>
      </c>
      <c r="AE215" s="59">
        <f t="shared" si="67"/>
        <v>47</v>
      </c>
      <c r="AF215" s="59">
        <f t="shared" si="67"/>
        <v>47</v>
      </c>
      <c r="AG215" s="59">
        <f t="shared" si="67"/>
        <v>45</v>
      </c>
      <c r="AH215" s="59">
        <f t="shared" si="68"/>
        <v>50</v>
      </c>
      <c r="AI215" s="59">
        <f t="shared" si="68"/>
        <v>45</v>
      </c>
      <c r="AJ215" s="59">
        <f t="shared" si="68"/>
        <v>44.5</v>
      </c>
      <c r="AK215" s="59" t="str">
        <f t="shared" si="68"/>
        <v/>
      </c>
      <c r="AL215" s="59" t="str">
        <f t="shared" si="68"/>
        <v/>
      </c>
      <c r="AM215" s="59">
        <f t="shared" si="68"/>
        <v>45</v>
      </c>
      <c r="AN215" s="59">
        <f t="shared" si="68"/>
        <v>44.5</v>
      </c>
      <c r="AO215" s="59">
        <f t="shared" si="68"/>
        <v>46</v>
      </c>
      <c r="AP215" s="59">
        <f t="shared" si="68"/>
        <v>46</v>
      </c>
      <c r="AQ215" s="59">
        <f t="shared" si="68"/>
        <v>46</v>
      </c>
      <c r="AR215" s="59">
        <f t="shared" si="69"/>
        <v>42</v>
      </c>
      <c r="AS215" s="59">
        <f t="shared" si="69"/>
        <v>42</v>
      </c>
      <c r="AT215" s="59">
        <f t="shared" si="69"/>
        <v>42</v>
      </c>
      <c r="AU215" s="59">
        <f t="shared" si="69"/>
        <v>38</v>
      </c>
      <c r="AV215" s="59">
        <f t="shared" si="69"/>
        <v>32.799999999999997</v>
      </c>
      <c r="AW215" s="59">
        <f t="shared" si="69"/>
        <v>46</v>
      </c>
      <c r="AX215" s="59">
        <f t="shared" si="69"/>
        <v>38</v>
      </c>
      <c r="AY215" s="59">
        <f t="shared" si="69"/>
        <v>38</v>
      </c>
      <c r="AZ215" s="59">
        <f t="shared" si="69"/>
        <v>38</v>
      </c>
      <c r="BA215" s="59">
        <f t="shared" si="69"/>
        <v>38</v>
      </c>
      <c r="BB215" s="59">
        <f t="shared" si="70"/>
        <v>23</v>
      </c>
      <c r="BC215" s="59">
        <f t="shared" si="70"/>
        <v>46</v>
      </c>
      <c r="BD215" s="59">
        <f t="shared" si="70"/>
        <v>46</v>
      </c>
      <c r="BE215" s="59">
        <f t="shared" si="70"/>
        <v>46</v>
      </c>
      <c r="BF215" s="59">
        <f t="shared" si="70"/>
        <v>46</v>
      </c>
      <c r="BG215" s="59">
        <f t="shared" si="70"/>
        <v>45.5</v>
      </c>
      <c r="BH215" s="59">
        <f t="shared" si="70"/>
        <v>23</v>
      </c>
      <c r="BI215" s="59" t="str">
        <f t="shared" si="70"/>
        <v/>
      </c>
      <c r="BJ215" s="59">
        <f t="shared" si="70"/>
        <v>63.333333333333336</v>
      </c>
      <c r="BK215" s="59">
        <f t="shared" si="70"/>
        <v>47</v>
      </c>
      <c r="BL215" s="59">
        <f t="shared" si="71"/>
        <v>46</v>
      </c>
      <c r="BM215" s="59">
        <f t="shared" si="71"/>
        <v>60</v>
      </c>
      <c r="BN215" s="59">
        <f t="shared" si="71"/>
        <v>44</v>
      </c>
      <c r="BO215" s="59">
        <f t="shared" si="71"/>
        <v>57</v>
      </c>
      <c r="BP215" s="59">
        <f t="shared" si="71"/>
        <v>36</v>
      </c>
      <c r="BQ215" s="59">
        <f t="shared" si="71"/>
        <v>94</v>
      </c>
      <c r="BR215" s="59">
        <f t="shared" si="71"/>
        <v>30</v>
      </c>
      <c r="BS215" s="59">
        <f t="shared" si="71"/>
        <v>36</v>
      </c>
      <c r="BT215" s="59">
        <f t="shared" si="71"/>
        <v>100</v>
      </c>
      <c r="BU215" s="59">
        <f t="shared" si="71"/>
        <v>35</v>
      </c>
      <c r="BV215" s="59" t="str">
        <f t="shared" si="71"/>
        <v/>
      </c>
      <c r="BW215" s="59">
        <f t="shared" si="71"/>
        <v>38</v>
      </c>
      <c r="BX215" s="59">
        <f t="shared" si="71"/>
        <v>55.333333333333336</v>
      </c>
      <c r="BY215" s="59">
        <f t="shared" si="71"/>
        <v>46</v>
      </c>
      <c r="BZ215" s="59">
        <f t="shared" si="71"/>
        <v>44</v>
      </c>
    </row>
    <row r="216" spans="2:78" x14ac:dyDescent="0.15">
      <c r="B216" s="59">
        <v>93</v>
      </c>
      <c r="C216" s="59">
        <f t="shared" si="50"/>
        <v>3021.4183060109294</v>
      </c>
      <c r="D216" s="59">
        <f t="shared" si="65"/>
        <v>47.5</v>
      </c>
      <c r="E216" s="59" t="str">
        <f t="shared" si="65"/>
        <v/>
      </c>
      <c r="F216" s="59">
        <f t="shared" si="65"/>
        <v>40</v>
      </c>
      <c r="G216" s="59" t="str">
        <f t="shared" si="65"/>
        <v/>
      </c>
      <c r="H216" s="59">
        <f t="shared" si="65"/>
        <v>46.5</v>
      </c>
      <c r="I216" s="59">
        <f t="shared" si="65"/>
        <v>46.5</v>
      </c>
      <c r="J216" s="59">
        <f t="shared" si="65"/>
        <v>48</v>
      </c>
      <c r="K216" s="59">
        <f t="shared" si="65"/>
        <v>48</v>
      </c>
      <c r="L216" s="59">
        <f t="shared" si="65"/>
        <v>48</v>
      </c>
      <c r="M216" s="59">
        <f t="shared" si="65"/>
        <v>48</v>
      </c>
      <c r="N216" s="59">
        <f t="shared" si="66"/>
        <v>23.5</v>
      </c>
      <c r="O216" s="59">
        <f t="shared" si="66"/>
        <v>37.200000000000003</v>
      </c>
      <c r="P216" s="59">
        <f t="shared" si="66"/>
        <v>10.901639344262295</v>
      </c>
      <c r="Q216" s="59">
        <f t="shared" si="66"/>
        <v>46.5</v>
      </c>
      <c r="R216" s="59">
        <f t="shared" si="66"/>
        <v>46.5</v>
      </c>
      <c r="S216" s="59">
        <f t="shared" si="66"/>
        <v>46.5</v>
      </c>
      <c r="T216" s="59">
        <f t="shared" si="66"/>
        <v>46.5</v>
      </c>
      <c r="U216" s="59">
        <f t="shared" si="66"/>
        <v>46.5</v>
      </c>
      <c r="V216" s="59">
        <f t="shared" si="66"/>
        <v>46.5</v>
      </c>
      <c r="W216" s="59">
        <f t="shared" si="66"/>
        <v>23.5</v>
      </c>
      <c r="X216" s="59">
        <f t="shared" si="67"/>
        <v>37.200000000000003</v>
      </c>
      <c r="Y216" s="59">
        <f t="shared" si="67"/>
        <v>42</v>
      </c>
      <c r="Z216" s="59" t="str">
        <f t="shared" si="67"/>
        <v/>
      </c>
      <c r="AA216" s="59">
        <f t="shared" si="67"/>
        <v>36</v>
      </c>
      <c r="AB216" s="59">
        <f t="shared" si="67"/>
        <v>34.333333333333336</v>
      </c>
      <c r="AC216" s="59">
        <f t="shared" si="67"/>
        <v>48</v>
      </c>
      <c r="AD216" s="59">
        <f t="shared" si="67"/>
        <v>47.5</v>
      </c>
      <c r="AE216" s="59">
        <f t="shared" si="67"/>
        <v>47.5</v>
      </c>
      <c r="AF216" s="59">
        <f t="shared" si="67"/>
        <v>47.5</v>
      </c>
      <c r="AG216" s="59">
        <f t="shared" si="67"/>
        <v>45.5</v>
      </c>
      <c r="AH216" s="59">
        <f t="shared" si="68"/>
        <v>50</v>
      </c>
      <c r="AI216" s="59">
        <f t="shared" si="68"/>
        <v>45.5</v>
      </c>
      <c r="AJ216" s="59">
        <f t="shared" si="68"/>
        <v>45</v>
      </c>
      <c r="AK216" s="59" t="str">
        <f t="shared" si="68"/>
        <v/>
      </c>
      <c r="AL216" s="59" t="str">
        <f t="shared" si="68"/>
        <v/>
      </c>
      <c r="AM216" s="59">
        <f t="shared" si="68"/>
        <v>45.5</v>
      </c>
      <c r="AN216" s="59">
        <f t="shared" si="68"/>
        <v>45</v>
      </c>
      <c r="AO216" s="59">
        <f t="shared" si="68"/>
        <v>46.5</v>
      </c>
      <c r="AP216" s="59">
        <f t="shared" si="68"/>
        <v>46.5</v>
      </c>
      <c r="AQ216" s="59">
        <f t="shared" si="68"/>
        <v>46.5</v>
      </c>
      <c r="AR216" s="59">
        <f t="shared" si="69"/>
        <v>42.5</v>
      </c>
      <c r="AS216" s="59">
        <f t="shared" si="69"/>
        <v>42.5</v>
      </c>
      <c r="AT216" s="59">
        <f t="shared" si="69"/>
        <v>42.5</v>
      </c>
      <c r="AU216" s="59">
        <f t="shared" si="69"/>
        <v>38.5</v>
      </c>
      <c r="AV216" s="59">
        <f t="shared" si="69"/>
        <v>33.200000000000003</v>
      </c>
      <c r="AW216" s="59">
        <f t="shared" si="69"/>
        <v>46.5</v>
      </c>
      <c r="AX216" s="59">
        <f t="shared" si="69"/>
        <v>38.5</v>
      </c>
      <c r="AY216" s="59">
        <f t="shared" si="69"/>
        <v>38.5</v>
      </c>
      <c r="AZ216" s="59">
        <f t="shared" si="69"/>
        <v>38.5</v>
      </c>
      <c r="BA216" s="59">
        <f t="shared" si="69"/>
        <v>38.5</v>
      </c>
      <c r="BB216" s="59">
        <f t="shared" si="70"/>
        <v>23.5</v>
      </c>
      <c r="BC216" s="59">
        <f t="shared" si="70"/>
        <v>46.5</v>
      </c>
      <c r="BD216" s="59">
        <f t="shared" si="70"/>
        <v>46.5</v>
      </c>
      <c r="BE216" s="59">
        <f t="shared" si="70"/>
        <v>46.5</v>
      </c>
      <c r="BF216" s="59">
        <f t="shared" si="70"/>
        <v>46.5</v>
      </c>
      <c r="BG216" s="59">
        <f t="shared" si="70"/>
        <v>46</v>
      </c>
      <c r="BH216" s="59">
        <f t="shared" si="70"/>
        <v>23.5</v>
      </c>
      <c r="BI216" s="59" t="str">
        <f t="shared" si="70"/>
        <v/>
      </c>
      <c r="BJ216" s="59">
        <f t="shared" si="70"/>
        <v>64</v>
      </c>
      <c r="BK216" s="59">
        <f t="shared" si="70"/>
        <v>47.25</v>
      </c>
      <c r="BL216" s="59">
        <f t="shared" si="71"/>
        <v>46.5</v>
      </c>
      <c r="BM216" s="59">
        <f t="shared" si="71"/>
        <v>60.5</v>
      </c>
      <c r="BN216" s="59">
        <f t="shared" si="71"/>
        <v>44</v>
      </c>
      <c r="BO216" s="59">
        <f t="shared" si="71"/>
        <v>58</v>
      </c>
      <c r="BP216" s="59">
        <f t="shared" si="71"/>
        <v>36.333333333333336</v>
      </c>
      <c r="BQ216" s="59">
        <f t="shared" si="71"/>
        <v>96</v>
      </c>
      <c r="BR216" s="59">
        <f t="shared" si="71"/>
        <v>30</v>
      </c>
      <c r="BS216" s="59">
        <f t="shared" si="71"/>
        <v>36</v>
      </c>
      <c r="BT216" s="59">
        <f t="shared" si="71"/>
        <v>100</v>
      </c>
      <c r="BU216" s="59">
        <f t="shared" si="71"/>
        <v>36</v>
      </c>
      <c r="BV216" s="59" t="str">
        <f t="shared" si="71"/>
        <v/>
      </c>
      <c r="BW216" s="59">
        <f t="shared" si="71"/>
        <v>38.5</v>
      </c>
      <c r="BX216" s="59">
        <f t="shared" si="71"/>
        <v>56</v>
      </c>
      <c r="BY216" s="59">
        <f t="shared" si="71"/>
        <v>46.5</v>
      </c>
      <c r="BZ216" s="59">
        <f t="shared" si="71"/>
        <v>44.5</v>
      </c>
    </row>
    <row r="217" spans="2:78" x14ac:dyDescent="0.15">
      <c r="B217" s="59">
        <v>94</v>
      </c>
      <c r="C217" s="59">
        <f t="shared" si="50"/>
        <v>3053.4958105646629</v>
      </c>
      <c r="D217" s="59">
        <f t="shared" si="65"/>
        <v>48</v>
      </c>
      <c r="E217" s="59" t="str">
        <f t="shared" si="65"/>
        <v/>
      </c>
      <c r="F217" s="59">
        <f t="shared" si="65"/>
        <v>40</v>
      </c>
      <c r="G217" s="59" t="str">
        <f t="shared" si="65"/>
        <v/>
      </c>
      <c r="H217" s="59">
        <f t="shared" si="65"/>
        <v>47</v>
      </c>
      <c r="I217" s="59">
        <f t="shared" si="65"/>
        <v>47</v>
      </c>
      <c r="J217" s="59">
        <f t="shared" si="65"/>
        <v>48.5</v>
      </c>
      <c r="K217" s="59">
        <f t="shared" si="65"/>
        <v>48.5</v>
      </c>
      <c r="L217" s="59">
        <f t="shared" si="65"/>
        <v>48.5</v>
      </c>
      <c r="M217" s="59">
        <f t="shared" si="65"/>
        <v>48.5</v>
      </c>
      <c r="N217" s="59">
        <f t="shared" si="66"/>
        <v>24</v>
      </c>
      <c r="O217" s="59">
        <f t="shared" si="66"/>
        <v>37.6</v>
      </c>
      <c r="P217" s="59">
        <f t="shared" si="66"/>
        <v>10.918032786885245</v>
      </c>
      <c r="Q217" s="59">
        <f t="shared" si="66"/>
        <v>47</v>
      </c>
      <c r="R217" s="59">
        <f t="shared" si="66"/>
        <v>47</v>
      </c>
      <c r="S217" s="59">
        <f t="shared" si="66"/>
        <v>47</v>
      </c>
      <c r="T217" s="59">
        <f t="shared" si="66"/>
        <v>47</v>
      </c>
      <c r="U217" s="59">
        <f t="shared" si="66"/>
        <v>47</v>
      </c>
      <c r="V217" s="59">
        <f t="shared" si="66"/>
        <v>47</v>
      </c>
      <c r="W217" s="59">
        <f t="shared" si="66"/>
        <v>24</v>
      </c>
      <c r="X217" s="59">
        <f t="shared" si="67"/>
        <v>37.6</v>
      </c>
      <c r="Y217" s="59">
        <f t="shared" si="67"/>
        <v>42</v>
      </c>
      <c r="Z217" s="59" t="str">
        <f t="shared" si="67"/>
        <v/>
      </c>
      <c r="AA217" s="59">
        <f t="shared" si="67"/>
        <v>36</v>
      </c>
      <c r="AB217" s="59">
        <f t="shared" si="67"/>
        <v>34.444444444444443</v>
      </c>
      <c r="AC217" s="59">
        <f t="shared" si="67"/>
        <v>48.5</v>
      </c>
      <c r="AD217" s="59">
        <f t="shared" si="67"/>
        <v>48</v>
      </c>
      <c r="AE217" s="59">
        <f t="shared" si="67"/>
        <v>48</v>
      </c>
      <c r="AF217" s="59">
        <f t="shared" si="67"/>
        <v>48</v>
      </c>
      <c r="AG217" s="59">
        <f t="shared" si="67"/>
        <v>46</v>
      </c>
      <c r="AH217" s="59">
        <f t="shared" si="68"/>
        <v>50</v>
      </c>
      <c r="AI217" s="59">
        <f t="shared" si="68"/>
        <v>46</v>
      </c>
      <c r="AJ217" s="59">
        <f t="shared" si="68"/>
        <v>45.5</v>
      </c>
      <c r="AK217" s="59" t="str">
        <f t="shared" si="68"/>
        <v/>
      </c>
      <c r="AL217" s="59" t="str">
        <f t="shared" si="68"/>
        <v/>
      </c>
      <c r="AM217" s="59">
        <f t="shared" si="68"/>
        <v>46</v>
      </c>
      <c r="AN217" s="59">
        <f t="shared" si="68"/>
        <v>45.5</v>
      </c>
      <c r="AO217" s="59">
        <f t="shared" si="68"/>
        <v>47</v>
      </c>
      <c r="AP217" s="59">
        <f t="shared" si="68"/>
        <v>47</v>
      </c>
      <c r="AQ217" s="59">
        <f t="shared" si="68"/>
        <v>47</v>
      </c>
      <c r="AR217" s="59">
        <f t="shared" si="69"/>
        <v>43</v>
      </c>
      <c r="AS217" s="59">
        <f t="shared" si="69"/>
        <v>43</v>
      </c>
      <c r="AT217" s="59">
        <f t="shared" si="69"/>
        <v>43</v>
      </c>
      <c r="AU217" s="59">
        <f t="shared" si="69"/>
        <v>39</v>
      </c>
      <c r="AV217" s="59">
        <f t="shared" si="69"/>
        <v>33.6</v>
      </c>
      <c r="AW217" s="59">
        <f t="shared" si="69"/>
        <v>47</v>
      </c>
      <c r="AX217" s="59">
        <f t="shared" si="69"/>
        <v>39</v>
      </c>
      <c r="AY217" s="59">
        <f t="shared" si="69"/>
        <v>39</v>
      </c>
      <c r="AZ217" s="59">
        <f t="shared" si="69"/>
        <v>39</v>
      </c>
      <c r="BA217" s="59">
        <f t="shared" si="69"/>
        <v>39</v>
      </c>
      <c r="BB217" s="59">
        <f t="shared" si="70"/>
        <v>24</v>
      </c>
      <c r="BC217" s="59">
        <f t="shared" si="70"/>
        <v>47</v>
      </c>
      <c r="BD217" s="59">
        <f t="shared" si="70"/>
        <v>47</v>
      </c>
      <c r="BE217" s="59">
        <f t="shared" si="70"/>
        <v>47</v>
      </c>
      <c r="BF217" s="59">
        <f t="shared" si="70"/>
        <v>47</v>
      </c>
      <c r="BG217" s="59">
        <f t="shared" si="70"/>
        <v>46.5</v>
      </c>
      <c r="BH217" s="59">
        <f t="shared" si="70"/>
        <v>24</v>
      </c>
      <c r="BI217" s="59" t="str">
        <f t="shared" si="70"/>
        <v/>
      </c>
      <c r="BJ217" s="59">
        <f t="shared" si="70"/>
        <v>64.5</v>
      </c>
      <c r="BK217" s="59">
        <f t="shared" si="70"/>
        <v>47.5</v>
      </c>
      <c r="BL217" s="59">
        <f t="shared" si="71"/>
        <v>47</v>
      </c>
      <c r="BM217" s="59">
        <f t="shared" si="71"/>
        <v>61</v>
      </c>
      <c r="BN217" s="59">
        <f t="shared" si="71"/>
        <v>44</v>
      </c>
      <c r="BO217" s="59">
        <f t="shared" si="71"/>
        <v>60</v>
      </c>
      <c r="BP217" s="59">
        <f t="shared" si="71"/>
        <v>36.666666666666664</v>
      </c>
      <c r="BQ217" s="59">
        <f t="shared" si="71"/>
        <v>98</v>
      </c>
      <c r="BR217" s="59">
        <f t="shared" si="71"/>
        <v>30</v>
      </c>
      <c r="BS217" s="59">
        <f t="shared" si="71"/>
        <v>36</v>
      </c>
      <c r="BT217" s="59">
        <f t="shared" si="71"/>
        <v>100</v>
      </c>
      <c r="BU217" s="59">
        <f t="shared" si="71"/>
        <v>37</v>
      </c>
      <c r="BV217" s="59" t="str">
        <f t="shared" si="71"/>
        <v/>
      </c>
      <c r="BW217" s="59">
        <f t="shared" si="71"/>
        <v>39</v>
      </c>
      <c r="BX217" s="59">
        <f t="shared" si="71"/>
        <v>56.666666666666664</v>
      </c>
      <c r="BY217" s="59">
        <f t="shared" si="71"/>
        <v>47</v>
      </c>
      <c r="BZ217" s="59">
        <f t="shared" si="71"/>
        <v>45</v>
      </c>
    </row>
    <row r="218" spans="2:78" x14ac:dyDescent="0.15">
      <c r="B218" s="59">
        <v>95</v>
      </c>
      <c r="C218" s="59">
        <f t="shared" si="50"/>
        <v>3085.5733151183972</v>
      </c>
      <c r="D218" s="59">
        <f t="shared" si="65"/>
        <v>48.5</v>
      </c>
      <c r="E218" s="59" t="str">
        <f t="shared" si="65"/>
        <v/>
      </c>
      <c r="F218" s="59">
        <f t="shared" si="65"/>
        <v>40</v>
      </c>
      <c r="G218" s="59" t="str">
        <f t="shared" si="65"/>
        <v/>
      </c>
      <c r="H218" s="59">
        <f t="shared" si="65"/>
        <v>47.5</v>
      </c>
      <c r="I218" s="59">
        <f t="shared" si="65"/>
        <v>47.5</v>
      </c>
      <c r="J218" s="59">
        <f t="shared" si="65"/>
        <v>49</v>
      </c>
      <c r="K218" s="59">
        <f t="shared" si="65"/>
        <v>49</v>
      </c>
      <c r="L218" s="59">
        <f t="shared" si="65"/>
        <v>49</v>
      </c>
      <c r="M218" s="59">
        <f t="shared" si="65"/>
        <v>49</v>
      </c>
      <c r="N218" s="59">
        <f t="shared" si="66"/>
        <v>24.5</v>
      </c>
      <c r="O218" s="59">
        <f t="shared" si="66"/>
        <v>38</v>
      </c>
      <c r="P218" s="59">
        <f t="shared" si="66"/>
        <v>10.934426229508198</v>
      </c>
      <c r="Q218" s="59">
        <f t="shared" si="66"/>
        <v>47.5</v>
      </c>
      <c r="R218" s="59">
        <f t="shared" si="66"/>
        <v>47.5</v>
      </c>
      <c r="S218" s="59">
        <f t="shared" si="66"/>
        <v>47.5</v>
      </c>
      <c r="T218" s="59">
        <f t="shared" si="66"/>
        <v>47.5</v>
      </c>
      <c r="U218" s="59">
        <f t="shared" si="66"/>
        <v>47.5</v>
      </c>
      <c r="V218" s="59">
        <f t="shared" si="66"/>
        <v>47.5</v>
      </c>
      <c r="W218" s="59">
        <f t="shared" si="66"/>
        <v>24.5</v>
      </c>
      <c r="X218" s="59">
        <f t="shared" si="67"/>
        <v>38</v>
      </c>
      <c r="Y218" s="59">
        <f t="shared" si="67"/>
        <v>42</v>
      </c>
      <c r="Z218" s="59" t="str">
        <f t="shared" si="67"/>
        <v/>
      </c>
      <c r="AA218" s="59">
        <f t="shared" si="67"/>
        <v>36</v>
      </c>
      <c r="AB218" s="59">
        <f t="shared" si="67"/>
        <v>34.555555555555557</v>
      </c>
      <c r="AC218" s="59">
        <f t="shared" si="67"/>
        <v>49</v>
      </c>
      <c r="AD218" s="59">
        <f t="shared" si="67"/>
        <v>48.5</v>
      </c>
      <c r="AE218" s="59">
        <f t="shared" si="67"/>
        <v>48.5</v>
      </c>
      <c r="AF218" s="59">
        <f t="shared" si="67"/>
        <v>48.5</v>
      </c>
      <c r="AG218" s="59">
        <f t="shared" si="67"/>
        <v>46.5</v>
      </c>
      <c r="AH218" s="59">
        <f t="shared" si="68"/>
        <v>50</v>
      </c>
      <c r="AI218" s="59">
        <f t="shared" si="68"/>
        <v>46.5</v>
      </c>
      <c r="AJ218" s="59">
        <f t="shared" si="68"/>
        <v>46</v>
      </c>
      <c r="AK218" s="59" t="str">
        <f t="shared" si="68"/>
        <v/>
      </c>
      <c r="AL218" s="59" t="str">
        <f t="shared" si="68"/>
        <v/>
      </c>
      <c r="AM218" s="59">
        <f t="shared" si="68"/>
        <v>46.5</v>
      </c>
      <c r="AN218" s="59">
        <f t="shared" si="68"/>
        <v>46</v>
      </c>
      <c r="AO218" s="59">
        <f t="shared" si="68"/>
        <v>47.5</v>
      </c>
      <c r="AP218" s="59">
        <f t="shared" si="68"/>
        <v>47.5</v>
      </c>
      <c r="AQ218" s="59">
        <f t="shared" si="68"/>
        <v>47.5</v>
      </c>
      <c r="AR218" s="59">
        <f t="shared" si="69"/>
        <v>43.5</v>
      </c>
      <c r="AS218" s="59">
        <f t="shared" si="69"/>
        <v>43.5</v>
      </c>
      <c r="AT218" s="59">
        <f t="shared" si="69"/>
        <v>43.5</v>
      </c>
      <c r="AU218" s="59">
        <f t="shared" si="69"/>
        <v>39.5</v>
      </c>
      <c r="AV218" s="59">
        <f t="shared" si="69"/>
        <v>34</v>
      </c>
      <c r="AW218" s="59">
        <f t="shared" si="69"/>
        <v>47.5</v>
      </c>
      <c r="AX218" s="59">
        <f t="shared" si="69"/>
        <v>39.5</v>
      </c>
      <c r="AY218" s="59">
        <f t="shared" si="69"/>
        <v>39.5</v>
      </c>
      <c r="AZ218" s="59">
        <f t="shared" si="69"/>
        <v>39.5</v>
      </c>
      <c r="BA218" s="59">
        <f t="shared" si="69"/>
        <v>39.5</v>
      </c>
      <c r="BB218" s="59">
        <f t="shared" si="70"/>
        <v>24.5</v>
      </c>
      <c r="BC218" s="59">
        <f t="shared" si="70"/>
        <v>47.5</v>
      </c>
      <c r="BD218" s="59">
        <f t="shared" si="70"/>
        <v>47.5</v>
      </c>
      <c r="BE218" s="59">
        <f t="shared" si="70"/>
        <v>47.5</v>
      </c>
      <c r="BF218" s="59">
        <f t="shared" si="70"/>
        <v>47.5</v>
      </c>
      <c r="BG218" s="59">
        <f t="shared" si="70"/>
        <v>47</v>
      </c>
      <c r="BH218" s="59">
        <f t="shared" si="70"/>
        <v>24.5</v>
      </c>
      <c r="BI218" s="59" t="str">
        <f t="shared" si="70"/>
        <v/>
      </c>
      <c r="BJ218" s="59">
        <f t="shared" si="70"/>
        <v>65</v>
      </c>
      <c r="BK218" s="59">
        <f t="shared" si="70"/>
        <v>47.75</v>
      </c>
      <c r="BL218" s="59">
        <f t="shared" si="71"/>
        <v>47.5</v>
      </c>
      <c r="BM218" s="59">
        <f t="shared" si="71"/>
        <v>61.5</v>
      </c>
      <c r="BN218" s="59">
        <f t="shared" si="71"/>
        <v>44</v>
      </c>
      <c r="BO218" s="59">
        <f t="shared" si="71"/>
        <v>62</v>
      </c>
      <c r="BP218" s="59">
        <f t="shared" si="71"/>
        <v>37</v>
      </c>
      <c r="BQ218" s="59">
        <f t="shared" si="71"/>
        <v>100</v>
      </c>
      <c r="BR218" s="59">
        <f t="shared" si="71"/>
        <v>30</v>
      </c>
      <c r="BS218" s="59">
        <f t="shared" si="71"/>
        <v>36</v>
      </c>
      <c r="BT218" s="59">
        <f t="shared" si="71"/>
        <v>100</v>
      </c>
      <c r="BU218" s="59">
        <f t="shared" si="71"/>
        <v>38</v>
      </c>
      <c r="BV218" s="59" t="str">
        <f t="shared" si="71"/>
        <v/>
      </c>
      <c r="BW218" s="59">
        <f t="shared" si="71"/>
        <v>39.5</v>
      </c>
      <c r="BX218" s="59">
        <f t="shared" si="71"/>
        <v>57.333333333333336</v>
      </c>
      <c r="BY218" s="59">
        <f t="shared" si="71"/>
        <v>47.5</v>
      </c>
      <c r="BZ218" s="59">
        <f t="shared" si="71"/>
        <v>45.5</v>
      </c>
    </row>
    <row r="219" spans="2:78" x14ac:dyDescent="0.15">
      <c r="B219" s="59">
        <v>96</v>
      </c>
      <c r="C219" s="59">
        <f t="shared" si="50"/>
        <v>3115.6508196721311</v>
      </c>
      <c r="D219" s="59">
        <f t="shared" si="65"/>
        <v>49</v>
      </c>
      <c r="E219" s="59" t="str">
        <f t="shared" si="65"/>
        <v/>
      </c>
      <c r="F219" s="59">
        <f t="shared" si="65"/>
        <v>40</v>
      </c>
      <c r="G219" s="59" t="str">
        <f t="shared" si="65"/>
        <v/>
      </c>
      <c r="H219" s="59">
        <f t="shared" si="65"/>
        <v>48</v>
      </c>
      <c r="I219" s="59">
        <f t="shared" si="65"/>
        <v>48</v>
      </c>
      <c r="J219" s="59">
        <f t="shared" si="65"/>
        <v>49.5</v>
      </c>
      <c r="K219" s="59">
        <f t="shared" si="65"/>
        <v>49.5</v>
      </c>
      <c r="L219" s="59">
        <f t="shared" si="65"/>
        <v>49.5</v>
      </c>
      <c r="M219" s="59">
        <f t="shared" si="65"/>
        <v>49.5</v>
      </c>
      <c r="N219" s="59">
        <f t="shared" si="66"/>
        <v>25</v>
      </c>
      <c r="O219" s="59">
        <f t="shared" si="66"/>
        <v>38.4</v>
      </c>
      <c r="P219" s="59">
        <f t="shared" si="66"/>
        <v>10.950819672131148</v>
      </c>
      <c r="Q219" s="59">
        <f t="shared" si="66"/>
        <v>48</v>
      </c>
      <c r="R219" s="59">
        <f t="shared" si="66"/>
        <v>48</v>
      </c>
      <c r="S219" s="59">
        <f t="shared" si="66"/>
        <v>48</v>
      </c>
      <c r="T219" s="59">
        <f t="shared" si="66"/>
        <v>48</v>
      </c>
      <c r="U219" s="59">
        <f t="shared" si="66"/>
        <v>48</v>
      </c>
      <c r="V219" s="59">
        <f t="shared" si="66"/>
        <v>48</v>
      </c>
      <c r="W219" s="59">
        <f t="shared" si="66"/>
        <v>25</v>
      </c>
      <c r="X219" s="59">
        <f t="shared" si="67"/>
        <v>38.4</v>
      </c>
      <c r="Y219" s="59">
        <f t="shared" si="67"/>
        <v>42</v>
      </c>
      <c r="Z219" s="59" t="str">
        <f t="shared" si="67"/>
        <v/>
      </c>
      <c r="AA219" s="59">
        <f t="shared" si="67"/>
        <v>36</v>
      </c>
      <c r="AB219" s="59">
        <f t="shared" si="67"/>
        <v>34.666666666666664</v>
      </c>
      <c r="AC219" s="59">
        <f t="shared" si="67"/>
        <v>49.5</v>
      </c>
      <c r="AD219" s="59">
        <f t="shared" si="67"/>
        <v>49</v>
      </c>
      <c r="AE219" s="59">
        <f t="shared" si="67"/>
        <v>49</v>
      </c>
      <c r="AF219" s="59">
        <f t="shared" si="67"/>
        <v>49</v>
      </c>
      <c r="AG219" s="59">
        <f t="shared" si="67"/>
        <v>47</v>
      </c>
      <c r="AH219" s="59">
        <f t="shared" si="68"/>
        <v>50</v>
      </c>
      <c r="AI219" s="59">
        <f t="shared" si="68"/>
        <v>47</v>
      </c>
      <c r="AJ219" s="59">
        <f t="shared" si="68"/>
        <v>46.5</v>
      </c>
      <c r="AK219" s="59" t="str">
        <f t="shared" si="68"/>
        <v/>
      </c>
      <c r="AL219" s="59" t="str">
        <f t="shared" si="68"/>
        <v/>
      </c>
      <c r="AM219" s="59">
        <f t="shared" si="68"/>
        <v>47</v>
      </c>
      <c r="AN219" s="59">
        <f t="shared" si="68"/>
        <v>46.5</v>
      </c>
      <c r="AO219" s="59">
        <f t="shared" si="68"/>
        <v>48</v>
      </c>
      <c r="AP219" s="59">
        <f t="shared" si="68"/>
        <v>48</v>
      </c>
      <c r="AQ219" s="59">
        <f t="shared" si="68"/>
        <v>48</v>
      </c>
      <c r="AR219" s="59">
        <f t="shared" si="69"/>
        <v>44</v>
      </c>
      <c r="AS219" s="59">
        <f t="shared" si="69"/>
        <v>44</v>
      </c>
      <c r="AT219" s="59">
        <f t="shared" si="69"/>
        <v>44</v>
      </c>
      <c r="AU219" s="59">
        <f t="shared" si="69"/>
        <v>40</v>
      </c>
      <c r="AV219" s="59">
        <f t="shared" si="69"/>
        <v>34.4</v>
      </c>
      <c r="AW219" s="59">
        <f t="shared" si="69"/>
        <v>48</v>
      </c>
      <c r="AX219" s="59">
        <f t="shared" si="69"/>
        <v>40</v>
      </c>
      <c r="AY219" s="59">
        <f t="shared" si="69"/>
        <v>40</v>
      </c>
      <c r="AZ219" s="59">
        <f t="shared" si="69"/>
        <v>40</v>
      </c>
      <c r="BA219" s="59">
        <f t="shared" si="69"/>
        <v>40</v>
      </c>
      <c r="BB219" s="59">
        <f t="shared" si="70"/>
        <v>25</v>
      </c>
      <c r="BC219" s="59">
        <f t="shared" si="70"/>
        <v>48</v>
      </c>
      <c r="BD219" s="59">
        <f t="shared" si="70"/>
        <v>48</v>
      </c>
      <c r="BE219" s="59">
        <f t="shared" si="70"/>
        <v>48</v>
      </c>
      <c r="BF219" s="59">
        <f t="shared" si="70"/>
        <v>48</v>
      </c>
      <c r="BG219" s="59">
        <f t="shared" si="70"/>
        <v>47.5</v>
      </c>
      <c r="BH219" s="59">
        <f t="shared" si="70"/>
        <v>25</v>
      </c>
      <c r="BI219" s="59" t="str">
        <f t="shared" si="70"/>
        <v/>
      </c>
      <c r="BJ219" s="59">
        <f t="shared" si="70"/>
        <v>65.5</v>
      </c>
      <c r="BK219" s="59">
        <f t="shared" si="70"/>
        <v>48</v>
      </c>
      <c r="BL219" s="59">
        <f t="shared" si="71"/>
        <v>48</v>
      </c>
      <c r="BM219" s="59">
        <f t="shared" si="71"/>
        <v>62</v>
      </c>
      <c r="BN219" s="59">
        <f t="shared" si="71"/>
        <v>44</v>
      </c>
      <c r="BO219" s="59">
        <f t="shared" si="71"/>
        <v>63</v>
      </c>
      <c r="BP219" s="59">
        <f t="shared" si="71"/>
        <v>37.333333333333336</v>
      </c>
      <c r="BQ219" s="59">
        <f t="shared" si="71"/>
        <v>100</v>
      </c>
      <c r="BR219" s="59">
        <f t="shared" si="71"/>
        <v>30</v>
      </c>
      <c r="BS219" s="59">
        <f t="shared" si="71"/>
        <v>36</v>
      </c>
      <c r="BT219" s="59">
        <f t="shared" si="71"/>
        <v>100</v>
      </c>
      <c r="BU219" s="59">
        <f t="shared" si="71"/>
        <v>40</v>
      </c>
      <c r="BV219" s="59" t="str">
        <f t="shared" si="71"/>
        <v/>
      </c>
      <c r="BW219" s="59">
        <f t="shared" si="71"/>
        <v>40</v>
      </c>
      <c r="BX219" s="59">
        <f t="shared" si="71"/>
        <v>58</v>
      </c>
      <c r="BY219" s="59">
        <f t="shared" si="71"/>
        <v>48</v>
      </c>
      <c r="BZ219" s="59">
        <f t="shared" si="71"/>
        <v>46</v>
      </c>
    </row>
    <row r="220" spans="2:78" x14ac:dyDescent="0.15">
      <c r="B220" s="59">
        <v>97</v>
      </c>
      <c r="C220" s="59">
        <f t="shared" si="50"/>
        <v>3145.144990892531</v>
      </c>
      <c r="D220" s="59">
        <f t="shared" si="65"/>
        <v>49.5</v>
      </c>
      <c r="E220" s="59" t="str">
        <f t="shared" si="65"/>
        <v/>
      </c>
      <c r="F220" s="59">
        <f t="shared" si="65"/>
        <v>40</v>
      </c>
      <c r="G220" s="59" t="str">
        <f t="shared" si="65"/>
        <v/>
      </c>
      <c r="H220" s="59">
        <f t="shared" si="65"/>
        <v>48.5</v>
      </c>
      <c r="I220" s="59">
        <f t="shared" si="65"/>
        <v>48.5</v>
      </c>
      <c r="J220" s="59">
        <f t="shared" si="65"/>
        <v>50</v>
      </c>
      <c r="K220" s="59">
        <f t="shared" si="65"/>
        <v>50</v>
      </c>
      <c r="L220" s="59">
        <f t="shared" si="65"/>
        <v>50</v>
      </c>
      <c r="M220" s="59">
        <f t="shared" si="65"/>
        <v>50</v>
      </c>
      <c r="N220" s="59">
        <f t="shared" si="66"/>
        <v>25.5</v>
      </c>
      <c r="O220" s="59">
        <f t="shared" si="66"/>
        <v>38.799999999999997</v>
      </c>
      <c r="P220" s="59">
        <f t="shared" si="66"/>
        <v>10.967213114754099</v>
      </c>
      <c r="Q220" s="59">
        <f t="shared" si="66"/>
        <v>48.5</v>
      </c>
      <c r="R220" s="59">
        <f t="shared" si="66"/>
        <v>48.5</v>
      </c>
      <c r="S220" s="59">
        <f t="shared" si="66"/>
        <v>48.5</v>
      </c>
      <c r="T220" s="59">
        <f t="shared" si="66"/>
        <v>48.5</v>
      </c>
      <c r="U220" s="59">
        <f t="shared" si="66"/>
        <v>48.5</v>
      </c>
      <c r="V220" s="59">
        <f t="shared" si="66"/>
        <v>48.5</v>
      </c>
      <c r="W220" s="59">
        <f t="shared" si="66"/>
        <v>25.5</v>
      </c>
      <c r="X220" s="59">
        <f t="shared" si="67"/>
        <v>38.799999999999997</v>
      </c>
      <c r="Y220" s="59">
        <f t="shared" si="67"/>
        <v>42</v>
      </c>
      <c r="Z220" s="59" t="str">
        <f t="shared" si="67"/>
        <v/>
      </c>
      <c r="AA220" s="59">
        <f t="shared" si="67"/>
        <v>36</v>
      </c>
      <c r="AB220" s="59">
        <f t="shared" si="67"/>
        <v>34.777777777777779</v>
      </c>
      <c r="AC220" s="59">
        <f t="shared" si="67"/>
        <v>50</v>
      </c>
      <c r="AD220" s="59">
        <f t="shared" si="67"/>
        <v>49.5</v>
      </c>
      <c r="AE220" s="59">
        <f t="shared" si="67"/>
        <v>49.5</v>
      </c>
      <c r="AF220" s="59">
        <f t="shared" si="67"/>
        <v>49.5</v>
      </c>
      <c r="AG220" s="59">
        <f t="shared" si="67"/>
        <v>47.5</v>
      </c>
      <c r="AH220" s="59">
        <f t="shared" si="68"/>
        <v>50</v>
      </c>
      <c r="AI220" s="59">
        <f t="shared" si="68"/>
        <v>47.5</v>
      </c>
      <c r="AJ220" s="59">
        <f t="shared" si="68"/>
        <v>47</v>
      </c>
      <c r="AK220" s="59" t="str">
        <f t="shared" si="68"/>
        <v/>
      </c>
      <c r="AL220" s="59" t="str">
        <f t="shared" si="68"/>
        <v/>
      </c>
      <c r="AM220" s="59">
        <f t="shared" si="68"/>
        <v>47.5</v>
      </c>
      <c r="AN220" s="59">
        <f t="shared" si="68"/>
        <v>47</v>
      </c>
      <c r="AO220" s="59">
        <f t="shared" si="68"/>
        <v>48.5</v>
      </c>
      <c r="AP220" s="59">
        <f t="shared" si="68"/>
        <v>48.5</v>
      </c>
      <c r="AQ220" s="59">
        <f t="shared" si="68"/>
        <v>48.5</v>
      </c>
      <c r="AR220" s="59">
        <f t="shared" si="69"/>
        <v>44.5</v>
      </c>
      <c r="AS220" s="59">
        <f t="shared" si="69"/>
        <v>44.5</v>
      </c>
      <c r="AT220" s="59">
        <f t="shared" si="69"/>
        <v>44.5</v>
      </c>
      <c r="AU220" s="59">
        <f t="shared" si="69"/>
        <v>40.5</v>
      </c>
      <c r="AV220" s="59">
        <f t="shared" si="69"/>
        <v>34.799999999999997</v>
      </c>
      <c r="AW220" s="59">
        <f t="shared" si="69"/>
        <v>48.5</v>
      </c>
      <c r="AX220" s="59">
        <f t="shared" si="69"/>
        <v>40.5</v>
      </c>
      <c r="AY220" s="59">
        <f t="shared" si="69"/>
        <v>40.5</v>
      </c>
      <c r="AZ220" s="59">
        <f t="shared" si="69"/>
        <v>40.5</v>
      </c>
      <c r="BA220" s="59">
        <f t="shared" si="69"/>
        <v>40.5</v>
      </c>
      <c r="BB220" s="59">
        <f t="shared" si="70"/>
        <v>25.5</v>
      </c>
      <c r="BC220" s="59">
        <f t="shared" si="70"/>
        <v>48.5</v>
      </c>
      <c r="BD220" s="59">
        <f t="shared" si="70"/>
        <v>48.5</v>
      </c>
      <c r="BE220" s="59">
        <f t="shared" si="70"/>
        <v>48.5</v>
      </c>
      <c r="BF220" s="59">
        <f t="shared" si="70"/>
        <v>48.5</v>
      </c>
      <c r="BG220" s="59">
        <f t="shared" si="70"/>
        <v>48</v>
      </c>
      <c r="BH220" s="59">
        <f t="shared" si="70"/>
        <v>25.5</v>
      </c>
      <c r="BI220" s="59" t="str">
        <f t="shared" si="70"/>
        <v/>
      </c>
      <c r="BJ220" s="59">
        <f t="shared" si="70"/>
        <v>66</v>
      </c>
      <c r="BK220" s="59">
        <f t="shared" si="70"/>
        <v>48.666666666666664</v>
      </c>
      <c r="BL220" s="59">
        <f t="shared" si="71"/>
        <v>48.5</v>
      </c>
      <c r="BM220" s="59">
        <f t="shared" si="71"/>
        <v>62.5</v>
      </c>
      <c r="BN220" s="59">
        <f t="shared" si="71"/>
        <v>44</v>
      </c>
      <c r="BO220" s="59">
        <f t="shared" si="71"/>
        <v>64</v>
      </c>
      <c r="BP220" s="59">
        <f t="shared" si="71"/>
        <v>37.666666666666664</v>
      </c>
      <c r="BQ220" s="59">
        <f t="shared" si="71"/>
        <v>100</v>
      </c>
      <c r="BR220" s="59">
        <f t="shared" si="71"/>
        <v>30</v>
      </c>
      <c r="BS220" s="59">
        <f t="shared" si="71"/>
        <v>36</v>
      </c>
      <c r="BT220" s="59">
        <f t="shared" si="71"/>
        <v>100</v>
      </c>
      <c r="BU220" s="59">
        <f t="shared" si="71"/>
        <v>41</v>
      </c>
      <c r="BV220" s="59" t="str">
        <f t="shared" si="71"/>
        <v/>
      </c>
      <c r="BW220" s="59">
        <f t="shared" si="71"/>
        <v>40.5</v>
      </c>
      <c r="BX220" s="59">
        <f t="shared" si="71"/>
        <v>58.666666666666664</v>
      </c>
      <c r="BY220" s="59">
        <f t="shared" si="71"/>
        <v>48.5</v>
      </c>
      <c r="BZ220" s="59">
        <f t="shared" si="71"/>
        <v>46.5</v>
      </c>
    </row>
    <row r="221" spans="2:78" x14ac:dyDescent="0.15">
      <c r="B221" s="59">
        <v>98</v>
      </c>
      <c r="C221" s="59">
        <f t="shared" si="50"/>
        <v>3175.8058287795998</v>
      </c>
      <c r="D221" s="59">
        <f t="shared" si="65"/>
        <v>50</v>
      </c>
      <c r="E221" s="59" t="str">
        <f t="shared" si="65"/>
        <v/>
      </c>
      <c r="F221" s="59">
        <f t="shared" si="65"/>
        <v>40</v>
      </c>
      <c r="G221" s="59" t="str">
        <f t="shared" si="65"/>
        <v/>
      </c>
      <c r="H221" s="59">
        <f t="shared" si="65"/>
        <v>49</v>
      </c>
      <c r="I221" s="59">
        <f t="shared" si="65"/>
        <v>49</v>
      </c>
      <c r="J221" s="59">
        <f t="shared" si="65"/>
        <v>50.5</v>
      </c>
      <c r="K221" s="59">
        <f t="shared" si="65"/>
        <v>50.5</v>
      </c>
      <c r="L221" s="59">
        <f t="shared" si="65"/>
        <v>50.5</v>
      </c>
      <c r="M221" s="59">
        <f t="shared" si="65"/>
        <v>50.5</v>
      </c>
      <c r="N221" s="59">
        <f t="shared" si="66"/>
        <v>26</v>
      </c>
      <c r="O221" s="59">
        <f t="shared" si="66"/>
        <v>39.200000000000003</v>
      </c>
      <c r="P221" s="59">
        <f t="shared" si="66"/>
        <v>10.983606557377049</v>
      </c>
      <c r="Q221" s="59">
        <f t="shared" si="66"/>
        <v>49</v>
      </c>
      <c r="R221" s="59">
        <f t="shared" si="66"/>
        <v>49</v>
      </c>
      <c r="S221" s="59">
        <f t="shared" si="66"/>
        <v>49</v>
      </c>
      <c r="T221" s="59">
        <f t="shared" si="66"/>
        <v>49</v>
      </c>
      <c r="U221" s="59">
        <f t="shared" si="66"/>
        <v>49</v>
      </c>
      <c r="V221" s="59">
        <f t="shared" si="66"/>
        <v>49</v>
      </c>
      <c r="W221" s="59">
        <f t="shared" si="66"/>
        <v>26</v>
      </c>
      <c r="X221" s="59">
        <f t="shared" si="67"/>
        <v>39.200000000000003</v>
      </c>
      <c r="Y221" s="59">
        <f t="shared" si="67"/>
        <v>42</v>
      </c>
      <c r="Z221" s="59" t="str">
        <f t="shared" si="67"/>
        <v/>
      </c>
      <c r="AA221" s="59">
        <f t="shared" si="67"/>
        <v>36</v>
      </c>
      <c r="AB221" s="59">
        <f t="shared" si="67"/>
        <v>34.888888888888886</v>
      </c>
      <c r="AC221" s="59">
        <f t="shared" si="67"/>
        <v>50.5</v>
      </c>
      <c r="AD221" s="59">
        <f t="shared" si="67"/>
        <v>50</v>
      </c>
      <c r="AE221" s="59">
        <f t="shared" si="67"/>
        <v>50</v>
      </c>
      <c r="AF221" s="59">
        <f t="shared" si="67"/>
        <v>50</v>
      </c>
      <c r="AG221" s="59">
        <f t="shared" si="67"/>
        <v>48</v>
      </c>
      <c r="AH221" s="59">
        <f t="shared" si="68"/>
        <v>50</v>
      </c>
      <c r="AI221" s="59">
        <f t="shared" si="68"/>
        <v>48</v>
      </c>
      <c r="AJ221" s="59">
        <f t="shared" si="68"/>
        <v>47.5</v>
      </c>
      <c r="AK221" s="59" t="str">
        <f t="shared" si="68"/>
        <v/>
      </c>
      <c r="AL221" s="59" t="str">
        <f t="shared" si="68"/>
        <v/>
      </c>
      <c r="AM221" s="59">
        <f t="shared" si="68"/>
        <v>48</v>
      </c>
      <c r="AN221" s="59">
        <f t="shared" si="68"/>
        <v>47.5</v>
      </c>
      <c r="AO221" s="59">
        <f t="shared" si="68"/>
        <v>49</v>
      </c>
      <c r="AP221" s="59">
        <f t="shared" si="68"/>
        <v>49</v>
      </c>
      <c r="AQ221" s="59">
        <f t="shared" si="68"/>
        <v>49</v>
      </c>
      <c r="AR221" s="59">
        <f t="shared" si="69"/>
        <v>45</v>
      </c>
      <c r="AS221" s="59">
        <f t="shared" si="69"/>
        <v>45</v>
      </c>
      <c r="AT221" s="59">
        <f t="shared" si="69"/>
        <v>45</v>
      </c>
      <c r="AU221" s="59">
        <f t="shared" si="69"/>
        <v>41</v>
      </c>
      <c r="AV221" s="59">
        <f t="shared" si="69"/>
        <v>35.200000000000003</v>
      </c>
      <c r="AW221" s="59">
        <f t="shared" si="69"/>
        <v>49</v>
      </c>
      <c r="AX221" s="59">
        <f t="shared" si="69"/>
        <v>41</v>
      </c>
      <c r="AY221" s="59">
        <f t="shared" si="69"/>
        <v>41</v>
      </c>
      <c r="AZ221" s="59">
        <f t="shared" si="69"/>
        <v>41</v>
      </c>
      <c r="BA221" s="59">
        <f t="shared" si="69"/>
        <v>41</v>
      </c>
      <c r="BB221" s="59">
        <f t="shared" si="70"/>
        <v>26</v>
      </c>
      <c r="BC221" s="59">
        <f t="shared" si="70"/>
        <v>49</v>
      </c>
      <c r="BD221" s="59">
        <f t="shared" si="70"/>
        <v>49</v>
      </c>
      <c r="BE221" s="59">
        <f t="shared" si="70"/>
        <v>49</v>
      </c>
      <c r="BF221" s="59">
        <f t="shared" si="70"/>
        <v>49</v>
      </c>
      <c r="BG221" s="59">
        <f t="shared" si="70"/>
        <v>48.5</v>
      </c>
      <c r="BH221" s="59">
        <f t="shared" si="70"/>
        <v>26</v>
      </c>
      <c r="BI221" s="59" t="str">
        <f t="shared" si="70"/>
        <v/>
      </c>
      <c r="BJ221" s="59">
        <f t="shared" si="70"/>
        <v>66.666666666666671</v>
      </c>
      <c r="BK221" s="59">
        <f t="shared" si="70"/>
        <v>49.333333333333336</v>
      </c>
      <c r="BL221" s="59">
        <f t="shared" si="71"/>
        <v>49</v>
      </c>
      <c r="BM221" s="59">
        <f t="shared" si="71"/>
        <v>63</v>
      </c>
      <c r="BN221" s="59">
        <f t="shared" si="71"/>
        <v>44</v>
      </c>
      <c r="BO221" s="59">
        <f t="shared" si="71"/>
        <v>66</v>
      </c>
      <c r="BP221" s="59">
        <f t="shared" si="71"/>
        <v>38</v>
      </c>
      <c r="BQ221" s="59">
        <f t="shared" si="71"/>
        <v>100</v>
      </c>
      <c r="BR221" s="59">
        <f t="shared" si="71"/>
        <v>30</v>
      </c>
      <c r="BS221" s="59">
        <f t="shared" si="71"/>
        <v>36</v>
      </c>
      <c r="BT221" s="59">
        <f t="shared" si="71"/>
        <v>100</v>
      </c>
      <c r="BU221" s="59">
        <f t="shared" si="71"/>
        <v>42</v>
      </c>
      <c r="BV221" s="59" t="str">
        <f t="shared" si="71"/>
        <v/>
      </c>
      <c r="BW221" s="59">
        <f t="shared" si="71"/>
        <v>41</v>
      </c>
      <c r="BX221" s="59">
        <f t="shared" si="71"/>
        <v>59.333333333333336</v>
      </c>
      <c r="BY221" s="59">
        <f t="shared" si="71"/>
        <v>49</v>
      </c>
      <c r="BZ221" s="59">
        <f t="shared" si="71"/>
        <v>47</v>
      </c>
    </row>
    <row r="222" spans="2:78" x14ac:dyDescent="0.15">
      <c r="B222" s="59">
        <v>99</v>
      </c>
      <c r="C222" s="59">
        <f t="shared" si="50"/>
        <v>3206.0333333333338</v>
      </c>
      <c r="D222" s="59">
        <f t="shared" si="65"/>
        <v>50.5</v>
      </c>
      <c r="E222" s="59" t="str">
        <f t="shared" si="65"/>
        <v/>
      </c>
      <c r="F222" s="59">
        <f t="shared" si="65"/>
        <v>40</v>
      </c>
      <c r="G222" s="59" t="str">
        <f t="shared" si="65"/>
        <v/>
      </c>
      <c r="H222" s="59">
        <f t="shared" si="65"/>
        <v>49.5</v>
      </c>
      <c r="I222" s="59">
        <f t="shared" si="65"/>
        <v>49.5</v>
      </c>
      <c r="J222" s="59">
        <f t="shared" si="65"/>
        <v>51</v>
      </c>
      <c r="K222" s="59">
        <f t="shared" si="65"/>
        <v>51</v>
      </c>
      <c r="L222" s="59">
        <f t="shared" si="65"/>
        <v>51</v>
      </c>
      <c r="M222" s="59">
        <f t="shared" si="65"/>
        <v>51</v>
      </c>
      <c r="N222" s="59">
        <f t="shared" si="66"/>
        <v>26.5</v>
      </c>
      <c r="O222" s="59">
        <f t="shared" si="66"/>
        <v>39.6</v>
      </c>
      <c r="P222" s="59">
        <f t="shared" si="66"/>
        <v>11</v>
      </c>
      <c r="Q222" s="59">
        <f t="shared" si="66"/>
        <v>49.5</v>
      </c>
      <c r="R222" s="59">
        <f t="shared" si="66"/>
        <v>49.5</v>
      </c>
      <c r="S222" s="59">
        <f t="shared" si="66"/>
        <v>49.5</v>
      </c>
      <c r="T222" s="59">
        <f t="shared" si="66"/>
        <v>49.5</v>
      </c>
      <c r="U222" s="59">
        <f t="shared" si="66"/>
        <v>49.5</v>
      </c>
      <c r="V222" s="59">
        <f t="shared" si="66"/>
        <v>49.5</v>
      </c>
      <c r="W222" s="59">
        <f t="shared" si="66"/>
        <v>26.5</v>
      </c>
      <c r="X222" s="59">
        <f t="shared" si="67"/>
        <v>39.6</v>
      </c>
      <c r="Y222" s="59">
        <f t="shared" si="67"/>
        <v>42</v>
      </c>
      <c r="Z222" s="59" t="str">
        <f t="shared" si="67"/>
        <v/>
      </c>
      <c r="AA222" s="59">
        <f t="shared" si="67"/>
        <v>36</v>
      </c>
      <c r="AB222" s="59">
        <f t="shared" si="67"/>
        <v>35</v>
      </c>
      <c r="AC222" s="59">
        <f t="shared" si="67"/>
        <v>51</v>
      </c>
      <c r="AD222" s="59">
        <f t="shared" si="67"/>
        <v>50.5</v>
      </c>
      <c r="AE222" s="59">
        <f t="shared" si="67"/>
        <v>50.5</v>
      </c>
      <c r="AF222" s="59">
        <f t="shared" si="67"/>
        <v>50.5</v>
      </c>
      <c r="AG222" s="59">
        <f t="shared" si="67"/>
        <v>48.5</v>
      </c>
      <c r="AH222" s="59">
        <f t="shared" si="68"/>
        <v>50</v>
      </c>
      <c r="AI222" s="59">
        <f t="shared" si="68"/>
        <v>48.5</v>
      </c>
      <c r="AJ222" s="59">
        <f t="shared" si="68"/>
        <v>48</v>
      </c>
      <c r="AK222" s="59" t="str">
        <f t="shared" si="68"/>
        <v/>
      </c>
      <c r="AL222" s="59" t="str">
        <f t="shared" si="68"/>
        <v/>
      </c>
      <c r="AM222" s="59">
        <f t="shared" si="68"/>
        <v>48</v>
      </c>
      <c r="AN222" s="59">
        <f t="shared" si="68"/>
        <v>48</v>
      </c>
      <c r="AO222" s="59">
        <f t="shared" si="68"/>
        <v>49.5</v>
      </c>
      <c r="AP222" s="59">
        <f t="shared" si="68"/>
        <v>49.5</v>
      </c>
      <c r="AQ222" s="59">
        <f t="shared" si="68"/>
        <v>49.5</v>
      </c>
      <c r="AR222" s="59">
        <f t="shared" si="69"/>
        <v>45.5</v>
      </c>
      <c r="AS222" s="59">
        <f t="shared" si="69"/>
        <v>45.5</v>
      </c>
      <c r="AT222" s="59">
        <f t="shared" si="69"/>
        <v>45.5</v>
      </c>
      <c r="AU222" s="59">
        <f t="shared" si="69"/>
        <v>41.5</v>
      </c>
      <c r="AV222" s="59">
        <f t="shared" si="69"/>
        <v>35.6</v>
      </c>
      <c r="AW222" s="59">
        <f t="shared" si="69"/>
        <v>49.5</v>
      </c>
      <c r="AX222" s="59">
        <f t="shared" si="69"/>
        <v>41.5</v>
      </c>
      <c r="AY222" s="59">
        <f t="shared" si="69"/>
        <v>41.5</v>
      </c>
      <c r="AZ222" s="59">
        <f t="shared" si="69"/>
        <v>41.5</v>
      </c>
      <c r="BA222" s="59">
        <f t="shared" si="69"/>
        <v>41.5</v>
      </c>
      <c r="BB222" s="59">
        <f t="shared" si="70"/>
        <v>26.5</v>
      </c>
      <c r="BC222" s="59">
        <f t="shared" si="70"/>
        <v>49.5</v>
      </c>
      <c r="BD222" s="59">
        <f t="shared" si="70"/>
        <v>49.5</v>
      </c>
      <c r="BE222" s="59">
        <f t="shared" si="70"/>
        <v>49.5</v>
      </c>
      <c r="BF222" s="59">
        <f t="shared" si="70"/>
        <v>49.5</v>
      </c>
      <c r="BG222" s="59">
        <f t="shared" si="70"/>
        <v>49</v>
      </c>
      <c r="BH222" s="59">
        <f t="shared" si="70"/>
        <v>26.5</v>
      </c>
      <c r="BI222" s="59" t="str">
        <f t="shared" si="70"/>
        <v/>
      </c>
      <c r="BJ222" s="59">
        <f t="shared" si="70"/>
        <v>67.333333333333329</v>
      </c>
      <c r="BK222" s="59">
        <f t="shared" si="70"/>
        <v>50</v>
      </c>
      <c r="BL222" s="59">
        <f t="shared" si="71"/>
        <v>49.5</v>
      </c>
      <c r="BM222" s="59">
        <f t="shared" si="71"/>
        <v>63.5</v>
      </c>
      <c r="BN222" s="59">
        <f t="shared" si="71"/>
        <v>44</v>
      </c>
      <c r="BO222" s="59">
        <f t="shared" si="71"/>
        <v>68</v>
      </c>
      <c r="BP222" s="59">
        <f t="shared" si="71"/>
        <v>38.4</v>
      </c>
      <c r="BQ222" s="59">
        <f t="shared" si="71"/>
        <v>100</v>
      </c>
      <c r="BR222" s="59">
        <f t="shared" si="71"/>
        <v>30</v>
      </c>
      <c r="BS222" s="59">
        <f t="shared" si="71"/>
        <v>36</v>
      </c>
      <c r="BT222" s="59">
        <f t="shared" si="71"/>
        <v>100</v>
      </c>
      <c r="BU222" s="59">
        <f t="shared" si="71"/>
        <v>43</v>
      </c>
      <c r="BV222" s="59" t="str">
        <f t="shared" si="71"/>
        <v/>
      </c>
      <c r="BW222" s="59">
        <f t="shared" si="71"/>
        <v>41.5</v>
      </c>
      <c r="BX222" s="59">
        <f t="shared" si="71"/>
        <v>60</v>
      </c>
      <c r="BY222" s="59">
        <f t="shared" si="71"/>
        <v>49.5</v>
      </c>
      <c r="BZ222" s="59">
        <f t="shared" si="71"/>
        <v>47.5</v>
      </c>
    </row>
    <row r="223" spans="2:78" x14ac:dyDescent="0.15">
      <c r="B223" s="59">
        <v>100</v>
      </c>
      <c r="C223" s="59">
        <f t="shared" si="50"/>
        <v>3236.0941712204008</v>
      </c>
      <c r="D223" s="59">
        <f t="shared" si="65"/>
        <v>51</v>
      </c>
      <c r="E223" s="59" t="str">
        <f t="shared" si="65"/>
        <v/>
      </c>
      <c r="F223" s="59">
        <f t="shared" si="65"/>
        <v>40</v>
      </c>
      <c r="G223" s="59" t="str">
        <f t="shared" si="65"/>
        <v/>
      </c>
      <c r="H223" s="59">
        <f t="shared" si="65"/>
        <v>50</v>
      </c>
      <c r="I223" s="59">
        <f t="shared" si="65"/>
        <v>50</v>
      </c>
      <c r="J223" s="59">
        <f t="shared" si="65"/>
        <v>51.5</v>
      </c>
      <c r="K223" s="59">
        <f t="shared" si="65"/>
        <v>51.5</v>
      </c>
      <c r="L223" s="59">
        <f t="shared" si="65"/>
        <v>51.5</v>
      </c>
      <c r="M223" s="59">
        <f t="shared" si="65"/>
        <v>51.5</v>
      </c>
      <c r="N223" s="59">
        <f t="shared" si="66"/>
        <v>27</v>
      </c>
      <c r="O223" s="59">
        <f t="shared" si="66"/>
        <v>40</v>
      </c>
      <c r="P223" s="59">
        <f t="shared" si="66"/>
        <v>11.016393442622951</v>
      </c>
      <c r="Q223" s="59">
        <f t="shared" si="66"/>
        <v>50</v>
      </c>
      <c r="R223" s="59">
        <f t="shared" si="66"/>
        <v>50</v>
      </c>
      <c r="S223" s="59">
        <f t="shared" si="66"/>
        <v>50</v>
      </c>
      <c r="T223" s="59">
        <f t="shared" si="66"/>
        <v>50</v>
      </c>
      <c r="U223" s="59">
        <f t="shared" si="66"/>
        <v>50</v>
      </c>
      <c r="V223" s="59">
        <f t="shared" si="66"/>
        <v>50</v>
      </c>
      <c r="W223" s="59">
        <f t="shared" si="66"/>
        <v>27</v>
      </c>
      <c r="X223" s="59">
        <f t="shared" si="67"/>
        <v>40</v>
      </c>
      <c r="Y223" s="59">
        <f t="shared" si="67"/>
        <v>42</v>
      </c>
      <c r="Z223" s="59" t="str">
        <f t="shared" si="67"/>
        <v/>
      </c>
      <c r="AA223" s="59">
        <f t="shared" si="67"/>
        <v>36</v>
      </c>
      <c r="AB223" s="59">
        <f t="shared" si="67"/>
        <v>35.111111111111114</v>
      </c>
      <c r="AC223" s="59">
        <f t="shared" si="67"/>
        <v>51.5</v>
      </c>
      <c r="AD223" s="59">
        <f t="shared" si="67"/>
        <v>51</v>
      </c>
      <c r="AE223" s="59">
        <f t="shared" si="67"/>
        <v>51</v>
      </c>
      <c r="AF223" s="59">
        <f t="shared" si="67"/>
        <v>51</v>
      </c>
      <c r="AG223" s="59">
        <f t="shared" si="67"/>
        <v>49</v>
      </c>
      <c r="AH223" s="59">
        <f t="shared" si="68"/>
        <v>50</v>
      </c>
      <c r="AI223" s="59">
        <f t="shared" si="68"/>
        <v>49</v>
      </c>
      <c r="AJ223" s="59">
        <f t="shared" si="68"/>
        <v>48.5</v>
      </c>
      <c r="AK223" s="59" t="str">
        <f t="shared" si="68"/>
        <v/>
      </c>
      <c r="AL223" s="59" t="str">
        <f t="shared" si="68"/>
        <v/>
      </c>
      <c r="AM223" s="59">
        <f t="shared" si="68"/>
        <v>48</v>
      </c>
      <c r="AN223" s="59">
        <f t="shared" si="68"/>
        <v>48</v>
      </c>
      <c r="AO223" s="59">
        <f t="shared" si="68"/>
        <v>50</v>
      </c>
      <c r="AP223" s="59">
        <f t="shared" si="68"/>
        <v>50</v>
      </c>
      <c r="AQ223" s="59">
        <f t="shared" si="68"/>
        <v>50</v>
      </c>
      <c r="AR223" s="59">
        <f t="shared" si="69"/>
        <v>46</v>
      </c>
      <c r="AS223" s="59">
        <f t="shared" si="69"/>
        <v>46</v>
      </c>
      <c r="AT223" s="59">
        <f t="shared" si="69"/>
        <v>46</v>
      </c>
      <c r="AU223" s="59">
        <f t="shared" si="69"/>
        <v>42</v>
      </c>
      <c r="AV223" s="59">
        <f t="shared" si="69"/>
        <v>36</v>
      </c>
      <c r="AW223" s="59">
        <f t="shared" si="69"/>
        <v>50</v>
      </c>
      <c r="AX223" s="59">
        <f t="shared" si="69"/>
        <v>42</v>
      </c>
      <c r="AY223" s="59">
        <f t="shared" si="69"/>
        <v>42</v>
      </c>
      <c r="AZ223" s="59">
        <f t="shared" si="69"/>
        <v>42</v>
      </c>
      <c r="BA223" s="59">
        <f t="shared" si="69"/>
        <v>42</v>
      </c>
      <c r="BB223" s="59">
        <f t="shared" si="70"/>
        <v>27</v>
      </c>
      <c r="BC223" s="59">
        <f t="shared" si="70"/>
        <v>50</v>
      </c>
      <c r="BD223" s="59">
        <f t="shared" si="70"/>
        <v>50</v>
      </c>
      <c r="BE223" s="59">
        <f t="shared" si="70"/>
        <v>50</v>
      </c>
      <c r="BF223" s="59">
        <f t="shared" si="70"/>
        <v>50</v>
      </c>
      <c r="BG223" s="59">
        <f t="shared" si="70"/>
        <v>49.5</v>
      </c>
      <c r="BH223" s="59">
        <f t="shared" si="70"/>
        <v>27</v>
      </c>
      <c r="BI223" s="59" t="str">
        <f t="shared" si="70"/>
        <v/>
      </c>
      <c r="BJ223" s="59">
        <f t="shared" si="70"/>
        <v>68</v>
      </c>
      <c r="BK223" s="59">
        <f t="shared" si="70"/>
        <v>51</v>
      </c>
      <c r="BL223" s="59">
        <f t="shared" si="71"/>
        <v>50</v>
      </c>
      <c r="BM223" s="59">
        <f t="shared" si="71"/>
        <v>64</v>
      </c>
      <c r="BN223" s="59">
        <f t="shared" si="71"/>
        <v>44</v>
      </c>
      <c r="BO223" s="59">
        <f t="shared" si="71"/>
        <v>70</v>
      </c>
      <c r="BP223" s="59">
        <f t="shared" si="71"/>
        <v>38.799999999999997</v>
      </c>
      <c r="BQ223" s="59">
        <f t="shared" si="71"/>
        <v>100</v>
      </c>
      <c r="BR223" s="59">
        <f t="shared" si="71"/>
        <v>30</v>
      </c>
      <c r="BS223" s="59">
        <f t="shared" si="71"/>
        <v>36</v>
      </c>
      <c r="BT223" s="59">
        <f t="shared" si="71"/>
        <v>100</v>
      </c>
      <c r="BU223" s="59">
        <f t="shared" si="71"/>
        <v>44</v>
      </c>
      <c r="BV223" s="59" t="str">
        <f t="shared" si="71"/>
        <v/>
      </c>
      <c r="BW223" s="59">
        <f t="shared" si="71"/>
        <v>42</v>
      </c>
      <c r="BX223" s="59">
        <f t="shared" si="71"/>
        <v>60.666666666666664</v>
      </c>
      <c r="BY223" s="59">
        <f t="shared" si="71"/>
        <v>50</v>
      </c>
      <c r="BZ223" s="59">
        <f t="shared" si="71"/>
        <v>48</v>
      </c>
    </row>
    <row r="224" spans="2:78" s="94" customFormat="1" x14ac:dyDescent="0.15">
      <c r="B224" s="94">
        <v>101</v>
      </c>
      <c r="C224" s="94">
        <f t="shared" ref="C224:C250" si="72">SUM(D224:BZ224)</f>
        <v>3265.9883424408013</v>
      </c>
      <c r="D224" s="94">
        <f t="shared" si="65"/>
        <v>51.5</v>
      </c>
      <c r="E224" s="94" t="str">
        <f t="shared" si="65"/>
        <v/>
      </c>
      <c r="F224" s="94">
        <f t="shared" si="65"/>
        <v>40</v>
      </c>
      <c r="G224" s="94" t="str">
        <f t="shared" si="65"/>
        <v/>
      </c>
      <c r="H224" s="94">
        <f t="shared" si="65"/>
        <v>50.5</v>
      </c>
      <c r="I224" s="94">
        <f t="shared" si="65"/>
        <v>50.5</v>
      </c>
      <c r="J224" s="94">
        <f t="shared" si="65"/>
        <v>52</v>
      </c>
      <c r="K224" s="94">
        <f t="shared" si="65"/>
        <v>52</v>
      </c>
      <c r="L224" s="94">
        <f t="shared" si="65"/>
        <v>52</v>
      </c>
      <c r="M224" s="94">
        <f t="shared" si="65"/>
        <v>52</v>
      </c>
      <c r="N224" s="94">
        <f t="shared" si="66"/>
        <v>27.5</v>
      </c>
      <c r="O224" s="94">
        <f t="shared" si="66"/>
        <v>40.4</v>
      </c>
      <c r="P224" s="94">
        <f t="shared" si="66"/>
        <v>11.032786885245901</v>
      </c>
      <c r="Q224" s="94">
        <f t="shared" si="66"/>
        <v>50.5</v>
      </c>
      <c r="R224" s="94">
        <f t="shared" si="66"/>
        <v>50.5</v>
      </c>
      <c r="S224" s="94">
        <f t="shared" si="66"/>
        <v>50.5</v>
      </c>
      <c r="T224" s="94">
        <f t="shared" si="66"/>
        <v>50.5</v>
      </c>
      <c r="U224" s="94">
        <f t="shared" si="66"/>
        <v>50.5</v>
      </c>
      <c r="V224" s="94">
        <f t="shared" si="66"/>
        <v>50.5</v>
      </c>
      <c r="W224" s="94">
        <f t="shared" si="66"/>
        <v>27.5</v>
      </c>
      <c r="X224" s="94">
        <f t="shared" si="67"/>
        <v>40.4</v>
      </c>
      <c r="Y224" s="94">
        <f t="shared" si="67"/>
        <v>42</v>
      </c>
      <c r="Z224" s="94" t="str">
        <f t="shared" si="67"/>
        <v/>
      </c>
      <c r="AA224" s="94">
        <f t="shared" si="67"/>
        <v>36</v>
      </c>
      <c r="AB224" s="94">
        <f t="shared" si="67"/>
        <v>35.222222222222221</v>
      </c>
      <c r="AC224" s="94">
        <f t="shared" si="67"/>
        <v>52</v>
      </c>
      <c r="AD224" s="94">
        <f t="shared" si="67"/>
        <v>51.5</v>
      </c>
      <c r="AE224" s="94">
        <f t="shared" si="67"/>
        <v>51.5</v>
      </c>
      <c r="AF224" s="94">
        <f t="shared" si="67"/>
        <v>51.5</v>
      </c>
      <c r="AG224" s="94">
        <f t="shared" si="67"/>
        <v>49.5</v>
      </c>
      <c r="AH224" s="94">
        <f t="shared" si="68"/>
        <v>50</v>
      </c>
      <c r="AI224" s="94">
        <f t="shared" si="68"/>
        <v>49.5</v>
      </c>
      <c r="AJ224" s="94">
        <f t="shared" si="68"/>
        <v>49</v>
      </c>
      <c r="AK224" s="94" t="str">
        <f t="shared" si="68"/>
        <v/>
      </c>
      <c r="AL224" s="94" t="str">
        <f t="shared" si="68"/>
        <v/>
      </c>
      <c r="AM224" s="94">
        <f t="shared" si="68"/>
        <v>48</v>
      </c>
      <c r="AN224" s="94">
        <f t="shared" si="68"/>
        <v>48</v>
      </c>
      <c r="AO224" s="94">
        <f t="shared" si="68"/>
        <v>50.5</v>
      </c>
      <c r="AP224" s="94">
        <f t="shared" si="68"/>
        <v>50.5</v>
      </c>
      <c r="AQ224" s="94">
        <f t="shared" si="68"/>
        <v>50.5</v>
      </c>
      <c r="AR224" s="94">
        <f t="shared" si="69"/>
        <v>46.5</v>
      </c>
      <c r="AS224" s="94">
        <f t="shared" si="69"/>
        <v>46.5</v>
      </c>
      <c r="AT224" s="94">
        <f t="shared" si="69"/>
        <v>46.5</v>
      </c>
      <c r="AU224" s="94">
        <f t="shared" si="69"/>
        <v>42.5</v>
      </c>
      <c r="AV224" s="94">
        <f t="shared" si="69"/>
        <v>36.4</v>
      </c>
      <c r="AW224" s="94">
        <f t="shared" si="69"/>
        <v>50.5</v>
      </c>
      <c r="AX224" s="94">
        <f t="shared" si="69"/>
        <v>42.5</v>
      </c>
      <c r="AY224" s="94">
        <f t="shared" si="69"/>
        <v>42.5</v>
      </c>
      <c r="AZ224" s="94">
        <f t="shared" si="69"/>
        <v>42.5</v>
      </c>
      <c r="BA224" s="94">
        <f t="shared" si="69"/>
        <v>42.5</v>
      </c>
      <c r="BB224" s="94">
        <f t="shared" si="70"/>
        <v>27.5</v>
      </c>
      <c r="BC224" s="94">
        <f t="shared" si="70"/>
        <v>50.5</v>
      </c>
      <c r="BD224" s="94">
        <f t="shared" si="70"/>
        <v>50.5</v>
      </c>
      <c r="BE224" s="94">
        <f t="shared" si="70"/>
        <v>50.5</v>
      </c>
      <c r="BF224" s="94">
        <f t="shared" si="70"/>
        <v>50.5</v>
      </c>
      <c r="BG224" s="94">
        <f t="shared" si="70"/>
        <v>50</v>
      </c>
      <c r="BH224" s="94">
        <f t="shared" si="70"/>
        <v>27.5</v>
      </c>
      <c r="BI224" s="94" t="str">
        <f t="shared" si="70"/>
        <v/>
      </c>
      <c r="BJ224" s="94">
        <f t="shared" si="70"/>
        <v>68.5</v>
      </c>
      <c r="BK224" s="94">
        <f t="shared" si="70"/>
        <v>52</v>
      </c>
      <c r="BL224" s="94">
        <f t="shared" si="71"/>
        <v>50.5</v>
      </c>
      <c r="BM224" s="94">
        <f t="shared" si="71"/>
        <v>64.5</v>
      </c>
      <c r="BN224" s="94">
        <f t="shared" si="71"/>
        <v>44</v>
      </c>
      <c r="BO224" s="94">
        <f t="shared" si="71"/>
        <v>72</v>
      </c>
      <c r="BP224" s="94">
        <f t="shared" si="71"/>
        <v>39.200000000000003</v>
      </c>
      <c r="BQ224" s="94">
        <f t="shared" si="71"/>
        <v>100</v>
      </c>
      <c r="BR224" s="94">
        <f t="shared" si="71"/>
        <v>30</v>
      </c>
      <c r="BS224" s="94">
        <f t="shared" si="71"/>
        <v>36</v>
      </c>
      <c r="BT224" s="94">
        <f t="shared" si="71"/>
        <v>100</v>
      </c>
      <c r="BU224" s="94">
        <f t="shared" si="71"/>
        <v>45</v>
      </c>
      <c r="BV224" s="94" t="str">
        <f t="shared" si="71"/>
        <v/>
      </c>
      <c r="BW224" s="94">
        <f t="shared" si="71"/>
        <v>42.5</v>
      </c>
      <c r="BX224" s="94">
        <f t="shared" si="71"/>
        <v>61.333333333333336</v>
      </c>
      <c r="BY224" s="94">
        <f t="shared" si="71"/>
        <v>50.5</v>
      </c>
      <c r="BZ224" s="94">
        <f t="shared" si="71"/>
        <v>48.5</v>
      </c>
    </row>
    <row r="225" spans="2:78" s="94" customFormat="1" x14ac:dyDescent="0.15">
      <c r="B225" s="94">
        <v>102</v>
      </c>
      <c r="C225" s="94">
        <f t="shared" si="72"/>
        <v>3295.168227946916</v>
      </c>
      <c r="D225" s="94">
        <f t="shared" si="65"/>
        <v>52</v>
      </c>
      <c r="E225" s="94" t="str">
        <f t="shared" si="65"/>
        <v/>
      </c>
      <c r="F225" s="94">
        <f t="shared" si="65"/>
        <v>40</v>
      </c>
      <c r="G225" s="94" t="str">
        <f t="shared" si="65"/>
        <v/>
      </c>
      <c r="H225" s="94">
        <f t="shared" si="65"/>
        <v>51</v>
      </c>
      <c r="I225" s="94">
        <f t="shared" si="65"/>
        <v>51</v>
      </c>
      <c r="J225" s="94">
        <f t="shared" si="65"/>
        <v>52.5</v>
      </c>
      <c r="K225" s="94">
        <f t="shared" si="65"/>
        <v>52.5</v>
      </c>
      <c r="L225" s="94">
        <f t="shared" si="65"/>
        <v>52.5</v>
      </c>
      <c r="M225" s="94">
        <f t="shared" si="65"/>
        <v>52.5</v>
      </c>
      <c r="N225" s="94">
        <f t="shared" si="66"/>
        <v>28</v>
      </c>
      <c r="O225" s="94">
        <f t="shared" si="66"/>
        <v>40.799999999999997</v>
      </c>
      <c r="P225" s="94">
        <f t="shared" si="66"/>
        <v>11.049180327868852</v>
      </c>
      <c r="Q225" s="94">
        <f t="shared" si="66"/>
        <v>51</v>
      </c>
      <c r="R225" s="94">
        <f t="shared" si="66"/>
        <v>51</v>
      </c>
      <c r="S225" s="94">
        <f t="shared" si="66"/>
        <v>51</v>
      </c>
      <c r="T225" s="94">
        <f t="shared" si="66"/>
        <v>51</v>
      </c>
      <c r="U225" s="94">
        <f t="shared" si="66"/>
        <v>51</v>
      </c>
      <c r="V225" s="94">
        <f t="shared" si="66"/>
        <v>51</v>
      </c>
      <c r="W225" s="94">
        <f t="shared" si="66"/>
        <v>28</v>
      </c>
      <c r="X225" s="94">
        <f t="shared" si="67"/>
        <v>40.799999999999997</v>
      </c>
      <c r="Y225" s="94">
        <f t="shared" si="67"/>
        <v>42</v>
      </c>
      <c r="Z225" s="94" t="str">
        <f t="shared" si="67"/>
        <v/>
      </c>
      <c r="AA225" s="94">
        <f t="shared" si="67"/>
        <v>36</v>
      </c>
      <c r="AB225" s="94">
        <f t="shared" si="67"/>
        <v>35.333333333333336</v>
      </c>
      <c r="AC225" s="94">
        <f t="shared" si="67"/>
        <v>52.5</v>
      </c>
      <c r="AD225" s="94">
        <f t="shared" si="67"/>
        <v>52</v>
      </c>
      <c r="AE225" s="94">
        <f t="shared" si="67"/>
        <v>52</v>
      </c>
      <c r="AF225" s="94">
        <f t="shared" si="67"/>
        <v>52</v>
      </c>
      <c r="AG225" s="94">
        <f t="shared" si="67"/>
        <v>50</v>
      </c>
      <c r="AH225" s="94">
        <f t="shared" si="68"/>
        <v>50</v>
      </c>
      <c r="AI225" s="94">
        <f t="shared" si="68"/>
        <v>50</v>
      </c>
      <c r="AJ225" s="94">
        <f t="shared" si="68"/>
        <v>49.5</v>
      </c>
      <c r="AK225" s="94" t="str">
        <f t="shared" si="68"/>
        <v/>
      </c>
      <c r="AL225" s="94" t="str">
        <f t="shared" si="68"/>
        <v/>
      </c>
      <c r="AM225" s="94">
        <f t="shared" si="68"/>
        <v>48</v>
      </c>
      <c r="AN225" s="94">
        <f t="shared" si="68"/>
        <v>48</v>
      </c>
      <c r="AO225" s="94">
        <f t="shared" si="68"/>
        <v>51</v>
      </c>
      <c r="AP225" s="94">
        <f t="shared" si="68"/>
        <v>51</v>
      </c>
      <c r="AQ225" s="94">
        <f t="shared" si="68"/>
        <v>51</v>
      </c>
      <c r="AR225" s="94">
        <f t="shared" si="69"/>
        <v>47</v>
      </c>
      <c r="AS225" s="94">
        <f t="shared" si="69"/>
        <v>47</v>
      </c>
      <c r="AT225" s="94">
        <f t="shared" si="69"/>
        <v>47</v>
      </c>
      <c r="AU225" s="94">
        <f t="shared" si="69"/>
        <v>43</v>
      </c>
      <c r="AV225" s="94">
        <f t="shared" si="69"/>
        <v>36.799999999999997</v>
      </c>
      <c r="AW225" s="94">
        <f t="shared" si="69"/>
        <v>51</v>
      </c>
      <c r="AX225" s="94">
        <f t="shared" si="69"/>
        <v>43</v>
      </c>
      <c r="AY225" s="94">
        <f t="shared" si="69"/>
        <v>43</v>
      </c>
      <c r="AZ225" s="94">
        <f t="shared" si="69"/>
        <v>43</v>
      </c>
      <c r="BA225" s="94">
        <f t="shared" si="69"/>
        <v>43</v>
      </c>
      <c r="BB225" s="94">
        <f t="shared" si="70"/>
        <v>28</v>
      </c>
      <c r="BC225" s="94">
        <f t="shared" si="70"/>
        <v>51</v>
      </c>
      <c r="BD225" s="94">
        <f t="shared" si="70"/>
        <v>51</v>
      </c>
      <c r="BE225" s="94">
        <f t="shared" si="70"/>
        <v>51</v>
      </c>
      <c r="BF225" s="94">
        <f t="shared" si="70"/>
        <v>51</v>
      </c>
      <c r="BG225" s="94">
        <f t="shared" si="70"/>
        <v>50.5</v>
      </c>
      <c r="BH225" s="94">
        <f t="shared" si="70"/>
        <v>28</v>
      </c>
      <c r="BI225" s="94" t="str">
        <f t="shared" si="70"/>
        <v/>
      </c>
      <c r="BJ225" s="94">
        <f t="shared" si="70"/>
        <v>69</v>
      </c>
      <c r="BK225" s="94">
        <f t="shared" si="70"/>
        <v>52.285714285714285</v>
      </c>
      <c r="BL225" s="94">
        <f t="shared" si="71"/>
        <v>51</v>
      </c>
      <c r="BM225" s="94">
        <f t="shared" si="71"/>
        <v>65</v>
      </c>
      <c r="BN225" s="94">
        <f t="shared" si="71"/>
        <v>44</v>
      </c>
      <c r="BO225" s="94">
        <f t="shared" si="71"/>
        <v>74</v>
      </c>
      <c r="BP225" s="94">
        <f t="shared" si="71"/>
        <v>39.6</v>
      </c>
      <c r="BQ225" s="94">
        <f t="shared" si="71"/>
        <v>100</v>
      </c>
      <c r="BR225" s="94">
        <f t="shared" si="71"/>
        <v>30</v>
      </c>
      <c r="BS225" s="94">
        <f t="shared" si="71"/>
        <v>36</v>
      </c>
      <c r="BT225" s="94">
        <f t="shared" si="71"/>
        <v>100</v>
      </c>
      <c r="BU225" s="94">
        <f t="shared" si="71"/>
        <v>46</v>
      </c>
      <c r="BV225" s="94" t="str">
        <f t="shared" si="71"/>
        <v/>
      </c>
      <c r="BW225" s="94">
        <f t="shared" si="71"/>
        <v>43</v>
      </c>
      <c r="BX225" s="94">
        <f t="shared" si="71"/>
        <v>62</v>
      </c>
      <c r="BY225" s="94">
        <f t="shared" si="71"/>
        <v>51</v>
      </c>
      <c r="BZ225" s="94">
        <f t="shared" si="71"/>
        <v>49</v>
      </c>
    </row>
    <row r="226" spans="2:78" s="94" customFormat="1" x14ac:dyDescent="0.15">
      <c r="B226" s="94">
        <v>103</v>
      </c>
      <c r="C226" s="94">
        <f t="shared" si="72"/>
        <v>3326.3481134530316</v>
      </c>
      <c r="D226" s="94">
        <f t="shared" si="65"/>
        <v>52.5</v>
      </c>
      <c r="E226" s="94" t="str">
        <f t="shared" si="65"/>
        <v/>
      </c>
      <c r="F226" s="94">
        <f t="shared" si="65"/>
        <v>40</v>
      </c>
      <c r="G226" s="94" t="str">
        <f t="shared" si="65"/>
        <v/>
      </c>
      <c r="H226" s="94">
        <f t="shared" si="65"/>
        <v>51.5</v>
      </c>
      <c r="I226" s="94">
        <f t="shared" si="65"/>
        <v>51.5</v>
      </c>
      <c r="J226" s="94">
        <f t="shared" si="65"/>
        <v>53</v>
      </c>
      <c r="K226" s="94">
        <f t="shared" si="65"/>
        <v>53</v>
      </c>
      <c r="L226" s="94">
        <f t="shared" si="65"/>
        <v>53</v>
      </c>
      <c r="M226" s="94">
        <f t="shared" si="65"/>
        <v>53</v>
      </c>
      <c r="N226" s="94">
        <f t="shared" si="66"/>
        <v>28.5</v>
      </c>
      <c r="O226" s="94">
        <f t="shared" si="66"/>
        <v>41.2</v>
      </c>
      <c r="P226" s="94">
        <f t="shared" si="66"/>
        <v>11.065573770491802</v>
      </c>
      <c r="Q226" s="94">
        <f t="shared" si="66"/>
        <v>51.5</v>
      </c>
      <c r="R226" s="94">
        <f t="shared" si="66"/>
        <v>51.5</v>
      </c>
      <c r="S226" s="94">
        <f t="shared" si="66"/>
        <v>51.5</v>
      </c>
      <c r="T226" s="94">
        <f t="shared" si="66"/>
        <v>51.5</v>
      </c>
      <c r="U226" s="94">
        <f t="shared" si="66"/>
        <v>51.5</v>
      </c>
      <c r="V226" s="94">
        <f t="shared" si="66"/>
        <v>51.5</v>
      </c>
      <c r="W226" s="94">
        <f t="shared" si="66"/>
        <v>28.5</v>
      </c>
      <c r="X226" s="94">
        <f t="shared" si="67"/>
        <v>41.2</v>
      </c>
      <c r="Y226" s="94">
        <f t="shared" si="67"/>
        <v>42</v>
      </c>
      <c r="Z226" s="94" t="str">
        <f t="shared" si="67"/>
        <v/>
      </c>
      <c r="AA226" s="94">
        <f t="shared" si="67"/>
        <v>36</v>
      </c>
      <c r="AB226" s="94">
        <f t="shared" si="67"/>
        <v>35.444444444444443</v>
      </c>
      <c r="AC226" s="94">
        <f t="shared" si="67"/>
        <v>53</v>
      </c>
      <c r="AD226" s="94">
        <f t="shared" si="67"/>
        <v>52.5</v>
      </c>
      <c r="AE226" s="94">
        <f t="shared" si="67"/>
        <v>52.5</v>
      </c>
      <c r="AF226" s="94">
        <f t="shared" si="67"/>
        <v>52.5</v>
      </c>
      <c r="AG226" s="94">
        <f t="shared" si="67"/>
        <v>50.5</v>
      </c>
      <c r="AH226" s="94">
        <f t="shared" si="68"/>
        <v>50</v>
      </c>
      <c r="AI226" s="94">
        <f t="shared" si="68"/>
        <v>50.5</v>
      </c>
      <c r="AJ226" s="94">
        <f t="shared" si="68"/>
        <v>50</v>
      </c>
      <c r="AK226" s="94" t="str">
        <f t="shared" si="68"/>
        <v/>
      </c>
      <c r="AL226" s="94" t="str">
        <f t="shared" si="68"/>
        <v/>
      </c>
      <c r="AM226" s="94">
        <f t="shared" si="68"/>
        <v>48</v>
      </c>
      <c r="AN226" s="94">
        <f t="shared" si="68"/>
        <v>48</v>
      </c>
      <c r="AO226" s="94">
        <f t="shared" si="68"/>
        <v>51.5</v>
      </c>
      <c r="AP226" s="94">
        <f t="shared" si="68"/>
        <v>51.5</v>
      </c>
      <c r="AQ226" s="94">
        <f t="shared" si="68"/>
        <v>51.5</v>
      </c>
      <c r="AR226" s="94">
        <f t="shared" si="69"/>
        <v>47.5</v>
      </c>
      <c r="AS226" s="94">
        <f t="shared" si="69"/>
        <v>47.5</v>
      </c>
      <c r="AT226" s="94">
        <f t="shared" si="69"/>
        <v>47.5</v>
      </c>
      <c r="AU226" s="94">
        <f t="shared" si="69"/>
        <v>43.5</v>
      </c>
      <c r="AV226" s="94">
        <f t="shared" si="69"/>
        <v>37.200000000000003</v>
      </c>
      <c r="AW226" s="94">
        <f t="shared" si="69"/>
        <v>51.5</v>
      </c>
      <c r="AX226" s="94">
        <f t="shared" si="69"/>
        <v>43.5</v>
      </c>
      <c r="AY226" s="94">
        <f t="shared" si="69"/>
        <v>43.5</v>
      </c>
      <c r="AZ226" s="94">
        <f t="shared" si="69"/>
        <v>43.5</v>
      </c>
      <c r="BA226" s="94">
        <f t="shared" si="69"/>
        <v>43.5</v>
      </c>
      <c r="BB226" s="94">
        <f t="shared" si="70"/>
        <v>28.5</v>
      </c>
      <c r="BC226" s="94">
        <f t="shared" si="70"/>
        <v>51.5</v>
      </c>
      <c r="BD226" s="94">
        <f t="shared" si="70"/>
        <v>51.5</v>
      </c>
      <c r="BE226" s="94">
        <f t="shared" si="70"/>
        <v>51.5</v>
      </c>
      <c r="BF226" s="94">
        <f t="shared" si="70"/>
        <v>51.5</v>
      </c>
      <c r="BG226" s="94">
        <f t="shared" si="70"/>
        <v>51</v>
      </c>
      <c r="BH226" s="94">
        <f t="shared" si="70"/>
        <v>28.5</v>
      </c>
      <c r="BI226" s="94" t="str">
        <f t="shared" si="70"/>
        <v/>
      </c>
      <c r="BJ226" s="94">
        <f t="shared" si="70"/>
        <v>69.5</v>
      </c>
      <c r="BK226" s="94">
        <f t="shared" si="70"/>
        <v>52.571428571428569</v>
      </c>
      <c r="BL226" s="94">
        <f t="shared" si="71"/>
        <v>51.5</v>
      </c>
      <c r="BM226" s="94">
        <f t="shared" si="71"/>
        <v>65.5</v>
      </c>
      <c r="BN226" s="94">
        <f t="shared" si="71"/>
        <v>44</v>
      </c>
      <c r="BO226" s="94">
        <f t="shared" si="71"/>
        <v>78</v>
      </c>
      <c r="BP226" s="94">
        <f t="shared" si="71"/>
        <v>40</v>
      </c>
      <c r="BQ226" s="94">
        <f t="shared" si="71"/>
        <v>100</v>
      </c>
      <c r="BR226" s="94">
        <f t="shared" si="71"/>
        <v>30</v>
      </c>
      <c r="BS226" s="94">
        <f t="shared" si="71"/>
        <v>36</v>
      </c>
      <c r="BT226" s="94">
        <f t="shared" si="71"/>
        <v>100</v>
      </c>
      <c r="BU226" s="94">
        <f t="shared" si="71"/>
        <v>47</v>
      </c>
      <c r="BV226" s="94" t="str">
        <f t="shared" si="71"/>
        <v/>
      </c>
      <c r="BW226" s="94">
        <f t="shared" si="71"/>
        <v>43.5</v>
      </c>
      <c r="BX226" s="94">
        <f t="shared" si="71"/>
        <v>62.666666666666664</v>
      </c>
      <c r="BY226" s="94">
        <f t="shared" si="71"/>
        <v>51.5</v>
      </c>
      <c r="BZ226" s="94">
        <f t="shared" si="71"/>
        <v>49.5</v>
      </c>
    </row>
    <row r="227" spans="2:78" s="94" customFormat="1" x14ac:dyDescent="0.15">
      <c r="B227" s="94">
        <v>104</v>
      </c>
      <c r="C227" s="94">
        <f t="shared" si="72"/>
        <v>3355.6279989591467</v>
      </c>
      <c r="D227" s="94">
        <f t="shared" si="65"/>
        <v>53</v>
      </c>
      <c r="E227" s="94" t="str">
        <f t="shared" si="65"/>
        <v/>
      </c>
      <c r="F227" s="94">
        <f t="shared" si="65"/>
        <v>40</v>
      </c>
      <c r="G227" s="94" t="str">
        <f t="shared" si="65"/>
        <v/>
      </c>
      <c r="H227" s="94">
        <f t="shared" si="65"/>
        <v>52</v>
      </c>
      <c r="I227" s="94">
        <f t="shared" si="65"/>
        <v>52</v>
      </c>
      <c r="J227" s="94">
        <f t="shared" si="65"/>
        <v>53.5</v>
      </c>
      <c r="K227" s="94">
        <f t="shared" si="65"/>
        <v>53.5</v>
      </c>
      <c r="L227" s="94">
        <f t="shared" si="65"/>
        <v>53.5</v>
      </c>
      <c r="M227" s="94">
        <f t="shared" si="65"/>
        <v>53.5</v>
      </c>
      <c r="N227" s="94">
        <f t="shared" si="66"/>
        <v>29</v>
      </c>
      <c r="O227" s="94">
        <f t="shared" si="66"/>
        <v>41.6</v>
      </c>
      <c r="P227" s="94">
        <f t="shared" si="66"/>
        <v>11.081967213114755</v>
      </c>
      <c r="Q227" s="94">
        <f t="shared" si="66"/>
        <v>52</v>
      </c>
      <c r="R227" s="94">
        <f t="shared" si="66"/>
        <v>52</v>
      </c>
      <c r="S227" s="94">
        <f t="shared" si="66"/>
        <v>52</v>
      </c>
      <c r="T227" s="94">
        <f t="shared" si="66"/>
        <v>52</v>
      </c>
      <c r="U227" s="94">
        <f t="shared" si="66"/>
        <v>52</v>
      </c>
      <c r="V227" s="94">
        <f t="shared" si="66"/>
        <v>52</v>
      </c>
      <c r="W227" s="94">
        <f t="shared" si="66"/>
        <v>29</v>
      </c>
      <c r="X227" s="94">
        <f t="shared" si="67"/>
        <v>41.6</v>
      </c>
      <c r="Y227" s="94">
        <f t="shared" si="67"/>
        <v>42</v>
      </c>
      <c r="Z227" s="94" t="str">
        <f t="shared" si="67"/>
        <v/>
      </c>
      <c r="AA227" s="94">
        <f t="shared" si="67"/>
        <v>36</v>
      </c>
      <c r="AB227" s="94">
        <f t="shared" si="67"/>
        <v>35.555555555555557</v>
      </c>
      <c r="AC227" s="94">
        <f t="shared" si="67"/>
        <v>53.5</v>
      </c>
      <c r="AD227" s="94">
        <f t="shared" si="67"/>
        <v>53</v>
      </c>
      <c r="AE227" s="94">
        <f t="shared" si="67"/>
        <v>53</v>
      </c>
      <c r="AF227" s="94">
        <f t="shared" si="67"/>
        <v>53</v>
      </c>
      <c r="AG227" s="94">
        <f t="shared" si="67"/>
        <v>51</v>
      </c>
      <c r="AH227" s="94">
        <f t="shared" si="68"/>
        <v>50</v>
      </c>
      <c r="AI227" s="94">
        <f t="shared" si="68"/>
        <v>51</v>
      </c>
      <c r="AJ227" s="94">
        <f t="shared" si="68"/>
        <v>50.5</v>
      </c>
      <c r="AK227" s="94" t="str">
        <f t="shared" si="68"/>
        <v/>
      </c>
      <c r="AL227" s="94" t="str">
        <f t="shared" si="68"/>
        <v/>
      </c>
      <c r="AM227" s="94">
        <f t="shared" si="68"/>
        <v>48</v>
      </c>
      <c r="AN227" s="94">
        <f t="shared" si="68"/>
        <v>48</v>
      </c>
      <c r="AO227" s="94">
        <f t="shared" si="68"/>
        <v>52</v>
      </c>
      <c r="AP227" s="94">
        <f t="shared" si="68"/>
        <v>52</v>
      </c>
      <c r="AQ227" s="94">
        <f t="shared" si="68"/>
        <v>52</v>
      </c>
      <c r="AR227" s="94">
        <f t="shared" si="69"/>
        <v>48</v>
      </c>
      <c r="AS227" s="94">
        <f t="shared" si="69"/>
        <v>48</v>
      </c>
      <c r="AT227" s="94">
        <f t="shared" si="69"/>
        <v>48</v>
      </c>
      <c r="AU227" s="94">
        <f t="shared" si="69"/>
        <v>44</v>
      </c>
      <c r="AV227" s="94">
        <f t="shared" si="69"/>
        <v>37.6</v>
      </c>
      <c r="AW227" s="94">
        <f t="shared" si="69"/>
        <v>52</v>
      </c>
      <c r="AX227" s="94">
        <f t="shared" si="69"/>
        <v>44</v>
      </c>
      <c r="AY227" s="94">
        <f t="shared" si="69"/>
        <v>44</v>
      </c>
      <c r="AZ227" s="94">
        <f t="shared" si="69"/>
        <v>44</v>
      </c>
      <c r="BA227" s="94">
        <f t="shared" si="69"/>
        <v>44</v>
      </c>
      <c r="BB227" s="94">
        <f t="shared" si="70"/>
        <v>29</v>
      </c>
      <c r="BC227" s="94">
        <f t="shared" si="70"/>
        <v>52</v>
      </c>
      <c r="BD227" s="94">
        <f t="shared" si="70"/>
        <v>52</v>
      </c>
      <c r="BE227" s="94">
        <f t="shared" si="70"/>
        <v>52</v>
      </c>
      <c r="BF227" s="94">
        <f t="shared" si="70"/>
        <v>52</v>
      </c>
      <c r="BG227" s="94">
        <f t="shared" si="70"/>
        <v>51.5</v>
      </c>
      <c r="BH227" s="94">
        <f t="shared" si="70"/>
        <v>29</v>
      </c>
      <c r="BI227" s="94" t="str">
        <f t="shared" si="70"/>
        <v/>
      </c>
      <c r="BJ227" s="94">
        <f t="shared" si="70"/>
        <v>70</v>
      </c>
      <c r="BK227" s="94">
        <f t="shared" si="70"/>
        <v>52.857142857142854</v>
      </c>
      <c r="BL227" s="94">
        <f t="shared" si="71"/>
        <v>52</v>
      </c>
      <c r="BM227" s="94">
        <f t="shared" si="71"/>
        <v>66</v>
      </c>
      <c r="BN227" s="94">
        <f t="shared" si="71"/>
        <v>44</v>
      </c>
      <c r="BO227" s="94">
        <f t="shared" si="71"/>
        <v>80</v>
      </c>
      <c r="BP227" s="94">
        <f t="shared" si="71"/>
        <v>40.5</v>
      </c>
      <c r="BQ227" s="94">
        <f t="shared" si="71"/>
        <v>100</v>
      </c>
      <c r="BR227" s="94">
        <f t="shared" si="71"/>
        <v>30</v>
      </c>
      <c r="BS227" s="94">
        <f t="shared" si="71"/>
        <v>36</v>
      </c>
      <c r="BT227" s="94">
        <f t="shared" si="71"/>
        <v>100</v>
      </c>
      <c r="BU227" s="94">
        <f t="shared" si="71"/>
        <v>48</v>
      </c>
      <c r="BV227" s="94" t="str">
        <f t="shared" si="71"/>
        <v/>
      </c>
      <c r="BW227" s="94">
        <f t="shared" si="71"/>
        <v>44</v>
      </c>
      <c r="BX227" s="94">
        <f t="shared" si="71"/>
        <v>63.333333333333336</v>
      </c>
      <c r="BY227" s="94">
        <f t="shared" si="71"/>
        <v>52</v>
      </c>
      <c r="BZ227" s="94">
        <f t="shared" si="71"/>
        <v>50</v>
      </c>
    </row>
    <row r="228" spans="2:78" s="94" customFormat="1" x14ac:dyDescent="0.15">
      <c r="B228" s="94">
        <v>105</v>
      </c>
      <c r="C228" s="94">
        <f t="shared" si="72"/>
        <v>3386.0745511319283</v>
      </c>
      <c r="D228" s="94">
        <f t="shared" si="65"/>
        <v>53.5</v>
      </c>
      <c r="E228" s="94" t="str">
        <f t="shared" si="65"/>
        <v/>
      </c>
      <c r="F228" s="94">
        <f t="shared" si="65"/>
        <v>40</v>
      </c>
      <c r="G228" s="94" t="str">
        <f t="shared" si="65"/>
        <v/>
      </c>
      <c r="H228" s="94">
        <f t="shared" si="65"/>
        <v>52.5</v>
      </c>
      <c r="I228" s="94">
        <f t="shared" si="65"/>
        <v>52.5</v>
      </c>
      <c r="J228" s="94">
        <f t="shared" si="65"/>
        <v>54</v>
      </c>
      <c r="K228" s="94">
        <f t="shared" si="65"/>
        <v>54</v>
      </c>
      <c r="L228" s="94">
        <f t="shared" si="65"/>
        <v>54</v>
      </c>
      <c r="M228" s="94">
        <f t="shared" si="65"/>
        <v>54</v>
      </c>
      <c r="N228" s="94">
        <f t="shared" si="66"/>
        <v>29.5</v>
      </c>
      <c r="O228" s="94">
        <f t="shared" si="66"/>
        <v>42</v>
      </c>
      <c r="P228" s="94">
        <f t="shared" si="66"/>
        <v>11.098360655737705</v>
      </c>
      <c r="Q228" s="94">
        <f t="shared" si="66"/>
        <v>52.5</v>
      </c>
      <c r="R228" s="94">
        <f t="shared" si="66"/>
        <v>52.5</v>
      </c>
      <c r="S228" s="94">
        <f t="shared" si="66"/>
        <v>52.5</v>
      </c>
      <c r="T228" s="94">
        <f t="shared" si="66"/>
        <v>52.5</v>
      </c>
      <c r="U228" s="94">
        <f t="shared" si="66"/>
        <v>52.5</v>
      </c>
      <c r="V228" s="94">
        <f t="shared" si="66"/>
        <v>52.5</v>
      </c>
      <c r="W228" s="94">
        <f t="shared" si="66"/>
        <v>29.5</v>
      </c>
      <c r="X228" s="94">
        <f t="shared" si="67"/>
        <v>42</v>
      </c>
      <c r="Y228" s="94">
        <f t="shared" si="67"/>
        <v>42</v>
      </c>
      <c r="Z228" s="94" t="str">
        <f t="shared" si="67"/>
        <v/>
      </c>
      <c r="AA228" s="94">
        <f t="shared" si="67"/>
        <v>36</v>
      </c>
      <c r="AB228" s="94">
        <f t="shared" si="67"/>
        <v>35.666666666666664</v>
      </c>
      <c r="AC228" s="94">
        <f t="shared" si="67"/>
        <v>54</v>
      </c>
      <c r="AD228" s="94">
        <f t="shared" si="67"/>
        <v>53.5</v>
      </c>
      <c r="AE228" s="94">
        <f t="shared" si="67"/>
        <v>53.5</v>
      </c>
      <c r="AF228" s="94">
        <f t="shared" si="67"/>
        <v>53.5</v>
      </c>
      <c r="AG228" s="94">
        <f t="shared" si="67"/>
        <v>51.5</v>
      </c>
      <c r="AH228" s="94">
        <f t="shared" si="68"/>
        <v>50</v>
      </c>
      <c r="AI228" s="94">
        <f t="shared" si="68"/>
        <v>51.5</v>
      </c>
      <c r="AJ228" s="94">
        <f t="shared" si="68"/>
        <v>51</v>
      </c>
      <c r="AK228" s="94" t="str">
        <f t="shared" si="68"/>
        <v/>
      </c>
      <c r="AL228" s="94" t="str">
        <f t="shared" si="68"/>
        <v/>
      </c>
      <c r="AM228" s="94">
        <f t="shared" si="68"/>
        <v>48</v>
      </c>
      <c r="AN228" s="94">
        <f t="shared" si="68"/>
        <v>48</v>
      </c>
      <c r="AO228" s="94">
        <f t="shared" si="68"/>
        <v>52.5</v>
      </c>
      <c r="AP228" s="94">
        <f t="shared" si="68"/>
        <v>52.5</v>
      </c>
      <c r="AQ228" s="94">
        <f t="shared" si="68"/>
        <v>52.5</v>
      </c>
      <c r="AR228" s="94">
        <f t="shared" si="69"/>
        <v>48.5</v>
      </c>
      <c r="AS228" s="94">
        <f t="shared" si="69"/>
        <v>48.5</v>
      </c>
      <c r="AT228" s="94">
        <f t="shared" si="69"/>
        <v>48.5</v>
      </c>
      <c r="AU228" s="94">
        <f t="shared" si="69"/>
        <v>44.5</v>
      </c>
      <c r="AV228" s="94">
        <f t="shared" si="69"/>
        <v>38</v>
      </c>
      <c r="AW228" s="94">
        <f t="shared" si="69"/>
        <v>52.5</v>
      </c>
      <c r="AX228" s="94">
        <f t="shared" si="69"/>
        <v>44.5</v>
      </c>
      <c r="AY228" s="94">
        <f t="shared" si="69"/>
        <v>44.5</v>
      </c>
      <c r="AZ228" s="94">
        <f t="shared" si="69"/>
        <v>44.5</v>
      </c>
      <c r="BA228" s="94">
        <f t="shared" si="69"/>
        <v>44.5</v>
      </c>
      <c r="BB228" s="94">
        <f t="shared" si="70"/>
        <v>29.5</v>
      </c>
      <c r="BC228" s="94">
        <f t="shared" si="70"/>
        <v>52.5</v>
      </c>
      <c r="BD228" s="94">
        <f t="shared" si="70"/>
        <v>52.5</v>
      </c>
      <c r="BE228" s="94">
        <f t="shared" si="70"/>
        <v>52.5</v>
      </c>
      <c r="BF228" s="94">
        <f t="shared" si="70"/>
        <v>52.5</v>
      </c>
      <c r="BG228" s="94">
        <f t="shared" si="70"/>
        <v>52</v>
      </c>
      <c r="BH228" s="94">
        <f t="shared" si="70"/>
        <v>29.5</v>
      </c>
      <c r="BI228" s="94" t="str">
        <f t="shared" si="70"/>
        <v/>
      </c>
      <c r="BJ228" s="94">
        <f t="shared" si="70"/>
        <v>70.666666666666671</v>
      </c>
      <c r="BK228" s="94">
        <f t="shared" si="70"/>
        <v>53.142857142857146</v>
      </c>
      <c r="BL228" s="94">
        <f t="shared" si="71"/>
        <v>52.5</v>
      </c>
      <c r="BM228" s="94">
        <f t="shared" si="71"/>
        <v>66.5</v>
      </c>
      <c r="BN228" s="94">
        <f t="shared" si="71"/>
        <v>44</v>
      </c>
      <c r="BO228" s="94">
        <f t="shared" si="71"/>
        <v>82</v>
      </c>
      <c r="BP228" s="94">
        <f t="shared" si="71"/>
        <v>41</v>
      </c>
      <c r="BQ228" s="94">
        <f t="shared" si="71"/>
        <v>100</v>
      </c>
      <c r="BR228" s="94">
        <f t="shared" si="71"/>
        <v>30</v>
      </c>
      <c r="BS228" s="94">
        <f t="shared" si="71"/>
        <v>36</v>
      </c>
      <c r="BT228" s="94">
        <f t="shared" si="71"/>
        <v>100</v>
      </c>
      <c r="BU228" s="94">
        <f t="shared" si="71"/>
        <v>50</v>
      </c>
      <c r="BV228" s="94" t="str">
        <f t="shared" si="71"/>
        <v/>
      </c>
      <c r="BW228" s="94">
        <f t="shared" si="71"/>
        <v>44.5</v>
      </c>
      <c r="BX228" s="94">
        <f t="shared" si="71"/>
        <v>64</v>
      </c>
      <c r="BY228" s="94">
        <f t="shared" si="71"/>
        <v>52.5</v>
      </c>
      <c r="BZ228" s="94">
        <f t="shared" si="71"/>
        <v>50.5</v>
      </c>
    </row>
    <row r="229" spans="2:78" s="94" customFormat="1" x14ac:dyDescent="0.15">
      <c r="B229" s="94">
        <v>106</v>
      </c>
      <c r="C229" s="94">
        <f t="shared" si="72"/>
        <v>3417.5211033047099</v>
      </c>
      <c r="D229" s="94">
        <f t="shared" si="65"/>
        <v>54</v>
      </c>
      <c r="E229" s="94" t="str">
        <f t="shared" si="65"/>
        <v/>
      </c>
      <c r="F229" s="94">
        <f t="shared" si="65"/>
        <v>40</v>
      </c>
      <c r="G229" s="94" t="str">
        <f t="shared" si="65"/>
        <v/>
      </c>
      <c r="H229" s="94">
        <f t="shared" si="65"/>
        <v>53</v>
      </c>
      <c r="I229" s="94">
        <f t="shared" si="65"/>
        <v>53</v>
      </c>
      <c r="J229" s="94">
        <f t="shared" si="65"/>
        <v>54.5</v>
      </c>
      <c r="K229" s="94">
        <f t="shared" si="65"/>
        <v>54.5</v>
      </c>
      <c r="L229" s="94">
        <f t="shared" si="65"/>
        <v>54.5</v>
      </c>
      <c r="M229" s="94">
        <f t="shared" si="65"/>
        <v>54.5</v>
      </c>
      <c r="N229" s="94">
        <f t="shared" si="66"/>
        <v>30</v>
      </c>
      <c r="O229" s="94">
        <f t="shared" si="66"/>
        <v>42.4</v>
      </c>
      <c r="P229" s="94">
        <f t="shared" si="66"/>
        <v>11.114754098360656</v>
      </c>
      <c r="Q229" s="94">
        <f t="shared" si="66"/>
        <v>53</v>
      </c>
      <c r="R229" s="94">
        <f t="shared" si="66"/>
        <v>53</v>
      </c>
      <c r="S229" s="94">
        <f t="shared" si="66"/>
        <v>53</v>
      </c>
      <c r="T229" s="94">
        <f t="shared" si="66"/>
        <v>53</v>
      </c>
      <c r="U229" s="94">
        <f t="shared" si="66"/>
        <v>53</v>
      </c>
      <c r="V229" s="94">
        <f t="shared" si="66"/>
        <v>53</v>
      </c>
      <c r="W229" s="94">
        <f t="shared" si="66"/>
        <v>30</v>
      </c>
      <c r="X229" s="94">
        <f t="shared" si="67"/>
        <v>42.4</v>
      </c>
      <c r="Y229" s="94">
        <f t="shared" si="67"/>
        <v>42</v>
      </c>
      <c r="Z229" s="94" t="str">
        <f t="shared" si="67"/>
        <v/>
      </c>
      <c r="AA229" s="94">
        <f t="shared" si="67"/>
        <v>36</v>
      </c>
      <c r="AB229" s="94">
        <f t="shared" si="67"/>
        <v>35.777777777777779</v>
      </c>
      <c r="AC229" s="94">
        <f t="shared" si="67"/>
        <v>54.5</v>
      </c>
      <c r="AD229" s="94">
        <f t="shared" si="67"/>
        <v>54</v>
      </c>
      <c r="AE229" s="94">
        <f t="shared" si="67"/>
        <v>54</v>
      </c>
      <c r="AF229" s="94">
        <f t="shared" si="67"/>
        <v>54</v>
      </c>
      <c r="AG229" s="94">
        <f t="shared" si="67"/>
        <v>52</v>
      </c>
      <c r="AH229" s="94">
        <f t="shared" si="68"/>
        <v>50</v>
      </c>
      <c r="AI229" s="94">
        <f t="shared" si="68"/>
        <v>52</v>
      </c>
      <c r="AJ229" s="94">
        <f t="shared" si="68"/>
        <v>51.5</v>
      </c>
      <c r="AK229" s="94" t="str">
        <f t="shared" si="68"/>
        <v/>
      </c>
      <c r="AL229" s="94" t="str">
        <f t="shared" si="68"/>
        <v/>
      </c>
      <c r="AM229" s="94">
        <f t="shared" si="68"/>
        <v>48</v>
      </c>
      <c r="AN229" s="94">
        <f t="shared" si="68"/>
        <v>48</v>
      </c>
      <c r="AO229" s="94">
        <f t="shared" si="68"/>
        <v>53</v>
      </c>
      <c r="AP229" s="94">
        <f t="shared" si="68"/>
        <v>53</v>
      </c>
      <c r="AQ229" s="94">
        <f t="shared" si="68"/>
        <v>53</v>
      </c>
      <c r="AR229" s="94">
        <f t="shared" si="69"/>
        <v>49</v>
      </c>
      <c r="AS229" s="94">
        <f t="shared" si="69"/>
        <v>49</v>
      </c>
      <c r="AT229" s="94">
        <f t="shared" si="69"/>
        <v>49</v>
      </c>
      <c r="AU229" s="94">
        <f t="shared" si="69"/>
        <v>45</v>
      </c>
      <c r="AV229" s="94">
        <f t="shared" si="69"/>
        <v>38.4</v>
      </c>
      <c r="AW229" s="94">
        <f t="shared" si="69"/>
        <v>53</v>
      </c>
      <c r="AX229" s="94">
        <f t="shared" si="69"/>
        <v>45</v>
      </c>
      <c r="AY229" s="94">
        <f t="shared" si="69"/>
        <v>45</v>
      </c>
      <c r="AZ229" s="94">
        <f t="shared" si="69"/>
        <v>45</v>
      </c>
      <c r="BA229" s="94">
        <f t="shared" si="69"/>
        <v>45</v>
      </c>
      <c r="BB229" s="94">
        <f t="shared" si="70"/>
        <v>30</v>
      </c>
      <c r="BC229" s="94">
        <f t="shared" si="70"/>
        <v>53</v>
      </c>
      <c r="BD229" s="94">
        <f t="shared" si="70"/>
        <v>53</v>
      </c>
      <c r="BE229" s="94">
        <f t="shared" si="70"/>
        <v>53</v>
      </c>
      <c r="BF229" s="94">
        <f t="shared" si="70"/>
        <v>53</v>
      </c>
      <c r="BG229" s="94">
        <f t="shared" si="70"/>
        <v>52.5</v>
      </c>
      <c r="BH229" s="94">
        <f t="shared" si="70"/>
        <v>30</v>
      </c>
      <c r="BI229" s="94" t="str">
        <f t="shared" si="70"/>
        <v/>
      </c>
      <c r="BJ229" s="94">
        <f t="shared" si="70"/>
        <v>71.333333333333329</v>
      </c>
      <c r="BK229" s="94">
        <f t="shared" si="70"/>
        <v>53.428571428571431</v>
      </c>
      <c r="BL229" s="94">
        <f t="shared" si="71"/>
        <v>53</v>
      </c>
      <c r="BM229" s="94">
        <f t="shared" si="71"/>
        <v>67</v>
      </c>
      <c r="BN229" s="94">
        <f t="shared" si="71"/>
        <v>44</v>
      </c>
      <c r="BO229" s="94">
        <f t="shared" si="71"/>
        <v>86</v>
      </c>
      <c r="BP229" s="94">
        <f t="shared" si="71"/>
        <v>41.5</v>
      </c>
      <c r="BQ229" s="94">
        <f t="shared" si="71"/>
        <v>100</v>
      </c>
      <c r="BR229" s="94">
        <f t="shared" si="71"/>
        <v>30</v>
      </c>
      <c r="BS229" s="94">
        <f t="shared" si="71"/>
        <v>36</v>
      </c>
      <c r="BT229" s="94">
        <f t="shared" si="71"/>
        <v>100</v>
      </c>
      <c r="BU229" s="94">
        <f t="shared" si="71"/>
        <v>51</v>
      </c>
      <c r="BV229" s="94" t="str">
        <f t="shared" si="71"/>
        <v/>
      </c>
      <c r="BW229" s="94">
        <f t="shared" si="71"/>
        <v>45</v>
      </c>
      <c r="BX229" s="94">
        <f t="shared" si="71"/>
        <v>64.666666666666671</v>
      </c>
      <c r="BY229" s="94">
        <f t="shared" si="71"/>
        <v>53</v>
      </c>
      <c r="BZ229" s="94">
        <f t="shared" si="71"/>
        <v>51</v>
      </c>
    </row>
    <row r="230" spans="2:78" s="94" customFormat="1" x14ac:dyDescent="0.15">
      <c r="B230" s="94">
        <v>107</v>
      </c>
      <c r="C230" s="94">
        <f t="shared" si="72"/>
        <v>3446.9676554774915</v>
      </c>
      <c r="D230" s="94">
        <f t="shared" ref="D230:S245" si="73">IFERROR(求节点(D$7:D$56,D$63:D$112,$B230),"")</f>
        <v>54.5</v>
      </c>
      <c r="E230" s="94" t="str">
        <f t="shared" si="73"/>
        <v/>
      </c>
      <c r="F230" s="94">
        <f t="shared" si="73"/>
        <v>40</v>
      </c>
      <c r="G230" s="94" t="str">
        <f t="shared" si="73"/>
        <v/>
      </c>
      <c r="H230" s="94">
        <f t="shared" si="73"/>
        <v>53.5</v>
      </c>
      <c r="I230" s="94">
        <f t="shared" si="73"/>
        <v>53.5</v>
      </c>
      <c r="J230" s="94">
        <f t="shared" si="73"/>
        <v>55</v>
      </c>
      <c r="K230" s="94">
        <f t="shared" si="73"/>
        <v>55</v>
      </c>
      <c r="L230" s="94">
        <f t="shared" si="73"/>
        <v>55</v>
      </c>
      <c r="M230" s="94">
        <f t="shared" si="73"/>
        <v>55</v>
      </c>
      <c r="N230" s="94">
        <f t="shared" si="73"/>
        <v>30.5</v>
      </c>
      <c r="O230" s="94">
        <f t="shared" si="73"/>
        <v>42.8</v>
      </c>
      <c r="P230" s="94">
        <f t="shared" si="73"/>
        <v>11.131147540983607</v>
      </c>
      <c r="Q230" s="94">
        <f t="shared" si="73"/>
        <v>53.5</v>
      </c>
      <c r="R230" s="94">
        <f t="shared" si="73"/>
        <v>53.5</v>
      </c>
      <c r="S230" s="94">
        <f t="shared" si="73"/>
        <v>53.5</v>
      </c>
      <c r="T230" s="94">
        <f t="shared" ref="T230:AI246" si="74">IFERROR(求节点(T$7:T$56,T$63:T$112,$B230),"")</f>
        <v>53.5</v>
      </c>
      <c r="U230" s="94">
        <f t="shared" si="74"/>
        <v>53.5</v>
      </c>
      <c r="V230" s="94">
        <f t="shared" si="74"/>
        <v>53.5</v>
      </c>
      <c r="W230" s="94">
        <f t="shared" si="74"/>
        <v>30.5</v>
      </c>
      <c r="X230" s="94">
        <f t="shared" si="74"/>
        <v>42.8</v>
      </c>
      <c r="Y230" s="94">
        <f t="shared" si="74"/>
        <v>42</v>
      </c>
      <c r="Z230" s="94" t="str">
        <f t="shared" si="74"/>
        <v/>
      </c>
      <c r="AA230" s="94">
        <f t="shared" si="74"/>
        <v>36</v>
      </c>
      <c r="AB230" s="94">
        <f t="shared" si="74"/>
        <v>35.888888888888886</v>
      </c>
      <c r="AC230" s="94">
        <f t="shared" si="74"/>
        <v>55</v>
      </c>
      <c r="AD230" s="94">
        <f t="shared" si="74"/>
        <v>54.5</v>
      </c>
      <c r="AE230" s="94">
        <f t="shared" si="74"/>
        <v>54.5</v>
      </c>
      <c r="AF230" s="94">
        <f t="shared" si="74"/>
        <v>54.5</v>
      </c>
      <c r="AG230" s="94">
        <f t="shared" si="74"/>
        <v>52.5</v>
      </c>
      <c r="AH230" s="94">
        <f t="shared" si="74"/>
        <v>50</v>
      </c>
      <c r="AI230" s="94">
        <f t="shared" si="74"/>
        <v>52.5</v>
      </c>
      <c r="AJ230" s="94">
        <f t="shared" ref="AJ230:AY245" si="75">IFERROR(求节点(AJ$7:AJ$56,AJ$63:AJ$112,$B230),"")</f>
        <v>52</v>
      </c>
      <c r="AK230" s="94" t="str">
        <f t="shared" si="75"/>
        <v/>
      </c>
      <c r="AL230" s="94" t="str">
        <f t="shared" si="75"/>
        <v/>
      </c>
      <c r="AM230" s="94">
        <f t="shared" si="75"/>
        <v>48</v>
      </c>
      <c r="AN230" s="94">
        <f t="shared" si="75"/>
        <v>48</v>
      </c>
      <c r="AO230" s="94">
        <f t="shared" si="75"/>
        <v>53.5</v>
      </c>
      <c r="AP230" s="94">
        <f t="shared" si="75"/>
        <v>53.5</v>
      </c>
      <c r="AQ230" s="94">
        <f t="shared" si="75"/>
        <v>53.5</v>
      </c>
      <c r="AR230" s="94">
        <f t="shared" si="75"/>
        <v>49.5</v>
      </c>
      <c r="AS230" s="94">
        <f t="shared" si="75"/>
        <v>49.5</v>
      </c>
      <c r="AT230" s="94">
        <f t="shared" si="75"/>
        <v>49.5</v>
      </c>
      <c r="AU230" s="94">
        <f t="shared" si="75"/>
        <v>45.5</v>
      </c>
      <c r="AV230" s="94">
        <f t="shared" si="75"/>
        <v>38.799999999999997</v>
      </c>
      <c r="AW230" s="94">
        <f t="shared" si="75"/>
        <v>53.5</v>
      </c>
      <c r="AX230" s="94">
        <f t="shared" si="75"/>
        <v>45.5</v>
      </c>
      <c r="AY230" s="94">
        <f t="shared" si="75"/>
        <v>45.5</v>
      </c>
      <c r="AZ230" s="94">
        <f t="shared" ref="AZ230:BO248" si="76">IFERROR(求节点(AZ$7:AZ$56,AZ$63:AZ$112,$B230),"")</f>
        <v>45.5</v>
      </c>
      <c r="BA230" s="94">
        <f t="shared" si="76"/>
        <v>45.5</v>
      </c>
      <c r="BB230" s="94">
        <f t="shared" si="76"/>
        <v>30.5</v>
      </c>
      <c r="BC230" s="94">
        <f t="shared" si="76"/>
        <v>53.5</v>
      </c>
      <c r="BD230" s="94">
        <f t="shared" si="76"/>
        <v>53.5</v>
      </c>
      <c r="BE230" s="94">
        <f t="shared" si="76"/>
        <v>53.5</v>
      </c>
      <c r="BF230" s="94">
        <f t="shared" si="76"/>
        <v>53.5</v>
      </c>
      <c r="BG230" s="94">
        <f t="shared" si="76"/>
        <v>53</v>
      </c>
      <c r="BH230" s="94">
        <f t="shared" si="76"/>
        <v>30.5</v>
      </c>
      <c r="BI230" s="94" t="str">
        <f t="shared" si="76"/>
        <v/>
      </c>
      <c r="BJ230" s="94">
        <f t="shared" si="76"/>
        <v>72</v>
      </c>
      <c r="BK230" s="94">
        <f t="shared" si="76"/>
        <v>53.714285714285715</v>
      </c>
      <c r="BL230" s="94">
        <f t="shared" si="76"/>
        <v>53.5</v>
      </c>
      <c r="BM230" s="94">
        <f t="shared" si="76"/>
        <v>67.5</v>
      </c>
      <c r="BN230" s="94">
        <f t="shared" si="76"/>
        <v>44</v>
      </c>
      <c r="BO230" s="94">
        <f t="shared" si="76"/>
        <v>88</v>
      </c>
      <c r="BP230" s="94">
        <f t="shared" ref="BL230:BZ247" si="77">IFERROR(求节点(BP$7:BP$56,BP$63:BP$112,$B230),"")</f>
        <v>42</v>
      </c>
      <c r="BQ230" s="94">
        <f t="shared" si="77"/>
        <v>100</v>
      </c>
      <c r="BR230" s="94">
        <f t="shared" si="77"/>
        <v>30</v>
      </c>
      <c r="BS230" s="94">
        <f t="shared" si="77"/>
        <v>36</v>
      </c>
      <c r="BT230" s="94">
        <f t="shared" si="77"/>
        <v>100</v>
      </c>
      <c r="BU230" s="94">
        <f t="shared" si="77"/>
        <v>52</v>
      </c>
      <c r="BV230" s="94" t="str">
        <f t="shared" si="77"/>
        <v/>
      </c>
      <c r="BW230" s="94">
        <f t="shared" si="77"/>
        <v>45.5</v>
      </c>
      <c r="BX230" s="94">
        <f t="shared" si="77"/>
        <v>65.333333333333329</v>
      </c>
      <c r="BY230" s="94">
        <f t="shared" si="77"/>
        <v>53.5</v>
      </c>
      <c r="BZ230" s="94">
        <f t="shared" si="77"/>
        <v>51.5</v>
      </c>
    </row>
    <row r="231" spans="2:78" s="94" customFormat="1" x14ac:dyDescent="0.15">
      <c r="B231" s="94">
        <v>108</v>
      </c>
      <c r="C231" s="94">
        <f t="shared" si="72"/>
        <v>3478.4142076502735</v>
      </c>
      <c r="D231" s="94">
        <f t="shared" si="73"/>
        <v>55</v>
      </c>
      <c r="E231" s="94" t="str">
        <f t="shared" si="73"/>
        <v/>
      </c>
      <c r="F231" s="94">
        <f t="shared" si="73"/>
        <v>40</v>
      </c>
      <c r="G231" s="94" t="str">
        <f t="shared" si="73"/>
        <v/>
      </c>
      <c r="H231" s="94">
        <f t="shared" si="73"/>
        <v>54</v>
      </c>
      <c r="I231" s="94">
        <f t="shared" si="73"/>
        <v>54</v>
      </c>
      <c r="J231" s="94">
        <f t="shared" si="73"/>
        <v>55.5</v>
      </c>
      <c r="K231" s="94">
        <f t="shared" si="73"/>
        <v>55.5</v>
      </c>
      <c r="L231" s="94">
        <f t="shared" si="73"/>
        <v>55.5</v>
      </c>
      <c r="M231" s="94">
        <f t="shared" si="73"/>
        <v>55.5</v>
      </c>
      <c r="N231" s="94">
        <f t="shared" si="73"/>
        <v>31</v>
      </c>
      <c r="O231" s="94">
        <f t="shared" si="73"/>
        <v>43.2</v>
      </c>
      <c r="P231" s="94">
        <f t="shared" si="73"/>
        <v>11.147540983606557</v>
      </c>
      <c r="Q231" s="94">
        <f t="shared" si="73"/>
        <v>54</v>
      </c>
      <c r="R231" s="94">
        <f t="shared" si="73"/>
        <v>54</v>
      </c>
      <c r="S231" s="94">
        <f t="shared" si="73"/>
        <v>54</v>
      </c>
      <c r="T231" s="94">
        <f t="shared" si="74"/>
        <v>54</v>
      </c>
      <c r="U231" s="94">
        <f t="shared" si="74"/>
        <v>54</v>
      </c>
      <c r="V231" s="94">
        <f t="shared" si="74"/>
        <v>54</v>
      </c>
      <c r="W231" s="94">
        <f t="shared" si="74"/>
        <v>31</v>
      </c>
      <c r="X231" s="94">
        <f t="shared" si="74"/>
        <v>43.2</v>
      </c>
      <c r="Y231" s="94">
        <f t="shared" si="74"/>
        <v>42</v>
      </c>
      <c r="Z231" s="94" t="str">
        <f t="shared" si="74"/>
        <v/>
      </c>
      <c r="AA231" s="94">
        <f t="shared" si="74"/>
        <v>36</v>
      </c>
      <c r="AB231" s="94">
        <f t="shared" si="74"/>
        <v>36</v>
      </c>
      <c r="AC231" s="94">
        <f t="shared" si="74"/>
        <v>55.5</v>
      </c>
      <c r="AD231" s="94">
        <f t="shared" si="74"/>
        <v>55</v>
      </c>
      <c r="AE231" s="94">
        <f t="shared" si="74"/>
        <v>55</v>
      </c>
      <c r="AF231" s="94">
        <f t="shared" si="74"/>
        <v>55</v>
      </c>
      <c r="AG231" s="94">
        <f t="shared" si="74"/>
        <v>53</v>
      </c>
      <c r="AH231" s="94">
        <f t="shared" si="74"/>
        <v>50</v>
      </c>
      <c r="AI231" s="94">
        <f t="shared" si="74"/>
        <v>53</v>
      </c>
      <c r="AJ231" s="94">
        <f t="shared" si="75"/>
        <v>52.5</v>
      </c>
      <c r="AK231" s="94" t="str">
        <f t="shared" si="75"/>
        <v/>
      </c>
      <c r="AL231" s="94" t="str">
        <f t="shared" si="75"/>
        <v/>
      </c>
      <c r="AM231" s="94">
        <f t="shared" si="75"/>
        <v>48</v>
      </c>
      <c r="AN231" s="94">
        <f t="shared" si="75"/>
        <v>48</v>
      </c>
      <c r="AO231" s="94">
        <f t="shared" si="75"/>
        <v>54</v>
      </c>
      <c r="AP231" s="94">
        <f t="shared" si="75"/>
        <v>54</v>
      </c>
      <c r="AQ231" s="94">
        <f t="shared" si="75"/>
        <v>54</v>
      </c>
      <c r="AR231" s="94">
        <f t="shared" si="75"/>
        <v>50</v>
      </c>
      <c r="AS231" s="94">
        <f t="shared" si="75"/>
        <v>50</v>
      </c>
      <c r="AT231" s="94">
        <f t="shared" si="75"/>
        <v>50</v>
      </c>
      <c r="AU231" s="94">
        <f t="shared" si="75"/>
        <v>46</v>
      </c>
      <c r="AV231" s="94">
        <f t="shared" si="75"/>
        <v>39.200000000000003</v>
      </c>
      <c r="AW231" s="94">
        <f t="shared" si="75"/>
        <v>54</v>
      </c>
      <c r="AX231" s="94">
        <f t="shared" si="75"/>
        <v>46</v>
      </c>
      <c r="AY231" s="94">
        <f t="shared" si="75"/>
        <v>46</v>
      </c>
      <c r="AZ231" s="94">
        <f t="shared" si="76"/>
        <v>46</v>
      </c>
      <c r="BA231" s="94">
        <f t="shared" si="76"/>
        <v>46</v>
      </c>
      <c r="BB231" s="94">
        <f t="shared" si="76"/>
        <v>31</v>
      </c>
      <c r="BC231" s="94">
        <f t="shared" si="76"/>
        <v>54</v>
      </c>
      <c r="BD231" s="94">
        <f t="shared" si="76"/>
        <v>54</v>
      </c>
      <c r="BE231" s="94">
        <f t="shared" si="76"/>
        <v>54</v>
      </c>
      <c r="BF231" s="94">
        <f t="shared" si="76"/>
        <v>54</v>
      </c>
      <c r="BG231" s="94">
        <f t="shared" si="76"/>
        <v>53.5</v>
      </c>
      <c r="BH231" s="94">
        <f t="shared" si="76"/>
        <v>31</v>
      </c>
      <c r="BI231" s="94" t="str">
        <f t="shared" si="76"/>
        <v/>
      </c>
      <c r="BJ231" s="94">
        <f t="shared" si="76"/>
        <v>72.5</v>
      </c>
      <c r="BK231" s="94">
        <f t="shared" si="76"/>
        <v>54</v>
      </c>
      <c r="BL231" s="94">
        <f t="shared" si="77"/>
        <v>54</v>
      </c>
      <c r="BM231" s="94">
        <f t="shared" si="77"/>
        <v>68</v>
      </c>
      <c r="BN231" s="94">
        <f t="shared" si="77"/>
        <v>44</v>
      </c>
      <c r="BO231" s="94">
        <f t="shared" si="77"/>
        <v>92</v>
      </c>
      <c r="BP231" s="94">
        <f t="shared" si="77"/>
        <v>42.666666666666664</v>
      </c>
      <c r="BQ231" s="94">
        <f t="shared" si="77"/>
        <v>100</v>
      </c>
      <c r="BR231" s="94">
        <f t="shared" si="77"/>
        <v>30</v>
      </c>
      <c r="BS231" s="94">
        <f t="shared" si="77"/>
        <v>36</v>
      </c>
      <c r="BT231" s="94">
        <f t="shared" si="77"/>
        <v>100</v>
      </c>
      <c r="BU231" s="94">
        <f t="shared" si="77"/>
        <v>53</v>
      </c>
      <c r="BV231" s="94" t="str">
        <f t="shared" si="77"/>
        <v/>
      </c>
      <c r="BW231" s="94">
        <f t="shared" si="77"/>
        <v>46</v>
      </c>
      <c r="BX231" s="94">
        <f t="shared" si="77"/>
        <v>66</v>
      </c>
      <c r="BY231" s="94">
        <f t="shared" si="77"/>
        <v>54</v>
      </c>
      <c r="BZ231" s="94">
        <f t="shared" si="77"/>
        <v>52</v>
      </c>
    </row>
    <row r="232" spans="2:78" s="94" customFormat="1" x14ac:dyDescent="0.15">
      <c r="B232" s="94">
        <v>109</v>
      </c>
      <c r="C232" s="94">
        <f t="shared" si="72"/>
        <v>3509.7639344262298</v>
      </c>
      <c r="D232" s="94">
        <f t="shared" si="73"/>
        <v>55.5</v>
      </c>
      <c r="E232" s="94" t="str">
        <f t="shared" si="73"/>
        <v/>
      </c>
      <c r="F232" s="94">
        <f t="shared" si="73"/>
        <v>40</v>
      </c>
      <c r="G232" s="94" t="str">
        <f t="shared" si="73"/>
        <v/>
      </c>
      <c r="H232" s="94">
        <f t="shared" si="73"/>
        <v>54.5</v>
      </c>
      <c r="I232" s="94">
        <f t="shared" si="73"/>
        <v>54.5</v>
      </c>
      <c r="J232" s="94">
        <f t="shared" si="73"/>
        <v>56</v>
      </c>
      <c r="K232" s="94">
        <f t="shared" si="73"/>
        <v>56</v>
      </c>
      <c r="L232" s="94">
        <f t="shared" si="73"/>
        <v>56</v>
      </c>
      <c r="M232" s="94">
        <f t="shared" si="73"/>
        <v>56</v>
      </c>
      <c r="N232" s="94">
        <f t="shared" si="73"/>
        <v>31.5</v>
      </c>
      <c r="O232" s="94">
        <f t="shared" si="73"/>
        <v>43.6</v>
      </c>
      <c r="P232" s="94">
        <f t="shared" si="73"/>
        <v>11.163934426229508</v>
      </c>
      <c r="Q232" s="94">
        <f t="shared" si="73"/>
        <v>54.5</v>
      </c>
      <c r="R232" s="94">
        <f t="shared" si="73"/>
        <v>54.5</v>
      </c>
      <c r="S232" s="94">
        <f t="shared" si="73"/>
        <v>54.5</v>
      </c>
      <c r="T232" s="94">
        <f t="shared" si="74"/>
        <v>54.5</v>
      </c>
      <c r="U232" s="94">
        <f t="shared" si="74"/>
        <v>54.5</v>
      </c>
      <c r="V232" s="94">
        <f t="shared" si="74"/>
        <v>54.5</v>
      </c>
      <c r="W232" s="94">
        <f t="shared" si="74"/>
        <v>31.5</v>
      </c>
      <c r="X232" s="94">
        <f t="shared" si="74"/>
        <v>43.6</v>
      </c>
      <c r="Y232" s="94">
        <f t="shared" si="74"/>
        <v>42</v>
      </c>
      <c r="Z232" s="94" t="str">
        <f t="shared" si="74"/>
        <v/>
      </c>
      <c r="AA232" s="94">
        <f t="shared" si="74"/>
        <v>36</v>
      </c>
      <c r="AB232" s="94">
        <f t="shared" si="74"/>
        <v>36</v>
      </c>
      <c r="AC232" s="94">
        <f t="shared" si="74"/>
        <v>56</v>
      </c>
      <c r="AD232" s="94">
        <f t="shared" si="74"/>
        <v>55.5</v>
      </c>
      <c r="AE232" s="94">
        <f t="shared" si="74"/>
        <v>55.5</v>
      </c>
      <c r="AF232" s="94">
        <f t="shared" si="74"/>
        <v>55.5</v>
      </c>
      <c r="AG232" s="94">
        <f t="shared" si="74"/>
        <v>53.5</v>
      </c>
      <c r="AH232" s="94">
        <f t="shared" si="74"/>
        <v>50</v>
      </c>
      <c r="AI232" s="94">
        <f t="shared" si="74"/>
        <v>53.5</v>
      </c>
      <c r="AJ232" s="94">
        <f t="shared" si="75"/>
        <v>53</v>
      </c>
      <c r="AK232" s="94" t="str">
        <f t="shared" si="75"/>
        <v/>
      </c>
      <c r="AL232" s="94" t="str">
        <f t="shared" si="75"/>
        <v/>
      </c>
      <c r="AM232" s="94">
        <f t="shared" si="75"/>
        <v>48</v>
      </c>
      <c r="AN232" s="94">
        <f t="shared" si="75"/>
        <v>48</v>
      </c>
      <c r="AO232" s="94">
        <f t="shared" si="75"/>
        <v>54.5</v>
      </c>
      <c r="AP232" s="94">
        <f t="shared" si="75"/>
        <v>54.5</v>
      </c>
      <c r="AQ232" s="94">
        <f t="shared" si="75"/>
        <v>54.5</v>
      </c>
      <c r="AR232" s="94">
        <f t="shared" si="75"/>
        <v>50.5</v>
      </c>
      <c r="AS232" s="94">
        <f t="shared" si="75"/>
        <v>50.5</v>
      </c>
      <c r="AT232" s="94">
        <f t="shared" si="75"/>
        <v>50.5</v>
      </c>
      <c r="AU232" s="94">
        <f t="shared" si="75"/>
        <v>46.5</v>
      </c>
      <c r="AV232" s="94">
        <f t="shared" si="75"/>
        <v>39.6</v>
      </c>
      <c r="AW232" s="94">
        <f t="shared" si="75"/>
        <v>54.5</v>
      </c>
      <c r="AX232" s="94">
        <f t="shared" si="75"/>
        <v>46.5</v>
      </c>
      <c r="AY232" s="94">
        <f t="shared" si="75"/>
        <v>46.5</v>
      </c>
      <c r="AZ232" s="94">
        <f t="shared" si="76"/>
        <v>46.5</v>
      </c>
      <c r="BA232" s="94">
        <f t="shared" si="76"/>
        <v>46.5</v>
      </c>
      <c r="BB232" s="94">
        <f t="shared" si="76"/>
        <v>31.5</v>
      </c>
      <c r="BC232" s="94">
        <f t="shared" si="76"/>
        <v>54.5</v>
      </c>
      <c r="BD232" s="94">
        <f t="shared" si="76"/>
        <v>54.5</v>
      </c>
      <c r="BE232" s="94">
        <f t="shared" si="76"/>
        <v>54.5</v>
      </c>
      <c r="BF232" s="94">
        <f t="shared" si="76"/>
        <v>54.5</v>
      </c>
      <c r="BG232" s="94">
        <f t="shared" si="76"/>
        <v>54</v>
      </c>
      <c r="BH232" s="94">
        <f t="shared" si="76"/>
        <v>31.5</v>
      </c>
      <c r="BI232" s="94" t="str">
        <f t="shared" si="76"/>
        <v/>
      </c>
      <c r="BJ232" s="94">
        <f t="shared" si="76"/>
        <v>73</v>
      </c>
      <c r="BK232" s="94">
        <f t="shared" si="76"/>
        <v>54.4</v>
      </c>
      <c r="BL232" s="94">
        <f t="shared" si="77"/>
        <v>54.5</v>
      </c>
      <c r="BM232" s="94">
        <f t="shared" si="77"/>
        <v>68.400000000000006</v>
      </c>
      <c r="BN232" s="94">
        <f t="shared" si="77"/>
        <v>44</v>
      </c>
      <c r="BO232" s="94">
        <f t="shared" si="77"/>
        <v>96</v>
      </c>
      <c r="BP232" s="94">
        <f t="shared" si="77"/>
        <v>43.333333333333336</v>
      </c>
      <c r="BQ232" s="94">
        <f t="shared" si="77"/>
        <v>100</v>
      </c>
      <c r="BR232" s="94">
        <f t="shared" si="77"/>
        <v>30</v>
      </c>
      <c r="BS232" s="94">
        <f t="shared" si="77"/>
        <v>36</v>
      </c>
      <c r="BT232" s="94">
        <f t="shared" si="77"/>
        <v>100</v>
      </c>
      <c r="BU232" s="94">
        <f t="shared" si="77"/>
        <v>54</v>
      </c>
      <c r="BV232" s="94" t="str">
        <f t="shared" si="77"/>
        <v/>
      </c>
      <c r="BW232" s="94">
        <f t="shared" si="77"/>
        <v>46.5</v>
      </c>
      <c r="BX232" s="94">
        <f t="shared" si="77"/>
        <v>66.666666666666671</v>
      </c>
      <c r="BY232" s="94">
        <f t="shared" si="77"/>
        <v>54.5</v>
      </c>
      <c r="BZ232" s="94">
        <f t="shared" si="77"/>
        <v>52.5</v>
      </c>
    </row>
    <row r="233" spans="2:78" s="94" customFormat="1" x14ac:dyDescent="0.15">
      <c r="B233" s="94">
        <v>110</v>
      </c>
      <c r="C233" s="94">
        <f t="shared" si="72"/>
        <v>3539.1136612021864</v>
      </c>
      <c r="D233" s="94">
        <f t="shared" si="73"/>
        <v>56</v>
      </c>
      <c r="E233" s="94" t="str">
        <f t="shared" si="73"/>
        <v/>
      </c>
      <c r="F233" s="94">
        <f t="shared" si="73"/>
        <v>40</v>
      </c>
      <c r="G233" s="94" t="str">
        <f t="shared" si="73"/>
        <v/>
      </c>
      <c r="H233" s="94">
        <f t="shared" si="73"/>
        <v>55</v>
      </c>
      <c r="I233" s="94">
        <f t="shared" si="73"/>
        <v>55</v>
      </c>
      <c r="J233" s="94">
        <f t="shared" si="73"/>
        <v>56.5</v>
      </c>
      <c r="K233" s="94">
        <f t="shared" si="73"/>
        <v>56.5</v>
      </c>
      <c r="L233" s="94">
        <f t="shared" si="73"/>
        <v>56.5</v>
      </c>
      <c r="M233" s="94">
        <f t="shared" si="73"/>
        <v>56.5</v>
      </c>
      <c r="N233" s="94">
        <f t="shared" si="73"/>
        <v>32</v>
      </c>
      <c r="O233" s="94">
        <f t="shared" si="73"/>
        <v>44</v>
      </c>
      <c r="P233" s="94">
        <f t="shared" si="73"/>
        <v>11.180327868852459</v>
      </c>
      <c r="Q233" s="94">
        <f t="shared" si="73"/>
        <v>55</v>
      </c>
      <c r="R233" s="94">
        <f t="shared" si="73"/>
        <v>55</v>
      </c>
      <c r="S233" s="94">
        <f t="shared" si="73"/>
        <v>55</v>
      </c>
      <c r="T233" s="94">
        <f t="shared" si="74"/>
        <v>55</v>
      </c>
      <c r="U233" s="94">
        <f t="shared" si="74"/>
        <v>55</v>
      </c>
      <c r="V233" s="94">
        <f t="shared" si="74"/>
        <v>55</v>
      </c>
      <c r="W233" s="94">
        <f t="shared" si="74"/>
        <v>32</v>
      </c>
      <c r="X233" s="94">
        <f t="shared" si="74"/>
        <v>44</v>
      </c>
      <c r="Y233" s="94">
        <f t="shared" si="74"/>
        <v>42</v>
      </c>
      <c r="Z233" s="94" t="str">
        <f t="shared" si="74"/>
        <v/>
      </c>
      <c r="AA233" s="94">
        <f t="shared" si="74"/>
        <v>36</v>
      </c>
      <c r="AB233" s="94">
        <f t="shared" si="74"/>
        <v>36</v>
      </c>
      <c r="AC233" s="94">
        <f t="shared" si="74"/>
        <v>56.5</v>
      </c>
      <c r="AD233" s="94">
        <f t="shared" si="74"/>
        <v>56</v>
      </c>
      <c r="AE233" s="94">
        <f t="shared" si="74"/>
        <v>56</v>
      </c>
      <c r="AF233" s="94">
        <f t="shared" si="74"/>
        <v>56</v>
      </c>
      <c r="AG233" s="94">
        <f t="shared" si="74"/>
        <v>54</v>
      </c>
      <c r="AH233" s="94">
        <f t="shared" si="74"/>
        <v>50</v>
      </c>
      <c r="AI233" s="94">
        <f t="shared" si="74"/>
        <v>54</v>
      </c>
      <c r="AJ233" s="94">
        <f t="shared" si="75"/>
        <v>53.5</v>
      </c>
      <c r="AK233" s="94" t="str">
        <f t="shared" si="75"/>
        <v/>
      </c>
      <c r="AL233" s="94" t="str">
        <f t="shared" si="75"/>
        <v/>
      </c>
      <c r="AM233" s="94">
        <f t="shared" si="75"/>
        <v>48</v>
      </c>
      <c r="AN233" s="94">
        <f t="shared" si="75"/>
        <v>48</v>
      </c>
      <c r="AO233" s="94">
        <f t="shared" si="75"/>
        <v>55</v>
      </c>
      <c r="AP233" s="94">
        <f t="shared" si="75"/>
        <v>55</v>
      </c>
      <c r="AQ233" s="94">
        <f t="shared" si="75"/>
        <v>55</v>
      </c>
      <c r="AR233" s="94">
        <f t="shared" si="75"/>
        <v>51</v>
      </c>
      <c r="AS233" s="94">
        <f t="shared" si="75"/>
        <v>51</v>
      </c>
      <c r="AT233" s="94">
        <f t="shared" si="75"/>
        <v>51</v>
      </c>
      <c r="AU233" s="94">
        <f t="shared" si="75"/>
        <v>47</v>
      </c>
      <c r="AV233" s="94">
        <f t="shared" si="75"/>
        <v>40</v>
      </c>
      <c r="AW233" s="94">
        <f t="shared" si="75"/>
        <v>55</v>
      </c>
      <c r="AX233" s="94">
        <f t="shared" si="75"/>
        <v>47</v>
      </c>
      <c r="AY233" s="94">
        <f t="shared" si="75"/>
        <v>47</v>
      </c>
      <c r="AZ233" s="94">
        <f t="shared" si="76"/>
        <v>47</v>
      </c>
      <c r="BA233" s="94">
        <f t="shared" si="76"/>
        <v>47</v>
      </c>
      <c r="BB233" s="94">
        <f t="shared" si="76"/>
        <v>32</v>
      </c>
      <c r="BC233" s="94">
        <f t="shared" si="76"/>
        <v>55</v>
      </c>
      <c r="BD233" s="94">
        <f t="shared" si="76"/>
        <v>55</v>
      </c>
      <c r="BE233" s="94">
        <f t="shared" si="76"/>
        <v>55</v>
      </c>
      <c r="BF233" s="94">
        <f t="shared" si="76"/>
        <v>55</v>
      </c>
      <c r="BG233" s="94">
        <f t="shared" si="76"/>
        <v>54.5</v>
      </c>
      <c r="BH233" s="94">
        <f t="shared" si="76"/>
        <v>32</v>
      </c>
      <c r="BI233" s="94" t="str">
        <f t="shared" si="76"/>
        <v/>
      </c>
      <c r="BJ233" s="94">
        <f t="shared" si="76"/>
        <v>73.5</v>
      </c>
      <c r="BK233" s="94">
        <f t="shared" si="76"/>
        <v>54.8</v>
      </c>
      <c r="BL233" s="94">
        <f t="shared" si="77"/>
        <v>55</v>
      </c>
      <c r="BM233" s="94">
        <f t="shared" si="77"/>
        <v>68.8</v>
      </c>
      <c r="BN233" s="94">
        <f t="shared" si="77"/>
        <v>44</v>
      </c>
      <c r="BO233" s="94">
        <f t="shared" si="77"/>
        <v>98</v>
      </c>
      <c r="BP233" s="94">
        <f t="shared" si="77"/>
        <v>44</v>
      </c>
      <c r="BQ233" s="94">
        <f t="shared" si="77"/>
        <v>100</v>
      </c>
      <c r="BR233" s="94">
        <f t="shared" si="77"/>
        <v>30</v>
      </c>
      <c r="BS233" s="94">
        <f t="shared" si="77"/>
        <v>36</v>
      </c>
      <c r="BT233" s="94">
        <f t="shared" si="77"/>
        <v>100</v>
      </c>
      <c r="BU233" s="94">
        <f t="shared" si="77"/>
        <v>55</v>
      </c>
      <c r="BV233" s="94" t="str">
        <f t="shared" si="77"/>
        <v/>
      </c>
      <c r="BW233" s="94">
        <f t="shared" si="77"/>
        <v>47</v>
      </c>
      <c r="BX233" s="94">
        <f t="shared" si="77"/>
        <v>67.333333333333329</v>
      </c>
      <c r="BY233" s="94">
        <f t="shared" si="77"/>
        <v>55</v>
      </c>
      <c r="BZ233" s="94">
        <f t="shared" si="77"/>
        <v>53</v>
      </c>
    </row>
    <row r="234" spans="2:78" s="94" customFormat="1" x14ac:dyDescent="0.15">
      <c r="B234" s="94">
        <v>111</v>
      </c>
      <c r="C234" s="94">
        <f t="shared" si="72"/>
        <v>3568.0633879781412</v>
      </c>
      <c r="D234" s="94">
        <f t="shared" si="73"/>
        <v>56.5</v>
      </c>
      <c r="E234" s="94" t="str">
        <f t="shared" si="73"/>
        <v/>
      </c>
      <c r="F234" s="94">
        <f t="shared" si="73"/>
        <v>40</v>
      </c>
      <c r="G234" s="94" t="str">
        <f t="shared" si="73"/>
        <v/>
      </c>
      <c r="H234" s="94">
        <f t="shared" si="73"/>
        <v>55.5</v>
      </c>
      <c r="I234" s="94">
        <f t="shared" si="73"/>
        <v>55.5</v>
      </c>
      <c r="J234" s="94">
        <f t="shared" si="73"/>
        <v>57</v>
      </c>
      <c r="K234" s="94">
        <f t="shared" si="73"/>
        <v>57</v>
      </c>
      <c r="L234" s="94">
        <f t="shared" si="73"/>
        <v>57</v>
      </c>
      <c r="M234" s="94">
        <f t="shared" si="73"/>
        <v>57</v>
      </c>
      <c r="N234" s="94">
        <f t="shared" si="73"/>
        <v>32.5</v>
      </c>
      <c r="O234" s="94">
        <f t="shared" si="73"/>
        <v>44.4</v>
      </c>
      <c r="P234" s="94">
        <f t="shared" si="73"/>
        <v>11.196721311475409</v>
      </c>
      <c r="Q234" s="94">
        <f t="shared" si="73"/>
        <v>55.5</v>
      </c>
      <c r="R234" s="94">
        <f t="shared" si="73"/>
        <v>55.5</v>
      </c>
      <c r="S234" s="94">
        <f t="shared" si="73"/>
        <v>55.5</v>
      </c>
      <c r="T234" s="94">
        <f t="shared" si="74"/>
        <v>55.5</v>
      </c>
      <c r="U234" s="94">
        <f t="shared" si="74"/>
        <v>55.5</v>
      </c>
      <c r="V234" s="94">
        <f t="shared" si="74"/>
        <v>55.5</v>
      </c>
      <c r="W234" s="94">
        <f t="shared" si="74"/>
        <v>32.5</v>
      </c>
      <c r="X234" s="94">
        <f t="shared" si="74"/>
        <v>44.4</v>
      </c>
      <c r="Y234" s="94">
        <f t="shared" si="74"/>
        <v>42</v>
      </c>
      <c r="Z234" s="94" t="str">
        <f t="shared" si="74"/>
        <v/>
      </c>
      <c r="AA234" s="94">
        <f t="shared" si="74"/>
        <v>36</v>
      </c>
      <c r="AB234" s="94">
        <f t="shared" si="74"/>
        <v>36</v>
      </c>
      <c r="AC234" s="94">
        <f t="shared" si="74"/>
        <v>57</v>
      </c>
      <c r="AD234" s="94">
        <f t="shared" si="74"/>
        <v>56.5</v>
      </c>
      <c r="AE234" s="94">
        <f t="shared" si="74"/>
        <v>56.5</v>
      </c>
      <c r="AF234" s="94">
        <f t="shared" si="74"/>
        <v>56.5</v>
      </c>
      <c r="AG234" s="94">
        <f t="shared" si="74"/>
        <v>54.5</v>
      </c>
      <c r="AH234" s="94">
        <f t="shared" si="74"/>
        <v>50</v>
      </c>
      <c r="AI234" s="94">
        <f t="shared" si="74"/>
        <v>54.5</v>
      </c>
      <c r="AJ234" s="94">
        <f t="shared" si="75"/>
        <v>54</v>
      </c>
      <c r="AK234" s="94" t="str">
        <f t="shared" si="75"/>
        <v/>
      </c>
      <c r="AL234" s="94" t="str">
        <f t="shared" si="75"/>
        <v/>
      </c>
      <c r="AM234" s="94">
        <f t="shared" si="75"/>
        <v>48</v>
      </c>
      <c r="AN234" s="94">
        <f t="shared" si="75"/>
        <v>48</v>
      </c>
      <c r="AO234" s="94">
        <f t="shared" si="75"/>
        <v>55.5</v>
      </c>
      <c r="AP234" s="94">
        <f t="shared" si="75"/>
        <v>55.5</v>
      </c>
      <c r="AQ234" s="94">
        <f t="shared" si="75"/>
        <v>55.5</v>
      </c>
      <c r="AR234" s="94">
        <f t="shared" si="75"/>
        <v>51.5</v>
      </c>
      <c r="AS234" s="94">
        <f t="shared" si="75"/>
        <v>51.5</v>
      </c>
      <c r="AT234" s="94">
        <f t="shared" si="75"/>
        <v>51.5</v>
      </c>
      <c r="AU234" s="94">
        <f t="shared" si="75"/>
        <v>47.5</v>
      </c>
      <c r="AV234" s="94">
        <f t="shared" si="75"/>
        <v>40</v>
      </c>
      <c r="AW234" s="94">
        <f t="shared" si="75"/>
        <v>55.5</v>
      </c>
      <c r="AX234" s="94">
        <f t="shared" si="75"/>
        <v>47.5</v>
      </c>
      <c r="AY234" s="94">
        <f t="shared" si="75"/>
        <v>47.5</v>
      </c>
      <c r="AZ234" s="94">
        <f t="shared" si="76"/>
        <v>47.5</v>
      </c>
      <c r="BA234" s="94">
        <f t="shared" si="76"/>
        <v>47.5</v>
      </c>
      <c r="BB234" s="94">
        <f t="shared" si="76"/>
        <v>32.5</v>
      </c>
      <c r="BC234" s="94">
        <f t="shared" si="76"/>
        <v>55.5</v>
      </c>
      <c r="BD234" s="94">
        <f t="shared" si="76"/>
        <v>55.5</v>
      </c>
      <c r="BE234" s="94">
        <f t="shared" si="76"/>
        <v>55.5</v>
      </c>
      <c r="BF234" s="94">
        <f t="shared" si="76"/>
        <v>55.5</v>
      </c>
      <c r="BG234" s="94">
        <f t="shared" si="76"/>
        <v>55</v>
      </c>
      <c r="BH234" s="94">
        <f t="shared" si="76"/>
        <v>32.5</v>
      </c>
      <c r="BI234" s="94" t="str">
        <f t="shared" si="76"/>
        <v/>
      </c>
      <c r="BJ234" s="94">
        <f t="shared" si="76"/>
        <v>74</v>
      </c>
      <c r="BK234" s="94">
        <f t="shared" si="76"/>
        <v>55.2</v>
      </c>
      <c r="BL234" s="94">
        <f t="shared" si="77"/>
        <v>55.5</v>
      </c>
      <c r="BM234" s="94">
        <f t="shared" si="77"/>
        <v>69.2</v>
      </c>
      <c r="BN234" s="94">
        <f t="shared" si="77"/>
        <v>44</v>
      </c>
      <c r="BO234" s="94">
        <f t="shared" si="77"/>
        <v>100</v>
      </c>
      <c r="BP234" s="94">
        <f t="shared" si="77"/>
        <v>44.666666666666664</v>
      </c>
      <c r="BQ234" s="94">
        <f t="shared" si="77"/>
        <v>100</v>
      </c>
      <c r="BR234" s="94">
        <f t="shared" si="77"/>
        <v>30</v>
      </c>
      <c r="BS234" s="94">
        <f t="shared" si="77"/>
        <v>36</v>
      </c>
      <c r="BT234" s="94">
        <f t="shared" si="77"/>
        <v>100</v>
      </c>
      <c r="BU234" s="94">
        <f t="shared" si="77"/>
        <v>56</v>
      </c>
      <c r="BV234" s="94" t="str">
        <f t="shared" si="77"/>
        <v/>
      </c>
      <c r="BW234" s="94">
        <f t="shared" si="77"/>
        <v>47.5</v>
      </c>
      <c r="BX234" s="94">
        <f t="shared" si="77"/>
        <v>68</v>
      </c>
      <c r="BY234" s="94">
        <f t="shared" si="77"/>
        <v>55.5</v>
      </c>
      <c r="BZ234" s="94">
        <f t="shared" si="77"/>
        <v>53.5</v>
      </c>
    </row>
    <row r="235" spans="2:78" s="94" customFormat="1" x14ac:dyDescent="0.15">
      <c r="B235" s="94">
        <v>112</v>
      </c>
      <c r="C235" s="94">
        <f t="shared" si="72"/>
        <v>3596.1797814207644</v>
      </c>
      <c r="D235" s="94">
        <f t="shared" si="73"/>
        <v>57</v>
      </c>
      <c r="E235" s="94" t="str">
        <f t="shared" si="73"/>
        <v/>
      </c>
      <c r="F235" s="94">
        <f t="shared" si="73"/>
        <v>40</v>
      </c>
      <c r="G235" s="94" t="str">
        <f t="shared" si="73"/>
        <v/>
      </c>
      <c r="H235" s="94">
        <f t="shared" si="73"/>
        <v>56</v>
      </c>
      <c r="I235" s="94">
        <f t="shared" si="73"/>
        <v>56</v>
      </c>
      <c r="J235" s="94">
        <f t="shared" si="73"/>
        <v>57.5</v>
      </c>
      <c r="K235" s="94">
        <f t="shared" si="73"/>
        <v>57.5</v>
      </c>
      <c r="L235" s="94">
        <f t="shared" si="73"/>
        <v>57.5</v>
      </c>
      <c r="M235" s="94">
        <f t="shared" si="73"/>
        <v>57.5</v>
      </c>
      <c r="N235" s="94">
        <f t="shared" si="73"/>
        <v>33</v>
      </c>
      <c r="O235" s="94">
        <f t="shared" si="73"/>
        <v>44.8</v>
      </c>
      <c r="P235" s="94">
        <f t="shared" si="73"/>
        <v>11.21311475409836</v>
      </c>
      <c r="Q235" s="94">
        <f t="shared" si="73"/>
        <v>56</v>
      </c>
      <c r="R235" s="94">
        <f t="shared" si="73"/>
        <v>56</v>
      </c>
      <c r="S235" s="94">
        <f t="shared" si="73"/>
        <v>56</v>
      </c>
      <c r="T235" s="94">
        <f t="shared" si="74"/>
        <v>56</v>
      </c>
      <c r="U235" s="94">
        <f t="shared" si="74"/>
        <v>56</v>
      </c>
      <c r="V235" s="94">
        <f t="shared" si="74"/>
        <v>56</v>
      </c>
      <c r="W235" s="94">
        <f t="shared" si="74"/>
        <v>33</v>
      </c>
      <c r="X235" s="94">
        <f t="shared" si="74"/>
        <v>44.8</v>
      </c>
      <c r="Y235" s="94">
        <f t="shared" si="74"/>
        <v>42</v>
      </c>
      <c r="Z235" s="94" t="str">
        <f t="shared" si="74"/>
        <v/>
      </c>
      <c r="AA235" s="94">
        <f t="shared" si="74"/>
        <v>36</v>
      </c>
      <c r="AB235" s="94">
        <f t="shared" si="74"/>
        <v>36</v>
      </c>
      <c r="AC235" s="94">
        <f t="shared" si="74"/>
        <v>57.5</v>
      </c>
      <c r="AD235" s="94">
        <f t="shared" si="74"/>
        <v>57</v>
      </c>
      <c r="AE235" s="94">
        <f t="shared" si="74"/>
        <v>57</v>
      </c>
      <c r="AF235" s="94">
        <f t="shared" si="74"/>
        <v>57</v>
      </c>
      <c r="AG235" s="94">
        <f t="shared" si="74"/>
        <v>55</v>
      </c>
      <c r="AH235" s="94">
        <f t="shared" si="74"/>
        <v>50</v>
      </c>
      <c r="AI235" s="94">
        <f t="shared" si="74"/>
        <v>55</v>
      </c>
      <c r="AJ235" s="94">
        <f t="shared" si="75"/>
        <v>54.5</v>
      </c>
      <c r="AK235" s="94" t="str">
        <f t="shared" si="75"/>
        <v/>
      </c>
      <c r="AL235" s="94" t="str">
        <f t="shared" si="75"/>
        <v/>
      </c>
      <c r="AM235" s="94">
        <f t="shared" si="75"/>
        <v>48</v>
      </c>
      <c r="AN235" s="94">
        <f t="shared" si="75"/>
        <v>48</v>
      </c>
      <c r="AO235" s="94">
        <f t="shared" si="75"/>
        <v>56</v>
      </c>
      <c r="AP235" s="94">
        <f t="shared" si="75"/>
        <v>56</v>
      </c>
      <c r="AQ235" s="94">
        <f t="shared" si="75"/>
        <v>56</v>
      </c>
      <c r="AR235" s="94">
        <f t="shared" si="75"/>
        <v>52</v>
      </c>
      <c r="AS235" s="94">
        <f t="shared" si="75"/>
        <v>52</v>
      </c>
      <c r="AT235" s="94">
        <f t="shared" si="75"/>
        <v>52</v>
      </c>
      <c r="AU235" s="94">
        <f t="shared" si="75"/>
        <v>48</v>
      </c>
      <c r="AV235" s="94">
        <f t="shared" si="75"/>
        <v>40</v>
      </c>
      <c r="AW235" s="94">
        <f t="shared" si="75"/>
        <v>56</v>
      </c>
      <c r="AX235" s="94">
        <f t="shared" si="75"/>
        <v>48</v>
      </c>
      <c r="AY235" s="94">
        <f t="shared" si="75"/>
        <v>48</v>
      </c>
      <c r="AZ235" s="94">
        <f t="shared" si="76"/>
        <v>48</v>
      </c>
      <c r="BA235" s="94">
        <f t="shared" si="76"/>
        <v>48</v>
      </c>
      <c r="BB235" s="94">
        <f t="shared" si="76"/>
        <v>33</v>
      </c>
      <c r="BC235" s="94">
        <f t="shared" si="76"/>
        <v>56</v>
      </c>
      <c r="BD235" s="94">
        <f t="shared" si="76"/>
        <v>56</v>
      </c>
      <c r="BE235" s="94">
        <f t="shared" si="76"/>
        <v>56</v>
      </c>
      <c r="BF235" s="94">
        <f t="shared" si="76"/>
        <v>56</v>
      </c>
      <c r="BG235" s="94">
        <f t="shared" si="76"/>
        <v>55.5</v>
      </c>
      <c r="BH235" s="94">
        <f t="shared" si="76"/>
        <v>33</v>
      </c>
      <c r="BI235" s="94" t="str">
        <f t="shared" si="76"/>
        <v/>
      </c>
      <c r="BJ235" s="94">
        <f t="shared" si="76"/>
        <v>74.666666666666671</v>
      </c>
      <c r="BK235" s="94">
        <f t="shared" si="76"/>
        <v>55.6</v>
      </c>
      <c r="BL235" s="94">
        <f t="shared" si="77"/>
        <v>56</v>
      </c>
      <c r="BM235" s="94">
        <f t="shared" si="77"/>
        <v>69.599999999999994</v>
      </c>
      <c r="BN235" s="94">
        <f t="shared" si="77"/>
        <v>44</v>
      </c>
      <c r="BO235" s="94">
        <f t="shared" si="77"/>
        <v>100</v>
      </c>
      <c r="BP235" s="94">
        <f t="shared" si="77"/>
        <v>45.333333333333336</v>
      </c>
      <c r="BQ235" s="94">
        <f t="shared" si="77"/>
        <v>100</v>
      </c>
      <c r="BR235" s="94">
        <f t="shared" si="77"/>
        <v>30</v>
      </c>
      <c r="BS235" s="94">
        <f t="shared" si="77"/>
        <v>36</v>
      </c>
      <c r="BT235" s="94">
        <f t="shared" si="77"/>
        <v>100</v>
      </c>
      <c r="BU235" s="94">
        <f t="shared" si="77"/>
        <v>58</v>
      </c>
      <c r="BV235" s="94" t="str">
        <f t="shared" si="77"/>
        <v/>
      </c>
      <c r="BW235" s="94">
        <f t="shared" si="77"/>
        <v>48</v>
      </c>
      <c r="BX235" s="94">
        <f t="shared" si="77"/>
        <v>68.666666666666671</v>
      </c>
      <c r="BY235" s="94">
        <f t="shared" si="77"/>
        <v>56</v>
      </c>
      <c r="BZ235" s="94">
        <f t="shared" si="77"/>
        <v>54</v>
      </c>
    </row>
    <row r="236" spans="2:78" s="94" customFormat="1" x14ac:dyDescent="0.15">
      <c r="B236" s="94">
        <v>113</v>
      </c>
      <c r="C236" s="94">
        <f t="shared" si="72"/>
        <v>3623.2961748633884</v>
      </c>
      <c r="D236" s="94">
        <f t="shared" si="73"/>
        <v>57.5</v>
      </c>
      <c r="E236" s="94" t="str">
        <f t="shared" si="73"/>
        <v/>
      </c>
      <c r="F236" s="94">
        <f t="shared" si="73"/>
        <v>40</v>
      </c>
      <c r="G236" s="94" t="str">
        <f t="shared" si="73"/>
        <v/>
      </c>
      <c r="H236" s="94">
        <f t="shared" si="73"/>
        <v>56.5</v>
      </c>
      <c r="I236" s="94">
        <f t="shared" si="73"/>
        <v>56.5</v>
      </c>
      <c r="J236" s="94">
        <f t="shared" si="73"/>
        <v>58</v>
      </c>
      <c r="K236" s="94">
        <f t="shared" si="73"/>
        <v>58</v>
      </c>
      <c r="L236" s="94">
        <f t="shared" si="73"/>
        <v>58</v>
      </c>
      <c r="M236" s="94">
        <f t="shared" si="73"/>
        <v>58</v>
      </c>
      <c r="N236" s="94">
        <f t="shared" si="73"/>
        <v>33.5</v>
      </c>
      <c r="O236" s="94">
        <f t="shared" si="73"/>
        <v>45.2</v>
      </c>
      <c r="P236" s="94">
        <f t="shared" si="73"/>
        <v>11.229508196721312</v>
      </c>
      <c r="Q236" s="94">
        <f t="shared" si="73"/>
        <v>56.5</v>
      </c>
      <c r="R236" s="94">
        <f t="shared" si="73"/>
        <v>56.5</v>
      </c>
      <c r="S236" s="94">
        <f t="shared" si="73"/>
        <v>56.5</v>
      </c>
      <c r="T236" s="94">
        <f t="shared" si="74"/>
        <v>56.5</v>
      </c>
      <c r="U236" s="94">
        <f t="shared" si="74"/>
        <v>56.5</v>
      </c>
      <c r="V236" s="94">
        <f t="shared" si="74"/>
        <v>56.5</v>
      </c>
      <c r="W236" s="94">
        <f t="shared" si="74"/>
        <v>33.5</v>
      </c>
      <c r="X236" s="94">
        <f t="shared" si="74"/>
        <v>45.2</v>
      </c>
      <c r="Y236" s="94">
        <f t="shared" si="74"/>
        <v>42</v>
      </c>
      <c r="Z236" s="94" t="str">
        <f t="shared" si="74"/>
        <v/>
      </c>
      <c r="AA236" s="94">
        <f t="shared" si="74"/>
        <v>36</v>
      </c>
      <c r="AB236" s="94">
        <f t="shared" si="74"/>
        <v>36</v>
      </c>
      <c r="AC236" s="94">
        <f t="shared" si="74"/>
        <v>58</v>
      </c>
      <c r="AD236" s="94">
        <f t="shared" si="74"/>
        <v>57.5</v>
      </c>
      <c r="AE236" s="94">
        <f t="shared" si="74"/>
        <v>57.5</v>
      </c>
      <c r="AF236" s="94">
        <f t="shared" si="74"/>
        <v>57.5</v>
      </c>
      <c r="AG236" s="94">
        <f t="shared" si="74"/>
        <v>55.5</v>
      </c>
      <c r="AH236" s="94">
        <f t="shared" si="74"/>
        <v>50</v>
      </c>
      <c r="AI236" s="94">
        <f t="shared" si="74"/>
        <v>55.5</v>
      </c>
      <c r="AJ236" s="94">
        <f t="shared" si="75"/>
        <v>55</v>
      </c>
      <c r="AK236" s="94" t="str">
        <f t="shared" si="75"/>
        <v/>
      </c>
      <c r="AL236" s="94" t="str">
        <f t="shared" si="75"/>
        <v/>
      </c>
      <c r="AM236" s="94">
        <f t="shared" si="75"/>
        <v>48</v>
      </c>
      <c r="AN236" s="94">
        <f t="shared" si="75"/>
        <v>48</v>
      </c>
      <c r="AO236" s="94">
        <f t="shared" si="75"/>
        <v>56.5</v>
      </c>
      <c r="AP236" s="94">
        <f t="shared" si="75"/>
        <v>56.5</v>
      </c>
      <c r="AQ236" s="94">
        <f t="shared" si="75"/>
        <v>56.5</v>
      </c>
      <c r="AR236" s="94">
        <f t="shared" si="75"/>
        <v>52.5</v>
      </c>
      <c r="AS236" s="94">
        <f t="shared" si="75"/>
        <v>52.5</v>
      </c>
      <c r="AT236" s="94">
        <f t="shared" si="75"/>
        <v>52.5</v>
      </c>
      <c r="AU236" s="94">
        <f t="shared" si="75"/>
        <v>48.5</v>
      </c>
      <c r="AV236" s="94">
        <f t="shared" si="75"/>
        <v>40</v>
      </c>
      <c r="AW236" s="94">
        <f t="shared" si="75"/>
        <v>56.5</v>
      </c>
      <c r="AX236" s="94">
        <f t="shared" si="75"/>
        <v>48.5</v>
      </c>
      <c r="AY236" s="94">
        <f t="shared" si="75"/>
        <v>48.5</v>
      </c>
      <c r="AZ236" s="94">
        <f t="shared" si="76"/>
        <v>48.5</v>
      </c>
      <c r="BA236" s="94">
        <f t="shared" si="76"/>
        <v>48.5</v>
      </c>
      <c r="BB236" s="94">
        <f t="shared" si="76"/>
        <v>33.5</v>
      </c>
      <c r="BC236" s="94">
        <f t="shared" si="76"/>
        <v>56.5</v>
      </c>
      <c r="BD236" s="94">
        <f t="shared" si="76"/>
        <v>56.5</v>
      </c>
      <c r="BE236" s="94">
        <f t="shared" si="76"/>
        <v>56.5</v>
      </c>
      <c r="BF236" s="94">
        <f t="shared" si="76"/>
        <v>56.5</v>
      </c>
      <c r="BG236" s="94">
        <f t="shared" si="76"/>
        <v>56</v>
      </c>
      <c r="BH236" s="94">
        <f t="shared" si="76"/>
        <v>33.5</v>
      </c>
      <c r="BI236" s="94" t="str">
        <f t="shared" si="76"/>
        <v/>
      </c>
      <c r="BJ236" s="94">
        <f t="shared" si="76"/>
        <v>75.333333333333329</v>
      </c>
      <c r="BK236" s="94">
        <f t="shared" si="76"/>
        <v>56</v>
      </c>
      <c r="BL236" s="94">
        <f t="shared" si="77"/>
        <v>56.5</v>
      </c>
      <c r="BM236" s="94">
        <f t="shared" si="77"/>
        <v>70</v>
      </c>
      <c r="BN236" s="94">
        <f t="shared" si="77"/>
        <v>44</v>
      </c>
      <c r="BO236" s="94">
        <f t="shared" si="77"/>
        <v>100</v>
      </c>
      <c r="BP236" s="94">
        <f t="shared" si="77"/>
        <v>46</v>
      </c>
      <c r="BQ236" s="94">
        <f t="shared" si="77"/>
        <v>100</v>
      </c>
      <c r="BR236" s="94">
        <f t="shared" si="77"/>
        <v>30</v>
      </c>
      <c r="BS236" s="94">
        <f t="shared" si="77"/>
        <v>36</v>
      </c>
      <c r="BT236" s="94">
        <f t="shared" si="77"/>
        <v>100</v>
      </c>
      <c r="BU236" s="94">
        <f t="shared" si="77"/>
        <v>59</v>
      </c>
      <c r="BV236" s="94" t="str">
        <f t="shared" si="77"/>
        <v/>
      </c>
      <c r="BW236" s="94">
        <f t="shared" si="77"/>
        <v>48.5</v>
      </c>
      <c r="BX236" s="94">
        <f t="shared" si="77"/>
        <v>69.333333333333329</v>
      </c>
      <c r="BY236" s="94">
        <f t="shared" si="77"/>
        <v>56.5</v>
      </c>
      <c r="BZ236" s="94">
        <f t="shared" si="77"/>
        <v>54.5</v>
      </c>
    </row>
    <row r="237" spans="2:78" s="94" customFormat="1" x14ac:dyDescent="0.15">
      <c r="B237" s="94">
        <v>114</v>
      </c>
      <c r="C237" s="94">
        <f t="shared" si="72"/>
        <v>3650.6277198211624</v>
      </c>
      <c r="D237" s="94">
        <f t="shared" si="73"/>
        <v>58</v>
      </c>
      <c r="E237" s="94" t="str">
        <f t="shared" si="73"/>
        <v/>
      </c>
      <c r="F237" s="94">
        <f t="shared" si="73"/>
        <v>40</v>
      </c>
      <c r="G237" s="94" t="str">
        <f t="shared" si="73"/>
        <v/>
      </c>
      <c r="H237" s="94">
        <f t="shared" si="73"/>
        <v>57</v>
      </c>
      <c r="I237" s="94">
        <f t="shared" si="73"/>
        <v>57</v>
      </c>
      <c r="J237" s="94">
        <f t="shared" si="73"/>
        <v>58.5</v>
      </c>
      <c r="K237" s="94">
        <f t="shared" si="73"/>
        <v>58.5</v>
      </c>
      <c r="L237" s="94">
        <f t="shared" si="73"/>
        <v>58.5</v>
      </c>
      <c r="M237" s="94">
        <f t="shared" si="73"/>
        <v>58.5</v>
      </c>
      <c r="N237" s="94">
        <f t="shared" si="73"/>
        <v>34</v>
      </c>
      <c r="O237" s="94">
        <f t="shared" si="73"/>
        <v>45.6</v>
      </c>
      <c r="P237" s="94">
        <f t="shared" si="73"/>
        <v>11.245901639344263</v>
      </c>
      <c r="Q237" s="94">
        <f t="shared" si="73"/>
        <v>57</v>
      </c>
      <c r="R237" s="94">
        <f t="shared" si="73"/>
        <v>57</v>
      </c>
      <c r="S237" s="94">
        <f t="shared" si="73"/>
        <v>57</v>
      </c>
      <c r="T237" s="94">
        <f t="shared" si="74"/>
        <v>57</v>
      </c>
      <c r="U237" s="94">
        <f t="shared" si="74"/>
        <v>57</v>
      </c>
      <c r="V237" s="94">
        <f t="shared" si="74"/>
        <v>57</v>
      </c>
      <c r="W237" s="94">
        <f t="shared" si="74"/>
        <v>34</v>
      </c>
      <c r="X237" s="94">
        <f t="shared" si="74"/>
        <v>45.6</v>
      </c>
      <c r="Y237" s="94">
        <f t="shared" si="74"/>
        <v>42</v>
      </c>
      <c r="Z237" s="94" t="str">
        <f t="shared" si="74"/>
        <v/>
      </c>
      <c r="AA237" s="94">
        <f t="shared" si="74"/>
        <v>36</v>
      </c>
      <c r="AB237" s="94">
        <f t="shared" si="74"/>
        <v>36</v>
      </c>
      <c r="AC237" s="94">
        <f t="shared" si="74"/>
        <v>58.5</v>
      </c>
      <c r="AD237" s="94">
        <f t="shared" si="74"/>
        <v>58</v>
      </c>
      <c r="AE237" s="94">
        <f t="shared" si="74"/>
        <v>58</v>
      </c>
      <c r="AF237" s="94">
        <f t="shared" si="74"/>
        <v>58</v>
      </c>
      <c r="AG237" s="94">
        <f t="shared" si="74"/>
        <v>56</v>
      </c>
      <c r="AH237" s="94">
        <f t="shared" si="74"/>
        <v>50</v>
      </c>
      <c r="AI237" s="94">
        <f t="shared" si="74"/>
        <v>56</v>
      </c>
      <c r="AJ237" s="94">
        <f t="shared" si="75"/>
        <v>55.5</v>
      </c>
      <c r="AK237" s="94" t="str">
        <f t="shared" si="75"/>
        <v/>
      </c>
      <c r="AL237" s="94" t="str">
        <f t="shared" si="75"/>
        <v/>
      </c>
      <c r="AM237" s="94">
        <f t="shared" si="75"/>
        <v>48</v>
      </c>
      <c r="AN237" s="94">
        <f t="shared" si="75"/>
        <v>48</v>
      </c>
      <c r="AO237" s="94">
        <f t="shared" si="75"/>
        <v>57</v>
      </c>
      <c r="AP237" s="94">
        <f t="shared" si="75"/>
        <v>57</v>
      </c>
      <c r="AQ237" s="94">
        <f t="shared" si="75"/>
        <v>57</v>
      </c>
      <c r="AR237" s="94">
        <f t="shared" si="75"/>
        <v>53</v>
      </c>
      <c r="AS237" s="94">
        <f t="shared" si="75"/>
        <v>53</v>
      </c>
      <c r="AT237" s="94">
        <f t="shared" si="75"/>
        <v>53</v>
      </c>
      <c r="AU237" s="94">
        <f t="shared" si="75"/>
        <v>49</v>
      </c>
      <c r="AV237" s="94">
        <f t="shared" si="75"/>
        <v>40</v>
      </c>
      <c r="AW237" s="94">
        <f t="shared" si="75"/>
        <v>57</v>
      </c>
      <c r="AX237" s="94">
        <f t="shared" si="75"/>
        <v>49</v>
      </c>
      <c r="AY237" s="94">
        <f t="shared" si="75"/>
        <v>49</v>
      </c>
      <c r="AZ237" s="94">
        <f t="shared" si="76"/>
        <v>49</v>
      </c>
      <c r="BA237" s="94">
        <f t="shared" si="76"/>
        <v>49</v>
      </c>
      <c r="BB237" s="94">
        <f t="shared" si="76"/>
        <v>34</v>
      </c>
      <c r="BC237" s="94">
        <f t="shared" si="76"/>
        <v>57</v>
      </c>
      <c r="BD237" s="94">
        <f t="shared" si="76"/>
        <v>57</v>
      </c>
      <c r="BE237" s="94">
        <f t="shared" si="76"/>
        <v>57</v>
      </c>
      <c r="BF237" s="94">
        <f t="shared" si="76"/>
        <v>57</v>
      </c>
      <c r="BG237" s="94">
        <f t="shared" si="76"/>
        <v>56.5</v>
      </c>
      <c r="BH237" s="94">
        <f t="shared" si="76"/>
        <v>34</v>
      </c>
      <c r="BI237" s="94" t="str">
        <f t="shared" si="76"/>
        <v/>
      </c>
      <c r="BJ237" s="94">
        <f t="shared" si="76"/>
        <v>76</v>
      </c>
      <c r="BK237" s="94">
        <f t="shared" si="76"/>
        <v>56.18181818181818</v>
      </c>
      <c r="BL237" s="94">
        <f t="shared" si="77"/>
        <v>57</v>
      </c>
      <c r="BM237" s="94">
        <f t="shared" si="77"/>
        <v>70.5</v>
      </c>
      <c r="BN237" s="94">
        <f t="shared" si="77"/>
        <v>44</v>
      </c>
      <c r="BO237" s="94">
        <f t="shared" si="77"/>
        <v>100</v>
      </c>
      <c r="BP237" s="94">
        <f t="shared" si="77"/>
        <v>47</v>
      </c>
      <c r="BQ237" s="94">
        <f t="shared" si="77"/>
        <v>100</v>
      </c>
      <c r="BR237" s="94">
        <f t="shared" si="77"/>
        <v>30</v>
      </c>
      <c r="BS237" s="94">
        <f t="shared" si="77"/>
        <v>36</v>
      </c>
      <c r="BT237" s="94">
        <f t="shared" si="77"/>
        <v>100</v>
      </c>
      <c r="BU237" s="94">
        <f t="shared" si="77"/>
        <v>60</v>
      </c>
      <c r="BV237" s="94" t="str">
        <f t="shared" si="77"/>
        <v/>
      </c>
      <c r="BW237" s="94">
        <f t="shared" si="77"/>
        <v>49</v>
      </c>
      <c r="BX237" s="94">
        <f t="shared" si="77"/>
        <v>70</v>
      </c>
      <c r="BY237" s="94">
        <f t="shared" si="77"/>
        <v>57</v>
      </c>
      <c r="BZ237" s="94">
        <f t="shared" si="77"/>
        <v>55</v>
      </c>
    </row>
    <row r="238" spans="2:78" s="94" customFormat="1" x14ac:dyDescent="0.15">
      <c r="B238" s="94">
        <v>115</v>
      </c>
      <c r="C238" s="94">
        <f t="shared" si="72"/>
        <v>3677.1259314456038</v>
      </c>
      <c r="D238" s="94">
        <f t="shared" si="73"/>
        <v>58.5</v>
      </c>
      <c r="E238" s="94" t="str">
        <f t="shared" si="73"/>
        <v/>
      </c>
      <c r="F238" s="94">
        <f t="shared" si="73"/>
        <v>40</v>
      </c>
      <c r="G238" s="94" t="str">
        <f t="shared" si="73"/>
        <v/>
      </c>
      <c r="H238" s="94">
        <f t="shared" si="73"/>
        <v>57.5</v>
      </c>
      <c r="I238" s="94">
        <f t="shared" si="73"/>
        <v>57.5</v>
      </c>
      <c r="J238" s="94">
        <f t="shared" si="73"/>
        <v>59</v>
      </c>
      <c r="K238" s="94">
        <f t="shared" si="73"/>
        <v>59</v>
      </c>
      <c r="L238" s="94">
        <f t="shared" si="73"/>
        <v>59</v>
      </c>
      <c r="M238" s="94">
        <f t="shared" si="73"/>
        <v>59</v>
      </c>
      <c r="N238" s="94">
        <f t="shared" si="73"/>
        <v>34.5</v>
      </c>
      <c r="O238" s="94">
        <f t="shared" si="73"/>
        <v>46</v>
      </c>
      <c r="P238" s="94">
        <f t="shared" si="73"/>
        <v>11.262295081967213</v>
      </c>
      <c r="Q238" s="94">
        <f t="shared" si="73"/>
        <v>57.5</v>
      </c>
      <c r="R238" s="94">
        <f t="shared" si="73"/>
        <v>57.5</v>
      </c>
      <c r="S238" s="94">
        <f t="shared" si="73"/>
        <v>57.5</v>
      </c>
      <c r="T238" s="94">
        <f t="shared" si="74"/>
        <v>57.5</v>
      </c>
      <c r="U238" s="94">
        <f t="shared" si="74"/>
        <v>57.5</v>
      </c>
      <c r="V238" s="94">
        <f t="shared" si="74"/>
        <v>57.5</v>
      </c>
      <c r="W238" s="94">
        <f t="shared" si="74"/>
        <v>34.5</v>
      </c>
      <c r="X238" s="94">
        <f t="shared" si="74"/>
        <v>46</v>
      </c>
      <c r="Y238" s="94">
        <f t="shared" si="74"/>
        <v>42</v>
      </c>
      <c r="Z238" s="94" t="str">
        <f t="shared" si="74"/>
        <v/>
      </c>
      <c r="AA238" s="94">
        <f t="shared" si="74"/>
        <v>36</v>
      </c>
      <c r="AB238" s="94">
        <f t="shared" si="74"/>
        <v>36</v>
      </c>
      <c r="AC238" s="94">
        <f t="shared" si="74"/>
        <v>59</v>
      </c>
      <c r="AD238" s="94">
        <f t="shared" si="74"/>
        <v>58.5</v>
      </c>
      <c r="AE238" s="94">
        <f t="shared" si="74"/>
        <v>58.5</v>
      </c>
      <c r="AF238" s="94">
        <f t="shared" si="74"/>
        <v>58.5</v>
      </c>
      <c r="AG238" s="94">
        <f t="shared" si="74"/>
        <v>56.5</v>
      </c>
      <c r="AH238" s="94">
        <f t="shared" si="74"/>
        <v>50</v>
      </c>
      <c r="AI238" s="94">
        <f t="shared" si="74"/>
        <v>56.5</v>
      </c>
      <c r="AJ238" s="94">
        <f t="shared" si="75"/>
        <v>56</v>
      </c>
      <c r="AK238" s="94" t="str">
        <f t="shared" si="75"/>
        <v/>
      </c>
      <c r="AL238" s="94" t="str">
        <f t="shared" si="75"/>
        <v/>
      </c>
      <c r="AM238" s="94">
        <f t="shared" si="75"/>
        <v>48</v>
      </c>
      <c r="AN238" s="94">
        <f t="shared" si="75"/>
        <v>48</v>
      </c>
      <c r="AO238" s="94">
        <f t="shared" si="75"/>
        <v>57.5</v>
      </c>
      <c r="AP238" s="94">
        <f t="shared" si="75"/>
        <v>57.5</v>
      </c>
      <c r="AQ238" s="94">
        <f t="shared" si="75"/>
        <v>57.5</v>
      </c>
      <c r="AR238" s="94">
        <f t="shared" si="75"/>
        <v>53.5</v>
      </c>
      <c r="AS238" s="94">
        <f t="shared" si="75"/>
        <v>53.5</v>
      </c>
      <c r="AT238" s="94">
        <f t="shared" si="75"/>
        <v>53.5</v>
      </c>
      <c r="AU238" s="94">
        <f t="shared" si="75"/>
        <v>49.5</v>
      </c>
      <c r="AV238" s="94">
        <f t="shared" si="75"/>
        <v>40</v>
      </c>
      <c r="AW238" s="94">
        <f t="shared" si="75"/>
        <v>57.5</v>
      </c>
      <c r="AX238" s="94">
        <f t="shared" si="75"/>
        <v>49.5</v>
      </c>
      <c r="AY238" s="94">
        <f t="shared" si="75"/>
        <v>49.5</v>
      </c>
      <c r="AZ238" s="94">
        <f t="shared" si="76"/>
        <v>49.5</v>
      </c>
      <c r="BA238" s="94">
        <f t="shared" si="76"/>
        <v>49.5</v>
      </c>
      <c r="BB238" s="94">
        <f t="shared" si="76"/>
        <v>34.5</v>
      </c>
      <c r="BC238" s="94">
        <f t="shared" si="76"/>
        <v>57.5</v>
      </c>
      <c r="BD238" s="94">
        <f t="shared" si="76"/>
        <v>57.5</v>
      </c>
      <c r="BE238" s="94">
        <f t="shared" si="76"/>
        <v>57.5</v>
      </c>
      <c r="BF238" s="94">
        <f t="shared" si="76"/>
        <v>57.5</v>
      </c>
      <c r="BG238" s="94">
        <f t="shared" si="76"/>
        <v>57</v>
      </c>
      <c r="BH238" s="94">
        <f t="shared" si="76"/>
        <v>34.5</v>
      </c>
      <c r="BI238" s="94" t="str">
        <f t="shared" si="76"/>
        <v/>
      </c>
      <c r="BJ238" s="94">
        <f t="shared" si="76"/>
        <v>76.5</v>
      </c>
      <c r="BK238" s="94">
        <f t="shared" si="76"/>
        <v>56.363636363636367</v>
      </c>
      <c r="BL238" s="94">
        <f t="shared" si="77"/>
        <v>57.5</v>
      </c>
      <c r="BM238" s="94">
        <f t="shared" si="77"/>
        <v>71</v>
      </c>
      <c r="BN238" s="94">
        <f t="shared" si="77"/>
        <v>44</v>
      </c>
      <c r="BO238" s="94">
        <f t="shared" si="77"/>
        <v>100</v>
      </c>
      <c r="BP238" s="94">
        <f t="shared" si="77"/>
        <v>48</v>
      </c>
      <c r="BQ238" s="94">
        <f t="shared" si="77"/>
        <v>100</v>
      </c>
      <c r="BR238" s="94">
        <f t="shared" si="77"/>
        <v>30</v>
      </c>
      <c r="BS238" s="94">
        <f t="shared" si="77"/>
        <v>36</v>
      </c>
      <c r="BT238" s="94">
        <f t="shared" si="77"/>
        <v>100</v>
      </c>
      <c r="BU238" s="94">
        <f t="shared" si="77"/>
        <v>61</v>
      </c>
      <c r="BV238" s="94" t="str">
        <f t="shared" si="77"/>
        <v/>
      </c>
      <c r="BW238" s="94">
        <f t="shared" si="77"/>
        <v>49.5</v>
      </c>
      <c r="BX238" s="94">
        <f t="shared" si="77"/>
        <v>70</v>
      </c>
      <c r="BY238" s="94">
        <f t="shared" si="77"/>
        <v>57.5</v>
      </c>
      <c r="BZ238" s="94">
        <f t="shared" si="77"/>
        <v>55.5</v>
      </c>
    </row>
    <row r="239" spans="2:78" s="94" customFormat="1" x14ac:dyDescent="0.15">
      <c r="B239" s="94">
        <v>116</v>
      </c>
      <c r="C239" s="94">
        <f t="shared" si="72"/>
        <v>3703.6241430700447</v>
      </c>
      <c r="D239" s="94">
        <f t="shared" si="73"/>
        <v>59</v>
      </c>
      <c r="E239" s="94" t="str">
        <f t="shared" si="73"/>
        <v/>
      </c>
      <c r="F239" s="94">
        <f t="shared" si="73"/>
        <v>40</v>
      </c>
      <c r="G239" s="94" t="str">
        <f t="shared" si="73"/>
        <v/>
      </c>
      <c r="H239" s="94">
        <f t="shared" si="73"/>
        <v>58</v>
      </c>
      <c r="I239" s="94">
        <f t="shared" si="73"/>
        <v>58</v>
      </c>
      <c r="J239" s="94">
        <f t="shared" si="73"/>
        <v>59.5</v>
      </c>
      <c r="K239" s="94">
        <f t="shared" si="73"/>
        <v>59.5</v>
      </c>
      <c r="L239" s="94">
        <f t="shared" si="73"/>
        <v>59.5</v>
      </c>
      <c r="M239" s="94">
        <f t="shared" si="73"/>
        <v>59.5</v>
      </c>
      <c r="N239" s="94">
        <f t="shared" si="73"/>
        <v>35</v>
      </c>
      <c r="O239" s="94">
        <f t="shared" si="73"/>
        <v>46.4</v>
      </c>
      <c r="P239" s="94">
        <f t="shared" si="73"/>
        <v>11.278688524590164</v>
      </c>
      <c r="Q239" s="94">
        <f t="shared" si="73"/>
        <v>58</v>
      </c>
      <c r="R239" s="94">
        <f t="shared" si="73"/>
        <v>58</v>
      </c>
      <c r="S239" s="94">
        <f t="shared" si="73"/>
        <v>58</v>
      </c>
      <c r="T239" s="94">
        <f t="shared" si="74"/>
        <v>58</v>
      </c>
      <c r="U239" s="94">
        <f t="shared" si="74"/>
        <v>58</v>
      </c>
      <c r="V239" s="94">
        <f t="shared" si="74"/>
        <v>58</v>
      </c>
      <c r="W239" s="94">
        <f t="shared" si="74"/>
        <v>35</v>
      </c>
      <c r="X239" s="94">
        <f t="shared" si="74"/>
        <v>46.4</v>
      </c>
      <c r="Y239" s="94">
        <f t="shared" si="74"/>
        <v>42</v>
      </c>
      <c r="Z239" s="94" t="str">
        <f t="shared" si="74"/>
        <v/>
      </c>
      <c r="AA239" s="94">
        <f t="shared" si="74"/>
        <v>36</v>
      </c>
      <c r="AB239" s="94">
        <f t="shared" si="74"/>
        <v>36</v>
      </c>
      <c r="AC239" s="94">
        <f t="shared" si="74"/>
        <v>59.5</v>
      </c>
      <c r="AD239" s="94">
        <f t="shared" si="74"/>
        <v>59</v>
      </c>
      <c r="AE239" s="94">
        <f t="shared" si="74"/>
        <v>59</v>
      </c>
      <c r="AF239" s="94">
        <f t="shared" si="74"/>
        <v>59</v>
      </c>
      <c r="AG239" s="94">
        <f t="shared" si="74"/>
        <v>57</v>
      </c>
      <c r="AH239" s="94">
        <f t="shared" si="74"/>
        <v>50</v>
      </c>
      <c r="AI239" s="94">
        <f t="shared" si="74"/>
        <v>57</v>
      </c>
      <c r="AJ239" s="94">
        <f t="shared" si="75"/>
        <v>56.5</v>
      </c>
      <c r="AK239" s="94" t="str">
        <f t="shared" si="75"/>
        <v/>
      </c>
      <c r="AL239" s="94" t="str">
        <f t="shared" si="75"/>
        <v/>
      </c>
      <c r="AM239" s="94">
        <f t="shared" si="75"/>
        <v>48</v>
      </c>
      <c r="AN239" s="94">
        <f t="shared" si="75"/>
        <v>48</v>
      </c>
      <c r="AO239" s="94">
        <f t="shared" si="75"/>
        <v>58</v>
      </c>
      <c r="AP239" s="94">
        <f t="shared" si="75"/>
        <v>58</v>
      </c>
      <c r="AQ239" s="94">
        <f t="shared" si="75"/>
        <v>58</v>
      </c>
      <c r="AR239" s="94">
        <f t="shared" si="75"/>
        <v>54</v>
      </c>
      <c r="AS239" s="94">
        <f t="shared" si="75"/>
        <v>54</v>
      </c>
      <c r="AT239" s="94">
        <f t="shared" si="75"/>
        <v>54</v>
      </c>
      <c r="AU239" s="94">
        <f t="shared" si="75"/>
        <v>50</v>
      </c>
      <c r="AV239" s="94">
        <f t="shared" si="75"/>
        <v>40</v>
      </c>
      <c r="AW239" s="94">
        <f t="shared" si="75"/>
        <v>58</v>
      </c>
      <c r="AX239" s="94">
        <f t="shared" si="75"/>
        <v>50</v>
      </c>
      <c r="AY239" s="94">
        <f t="shared" si="75"/>
        <v>50</v>
      </c>
      <c r="AZ239" s="94">
        <f t="shared" si="76"/>
        <v>50</v>
      </c>
      <c r="BA239" s="94">
        <f t="shared" si="76"/>
        <v>50</v>
      </c>
      <c r="BB239" s="94">
        <f t="shared" si="76"/>
        <v>35</v>
      </c>
      <c r="BC239" s="94">
        <f t="shared" si="76"/>
        <v>58</v>
      </c>
      <c r="BD239" s="94">
        <f t="shared" si="76"/>
        <v>58</v>
      </c>
      <c r="BE239" s="94">
        <f t="shared" si="76"/>
        <v>58</v>
      </c>
      <c r="BF239" s="94">
        <f t="shared" si="76"/>
        <v>58</v>
      </c>
      <c r="BG239" s="94">
        <f t="shared" si="76"/>
        <v>57.5</v>
      </c>
      <c r="BH239" s="94">
        <f t="shared" si="76"/>
        <v>35</v>
      </c>
      <c r="BI239" s="94" t="str">
        <f t="shared" si="76"/>
        <v/>
      </c>
      <c r="BJ239" s="94">
        <f t="shared" si="76"/>
        <v>77</v>
      </c>
      <c r="BK239" s="94">
        <f t="shared" si="76"/>
        <v>56.545454545454547</v>
      </c>
      <c r="BL239" s="94">
        <f t="shared" si="77"/>
        <v>58</v>
      </c>
      <c r="BM239" s="94">
        <f t="shared" si="77"/>
        <v>71.5</v>
      </c>
      <c r="BN239" s="94">
        <f t="shared" si="77"/>
        <v>44</v>
      </c>
      <c r="BO239" s="94">
        <f t="shared" si="77"/>
        <v>100</v>
      </c>
      <c r="BP239" s="94">
        <f t="shared" si="77"/>
        <v>49</v>
      </c>
      <c r="BQ239" s="94">
        <f t="shared" si="77"/>
        <v>100</v>
      </c>
      <c r="BR239" s="94">
        <f t="shared" si="77"/>
        <v>30</v>
      </c>
      <c r="BS239" s="94">
        <f t="shared" si="77"/>
        <v>36</v>
      </c>
      <c r="BT239" s="94">
        <f t="shared" si="77"/>
        <v>100</v>
      </c>
      <c r="BU239" s="94">
        <f t="shared" si="77"/>
        <v>62</v>
      </c>
      <c r="BV239" s="94" t="str">
        <f t="shared" si="77"/>
        <v/>
      </c>
      <c r="BW239" s="94">
        <f t="shared" si="77"/>
        <v>50</v>
      </c>
      <c r="BX239" s="94">
        <f t="shared" si="77"/>
        <v>70</v>
      </c>
      <c r="BY239" s="94">
        <f t="shared" si="77"/>
        <v>58</v>
      </c>
      <c r="BZ239" s="94">
        <f t="shared" si="77"/>
        <v>56</v>
      </c>
    </row>
    <row r="240" spans="2:78" s="94" customFormat="1" x14ac:dyDescent="0.15">
      <c r="B240" s="94">
        <v>117</v>
      </c>
      <c r="C240" s="94">
        <f t="shared" si="72"/>
        <v>3730.1223546944857</v>
      </c>
      <c r="D240" s="94">
        <f t="shared" si="73"/>
        <v>59.5</v>
      </c>
      <c r="E240" s="94" t="str">
        <f t="shared" si="73"/>
        <v/>
      </c>
      <c r="F240" s="94">
        <f t="shared" si="73"/>
        <v>40</v>
      </c>
      <c r="G240" s="94" t="str">
        <f t="shared" si="73"/>
        <v/>
      </c>
      <c r="H240" s="94">
        <f t="shared" si="73"/>
        <v>58.5</v>
      </c>
      <c r="I240" s="94">
        <f t="shared" si="73"/>
        <v>58.5</v>
      </c>
      <c r="J240" s="94">
        <f t="shared" si="73"/>
        <v>60</v>
      </c>
      <c r="K240" s="94">
        <f t="shared" si="73"/>
        <v>60</v>
      </c>
      <c r="L240" s="94">
        <f t="shared" si="73"/>
        <v>60</v>
      </c>
      <c r="M240" s="94">
        <f t="shared" si="73"/>
        <v>60</v>
      </c>
      <c r="N240" s="94">
        <f t="shared" si="73"/>
        <v>35.5</v>
      </c>
      <c r="O240" s="94">
        <f t="shared" si="73"/>
        <v>46.8</v>
      </c>
      <c r="P240" s="94">
        <f t="shared" si="73"/>
        <v>11.295081967213115</v>
      </c>
      <c r="Q240" s="94">
        <f t="shared" si="73"/>
        <v>58.5</v>
      </c>
      <c r="R240" s="94">
        <f t="shared" si="73"/>
        <v>58.5</v>
      </c>
      <c r="S240" s="94">
        <f t="shared" si="73"/>
        <v>58.5</v>
      </c>
      <c r="T240" s="94">
        <f t="shared" si="74"/>
        <v>58.5</v>
      </c>
      <c r="U240" s="94">
        <f t="shared" si="74"/>
        <v>58.5</v>
      </c>
      <c r="V240" s="94">
        <f t="shared" si="74"/>
        <v>58.5</v>
      </c>
      <c r="W240" s="94">
        <f t="shared" si="74"/>
        <v>35.5</v>
      </c>
      <c r="X240" s="94">
        <f t="shared" si="74"/>
        <v>46.8</v>
      </c>
      <c r="Y240" s="94">
        <f t="shared" si="74"/>
        <v>42</v>
      </c>
      <c r="Z240" s="94" t="str">
        <f t="shared" si="74"/>
        <v/>
      </c>
      <c r="AA240" s="94">
        <f t="shared" si="74"/>
        <v>36</v>
      </c>
      <c r="AB240" s="94">
        <f t="shared" si="74"/>
        <v>36</v>
      </c>
      <c r="AC240" s="94">
        <f t="shared" si="74"/>
        <v>60</v>
      </c>
      <c r="AD240" s="94">
        <f t="shared" si="74"/>
        <v>59.5</v>
      </c>
      <c r="AE240" s="94">
        <f t="shared" si="74"/>
        <v>59.5</v>
      </c>
      <c r="AF240" s="94">
        <f t="shared" si="74"/>
        <v>59.5</v>
      </c>
      <c r="AG240" s="94">
        <f t="shared" si="74"/>
        <v>57.5</v>
      </c>
      <c r="AH240" s="94">
        <f t="shared" si="74"/>
        <v>50</v>
      </c>
      <c r="AI240" s="94">
        <f t="shared" si="74"/>
        <v>57.5</v>
      </c>
      <c r="AJ240" s="94">
        <f t="shared" si="75"/>
        <v>57</v>
      </c>
      <c r="AK240" s="94" t="str">
        <f t="shared" si="75"/>
        <v/>
      </c>
      <c r="AL240" s="94" t="str">
        <f t="shared" si="75"/>
        <v/>
      </c>
      <c r="AM240" s="94">
        <f t="shared" si="75"/>
        <v>48</v>
      </c>
      <c r="AN240" s="94">
        <f t="shared" si="75"/>
        <v>48</v>
      </c>
      <c r="AO240" s="94">
        <f t="shared" si="75"/>
        <v>58.5</v>
      </c>
      <c r="AP240" s="94">
        <f t="shared" si="75"/>
        <v>58.5</v>
      </c>
      <c r="AQ240" s="94">
        <f t="shared" si="75"/>
        <v>58.5</v>
      </c>
      <c r="AR240" s="94">
        <f t="shared" si="75"/>
        <v>54.5</v>
      </c>
      <c r="AS240" s="94">
        <f t="shared" si="75"/>
        <v>54.5</v>
      </c>
      <c r="AT240" s="94">
        <f t="shared" si="75"/>
        <v>54.5</v>
      </c>
      <c r="AU240" s="94">
        <f t="shared" si="75"/>
        <v>50.5</v>
      </c>
      <c r="AV240" s="94">
        <f t="shared" si="75"/>
        <v>40</v>
      </c>
      <c r="AW240" s="94">
        <f t="shared" si="75"/>
        <v>58.5</v>
      </c>
      <c r="AX240" s="94">
        <f t="shared" si="75"/>
        <v>50.5</v>
      </c>
      <c r="AY240" s="94">
        <f t="shared" si="75"/>
        <v>50.5</v>
      </c>
      <c r="AZ240" s="94">
        <f t="shared" si="76"/>
        <v>50.5</v>
      </c>
      <c r="BA240" s="94">
        <f t="shared" si="76"/>
        <v>50.5</v>
      </c>
      <c r="BB240" s="94">
        <f t="shared" si="76"/>
        <v>35.5</v>
      </c>
      <c r="BC240" s="94">
        <f t="shared" si="76"/>
        <v>58.5</v>
      </c>
      <c r="BD240" s="94">
        <f t="shared" si="76"/>
        <v>58.5</v>
      </c>
      <c r="BE240" s="94">
        <f t="shared" si="76"/>
        <v>58.5</v>
      </c>
      <c r="BF240" s="94">
        <f t="shared" si="76"/>
        <v>58.5</v>
      </c>
      <c r="BG240" s="94">
        <f t="shared" si="76"/>
        <v>58</v>
      </c>
      <c r="BH240" s="94">
        <f t="shared" si="76"/>
        <v>35.5</v>
      </c>
      <c r="BI240" s="94" t="str">
        <f t="shared" si="76"/>
        <v/>
      </c>
      <c r="BJ240" s="94">
        <f t="shared" si="76"/>
        <v>77.5</v>
      </c>
      <c r="BK240" s="94">
        <f t="shared" si="76"/>
        <v>56.727272727272727</v>
      </c>
      <c r="BL240" s="94">
        <f t="shared" si="77"/>
        <v>58.5</v>
      </c>
      <c r="BM240" s="94">
        <f t="shared" si="77"/>
        <v>72</v>
      </c>
      <c r="BN240" s="94">
        <f t="shared" si="77"/>
        <v>44</v>
      </c>
      <c r="BO240" s="94">
        <f t="shared" si="77"/>
        <v>100</v>
      </c>
      <c r="BP240" s="94">
        <f t="shared" si="77"/>
        <v>50</v>
      </c>
      <c r="BQ240" s="94">
        <f t="shared" si="77"/>
        <v>100</v>
      </c>
      <c r="BR240" s="94">
        <f t="shared" si="77"/>
        <v>30</v>
      </c>
      <c r="BS240" s="94">
        <f t="shared" si="77"/>
        <v>36</v>
      </c>
      <c r="BT240" s="94">
        <f t="shared" si="77"/>
        <v>100</v>
      </c>
      <c r="BU240" s="94">
        <f t="shared" si="77"/>
        <v>63</v>
      </c>
      <c r="BV240" s="94" t="str">
        <f t="shared" si="77"/>
        <v/>
      </c>
      <c r="BW240" s="94">
        <f t="shared" si="77"/>
        <v>50.5</v>
      </c>
      <c r="BX240" s="94">
        <f t="shared" si="77"/>
        <v>70</v>
      </c>
      <c r="BY240" s="94">
        <f t="shared" si="77"/>
        <v>58.5</v>
      </c>
      <c r="BZ240" s="94">
        <f t="shared" si="77"/>
        <v>56.5</v>
      </c>
    </row>
    <row r="241" spans="2:78" s="94" customFormat="1" x14ac:dyDescent="0.15">
      <c r="B241" s="94">
        <v>118</v>
      </c>
      <c r="C241" s="94">
        <f t="shared" si="72"/>
        <v>3756.6205663189271</v>
      </c>
      <c r="D241" s="94">
        <f t="shared" si="73"/>
        <v>60</v>
      </c>
      <c r="E241" s="94" t="str">
        <f t="shared" si="73"/>
        <v/>
      </c>
      <c r="F241" s="94">
        <f t="shared" si="73"/>
        <v>40</v>
      </c>
      <c r="G241" s="94" t="str">
        <f t="shared" si="73"/>
        <v/>
      </c>
      <c r="H241" s="94">
        <f t="shared" si="73"/>
        <v>59</v>
      </c>
      <c r="I241" s="94">
        <f t="shared" si="73"/>
        <v>59</v>
      </c>
      <c r="J241" s="94">
        <f t="shared" si="73"/>
        <v>60.5</v>
      </c>
      <c r="K241" s="94">
        <f t="shared" si="73"/>
        <v>60.5</v>
      </c>
      <c r="L241" s="94">
        <f t="shared" si="73"/>
        <v>60.5</v>
      </c>
      <c r="M241" s="94">
        <f t="shared" si="73"/>
        <v>60.5</v>
      </c>
      <c r="N241" s="94">
        <f t="shared" si="73"/>
        <v>36</v>
      </c>
      <c r="O241" s="94">
        <f t="shared" si="73"/>
        <v>47.2</v>
      </c>
      <c r="P241" s="94">
        <f t="shared" si="73"/>
        <v>11.311475409836065</v>
      </c>
      <c r="Q241" s="94">
        <f t="shared" si="73"/>
        <v>59</v>
      </c>
      <c r="R241" s="94">
        <f t="shared" si="73"/>
        <v>59</v>
      </c>
      <c r="S241" s="94">
        <f t="shared" si="73"/>
        <v>59</v>
      </c>
      <c r="T241" s="94">
        <f t="shared" si="74"/>
        <v>59</v>
      </c>
      <c r="U241" s="94">
        <f t="shared" si="74"/>
        <v>59</v>
      </c>
      <c r="V241" s="94">
        <f t="shared" si="74"/>
        <v>59</v>
      </c>
      <c r="W241" s="94">
        <f t="shared" si="74"/>
        <v>36</v>
      </c>
      <c r="X241" s="94">
        <f t="shared" si="74"/>
        <v>47.2</v>
      </c>
      <c r="Y241" s="94">
        <f t="shared" si="74"/>
        <v>42</v>
      </c>
      <c r="Z241" s="94" t="str">
        <f t="shared" si="74"/>
        <v/>
      </c>
      <c r="AA241" s="94">
        <f t="shared" si="74"/>
        <v>36</v>
      </c>
      <c r="AB241" s="94">
        <f t="shared" si="74"/>
        <v>36</v>
      </c>
      <c r="AC241" s="94">
        <f t="shared" si="74"/>
        <v>60.5</v>
      </c>
      <c r="AD241" s="94">
        <f t="shared" si="74"/>
        <v>60</v>
      </c>
      <c r="AE241" s="94">
        <f t="shared" si="74"/>
        <v>60</v>
      </c>
      <c r="AF241" s="94">
        <f t="shared" si="74"/>
        <v>60</v>
      </c>
      <c r="AG241" s="94">
        <f t="shared" si="74"/>
        <v>58</v>
      </c>
      <c r="AH241" s="94">
        <f t="shared" si="74"/>
        <v>50</v>
      </c>
      <c r="AI241" s="94">
        <f t="shared" si="74"/>
        <v>58</v>
      </c>
      <c r="AJ241" s="94">
        <f t="shared" si="75"/>
        <v>57.5</v>
      </c>
      <c r="AK241" s="94" t="str">
        <f t="shared" si="75"/>
        <v/>
      </c>
      <c r="AL241" s="94" t="str">
        <f t="shared" si="75"/>
        <v/>
      </c>
      <c r="AM241" s="94">
        <f t="shared" si="75"/>
        <v>48</v>
      </c>
      <c r="AN241" s="94">
        <f t="shared" si="75"/>
        <v>48</v>
      </c>
      <c r="AO241" s="94">
        <f t="shared" si="75"/>
        <v>59</v>
      </c>
      <c r="AP241" s="94">
        <f t="shared" si="75"/>
        <v>59</v>
      </c>
      <c r="AQ241" s="94">
        <f t="shared" si="75"/>
        <v>59</v>
      </c>
      <c r="AR241" s="94">
        <f t="shared" si="75"/>
        <v>55</v>
      </c>
      <c r="AS241" s="94">
        <f t="shared" si="75"/>
        <v>55</v>
      </c>
      <c r="AT241" s="94">
        <f t="shared" si="75"/>
        <v>55</v>
      </c>
      <c r="AU241" s="94">
        <f t="shared" si="75"/>
        <v>51</v>
      </c>
      <c r="AV241" s="94">
        <f t="shared" si="75"/>
        <v>40</v>
      </c>
      <c r="AW241" s="94">
        <f t="shared" si="75"/>
        <v>59</v>
      </c>
      <c r="AX241" s="94">
        <f t="shared" si="75"/>
        <v>51</v>
      </c>
      <c r="AY241" s="94">
        <f t="shared" si="75"/>
        <v>51</v>
      </c>
      <c r="AZ241" s="94">
        <f t="shared" si="76"/>
        <v>51</v>
      </c>
      <c r="BA241" s="94">
        <f t="shared" si="76"/>
        <v>51</v>
      </c>
      <c r="BB241" s="94">
        <f t="shared" si="76"/>
        <v>36</v>
      </c>
      <c r="BC241" s="94">
        <f t="shared" si="76"/>
        <v>59</v>
      </c>
      <c r="BD241" s="94">
        <f t="shared" si="76"/>
        <v>59</v>
      </c>
      <c r="BE241" s="94">
        <f t="shared" si="76"/>
        <v>59</v>
      </c>
      <c r="BF241" s="94">
        <f t="shared" si="76"/>
        <v>59</v>
      </c>
      <c r="BG241" s="94">
        <f t="shared" si="76"/>
        <v>58.5</v>
      </c>
      <c r="BH241" s="94">
        <f t="shared" si="76"/>
        <v>36</v>
      </c>
      <c r="BI241" s="94" t="str">
        <f t="shared" si="76"/>
        <v/>
      </c>
      <c r="BJ241" s="94">
        <f t="shared" si="76"/>
        <v>78</v>
      </c>
      <c r="BK241" s="94">
        <f t="shared" si="76"/>
        <v>56.909090909090907</v>
      </c>
      <c r="BL241" s="94">
        <f t="shared" si="77"/>
        <v>59</v>
      </c>
      <c r="BM241" s="94">
        <f t="shared" si="77"/>
        <v>72.5</v>
      </c>
      <c r="BN241" s="94">
        <f t="shared" si="77"/>
        <v>44</v>
      </c>
      <c r="BO241" s="94">
        <f t="shared" si="77"/>
        <v>100</v>
      </c>
      <c r="BP241" s="94">
        <f t="shared" si="77"/>
        <v>51</v>
      </c>
      <c r="BQ241" s="94">
        <f t="shared" si="77"/>
        <v>100</v>
      </c>
      <c r="BR241" s="94">
        <f t="shared" si="77"/>
        <v>30</v>
      </c>
      <c r="BS241" s="94">
        <f t="shared" si="77"/>
        <v>36</v>
      </c>
      <c r="BT241" s="94">
        <f t="shared" si="77"/>
        <v>100</v>
      </c>
      <c r="BU241" s="94">
        <f t="shared" si="77"/>
        <v>64</v>
      </c>
      <c r="BV241" s="94" t="str">
        <f t="shared" si="77"/>
        <v/>
      </c>
      <c r="BW241" s="94">
        <f t="shared" si="77"/>
        <v>51</v>
      </c>
      <c r="BX241" s="94">
        <f t="shared" si="77"/>
        <v>70</v>
      </c>
      <c r="BY241" s="94">
        <f t="shared" si="77"/>
        <v>59</v>
      </c>
      <c r="BZ241" s="94">
        <f t="shared" si="77"/>
        <v>57</v>
      </c>
    </row>
    <row r="242" spans="2:78" s="94" customFormat="1" x14ac:dyDescent="0.15">
      <c r="B242" s="94">
        <v>119</v>
      </c>
      <c r="C242" s="94">
        <f t="shared" si="72"/>
        <v>3784.2854446100346</v>
      </c>
      <c r="D242" s="94">
        <f t="shared" si="73"/>
        <v>60.5</v>
      </c>
      <c r="E242" s="94" t="str">
        <f t="shared" si="73"/>
        <v/>
      </c>
      <c r="F242" s="94">
        <f t="shared" si="73"/>
        <v>40</v>
      </c>
      <c r="G242" s="94" t="str">
        <f t="shared" si="73"/>
        <v/>
      </c>
      <c r="H242" s="94">
        <f t="shared" si="73"/>
        <v>59.5</v>
      </c>
      <c r="I242" s="94">
        <f t="shared" si="73"/>
        <v>59.5</v>
      </c>
      <c r="J242" s="94">
        <f t="shared" si="73"/>
        <v>61</v>
      </c>
      <c r="K242" s="94">
        <f t="shared" si="73"/>
        <v>61</v>
      </c>
      <c r="L242" s="94">
        <f t="shared" si="73"/>
        <v>61</v>
      </c>
      <c r="M242" s="94">
        <f t="shared" si="73"/>
        <v>61</v>
      </c>
      <c r="N242" s="94">
        <f t="shared" si="73"/>
        <v>36.5</v>
      </c>
      <c r="O242" s="94">
        <f t="shared" si="73"/>
        <v>47.6</v>
      </c>
      <c r="P242" s="94">
        <f t="shared" si="73"/>
        <v>11.327868852459016</v>
      </c>
      <c r="Q242" s="94">
        <f t="shared" si="73"/>
        <v>59.5</v>
      </c>
      <c r="R242" s="94">
        <f t="shared" si="73"/>
        <v>59.5</v>
      </c>
      <c r="S242" s="94">
        <f t="shared" si="73"/>
        <v>59.5</v>
      </c>
      <c r="T242" s="94">
        <f t="shared" si="74"/>
        <v>59.5</v>
      </c>
      <c r="U242" s="94">
        <f t="shared" si="74"/>
        <v>59.5</v>
      </c>
      <c r="V242" s="94">
        <f t="shared" si="74"/>
        <v>59.5</v>
      </c>
      <c r="W242" s="94">
        <f t="shared" si="74"/>
        <v>36.5</v>
      </c>
      <c r="X242" s="94">
        <f t="shared" si="74"/>
        <v>47.6</v>
      </c>
      <c r="Y242" s="94">
        <f t="shared" si="74"/>
        <v>42</v>
      </c>
      <c r="Z242" s="94" t="str">
        <f t="shared" si="74"/>
        <v/>
      </c>
      <c r="AA242" s="94">
        <f t="shared" si="74"/>
        <v>36</v>
      </c>
      <c r="AB242" s="94">
        <f t="shared" si="74"/>
        <v>36</v>
      </c>
      <c r="AC242" s="94">
        <f t="shared" si="74"/>
        <v>61</v>
      </c>
      <c r="AD242" s="94">
        <f t="shared" si="74"/>
        <v>60.5</v>
      </c>
      <c r="AE242" s="94">
        <f t="shared" si="74"/>
        <v>60.5</v>
      </c>
      <c r="AF242" s="94">
        <f t="shared" si="74"/>
        <v>60.5</v>
      </c>
      <c r="AG242" s="94">
        <f t="shared" si="74"/>
        <v>58.5</v>
      </c>
      <c r="AH242" s="94">
        <f t="shared" si="74"/>
        <v>50</v>
      </c>
      <c r="AI242" s="94">
        <f t="shared" si="74"/>
        <v>58.5</v>
      </c>
      <c r="AJ242" s="94">
        <f t="shared" si="75"/>
        <v>58</v>
      </c>
      <c r="AK242" s="94" t="str">
        <f t="shared" si="75"/>
        <v/>
      </c>
      <c r="AL242" s="94" t="str">
        <f t="shared" si="75"/>
        <v/>
      </c>
      <c r="AM242" s="94">
        <f t="shared" si="75"/>
        <v>48</v>
      </c>
      <c r="AN242" s="94">
        <f t="shared" si="75"/>
        <v>48</v>
      </c>
      <c r="AO242" s="94">
        <f t="shared" si="75"/>
        <v>59.5</v>
      </c>
      <c r="AP242" s="94">
        <f t="shared" si="75"/>
        <v>59.5</v>
      </c>
      <c r="AQ242" s="94">
        <f t="shared" si="75"/>
        <v>59.5</v>
      </c>
      <c r="AR242" s="94">
        <f t="shared" si="75"/>
        <v>55.5</v>
      </c>
      <c r="AS242" s="94">
        <f t="shared" si="75"/>
        <v>55.5</v>
      </c>
      <c r="AT242" s="94">
        <f t="shared" si="75"/>
        <v>55.5</v>
      </c>
      <c r="AU242" s="94">
        <f t="shared" si="75"/>
        <v>51.5</v>
      </c>
      <c r="AV242" s="94">
        <f t="shared" si="75"/>
        <v>40</v>
      </c>
      <c r="AW242" s="94">
        <f t="shared" si="75"/>
        <v>59.5</v>
      </c>
      <c r="AX242" s="94">
        <f t="shared" si="75"/>
        <v>51.5</v>
      </c>
      <c r="AY242" s="94">
        <f t="shared" si="75"/>
        <v>51.5</v>
      </c>
      <c r="AZ242" s="94">
        <f t="shared" si="76"/>
        <v>51.5</v>
      </c>
      <c r="BA242" s="94">
        <f t="shared" si="76"/>
        <v>51.5</v>
      </c>
      <c r="BB242" s="94">
        <f t="shared" si="76"/>
        <v>36.5</v>
      </c>
      <c r="BC242" s="94">
        <f t="shared" si="76"/>
        <v>59.5</v>
      </c>
      <c r="BD242" s="94">
        <f t="shared" si="76"/>
        <v>59.5</v>
      </c>
      <c r="BE242" s="94">
        <f t="shared" si="76"/>
        <v>59.5</v>
      </c>
      <c r="BF242" s="94">
        <f t="shared" si="76"/>
        <v>59.5</v>
      </c>
      <c r="BG242" s="94">
        <f t="shared" si="76"/>
        <v>59</v>
      </c>
      <c r="BH242" s="94">
        <f t="shared" si="76"/>
        <v>36.5</v>
      </c>
      <c r="BI242" s="94" t="str">
        <f t="shared" si="76"/>
        <v/>
      </c>
      <c r="BJ242" s="94">
        <f t="shared" si="76"/>
        <v>78.666666666666671</v>
      </c>
      <c r="BK242" s="94">
        <f t="shared" si="76"/>
        <v>57.090909090909093</v>
      </c>
      <c r="BL242" s="94">
        <f t="shared" si="77"/>
        <v>59.5</v>
      </c>
      <c r="BM242" s="94">
        <f t="shared" si="77"/>
        <v>73</v>
      </c>
      <c r="BN242" s="94">
        <f t="shared" si="77"/>
        <v>44</v>
      </c>
      <c r="BO242" s="94">
        <f t="shared" si="77"/>
        <v>100</v>
      </c>
      <c r="BP242" s="94">
        <f t="shared" si="77"/>
        <v>52</v>
      </c>
      <c r="BQ242" s="94">
        <f t="shared" si="77"/>
        <v>100</v>
      </c>
      <c r="BR242" s="94">
        <f t="shared" si="77"/>
        <v>30</v>
      </c>
      <c r="BS242" s="94">
        <f t="shared" si="77"/>
        <v>36</v>
      </c>
      <c r="BT242" s="94">
        <f t="shared" si="77"/>
        <v>100</v>
      </c>
      <c r="BU242" s="94">
        <f t="shared" si="77"/>
        <v>66</v>
      </c>
      <c r="BV242" s="94" t="str">
        <f t="shared" si="77"/>
        <v/>
      </c>
      <c r="BW242" s="94">
        <f t="shared" si="77"/>
        <v>51.5</v>
      </c>
      <c r="BX242" s="94">
        <f t="shared" si="77"/>
        <v>70</v>
      </c>
      <c r="BY242" s="94">
        <f t="shared" si="77"/>
        <v>59.5</v>
      </c>
      <c r="BZ242" s="94">
        <f t="shared" si="77"/>
        <v>57.5</v>
      </c>
    </row>
    <row r="243" spans="2:78" s="94" customFormat="1" x14ac:dyDescent="0.15">
      <c r="B243" s="94">
        <v>120</v>
      </c>
      <c r="C243" s="94">
        <f t="shared" si="72"/>
        <v>3811.950322901143</v>
      </c>
      <c r="D243" s="94">
        <f t="shared" si="73"/>
        <v>61</v>
      </c>
      <c r="E243" s="94" t="str">
        <f t="shared" si="73"/>
        <v/>
      </c>
      <c r="F243" s="94">
        <f t="shared" si="73"/>
        <v>40</v>
      </c>
      <c r="G243" s="94" t="str">
        <f t="shared" si="73"/>
        <v/>
      </c>
      <c r="H243" s="94">
        <f t="shared" si="73"/>
        <v>60</v>
      </c>
      <c r="I243" s="94">
        <f t="shared" si="73"/>
        <v>60</v>
      </c>
      <c r="J243" s="94">
        <f t="shared" si="73"/>
        <v>61.5</v>
      </c>
      <c r="K243" s="94">
        <f t="shared" si="73"/>
        <v>61.5</v>
      </c>
      <c r="L243" s="94">
        <f t="shared" si="73"/>
        <v>61.5</v>
      </c>
      <c r="M243" s="94">
        <f t="shared" si="73"/>
        <v>61.5</v>
      </c>
      <c r="N243" s="94">
        <f t="shared" si="73"/>
        <v>37</v>
      </c>
      <c r="O243" s="94">
        <f t="shared" si="73"/>
        <v>48</v>
      </c>
      <c r="P243" s="94">
        <f t="shared" si="73"/>
        <v>11.344262295081968</v>
      </c>
      <c r="Q243" s="94">
        <f t="shared" si="73"/>
        <v>60</v>
      </c>
      <c r="R243" s="94">
        <f t="shared" si="73"/>
        <v>60</v>
      </c>
      <c r="S243" s="94">
        <f t="shared" si="73"/>
        <v>60</v>
      </c>
      <c r="T243" s="94">
        <f t="shared" si="74"/>
        <v>60</v>
      </c>
      <c r="U243" s="94">
        <f t="shared" si="74"/>
        <v>60</v>
      </c>
      <c r="V243" s="94">
        <f t="shared" si="74"/>
        <v>60</v>
      </c>
      <c r="W243" s="94">
        <f t="shared" si="74"/>
        <v>37</v>
      </c>
      <c r="X243" s="94">
        <f t="shared" si="74"/>
        <v>48</v>
      </c>
      <c r="Y243" s="94">
        <f t="shared" si="74"/>
        <v>42</v>
      </c>
      <c r="Z243" s="94" t="str">
        <f t="shared" si="74"/>
        <v/>
      </c>
      <c r="AA243" s="94">
        <f t="shared" si="74"/>
        <v>36</v>
      </c>
      <c r="AB243" s="94">
        <f t="shared" si="74"/>
        <v>36</v>
      </c>
      <c r="AC243" s="94">
        <f t="shared" si="74"/>
        <v>61.5</v>
      </c>
      <c r="AD243" s="94">
        <f t="shared" si="74"/>
        <v>61</v>
      </c>
      <c r="AE243" s="94">
        <f t="shared" si="74"/>
        <v>61</v>
      </c>
      <c r="AF243" s="94">
        <f t="shared" si="74"/>
        <v>61</v>
      </c>
      <c r="AG243" s="94">
        <f t="shared" si="74"/>
        <v>59</v>
      </c>
      <c r="AH243" s="94">
        <f t="shared" si="74"/>
        <v>50</v>
      </c>
      <c r="AI243" s="94">
        <f t="shared" si="74"/>
        <v>59</v>
      </c>
      <c r="AJ243" s="94">
        <f t="shared" si="75"/>
        <v>58.5</v>
      </c>
      <c r="AK243" s="94" t="str">
        <f t="shared" si="75"/>
        <v/>
      </c>
      <c r="AL243" s="94" t="str">
        <f t="shared" si="75"/>
        <v/>
      </c>
      <c r="AM243" s="94">
        <f t="shared" si="75"/>
        <v>48</v>
      </c>
      <c r="AN243" s="94">
        <f t="shared" si="75"/>
        <v>48</v>
      </c>
      <c r="AO243" s="94">
        <f t="shared" si="75"/>
        <v>60</v>
      </c>
      <c r="AP243" s="94">
        <f t="shared" si="75"/>
        <v>60</v>
      </c>
      <c r="AQ243" s="94">
        <f t="shared" si="75"/>
        <v>60</v>
      </c>
      <c r="AR243" s="94">
        <f t="shared" si="75"/>
        <v>56</v>
      </c>
      <c r="AS243" s="94">
        <f t="shared" si="75"/>
        <v>56</v>
      </c>
      <c r="AT243" s="94">
        <f t="shared" si="75"/>
        <v>56</v>
      </c>
      <c r="AU243" s="94">
        <f t="shared" si="75"/>
        <v>52</v>
      </c>
      <c r="AV243" s="94">
        <f t="shared" si="75"/>
        <v>40</v>
      </c>
      <c r="AW243" s="94">
        <f t="shared" si="75"/>
        <v>60</v>
      </c>
      <c r="AX243" s="94">
        <f t="shared" si="75"/>
        <v>52</v>
      </c>
      <c r="AY243" s="94">
        <f t="shared" si="75"/>
        <v>52</v>
      </c>
      <c r="AZ243" s="94">
        <f t="shared" si="76"/>
        <v>52</v>
      </c>
      <c r="BA243" s="94">
        <f t="shared" si="76"/>
        <v>52</v>
      </c>
      <c r="BB243" s="94">
        <f t="shared" si="76"/>
        <v>37</v>
      </c>
      <c r="BC243" s="94">
        <f t="shared" si="76"/>
        <v>60</v>
      </c>
      <c r="BD243" s="94">
        <f t="shared" si="76"/>
        <v>60</v>
      </c>
      <c r="BE243" s="94">
        <f t="shared" si="76"/>
        <v>60</v>
      </c>
      <c r="BF243" s="94">
        <f t="shared" si="76"/>
        <v>60</v>
      </c>
      <c r="BG243" s="94">
        <f t="shared" si="76"/>
        <v>59.5</v>
      </c>
      <c r="BH243" s="94">
        <f t="shared" si="76"/>
        <v>37</v>
      </c>
      <c r="BI243" s="94" t="str">
        <f t="shared" si="76"/>
        <v/>
      </c>
      <c r="BJ243" s="94">
        <f t="shared" si="76"/>
        <v>79.333333333333329</v>
      </c>
      <c r="BK243" s="94">
        <f t="shared" si="76"/>
        <v>57.272727272727273</v>
      </c>
      <c r="BL243" s="94">
        <f t="shared" si="77"/>
        <v>60</v>
      </c>
      <c r="BM243" s="94">
        <f t="shared" si="77"/>
        <v>73.5</v>
      </c>
      <c r="BN243" s="94">
        <f t="shared" si="77"/>
        <v>44</v>
      </c>
      <c r="BO243" s="94">
        <f t="shared" si="77"/>
        <v>100</v>
      </c>
      <c r="BP243" s="94">
        <f t="shared" si="77"/>
        <v>54</v>
      </c>
      <c r="BQ243" s="94">
        <f t="shared" si="77"/>
        <v>100</v>
      </c>
      <c r="BR243" s="94">
        <f t="shared" si="77"/>
        <v>30</v>
      </c>
      <c r="BS243" s="94">
        <f t="shared" si="77"/>
        <v>36</v>
      </c>
      <c r="BT243" s="94">
        <f t="shared" si="77"/>
        <v>100</v>
      </c>
      <c r="BU243" s="94">
        <f t="shared" si="77"/>
        <v>67</v>
      </c>
      <c r="BV243" s="94" t="str">
        <f t="shared" si="77"/>
        <v/>
      </c>
      <c r="BW243" s="94">
        <f t="shared" si="77"/>
        <v>52</v>
      </c>
      <c r="BX243" s="94">
        <f t="shared" si="77"/>
        <v>70</v>
      </c>
      <c r="BY243" s="94">
        <f t="shared" si="77"/>
        <v>60</v>
      </c>
      <c r="BZ243" s="94">
        <f t="shared" si="77"/>
        <v>58</v>
      </c>
    </row>
    <row r="244" spans="2:78" s="94" customFormat="1" x14ac:dyDescent="0.15">
      <c r="B244" s="94">
        <v>121</v>
      </c>
      <c r="C244" s="94">
        <f t="shared" si="72"/>
        <v>3838.6152011922504</v>
      </c>
      <c r="D244" s="94">
        <f t="shared" si="73"/>
        <v>61.5</v>
      </c>
      <c r="E244" s="94" t="str">
        <f t="shared" si="73"/>
        <v/>
      </c>
      <c r="F244" s="94">
        <f t="shared" si="73"/>
        <v>40</v>
      </c>
      <c r="G244" s="94" t="str">
        <f t="shared" si="73"/>
        <v/>
      </c>
      <c r="H244" s="94">
        <f t="shared" si="73"/>
        <v>60.5</v>
      </c>
      <c r="I244" s="94">
        <f t="shared" si="73"/>
        <v>60.5</v>
      </c>
      <c r="J244" s="94">
        <f t="shared" si="73"/>
        <v>62</v>
      </c>
      <c r="K244" s="94">
        <f t="shared" si="73"/>
        <v>62</v>
      </c>
      <c r="L244" s="94">
        <f t="shared" si="73"/>
        <v>62</v>
      </c>
      <c r="M244" s="94">
        <f t="shared" si="73"/>
        <v>62</v>
      </c>
      <c r="N244" s="94">
        <f t="shared" si="73"/>
        <v>37.5</v>
      </c>
      <c r="O244" s="94">
        <f t="shared" si="73"/>
        <v>48.4</v>
      </c>
      <c r="P244" s="94">
        <f t="shared" si="73"/>
        <v>11.360655737704919</v>
      </c>
      <c r="Q244" s="94">
        <f t="shared" si="73"/>
        <v>60.5</v>
      </c>
      <c r="R244" s="94">
        <f t="shared" si="73"/>
        <v>60.5</v>
      </c>
      <c r="S244" s="94">
        <f t="shared" si="73"/>
        <v>60.5</v>
      </c>
      <c r="T244" s="94">
        <f t="shared" si="74"/>
        <v>60.5</v>
      </c>
      <c r="U244" s="94">
        <f t="shared" si="74"/>
        <v>60.5</v>
      </c>
      <c r="V244" s="94">
        <f t="shared" si="74"/>
        <v>60.5</v>
      </c>
      <c r="W244" s="94">
        <f t="shared" si="74"/>
        <v>37.5</v>
      </c>
      <c r="X244" s="94">
        <f t="shared" si="74"/>
        <v>48.4</v>
      </c>
      <c r="Y244" s="94">
        <f t="shared" si="74"/>
        <v>42</v>
      </c>
      <c r="Z244" s="94" t="str">
        <f t="shared" si="74"/>
        <v/>
      </c>
      <c r="AA244" s="94">
        <f t="shared" si="74"/>
        <v>36</v>
      </c>
      <c r="AB244" s="94">
        <f t="shared" si="74"/>
        <v>36</v>
      </c>
      <c r="AC244" s="94">
        <f t="shared" si="74"/>
        <v>62</v>
      </c>
      <c r="AD244" s="94">
        <f t="shared" si="74"/>
        <v>61.5</v>
      </c>
      <c r="AE244" s="94">
        <f t="shared" si="74"/>
        <v>61.5</v>
      </c>
      <c r="AF244" s="94">
        <f t="shared" si="74"/>
        <v>61.5</v>
      </c>
      <c r="AG244" s="94">
        <f t="shared" si="74"/>
        <v>59.5</v>
      </c>
      <c r="AH244" s="94">
        <f t="shared" si="74"/>
        <v>50</v>
      </c>
      <c r="AI244" s="94">
        <f t="shared" si="74"/>
        <v>59.5</v>
      </c>
      <c r="AJ244" s="94">
        <f t="shared" si="75"/>
        <v>59</v>
      </c>
      <c r="AK244" s="94" t="str">
        <f t="shared" si="75"/>
        <v/>
      </c>
      <c r="AL244" s="94" t="str">
        <f t="shared" si="75"/>
        <v/>
      </c>
      <c r="AM244" s="94">
        <f t="shared" si="75"/>
        <v>48</v>
      </c>
      <c r="AN244" s="94">
        <f t="shared" si="75"/>
        <v>48</v>
      </c>
      <c r="AO244" s="94">
        <f t="shared" si="75"/>
        <v>60.5</v>
      </c>
      <c r="AP244" s="94">
        <f t="shared" si="75"/>
        <v>60.5</v>
      </c>
      <c r="AQ244" s="94">
        <f t="shared" si="75"/>
        <v>60.5</v>
      </c>
      <c r="AR244" s="94">
        <f t="shared" si="75"/>
        <v>56.5</v>
      </c>
      <c r="AS244" s="94">
        <f t="shared" si="75"/>
        <v>56.5</v>
      </c>
      <c r="AT244" s="94">
        <f t="shared" si="75"/>
        <v>56.5</v>
      </c>
      <c r="AU244" s="94">
        <f t="shared" si="75"/>
        <v>52.5</v>
      </c>
      <c r="AV244" s="94">
        <f t="shared" si="75"/>
        <v>40</v>
      </c>
      <c r="AW244" s="94">
        <f t="shared" si="75"/>
        <v>60.5</v>
      </c>
      <c r="AX244" s="94">
        <f t="shared" si="75"/>
        <v>52.5</v>
      </c>
      <c r="AY244" s="94">
        <f t="shared" si="75"/>
        <v>52.5</v>
      </c>
      <c r="AZ244" s="94">
        <f t="shared" si="76"/>
        <v>52.5</v>
      </c>
      <c r="BA244" s="94">
        <f t="shared" si="76"/>
        <v>52.5</v>
      </c>
      <c r="BB244" s="94">
        <f t="shared" si="76"/>
        <v>37.5</v>
      </c>
      <c r="BC244" s="94">
        <f t="shared" si="76"/>
        <v>60.5</v>
      </c>
      <c r="BD244" s="94">
        <f t="shared" si="76"/>
        <v>60.5</v>
      </c>
      <c r="BE244" s="94">
        <f t="shared" si="76"/>
        <v>60.5</v>
      </c>
      <c r="BF244" s="94">
        <f t="shared" si="76"/>
        <v>60.5</v>
      </c>
      <c r="BG244" s="94">
        <f t="shared" si="76"/>
        <v>60</v>
      </c>
      <c r="BH244" s="94">
        <f t="shared" si="76"/>
        <v>37.5</v>
      </c>
      <c r="BI244" s="94" t="str">
        <f t="shared" si="76"/>
        <v/>
      </c>
      <c r="BJ244" s="94">
        <f t="shared" si="76"/>
        <v>80</v>
      </c>
      <c r="BK244" s="94">
        <f t="shared" si="76"/>
        <v>57.454545454545453</v>
      </c>
      <c r="BL244" s="94">
        <f t="shared" si="77"/>
        <v>60.5</v>
      </c>
      <c r="BM244" s="94">
        <f t="shared" si="77"/>
        <v>74</v>
      </c>
      <c r="BN244" s="94">
        <f t="shared" si="77"/>
        <v>44</v>
      </c>
      <c r="BO244" s="94">
        <f t="shared" si="77"/>
        <v>100</v>
      </c>
      <c r="BP244" s="94">
        <f t="shared" si="77"/>
        <v>55</v>
      </c>
      <c r="BQ244" s="94">
        <f t="shared" si="77"/>
        <v>100</v>
      </c>
      <c r="BR244" s="94">
        <f t="shared" si="77"/>
        <v>30</v>
      </c>
      <c r="BS244" s="94">
        <f t="shared" si="77"/>
        <v>36</v>
      </c>
      <c r="BT244" s="94">
        <f t="shared" si="77"/>
        <v>100</v>
      </c>
      <c r="BU244" s="94">
        <f t="shared" si="77"/>
        <v>68</v>
      </c>
      <c r="BV244" s="94" t="str">
        <f t="shared" si="77"/>
        <v/>
      </c>
      <c r="BW244" s="94">
        <f t="shared" si="77"/>
        <v>52.5</v>
      </c>
      <c r="BX244" s="94">
        <f t="shared" si="77"/>
        <v>70</v>
      </c>
      <c r="BY244" s="94">
        <f t="shared" si="77"/>
        <v>60.5</v>
      </c>
      <c r="BZ244" s="94">
        <f t="shared" si="77"/>
        <v>58.5</v>
      </c>
    </row>
    <row r="245" spans="2:78" s="94" customFormat="1" x14ac:dyDescent="0.15">
      <c r="B245" s="94">
        <v>122</v>
      </c>
      <c r="C245" s="94">
        <f t="shared" si="72"/>
        <v>3865.2800794833579</v>
      </c>
      <c r="D245" s="94">
        <f t="shared" si="73"/>
        <v>62</v>
      </c>
      <c r="E245" s="94" t="str">
        <f t="shared" si="73"/>
        <v/>
      </c>
      <c r="F245" s="94">
        <f t="shared" si="73"/>
        <v>40</v>
      </c>
      <c r="G245" s="94" t="str">
        <f t="shared" si="73"/>
        <v/>
      </c>
      <c r="H245" s="94">
        <f t="shared" si="73"/>
        <v>61</v>
      </c>
      <c r="I245" s="94">
        <f t="shared" si="73"/>
        <v>61</v>
      </c>
      <c r="J245" s="94">
        <f t="shared" si="73"/>
        <v>62.5</v>
      </c>
      <c r="K245" s="94">
        <f t="shared" si="73"/>
        <v>62.5</v>
      </c>
      <c r="L245" s="94">
        <f t="shared" si="73"/>
        <v>62.5</v>
      </c>
      <c r="M245" s="94">
        <f t="shared" si="73"/>
        <v>62.5</v>
      </c>
      <c r="N245" s="94">
        <f t="shared" si="73"/>
        <v>38</v>
      </c>
      <c r="O245" s="94">
        <f t="shared" si="73"/>
        <v>48.8</v>
      </c>
      <c r="P245" s="94">
        <f t="shared" si="73"/>
        <v>11.377049180327869</v>
      </c>
      <c r="Q245" s="94">
        <f t="shared" si="73"/>
        <v>61</v>
      </c>
      <c r="R245" s="94">
        <f t="shared" si="73"/>
        <v>61</v>
      </c>
      <c r="S245" s="94">
        <f t="shared" ref="N245:AC260" si="78">IFERROR(求节点(S$7:S$56,S$63:S$112,$B245),"")</f>
        <v>61</v>
      </c>
      <c r="T245" s="94">
        <f t="shared" si="78"/>
        <v>61</v>
      </c>
      <c r="U245" s="94">
        <f t="shared" si="78"/>
        <v>61</v>
      </c>
      <c r="V245" s="94">
        <f t="shared" si="78"/>
        <v>61</v>
      </c>
      <c r="W245" s="94">
        <f t="shared" si="78"/>
        <v>38</v>
      </c>
      <c r="X245" s="94">
        <f t="shared" si="74"/>
        <v>48.8</v>
      </c>
      <c r="Y245" s="94">
        <f t="shared" si="74"/>
        <v>42</v>
      </c>
      <c r="Z245" s="94" t="str">
        <f t="shared" si="74"/>
        <v/>
      </c>
      <c r="AA245" s="94">
        <f t="shared" si="74"/>
        <v>36</v>
      </c>
      <c r="AB245" s="94">
        <f t="shared" si="74"/>
        <v>36</v>
      </c>
      <c r="AC245" s="94">
        <f t="shared" si="74"/>
        <v>62.5</v>
      </c>
      <c r="AD245" s="94">
        <f t="shared" si="74"/>
        <v>62</v>
      </c>
      <c r="AE245" s="94">
        <f t="shared" si="74"/>
        <v>62</v>
      </c>
      <c r="AF245" s="94">
        <f t="shared" si="74"/>
        <v>62</v>
      </c>
      <c r="AG245" s="94">
        <f t="shared" si="74"/>
        <v>60</v>
      </c>
      <c r="AH245" s="94">
        <f t="shared" si="74"/>
        <v>50</v>
      </c>
      <c r="AI245" s="94">
        <f t="shared" si="74"/>
        <v>60</v>
      </c>
      <c r="AJ245" s="94">
        <f t="shared" si="75"/>
        <v>59.5</v>
      </c>
      <c r="AK245" s="94" t="str">
        <f t="shared" si="75"/>
        <v/>
      </c>
      <c r="AL245" s="94" t="str">
        <f t="shared" si="75"/>
        <v/>
      </c>
      <c r="AM245" s="94">
        <f t="shared" si="75"/>
        <v>48</v>
      </c>
      <c r="AN245" s="94">
        <f t="shared" si="75"/>
        <v>48</v>
      </c>
      <c r="AO245" s="94">
        <f t="shared" si="75"/>
        <v>61</v>
      </c>
      <c r="AP245" s="94">
        <f t="shared" si="75"/>
        <v>61</v>
      </c>
      <c r="AQ245" s="94">
        <f t="shared" si="75"/>
        <v>61</v>
      </c>
      <c r="AR245" s="94">
        <f t="shared" si="75"/>
        <v>57</v>
      </c>
      <c r="AS245" s="94">
        <f t="shared" si="75"/>
        <v>57</v>
      </c>
      <c r="AT245" s="94">
        <f t="shared" si="75"/>
        <v>57</v>
      </c>
      <c r="AU245" s="94">
        <f t="shared" si="75"/>
        <v>53</v>
      </c>
      <c r="AV245" s="94">
        <f t="shared" si="75"/>
        <v>40</v>
      </c>
      <c r="AW245" s="94">
        <f t="shared" si="75"/>
        <v>61</v>
      </c>
      <c r="AX245" s="94">
        <f t="shared" si="75"/>
        <v>53</v>
      </c>
      <c r="AY245" s="94">
        <f t="shared" ref="AR245:BG260" si="79">IFERROR(求节点(AY$7:AY$56,AY$63:AY$112,$B245),"")</f>
        <v>53</v>
      </c>
      <c r="AZ245" s="94">
        <f t="shared" si="79"/>
        <v>53</v>
      </c>
      <c r="BA245" s="94">
        <f t="shared" si="79"/>
        <v>53</v>
      </c>
      <c r="BB245" s="94">
        <f t="shared" si="76"/>
        <v>38</v>
      </c>
      <c r="BC245" s="94">
        <f t="shared" si="76"/>
        <v>61</v>
      </c>
      <c r="BD245" s="94">
        <f t="shared" si="76"/>
        <v>61</v>
      </c>
      <c r="BE245" s="94">
        <f t="shared" si="76"/>
        <v>61</v>
      </c>
      <c r="BF245" s="94">
        <f t="shared" si="76"/>
        <v>61</v>
      </c>
      <c r="BG245" s="94">
        <f t="shared" si="76"/>
        <v>60.5</v>
      </c>
      <c r="BH245" s="94">
        <f t="shared" si="76"/>
        <v>38</v>
      </c>
      <c r="BI245" s="94" t="str">
        <f t="shared" si="76"/>
        <v/>
      </c>
      <c r="BJ245" s="94">
        <f t="shared" si="76"/>
        <v>80.666666666666671</v>
      </c>
      <c r="BK245" s="94">
        <f t="shared" si="76"/>
        <v>57.636363636363633</v>
      </c>
      <c r="BL245" s="94">
        <f t="shared" si="77"/>
        <v>61</v>
      </c>
      <c r="BM245" s="94">
        <f t="shared" si="77"/>
        <v>74.5</v>
      </c>
      <c r="BN245" s="94">
        <f t="shared" si="77"/>
        <v>44</v>
      </c>
      <c r="BO245" s="94">
        <f t="shared" si="77"/>
        <v>100</v>
      </c>
      <c r="BP245" s="94">
        <f t="shared" si="77"/>
        <v>56</v>
      </c>
      <c r="BQ245" s="94">
        <f t="shared" si="77"/>
        <v>100</v>
      </c>
      <c r="BR245" s="94">
        <f t="shared" si="77"/>
        <v>30</v>
      </c>
      <c r="BS245" s="94">
        <f t="shared" si="77"/>
        <v>36</v>
      </c>
      <c r="BT245" s="94">
        <f t="shared" si="77"/>
        <v>100</v>
      </c>
      <c r="BU245" s="94">
        <f t="shared" si="77"/>
        <v>69</v>
      </c>
      <c r="BV245" s="94" t="str">
        <f t="shared" si="77"/>
        <v/>
      </c>
      <c r="BW245" s="94">
        <f t="shared" si="77"/>
        <v>53</v>
      </c>
      <c r="BX245" s="94">
        <f t="shared" si="77"/>
        <v>70</v>
      </c>
      <c r="BY245" s="94">
        <f t="shared" si="77"/>
        <v>61</v>
      </c>
      <c r="BZ245" s="94">
        <f t="shared" si="77"/>
        <v>59</v>
      </c>
    </row>
    <row r="246" spans="2:78" s="94" customFormat="1" x14ac:dyDescent="0.15">
      <c r="B246" s="94">
        <v>123</v>
      </c>
      <c r="C246" s="94">
        <f t="shared" si="72"/>
        <v>3892.9449577744663</v>
      </c>
      <c r="D246" s="94">
        <f t="shared" ref="D246:S261" si="80">IFERROR(求节点(D$7:D$56,D$63:D$112,$B246),"")</f>
        <v>62.5</v>
      </c>
      <c r="E246" s="94" t="str">
        <f t="shared" si="80"/>
        <v/>
      </c>
      <c r="F246" s="94">
        <f t="shared" si="80"/>
        <v>40</v>
      </c>
      <c r="G246" s="94" t="str">
        <f t="shared" si="80"/>
        <v/>
      </c>
      <c r="H246" s="94">
        <f t="shared" si="80"/>
        <v>61.5</v>
      </c>
      <c r="I246" s="94">
        <f t="shared" si="80"/>
        <v>61.5</v>
      </c>
      <c r="J246" s="94">
        <f t="shared" si="80"/>
        <v>63</v>
      </c>
      <c r="K246" s="94">
        <f t="shared" si="80"/>
        <v>63</v>
      </c>
      <c r="L246" s="94">
        <f t="shared" si="80"/>
        <v>63</v>
      </c>
      <c r="M246" s="94">
        <f t="shared" si="80"/>
        <v>63</v>
      </c>
      <c r="N246" s="94">
        <f t="shared" si="78"/>
        <v>38.5</v>
      </c>
      <c r="O246" s="94">
        <f t="shared" si="78"/>
        <v>49.2</v>
      </c>
      <c r="P246" s="94">
        <f t="shared" si="78"/>
        <v>11.39344262295082</v>
      </c>
      <c r="Q246" s="94">
        <f t="shared" si="78"/>
        <v>61.5</v>
      </c>
      <c r="R246" s="94">
        <f t="shared" si="78"/>
        <v>61.5</v>
      </c>
      <c r="S246" s="94">
        <f t="shared" si="78"/>
        <v>61.5</v>
      </c>
      <c r="T246" s="94">
        <f t="shared" si="78"/>
        <v>61.5</v>
      </c>
      <c r="U246" s="94">
        <f t="shared" si="78"/>
        <v>61.5</v>
      </c>
      <c r="V246" s="94">
        <f t="shared" si="78"/>
        <v>61.5</v>
      </c>
      <c r="W246" s="94">
        <f t="shared" si="78"/>
        <v>38.5</v>
      </c>
      <c r="X246" s="94">
        <f t="shared" si="74"/>
        <v>49.2</v>
      </c>
      <c r="Y246" s="94">
        <f t="shared" si="74"/>
        <v>42</v>
      </c>
      <c r="Z246" s="94" t="str">
        <f t="shared" si="74"/>
        <v/>
      </c>
      <c r="AA246" s="94">
        <f t="shared" ref="AA246:AP260" si="81">IFERROR(求节点(AA$7:AA$56,AA$63:AA$112,$B246),"")</f>
        <v>36</v>
      </c>
      <c r="AB246" s="94">
        <f t="shared" si="81"/>
        <v>36</v>
      </c>
      <c r="AC246" s="94">
        <f t="shared" si="81"/>
        <v>63</v>
      </c>
      <c r="AD246" s="94">
        <f t="shared" si="81"/>
        <v>62.5</v>
      </c>
      <c r="AE246" s="94">
        <f t="shared" si="81"/>
        <v>62.5</v>
      </c>
      <c r="AF246" s="94">
        <f t="shared" si="81"/>
        <v>62.5</v>
      </c>
      <c r="AG246" s="94">
        <f t="shared" si="81"/>
        <v>60.5</v>
      </c>
      <c r="AH246" s="94">
        <f t="shared" si="81"/>
        <v>50</v>
      </c>
      <c r="AI246" s="94">
        <f t="shared" si="81"/>
        <v>60.5</v>
      </c>
      <c r="AJ246" s="94">
        <f t="shared" si="81"/>
        <v>60</v>
      </c>
      <c r="AK246" s="94" t="str">
        <f t="shared" si="81"/>
        <v/>
      </c>
      <c r="AL246" s="94" t="str">
        <f t="shared" si="81"/>
        <v/>
      </c>
      <c r="AM246" s="94">
        <f t="shared" si="81"/>
        <v>48</v>
      </c>
      <c r="AN246" s="94">
        <f t="shared" si="81"/>
        <v>48</v>
      </c>
      <c r="AO246" s="94">
        <f t="shared" si="81"/>
        <v>61.5</v>
      </c>
      <c r="AP246" s="94">
        <f t="shared" si="81"/>
        <v>61.5</v>
      </c>
      <c r="AQ246" s="94">
        <f t="shared" ref="AH246:AW261" si="82">IFERROR(求节点(AQ$7:AQ$56,AQ$63:AQ$112,$B246),"")</f>
        <v>61.5</v>
      </c>
      <c r="AR246" s="94">
        <f t="shared" si="79"/>
        <v>57.5</v>
      </c>
      <c r="AS246" s="94">
        <f t="shared" si="79"/>
        <v>57.5</v>
      </c>
      <c r="AT246" s="94">
        <f t="shared" si="79"/>
        <v>57.5</v>
      </c>
      <c r="AU246" s="94">
        <f t="shared" si="79"/>
        <v>53.5</v>
      </c>
      <c r="AV246" s="94">
        <f t="shared" si="79"/>
        <v>40</v>
      </c>
      <c r="AW246" s="94">
        <f t="shared" si="79"/>
        <v>61.5</v>
      </c>
      <c r="AX246" s="94">
        <f t="shared" si="79"/>
        <v>53.5</v>
      </c>
      <c r="AY246" s="94">
        <f t="shared" si="79"/>
        <v>53.5</v>
      </c>
      <c r="AZ246" s="94">
        <f t="shared" si="79"/>
        <v>53.5</v>
      </c>
      <c r="BA246" s="94">
        <f t="shared" si="79"/>
        <v>53.5</v>
      </c>
      <c r="BB246" s="94">
        <f t="shared" si="76"/>
        <v>38.5</v>
      </c>
      <c r="BC246" s="94">
        <f t="shared" si="76"/>
        <v>61.5</v>
      </c>
      <c r="BD246" s="94">
        <f t="shared" si="76"/>
        <v>61.5</v>
      </c>
      <c r="BE246" s="94">
        <f t="shared" si="76"/>
        <v>61.5</v>
      </c>
      <c r="BF246" s="94">
        <f t="shared" si="76"/>
        <v>61.5</v>
      </c>
      <c r="BG246" s="94">
        <f t="shared" si="76"/>
        <v>61</v>
      </c>
      <c r="BH246" s="94">
        <f t="shared" si="76"/>
        <v>38.5</v>
      </c>
      <c r="BI246" s="94" t="str">
        <f t="shared" si="76"/>
        <v/>
      </c>
      <c r="BJ246" s="94">
        <f t="shared" si="76"/>
        <v>81.333333333333329</v>
      </c>
      <c r="BK246" s="94">
        <f t="shared" si="76"/>
        <v>57.81818181818182</v>
      </c>
      <c r="BL246" s="94">
        <f t="shared" si="77"/>
        <v>61.5</v>
      </c>
      <c r="BM246" s="94">
        <f t="shared" si="77"/>
        <v>75</v>
      </c>
      <c r="BN246" s="94">
        <f t="shared" si="77"/>
        <v>44</v>
      </c>
      <c r="BO246" s="94">
        <f t="shared" si="77"/>
        <v>100</v>
      </c>
      <c r="BP246" s="94">
        <f t="shared" si="77"/>
        <v>58</v>
      </c>
      <c r="BQ246" s="94">
        <f t="shared" si="77"/>
        <v>100</v>
      </c>
      <c r="BR246" s="94">
        <f t="shared" si="77"/>
        <v>30</v>
      </c>
      <c r="BS246" s="94">
        <f t="shared" si="77"/>
        <v>36</v>
      </c>
      <c r="BT246" s="94">
        <f t="shared" si="77"/>
        <v>100</v>
      </c>
      <c r="BU246" s="94">
        <f t="shared" si="77"/>
        <v>70</v>
      </c>
      <c r="BV246" s="94" t="str">
        <f t="shared" si="77"/>
        <v/>
      </c>
      <c r="BW246" s="94">
        <f t="shared" si="77"/>
        <v>53.5</v>
      </c>
      <c r="BX246" s="94">
        <f t="shared" si="77"/>
        <v>70</v>
      </c>
      <c r="BY246" s="94">
        <f t="shared" si="77"/>
        <v>61.5</v>
      </c>
      <c r="BZ246" s="94">
        <f t="shared" si="77"/>
        <v>59.5</v>
      </c>
    </row>
    <row r="247" spans="2:78" s="94" customFormat="1" x14ac:dyDescent="0.15">
      <c r="B247" s="94">
        <v>124</v>
      </c>
      <c r="C247" s="94">
        <f t="shared" si="72"/>
        <v>3919.6098360655737</v>
      </c>
      <c r="D247" s="94">
        <f t="shared" si="80"/>
        <v>63</v>
      </c>
      <c r="E247" s="94" t="str">
        <f t="shared" si="80"/>
        <v/>
      </c>
      <c r="F247" s="94">
        <f t="shared" si="80"/>
        <v>40</v>
      </c>
      <c r="G247" s="94" t="str">
        <f t="shared" si="80"/>
        <v/>
      </c>
      <c r="H247" s="94">
        <f t="shared" si="80"/>
        <v>62</v>
      </c>
      <c r="I247" s="94">
        <f t="shared" si="80"/>
        <v>62</v>
      </c>
      <c r="J247" s="94">
        <f t="shared" si="80"/>
        <v>63.5</v>
      </c>
      <c r="K247" s="94">
        <f t="shared" si="80"/>
        <v>63.5</v>
      </c>
      <c r="L247" s="94">
        <f t="shared" si="80"/>
        <v>63.5</v>
      </c>
      <c r="M247" s="94">
        <f t="shared" si="80"/>
        <v>63.5</v>
      </c>
      <c r="N247" s="94">
        <f t="shared" si="78"/>
        <v>39</v>
      </c>
      <c r="O247" s="94">
        <f t="shared" si="78"/>
        <v>49.6</v>
      </c>
      <c r="P247" s="94">
        <f t="shared" si="78"/>
        <v>11.409836065573771</v>
      </c>
      <c r="Q247" s="94">
        <f t="shared" si="78"/>
        <v>62</v>
      </c>
      <c r="R247" s="94">
        <f t="shared" si="78"/>
        <v>62</v>
      </c>
      <c r="S247" s="94">
        <f t="shared" si="78"/>
        <v>62</v>
      </c>
      <c r="T247" s="94">
        <f t="shared" si="78"/>
        <v>62</v>
      </c>
      <c r="U247" s="94">
        <f t="shared" si="78"/>
        <v>62</v>
      </c>
      <c r="V247" s="94">
        <f t="shared" si="78"/>
        <v>62</v>
      </c>
      <c r="W247" s="94">
        <f t="shared" si="78"/>
        <v>39</v>
      </c>
      <c r="X247" s="94">
        <f t="shared" si="78"/>
        <v>49.6</v>
      </c>
      <c r="Y247" s="94">
        <f t="shared" si="78"/>
        <v>42</v>
      </c>
      <c r="Z247" s="94" t="str">
        <f t="shared" si="78"/>
        <v/>
      </c>
      <c r="AA247" s="94">
        <f t="shared" si="78"/>
        <v>36</v>
      </c>
      <c r="AB247" s="94">
        <f t="shared" si="78"/>
        <v>36</v>
      </c>
      <c r="AC247" s="94">
        <f t="shared" si="78"/>
        <v>63.5</v>
      </c>
      <c r="AD247" s="94">
        <f t="shared" si="81"/>
        <v>63</v>
      </c>
      <c r="AE247" s="94">
        <f t="shared" si="81"/>
        <v>63</v>
      </c>
      <c r="AF247" s="94">
        <f t="shared" si="81"/>
        <v>63</v>
      </c>
      <c r="AG247" s="94">
        <f t="shared" si="81"/>
        <v>61</v>
      </c>
      <c r="AH247" s="94">
        <f t="shared" si="82"/>
        <v>50</v>
      </c>
      <c r="AI247" s="94">
        <f t="shared" si="82"/>
        <v>61</v>
      </c>
      <c r="AJ247" s="94">
        <f t="shared" si="82"/>
        <v>60.5</v>
      </c>
      <c r="AK247" s="94" t="str">
        <f t="shared" si="82"/>
        <v/>
      </c>
      <c r="AL247" s="94" t="str">
        <f t="shared" si="82"/>
        <v/>
      </c>
      <c r="AM247" s="94">
        <f t="shared" si="82"/>
        <v>48</v>
      </c>
      <c r="AN247" s="94">
        <f t="shared" si="82"/>
        <v>48</v>
      </c>
      <c r="AO247" s="94">
        <f t="shared" si="82"/>
        <v>62</v>
      </c>
      <c r="AP247" s="94">
        <f t="shared" si="82"/>
        <v>62</v>
      </c>
      <c r="AQ247" s="94">
        <f t="shared" si="82"/>
        <v>62</v>
      </c>
      <c r="AR247" s="94">
        <f t="shared" si="79"/>
        <v>58</v>
      </c>
      <c r="AS247" s="94">
        <f t="shared" si="79"/>
        <v>58</v>
      </c>
      <c r="AT247" s="94">
        <f t="shared" si="79"/>
        <v>58</v>
      </c>
      <c r="AU247" s="94">
        <f t="shared" si="79"/>
        <v>54</v>
      </c>
      <c r="AV247" s="94">
        <f t="shared" si="79"/>
        <v>40</v>
      </c>
      <c r="AW247" s="94">
        <f t="shared" si="79"/>
        <v>62</v>
      </c>
      <c r="AX247" s="94">
        <f t="shared" si="79"/>
        <v>54</v>
      </c>
      <c r="AY247" s="94">
        <f t="shared" si="79"/>
        <v>54</v>
      </c>
      <c r="AZ247" s="94">
        <f t="shared" si="79"/>
        <v>54</v>
      </c>
      <c r="BA247" s="94">
        <f t="shared" si="79"/>
        <v>54</v>
      </c>
      <c r="BB247" s="94">
        <f t="shared" si="76"/>
        <v>39</v>
      </c>
      <c r="BC247" s="94">
        <f t="shared" si="76"/>
        <v>62</v>
      </c>
      <c r="BD247" s="94">
        <f t="shared" si="76"/>
        <v>62</v>
      </c>
      <c r="BE247" s="94">
        <f t="shared" si="76"/>
        <v>62</v>
      </c>
      <c r="BF247" s="94">
        <f t="shared" si="76"/>
        <v>62</v>
      </c>
      <c r="BG247" s="94">
        <f t="shared" si="76"/>
        <v>61.5</v>
      </c>
      <c r="BH247" s="94">
        <f t="shared" si="76"/>
        <v>39</v>
      </c>
      <c r="BI247" s="94" t="str">
        <f t="shared" si="76"/>
        <v/>
      </c>
      <c r="BJ247" s="94">
        <f t="shared" si="76"/>
        <v>82</v>
      </c>
      <c r="BK247" s="94">
        <f t="shared" si="76"/>
        <v>58</v>
      </c>
      <c r="BL247" s="94">
        <f t="shared" si="77"/>
        <v>62</v>
      </c>
      <c r="BM247" s="94">
        <f t="shared" si="77"/>
        <v>75.5</v>
      </c>
      <c r="BN247" s="94">
        <f t="shared" si="77"/>
        <v>44</v>
      </c>
      <c r="BO247" s="94">
        <f t="shared" si="77"/>
        <v>100</v>
      </c>
      <c r="BP247" s="94">
        <f t="shared" ref="BL247:BZ262" si="83">IFERROR(求节点(BP$7:BP$56,BP$63:BP$112,$B247),"")</f>
        <v>59</v>
      </c>
      <c r="BQ247" s="94">
        <f t="shared" si="83"/>
        <v>100</v>
      </c>
      <c r="BR247" s="94">
        <f t="shared" si="83"/>
        <v>30</v>
      </c>
      <c r="BS247" s="94">
        <f t="shared" si="83"/>
        <v>36</v>
      </c>
      <c r="BT247" s="94">
        <f t="shared" si="83"/>
        <v>100</v>
      </c>
      <c r="BU247" s="94">
        <f t="shared" si="83"/>
        <v>71</v>
      </c>
      <c r="BV247" s="94" t="str">
        <f t="shared" si="83"/>
        <v/>
      </c>
      <c r="BW247" s="94">
        <f t="shared" si="83"/>
        <v>54</v>
      </c>
      <c r="BX247" s="94">
        <f t="shared" si="83"/>
        <v>70</v>
      </c>
      <c r="BY247" s="94">
        <f t="shared" si="83"/>
        <v>62</v>
      </c>
      <c r="BZ247" s="94">
        <f t="shared" si="83"/>
        <v>60</v>
      </c>
    </row>
    <row r="248" spans="2:78" s="94" customFormat="1" x14ac:dyDescent="0.15">
      <c r="B248" s="94">
        <v>125</v>
      </c>
      <c r="C248" s="94">
        <f t="shared" si="72"/>
        <v>3946.2119437939109</v>
      </c>
      <c r="D248" s="94">
        <f t="shared" si="80"/>
        <v>63.5</v>
      </c>
      <c r="E248" s="94" t="str">
        <f t="shared" si="80"/>
        <v/>
      </c>
      <c r="F248" s="94">
        <f t="shared" si="80"/>
        <v>40</v>
      </c>
      <c r="G248" s="94" t="str">
        <f t="shared" si="80"/>
        <v/>
      </c>
      <c r="H248" s="94">
        <f t="shared" si="80"/>
        <v>62.5</v>
      </c>
      <c r="I248" s="94">
        <f t="shared" si="80"/>
        <v>62.5</v>
      </c>
      <c r="J248" s="94">
        <f t="shared" si="80"/>
        <v>64</v>
      </c>
      <c r="K248" s="94">
        <f t="shared" si="80"/>
        <v>64</v>
      </c>
      <c r="L248" s="94">
        <f t="shared" si="80"/>
        <v>64</v>
      </c>
      <c r="M248" s="94">
        <f t="shared" si="80"/>
        <v>64</v>
      </c>
      <c r="N248" s="94">
        <f t="shared" si="78"/>
        <v>39.5</v>
      </c>
      <c r="O248" s="94">
        <f t="shared" si="78"/>
        <v>50</v>
      </c>
      <c r="P248" s="94">
        <f t="shared" si="78"/>
        <v>11.426229508196721</v>
      </c>
      <c r="Q248" s="94">
        <f t="shared" si="78"/>
        <v>62.5</v>
      </c>
      <c r="R248" s="94">
        <f t="shared" si="78"/>
        <v>62.5</v>
      </c>
      <c r="S248" s="94">
        <f t="shared" si="78"/>
        <v>62.5</v>
      </c>
      <c r="T248" s="94">
        <f t="shared" si="78"/>
        <v>62.5</v>
      </c>
      <c r="U248" s="94">
        <f t="shared" si="78"/>
        <v>62.5</v>
      </c>
      <c r="V248" s="94">
        <f t="shared" si="78"/>
        <v>62.5</v>
      </c>
      <c r="W248" s="94">
        <f t="shared" si="78"/>
        <v>39.5</v>
      </c>
      <c r="X248" s="94">
        <f t="shared" si="78"/>
        <v>50</v>
      </c>
      <c r="Y248" s="94">
        <f t="shared" si="78"/>
        <v>42</v>
      </c>
      <c r="Z248" s="94" t="str">
        <f t="shared" si="78"/>
        <v/>
      </c>
      <c r="AA248" s="94">
        <f t="shared" si="78"/>
        <v>36</v>
      </c>
      <c r="AB248" s="94">
        <f t="shared" si="78"/>
        <v>36</v>
      </c>
      <c r="AC248" s="94">
        <f t="shared" si="78"/>
        <v>64</v>
      </c>
      <c r="AD248" s="94">
        <f t="shared" si="81"/>
        <v>63.5</v>
      </c>
      <c r="AE248" s="94">
        <f t="shared" si="81"/>
        <v>63.5</v>
      </c>
      <c r="AF248" s="94">
        <f t="shared" si="81"/>
        <v>63.5</v>
      </c>
      <c r="AG248" s="94">
        <f t="shared" si="81"/>
        <v>61.5</v>
      </c>
      <c r="AH248" s="94">
        <f t="shared" si="82"/>
        <v>50</v>
      </c>
      <c r="AI248" s="94">
        <f t="shared" si="82"/>
        <v>61.5</v>
      </c>
      <c r="AJ248" s="94">
        <f t="shared" si="82"/>
        <v>61</v>
      </c>
      <c r="AK248" s="94" t="str">
        <f t="shared" si="82"/>
        <v/>
      </c>
      <c r="AL248" s="94" t="str">
        <f t="shared" si="82"/>
        <v/>
      </c>
      <c r="AM248" s="94">
        <f t="shared" si="82"/>
        <v>48</v>
      </c>
      <c r="AN248" s="94">
        <f t="shared" si="82"/>
        <v>48</v>
      </c>
      <c r="AO248" s="94">
        <f t="shared" si="82"/>
        <v>62.5</v>
      </c>
      <c r="AP248" s="94">
        <f t="shared" si="82"/>
        <v>62.5</v>
      </c>
      <c r="AQ248" s="94">
        <f t="shared" si="82"/>
        <v>62.5</v>
      </c>
      <c r="AR248" s="94">
        <f t="shared" si="79"/>
        <v>58.5</v>
      </c>
      <c r="AS248" s="94">
        <f t="shared" si="79"/>
        <v>58.5</v>
      </c>
      <c r="AT248" s="94">
        <f t="shared" si="79"/>
        <v>58.5</v>
      </c>
      <c r="AU248" s="94">
        <f t="shared" si="79"/>
        <v>54.5</v>
      </c>
      <c r="AV248" s="94">
        <f t="shared" si="79"/>
        <v>40</v>
      </c>
      <c r="AW248" s="94">
        <f t="shared" si="79"/>
        <v>62.5</v>
      </c>
      <c r="AX248" s="94">
        <f t="shared" si="79"/>
        <v>54.5</v>
      </c>
      <c r="AY248" s="94">
        <f t="shared" si="79"/>
        <v>54.5</v>
      </c>
      <c r="AZ248" s="94">
        <f t="shared" si="79"/>
        <v>54.5</v>
      </c>
      <c r="BA248" s="94">
        <f t="shared" si="79"/>
        <v>54.5</v>
      </c>
      <c r="BB248" s="94">
        <f t="shared" si="76"/>
        <v>39.5</v>
      </c>
      <c r="BC248" s="94">
        <f t="shared" si="76"/>
        <v>62.5</v>
      </c>
      <c r="BD248" s="94">
        <f t="shared" si="76"/>
        <v>62.5</v>
      </c>
      <c r="BE248" s="94">
        <f t="shared" si="76"/>
        <v>62.5</v>
      </c>
      <c r="BF248" s="94">
        <f t="shared" si="76"/>
        <v>62.5</v>
      </c>
      <c r="BG248" s="94">
        <f t="shared" si="76"/>
        <v>62</v>
      </c>
      <c r="BH248" s="94">
        <f t="shared" si="76"/>
        <v>39.5</v>
      </c>
      <c r="BI248" s="94" t="str">
        <f t="shared" si="76"/>
        <v/>
      </c>
      <c r="BJ248" s="94">
        <f t="shared" si="76"/>
        <v>82.5</v>
      </c>
      <c r="BK248" s="94">
        <f t="shared" si="76"/>
        <v>58.285714285714285</v>
      </c>
      <c r="BL248" s="94">
        <f t="shared" si="83"/>
        <v>62.5</v>
      </c>
      <c r="BM248" s="94">
        <f t="shared" si="83"/>
        <v>76</v>
      </c>
      <c r="BN248" s="94">
        <f t="shared" si="83"/>
        <v>44</v>
      </c>
      <c r="BO248" s="94">
        <f t="shared" si="83"/>
        <v>100</v>
      </c>
      <c r="BP248" s="94">
        <f t="shared" si="83"/>
        <v>60</v>
      </c>
      <c r="BQ248" s="94">
        <f t="shared" si="83"/>
        <v>100</v>
      </c>
      <c r="BR248" s="94">
        <f t="shared" si="83"/>
        <v>30</v>
      </c>
      <c r="BS248" s="94">
        <f t="shared" si="83"/>
        <v>36</v>
      </c>
      <c r="BT248" s="94">
        <f t="shared" si="83"/>
        <v>100</v>
      </c>
      <c r="BU248" s="94">
        <f t="shared" si="83"/>
        <v>72</v>
      </c>
      <c r="BV248" s="94" t="str">
        <f t="shared" si="83"/>
        <v/>
      </c>
      <c r="BW248" s="94">
        <f t="shared" si="83"/>
        <v>54.5</v>
      </c>
      <c r="BX248" s="94">
        <f t="shared" si="83"/>
        <v>70</v>
      </c>
      <c r="BY248" s="94">
        <f t="shared" si="83"/>
        <v>62.5</v>
      </c>
      <c r="BZ248" s="94">
        <f t="shared" si="83"/>
        <v>60.5</v>
      </c>
    </row>
    <row r="249" spans="2:78" s="94" customFormat="1" x14ac:dyDescent="0.15">
      <c r="B249" s="94">
        <v>126</v>
      </c>
      <c r="C249" s="94">
        <f t="shared" si="72"/>
        <v>3974.7140515222482</v>
      </c>
      <c r="D249" s="94">
        <f t="shared" si="80"/>
        <v>64</v>
      </c>
      <c r="E249" s="94" t="str">
        <f t="shared" si="80"/>
        <v/>
      </c>
      <c r="F249" s="94">
        <f t="shared" si="80"/>
        <v>40</v>
      </c>
      <c r="G249" s="94" t="str">
        <f t="shared" si="80"/>
        <v/>
      </c>
      <c r="H249" s="94">
        <f t="shared" si="80"/>
        <v>63</v>
      </c>
      <c r="I249" s="94">
        <f t="shared" si="80"/>
        <v>63</v>
      </c>
      <c r="J249" s="94">
        <f t="shared" si="80"/>
        <v>64.5</v>
      </c>
      <c r="K249" s="94">
        <f t="shared" si="80"/>
        <v>64.5</v>
      </c>
      <c r="L249" s="94">
        <f t="shared" si="80"/>
        <v>64.5</v>
      </c>
      <c r="M249" s="94">
        <f t="shared" si="80"/>
        <v>64.5</v>
      </c>
      <c r="N249" s="94">
        <f t="shared" si="78"/>
        <v>40</v>
      </c>
      <c r="O249" s="94">
        <f t="shared" si="78"/>
        <v>50.4</v>
      </c>
      <c r="P249" s="94">
        <f t="shared" si="78"/>
        <v>11.442622950819672</v>
      </c>
      <c r="Q249" s="94">
        <f t="shared" si="78"/>
        <v>63</v>
      </c>
      <c r="R249" s="94">
        <f t="shared" si="78"/>
        <v>63</v>
      </c>
      <c r="S249" s="94">
        <f t="shared" si="78"/>
        <v>63</v>
      </c>
      <c r="T249" s="94">
        <f t="shared" si="78"/>
        <v>63</v>
      </c>
      <c r="U249" s="94">
        <f t="shared" si="78"/>
        <v>63</v>
      </c>
      <c r="V249" s="94">
        <f t="shared" si="78"/>
        <v>63</v>
      </c>
      <c r="W249" s="94">
        <f t="shared" si="78"/>
        <v>40</v>
      </c>
      <c r="X249" s="94">
        <f t="shared" si="78"/>
        <v>50.4</v>
      </c>
      <c r="Y249" s="94">
        <f t="shared" si="78"/>
        <v>42</v>
      </c>
      <c r="Z249" s="94" t="str">
        <f t="shared" si="78"/>
        <v/>
      </c>
      <c r="AA249" s="94">
        <f t="shared" si="78"/>
        <v>36</v>
      </c>
      <c r="AB249" s="94">
        <f t="shared" si="78"/>
        <v>36</v>
      </c>
      <c r="AC249" s="94">
        <f t="shared" si="78"/>
        <v>64.5</v>
      </c>
      <c r="AD249" s="94">
        <f t="shared" si="81"/>
        <v>64</v>
      </c>
      <c r="AE249" s="94">
        <f t="shared" si="81"/>
        <v>64</v>
      </c>
      <c r="AF249" s="94">
        <f t="shared" si="81"/>
        <v>64</v>
      </c>
      <c r="AG249" s="94">
        <f t="shared" si="81"/>
        <v>62</v>
      </c>
      <c r="AH249" s="94">
        <f t="shared" si="82"/>
        <v>50</v>
      </c>
      <c r="AI249" s="94">
        <f t="shared" si="82"/>
        <v>62</v>
      </c>
      <c r="AJ249" s="94">
        <f t="shared" si="82"/>
        <v>61.5</v>
      </c>
      <c r="AK249" s="94" t="str">
        <f t="shared" si="82"/>
        <v/>
      </c>
      <c r="AL249" s="94" t="str">
        <f t="shared" si="82"/>
        <v/>
      </c>
      <c r="AM249" s="94">
        <f t="shared" si="82"/>
        <v>48</v>
      </c>
      <c r="AN249" s="94">
        <f t="shared" si="82"/>
        <v>48</v>
      </c>
      <c r="AO249" s="94">
        <f t="shared" si="82"/>
        <v>63</v>
      </c>
      <c r="AP249" s="94">
        <f t="shared" si="82"/>
        <v>63</v>
      </c>
      <c r="AQ249" s="94">
        <f t="shared" si="82"/>
        <v>63</v>
      </c>
      <c r="AR249" s="94">
        <f t="shared" si="79"/>
        <v>59</v>
      </c>
      <c r="AS249" s="94">
        <f t="shared" si="79"/>
        <v>59</v>
      </c>
      <c r="AT249" s="94">
        <f t="shared" si="79"/>
        <v>59</v>
      </c>
      <c r="AU249" s="94">
        <f t="shared" si="79"/>
        <v>55</v>
      </c>
      <c r="AV249" s="94">
        <f t="shared" si="79"/>
        <v>40</v>
      </c>
      <c r="AW249" s="94">
        <f t="shared" si="79"/>
        <v>63</v>
      </c>
      <c r="AX249" s="94">
        <f t="shared" si="79"/>
        <v>55</v>
      </c>
      <c r="AY249" s="94">
        <f t="shared" si="79"/>
        <v>55</v>
      </c>
      <c r="AZ249" s="94">
        <f t="shared" si="79"/>
        <v>55</v>
      </c>
      <c r="BA249" s="94">
        <f t="shared" si="79"/>
        <v>55</v>
      </c>
      <c r="BB249" s="94">
        <f t="shared" si="79"/>
        <v>40</v>
      </c>
      <c r="BC249" s="94">
        <f t="shared" si="79"/>
        <v>63</v>
      </c>
      <c r="BD249" s="94">
        <f t="shared" si="79"/>
        <v>63</v>
      </c>
      <c r="BE249" s="94">
        <f t="shared" si="79"/>
        <v>63</v>
      </c>
      <c r="BF249" s="94">
        <f t="shared" si="79"/>
        <v>63</v>
      </c>
      <c r="BG249" s="94">
        <f t="shared" si="79"/>
        <v>62.5</v>
      </c>
      <c r="BH249" s="94">
        <f t="shared" ref="BB249:BO260" si="84">IFERROR(求节点(BH$7:BH$56,BH$63:BH$112,$B249),"")</f>
        <v>40</v>
      </c>
      <c r="BI249" s="94" t="str">
        <f t="shared" si="84"/>
        <v/>
      </c>
      <c r="BJ249" s="94">
        <f t="shared" si="84"/>
        <v>83</v>
      </c>
      <c r="BK249" s="94">
        <f t="shared" si="84"/>
        <v>58.571428571428569</v>
      </c>
      <c r="BL249" s="94">
        <f t="shared" si="83"/>
        <v>63</v>
      </c>
      <c r="BM249" s="94">
        <f t="shared" si="83"/>
        <v>76.400000000000006</v>
      </c>
      <c r="BN249" s="94">
        <f t="shared" si="83"/>
        <v>44</v>
      </c>
      <c r="BO249" s="94">
        <f t="shared" si="83"/>
        <v>100</v>
      </c>
      <c r="BP249" s="94">
        <f t="shared" si="83"/>
        <v>62</v>
      </c>
      <c r="BQ249" s="94">
        <f t="shared" si="83"/>
        <v>100</v>
      </c>
      <c r="BR249" s="94">
        <f t="shared" si="83"/>
        <v>30</v>
      </c>
      <c r="BS249" s="94">
        <f t="shared" si="83"/>
        <v>36</v>
      </c>
      <c r="BT249" s="94">
        <f t="shared" si="83"/>
        <v>100</v>
      </c>
      <c r="BU249" s="94">
        <f t="shared" si="83"/>
        <v>74</v>
      </c>
      <c r="BV249" s="94" t="str">
        <f t="shared" si="83"/>
        <v/>
      </c>
      <c r="BW249" s="94">
        <f t="shared" si="83"/>
        <v>55</v>
      </c>
      <c r="BX249" s="94">
        <f t="shared" si="83"/>
        <v>70</v>
      </c>
      <c r="BY249" s="94">
        <f t="shared" si="83"/>
        <v>63</v>
      </c>
      <c r="BZ249" s="94">
        <f t="shared" si="83"/>
        <v>61</v>
      </c>
    </row>
    <row r="250" spans="2:78" s="94" customFormat="1" x14ac:dyDescent="0.15">
      <c r="B250" s="94">
        <v>127</v>
      </c>
      <c r="C250" s="94">
        <f t="shared" si="72"/>
        <v>4002.2161592505854</v>
      </c>
      <c r="D250" s="94">
        <f t="shared" si="80"/>
        <v>64.5</v>
      </c>
      <c r="E250" s="94" t="str">
        <f t="shared" si="80"/>
        <v/>
      </c>
      <c r="F250" s="94">
        <f t="shared" si="80"/>
        <v>40</v>
      </c>
      <c r="G250" s="94" t="str">
        <f t="shared" si="80"/>
        <v/>
      </c>
      <c r="H250" s="94">
        <f t="shared" si="80"/>
        <v>63.5</v>
      </c>
      <c r="I250" s="94">
        <f t="shared" si="80"/>
        <v>63.5</v>
      </c>
      <c r="J250" s="94">
        <f t="shared" si="80"/>
        <v>65</v>
      </c>
      <c r="K250" s="94">
        <f t="shared" si="80"/>
        <v>65</v>
      </c>
      <c r="L250" s="94">
        <f t="shared" si="80"/>
        <v>65</v>
      </c>
      <c r="M250" s="94">
        <f t="shared" si="80"/>
        <v>65</v>
      </c>
      <c r="N250" s="94">
        <f t="shared" si="78"/>
        <v>40.5</v>
      </c>
      <c r="O250" s="94">
        <f t="shared" si="78"/>
        <v>50.8</v>
      </c>
      <c r="P250" s="94">
        <f t="shared" si="78"/>
        <v>11.459016393442623</v>
      </c>
      <c r="Q250" s="94">
        <f t="shared" si="78"/>
        <v>63.5</v>
      </c>
      <c r="R250" s="94">
        <f t="shared" si="78"/>
        <v>63.5</v>
      </c>
      <c r="S250" s="94">
        <f t="shared" si="78"/>
        <v>63.5</v>
      </c>
      <c r="T250" s="94">
        <f t="shared" si="78"/>
        <v>63.5</v>
      </c>
      <c r="U250" s="94">
        <f t="shared" si="78"/>
        <v>63.5</v>
      </c>
      <c r="V250" s="94">
        <f t="shared" si="78"/>
        <v>63.5</v>
      </c>
      <c r="W250" s="94">
        <f t="shared" si="78"/>
        <v>40.5</v>
      </c>
      <c r="X250" s="94">
        <f t="shared" si="78"/>
        <v>50.8</v>
      </c>
      <c r="Y250" s="94">
        <f t="shared" si="78"/>
        <v>42</v>
      </c>
      <c r="Z250" s="94" t="str">
        <f t="shared" si="78"/>
        <v/>
      </c>
      <c r="AA250" s="94">
        <f t="shared" si="78"/>
        <v>36</v>
      </c>
      <c r="AB250" s="94">
        <f t="shared" si="78"/>
        <v>36</v>
      </c>
      <c r="AC250" s="94">
        <f t="shared" si="78"/>
        <v>65</v>
      </c>
      <c r="AD250" s="94">
        <f t="shared" si="81"/>
        <v>64.5</v>
      </c>
      <c r="AE250" s="94">
        <f t="shared" si="81"/>
        <v>64.5</v>
      </c>
      <c r="AF250" s="94">
        <f t="shared" si="81"/>
        <v>64.5</v>
      </c>
      <c r="AG250" s="94">
        <f t="shared" si="81"/>
        <v>62.5</v>
      </c>
      <c r="AH250" s="94">
        <f t="shared" si="82"/>
        <v>50</v>
      </c>
      <c r="AI250" s="94">
        <f t="shared" si="82"/>
        <v>62.5</v>
      </c>
      <c r="AJ250" s="94">
        <f t="shared" si="82"/>
        <v>62</v>
      </c>
      <c r="AK250" s="94" t="str">
        <f t="shared" si="82"/>
        <v/>
      </c>
      <c r="AL250" s="94" t="str">
        <f t="shared" si="82"/>
        <v/>
      </c>
      <c r="AM250" s="94">
        <f t="shared" si="82"/>
        <v>48</v>
      </c>
      <c r="AN250" s="94">
        <f t="shared" si="82"/>
        <v>48</v>
      </c>
      <c r="AO250" s="94">
        <f t="shared" si="82"/>
        <v>63.5</v>
      </c>
      <c r="AP250" s="94">
        <f t="shared" si="82"/>
        <v>63.5</v>
      </c>
      <c r="AQ250" s="94">
        <f t="shared" si="82"/>
        <v>63.5</v>
      </c>
      <c r="AR250" s="94">
        <f t="shared" si="79"/>
        <v>59.5</v>
      </c>
      <c r="AS250" s="94">
        <f t="shared" si="79"/>
        <v>59.5</v>
      </c>
      <c r="AT250" s="94">
        <f t="shared" si="79"/>
        <v>59.5</v>
      </c>
      <c r="AU250" s="94">
        <f t="shared" si="79"/>
        <v>55.5</v>
      </c>
      <c r="AV250" s="94">
        <f t="shared" si="79"/>
        <v>40</v>
      </c>
      <c r="AW250" s="94">
        <f t="shared" si="79"/>
        <v>63.5</v>
      </c>
      <c r="AX250" s="94">
        <f t="shared" si="79"/>
        <v>55.5</v>
      </c>
      <c r="AY250" s="94">
        <f t="shared" si="79"/>
        <v>55.5</v>
      </c>
      <c r="AZ250" s="94">
        <f t="shared" si="79"/>
        <v>55.5</v>
      </c>
      <c r="BA250" s="94">
        <f t="shared" si="79"/>
        <v>55.5</v>
      </c>
      <c r="BB250" s="94">
        <f t="shared" si="84"/>
        <v>40.5</v>
      </c>
      <c r="BC250" s="94">
        <f t="shared" si="84"/>
        <v>63.5</v>
      </c>
      <c r="BD250" s="94">
        <f t="shared" si="84"/>
        <v>63.5</v>
      </c>
      <c r="BE250" s="94">
        <f t="shared" si="84"/>
        <v>63.5</v>
      </c>
      <c r="BF250" s="94">
        <f t="shared" si="84"/>
        <v>63.5</v>
      </c>
      <c r="BG250" s="94">
        <f t="shared" si="84"/>
        <v>63</v>
      </c>
      <c r="BH250" s="94">
        <f t="shared" si="84"/>
        <v>40.5</v>
      </c>
      <c r="BI250" s="94" t="str">
        <f t="shared" si="84"/>
        <v/>
      </c>
      <c r="BJ250" s="94">
        <f t="shared" si="84"/>
        <v>83.5</v>
      </c>
      <c r="BK250" s="94">
        <f t="shared" si="84"/>
        <v>58.857142857142854</v>
      </c>
      <c r="BL250" s="94">
        <f t="shared" si="83"/>
        <v>63.5</v>
      </c>
      <c r="BM250" s="94">
        <f t="shared" si="83"/>
        <v>76.8</v>
      </c>
      <c r="BN250" s="94">
        <f t="shared" si="83"/>
        <v>44</v>
      </c>
      <c r="BO250" s="94">
        <f t="shared" si="83"/>
        <v>100</v>
      </c>
      <c r="BP250" s="94">
        <f t="shared" si="83"/>
        <v>64</v>
      </c>
      <c r="BQ250" s="94">
        <f t="shared" si="83"/>
        <v>100</v>
      </c>
      <c r="BR250" s="94">
        <f t="shared" si="83"/>
        <v>30</v>
      </c>
      <c r="BS250" s="94">
        <f t="shared" si="83"/>
        <v>36</v>
      </c>
      <c r="BT250" s="94">
        <f t="shared" si="83"/>
        <v>100</v>
      </c>
      <c r="BU250" s="94">
        <f t="shared" si="83"/>
        <v>75</v>
      </c>
      <c r="BV250" s="94" t="str">
        <f t="shared" si="83"/>
        <v/>
      </c>
      <c r="BW250" s="94">
        <f t="shared" si="83"/>
        <v>55.5</v>
      </c>
      <c r="BX250" s="94">
        <f t="shared" si="83"/>
        <v>70</v>
      </c>
      <c r="BY250" s="94">
        <f t="shared" si="83"/>
        <v>63.5</v>
      </c>
      <c r="BZ250" s="94">
        <f t="shared" si="83"/>
        <v>61.5</v>
      </c>
    </row>
    <row r="251" spans="2:78" s="94" customFormat="1" x14ac:dyDescent="0.15">
      <c r="B251" s="94">
        <v>128</v>
      </c>
      <c r="C251" s="94">
        <f t="shared" ref="C251:C283" si="85">SUM(D251:BZ251)</f>
        <v>4029.7182669789227</v>
      </c>
      <c r="D251" s="94">
        <f t="shared" si="80"/>
        <v>65</v>
      </c>
      <c r="E251" s="94" t="str">
        <f t="shared" si="80"/>
        <v/>
      </c>
      <c r="F251" s="94">
        <f t="shared" si="80"/>
        <v>40</v>
      </c>
      <c r="G251" s="94" t="str">
        <f t="shared" si="80"/>
        <v/>
      </c>
      <c r="H251" s="94">
        <f t="shared" si="80"/>
        <v>64</v>
      </c>
      <c r="I251" s="94">
        <f t="shared" si="80"/>
        <v>64</v>
      </c>
      <c r="J251" s="94">
        <f t="shared" si="80"/>
        <v>65.5</v>
      </c>
      <c r="K251" s="94">
        <f t="shared" si="80"/>
        <v>65.5</v>
      </c>
      <c r="L251" s="94">
        <f t="shared" si="80"/>
        <v>65.5</v>
      </c>
      <c r="M251" s="94">
        <f t="shared" si="80"/>
        <v>65.5</v>
      </c>
      <c r="N251" s="94">
        <f t="shared" si="78"/>
        <v>41</v>
      </c>
      <c r="O251" s="94">
        <f t="shared" si="78"/>
        <v>51.2</v>
      </c>
      <c r="P251" s="94">
        <f t="shared" si="78"/>
        <v>11.475409836065573</v>
      </c>
      <c r="Q251" s="94">
        <f t="shared" si="78"/>
        <v>64</v>
      </c>
      <c r="R251" s="94">
        <f t="shared" si="78"/>
        <v>64</v>
      </c>
      <c r="S251" s="94">
        <f t="shared" si="78"/>
        <v>64</v>
      </c>
      <c r="T251" s="94">
        <f t="shared" si="78"/>
        <v>64</v>
      </c>
      <c r="U251" s="94">
        <f t="shared" si="78"/>
        <v>64</v>
      </c>
      <c r="V251" s="94">
        <f t="shared" si="78"/>
        <v>64</v>
      </c>
      <c r="W251" s="94">
        <f t="shared" si="78"/>
        <v>41</v>
      </c>
      <c r="X251" s="94">
        <f t="shared" si="78"/>
        <v>51.2</v>
      </c>
      <c r="Y251" s="94">
        <f t="shared" si="78"/>
        <v>42</v>
      </c>
      <c r="Z251" s="94" t="str">
        <f t="shared" si="78"/>
        <v/>
      </c>
      <c r="AA251" s="94">
        <f t="shared" si="78"/>
        <v>36</v>
      </c>
      <c r="AB251" s="94">
        <f t="shared" si="78"/>
        <v>36</v>
      </c>
      <c r="AC251" s="94">
        <f t="shared" si="78"/>
        <v>65.5</v>
      </c>
      <c r="AD251" s="94">
        <f t="shared" si="81"/>
        <v>65</v>
      </c>
      <c r="AE251" s="94">
        <f t="shared" si="81"/>
        <v>65</v>
      </c>
      <c r="AF251" s="94">
        <f t="shared" si="81"/>
        <v>65</v>
      </c>
      <c r="AG251" s="94">
        <f t="shared" si="81"/>
        <v>63</v>
      </c>
      <c r="AH251" s="94">
        <f t="shared" si="82"/>
        <v>50</v>
      </c>
      <c r="AI251" s="94">
        <f t="shared" si="82"/>
        <v>63</v>
      </c>
      <c r="AJ251" s="94">
        <f t="shared" si="82"/>
        <v>62.5</v>
      </c>
      <c r="AK251" s="94" t="str">
        <f t="shared" si="82"/>
        <v/>
      </c>
      <c r="AL251" s="94" t="str">
        <f t="shared" si="82"/>
        <v/>
      </c>
      <c r="AM251" s="94">
        <f t="shared" si="82"/>
        <v>48</v>
      </c>
      <c r="AN251" s="94">
        <f t="shared" si="82"/>
        <v>48</v>
      </c>
      <c r="AO251" s="94">
        <f t="shared" si="82"/>
        <v>64</v>
      </c>
      <c r="AP251" s="94">
        <f t="shared" si="82"/>
        <v>64</v>
      </c>
      <c r="AQ251" s="94">
        <f t="shared" si="82"/>
        <v>64</v>
      </c>
      <c r="AR251" s="94">
        <f t="shared" si="79"/>
        <v>60</v>
      </c>
      <c r="AS251" s="94">
        <f t="shared" si="79"/>
        <v>60</v>
      </c>
      <c r="AT251" s="94">
        <f t="shared" si="79"/>
        <v>60</v>
      </c>
      <c r="AU251" s="94">
        <f t="shared" si="79"/>
        <v>56</v>
      </c>
      <c r="AV251" s="94">
        <f t="shared" si="79"/>
        <v>40</v>
      </c>
      <c r="AW251" s="94">
        <f t="shared" si="79"/>
        <v>64</v>
      </c>
      <c r="AX251" s="94">
        <f t="shared" si="79"/>
        <v>56</v>
      </c>
      <c r="AY251" s="94">
        <f t="shared" si="79"/>
        <v>56</v>
      </c>
      <c r="AZ251" s="94">
        <f t="shared" si="79"/>
        <v>56</v>
      </c>
      <c r="BA251" s="94">
        <f t="shared" si="79"/>
        <v>56</v>
      </c>
      <c r="BB251" s="94">
        <f t="shared" si="84"/>
        <v>41</v>
      </c>
      <c r="BC251" s="94">
        <f t="shared" si="84"/>
        <v>64</v>
      </c>
      <c r="BD251" s="94">
        <f t="shared" si="84"/>
        <v>64</v>
      </c>
      <c r="BE251" s="94">
        <f t="shared" si="84"/>
        <v>64</v>
      </c>
      <c r="BF251" s="94">
        <f t="shared" si="84"/>
        <v>64</v>
      </c>
      <c r="BG251" s="94">
        <f t="shared" si="84"/>
        <v>63.5</v>
      </c>
      <c r="BH251" s="94">
        <f t="shared" si="84"/>
        <v>41</v>
      </c>
      <c r="BI251" s="94" t="str">
        <f t="shared" si="84"/>
        <v/>
      </c>
      <c r="BJ251" s="94">
        <f t="shared" si="84"/>
        <v>84</v>
      </c>
      <c r="BK251" s="94">
        <f t="shared" si="84"/>
        <v>59.142857142857146</v>
      </c>
      <c r="BL251" s="94">
        <f t="shared" si="83"/>
        <v>64</v>
      </c>
      <c r="BM251" s="94">
        <f t="shared" si="83"/>
        <v>77.2</v>
      </c>
      <c r="BN251" s="94">
        <f t="shared" si="83"/>
        <v>44</v>
      </c>
      <c r="BO251" s="94">
        <f t="shared" si="83"/>
        <v>100</v>
      </c>
      <c r="BP251" s="94">
        <f t="shared" si="83"/>
        <v>66</v>
      </c>
      <c r="BQ251" s="94">
        <f t="shared" si="83"/>
        <v>100</v>
      </c>
      <c r="BR251" s="94">
        <f t="shared" si="83"/>
        <v>30</v>
      </c>
      <c r="BS251" s="94">
        <f t="shared" si="83"/>
        <v>36</v>
      </c>
      <c r="BT251" s="94">
        <f t="shared" si="83"/>
        <v>100</v>
      </c>
      <c r="BU251" s="94">
        <f t="shared" si="83"/>
        <v>76</v>
      </c>
      <c r="BV251" s="94" t="str">
        <f t="shared" si="83"/>
        <v/>
      </c>
      <c r="BW251" s="94">
        <f t="shared" si="83"/>
        <v>56</v>
      </c>
      <c r="BX251" s="94">
        <f t="shared" si="83"/>
        <v>70</v>
      </c>
      <c r="BY251" s="94">
        <f t="shared" si="83"/>
        <v>64</v>
      </c>
      <c r="BZ251" s="94">
        <f t="shared" si="83"/>
        <v>62</v>
      </c>
    </row>
    <row r="252" spans="2:78" s="94" customFormat="1" x14ac:dyDescent="0.15">
      <c r="B252" s="94">
        <v>129</v>
      </c>
      <c r="C252" s="94">
        <f t="shared" si="85"/>
        <v>4059.3870413739264</v>
      </c>
      <c r="D252" s="94">
        <f t="shared" si="80"/>
        <v>65.5</v>
      </c>
      <c r="E252" s="94" t="str">
        <f t="shared" si="80"/>
        <v/>
      </c>
      <c r="F252" s="94">
        <f t="shared" si="80"/>
        <v>40</v>
      </c>
      <c r="G252" s="94" t="str">
        <f t="shared" si="80"/>
        <v/>
      </c>
      <c r="H252" s="94">
        <f t="shared" si="80"/>
        <v>64.5</v>
      </c>
      <c r="I252" s="94">
        <f t="shared" si="80"/>
        <v>64.5</v>
      </c>
      <c r="J252" s="94">
        <f t="shared" si="80"/>
        <v>66</v>
      </c>
      <c r="K252" s="94">
        <f t="shared" si="80"/>
        <v>66</v>
      </c>
      <c r="L252" s="94">
        <f t="shared" si="80"/>
        <v>66</v>
      </c>
      <c r="M252" s="94">
        <f t="shared" si="80"/>
        <v>66</v>
      </c>
      <c r="N252" s="94">
        <f t="shared" si="78"/>
        <v>41.5</v>
      </c>
      <c r="O252" s="94">
        <f t="shared" si="78"/>
        <v>51.6</v>
      </c>
      <c r="P252" s="94">
        <f t="shared" si="78"/>
        <v>11.491803278688526</v>
      </c>
      <c r="Q252" s="94">
        <f t="shared" si="78"/>
        <v>64.5</v>
      </c>
      <c r="R252" s="94">
        <f t="shared" si="78"/>
        <v>64.5</v>
      </c>
      <c r="S252" s="94">
        <f t="shared" si="78"/>
        <v>64.5</v>
      </c>
      <c r="T252" s="94">
        <f t="shared" si="78"/>
        <v>64.5</v>
      </c>
      <c r="U252" s="94">
        <f t="shared" si="78"/>
        <v>64.5</v>
      </c>
      <c r="V252" s="94">
        <f t="shared" si="78"/>
        <v>64.5</v>
      </c>
      <c r="W252" s="94">
        <f t="shared" si="78"/>
        <v>41.5</v>
      </c>
      <c r="X252" s="94">
        <f t="shared" si="78"/>
        <v>51.6</v>
      </c>
      <c r="Y252" s="94">
        <f t="shared" si="78"/>
        <v>42</v>
      </c>
      <c r="Z252" s="94" t="str">
        <f t="shared" si="78"/>
        <v/>
      </c>
      <c r="AA252" s="94">
        <f t="shared" si="78"/>
        <v>36</v>
      </c>
      <c r="AB252" s="94">
        <f t="shared" si="78"/>
        <v>36</v>
      </c>
      <c r="AC252" s="94">
        <f t="shared" si="78"/>
        <v>66</v>
      </c>
      <c r="AD252" s="94">
        <f t="shared" si="81"/>
        <v>65.5</v>
      </c>
      <c r="AE252" s="94">
        <f t="shared" si="81"/>
        <v>65.5</v>
      </c>
      <c r="AF252" s="94">
        <f t="shared" si="81"/>
        <v>65.5</v>
      </c>
      <c r="AG252" s="94">
        <f t="shared" si="81"/>
        <v>63.5</v>
      </c>
      <c r="AH252" s="94">
        <f t="shared" si="82"/>
        <v>50</v>
      </c>
      <c r="AI252" s="94">
        <f t="shared" si="82"/>
        <v>63.5</v>
      </c>
      <c r="AJ252" s="94">
        <f t="shared" si="82"/>
        <v>63</v>
      </c>
      <c r="AK252" s="94" t="str">
        <f t="shared" si="82"/>
        <v/>
      </c>
      <c r="AL252" s="94" t="str">
        <f t="shared" si="82"/>
        <v/>
      </c>
      <c r="AM252" s="94">
        <f t="shared" si="82"/>
        <v>48</v>
      </c>
      <c r="AN252" s="94">
        <f t="shared" si="82"/>
        <v>48</v>
      </c>
      <c r="AO252" s="94">
        <f t="shared" si="82"/>
        <v>64.5</v>
      </c>
      <c r="AP252" s="94">
        <f t="shared" si="82"/>
        <v>64.5</v>
      </c>
      <c r="AQ252" s="94">
        <f t="shared" si="82"/>
        <v>64.5</v>
      </c>
      <c r="AR252" s="94">
        <f t="shared" si="79"/>
        <v>60.5</v>
      </c>
      <c r="AS252" s="94">
        <f t="shared" si="79"/>
        <v>60.5</v>
      </c>
      <c r="AT252" s="94">
        <f t="shared" si="79"/>
        <v>60.5</v>
      </c>
      <c r="AU252" s="94">
        <f t="shared" si="79"/>
        <v>56.5</v>
      </c>
      <c r="AV252" s="94">
        <f t="shared" si="79"/>
        <v>40</v>
      </c>
      <c r="AW252" s="94">
        <f t="shared" si="79"/>
        <v>64.5</v>
      </c>
      <c r="AX252" s="94">
        <f t="shared" si="79"/>
        <v>56.5</v>
      </c>
      <c r="AY252" s="94">
        <f t="shared" si="79"/>
        <v>56.5</v>
      </c>
      <c r="AZ252" s="94">
        <f t="shared" si="79"/>
        <v>56.5</v>
      </c>
      <c r="BA252" s="94">
        <f t="shared" si="79"/>
        <v>56.5</v>
      </c>
      <c r="BB252" s="94">
        <f t="shared" si="84"/>
        <v>41.5</v>
      </c>
      <c r="BC252" s="94">
        <f t="shared" si="84"/>
        <v>64.5</v>
      </c>
      <c r="BD252" s="94">
        <f t="shared" si="84"/>
        <v>64.5</v>
      </c>
      <c r="BE252" s="94">
        <f t="shared" si="84"/>
        <v>64.5</v>
      </c>
      <c r="BF252" s="94">
        <f t="shared" si="84"/>
        <v>64.5</v>
      </c>
      <c r="BG252" s="94">
        <f t="shared" si="84"/>
        <v>64</v>
      </c>
      <c r="BH252" s="94">
        <f t="shared" si="84"/>
        <v>41.5</v>
      </c>
      <c r="BI252" s="94" t="str">
        <f t="shared" si="84"/>
        <v/>
      </c>
      <c r="BJ252" s="94">
        <f t="shared" si="84"/>
        <v>84.666666666666671</v>
      </c>
      <c r="BK252" s="94">
        <f t="shared" si="84"/>
        <v>59.428571428571431</v>
      </c>
      <c r="BL252" s="94">
        <f t="shared" si="83"/>
        <v>64.5</v>
      </c>
      <c r="BM252" s="94">
        <f t="shared" si="83"/>
        <v>77.599999999999994</v>
      </c>
      <c r="BN252" s="94">
        <f t="shared" si="83"/>
        <v>44</v>
      </c>
      <c r="BO252" s="94">
        <f t="shared" si="83"/>
        <v>100</v>
      </c>
      <c r="BP252" s="94">
        <f t="shared" si="83"/>
        <v>70</v>
      </c>
      <c r="BQ252" s="94">
        <f t="shared" si="83"/>
        <v>100</v>
      </c>
      <c r="BR252" s="94">
        <f t="shared" si="83"/>
        <v>30</v>
      </c>
      <c r="BS252" s="94">
        <f t="shared" si="83"/>
        <v>36</v>
      </c>
      <c r="BT252" s="94">
        <f t="shared" si="83"/>
        <v>100</v>
      </c>
      <c r="BU252" s="94">
        <f t="shared" si="83"/>
        <v>77</v>
      </c>
      <c r="BV252" s="94" t="str">
        <f t="shared" si="83"/>
        <v/>
      </c>
      <c r="BW252" s="94">
        <f t="shared" si="83"/>
        <v>56.5</v>
      </c>
      <c r="BX252" s="94">
        <f t="shared" si="83"/>
        <v>70</v>
      </c>
      <c r="BY252" s="94">
        <f t="shared" si="83"/>
        <v>64.5</v>
      </c>
      <c r="BZ252" s="94">
        <f t="shared" si="83"/>
        <v>62.5</v>
      </c>
    </row>
    <row r="253" spans="2:78" s="94" customFormat="1" x14ac:dyDescent="0.15">
      <c r="B253" s="94">
        <v>130</v>
      </c>
      <c r="C253" s="94">
        <f t="shared" si="85"/>
        <v>4087.0558157689306</v>
      </c>
      <c r="D253" s="94">
        <f t="shared" si="80"/>
        <v>66</v>
      </c>
      <c r="E253" s="94" t="str">
        <f t="shared" si="80"/>
        <v/>
      </c>
      <c r="F253" s="94">
        <f t="shared" si="80"/>
        <v>40</v>
      </c>
      <c r="G253" s="94" t="str">
        <f t="shared" si="80"/>
        <v/>
      </c>
      <c r="H253" s="94">
        <f t="shared" si="80"/>
        <v>65</v>
      </c>
      <c r="I253" s="94">
        <f t="shared" si="80"/>
        <v>65</v>
      </c>
      <c r="J253" s="94">
        <f t="shared" si="80"/>
        <v>66.5</v>
      </c>
      <c r="K253" s="94">
        <f t="shared" si="80"/>
        <v>66.5</v>
      </c>
      <c r="L253" s="94">
        <f t="shared" si="80"/>
        <v>66.5</v>
      </c>
      <c r="M253" s="94">
        <f t="shared" si="80"/>
        <v>66.5</v>
      </c>
      <c r="N253" s="94">
        <f t="shared" si="78"/>
        <v>42</v>
      </c>
      <c r="O253" s="94">
        <f t="shared" si="78"/>
        <v>52</v>
      </c>
      <c r="P253" s="94">
        <f t="shared" si="78"/>
        <v>11.508196721311476</v>
      </c>
      <c r="Q253" s="94">
        <f t="shared" si="78"/>
        <v>65</v>
      </c>
      <c r="R253" s="94">
        <f t="shared" si="78"/>
        <v>65</v>
      </c>
      <c r="S253" s="94">
        <f t="shared" si="78"/>
        <v>65</v>
      </c>
      <c r="T253" s="94">
        <f t="shared" si="78"/>
        <v>65</v>
      </c>
      <c r="U253" s="94">
        <f t="shared" si="78"/>
        <v>65</v>
      </c>
      <c r="V253" s="94">
        <f t="shared" si="78"/>
        <v>65</v>
      </c>
      <c r="W253" s="94">
        <f t="shared" si="78"/>
        <v>42</v>
      </c>
      <c r="X253" s="94">
        <f t="shared" si="78"/>
        <v>52</v>
      </c>
      <c r="Y253" s="94">
        <f t="shared" si="78"/>
        <v>42</v>
      </c>
      <c r="Z253" s="94" t="str">
        <f t="shared" si="78"/>
        <v/>
      </c>
      <c r="AA253" s="94">
        <f t="shared" si="78"/>
        <v>36</v>
      </c>
      <c r="AB253" s="94">
        <f t="shared" si="78"/>
        <v>36</v>
      </c>
      <c r="AC253" s="94">
        <f t="shared" si="78"/>
        <v>66.5</v>
      </c>
      <c r="AD253" s="94">
        <f t="shared" si="81"/>
        <v>66</v>
      </c>
      <c r="AE253" s="94">
        <f t="shared" si="81"/>
        <v>66</v>
      </c>
      <c r="AF253" s="94">
        <f t="shared" si="81"/>
        <v>66</v>
      </c>
      <c r="AG253" s="94">
        <f t="shared" si="81"/>
        <v>64</v>
      </c>
      <c r="AH253" s="94">
        <f t="shared" si="82"/>
        <v>50</v>
      </c>
      <c r="AI253" s="94">
        <f t="shared" si="82"/>
        <v>64</v>
      </c>
      <c r="AJ253" s="94">
        <f t="shared" si="82"/>
        <v>63.5</v>
      </c>
      <c r="AK253" s="94" t="str">
        <f t="shared" si="82"/>
        <v/>
      </c>
      <c r="AL253" s="94" t="str">
        <f t="shared" si="82"/>
        <v/>
      </c>
      <c r="AM253" s="94">
        <f t="shared" si="82"/>
        <v>48</v>
      </c>
      <c r="AN253" s="94">
        <f t="shared" si="82"/>
        <v>48</v>
      </c>
      <c r="AO253" s="94">
        <f t="shared" si="82"/>
        <v>65</v>
      </c>
      <c r="AP253" s="94">
        <f t="shared" si="82"/>
        <v>65</v>
      </c>
      <c r="AQ253" s="94">
        <f t="shared" si="82"/>
        <v>65</v>
      </c>
      <c r="AR253" s="94">
        <f t="shared" si="79"/>
        <v>61</v>
      </c>
      <c r="AS253" s="94">
        <f t="shared" si="79"/>
        <v>61</v>
      </c>
      <c r="AT253" s="94">
        <f t="shared" si="79"/>
        <v>61</v>
      </c>
      <c r="AU253" s="94">
        <f t="shared" si="79"/>
        <v>57</v>
      </c>
      <c r="AV253" s="94">
        <f t="shared" si="79"/>
        <v>40</v>
      </c>
      <c r="AW253" s="94">
        <f t="shared" si="79"/>
        <v>65</v>
      </c>
      <c r="AX253" s="94">
        <f t="shared" si="79"/>
        <v>57</v>
      </c>
      <c r="AY253" s="94">
        <f t="shared" si="79"/>
        <v>57</v>
      </c>
      <c r="AZ253" s="94">
        <f t="shared" si="79"/>
        <v>57</v>
      </c>
      <c r="BA253" s="94">
        <f t="shared" si="79"/>
        <v>57</v>
      </c>
      <c r="BB253" s="94">
        <f t="shared" si="84"/>
        <v>42</v>
      </c>
      <c r="BC253" s="94">
        <f t="shared" si="84"/>
        <v>65</v>
      </c>
      <c r="BD253" s="94">
        <f t="shared" si="84"/>
        <v>65</v>
      </c>
      <c r="BE253" s="94">
        <f t="shared" si="84"/>
        <v>65</v>
      </c>
      <c r="BF253" s="94">
        <f t="shared" si="84"/>
        <v>65</v>
      </c>
      <c r="BG253" s="94">
        <f t="shared" si="84"/>
        <v>64.5</v>
      </c>
      <c r="BH253" s="94">
        <f t="shared" si="84"/>
        <v>42</v>
      </c>
      <c r="BI253" s="94" t="str">
        <f t="shared" si="84"/>
        <v/>
      </c>
      <c r="BJ253" s="94">
        <f t="shared" si="84"/>
        <v>85.333333333333329</v>
      </c>
      <c r="BK253" s="94">
        <f t="shared" si="84"/>
        <v>59.714285714285715</v>
      </c>
      <c r="BL253" s="94">
        <f t="shared" si="83"/>
        <v>65</v>
      </c>
      <c r="BM253" s="94">
        <f t="shared" si="83"/>
        <v>78</v>
      </c>
      <c r="BN253" s="94">
        <f t="shared" si="83"/>
        <v>44</v>
      </c>
      <c r="BO253" s="94">
        <f t="shared" si="83"/>
        <v>100</v>
      </c>
      <c r="BP253" s="94">
        <f t="shared" si="83"/>
        <v>72</v>
      </c>
      <c r="BQ253" s="94">
        <f t="shared" si="83"/>
        <v>100</v>
      </c>
      <c r="BR253" s="94">
        <f t="shared" si="83"/>
        <v>30</v>
      </c>
      <c r="BS253" s="94">
        <f t="shared" si="83"/>
        <v>36</v>
      </c>
      <c r="BT253" s="94">
        <f t="shared" si="83"/>
        <v>100</v>
      </c>
      <c r="BU253" s="94">
        <f t="shared" si="83"/>
        <v>78</v>
      </c>
      <c r="BV253" s="94" t="str">
        <f t="shared" si="83"/>
        <v/>
      </c>
      <c r="BW253" s="94">
        <f t="shared" si="83"/>
        <v>57</v>
      </c>
      <c r="BX253" s="94">
        <f t="shared" si="83"/>
        <v>70</v>
      </c>
      <c r="BY253" s="94">
        <f t="shared" si="83"/>
        <v>65</v>
      </c>
      <c r="BZ253" s="94">
        <f t="shared" si="83"/>
        <v>63</v>
      </c>
    </row>
    <row r="254" spans="2:78" s="94" customFormat="1" x14ac:dyDescent="0.15">
      <c r="B254" s="94">
        <v>131</v>
      </c>
      <c r="C254" s="94">
        <f t="shared" si="85"/>
        <v>4114.8245901639348</v>
      </c>
      <c r="D254" s="94">
        <f t="shared" si="80"/>
        <v>66.5</v>
      </c>
      <c r="E254" s="94" t="str">
        <f t="shared" si="80"/>
        <v/>
      </c>
      <c r="F254" s="94">
        <f t="shared" si="80"/>
        <v>40</v>
      </c>
      <c r="G254" s="94" t="str">
        <f t="shared" si="80"/>
        <v/>
      </c>
      <c r="H254" s="94">
        <f t="shared" si="80"/>
        <v>65.5</v>
      </c>
      <c r="I254" s="94">
        <f t="shared" si="80"/>
        <v>65.5</v>
      </c>
      <c r="J254" s="94">
        <f t="shared" si="80"/>
        <v>67</v>
      </c>
      <c r="K254" s="94">
        <f t="shared" si="80"/>
        <v>67</v>
      </c>
      <c r="L254" s="94">
        <f t="shared" si="80"/>
        <v>67</v>
      </c>
      <c r="M254" s="94">
        <f t="shared" si="80"/>
        <v>67</v>
      </c>
      <c r="N254" s="94">
        <f t="shared" si="78"/>
        <v>42.5</v>
      </c>
      <c r="O254" s="94">
        <f t="shared" si="78"/>
        <v>52.4</v>
      </c>
      <c r="P254" s="94">
        <f t="shared" si="78"/>
        <v>11.524590163934427</v>
      </c>
      <c r="Q254" s="94">
        <f t="shared" si="78"/>
        <v>65.5</v>
      </c>
      <c r="R254" s="94">
        <f t="shared" si="78"/>
        <v>65.5</v>
      </c>
      <c r="S254" s="94">
        <f t="shared" si="78"/>
        <v>65.5</v>
      </c>
      <c r="T254" s="94">
        <f t="shared" si="78"/>
        <v>65.5</v>
      </c>
      <c r="U254" s="94">
        <f t="shared" si="78"/>
        <v>65.5</v>
      </c>
      <c r="V254" s="94">
        <f t="shared" si="78"/>
        <v>65.5</v>
      </c>
      <c r="W254" s="94">
        <f t="shared" si="78"/>
        <v>42.5</v>
      </c>
      <c r="X254" s="94">
        <f t="shared" si="78"/>
        <v>52.4</v>
      </c>
      <c r="Y254" s="94">
        <f t="shared" si="78"/>
        <v>42</v>
      </c>
      <c r="Z254" s="94" t="str">
        <f t="shared" si="78"/>
        <v/>
      </c>
      <c r="AA254" s="94">
        <f t="shared" si="78"/>
        <v>36</v>
      </c>
      <c r="AB254" s="94">
        <f t="shared" si="78"/>
        <v>36</v>
      </c>
      <c r="AC254" s="94">
        <f t="shared" si="78"/>
        <v>67</v>
      </c>
      <c r="AD254" s="94">
        <f t="shared" si="81"/>
        <v>66.5</v>
      </c>
      <c r="AE254" s="94">
        <f t="shared" si="81"/>
        <v>66.5</v>
      </c>
      <c r="AF254" s="94">
        <f t="shared" si="81"/>
        <v>66.5</v>
      </c>
      <c r="AG254" s="94">
        <f t="shared" si="81"/>
        <v>64.5</v>
      </c>
      <c r="AH254" s="94">
        <f t="shared" si="82"/>
        <v>50</v>
      </c>
      <c r="AI254" s="94">
        <f t="shared" si="82"/>
        <v>64.5</v>
      </c>
      <c r="AJ254" s="94">
        <f t="shared" si="82"/>
        <v>64</v>
      </c>
      <c r="AK254" s="94" t="str">
        <f t="shared" si="82"/>
        <v/>
      </c>
      <c r="AL254" s="94" t="str">
        <f t="shared" si="82"/>
        <v/>
      </c>
      <c r="AM254" s="94">
        <f t="shared" si="82"/>
        <v>48</v>
      </c>
      <c r="AN254" s="94">
        <f t="shared" si="82"/>
        <v>48</v>
      </c>
      <c r="AO254" s="94">
        <f t="shared" si="82"/>
        <v>65.5</v>
      </c>
      <c r="AP254" s="94">
        <f t="shared" si="82"/>
        <v>65.5</v>
      </c>
      <c r="AQ254" s="94">
        <f t="shared" si="82"/>
        <v>65.5</v>
      </c>
      <c r="AR254" s="94">
        <f t="shared" si="79"/>
        <v>61.5</v>
      </c>
      <c r="AS254" s="94">
        <f t="shared" si="79"/>
        <v>61.5</v>
      </c>
      <c r="AT254" s="94">
        <f t="shared" si="79"/>
        <v>61.5</v>
      </c>
      <c r="AU254" s="94">
        <f t="shared" si="79"/>
        <v>57.5</v>
      </c>
      <c r="AV254" s="94">
        <f t="shared" si="79"/>
        <v>40</v>
      </c>
      <c r="AW254" s="94">
        <f t="shared" si="79"/>
        <v>65.5</v>
      </c>
      <c r="AX254" s="94">
        <f t="shared" si="79"/>
        <v>57.5</v>
      </c>
      <c r="AY254" s="94">
        <f t="shared" si="79"/>
        <v>57.5</v>
      </c>
      <c r="AZ254" s="94">
        <f t="shared" si="79"/>
        <v>57.5</v>
      </c>
      <c r="BA254" s="94">
        <f t="shared" si="79"/>
        <v>57.5</v>
      </c>
      <c r="BB254" s="94">
        <f t="shared" si="84"/>
        <v>42.5</v>
      </c>
      <c r="BC254" s="94">
        <f t="shared" si="84"/>
        <v>65.5</v>
      </c>
      <c r="BD254" s="94">
        <f t="shared" si="84"/>
        <v>65.5</v>
      </c>
      <c r="BE254" s="94">
        <f t="shared" si="84"/>
        <v>65.5</v>
      </c>
      <c r="BF254" s="94">
        <f t="shared" si="84"/>
        <v>65.5</v>
      </c>
      <c r="BG254" s="94">
        <f t="shared" si="84"/>
        <v>65</v>
      </c>
      <c r="BH254" s="94">
        <f t="shared" si="84"/>
        <v>42.5</v>
      </c>
      <c r="BI254" s="94" t="str">
        <f t="shared" si="84"/>
        <v/>
      </c>
      <c r="BJ254" s="94">
        <f t="shared" si="84"/>
        <v>86</v>
      </c>
      <c r="BK254" s="94">
        <f t="shared" si="84"/>
        <v>60</v>
      </c>
      <c r="BL254" s="94">
        <f t="shared" si="83"/>
        <v>65.5</v>
      </c>
      <c r="BM254" s="94">
        <f t="shared" si="83"/>
        <v>78.5</v>
      </c>
      <c r="BN254" s="94">
        <f t="shared" si="83"/>
        <v>44</v>
      </c>
      <c r="BO254" s="94">
        <f t="shared" si="83"/>
        <v>100</v>
      </c>
      <c r="BP254" s="94">
        <f t="shared" si="83"/>
        <v>74</v>
      </c>
      <c r="BQ254" s="94">
        <f t="shared" si="83"/>
        <v>100</v>
      </c>
      <c r="BR254" s="94">
        <f t="shared" si="83"/>
        <v>30</v>
      </c>
      <c r="BS254" s="94">
        <f t="shared" si="83"/>
        <v>36</v>
      </c>
      <c r="BT254" s="94">
        <f t="shared" si="83"/>
        <v>100</v>
      </c>
      <c r="BU254" s="94">
        <f t="shared" si="83"/>
        <v>79</v>
      </c>
      <c r="BV254" s="94" t="str">
        <f t="shared" si="83"/>
        <v/>
      </c>
      <c r="BW254" s="94">
        <f t="shared" si="83"/>
        <v>57.5</v>
      </c>
      <c r="BX254" s="94">
        <f t="shared" si="83"/>
        <v>70</v>
      </c>
      <c r="BY254" s="94">
        <f t="shared" si="83"/>
        <v>65.5</v>
      </c>
      <c r="BZ254" s="94">
        <f t="shared" si="83"/>
        <v>63.5</v>
      </c>
    </row>
    <row r="255" spans="2:78" s="94" customFormat="1" x14ac:dyDescent="0.15">
      <c r="B255" s="94">
        <v>132</v>
      </c>
      <c r="C255" s="94">
        <f t="shared" si="85"/>
        <v>4144.4743169398907</v>
      </c>
      <c r="D255" s="94">
        <f t="shared" si="80"/>
        <v>67</v>
      </c>
      <c r="E255" s="94" t="str">
        <f t="shared" si="80"/>
        <v/>
      </c>
      <c r="F255" s="94">
        <f t="shared" si="80"/>
        <v>40</v>
      </c>
      <c r="G255" s="94" t="str">
        <f t="shared" si="80"/>
        <v/>
      </c>
      <c r="H255" s="94">
        <f t="shared" si="80"/>
        <v>66</v>
      </c>
      <c r="I255" s="94">
        <f t="shared" si="80"/>
        <v>66</v>
      </c>
      <c r="J255" s="94">
        <f t="shared" si="80"/>
        <v>67.5</v>
      </c>
      <c r="K255" s="94">
        <f t="shared" si="80"/>
        <v>67.5</v>
      </c>
      <c r="L255" s="94">
        <f t="shared" si="80"/>
        <v>67.5</v>
      </c>
      <c r="M255" s="94">
        <f t="shared" si="80"/>
        <v>67.5</v>
      </c>
      <c r="N255" s="94">
        <f t="shared" si="78"/>
        <v>43</v>
      </c>
      <c r="O255" s="94">
        <f t="shared" si="78"/>
        <v>52.8</v>
      </c>
      <c r="P255" s="94">
        <f t="shared" si="78"/>
        <v>11.540983606557377</v>
      </c>
      <c r="Q255" s="94">
        <f t="shared" si="78"/>
        <v>66</v>
      </c>
      <c r="R255" s="94">
        <f t="shared" si="78"/>
        <v>66</v>
      </c>
      <c r="S255" s="94">
        <f t="shared" si="78"/>
        <v>66</v>
      </c>
      <c r="T255" s="94">
        <f t="shared" si="78"/>
        <v>66</v>
      </c>
      <c r="U255" s="94">
        <f t="shared" si="78"/>
        <v>66</v>
      </c>
      <c r="V255" s="94">
        <f t="shared" si="78"/>
        <v>66</v>
      </c>
      <c r="W255" s="94">
        <f t="shared" si="78"/>
        <v>43</v>
      </c>
      <c r="X255" s="94">
        <f t="shared" si="78"/>
        <v>52.8</v>
      </c>
      <c r="Y255" s="94">
        <f t="shared" si="78"/>
        <v>42</v>
      </c>
      <c r="Z255" s="94" t="str">
        <f t="shared" si="78"/>
        <v/>
      </c>
      <c r="AA255" s="94">
        <f t="shared" si="78"/>
        <v>36</v>
      </c>
      <c r="AB255" s="94">
        <f t="shared" si="78"/>
        <v>36</v>
      </c>
      <c r="AC255" s="94">
        <f t="shared" si="78"/>
        <v>67.5</v>
      </c>
      <c r="AD255" s="94">
        <f t="shared" si="81"/>
        <v>67</v>
      </c>
      <c r="AE255" s="94">
        <f t="shared" si="81"/>
        <v>67</v>
      </c>
      <c r="AF255" s="94">
        <f t="shared" si="81"/>
        <v>67</v>
      </c>
      <c r="AG255" s="94">
        <f t="shared" si="81"/>
        <v>65</v>
      </c>
      <c r="AH255" s="94">
        <f t="shared" si="82"/>
        <v>50</v>
      </c>
      <c r="AI255" s="94">
        <f t="shared" si="82"/>
        <v>65</v>
      </c>
      <c r="AJ255" s="94">
        <f t="shared" si="82"/>
        <v>64.5</v>
      </c>
      <c r="AK255" s="94" t="str">
        <f t="shared" si="82"/>
        <v/>
      </c>
      <c r="AL255" s="94" t="str">
        <f t="shared" si="82"/>
        <v/>
      </c>
      <c r="AM255" s="94">
        <f t="shared" si="82"/>
        <v>48</v>
      </c>
      <c r="AN255" s="94">
        <f t="shared" si="82"/>
        <v>48</v>
      </c>
      <c r="AO255" s="94">
        <f t="shared" si="82"/>
        <v>66</v>
      </c>
      <c r="AP255" s="94">
        <f t="shared" si="82"/>
        <v>66</v>
      </c>
      <c r="AQ255" s="94">
        <f t="shared" si="82"/>
        <v>66</v>
      </c>
      <c r="AR255" s="94">
        <f t="shared" si="79"/>
        <v>62</v>
      </c>
      <c r="AS255" s="94">
        <f t="shared" si="79"/>
        <v>62</v>
      </c>
      <c r="AT255" s="94">
        <f t="shared" si="79"/>
        <v>62</v>
      </c>
      <c r="AU255" s="94">
        <f t="shared" si="79"/>
        <v>58</v>
      </c>
      <c r="AV255" s="94">
        <f t="shared" si="79"/>
        <v>40</v>
      </c>
      <c r="AW255" s="94">
        <f t="shared" si="79"/>
        <v>66</v>
      </c>
      <c r="AX255" s="94">
        <f t="shared" si="79"/>
        <v>58</v>
      </c>
      <c r="AY255" s="94">
        <f t="shared" si="79"/>
        <v>58</v>
      </c>
      <c r="AZ255" s="94">
        <f t="shared" si="79"/>
        <v>58</v>
      </c>
      <c r="BA255" s="94">
        <f t="shared" si="79"/>
        <v>58</v>
      </c>
      <c r="BB255" s="94">
        <f t="shared" si="84"/>
        <v>43</v>
      </c>
      <c r="BC255" s="94">
        <f t="shared" si="84"/>
        <v>66</v>
      </c>
      <c r="BD255" s="94">
        <f t="shared" si="84"/>
        <v>66</v>
      </c>
      <c r="BE255" s="94">
        <f t="shared" si="84"/>
        <v>66</v>
      </c>
      <c r="BF255" s="94">
        <f t="shared" si="84"/>
        <v>66</v>
      </c>
      <c r="BG255" s="94">
        <f t="shared" si="84"/>
        <v>65.5</v>
      </c>
      <c r="BH255" s="94">
        <f t="shared" si="84"/>
        <v>43</v>
      </c>
      <c r="BI255" s="94" t="str">
        <f t="shared" si="84"/>
        <v/>
      </c>
      <c r="BJ255" s="94">
        <f t="shared" si="84"/>
        <v>86.5</v>
      </c>
      <c r="BK255" s="94">
        <f t="shared" si="84"/>
        <v>60.333333333333336</v>
      </c>
      <c r="BL255" s="94">
        <f t="shared" si="83"/>
        <v>66</v>
      </c>
      <c r="BM255" s="94">
        <f t="shared" si="83"/>
        <v>79</v>
      </c>
      <c r="BN255" s="94">
        <f t="shared" si="83"/>
        <v>44</v>
      </c>
      <c r="BO255" s="94">
        <f t="shared" si="83"/>
        <v>100</v>
      </c>
      <c r="BP255" s="94">
        <f t="shared" si="83"/>
        <v>78</v>
      </c>
      <c r="BQ255" s="94">
        <f t="shared" si="83"/>
        <v>100</v>
      </c>
      <c r="BR255" s="94">
        <f t="shared" si="83"/>
        <v>30</v>
      </c>
      <c r="BS255" s="94">
        <f t="shared" si="83"/>
        <v>36</v>
      </c>
      <c r="BT255" s="94">
        <f t="shared" si="83"/>
        <v>100</v>
      </c>
      <c r="BU255" s="94">
        <f t="shared" si="83"/>
        <v>80</v>
      </c>
      <c r="BV255" s="94" t="str">
        <f t="shared" si="83"/>
        <v/>
      </c>
      <c r="BW255" s="94">
        <f t="shared" si="83"/>
        <v>58</v>
      </c>
      <c r="BX255" s="94">
        <f t="shared" si="83"/>
        <v>70</v>
      </c>
      <c r="BY255" s="94">
        <f t="shared" si="83"/>
        <v>66</v>
      </c>
      <c r="BZ255" s="94">
        <f t="shared" si="83"/>
        <v>64</v>
      </c>
    </row>
    <row r="256" spans="2:78" s="94" customFormat="1" x14ac:dyDescent="0.15">
      <c r="B256" s="94">
        <v>133</v>
      </c>
      <c r="C256" s="94">
        <f t="shared" si="85"/>
        <v>4173.1240437158467</v>
      </c>
      <c r="D256" s="94">
        <f t="shared" si="80"/>
        <v>67.5</v>
      </c>
      <c r="E256" s="94" t="str">
        <f t="shared" si="80"/>
        <v/>
      </c>
      <c r="F256" s="94">
        <f t="shared" si="80"/>
        <v>40</v>
      </c>
      <c r="G256" s="94" t="str">
        <f t="shared" si="80"/>
        <v/>
      </c>
      <c r="H256" s="94">
        <f t="shared" si="80"/>
        <v>66.5</v>
      </c>
      <c r="I256" s="94">
        <f t="shared" si="80"/>
        <v>66.5</v>
      </c>
      <c r="J256" s="94">
        <f t="shared" si="80"/>
        <v>68</v>
      </c>
      <c r="K256" s="94">
        <f t="shared" si="80"/>
        <v>68</v>
      </c>
      <c r="L256" s="94">
        <f t="shared" si="80"/>
        <v>68</v>
      </c>
      <c r="M256" s="94">
        <f t="shared" si="80"/>
        <v>68</v>
      </c>
      <c r="N256" s="94">
        <f t="shared" si="78"/>
        <v>43.5</v>
      </c>
      <c r="O256" s="94">
        <f t="shared" si="78"/>
        <v>53.2</v>
      </c>
      <c r="P256" s="94">
        <f t="shared" si="78"/>
        <v>11.557377049180328</v>
      </c>
      <c r="Q256" s="94">
        <f t="shared" si="78"/>
        <v>66.5</v>
      </c>
      <c r="R256" s="94">
        <f t="shared" si="78"/>
        <v>66.5</v>
      </c>
      <c r="S256" s="94">
        <f t="shared" si="78"/>
        <v>66.5</v>
      </c>
      <c r="T256" s="94">
        <f t="shared" si="78"/>
        <v>66.5</v>
      </c>
      <c r="U256" s="94">
        <f t="shared" si="78"/>
        <v>66.5</v>
      </c>
      <c r="V256" s="94">
        <f t="shared" si="78"/>
        <v>66.5</v>
      </c>
      <c r="W256" s="94">
        <f t="shared" si="78"/>
        <v>43.5</v>
      </c>
      <c r="X256" s="94">
        <f t="shared" si="78"/>
        <v>53.2</v>
      </c>
      <c r="Y256" s="94">
        <f t="shared" si="78"/>
        <v>42</v>
      </c>
      <c r="Z256" s="94" t="str">
        <f t="shared" si="78"/>
        <v/>
      </c>
      <c r="AA256" s="94">
        <f t="shared" si="78"/>
        <v>36</v>
      </c>
      <c r="AB256" s="94">
        <f t="shared" si="78"/>
        <v>36</v>
      </c>
      <c r="AC256" s="94">
        <f t="shared" si="78"/>
        <v>68</v>
      </c>
      <c r="AD256" s="94">
        <f t="shared" si="81"/>
        <v>67.5</v>
      </c>
      <c r="AE256" s="94">
        <f t="shared" si="81"/>
        <v>67.5</v>
      </c>
      <c r="AF256" s="94">
        <f t="shared" si="81"/>
        <v>67.5</v>
      </c>
      <c r="AG256" s="94">
        <f t="shared" si="81"/>
        <v>65.5</v>
      </c>
      <c r="AH256" s="94">
        <f t="shared" si="82"/>
        <v>50</v>
      </c>
      <c r="AI256" s="94">
        <f t="shared" si="82"/>
        <v>65.5</v>
      </c>
      <c r="AJ256" s="94">
        <f t="shared" si="82"/>
        <v>65</v>
      </c>
      <c r="AK256" s="94" t="str">
        <f t="shared" si="82"/>
        <v/>
      </c>
      <c r="AL256" s="94" t="str">
        <f t="shared" si="82"/>
        <v/>
      </c>
      <c r="AM256" s="94">
        <f t="shared" si="82"/>
        <v>48</v>
      </c>
      <c r="AN256" s="94">
        <f t="shared" si="82"/>
        <v>48</v>
      </c>
      <c r="AO256" s="94">
        <f t="shared" si="82"/>
        <v>66.5</v>
      </c>
      <c r="AP256" s="94">
        <f t="shared" si="82"/>
        <v>66.5</v>
      </c>
      <c r="AQ256" s="94">
        <f t="shared" si="82"/>
        <v>66.5</v>
      </c>
      <c r="AR256" s="94">
        <f t="shared" si="79"/>
        <v>62.5</v>
      </c>
      <c r="AS256" s="94">
        <f t="shared" si="79"/>
        <v>62.5</v>
      </c>
      <c r="AT256" s="94">
        <f t="shared" si="79"/>
        <v>62.5</v>
      </c>
      <c r="AU256" s="94">
        <f t="shared" si="79"/>
        <v>58.5</v>
      </c>
      <c r="AV256" s="94">
        <f t="shared" si="79"/>
        <v>40</v>
      </c>
      <c r="AW256" s="94">
        <f t="shared" si="79"/>
        <v>66.5</v>
      </c>
      <c r="AX256" s="94">
        <f t="shared" si="79"/>
        <v>58.5</v>
      </c>
      <c r="AY256" s="94">
        <f t="shared" si="79"/>
        <v>58.5</v>
      </c>
      <c r="AZ256" s="94">
        <f t="shared" si="79"/>
        <v>58.5</v>
      </c>
      <c r="BA256" s="94">
        <f t="shared" si="79"/>
        <v>58.5</v>
      </c>
      <c r="BB256" s="94">
        <f t="shared" si="84"/>
        <v>43.5</v>
      </c>
      <c r="BC256" s="94">
        <f t="shared" si="84"/>
        <v>66.5</v>
      </c>
      <c r="BD256" s="94">
        <f t="shared" si="84"/>
        <v>66.5</v>
      </c>
      <c r="BE256" s="94">
        <f t="shared" si="84"/>
        <v>66.5</v>
      </c>
      <c r="BF256" s="94">
        <f t="shared" si="84"/>
        <v>66.5</v>
      </c>
      <c r="BG256" s="94">
        <f t="shared" si="84"/>
        <v>66</v>
      </c>
      <c r="BH256" s="94">
        <f t="shared" si="84"/>
        <v>43.5</v>
      </c>
      <c r="BI256" s="94" t="str">
        <f t="shared" si="84"/>
        <v/>
      </c>
      <c r="BJ256" s="94">
        <f t="shared" si="84"/>
        <v>87</v>
      </c>
      <c r="BK256" s="94">
        <f t="shared" si="84"/>
        <v>60.666666666666664</v>
      </c>
      <c r="BL256" s="94">
        <f t="shared" si="83"/>
        <v>66.5</v>
      </c>
      <c r="BM256" s="94">
        <f t="shared" si="83"/>
        <v>79.5</v>
      </c>
      <c r="BN256" s="94">
        <f t="shared" si="83"/>
        <v>44</v>
      </c>
      <c r="BO256" s="94">
        <f t="shared" si="83"/>
        <v>100</v>
      </c>
      <c r="BP256" s="94">
        <f t="shared" si="83"/>
        <v>80</v>
      </c>
      <c r="BQ256" s="94">
        <f t="shared" si="83"/>
        <v>100</v>
      </c>
      <c r="BR256" s="94">
        <f t="shared" si="83"/>
        <v>30</v>
      </c>
      <c r="BS256" s="94">
        <f t="shared" si="83"/>
        <v>36</v>
      </c>
      <c r="BT256" s="94">
        <f t="shared" si="83"/>
        <v>100</v>
      </c>
      <c r="BU256" s="94">
        <f t="shared" si="83"/>
        <v>82</v>
      </c>
      <c r="BV256" s="94" t="str">
        <f t="shared" si="83"/>
        <v/>
      </c>
      <c r="BW256" s="94">
        <f t="shared" si="83"/>
        <v>58.5</v>
      </c>
      <c r="BX256" s="94">
        <f t="shared" si="83"/>
        <v>70</v>
      </c>
      <c r="BY256" s="94">
        <f t="shared" si="83"/>
        <v>66.5</v>
      </c>
      <c r="BZ256" s="94">
        <f t="shared" si="83"/>
        <v>64.5</v>
      </c>
    </row>
    <row r="257" spans="2:78" s="94" customFormat="1" x14ac:dyDescent="0.15">
      <c r="B257" s="94">
        <v>134</v>
      </c>
      <c r="C257" s="94">
        <f t="shared" si="85"/>
        <v>4202.7737704918036</v>
      </c>
      <c r="D257" s="94">
        <f t="shared" si="80"/>
        <v>68</v>
      </c>
      <c r="E257" s="94" t="str">
        <f t="shared" si="80"/>
        <v/>
      </c>
      <c r="F257" s="94">
        <f t="shared" si="80"/>
        <v>40</v>
      </c>
      <c r="G257" s="94" t="str">
        <f t="shared" si="80"/>
        <v/>
      </c>
      <c r="H257" s="94">
        <f t="shared" si="80"/>
        <v>67</v>
      </c>
      <c r="I257" s="94">
        <f t="shared" si="80"/>
        <v>67</v>
      </c>
      <c r="J257" s="94">
        <f t="shared" si="80"/>
        <v>68.5</v>
      </c>
      <c r="K257" s="94">
        <f t="shared" si="80"/>
        <v>68.5</v>
      </c>
      <c r="L257" s="94">
        <f t="shared" si="80"/>
        <v>68.5</v>
      </c>
      <c r="M257" s="94">
        <f t="shared" si="80"/>
        <v>68.5</v>
      </c>
      <c r="N257" s="94">
        <f t="shared" si="80"/>
        <v>44</v>
      </c>
      <c r="O257" s="94">
        <f t="shared" si="80"/>
        <v>53.6</v>
      </c>
      <c r="P257" s="94">
        <f t="shared" si="80"/>
        <v>11.573770491803279</v>
      </c>
      <c r="Q257" s="94">
        <f t="shared" si="80"/>
        <v>67</v>
      </c>
      <c r="R257" s="94">
        <f t="shared" si="80"/>
        <v>67</v>
      </c>
      <c r="S257" s="94">
        <f t="shared" si="80"/>
        <v>67</v>
      </c>
      <c r="T257" s="94">
        <f t="shared" si="78"/>
        <v>67</v>
      </c>
      <c r="U257" s="94">
        <f t="shared" si="78"/>
        <v>67</v>
      </c>
      <c r="V257" s="94">
        <f t="shared" si="78"/>
        <v>67</v>
      </c>
      <c r="W257" s="94">
        <f t="shared" si="78"/>
        <v>44</v>
      </c>
      <c r="X257" s="94">
        <f t="shared" si="78"/>
        <v>53.6</v>
      </c>
      <c r="Y257" s="94">
        <f t="shared" si="78"/>
        <v>42</v>
      </c>
      <c r="Z257" s="94" t="str">
        <f t="shared" si="78"/>
        <v/>
      </c>
      <c r="AA257" s="94">
        <f t="shared" si="78"/>
        <v>36</v>
      </c>
      <c r="AB257" s="94">
        <f t="shared" si="78"/>
        <v>36</v>
      </c>
      <c r="AC257" s="94">
        <f t="shared" si="78"/>
        <v>68.5</v>
      </c>
      <c r="AD257" s="94">
        <f t="shared" si="81"/>
        <v>68</v>
      </c>
      <c r="AE257" s="94">
        <f t="shared" si="81"/>
        <v>68</v>
      </c>
      <c r="AF257" s="94">
        <f t="shared" si="81"/>
        <v>68</v>
      </c>
      <c r="AG257" s="94">
        <f t="shared" si="81"/>
        <v>66</v>
      </c>
      <c r="AH257" s="94">
        <f t="shared" si="81"/>
        <v>50</v>
      </c>
      <c r="AI257" s="94">
        <f t="shared" si="81"/>
        <v>66</v>
      </c>
      <c r="AJ257" s="94">
        <f t="shared" si="82"/>
        <v>65.5</v>
      </c>
      <c r="AK257" s="94" t="str">
        <f t="shared" si="82"/>
        <v/>
      </c>
      <c r="AL257" s="94" t="str">
        <f t="shared" si="82"/>
        <v/>
      </c>
      <c r="AM257" s="94">
        <f t="shared" si="82"/>
        <v>48</v>
      </c>
      <c r="AN257" s="94">
        <f t="shared" si="82"/>
        <v>48</v>
      </c>
      <c r="AO257" s="94">
        <f t="shared" si="82"/>
        <v>67</v>
      </c>
      <c r="AP257" s="94">
        <f t="shared" si="82"/>
        <v>67</v>
      </c>
      <c r="AQ257" s="94">
        <f t="shared" si="82"/>
        <v>67</v>
      </c>
      <c r="AR257" s="94">
        <f t="shared" si="82"/>
        <v>63</v>
      </c>
      <c r="AS257" s="94">
        <f t="shared" si="82"/>
        <v>63</v>
      </c>
      <c r="AT257" s="94">
        <f t="shared" si="82"/>
        <v>63</v>
      </c>
      <c r="AU257" s="94">
        <f t="shared" si="82"/>
        <v>59</v>
      </c>
      <c r="AV257" s="94">
        <f t="shared" si="82"/>
        <v>40</v>
      </c>
      <c r="AW257" s="94">
        <f t="shared" si="82"/>
        <v>67</v>
      </c>
      <c r="AX257" s="94">
        <f t="shared" si="79"/>
        <v>59</v>
      </c>
      <c r="AY257" s="94">
        <f t="shared" si="79"/>
        <v>59</v>
      </c>
      <c r="AZ257" s="94">
        <f t="shared" si="79"/>
        <v>59</v>
      </c>
      <c r="BA257" s="94">
        <f t="shared" si="79"/>
        <v>59</v>
      </c>
      <c r="BB257" s="94">
        <f t="shared" si="79"/>
        <v>44</v>
      </c>
      <c r="BC257" s="94">
        <f t="shared" si="79"/>
        <v>67</v>
      </c>
      <c r="BD257" s="94">
        <f t="shared" si="79"/>
        <v>67</v>
      </c>
      <c r="BE257" s="94">
        <f t="shared" si="79"/>
        <v>67</v>
      </c>
      <c r="BF257" s="94">
        <f t="shared" si="79"/>
        <v>67</v>
      </c>
      <c r="BG257" s="94">
        <f t="shared" si="79"/>
        <v>66.5</v>
      </c>
      <c r="BH257" s="94">
        <f t="shared" si="84"/>
        <v>44</v>
      </c>
      <c r="BI257" s="94" t="str">
        <f t="shared" si="84"/>
        <v/>
      </c>
      <c r="BJ257" s="94">
        <f t="shared" si="84"/>
        <v>87.5</v>
      </c>
      <c r="BK257" s="94">
        <f t="shared" si="84"/>
        <v>61</v>
      </c>
      <c r="BL257" s="94">
        <f t="shared" si="84"/>
        <v>67</v>
      </c>
      <c r="BM257" s="94">
        <f t="shared" si="84"/>
        <v>80</v>
      </c>
      <c r="BN257" s="94">
        <f t="shared" si="84"/>
        <v>44</v>
      </c>
      <c r="BO257" s="94">
        <f t="shared" si="84"/>
        <v>100</v>
      </c>
      <c r="BP257" s="94">
        <f t="shared" si="83"/>
        <v>84</v>
      </c>
      <c r="BQ257" s="94">
        <f t="shared" si="83"/>
        <v>100</v>
      </c>
      <c r="BR257" s="94">
        <f t="shared" si="83"/>
        <v>30</v>
      </c>
      <c r="BS257" s="94">
        <f t="shared" si="83"/>
        <v>36</v>
      </c>
      <c r="BT257" s="94">
        <f t="shared" si="83"/>
        <v>100</v>
      </c>
      <c r="BU257" s="94">
        <f t="shared" si="83"/>
        <v>83</v>
      </c>
      <c r="BV257" s="94" t="str">
        <f t="shared" si="83"/>
        <v/>
      </c>
      <c r="BW257" s="94">
        <f t="shared" si="83"/>
        <v>59</v>
      </c>
      <c r="BX257" s="94">
        <f t="shared" si="83"/>
        <v>70</v>
      </c>
      <c r="BY257" s="94">
        <f t="shared" si="83"/>
        <v>67</v>
      </c>
      <c r="BZ257" s="94">
        <f t="shared" si="83"/>
        <v>65</v>
      </c>
    </row>
    <row r="258" spans="2:78" s="94" customFormat="1" x14ac:dyDescent="0.15">
      <c r="B258" s="94">
        <v>135</v>
      </c>
      <c r="C258" s="94">
        <f t="shared" si="85"/>
        <v>4230.4234972677596</v>
      </c>
      <c r="D258" s="94">
        <f t="shared" si="80"/>
        <v>68.5</v>
      </c>
      <c r="E258" s="94" t="str">
        <f t="shared" si="80"/>
        <v/>
      </c>
      <c r="F258" s="94">
        <f t="shared" si="80"/>
        <v>40</v>
      </c>
      <c r="G258" s="94" t="str">
        <f t="shared" si="80"/>
        <v/>
      </c>
      <c r="H258" s="94">
        <f t="shared" si="80"/>
        <v>67.5</v>
      </c>
      <c r="I258" s="94">
        <f t="shared" si="80"/>
        <v>67.5</v>
      </c>
      <c r="J258" s="94">
        <f t="shared" si="80"/>
        <v>69</v>
      </c>
      <c r="K258" s="94">
        <f t="shared" si="80"/>
        <v>69</v>
      </c>
      <c r="L258" s="94">
        <f t="shared" si="80"/>
        <v>69</v>
      </c>
      <c r="M258" s="94">
        <f t="shared" si="80"/>
        <v>69</v>
      </c>
      <c r="N258" s="94">
        <f t="shared" si="80"/>
        <v>44.5</v>
      </c>
      <c r="O258" s="94">
        <f t="shared" si="80"/>
        <v>54</v>
      </c>
      <c r="P258" s="94">
        <f t="shared" si="80"/>
        <v>11.590163934426229</v>
      </c>
      <c r="Q258" s="94">
        <f t="shared" si="80"/>
        <v>67.5</v>
      </c>
      <c r="R258" s="94">
        <f t="shared" si="80"/>
        <v>67.5</v>
      </c>
      <c r="S258" s="94">
        <f t="shared" si="80"/>
        <v>67.5</v>
      </c>
      <c r="T258" s="94">
        <f t="shared" si="78"/>
        <v>67.5</v>
      </c>
      <c r="U258" s="94">
        <f t="shared" si="78"/>
        <v>67.5</v>
      </c>
      <c r="V258" s="94">
        <f t="shared" si="78"/>
        <v>67.5</v>
      </c>
      <c r="W258" s="94">
        <f t="shared" si="78"/>
        <v>44.5</v>
      </c>
      <c r="X258" s="94">
        <f t="shared" si="78"/>
        <v>54</v>
      </c>
      <c r="Y258" s="94">
        <f t="shared" si="78"/>
        <v>42</v>
      </c>
      <c r="Z258" s="94" t="str">
        <f t="shared" si="78"/>
        <v/>
      </c>
      <c r="AA258" s="94">
        <f t="shared" si="78"/>
        <v>36</v>
      </c>
      <c r="AB258" s="94">
        <f t="shared" si="78"/>
        <v>36</v>
      </c>
      <c r="AC258" s="94">
        <f t="shared" si="78"/>
        <v>69</v>
      </c>
      <c r="AD258" s="94">
        <f t="shared" si="81"/>
        <v>68.5</v>
      </c>
      <c r="AE258" s="94">
        <f t="shared" si="81"/>
        <v>68.5</v>
      </c>
      <c r="AF258" s="94">
        <f t="shared" si="81"/>
        <v>68.5</v>
      </c>
      <c r="AG258" s="94">
        <f t="shared" si="81"/>
        <v>66.5</v>
      </c>
      <c r="AH258" s="94">
        <f t="shared" si="81"/>
        <v>50</v>
      </c>
      <c r="AI258" s="94">
        <f t="shared" si="81"/>
        <v>66.5</v>
      </c>
      <c r="AJ258" s="94">
        <f t="shared" si="82"/>
        <v>66</v>
      </c>
      <c r="AK258" s="94" t="str">
        <f t="shared" si="82"/>
        <v/>
      </c>
      <c r="AL258" s="94" t="str">
        <f t="shared" si="82"/>
        <v/>
      </c>
      <c r="AM258" s="94">
        <f t="shared" si="82"/>
        <v>48</v>
      </c>
      <c r="AN258" s="94">
        <f t="shared" si="82"/>
        <v>48</v>
      </c>
      <c r="AO258" s="94">
        <f t="shared" si="82"/>
        <v>67.5</v>
      </c>
      <c r="AP258" s="94">
        <f t="shared" si="82"/>
        <v>67.5</v>
      </c>
      <c r="AQ258" s="94">
        <f t="shared" si="82"/>
        <v>67.5</v>
      </c>
      <c r="AR258" s="94">
        <f t="shared" si="82"/>
        <v>63.5</v>
      </c>
      <c r="AS258" s="94">
        <f t="shared" si="82"/>
        <v>63.5</v>
      </c>
      <c r="AT258" s="94">
        <f t="shared" si="82"/>
        <v>63.5</v>
      </c>
      <c r="AU258" s="94">
        <f t="shared" si="82"/>
        <v>59.5</v>
      </c>
      <c r="AV258" s="94">
        <f t="shared" si="82"/>
        <v>40</v>
      </c>
      <c r="AW258" s="94">
        <f t="shared" si="82"/>
        <v>67.5</v>
      </c>
      <c r="AX258" s="94">
        <f t="shared" si="79"/>
        <v>59.5</v>
      </c>
      <c r="AY258" s="94">
        <f t="shared" si="79"/>
        <v>59.5</v>
      </c>
      <c r="AZ258" s="94">
        <f t="shared" si="79"/>
        <v>59.5</v>
      </c>
      <c r="BA258" s="94">
        <f t="shared" si="79"/>
        <v>59.5</v>
      </c>
      <c r="BB258" s="94">
        <f t="shared" si="79"/>
        <v>44.5</v>
      </c>
      <c r="BC258" s="94">
        <f t="shared" si="79"/>
        <v>67.5</v>
      </c>
      <c r="BD258" s="94">
        <f t="shared" si="79"/>
        <v>67.5</v>
      </c>
      <c r="BE258" s="94">
        <f t="shared" si="79"/>
        <v>67.5</v>
      </c>
      <c r="BF258" s="94">
        <f t="shared" si="79"/>
        <v>67.5</v>
      </c>
      <c r="BG258" s="94">
        <f t="shared" si="79"/>
        <v>67</v>
      </c>
      <c r="BH258" s="94">
        <f t="shared" si="84"/>
        <v>44.5</v>
      </c>
      <c r="BI258" s="94" t="str">
        <f t="shared" si="84"/>
        <v/>
      </c>
      <c r="BJ258" s="94">
        <f t="shared" si="84"/>
        <v>88</v>
      </c>
      <c r="BK258" s="94">
        <f t="shared" si="84"/>
        <v>61.333333333333336</v>
      </c>
      <c r="BL258" s="94">
        <f t="shared" si="83"/>
        <v>67.5</v>
      </c>
      <c r="BM258" s="94">
        <f t="shared" si="83"/>
        <v>80.5</v>
      </c>
      <c r="BN258" s="94">
        <f t="shared" si="83"/>
        <v>44</v>
      </c>
      <c r="BO258" s="94">
        <f t="shared" si="83"/>
        <v>100</v>
      </c>
      <c r="BP258" s="94">
        <f t="shared" si="83"/>
        <v>86</v>
      </c>
      <c r="BQ258" s="94">
        <f t="shared" si="83"/>
        <v>100</v>
      </c>
      <c r="BR258" s="94">
        <f t="shared" si="83"/>
        <v>30</v>
      </c>
      <c r="BS258" s="94">
        <f t="shared" si="83"/>
        <v>36</v>
      </c>
      <c r="BT258" s="94">
        <f t="shared" si="83"/>
        <v>100</v>
      </c>
      <c r="BU258" s="94">
        <f t="shared" si="83"/>
        <v>84</v>
      </c>
      <c r="BV258" s="94" t="str">
        <f t="shared" si="83"/>
        <v/>
      </c>
      <c r="BW258" s="94">
        <f t="shared" si="83"/>
        <v>59.5</v>
      </c>
      <c r="BX258" s="94">
        <f t="shared" si="83"/>
        <v>70</v>
      </c>
      <c r="BY258" s="94">
        <f t="shared" si="83"/>
        <v>67.5</v>
      </c>
      <c r="BZ258" s="94">
        <f t="shared" si="83"/>
        <v>65.5</v>
      </c>
    </row>
    <row r="259" spans="2:78" s="94" customFormat="1" x14ac:dyDescent="0.15">
      <c r="B259" s="94">
        <v>136</v>
      </c>
      <c r="C259" s="94">
        <f t="shared" si="85"/>
        <v>4260.2398907103825</v>
      </c>
      <c r="D259" s="94">
        <f t="shared" si="80"/>
        <v>69</v>
      </c>
      <c r="E259" s="94" t="str">
        <f t="shared" si="80"/>
        <v/>
      </c>
      <c r="F259" s="94">
        <f t="shared" si="80"/>
        <v>40</v>
      </c>
      <c r="G259" s="94" t="str">
        <f t="shared" si="80"/>
        <v/>
      </c>
      <c r="H259" s="94">
        <f t="shared" si="80"/>
        <v>68</v>
      </c>
      <c r="I259" s="94">
        <f t="shared" si="80"/>
        <v>68</v>
      </c>
      <c r="J259" s="94">
        <f t="shared" si="80"/>
        <v>69.5</v>
      </c>
      <c r="K259" s="94">
        <f t="shared" si="80"/>
        <v>69.5</v>
      </c>
      <c r="L259" s="94">
        <f t="shared" si="80"/>
        <v>69.5</v>
      </c>
      <c r="M259" s="94">
        <f t="shared" si="80"/>
        <v>69.5</v>
      </c>
      <c r="N259" s="94">
        <f t="shared" si="80"/>
        <v>45</v>
      </c>
      <c r="O259" s="94">
        <f t="shared" si="80"/>
        <v>54.4</v>
      </c>
      <c r="P259" s="94">
        <f t="shared" si="80"/>
        <v>11.60655737704918</v>
      </c>
      <c r="Q259" s="94">
        <f t="shared" si="80"/>
        <v>68</v>
      </c>
      <c r="R259" s="94">
        <f t="shared" si="80"/>
        <v>68</v>
      </c>
      <c r="S259" s="94">
        <f t="shared" si="80"/>
        <v>68</v>
      </c>
      <c r="T259" s="94">
        <f t="shared" si="78"/>
        <v>68</v>
      </c>
      <c r="U259" s="94">
        <f t="shared" si="78"/>
        <v>68</v>
      </c>
      <c r="V259" s="94">
        <f t="shared" si="78"/>
        <v>68</v>
      </c>
      <c r="W259" s="94">
        <f t="shared" si="78"/>
        <v>45</v>
      </c>
      <c r="X259" s="94">
        <f t="shared" si="78"/>
        <v>54.4</v>
      </c>
      <c r="Y259" s="94">
        <f t="shared" si="78"/>
        <v>42</v>
      </c>
      <c r="Z259" s="94" t="str">
        <f t="shared" si="78"/>
        <v/>
      </c>
      <c r="AA259" s="94">
        <f t="shared" si="78"/>
        <v>36</v>
      </c>
      <c r="AB259" s="94">
        <f t="shared" si="78"/>
        <v>36</v>
      </c>
      <c r="AC259" s="94">
        <f t="shared" si="78"/>
        <v>69.5</v>
      </c>
      <c r="AD259" s="94">
        <f t="shared" si="81"/>
        <v>69</v>
      </c>
      <c r="AE259" s="94">
        <f t="shared" si="81"/>
        <v>69</v>
      </c>
      <c r="AF259" s="94">
        <f t="shared" si="81"/>
        <v>69</v>
      </c>
      <c r="AG259" s="94">
        <f t="shared" si="81"/>
        <v>67</v>
      </c>
      <c r="AH259" s="94">
        <f t="shared" si="81"/>
        <v>50</v>
      </c>
      <c r="AI259" s="94">
        <f t="shared" si="81"/>
        <v>67</v>
      </c>
      <c r="AJ259" s="94">
        <f t="shared" si="82"/>
        <v>66.5</v>
      </c>
      <c r="AK259" s="94" t="str">
        <f t="shared" si="82"/>
        <v/>
      </c>
      <c r="AL259" s="94" t="str">
        <f t="shared" si="82"/>
        <v/>
      </c>
      <c r="AM259" s="94">
        <f t="shared" si="82"/>
        <v>48</v>
      </c>
      <c r="AN259" s="94">
        <f t="shared" si="82"/>
        <v>48</v>
      </c>
      <c r="AO259" s="94">
        <f t="shared" si="82"/>
        <v>68</v>
      </c>
      <c r="AP259" s="94">
        <f t="shared" si="82"/>
        <v>68</v>
      </c>
      <c r="AQ259" s="94">
        <f t="shared" si="82"/>
        <v>68</v>
      </c>
      <c r="AR259" s="94">
        <f t="shared" si="82"/>
        <v>64</v>
      </c>
      <c r="AS259" s="94">
        <f t="shared" si="82"/>
        <v>64</v>
      </c>
      <c r="AT259" s="94">
        <f t="shared" si="82"/>
        <v>64</v>
      </c>
      <c r="AU259" s="94">
        <f t="shared" si="82"/>
        <v>60</v>
      </c>
      <c r="AV259" s="94">
        <f t="shared" si="82"/>
        <v>40</v>
      </c>
      <c r="AW259" s="94">
        <f t="shared" si="82"/>
        <v>68</v>
      </c>
      <c r="AX259" s="94">
        <f t="shared" si="79"/>
        <v>60</v>
      </c>
      <c r="AY259" s="94">
        <f t="shared" si="79"/>
        <v>60</v>
      </c>
      <c r="AZ259" s="94">
        <f t="shared" si="79"/>
        <v>60</v>
      </c>
      <c r="BA259" s="94">
        <f t="shared" si="79"/>
        <v>60</v>
      </c>
      <c r="BB259" s="94">
        <f t="shared" si="79"/>
        <v>45</v>
      </c>
      <c r="BC259" s="94">
        <f t="shared" si="79"/>
        <v>68</v>
      </c>
      <c r="BD259" s="94">
        <f t="shared" si="79"/>
        <v>68</v>
      </c>
      <c r="BE259" s="94">
        <f t="shared" si="79"/>
        <v>68</v>
      </c>
      <c r="BF259" s="94">
        <f t="shared" si="79"/>
        <v>68</v>
      </c>
      <c r="BG259" s="94">
        <f t="shared" si="79"/>
        <v>67.5</v>
      </c>
      <c r="BH259" s="94">
        <f t="shared" si="84"/>
        <v>45</v>
      </c>
      <c r="BI259" s="94" t="str">
        <f t="shared" si="84"/>
        <v/>
      </c>
      <c r="BJ259" s="94">
        <f t="shared" si="84"/>
        <v>88.666666666666671</v>
      </c>
      <c r="BK259" s="94">
        <f t="shared" si="84"/>
        <v>61.666666666666664</v>
      </c>
      <c r="BL259" s="94">
        <f t="shared" si="83"/>
        <v>68</v>
      </c>
      <c r="BM259" s="94">
        <f t="shared" si="83"/>
        <v>81</v>
      </c>
      <c r="BN259" s="94">
        <f t="shared" si="83"/>
        <v>44</v>
      </c>
      <c r="BO259" s="94">
        <f t="shared" si="83"/>
        <v>100</v>
      </c>
      <c r="BP259" s="94">
        <f t="shared" si="83"/>
        <v>90</v>
      </c>
      <c r="BQ259" s="94">
        <f t="shared" si="83"/>
        <v>100</v>
      </c>
      <c r="BR259" s="94">
        <f t="shared" si="83"/>
        <v>30</v>
      </c>
      <c r="BS259" s="94">
        <f t="shared" si="83"/>
        <v>36</v>
      </c>
      <c r="BT259" s="94">
        <f t="shared" si="83"/>
        <v>100</v>
      </c>
      <c r="BU259" s="94">
        <f t="shared" si="83"/>
        <v>85</v>
      </c>
      <c r="BV259" s="94" t="str">
        <f t="shared" si="83"/>
        <v/>
      </c>
      <c r="BW259" s="94">
        <f t="shared" si="83"/>
        <v>60</v>
      </c>
      <c r="BX259" s="94">
        <f t="shared" si="83"/>
        <v>70</v>
      </c>
      <c r="BY259" s="94">
        <f t="shared" si="83"/>
        <v>68</v>
      </c>
      <c r="BZ259" s="94">
        <f t="shared" si="83"/>
        <v>66</v>
      </c>
    </row>
    <row r="260" spans="2:78" s="94" customFormat="1" x14ac:dyDescent="0.15">
      <c r="B260" s="94">
        <v>137</v>
      </c>
      <c r="C260" s="94">
        <f t="shared" si="85"/>
        <v>4290.0562841530063</v>
      </c>
      <c r="D260" s="94">
        <f t="shared" si="80"/>
        <v>69.5</v>
      </c>
      <c r="E260" s="94" t="str">
        <f t="shared" si="80"/>
        <v/>
      </c>
      <c r="F260" s="94">
        <f t="shared" si="80"/>
        <v>40</v>
      </c>
      <c r="G260" s="94" t="str">
        <f t="shared" si="80"/>
        <v/>
      </c>
      <c r="H260" s="94">
        <f t="shared" si="80"/>
        <v>68.5</v>
      </c>
      <c r="I260" s="94">
        <f t="shared" si="80"/>
        <v>68.5</v>
      </c>
      <c r="J260" s="94">
        <f t="shared" si="80"/>
        <v>70</v>
      </c>
      <c r="K260" s="94">
        <f t="shared" si="80"/>
        <v>70</v>
      </c>
      <c r="L260" s="94">
        <f t="shared" si="80"/>
        <v>70</v>
      </c>
      <c r="M260" s="94">
        <f t="shared" si="80"/>
        <v>70</v>
      </c>
      <c r="N260" s="94">
        <f t="shared" si="80"/>
        <v>45.5</v>
      </c>
      <c r="O260" s="94">
        <f t="shared" si="80"/>
        <v>54.8</v>
      </c>
      <c r="P260" s="94">
        <f t="shared" si="80"/>
        <v>11.622950819672131</v>
      </c>
      <c r="Q260" s="94">
        <f t="shared" si="80"/>
        <v>68.5</v>
      </c>
      <c r="R260" s="94">
        <f t="shared" si="80"/>
        <v>68.5</v>
      </c>
      <c r="S260" s="94">
        <f t="shared" si="80"/>
        <v>68.5</v>
      </c>
      <c r="T260" s="94">
        <f t="shared" si="78"/>
        <v>68.5</v>
      </c>
      <c r="U260" s="94">
        <f t="shared" si="78"/>
        <v>68.5</v>
      </c>
      <c r="V260" s="94">
        <f t="shared" si="78"/>
        <v>68.5</v>
      </c>
      <c r="W260" s="94">
        <f t="shared" si="78"/>
        <v>45.5</v>
      </c>
      <c r="X260" s="94">
        <f t="shared" si="78"/>
        <v>54.8</v>
      </c>
      <c r="Y260" s="94">
        <f t="shared" si="78"/>
        <v>42</v>
      </c>
      <c r="Z260" s="94" t="str">
        <f t="shared" si="78"/>
        <v/>
      </c>
      <c r="AA260" s="94">
        <f t="shared" si="78"/>
        <v>36</v>
      </c>
      <c r="AB260" s="94">
        <f t="shared" si="78"/>
        <v>36</v>
      </c>
      <c r="AC260" s="94">
        <f t="shared" si="78"/>
        <v>70</v>
      </c>
      <c r="AD260" s="94">
        <f t="shared" si="81"/>
        <v>69.5</v>
      </c>
      <c r="AE260" s="94">
        <f t="shared" si="81"/>
        <v>69.5</v>
      </c>
      <c r="AF260" s="94">
        <f t="shared" si="81"/>
        <v>69.5</v>
      </c>
      <c r="AG260" s="94">
        <f t="shared" si="81"/>
        <v>67.5</v>
      </c>
      <c r="AH260" s="94">
        <f t="shared" si="81"/>
        <v>50</v>
      </c>
      <c r="AI260" s="94">
        <f t="shared" si="81"/>
        <v>67.5</v>
      </c>
      <c r="AJ260" s="94">
        <f t="shared" si="82"/>
        <v>67</v>
      </c>
      <c r="AK260" s="94" t="str">
        <f t="shared" si="82"/>
        <v/>
      </c>
      <c r="AL260" s="94" t="str">
        <f t="shared" si="82"/>
        <v/>
      </c>
      <c r="AM260" s="94">
        <f t="shared" si="82"/>
        <v>48</v>
      </c>
      <c r="AN260" s="94">
        <f t="shared" si="82"/>
        <v>48</v>
      </c>
      <c r="AO260" s="94">
        <f t="shared" si="82"/>
        <v>68.5</v>
      </c>
      <c r="AP260" s="94">
        <f t="shared" si="82"/>
        <v>68.5</v>
      </c>
      <c r="AQ260" s="94">
        <f t="shared" si="82"/>
        <v>68.5</v>
      </c>
      <c r="AR260" s="94">
        <f t="shared" si="82"/>
        <v>64.5</v>
      </c>
      <c r="AS260" s="94">
        <f t="shared" si="82"/>
        <v>64.5</v>
      </c>
      <c r="AT260" s="94">
        <f t="shared" si="82"/>
        <v>64.5</v>
      </c>
      <c r="AU260" s="94">
        <f t="shared" si="82"/>
        <v>60.5</v>
      </c>
      <c r="AV260" s="94">
        <f t="shared" si="82"/>
        <v>40</v>
      </c>
      <c r="AW260" s="94">
        <f t="shared" si="82"/>
        <v>68.5</v>
      </c>
      <c r="AX260" s="94">
        <f t="shared" si="79"/>
        <v>60.5</v>
      </c>
      <c r="AY260" s="94">
        <f t="shared" si="79"/>
        <v>60.5</v>
      </c>
      <c r="AZ260" s="94">
        <f t="shared" si="79"/>
        <v>60.5</v>
      </c>
      <c r="BA260" s="94">
        <f t="shared" si="79"/>
        <v>60.5</v>
      </c>
      <c r="BB260" s="94">
        <f t="shared" si="79"/>
        <v>45.5</v>
      </c>
      <c r="BC260" s="94">
        <f t="shared" si="79"/>
        <v>68.5</v>
      </c>
      <c r="BD260" s="94">
        <f t="shared" si="79"/>
        <v>68.5</v>
      </c>
      <c r="BE260" s="94">
        <f t="shared" si="79"/>
        <v>68.5</v>
      </c>
      <c r="BF260" s="94">
        <f t="shared" si="79"/>
        <v>68.5</v>
      </c>
      <c r="BG260" s="94">
        <f t="shared" si="79"/>
        <v>68</v>
      </c>
      <c r="BH260" s="94">
        <f t="shared" si="84"/>
        <v>45.5</v>
      </c>
      <c r="BI260" s="94" t="str">
        <f t="shared" si="84"/>
        <v/>
      </c>
      <c r="BJ260" s="94">
        <f t="shared" si="84"/>
        <v>89.333333333333329</v>
      </c>
      <c r="BK260" s="94">
        <f t="shared" si="84"/>
        <v>62</v>
      </c>
      <c r="BL260" s="94">
        <f t="shared" si="83"/>
        <v>68.5</v>
      </c>
      <c r="BM260" s="94">
        <f t="shared" si="83"/>
        <v>81.5</v>
      </c>
      <c r="BN260" s="94">
        <f t="shared" si="83"/>
        <v>44</v>
      </c>
      <c r="BO260" s="94">
        <f t="shared" si="83"/>
        <v>100</v>
      </c>
      <c r="BP260" s="94">
        <f t="shared" si="83"/>
        <v>94</v>
      </c>
      <c r="BQ260" s="94">
        <f t="shared" si="83"/>
        <v>100</v>
      </c>
      <c r="BR260" s="94">
        <f t="shared" si="83"/>
        <v>30</v>
      </c>
      <c r="BS260" s="94">
        <f t="shared" si="83"/>
        <v>36</v>
      </c>
      <c r="BT260" s="94">
        <f t="shared" si="83"/>
        <v>100</v>
      </c>
      <c r="BU260" s="94">
        <f t="shared" si="83"/>
        <v>86</v>
      </c>
      <c r="BV260" s="94" t="str">
        <f t="shared" si="83"/>
        <v/>
      </c>
      <c r="BW260" s="94">
        <f t="shared" si="83"/>
        <v>60.5</v>
      </c>
      <c r="BX260" s="94">
        <f t="shared" si="83"/>
        <v>70</v>
      </c>
      <c r="BY260" s="94">
        <f t="shared" si="83"/>
        <v>68.5</v>
      </c>
      <c r="BZ260" s="94">
        <f t="shared" si="83"/>
        <v>66.5</v>
      </c>
    </row>
    <row r="261" spans="2:78" s="94" customFormat="1" x14ac:dyDescent="0.15">
      <c r="B261" s="94">
        <v>138</v>
      </c>
      <c r="C261" s="94">
        <f t="shared" si="85"/>
        <v>4319.939344262295</v>
      </c>
      <c r="D261" s="94">
        <f t="shared" si="80"/>
        <v>70</v>
      </c>
      <c r="E261" s="94" t="str">
        <f t="shared" si="80"/>
        <v/>
      </c>
      <c r="F261" s="94">
        <f t="shared" si="80"/>
        <v>40</v>
      </c>
      <c r="G261" s="94" t="str">
        <f t="shared" si="80"/>
        <v/>
      </c>
      <c r="H261" s="94">
        <f t="shared" si="80"/>
        <v>69</v>
      </c>
      <c r="I261" s="94">
        <f t="shared" si="80"/>
        <v>69</v>
      </c>
      <c r="J261" s="94">
        <f t="shared" si="80"/>
        <v>70.5</v>
      </c>
      <c r="K261" s="94">
        <f t="shared" si="80"/>
        <v>70.5</v>
      </c>
      <c r="L261" s="94">
        <f t="shared" si="80"/>
        <v>70.5</v>
      </c>
      <c r="M261" s="94">
        <f t="shared" si="80"/>
        <v>70.5</v>
      </c>
      <c r="N261" s="94">
        <f t="shared" si="80"/>
        <v>46</v>
      </c>
      <c r="O261" s="94">
        <f t="shared" si="80"/>
        <v>55.2</v>
      </c>
      <c r="P261" s="94">
        <f t="shared" si="80"/>
        <v>11.639344262295083</v>
      </c>
      <c r="Q261" s="94">
        <f t="shared" si="80"/>
        <v>69</v>
      </c>
      <c r="R261" s="94">
        <f t="shared" si="80"/>
        <v>69</v>
      </c>
      <c r="S261" s="94">
        <f t="shared" si="80"/>
        <v>69</v>
      </c>
      <c r="T261" s="94">
        <f t="shared" ref="T261:AI276" si="86">IFERROR(求节点(T$7:T$56,T$63:T$112,$B261),"")</f>
        <v>69</v>
      </c>
      <c r="U261" s="94">
        <f t="shared" si="86"/>
        <v>69</v>
      </c>
      <c r="V261" s="94">
        <f t="shared" si="86"/>
        <v>69</v>
      </c>
      <c r="W261" s="94">
        <f t="shared" si="86"/>
        <v>46</v>
      </c>
      <c r="X261" s="94">
        <f t="shared" si="86"/>
        <v>55.2</v>
      </c>
      <c r="Y261" s="94">
        <f t="shared" si="86"/>
        <v>42</v>
      </c>
      <c r="Z261" s="94" t="str">
        <f t="shared" si="86"/>
        <v/>
      </c>
      <c r="AA261" s="94">
        <f t="shared" si="86"/>
        <v>36</v>
      </c>
      <c r="AB261" s="94">
        <f t="shared" si="86"/>
        <v>36</v>
      </c>
      <c r="AC261" s="94">
        <f t="shared" si="86"/>
        <v>70.5</v>
      </c>
      <c r="AD261" s="94">
        <f t="shared" si="86"/>
        <v>70</v>
      </c>
      <c r="AE261" s="94">
        <f t="shared" si="86"/>
        <v>70</v>
      </c>
      <c r="AF261" s="94">
        <f t="shared" si="86"/>
        <v>70</v>
      </c>
      <c r="AG261" s="94">
        <f t="shared" si="86"/>
        <v>68</v>
      </c>
      <c r="AH261" s="94">
        <f t="shared" si="86"/>
        <v>50</v>
      </c>
      <c r="AI261" s="94">
        <f t="shared" si="86"/>
        <v>68</v>
      </c>
      <c r="AJ261" s="94">
        <f t="shared" si="82"/>
        <v>67.5</v>
      </c>
      <c r="AK261" s="94" t="str">
        <f t="shared" si="82"/>
        <v/>
      </c>
      <c r="AL261" s="94" t="str">
        <f t="shared" si="82"/>
        <v/>
      </c>
      <c r="AM261" s="94">
        <f t="shared" si="82"/>
        <v>48</v>
      </c>
      <c r="AN261" s="94">
        <f t="shared" si="82"/>
        <v>48</v>
      </c>
      <c r="AO261" s="94">
        <f t="shared" si="82"/>
        <v>69</v>
      </c>
      <c r="AP261" s="94">
        <f t="shared" si="82"/>
        <v>69</v>
      </c>
      <c r="AQ261" s="94">
        <f t="shared" si="82"/>
        <v>69</v>
      </c>
      <c r="AR261" s="94">
        <f t="shared" si="82"/>
        <v>65</v>
      </c>
      <c r="AS261" s="94">
        <f t="shared" si="82"/>
        <v>65</v>
      </c>
      <c r="AT261" s="94">
        <f t="shared" si="82"/>
        <v>65</v>
      </c>
      <c r="AU261" s="94">
        <f t="shared" si="82"/>
        <v>61</v>
      </c>
      <c r="AV261" s="94">
        <f t="shared" si="82"/>
        <v>40</v>
      </c>
      <c r="AW261" s="94">
        <f t="shared" si="82"/>
        <v>69</v>
      </c>
      <c r="AX261" s="94">
        <f t="shared" ref="AX261:BM276" si="87">IFERROR(求节点(AX$7:AX$56,AX$63:AX$112,$B261),"")</f>
        <v>61</v>
      </c>
      <c r="AY261" s="94">
        <f t="shared" si="87"/>
        <v>61</v>
      </c>
      <c r="AZ261" s="94">
        <f t="shared" si="87"/>
        <v>61</v>
      </c>
      <c r="BA261" s="94">
        <f t="shared" si="87"/>
        <v>61</v>
      </c>
      <c r="BB261" s="94">
        <f t="shared" si="87"/>
        <v>46</v>
      </c>
      <c r="BC261" s="94">
        <f t="shared" si="87"/>
        <v>69</v>
      </c>
      <c r="BD261" s="94">
        <f t="shared" si="87"/>
        <v>69</v>
      </c>
      <c r="BE261" s="94">
        <f t="shared" si="87"/>
        <v>69</v>
      </c>
      <c r="BF261" s="94">
        <f t="shared" si="87"/>
        <v>69</v>
      </c>
      <c r="BG261" s="94">
        <f t="shared" si="87"/>
        <v>68.5</v>
      </c>
      <c r="BH261" s="94">
        <f t="shared" si="87"/>
        <v>46</v>
      </c>
      <c r="BI261" s="94" t="str">
        <f t="shared" si="87"/>
        <v/>
      </c>
      <c r="BJ261" s="94">
        <f t="shared" si="87"/>
        <v>90</v>
      </c>
      <c r="BK261" s="94">
        <f t="shared" si="87"/>
        <v>62.4</v>
      </c>
      <c r="BL261" s="94">
        <f t="shared" si="83"/>
        <v>69</v>
      </c>
      <c r="BM261" s="94">
        <f t="shared" si="83"/>
        <v>82</v>
      </c>
      <c r="BN261" s="94">
        <f t="shared" si="83"/>
        <v>44</v>
      </c>
      <c r="BO261" s="94">
        <f t="shared" si="83"/>
        <v>100</v>
      </c>
      <c r="BP261" s="94">
        <f t="shared" si="83"/>
        <v>98</v>
      </c>
      <c r="BQ261" s="94">
        <f t="shared" si="83"/>
        <v>100</v>
      </c>
      <c r="BR261" s="94">
        <f t="shared" si="83"/>
        <v>30</v>
      </c>
      <c r="BS261" s="94">
        <f t="shared" si="83"/>
        <v>36</v>
      </c>
      <c r="BT261" s="94">
        <f t="shared" si="83"/>
        <v>100</v>
      </c>
      <c r="BU261" s="94">
        <f t="shared" si="83"/>
        <v>87</v>
      </c>
      <c r="BV261" s="94" t="str">
        <f t="shared" si="83"/>
        <v/>
      </c>
      <c r="BW261" s="94">
        <f t="shared" si="83"/>
        <v>61</v>
      </c>
      <c r="BX261" s="94">
        <f t="shared" si="83"/>
        <v>70</v>
      </c>
      <c r="BY261" s="94">
        <f t="shared" si="83"/>
        <v>69</v>
      </c>
      <c r="BZ261" s="94">
        <f t="shared" si="83"/>
        <v>67</v>
      </c>
    </row>
    <row r="262" spans="2:78" s="94" customFormat="1" x14ac:dyDescent="0.15">
      <c r="B262" s="94">
        <v>139</v>
      </c>
      <c r="C262" s="94">
        <f t="shared" si="85"/>
        <v>4347.6557377049176</v>
      </c>
      <c r="D262" s="94">
        <f t="shared" ref="D262:S277" si="88">IFERROR(求节点(D$7:D$56,D$63:D$112,$B262),"")</f>
        <v>70.5</v>
      </c>
      <c r="E262" s="94" t="str">
        <f t="shared" si="88"/>
        <v/>
      </c>
      <c r="F262" s="94">
        <f t="shared" si="88"/>
        <v>40</v>
      </c>
      <c r="G262" s="94" t="str">
        <f t="shared" si="88"/>
        <v/>
      </c>
      <c r="H262" s="94">
        <f t="shared" si="88"/>
        <v>69.5</v>
      </c>
      <c r="I262" s="94">
        <f t="shared" si="88"/>
        <v>69.5</v>
      </c>
      <c r="J262" s="94">
        <f t="shared" si="88"/>
        <v>71</v>
      </c>
      <c r="K262" s="94">
        <f t="shared" si="88"/>
        <v>71</v>
      </c>
      <c r="L262" s="94">
        <f t="shared" si="88"/>
        <v>71</v>
      </c>
      <c r="M262" s="94">
        <f t="shared" si="88"/>
        <v>71</v>
      </c>
      <c r="N262" s="94">
        <f t="shared" si="88"/>
        <v>46.5</v>
      </c>
      <c r="O262" s="94">
        <f t="shared" si="88"/>
        <v>55.6</v>
      </c>
      <c r="P262" s="94">
        <f t="shared" si="88"/>
        <v>11.655737704918034</v>
      </c>
      <c r="Q262" s="94">
        <f t="shared" si="88"/>
        <v>69.5</v>
      </c>
      <c r="R262" s="94">
        <f t="shared" si="88"/>
        <v>69.5</v>
      </c>
      <c r="S262" s="94">
        <f t="shared" si="88"/>
        <v>69.5</v>
      </c>
      <c r="T262" s="94">
        <f t="shared" si="86"/>
        <v>69.5</v>
      </c>
      <c r="U262" s="94">
        <f t="shared" si="86"/>
        <v>69.5</v>
      </c>
      <c r="V262" s="94">
        <f t="shared" si="86"/>
        <v>69.5</v>
      </c>
      <c r="W262" s="94">
        <f t="shared" si="86"/>
        <v>46.5</v>
      </c>
      <c r="X262" s="94">
        <f t="shared" si="86"/>
        <v>55.6</v>
      </c>
      <c r="Y262" s="94">
        <f t="shared" si="86"/>
        <v>42</v>
      </c>
      <c r="Z262" s="94" t="str">
        <f t="shared" si="86"/>
        <v/>
      </c>
      <c r="AA262" s="94">
        <f t="shared" si="86"/>
        <v>36</v>
      </c>
      <c r="AB262" s="94">
        <f t="shared" si="86"/>
        <v>36</v>
      </c>
      <c r="AC262" s="94">
        <f t="shared" si="86"/>
        <v>71</v>
      </c>
      <c r="AD262" s="94">
        <f t="shared" si="86"/>
        <v>70.5</v>
      </c>
      <c r="AE262" s="94">
        <f t="shared" si="86"/>
        <v>70.5</v>
      </c>
      <c r="AF262" s="94">
        <f t="shared" si="86"/>
        <v>70.5</v>
      </c>
      <c r="AG262" s="94">
        <f t="shared" si="86"/>
        <v>68.5</v>
      </c>
      <c r="AH262" s="94">
        <f t="shared" si="86"/>
        <v>50</v>
      </c>
      <c r="AI262" s="94">
        <f t="shared" si="86"/>
        <v>68.5</v>
      </c>
      <c r="AJ262" s="94">
        <f t="shared" ref="AJ262:AY277" si="89">IFERROR(求节点(AJ$7:AJ$56,AJ$63:AJ$112,$B262),"")</f>
        <v>68</v>
      </c>
      <c r="AK262" s="94" t="str">
        <f t="shared" si="89"/>
        <v/>
      </c>
      <c r="AL262" s="94" t="str">
        <f t="shared" si="89"/>
        <v/>
      </c>
      <c r="AM262" s="94">
        <f t="shared" si="89"/>
        <v>48</v>
      </c>
      <c r="AN262" s="94">
        <f t="shared" si="89"/>
        <v>48</v>
      </c>
      <c r="AO262" s="94">
        <f t="shared" si="89"/>
        <v>69.5</v>
      </c>
      <c r="AP262" s="94">
        <f t="shared" si="89"/>
        <v>69.5</v>
      </c>
      <c r="AQ262" s="94">
        <f t="shared" si="89"/>
        <v>69.5</v>
      </c>
      <c r="AR262" s="94">
        <f t="shared" si="89"/>
        <v>65.5</v>
      </c>
      <c r="AS262" s="94">
        <f t="shared" si="89"/>
        <v>65.5</v>
      </c>
      <c r="AT262" s="94">
        <f t="shared" si="89"/>
        <v>65.5</v>
      </c>
      <c r="AU262" s="94">
        <f t="shared" si="89"/>
        <v>61.5</v>
      </c>
      <c r="AV262" s="94">
        <f t="shared" si="89"/>
        <v>40</v>
      </c>
      <c r="AW262" s="94">
        <f t="shared" si="89"/>
        <v>69.5</v>
      </c>
      <c r="AX262" s="94">
        <f t="shared" si="89"/>
        <v>61.5</v>
      </c>
      <c r="AY262" s="94">
        <f t="shared" si="89"/>
        <v>61.5</v>
      </c>
      <c r="AZ262" s="94">
        <f t="shared" si="87"/>
        <v>61.5</v>
      </c>
      <c r="BA262" s="94">
        <f t="shared" si="87"/>
        <v>61.5</v>
      </c>
      <c r="BB262" s="94">
        <f t="shared" si="87"/>
        <v>46.5</v>
      </c>
      <c r="BC262" s="94">
        <f t="shared" si="87"/>
        <v>69.5</v>
      </c>
      <c r="BD262" s="94">
        <f t="shared" si="87"/>
        <v>69.5</v>
      </c>
      <c r="BE262" s="94">
        <f t="shared" si="87"/>
        <v>69.5</v>
      </c>
      <c r="BF262" s="94">
        <f t="shared" si="87"/>
        <v>69.5</v>
      </c>
      <c r="BG262" s="94">
        <f t="shared" si="87"/>
        <v>69</v>
      </c>
      <c r="BH262" s="94">
        <f t="shared" si="87"/>
        <v>46.5</v>
      </c>
      <c r="BI262" s="94" t="str">
        <f t="shared" si="87"/>
        <v/>
      </c>
      <c r="BJ262" s="94">
        <f t="shared" si="87"/>
        <v>90.5</v>
      </c>
      <c r="BK262" s="94">
        <f t="shared" si="87"/>
        <v>62.8</v>
      </c>
      <c r="BL262" s="94">
        <f t="shared" si="83"/>
        <v>69.5</v>
      </c>
      <c r="BM262" s="94">
        <f t="shared" si="83"/>
        <v>82.5</v>
      </c>
      <c r="BN262" s="94">
        <f t="shared" si="83"/>
        <v>44</v>
      </c>
      <c r="BO262" s="94">
        <f t="shared" si="83"/>
        <v>100</v>
      </c>
      <c r="BP262" s="94">
        <f t="shared" si="83"/>
        <v>100</v>
      </c>
      <c r="BQ262" s="94">
        <f t="shared" si="83"/>
        <v>100</v>
      </c>
      <c r="BR262" s="94">
        <f t="shared" si="83"/>
        <v>30</v>
      </c>
      <c r="BS262" s="94">
        <f t="shared" si="83"/>
        <v>36</v>
      </c>
      <c r="BT262" s="94">
        <f t="shared" si="83"/>
        <v>100</v>
      </c>
      <c r="BU262" s="94">
        <f t="shared" si="83"/>
        <v>88</v>
      </c>
      <c r="BV262" s="94" t="str">
        <f t="shared" si="83"/>
        <v/>
      </c>
      <c r="BW262" s="94">
        <f t="shared" si="83"/>
        <v>61.5</v>
      </c>
      <c r="BX262" s="94">
        <f t="shared" si="83"/>
        <v>70</v>
      </c>
      <c r="BY262" s="94">
        <f t="shared" si="83"/>
        <v>69.5</v>
      </c>
      <c r="BZ262" s="94">
        <f t="shared" si="83"/>
        <v>67.5</v>
      </c>
    </row>
    <row r="263" spans="2:78" s="94" customFormat="1" x14ac:dyDescent="0.15">
      <c r="B263" s="94">
        <v>140</v>
      </c>
      <c r="C263" s="94">
        <f t="shared" si="85"/>
        <v>4374.372131147541</v>
      </c>
      <c r="D263" s="94">
        <f t="shared" si="88"/>
        <v>71</v>
      </c>
      <c r="E263" s="94" t="str">
        <f t="shared" si="88"/>
        <v/>
      </c>
      <c r="F263" s="94">
        <f t="shared" si="88"/>
        <v>40</v>
      </c>
      <c r="G263" s="94" t="str">
        <f t="shared" si="88"/>
        <v/>
      </c>
      <c r="H263" s="94">
        <f t="shared" si="88"/>
        <v>70</v>
      </c>
      <c r="I263" s="94">
        <f t="shared" si="88"/>
        <v>70</v>
      </c>
      <c r="J263" s="94">
        <f t="shared" si="88"/>
        <v>71.5</v>
      </c>
      <c r="K263" s="94">
        <f t="shared" si="88"/>
        <v>71.5</v>
      </c>
      <c r="L263" s="94">
        <f t="shared" si="88"/>
        <v>71.5</v>
      </c>
      <c r="M263" s="94">
        <f t="shared" si="88"/>
        <v>71.5</v>
      </c>
      <c r="N263" s="94">
        <f t="shared" si="88"/>
        <v>47</v>
      </c>
      <c r="O263" s="94">
        <f t="shared" si="88"/>
        <v>56</v>
      </c>
      <c r="P263" s="94">
        <f t="shared" si="88"/>
        <v>11.672131147540984</v>
      </c>
      <c r="Q263" s="94">
        <f t="shared" si="88"/>
        <v>70</v>
      </c>
      <c r="R263" s="94">
        <f t="shared" si="88"/>
        <v>70</v>
      </c>
      <c r="S263" s="94">
        <f t="shared" si="88"/>
        <v>70</v>
      </c>
      <c r="T263" s="94">
        <f t="shared" si="86"/>
        <v>70</v>
      </c>
      <c r="U263" s="94">
        <f t="shared" si="86"/>
        <v>70</v>
      </c>
      <c r="V263" s="94">
        <f t="shared" si="86"/>
        <v>70</v>
      </c>
      <c r="W263" s="94">
        <f t="shared" si="86"/>
        <v>47</v>
      </c>
      <c r="X263" s="94">
        <f t="shared" si="86"/>
        <v>56</v>
      </c>
      <c r="Y263" s="94">
        <f t="shared" si="86"/>
        <v>42</v>
      </c>
      <c r="Z263" s="94" t="str">
        <f t="shared" si="86"/>
        <v/>
      </c>
      <c r="AA263" s="94">
        <f t="shared" si="86"/>
        <v>36</v>
      </c>
      <c r="AB263" s="94">
        <f t="shared" si="86"/>
        <v>36</v>
      </c>
      <c r="AC263" s="94">
        <f t="shared" si="86"/>
        <v>71.5</v>
      </c>
      <c r="AD263" s="94">
        <f t="shared" si="86"/>
        <v>71</v>
      </c>
      <c r="AE263" s="94">
        <f t="shared" si="86"/>
        <v>71</v>
      </c>
      <c r="AF263" s="94">
        <f t="shared" si="86"/>
        <v>71</v>
      </c>
      <c r="AG263" s="94">
        <f t="shared" si="86"/>
        <v>69</v>
      </c>
      <c r="AH263" s="94">
        <f t="shared" si="86"/>
        <v>50</v>
      </c>
      <c r="AI263" s="94">
        <f t="shared" si="86"/>
        <v>69</v>
      </c>
      <c r="AJ263" s="94">
        <f t="shared" si="89"/>
        <v>68.5</v>
      </c>
      <c r="AK263" s="94" t="str">
        <f t="shared" si="89"/>
        <v/>
      </c>
      <c r="AL263" s="94" t="str">
        <f t="shared" si="89"/>
        <v/>
      </c>
      <c r="AM263" s="94">
        <f t="shared" si="89"/>
        <v>48</v>
      </c>
      <c r="AN263" s="94">
        <f t="shared" si="89"/>
        <v>48</v>
      </c>
      <c r="AO263" s="94">
        <f t="shared" si="89"/>
        <v>70</v>
      </c>
      <c r="AP263" s="94">
        <f t="shared" si="89"/>
        <v>70</v>
      </c>
      <c r="AQ263" s="94">
        <f t="shared" si="89"/>
        <v>70</v>
      </c>
      <c r="AR263" s="94">
        <f t="shared" si="89"/>
        <v>66</v>
      </c>
      <c r="AS263" s="94">
        <f t="shared" si="89"/>
        <v>66</v>
      </c>
      <c r="AT263" s="94">
        <f t="shared" si="89"/>
        <v>66</v>
      </c>
      <c r="AU263" s="94">
        <f t="shared" si="89"/>
        <v>62</v>
      </c>
      <c r="AV263" s="94">
        <f t="shared" si="89"/>
        <v>40</v>
      </c>
      <c r="AW263" s="94">
        <f t="shared" si="89"/>
        <v>70</v>
      </c>
      <c r="AX263" s="94">
        <f t="shared" si="89"/>
        <v>62</v>
      </c>
      <c r="AY263" s="94">
        <f t="shared" si="89"/>
        <v>62</v>
      </c>
      <c r="AZ263" s="94">
        <f t="shared" si="87"/>
        <v>62</v>
      </c>
      <c r="BA263" s="94">
        <f t="shared" si="87"/>
        <v>62</v>
      </c>
      <c r="BB263" s="94">
        <f t="shared" si="87"/>
        <v>47</v>
      </c>
      <c r="BC263" s="94">
        <f t="shared" si="87"/>
        <v>70</v>
      </c>
      <c r="BD263" s="94">
        <f t="shared" si="87"/>
        <v>70</v>
      </c>
      <c r="BE263" s="94">
        <f t="shared" si="87"/>
        <v>70</v>
      </c>
      <c r="BF263" s="94">
        <f t="shared" si="87"/>
        <v>70</v>
      </c>
      <c r="BG263" s="94">
        <f t="shared" si="87"/>
        <v>69.5</v>
      </c>
      <c r="BH263" s="94">
        <f t="shared" si="87"/>
        <v>47</v>
      </c>
      <c r="BI263" s="94" t="str">
        <f t="shared" si="87"/>
        <v/>
      </c>
      <c r="BJ263" s="94">
        <f t="shared" si="87"/>
        <v>91</v>
      </c>
      <c r="BK263" s="94">
        <f t="shared" si="87"/>
        <v>63.2</v>
      </c>
      <c r="BL263" s="94">
        <f t="shared" si="87"/>
        <v>70</v>
      </c>
      <c r="BM263" s="94">
        <f t="shared" si="87"/>
        <v>83</v>
      </c>
      <c r="BN263" s="94">
        <f t="shared" ref="BN263:BZ278" si="90">IFERROR(求节点(BN$7:BN$56,BN$63:BN$112,$B263),"")</f>
        <v>44</v>
      </c>
      <c r="BO263" s="94">
        <f t="shared" si="90"/>
        <v>100</v>
      </c>
      <c r="BP263" s="94">
        <f t="shared" si="90"/>
        <v>100</v>
      </c>
      <c r="BQ263" s="94">
        <f t="shared" si="90"/>
        <v>100</v>
      </c>
      <c r="BR263" s="94">
        <f t="shared" si="90"/>
        <v>30</v>
      </c>
      <c r="BS263" s="94">
        <f t="shared" si="90"/>
        <v>36</v>
      </c>
      <c r="BT263" s="94">
        <f t="shared" si="90"/>
        <v>100</v>
      </c>
      <c r="BU263" s="94">
        <f t="shared" si="90"/>
        <v>90</v>
      </c>
      <c r="BV263" s="94" t="str">
        <f t="shared" si="90"/>
        <v/>
      </c>
      <c r="BW263" s="94">
        <f t="shared" si="90"/>
        <v>62</v>
      </c>
      <c r="BX263" s="94">
        <f t="shared" si="90"/>
        <v>70</v>
      </c>
      <c r="BY263" s="94">
        <f t="shared" si="90"/>
        <v>70</v>
      </c>
      <c r="BZ263" s="94">
        <f t="shared" si="90"/>
        <v>68</v>
      </c>
    </row>
    <row r="264" spans="2:78" s="94" customFormat="1" x14ac:dyDescent="0.15">
      <c r="B264" s="94">
        <v>141</v>
      </c>
      <c r="C264" s="94">
        <f t="shared" si="85"/>
        <v>4400.0885245901645</v>
      </c>
      <c r="D264" s="94">
        <f t="shared" si="88"/>
        <v>71.5</v>
      </c>
      <c r="E264" s="94" t="str">
        <f t="shared" si="88"/>
        <v/>
      </c>
      <c r="F264" s="94">
        <f t="shared" si="88"/>
        <v>40</v>
      </c>
      <c r="G264" s="94" t="str">
        <f t="shared" si="88"/>
        <v/>
      </c>
      <c r="H264" s="94">
        <f t="shared" si="88"/>
        <v>70.5</v>
      </c>
      <c r="I264" s="94">
        <f t="shared" si="88"/>
        <v>70.5</v>
      </c>
      <c r="J264" s="94">
        <f t="shared" si="88"/>
        <v>72</v>
      </c>
      <c r="K264" s="94">
        <f t="shared" si="88"/>
        <v>72</v>
      </c>
      <c r="L264" s="94">
        <f t="shared" si="88"/>
        <v>72</v>
      </c>
      <c r="M264" s="94">
        <f t="shared" si="88"/>
        <v>72</v>
      </c>
      <c r="N264" s="94">
        <f t="shared" si="88"/>
        <v>47.5</v>
      </c>
      <c r="O264" s="94">
        <f t="shared" si="88"/>
        <v>56.4</v>
      </c>
      <c r="P264" s="94">
        <f t="shared" si="88"/>
        <v>11.688524590163935</v>
      </c>
      <c r="Q264" s="94">
        <f t="shared" si="88"/>
        <v>70.5</v>
      </c>
      <c r="R264" s="94">
        <f t="shared" si="88"/>
        <v>70.5</v>
      </c>
      <c r="S264" s="94">
        <f t="shared" si="88"/>
        <v>70.5</v>
      </c>
      <c r="T264" s="94">
        <f t="shared" si="86"/>
        <v>70.5</v>
      </c>
      <c r="U264" s="94">
        <f t="shared" si="86"/>
        <v>70.5</v>
      </c>
      <c r="V264" s="94">
        <f t="shared" si="86"/>
        <v>70.5</v>
      </c>
      <c r="W264" s="94">
        <f t="shared" si="86"/>
        <v>47.5</v>
      </c>
      <c r="X264" s="94">
        <f t="shared" si="86"/>
        <v>56.4</v>
      </c>
      <c r="Y264" s="94">
        <f t="shared" si="86"/>
        <v>42</v>
      </c>
      <c r="Z264" s="94" t="str">
        <f t="shared" si="86"/>
        <v/>
      </c>
      <c r="AA264" s="94">
        <f t="shared" si="86"/>
        <v>36</v>
      </c>
      <c r="AB264" s="94">
        <f t="shared" si="86"/>
        <v>36</v>
      </c>
      <c r="AC264" s="94">
        <f t="shared" si="86"/>
        <v>72</v>
      </c>
      <c r="AD264" s="94">
        <f t="shared" si="86"/>
        <v>71.5</v>
      </c>
      <c r="AE264" s="94">
        <f t="shared" si="86"/>
        <v>71.5</v>
      </c>
      <c r="AF264" s="94">
        <f t="shared" si="86"/>
        <v>71.5</v>
      </c>
      <c r="AG264" s="94">
        <f t="shared" si="86"/>
        <v>69.5</v>
      </c>
      <c r="AH264" s="94">
        <f t="shared" si="86"/>
        <v>50</v>
      </c>
      <c r="AI264" s="94">
        <f t="shared" si="86"/>
        <v>69.5</v>
      </c>
      <c r="AJ264" s="94">
        <f t="shared" si="89"/>
        <v>69</v>
      </c>
      <c r="AK264" s="94" t="str">
        <f t="shared" si="89"/>
        <v/>
      </c>
      <c r="AL264" s="94" t="str">
        <f t="shared" si="89"/>
        <v/>
      </c>
      <c r="AM264" s="94">
        <f t="shared" si="89"/>
        <v>48</v>
      </c>
      <c r="AN264" s="94">
        <f t="shared" si="89"/>
        <v>48</v>
      </c>
      <c r="AO264" s="94">
        <f t="shared" si="89"/>
        <v>70.5</v>
      </c>
      <c r="AP264" s="94">
        <f t="shared" si="89"/>
        <v>70.5</v>
      </c>
      <c r="AQ264" s="94">
        <f t="shared" si="89"/>
        <v>70.5</v>
      </c>
      <c r="AR264" s="94">
        <f t="shared" si="89"/>
        <v>66.5</v>
      </c>
      <c r="AS264" s="94">
        <f t="shared" si="89"/>
        <v>66.5</v>
      </c>
      <c r="AT264" s="94">
        <f t="shared" si="89"/>
        <v>66.5</v>
      </c>
      <c r="AU264" s="94">
        <f t="shared" si="89"/>
        <v>62.5</v>
      </c>
      <c r="AV264" s="94">
        <f t="shared" si="89"/>
        <v>40</v>
      </c>
      <c r="AW264" s="94">
        <f t="shared" si="89"/>
        <v>70.5</v>
      </c>
      <c r="AX264" s="94">
        <f t="shared" si="89"/>
        <v>62.5</v>
      </c>
      <c r="AY264" s="94">
        <f t="shared" si="89"/>
        <v>62.5</v>
      </c>
      <c r="AZ264" s="94">
        <f t="shared" si="87"/>
        <v>62.5</v>
      </c>
      <c r="BA264" s="94">
        <f t="shared" si="87"/>
        <v>62.5</v>
      </c>
      <c r="BB264" s="94">
        <f t="shared" si="87"/>
        <v>47.5</v>
      </c>
      <c r="BC264" s="94">
        <f t="shared" si="87"/>
        <v>70.5</v>
      </c>
      <c r="BD264" s="94">
        <f t="shared" si="87"/>
        <v>70.5</v>
      </c>
      <c r="BE264" s="94">
        <f t="shared" si="87"/>
        <v>70.5</v>
      </c>
      <c r="BF264" s="94">
        <f t="shared" si="87"/>
        <v>70.5</v>
      </c>
      <c r="BG264" s="94">
        <f t="shared" si="87"/>
        <v>70</v>
      </c>
      <c r="BH264" s="94">
        <f t="shared" si="87"/>
        <v>47.5</v>
      </c>
      <c r="BI264" s="94" t="str">
        <f t="shared" si="87"/>
        <v/>
      </c>
      <c r="BJ264" s="94">
        <f t="shared" si="87"/>
        <v>91.5</v>
      </c>
      <c r="BK264" s="94">
        <f t="shared" si="87"/>
        <v>63.6</v>
      </c>
      <c r="BL264" s="94">
        <f t="shared" si="87"/>
        <v>70.5</v>
      </c>
      <c r="BM264" s="94">
        <f t="shared" si="87"/>
        <v>83.5</v>
      </c>
      <c r="BN264" s="94">
        <f t="shared" si="90"/>
        <v>44</v>
      </c>
      <c r="BO264" s="94">
        <f t="shared" si="90"/>
        <v>100</v>
      </c>
      <c r="BP264" s="94">
        <f t="shared" si="90"/>
        <v>100</v>
      </c>
      <c r="BQ264" s="94">
        <f t="shared" si="90"/>
        <v>100</v>
      </c>
      <c r="BR264" s="94">
        <f t="shared" si="90"/>
        <v>30</v>
      </c>
      <c r="BS264" s="94">
        <f t="shared" si="90"/>
        <v>36</v>
      </c>
      <c r="BT264" s="94">
        <f t="shared" si="90"/>
        <v>100</v>
      </c>
      <c r="BU264" s="94">
        <f t="shared" si="90"/>
        <v>91</v>
      </c>
      <c r="BV264" s="94" t="str">
        <f t="shared" si="90"/>
        <v/>
      </c>
      <c r="BW264" s="94">
        <f t="shared" si="90"/>
        <v>62.5</v>
      </c>
      <c r="BX264" s="94">
        <f t="shared" si="90"/>
        <v>70</v>
      </c>
      <c r="BY264" s="94">
        <f t="shared" si="90"/>
        <v>70.5</v>
      </c>
      <c r="BZ264" s="94">
        <f t="shared" si="90"/>
        <v>68.5</v>
      </c>
    </row>
    <row r="265" spans="2:78" s="94" customFormat="1" x14ac:dyDescent="0.15">
      <c r="B265" s="94">
        <v>142</v>
      </c>
      <c r="C265" s="94">
        <f t="shared" si="85"/>
        <v>4425.8049180327871</v>
      </c>
      <c r="D265" s="94">
        <f t="shared" si="88"/>
        <v>72</v>
      </c>
      <c r="E265" s="94" t="str">
        <f t="shared" si="88"/>
        <v/>
      </c>
      <c r="F265" s="94">
        <f t="shared" si="88"/>
        <v>40</v>
      </c>
      <c r="G265" s="94" t="str">
        <f t="shared" si="88"/>
        <v/>
      </c>
      <c r="H265" s="94">
        <f t="shared" si="88"/>
        <v>71</v>
      </c>
      <c r="I265" s="94">
        <f t="shared" si="88"/>
        <v>71</v>
      </c>
      <c r="J265" s="94">
        <f t="shared" si="88"/>
        <v>72.5</v>
      </c>
      <c r="K265" s="94">
        <f t="shared" si="88"/>
        <v>72.5</v>
      </c>
      <c r="L265" s="94">
        <f t="shared" si="88"/>
        <v>72.5</v>
      </c>
      <c r="M265" s="94">
        <f t="shared" si="88"/>
        <v>72.5</v>
      </c>
      <c r="N265" s="94">
        <f t="shared" si="88"/>
        <v>48</v>
      </c>
      <c r="O265" s="94">
        <f t="shared" si="88"/>
        <v>56.8</v>
      </c>
      <c r="P265" s="94">
        <f t="shared" si="88"/>
        <v>11.704918032786885</v>
      </c>
      <c r="Q265" s="94">
        <f t="shared" si="88"/>
        <v>71</v>
      </c>
      <c r="R265" s="94">
        <f t="shared" si="88"/>
        <v>71</v>
      </c>
      <c r="S265" s="94">
        <f t="shared" si="88"/>
        <v>71</v>
      </c>
      <c r="T265" s="94">
        <f t="shared" si="86"/>
        <v>71</v>
      </c>
      <c r="U265" s="94">
        <f t="shared" si="86"/>
        <v>71</v>
      </c>
      <c r="V265" s="94">
        <f t="shared" si="86"/>
        <v>71</v>
      </c>
      <c r="W265" s="94">
        <f t="shared" si="86"/>
        <v>48</v>
      </c>
      <c r="X265" s="94">
        <f t="shared" si="86"/>
        <v>56.8</v>
      </c>
      <c r="Y265" s="94">
        <f t="shared" si="86"/>
        <v>42</v>
      </c>
      <c r="Z265" s="94" t="str">
        <f t="shared" si="86"/>
        <v/>
      </c>
      <c r="AA265" s="94">
        <f t="shared" si="86"/>
        <v>36</v>
      </c>
      <c r="AB265" s="94">
        <f t="shared" si="86"/>
        <v>36</v>
      </c>
      <c r="AC265" s="94">
        <f t="shared" si="86"/>
        <v>72.5</v>
      </c>
      <c r="AD265" s="94">
        <f t="shared" si="86"/>
        <v>72</v>
      </c>
      <c r="AE265" s="94">
        <f t="shared" si="86"/>
        <v>72</v>
      </c>
      <c r="AF265" s="94">
        <f t="shared" si="86"/>
        <v>72</v>
      </c>
      <c r="AG265" s="94">
        <f t="shared" si="86"/>
        <v>70</v>
      </c>
      <c r="AH265" s="94">
        <f t="shared" si="86"/>
        <v>50</v>
      </c>
      <c r="AI265" s="94">
        <f t="shared" si="86"/>
        <v>70</v>
      </c>
      <c r="AJ265" s="94">
        <f t="shared" si="89"/>
        <v>69.5</v>
      </c>
      <c r="AK265" s="94" t="str">
        <f t="shared" si="89"/>
        <v/>
      </c>
      <c r="AL265" s="94" t="str">
        <f t="shared" si="89"/>
        <v/>
      </c>
      <c r="AM265" s="94">
        <f t="shared" si="89"/>
        <v>48</v>
      </c>
      <c r="AN265" s="94">
        <f t="shared" si="89"/>
        <v>48</v>
      </c>
      <c r="AO265" s="94">
        <f t="shared" si="89"/>
        <v>71</v>
      </c>
      <c r="AP265" s="94">
        <f t="shared" si="89"/>
        <v>71</v>
      </c>
      <c r="AQ265" s="94">
        <f t="shared" si="89"/>
        <v>71</v>
      </c>
      <c r="AR265" s="94">
        <f t="shared" si="89"/>
        <v>67</v>
      </c>
      <c r="AS265" s="94">
        <f t="shared" si="89"/>
        <v>67</v>
      </c>
      <c r="AT265" s="94">
        <f t="shared" si="89"/>
        <v>67</v>
      </c>
      <c r="AU265" s="94">
        <f t="shared" si="89"/>
        <v>63</v>
      </c>
      <c r="AV265" s="94">
        <f t="shared" si="89"/>
        <v>40</v>
      </c>
      <c r="AW265" s="94">
        <f t="shared" si="89"/>
        <v>71</v>
      </c>
      <c r="AX265" s="94">
        <f t="shared" si="89"/>
        <v>63</v>
      </c>
      <c r="AY265" s="94">
        <f t="shared" si="89"/>
        <v>63</v>
      </c>
      <c r="AZ265" s="94">
        <f t="shared" si="87"/>
        <v>63</v>
      </c>
      <c r="BA265" s="94">
        <f t="shared" si="87"/>
        <v>63</v>
      </c>
      <c r="BB265" s="94">
        <f t="shared" si="87"/>
        <v>48</v>
      </c>
      <c r="BC265" s="94">
        <f t="shared" si="87"/>
        <v>71</v>
      </c>
      <c r="BD265" s="94">
        <f t="shared" si="87"/>
        <v>71</v>
      </c>
      <c r="BE265" s="94">
        <f t="shared" si="87"/>
        <v>71</v>
      </c>
      <c r="BF265" s="94">
        <f t="shared" si="87"/>
        <v>71</v>
      </c>
      <c r="BG265" s="94">
        <f t="shared" si="87"/>
        <v>70.5</v>
      </c>
      <c r="BH265" s="94">
        <f t="shared" si="87"/>
        <v>48</v>
      </c>
      <c r="BI265" s="94" t="str">
        <f t="shared" si="87"/>
        <v/>
      </c>
      <c r="BJ265" s="94">
        <f t="shared" si="87"/>
        <v>92</v>
      </c>
      <c r="BK265" s="94">
        <f t="shared" si="87"/>
        <v>64</v>
      </c>
      <c r="BL265" s="94">
        <f t="shared" si="87"/>
        <v>71</v>
      </c>
      <c r="BM265" s="94">
        <f t="shared" si="87"/>
        <v>84</v>
      </c>
      <c r="BN265" s="94">
        <f t="shared" si="90"/>
        <v>44</v>
      </c>
      <c r="BO265" s="94">
        <f t="shared" si="90"/>
        <v>100</v>
      </c>
      <c r="BP265" s="94">
        <f t="shared" si="90"/>
        <v>100</v>
      </c>
      <c r="BQ265" s="94">
        <f t="shared" si="90"/>
        <v>100</v>
      </c>
      <c r="BR265" s="94">
        <f t="shared" si="90"/>
        <v>30</v>
      </c>
      <c r="BS265" s="94">
        <f t="shared" si="90"/>
        <v>36</v>
      </c>
      <c r="BT265" s="94">
        <f t="shared" si="90"/>
        <v>100</v>
      </c>
      <c r="BU265" s="94">
        <f t="shared" si="90"/>
        <v>92</v>
      </c>
      <c r="BV265" s="94" t="str">
        <f t="shared" si="90"/>
        <v/>
      </c>
      <c r="BW265" s="94">
        <f t="shared" si="90"/>
        <v>63</v>
      </c>
      <c r="BX265" s="94">
        <f t="shared" si="90"/>
        <v>70</v>
      </c>
      <c r="BY265" s="94">
        <f t="shared" si="90"/>
        <v>71</v>
      </c>
      <c r="BZ265" s="94">
        <f t="shared" si="90"/>
        <v>69</v>
      </c>
    </row>
    <row r="266" spans="2:78" s="94" customFormat="1" x14ac:dyDescent="0.15">
      <c r="B266" s="94">
        <v>143</v>
      </c>
      <c r="C266" s="94">
        <f t="shared" si="85"/>
        <v>4452.2879781420761</v>
      </c>
      <c r="D266" s="94">
        <f t="shared" si="88"/>
        <v>72.5</v>
      </c>
      <c r="E266" s="94" t="str">
        <f t="shared" si="88"/>
        <v/>
      </c>
      <c r="F266" s="94">
        <f t="shared" si="88"/>
        <v>40</v>
      </c>
      <c r="G266" s="94" t="str">
        <f t="shared" si="88"/>
        <v/>
      </c>
      <c r="H266" s="94">
        <f t="shared" si="88"/>
        <v>71.5</v>
      </c>
      <c r="I266" s="94">
        <f t="shared" si="88"/>
        <v>71.5</v>
      </c>
      <c r="J266" s="94">
        <f t="shared" si="88"/>
        <v>73</v>
      </c>
      <c r="K266" s="94">
        <f t="shared" si="88"/>
        <v>73</v>
      </c>
      <c r="L266" s="94">
        <f t="shared" si="88"/>
        <v>73</v>
      </c>
      <c r="M266" s="94">
        <f t="shared" si="88"/>
        <v>73</v>
      </c>
      <c r="N266" s="94">
        <f t="shared" si="88"/>
        <v>48.5</v>
      </c>
      <c r="O266" s="94">
        <f t="shared" si="88"/>
        <v>57.2</v>
      </c>
      <c r="P266" s="94">
        <f t="shared" si="88"/>
        <v>11.721311475409836</v>
      </c>
      <c r="Q266" s="94">
        <f t="shared" si="88"/>
        <v>71.5</v>
      </c>
      <c r="R266" s="94">
        <f t="shared" si="88"/>
        <v>71.5</v>
      </c>
      <c r="S266" s="94">
        <f t="shared" si="88"/>
        <v>71.5</v>
      </c>
      <c r="T266" s="94">
        <f t="shared" si="86"/>
        <v>71.5</v>
      </c>
      <c r="U266" s="94">
        <f t="shared" si="86"/>
        <v>71.5</v>
      </c>
      <c r="V266" s="94">
        <f t="shared" si="86"/>
        <v>71.5</v>
      </c>
      <c r="W266" s="94">
        <f t="shared" si="86"/>
        <v>48.5</v>
      </c>
      <c r="X266" s="94">
        <f t="shared" si="86"/>
        <v>57.2</v>
      </c>
      <c r="Y266" s="94">
        <f t="shared" si="86"/>
        <v>42</v>
      </c>
      <c r="Z266" s="94" t="str">
        <f t="shared" si="86"/>
        <v/>
      </c>
      <c r="AA266" s="94">
        <f t="shared" si="86"/>
        <v>36</v>
      </c>
      <c r="AB266" s="94">
        <f t="shared" si="86"/>
        <v>36</v>
      </c>
      <c r="AC266" s="94">
        <f t="shared" si="86"/>
        <v>73</v>
      </c>
      <c r="AD266" s="94">
        <f t="shared" si="86"/>
        <v>72.5</v>
      </c>
      <c r="AE266" s="94">
        <f t="shared" si="86"/>
        <v>72.5</v>
      </c>
      <c r="AF266" s="94">
        <f t="shared" si="86"/>
        <v>72.5</v>
      </c>
      <c r="AG266" s="94">
        <f t="shared" si="86"/>
        <v>70.5</v>
      </c>
      <c r="AH266" s="94">
        <f t="shared" si="86"/>
        <v>50</v>
      </c>
      <c r="AI266" s="94">
        <f t="shared" si="86"/>
        <v>70.5</v>
      </c>
      <c r="AJ266" s="94">
        <f t="shared" si="89"/>
        <v>70</v>
      </c>
      <c r="AK266" s="94" t="str">
        <f t="shared" si="89"/>
        <v/>
      </c>
      <c r="AL266" s="94" t="str">
        <f t="shared" si="89"/>
        <v/>
      </c>
      <c r="AM266" s="94">
        <f t="shared" si="89"/>
        <v>48</v>
      </c>
      <c r="AN266" s="94">
        <f t="shared" si="89"/>
        <v>48</v>
      </c>
      <c r="AO266" s="94">
        <f t="shared" si="89"/>
        <v>71.5</v>
      </c>
      <c r="AP266" s="94">
        <f t="shared" si="89"/>
        <v>71.5</v>
      </c>
      <c r="AQ266" s="94">
        <f t="shared" si="89"/>
        <v>71.5</v>
      </c>
      <c r="AR266" s="94">
        <f t="shared" si="89"/>
        <v>67.5</v>
      </c>
      <c r="AS266" s="94">
        <f t="shared" si="89"/>
        <v>67.5</v>
      </c>
      <c r="AT266" s="94">
        <f t="shared" si="89"/>
        <v>67.5</v>
      </c>
      <c r="AU266" s="94">
        <f t="shared" si="89"/>
        <v>63.5</v>
      </c>
      <c r="AV266" s="94">
        <f t="shared" si="89"/>
        <v>40</v>
      </c>
      <c r="AW266" s="94">
        <f t="shared" si="89"/>
        <v>71.5</v>
      </c>
      <c r="AX266" s="94">
        <f t="shared" si="89"/>
        <v>63.5</v>
      </c>
      <c r="AY266" s="94">
        <f t="shared" si="89"/>
        <v>63.5</v>
      </c>
      <c r="AZ266" s="94">
        <f t="shared" si="87"/>
        <v>63.5</v>
      </c>
      <c r="BA266" s="94">
        <f t="shared" si="87"/>
        <v>63.5</v>
      </c>
      <c r="BB266" s="94">
        <f t="shared" si="87"/>
        <v>48.5</v>
      </c>
      <c r="BC266" s="94">
        <f t="shared" si="87"/>
        <v>71.5</v>
      </c>
      <c r="BD266" s="94">
        <f t="shared" si="87"/>
        <v>71.5</v>
      </c>
      <c r="BE266" s="94">
        <f t="shared" si="87"/>
        <v>71.5</v>
      </c>
      <c r="BF266" s="94">
        <f t="shared" si="87"/>
        <v>71.5</v>
      </c>
      <c r="BG266" s="94">
        <f t="shared" si="87"/>
        <v>71</v>
      </c>
      <c r="BH266" s="94">
        <f t="shared" si="87"/>
        <v>48.5</v>
      </c>
      <c r="BI266" s="94" t="str">
        <f t="shared" si="87"/>
        <v/>
      </c>
      <c r="BJ266" s="94">
        <f t="shared" si="87"/>
        <v>92.666666666666671</v>
      </c>
      <c r="BK266" s="94">
        <f t="shared" si="87"/>
        <v>65</v>
      </c>
      <c r="BL266" s="94">
        <f t="shared" si="87"/>
        <v>71.5</v>
      </c>
      <c r="BM266" s="94">
        <f t="shared" si="87"/>
        <v>84.5</v>
      </c>
      <c r="BN266" s="94">
        <f t="shared" si="90"/>
        <v>44</v>
      </c>
      <c r="BO266" s="94">
        <f t="shared" si="90"/>
        <v>100</v>
      </c>
      <c r="BP266" s="94">
        <f t="shared" si="90"/>
        <v>100</v>
      </c>
      <c r="BQ266" s="94">
        <f t="shared" si="90"/>
        <v>100</v>
      </c>
      <c r="BR266" s="94">
        <f t="shared" si="90"/>
        <v>30</v>
      </c>
      <c r="BS266" s="94">
        <f t="shared" si="90"/>
        <v>36</v>
      </c>
      <c r="BT266" s="94">
        <f t="shared" si="90"/>
        <v>100</v>
      </c>
      <c r="BU266" s="94">
        <f t="shared" si="90"/>
        <v>93</v>
      </c>
      <c r="BV266" s="94" t="str">
        <f t="shared" si="90"/>
        <v/>
      </c>
      <c r="BW266" s="94">
        <f t="shared" si="90"/>
        <v>63.5</v>
      </c>
      <c r="BX266" s="94">
        <f t="shared" si="90"/>
        <v>70</v>
      </c>
      <c r="BY266" s="94">
        <f t="shared" si="90"/>
        <v>71.5</v>
      </c>
      <c r="BZ266" s="94">
        <f t="shared" si="90"/>
        <v>69.5</v>
      </c>
    </row>
    <row r="267" spans="2:78" s="94" customFormat="1" x14ac:dyDescent="0.15">
      <c r="B267" s="94">
        <v>144</v>
      </c>
      <c r="C267" s="94">
        <f t="shared" si="85"/>
        <v>4478.7710382513669</v>
      </c>
      <c r="D267" s="94">
        <f t="shared" si="88"/>
        <v>73</v>
      </c>
      <c r="E267" s="94" t="str">
        <f t="shared" si="88"/>
        <v/>
      </c>
      <c r="F267" s="94">
        <f t="shared" si="88"/>
        <v>40</v>
      </c>
      <c r="G267" s="94" t="str">
        <f t="shared" si="88"/>
        <v/>
      </c>
      <c r="H267" s="94">
        <f t="shared" si="88"/>
        <v>72</v>
      </c>
      <c r="I267" s="94">
        <f t="shared" si="88"/>
        <v>72</v>
      </c>
      <c r="J267" s="94">
        <f t="shared" si="88"/>
        <v>73.5</v>
      </c>
      <c r="K267" s="94">
        <f t="shared" si="88"/>
        <v>73.5</v>
      </c>
      <c r="L267" s="94">
        <f t="shared" si="88"/>
        <v>73.5</v>
      </c>
      <c r="M267" s="94">
        <f t="shared" si="88"/>
        <v>73.5</v>
      </c>
      <c r="N267" s="94">
        <f t="shared" si="88"/>
        <v>49</v>
      </c>
      <c r="O267" s="94">
        <f t="shared" si="88"/>
        <v>57.6</v>
      </c>
      <c r="P267" s="94">
        <f t="shared" si="88"/>
        <v>11.737704918032787</v>
      </c>
      <c r="Q267" s="94">
        <f t="shared" si="88"/>
        <v>72</v>
      </c>
      <c r="R267" s="94">
        <f t="shared" si="88"/>
        <v>72</v>
      </c>
      <c r="S267" s="94">
        <f t="shared" si="88"/>
        <v>72</v>
      </c>
      <c r="T267" s="94">
        <f t="shared" si="86"/>
        <v>72</v>
      </c>
      <c r="U267" s="94">
        <f t="shared" si="86"/>
        <v>72</v>
      </c>
      <c r="V267" s="94">
        <f t="shared" si="86"/>
        <v>72</v>
      </c>
      <c r="W267" s="94">
        <f t="shared" si="86"/>
        <v>49</v>
      </c>
      <c r="X267" s="94">
        <f t="shared" si="86"/>
        <v>57.6</v>
      </c>
      <c r="Y267" s="94">
        <f t="shared" si="86"/>
        <v>42</v>
      </c>
      <c r="Z267" s="94" t="str">
        <f t="shared" si="86"/>
        <v/>
      </c>
      <c r="AA267" s="94">
        <f t="shared" si="86"/>
        <v>36</v>
      </c>
      <c r="AB267" s="94">
        <f t="shared" si="86"/>
        <v>36</v>
      </c>
      <c r="AC267" s="94">
        <f t="shared" si="86"/>
        <v>73.5</v>
      </c>
      <c r="AD267" s="94">
        <f t="shared" si="86"/>
        <v>73</v>
      </c>
      <c r="AE267" s="94">
        <f t="shared" si="86"/>
        <v>73</v>
      </c>
      <c r="AF267" s="94">
        <f t="shared" si="86"/>
        <v>73</v>
      </c>
      <c r="AG267" s="94">
        <f t="shared" si="86"/>
        <v>71</v>
      </c>
      <c r="AH267" s="94">
        <f t="shared" si="86"/>
        <v>50</v>
      </c>
      <c r="AI267" s="94">
        <f t="shared" si="86"/>
        <v>71</v>
      </c>
      <c r="AJ267" s="94">
        <f t="shared" si="89"/>
        <v>70.5</v>
      </c>
      <c r="AK267" s="94" t="str">
        <f t="shared" si="89"/>
        <v/>
      </c>
      <c r="AL267" s="94" t="str">
        <f t="shared" si="89"/>
        <v/>
      </c>
      <c r="AM267" s="94">
        <f t="shared" si="89"/>
        <v>48</v>
      </c>
      <c r="AN267" s="94">
        <f t="shared" si="89"/>
        <v>48</v>
      </c>
      <c r="AO267" s="94">
        <f t="shared" si="89"/>
        <v>72</v>
      </c>
      <c r="AP267" s="94">
        <f t="shared" si="89"/>
        <v>72</v>
      </c>
      <c r="AQ267" s="94">
        <f t="shared" si="89"/>
        <v>72</v>
      </c>
      <c r="AR267" s="94">
        <f t="shared" si="89"/>
        <v>68</v>
      </c>
      <c r="AS267" s="94">
        <f t="shared" si="89"/>
        <v>68</v>
      </c>
      <c r="AT267" s="94">
        <f t="shared" si="89"/>
        <v>68</v>
      </c>
      <c r="AU267" s="94">
        <f t="shared" si="89"/>
        <v>64</v>
      </c>
      <c r="AV267" s="94">
        <f t="shared" si="89"/>
        <v>40</v>
      </c>
      <c r="AW267" s="94">
        <f t="shared" si="89"/>
        <v>72</v>
      </c>
      <c r="AX267" s="94">
        <f t="shared" si="89"/>
        <v>64</v>
      </c>
      <c r="AY267" s="94">
        <f t="shared" si="89"/>
        <v>64</v>
      </c>
      <c r="AZ267" s="94">
        <f t="shared" si="87"/>
        <v>64</v>
      </c>
      <c r="BA267" s="94">
        <f t="shared" si="87"/>
        <v>64</v>
      </c>
      <c r="BB267" s="94">
        <f t="shared" si="87"/>
        <v>49</v>
      </c>
      <c r="BC267" s="94">
        <f t="shared" si="87"/>
        <v>72</v>
      </c>
      <c r="BD267" s="94">
        <f t="shared" si="87"/>
        <v>72</v>
      </c>
      <c r="BE267" s="94">
        <f t="shared" si="87"/>
        <v>72</v>
      </c>
      <c r="BF267" s="94">
        <f t="shared" si="87"/>
        <v>72</v>
      </c>
      <c r="BG267" s="94">
        <f t="shared" si="87"/>
        <v>71.5</v>
      </c>
      <c r="BH267" s="94">
        <f t="shared" si="87"/>
        <v>49</v>
      </c>
      <c r="BI267" s="94" t="str">
        <f t="shared" si="87"/>
        <v/>
      </c>
      <c r="BJ267" s="94">
        <f t="shared" si="87"/>
        <v>93.333333333333329</v>
      </c>
      <c r="BK267" s="94">
        <f t="shared" si="87"/>
        <v>66</v>
      </c>
      <c r="BL267" s="94">
        <f t="shared" si="87"/>
        <v>72</v>
      </c>
      <c r="BM267" s="94">
        <f t="shared" si="87"/>
        <v>85</v>
      </c>
      <c r="BN267" s="94">
        <f t="shared" si="90"/>
        <v>44</v>
      </c>
      <c r="BO267" s="94">
        <f t="shared" si="90"/>
        <v>100</v>
      </c>
      <c r="BP267" s="94">
        <f t="shared" si="90"/>
        <v>100</v>
      </c>
      <c r="BQ267" s="94">
        <f t="shared" si="90"/>
        <v>100</v>
      </c>
      <c r="BR267" s="94">
        <f t="shared" si="90"/>
        <v>30</v>
      </c>
      <c r="BS267" s="94">
        <f t="shared" si="90"/>
        <v>36</v>
      </c>
      <c r="BT267" s="94">
        <f t="shared" si="90"/>
        <v>100</v>
      </c>
      <c r="BU267" s="94">
        <f t="shared" si="90"/>
        <v>94</v>
      </c>
      <c r="BV267" s="94" t="str">
        <f t="shared" si="90"/>
        <v/>
      </c>
      <c r="BW267" s="94">
        <f t="shared" si="90"/>
        <v>64</v>
      </c>
      <c r="BX267" s="94">
        <f t="shared" si="90"/>
        <v>70</v>
      </c>
      <c r="BY267" s="94">
        <f t="shared" si="90"/>
        <v>72</v>
      </c>
      <c r="BZ267" s="94">
        <f t="shared" si="90"/>
        <v>70</v>
      </c>
    </row>
    <row r="268" spans="2:78" s="94" customFormat="1" x14ac:dyDescent="0.15">
      <c r="B268" s="94">
        <v>145</v>
      </c>
      <c r="C268" s="94">
        <f t="shared" si="85"/>
        <v>4505.2540983606559</v>
      </c>
      <c r="D268" s="94">
        <f t="shared" si="88"/>
        <v>73.5</v>
      </c>
      <c r="E268" s="94" t="str">
        <f t="shared" si="88"/>
        <v/>
      </c>
      <c r="F268" s="94">
        <f t="shared" si="88"/>
        <v>40</v>
      </c>
      <c r="G268" s="94" t="str">
        <f t="shared" si="88"/>
        <v/>
      </c>
      <c r="H268" s="94">
        <f t="shared" si="88"/>
        <v>72.5</v>
      </c>
      <c r="I268" s="94">
        <f t="shared" si="88"/>
        <v>72.5</v>
      </c>
      <c r="J268" s="94">
        <f t="shared" si="88"/>
        <v>74</v>
      </c>
      <c r="K268" s="94">
        <f t="shared" si="88"/>
        <v>74</v>
      </c>
      <c r="L268" s="94">
        <f t="shared" si="88"/>
        <v>74</v>
      </c>
      <c r="M268" s="94">
        <f t="shared" si="88"/>
        <v>74</v>
      </c>
      <c r="N268" s="94">
        <f t="shared" si="88"/>
        <v>49.5</v>
      </c>
      <c r="O268" s="94">
        <f t="shared" si="88"/>
        <v>58</v>
      </c>
      <c r="P268" s="94">
        <f t="shared" si="88"/>
        <v>11.754098360655737</v>
      </c>
      <c r="Q268" s="94">
        <f t="shared" si="88"/>
        <v>72.5</v>
      </c>
      <c r="R268" s="94">
        <f t="shared" si="88"/>
        <v>72.5</v>
      </c>
      <c r="S268" s="94">
        <f t="shared" si="88"/>
        <v>72.5</v>
      </c>
      <c r="T268" s="94">
        <f t="shared" si="86"/>
        <v>72.5</v>
      </c>
      <c r="U268" s="94">
        <f t="shared" si="86"/>
        <v>72.5</v>
      </c>
      <c r="V268" s="94">
        <f t="shared" si="86"/>
        <v>72.5</v>
      </c>
      <c r="W268" s="94">
        <f t="shared" si="86"/>
        <v>49.5</v>
      </c>
      <c r="X268" s="94">
        <f t="shared" si="86"/>
        <v>58</v>
      </c>
      <c r="Y268" s="94">
        <f t="shared" si="86"/>
        <v>42</v>
      </c>
      <c r="Z268" s="94" t="str">
        <f t="shared" si="86"/>
        <v/>
      </c>
      <c r="AA268" s="94">
        <f t="shared" si="86"/>
        <v>36</v>
      </c>
      <c r="AB268" s="94">
        <f t="shared" si="86"/>
        <v>36</v>
      </c>
      <c r="AC268" s="94">
        <f t="shared" si="86"/>
        <v>74</v>
      </c>
      <c r="AD268" s="94">
        <f t="shared" si="86"/>
        <v>73.5</v>
      </c>
      <c r="AE268" s="94">
        <f t="shared" si="86"/>
        <v>73.5</v>
      </c>
      <c r="AF268" s="94">
        <f t="shared" si="86"/>
        <v>73.5</v>
      </c>
      <c r="AG268" s="94">
        <f t="shared" si="86"/>
        <v>71.5</v>
      </c>
      <c r="AH268" s="94">
        <f t="shared" si="86"/>
        <v>50</v>
      </c>
      <c r="AI268" s="94">
        <f t="shared" si="86"/>
        <v>71.5</v>
      </c>
      <c r="AJ268" s="94">
        <f t="shared" si="89"/>
        <v>71</v>
      </c>
      <c r="AK268" s="94" t="str">
        <f t="shared" si="89"/>
        <v/>
      </c>
      <c r="AL268" s="94" t="str">
        <f t="shared" si="89"/>
        <v/>
      </c>
      <c r="AM268" s="94">
        <f t="shared" si="89"/>
        <v>48</v>
      </c>
      <c r="AN268" s="94">
        <f t="shared" si="89"/>
        <v>48</v>
      </c>
      <c r="AO268" s="94">
        <f t="shared" si="89"/>
        <v>72.5</v>
      </c>
      <c r="AP268" s="94">
        <f t="shared" si="89"/>
        <v>72.5</v>
      </c>
      <c r="AQ268" s="94">
        <f t="shared" si="89"/>
        <v>72.5</v>
      </c>
      <c r="AR268" s="94">
        <f t="shared" si="89"/>
        <v>68.5</v>
      </c>
      <c r="AS268" s="94">
        <f t="shared" si="89"/>
        <v>68.5</v>
      </c>
      <c r="AT268" s="94">
        <f t="shared" si="89"/>
        <v>68.5</v>
      </c>
      <c r="AU268" s="94">
        <f t="shared" si="89"/>
        <v>64.5</v>
      </c>
      <c r="AV268" s="94">
        <f t="shared" si="89"/>
        <v>40</v>
      </c>
      <c r="AW268" s="94">
        <f t="shared" si="89"/>
        <v>72.5</v>
      </c>
      <c r="AX268" s="94">
        <f t="shared" si="89"/>
        <v>64.5</v>
      </c>
      <c r="AY268" s="94">
        <f t="shared" si="89"/>
        <v>64.5</v>
      </c>
      <c r="AZ268" s="94">
        <f t="shared" si="87"/>
        <v>64.5</v>
      </c>
      <c r="BA268" s="94">
        <f t="shared" si="87"/>
        <v>64.5</v>
      </c>
      <c r="BB268" s="94">
        <f t="shared" si="87"/>
        <v>49.5</v>
      </c>
      <c r="BC268" s="94">
        <f t="shared" si="87"/>
        <v>72.5</v>
      </c>
      <c r="BD268" s="94">
        <f t="shared" si="87"/>
        <v>72.5</v>
      </c>
      <c r="BE268" s="94">
        <f t="shared" si="87"/>
        <v>72.5</v>
      </c>
      <c r="BF268" s="94">
        <f t="shared" si="87"/>
        <v>72.5</v>
      </c>
      <c r="BG268" s="94">
        <f t="shared" si="87"/>
        <v>72</v>
      </c>
      <c r="BH268" s="94">
        <f t="shared" si="87"/>
        <v>49.5</v>
      </c>
      <c r="BI268" s="94" t="str">
        <f t="shared" si="87"/>
        <v/>
      </c>
      <c r="BJ268" s="94">
        <f t="shared" si="87"/>
        <v>94</v>
      </c>
      <c r="BK268" s="94">
        <f t="shared" si="87"/>
        <v>67</v>
      </c>
      <c r="BL268" s="94">
        <f t="shared" si="87"/>
        <v>72.5</v>
      </c>
      <c r="BM268" s="94">
        <f t="shared" si="87"/>
        <v>85.5</v>
      </c>
      <c r="BN268" s="94">
        <f t="shared" si="90"/>
        <v>44</v>
      </c>
      <c r="BO268" s="94">
        <f t="shared" si="90"/>
        <v>100</v>
      </c>
      <c r="BP268" s="94">
        <f t="shared" si="90"/>
        <v>100</v>
      </c>
      <c r="BQ268" s="94">
        <f t="shared" si="90"/>
        <v>100</v>
      </c>
      <c r="BR268" s="94">
        <f t="shared" si="90"/>
        <v>30</v>
      </c>
      <c r="BS268" s="94">
        <f t="shared" si="90"/>
        <v>36</v>
      </c>
      <c r="BT268" s="94">
        <f t="shared" si="90"/>
        <v>100</v>
      </c>
      <c r="BU268" s="94">
        <f t="shared" si="90"/>
        <v>95</v>
      </c>
      <c r="BV268" s="94" t="str">
        <f t="shared" si="90"/>
        <v/>
      </c>
      <c r="BW268" s="94">
        <f t="shared" si="90"/>
        <v>64.5</v>
      </c>
      <c r="BX268" s="94">
        <f t="shared" si="90"/>
        <v>70</v>
      </c>
      <c r="BY268" s="94">
        <f t="shared" si="90"/>
        <v>72.5</v>
      </c>
      <c r="BZ268" s="94">
        <f t="shared" si="90"/>
        <v>70.5</v>
      </c>
    </row>
    <row r="269" spans="2:78" s="94" customFormat="1" x14ac:dyDescent="0.15">
      <c r="B269" s="94">
        <v>146</v>
      </c>
      <c r="C269" s="94">
        <f t="shared" si="85"/>
        <v>4531.5704918032789</v>
      </c>
      <c r="D269" s="94">
        <f t="shared" si="88"/>
        <v>74</v>
      </c>
      <c r="E269" s="94" t="str">
        <f t="shared" si="88"/>
        <v/>
      </c>
      <c r="F269" s="94">
        <f t="shared" si="88"/>
        <v>40</v>
      </c>
      <c r="G269" s="94" t="str">
        <f t="shared" si="88"/>
        <v/>
      </c>
      <c r="H269" s="94">
        <f t="shared" si="88"/>
        <v>73</v>
      </c>
      <c r="I269" s="94">
        <f t="shared" si="88"/>
        <v>73</v>
      </c>
      <c r="J269" s="94">
        <f t="shared" si="88"/>
        <v>74.5</v>
      </c>
      <c r="K269" s="94">
        <f t="shared" si="88"/>
        <v>74.5</v>
      </c>
      <c r="L269" s="94">
        <f t="shared" si="88"/>
        <v>74.5</v>
      </c>
      <c r="M269" s="94">
        <f t="shared" si="88"/>
        <v>74.5</v>
      </c>
      <c r="N269" s="94">
        <f t="shared" si="88"/>
        <v>50</v>
      </c>
      <c r="O269" s="94">
        <f t="shared" si="88"/>
        <v>58.4</v>
      </c>
      <c r="P269" s="94">
        <f t="shared" si="88"/>
        <v>11.770491803278688</v>
      </c>
      <c r="Q269" s="94">
        <f t="shared" si="88"/>
        <v>73</v>
      </c>
      <c r="R269" s="94">
        <f t="shared" si="88"/>
        <v>73</v>
      </c>
      <c r="S269" s="94">
        <f t="shared" si="88"/>
        <v>73</v>
      </c>
      <c r="T269" s="94">
        <f t="shared" si="86"/>
        <v>73</v>
      </c>
      <c r="U269" s="94">
        <f t="shared" si="86"/>
        <v>73</v>
      </c>
      <c r="V269" s="94">
        <f t="shared" si="86"/>
        <v>73</v>
      </c>
      <c r="W269" s="94">
        <f t="shared" si="86"/>
        <v>50</v>
      </c>
      <c r="X269" s="94">
        <f t="shared" si="86"/>
        <v>58.4</v>
      </c>
      <c r="Y269" s="94">
        <f t="shared" si="86"/>
        <v>42</v>
      </c>
      <c r="Z269" s="94" t="str">
        <f t="shared" si="86"/>
        <v/>
      </c>
      <c r="AA269" s="94">
        <f t="shared" si="86"/>
        <v>36</v>
      </c>
      <c r="AB269" s="94">
        <f t="shared" si="86"/>
        <v>36</v>
      </c>
      <c r="AC269" s="94">
        <f t="shared" si="86"/>
        <v>74.5</v>
      </c>
      <c r="AD269" s="94">
        <f t="shared" si="86"/>
        <v>74</v>
      </c>
      <c r="AE269" s="94">
        <f t="shared" si="86"/>
        <v>74</v>
      </c>
      <c r="AF269" s="94">
        <f t="shared" si="86"/>
        <v>74</v>
      </c>
      <c r="AG269" s="94">
        <f t="shared" si="86"/>
        <v>72</v>
      </c>
      <c r="AH269" s="94">
        <f t="shared" si="86"/>
        <v>50</v>
      </c>
      <c r="AI269" s="94">
        <f t="shared" si="86"/>
        <v>72</v>
      </c>
      <c r="AJ269" s="94">
        <f t="shared" si="89"/>
        <v>71.5</v>
      </c>
      <c r="AK269" s="94" t="str">
        <f t="shared" si="89"/>
        <v/>
      </c>
      <c r="AL269" s="94" t="str">
        <f t="shared" si="89"/>
        <v/>
      </c>
      <c r="AM269" s="94">
        <f t="shared" si="89"/>
        <v>48</v>
      </c>
      <c r="AN269" s="94">
        <f t="shared" si="89"/>
        <v>48</v>
      </c>
      <c r="AO269" s="94">
        <f t="shared" si="89"/>
        <v>73</v>
      </c>
      <c r="AP269" s="94">
        <f t="shared" si="89"/>
        <v>73</v>
      </c>
      <c r="AQ269" s="94">
        <f t="shared" si="89"/>
        <v>73</v>
      </c>
      <c r="AR269" s="94">
        <f t="shared" si="89"/>
        <v>69</v>
      </c>
      <c r="AS269" s="94">
        <f t="shared" si="89"/>
        <v>69</v>
      </c>
      <c r="AT269" s="94">
        <f t="shared" si="89"/>
        <v>69</v>
      </c>
      <c r="AU269" s="94">
        <f t="shared" si="89"/>
        <v>65</v>
      </c>
      <c r="AV269" s="94">
        <f t="shared" si="89"/>
        <v>40</v>
      </c>
      <c r="AW269" s="94">
        <f t="shared" si="89"/>
        <v>73</v>
      </c>
      <c r="AX269" s="94">
        <f t="shared" si="89"/>
        <v>65</v>
      </c>
      <c r="AY269" s="94">
        <f t="shared" si="89"/>
        <v>65</v>
      </c>
      <c r="AZ269" s="94">
        <f t="shared" si="87"/>
        <v>65</v>
      </c>
      <c r="BA269" s="94">
        <f t="shared" si="87"/>
        <v>65</v>
      </c>
      <c r="BB269" s="94">
        <f t="shared" si="87"/>
        <v>50</v>
      </c>
      <c r="BC269" s="94">
        <f t="shared" si="87"/>
        <v>73</v>
      </c>
      <c r="BD269" s="94">
        <f t="shared" si="87"/>
        <v>73</v>
      </c>
      <c r="BE269" s="94">
        <f t="shared" si="87"/>
        <v>73</v>
      </c>
      <c r="BF269" s="94">
        <f t="shared" si="87"/>
        <v>73</v>
      </c>
      <c r="BG269" s="94">
        <f t="shared" si="87"/>
        <v>72.5</v>
      </c>
      <c r="BH269" s="94">
        <f t="shared" si="87"/>
        <v>50</v>
      </c>
      <c r="BI269" s="94" t="str">
        <f t="shared" si="87"/>
        <v/>
      </c>
      <c r="BJ269" s="94">
        <f t="shared" si="87"/>
        <v>94.5</v>
      </c>
      <c r="BK269" s="94">
        <f t="shared" si="87"/>
        <v>68</v>
      </c>
      <c r="BL269" s="94">
        <f t="shared" si="87"/>
        <v>73</v>
      </c>
      <c r="BM269" s="94">
        <f t="shared" si="87"/>
        <v>86</v>
      </c>
      <c r="BN269" s="94">
        <f t="shared" si="90"/>
        <v>44</v>
      </c>
      <c r="BO269" s="94">
        <f t="shared" si="90"/>
        <v>100</v>
      </c>
      <c r="BP269" s="94">
        <f t="shared" si="90"/>
        <v>100</v>
      </c>
      <c r="BQ269" s="94">
        <f t="shared" si="90"/>
        <v>100</v>
      </c>
      <c r="BR269" s="94">
        <f t="shared" si="90"/>
        <v>30</v>
      </c>
      <c r="BS269" s="94">
        <f t="shared" si="90"/>
        <v>36</v>
      </c>
      <c r="BT269" s="94">
        <f t="shared" si="90"/>
        <v>100</v>
      </c>
      <c r="BU269" s="94">
        <f t="shared" si="90"/>
        <v>96</v>
      </c>
      <c r="BV269" s="94" t="str">
        <f t="shared" si="90"/>
        <v/>
      </c>
      <c r="BW269" s="94">
        <f t="shared" si="90"/>
        <v>65</v>
      </c>
      <c r="BX269" s="94">
        <f t="shared" si="90"/>
        <v>70</v>
      </c>
      <c r="BY269" s="94">
        <f t="shared" si="90"/>
        <v>73</v>
      </c>
      <c r="BZ269" s="94">
        <f t="shared" si="90"/>
        <v>71</v>
      </c>
    </row>
    <row r="270" spans="2:78" s="94" customFormat="1" x14ac:dyDescent="0.15">
      <c r="B270" s="94">
        <v>147</v>
      </c>
      <c r="C270" s="94">
        <f t="shared" si="85"/>
        <v>4557.7868852459014</v>
      </c>
      <c r="D270" s="94">
        <f t="shared" si="88"/>
        <v>74.5</v>
      </c>
      <c r="E270" s="94" t="str">
        <f t="shared" si="88"/>
        <v/>
      </c>
      <c r="F270" s="94">
        <f t="shared" si="88"/>
        <v>40</v>
      </c>
      <c r="G270" s="94" t="str">
        <f t="shared" si="88"/>
        <v/>
      </c>
      <c r="H270" s="94">
        <f t="shared" si="88"/>
        <v>73.5</v>
      </c>
      <c r="I270" s="94">
        <f t="shared" si="88"/>
        <v>73.5</v>
      </c>
      <c r="J270" s="94">
        <f t="shared" si="88"/>
        <v>75</v>
      </c>
      <c r="K270" s="94">
        <f t="shared" si="88"/>
        <v>75</v>
      </c>
      <c r="L270" s="94">
        <f t="shared" si="88"/>
        <v>75</v>
      </c>
      <c r="M270" s="94">
        <f t="shared" si="88"/>
        <v>75</v>
      </c>
      <c r="N270" s="94">
        <f t="shared" si="88"/>
        <v>50.5</v>
      </c>
      <c r="O270" s="94">
        <f t="shared" si="88"/>
        <v>58.8</v>
      </c>
      <c r="P270" s="94">
        <f t="shared" si="88"/>
        <v>11.78688524590164</v>
      </c>
      <c r="Q270" s="94">
        <f t="shared" si="88"/>
        <v>73.5</v>
      </c>
      <c r="R270" s="94">
        <f t="shared" si="88"/>
        <v>73.5</v>
      </c>
      <c r="S270" s="94">
        <f t="shared" si="88"/>
        <v>73.5</v>
      </c>
      <c r="T270" s="94">
        <f t="shared" si="86"/>
        <v>73.5</v>
      </c>
      <c r="U270" s="94">
        <f t="shared" si="86"/>
        <v>73.5</v>
      </c>
      <c r="V270" s="94">
        <f t="shared" si="86"/>
        <v>73.5</v>
      </c>
      <c r="W270" s="94">
        <f t="shared" si="86"/>
        <v>50.5</v>
      </c>
      <c r="X270" s="94">
        <f t="shared" si="86"/>
        <v>58.8</v>
      </c>
      <c r="Y270" s="94">
        <f t="shared" si="86"/>
        <v>42</v>
      </c>
      <c r="Z270" s="94" t="str">
        <f t="shared" si="86"/>
        <v/>
      </c>
      <c r="AA270" s="94">
        <f t="shared" si="86"/>
        <v>36</v>
      </c>
      <c r="AB270" s="94">
        <f t="shared" si="86"/>
        <v>36</v>
      </c>
      <c r="AC270" s="94">
        <f t="shared" si="86"/>
        <v>75</v>
      </c>
      <c r="AD270" s="94">
        <f t="shared" si="86"/>
        <v>74.5</v>
      </c>
      <c r="AE270" s="94">
        <f t="shared" si="86"/>
        <v>74.5</v>
      </c>
      <c r="AF270" s="94">
        <f t="shared" si="86"/>
        <v>74.5</v>
      </c>
      <c r="AG270" s="94">
        <f t="shared" si="86"/>
        <v>72.5</v>
      </c>
      <c r="AH270" s="94">
        <f t="shared" si="86"/>
        <v>50</v>
      </c>
      <c r="AI270" s="94">
        <f t="shared" si="86"/>
        <v>72.5</v>
      </c>
      <c r="AJ270" s="94">
        <f t="shared" si="89"/>
        <v>72</v>
      </c>
      <c r="AK270" s="94" t="str">
        <f t="shared" si="89"/>
        <v/>
      </c>
      <c r="AL270" s="94" t="str">
        <f t="shared" si="89"/>
        <v/>
      </c>
      <c r="AM270" s="94">
        <f t="shared" si="89"/>
        <v>48</v>
      </c>
      <c r="AN270" s="94">
        <f t="shared" si="89"/>
        <v>48</v>
      </c>
      <c r="AO270" s="94">
        <f t="shared" si="89"/>
        <v>73.5</v>
      </c>
      <c r="AP270" s="94">
        <f t="shared" si="89"/>
        <v>73.5</v>
      </c>
      <c r="AQ270" s="94">
        <f t="shared" si="89"/>
        <v>73.5</v>
      </c>
      <c r="AR270" s="94">
        <f t="shared" si="89"/>
        <v>69.5</v>
      </c>
      <c r="AS270" s="94">
        <f t="shared" si="89"/>
        <v>69.5</v>
      </c>
      <c r="AT270" s="94">
        <f t="shared" si="89"/>
        <v>69.5</v>
      </c>
      <c r="AU270" s="94">
        <f t="shared" si="89"/>
        <v>65.5</v>
      </c>
      <c r="AV270" s="94">
        <f t="shared" si="89"/>
        <v>40</v>
      </c>
      <c r="AW270" s="94">
        <f t="shared" si="89"/>
        <v>73.5</v>
      </c>
      <c r="AX270" s="94">
        <f t="shared" si="89"/>
        <v>65.5</v>
      </c>
      <c r="AY270" s="94">
        <f t="shared" si="89"/>
        <v>65.5</v>
      </c>
      <c r="AZ270" s="94">
        <f t="shared" si="87"/>
        <v>65.5</v>
      </c>
      <c r="BA270" s="94">
        <f t="shared" si="87"/>
        <v>65.5</v>
      </c>
      <c r="BB270" s="94">
        <f t="shared" si="87"/>
        <v>50.5</v>
      </c>
      <c r="BC270" s="94">
        <f t="shared" si="87"/>
        <v>73.5</v>
      </c>
      <c r="BD270" s="94">
        <f t="shared" si="87"/>
        <v>73.5</v>
      </c>
      <c r="BE270" s="94">
        <f t="shared" si="87"/>
        <v>73.5</v>
      </c>
      <c r="BF270" s="94">
        <f t="shared" si="87"/>
        <v>73.5</v>
      </c>
      <c r="BG270" s="94">
        <f t="shared" si="87"/>
        <v>73</v>
      </c>
      <c r="BH270" s="94">
        <f t="shared" si="87"/>
        <v>50.5</v>
      </c>
      <c r="BI270" s="94" t="str">
        <f t="shared" si="87"/>
        <v/>
      </c>
      <c r="BJ270" s="94">
        <f t="shared" si="87"/>
        <v>95</v>
      </c>
      <c r="BK270" s="94">
        <f t="shared" si="87"/>
        <v>68</v>
      </c>
      <c r="BL270" s="94">
        <f t="shared" si="87"/>
        <v>73.5</v>
      </c>
      <c r="BM270" s="94">
        <f t="shared" si="87"/>
        <v>86.4</v>
      </c>
      <c r="BN270" s="94">
        <f t="shared" si="90"/>
        <v>44</v>
      </c>
      <c r="BO270" s="94">
        <f t="shared" si="90"/>
        <v>100</v>
      </c>
      <c r="BP270" s="94">
        <f t="shared" si="90"/>
        <v>100</v>
      </c>
      <c r="BQ270" s="94">
        <f t="shared" si="90"/>
        <v>100</v>
      </c>
      <c r="BR270" s="94">
        <f t="shared" si="90"/>
        <v>30</v>
      </c>
      <c r="BS270" s="94">
        <f t="shared" si="90"/>
        <v>36</v>
      </c>
      <c r="BT270" s="94">
        <f t="shared" si="90"/>
        <v>100</v>
      </c>
      <c r="BU270" s="94">
        <f t="shared" si="90"/>
        <v>98</v>
      </c>
      <c r="BV270" s="94" t="str">
        <f t="shared" si="90"/>
        <v/>
      </c>
      <c r="BW270" s="94">
        <f t="shared" si="90"/>
        <v>65.5</v>
      </c>
      <c r="BX270" s="94">
        <f t="shared" si="90"/>
        <v>70</v>
      </c>
      <c r="BY270" s="94">
        <f t="shared" si="90"/>
        <v>73.5</v>
      </c>
      <c r="BZ270" s="94">
        <f t="shared" si="90"/>
        <v>71.5</v>
      </c>
    </row>
    <row r="271" spans="2:78" s="94" customFormat="1" x14ac:dyDescent="0.15">
      <c r="B271" s="94">
        <v>148</v>
      </c>
      <c r="C271" s="94">
        <f t="shared" si="85"/>
        <v>4583.0032786885249</v>
      </c>
      <c r="D271" s="94">
        <f t="shared" si="88"/>
        <v>75</v>
      </c>
      <c r="E271" s="94" t="str">
        <f t="shared" si="88"/>
        <v/>
      </c>
      <c r="F271" s="94">
        <f t="shared" si="88"/>
        <v>40</v>
      </c>
      <c r="G271" s="94" t="str">
        <f t="shared" si="88"/>
        <v/>
      </c>
      <c r="H271" s="94">
        <f t="shared" si="88"/>
        <v>74</v>
      </c>
      <c r="I271" s="94">
        <f t="shared" si="88"/>
        <v>74</v>
      </c>
      <c r="J271" s="94">
        <f t="shared" si="88"/>
        <v>75.5</v>
      </c>
      <c r="K271" s="94">
        <f t="shared" si="88"/>
        <v>75.5</v>
      </c>
      <c r="L271" s="94">
        <f t="shared" si="88"/>
        <v>75.5</v>
      </c>
      <c r="M271" s="94">
        <f t="shared" si="88"/>
        <v>75.5</v>
      </c>
      <c r="N271" s="94">
        <f t="shared" si="88"/>
        <v>51</v>
      </c>
      <c r="O271" s="94">
        <f t="shared" si="88"/>
        <v>59.2</v>
      </c>
      <c r="P271" s="94">
        <f t="shared" si="88"/>
        <v>11.803278688524591</v>
      </c>
      <c r="Q271" s="94">
        <f t="shared" si="88"/>
        <v>74</v>
      </c>
      <c r="R271" s="94">
        <f t="shared" si="88"/>
        <v>74</v>
      </c>
      <c r="S271" s="94">
        <f t="shared" si="88"/>
        <v>74</v>
      </c>
      <c r="T271" s="94">
        <f t="shared" si="86"/>
        <v>74</v>
      </c>
      <c r="U271" s="94">
        <f t="shared" si="86"/>
        <v>74</v>
      </c>
      <c r="V271" s="94">
        <f t="shared" si="86"/>
        <v>74</v>
      </c>
      <c r="W271" s="94">
        <f t="shared" si="86"/>
        <v>51</v>
      </c>
      <c r="X271" s="94">
        <f t="shared" si="86"/>
        <v>59.2</v>
      </c>
      <c r="Y271" s="94">
        <f t="shared" si="86"/>
        <v>42</v>
      </c>
      <c r="Z271" s="94" t="str">
        <f t="shared" si="86"/>
        <v/>
      </c>
      <c r="AA271" s="94">
        <f t="shared" si="86"/>
        <v>36</v>
      </c>
      <c r="AB271" s="94">
        <f t="shared" si="86"/>
        <v>36</v>
      </c>
      <c r="AC271" s="94">
        <f t="shared" si="86"/>
        <v>75.5</v>
      </c>
      <c r="AD271" s="94">
        <f t="shared" si="86"/>
        <v>75</v>
      </c>
      <c r="AE271" s="94">
        <f t="shared" si="86"/>
        <v>75</v>
      </c>
      <c r="AF271" s="94">
        <f t="shared" si="86"/>
        <v>75</v>
      </c>
      <c r="AG271" s="94">
        <f t="shared" si="86"/>
        <v>73</v>
      </c>
      <c r="AH271" s="94">
        <f t="shared" si="86"/>
        <v>50</v>
      </c>
      <c r="AI271" s="94">
        <f t="shared" si="86"/>
        <v>73</v>
      </c>
      <c r="AJ271" s="94">
        <f t="shared" si="89"/>
        <v>72.5</v>
      </c>
      <c r="AK271" s="94" t="str">
        <f t="shared" si="89"/>
        <v/>
      </c>
      <c r="AL271" s="94" t="str">
        <f t="shared" si="89"/>
        <v/>
      </c>
      <c r="AM271" s="94">
        <f t="shared" si="89"/>
        <v>48</v>
      </c>
      <c r="AN271" s="94">
        <f t="shared" si="89"/>
        <v>48</v>
      </c>
      <c r="AO271" s="94">
        <f t="shared" si="89"/>
        <v>74</v>
      </c>
      <c r="AP271" s="94">
        <f t="shared" si="89"/>
        <v>74</v>
      </c>
      <c r="AQ271" s="94">
        <f t="shared" si="89"/>
        <v>74</v>
      </c>
      <c r="AR271" s="94">
        <f t="shared" si="89"/>
        <v>70</v>
      </c>
      <c r="AS271" s="94">
        <f t="shared" si="89"/>
        <v>70</v>
      </c>
      <c r="AT271" s="94">
        <f t="shared" si="89"/>
        <v>70</v>
      </c>
      <c r="AU271" s="94">
        <f t="shared" si="89"/>
        <v>66</v>
      </c>
      <c r="AV271" s="94">
        <f t="shared" si="89"/>
        <v>40</v>
      </c>
      <c r="AW271" s="94">
        <f t="shared" si="89"/>
        <v>74</v>
      </c>
      <c r="AX271" s="94">
        <f t="shared" si="89"/>
        <v>66</v>
      </c>
      <c r="AY271" s="94">
        <f t="shared" si="89"/>
        <v>66</v>
      </c>
      <c r="AZ271" s="94">
        <f t="shared" si="87"/>
        <v>66</v>
      </c>
      <c r="BA271" s="94">
        <f t="shared" si="87"/>
        <v>66</v>
      </c>
      <c r="BB271" s="94">
        <f t="shared" si="87"/>
        <v>51</v>
      </c>
      <c r="BC271" s="94">
        <f t="shared" si="87"/>
        <v>74</v>
      </c>
      <c r="BD271" s="94">
        <f t="shared" si="87"/>
        <v>74</v>
      </c>
      <c r="BE271" s="94">
        <f t="shared" si="87"/>
        <v>74</v>
      </c>
      <c r="BF271" s="94">
        <f t="shared" si="87"/>
        <v>74</v>
      </c>
      <c r="BG271" s="94">
        <f t="shared" si="87"/>
        <v>73.5</v>
      </c>
      <c r="BH271" s="94">
        <f t="shared" si="87"/>
        <v>51</v>
      </c>
      <c r="BI271" s="94" t="str">
        <f t="shared" si="87"/>
        <v/>
      </c>
      <c r="BJ271" s="94">
        <f t="shared" si="87"/>
        <v>95.5</v>
      </c>
      <c r="BK271" s="94">
        <f t="shared" si="87"/>
        <v>68</v>
      </c>
      <c r="BL271" s="94">
        <f t="shared" si="87"/>
        <v>74</v>
      </c>
      <c r="BM271" s="94">
        <f t="shared" si="87"/>
        <v>86.8</v>
      </c>
      <c r="BN271" s="94">
        <f t="shared" si="90"/>
        <v>44</v>
      </c>
      <c r="BO271" s="94">
        <f t="shared" si="90"/>
        <v>100</v>
      </c>
      <c r="BP271" s="94">
        <f t="shared" si="90"/>
        <v>100</v>
      </c>
      <c r="BQ271" s="94">
        <f t="shared" si="90"/>
        <v>100</v>
      </c>
      <c r="BR271" s="94">
        <f t="shared" si="90"/>
        <v>30</v>
      </c>
      <c r="BS271" s="94">
        <f t="shared" si="90"/>
        <v>36</v>
      </c>
      <c r="BT271" s="94">
        <f t="shared" si="90"/>
        <v>100</v>
      </c>
      <c r="BU271" s="94">
        <f t="shared" si="90"/>
        <v>99</v>
      </c>
      <c r="BV271" s="94" t="str">
        <f t="shared" si="90"/>
        <v/>
      </c>
      <c r="BW271" s="94">
        <f t="shared" si="90"/>
        <v>66</v>
      </c>
      <c r="BX271" s="94">
        <f t="shared" si="90"/>
        <v>70</v>
      </c>
      <c r="BY271" s="94">
        <f t="shared" si="90"/>
        <v>74</v>
      </c>
      <c r="BZ271" s="94">
        <f t="shared" si="90"/>
        <v>72</v>
      </c>
    </row>
    <row r="272" spans="2:78" s="94" customFormat="1" x14ac:dyDescent="0.15">
      <c r="B272" s="94">
        <v>149</v>
      </c>
      <c r="C272" s="94">
        <f t="shared" si="85"/>
        <v>4608.2196721311475</v>
      </c>
      <c r="D272" s="94">
        <f t="shared" si="88"/>
        <v>75.5</v>
      </c>
      <c r="E272" s="94" t="str">
        <f t="shared" si="88"/>
        <v/>
      </c>
      <c r="F272" s="94">
        <f t="shared" si="88"/>
        <v>40</v>
      </c>
      <c r="G272" s="94" t="str">
        <f t="shared" si="88"/>
        <v/>
      </c>
      <c r="H272" s="94">
        <f t="shared" si="88"/>
        <v>74.5</v>
      </c>
      <c r="I272" s="94">
        <f t="shared" si="88"/>
        <v>74.5</v>
      </c>
      <c r="J272" s="94">
        <f t="shared" si="88"/>
        <v>76</v>
      </c>
      <c r="K272" s="94">
        <f t="shared" si="88"/>
        <v>76</v>
      </c>
      <c r="L272" s="94">
        <f t="shared" si="88"/>
        <v>76</v>
      </c>
      <c r="M272" s="94">
        <f t="shared" si="88"/>
        <v>76</v>
      </c>
      <c r="N272" s="94">
        <f t="shared" si="88"/>
        <v>51.5</v>
      </c>
      <c r="O272" s="94">
        <f t="shared" si="88"/>
        <v>59.6</v>
      </c>
      <c r="P272" s="94">
        <f t="shared" si="88"/>
        <v>11.819672131147541</v>
      </c>
      <c r="Q272" s="94">
        <f t="shared" si="88"/>
        <v>74.5</v>
      </c>
      <c r="R272" s="94">
        <f t="shared" si="88"/>
        <v>74.5</v>
      </c>
      <c r="S272" s="94">
        <f t="shared" si="88"/>
        <v>74.5</v>
      </c>
      <c r="T272" s="94">
        <f t="shared" si="86"/>
        <v>74.5</v>
      </c>
      <c r="U272" s="94">
        <f t="shared" si="86"/>
        <v>74.5</v>
      </c>
      <c r="V272" s="94">
        <f t="shared" si="86"/>
        <v>74.5</v>
      </c>
      <c r="W272" s="94">
        <f t="shared" si="86"/>
        <v>51.5</v>
      </c>
      <c r="X272" s="94">
        <f t="shared" si="86"/>
        <v>59.6</v>
      </c>
      <c r="Y272" s="94">
        <f t="shared" si="86"/>
        <v>42</v>
      </c>
      <c r="Z272" s="94" t="str">
        <f t="shared" si="86"/>
        <v/>
      </c>
      <c r="AA272" s="94">
        <f t="shared" si="86"/>
        <v>36</v>
      </c>
      <c r="AB272" s="94">
        <f t="shared" si="86"/>
        <v>36</v>
      </c>
      <c r="AC272" s="94">
        <f t="shared" si="86"/>
        <v>76</v>
      </c>
      <c r="AD272" s="94">
        <f t="shared" si="86"/>
        <v>75.5</v>
      </c>
      <c r="AE272" s="94">
        <f t="shared" si="86"/>
        <v>75.5</v>
      </c>
      <c r="AF272" s="94">
        <f t="shared" si="86"/>
        <v>75.5</v>
      </c>
      <c r="AG272" s="94">
        <f t="shared" si="86"/>
        <v>73.5</v>
      </c>
      <c r="AH272" s="94">
        <f t="shared" si="86"/>
        <v>50</v>
      </c>
      <c r="AI272" s="94">
        <f t="shared" si="86"/>
        <v>73.5</v>
      </c>
      <c r="AJ272" s="94">
        <f t="shared" si="89"/>
        <v>73</v>
      </c>
      <c r="AK272" s="94" t="str">
        <f t="shared" si="89"/>
        <v/>
      </c>
      <c r="AL272" s="94" t="str">
        <f t="shared" si="89"/>
        <v/>
      </c>
      <c r="AM272" s="94">
        <f t="shared" si="89"/>
        <v>48</v>
      </c>
      <c r="AN272" s="94">
        <f t="shared" si="89"/>
        <v>48</v>
      </c>
      <c r="AO272" s="94">
        <f t="shared" si="89"/>
        <v>74.5</v>
      </c>
      <c r="AP272" s="94">
        <f t="shared" si="89"/>
        <v>74.5</v>
      </c>
      <c r="AQ272" s="94">
        <f t="shared" si="89"/>
        <v>74.5</v>
      </c>
      <c r="AR272" s="94">
        <f t="shared" si="89"/>
        <v>70.5</v>
      </c>
      <c r="AS272" s="94">
        <f t="shared" si="89"/>
        <v>70.5</v>
      </c>
      <c r="AT272" s="94">
        <f t="shared" si="89"/>
        <v>70.5</v>
      </c>
      <c r="AU272" s="94">
        <f t="shared" si="89"/>
        <v>66.5</v>
      </c>
      <c r="AV272" s="94">
        <f t="shared" si="89"/>
        <v>40</v>
      </c>
      <c r="AW272" s="94">
        <f t="shared" si="89"/>
        <v>74.5</v>
      </c>
      <c r="AX272" s="94">
        <f t="shared" si="89"/>
        <v>66.5</v>
      </c>
      <c r="AY272" s="94">
        <f t="shared" si="89"/>
        <v>66.5</v>
      </c>
      <c r="AZ272" s="94">
        <f t="shared" si="87"/>
        <v>66.5</v>
      </c>
      <c r="BA272" s="94">
        <f t="shared" si="87"/>
        <v>66.5</v>
      </c>
      <c r="BB272" s="94">
        <f t="shared" si="87"/>
        <v>51.5</v>
      </c>
      <c r="BC272" s="94">
        <f t="shared" si="87"/>
        <v>74.5</v>
      </c>
      <c r="BD272" s="94">
        <f t="shared" si="87"/>
        <v>74.5</v>
      </c>
      <c r="BE272" s="94">
        <f t="shared" si="87"/>
        <v>74.5</v>
      </c>
      <c r="BF272" s="94">
        <f t="shared" si="87"/>
        <v>74.5</v>
      </c>
      <c r="BG272" s="94">
        <f t="shared" si="87"/>
        <v>74</v>
      </c>
      <c r="BH272" s="94">
        <f t="shared" si="87"/>
        <v>51.5</v>
      </c>
      <c r="BI272" s="94" t="str">
        <f t="shared" si="87"/>
        <v/>
      </c>
      <c r="BJ272" s="94">
        <f t="shared" si="87"/>
        <v>96</v>
      </c>
      <c r="BK272" s="94">
        <f t="shared" si="87"/>
        <v>68</v>
      </c>
      <c r="BL272" s="94">
        <f t="shared" si="87"/>
        <v>74.5</v>
      </c>
      <c r="BM272" s="94">
        <f t="shared" si="87"/>
        <v>87.2</v>
      </c>
      <c r="BN272" s="94">
        <f t="shared" si="90"/>
        <v>44</v>
      </c>
      <c r="BO272" s="94">
        <f t="shared" si="90"/>
        <v>100</v>
      </c>
      <c r="BP272" s="94">
        <f t="shared" si="90"/>
        <v>100</v>
      </c>
      <c r="BQ272" s="94">
        <f t="shared" si="90"/>
        <v>100</v>
      </c>
      <c r="BR272" s="94">
        <f t="shared" si="90"/>
        <v>30</v>
      </c>
      <c r="BS272" s="94">
        <f t="shared" si="90"/>
        <v>36</v>
      </c>
      <c r="BT272" s="94">
        <f t="shared" si="90"/>
        <v>100</v>
      </c>
      <c r="BU272" s="94">
        <f t="shared" si="90"/>
        <v>100</v>
      </c>
      <c r="BV272" s="94" t="str">
        <f t="shared" si="90"/>
        <v/>
      </c>
      <c r="BW272" s="94">
        <f t="shared" si="90"/>
        <v>66.5</v>
      </c>
      <c r="BX272" s="94">
        <f t="shared" si="90"/>
        <v>70</v>
      </c>
      <c r="BY272" s="94">
        <f t="shared" si="90"/>
        <v>74.5</v>
      </c>
      <c r="BZ272" s="94">
        <f t="shared" si="90"/>
        <v>72.5</v>
      </c>
    </row>
    <row r="273" spans="2:78" s="94" customFormat="1" x14ac:dyDescent="0.15">
      <c r="B273" s="94">
        <v>150</v>
      </c>
      <c r="C273" s="94">
        <f t="shared" si="85"/>
        <v>4632.602732240437</v>
      </c>
      <c r="D273" s="94">
        <f t="shared" si="88"/>
        <v>76</v>
      </c>
      <c r="E273" s="94" t="str">
        <f t="shared" si="88"/>
        <v/>
      </c>
      <c r="F273" s="94">
        <f t="shared" si="88"/>
        <v>40</v>
      </c>
      <c r="G273" s="94" t="str">
        <f t="shared" si="88"/>
        <v/>
      </c>
      <c r="H273" s="94">
        <f t="shared" si="88"/>
        <v>75</v>
      </c>
      <c r="I273" s="94">
        <f t="shared" si="88"/>
        <v>75</v>
      </c>
      <c r="J273" s="94">
        <f t="shared" si="88"/>
        <v>76.5</v>
      </c>
      <c r="K273" s="94">
        <f t="shared" si="88"/>
        <v>76.5</v>
      </c>
      <c r="L273" s="94">
        <f t="shared" si="88"/>
        <v>76.5</v>
      </c>
      <c r="M273" s="94">
        <f t="shared" si="88"/>
        <v>76.5</v>
      </c>
      <c r="N273" s="94">
        <f t="shared" si="88"/>
        <v>52</v>
      </c>
      <c r="O273" s="94">
        <f t="shared" si="88"/>
        <v>60</v>
      </c>
      <c r="P273" s="94">
        <f t="shared" si="88"/>
        <v>11.836065573770492</v>
      </c>
      <c r="Q273" s="94">
        <f t="shared" si="88"/>
        <v>75</v>
      </c>
      <c r="R273" s="94">
        <f t="shared" si="88"/>
        <v>75</v>
      </c>
      <c r="S273" s="94">
        <f t="shared" si="88"/>
        <v>75</v>
      </c>
      <c r="T273" s="94">
        <f t="shared" si="86"/>
        <v>75</v>
      </c>
      <c r="U273" s="94">
        <f t="shared" si="86"/>
        <v>75</v>
      </c>
      <c r="V273" s="94">
        <f t="shared" si="86"/>
        <v>75</v>
      </c>
      <c r="W273" s="94">
        <f t="shared" si="86"/>
        <v>52</v>
      </c>
      <c r="X273" s="94">
        <f t="shared" si="86"/>
        <v>60</v>
      </c>
      <c r="Y273" s="94">
        <f t="shared" si="86"/>
        <v>42</v>
      </c>
      <c r="Z273" s="94" t="str">
        <f t="shared" si="86"/>
        <v/>
      </c>
      <c r="AA273" s="94">
        <f t="shared" si="86"/>
        <v>36</v>
      </c>
      <c r="AB273" s="94">
        <f t="shared" si="86"/>
        <v>36</v>
      </c>
      <c r="AC273" s="94">
        <f t="shared" si="86"/>
        <v>76.5</v>
      </c>
      <c r="AD273" s="94">
        <f t="shared" si="86"/>
        <v>76</v>
      </c>
      <c r="AE273" s="94">
        <f t="shared" si="86"/>
        <v>76</v>
      </c>
      <c r="AF273" s="94">
        <f t="shared" si="86"/>
        <v>76</v>
      </c>
      <c r="AG273" s="94">
        <f t="shared" si="86"/>
        <v>74</v>
      </c>
      <c r="AH273" s="94">
        <f t="shared" si="86"/>
        <v>50</v>
      </c>
      <c r="AI273" s="94">
        <f t="shared" si="86"/>
        <v>74</v>
      </c>
      <c r="AJ273" s="94">
        <f t="shared" si="89"/>
        <v>73.5</v>
      </c>
      <c r="AK273" s="94" t="str">
        <f t="shared" si="89"/>
        <v/>
      </c>
      <c r="AL273" s="94" t="str">
        <f t="shared" si="89"/>
        <v/>
      </c>
      <c r="AM273" s="94">
        <f t="shared" si="89"/>
        <v>48</v>
      </c>
      <c r="AN273" s="94">
        <f t="shared" si="89"/>
        <v>48</v>
      </c>
      <c r="AO273" s="94">
        <f t="shared" si="89"/>
        <v>75</v>
      </c>
      <c r="AP273" s="94">
        <f t="shared" si="89"/>
        <v>75</v>
      </c>
      <c r="AQ273" s="94">
        <f t="shared" si="89"/>
        <v>75</v>
      </c>
      <c r="AR273" s="94">
        <f t="shared" si="89"/>
        <v>71</v>
      </c>
      <c r="AS273" s="94">
        <f t="shared" si="89"/>
        <v>71</v>
      </c>
      <c r="AT273" s="94">
        <f t="shared" si="89"/>
        <v>71</v>
      </c>
      <c r="AU273" s="94">
        <f t="shared" si="89"/>
        <v>67</v>
      </c>
      <c r="AV273" s="94">
        <f t="shared" si="89"/>
        <v>40</v>
      </c>
      <c r="AW273" s="94">
        <f t="shared" si="89"/>
        <v>75</v>
      </c>
      <c r="AX273" s="94">
        <f t="shared" si="89"/>
        <v>67</v>
      </c>
      <c r="AY273" s="94">
        <f t="shared" si="89"/>
        <v>67</v>
      </c>
      <c r="AZ273" s="94">
        <f t="shared" si="87"/>
        <v>67</v>
      </c>
      <c r="BA273" s="94">
        <f t="shared" si="87"/>
        <v>67</v>
      </c>
      <c r="BB273" s="94">
        <f t="shared" si="87"/>
        <v>52</v>
      </c>
      <c r="BC273" s="94">
        <f t="shared" si="87"/>
        <v>75</v>
      </c>
      <c r="BD273" s="94">
        <f t="shared" si="87"/>
        <v>75</v>
      </c>
      <c r="BE273" s="94">
        <f t="shared" si="87"/>
        <v>75</v>
      </c>
      <c r="BF273" s="94">
        <f t="shared" si="87"/>
        <v>75</v>
      </c>
      <c r="BG273" s="94">
        <f t="shared" si="87"/>
        <v>74.5</v>
      </c>
      <c r="BH273" s="94">
        <f t="shared" si="87"/>
        <v>52</v>
      </c>
      <c r="BI273" s="94" t="str">
        <f t="shared" si="87"/>
        <v/>
      </c>
      <c r="BJ273" s="94">
        <f t="shared" si="87"/>
        <v>96.666666666666671</v>
      </c>
      <c r="BK273" s="94">
        <f t="shared" si="87"/>
        <v>68</v>
      </c>
      <c r="BL273" s="94">
        <f t="shared" si="87"/>
        <v>75</v>
      </c>
      <c r="BM273" s="94">
        <f t="shared" si="87"/>
        <v>87.6</v>
      </c>
      <c r="BN273" s="94">
        <f t="shared" si="90"/>
        <v>44</v>
      </c>
      <c r="BO273" s="94">
        <f t="shared" si="90"/>
        <v>100</v>
      </c>
      <c r="BP273" s="94">
        <f t="shared" si="90"/>
        <v>100</v>
      </c>
      <c r="BQ273" s="94">
        <f t="shared" si="90"/>
        <v>100</v>
      </c>
      <c r="BR273" s="94">
        <f t="shared" si="90"/>
        <v>30</v>
      </c>
      <c r="BS273" s="94">
        <f t="shared" si="90"/>
        <v>36</v>
      </c>
      <c r="BT273" s="94">
        <f t="shared" si="90"/>
        <v>100</v>
      </c>
      <c r="BU273" s="94">
        <f t="shared" si="90"/>
        <v>100</v>
      </c>
      <c r="BV273" s="94" t="str">
        <f t="shared" si="90"/>
        <v/>
      </c>
      <c r="BW273" s="94">
        <f t="shared" si="90"/>
        <v>67</v>
      </c>
      <c r="BX273" s="94">
        <f t="shared" si="90"/>
        <v>70</v>
      </c>
      <c r="BY273" s="94">
        <f t="shared" si="90"/>
        <v>75</v>
      </c>
      <c r="BZ273" s="94">
        <f t="shared" si="90"/>
        <v>73</v>
      </c>
    </row>
    <row r="274" spans="2:78" s="94" customFormat="1" x14ac:dyDescent="0.15">
      <c r="B274" s="94">
        <v>151</v>
      </c>
      <c r="C274" s="94">
        <f t="shared" si="85"/>
        <v>4656.9857923497275</v>
      </c>
      <c r="D274" s="94">
        <f t="shared" si="88"/>
        <v>76.5</v>
      </c>
      <c r="E274" s="94" t="str">
        <f t="shared" si="88"/>
        <v/>
      </c>
      <c r="F274" s="94">
        <f t="shared" si="88"/>
        <v>40</v>
      </c>
      <c r="G274" s="94" t="str">
        <f t="shared" si="88"/>
        <v/>
      </c>
      <c r="H274" s="94">
        <f t="shared" si="88"/>
        <v>75.5</v>
      </c>
      <c r="I274" s="94">
        <f t="shared" si="88"/>
        <v>75.5</v>
      </c>
      <c r="J274" s="94">
        <f t="shared" si="88"/>
        <v>77</v>
      </c>
      <c r="K274" s="94">
        <f t="shared" si="88"/>
        <v>77</v>
      </c>
      <c r="L274" s="94">
        <f t="shared" si="88"/>
        <v>77</v>
      </c>
      <c r="M274" s="94">
        <f t="shared" si="88"/>
        <v>77</v>
      </c>
      <c r="N274" s="94">
        <f t="shared" si="88"/>
        <v>52.5</v>
      </c>
      <c r="O274" s="94">
        <f t="shared" si="88"/>
        <v>60.4</v>
      </c>
      <c r="P274" s="94">
        <f t="shared" si="88"/>
        <v>11.852459016393443</v>
      </c>
      <c r="Q274" s="94">
        <f t="shared" si="88"/>
        <v>75.5</v>
      </c>
      <c r="R274" s="94">
        <f t="shared" si="88"/>
        <v>75.5</v>
      </c>
      <c r="S274" s="94">
        <f t="shared" si="88"/>
        <v>75.5</v>
      </c>
      <c r="T274" s="94">
        <f t="shared" si="86"/>
        <v>75.5</v>
      </c>
      <c r="U274" s="94">
        <f t="shared" si="86"/>
        <v>75.5</v>
      </c>
      <c r="V274" s="94">
        <f t="shared" si="86"/>
        <v>75.5</v>
      </c>
      <c r="W274" s="94">
        <f t="shared" si="86"/>
        <v>52.5</v>
      </c>
      <c r="X274" s="94">
        <f t="shared" si="86"/>
        <v>60.4</v>
      </c>
      <c r="Y274" s="94">
        <f t="shared" si="86"/>
        <v>42</v>
      </c>
      <c r="Z274" s="94" t="str">
        <f t="shared" si="86"/>
        <v/>
      </c>
      <c r="AA274" s="94">
        <f t="shared" si="86"/>
        <v>36</v>
      </c>
      <c r="AB274" s="94">
        <f t="shared" si="86"/>
        <v>36</v>
      </c>
      <c r="AC274" s="94">
        <f t="shared" si="86"/>
        <v>77</v>
      </c>
      <c r="AD274" s="94">
        <f t="shared" si="86"/>
        <v>76.5</v>
      </c>
      <c r="AE274" s="94">
        <f t="shared" si="86"/>
        <v>76.5</v>
      </c>
      <c r="AF274" s="94">
        <f t="shared" si="86"/>
        <v>76.5</v>
      </c>
      <c r="AG274" s="94">
        <f t="shared" si="86"/>
        <v>74.5</v>
      </c>
      <c r="AH274" s="94">
        <f t="shared" si="86"/>
        <v>50</v>
      </c>
      <c r="AI274" s="94">
        <f t="shared" si="86"/>
        <v>74.5</v>
      </c>
      <c r="AJ274" s="94">
        <f t="shared" si="89"/>
        <v>74</v>
      </c>
      <c r="AK274" s="94" t="str">
        <f t="shared" si="89"/>
        <v/>
      </c>
      <c r="AL274" s="94" t="str">
        <f t="shared" si="89"/>
        <v/>
      </c>
      <c r="AM274" s="94">
        <f t="shared" si="89"/>
        <v>48</v>
      </c>
      <c r="AN274" s="94">
        <f t="shared" si="89"/>
        <v>48</v>
      </c>
      <c r="AO274" s="94">
        <f t="shared" si="89"/>
        <v>75.5</v>
      </c>
      <c r="AP274" s="94">
        <f t="shared" si="89"/>
        <v>75.5</v>
      </c>
      <c r="AQ274" s="94">
        <f t="shared" si="89"/>
        <v>75.5</v>
      </c>
      <c r="AR274" s="94">
        <f t="shared" si="89"/>
        <v>71.5</v>
      </c>
      <c r="AS274" s="94">
        <f t="shared" si="89"/>
        <v>71.5</v>
      </c>
      <c r="AT274" s="94">
        <f t="shared" si="89"/>
        <v>71.5</v>
      </c>
      <c r="AU274" s="94">
        <f t="shared" si="89"/>
        <v>67.5</v>
      </c>
      <c r="AV274" s="94">
        <f t="shared" si="89"/>
        <v>40</v>
      </c>
      <c r="AW274" s="94">
        <f t="shared" si="89"/>
        <v>75.5</v>
      </c>
      <c r="AX274" s="94">
        <f t="shared" si="89"/>
        <v>67.5</v>
      </c>
      <c r="AY274" s="94">
        <f t="shared" si="89"/>
        <v>67.5</v>
      </c>
      <c r="AZ274" s="94">
        <f t="shared" si="87"/>
        <v>67.5</v>
      </c>
      <c r="BA274" s="94">
        <f t="shared" si="87"/>
        <v>67.5</v>
      </c>
      <c r="BB274" s="94">
        <f t="shared" si="87"/>
        <v>52.5</v>
      </c>
      <c r="BC274" s="94">
        <f t="shared" si="87"/>
        <v>75.5</v>
      </c>
      <c r="BD274" s="94">
        <f t="shared" si="87"/>
        <v>75.5</v>
      </c>
      <c r="BE274" s="94">
        <f t="shared" si="87"/>
        <v>75.5</v>
      </c>
      <c r="BF274" s="94">
        <f t="shared" si="87"/>
        <v>75.5</v>
      </c>
      <c r="BG274" s="94">
        <f t="shared" si="87"/>
        <v>75</v>
      </c>
      <c r="BH274" s="94">
        <f t="shared" si="87"/>
        <v>52.5</v>
      </c>
      <c r="BI274" s="94" t="str">
        <f t="shared" si="87"/>
        <v/>
      </c>
      <c r="BJ274" s="94">
        <f t="shared" si="87"/>
        <v>97.333333333333329</v>
      </c>
      <c r="BK274" s="94">
        <f t="shared" si="87"/>
        <v>68</v>
      </c>
      <c r="BL274" s="94">
        <f t="shared" si="87"/>
        <v>75.5</v>
      </c>
      <c r="BM274" s="94">
        <f t="shared" si="87"/>
        <v>88</v>
      </c>
      <c r="BN274" s="94">
        <f t="shared" si="90"/>
        <v>44</v>
      </c>
      <c r="BO274" s="94">
        <f t="shared" si="90"/>
        <v>100</v>
      </c>
      <c r="BP274" s="94">
        <f t="shared" si="90"/>
        <v>100</v>
      </c>
      <c r="BQ274" s="94">
        <f t="shared" si="90"/>
        <v>100</v>
      </c>
      <c r="BR274" s="94">
        <f t="shared" si="90"/>
        <v>30</v>
      </c>
      <c r="BS274" s="94">
        <f t="shared" si="90"/>
        <v>36</v>
      </c>
      <c r="BT274" s="94">
        <f t="shared" si="90"/>
        <v>100</v>
      </c>
      <c r="BU274" s="94">
        <f t="shared" si="90"/>
        <v>100</v>
      </c>
      <c r="BV274" s="94" t="str">
        <f t="shared" si="90"/>
        <v/>
      </c>
      <c r="BW274" s="94">
        <f t="shared" si="90"/>
        <v>67.5</v>
      </c>
      <c r="BX274" s="94">
        <f t="shared" si="90"/>
        <v>70</v>
      </c>
      <c r="BY274" s="94">
        <f t="shared" si="90"/>
        <v>75.5</v>
      </c>
      <c r="BZ274" s="94">
        <f t="shared" si="90"/>
        <v>73.5</v>
      </c>
    </row>
    <row r="275" spans="2:78" s="94" customFormat="1" x14ac:dyDescent="0.15">
      <c r="B275" s="94">
        <v>152</v>
      </c>
      <c r="C275" s="94">
        <f t="shared" si="85"/>
        <v>4681.1910746812391</v>
      </c>
      <c r="D275" s="94">
        <f t="shared" si="88"/>
        <v>77</v>
      </c>
      <c r="E275" s="94" t="str">
        <f t="shared" si="88"/>
        <v/>
      </c>
      <c r="F275" s="94">
        <f t="shared" si="88"/>
        <v>40</v>
      </c>
      <c r="G275" s="94" t="str">
        <f t="shared" si="88"/>
        <v/>
      </c>
      <c r="H275" s="94">
        <f t="shared" si="88"/>
        <v>76</v>
      </c>
      <c r="I275" s="94">
        <f t="shared" si="88"/>
        <v>76</v>
      </c>
      <c r="J275" s="94">
        <f t="shared" si="88"/>
        <v>77.5</v>
      </c>
      <c r="K275" s="94">
        <f t="shared" si="88"/>
        <v>77.5</v>
      </c>
      <c r="L275" s="94">
        <f t="shared" si="88"/>
        <v>77.5</v>
      </c>
      <c r="M275" s="94">
        <f t="shared" si="88"/>
        <v>77.5</v>
      </c>
      <c r="N275" s="94">
        <f t="shared" si="88"/>
        <v>53</v>
      </c>
      <c r="O275" s="94">
        <f t="shared" si="88"/>
        <v>60.8</v>
      </c>
      <c r="P275" s="94">
        <f t="shared" si="88"/>
        <v>11.868852459016393</v>
      </c>
      <c r="Q275" s="94">
        <f t="shared" si="88"/>
        <v>76</v>
      </c>
      <c r="R275" s="94">
        <f t="shared" si="88"/>
        <v>76</v>
      </c>
      <c r="S275" s="94">
        <f t="shared" si="88"/>
        <v>76</v>
      </c>
      <c r="T275" s="94">
        <f t="shared" si="86"/>
        <v>76</v>
      </c>
      <c r="U275" s="94">
        <f t="shared" si="86"/>
        <v>76</v>
      </c>
      <c r="V275" s="94">
        <f t="shared" si="86"/>
        <v>76</v>
      </c>
      <c r="W275" s="94">
        <f t="shared" si="86"/>
        <v>53</v>
      </c>
      <c r="X275" s="94">
        <f t="shared" si="86"/>
        <v>60.8</v>
      </c>
      <c r="Y275" s="94">
        <f t="shared" si="86"/>
        <v>42</v>
      </c>
      <c r="Z275" s="94" t="str">
        <f t="shared" si="86"/>
        <v/>
      </c>
      <c r="AA275" s="94">
        <f t="shared" si="86"/>
        <v>36</v>
      </c>
      <c r="AB275" s="94">
        <f t="shared" si="86"/>
        <v>36</v>
      </c>
      <c r="AC275" s="94">
        <f t="shared" si="86"/>
        <v>77.5</v>
      </c>
      <c r="AD275" s="94">
        <f t="shared" si="86"/>
        <v>77</v>
      </c>
      <c r="AE275" s="94">
        <f t="shared" si="86"/>
        <v>77</v>
      </c>
      <c r="AF275" s="94">
        <f t="shared" si="86"/>
        <v>77</v>
      </c>
      <c r="AG275" s="94">
        <f t="shared" si="86"/>
        <v>75</v>
      </c>
      <c r="AH275" s="94">
        <f t="shared" si="86"/>
        <v>50</v>
      </c>
      <c r="AI275" s="94">
        <f t="shared" si="86"/>
        <v>75</v>
      </c>
      <c r="AJ275" s="94">
        <f t="shared" si="89"/>
        <v>74.5</v>
      </c>
      <c r="AK275" s="94" t="str">
        <f t="shared" si="89"/>
        <v/>
      </c>
      <c r="AL275" s="94" t="str">
        <f t="shared" si="89"/>
        <v/>
      </c>
      <c r="AM275" s="94">
        <f t="shared" si="89"/>
        <v>48</v>
      </c>
      <c r="AN275" s="94">
        <f t="shared" si="89"/>
        <v>48</v>
      </c>
      <c r="AO275" s="94">
        <f t="shared" si="89"/>
        <v>76</v>
      </c>
      <c r="AP275" s="94">
        <f t="shared" si="89"/>
        <v>76</v>
      </c>
      <c r="AQ275" s="94">
        <f t="shared" si="89"/>
        <v>76</v>
      </c>
      <c r="AR275" s="94">
        <f t="shared" si="89"/>
        <v>72</v>
      </c>
      <c r="AS275" s="94">
        <f t="shared" si="89"/>
        <v>72</v>
      </c>
      <c r="AT275" s="94">
        <f t="shared" si="89"/>
        <v>72</v>
      </c>
      <c r="AU275" s="94">
        <f t="shared" si="89"/>
        <v>68</v>
      </c>
      <c r="AV275" s="94">
        <f t="shared" si="89"/>
        <v>40</v>
      </c>
      <c r="AW275" s="94">
        <f t="shared" si="89"/>
        <v>76</v>
      </c>
      <c r="AX275" s="94">
        <f t="shared" si="89"/>
        <v>68</v>
      </c>
      <c r="AY275" s="94">
        <f t="shared" si="89"/>
        <v>68</v>
      </c>
      <c r="AZ275" s="94">
        <f t="shared" si="87"/>
        <v>68</v>
      </c>
      <c r="BA275" s="94">
        <f t="shared" si="87"/>
        <v>68</v>
      </c>
      <c r="BB275" s="94">
        <f t="shared" si="87"/>
        <v>53</v>
      </c>
      <c r="BC275" s="94">
        <f t="shared" si="87"/>
        <v>76</v>
      </c>
      <c r="BD275" s="94">
        <f t="shared" si="87"/>
        <v>76</v>
      </c>
      <c r="BE275" s="94">
        <f t="shared" si="87"/>
        <v>76</v>
      </c>
      <c r="BF275" s="94">
        <f t="shared" si="87"/>
        <v>76</v>
      </c>
      <c r="BG275" s="94">
        <f t="shared" si="87"/>
        <v>75.5</v>
      </c>
      <c r="BH275" s="94">
        <f t="shared" si="87"/>
        <v>53</v>
      </c>
      <c r="BI275" s="94" t="str">
        <f t="shared" si="87"/>
        <v/>
      </c>
      <c r="BJ275" s="94">
        <f t="shared" si="87"/>
        <v>98</v>
      </c>
      <c r="BK275" s="94">
        <f t="shared" si="87"/>
        <v>68</v>
      </c>
      <c r="BL275" s="94">
        <f t="shared" si="87"/>
        <v>76</v>
      </c>
      <c r="BM275" s="94">
        <f t="shared" si="87"/>
        <v>88.222222222222229</v>
      </c>
      <c r="BN275" s="94">
        <f t="shared" si="90"/>
        <v>44</v>
      </c>
      <c r="BO275" s="94">
        <f t="shared" si="90"/>
        <v>100</v>
      </c>
      <c r="BP275" s="94">
        <f t="shared" si="90"/>
        <v>100</v>
      </c>
      <c r="BQ275" s="94">
        <f t="shared" si="90"/>
        <v>100</v>
      </c>
      <c r="BR275" s="94">
        <f t="shared" si="90"/>
        <v>30</v>
      </c>
      <c r="BS275" s="94">
        <f t="shared" si="90"/>
        <v>36</v>
      </c>
      <c r="BT275" s="94">
        <f t="shared" si="90"/>
        <v>100</v>
      </c>
      <c r="BU275" s="94">
        <f t="shared" si="90"/>
        <v>100</v>
      </c>
      <c r="BV275" s="94" t="str">
        <f t="shared" si="90"/>
        <v/>
      </c>
      <c r="BW275" s="94">
        <f t="shared" si="90"/>
        <v>68</v>
      </c>
      <c r="BX275" s="94">
        <f t="shared" si="90"/>
        <v>70</v>
      </c>
      <c r="BY275" s="94">
        <f t="shared" si="90"/>
        <v>76</v>
      </c>
      <c r="BZ275" s="94">
        <f t="shared" si="90"/>
        <v>74</v>
      </c>
    </row>
    <row r="276" spans="2:78" s="94" customFormat="1" x14ac:dyDescent="0.15">
      <c r="B276" s="94">
        <v>153</v>
      </c>
      <c r="C276" s="94">
        <f t="shared" si="85"/>
        <v>4704.9796903460838</v>
      </c>
      <c r="D276" s="94">
        <f t="shared" si="88"/>
        <v>77.5</v>
      </c>
      <c r="E276" s="94" t="str">
        <f t="shared" si="88"/>
        <v/>
      </c>
      <c r="F276" s="94">
        <f t="shared" si="88"/>
        <v>40</v>
      </c>
      <c r="G276" s="94" t="str">
        <f t="shared" si="88"/>
        <v/>
      </c>
      <c r="H276" s="94">
        <f t="shared" si="88"/>
        <v>76.5</v>
      </c>
      <c r="I276" s="94">
        <f t="shared" si="88"/>
        <v>76.5</v>
      </c>
      <c r="J276" s="94">
        <f t="shared" si="88"/>
        <v>78</v>
      </c>
      <c r="K276" s="94">
        <f t="shared" si="88"/>
        <v>78</v>
      </c>
      <c r="L276" s="94">
        <f t="shared" si="88"/>
        <v>78</v>
      </c>
      <c r="M276" s="94">
        <f t="shared" si="88"/>
        <v>78</v>
      </c>
      <c r="N276" s="94">
        <f t="shared" si="88"/>
        <v>53.5</v>
      </c>
      <c r="O276" s="94">
        <f t="shared" si="88"/>
        <v>61.2</v>
      </c>
      <c r="P276" s="94">
        <f t="shared" si="88"/>
        <v>11.885245901639344</v>
      </c>
      <c r="Q276" s="94">
        <f t="shared" si="88"/>
        <v>76.5</v>
      </c>
      <c r="R276" s="94">
        <f t="shared" si="88"/>
        <v>76.5</v>
      </c>
      <c r="S276" s="94">
        <f t="shared" si="88"/>
        <v>76.5</v>
      </c>
      <c r="T276" s="94">
        <f t="shared" si="86"/>
        <v>76.5</v>
      </c>
      <c r="U276" s="94">
        <f t="shared" si="86"/>
        <v>76.5</v>
      </c>
      <c r="V276" s="94">
        <f t="shared" si="86"/>
        <v>76.5</v>
      </c>
      <c r="W276" s="94">
        <f t="shared" si="86"/>
        <v>53.5</v>
      </c>
      <c r="X276" s="94">
        <f t="shared" si="86"/>
        <v>61.2</v>
      </c>
      <c r="Y276" s="94">
        <f t="shared" si="86"/>
        <v>42</v>
      </c>
      <c r="Z276" s="94" t="str">
        <f t="shared" si="86"/>
        <v/>
      </c>
      <c r="AA276" s="94">
        <f t="shared" si="86"/>
        <v>36</v>
      </c>
      <c r="AB276" s="94">
        <f t="shared" si="86"/>
        <v>36</v>
      </c>
      <c r="AC276" s="94">
        <f t="shared" si="86"/>
        <v>78</v>
      </c>
      <c r="AD276" s="94">
        <f t="shared" si="86"/>
        <v>77.5</v>
      </c>
      <c r="AE276" s="94">
        <f t="shared" si="86"/>
        <v>77.5</v>
      </c>
      <c r="AF276" s="94">
        <f t="shared" si="86"/>
        <v>77.5</v>
      </c>
      <c r="AG276" s="94">
        <f t="shared" si="86"/>
        <v>75.5</v>
      </c>
      <c r="AH276" s="94">
        <f t="shared" si="86"/>
        <v>50</v>
      </c>
      <c r="AI276" s="94">
        <f t="shared" ref="AH276:AW283" si="91">IFERROR(求节点(AI$7:AI$56,AI$63:AI$112,$B276),"")</f>
        <v>75.5</v>
      </c>
      <c r="AJ276" s="94">
        <f t="shared" si="91"/>
        <v>75</v>
      </c>
      <c r="AK276" s="94" t="str">
        <f t="shared" si="91"/>
        <v/>
      </c>
      <c r="AL276" s="94" t="str">
        <f t="shared" si="91"/>
        <v/>
      </c>
      <c r="AM276" s="94">
        <f t="shared" si="91"/>
        <v>48</v>
      </c>
      <c r="AN276" s="94">
        <f t="shared" si="91"/>
        <v>48</v>
      </c>
      <c r="AO276" s="94">
        <f t="shared" si="91"/>
        <v>76.5</v>
      </c>
      <c r="AP276" s="94">
        <f t="shared" si="91"/>
        <v>76.5</v>
      </c>
      <c r="AQ276" s="94">
        <f t="shared" si="91"/>
        <v>76.5</v>
      </c>
      <c r="AR276" s="94">
        <f t="shared" si="89"/>
        <v>72.5</v>
      </c>
      <c r="AS276" s="94">
        <f t="shared" si="89"/>
        <v>72.5</v>
      </c>
      <c r="AT276" s="94">
        <f t="shared" si="89"/>
        <v>72.5</v>
      </c>
      <c r="AU276" s="94">
        <f t="shared" si="89"/>
        <v>68.5</v>
      </c>
      <c r="AV276" s="94">
        <f t="shared" si="89"/>
        <v>40</v>
      </c>
      <c r="AW276" s="94">
        <f t="shared" si="89"/>
        <v>76.5</v>
      </c>
      <c r="AX276" s="94">
        <f t="shared" si="89"/>
        <v>68.5</v>
      </c>
      <c r="AY276" s="94">
        <f t="shared" si="89"/>
        <v>68.5</v>
      </c>
      <c r="AZ276" s="94">
        <f t="shared" si="87"/>
        <v>68.5</v>
      </c>
      <c r="BA276" s="94">
        <f t="shared" si="87"/>
        <v>68.5</v>
      </c>
      <c r="BB276" s="94">
        <f t="shared" si="87"/>
        <v>53.5</v>
      </c>
      <c r="BC276" s="94">
        <f t="shared" si="87"/>
        <v>76.5</v>
      </c>
      <c r="BD276" s="94">
        <f t="shared" si="87"/>
        <v>76.5</v>
      </c>
      <c r="BE276" s="94">
        <f t="shared" si="87"/>
        <v>76.5</v>
      </c>
      <c r="BF276" s="94">
        <f t="shared" si="87"/>
        <v>76.5</v>
      </c>
      <c r="BG276" s="94">
        <f t="shared" si="87"/>
        <v>76</v>
      </c>
      <c r="BH276" s="94">
        <f t="shared" si="87"/>
        <v>53.5</v>
      </c>
      <c r="BI276" s="94" t="str">
        <f t="shared" si="87"/>
        <v/>
      </c>
      <c r="BJ276" s="94">
        <f t="shared" si="87"/>
        <v>98.25</v>
      </c>
      <c r="BK276" s="94">
        <f t="shared" si="87"/>
        <v>68</v>
      </c>
      <c r="BL276" s="94">
        <f t="shared" si="87"/>
        <v>76.5</v>
      </c>
      <c r="BM276" s="94">
        <f t="shared" si="87"/>
        <v>88.444444444444443</v>
      </c>
      <c r="BN276" s="94">
        <f t="shared" si="90"/>
        <v>44</v>
      </c>
      <c r="BO276" s="94">
        <f t="shared" si="90"/>
        <v>100</v>
      </c>
      <c r="BP276" s="94">
        <f t="shared" si="90"/>
        <v>100</v>
      </c>
      <c r="BQ276" s="94">
        <f t="shared" si="90"/>
        <v>100</v>
      </c>
      <c r="BR276" s="94">
        <f t="shared" si="90"/>
        <v>30</v>
      </c>
      <c r="BS276" s="94">
        <f t="shared" si="90"/>
        <v>36</v>
      </c>
      <c r="BT276" s="94">
        <f t="shared" si="90"/>
        <v>100</v>
      </c>
      <c r="BU276" s="94">
        <f t="shared" si="90"/>
        <v>100</v>
      </c>
      <c r="BV276" s="94" t="str">
        <f t="shared" si="90"/>
        <v/>
      </c>
      <c r="BW276" s="94">
        <f t="shared" si="90"/>
        <v>68.5</v>
      </c>
      <c r="BX276" s="94">
        <f t="shared" si="90"/>
        <v>70</v>
      </c>
      <c r="BY276" s="94">
        <f t="shared" si="90"/>
        <v>76.5</v>
      </c>
      <c r="BZ276" s="94">
        <f t="shared" si="90"/>
        <v>74.5</v>
      </c>
    </row>
    <row r="277" spans="2:78" s="94" customFormat="1" x14ac:dyDescent="0.15">
      <c r="B277" s="94">
        <v>154</v>
      </c>
      <c r="C277" s="94">
        <f t="shared" si="85"/>
        <v>4728.7683060109284</v>
      </c>
      <c r="D277" s="94">
        <f t="shared" si="88"/>
        <v>78</v>
      </c>
      <c r="E277" s="94" t="str">
        <f t="shared" si="88"/>
        <v/>
      </c>
      <c r="F277" s="94">
        <f t="shared" si="88"/>
        <v>40</v>
      </c>
      <c r="G277" s="94" t="str">
        <f t="shared" si="88"/>
        <v/>
      </c>
      <c r="H277" s="94">
        <f t="shared" si="88"/>
        <v>77</v>
      </c>
      <c r="I277" s="94">
        <f t="shared" si="88"/>
        <v>77</v>
      </c>
      <c r="J277" s="94">
        <f t="shared" si="88"/>
        <v>78.5</v>
      </c>
      <c r="K277" s="94">
        <f t="shared" si="88"/>
        <v>78.5</v>
      </c>
      <c r="L277" s="94">
        <f t="shared" si="88"/>
        <v>78.5</v>
      </c>
      <c r="M277" s="94">
        <f t="shared" si="88"/>
        <v>78.5</v>
      </c>
      <c r="N277" s="94">
        <f t="shared" si="88"/>
        <v>54</v>
      </c>
      <c r="O277" s="94">
        <f t="shared" si="88"/>
        <v>61.6</v>
      </c>
      <c r="P277" s="94">
        <f t="shared" si="88"/>
        <v>11.901639344262295</v>
      </c>
      <c r="Q277" s="94">
        <f t="shared" si="88"/>
        <v>77</v>
      </c>
      <c r="R277" s="94">
        <f t="shared" si="88"/>
        <v>77</v>
      </c>
      <c r="S277" s="94">
        <f t="shared" ref="S277:AG283" si="92">IFERROR(求节点(S$7:S$56,S$63:S$112,$B277),"")</f>
        <v>77</v>
      </c>
      <c r="T277" s="94">
        <f t="shared" si="92"/>
        <v>77</v>
      </c>
      <c r="U277" s="94">
        <f t="shared" si="92"/>
        <v>77</v>
      </c>
      <c r="V277" s="94">
        <f t="shared" si="92"/>
        <v>77</v>
      </c>
      <c r="W277" s="94">
        <f t="shared" si="92"/>
        <v>54</v>
      </c>
      <c r="X277" s="94">
        <f t="shared" si="92"/>
        <v>61.6</v>
      </c>
      <c r="Y277" s="94">
        <f t="shared" si="92"/>
        <v>42</v>
      </c>
      <c r="Z277" s="94" t="str">
        <f t="shared" si="92"/>
        <v/>
      </c>
      <c r="AA277" s="94">
        <f t="shared" si="92"/>
        <v>36</v>
      </c>
      <c r="AB277" s="94">
        <f t="shared" si="92"/>
        <v>36</v>
      </c>
      <c r="AC277" s="94">
        <f t="shared" si="92"/>
        <v>78.5</v>
      </c>
      <c r="AD277" s="94">
        <f t="shared" si="92"/>
        <v>78</v>
      </c>
      <c r="AE277" s="94">
        <f t="shared" si="92"/>
        <v>78</v>
      </c>
      <c r="AF277" s="94">
        <f t="shared" si="92"/>
        <v>78</v>
      </c>
      <c r="AG277" s="94">
        <f t="shared" si="92"/>
        <v>76</v>
      </c>
      <c r="AH277" s="94">
        <f t="shared" si="91"/>
        <v>50</v>
      </c>
      <c r="AI277" s="94">
        <f t="shared" si="91"/>
        <v>76</v>
      </c>
      <c r="AJ277" s="94">
        <f t="shared" si="91"/>
        <v>75.5</v>
      </c>
      <c r="AK277" s="94" t="str">
        <f t="shared" si="91"/>
        <v/>
      </c>
      <c r="AL277" s="94" t="str">
        <f t="shared" si="91"/>
        <v/>
      </c>
      <c r="AM277" s="94">
        <f t="shared" si="91"/>
        <v>48</v>
      </c>
      <c r="AN277" s="94">
        <f t="shared" si="91"/>
        <v>48</v>
      </c>
      <c r="AO277" s="94">
        <f t="shared" si="91"/>
        <v>77</v>
      </c>
      <c r="AP277" s="94">
        <f t="shared" si="91"/>
        <v>77</v>
      </c>
      <c r="AQ277" s="94">
        <f t="shared" si="91"/>
        <v>77</v>
      </c>
      <c r="AR277" s="94">
        <f t="shared" si="89"/>
        <v>73</v>
      </c>
      <c r="AS277" s="94">
        <f t="shared" si="89"/>
        <v>73</v>
      </c>
      <c r="AT277" s="94">
        <f t="shared" si="89"/>
        <v>73</v>
      </c>
      <c r="AU277" s="94">
        <f t="shared" si="89"/>
        <v>69</v>
      </c>
      <c r="AV277" s="94">
        <f t="shared" si="89"/>
        <v>40</v>
      </c>
      <c r="AW277" s="94">
        <f t="shared" si="89"/>
        <v>77</v>
      </c>
      <c r="AX277" s="94">
        <f t="shared" si="89"/>
        <v>69</v>
      </c>
      <c r="AY277" s="94">
        <f t="shared" si="89"/>
        <v>69</v>
      </c>
      <c r="AZ277" s="94">
        <f t="shared" ref="AZ277:BO283" si="93">IFERROR(求节点(AZ$7:AZ$56,AZ$63:AZ$112,$B277),"")</f>
        <v>69</v>
      </c>
      <c r="BA277" s="94">
        <f t="shared" si="93"/>
        <v>69</v>
      </c>
      <c r="BB277" s="94">
        <f t="shared" si="93"/>
        <v>54</v>
      </c>
      <c r="BC277" s="94">
        <f t="shared" si="93"/>
        <v>77</v>
      </c>
      <c r="BD277" s="94">
        <f t="shared" si="93"/>
        <v>77</v>
      </c>
      <c r="BE277" s="94">
        <f t="shared" si="93"/>
        <v>77</v>
      </c>
      <c r="BF277" s="94">
        <f t="shared" si="93"/>
        <v>77</v>
      </c>
      <c r="BG277" s="94">
        <f t="shared" si="93"/>
        <v>76.5</v>
      </c>
      <c r="BH277" s="94">
        <f t="shared" si="93"/>
        <v>54</v>
      </c>
      <c r="BI277" s="94" t="str">
        <f t="shared" si="93"/>
        <v/>
      </c>
      <c r="BJ277" s="94">
        <f t="shared" si="93"/>
        <v>98.5</v>
      </c>
      <c r="BK277" s="94">
        <f t="shared" si="93"/>
        <v>68</v>
      </c>
      <c r="BL277" s="94">
        <f t="shared" si="93"/>
        <v>77</v>
      </c>
      <c r="BM277" s="94">
        <f t="shared" si="93"/>
        <v>88.666666666666671</v>
      </c>
      <c r="BN277" s="94">
        <f t="shared" si="93"/>
        <v>44</v>
      </c>
      <c r="BO277" s="94">
        <f t="shared" si="93"/>
        <v>100</v>
      </c>
      <c r="BP277" s="94">
        <f t="shared" si="90"/>
        <v>100</v>
      </c>
      <c r="BQ277" s="94">
        <f t="shared" si="90"/>
        <v>100</v>
      </c>
      <c r="BR277" s="94">
        <f t="shared" si="90"/>
        <v>30</v>
      </c>
      <c r="BS277" s="94">
        <f t="shared" si="90"/>
        <v>36</v>
      </c>
      <c r="BT277" s="94">
        <f t="shared" si="90"/>
        <v>100</v>
      </c>
      <c r="BU277" s="94">
        <f t="shared" si="90"/>
        <v>100</v>
      </c>
      <c r="BV277" s="94" t="str">
        <f t="shared" si="90"/>
        <v/>
      </c>
      <c r="BW277" s="94">
        <f t="shared" si="90"/>
        <v>69</v>
      </c>
      <c r="BX277" s="94">
        <f t="shared" si="90"/>
        <v>70</v>
      </c>
      <c r="BY277" s="94">
        <f t="shared" si="90"/>
        <v>77</v>
      </c>
      <c r="BZ277" s="94">
        <f t="shared" si="90"/>
        <v>75</v>
      </c>
    </row>
    <row r="278" spans="2:78" s="94" customFormat="1" x14ac:dyDescent="0.15">
      <c r="B278" s="94">
        <v>155</v>
      </c>
      <c r="C278" s="94">
        <f t="shared" si="85"/>
        <v>4752.556921675774</v>
      </c>
      <c r="D278" s="94">
        <f t="shared" ref="D278:S283" si="94">IFERROR(求节点(D$7:D$56,D$63:D$112,$B278),"")</f>
        <v>78.5</v>
      </c>
      <c r="E278" s="94" t="str">
        <f t="shared" si="94"/>
        <v/>
      </c>
      <c r="F278" s="94">
        <f t="shared" si="94"/>
        <v>40</v>
      </c>
      <c r="G278" s="94" t="str">
        <f t="shared" si="94"/>
        <v/>
      </c>
      <c r="H278" s="94">
        <f t="shared" si="94"/>
        <v>77.5</v>
      </c>
      <c r="I278" s="94">
        <f t="shared" si="94"/>
        <v>77.5</v>
      </c>
      <c r="J278" s="94">
        <f t="shared" si="94"/>
        <v>79</v>
      </c>
      <c r="K278" s="94">
        <f t="shared" si="94"/>
        <v>79</v>
      </c>
      <c r="L278" s="94">
        <f t="shared" si="94"/>
        <v>79</v>
      </c>
      <c r="M278" s="94">
        <f t="shared" si="94"/>
        <v>79</v>
      </c>
      <c r="N278" s="94">
        <f t="shared" si="94"/>
        <v>54.5</v>
      </c>
      <c r="O278" s="94">
        <f t="shared" si="94"/>
        <v>62</v>
      </c>
      <c r="P278" s="94">
        <f t="shared" si="94"/>
        <v>11.918032786885245</v>
      </c>
      <c r="Q278" s="94">
        <f t="shared" si="94"/>
        <v>77.5</v>
      </c>
      <c r="R278" s="94">
        <f t="shared" si="94"/>
        <v>77.5</v>
      </c>
      <c r="S278" s="94">
        <f t="shared" si="94"/>
        <v>77.5</v>
      </c>
      <c r="T278" s="94">
        <f t="shared" si="92"/>
        <v>77.5</v>
      </c>
      <c r="U278" s="94">
        <f t="shared" si="92"/>
        <v>77.5</v>
      </c>
      <c r="V278" s="94">
        <f t="shared" si="92"/>
        <v>77.5</v>
      </c>
      <c r="W278" s="94">
        <f t="shared" si="92"/>
        <v>54.5</v>
      </c>
      <c r="X278" s="94">
        <f t="shared" si="92"/>
        <v>62</v>
      </c>
      <c r="Y278" s="94">
        <f t="shared" si="92"/>
        <v>42</v>
      </c>
      <c r="Z278" s="94" t="str">
        <f t="shared" si="92"/>
        <v/>
      </c>
      <c r="AA278" s="94">
        <f t="shared" si="92"/>
        <v>36</v>
      </c>
      <c r="AB278" s="94">
        <f t="shared" si="92"/>
        <v>36</v>
      </c>
      <c r="AC278" s="94">
        <f t="shared" si="92"/>
        <v>79</v>
      </c>
      <c r="AD278" s="94">
        <f t="shared" si="92"/>
        <v>78.5</v>
      </c>
      <c r="AE278" s="94">
        <f t="shared" si="92"/>
        <v>78.5</v>
      </c>
      <c r="AF278" s="94">
        <f t="shared" si="92"/>
        <v>78.5</v>
      </c>
      <c r="AG278" s="94">
        <f t="shared" si="92"/>
        <v>76.5</v>
      </c>
      <c r="AH278" s="94">
        <f t="shared" si="91"/>
        <v>50</v>
      </c>
      <c r="AI278" s="94">
        <f t="shared" si="91"/>
        <v>76.5</v>
      </c>
      <c r="AJ278" s="94">
        <f t="shared" si="91"/>
        <v>76</v>
      </c>
      <c r="AK278" s="94" t="str">
        <f t="shared" si="91"/>
        <v/>
      </c>
      <c r="AL278" s="94" t="str">
        <f t="shared" si="91"/>
        <v/>
      </c>
      <c r="AM278" s="94">
        <f t="shared" si="91"/>
        <v>48</v>
      </c>
      <c r="AN278" s="94">
        <f t="shared" si="91"/>
        <v>48</v>
      </c>
      <c r="AO278" s="94">
        <f t="shared" si="91"/>
        <v>77.5</v>
      </c>
      <c r="AP278" s="94">
        <f t="shared" si="91"/>
        <v>77.5</v>
      </c>
      <c r="AQ278" s="94">
        <f t="shared" si="91"/>
        <v>77.5</v>
      </c>
      <c r="AR278" s="94">
        <f t="shared" si="91"/>
        <v>73.5</v>
      </c>
      <c r="AS278" s="94">
        <f t="shared" si="91"/>
        <v>73.5</v>
      </c>
      <c r="AT278" s="94">
        <f t="shared" si="91"/>
        <v>73.5</v>
      </c>
      <c r="AU278" s="94">
        <f t="shared" si="91"/>
        <v>69.5</v>
      </c>
      <c r="AV278" s="94">
        <f t="shared" si="91"/>
        <v>40</v>
      </c>
      <c r="AW278" s="94">
        <f t="shared" si="91"/>
        <v>77.5</v>
      </c>
      <c r="AX278" s="94">
        <f t="shared" ref="AR278:BA283" si="95">IFERROR(求节点(AX$7:AX$56,AX$63:AX$112,$B278),"")</f>
        <v>69.5</v>
      </c>
      <c r="AY278" s="94">
        <f t="shared" si="95"/>
        <v>69.5</v>
      </c>
      <c r="AZ278" s="94">
        <f t="shared" si="95"/>
        <v>69.5</v>
      </c>
      <c r="BA278" s="94">
        <f t="shared" si="95"/>
        <v>69.5</v>
      </c>
      <c r="BB278" s="94">
        <f t="shared" si="93"/>
        <v>54.5</v>
      </c>
      <c r="BC278" s="94">
        <f t="shared" si="93"/>
        <v>77.5</v>
      </c>
      <c r="BD278" s="94">
        <f t="shared" si="93"/>
        <v>77.5</v>
      </c>
      <c r="BE278" s="94">
        <f t="shared" si="93"/>
        <v>77.5</v>
      </c>
      <c r="BF278" s="94">
        <f t="shared" si="93"/>
        <v>77.5</v>
      </c>
      <c r="BG278" s="94">
        <f t="shared" si="93"/>
        <v>77</v>
      </c>
      <c r="BH278" s="94">
        <f t="shared" si="93"/>
        <v>54.5</v>
      </c>
      <c r="BI278" s="94" t="str">
        <f t="shared" si="93"/>
        <v/>
      </c>
      <c r="BJ278" s="94">
        <f t="shared" si="93"/>
        <v>98.75</v>
      </c>
      <c r="BK278" s="94">
        <f t="shared" si="93"/>
        <v>68</v>
      </c>
      <c r="BL278" s="94">
        <f t="shared" si="93"/>
        <v>77.5</v>
      </c>
      <c r="BM278" s="94">
        <f t="shared" si="93"/>
        <v>88.888888888888886</v>
      </c>
      <c r="BN278" s="94">
        <f t="shared" si="93"/>
        <v>44</v>
      </c>
      <c r="BO278" s="94">
        <f t="shared" si="93"/>
        <v>100</v>
      </c>
      <c r="BP278" s="94">
        <f t="shared" si="90"/>
        <v>100</v>
      </c>
      <c r="BQ278" s="94">
        <f t="shared" si="90"/>
        <v>100</v>
      </c>
      <c r="BR278" s="94">
        <f t="shared" si="90"/>
        <v>30</v>
      </c>
      <c r="BS278" s="94">
        <f t="shared" si="90"/>
        <v>36</v>
      </c>
      <c r="BT278" s="94">
        <f t="shared" si="90"/>
        <v>100</v>
      </c>
      <c r="BU278" s="94">
        <f t="shared" si="90"/>
        <v>100</v>
      </c>
      <c r="BV278" s="94" t="str">
        <f t="shared" si="90"/>
        <v/>
      </c>
      <c r="BW278" s="94">
        <f t="shared" si="90"/>
        <v>69.5</v>
      </c>
      <c r="BX278" s="94">
        <f t="shared" si="90"/>
        <v>70</v>
      </c>
      <c r="BY278" s="94">
        <f t="shared" si="90"/>
        <v>77.5</v>
      </c>
      <c r="BZ278" s="94">
        <f t="shared" si="90"/>
        <v>75.5</v>
      </c>
    </row>
    <row r="279" spans="2:78" s="94" customFormat="1" x14ac:dyDescent="0.15">
      <c r="B279" s="94">
        <v>156</v>
      </c>
      <c r="C279" s="94">
        <f t="shared" si="85"/>
        <v>4776.3455373406196</v>
      </c>
      <c r="D279" s="94">
        <f t="shared" si="94"/>
        <v>79</v>
      </c>
      <c r="E279" s="94" t="str">
        <f t="shared" si="94"/>
        <v/>
      </c>
      <c r="F279" s="94">
        <f t="shared" si="94"/>
        <v>40</v>
      </c>
      <c r="G279" s="94" t="str">
        <f t="shared" si="94"/>
        <v/>
      </c>
      <c r="H279" s="94">
        <f t="shared" si="94"/>
        <v>78</v>
      </c>
      <c r="I279" s="94">
        <f t="shared" si="94"/>
        <v>78</v>
      </c>
      <c r="J279" s="94">
        <f t="shared" si="94"/>
        <v>79.5</v>
      </c>
      <c r="K279" s="94">
        <f t="shared" si="94"/>
        <v>79.5</v>
      </c>
      <c r="L279" s="94">
        <f t="shared" si="94"/>
        <v>79.5</v>
      </c>
      <c r="M279" s="94">
        <f t="shared" si="94"/>
        <v>79.5</v>
      </c>
      <c r="N279" s="94">
        <f t="shared" si="94"/>
        <v>55</v>
      </c>
      <c r="O279" s="94">
        <f t="shared" si="94"/>
        <v>62.4</v>
      </c>
      <c r="P279" s="94">
        <f t="shared" si="94"/>
        <v>11.934426229508198</v>
      </c>
      <c r="Q279" s="94">
        <f t="shared" si="94"/>
        <v>78</v>
      </c>
      <c r="R279" s="94">
        <f t="shared" si="94"/>
        <v>78</v>
      </c>
      <c r="S279" s="94">
        <f t="shared" si="94"/>
        <v>78</v>
      </c>
      <c r="T279" s="94">
        <f t="shared" si="92"/>
        <v>78</v>
      </c>
      <c r="U279" s="94">
        <f t="shared" si="92"/>
        <v>78</v>
      </c>
      <c r="V279" s="94">
        <f t="shared" si="92"/>
        <v>78</v>
      </c>
      <c r="W279" s="94">
        <f t="shared" si="92"/>
        <v>55</v>
      </c>
      <c r="X279" s="94">
        <f t="shared" si="92"/>
        <v>62.4</v>
      </c>
      <c r="Y279" s="94">
        <f t="shared" si="92"/>
        <v>42</v>
      </c>
      <c r="Z279" s="94" t="str">
        <f t="shared" si="92"/>
        <v/>
      </c>
      <c r="AA279" s="94">
        <f t="shared" si="92"/>
        <v>36</v>
      </c>
      <c r="AB279" s="94">
        <f t="shared" si="92"/>
        <v>36</v>
      </c>
      <c r="AC279" s="94">
        <f t="shared" si="92"/>
        <v>79.5</v>
      </c>
      <c r="AD279" s="94">
        <f t="shared" si="92"/>
        <v>79</v>
      </c>
      <c r="AE279" s="94">
        <f t="shared" si="92"/>
        <v>79</v>
      </c>
      <c r="AF279" s="94">
        <f t="shared" si="92"/>
        <v>79</v>
      </c>
      <c r="AG279" s="94">
        <f t="shared" si="92"/>
        <v>77</v>
      </c>
      <c r="AH279" s="94">
        <f t="shared" si="91"/>
        <v>50</v>
      </c>
      <c r="AI279" s="94">
        <f t="shared" si="91"/>
        <v>77</v>
      </c>
      <c r="AJ279" s="94">
        <f t="shared" si="91"/>
        <v>76.5</v>
      </c>
      <c r="AK279" s="94" t="str">
        <f t="shared" si="91"/>
        <v/>
      </c>
      <c r="AL279" s="94" t="str">
        <f t="shared" si="91"/>
        <v/>
      </c>
      <c r="AM279" s="94">
        <f t="shared" si="91"/>
        <v>48</v>
      </c>
      <c r="AN279" s="94">
        <f t="shared" si="91"/>
        <v>48</v>
      </c>
      <c r="AO279" s="94">
        <f t="shared" si="91"/>
        <v>78</v>
      </c>
      <c r="AP279" s="94">
        <f t="shared" si="91"/>
        <v>78</v>
      </c>
      <c r="AQ279" s="94">
        <f t="shared" si="91"/>
        <v>78</v>
      </c>
      <c r="AR279" s="94">
        <f t="shared" si="95"/>
        <v>74</v>
      </c>
      <c r="AS279" s="94">
        <f t="shared" si="95"/>
        <v>74</v>
      </c>
      <c r="AT279" s="94">
        <f t="shared" si="95"/>
        <v>74</v>
      </c>
      <c r="AU279" s="94">
        <f t="shared" si="95"/>
        <v>70</v>
      </c>
      <c r="AV279" s="94">
        <f t="shared" si="95"/>
        <v>40</v>
      </c>
      <c r="AW279" s="94">
        <f t="shared" si="95"/>
        <v>78</v>
      </c>
      <c r="AX279" s="94">
        <f t="shared" si="95"/>
        <v>70</v>
      </c>
      <c r="AY279" s="94">
        <f t="shared" si="95"/>
        <v>70</v>
      </c>
      <c r="AZ279" s="94">
        <f t="shared" si="95"/>
        <v>70</v>
      </c>
      <c r="BA279" s="94">
        <f t="shared" si="95"/>
        <v>70</v>
      </c>
      <c r="BB279" s="94">
        <f t="shared" si="93"/>
        <v>55</v>
      </c>
      <c r="BC279" s="94">
        <f t="shared" si="93"/>
        <v>78</v>
      </c>
      <c r="BD279" s="94">
        <f t="shared" si="93"/>
        <v>78</v>
      </c>
      <c r="BE279" s="94">
        <f t="shared" si="93"/>
        <v>78</v>
      </c>
      <c r="BF279" s="94">
        <f t="shared" si="93"/>
        <v>78</v>
      </c>
      <c r="BG279" s="94">
        <f t="shared" si="93"/>
        <v>77.5</v>
      </c>
      <c r="BH279" s="94">
        <f t="shared" si="93"/>
        <v>55</v>
      </c>
      <c r="BI279" s="94" t="str">
        <f t="shared" si="93"/>
        <v/>
      </c>
      <c r="BJ279" s="94">
        <f t="shared" si="93"/>
        <v>99</v>
      </c>
      <c r="BK279" s="94">
        <f t="shared" si="93"/>
        <v>68</v>
      </c>
      <c r="BL279" s="94">
        <f t="shared" si="93"/>
        <v>78</v>
      </c>
      <c r="BM279" s="94">
        <f t="shared" si="93"/>
        <v>89.111111111111114</v>
      </c>
      <c r="BN279" s="94">
        <f t="shared" si="93"/>
        <v>44</v>
      </c>
      <c r="BO279" s="94">
        <f t="shared" si="93"/>
        <v>100</v>
      </c>
      <c r="BP279" s="94">
        <f t="shared" ref="BP279:BZ283" si="96">IFERROR(求节点(BP$7:BP$56,BP$63:BP$112,$B279),"")</f>
        <v>100</v>
      </c>
      <c r="BQ279" s="94">
        <f t="shared" si="96"/>
        <v>100</v>
      </c>
      <c r="BR279" s="94">
        <f t="shared" si="96"/>
        <v>30</v>
      </c>
      <c r="BS279" s="94">
        <f t="shared" si="96"/>
        <v>36</v>
      </c>
      <c r="BT279" s="94">
        <f t="shared" si="96"/>
        <v>100</v>
      </c>
      <c r="BU279" s="94">
        <f t="shared" si="96"/>
        <v>100</v>
      </c>
      <c r="BV279" s="94" t="str">
        <f t="shared" si="96"/>
        <v/>
      </c>
      <c r="BW279" s="94">
        <f t="shared" si="96"/>
        <v>70</v>
      </c>
      <c r="BX279" s="94">
        <f t="shared" si="96"/>
        <v>70</v>
      </c>
      <c r="BY279" s="94">
        <f t="shared" si="96"/>
        <v>78</v>
      </c>
      <c r="BZ279" s="94">
        <f t="shared" si="96"/>
        <v>76</v>
      </c>
    </row>
    <row r="280" spans="2:78" s="94" customFormat="1" x14ac:dyDescent="0.15">
      <c r="B280" s="94">
        <v>157</v>
      </c>
      <c r="C280" s="94">
        <f t="shared" si="85"/>
        <v>4800.1341530054651</v>
      </c>
      <c r="D280" s="94">
        <f t="shared" si="94"/>
        <v>79.5</v>
      </c>
      <c r="E280" s="94" t="str">
        <f t="shared" si="94"/>
        <v/>
      </c>
      <c r="F280" s="94">
        <f t="shared" si="94"/>
        <v>40</v>
      </c>
      <c r="G280" s="94" t="str">
        <f t="shared" si="94"/>
        <v/>
      </c>
      <c r="H280" s="94">
        <f t="shared" si="94"/>
        <v>78.5</v>
      </c>
      <c r="I280" s="94">
        <f t="shared" si="94"/>
        <v>78.5</v>
      </c>
      <c r="J280" s="94">
        <f t="shared" si="94"/>
        <v>80</v>
      </c>
      <c r="K280" s="94">
        <f t="shared" si="94"/>
        <v>80</v>
      </c>
      <c r="L280" s="94">
        <f t="shared" si="94"/>
        <v>80</v>
      </c>
      <c r="M280" s="94">
        <f t="shared" si="94"/>
        <v>80</v>
      </c>
      <c r="N280" s="94">
        <f t="shared" si="94"/>
        <v>55.5</v>
      </c>
      <c r="O280" s="94">
        <f t="shared" si="94"/>
        <v>62.8</v>
      </c>
      <c r="P280" s="94">
        <f t="shared" si="94"/>
        <v>11.950819672131148</v>
      </c>
      <c r="Q280" s="94">
        <f t="shared" si="94"/>
        <v>78.5</v>
      </c>
      <c r="R280" s="94">
        <f t="shared" si="94"/>
        <v>78.5</v>
      </c>
      <c r="S280" s="94">
        <f t="shared" si="94"/>
        <v>78.5</v>
      </c>
      <c r="T280" s="94">
        <f t="shared" si="92"/>
        <v>78.5</v>
      </c>
      <c r="U280" s="94">
        <f t="shared" si="92"/>
        <v>78.5</v>
      </c>
      <c r="V280" s="94">
        <f t="shared" si="92"/>
        <v>78.5</v>
      </c>
      <c r="W280" s="94">
        <f t="shared" si="92"/>
        <v>55.5</v>
      </c>
      <c r="X280" s="94">
        <f t="shared" si="92"/>
        <v>62.8</v>
      </c>
      <c r="Y280" s="94">
        <f t="shared" si="92"/>
        <v>42</v>
      </c>
      <c r="Z280" s="94" t="str">
        <f t="shared" si="92"/>
        <v/>
      </c>
      <c r="AA280" s="94">
        <f t="shared" si="92"/>
        <v>36</v>
      </c>
      <c r="AB280" s="94">
        <f t="shared" si="92"/>
        <v>36</v>
      </c>
      <c r="AC280" s="94">
        <f t="shared" si="92"/>
        <v>80</v>
      </c>
      <c r="AD280" s="94">
        <f t="shared" si="92"/>
        <v>79.5</v>
      </c>
      <c r="AE280" s="94">
        <f t="shared" si="92"/>
        <v>79.5</v>
      </c>
      <c r="AF280" s="94">
        <f t="shared" si="92"/>
        <v>79.5</v>
      </c>
      <c r="AG280" s="94">
        <f t="shared" si="92"/>
        <v>77.5</v>
      </c>
      <c r="AH280" s="94">
        <f t="shared" si="91"/>
        <v>50</v>
      </c>
      <c r="AI280" s="94">
        <f t="shared" si="91"/>
        <v>77.5</v>
      </c>
      <c r="AJ280" s="94">
        <f t="shared" si="91"/>
        <v>77</v>
      </c>
      <c r="AK280" s="94" t="str">
        <f t="shared" si="91"/>
        <v/>
      </c>
      <c r="AL280" s="94" t="str">
        <f t="shared" si="91"/>
        <v/>
      </c>
      <c r="AM280" s="94">
        <f t="shared" si="91"/>
        <v>48</v>
      </c>
      <c r="AN280" s="94">
        <f t="shared" si="91"/>
        <v>48</v>
      </c>
      <c r="AO280" s="94">
        <f t="shared" si="91"/>
        <v>78.5</v>
      </c>
      <c r="AP280" s="94">
        <f t="shared" si="91"/>
        <v>78.5</v>
      </c>
      <c r="AQ280" s="94">
        <f t="shared" si="91"/>
        <v>78.5</v>
      </c>
      <c r="AR280" s="94">
        <f t="shared" si="95"/>
        <v>74.5</v>
      </c>
      <c r="AS280" s="94">
        <f t="shared" si="95"/>
        <v>74.5</v>
      </c>
      <c r="AT280" s="94">
        <f t="shared" si="95"/>
        <v>74.5</v>
      </c>
      <c r="AU280" s="94">
        <f t="shared" si="95"/>
        <v>70.5</v>
      </c>
      <c r="AV280" s="94">
        <f t="shared" si="95"/>
        <v>40</v>
      </c>
      <c r="AW280" s="94">
        <f t="shared" si="95"/>
        <v>78.5</v>
      </c>
      <c r="AX280" s="94">
        <f t="shared" si="95"/>
        <v>70.5</v>
      </c>
      <c r="AY280" s="94">
        <f t="shared" si="95"/>
        <v>70.5</v>
      </c>
      <c r="AZ280" s="94">
        <f t="shared" si="95"/>
        <v>70.5</v>
      </c>
      <c r="BA280" s="94">
        <f t="shared" si="95"/>
        <v>70.5</v>
      </c>
      <c r="BB280" s="94">
        <f t="shared" si="93"/>
        <v>55.5</v>
      </c>
      <c r="BC280" s="94">
        <f t="shared" si="93"/>
        <v>78.5</v>
      </c>
      <c r="BD280" s="94">
        <f t="shared" si="93"/>
        <v>78.5</v>
      </c>
      <c r="BE280" s="94">
        <f t="shared" si="93"/>
        <v>78.5</v>
      </c>
      <c r="BF280" s="94">
        <f t="shared" si="93"/>
        <v>78.5</v>
      </c>
      <c r="BG280" s="94">
        <f t="shared" si="93"/>
        <v>78</v>
      </c>
      <c r="BH280" s="94">
        <f t="shared" si="93"/>
        <v>55.5</v>
      </c>
      <c r="BI280" s="94" t="str">
        <f t="shared" si="93"/>
        <v/>
      </c>
      <c r="BJ280" s="94">
        <f t="shared" si="93"/>
        <v>99.25</v>
      </c>
      <c r="BK280" s="94">
        <f t="shared" si="93"/>
        <v>68</v>
      </c>
      <c r="BL280" s="94">
        <f t="shared" si="93"/>
        <v>78.5</v>
      </c>
      <c r="BM280" s="94">
        <f t="shared" si="93"/>
        <v>89.333333333333329</v>
      </c>
      <c r="BN280" s="94">
        <f t="shared" si="93"/>
        <v>44</v>
      </c>
      <c r="BO280" s="94">
        <f t="shared" si="93"/>
        <v>100</v>
      </c>
      <c r="BP280" s="94">
        <f t="shared" si="96"/>
        <v>100</v>
      </c>
      <c r="BQ280" s="94">
        <f t="shared" si="96"/>
        <v>100</v>
      </c>
      <c r="BR280" s="94">
        <f t="shared" si="96"/>
        <v>30</v>
      </c>
      <c r="BS280" s="94">
        <f t="shared" si="96"/>
        <v>36</v>
      </c>
      <c r="BT280" s="94">
        <f t="shared" si="96"/>
        <v>100</v>
      </c>
      <c r="BU280" s="94">
        <f t="shared" si="96"/>
        <v>100</v>
      </c>
      <c r="BV280" s="94" t="str">
        <f t="shared" si="96"/>
        <v/>
      </c>
      <c r="BW280" s="94">
        <f t="shared" si="96"/>
        <v>70.5</v>
      </c>
      <c r="BX280" s="94">
        <f t="shared" si="96"/>
        <v>70</v>
      </c>
      <c r="BY280" s="94">
        <f t="shared" si="96"/>
        <v>78.5</v>
      </c>
      <c r="BZ280" s="94">
        <f t="shared" si="96"/>
        <v>76.5</v>
      </c>
    </row>
    <row r="281" spans="2:78" s="94" customFormat="1" x14ac:dyDescent="0.15">
      <c r="B281" s="94">
        <v>158</v>
      </c>
      <c r="C281" s="94">
        <f t="shared" si="85"/>
        <v>4820.9227686703098</v>
      </c>
      <c r="D281" s="94">
        <f t="shared" si="94"/>
        <v>80</v>
      </c>
      <c r="E281" s="94" t="str">
        <f t="shared" si="94"/>
        <v/>
      </c>
      <c r="F281" s="94">
        <f t="shared" si="94"/>
        <v>40</v>
      </c>
      <c r="G281" s="94" t="str">
        <f t="shared" si="94"/>
        <v/>
      </c>
      <c r="H281" s="94">
        <f t="shared" si="94"/>
        <v>79</v>
      </c>
      <c r="I281" s="94">
        <f t="shared" si="94"/>
        <v>79</v>
      </c>
      <c r="J281" s="94">
        <f t="shared" si="94"/>
        <v>80</v>
      </c>
      <c r="K281" s="94">
        <f t="shared" si="94"/>
        <v>80</v>
      </c>
      <c r="L281" s="94">
        <f t="shared" si="94"/>
        <v>80</v>
      </c>
      <c r="M281" s="94">
        <f t="shared" si="94"/>
        <v>80</v>
      </c>
      <c r="N281" s="94">
        <f t="shared" si="94"/>
        <v>56</v>
      </c>
      <c r="O281" s="94">
        <f t="shared" si="94"/>
        <v>63.2</v>
      </c>
      <c r="P281" s="94">
        <f t="shared" si="94"/>
        <v>11.967213114754099</v>
      </c>
      <c r="Q281" s="94">
        <f t="shared" si="94"/>
        <v>79</v>
      </c>
      <c r="R281" s="94">
        <f t="shared" si="94"/>
        <v>79</v>
      </c>
      <c r="S281" s="94">
        <f t="shared" si="94"/>
        <v>79</v>
      </c>
      <c r="T281" s="94">
        <f t="shared" si="92"/>
        <v>79</v>
      </c>
      <c r="U281" s="94">
        <f t="shared" si="92"/>
        <v>79</v>
      </c>
      <c r="V281" s="94">
        <f t="shared" si="92"/>
        <v>79</v>
      </c>
      <c r="W281" s="94">
        <f t="shared" si="92"/>
        <v>56</v>
      </c>
      <c r="X281" s="94">
        <f t="shared" si="92"/>
        <v>63.2</v>
      </c>
      <c r="Y281" s="94">
        <f t="shared" si="92"/>
        <v>42</v>
      </c>
      <c r="Z281" s="94" t="str">
        <f t="shared" si="92"/>
        <v/>
      </c>
      <c r="AA281" s="94">
        <f t="shared" si="92"/>
        <v>36</v>
      </c>
      <c r="AB281" s="94">
        <f t="shared" si="92"/>
        <v>36</v>
      </c>
      <c r="AC281" s="94">
        <f t="shared" si="92"/>
        <v>80</v>
      </c>
      <c r="AD281" s="94">
        <f t="shared" si="92"/>
        <v>80</v>
      </c>
      <c r="AE281" s="94">
        <f t="shared" si="92"/>
        <v>80</v>
      </c>
      <c r="AF281" s="94">
        <f t="shared" si="92"/>
        <v>80</v>
      </c>
      <c r="AG281" s="94">
        <f t="shared" si="92"/>
        <v>78</v>
      </c>
      <c r="AH281" s="94">
        <f t="shared" si="91"/>
        <v>50</v>
      </c>
      <c r="AI281" s="94">
        <f t="shared" si="91"/>
        <v>78</v>
      </c>
      <c r="AJ281" s="94">
        <f t="shared" si="91"/>
        <v>77.5</v>
      </c>
      <c r="AK281" s="94" t="str">
        <f t="shared" si="91"/>
        <v/>
      </c>
      <c r="AL281" s="94" t="str">
        <f t="shared" si="91"/>
        <v/>
      </c>
      <c r="AM281" s="94">
        <f t="shared" si="91"/>
        <v>48</v>
      </c>
      <c r="AN281" s="94">
        <f t="shared" si="91"/>
        <v>48</v>
      </c>
      <c r="AO281" s="94">
        <f t="shared" si="91"/>
        <v>79</v>
      </c>
      <c r="AP281" s="94">
        <f t="shared" si="91"/>
        <v>79</v>
      </c>
      <c r="AQ281" s="94">
        <f t="shared" si="91"/>
        <v>79</v>
      </c>
      <c r="AR281" s="94">
        <f t="shared" si="95"/>
        <v>75</v>
      </c>
      <c r="AS281" s="94">
        <f t="shared" si="95"/>
        <v>75</v>
      </c>
      <c r="AT281" s="94">
        <f t="shared" si="95"/>
        <v>75</v>
      </c>
      <c r="AU281" s="94">
        <f t="shared" si="95"/>
        <v>71</v>
      </c>
      <c r="AV281" s="94">
        <f t="shared" si="95"/>
        <v>40</v>
      </c>
      <c r="AW281" s="94">
        <f t="shared" si="95"/>
        <v>79</v>
      </c>
      <c r="AX281" s="94">
        <f t="shared" si="95"/>
        <v>71</v>
      </c>
      <c r="AY281" s="94">
        <f t="shared" si="95"/>
        <v>71</v>
      </c>
      <c r="AZ281" s="94">
        <f t="shared" si="95"/>
        <v>71</v>
      </c>
      <c r="BA281" s="94">
        <f t="shared" si="95"/>
        <v>71</v>
      </c>
      <c r="BB281" s="94">
        <f t="shared" si="93"/>
        <v>56</v>
      </c>
      <c r="BC281" s="94">
        <f t="shared" si="93"/>
        <v>79</v>
      </c>
      <c r="BD281" s="94">
        <f t="shared" si="93"/>
        <v>79</v>
      </c>
      <c r="BE281" s="94">
        <f t="shared" si="93"/>
        <v>79</v>
      </c>
      <c r="BF281" s="94">
        <f t="shared" si="93"/>
        <v>79</v>
      </c>
      <c r="BG281" s="94">
        <f t="shared" si="93"/>
        <v>78</v>
      </c>
      <c r="BH281" s="94">
        <f t="shared" si="93"/>
        <v>56</v>
      </c>
      <c r="BI281" s="94" t="str">
        <f t="shared" si="93"/>
        <v/>
      </c>
      <c r="BJ281" s="94">
        <f t="shared" si="93"/>
        <v>99.5</v>
      </c>
      <c r="BK281" s="94">
        <f t="shared" si="93"/>
        <v>68</v>
      </c>
      <c r="BL281" s="94">
        <f t="shared" si="93"/>
        <v>79</v>
      </c>
      <c r="BM281" s="94">
        <f t="shared" si="93"/>
        <v>89.555555555555557</v>
      </c>
      <c r="BN281" s="94">
        <f t="shared" si="93"/>
        <v>44</v>
      </c>
      <c r="BO281" s="94">
        <f t="shared" si="93"/>
        <v>100</v>
      </c>
      <c r="BP281" s="94">
        <f t="shared" si="96"/>
        <v>100</v>
      </c>
      <c r="BQ281" s="94">
        <f t="shared" si="96"/>
        <v>100</v>
      </c>
      <c r="BR281" s="94">
        <f t="shared" si="96"/>
        <v>30</v>
      </c>
      <c r="BS281" s="94">
        <f t="shared" si="96"/>
        <v>36</v>
      </c>
      <c r="BT281" s="94">
        <f t="shared" si="96"/>
        <v>100</v>
      </c>
      <c r="BU281" s="94">
        <f t="shared" si="96"/>
        <v>100</v>
      </c>
      <c r="BV281" s="94" t="str">
        <f t="shared" si="96"/>
        <v/>
      </c>
      <c r="BW281" s="94">
        <f t="shared" si="96"/>
        <v>71</v>
      </c>
      <c r="BX281" s="94">
        <f t="shared" si="96"/>
        <v>70</v>
      </c>
      <c r="BY281" s="94">
        <f t="shared" si="96"/>
        <v>79</v>
      </c>
      <c r="BZ281" s="94">
        <f t="shared" si="96"/>
        <v>77</v>
      </c>
    </row>
    <row r="282" spans="2:78" s="94" customFormat="1" x14ac:dyDescent="0.15">
      <c r="B282" s="94">
        <v>159</v>
      </c>
      <c r="C282" s="94">
        <f t="shared" si="85"/>
        <v>4836.7113843351544</v>
      </c>
      <c r="D282" s="94">
        <f t="shared" si="94"/>
        <v>80</v>
      </c>
      <c r="E282" s="94" t="str">
        <f t="shared" si="94"/>
        <v/>
      </c>
      <c r="F282" s="94">
        <f t="shared" si="94"/>
        <v>40</v>
      </c>
      <c r="G282" s="94" t="str">
        <f t="shared" si="94"/>
        <v/>
      </c>
      <c r="H282" s="94">
        <f t="shared" si="94"/>
        <v>79.5</v>
      </c>
      <c r="I282" s="94">
        <f t="shared" si="94"/>
        <v>79.5</v>
      </c>
      <c r="J282" s="94">
        <f t="shared" si="94"/>
        <v>80</v>
      </c>
      <c r="K282" s="94">
        <f t="shared" si="94"/>
        <v>80</v>
      </c>
      <c r="L282" s="94">
        <f t="shared" si="94"/>
        <v>80</v>
      </c>
      <c r="M282" s="94">
        <f t="shared" si="94"/>
        <v>80</v>
      </c>
      <c r="N282" s="94">
        <f t="shared" si="94"/>
        <v>56</v>
      </c>
      <c r="O282" s="94">
        <f t="shared" si="94"/>
        <v>63.6</v>
      </c>
      <c r="P282" s="94">
        <f t="shared" si="94"/>
        <v>11.983606557377049</v>
      </c>
      <c r="Q282" s="94">
        <f t="shared" si="94"/>
        <v>79.5</v>
      </c>
      <c r="R282" s="94">
        <f t="shared" si="94"/>
        <v>79.5</v>
      </c>
      <c r="S282" s="94">
        <f t="shared" si="94"/>
        <v>79.5</v>
      </c>
      <c r="T282" s="94">
        <f t="shared" si="92"/>
        <v>79.5</v>
      </c>
      <c r="U282" s="94">
        <f t="shared" si="92"/>
        <v>79.5</v>
      </c>
      <c r="V282" s="94">
        <f t="shared" si="92"/>
        <v>79.5</v>
      </c>
      <c r="W282" s="94">
        <f t="shared" si="92"/>
        <v>56</v>
      </c>
      <c r="X282" s="94">
        <f t="shared" si="92"/>
        <v>63.6</v>
      </c>
      <c r="Y282" s="94">
        <f t="shared" si="92"/>
        <v>42</v>
      </c>
      <c r="Z282" s="94" t="str">
        <f t="shared" si="92"/>
        <v/>
      </c>
      <c r="AA282" s="94">
        <f t="shared" si="92"/>
        <v>36</v>
      </c>
      <c r="AB282" s="94">
        <f t="shared" si="92"/>
        <v>36</v>
      </c>
      <c r="AC282" s="94">
        <f t="shared" si="92"/>
        <v>80</v>
      </c>
      <c r="AD282" s="94">
        <f t="shared" si="92"/>
        <v>80</v>
      </c>
      <c r="AE282" s="94">
        <f t="shared" si="92"/>
        <v>80</v>
      </c>
      <c r="AF282" s="94">
        <f t="shared" si="92"/>
        <v>80</v>
      </c>
      <c r="AG282" s="94">
        <f t="shared" si="92"/>
        <v>78</v>
      </c>
      <c r="AH282" s="94">
        <f t="shared" si="91"/>
        <v>50</v>
      </c>
      <c r="AI282" s="94">
        <f t="shared" si="91"/>
        <v>78</v>
      </c>
      <c r="AJ282" s="94">
        <f t="shared" si="91"/>
        <v>78</v>
      </c>
      <c r="AK282" s="94" t="str">
        <f t="shared" si="91"/>
        <v/>
      </c>
      <c r="AL282" s="94" t="str">
        <f t="shared" si="91"/>
        <v/>
      </c>
      <c r="AM282" s="94">
        <f t="shared" si="91"/>
        <v>48</v>
      </c>
      <c r="AN282" s="94">
        <f t="shared" si="91"/>
        <v>48</v>
      </c>
      <c r="AO282" s="94">
        <f t="shared" si="91"/>
        <v>79.5</v>
      </c>
      <c r="AP282" s="94">
        <f t="shared" si="91"/>
        <v>79.5</v>
      </c>
      <c r="AQ282" s="94">
        <f t="shared" si="91"/>
        <v>79.5</v>
      </c>
      <c r="AR282" s="94">
        <f t="shared" si="95"/>
        <v>75.5</v>
      </c>
      <c r="AS282" s="94">
        <f t="shared" si="95"/>
        <v>75.5</v>
      </c>
      <c r="AT282" s="94">
        <f t="shared" si="95"/>
        <v>75.5</v>
      </c>
      <c r="AU282" s="94">
        <f t="shared" si="95"/>
        <v>71.5</v>
      </c>
      <c r="AV282" s="94">
        <f t="shared" si="95"/>
        <v>40</v>
      </c>
      <c r="AW282" s="94">
        <f t="shared" si="95"/>
        <v>79.5</v>
      </c>
      <c r="AX282" s="94">
        <f t="shared" si="95"/>
        <v>71.5</v>
      </c>
      <c r="AY282" s="94">
        <f t="shared" si="95"/>
        <v>71.5</v>
      </c>
      <c r="AZ282" s="94">
        <f t="shared" si="95"/>
        <v>71.5</v>
      </c>
      <c r="BA282" s="94">
        <f t="shared" si="95"/>
        <v>71.5</v>
      </c>
      <c r="BB282" s="94">
        <f t="shared" si="93"/>
        <v>56</v>
      </c>
      <c r="BC282" s="94">
        <f t="shared" si="93"/>
        <v>79.5</v>
      </c>
      <c r="BD282" s="94">
        <f t="shared" si="93"/>
        <v>79.5</v>
      </c>
      <c r="BE282" s="94">
        <f t="shared" si="93"/>
        <v>79.5</v>
      </c>
      <c r="BF282" s="94">
        <f t="shared" si="93"/>
        <v>79.5</v>
      </c>
      <c r="BG282" s="94">
        <f t="shared" si="93"/>
        <v>78</v>
      </c>
      <c r="BH282" s="94">
        <f t="shared" si="93"/>
        <v>56</v>
      </c>
      <c r="BI282" s="94" t="str">
        <f t="shared" si="93"/>
        <v/>
      </c>
      <c r="BJ282" s="94">
        <f t="shared" si="93"/>
        <v>99.75</v>
      </c>
      <c r="BK282" s="94">
        <f t="shared" si="93"/>
        <v>68</v>
      </c>
      <c r="BL282" s="94">
        <f t="shared" si="93"/>
        <v>79.5</v>
      </c>
      <c r="BM282" s="94">
        <f t="shared" si="93"/>
        <v>89.777777777777771</v>
      </c>
      <c r="BN282" s="94">
        <f t="shared" si="93"/>
        <v>44</v>
      </c>
      <c r="BO282" s="94">
        <f t="shared" si="93"/>
        <v>100</v>
      </c>
      <c r="BP282" s="94">
        <f t="shared" si="96"/>
        <v>100</v>
      </c>
      <c r="BQ282" s="94">
        <f t="shared" si="96"/>
        <v>100</v>
      </c>
      <c r="BR282" s="94">
        <f t="shared" si="96"/>
        <v>30</v>
      </c>
      <c r="BS282" s="94">
        <f t="shared" si="96"/>
        <v>36</v>
      </c>
      <c r="BT282" s="94">
        <f t="shared" si="96"/>
        <v>100</v>
      </c>
      <c r="BU282" s="94">
        <f t="shared" si="96"/>
        <v>100</v>
      </c>
      <c r="BV282" s="94" t="str">
        <f t="shared" si="96"/>
        <v/>
      </c>
      <c r="BW282" s="94">
        <f t="shared" si="96"/>
        <v>71.5</v>
      </c>
      <c r="BX282" s="94">
        <f t="shared" si="96"/>
        <v>70</v>
      </c>
      <c r="BY282" s="94">
        <f t="shared" si="96"/>
        <v>79.5</v>
      </c>
      <c r="BZ282" s="94">
        <f t="shared" si="96"/>
        <v>77.5</v>
      </c>
    </row>
    <row r="283" spans="2:78" s="94" customFormat="1" x14ac:dyDescent="0.15">
      <c r="B283" s="94">
        <v>160</v>
      </c>
      <c r="C283" s="94">
        <f t="shared" si="85"/>
        <v>4866</v>
      </c>
      <c r="D283" s="94">
        <f t="shared" si="94"/>
        <v>80</v>
      </c>
      <c r="E283" s="94" t="str">
        <f t="shared" si="94"/>
        <v/>
      </c>
      <c r="F283" s="94">
        <f t="shared" si="94"/>
        <v>40</v>
      </c>
      <c r="G283" s="94" t="str">
        <f t="shared" si="94"/>
        <v/>
      </c>
      <c r="H283" s="94">
        <f t="shared" si="94"/>
        <v>80</v>
      </c>
      <c r="I283" s="94">
        <f t="shared" si="94"/>
        <v>80</v>
      </c>
      <c r="J283" s="94">
        <f t="shared" si="94"/>
        <v>80</v>
      </c>
      <c r="K283" s="94">
        <f t="shared" si="94"/>
        <v>80</v>
      </c>
      <c r="L283" s="94">
        <f t="shared" si="94"/>
        <v>80</v>
      </c>
      <c r="M283" s="94">
        <f t="shared" si="94"/>
        <v>80</v>
      </c>
      <c r="N283" s="94">
        <f t="shared" si="94"/>
        <v>56</v>
      </c>
      <c r="O283" s="94">
        <f t="shared" si="94"/>
        <v>64</v>
      </c>
      <c r="P283" s="94">
        <f t="shared" si="94"/>
        <v>26</v>
      </c>
      <c r="Q283" s="94">
        <f t="shared" si="94"/>
        <v>80</v>
      </c>
      <c r="R283" s="94">
        <f t="shared" si="94"/>
        <v>80</v>
      </c>
      <c r="S283" s="94">
        <f t="shared" si="94"/>
        <v>80</v>
      </c>
      <c r="T283" s="94">
        <f t="shared" si="92"/>
        <v>80</v>
      </c>
      <c r="U283" s="94">
        <f t="shared" si="92"/>
        <v>80</v>
      </c>
      <c r="V283" s="94">
        <f t="shared" si="92"/>
        <v>80</v>
      </c>
      <c r="W283" s="94">
        <f t="shared" si="92"/>
        <v>56</v>
      </c>
      <c r="X283" s="94">
        <f t="shared" si="92"/>
        <v>64</v>
      </c>
      <c r="Y283" s="94">
        <f t="shared" si="92"/>
        <v>42</v>
      </c>
      <c r="Z283" s="94" t="str">
        <f t="shared" si="92"/>
        <v/>
      </c>
      <c r="AA283" s="94">
        <f t="shared" si="92"/>
        <v>36</v>
      </c>
      <c r="AB283" s="94">
        <f t="shared" si="92"/>
        <v>36</v>
      </c>
      <c r="AC283" s="94">
        <f t="shared" si="92"/>
        <v>80</v>
      </c>
      <c r="AD283" s="94">
        <f t="shared" si="92"/>
        <v>80</v>
      </c>
      <c r="AE283" s="94">
        <f t="shared" si="92"/>
        <v>80</v>
      </c>
      <c r="AF283" s="94">
        <f t="shared" si="92"/>
        <v>80</v>
      </c>
      <c r="AG283" s="94">
        <f t="shared" si="92"/>
        <v>78</v>
      </c>
      <c r="AH283" s="94">
        <f t="shared" si="91"/>
        <v>50</v>
      </c>
      <c r="AI283" s="94">
        <f t="shared" si="91"/>
        <v>78</v>
      </c>
      <c r="AJ283" s="94">
        <f t="shared" si="91"/>
        <v>78</v>
      </c>
      <c r="AK283" s="94" t="str">
        <f t="shared" si="91"/>
        <v/>
      </c>
      <c r="AL283" s="94" t="str">
        <f t="shared" si="91"/>
        <v/>
      </c>
      <c r="AM283" s="94">
        <f t="shared" si="91"/>
        <v>48</v>
      </c>
      <c r="AN283" s="94">
        <f t="shared" si="91"/>
        <v>48</v>
      </c>
      <c r="AO283" s="94">
        <f t="shared" si="91"/>
        <v>80</v>
      </c>
      <c r="AP283" s="94">
        <f t="shared" si="91"/>
        <v>80</v>
      </c>
      <c r="AQ283" s="94">
        <f t="shared" si="91"/>
        <v>80</v>
      </c>
      <c r="AR283" s="94">
        <f t="shared" si="95"/>
        <v>76</v>
      </c>
      <c r="AS283" s="94">
        <f t="shared" si="95"/>
        <v>76</v>
      </c>
      <c r="AT283" s="94">
        <f t="shared" si="95"/>
        <v>76</v>
      </c>
      <c r="AU283" s="94">
        <f t="shared" si="95"/>
        <v>72</v>
      </c>
      <c r="AV283" s="94">
        <f t="shared" si="95"/>
        <v>40</v>
      </c>
      <c r="AW283" s="94">
        <f t="shared" si="95"/>
        <v>80</v>
      </c>
      <c r="AX283" s="94">
        <f t="shared" si="95"/>
        <v>72</v>
      </c>
      <c r="AY283" s="94">
        <f t="shared" si="95"/>
        <v>72</v>
      </c>
      <c r="AZ283" s="94">
        <f t="shared" si="95"/>
        <v>72</v>
      </c>
      <c r="BA283" s="94">
        <f t="shared" si="95"/>
        <v>72</v>
      </c>
      <c r="BB283" s="94">
        <f t="shared" si="93"/>
        <v>56</v>
      </c>
      <c r="BC283" s="94">
        <f t="shared" si="93"/>
        <v>80</v>
      </c>
      <c r="BD283" s="94">
        <f t="shared" si="93"/>
        <v>80</v>
      </c>
      <c r="BE283" s="94">
        <f t="shared" si="93"/>
        <v>80</v>
      </c>
      <c r="BF283" s="94">
        <f t="shared" si="93"/>
        <v>80</v>
      </c>
      <c r="BG283" s="94">
        <f t="shared" si="93"/>
        <v>78</v>
      </c>
      <c r="BH283" s="94">
        <f t="shared" si="93"/>
        <v>56</v>
      </c>
      <c r="BI283" s="94" t="str">
        <f t="shared" si="93"/>
        <v/>
      </c>
      <c r="BJ283" s="94">
        <f t="shared" si="93"/>
        <v>100</v>
      </c>
      <c r="BK283" s="94">
        <f t="shared" si="93"/>
        <v>68</v>
      </c>
      <c r="BL283" s="94">
        <f t="shared" si="93"/>
        <v>80</v>
      </c>
      <c r="BM283" s="94">
        <f t="shared" si="93"/>
        <v>90</v>
      </c>
      <c r="BN283" s="94">
        <f t="shared" si="93"/>
        <v>44</v>
      </c>
      <c r="BO283" s="94">
        <f t="shared" si="93"/>
        <v>100</v>
      </c>
      <c r="BP283" s="94">
        <f t="shared" si="96"/>
        <v>100</v>
      </c>
      <c r="BQ283" s="94">
        <f t="shared" si="96"/>
        <v>100</v>
      </c>
      <c r="BR283" s="94">
        <f t="shared" si="96"/>
        <v>30</v>
      </c>
      <c r="BS283" s="94">
        <f t="shared" si="96"/>
        <v>36</v>
      </c>
      <c r="BT283" s="94">
        <f t="shared" si="96"/>
        <v>100</v>
      </c>
      <c r="BU283" s="94">
        <f t="shared" si="96"/>
        <v>100</v>
      </c>
      <c r="BV283" s="94" t="str">
        <f t="shared" si="96"/>
        <v/>
      </c>
      <c r="BW283" s="94">
        <f t="shared" si="96"/>
        <v>72</v>
      </c>
      <c r="BX283" s="94">
        <f t="shared" si="96"/>
        <v>70</v>
      </c>
      <c r="BY283" s="94">
        <f t="shared" si="96"/>
        <v>80</v>
      </c>
      <c r="BZ283" s="94">
        <f t="shared" si="96"/>
        <v>78</v>
      </c>
    </row>
  </sheetData>
  <mergeCells count="51">
    <mergeCell ref="BC121:BU121"/>
    <mergeCell ref="BV121:BZ121"/>
    <mergeCell ref="AO122:AU122"/>
    <mergeCell ref="D121:AF121"/>
    <mergeCell ref="AG121:AJ121"/>
    <mergeCell ref="AK121:AN121"/>
    <mergeCell ref="AO121:BB121"/>
    <mergeCell ref="E122:G122"/>
    <mergeCell ref="H122:N122"/>
    <mergeCell ref="Q122:W122"/>
    <mergeCell ref="Y122:Z122"/>
    <mergeCell ref="AC122:AF122"/>
    <mergeCell ref="BC122:BH122"/>
    <mergeCell ref="BN122:BQ122"/>
    <mergeCell ref="BR122:BU122"/>
    <mergeCell ref="BV122:BW122"/>
    <mergeCell ref="BX122:BY122"/>
    <mergeCell ref="BV4:BZ4"/>
    <mergeCell ref="E5:G5"/>
    <mergeCell ref="H5:N5"/>
    <mergeCell ref="Q5:W5"/>
    <mergeCell ref="Y5:Z5"/>
    <mergeCell ref="AC5:AF5"/>
    <mergeCell ref="AO5:AU5"/>
    <mergeCell ref="BC5:BH5"/>
    <mergeCell ref="BN5:BQ5"/>
    <mergeCell ref="BR5:BU5"/>
    <mergeCell ref="D4:AF4"/>
    <mergeCell ref="AG4:AJ4"/>
    <mergeCell ref="AK4:AN4"/>
    <mergeCell ref="AO4:BB4"/>
    <mergeCell ref="BC4:BU4"/>
    <mergeCell ref="E61:G61"/>
    <mergeCell ref="H61:N61"/>
    <mergeCell ref="Q61:W61"/>
    <mergeCell ref="Y61:Z61"/>
    <mergeCell ref="AC61:AF61"/>
    <mergeCell ref="D60:AF60"/>
    <mergeCell ref="AG60:AJ60"/>
    <mergeCell ref="AK60:AN60"/>
    <mergeCell ref="AO60:BB60"/>
    <mergeCell ref="BC60:BU60"/>
    <mergeCell ref="BR61:BU61"/>
    <mergeCell ref="BV61:BW61"/>
    <mergeCell ref="BX61:BY61"/>
    <mergeCell ref="AO61:AU61"/>
    <mergeCell ref="BV5:BW5"/>
    <mergeCell ref="BX5:BY5"/>
    <mergeCell ref="BV60:BZ60"/>
    <mergeCell ref="BC61:BH61"/>
    <mergeCell ref="BN61:BQ61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K383"/>
  <sheetViews>
    <sheetView topLeftCell="DU52" zoomScaleNormal="100" workbookViewId="0">
      <selection activeCell="CC83" sqref="CC83"/>
    </sheetView>
  </sheetViews>
  <sheetFormatPr defaultColWidth="7.75" defaultRowHeight="11.25" x14ac:dyDescent="0.15"/>
  <cols>
    <col min="1" max="4" width="7.75" style="24"/>
    <col min="5" max="5" width="9.75" style="24" bestFit="1" customWidth="1"/>
    <col min="6" max="6" width="9.75" style="24" customWidth="1"/>
    <col min="7" max="7" width="9.75" style="24" bestFit="1" customWidth="1"/>
    <col min="8" max="9" width="7.75" style="24"/>
    <col min="10" max="10" width="3.75" style="19" customWidth="1"/>
    <col min="11" max="11" width="10.375" style="24" bestFit="1" customWidth="1"/>
    <col min="12" max="12" width="7.75" style="24"/>
    <col min="13" max="18" width="5.375" style="24" customWidth="1"/>
    <col min="19" max="19" width="9.5" style="24" customWidth="1"/>
    <col min="20" max="36" width="5.375" style="24" customWidth="1"/>
    <col min="37" max="37" width="7.5" style="24" bestFit="1" customWidth="1"/>
    <col min="38" max="87" width="5.375" style="24" customWidth="1"/>
    <col min="88" max="88" width="8.25" style="24" customWidth="1"/>
    <col min="89" max="89" width="3.75" style="19" customWidth="1"/>
    <col min="90" max="91" width="7.75" style="42"/>
    <col min="92" max="166" width="5.375" style="42" customWidth="1"/>
    <col min="167" max="16384" width="7.75" style="24"/>
  </cols>
  <sheetData>
    <row r="1" spans="1:166" x14ac:dyDescent="0.15">
      <c r="A1" s="24" t="s">
        <v>11</v>
      </c>
      <c r="K1" s="29" t="s">
        <v>181</v>
      </c>
      <c r="M1" s="115" t="s">
        <v>76</v>
      </c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03" t="s">
        <v>45</v>
      </c>
      <c r="AQ1" s="104"/>
      <c r="AR1" s="104"/>
      <c r="AS1" s="105"/>
      <c r="AT1" s="115" t="s">
        <v>46</v>
      </c>
      <c r="AU1" s="115"/>
      <c r="AV1" s="115"/>
      <c r="AW1" s="115"/>
      <c r="AX1" s="115" t="s">
        <v>68</v>
      </c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03" t="s">
        <v>77</v>
      </c>
      <c r="BM1" s="104"/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5"/>
      <c r="CE1" s="115" t="s">
        <v>78</v>
      </c>
      <c r="CF1" s="115"/>
      <c r="CG1" s="115"/>
      <c r="CH1" s="115"/>
      <c r="CI1" s="115"/>
      <c r="CL1" s="29" t="s">
        <v>182</v>
      </c>
      <c r="CN1" s="115" t="s">
        <v>76</v>
      </c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03" t="s">
        <v>45</v>
      </c>
      <c r="DR1" s="104"/>
      <c r="DS1" s="104"/>
      <c r="DT1" s="105"/>
      <c r="DU1" s="115" t="s">
        <v>46</v>
      </c>
      <c r="DV1" s="115"/>
      <c r="DW1" s="115"/>
      <c r="DX1" s="115"/>
      <c r="DY1" s="115" t="s">
        <v>68</v>
      </c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03" t="s">
        <v>77</v>
      </c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5"/>
      <c r="FF1" s="115" t="s">
        <v>78</v>
      </c>
      <c r="FG1" s="115"/>
      <c r="FH1" s="115"/>
      <c r="FI1" s="115"/>
      <c r="FJ1" s="115"/>
    </row>
    <row r="2" spans="1:166" x14ac:dyDescent="0.15">
      <c r="C2" s="24" t="s">
        <v>177</v>
      </c>
      <c r="L2" s="24" t="s">
        <v>11</v>
      </c>
      <c r="M2" s="26" t="s">
        <v>13</v>
      </c>
      <c r="N2" s="103" t="s">
        <v>58</v>
      </c>
      <c r="O2" s="104"/>
      <c r="P2" s="105"/>
      <c r="Q2" s="115" t="s">
        <v>17</v>
      </c>
      <c r="R2" s="115"/>
      <c r="S2" s="115"/>
      <c r="T2" s="115"/>
      <c r="U2" s="115"/>
      <c r="V2" s="115"/>
      <c r="W2" s="115"/>
      <c r="X2" s="6" t="s">
        <v>4</v>
      </c>
      <c r="Y2" s="26" t="s">
        <v>35</v>
      </c>
      <c r="Z2" s="115" t="s">
        <v>37</v>
      </c>
      <c r="AA2" s="115"/>
      <c r="AB2" s="115"/>
      <c r="AC2" s="115"/>
      <c r="AD2" s="115"/>
      <c r="AE2" s="115"/>
      <c r="AF2" s="115"/>
      <c r="AG2" s="26" t="s">
        <v>5</v>
      </c>
      <c r="AH2" s="103" t="s">
        <v>3</v>
      </c>
      <c r="AI2" s="105"/>
      <c r="AJ2" s="26" t="s">
        <v>2</v>
      </c>
      <c r="AK2" s="86" t="s">
        <v>511</v>
      </c>
      <c r="AL2" s="115" t="s">
        <v>41</v>
      </c>
      <c r="AM2" s="115"/>
      <c r="AN2" s="115"/>
      <c r="AO2" s="115"/>
      <c r="AP2" s="26" t="s">
        <v>47</v>
      </c>
      <c r="AQ2" s="26" t="s">
        <v>48</v>
      </c>
      <c r="AR2" s="26" t="s">
        <v>37</v>
      </c>
      <c r="AS2" s="26" t="s">
        <v>49</v>
      </c>
      <c r="AT2" s="26" t="s">
        <v>53</v>
      </c>
      <c r="AU2" s="26" t="s">
        <v>51</v>
      </c>
      <c r="AV2" s="26" t="s">
        <v>37</v>
      </c>
      <c r="AW2" s="26" t="s">
        <v>49</v>
      </c>
      <c r="AX2" s="115" t="s">
        <v>25</v>
      </c>
      <c r="AY2" s="115"/>
      <c r="AZ2" s="115"/>
      <c r="BA2" s="115"/>
      <c r="BB2" s="115"/>
      <c r="BC2" s="115"/>
      <c r="BD2" s="115"/>
      <c r="BE2" s="26" t="s">
        <v>39</v>
      </c>
      <c r="BF2" s="26" t="s">
        <v>56</v>
      </c>
      <c r="BG2" s="26" t="s">
        <v>63</v>
      </c>
      <c r="BH2" s="26" t="s">
        <v>64</v>
      </c>
      <c r="BI2" s="26" t="s">
        <v>65</v>
      </c>
      <c r="BJ2" s="26" t="s">
        <v>66</v>
      </c>
      <c r="BK2" s="26" t="s">
        <v>67</v>
      </c>
      <c r="BL2" s="109" t="s">
        <v>79</v>
      </c>
      <c r="BM2" s="110"/>
      <c r="BN2" s="110"/>
      <c r="BO2" s="110"/>
      <c r="BP2" s="110"/>
      <c r="BQ2" s="111"/>
      <c r="BR2" s="26" t="s">
        <v>80</v>
      </c>
      <c r="BS2" s="26" t="s">
        <v>81</v>
      </c>
      <c r="BT2" s="26" t="s">
        <v>82</v>
      </c>
      <c r="BU2" s="26" t="s">
        <v>83</v>
      </c>
      <c r="BV2" s="26" t="s">
        <v>84</v>
      </c>
      <c r="BW2" s="103" t="s">
        <v>85</v>
      </c>
      <c r="BX2" s="104"/>
      <c r="BY2" s="104"/>
      <c r="BZ2" s="105"/>
      <c r="CA2" s="103" t="s">
        <v>86</v>
      </c>
      <c r="CB2" s="104"/>
      <c r="CC2" s="104"/>
      <c r="CD2" s="105"/>
      <c r="CE2" s="103" t="s">
        <v>87</v>
      </c>
      <c r="CF2" s="105"/>
      <c r="CG2" s="103" t="s">
        <v>88</v>
      </c>
      <c r="CH2" s="105"/>
      <c r="CI2" s="26" t="s">
        <v>89</v>
      </c>
      <c r="CM2" s="42" t="s">
        <v>11</v>
      </c>
      <c r="CN2" s="44" t="s">
        <v>13</v>
      </c>
      <c r="CO2" s="103" t="s">
        <v>58</v>
      </c>
      <c r="CP2" s="104"/>
      <c r="CQ2" s="105"/>
      <c r="CR2" s="115" t="s">
        <v>17</v>
      </c>
      <c r="CS2" s="115"/>
      <c r="CT2" s="115"/>
      <c r="CU2" s="115"/>
      <c r="CV2" s="115"/>
      <c r="CW2" s="115"/>
      <c r="CX2" s="115"/>
      <c r="CY2" s="6" t="s">
        <v>4</v>
      </c>
      <c r="CZ2" s="44" t="s">
        <v>35</v>
      </c>
      <c r="DA2" s="115" t="s">
        <v>37</v>
      </c>
      <c r="DB2" s="115"/>
      <c r="DC2" s="115"/>
      <c r="DD2" s="115"/>
      <c r="DE2" s="115"/>
      <c r="DF2" s="115"/>
      <c r="DG2" s="115"/>
      <c r="DH2" s="44" t="s">
        <v>5</v>
      </c>
      <c r="DI2" s="103" t="s">
        <v>3</v>
      </c>
      <c r="DJ2" s="105"/>
      <c r="DK2" s="44" t="s">
        <v>2</v>
      </c>
      <c r="DL2" s="44" t="s">
        <v>1</v>
      </c>
      <c r="DM2" s="115" t="s">
        <v>41</v>
      </c>
      <c r="DN2" s="115"/>
      <c r="DO2" s="115"/>
      <c r="DP2" s="115"/>
      <c r="DQ2" s="44" t="s">
        <v>47</v>
      </c>
      <c r="DR2" s="44" t="s">
        <v>48</v>
      </c>
      <c r="DS2" s="44" t="s">
        <v>37</v>
      </c>
      <c r="DT2" s="44" t="s">
        <v>49</v>
      </c>
      <c r="DU2" s="44" t="s">
        <v>53</v>
      </c>
      <c r="DV2" s="44" t="s">
        <v>51</v>
      </c>
      <c r="DW2" s="44" t="s">
        <v>37</v>
      </c>
      <c r="DX2" s="44" t="s">
        <v>49</v>
      </c>
      <c r="DY2" s="115" t="s">
        <v>25</v>
      </c>
      <c r="DZ2" s="115"/>
      <c r="EA2" s="115"/>
      <c r="EB2" s="115"/>
      <c r="EC2" s="115"/>
      <c r="ED2" s="115"/>
      <c r="EE2" s="115"/>
      <c r="EF2" s="44" t="s">
        <v>39</v>
      </c>
      <c r="EG2" s="44" t="s">
        <v>56</v>
      </c>
      <c r="EH2" s="44" t="s">
        <v>63</v>
      </c>
      <c r="EI2" s="44" t="s">
        <v>64</v>
      </c>
      <c r="EJ2" s="44" t="s">
        <v>65</v>
      </c>
      <c r="EK2" s="44" t="s">
        <v>66</v>
      </c>
      <c r="EL2" s="44" t="s">
        <v>67</v>
      </c>
      <c r="EM2" s="109" t="s">
        <v>79</v>
      </c>
      <c r="EN2" s="110"/>
      <c r="EO2" s="110"/>
      <c r="EP2" s="110"/>
      <c r="EQ2" s="110"/>
      <c r="ER2" s="111"/>
      <c r="ES2" s="44" t="s">
        <v>80</v>
      </c>
      <c r="ET2" s="44" t="s">
        <v>81</v>
      </c>
      <c r="EU2" s="44" t="s">
        <v>82</v>
      </c>
      <c r="EV2" s="44" t="s">
        <v>83</v>
      </c>
      <c r="EW2" s="44" t="s">
        <v>84</v>
      </c>
      <c r="EX2" s="103" t="s">
        <v>85</v>
      </c>
      <c r="EY2" s="104"/>
      <c r="EZ2" s="104"/>
      <c r="FA2" s="105"/>
      <c r="FB2" s="103" t="s">
        <v>86</v>
      </c>
      <c r="FC2" s="104"/>
      <c r="FD2" s="104"/>
      <c r="FE2" s="105"/>
      <c r="FF2" s="103" t="s">
        <v>87</v>
      </c>
      <c r="FG2" s="105"/>
      <c r="FH2" s="103" t="s">
        <v>88</v>
      </c>
      <c r="FI2" s="105"/>
      <c r="FJ2" s="44" t="s">
        <v>89</v>
      </c>
    </row>
    <row r="3" spans="1:166" x14ac:dyDescent="0.15">
      <c r="B3" s="24" t="s">
        <v>499</v>
      </c>
      <c r="C3" s="24" t="s">
        <v>11</v>
      </c>
      <c r="D3" s="24" t="s">
        <v>174</v>
      </c>
      <c r="E3" s="24" t="s">
        <v>178</v>
      </c>
      <c r="F3" s="24" t="s">
        <v>179</v>
      </c>
      <c r="G3" s="24" t="s">
        <v>171</v>
      </c>
      <c r="H3" s="24" t="s">
        <v>172</v>
      </c>
      <c r="I3" s="24" t="s">
        <v>497</v>
      </c>
      <c r="L3" s="24" t="s">
        <v>176</v>
      </c>
      <c r="M3" s="38" t="s">
        <v>14</v>
      </c>
      <c r="N3" s="38" t="s">
        <v>59</v>
      </c>
      <c r="O3" s="38" t="s">
        <v>60</v>
      </c>
      <c r="P3" s="38" t="s">
        <v>61</v>
      </c>
      <c r="Q3" s="38" t="s">
        <v>11</v>
      </c>
      <c r="R3" s="38" t="s">
        <v>19</v>
      </c>
      <c r="S3" s="38" t="s">
        <v>20</v>
      </c>
      <c r="T3" s="38" t="s">
        <v>21</v>
      </c>
      <c r="U3" s="38" t="s">
        <v>22</v>
      </c>
      <c r="V3" s="38" t="s">
        <v>23</v>
      </c>
      <c r="W3" s="38" t="s">
        <v>24</v>
      </c>
      <c r="X3" s="38" t="s">
        <v>54</v>
      </c>
      <c r="Y3" s="38" t="s">
        <v>33</v>
      </c>
      <c r="Z3" s="38" t="s">
        <v>11</v>
      </c>
      <c r="AA3" s="38" t="s">
        <v>19</v>
      </c>
      <c r="AB3" s="38" t="s">
        <v>20</v>
      </c>
      <c r="AC3" s="38" t="s">
        <v>21</v>
      </c>
      <c r="AD3" s="38" t="s">
        <v>22</v>
      </c>
      <c r="AE3" s="38" t="s">
        <v>23</v>
      </c>
      <c r="AF3" s="38" t="s">
        <v>24</v>
      </c>
      <c r="AG3" s="38" t="s">
        <v>38</v>
      </c>
      <c r="AH3" s="38" t="s">
        <v>62</v>
      </c>
      <c r="AI3" s="38" t="s">
        <v>73</v>
      </c>
      <c r="AJ3" s="38" t="s">
        <v>37</v>
      </c>
      <c r="AK3" s="86" t="s">
        <v>14</v>
      </c>
      <c r="AL3" s="38" t="s">
        <v>42</v>
      </c>
      <c r="AM3" s="38" t="s">
        <v>43</v>
      </c>
      <c r="AN3" s="38" t="s">
        <v>44</v>
      </c>
      <c r="AO3" s="38" t="s">
        <v>74</v>
      </c>
      <c r="AP3" s="38" t="s">
        <v>14</v>
      </c>
      <c r="AQ3" s="38" t="s">
        <v>36</v>
      </c>
      <c r="AR3" s="38" t="s">
        <v>50</v>
      </c>
      <c r="AS3" s="38" t="s">
        <v>50</v>
      </c>
      <c r="AT3" s="38" t="s">
        <v>14</v>
      </c>
      <c r="AU3" s="38" t="s">
        <v>52</v>
      </c>
      <c r="AV3" s="38" t="s">
        <v>12</v>
      </c>
      <c r="AW3" s="38" t="s">
        <v>12</v>
      </c>
      <c r="AX3" s="38" t="s">
        <v>26</v>
      </c>
      <c r="AY3" s="38" t="s">
        <v>27</v>
      </c>
      <c r="AZ3" s="38" t="s">
        <v>28</v>
      </c>
      <c r="BA3" s="38" t="s">
        <v>29</v>
      </c>
      <c r="BB3" s="38" t="s">
        <v>30</v>
      </c>
      <c r="BC3" s="38" t="s">
        <v>31</v>
      </c>
      <c r="BD3" s="38" t="s">
        <v>32</v>
      </c>
      <c r="BE3" s="38" t="s">
        <v>40</v>
      </c>
      <c r="BF3" s="38" t="s">
        <v>57</v>
      </c>
      <c r="BG3" s="39" t="s">
        <v>14</v>
      </c>
      <c r="BH3" s="39" t="s">
        <v>14</v>
      </c>
      <c r="BI3" s="39" t="s">
        <v>14</v>
      </c>
      <c r="BJ3" s="39" t="s">
        <v>14</v>
      </c>
      <c r="BK3" s="39" t="s">
        <v>14</v>
      </c>
      <c r="BL3" s="40" t="s">
        <v>90</v>
      </c>
      <c r="BM3" s="40" t="s">
        <v>91</v>
      </c>
      <c r="BN3" s="40" t="s">
        <v>92</v>
      </c>
      <c r="BO3" s="40" t="s">
        <v>93</v>
      </c>
      <c r="BP3" s="40" t="s">
        <v>94</v>
      </c>
      <c r="BQ3" s="40" t="s">
        <v>95</v>
      </c>
      <c r="BR3" s="38" t="s">
        <v>96</v>
      </c>
      <c r="BS3" s="38" t="s">
        <v>97</v>
      </c>
      <c r="BT3" s="38" t="s">
        <v>98</v>
      </c>
      <c r="BU3" s="38" t="s">
        <v>99</v>
      </c>
      <c r="BV3" s="38" t="s">
        <v>98</v>
      </c>
      <c r="BW3" s="38" t="s">
        <v>100</v>
      </c>
      <c r="BX3" s="38" t="s">
        <v>101</v>
      </c>
      <c r="BY3" s="38" t="s">
        <v>102</v>
      </c>
      <c r="BZ3" s="38" t="s">
        <v>103</v>
      </c>
      <c r="CA3" s="38" t="s">
        <v>100</v>
      </c>
      <c r="CB3" s="38" t="s">
        <v>101</v>
      </c>
      <c r="CC3" s="38" t="s">
        <v>102</v>
      </c>
      <c r="CD3" s="38" t="s">
        <v>103</v>
      </c>
      <c r="CE3" s="38" t="s">
        <v>154</v>
      </c>
      <c r="CF3" s="38" t="s">
        <v>155</v>
      </c>
      <c r="CG3" s="38" t="s">
        <v>106</v>
      </c>
      <c r="CH3" s="38" t="s">
        <v>107</v>
      </c>
      <c r="CI3" s="38" t="s">
        <v>96</v>
      </c>
      <c r="CM3" s="42" t="s">
        <v>176</v>
      </c>
      <c r="CN3" s="38" t="s">
        <v>14</v>
      </c>
      <c r="CO3" s="38" t="s">
        <v>59</v>
      </c>
      <c r="CP3" s="38" t="s">
        <v>60</v>
      </c>
      <c r="CQ3" s="38" t="s">
        <v>61</v>
      </c>
      <c r="CR3" s="38" t="s">
        <v>11</v>
      </c>
      <c r="CS3" s="38" t="s">
        <v>19</v>
      </c>
      <c r="CT3" s="38" t="s">
        <v>20</v>
      </c>
      <c r="CU3" s="38" t="s">
        <v>21</v>
      </c>
      <c r="CV3" s="38" t="s">
        <v>22</v>
      </c>
      <c r="CW3" s="38" t="s">
        <v>23</v>
      </c>
      <c r="CX3" s="38" t="s">
        <v>24</v>
      </c>
      <c r="CY3" s="38" t="s">
        <v>54</v>
      </c>
      <c r="CZ3" s="38" t="s">
        <v>33</v>
      </c>
      <c r="DA3" s="38" t="s">
        <v>11</v>
      </c>
      <c r="DB3" s="38" t="s">
        <v>19</v>
      </c>
      <c r="DC3" s="38" t="s">
        <v>20</v>
      </c>
      <c r="DD3" s="38" t="s">
        <v>21</v>
      </c>
      <c r="DE3" s="38" t="s">
        <v>22</v>
      </c>
      <c r="DF3" s="38" t="s">
        <v>23</v>
      </c>
      <c r="DG3" s="38" t="s">
        <v>24</v>
      </c>
      <c r="DH3" s="38" t="s">
        <v>38</v>
      </c>
      <c r="DI3" s="38" t="s">
        <v>62</v>
      </c>
      <c r="DJ3" s="38" t="s">
        <v>73</v>
      </c>
      <c r="DK3" s="38" t="s">
        <v>37</v>
      </c>
      <c r="DL3" s="38" t="s">
        <v>55</v>
      </c>
      <c r="DM3" s="38" t="s">
        <v>42</v>
      </c>
      <c r="DN3" s="38" t="s">
        <v>43</v>
      </c>
      <c r="DO3" s="38" t="s">
        <v>44</v>
      </c>
      <c r="DP3" s="38" t="s">
        <v>74</v>
      </c>
      <c r="DQ3" s="38" t="s">
        <v>14</v>
      </c>
      <c r="DR3" s="38" t="s">
        <v>36</v>
      </c>
      <c r="DS3" s="38" t="s">
        <v>50</v>
      </c>
      <c r="DT3" s="38" t="s">
        <v>50</v>
      </c>
      <c r="DU3" s="38" t="s">
        <v>14</v>
      </c>
      <c r="DV3" s="38" t="s">
        <v>52</v>
      </c>
      <c r="DW3" s="38" t="s">
        <v>12</v>
      </c>
      <c r="DX3" s="38" t="s">
        <v>12</v>
      </c>
      <c r="DY3" s="38" t="s">
        <v>26</v>
      </c>
      <c r="DZ3" s="38" t="s">
        <v>27</v>
      </c>
      <c r="EA3" s="38" t="s">
        <v>28</v>
      </c>
      <c r="EB3" s="38" t="s">
        <v>29</v>
      </c>
      <c r="EC3" s="38" t="s">
        <v>30</v>
      </c>
      <c r="ED3" s="38" t="s">
        <v>31</v>
      </c>
      <c r="EE3" s="38" t="s">
        <v>32</v>
      </c>
      <c r="EF3" s="38" t="s">
        <v>40</v>
      </c>
      <c r="EG3" s="38" t="s">
        <v>57</v>
      </c>
      <c r="EH3" s="39" t="s">
        <v>14</v>
      </c>
      <c r="EI3" s="39" t="s">
        <v>14</v>
      </c>
      <c r="EJ3" s="39" t="s">
        <v>14</v>
      </c>
      <c r="EK3" s="39" t="s">
        <v>14</v>
      </c>
      <c r="EL3" s="39" t="s">
        <v>14</v>
      </c>
      <c r="EM3" s="40" t="s">
        <v>90</v>
      </c>
      <c r="EN3" s="40" t="s">
        <v>91</v>
      </c>
      <c r="EO3" s="40" t="s">
        <v>92</v>
      </c>
      <c r="EP3" s="40" t="s">
        <v>93</v>
      </c>
      <c r="EQ3" s="40" t="s">
        <v>94</v>
      </c>
      <c r="ER3" s="40" t="s">
        <v>95</v>
      </c>
      <c r="ES3" s="38" t="s">
        <v>96</v>
      </c>
      <c r="ET3" s="38" t="s">
        <v>97</v>
      </c>
      <c r="EU3" s="38" t="s">
        <v>98</v>
      </c>
      <c r="EV3" s="38" t="s">
        <v>99</v>
      </c>
      <c r="EW3" s="38" t="s">
        <v>98</v>
      </c>
      <c r="EX3" s="38" t="s">
        <v>100</v>
      </c>
      <c r="EY3" s="38" t="s">
        <v>101</v>
      </c>
      <c r="EZ3" s="38" t="s">
        <v>102</v>
      </c>
      <c r="FA3" s="38" t="s">
        <v>103</v>
      </c>
      <c r="FB3" s="38" t="s">
        <v>100</v>
      </c>
      <c r="FC3" s="38" t="s">
        <v>101</v>
      </c>
      <c r="FD3" s="38" t="s">
        <v>102</v>
      </c>
      <c r="FE3" s="38" t="s">
        <v>103</v>
      </c>
      <c r="FF3" s="38" t="s">
        <v>154</v>
      </c>
      <c r="FG3" s="38" t="s">
        <v>155</v>
      </c>
      <c r="FH3" s="38" t="s">
        <v>106</v>
      </c>
      <c r="FI3" s="38" t="s">
        <v>107</v>
      </c>
      <c r="FJ3" s="38" t="s">
        <v>96</v>
      </c>
    </row>
    <row r="4" spans="1:166" x14ac:dyDescent="0.15">
      <c r="B4" s="24">
        <v>1</v>
      </c>
      <c r="C4" s="24">
        <f>'[1]功能-子任务'!$S5</f>
        <v>40</v>
      </c>
      <c r="D4" s="24">
        <f>'[1]功能-子任务'!$AC5</f>
        <v>10000</v>
      </c>
      <c r="E4" s="24">
        <f>'[1]功能-子任务'!$AM5/4</f>
        <v>25000</v>
      </c>
      <c r="F4" s="24">
        <f>E4</f>
        <v>25000</v>
      </c>
      <c r="G4" s="24">
        <f>'[1]功能-子任务'!$AR5</f>
        <v>0</v>
      </c>
      <c r="H4" s="24">
        <f>'[1]功能-子任务'!$BA5</f>
        <v>25</v>
      </c>
      <c r="I4" s="77">
        <f>'[1]功能-子任务'!$BJ5</f>
        <v>3000</v>
      </c>
      <c r="L4" s="25">
        <v>1</v>
      </c>
      <c r="M4" s="45">
        <f>IF(成就内容!D7="","",INDEX($C$4:$C$178*成就内容!D$119/SUM(成就内容!$D$119:$BZ$119),成就内容!D63,1))</f>
        <v>11</v>
      </c>
      <c r="N4" s="45" t="str">
        <f>IF(成就内容!E7="","",INDEX($C$4:$C$178*成就内容!E$119/SUM(成就内容!$D$119:$BZ$119),成就内容!E63,1))</f>
        <v/>
      </c>
      <c r="O4" s="45">
        <f>IF(成就内容!F7="","",INDEX($C$4:$C$178*成就内容!F$119/SUM(成就内容!$D$119:$BZ$119),成就内容!F63,1))</f>
        <v>0</v>
      </c>
      <c r="P4" s="45" t="str">
        <f>IF(成就内容!G7="","",INDEX($C$4:$C$178*成就内容!G$119/SUM(成就内容!$D$119:$BZ$119),成就内容!G63,1))</f>
        <v/>
      </c>
      <c r="Q4" s="45">
        <f>IF(成就内容!H7="","",INDEX($C$4:$C$178*成就内容!H$119/SUM(成就内容!$D$119:$BZ$119),成就内容!H63,1))</f>
        <v>17</v>
      </c>
      <c r="R4" s="45">
        <f>IF(成就内容!I7="","",INDEX($C$4:$C$178*成就内容!I$119/SUM(成就内容!$D$119:$BZ$119),成就内容!I63,1))</f>
        <v>0</v>
      </c>
      <c r="S4" s="45">
        <f>IF(成就内容!J7="","",INDEX($C$4:$C$178*成就内容!J$119/SUM(成就内容!$D$119:$BZ$119),成就内容!J63,1))</f>
        <v>0</v>
      </c>
      <c r="T4" s="45">
        <f>IF(成就内容!K7="","",INDEX($C$4:$C$178*成就内容!K$119/SUM(成就内容!$D$119:$BZ$119),成就内容!K63,1))</f>
        <v>0</v>
      </c>
      <c r="U4" s="45">
        <f>IF(成就内容!L7="","",INDEX($C$4:$C$178*成就内容!L$119/SUM(成就内容!$D$119:$BZ$119),成就内容!L63,1))</f>
        <v>0</v>
      </c>
      <c r="V4" s="45">
        <f>IF(成就内容!M7="","",INDEX($C$4:$C$178*成就内容!M$119/SUM(成就内容!$D$119:$BZ$119),成就内容!M63,1))</f>
        <v>0</v>
      </c>
      <c r="W4" s="45">
        <f>IF(成就内容!N7="","",INDEX($C$4:$C$178*成就内容!N$119/SUM(成就内容!$D$119:$BZ$119),成就内容!N63,1))</f>
        <v>0</v>
      </c>
      <c r="X4" s="45">
        <f>IF(成就内容!O7="","",INDEX($C$4:$C$178*成就内容!O$119/SUM(成就内容!$D$119:$BZ$119),成就内容!O63,1))</f>
        <v>0</v>
      </c>
      <c r="Y4" s="45">
        <f>IF(成就内容!P7="","",INDEX($C$4:$C$178*成就内容!P$119/SUM(成就内容!$D$119:$BZ$119),成就内容!P63,1))</f>
        <v>0</v>
      </c>
      <c r="Z4" s="45">
        <f>IF(成就内容!Q7="","",INDEX($C$4:$C$178*成就内容!Q$119/SUM(成就内容!$D$119:$BZ$119),成就内容!Q63,1))</f>
        <v>17</v>
      </c>
      <c r="AA4" s="45">
        <f>IF(成就内容!R7="","",INDEX($C$4:$C$178*成就内容!R$119/SUM(成就内容!$D$119:$BZ$119),成就内容!R63,1))</f>
        <v>0</v>
      </c>
      <c r="AB4" s="45">
        <f>IF(成就内容!S7="","",INDEX($C$4:$C$178*成就内容!S$119/SUM(成就内容!$D$119:$BZ$119),成就内容!S63,1))</f>
        <v>0</v>
      </c>
      <c r="AC4" s="45">
        <f>IF(成就内容!T7="","",INDEX($C$4:$C$178*成就内容!T$119/SUM(成就内容!$D$119:$BZ$119),成就内容!T63,1))</f>
        <v>0</v>
      </c>
      <c r="AD4" s="45">
        <f>IF(成就内容!U7="","",INDEX($C$4:$C$178*成就内容!U$119/SUM(成就内容!$D$119:$BZ$119),成就内容!U63,1))</f>
        <v>0</v>
      </c>
      <c r="AE4" s="45">
        <f>IF(成就内容!V7="","",INDEX($C$4:$C$178*成就内容!V$119/SUM(成就内容!$D$119:$BZ$119),成就内容!V63,1))</f>
        <v>0</v>
      </c>
      <c r="AF4" s="45">
        <f>IF(成就内容!W7="","",INDEX($C$4:$C$178*成就内容!W$119/SUM(成就内容!$D$119:$BZ$119),成就内容!W63,1))</f>
        <v>0</v>
      </c>
      <c r="AG4" s="45">
        <f>IF(成就内容!X7="","",INDEX($C$4:$C$178*成就内容!X$119/SUM(成就内容!$D$119:$BZ$119),成就内容!X63,1))</f>
        <v>0</v>
      </c>
      <c r="AH4" s="45">
        <f>IF(成就内容!Y7="","",INDEX($C$4:$C$178*成就内容!Y$119/SUM(成就内容!$D$119:$BZ$119),成就内容!Y63,1))</f>
        <v>0</v>
      </c>
      <c r="AI4" s="45" t="str">
        <f>IF(成就内容!Z7="","",INDEX($C$4:$C$178*成就内容!Z$119/SUM(成就内容!$D$119:$BZ$119),成就内容!Z63,1))</f>
        <v/>
      </c>
      <c r="AJ4" s="45">
        <f>IF(成就内容!AA7="","",INDEX($C$4:$C$178*成就内容!AA$119/SUM(成就内容!$D$119:$BZ$119),成就内容!AA63,1))</f>
        <v>0</v>
      </c>
      <c r="AK4" s="45">
        <f>IF(成就内容!AB7="","",INDEX($C$4:$C$178*成就内容!AB$119/SUM(成就内容!$D$119:$BZ$119),成就内容!AB63,1))</f>
        <v>0</v>
      </c>
      <c r="AL4" s="45">
        <f>IF(成就内容!AC7="","",INDEX($C$4:$C$178*成就内容!AC$119/SUM(成就内容!$D$119:$BZ$119),成就内容!AC63,1))</f>
        <v>0</v>
      </c>
      <c r="AM4" s="45">
        <f>IF(成就内容!AD7="","",INDEX($C$4:$C$178*成就内容!AD$119/SUM(成就内容!$D$119:$BZ$119),成就内容!AD63,1))</f>
        <v>0</v>
      </c>
      <c r="AN4" s="45">
        <f>IF(成就内容!AE7="","",INDEX($C$4:$C$178*成就内容!AE$119/SUM(成就内容!$D$119:$BZ$119),成就内容!AE63,1))</f>
        <v>0</v>
      </c>
      <c r="AO4" s="45">
        <f>IF(成就内容!AF7="","",INDEX($C$4:$C$178*成就内容!AF$119/SUM(成就内容!$D$119:$BZ$119),成就内容!AF63,1))</f>
        <v>0</v>
      </c>
      <c r="AP4" s="45">
        <f>IF(成就内容!AG7="","",INDEX($C$4:$C$178*成就内容!AG$119/SUM(成就内容!$D$119:$BZ$119),成就内容!AG63,1))</f>
        <v>0</v>
      </c>
      <c r="AQ4" s="45">
        <f>IF(成就内容!AH7="","",INDEX($C$4:$C$178*成就内容!AH$119/SUM(成就内容!$D$119:$BZ$119),成就内容!AH63,1))</f>
        <v>42.480000000000004</v>
      </c>
      <c r="AR4" s="45">
        <f>IF(成就内容!AI7="","",INDEX($C$4:$C$178*成就内容!AI$119/SUM(成就内容!$D$119:$BZ$119),成就内容!AI63,1))</f>
        <v>0</v>
      </c>
      <c r="AS4" s="45">
        <f>IF(成就内容!AJ7="","",INDEX($C$4:$C$178*成就内容!AJ$119/SUM(成就内容!$D$119:$BZ$119),成就内容!AJ63,1))</f>
        <v>0</v>
      </c>
      <c r="AT4" s="45" t="str">
        <f>IF(成就内容!AK7="","",INDEX($C$4:$C$178*成就内容!AK$119/SUM(成就内容!$D$119:$BZ$119),成就内容!AK63,1))</f>
        <v/>
      </c>
      <c r="AU4" s="45" t="str">
        <f>IF(成就内容!AL7="","",INDEX($C$4:$C$178*成就内容!AL$119/SUM(成就内容!$D$119:$BZ$119),成就内容!AL63,1))</f>
        <v/>
      </c>
      <c r="AV4" s="45">
        <f>IF(成就内容!AM7="","",INDEX($C$4:$C$178*成就内容!AM$119/SUM(成就内容!$D$119:$BZ$119),成就内容!AM63,1))</f>
        <v>0</v>
      </c>
      <c r="AW4" s="45">
        <f>IF(成就内容!AN7="","",INDEX($C$4:$C$178*成就内容!AN$119/SUM(成就内容!$D$119:$BZ$119),成就内容!AN63,1))</f>
        <v>0</v>
      </c>
      <c r="AX4" s="45">
        <f>IF(成就内容!AO7="","",INDEX($C$4:$C$178*成就内容!AO$119/SUM(成就内容!$D$119:$BZ$119),成就内容!AO63,1))</f>
        <v>0</v>
      </c>
      <c r="AY4" s="45">
        <f>IF(成就内容!AP7="","",INDEX($C$4:$C$178*成就内容!AP$119/SUM(成就内容!$D$119:$BZ$119),成就内容!AP63,1))</f>
        <v>0</v>
      </c>
      <c r="AZ4" s="45">
        <f>IF(成就内容!AQ7="","",INDEX($C$4:$C$178*成就内容!AQ$119/SUM(成就内容!$D$119:$BZ$119),成就内容!AQ63,1))</f>
        <v>0</v>
      </c>
      <c r="BA4" s="45">
        <f>IF(成就内容!AR7="","",INDEX($C$4:$C$178*成就内容!AR$119/SUM(成就内容!$D$119:$BZ$119),成就内容!AR63,1))</f>
        <v>0</v>
      </c>
      <c r="BB4" s="45">
        <f>IF(成就内容!AS7="","",INDEX($C$4:$C$178*成就内容!AS$119/SUM(成就内容!$D$119:$BZ$119),成就内容!AS63,1))</f>
        <v>0</v>
      </c>
      <c r="BC4" s="45">
        <f>IF(成就内容!AT7="","",INDEX($C$4:$C$178*成就内容!AT$119/SUM(成就内容!$D$119:$BZ$119),成就内容!AT63,1))</f>
        <v>0</v>
      </c>
      <c r="BD4" s="45">
        <f>IF(成就内容!AU7="","",INDEX($C$4:$C$178*成就内容!AU$119/SUM(成就内容!$D$119:$BZ$119),成就内容!AU63,1))</f>
        <v>0</v>
      </c>
      <c r="BE4" s="45">
        <f>IF(成就内容!AV7="","",INDEX($C$4:$C$178*成就内容!AV$119/SUM(成就内容!$D$119:$BZ$119),成就内容!AV63,1))</f>
        <v>0</v>
      </c>
      <c r="BF4" s="45">
        <f>IF(成就内容!AW7="","",INDEX($C$4:$C$178*成就内容!AW$119/SUM(成就内容!$D$119:$BZ$119),成就内容!AW63,1))</f>
        <v>0</v>
      </c>
      <c r="BG4" s="45">
        <f>IF(成就内容!AX7="","",INDEX($C$4:$C$178*成就内容!AX$119/SUM(成就内容!$D$119:$BZ$119),成就内容!AX63,1))</f>
        <v>0</v>
      </c>
      <c r="BH4" s="45">
        <f>IF(成就内容!AY7="","",INDEX($C$4:$C$178*成就内容!AY$119/SUM(成就内容!$D$119:$BZ$119),成就内容!AY63,1))</f>
        <v>0</v>
      </c>
      <c r="BI4" s="45">
        <f>IF(成就内容!AZ7="","",INDEX($C$4:$C$178*成就内容!AZ$119/SUM(成就内容!$D$119:$BZ$119),成就内容!AZ63,1))</f>
        <v>0</v>
      </c>
      <c r="BJ4" s="45">
        <f>IF(成就内容!BA7="","",INDEX($C$4:$C$178*成就内容!BA$119/SUM(成就内容!$D$119:$BZ$119),成就内容!BA63,1))</f>
        <v>0</v>
      </c>
      <c r="BK4" s="45">
        <f>IF(成就内容!BB7="","",INDEX($C$4:$C$178*成就内容!BB$119/SUM(成就内容!$D$119:$BZ$119),成就内容!BB63,1))</f>
        <v>0</v>
      </c>
      <c r="BL4" s="45">
        <f>IF(成就内容!BC7="","",INDEX($C$4:$C$178*成就内容!BC$119/SUM(成就内容!$D$119:$BZ$119),成就内容!BC63,1))</f>
        <v>0</v>
      </c>
      <c r="BM4" s="45">
        <f>IF(成就内容!BD7="","",INDEX($C$4:$C$178*成就内容!BD$119/SUM(成就内容!$D$119:$BZ$119),成就内容!BD63,1))</f>
        <v>0</v>
      </c>
      <c r="BN4" s="45">
        <f>IF(成就内容!BE7="","",INDEX($C$4:$C$178*成就内容!BE$119/SUM(成就内容!$D$119:$BZ$119),成就内容!BE63,1))</f>
        <v>0</v>
      </c>
      <c r="BO4" s="45">
        <f>IF(成就内容!BF7="","",INDEX($C$4:$C$178*成就内容!BF$119/SUM(成就内容!$D$119:$BZ$119),成就内容!BF63,1))</f>
        <v>0</v>
      </c>
      <c r="BP4" s="45">
        <f>IF(成就内容!BG7="","",INDEX($C$4:$C$178*成就内容!BG$119/SUM(成就内容!$D$119:$BZ$119),成就内容!BG63,1))</f>
        <v>0</v>
      </c>
      <c r="BQ4" s="45">
        <f>IF(成就内容!BH7="","",INDEX($C$4:$C$178*成就内容!BH$119/SUM(成就内容!$D$119:$BZ$119),成就内容!BH63,1))</f>
        <v>0</v>
      </c>
      <c r="BR4" s="45" t="str">
        <f>IF(成就内容!BI7="","",INDEX($C$4:$C$178*成就内容!BI$119/SUM(成就内容!$D$119:$BZ$119),成就内容!BI63,1))</f>
        <v/>
      </c>
      <c r="BS4" s="45">
        <f>IF(成就内容!BJ7="","",INDEX($C$4:$C$178*成就内容!BJ$119/SUM(成就内容!$D$119:$BZ$119),成就内容!BJ63,1))</f>
        <v>0</v>
      </c>
      <c r="BT4" s="45">
        <f>IF(成就内容!BK7="","",INDEX($C$4:$C$178*成就内容!BK$119/SUM(成就内容!$D$119:$BZ$119),成就内容!BK63,1))</f>
        <v>0</v>
      </c>
      <c r="BU4" s="45">
        <f>IF(成就内容!BL7="","",INDEX($C$4:$C$178*成就内容!BL$119/SUM(成就内容!$D$119:$BZ$119),成就内容!BL63,1))</f>
        <v>0</v>
      </c>
      <c r="BV4" s="45">
        <f>IF(成就内容!BM7="","",INDEX($C$4:$C$178*成就内容!BM$119/SUM(成就内容!$D$119:$BZ$119),成就内容!BM63,1))</f>
        <v>0</v>
      </c>
      <c r="BW4" s="45">
        <f>IF(成就内容!BN7="","",INDEX($C$4:$C$178*成就内容!BN$119/SUM(成就内容!$D$119:$BZ$119),成就内容!BN63,1))</f>
        <v>0</v>
      </c>
      <c r="BX4" s="45">
        <f>IF(成就内容!BO7="","",INDEX($C$4:$C$178*成就内容!BO$119/SUM(成就内容!$D$119:$BZ$119),成就内容!BO63,1))</f>
        <v>0</v>
      </c>
      <c r="BY4" s="45">
        <f>IF(成就内容!BP7="","",INDEX($C$4:$C$178*成就内容!BP$119/SUM(成就内容!$D$119:$BZ$119),成就内容!BP63,1))</f>
        <v>0</v>
      </c>
      <c r="BZ4" s="45">
        <f>IF(成就内容!BQ7="","",INDEX($C$4:$C$178*成就内容!BQ$119/SUM(成就内容!$D$119:$BZ$119),成就内容!BQ63,1))</f>
        <v>0</v>
      </c>
      <c r="CA4" s="45">
        <f>IF(成就内容!BR7="","",INDEX($C$4:$C$178*成就内容!BR$119/SUM(成就内容!$D$119:$BZ$119),成就内容!BR63,1))</f>
        <v>0</v>
      </c>
      <c r="CB4" s="45">
        <f>IF(成就内容!BS7="","",INDEX($C$4:$C$178*成就内容!BS$119/SUM(成就内容!$D$119:$BZ$119),成就内容!BS63,1))</f>
        <v>0</v>
      </c>
      <c r="CC4" s="45">
        <f>IF(成就内容!BT7="","",INDEX($C$4:$C$178*成就内容!BT$119/SUM(成就内容!$D$119:$BZ$119),成就内容!BT63,1))</f>
        <v>0</v>
      </c>
      <c r="CD4" s="45">
        <f>IF(成就内容!BU7="","",INDEX($C$4:$C$178*成就内容!BU$119/SUM(成就内容!$D$119:$BZ$119),成就内容!BU63,1))</f>
        <v>0</v>
      </c>
      <c r="CE4" s="45" t="str">
        <f>IF(成就内容!BV7="","",INDEX($C$4:$C$178*成就内容!BV$119/SUM(成就内容!$D$119:$BZ$119),成就内容!BV63,1))</f>
        <v/>
      </c>
      <c r="CF4" s="45">
        <f>IF(成就内容!BW7="","",INDEX($C$4:$C$178*成就内容!BW$119/SUM(成就内容!$D$119:$BZ$119),成就内容!BW63,1))</f>
        <v>0</v>
      </c>
      <c r="CG4" s="45">
        <f>IF(成就内容!BX7="","",INDEX($C$4:$C$178*成就内容!BX$119/SUM(成就内容!$D$119:$BZ$119),成就内容!BX63,1))</f>
        <v>0</v>
      </c>
      <c r="CH4" s="45">
        <f>IF(成就内容!BY7="","",INDEX($C$4:$C$178*成就内容!BY$119/SUM(成就内容!$D$119:$BZ$119),成就内容!BY63,1))</f>
        <v>0</v>
      </c>
      <c r="CI4" s="45">
        <f>IF(成就内容!BZ7="","",INDEX($C$4:$C$178*成就内容!BZ$119/SUM(成就内容!$D$119:$BZ$119),成就内容!BZ63,1))</f>
        <v>29.6</v>
      </c>
      <c r="CM4" s="43">
        <v>1</v>
      </c>
      <c r="CN4" s="41">
        <f>IF(M4="","",ROUNDUP(SMALL(M$4:M$53,$L4)/10,0)*10)</f>
        <v>10</v>
      </c>
      <c r="CO4" s="41" t="str">
        <f t="shared" ref="CO4:EZ4" si="0">IF(N4="","",ROUNDUP(SMALL(N$4:N$53,$L4)/10,0)*10)</f>
        <v/>
      </c>
      <c r="CP4" s="41">
        <f t="shared" si="0"/>
        <v>0</v>
      </c>
      <c r="CQ4" s="41" t="str">
        <f t="shared" si="0"/>
        <v/>
      </c>
      <c r="CR4" s="41">
        <f t="shared" si="0"/>
        <v>10</v>
      </c>
      <c r="CS4" s="41">
        <f t="shared" si="0"/>
        <v>0</v>
      </c>
      <c r="CT4" s="41">
        <f t="shared" si="0"/>
        <v>0</v>
      </c>
      <c r="CU4" s="41">
        <f t="shared" si="0"/>
        <v>0</v>
      </c>
      <c r="CV4" s="41">
        <f t="shared" si="0"/>
        <v>0</v>
      </c>
      <c r="CW4" s="41">
        <f t="shared" si="0"/>
        <v>0</v>
      </c>
      <c r="CX4" s="41">
        <f t="shared" si="0"/>
        <v>0</v>
      </c>
      <c r="CY4" s="41">
        <f t="shared" si="0"/>
        <v>0</v>
      </c>
      <c r="CZ4" s="41">
        <f t="shared" si="0"/>
        <v>0</v>
      </c>
      <c r="DA4" s="41">
        <f t="shared" si="0"/>
        <v>10</v>
      </c>
      <c r="DB4" s="41">
        <f t="shared" si="0"/>
        <v>0</v>
      </c>
      <c r="DC4" s="41">
        <f t="shared" si="0"/>
        <v>0</v>
      </c>
      <c r="DD4" s="41">
        <f t="shared" si="0"/>
        <v>0</v>
      </c>
      <c r="DE4" s="41">
        <f t="shared" si="0"/>
        <v>0</v>
      </c>
      <c r="DF4" s="41">
        <f t="shared" si="0"/>
        <v>0</v>
      </c>
      <c r="DG4" s="41">
        <f t="shared" si="0"/>
        <v>0</v>
      </c>
      <c r="DH4" s="41">
        <f t="shared" si="0"/>
        <v>0</v>
      </c>
      <c r="DI4" s="41">
        <f t="shared" si="0"/>
        <v>0</v>
      </c>
      <c r="DJ4" s="41" t="str">
        <f t="shared" si="0"/>
        <v/>
      </c>
      <c r="DK4" s="41">
        <f t="shared" si="0"/>
        <v>0</v>
      </c>
      <c r="DL4" s="41">
        <f t="shared" si="0"/>
        <v>0</v>
      </c>
      <c r="DM4" s="41">
        <f t="shared" si="0"/>
        <v>0</v>
      </c>
      <c r="DN4" s="41">
        <f t="shared" si="0"/>
        <v>0</v>
      </c>
      <c r="DO4" s="41">
        <f t="shared" si="0"/>
        <v>0</v>
      </c>
      <c r="DP4" s="41">
        <f t="shared" si="0"/>
        <v>0</v>
      </c>
      <c r="DQ4" s="41">
        <f t="shared" si="0"/>
        <v>0</v>
      </c>
      <c r="DR4" s="46">
        <v>50</v>
      </c>
      <c r="DS4" s="41">
        <f t="shared" si="0"/>
        <v>0</v>
      </c>
      <c r="DT4" s="41">
        <f t="shared" si="0"/>
        <v>0</v>
      </c>
      <c r="DU4" s="41" t="str">
        <f t="shared" si="0"/>
        <v/>
      </c>
      <c r="DV4" s="41" t="str">
        <f t="shared" si="0"/>
        <v/>
      </c>
      <c r="DW4" s="41">
        <f t="shared" si="0"/>
        <v>0</v>
      </c>
      <c r="DX4" s="41">
        <f t="shared" si="0"/>
        <v>0</v>
      </c>
      <c r="DY4" s="41">
        <f t="shared" si="0"/>
        <v>0</v>
      </c>
      <c r="DZ4" s="41">
        <f t="shared" si="0"/>
        <v>0</v>
      </c>
      <c r="EA4" s="41">
        <f t="shared" si="0"/>
        <v>0</v>
      </c>
      <c r="EB4" s="41">
        <f t="shared" si="0"/>
        <v>0</v>
      </c>
      <c r="EC4" s="41">
        <f t="shared" si="0"/>
        <v>0</v>
      </c>
      <c r="ED4" s="41">
        <f t="shared" si="0"/>
        <v>0</v>
      </c>
      <c r="EE4" s="41">
        <f t="shared" si="0"/>
        <v>0</v>
      </c>
      <c r="EF4" s="41">
        <f t="shared" si="0"/>
        <v>0</v>
      </c>
      <c r="EG4" s="41">
        <f t="shared" si="0"/>
        <v>0</v>
      </c>
      <c r="EH4" s="41">
        <f t="shared" si="0"/>
        <v>0</v>
      </c>
      <c r="EI4" s="41">
        <f t="shared" si="0"/>
        <v>0</v>
      </c>
      <c r="EJ4" s="41">
        <f t="shared" si="0"/>
        <v>0</v>
      </c>
      <c r="EK4" s="41">
        <f t="shared" si="0"/>
        <v>0</v>
      </c>
      <c r="EL4" s="41">
        <f t="shared" si="0"/>
        <v>0</v>
      </c>
      <c r="EM4" s="41">
        <f t="shared" si="0"/>
        <v>0</v>
      </c>
      <c r="EN4" s="41">
        <f t="shared" si="0"/>
        <v>0</v>
      </c>
      <c r="EO4" s="41">
        <f t="shared" si="0"/>
        <v>0</v>
      </c>
      <c r="EP4" s="41">
        <f t="shared" si="0"/>
        <v>0</v>
      </c>
      <c r="EQ4" s="41">
        <f t="shared" si="0"/>
        <v>0</v>
      </c>
      <c r="ER4" s="41">
        <f t="shared" si="0"/>
        <v>0</v>
      </c>
      <c r="ES4" s="41" t="str">
        <f t="shared" si="0"/>
        <v/>
      </c>
      <c r="ET4" s="41">
        <f t="shared" si="0"/>
        <v>0</v>
      </c>
      <c r="EU4" s="41">
        <f t="shared" si="0"/>
        <v>0</v>
      </c>
      <c r="EV4" s="41">
        <f t="shared" si="0"/>
        <v>0</v>
      </c>
      <c r="EW4" s="41">
        <f t="shared" si="0"/>
        <v>0</v>
      </c>
      <c r="EX4" s="41">
        <f t="shared" si="0"/>
        <v>0</v>
      </c>
      <c r="EY4" s="41">
        <f t="shared" si="0"/>
        <v>0</v>
      </c>
      <c r="EZ4" s="41">
        <f t="shared" si="0"/>
        <v>0</v>
      </c>
      <c r="FA4" s="41">
        <f t="shared" ref="FA4:FJ4" si="1">IF(BZ4="","",ROUNDUP(SMALL(BZ$4:BZ$53,$L4)/10,0)*10)</f>
        <v>0</v>
      </c>
      <c r="FB4" s="41">
        <f t="shared" si="1"/>
        <v>0</v>
      </c>
      <c r="FC4" s="41">
        <f t="shared" si="1"/>
        <v>0</v>
      </c>
      <c r="FD4" s="41">
        <f t="shared" si="1"/>
        <v>0</v>
      </c>
      <c r="FE4" s="41">
        <f t="shared" si="1"/>
        <v>0</v>
      </c>
      <c r="FF4" s="41" t="str">
        <f t="shared" si="1"/>
        <v/>
      </c>
      <c r="FG4" s="41">
        <f t="shared" si="1"/>
        <v>0</v>
      </c>
      <c r="FH4" s="41">
        <f t="shared" si="1"/>
        <v>0</v>
      </c>
      <c r="FI4" s="41">
        <f t="shared" si="1"/>
        <v>0</v>
      </c>
      <c r="FJ4" s="41">
        <f t="shared" si="1"/>
        <v>10</v>
      </c>
    </row>
    <row r="5" spans="1:166" x14ac:dyDescent="0.15">
      <c r="A5" s="84"/>
      <c r="B5" s="24">
        <v>2</v>
      </c>
      <c r="C5" s="24">
        <f>'[1]功能-子任务'!$S6</f>
        <v>55</v>
      </c>
      <c r="D5" s="77">
        <f>'[1]功能-子任务'!$AC6</f>
        <v>20000</v>
      </c>
      <c r="E5" s="77">
        <f>'[1]功能-子任务'!$AM6/4</f>
        <v>43750</v>
      </c>
      <c r="F5" s="24">
        <f t="shared" ref="F5:F27" si="2">E5</f>
        <v>43750</v>
      </c>
      <c r="G5" s="77">
        <f>'[1]功能-子任务'!$AR6</f>
        <v>0</v>
      </c>
      <c r="H5" s="77">
        <f>'[1]功能-子任务'!$BA6</f>
        <v>47.5</v>
      </c>
      <c r="I5" s="77">
        <f>'[1]功能-子任务'!$BJ6</f>
        <v>4050</v>
      </c>
      <c r="L5" s="25">
        <v>2</v>
      </c>
      <c r="M5" s="41">
        <f>IF(成就内容!D8="","",INDEX($C$4:$C$178*成就内容!D$119/SUM(成就内容!$D$119:$BZ$119),成就内容!D64,1)-SUM(M$4:M4))</f>
        <v>12.2</v>
      </c>
      <c r="N5" s="41" t="str">
        <f>IF(成就内容!E8="","",INDEX($C$4:$C$178*成就内容!E$119/SUM(成就内容!$D$119:$BZ$119),成就内容!E64,1)-SUM(N$4:N4))</f>
        <v/>
      </c>
      <c r="O5" s="41">
        <f>IF(成就内容!F8="","",INDEX($C$4:$C$178*成就内容!F$119/SUM(成就内容!$D$119:$BZ$119),成就内容!F64,1)-SUM(O$4:O4))</f>
        <v>0</v>
      </c>
      <c r="P5" s="41" t="str">
        <f>IF(成就内容!G8="","",INDEX($C$4:$C$178*成就内容!G$119/SUM(成就内容!$D$119:$BZ$119),成就内容!G64,1)-SUM(P$4:P4))</f>
        <v/>
      </c>
      <c r="Q5" s="41">
        <f>IF(成就内容!H8="","",INDEX($C$4:$C$178*成就内容!H$119/SUM(成就内容!$D$119:$BZ$119),成就内容!H64,1)-SUM(Q$4:Q4))</f>
        <v>12.600000000000001</v>
      </c>
      <c r="R5" s="41">
        <f>IF(成就内容!I8="","",INDEX($C$4:$C$178*成就内容!I$119/SUM(成就内容!$D$119:$BZ$119),成就内容!I64,1)-SUM(R$4:R4))</f>
        <v>0</v>
      </c>
      <c r="S5" s="41">
        <f>IF(成就内容!J8="","",INDEX($C$4:$C$178*成就内容!J$119/SUM(成就内容!$D$119:$BZ$119),成就内容!J64,1)-SUM(S$4:S4))</f>
        <v>0</v>
      </c>
      <c r="T5" s="41">
        <f>IF(成就内容!K8="","",INDEX($C$4:$C$178*成就内容!K$119/SUM(成就内容!$D$119:$BZ$119),成就内容!K64,1)-SUM(T$4:T4))</f>
        <v>0</v>
      </c>
      <c r="U5" s="41">
        <f>IF(成就内容!L8="","",INDEX($C$4:$C$178*成就内容!L$119/SUM(成就内容!$D$119:$BZ$119),成就内容!L64,1)-SUM(U$4:U4))</f>
        <v>0</v>
      </c>
      <c r="V5" s="41">
        <f>IF(成就内容!M8="","",INDEX($C$4:$C$178*成就内容!M$119/SUM(成就内容!$D$119:$BZ$119),成就内容!M64,1)-SUM(V$4:V4))</f>
        <v>0</v>
      </c>
      <c r="W5" s="41">
        <f>IF(成就内容!N8="","",INDEX($C$4:$C$178*成就内容!N$119/SUM(成就内容!$D$119:$BZ$119),成就内容!N64,1)-SUM(W$4:W4))</f>
        <v>0</v>
      </c>
      <c r="X5" s="41">
        <f>IF(成就内容!O8="","",INDEX($C$4:$C$178*成就内容!O$119/SUM(成就内容!$D$119:$BZ$119),成就内容!O64,1)-SUM(X$4:X4))</f>
        <v>0</v>
      </c>
      <c r="Y5" s="41">
        <f>IF(成就内容!P8="","",INDEX($C$4:$C$178*成就内容!P$119/SUM(成就内容!$D$119:$BZ$119),成就内容!P64,1)-SUM(Y$4:Y4))</f>
        <v>0</v>
      </c>
      <c r="Z5" s="41">
        <f>IF(成就内容!Q8="","",INDEX($C$4:$C$178*成就内容!Q$119/SUM(成就内容!$D$119:$BZ$119),成就内容!Q64,1)-SUM(Z$4:Z4))</f>
        <v>12.600000000000001</v>
      </c>
      <c r="AA5" s="41">
        <f>IF(成就内容!R8="","",INDEX($C$4:$C$178*成就内容!R$119/SUM(成就内容!$D$119:$BZ$119),成就内容!R64,1)-SUM(AA$4:AA4))</f>
        <v>0</v>
      </c>
      <c r="AB5" s="41">
        <f>IF(成就内容!S8="","",INDEX($C$4:$C$178*成就内容!S$119/SUM(成就内容!$D$119:$BZ$119),成就内容!S64,1)-SUM(AB$4:AB4))</f>
        <v>0</v>
      </c>
      <c r="AC5" s="41">
        <f>IF(成就内容!T8="","",INDEX($C$4:$C$178*成就内容!T$119/SUM(成就内容!$D$119:$BZ$119),成就内容!T64,1)-SUM(AC$4:AC4))</f>
        <v>0</v>
      </c>
      <c r="AD5" s="41">
        <f>IF(成就内容!U8="","",INDEX($C$4:$C$178*成就内容!U$119/SUM(成就内容!$D$119:$BZ$119),成就内容!U64,1)-SUM(AD$4:AD4))</f>
        <v>0</v>
      </c>
      <c r="AE5" s="41">
        <f>IF(成就内容!V8="","",INDEX($C$4:$C$178*成就内容!V$119/SUM(成就内容!$D$119:$BZ$119),成就内容!V64,1)-SUM(AE$4:AE4))</f>
        <v>0</v>
      </c>
      <c r="AF5" s="41">
        <f>IF(成就内容!W8="","",INDEX($C$4:$C$178*成就内容!W$119/SUM(成就内容!$D$119:$BZ$119),成就内容!W64,1)-SUM(AF$4:AF4))</f>
        <v>0</v>
      </c>
      <c r="AG5" s="41">
        <f>IF(成就内容!X8="","",INDEX($C$4:$C$178*成就内容!X$119/SUM(成就内容!$D$119:$BZ$119),成就内容!X64,1)-SUM(AG$4:AG4))</f>
        <v>0</v>
      </c>
      <c r="AH5" s="41">
        <f>IF(成就内容!Y8="","",INDEX($C$4:$C$178*成就内容!Y$119/SUM(成就内容!$D$119:$BZ$119),成就内容!Y64,1)-SUM(AH$4:AH4))</f>
        <v>0</v>
      </c>
      <c r="AI5" s="41" t="str">
        <f>IF(成就内容!Z8="","",INDEX($C$4:$C$178*成就内容!Z$119/SUM(成就内容!$D$119:$BZ$119),成就内容!Z64,1)-SUM(AI$4:AI4))</f>
        <v/>
      </c>
      <c r="AJ5" s="41">
        <f>IF(成就内容!AA8="","",INDEX($C$4:$C$178*成就内容!AA$119/SUM(成就内容!$D$119:$BZ$119),成就内容!AA64,1)-SUM(AJ$4:AJ4))</f>
        <v>0</v>
      </c>
      <c r="AK5" s="41">
        <f>IF(成就内容!AB8="","",INDEX($C$4:$C$178*成就内容!AB$119/SUM(成就内容!$D$119:$BZ$119),成就内容!AB64,1)-SUM(AK$4:AK4))</f>
        <v>0</v>
      </c>
      <c r="AL5" s="41">
        <f>IF(成就内容!AC8="","",INDEX($C$4:$C$178*成就内容!AC$119/SUM(成就内容!$D$119:$BZ$119),成就内容!AC64,1)-SUM(AL$4:AL4))</f>
        <v>0</v>
      </c>
      <c r="AM5" s="41">
        <f>IF(成就内容!AD8="","",INDEX($C$4:$C$178*成就内容!AD$119/SUM(成就内容!$D$119:$BZ$119),成就内容!AD64,1)-SUM(AM$4:AM4))</f>
        <v>0</v>
      </c>
      <c r="AN5" s="41">
        <f>IF(成就内容!AE8="","",INDEX($C$4:$C$178*成就内容!AE$119/SUM(成就内容!$D$119:$BZ$119),成就内容!AE64,1)-SUM(AN$4:AN4))</f>
        <v>0</v>
      </c>
      <c r="AO5" s="41">
        <f>IF(成就内容!AF8="","",INDEX($C$4:$C$178*成就内容!AF$119/SUM(成就内容!$D$119:$BZ$119),成就内容!AF64,1)-SUM(AO$4:AO4))</f>
        <v>0</v>
      </c>
      <c r="AP5" s="41">
        <f>IF(成就内容!AG8="","",INDEX($C$4:$C$178*成就内容!AG$119/SUM(成就内容!$D$119:$BZ$119),成就内容!AG64,1)-SUM(AP$4:AP4))</f>
        <v>0</v>
      </c>
      <c r="AQ5" s="41">
        <f>IF(成就内容!AH8="","",INDEX($C$4:$C$178*成就内容!AH$119/SUM(成就内容!$D$119:$BZ$119),成就内容!AH64,1)-SUM(AQ$4:AQ4))</f>
        <v>6.4799999999999969</v>
      </c>
      <c r="AR5" s="41">
        <f>IF(成就内容!AI8="","",INDEX($C$4:$C$178*成就内容!AI$119/SUM(成就内容!$D$119:$BZ$119),成就内容!AI64,1)-SUM(AR$4:AR4))</f>
        <v>0</v>
      </c>
      <c r="AS5" s="41">
        <f>IF(成就内容!AJ8="","",INDEX($C$4:$C$178*成就内容!AJ$119/SUM(成就内容!$D$119:$BZ$119),成就内容!AJ64,1)-SUM(AS$4:AS4))</f>
        <v>0</v>
      </c>
      <c r="AT5" s="41" t="str">
        <f>IF(成就内容!AK8="","",INDEX($C$4:$C$178*成就内容!AK$119/SUM(成就内容!$D$119:$BZ$119),成就内容!AK64,1)-SUM(AT$4:AT4))</f>
        <v/>
      </c>
      <c r="AU5" s="41" t="str">
        <f>IF(成就内容!AL8="","",INDEX($C$4:$C$178*成就内容!AL$119/SUM(成就内容!$D$119:$BZ$119),成就内容!AL64,1)-SUM(AU$4:AU4))</f>
        <v/>
      </c>
      <c r="AV5" s="41">
        <f>IF(成就内容!AM8="","",INDEX($C$4:$C$178*成就内容!AM$119/SUM(成就内容!$D$119:$BZ$119),成就内容!AM64,1)-SUM(AV$4:AV4))</f>
        <v>0</v>
      </c>
      <c r="AW5" s="41">
        <f>IF(成就内容!AN8="","",INDEX($C$4:$C$178*成就内容!AN$119/SUM(成就内容!$D$119:$BZ$119),成就内容!AN64,1)-SUM(AW$4:AW4))</f>
        <v>0</v>
      </c>
      <c r="AX5" s="41">
        <f>IF(成就内容!AO8="","",INDEX($C$4:$C$178*成就内容!AO$119/SUM(成就内容!$D$119:$BZ$119),成就内容!AO64,1)-SUM(AX$4:AX4))</f>
        <v>0</v>
      </c>
      <c r="AY5" s="41">
        <f>IF(成就内容!AP8="","",INDEX($C$4:$C$178*成就内容!AP$119/SUM(成就内容!$D$119:$BZ$119),成就内容!AP64,1)-SUM(AY$4:AY4))</f>
        <v>0</v>
      </c>
      <c r="AZ5" s="41">
        <f>IF(成就内容!AQ8="","",INDEX($C$4:$C$178*成就内容!AQ$119/SUM(成就内容!$D$119:$BZ$119),成就内容!AQ64,1)-SUM(AZ$4:AZ4))</f>
        <v>0</v>
      </c>
      <c r="BA5" s="41">
        <f>IF(成就内容!AR8="","",INDEX($C$4:$C$178*成就内容!AR$119/SUM(成就内容!$D$119:$BZ$119),成就内容!AR64,1)-SUM(BA$4:BA4))</f>
        <v>0</v>
      </c>
      <c r="BB5" s="41">
        <f>IF(成就内容!AS8="","",INDEX($C$4:$C$178*成就内容!AS$119/SUM(成就内容!$D$119:$BZ$119),成就内容!AS64,1)-SUM(BB$4:BB4))</f>
        <v>0</v>
      </c>
      <c r="BC5" s="41">
        <f>IF(成就内容!AT8="","",INDEX($C$4:$C$178*成就内容!AT$119/SUM(成就内容!$D$119:$BZ$119),成就内容!AT64,1)-SUM(BC$4:BC4))</f>
        <v>0</v>
      </c>
      <c r="BD5" s="41">
        <f>IF(成就内容!AU8="","",INDEX($C$4:$C$178*成就内容!AU$119/SUM(成就内容!$D$119:$BZ$119),成就内容!AU64,1)-SUM(BD$4:BD4))</f>
        <v>0</v>
      </c>
      <c r="BE5" s="41">
        <f>IF(成就内容!AV8="","",INDEX($C$4:$C$178*成就内容!AV$119/SUM(成就内容!$D$119:$BZ$119),成就内容!AV64,1)-SUM(BE$4:BE4))</f>
        <v>0</v>
      </c>
      <c r="BF5" s="41">
        <f>IF(成就内容!AW8="","",INDEX($C$4:$C$178*成就内容!AW$119/SUM(成就内容!$D$119:$BZ$119),成就内容!AW64,1)-SUM(BF$4:BF4))</f>
        <v>0</v>
      </c>
      <c r="BG5" s="41">
        <f>IF(成就内容!AX8="","",INDEX($C$4:$C$178*成就内容!AX$119/SUM(成就内容!$D$119:$BZ$119),成就内容!AX64,1)-SUM(BG$4:BG4))</f>
        <v>0</v>
      </c>
      <c r="BH5" s="41">
        <f>IF(成就内容!AY8="","",INDEX($C$4:$C$178*成就内容!AY$119/SUM(成就内容!$D$119:$BZ$119),成就内容!AY64,1)-SUM(BH$4:BH4))</f>
        <v>0</v>
      </c>
      <c r="BI5" s="41">
        <f>IF(成就内容!AZ8="","",INDEX($C$4:$C$178*成就内容!AZ$119/SUM(成就内容!$D$119:$BZ$119),成就内容!AZ64,1)-SUM(BI$4:BI4))</f>
        <v>0</v>
      </c>
      <c r="BJ5" s="41">
        <f>IF(成就内容!BA8="","",INDEX($C$4:$C$178*成就内容!BA$119/SUM(成就内容!$D$119:$BZ$119),成就内容!BA64,1)-SUM(BJ$4:BJ4))</f>
        <v>0</v>
      </c>
      <c r="BK5" s="41">
        <f>IF(成就内容!BB8="","",INDEX($C$4:$C$178*成就内容!BB$119/SUM(成就内容!$D$119:$BZ$119),成就内容!BB64,1)-SUM(BK$4:BK4))</f>
        <v>0</v>
      </c>
      <c r="BL5" s="41">
        <f>IF(成就内容!BC8="","",INDEX($C$4:$C$178*成就内容!BC$119/SUM(成就内容!$D$119:$BZ$119),成就内容!BC64,1)-SUM(BL$4:BL4))</f>
        <v>0</v>
      </c>
      <c r="BM5" s="41">
        <f>IF(成就内容!BD8="","",INDEX($C$4:$C$178*成就内容!BD$119/SUM(成就内容!$D$119:$BZ$119),成就内容!BD64,1)-SUM(BM$4:BM4))</f>
        <v>0</v>
      </c>
      <c r="BN5" s="41">
        <f>IF(成就内容!BE8="","",INDEX($C$4:$C$178*成就内容!BE$119/SUM(成就内容!$D$119:$BZ$119),成就内容!BE64,1)-SUM(BN$4:BN4))</f>
        <v>0</v>
      </c>
      <c r="BO5" s="41">
        <f>IF(成就内容!BF8="","",INDEX($C$4:$C$178*成就内容!BF$119/SUM(成就内容!$D$119:$BZ$119),成就内容!BF64,1)-SUM(BO$4:BO4))</f>
        <v>0</v>
      </c>
      <c r="BP5" s="41">
        <f>IF(成就内容!BG8="","",INDEX($C$4:$C$178*成就内容!BG$119/SUM(成就内容!$D$119:$BZ$119),成就内容!BG64,1)-SUM(BP$4:BP4))</f>
        <v>0</v>
      </c>
      <c r="BQ5" s="41">
        <f>IF(成就内容!BH8="","",INDEX($C$4:$C$178*成就内容!BH$119/SUM(成就内容!$D$119:$BZ$119),成就内容!BH64,1)-SUM(BQ$4:BQ4))</f>
        <v>0</v>
      </c>
      <c r="BR5" s="41" t="str">
        <f>IF(成就内容!BI8="","",INDEX($C$4:$C$178*成就内容!BI$119/SUM(成就内容!$D$119:$BZ$119),成就内容!BI64,1)-SUM(BR$4:BR4))</f>
        <v/>
      </c>
      <c r="BS5" s="41">
        <f>IF(成就内容!BJ8="","",INDEX($C$4:$C$178*成就内容!BJ$119/SUM(成就内容!$D$119:$BZ$119),成就内容!BJ64,1)-SUM(BS$4:BS4))</f>
        <v>0</v>
      </c>
      <c r="BT5" s="41">
        <f>IF(成就内容!BK8="","",INDEX($C$4:$C$178*成就内容!BK$119/SUM(成就内容!$D$119:$BZ$119),成就内容!BK64,1)-SUM(BT$4:BT4))</f>
        <v>0</v>
      </c>
      <c r="BU5" s="41">
        <f>IF(成就内容!BL8="","",INDEX($C$4:$C$178*成就内容!BL$119/SUM(成就内容!$D$119:$BZ$119),成就内容!BL64,1)-SUM(BU$4:BU4))</f>
        <v>0</v>
      </c>
      <c r="BV5" s="41">
        <f>IF(成就内容!BM8="","",INDEX($C$4:$C$178*成就内容!BM$119/SUM(成就内容!$D$119:$BZ$119),成就内容!BM64,1)-SUM(BV$4:BV4))</f>
        <v>0</v>
      </c>
      <c r="BW5" s="41">
        <f>IF(成就内容!BN8="","",INDEX($C$4:$C$178*成就内容!BN$119/SUM(成就内容!$D$119:$BZ$119),成就内容!BN64,1)-SUM(BW$4:BW4))</f>
        <v>0</v>
      </c>
      <c r="BX5" s="41">
        <f>IF(成就内容!BO8="","",INDEX($C$4:$C$178*成就内容!BO$119/SUM(成就内容!$D$119:$BZ$119),成就内容!BO64,1)-SUM(BX$4:BX4))</f>
        <v>0</v>
      </c>
      <c r="BY5" s="41">
        <f>IF(成就内容!BP8="","",INDEX($C$4:$C$178*成就内容!BP$119/SUM(成就内容!$D$119:$BZ$119),成就内容!BP64,1)-SUM(BY$4:BY4))</f>
        <v>0</v>
      </c>
      <c r="BZ5" s="41">
        <f>IF(成就内容!BQ8="","",INDEX($C$4:$C$178*成就内容!BQ$119/SUM(成就内容!$D$119:$BZ$119),成就内容!BQ64,1)-SUM(BZ$4:BZ4))</f>
        <v>0</v>
      </c>
      <c r="CA5" s="41">
        <f>IF(成就内容!BR8="","",INDEX($C$4:$C$178*成就内容!BR$119/SUM(成就内容!$D$119:$BZ$119),成就内容!BR64,1)-SUM(CA$4:CA4))</f>
        <v>0</v>
      </c>
      <c r="CB5" s="41">
        <f>IF(成就内容!BS8="","",INDEX($C$4:$C$178*成就内容!BS$119/SUM(成就内容!$D$119:$BZ$119),成就内容!BS64,1)-SUM(CB$4:CB4))</f>
        <v>0</v>
      </c>
      <c r="CC5" s="41">
        <f>IF(成就内容!BT8="","",INDEX($C$4:$C$178*成就内容!BT$119/SUM(成就内容!$D$119:$BZ$119),成就内容!BT64,1)-SUM(CC$4:CC4))</f>
        <v>0</v>
      </c>
      <c r="CD5" s="41">
        <f>IF(成就内容!BU8="","",INDEX($C$4:$C$178*成就内容!BU$119/SUM(成就内容!$D$119:$BZ$119),成就内容!BU64,1)-SUM(CD$4:CD4))</f>
        <v>0</v>
      </c>
      <c r="CE5" s="41" t="str">
        <f>IF(成就内容!BV8="","",INDEX($C$4:$C$178*成就内容!BV$119/SUM(成就内容!$D$119:$BZ$119),成就内容!BV64,1)-SUM(CE$4:CE4))</f>
        <v/>
      </c>
      <c r="CF5" s="41">
        <f>IF(成就内容!BW8="","",INDEX($C$4:$C$178*成就内容!BW$119/SUM(成就内容!$D$119:$BZ$119),成就内容!BW64,1)-SUM(CF$4:CF4))</f>
        <v>0</v>
      </c>
      <c r="CG5" s="41">
        <f>IF(成就内容!BX8="","",INDEX($C$4:$C$178*成就内容!BX$119/SUM(成就内容!$D$119:$BZ$119),成就内容!BX64,1)-SUM(CG$4:CG4))</f>
        <v>0</v>
      </c>
      <c r="CH5" s="41">
        <f>IF(成就内容!BY8="","",INDEX($C$4:$C$178*成就内容!BY$119/SUM(成就内容!$D$119:$BZ$119),成就内容!BY64,1)-SUM(CH$4:CH4))</f>
        <v>0</v>
      </c>
      <c r="CI5" s="41">
        <f>IF(成就内容!BZ8="","",INDEX($C$4:$C$178*成就内容!BZ$119/SUM(成就内容!$D$119:$BZ$119),成就内容!BZ64,1)-SUM(CI$4:CI4))</f>
        <v>10.719999999999999</v>
      </c>
      <c r="CM5" s="43">
        <v>2</v>
      </c>
      <c r="CN5" s="41">
        <f t="shared" ref="CN5:CN27" si="3">IF(M5="","",ROUNDUP(SMALL(M$4:M$53,$L5)/10,0)*10)</f>
        <v>10</v>
      </c>
      <c r="CO5" s="41" t="str">
        <f t="shared" ref="CO5:CO27" si="4">IF(N5="","",ROUNDUP(SMALL(N$4:N$53,$L5)/10,0)*10)</f>
        <v/>
      </c>
      <c r="CP5" s="41">
        <f t="shared" ref="CP5:CP27" si="5">IF(O5="","",ROUNDUP(SMALL(O$4:O$53,$L5)/10,0)*10)</f>
        <v>0</v>
      </c>
      <c r="CQ5" s="41" t="str">
        <f t="shared" ref="CQ5:CQ27" si="6">IF(P5="","",ROUNDUP(SMALL(P$4:P$53,$L5)/10,0)*10)</f>
        <v/>
      </c>
      <c r="CR5" s="41">
        <f t="shared" ref="CR5:CR27" si="7">IF(Q5="","",ROUNDUP(SMALL(Q$4:Q$53,$L5)/10,0)*10)</f>
        <v>10</v>
      </c>
      <c r="CS5" s="41">
        <f t="shared" ref="CS5:CS27" si="8">IF(R5="","",ROUNDUP(SMALL(R$4:R$53,$L5)/10,0)*10)</f>
        <v>0</v>
      </c>
      <c r="CT5" s="41">
        <f t="shared" ref="CT5:CT27" si="9">IF(S5="","",ROUNDUP(SMALL(S$4:S$53,$L5)/10,0)*10)</f>
        <v>0</v>
      </c>
      <c r="CU5" s="41">
        <f t="shared" ref="CU5:CU27" si="10">IF(T5="","",ROUNDUP(SMALL(T$4:T$53,$L5)/10,0)*10)</f>
        <v>0</v>
      </c>
      <c r="CV5" s="41">
        <f t="shared" ref="CV5:CV27" si="11">IF(U5="","",ROUNDUP(SMALL(U$4:U$53,$L5)/10,0)*10)</f>
        <v>0</v>
      </c>
      <c r="CW5" s="41">
        <f t="shared" ref="CW5:CW27" si="12">IF(V5="","",ROUNDUP(SMALL(V$4:V$53,$L5)/10,0)*10)</f>
        <v>0</v>
      </c>
      <c r="CX5" s="41">
        <f t="shared" ref="CX5:CX27" si="13">IF(W5="","",ROUNDUP(SMALL(W$4:W$53,$L5)/10,0)*10)</f>
        <v>0</v>
      </c>
      <c r="CY5" s="41">
        <f t="shared" ref="CY5:CY27" si="14">IF(X5="","",ROUNDUP(SMALL(X$4:X$53,$L5)/10,0)*10)</f>
        <v>0</v>
      </c>
      <c r="CZ5" s="41">
        <f t="shared" ref="CZ5:CZ27" si="15">IF(Y5="","",ROUNDUP(SMALL(Y$4:Y$53,$L5)/10,0)*10)</f>
        <v>0</v>
      </c>
      <c r="DA5" s="41">
        <f t="shared" ref="DA5:DA27" si="16">IF(Z5="","",ROUNDUP(SMALL(Z$4:Z$53,$L5)/10,0)*10)</f>
        <v>10</v>
      </c>
      <c r="DB5" s="41">
        <f t="shared" ref="DB5:DB27" si="17">IF(AA5="","",ROUNDUP(SMALL(AA$4:AA$53,$L5)/10,0)*10)</f>
        <v>0</v>
      </c>
      <c r="DC5" s="41">
        <f t="shared" ref="DC5:DC27" si="18">IF(AB5="","",ROUNDUP(SMALL(AB$4:AB$53,$L5)/10,0)*10)</f>
        <v>0</v>
      </c>
      <c r="DD5" s="41">
        <f t="shared" ref="DD5:DD27" si="19">IF(AC5="","",ROUNDUP(SMALL(AC$4:AC$53,$L5)/10,0)*10)</f>
        <v>0</v>
      </c>
      <c r="DE5" s="41">
        <f t="shared" ref="DE5:DE27" si="20">IF(AD5="","",ROUNDUP(SMALL(AD$4:AD$53,$L5)/10,0)*10)</f>
        <v>0</v>
      </c>
      <c r="DF5" s="41">
        <f t="shared" ref="DF5:DF27" si="21">IF(AE5="","",ROUNDUP(SMALL(AE$4:AE$53,$L5)/10,0)*10)</f>
        <v>0</v>
      </c>
      <c r="DG5" s="41">
        <f t="shared" ref="DG5:DG27" si="22">IF(AF5="","",ROUNDUP(SMALL(AF$4:AF$53,$L5)/10,0)*10)</f>
        <v>0</v>
      </c>
      <c r="DH5" s="41">
        <f t="shared" ref="DH5:DH27" si="23">IF(AG5="","",ROUNDUP(SMALL(AG$4:AG$53,$L5)/10,0)*10)</f>
        <v>0</v>
      </c>
      <c r="DI5" s="41">
        <f t="shared" ref="DI5:DI27" si="24">IF(AH5="","",ROUNDUP(SMALL(AH$4:AH$53,$L5)/10,0)*10)</f>
        <v>0</v>
      </c>
      <c r="DJ5" s="41" t="str">
        <f t="shared" ref="DJ5:DJ27" si="25">IF(AI5="","",ROUNDUP(SMALL(AI$4:AI$53,$L5)/10,0)*10)</f>
        <v/>
      </c>
      <c r="DK5" s="41">
        <f t="shared" ref="DK5:DK27" si="26">IF(AJ5="","",ROUNDUP(SMALL(AJ$4:AJ$53,$L5)/10,0)*10)</f>
        <v>0</v>
      </c>
      <c r="DL5" s="41">
        <f t="shared" ref="DL5:DL27" si="27">IF(AK5="","",ROUNDUP(SMALL(AK$4:AK$53,$L5)/10,0)*10)</f>
        <v>0</v>
      </c>
      <c r="DM5" s="41">
        <f t="shared" ref="DM5:DM27" si="28">IF(AL5="","",ROUNDUP(SMALL(AL$4:AL$53,$L5)/10,0)*10)</f>
        <v>0</v>
      </c>
      <c r="DN5" s="41">
        <f t="shared" ref="DN5:DN27" si="29">IF(AM5="","",ROUNDUP(SMALL(AM$4:AM$53,$L5)/10,0)*10)</f>
        <v>0</v>
      </c>
      <c r="DO5" s="41">
        <f t="shared" ref="DO5:DO27" si="30">IF(AN5="","",ROUNDUP(SMALL(AN$4:AN$53,$L5)/10,0)*10)</f>
        <v>0</v>
      </c>
      <c r="DP5" s="41">
        <f t="shared" ref="DP5:DP27" si="31">IF(AO5="","",ROUNDUP(SMALL(AO$4:AO$53,$L5)/10,0)*10)</f>
        <v>0</v>
      </c>
      <c r="DQ5" s="41">
        <f t="shared" ref="DQ5:DQ27" si="32">IF(AP5="","",ROUNDUP(SMALL(AP$4:AP$53,$L5)/10,0)*10)</f>
        <v>0</v>
      </c>
      <c r="DR5" s="41">
        <f t="shared" ref="DR5:DR27" si="33">IF(AQ5="","",ROUNDUP(SMALL(AQ$4:AQ$53,$L5)/10,0)*10)</f>
        <v>10</v>
      </c>
      <c r="DS5" s="41">
        <f t="shared" ref="DS5:DS27" si="34">IF(AR5="","",ROUNDUP(SMALL(AR$4:AR$53,$L5)/10,0)*10)</f>
        <v>0</v>
      </c>
      <c r="DT5" s="41">
        <f t="shared" ref="DT5:DT27" si="35">IF(AS5="","",ROUNDUP(SMALL(AS$4:AS$53,$L5)/10,0)*10)</f>
        <v>0</v>
      </c>
      <c r="DU5" s="41" t="str">
        <f t="shared" ref="DU5:DU27" si="36">IF(AT5="","",ROUNDUP(SMALL(AT$4:AT$53,$L5)/10,0)*10)</f>
        <v/>
      </c>
      <c r="DV5" s="41" t="str">
        <f t="shared" ref="DV5:DV27" si="37">IF(AU5="","",ROUNDUP(SMALL(AU$4:AU$53,$L5)/10,0)*10)</f>
        <v/>
      </c>
      <c r="DW5" s="41">
        <f t="shared" ref="DW5:DW27" si="38">IF(AV5="","",ROUNDUP(SMALL(AV$4:AV$53,$L5)/10,0)*10)</f>
        <v>0</v>
      </c>
      <c r="DX5" s="41">
        <f t="shared" ref="DX5:DX27" si="39">IF(AW5="","",ROUNDUP(SMALL(AW$4:AW$53,$L5)/10,0)*10)</f>
        <v>0</v>
      </c>
      <c r="DY5" s="41">
        <f t="shared" ref="DY5:DY27" si="40">IF(AX5="","",ROUNDUP(SMALL(AX$4:AX$53,$L5)/10,0)*10)</f>
        <v>0</v>
      </c>
      <c r="DZ5" s="41">
        <f t="shared" ref="DZ5:DZ27" si="41">IF(AY5="","",ROUNDUP(SMALL(AY$4:AY$53,$L5)/10,0)*10)</f>
        <v>0</v>
      </c>
      <c r="EA5" s="41">
        <f t="shared" ref="EA5:EA27" si="42">IF(AZ5="","",ROUNDUP(SMALL(AZ$4:AZ$53,$L5)/10,0)*10)</f>
        <v>0</v>
      </c>
      <c r="EB5" s="41">
        <f t="shared" ref="EB5:EB27" si="43">IF(BA5="","",ROUNDUP(SMALL(BA$4:BA$53,$L5)/10,0)*10)</f>
        <v>0</v>
      </c>
      <c r="EC5" s="41">
        <f t="shared" ref="EC5:EC27" si="44">IF(BB5="","",ROUNDUP(SMALL(BB$4:BB$53,$L5)/10,0)*10)</f>
        <v>0</v>
      </c>
      <c r="ED5" s="41">
        <f t="shared" ref="ED5:ED27" si="45">IF(BC5="","",ROUNDUP(SMALL(BC$4:BC$53,$L5)/10,0)*10)</f>
        <v>0</v>
      </c>
      <c r="EE5" s="41">
        <f t="shared" ref="EE5:EE27" si="46">IF(BD5="","",ROUNDUP(SMALL(BD$4:BD$53,$L5)/10,0)*10)</f>
        <v>0</v>
      </c>
      <c r="EF5" s="41">
        <f t="shared" ref="EF5:EF27" si="47">IF(BE5="","",ROUNDUP(SMALL(BE$4:BE$53,$L5)/10,0)*10)</f>
        <v>0</v>
      </c>
      <c r="EG5" s="41">
        <f t="shared" ref="EG5:EG27" si="48">IF(BF5="","",ROUNDUP(SMALL(BF$4:BF$53,$L5)/10,0)*10)</f>
        <v>0</v>
      </c>
      <c r="EH5" s="41">
        <f t="shared" ref="EH5:EH27" si="49">IF(BG5="","",ROUNDUP(SMALL(BG$4:BG$53,$L5)/10,0)*10)</f>
        <v>0</v>
      </c>
      <c r="EI5" s="41">
        <f t="shared" ref="EI5:EI27" si="50">IF(BH5="","",ROUNDUP(SMALL(BH$4:BH$53,$L5)/10,0)*10)</f>
        <v>0</v>
      </c>
      <c r="EJ5" s="41">
        <f t="shared" ref="EJ5:EJ27" si="51">IF(BI5="","",ROUNDUP(SMALL(BI$4:BI$53,$L5)/10,0)*10)</f>
        <v>0</v>
      </c>
      <c r="EK5" s="41">
        <f t="shared" ref="EK5:EK27" si="52">IF(BJ5="","",ROUNDUP(SMALL(BJ$4:BJ$53,$L5)/10,0)*10)</f>
        <v>0</v>
      </c>
      <c r="EL5" s="41">
        <f t="shared" ref="EL5:EL27" si="53">IF(BK5="","",ROUNDUP(SMALL(BK$4:BK$53,$L5)/10,0)*10)</f>
        <v>0</v>
      </c>
      <c r="EM5" s="41">
        <f t="shared" ref="EM5:EM27" si="54">IF(BL5="","",ROUNDUP(SMALL(BL$4:BL$53,$L5)/10,0)*10)</f>
        <v>0</v>
      </c>
      <c r="EN5" s="41">
        <f t="shared" ref="EN5:EN27" si="55">IF(BM5="","",ROUNDUP(SMALL(BM$4:BM$53,$L5)/10,0)*10)</f>
        <v>0</v>
      </c>
      <c r="EO5" s="41">
        <f t="shared" ref="EO5:EO27" si="56">IF(BN5="","",ROUNDUP(SMALL(BN$4:BN$53,$L5)/10,0)*10)</f>
        <v>0</v>
      </c>
      <c r="EP5" s="41">
        <f t="shared" ref="EP5:EP27" si="57">IF(BO5="","",ROUNDUP(SMALL(BO$4:BO$53,$L5)/10,0)*10)</f>
        <v>0</v>
      </c>
      <c r="EQ5" s="41">
        <f t="shared" ref="EQ5:EQ27" si="58">IF(BP5="","",ROUNDUP(SMALL(BP$4:BP$53,$L5)/10,0)*10)</f>
        <v>0</v>
      </c>
      <c r="ER5" s="41">
        <f t="shared" ref="ER5:ER27" si="59">IF(BQ5="","",ROUNDUP(SMALL(BQ$4:BQ$53,$L5)/10,0)*10)</f>
        <v>0</v>
      </c>
      <c r="ES5" s="41" t="str">
        <f t="shared" ref="ES5:ES27" si="60">IF(BR5="","",ROUNDUP(SMALL(BR$4:BR$53,$L5)/10,0)*10)</f>
        <v/>
      </c>
      <c r="ET5" s="41">
        <f t="shared" ref="ET5:ET27" si="61">IF(BS5="","",ROUNDUP(SMALL(BS$4:BS$53,$L5)/10,0)*10)</f>
        <v>0</v>
      </c>
      <c r="EU5" s="41">
        <f t="shared" ref="EU5:EU27" si="62">IF(BT5="","",ROUNDUP(SMALL(BT$4:BT$53,$L5)/10,0)*10)</f>
        <v>0</v>
      </c>
      <c r="EV5" s="41">
        <f t="shared" ref="EV5:EV27" si="63">IF(BU5="","",ROUNDUP(SMALL(BU$4:BU$53,$L5)/10,0)*10)</f>
        <v>0</v>
      </c>
      <c r="EW5" s="41">
        <f t="shared" ref="EW5:EW27" si="64">IF(BV5="","",ROUNDUP(SMALL(BV$4:BV$53,$L5)/10,0)*10)</f>
        <v>0</v>
      </c>
      <c r="EX5" s="41">
        <f t="shared" ref="EX5:EX27" si="65">IF(BW5="","",ROUNDUP(SMALL(BW$4:BW$53,$L5)/10,0)*10)</f>
        <v>0</v>
      </c>
      <c r="EY5" s="41">
        <f t="shared" ref="EY5:EY27" si="66">IF(BX5="","",ROUNDUP(SMALL(BX$4:BX$53,$L5)/10,0)*10)</f>
        <v>0</v>
      </c>
      <c r="EZ5" s="41">
        <f t="shared" ref="EZ5:EZ27" si="67">IF(BY5="","",ROUNDUP(SMALL(BY$4:BY$53,$L5)/10,0)*10)</f>
        <v>0</v>
      </c>
      <c r="FA5" s="41">
        <f t="shared" ref="FA5:FA27" si="68">IF(BZ5="","",ROUNDUP(SMALL(BZ$4:BZ$53,$L5)/10,0)*10)</f>
        <v>0</v>
      </c>
      <c r="FB5" s="41">
        <f t="shared" ref="FB5:FB27" si="69">IF(CA5="","",ROUNDUP(SMALL(CA$4:CA$53,$L5)/10,0)*10)</f>
        <v>0</v>
      </c>
      <c r="FC5" s="41">
        <f t="shared" ref="FC5:FC27" si="70">IF(CB5="","",ROUNDUP(SMALL(CB$4:CB$53,$L5)/10,0)*10)</f>
        <v>0</v>
      </c>
      <c r="FD5" s="41">
        <f t="shared" ref="FD5:FD27" si="71">IF(CC5="","",ROUNDUP(SMALL(CC$4:CC$53,$L5)/10,0)*10)</f>
        <v>0</v>
      </c>
      <c r="FE5" s="41">
        <f t="shared" ref="FE5:FE27" si="72">IF(CD5="","",ROUNDUP(SMALL(CD$4:CD$53,$L5)/10,0)*10)</f>
        <v>0</v>
      </c>
      <c r="FF5" s="41" t="str">
        <f t="shared" ref="FF5:FF27" si="73">IF(CE5="","",ROUNDUP(SMALL(CE$4:CE$53,$L5)/10,0)*10)</f>
        <v/>
      </c>
      <c r="FG5" s="41">
        <f t="shared" ref="FG5:FG27" si="74">IF(CF5="","",ROUNDUP(SMALL(CF$4:CF$53,$L5)/10,0)*10)</f>
        <v>0</v>
      </c>
      <c r="FH5" s="41">
        <f t="shared" ref="FH5:FH27" si="75">IF(CG5="","",ROUNDUP(SMALL(CG$4:CG$53,$L5)/10,0)*10)</f>
        <v>0</v>
      </c>
      <c r="FI5" s="41">
        <f t="shared" ref="FI5:FI27" si="76">IF(CH5="","",ROUNDUP(SMALL(CH$4:CH$53,$L5)/10,0)*10)</f>
        <v>0</v>
      </c>
      <c r="FJ5" s="41">
        <f t="shared" ref="FJ5:FJ27" si="77">IF(CI5="","",ROUNDUP(SMALL(CI$4:CI$53,$L5)/10,0)*10)</f>
        <v>10</v>
      </c>
    </row>
    <row r="6" spans="1:166" x14ac:dyDescent="0.15">
      <c r="A6" s="84"/>
      <c r="B6" s="24">
        <v>3</v>
      </c>
      <c r="C6" s="24">
        <f>'[1]功能-子任务'!$S7</f>
        <v>70</v>
      </c>
      <c r="D6" s="77">
        <f>'[1]功能-子任务'!$AC7</f>
        <v>30000</v>
      </c>
      <c r="E6" s="77">
        <f>'[1]功能-子任务'!$AM7/4</f>
        <v>62500</v>
      </c>
      <c r="F6" s="24">
        <f t="shared" si="2"/>
        <v>62500</v>
      </c>
      <c r="G6" s="77">
        <f>'[1]功能-子任务'!$AR7</f>
        <v>0</v>
      </c>
      <c r="H6" s="77">
        <f>'[1]功能-子任务'!$BA7</f>
        <v>70</v>
      </c>
      <c r="I6" s="77">
        <f>'[1]功能-子任务'!$BJ7</f>
        <v>5100</v>
      </c>
      <c r="L6" s="25">
        <v>3</v>
      </c>
      <c r="M6" s="41">
        <f>IF(成就内容!D9="","",INDEX($C$4:$C$178*成就内容!D$119/SUM(成就内容!$D$119:$BZ$119),成就内容!D65,1)-SUM(M$4:M5))</f>
        <v>12.8</v>
      </c>
      <c r="N6" s="41" t="str">
        <f>IF(成就内容!E9="","",INDEX($C$4:$C$178*成就内容!E$119/SUM(成就内容!$D$119:$BZ$119),成就内容!E65,1)-SUM(N$4:N5))</f>
        <v/>
      </c>
      <c r="O6" s="41">
        <f>IF(成就内容!F9="","",INDEX($C$4:$C$178*成就内容!F$119/SUM(成就内容!$D$119:$BZ$119),成就内容!F65,1)-SUM(O$4:O5))</f>
        <v>0</v>
      </c>
      <c r="P6" s="41" t="str">
        <f>IF(成就内容!G9="","",INDEX($C$4:$C$178*成就内容!G$119/SUM(成就内容!$D$119:$BZ$119),成就内容!G65,1)-SUM(P$4:P5))</f>
        <v/>
      </c>
      <c r="Q6" s="41">
        <f>IF(成就内容!H9="","",INDEX($C$4:$C$178*成就内容!H$119/SUM(成就内容!$D$119:$BZ$119),成就内容!H65,1)-SUM(Q$4:Q5))</f>
        <v>10.719999999999999</v>
      </c>
      <c r="R6" s="41">
        <f>IF(成就内容!I9="","",INDEX($C$4:$C$178*成就内容!I$119/SUM(成就内容!$D$119:$BZ$119),成就内容!I65,1)-SUM(R$4:R5))</f>
        <v>0</v>
      </c>
      <c r="S6" s="41">
        <f>IF(成就内容!J9="","",INDEX($C$4:$C$178*成就内容!J$119/SUM(成就内容!$D$119:$BZ$119),成就内容!J65,1)-SUM(S$4:S5))</f>
        <v>0</v>
      </c>
      <c r="T6" s="41">
        <f>IF(成就内容!K9="","",INDEX($C$4:$C$178*成就内容!K$119/SUM(成就内容!$D$119:$BZ$119),成就内容!K65,1)-SUM(T$4:T5))</f>
        <v>0</v>
      </c>
      <c r="U6" s="41">
        <f>IF(成就内容!L9="","",INDEX($C$4:$C$178*成就内容!L$119/SUM(成就内容!$D$119:$BZ$119),成就内容!L65,1)-SUM(U$4:U5))</f>
        <v>0</v>
      </c>
      <c r="V6" s="41">
        <f>IF(成就内容!M9="","",INDEX($C$4:$C$178*成就内容!M$119/SUM(成就内容!$D$119:$BZ$119),成就内容!M65,1)-SUM(V$4:V5))</f>
        <v>0</v>
      </c>
      <c r="W6" s="41">
        <f>IF(成就内容!N9="","",INDEX($C$4:$C$178*成就内容!N$119/SUM(成就内容!$D$119:$BZ$119),成就内容!N65,1)-SUM(W$4:W5))</f>
        <v>0</v>
      </c>
      <c r="X6" s="41">
        <f>IF(成就内容!O9="","",INDEX($C$4:$C$178*成就内容!O$119/SUM(成就内容!$D$119:$BZ$119),成就内容!O65,1)-SUM(X$4:X5))</f>
        <v>0</v>
      </c>
      <c r="Y6" s="41">
        <f>IF(成就内容!P9="","",INDEX($C$4:$C$178*成就内容!P$119/SUM(成就内容!$D$119:$BZ$119),成就内容!P65,1)-SUM(Y$4:Y5))</f>
        <v>0</v>
      </c>
      <c r="Z6" s="41">
        <f>IF(成就内容!Q9="","",INDEX($C$4:$C$178*成就内容!Q$119/SUM(成就内容!$D$119:$BZ$119),成就内容!Q65,1)-SUM(Z$4:Z5))</f>
        <v>10.719999999999999</v>
      </c>
      <c r="AA6" s="41">
        <f>IF(成就内容!R9="","",INDEX($C$4:$C$178*成就内容!R$119/SUM(成就内容!$D$119:$BZ$119),成就内容!R65,1)-SUM(AA$4:AA5))</f>
        <v>0</v>
      </c>
      <c r="AB6" s="41">
        <f>IF(成就内容!S9="","",INDEX($C$4:$C$178*成就内容!S$119/SUM(成就内容!$D$119:$BZ$119),成就内容!S65,1)-SUM(AB$4:AB5))</f>
        <v>0</v>
      </c>
      <c r="AC6" s="41">
        <f>IF(成就内容!T9="","",INDEX($C$4:$C$178*成就内容!T$119/SUM(成就内容!$D$119:$BZ$119),成就内容!T65,1)-SUM(AC$4:AC5))</f>
        <v>0</v>
      </c>
      <c r="AD6" s="41">
        <f>IF(成就内容!U9="","",INDEX($C$4:$C$178*成就内容!U$119/SUM(成就内容!$D$119:$BZ$119),成就内容!U65,1)-SUM(AD$4:AD5))</f>
        <v>0</v>
      </c>
      <c r="AE6" s="41">
        <f>IF(成就内容!V9="","",INDEX($C$4:$C$178*成就内容!V$119/SUM(成就内容!$D$119:$BZ$119),成就内容!V65,1)-SUM(AE$4:AE5))</f>
        <v>0</v>
      </c>
      <c r="AF6" s="41">
        <f>IF(成就内容!W9="","",INDEX($C$4:$C$178*成就内容!W$119/SUM(成就内容!$D$119:$BZ$119),成就内容!W65,1)-SUM(AF$4:AF5))</f>
        <v>0</v>
      </c>
      <c r="AG6" s="41">
        <f>IF(成就内容!X9="","",INDEX($C$4:$C$178*成就内容!X$119/SUM(成就内容!$D$119:$BZ$119),成就内容!X65,1)-SUM(AG$4:AG5))</f>
        <v>0</v>
      </c>
      <c r="AH6" s="41">
        <f>IF(成就内容!Y9="","",INDEX($C$4:$C$178*成就内容!Y$119/SUM(成就内容!$D$119:$BZ$119),成就内容!Y65,1)-SUM(AH$4:AH5))</f>
        <v>0</v>
      </c>
      <c r="AI6" s="41" t="str">
        <f>IF(成就内容!Z9="","",INDEX($C$4:$C$178*成就内容!Z$119/SUM(成就内容!$D$119:$BZ$119),成就内容!Z65,1)-SUM(AI$4:AI5))</f>
        <v/>
      </c>
      <c r="AJ6" s="41">
        <f>IF(成就内容!AA9="","",INDEX($C$4:$C$178*成就内容!AA$119/SUM(成就内容!$D$119:$BZ$119),成就内容!AA65,1)-SUM(AJ$4:AJ5))</f>
        <v>0</v>
      </c>
      <c r="AK6" s="41">
        <f>IF(成就内容!AB9="","",INDEX($C$4:$C$178*成就内容!AB$119/SUM(成就内容!$D$119:$BZ$119),成就内容!AB65,1)-SUM(AK$4:AK5))</f>
        <v>0</v>
      </c>
      <c r="AL6" s="41">
        <f>IF(成就内容!AC9="","",INDEX($C$4:$C$178*成就内容!AC$119/SUM(成就内容!$D$119:$BZ$119),成就内容!AC65,1)-SUM(AL$4:AL5))</f>
        <v>0</v>
      </c>
      <c r="AM6" s="41">
        <f>IF(成就内容!AD9="","",INDEX($C$4:$C$178*成就内容!AD$119/SUM(成就内容!$D$119:$BZ$119),成就内容!AD65,1)-SUM(AM$4:AM5))</f>
        <v>0</v>
      </c>
      <c r="AN6" s="41">
        <f>IF(成就内容!AE9="","",INDEX($C$4:$C$178*成就内容!AE$119/SUM(成就内容!$D$119:$BZ$119),成就内容!AE65,1)-SUM(AN$4:AN5))</f>
        <v>0</v>
      </c>
      <c r="AO6" s="41">
        <f>IF(成就内容!AF9="","",INDEX($C$4:$C$178*成就内容!AF$119/SUM(成就内容!$D$119:$BZ$119),成就内容!AF65,1)-SUM(AO$4:AO5))</f>
        <v>0</v>
      </c>
      <c r="AP6" s="41">
        <f>IF(成就内容!AG9="","",INDEX($C$4:$C$178*成就内容!AG$119/SUM(成就内容!$D$119:$BZ$119),成就内容!AG65,1)-SUM(AP$4:AP5))</f>
        <v>0</v>
      </c>
      <c r="AQ6" s="41">
        <f>IF(成就内容!AH9="","",INDEX($C$4:$C$178*成就内容!AH$119/SUM(成就内容!$D$119:$BZ$119),成就内容!AH65,1)-SUM(AQ$4:AQ5))</f>
        <v>6.4799999999999969</v>
      </c>
      <c r="AR6" s="41">
        <f>IF(成就内容!AI9="","",INDEX($C$4:$C$178*成就内容!AI$119/SUM(成就内容!$D$119:$BZ$119),成就内容!AI65,1)-SUM(AR$4:AR5))</f>
        <v>0</v>
      </c>
      <c r="AS6" s="41">
        <f>IF(成就内容!AJ9="","",INDEX($C$4:$C$178*成就内容!AJ$119/SUM(成就内容!$D$119:$BZ$119),成就内容!AJ65,1)-SUM(AS$4:AS5))</f>
        <v>0</v>
      </c>
      <c r="AT6" s="41" t="str">
        <f>IF(成就内容!AK9="","",INDEX($C$4:$C$178*成就内容!AK$119/SUM(成就内容!$D$119:$BZ$119),成就内容!AK65,1)-SUM(AT$4:AT5))</f>
        <v/>
      </c>
      <c r="AU6" s="41" t="str">
        <f>IF(成就内容!AL9="","",INDEX($C$4:$C$178*成就内容!AL$119/SUM(成就内容!$D$119:$BZ$119),成就内容!AL65,1)-SUM(AU$4:AU5))</f>
        <v/>
      </c>
      <c r="AV6" s="41">
        <f>IF(成就内容!AM9="","",INDEX($C$4:$C$178*成就内容!AM$119/SUM(成就内容!$D$119:$BZ$119),成就内容!AM65,1)-SUM(AV$4:AV5))</f>
        <v>0</v>
      </c>
      <c r="AW6" s="41">
        <f>IF(成就内容!AN9="","",INDEX($C$4:$C$178*成就内容!AN$119/SUM(成就内容!$D$119:$BZ$119),成就内容!AN65,1)-SUM(AW$4:AW5))</f>
        <v>0</v>
      </c>
      <c r="AX6" s="41">
        <f>IF(成就内容!AO9="","",INDEX($C$4:$C$178*成就内容!AO$119/SUM(成就内容!$D$119:$BZ$119),成就内容!AO65,1)-SUM(AX$4:AX5))</f>
        <v>0</v>
      </c>
      <c r="AY6" s="41">
        <f>IF(成就内容!AP9="","",INDEX($C$4:$C$178*成就内容!AP$119/SUM(成就内容!$D$119:$BZ$119),成就内容!AP65,1)-SUM(AY$4:AY5))</f>
        <v>0</v>
      </c>
      <c r="AZ6" s="41">
        <f>IF(成就内容!AQ9="","",INDEX($C$4:$C$178*成就内容!AQ$119/SUM(成就内容!$D$119:$BZ$119),成就内容!AQ65,1)-SUM(AZ$4:AZ5))</f>
        <v>0</v>
      </c>
      <c r="BA6" s="41">
        <f>IF(成就内容!AR9="","",INDEX($C$4:$C$178*成就内容!AR$119/SUM(成就内容!$D$119:$BZ$119),成就内容!AR65,1)-SUM(BA$4:BA5))</f>
        <v>0</v>
      </c>
      <c r="BB6" s="41">
        <f>IF(成就内容!AS9="","",INDEX($C$4:$C$178*成就内容!AS$119/SUM(成就内容!$D$119:$BZ$119),成就内容!AS65,1)-SUM(BB$4:BB5))</f>
        <v>0</v>
      </c>
      <c r="BC6" s="41">
        <f>IF(成就内容!AT9="","",INDEX($C$4:$C$178*成就内容!AT$119/SUM(成就内容!$D$119:$BZ$119),成就内容!AT65,1)-SUM(BC$4:BC5))</f>
        <v>0</v>
      </c>
      <c r="BD6" s="41">
        <f>IF(成就内容!AU9="","",INDEX($C$4:$C$178*成就内容!AU$119/SUM(成就内容!$D$119:$BZ$119),成就内容!AU65,1)-SUM(BD$4:BD5))</f>
        <v>0</v>
      </c>
      <c r="BE6" s="41">
        <f>IF(成就内容!AV9="","",INDEX($C$4:$C$178*成就内容!AV$119/SUM(成就内容!$D$119:$BZ$119),成就内容!AV65,1)-SUM(BE$4:BE5))</f>
        <v>0</v>
      </c>
      <c r="BF6" s="41">
        <f>IF(成就内容!AW9="","",INDEX($C$4:$C$178*成就内容!AW$119/SUM(成就内容!$D$119:$BZ$119),成就内容!AW65,1)-SUM(BF$4:BF5))</f>
        <v>0</v>
      </c>
      <c r="BG6" s="41">
        <f>IF(成就内容!AX9="","",INDEX($C$4:$C$178*成就内容!AX$119/SUM(成就内容!$D$119:$BZ$119),成就内容!AX65,1)-SUM(BG$4:BG5))</f>
        <v>0</v>
      </c>
      <c r="BH6" s="41">
        <f>IF(成就内容!AY9="","",INDEX($C$4:$C$178*成就内容!AY$119/SUM(成就内容!$D$119:$BZ$119),成就内容!AY65,1)-SUM(BH$4:BH5))</f>
        <v>0</v>
      </c>
      <c r="BI6" s="41">
        <f>IF(成就内容!AZ9="","",INDEX($C$4:$C$178*成就内容!AZ$119/SUM(成就内容!$D$119:$BZ$119),成就内容!AZ65,1)-SUM(BI$4:BI5))</f>
        <v>0</v>
      </c>
      <c r="BJ6" s="41">
        <f>IF(成就内容!BA9="","",INDEX($C$4:$C$178*成就内容!BA$119/SUM(成就内容!$D$119:$BZ$119),成就内容!BA65,1)-SUM(BJ$4:BJ5))</f>
        <v>0</v>
      </c>
      <c r="BK6" s="41">
        <f>IF(成就内容!BB9="","",INDEX($C$4:$C$178*成就内容!BB$119/SUM(成就内容!$D$119:$BZ$119),成就内容!BB65,1)-SUM(BK$4:BK5))</f>
        <v>0</v>
      </c>
      <c r="BL6" s="41">
        <f>IF(成就内容!BC9="","",INDEX($C$4:$C$178*成就内容!BC$119/SUM(成就内容!$D$119:$BZ$119),成就内容!BC65,1)-SUM(BL$4:BL5))</f>
        <v>0</v>
      </c>
      <c r="BM6" s="41">
        <f>IF(成就内容!BD9="","",INDEX($C$4:$C$178*成就内容!BD$119/SUM(成就内容!$D$119:$BZ$119),成就内容!BD65,1)-SUM(BM$4:BM5))</f>
        <v>0</v>
      </c>
      <c r="BN6" s="41">
        <f>IF(成就内容!BE9="","",INDEX($C$4:$C$178*成就内容!BE$119/SUM(成就内容!$D$119:$BZ$119),成就内容!BE65,1)-SUM(BN$4:BN5))</f>
        <v>0</v>
      </c>
      <c r="BO6" s="41">
        <f>IF(成就内容!BF9="","",INDEX($C$4:$C$178*成就内容!BF$119/SUM(成就内容!$D$119:$BZ$119),成就内容!BF65,1)-SUM(BO$4:BO5))</f>
        <v>0</v>
      </c>
      <c r="BP6" s="41">
        <f>IF(成就内容!BG9="","",INDEX($C$4:$C$178*成就内容!BG$119/SUM(成就内容!$D$119:$BZ$119),成就内容!BG65,1)-SUM(BP$4:BP5))</f>
        <v>0</v>
      </c>
      <c r="BQ6" s="41">
        <f>IF(成就内容!BH9="","",INDEX($C$4:$C$178*成就内容!BH$119/SUM(成就内容!$D$119:$BZ$119),成就内容!BH65,1)-SUM(BQ$4:BQ5))</f>
        <v>0</v>
      </c>
      <c r="BR6" s="41" t="str">
        <f>IF(成就内容!BI9="","",INDEX($C$4:$C$178*成就内容!BI$119/SUM(成就内容!$D$119:$BZ$119),成就内容!BI65,1)-SUM(BR$4:BR5))</f>
        <v/>
      </c>
      <c r="BS6" s="41">
        <f>IF(成就内容!BJ9="","",INDEX($C$4:$C$178*成就内容!BJ$119/SUM(成就内容!$D$119:$BZ$119),成就内容!BJ65,1)-SUM(BS$4:BS5))</f>
        <v>0</v>
      </c>
      <c r="BT6" s="41">
        <f>IF(成就内容!BK9="","",INDEX($C$4:$C$178*成就内容!BK$119/SUM(成就内容!$D$119:$BZ$119),成就内容!BK65,1)-SUM(BT$4:BT5))</f>
        <v>0</v>
      </c>
      <c r="BU6" s="41">
        <f>IF(成就内容!BL9="","",INDEX($C$4:$C$178*成就内容!BL$119/SUM(成就内容!$D$119:$BZ$119),成就内容!BL65,1)-SUM(BU$4:BU5))</f>
        <v>0</v>
      </c>
      <c r="BV6" s="41">
        <f>IF(成就内容!BM9="","",INDEX($C$4:$C$178*成就内容!BM$119/SUM(成就内容!$D$119:$BZ$119),成就内容!BM65,1)-SUM(BV$4:BV5))</f>
        <v>0</v>
      </c>
      <c r="BW6" s="41">
        <f>IF(成就内容!BN9="","",INDEX($C$4:$C$178*成就内容!BN$119/SUM(成就内容!$D$119:$BZ$119),成就内容!BN65,1)-SUM(BW$4:BW5))</f>
        <v>0</v>
      </c>
      <c r="BX6" s="41">
        <f>IF(成就内容!BO9="","",INDEX($C$4:$C$178*成就内容!BO$119/SUM(成就内容!$D$119:$BZ$119),成就内容!BO65,1)-SUM(BX$4:BX5))</f>
        <v>0</v>
      </c>
      <c r="BY6" s="41">
        <f>IF(成就内容!BP9="","",INDEX($C$4:$C$178*成就内容!BP$119/SUM(成就内容!$D$119:$BZ$119),成就内容!BP65,1)-SUM(BY$4:BY5))</f>
        <v>0</v>
      </c>
      <c r="BZ6" s="41">
        <f>IF(成就内容!BQ9="","",INDEX($C$4:$C$178*成就内容!BQ$119/SUM(成就内容!$D$119:$BZ$119),成就内容!BQ65,1)-SUM(BZ$4:BZ5))</f>
        <v>0</v>
      </c>
      <c r="CA6" s="41">
        <f>IF(成就内容!BR9="","",INDEX($C$4:$C$178*成就内容!BR$119/SUM(成就内容!$D$119:$BZ$119),成就内容!BR65,1)-SUM(CA$4:CA5))</f>
        <v>0</v>
      </c>
      <c r="CB6" s="41">
        <f>IF(成就内容!BS9="","",INDEX($C$4:$C$178*成就内容!BS$119/SUM(成就内容!$D$119:$BZ$119),成就内容!BS65,1)-SUM(CB$4:CB5))</f>
        <v>0</v>
      </c>
      <c r="CC6" s="41">
        <f>IF(成就内容!BT9="","",INDEX($C$4:$C$178*成就内容!BT$119/SUM(成就内容!$D$119:$BZ$119),成就内容!BT65,1)-SUM(CC$4:CC5))</f>
        <v>0</v>
      </c>
      <c r="CD6" s="41">
        <f>IF(成就内容!BU9="","",INDEX($C$4:$C$178*成就内容!BU$119/SUM(成就内容!$D$119:$BZ$119),成就内容!BU65,1)-SUM(CD$4:CD5))</f>
        <v>0</v>
      </c>
      <c r="CE6" s="41" t="str">
        <f>IF(成就内容!BV9="","",INDEX($C$4:$C$178*成就内容!BV$119/SUM(成就内容!$D$119:$BZ$119),成就内容!BV65,1)-SUM(CE$4:CE5))</f>
        <v/>
      </c>
      <c r="CF6" s="41">
        <f>IF(成就内容!BW9="","",INDEX($C$4:$C$178*成就内容!BW$119/SUM(成就内容!$D$119:$BZ$119),成就内容!BW65,1)-SUM(CF$4:CF5))</f>
        <v>0</v>
      </c>
      <c r="CG6" s="41">
        <f>IF(成就内容!BX9="","",INDEX($C$4:$C$178*成就内容!BX$119/SUM(成就内容!$D$119:$BZ$119),成就内容!BX65,1)-SUM(CG$4:CG5))</f>
        <v>0</v>
      </c>
      <c r="CH6" s="41">
        <f>IF(成就内容!BY9="","",INDEX($C$4:$C$178*成就内容!BY$119/SUM(成就内容!$D$119:$BZ$119),成就内容!BY65,1)-SUM(CH$4:CH5))</f>
        <v>0</v>
      </c>
      <c r="CI6" s="41">
        <f>IF(成就内容!BZ9="","",INDEX($C$4:$C$178*成就内容!BZ$119/SUM(成就内容!$D$119:$BZ$119),成就内容!BZ65,1)-SUM(CI$4:CI5))</f>
        <v>8.64</v>
      </c>
      <c r="CM6" s="43">
        <v>3</v>
      </c>
      <c r="CN6" s="41">
        <f t="shared" si="3"/>
        <v>20</v>
      </c>
      <c r="CO6" s="41" t="str">
        <f t="shared" si="4"/>
        <v/>
      </c>
      <c r="CP6" s="41">
        <f t="shared" si="5"/>
        <v>0</v>
      </c>
      <c r="CQ6" s="41" t="str">
        <f t="shared" si="6"/>
        <v/>
      </c>
      <c r="CR6" s="41">
        <f t="shared" si="7"/>
        <v>20</v>
      </c>
      <c r="CS6" s="41">
        <f t="shared" si="8"/>
        <v>0</v>
      </c>
      <c r="CT6" s="41">
        <f t="shared" si="9"/>
        <v>0</v>
      </c>
      <c r="CU6" s="41">
        <f t="shared" si="10"/>
        <v>0</v>
      </c>
      <c r="CV6" s="41">
        <f t="shared" si="11"/>
        <v>0</v>
      </c>
      <c r="CW6" s="41">
        <f t="shared" si="12"/>
        <v>0</v>
      </c>
      <c r="CX6" s="41">
        <f t="shared" si="13"/>
        <v>0</v>
      </c>
      <c r="CY6" s="41">
        <f t="shared" si="14"/>
        <v>0</v>
      </c>
      <c r="CZ6" s="41">
        <f t="shared" si="15"/>
        <v>0</v>
      </c>
      <c r="DA6" s="41">
        <f t="shared" si="16"/>
        <v>20</v>
      </c>
      <c r="DB6" s="41">
        <f t="shared" si="17"/>
        <v>0</v>
      </c>
      <c r="DC6" s="41">
        <f t="shared" si="18"/>
        <v>0</v>
      </c>
      <c r="DD6" s="41">
        <f t="shared" si="19"/>
        <v>0</v>
      </c>
      <c r="DE6" s="41">
        <f t="shared" si="20"/>
        <v>0</v>
      </c>
      <c r="DF6" s="41">
        <f t="shared" si="21"/>
        <v>0</v>
      </c>
      <c r="DG6" s="41">
        <f t="shared" si="22"/>
        <v>0</v>
      </c>
      <c r="DH6" s="41">
        <f t="shared" si="23"/>
        <v>0</v>
      </c>
      <c r="DI6" s="41">
        <f t="shared" si="24"/>
        <v>0</v>
      </c>
      <c r="DJ6" s="41" t="str">
        <f t="shared" si="25"/>
        <v/>
      </c>
      <c r="DK6" s="41">
        <f t="shared" si="26"/>
        <v>0</v>
      </c>
      <c r="DL6" s="41">
        <f t="shared" si="27"/>
        <v>0</v>
      </c>
      <c r="DM6" s="41">
        <f t="shared" si="28"/>
        <v>0</v>
      </c>
      <c r="DN6" s="41">
        <f t="shared" si="29"/>
        <v>0</v>
      </c>
      <c r="DO6" s="41">
        <f t="shared" si="30"/>
        <v>0</v>
      </c>
      <c r="DP6" s="41">
        <f t="shared" si="31"/>
        <v>0</v>
      </c>
      <c r="DQ6" s="41">
        <f t="shared" si="32"/>
        <v>0</v>
      </c>
      <c r="DR6" s="41">
        <f>IF(AQ6="","",ROUNDUP(SMALL(AQ$4:AQ$53,$L6)/10,0)*10)</f>
        <v>10</v>
      </c>
      <c r="DS6" s="41">
        <f t="shared" si="34"/>
        <v>0</v>
      </c>
      <c r="DT6" s="41">
        <f t="shared" si="35"/>
        <v>0</v>
      </c>
      <c r="DU6" s="41" t="str">
        <f t="shared" si="36"/>
        <v/>
      </c>
      <c r="DV6" s="41" t="str">
        <f t="shared" si="37"/>
        <v/>
      </c>
      <c r="DW6" s="41">
        <f t="shared" si="38"/>
        <v>0</v>
      </c>
      <c r="DX6" s="41">
        <f t="shared" si="39"/>
        <v>0</v>
      </c>
      <c r="DY6" s="41">
        <f t="shared" si="40"/>
        <v>0</v>
      </c>
      <c r="DZ6" s="41">
        <f t="shared" si="41"/>
        <v>0</v>
      </c>
      <c r="EA6" s="41">
        <f t="shared" si="42"/>
        <v>0</v>
      </c>
      <c r="EB6" s="41">
        <f t="shared" si="43"/>
        <v>0</v>
      </c>
      <c r="EC6" s="41">
        <f t="shared" si="44"/>
        <v>0</v>
      </c>
      <c r="ED6" s="41">
        <f t="shared" si="45"/>
        <v>0</v>
      </c>
      <c r="EE6" s="41">
        <f t="shared" si="46"/>
        <v>0</v>
      </c>
      <c r="EF6" s="41">
        <f t="shared" si="47"/>
        <v>0</v>
      </c>
      <c r="EG6" s="41">
        <f t="shared" si="48"/>
        <v>0</v>
      </c>
      <c r="EH6" s="41">
        <f t="shared" si="49"/>
        <v>0</v>
      </c>
      <c r="EI6" s="41">
        <f t="shared" si="50"/>
        <v>0</v>
      </c>
      <c r="EJ6" s="41">
        <f t="shared" si="51"/>
        <v>0</v>
      </c>
      <c r="EK6" s="41">
        <f t="shared" si="52"/>
        <v>0</v>
      </c>
      <c r="EL6" s="41">
        <f t="shared" si="53"/>
        <v>0</v>
      </c>
      <c r="EM6" s="41">
        <f t="shared" si="54"/>
        <v>0</v>
      </c>
      <c r="EN6" s="41">
        <f t="shared" si="55"/>
        <v>0</v>
      </c>
      <c r="EO6" s="41">
        <f t="shared" si="56"/>
        <v>0</v>
      </c>
      <c r="EP6" s="41">
        <f t="shared" si="57"/>
        <v>0</v>
      </c>
      <c r="EQ6" s="41">
        <f t="shared" si="58"/>
        <v>0</v>
      </c>
      <c r="ER6" s="41">
        <f t="shared" si="59"/>
        <v>0</v>
      </c>
      <c r="ES6" s="41" t="str">
        <f t="shared" si="60"/>
        <v/>
      </c>
      <c r="ET6" s="41">
        <f t="shared" si="61"/>
        <v>0</v>
      </c>
      <c r="EU6" s="41">
        <f t="shared" si="62"/>
        <v>0</v>
      </c>
      <c r="EV6" s="41">
        <f t="shared" si="63"/>
        <v>0</v>
      </c>
      <c r="EW6" s="41">
        <f t="shared" si="64"/>
        <v>0</v>
      </c>
      <c r="EX6" s="41">
        <f t="shared" si="65"/>
        <v>0</v>
      </c>
      <c r="EY6" s="41">
        <f t="shared" si="66"/>
        <v>0</v>
      </c>
      <c r="EZ6" s="41">
        <f t="shared" si="67"/>
        <v>0</v>
      </c>
      <c r="FA6" s="41">
        <f t="shared" si="68"/>
        <v>0</v>
      </c>
      <c r="FB6" s="41">
        <f t="shared" si="69"/>
        <v>0</v>
      </c>
      <c r="FC6" s="41">
        <f t="shared" si="70"/>
        <v>0</v>
      </c>
      <c r="FD6" s="41">
        <f t="shared" si="71"/>
        <v>0</v>
      </c>
      <c r="FE6" s="41">
        <f t="shared" si="72"/>
        <v>0</v>
      </c>
      <c r="FF6" s="41" t="str">
        <f t="shared" si="73"/>
        <v/>
      </c>
      <c r="FG6" s="41">
        <f t="shared" si="74"/>
        <v>0</v>
      </c>
      <c r="FH6" s="41">
        <f t="shared" si="75"/>
        <v>0</v>
      </c>
      <c r="FI6" s="41">
        <f t="shared" si="76"/>
        <v>0</v>
      </c>
      <c r="FJ6" s="41">
        <f t="shared" si="77"/>
        <v>20</v>
      </c>
    </row>
    <row r="7" spans="1:166" x14ac:dyDescent="0.15">
      <c r="A7" s="84"/>
      <c r="B7" s="24">
        <v>4</v>
      </c>
      <c r="C7" s="24">
        <f>'[1]功能-子任务'!$S8</f>
        <v>85</v>
      </c>
      <c r="D7" s="77">
        <f>'[1]功能-子任务'!$AC8</f>
        <v>40000</v>
      </c>
      <c r="E7" s="77">
        <f>'[1]功能-子任务'!$AM8/4</f>
        <v>81250</v>
      </c>
      <c r="F7" s="24">
        <f t="shared" si="2"/>
        <v>81250</v>
      </c>
      <c r="G7" s="77">
        <f>'[1]功能-子任务'!$AR8</f>
        <v>0</v>
      </c>
      <c r="H7" s="77">
        <f>'[1]功能-子任务'!$BA8</f>
        <v>92.5</v>
      </c>
      <c r="I7" s="77">
        <f>'[1]功能-子任务'!$BJ8</f>
        <v>6150</v>
      </c>
      <c r="L7" s="25">
        <v>4</v>
      </c>
      <c r="M7" s="41">
        <f>IF(成就内容!D10="","",INDEX($C$4:$C$178*成就内容!D$119/SUM(成就内容!$D$119:$BZ$119),成就内容!D66,1)-SUM(M$4:M6))</f>
        <v>8.64</v>
      </c>
      <c r="N7" s="41" t="str">
        <f>IF(成就内容!E10="","",INDEX($C$4:$C$178*成就内容!E$119/SUM(成就内容!$D$119:$BZ$119),成就内容!E66,1)-SUM(N$4:N6))</f>
        <v/>
      </c>
      <c r="O7" s="41">
        <f>IF(成就内容!F10="","",INDEX($C$4:$C$178*成就内容!F$119/SUM(成就内容!$D$119:$BZ$119),成就内容!F66,1)-SUM(O$4:O6))</f>
        <v>0</v>
      </c>
      <c r="P7" s="41" t="str">
        <f>IF(成就内容!G10="","",INDEX($C$4:$C$178*成就内容!G$119/SUM(成就内容!$D$119:$BZ$119),成就内容!G66,1)-SUM(P$4:P6))</f>
        <v/>
      </c>
      <c r="Q7" s="41">
        <f>IF(成就内容!H10="","",INDEX($C$4:$C$178*成就内容!H$119/SUM(成就内容!$D$119:$BZ$119),成就内容!H66,1)-SUM(Q$4:Q6))</f>
        <v>8.64</v>
      </c>
      <c r="R7" s="41">
        <f>IF(成就内容!I10="","",INDEX($C$4:$C$178*成就内容!I$119/SUM(成就内容!$D$119:$BZ$119),成就内容!I66,1)-SUM(R$4:R6))</f>
        <v>0</v>
      </c>
      <c r="S7" s="41">
        <f>IF(成就内容!J10="","",INDEX($C$4:$C$178*成就内容!J$119/SUM(成就内容!$D$119:$BZ$119),成就内容!J66,1)-SUM(S$4:S6))</f>
        <v>0</v>
      </c>
      <c r="T7" s="41">
        <f>IF(成就内容!K10="","",INDEX($C$4:$C$178*成就内容!K$119/SUM(成就内容!$D$119:$BZ$119),成就内容!K66,1)-SUM(T$4:T6))</f>
        <v>0</v>
      </c>
      <c r="U7" s="41">
        <f>IF(成就内容!L10="","",INDEX($C$4:$C$178*成就内容!L$119/SUM(成就内容!$D$119:$BZ$119),成就内容!L66,1)-SUM(U$4:U6))</f>
        <v>0</v>
      </c>
      <c r="V7" s="41">
        <f>IF(成就内容!M10="","",INDEX($C$4:$C$178*成就内容!M$119/SUM(成就内容!$D$119:$BZ$119),成就内容!M66,1)-SUM(V$4:V6))</f>
        <v>0</v>
      </c>
      <c r="W7" s="41">
        <f>IF(成就内容!N10="","",INDEX($C$4:$C$178*成就内容!N$119/SUM(成就内容!$D$119:$BZ$119),成就内容!N66,1)-SUM(W$4:W6))</f>
        <v>0</v>
      </c>
      <c r="X7" s="41">
        <f>IF(成就内容!O10="","",INDEX($C$4:$C$178*成就内容!O$119/SUM(成就内容!$D$119:$BZ$119),成就内容!O66,1)-SUM(X$4:X6))</f>
        <v>0</v>
      </c>
      <c r="Y7" s="41">
        <f>IF(成就内容!P10="","",INDEX($C$4:$C$178*成就内容!P$119/SUM(成就内容!$D$119:$BZ$119),成就内容!P66,1)-SUM(Y$4:Y6))</f>
        <v>0</v>
      </c>
      <c r="Z7" s="41">
        <f>IF(成就内容!Q10="","",INDEX($C$4:$C$178*成就内容!Q$119/SUM(成就内容!$D$119:$BZ$119),成就内容!Q66,1)-SUM(Z$4:Z6))</f>
        <v>8.64</v>
      </c>
      <c r="AA7" s="41">
        <f>IF(成就内容!R10="","",INDEX($C$4:$C$178*成就内容!R$119/SUM(成就内容!$D$119:$BZ$119),成就内容!R66,1)-SUM(AA$4:AA6))</f>
        <v>0</v>
      </c>
      <c r="AB7" s="41">
        <f>IF(成就内容!S10="","",INDEX($C$4:$C$178*成就内容!S$119/SUM(成就内容!$D$119:$BZ$119),成就内容!S66,1)-SUM(AB$4:AB6))</f>
        <v>0</v>
      </c>
      <c r="AC7" s="41">
        <f>IF(成就内容!T10="","",INDEX($C$4:$C$178*成就内容!T$119/SUM(成就内容!$D$119:$BZ$119),成就内容!T66,1)-SUM(AC$4:AC6))</f>
        <v>0</v>
      </c>
      <c r="AD7" s="41">
        <f>IF(成就内容!U10="","",INDEX($C$4:$C$178*成就内容!U$119/SUM(成就内容!$D$119:$BZ$119),成就内容!U66,1)-SUM(AD$4:AD6))</f>
        <v>0</v>
      </c>
      <c r="AE7" s="41">
        <f>IF(成就内容!V10="","",INDEX($C$4:$C$178*成就内容!V$119/SUM(成就内容!$D$119:$BZ$119),成就内容!V66,1)-SUM(AE$4:AE6))</f>
        <v>0</v>
      </c>
      <c r="AF7" s="41">
        <f>IF(成就内容!W10="","",INDEX($C$4:$C$178*成就内容!W$119/SUM(成就内容!$D$119:$BZ$119),成就内容!W66,1)-SUM(AF$4:AF6))</f>
        <v>0</v>
      </c>
      <c r="AG7" s="41">
        <f>IF(成就内容!X10="","",INDEX($C$4:$C$178*成就内容!X$119/SUM(成就内容!$D$119:$BZ$119),成就内容!X66,1)-SUM(AG$4:AG6))</f>
        <v>0</v>
      </c>
      <c r="AH7" s="41">
        <f>IF(成就内容!Y10="","",INDEX($C$4:$C$178*成就内容!Y$119/SUM(成就内容!$D$119:$BZ$119),成就内容!Y66,1)-SUM(AH$4:AH6))</f>
        <v>0</v>
      </c>
      <c r="AI7" s="41" t="str">
        <f>IF(成就内容!Z10="","",INDEX($C$4:$C$178*成就内容!Z$119/SUM(成就内容!$D$119:$BZ$119),成就内容!Z66,1)-SUM(AI$4:AI6))</f>
        <v/>
      </c>
      <c r="AJ7" s="41">
        <f>IF(成就内容!AA10="","",INDEX($C$4:$C$178*成就内容!AA$119/SUM(成就内容!$D$119:$BZ$119),成就内容!AA66,1)-SUM(AJ$4:AJ6))</f>
        <v>0</v>
      </c>
      <c r="AK7" s="41">
        <f>IF(成就内容!AB10="","",INDEX($C$4:$C$178*成就内容!AB$119/SUM(成就内容!$D$119:$BZ$119),成就内容!AB66,1)-SUM(AK$4:AK6))</f>
        <v>0</v>
      </c>
      <c r="AL7" s="41">
        <f>IF(成就内容!AC10="","",INDEX($C$4:$C$178*成就内容!AC$119/SUM(成就内容!$D$119:$BZ$119),成就内容!AC66,1)-SUM(AL$4:AL6))</f>
        <v>0</v>
      </c>
      <c r="AM7" s="41">
        <f>IF(成就内容!AD10="","",INDEX($C$4:$C$178*成就内容!AD$119/SUM(成就内容!$D$119:$BZ$119),成就内容!AD66,1)-SUM(AM$4:AM6))</f>
        <v>0</v>
      </c>
      <c r="AN7" s="41">
        <f>IF(成就内容!AE10="","",INDEX($C$4:$C$178*成就内容!AE$119/SUM(成就内容!$D$119:$BZ$119),成就内容!AE66,1)-SUM(AN$4:AN6))</f>
        <v>0</v>
      </c>
      <c r="AO7" s="41">
        <f>IF(成就内容!AF10="","",INDEX($C$4:$C$178*成就内容!AF$119/SUM(成就内容!$D$119:$BZ$119),成就内容!AF66,1)-SUM(AO$4:AO6))</f>
        <v>0</v>
      </c>
      <c r="AP7" s="41">
        <f>IF(成就内容!AG10="","",INDEX($C$4:$C$178*成就内容!AG$119/SUM(成就内容!$D$119:$BZ$119),成就内容!AG66,1)-SUM(AP$4:AP6))</f>
        <v>0</v>
      </c>
      <c r="AQ7" s="41">
        <f>IF(成就内容!AH10="","",INDEX($C$4:$C$178*成就内容!AH$119/SUM(成就内容!$D$119:$BZ$119),成就内容!AH66,1)-SUM(AQ$4:AQ6))</f>
        <v>6.480000000000004</v>
      </c>
      <c r="AR7" s="41">
        <f>IF(成就内容!AI10="","",INDEX($C$4:$C$178*成就内容!AI$119/SUM(成就内容!$D$119:$BZ$119),成就内容!AI66,1)-SUM(AR$4:AR6))</f>
        <v>0</v>
      </c>
      <c r="AS7" s="41">
        <f>IF(成就内容!AJ10="","",INDEX($C$4:$C$178*成就内容!AJ$119/SUM(成就内容!$D$119:$BZ$119),成就内容!AJ66,1)-SUM(AS$4:AS6))</f>
        <v>0</v>
      </c>
      <c r="AT7" s="41" t="str">
        <f>IF(成就内容!AK10="","",INDEX($C$4:$C$178*成就内容!AK$119/SUM(成就内容!$D$119:$BZ$119),成就内容!AK66,1)-SUM(AT$4:AT6))</f>
        <v/>
      </c>
      <c r="AU7" s="41" t="str">
        <f>IF(成就内容!AL10="","",INDEX($C$4:$C$178*成就内容!AL$119/SUM(成就内容!$D$119:$BZ$119),成就内容!AL66,1)-SUM(AU$4:AU6))</f>
        <v/>
      </c>
      <c r="AV7" s="41">
        <f>IF(成就内容!AM10="","",INDEX($C$4:$C$178*成就内容!AM$119/SUM(成就内容!$D$119:$BZ$119),成就内容!AM66,1)-SUM(AV$4:AV6))</f>
        <v>0</v>
      </c>
      <c r="AW7" s="41">
        <f>IF(成就内容!AN10="","",INDEX($C$4:$C$178*成就内容!AN$119/SUM(成就内容!$D$119:$BZ$119),成就内容!AN66,1)-SUM(AW$4:AW6))</f>
        <v>0</v>
      </c>
      <c r="AX7" s="41">
        <f>IF(成就内容!AO10="","",INDEX($C$4:$C$178*成就内容!AO$119/SUM(成就内容!$D$119:$BZ$119),成就内容!AO66,1)-SUM(AX$4:AX6))</f>
        <v>0</v>
      </c>
      <c r="AY7" s="41">
        <f>IF(成就内容!AP10="","",INDEX($C$4:$C$178*成就内容!AP$119/SUM(成就内容!$D$119:$BZ$119),成就内容!AP66,1)-SUM(AY$4:AY6))</f>
        <v>0</v>
      </c>
      <c r="AZ7" s="41">
        <f>IF(成就内容!AQ10="","",INDEX($C$4:$C$178*成就内容!AQ$119/SUM(成就内容!$D$119:$BZ$119),成就内容!AQ66,1)-SUM(AZ$4:AZ6))</f>
        <v>0</v>
      </c>
      <c r="BA7" s="41">
        <f>IF(成就内容!AR10="","",INDEX($C$4:$C$178*成就内容!AR$119/SUM(成就内容!$D$119:$BZ$119),成就内容!AR66,1)-SUM(BA$4:BA6))</f>
        <v>0</v>
      </c>
      <c r="BB7" s="41">
        <f>IF(成就内容!AS10="","",INDEX($C$4:$C$178*成就内容!AS$119/SUM(成就内容!$D$119:$BZ$119),成就内容!AS66,1)-SUM(BB$4:BB6))</f>
        <v>0</v>
      </c>
      <c r="BC7" s="41">
        <f>IF(成就内容!AT10="","",INDEX($C$4:$C$178*成就内容!AT$119/SUM(成就内容!$D$119:$BZ$119),成就内容!AT66,1)-SUM(BC$4:BC6))</f>
        <v>0</v>
      </c>
      <c r="BD7" s="41">
        <f>IF(成就内容!AU10="","",INDEX($C$4:$C$178*成就内容!AU$119/SUM(成就内容!$D$119:$BZ$119),成就内容!AU66,1)-SUM(BD$4:BD6))</f>
        <v>0</v>
      </c>
      <c r="BE7" s="41">
        <f>IF(成就内容!AV10="","",INDEX($C$4:$C$178*成就内容!AV$119/SUM(成就内容!$D$119:$BZ$119),成就内容!AV66,1)-SUM(BE$4:BE6))</f>
        <v>0</v>
      </c>
      <c r="BF7" s="41">
        <f>IF(成就内容!AW10="","",INDEX($C$4:$C$178*成就内容!AW$119/SUM(成就内容!$D$119:$BZ$119),成就内容!AW66,1)-SUM(BF$4:BF6))</f>
        <v>0</v>
      </c>
      <c r="BG7" s="41">
        <f>IF(成就内容!AX10="","",INDEX($C$4:$C$178*成就内容!AX$119/SUM(成就内容!$D$119:$BZ$119),成就内容!AX66,1)-SUM(BG$4:BG6))</f>
        <v>0</v>
      </c>
      <c r="BH7" s="41">
        <f>IF(成就内容!AY10="","",INDEX($C$4:$C$178*成就内容!AY$119/SUM(成就内容!$D$119:$BZ$119),成就内容!AY66,1)-SUM(BH$4:BH6))</f>
        <v>0</v>
      </c>
      <c r="BI7" s="41">
        <f>IF(成就内容!AZ10="","",INDEX($C$4:$C$178*成就内容!AZ$119/SUM(成就内容!$D$119:$BZ$119),成就内容!AZ66,1)-SUM(BI$4:BI6))</f>
        <v>0</v>
      </c>
      <c r="BJ7" s="41">
        <f>IF(成就内容!BA10="","",INDEX($C$4:$C$178*成就内容!BA$119/SUM(成就内容!$D$119:$BZ$119),成就内容!BA66,1)-SUM(BJ$4:BJ6))</f>
        <v>0</v>
      </c>
      <c r="BK7" s="41">
        <f>IF(成就内容!BB10="","",INDEX($C$4:$C$178*成就内容!BB$119/SUM(成就内容!$D$119:$BZ$119),成就内容!BB66,1)-SUM(BK$4:BK6))</f>
        <v>0</v>
      </c>
      <c r="BL7" s="41">
        <f>IF(成就内容!BC10="","",INDEX($C$4:$C$178*成就内容!BC$119/SUM(成就内容!$D$119:$BZ$119),成就内容!BC66,1)-SUM(BL$4:BL6))</f>
        <v>0</v>
      </c>
      <c r="BM7" s="41">
        <f>IF(成就内容!BD10="","",INDEX($C$4:$C$178*成就内容!BD$119/SUM(成就内容!$D$119:$BZ$119),成就内容!BD66,1)-SUM(BM$4:BM6))</f>
        <v>0</v>
      </c>
      <c r="BN7" s="41">
        <f>IF(成就内容!BE10="","",INDEX($C$4:$C$178*成就内容!BE$119/SUM(成就内容!$D$119:$BZ$119),成就内容!BE66,1)-SUM(BN$4:BN6))</f>
        <v>0</v>
      </c>
      <c r="BO7" s="41">
        <f>IF(成就内容!BF10="","",INDEX($C$4:$C$178*成就内容!BF$119/SUM(成就内容!$D$119:$BZ$119),成就内容!BF66,1)-SUM(BO$4:BO6))</f>
        <v>0</v>
      </c>
      <c r="BP7" s="41">
        <f>IF(成就内容!BG10="","",INDEX($C$4:$C$178*成就内容!BG$119/SUM(成就内容!$D$119:$BZ$119),成就内容!BG66,1)-SUM(BP$4:BP6))</f>
        <v>0</v>
      </c>
      <c r="BQ7" s="41">
        <f>IF(成就内容!BH10="","",INDEX($C$4:$C$178*成就内容!BH$119/SUM(成就内容!$D$119:$BZ$119),成就内容!BH66,1)-SUM(BQ$4:BQ6))</f>
        <v>0</v>
      </c>
      <c r="BR7" s="41" t="str">
        <f>IF(成就内容!BI10="","",INDEX($C$4:$C$178*成就内容!BI$119/SUM(成就内容!$D$119:$BZ$119),成就内容!BI66,1)-SUM(BR$4:BR6))</f>
        <v/>
      </c>
      <c r="BS7" s="41">
        <f>IF(成就内容!BJ10="","",INDEX($C$4:$C$178*成就内容!BJ$119/SUM(成就内容!$D$119:$BZ$119),成就内容!BJ66,1)-SUM(BS$4:BS6))</f>
        <v>0</v>
      </c>
      <c r="BT7" s="41">
        <f>IF(成就内容!BK10="","",INDEX($C$4:$C$178*成就内容!BK$119/SUM(成就内容!$D$119:$BZ$119),成就内容!BK66,1)-SUM(BT$4:BT6))</f>
        <v>0</v>
      </c>
      <c r="BU7" s="41">
        <f>IF(成就内容!BL10="","",INDEX($C$4:$C$178*成就内容!BL$119/SUM(成就内容!$D$119:$BZ$119),成就内容!BL66,1)-SUM(BU$4:BU6))</f>
        <v>0</v>
      </c>
      <c r="BV7" s="41">
        <f>IF(成就内容!BM10="","",INDEX($C$4:$C$178*成就内容!BM$119/SUM(成就内容!$D$119:$BZ$119),成就内容!BM66,1)-SUM(BV$4:BV6))</f>
        <v>0</v>
      </c>
      <c r="BW7" s="41">
        <f>IF(成就内容!BN10="","",INDEX($C$4:$C$178*成就内容!BN$119/SUM(成就内容!$D$119:$BZ$119),成就内容!BN66,1)-SUM(BW$4:BW6))</f>
        <v>0</v>
      </c>
      <c r="BX7" s="41">
        <f>IF(成就内容!BO10="","",INDEX($C$4:$C$178*成就内容!BO$119/SUM(成就内容!$D$119:$BZ$119),成就内容!BO66,1)-SUM(BX$4:BX6))</f>
        <v>0</v>
      </c>
      <c r="BY7" s="41">
        <f>IF(成就内容!BP10="","",INDEX($C$4:$C$178*成就内容!BP$119/SUM(成就内容!$D$119:$BZ$119),成就内容!BP66,1)-SUM(BY$4:BY6))</f>
        <v>0</v>
      </c>
      <c r="BZ7" s="41">
        <f>IF(成就内容!BQ10="","",INDEX($C$4:$C$178*成就内容!BQ$119/SUM(成就内容!$D$119:$BZ$119),成就内容!BQ66,1)-SUM(BZ$4:BZ6))</f>
        <v>0</v>
      </c>
      <c r="CA7" s="41">
        <f>IF(成就内容!BR10="","",INDEX($C$4:$C$178*成就内容!BR$119/SUM(成就内容!$D$119:$BZ$119),成就内容!BR66,1)-SUM(CA$4:CA6))</f>
        <v>0</v>
      </c>
      <c r="CB7" s="41">
        <f>IF(成就内容!BS10="","",INDEX($C$4:$C$178*成就内容!BS$119/SUM(成就内容!$D$119:$BZ$119),成就内容!BS66,1)-SUM(CB$4:CB6))</f>
        <v>0</v>
      </c>
      <c r="CC7" s="41">
        <f>IF(成就内容!BT10="","",INDEX($C$4:$C$178*成就内容!BT$119/SUM(成就内容!$D$119:$BZ$119),成就内容!BT66,1)-SUM(CC$4:CC6))</f>
        <v>0</v>
      </c>
      <c r="CD7" s="41">
        <f>IF(成就内容!BU10="","",INDEX($C$4:$C$178*成就内容!BU$119/SUM(成就内容!$D$119:$BZ$119),成就内容!BU66,1)-SUM(CD$4:CD6))</f>
        <v>0</v>
      </c>
      <c r="CE7" s="41" t="str">
        <f>IF(成就内容!BV10="","",INDEX($C$4:$C$178*成就内容!BV$119/SUM(成就内容!$D$119:$BZ$119),成就内容!BV66,1)-SUM(CE$4:CE6))</f>
        <v/>
      </c>
      <c r="CF7" s="41">
        <f>IF(成就内容!BW10="","",INDEX($C$4:$C$178*成就内容!BW$119/SUM(成就内容!$D$119:$BZ$119),成就内容!BW66,1)-SUM(CF$4:CF6))</f>
        <v>0</v>
      </c>
      <c r="CG7" s="41">
        <f>IF(成就内容!BX10="","",INDEX($C$4:$C$178*成就内容!BX$119/SUM(成就内容!$D$119:$BZ$119),成就内容!BX66,1)-SUM(CG$4:CG6))</f>
        <v>0</v>
      </c>
      <c r="CH7" s="41">
        <f>IF(成就内容!BY10="","",INDEX($C$4:$C$178*成就内容!BY$119/SUM(成就内容!$D$119:$BZ$119),成就内容!BY66,1)-SUM(CH$4:CH6))</f>
        <v>0</v>
      </c>
      <c r="CI7" s="41">
        <f>IF(成就内容!BZ10="","",INDEX($C$4:$C$178*成就内容!BZ$119/SUM(成就内容!$D$119:$BZ$119),成就内容!BZ66,1)-SUM(CI$4:CI6))</f>
        <v>8.64</v>
      </c>
      <c r="CM7" s="43">
        <v>4</v>
      </c>
      <c r="CN7" s="41">
        <f t="shared" si="3"/>
        <v>20</v>
      </c>
      <c r="CO7" s="41" t="str">
        <f t="shared" si="4"/>
        <v/>
      </c>
      <c r="CP7" s="41">
        <f t="shared" si="5"/>
        <v>0</v>
      </c>
      <c r="CQ7" s="41" t="str">
        <f t="shared" si="6"/>
        <v/>
      </c>
      <c r="CR7" s="41">
        <f t="shared" si="7"/>
        <v>20</v>
      </c>
      <c r="CS7" s="41">
        <f t="shared" si="8"/>
        <v>0</v>
      </c>
      <c r="CT7" s="41">
        <f t="shared" si="9"/>
        <v>0</v>
      </c>
      <c r="CU7" s="41">
        <f t="shared" si="10"/>
        <v>0</v>
      </c>
      <c r="CV7" s="41">
        <f t="shared" si="11"/>
        <v>0</v>
      </c>
      <c r="CW7" s="41">
        <f t="shared" si="12"/>
        <v>0</v>
      </c>
      <c r="CX7" s="41">
        <f t="shared" si="13"/>
        <v>0</v>
      </c>
      <c r="CY7" s="41">
        <f t="shared" si="14"/>
        <v>0</v>
      </c>
      <c r="CZ7" s="41">
        <f t="shared" si="15"/>
        <v>0</v>
      </c>
      <c r="DA7" s="41">
        <f t="shared" si="16"/>
        <v>20</v>
      </c>
      <c r="DB7" s="41">
        <f t="shared" si="17"/>
        <v>0</v>
      </c>
      <c r="DC7" s="41">
        <f t="shared" si="18"/>
        <v>0</v>
      </c>
      <c r="DD7" s="41">
        <f t="shared" si="19"/>
        <v>0</v>
      </c>
      <c r="DE7" s="41">
        <f t="shared" si="20"/>
        <v>0</v>
      </c>
      <c r="DF7" s="41">
        <f t="shared" si="21"/>
        <v>0</v>
      </c>
      <c r="DG7" s="41">
        <f t="shared" si="22"/>
        <v>0</v>
      </c>
      <c r="DH7" s="41">
        <f t="shared" si="23"/>
        <v>0</v>
      </c>
      <c r="DI7" s="41">
        <f t="shared" si="24"/>
        <v>0</v>
      </c>
      <c r="DJ7" s="41" t="str">
        <f t="shared" si="25"/>
        <v/>
      </c>
      <c r="DK7" s="41">
        <f t="shared" si="26"/>
        <v>0</v>
      </c>
      <c r="DL7" s="41">
        <f t="shared" si="27"/>
        <v>0</v>
      </c>
      <c r="DM7" s="41">
        <f t="shared" si="28"/>
        <v>0</v>
      </c>
      <c r="DN7" s="41">
        <f t="shared" si="29"/>
        <v>0</v>
      </c>
      <c r="DO7" s="41">
        <f t="shared" si="30"/>
        <v>0</v>
      </c>
      <c r="DP7" s="41">
        <f t="shared" si="31"/>
        <v>0</v>
      </c>
      <c r="DQ7" s="41">
        <f t="shared" si="32"/>
        <v>0</v>
      </c>
      <c r="DR7" s="41">
        <f t="shared" si="33"/>
        <v>10</v>
      </c>
      <c r="DS7" s="41">
        <f t="shared" si="34"/>
        <v>0</v>
      </c>
      <c r="DT7" s="41">
        <f t="shared" si="35"/>
        <v>0</v>
      </c>
      <c r="DU7" s="41" t="str">
        <f t="shared" si="36"/>
        <v/>
      </c>
      <c r="DV7" s="41" t="str">
        <f t="shared" si="37"/>
        <v/>
      </c>
      <c r="DW7" s="41">
        <f t="shared" si="38"/>
        <v>0</v>
      </c>
      <c r="DX7" s="41">
        <f t="shared" si="39"/>
        <v>0</v>
      </c>
      <c r="DY7" s="41">
        <f t="shared" si="40"/>
        <v>0</v>
      </c>
      <c r="DZ7" s="41">
        <f t="shared" si="41"/>
        <v>0</v>
      </c>
      <c r="EA7" s="41">
        <f t="shared" si="42"/>
        <v>0</v>
      </c>
      <c r="EB7" s="41">
        <f t="shared" si="43"/>
        <v>0</v>
      </c>
      <c r="EC7" s="41">
        <f t="shared" si="44"/>
        <v>0</v>
      </c>
      <c r="ED7" s="41">
        <f t="shared" si="45"/>
        <v>0</v>
      </c>
      <c r="EE7" s="41">
        <f t="shared" si="46"/>
        <v>0</v>
      </c>
      <c r="EF7" s="41">
        <f t="shared" si="47"/>
        <v>0</v>
      </c>
      <c r="EG7" s="41">
        <f t="shared" si="48"/>
        <v>0</v>
      </c>
      <c r="EH7" s="41">
        <f t="shared" si="49"/>
        <v>0</v>
      </c>
      <c r="EI7" s="41">
        <f t="shared" si="50"/>
        <v>0</v>
      </c>
      <c r="EJ7" s="41">
        <f t="shared" si="51"/>
        <v>0</v>
      </c>
      <c r="EK7" s="41">
        <f t="shared" si="52"/>
        <v>0</v>
      </c>
      <c r="EL7" s="41">
        <f t="shared" si="53"/>
        <v>0</v>
      </c>
      <c r="EM7" s="41">
        <f t="shared" si="54"/>
        <v>0</v>
      </c>
      <c r="EN7" s="41">
        <f t="shared" si="55"/>
        <v>0</v>
      </c>
      <c r="EO7" s="41">
        <f t="shared" si="56"/>
        <v>0</v>
      </c>
      <c r="EP7" s="41">
        <f t="shared" si="57"/>
        <v>0</v>
      </c>
      <c r="EQ7" s="41">
        <f t="shared" si="58"/>
        <v>0</v>
      </c>
      <c r="ER7" s="41">
        <f t="shared" si="59"/>
        <v>0</v>
      </c>
      <c r="ES7" s="41" t="str">
        <f t="shared" si="60"/>
        <v/>
      </c>
      <c r="ET7" s="41">
        <f t="shared" si="61"/>
        <v>0</v>
      </c>
      <c r="EU7" s="41">
        <f t="shared" si="62"/>
        <v>0</v>
      </c>
      <c r="EV7" s="41">
        <f t="shared" si="63"/>
        <v>0</v>
      </c>
      <c r="EW7" s="41">
        <f t="shared" si="64"/>
        <v>0</v>
      </c>
      <c r="EX7" s="41">
        <f t="shared" si="65"/>
        <v>0</v>
      </c>
      <c r="EY7" s="41">
        <f t="shared" si="66"/>
        <v>0</v>
      </c>
      <c r="EZ7" s="41">
        <f t="shared" si="67"/>
        <v>0</v>
      </c>
      <c r="FA7" s="41">
        <f t="shared" si="68"/>
        <v>0</v>
      </c>
      <c r="FB7" s="41">
        <f t="shared" si="69"/>
        <v>0</v>
      </c>
      <c r="FC7" s="41">
        <f t="shared" si="70"/>
        <v>0</v>
      </c>
      <c r="FD7" s="41">
        <f t="shared" si="71"/>
        <v>0</v>
      </c>
      <c r="FE7" s="41">
        <f t="shared" si="72"/>
        <v>0</v>
      </c>
      <c r="FF7" s="41" t="str">
        <f t="shared" si="73"/>
        <v/>
      </c>
      <c r="FG7" s="41">
        <f t="shared" si="74"/>
        <v>0</v>
      </c>
      <c r="FH7" s="41">
        <f t="shared" si="75"/>
        <v>0</v>
      </c>
      <c r="FI7" s="41">
        <f t="shared" si="76"/>
        <v>0</v>
      </c>
      <c r="FJ7" s="41">
        <f t="shared" si="77"/>
        <v>20</v>
      </c>
    </row>
    <row r="8" spans="1:166" x14ac:dyDescent="0.15">
      <c r="A8" s="84"/>
      <c r="B8" s="24">
        <v>5</v>
      </c>
      <c r="C8" s="24">
        <f>'[1]功能-子任务'!$S9</f>
        <v>100</v>
      </c>
      <c r="D8" s="77">
        <f>'[1]功能-子任务'!$AC9</f>
        <v>50000</v>
      </c>
      <c r="E8" s="77">
        <f>'[1]功能-子任务'!$AM9/4</f>
        <v>100000</v>
      </c>
      <c r="F8" s="24">
        <f t="shared" si="2"/>
        <v>100000</v>
      </c>
      <c r="G8" s="77">
        <f>'[1]功能-子任务'!$AR9</f>
        <v>0</v>
      </c>
      <c r="H8" s="77">
        <f>'[1]功能-子任务'!$BA9</f>
        <v>115</v>
      </c>
      <c r="I8" s="77">
        <f>'[1]功能-子任务'!$BJ9</f>
        <v>7200</v>
      </c>
      <c r="L8" s="25">
        <v>5</v>
      </c>
      <c r="M8" s="41">
        <f>IF(成就内容!D11="","",INDEX($C$4:$C$178*成就内容!D$119/SUM(成就内容!$D$119:$BZ$119),成就内容!D67,1)-SUM(M$4:M7))</f>
        <v>8.6399999999999935</v>
      </c>
      <c r="N8" s="41" t="str">
        <f>IF(成就内容!E11="","",INDEX($C$4:$C$178*成就内容!E$119/SUM(成就内容!$D$119:$BZ$119),成就内容!E67,1)-SUM(N$4:N7))</f>
        <v/>
      </c>
      <c r="O8" s="41">
        <f>IF(成就内容!F11="","",INDEX($C$4:$C$178*成就内容!F$119/SUM(成就内容!$D$119:$BZ$119),成就内容!F67,1)-SUM(O$4:O7))</f>
        <v>0</v>
      </c>
      <c r="P8" s="41" t="str">
        <f>IF(成就内容!G11="","",INDEX($C$4:$C$178*成就内容!G$119/SUM(成就内容!$D$119:$BZ$119),成就内容!G67,1)-SUM(P$4:P7))</f>
        <v/>
      </c>
      <c r="Q8" s="41">
        <f>IF(成就内容!H11="","",INDEX($C$4:$C$178*成就内容!H$119/SUM(成就内容!$D$119:$BZ$119),成就内容!H67,1)-SUM(Q$4:Q7))</f>
        <v>8.64</v>
      </c>
      <c r="R8" s="41">
        <f>IF(成就内容!I11="","",INDEX($C$4:$C$178*成就内容!I$119/SUM(成就内容!$D$119:$BZ$119),成就内容!I67,1)-SUM(R$4:R7))</f>
        <v>0</v>
      </c>
      <c r="S8" s="41">
        <f>IF(成就内容!J11="","",INDEX($C$4:$C$178*成就内容!J$119/SUM(成就内容!$D$119:$BZ$119),成就内容!J67,1)-SUM(S$4:S7))</f>
        <v>0</v>
      </c>
      <c r="T8" s="41">
        <f>IF(成就内容!K11="","",INDEX($C$4:$C$178*成就内容!K$119/SUM(成就内容!$D$119:$BZ$119),成就内容!K67,1)-SUM(T$4:T7))</f>
        <v>0</v>
      </c>
      <c r="U8" s="41">
        <f>IF(成就内容!L11="","",INDEX($C$4:$C$178*成就内容!L$119/SUM(成就内容!$D$119:$BZ$119),成就内容!L67,1)-SUM(U$4:U7))</f>
        <v>0</v>
      </c>
      <c r="V8" s="41">
        <f>IF(成就内容!M11="","",INDEX($C$4:$C$178*成就内容!M$119/SUM(成就内容!$D$119:$BZ$119),成就内容!M67,1)-SUM(V$4:V7))</f>
        <v>0</v>
      </c>
      <c r="W8" s="41">
        <f>IF(成就内容!N11="","",INDEX($C$4:$C$178*成就内容!N$119/SUM(成就内容!$D$119:$BZ$119),成就内容!N67,1)-SUM(W$4:W7))</f>
        <v>0</v>
      </c>
      <c r="X8" s="41">
        <f>IF(成就内容!O11="","",INDEX($C$4:$C$178*成就内容!O$119/SUM(成就内容!$D$119:$BZ$119),成就内容!O67,1)-SUM(X$4:X7))</f>
        <v>0</v>
      </c>
      <c r="Y8" s="41">
        <f>IF(成就内容!P11="","",INDEX($C$4:$C$178*成就内容!P$119/SUM(成就内容!$D$119:$BZ$119),成就内容!P67,1)-SUM(Y$4:Y7))</f>
        <v>0</v>
      </c>
      <c r="Z8" s="41">
        <f>IF(成就内容!Q11="","",INDEX($C$4:$C$178*成就内容!Q$119/SUM(成就内容!$D$119:$BZ$119),成就内容!Q67,1)-SUM(Z$4:Z7))</f>
        <v>8.64</v>
      </c>
      <c r="AA8" s="41">
        <f>IF(成就内容!R11="","",INDEX($C$4:$C$178*成就内容!R$119/SUM(成就内容!$D$119:$BZ$119),成就内容!R67,1)-SUM(AA$4:AA7))</f>
        <v>0</v>
      </c>
      <c r="AB8" s="41">
        <f>IF(成就内容!S11="","",INDEX($C$4:$C$178*成就内容!S$119/SUM(成就内容!$D$119:$BZ$119),成就内容!S67,1)-SUM(AB$4:AB7))</f>
        <v>0</v>
      </c>
      <c r="AC8" s="41">
        <f>IF(成就内容!T11="","",INDEX($C$4:$C$178*成就内容!T$119/SUM(成就内容!$D$119:$BZ$119),成就内容!T67,1)-SUM(AC$4:AC7))</f>
        <v>0</v>
      </c>
      <c r="AD8" s="41">
        <f>IF(成就内容!U11="","",INDEX($C$4:$C$178*成就内容!U$119/SUM(成就内容!$D$119:$BZ$119),成就内容!U67,1)-SUM(AD$4:AD7))</f>
        <v>0</v>
      </c>
      <c r="AE8" s="41">
        <f>IF(成就内容!V11="","",INDEX($C$4:$C$178*成就内容!V$119/SUM(成就内容!$D$119:$BZ$119),成就内容!V67,1)-SUM(AE$4:AE7))</f>
        <v>0</v>
      </c>
      <c r="AF8" s="41">
        <f>IF(成就内容!W11="","",INDEX($C$4:$C$178*成就内容!W$119/SUM(成就内容!$D$119:$BZ$119),成就内容!W67,1)-SUM(AF$4:AF7))</f>
        <v>0</v>
      </c>
      <c r="AG8" s="41">
        <f>IF(成就内容!X11="","",INDEX($C$4:$C$178*成就内容!X$119/SUM(成就内容!$D$119:$BZ$119),成就内容!X67,1)-SUM(AG$4:AG7))</f>
        <v>0</v>
      </c>
      <c r="AH8" s="41">
        <f>IF(成就内容!Y11="","",INDEX($C$4:$C$178*成就内容!Y$119/SUM(成就内容!$D$119:$BZ$119),成就内容!Y67,1)-SUM(AH$4:AH7))</f>
        <v>0</v>
      </c>
      <c r="AI8" s="41" t="str">
        <f>IF(成就内容!Z11="","",INDEX($C$4:$C$178*成就内容!Z$119/SUM(成就内容!$D$119:$BZ$119),成就内容!Z67,1)-SUM(AI$4:AI7))</f>
        <v/>
      </c>
      <c r="AJ8" s="41">
        <f>IF(成就内容!AA11="","",INDEX($C$4:$C$178*成就内容!AA$119/SUM(成就内容!$D$119:$BZ$119),成就内容!AA67,1)-SUM(AJ$4:AJ7))</f>
        <v>0</v>
      </c>
      <c r="AK8" s="41">
        <f>IF(成就内容!AB11="","",INDEX($C$4:$C$178*成就内容!AB$119/SUM(成就内容!$D$119:$BZ$119),成就内容!AB67,1)-SUM(AK$4:AK7))</f>
        <v>0</v>
      </c>
      <c r="AL8" s="41">
        <f>IF(成就内容!AC11="","",INDEX($C$4:$C$178*成就内容!AC$119/SUM(成就内容!$D$119:$BZ$119),成就内容!AC67,1)-SUM(AL$4:AL7))</f>
        <v>0</v>
      </c>
      <c r="AM8" s="41">
        <f>IF(成就内容!AD11="","",INDEX($C$4:$C$178*成就内容!AD$119/SUM(成就内容!$D$119:$BZ$119),成就内容!AD67,1)-SUM(AM$4:AM7))</f>
        <v>0</v>
      </c>
      <c r="AN8" s="41">
        <f>IF(成就内容!AE11="","",INDEX($C$4:$C$178*成就内容!AE$119/SUM(成就内容!$D$119:$BZ$119),成就内容!AE67,1)-SUM(AN$4:AN7))</f>
        <v>0</v>
      </c>
      <c r="AO8" s="41">
        <f>IF(成就内容!AF11="","",INDEX($C$4:$C$178*成就内容!AF$119/SUM(成就内容!$D$119:$BZ$119),成就内容!AF67,1)-SUM(AO$4:AO7))</f>
        <v>0</v>
      </c>
      <c r="AP8" s="41">
        <f>IF(成就内容!AG11="","",INDEX($C$4:$C$178*成就内容!AG$119/SUM(成就内容!$D$119:$BZ$119),成就内容!AG67,1)-SUM(AP$4:AP7))</f>
        <v>0</v>
      </c>
      <c r="AQ8" s="41">
        <f>IF(成就内容!AH11="","",INDEX($C$4:$C$178*成就内容!AH$119/SUM(成就内容!$D$119:$BZ$119),成就内容!AH67,1)-SUM(AQ$4:AQ7))</f>
        <v>4.3199999999999932</v>
      </c>
      <c r="AR8" s="41">
        <f>IF(成就内容!AI11="","",INDEX($C$4:$C$178*成就内容!AI$119/SUM(成就内容!$D$119:$BZ$119),成就内容!AI67,1)-SUM(AR$4:AR7))</f>
        <v>0</v>
      </c>
      <c r="AS8" s="41">
        <f>IF(成就内容!AJ11="","",INDEX($C$4:$C$178*成就内容!AJ$119/SUM(成就内容!$D$119:$BZ$119),成就内容!AJ67,1)-SUM(AS$4:AS7))</f>
        <v>0</v>
      </c>
      <c r="AT8" s="41" t="str">
        <f>IF(成就内容!AK11="","",INDEX($C$4:$C$178*成就内容!AK$119/SUM(成就内容!$D$119:$BZ$119),成就内容!AK67,1)-SUM(AT$4:AT7))</f>
        <v/>
      </c>
      <c r="AU8" s="41" t="str">
        <f>IF(成就内容!AL11="","",INDEX($C$4:$C$178*成就内容!AL$119/SUM(成就内容!$D$119:$BZ$119),成就内容!AL67,1)-SUM(AU$4:AU7))</f>
        <v/>
      </c>
      <c r="AV8" s="41">
        <f>IF(成就内容!AM11="","",INDEX($C$4:$C$178*成就内容!AM$119/SUM(成就内容!$D$119:$BZ$119),成就内容!AM67,1)-SUM(AV$4:AV7))</f>
        <v>0</v>
      </c>
      <c r="AW8" s="41">
        <f>IF(成就内容!AN11="","",INDEX($C$4:$C$178*成就内容!AN$119/SUM(成就内容!$D$119:$BZ$119),成就内容!AN67,1)-SUM(AW$4:AW7))</f>
        <v>0</v>
      </c>
      <c r="AX8" s="41">
        <f>IF(成就内容!AO11="","",INDEX($C$4:$C$178*成就内容!AO$119/SUM(成就内容!$D$119:$BZ$119),成就内容!AO67,1)-SUM(AX$4:AX7))</f>
        <v>0</v>
      </c>
      <c r="AY8" s="41">
        <f>IF(成就内容!AP11="","",INDEX($C$4:$C$178*成就内容!AP$119/SUM(成就内容!$D$119:$BZ$119),成就内容!AP67,1)-SUM(AY$4:AY7))</f>
        <v>0</v>
      </c>
      <c r="AZ8" s="41">
        <f>IF(成就内容!AQ11="","",INDEX($C$4:$C$178*成就内容!AQ$119/SUM(成就内容!$D$119:$BZ$119),成就内容!AQ67,1)-SUM(AZ$4:AZ7))</f>
        <v>0</v>
      </c>
      <c r="BA8" s="41">
        <f>IF(成就内容!AR11="","",INDEX($C$4:$C$178*成就内容!AR$119/SUM(成就内容!$D$119:$BZ$119),成就内容!AR67,1)-SUM(BA$4:BA7))</f>
        <v>0</v>
      </c>
      <c r="BB8" s="41">
        <f>IF(成就内容!AS11="","",INDEX($C$4:$C$178*成就内容!AS$119/SUM(成就内容!$D$119:$BZ$119),成就内容!AS67,1)-SUM(BB$4:BB7))</f>
        <v>0</v>
      </c>
      <c r="BC8" s="41">
        <f>IF(成就内容!AT11="","",INDEX($C$4:$C$178*成就内容!AT$119/SUM(成就内容!$D$119:$BZ$119),成就内容!AT67,1)-SUM(BC$4:BC7))</f>
        <v>0</v>
      </c>
      <c r="BD8" s="41">
        <f>IF(成就内容!AU11="","",INDEX($C$4:$C$178*成就内容!AU$119/SUM(成就内容!$D$119:$BZ$119),成就内容!AU67,1)-SUM(BD$4:BD7))</f>
        <v>0</v>
      </c>
      <c r="BE8" s="41">
        <f>IF(成就内容!AV11="","",INDEX($C$4:$C$178*成就内容!AV$119/SUM(成就内容!$D$119:$BZ$119),成就内容!AV67,1)-SUM(BE$4:BE7))</f>
        <v>0</v>
      </c>
      <c r="BF8" s="41">
        <f>IF(成就内容!AW11="","",INDEX($C$4:$C$178*成就内容!AW$119/SUM(成就内容!$D$119:$BZ$119),成就内容!AW67,1)-SUM(BF$4:BF7))</f>
        <v>0</v>
      </c>
      <c r="BG8" s="41">
        <f>IF(成就内容!AX11="","",INDEX($C$4:$C$178*成就内容!AX$119/SUM(成就内容!$D$119:$BZ$119),成就内容!AX67,1)-SUM(BG$4:BG7))</f>
        <v>0</v>
      </c>
      <c r="BH8" s="41">
        <f>IF(成就内容!AY11="","",INDEX($C$4:$C$178*成就内容!AY$119/SUM(成就内容!$D$119:$BZ$119),成就内容!AY67,1)-SUM(BH$4:BH7))</f>
        <v>0</v>
      </c>
      <c r="BI8" s="41">
        <f>IF(成就内容!AZ11="","",INDEX($C$4:$C$178*成就内容!AZ$119/SUM(成就内容!$D$119:$BZ$119),成就内容!AZ67,1)-SUM(BI$4:BI7))</f>
        <v>0</v>
      </c>
      <c r="BJ8" s="41">
        <f>IF(成就内容!BA11="","",INDEX($C$4:$C$178*成就内容!BA$119/SUM(成就内容!$D$119:$BZ$119),成就内容!BA67,1)-SUM(BJ$4:BJ7))</f>
        <v>0</v>
      </c>
      <c r="BK8" s="41">
        <f>IF(成就内容!BB11="","",INDEX($C$4:$C$178*成就内容!BB$119/SUM(成就内容!$D$119:$BZ$119),成就内容!BB67,1)-SUM(BK$4:BK7))</f>
        <v>0</v>
      </c>
      <c r="BL8" s="41">
        <f>IF(成就内容!BC11="","",INDEX($C$4:$C$178*成就内容!BC$119/SUM(成就内容!$D$119:$BZ$119),成就内容!BC67,1)-SUM(BL$4:BL7))</f>
        <v>0</v>
      </c>
      <c r="BM8" s="41">
        <f>IF(成就内容!BD11="","",INDEX($C$4:$C$178*成就内容!BD$119/SUM(成就内容!$D$119:$BZ$119),成就内容!BD67,1)-SUM(BM$4:BM7))</f>
        <v>0</v>
      </c>
      <c r="BN8" s="41">
        <f>IF(成就内容!BE11="","",INDEX($C$4:$C$178*成就内容!BE$119/SUM(成就内容!$D$119:$BZ$119),成就内容!BE67,1)-SUM(BN$4:BN7))</f>
        <v>0</v>
      </c>
      <c r="BO8" s="41">
        <f>IF(成就内容!BF11="","",INDEX($C$4:$C$178*成就内容!BF$119/SUM(成就内容!$D$119:$BZ$119),成就内容!BF67,1)-SUM(BO$4:BO7))</f>
        <v>0</v>
      </c>
      <c r="BP8" s="41">
        <f>IF(成就内容!BG11="","",INDEX($C$4:$C$178*成就内容!BG$119/SUM(成就内容!$D$119:$BZ$119),成就内容!BG67,1)-SUM(BP$4:BP7))</f>
        <v>0</v>
      </c>
      <c r="BQ8" s="41">
        <f>IF(成就内容!BH11="","",INDEX($C$4:$C$178*成就内容!BH$119/SUM(成就内容!$D$119:$BZ$119),成就内容!BH67,1)-SUM(BQ$4:BQ7))</f>
        <v>0</v>
      </c>
      <c r="BR8" s="41" t="str">
        <f>IF(成就内容!BI11="","",INDEX($C$4:$C$178*成就内容!BI$119/SUM(成就内容!$D$119:$BZ$119),成就内容!BI67,1)-SUM(BR$4:BR7))</f>
        <v/>
      </c>
      <c r="BS8" s="41">
        <f>IF(成就内容!BJ11="","",INDEX($C$4:$C$178*成就内容!BJ$119/SUM(成就内容!$D$119:$BZ$119),成就内容!BJ67,1)-SUM(BS$4:BS7))</f>
        <v>0</v>
      </c>
      <c r="BT8" s="41">
        <f>IF(成就内容!BK11="","",INDEX($C$4:$C$178*成就内容!BK$119/SUM(成就内容!$D$119:$BZ$119),成就内容!BK67,1)-SUM(BT$4:BT7))</f>
        <v>0</v>
      </c>
      <c r="BU8" s="41">
        <f>IF(成就内容!BL11="","",INDEX($C$4:$C$178*成就内容!BL$119/SUM(成就内容!$D$119:$BZ$119),成就内容!BL67,1)-SUM(BU$4:BU7))</f>
        <v>0</v>
      </c>
      <c r="BV8" s="41">
        <f>IF(成就内容!BM11="","",INDEX($C$4:$C$178*成就内容!BM$119/SUM(成就内容!$D$119:$BZ$119),成就内容!BM67,1)-SUM(BV$4:BV7))</f>
        <v>0</v>
      </c>
      <c r="BW8" s="41">
        <f>IF(成就内容!BN11="","",INDEX($C$4:$C$178*成就内容!BN$119/SUM(成就内容!$D$119:$BZ$119),成就内容!BN67,1)-SUM(BW$4:BW7))</f>
        <v>0</v>
      </c>
      <c r="BX8" s="41">
        <f>IF(成就内容!BO11="","",INDEX($C$4:$C$178*成就内容!BO$119/SUM(成就内容!$D$119:$BZ$119),成就内容!BO67,1)-SUM(BX$4:BX7))</f>
        <v>0</v>
      </c>
      <c r="BY8" s="41">
        <f>IF(成就内容!BP11="","",INDEX($C$4:$C$178*成就内容!BP$119/SUM(成就内容!$D$119:$BZ$119),成就内容!BP67,1)-SUM(BY$4:BY7))</f>
        <v>0</v>
      </c>
      <c r="BZ8" s="41">
        <f>IF(成就内容!BQ11="","",INDEX($C$4:$C$178*成就内容!BQ$119/SUM(成就内容!$D$119:$BZ$119),成就内容!BQ67,1)-SUM(BZ$4:BZ7))</f>
        <v>0</v>
      </c>
      <c r="CA8" s="41">
        <f>IF(成就内容!BR11="","",INDEX($C$4:$C$178*成就内容!BR$119/SUM(成就内容!$D$119:$BZ$119),成就内容!BR67,1)-SUM(CA$4:CA7))</f>
        <v>0</v>
      </c>
      <c r="CB8" s="41">
        <f>IF(成就内容!BS11="","",INDEX($C$4:$C$178*成就内容!BS$119/SUM(成就内容!$D$119:$BZ$119),成就内容!BS67,1)-SUM(CB$4:CB7))</f>
        <v>0</v>
      </c>
      <c r="CC8" s="41">
        <f>IF(成就内容!BT11="","",INDEX($C$4:$C$178*成就内容!BT$119/SUM(成就内容!$D$119:$BZ$119),成就内容!BT67,1)-SUM(CC$4:CC7))</f>
        <v>0</v>
      </c>
      <c r="CD8" s="41">
        <f>IF(成就内容!BU11="","",INDEX($C$4:$C$178*成就内容!BU$119/SUM(成就内容!$D$119:$BZ$119),成就内容!BU67,1)-SUM(CD$4:CD7))</f>
        <v>0</v>
      </c>
      <c r="CE8" s="41" t="str">
        <f>IF(成就内容!BV11="","",INDEX($C$4:$C$178*成就内容!BV$119/SUM(成就内容!$D$119:$BZ$119),成就内容!BV67,1)-SUM(CE$4:CE7))</f>
        <v/>
      </c>
      <c r="CF8" s="41">
        <f>IF(成就内容!BW11="","",INDEX($C$4:$C$178*成就内容!BW$119/SUM(成就内容!$D$119:$BZ$119),成就内容!BW67,1)-SUM(CF$4:CF7))</f>
        <v>0</v>
      </c>
      <c r="CG8" s="41">
        <f>IF(成就内容!BX11="","",INDEX($C$4:$C$178*成就内容!BX$119/SUM(成就内容!$D$119:$BZ$119),成就内容!BX67,1)-SUM(CG$4:CG7))</f>
        <v>0</v>
      </c>
      <c r="CH8" s="41">
        <f>IF(成就内容!BY11="","",INDEX($C$4:$C$178*成就内容!BY$119/SUM(成就内容!$D$119:$BZ$119),成就内容!BY67,1)-SUM(CH$4:CH7))</f>
        <v>0</v>
      </c>
      <c r="CI8" s="41">
        <f>IF(成就内容!BZ11="","",INDEX($C$4:$C$178*成就内容!BZ$119/SUM(成就内容!$D$119:$BZ$119),成就内容!BZ67,1)-SUM(CI$4:CI7))</f>
        <v>17.279999999999994</v>
      </c>
      <c r="CM8" s="43">
        <v>5</v>
      </c>
      <c r="CN8" s="41">
        <f t="shared" si="3"/>
        <v>20</v>
      </c>
      <c r="CO8" s="41" t="str">
        <f t="shared" si="4"/>
        <v/>
      </c>
      <c r="CP8" s="41">
        <f t="shared" si="5"/>
        <v>0</v>
      </c>
      <c r="CQ8" s="41" t="str">
        <f t="shared" si="6"/>
        <v/>
      </c>
      <c r="CR8" s="41">
        <f t="shared" si="7"/>
        <v>20</v>
      </c>
      <c r="CS8" s="41">
        <f t="shared" si="8"/>
        <v>0</v>
      </c>
      <c r="CT8" s="41">
        <f t="shared" si="9"/>
        <v>0</v>
      </c>
      <c r="CU8" s="41">
        <f t="shared" si="10"/>
        <v>0</v>
      </c>
      <c r="CV8" s="41">
        <f t="shared" si="11"/>
        <v>0</v>
      </c>
      <c r="CW8" s="41">
        <f t="shared" si="12"/>
        <v>0</v>
      </c>
      <c r="CX8" s="41">
        <f t="shared" si="13"/>
        <v>0</v>
      </c>
      <c r="CY8" s="41">
        <f t="shared" si="14"/>
        <v>0</v>
      </c>
      <c r="CZ8" s="41">
        <f t="shared" si="15"/>
        <v>0</v>
      </c>
      <c r="DA8" s="41">
        <f t="shared" si="16"/>
        <v>20</v>
      </c>
      <c r="DB8" s="41">
        <f t="shared" si="17"/>
        <v>0</v>
      </c>
      <c r="DC8" s="41">
        <f t="shared" si="18"/>
        <v>0</v>
      </c>
      <c r="DD8" s="41">
        <f t="shared" si="19"/>
        <v>0</v>
      </c>
      <c r="DE8" s="41">
        <f t="shared" si="20"/>
        <v>0</v>
      </c>
      <c r="DF8" s="41">
        <f t="shared" si="21"/>
        <v>0</v>
      </c>
      <c r="DG8" s="41">
        <f t="shared" si="22"/>
        <v>0</v>
      </c>
      <c r="DH8" s="41">
        <f t="shared" si="23"/>
        <v>0</v>
      </c>
      <c r="DI8" s="41">
        <f t="shared" si="24"/>
        <v>0</v>
      </c>
      <c r="DJ8" s="41" t="str">
        <f t="shared" si="25"/>
        <v/>
      </c>
      <c r="DK8" s="41">
        <f t="shared" si="26"/>
        <v>0</v>
      </c>
      <c r="DL8" s="41">
        <f t="shared" si="27"/>
        <v>0</v>
      </c>
      <c r="DM8" s="41">
        <f t="shared" si="28"/>
        <v>0</v>
      </c>
      <c r="DN8" s="41">
        <f t="shared" si="29"/>
        <v>0</v>
      </c>
      <c r="DO8" s="41">
        <f t="shared" si="30"/>
        <v>0</v>
      </c>
      <c r="DP8" s="41">
        <f t="shared" si="31"/>
        <v>0</v>
      </c>
      <c r="DQ8" s="41">
        <f t="shared" si="32"/>
        <v>0</v>
      </c>
      <c r="DR8" s="41">
        <f t="shared" si="33"/>
        <v>10</v>
      </c>
      <c r="DS8" s="41">
        <f t="shared" si="34"/>
        <v>0</v>
      </c>
      <c r="DT8" s="41">
        <f t="shared" si="35"/>
        <v>0</v>
      </c>
      <c r="DU8" s="41" t="str">
        <f t="shared" si="36"/>
        <v/>
      </c>
      <c r="DV8" s="41" t="str">
        <f t="shared" si="37"/>
        <v/>
      </c>
      <c r="DW8" s="41">
        <f t="shared" si="38"/>
        <v>0</v>
      </c>
      <c r="DX8" s="41">
        <f t="shared" si="39"/>
        <v>0</v>
      </c>
      <c r="DY8" s="41">
        <f t="shared" si="40"/>
        <v>0</v>
      </c>
      <c r="DZ8" s="41">
        <f t="shared" si="41"/>
        <v>0</v>
      </c>
      <c r="EA8" s="41">
        <f t="shared" si="42"/>
        <v>0</v>
      </c>
      <c r="EB8" s="41">
        <f t="shared" si="43"/>
        <v>0</v>
      </c>
      <c r="EC8" s="41">
        <f t="shared" si="44"/>
        <v>0</v>
      </c>
      <c r="ED8" s="41">
        <f t="shared" si="45"/>
        <v>0</v>
      </c>
      <c r="EE8" s="41">
        <f t="shared" si="46"/>
        <v>0</v>
      </c>
      <c r="EF8" s="41">
        <f t="shared" si="47"/>
        <v>0</v>
      </c>
      <c r="EG8" s="41">
        <f t="shared" si="48"/>
        <v>0</v>
      </c>
      <c r="EH8" s="41">
        <f t="shared" si="49"/>
        <v>0</v>
      </c>
      <c r="EI8" s="41">
        <f t="shared" si="50"/>
        <v>0</v>
      </c>
      <c r="EJ8" s="41">
        <f t="shared" si="51"/>
        <v>0</v>
      </c>
      <c r="EK8" s="41">
        <f t="shared" si="52"/>
        <v>0</v>
      </c>
      <c r="EL8" s="41">
        <f t="shared" si="53"/>
        <v>0</v>
      </c>
      <c r="EM8" s="41">
        <f t="shared" si="54"/>
        <v>0</v>
      </c>
      <c r="EN8" s="41">
        <f t="shared" si="55"/>
        <v>0</v>
      </c>
      <c r="EO8" s="41">
        <f t="shared" si="56"/>
        <v>0</v>
      </c>
      <c r="EP8" s="41">
        <f t="shared" si="57"/>
        <v>0</v>
      </c>
      <c r="EQ8" s="41">
        <f t="shared" si="58"/>
        <v>0</v>
      </c>
      <c r="ER8" s="41">
        <f t="shared" si="59"/>
        <v>0</v>
      </c>
      <c r="ES8" s="41" t="str">
        <f t="shared" si="60"/>
        <v/>
      </c>
      <c r="ET8" s="41">
        <f t="shared" si="61"/>
        <v>0</v>
      </c>
      <c r="EU8" s="41">
        <f t="shared" si="62"/>
        <v>0</v>
      </c>
      <c r="EV8" s="41">
        <f t="shared" si="63"/>
        <v>0</v>
      </c>
      <c r="EW8" s="41">
        <f t="shared" si="64"/>
        <v>0</v>
      </c>
      <c r="EX8" s="41">
        <f t="shared" si="65"/>
        <v>0</v>
      </c>
      <c r="EY8" s="41">
        <f t="shared" si="66"/>
        <v>0</v>
      </c>
      <c r="EZ8" s="41">
        <f t="shared" si="67"/>
        <v>0</v>
      </c>
      <c r="FA8" s="41">
        <f t="shared" si="68"/>
        <v>0</v>
      </c>
      <c r="FB8" s="41">
        <f t="shared" si="69"/>
        <v>0</v>
      </c>
      <c r="FC8" s="41">
        <f t="shared" si="70"/>
        <v>0</v>
      </c>
      <c r="FD8" s="41">
        <f t="shared" si="71"/>
        <v>0</v>
      </c>
      <c r="FE8" s="41">
        <f t="shared" si="72"/>
        <v>0</v>
      </c>
      <c r="FF8" s="41" t="str">
        <f t="shared" si="73"/>
        <v/>
      </c>
      <c r="FG8" s="41">
        <f t="shared" si="74"/>
        <v>0</v>
      </c>
      <c r="FH8" s="41">
        <f t="shared" si="75"/>
        <v>0</v>
      </c>
      <c r="FI8" s="41">
        <f t="shared" si="76"/>
        <v>0</v>
      </c>
      <c r="FJ8" s="41">
        <f t="shared" si="77"/>
        <v>20</v>
      </c>
    </row>
    <row r="9" spans="1:166" x14ac:dyDescent="0.15">
      <c r="A9" s="84"/>
      <c r="B9" s="24">
        <v>6</v>
      </c>
      <c r="C9" s="24">
        <f>'[1]功能-子任务'!$S10</f>
        <v>116</v>
      </c>
      <c r="D9" s="77">
        <f>'[1]功能-子任务'!$AC10</f>
        <v>60000</v>
      </c>
      <c r="E9" s="77">
        <f>'[1]功能-子任务'!$AM10/4</f>
        <v>130000</v>
      </c>
      <c r="F9" s="24">
        <f t="shared" si="2"/>
        <v>130000</v>
      </c>
      <c r="G9" s="77">
        <f>'[1]功能-子任务'!$AR10</f>
        <v>0</v>
      </c>
      <c r="H9" s="77">
        <f>'[1]功能-子任务'!$BA10</f>
        <v>147</v>
      </c>
      <c r="I9" s="77">
        <f>'[1]功能-子任务'!$BJ10</f>
        <v>8376</v>
      </c>
      <c r="L9" s="25">
        <v>6</v>
      </c>
      <c r="M9" s="41">
        <f>IF(成就内容!D12="","",INDEX($C$4:$C$178*成就内容!D$119/SUM(成就内容!$D$119:$BZ$119),成就内容!D68,1)-SUM(M$4:M8))</f>
        <v>12.96</v>
      </c>
      <c r="N9" s="41" t="str">
        <f>IF(成就内容!E12="","",INDEX($C$4:$C$178*成就内容!E$119/SUM(成就内容!$D$119:$BZ$119),成就内容!E68,1)-SUM(N$4:N8))</f>
        <v/>
      </c>
      <c r="O9" s="41">
        <f>IF(成就内容!F12="","",INDEX($C$4:$C$178*成就内容!F$119/SUM(成就内容!$D$119:$BZ$119),成就内容!F68,1)-SUM(O$4:O8))</f>
        <v>0</v>
      </c>
      <c r="P9" s="41" t="str">
        <f>IF(成就内容!G12="","",INDEX($C$4:$C$178*成就内容!G$119/SUM(成就内容!$D$119:$BZ$119),成就内容!G68,1)-SUM(P$4:P8))</f>
        <v/>
      </c>
      <c r="Q9" s="41">
        <f>IF(成就内容!H12="","",INDEX($C$4:$C$178*成就内容!H$119/SUM(成就内容!$D$119:$BZ$119),成就内容!H68,1)-SUM(Q$4:Q8))</f>
        <v>17.279999999999994</v>
      </c>
      <c r="R9" s="41">
        <f>IF(成就内容!I12="","",INDEX($C$4:$C$178*成就内容!I$119/SUM(成就内容!$D$119:$BZ$119),成就内容!I68,1)-SUM(R$4:R8))</f>
        <v>0</v>
      </c>
      <c r="S9" s="41">
        <f>IF(成就内容!J12="","",INDEX($C$4:$C$178*成就内容!J$119/SUM(成就内容!$D$119:$BZ$119),成就内容!J68,1)-SUM(S$4:S8))</f>
        <v>0</v>
      </c>
      <c r="T9" s="41">
        <f>IF(成就内容!K12="","",INDEX($C$4:$C$178*成就内容!K$119/SUM(成就内容!$D$119:$BZ$119),成就内容!K68,1)-SUM(T$4:T8))</f>
        <v>0</v>
      </c>
      <c r="U9" s="41">
        <f>IF(成就内容!L12="","",INDEX($C$4:$C$178*成就内容!L$119/SUM(成就内容!$D$119:$BZ$119),成就内容!L68,1)-SUM(U$4:U8))</f>
        <v>0</v>
      </c>
      <c r="V9" s="41">
        <f>IF(成就内容!M12="","",INDEX($C$4:$C$178*成就内容!M$119/SUM(成就内容!$D$119:$BZ$119),成就内容!M68,1)-SUM(V$4:V8))</f>
        <v>0</v>
      </c>
      <c r="W9" s="41">
        <f>IF(成就内容!N12="","",INDEX($C$4:$C$178*成就内容!N$119/SUM(成就内容!$D$119:$BZ$119),成就内容!N68,1)-SUM(W$4:W8))</f>
        <v>0</v>
      </c>
      <c r="X9" s="41">
        <f>IF(成就内容!O12="","",INDEX($C$4:$C$178*成就内容!O$119/SUM(成就内容!$D$119:$BZ$119),成就内容!O68,1)-SUM(X$4:X8))</f>
        <v>0</v>
      </c>
      <c r="Y9" s="41">
        <f>IF(成就内容!P12="","",INDEX($C$4:$C$178*成就内容!P$119/SUM(成就内容!$D$119:$BZ$119),成就内容!P68,1)-SUM(Y$4:Y8))</f>
        <v>0</v>
      </c>
      <c r="Z9" s="41">
        <f>IF(成就内容!Q12="","",INDEX($C$4:$C$178*成就内容!Q$119/SUM(成就内容!$D$119:$BZ$119),成就内容!Q68,1)-SUM(Z$4:Z8))</f>
        <v>17.279999999999994</v>
      </c>
      <c r="AA9" s="41">
        <f>IF(成就内容!R12="","",INDEX($C$4:$C$178*成就内容!R$119/SUM(成就内容!$D$119:$BZ$119),成就内容!R68,1)-SUM(AA$4:AA8))</f>
        <v>0</v>
      </c>
      <c r="AB9" s="41">
        <f>IF(成就内容!S12="","",INDEX($C$4:$C$178*成就内容!S$119/SUM(成就内容!$D$119:$BZ$119),成就内容!S68,1)-SUM(AB$4:AB8))</f>
        <v>0</v>
      </c>
      <c r="AC9" s="41">
        <f>IF(成就内容!T12="","",INDEX($C$4:$C$178*成就内容!T$119/SUM(成就内容!$D$119:$BZ$119),成就内容!T68,1)-SUM(AC$4:AC8))</f>
        <v>0</v>
      </c>
      <c r="AD9" s="41">
        <f>IF(成就内容!U12="","",INDEX($C$4:$C$178*成就内容!U$119/SUM(成就内容!$D$119:$BZ$119),成就内容!U68,1)-SUM(AD$4:AD8))</f>
        <v>0</v>
      </c>
      <c r="AE9" s="41">
        <f>IF(成就内容!V12="","",INDEX($C$4:$C$178*成就内容!V$119/SUM(成就内容!$D$119:$BZ$119),成就内容!V68,1)-SUM(AE$4:AE8))</f>
        <v>0</v>
      </c>
      <c r="AF9" s="41">
        <f>IF(成就内容!W12="","",INDEX($C$4:$C$178*成就内容!W$119/SUM(成就内容!$D$119:$BZ$119),成就内容!W68,1)-SUM(AF$4:AF8))</f>
        <v>0</v>
      </c>
      <c r="AG9" s="41">
        <f>IF(成就内容!X12="","",INDEX($C$4:$C$178*成就内容!X$119/SUM(成就内容!$D$119:$BZ$119),成就内容!X68,1)-SUM(AG$4:AG8))</f>
        <v>0</v>
      </c>
      <c r="AH9" s="41">
        <f>IF(成就内容!Y12="","",INDEX($C$4:$C$178*成就内容!Y$119/SUM(成就内容!$D$119:$BZ$119),成就内容!Y68,1)-SUM(AH$4:AH8))</f>
        <v>0</v>
      </c>
      <c r="AI9" s="41" t="str">
        <f>IF(成就内容!Z12="","",INDEX($C$4:$C$178*成就内容!Z$119/SUM(成就内容!$D$119:$BZ$119),成就内容!Z68,1)-SUM(AI$4:AI8))</f>
        <v/>
      </c>
      <c r="AJ9" s="41">
        <f>IF(成就内容!AA12="","",INDEX($C$4:$C$178*成就内容!AA$119/SUM(成就内容!$D$119:$BZ$119),成就内容!AA68,1)-SUM(AJ$4:AJ8))</f>
        <v>0</v>
      </c>
      <c r="AK9" s="41">
        <f>IF(成就内容!AB12="","",INDEX($C$4:$C$178*成就内容!AB$119/SUM(成就内容!$D$119:$BZ$119),成就内容!AB68,1)-SUM(AK$4:AK8))</f>
        <v>0</v>
      </c>
      <c r="AL9" s="41">
        <f>IF(成就内容!AC12="","",INDEX($C$4:$C$178*成就内容!AC$119/SUM(成就内容!$D$119:$BZ$119),成就内容!AC68,1)-SUM(AL$4:AL8))</f>
        <v>0</v>
      </c>
      <c r="AM9" s="41">
        <f>IF(成就内容!AD12="","",INDEX($C$4:$C$178*成就内容!AD$119/SUM(成就内容!$D$119:$BZ$119),成就内容!AD68,1)-SUM(AM$4:AM8))</f>
        <v>0</v>
      </c>
      <c r="AN9" s="41">
        <f>IF(成就内容!AE12="","",INDEX($C$4:$C$178*成就内容!AE$119/SUM(成就内容!$D$119:$BZ$119),成就内容!AE68,1)-SUM(AN$4:AN8))</f>
        <v>0</v>
      </c>
      <c r="AO9" s="41">
        <f>IF(成就内容!AF12="","",INDEX($C$4:$C$178*成就内容!AF$119/SUM(成就内容!$D$119:$BZ$119),成就内容!AF68,1)-SUM(AO$4:AO8))</f>
        <v>0</v>
      </c>
      <c r="AP9" s="41">
        <f>IF(成就内容!AG12="","",INDEX($C$4:$C$178*成就内容!AG$119/SUM(成就内容!$D$119:$BZ$119),成就内容!AG68,1)-SUM(AP$4:AP8))</f>
        <v>0</v>
      </c>
      <c r="AQ9" s="41">
        <f>IF(成就内容!AH12="","",INDEX($C$4:$C$178*成就内容!AH$119/SUM(成就内容!$D$119:$BZ$119),成就内容!AH68,1)-SUM(AQ$4:AQ8))</f>
        <v>8.64</v>
      </c>
      <c r="AR9" s="41">
        <f>IF(成就内容!AI12="","",INDEX($C$4:$C$178*成就内容!AI$119/SUM(成就内容!$D$119:$BZ$119),成就内容!AI68,1)-SUM(AR$4:AR8))</f>
        <v>0</v>
      </c>
      <c r="AS9" s="41">
        <f>IF(成就内容!AJ12="","",INDEX($C$4:$C$178*成就内容!AJ$119/SUM(成就内容!$D$119:$BZ$119),成就内容!AJ68,1)-SUM(AS$4:AS8))</f>
        <v>0</v>
      </c>
      <c r="AT9" s="41" t="str">
        <f>IF(成就内容!AK12="","",INDEX($C$4:$C$178*成就内容!AK$119/SUM(成就内容!$D$119:$BZ$119),成就内容!AK68,1)-SUM(AT$4:AT8))</f>
        <v/>
      </c>
      <c r="AU9" s="41" t="str">
        <f>IF(成就内容!AL12="","",INDEX($C$4:$C$178*成就内容!AL$119/SUM(成就内容!$D$119:$BZ$119),成就内容!AL68,1)-SUM(AU$4:AU8))</f>
        <v/>
      </c>
      <c r="AV9" s="41">
        <f>IF(成就内容!AM12="","",INDEX($C$4:$C$178*成就内容!AM$119/SUM(成就内容!$D$119:$BZ$119),成就内容!AM68,1)-SUM(AV$4:AV8))</f>
        <v>0</v>
      </c>
      <c r="AW9" s="41">
        <f>IF(成就内容!AN12="","",INDEX($C$4:$C$178*成就内容!AN$119/SUM(成就内容!$D$119:$BZ$119),成就内容!AN68,1)-SUM(AW$4:AW8))</f>
        <v>0</v>
      </c>
      <c r="AX9" s="41">
        <f>IF(成就内容!AO12="","",INDEX($C$4:$C$178*成就内容!AO$119/SUM(成就内容!$D$119:$BZ$119),成就内容!AO68,1)-SUM(AX$4:AX8))</f>
        <v>0</v>
      </c>
      <c r="AY9" s="41">
        <f>IF(成就内容!AP12="","",INDEX($C$4:$C$178*成就内容!AP$119/SUM(成就内容!$D$119:$BZ$119),成就内容!AP68,1)-SUM(AY$4:AY8))</f>
        <v>0</v>
      </c>
      <c r="AZ9" s="41">
        <f>IF(成就内容!AQ12="","",INDEX($C$4:$C$178*成就内容!AQ$119/SUM(成就内容!$D$119:$BZ$119),成就内容!AQ68,1)-SUM(AZ$4:AZ8))</f>
        <v>0</v>
      </c>
      <c r="BA9" s="41">
        <f>IF(成就内容!AR12="","",INDEX($C$4:$C$178*成就内容!AR$119/SUM(成就内容!$D$119:$BZ$119),成就内容!AR68,1)-SUM(BA$4:BA8))</f>
        <v>0</v>
      </c>
      <c r="BB9" s="41">
        <f>IF(成就内容!AS12="","",INDEX($C$4:$C$178*成就内容!AS$119/SUM(成就内容!$D$119:$BZ$119),成就内容!AS68,1)-SUM(BB$4:BB8))</f>
        <v>0</v>
      </c>
      <c r="BC9" s="41">
        <f>IF(成就内容!AT12="","",INDEX($C$4:$C$178*成就内容!AT$119/SUM(成就内容!$D$119:$BZ$119),成就内容!AT68,1)-SUM(BC$4:BC8))</f>
        <v>0</v>
      </c>
      <c r="BD9" s="41">
        <f>IF(成就内容!AU12="","",INDEX($C$4:$C$178*成就内容!AU$119/SUM(成就内容!$D$119:$BZ$119),成就内容!AU68,1)-SUM(BD$4:BD8))</f>
        <v>0</v>
      </c>
      <c r="BE9" s="41">
        <f>IF(成就内容!AV12="","",INDEX($C$4:$C$178*成就内容!AV$119/SUM(成就内容!$D$119:$BZ$119),成就内容!AV68,1)-SUM(BE$4:BE8))</f>
        <v>0</v>
      </c>
      <c r="BF9" s="41">
        <f>IF(成就内容!AW12="","",INDEX($C$4:$C$178*成就内容!AW$119/SUM(成就内容!$D$119:$BZ$119),成就内容!AW68,1)-SUM(BF$4:BF8))</f>
        <v>0</v>
      </c>
      <c r="BG9" s="41">
        <f>IF(成就内容!AX12="","",INDEX($C$4:$C$178*成就内容!AX$119/SUM(成就内容!$D$119:$BZ$119),成就内容!AX68,1)-SUM(BG$4:BG8))</f>
        <v>0</v>
      </c>
      <c r="BH9" s="41">
        <f>IF(成就内容!AY12="","",INDEX($C$4:$C$178*成就内容!AY$119/SUM(成就内容!$D$119:$BZ$119),成就内容!AY68,1)-SUM(BH$4:BH8))</f>
        <v>0</v>
      </c>
      <c r="BI9" s="41">
        <f>IF(成就内容!AZ12="","",INDEX($C$4:$C$178*成就内容!AZ$119/SUM(成就内容!$D$119:$BZ$119),成就内容!AZ68,1)-SUM(BI$4:BI8))</f>
        <v>0</v>
      </c>
      <c r="BJ9" s="41">
        <f>IF(成就内容!BA12="","",INDEX($C$4:$C$178*成就内容!BA$119/SUM(成就内容!$D$119:$BZ$119),成就内容!BA68,1)-SUM(BJ$4:BJ8))</f>
        <v>0</v>
      </c>
      <c r="BK9" s="41">
        <f>IF(成就内容!BB12="","",INDEX($C$4:$C$178*成就内容!BB$119/SUM(成就内容!$D$119:$BZ$119),成就内容!BB68,1)-SUM(BK$4:BK8))</f>
        <v>0</v>
      </c>
      <c r="BL9" s="41">
        <f>IF(成就内容!BC12="","",INDEX($C$4:$C$178*成就内容!BC$119/SUM(成就内容!$D$119:$BZ$119),成就内容!BC68,1)-SUM(BL$4:BL8))</f>
        <v>0</v>
      </c>
      <c r="BM9" s="41">
        <f>IF(成就内容!BD12="","",INDEX($C$4:$C$178*成就内容!BD$119/SUM(成就内容!$D$119:$BZ$119),成就内容!BD68,1)-SUM(BM$4:BM8))</f>
        <v>0</v>
      </c>
      <c r="BN9" s="41">
        <f>IF(成就内容!BE12="","",INDEX($C$4:$C$178*成就内容!BE$119/SUM(成就内容!$D$119:$BZ$119),成就内容!BE68,1)-SUM(BN$4:BN8))</f>
        <v>0</v>
      </c>
      <c r="BO9" s="41">
        <f>IF(成就内容!BF12="","",INDEX($C$4:$C$178*成就内容!BF$119/SUM(成就内容!$D$119:$BZ$119),成就内容!BF68,1)-SUM(BO$4:BO8))</f>
        <v>0</v>
      </c>
      <c r="BP9" s="41">
        <f>IF(成就内容!BG12="","",INDEX($C$4:$C$178*成就内容!BG$119/SUM(成就内容!$D$119:$BZ$119),成就内容!BG68,1)-SUM(BP$4:BP8))</f>
        <v>0</v>
      </c>
      <c r="BQ9" s="41">
        <f>IF(成就内容!BH12="","",INDEX($C$4:$C$178*成就内容!BH$119/SUM(成就内容!$D$119:$BZ$119),成就内容!BH68,1)-SUM(BQ$4:BQ8))</f>
        <v>0</v>
      </c>
      <c r="BR9" s="41" t="str">
        <f>IF(成就内容!BI12="","",INDEX($C$4:$C$178*成就内容!BI$119/SUM(成就内容!$D$119:$BZ$119),成就内容!BI68,1)-SUM(BR$4:BR8))</f>
        <v/>
      </c>
      <c r="BS9" s="41">
        <f>IF(成就内容!BJ12="","",INDEX($C$4:$C$178*成就内容!BJ$119/SUM(成就内容!$D$119:$BZ$119),成就内容!BJ68,1)-SUM(BS$4:BS8))</f>
        <v>0</v>
      </c>
      <c r="BT9" s="41">
        <f>IF(成就内容!BK12="","",INDEX($C$4:$C$178*成就内容!BK$119/SUM(成就内容!$D$119:$BZ$119),成就内容!BK68,1)-SUM(BT$4:BT8))</f>
        <v>0</v>
      </c>
      <c r="BU9" s="41">
        <f>IF(成就内容!BL12="","",INDEX($C$4:$C$178*成就内容!BL$119/SUM(成就内容!$D$119:$BZ$119),成就内容!BL68,1)-SUM(BU$4:BU8))</f>
        <v>0</v>
      </c>
      <c r="BV9" s="41">
        <f>IF(成就内容!BM12="","",INDEX($C$4:$C$178*成就内容!BM$119/SUM(成就内容!$D$119:$BZ$119),成就内容!BM68,1)-SUM(BV$4:BV8))</f>
        <v>0</v>
      </c>
      <c r="BW9" s="41">
        <f>IF(成就内容!BN12="","",INDEX($C$4:$C$178*成就内容!BN$119/SUM(成就内容!$D$119:$BZ$119),成就内容!BN68,1)-SUM(BW$4:BW8))</f>
        <v>0</v>
      </c>
      <c r="BX9" s="41">
        <f>IF(成就内容!BO12="","",INDEX($C$4:$C$178*成就内容!BO$119/SUM(成就内容!$D$119:$BZ$119),成就内容!BO68,1)-SUM(BX$4:BX8))</f>
        <v>0</v>
      </c>
      <c r="BY9" s="41">
        <f>IF(成就内容!BP12="","",INDEX($C$4:$C$178*成就内容!BP$119/SUM(成就内容!$D$119:$BZ$119),成就内容!BP68,1)-SUM(BY$4:BY8))</f>
        <v>0</v>
      </c>
      <c r="BZ9" s="41">
        <f>IF(成就内容!BQ12="","",INDEX($C$4:$C$178*成就内容!BQ$119/SUM(成就内容!$D$119:$BZ$119),成就内容!BQ68,1)-SUM(BZ$4:BZ8))</f>
        <v>0</v>
      </c>
      <c r="CA9" s="41">
        <f>IF(成就内容!BR12="","",INDEX($C$4:$C$178*成就内容!BR$119/SUM(成就内容!$D$119:$BZ$119),成就内容!BR68,1)-SUM(CA$4:CA8))</f>
        <v>0</v>
      </c>
      <c r="CB9" s="41">
        <f>IF(成就内容!BS12="","",INDEX($C$4:$C$178*成就内容!BS$119/SUM(成就内容!$D$119:$BZ$119),成就内容!BS68,1)-SUM(CB$4:CB8))</f>
        <v>0</v>
      </c>
      <c r="CC9" s="41">
        <f>IF(成就内容!BT12="","",INDEX($C$4:$C$178*成就内容!BT$119/SUM(成就内容!$D$119:$BZ$119),成就内容!BT68,1)-SUM(CC$4:CC8))</f>
        <v>0</v>
      </c>
      <c r="CD9" s="41">
        <f>IF(成就内容!BU12="","",INDEX($C$4:$C$178*成就内容!BU$119/SUM(成就内容!$D$119:$BZ$119),成就内容!BU68,1)-SUM(CD$4:CD8))</f>
        <v>0</v>
      </c>
      <c r="CE9" s="41" t="str">
        <f>IF(成就内容!BV12="","",INDEX($C$4:$C$178*成就内容!BV$119/SUM(成就内容!$D$119:$BZ$119),成就内容!BV68,1)-SUM(CE$4:CE8))</f>
        <v/>
      </c>
      <c r="CF9" s="41">
        <f>IF(成就内容!BW12="","",INDEX($C$4:$C$178*成就内容!BW$119/SUM(成就内容!$D$119:$BZ$119),成就内容!BW68,1)-SUM(CF$4:CF8))</f>
        <v>0</v>
      </c>
      <c r="CG9" s="41">
        <f>IF(成就内容!BX12="","",INDEX($C$4:$C$178*成就内容!BX$119/SUM(成就内容!$D$119:$BZ$119),成就内容!BX68,1)-SUM(CG$4:CG8))</f>
        <v>0</v>
      </c>
      <c r="CH9" s="41">
        <f>IF(成就内容!BY12="","",INDEX($C$4:$C$178*成就内容!BY$119/SUM(成就内容!$D$119:$BZ$119),成就内容!BY68,1)-SUM(CH$4:CH8))</f>
        <v>0</v>
      </c>
      <c r="CI9" s="41">
        <f>IF(成就内容!BZ12="","",INDEX($C$4:$C$178*成就内容!BZ$119/SUM(成就内容!$D$119:$BZ$119),成就内容!BZ68,1)-SUM(CI$4:CI8))</f>
        <v>17.28</v>
      </c>
      <c r="CM9" s="43">
        <v>6</v>
      </c>
      <c r="CN9" s="41">
        <f t="shared" si="3"/>
        <v>20</v>
      </c>
      <c r="CO9" s="41" t="str">
        <f t="shared" si="4"/>
        <v/>
      </c>
      <c r="CP9" s="41">
        <f t="shared" si="5"/>
        <v>0</v>
      </c>
      <c r="CQ9" s="41" t="str">
        <f t="shared" si="6"/>
        <v/>
      </c>
      <c r="CR9" s="41">
        <f t="shared" si="7"/>
        <v>20</v>
      </c>
      <c r="CS9" s="41">
        <f t="shared" si="8"/>
        <v>0</v>
      </c>
      <c r="CT9" s="41">
        <f t="shared" si="9"/>
        <v>0</v>
      </c>
      <c r="CU9" s="41">
        <f t="shared" si="10"/>
        <v>0</v>
      </c>
      <c r="CV9" s="41">
        <f t="shared" si="11"/>
        <v>0</v>
      </c>
      <c r="CW9" s="41">
        <f t="shared" si="12"/>
        <v>0</v>
      </c>
      <c r="CX9" s="41">
        <f t="shared" si="13"/>
        <v>0</v>
      </c>
      <c r="CY9" s="41">
        <f t="shared" si="14"/>
        <v>0</v>
      </c>
      <c r="CZ9" s="41">
        <f t="shared" si="15"/>
        <v>0</v>
      </c>
      <c r="DA9" s="41">
        <f t="shared" si="16"/>
        <v>20</v>
      </c>
      <c r="DB9" s="41">
        <f t="shared" si="17"/>
        <v>0</v>
      </c>
      <c r="DC9" s="41">
        <f t="shared" si="18"/>
        <v>0</v>
      </c>
      <c r="DD9" s="41">
        <f t="shared" si="19"/>
        <v>0</v>
      </c>
      <c r="DE9" s="41">
        <f t="shared" si="20"/>
        <v>0</v>
      </c>
      <c r="DF9" s="41">
        <f t="shared" si="21"/>
        <v>0</v>
      </c>
      <c r="DG9" s="41">
        <f t="shared" si="22"/>
        <v>0</v>
      </c>
      <c r="DH9" s="41">
        <f t="shared" si="23"/>
        <v>0</v>
      </c>
      <c r="DI9" s="41">
        <f t="shared" si="24"/>
        <v>0</v>
      </c>
      <c r="DJ9" s="41" t="str">
        <f t="shared" si="25"/>
        <v/>
      </c>
      <c r="DK9" s="41">
        <f t="shared" si="26"/>
        <v>0</v>
      </c>
      <c r="DL9" s="41">
        <f t="shared" si="27"/>
        <v>0</v>
      </c>
      <c r="DM9" s="41">
        <f t="shared" si="28"/>
        <v>0</v>
      </c>
      <c r="DN9" s="41">
        <f t="shared" si="29"/>
        <v>0</v>
      </c>
      <c r="DO9" s="41">
        <f t="shared" si="30"/>
        <v>0</v>
      </c>
      <c r="DP9" s="41">
        <f t="shared" si="31"/>
        <v>0</v>
      </c>
      <c r="DQ9" s="41">
        <f t="shared" si="32"/>
        <v>0</v>
      </c>
      <c r="DR9" s="41">
        <f t="shared" si="33"/>
        <v>10</v>
      </c>
      <c r="DS9" s="41">
        <f t="shared" si="34"/>
        <v>0</v>
      </c>
      <c r="DT9" s="41">
        <f t="shared" si="35"/>
        <v>0</v>
      </c>
      <c r="DU9" s="41" t="str">
        <f t="shared" si="36"/>
        <v/>
      </c>
      <c r="DV9" s="41" t="str">
        <f t="shared" si="37"/>
        <v/>
      </c>
      <c r="DW9" s="41">
        <f t="shared" si="38"/>
        <v>0</v>
      </c>
      <c r="DX9" s="41">
        <f t="shared" si="39"/>
        <v>0</v>
      </c>
      <c r="DY9" s="41">
        <f t="shared" si="40"/>
        <v>0</v>
      </c>
      <c r="DZ9" s="41">
        <f t="shared" si="41"/>
        <v>0</v>
      </c>
      <c r="EA9" s="41">
        <f t="shared" si="42"/>
        <v>0</v>
      </c>
      <c r="EB9" s="41">
        <f t="shared" si="43"/>
        <v>0</v>
      </c>
      <c r="EC9" s="41">
        <f t="shared" si="44"/>
        <v>0</v>
      </c>
      <c r="ED9" s="41">
        <f t="shared" si="45"/>
        <v>0</v>
      </c>
      <c r="EE9" s="41">
        <f t="shared" si="46"/>
        <v>0</v>
      </c>
      <c r="EF9" s="41">
        <f t="shared" si="47"/>
        <v>0</v>
      </c>
      <c r="EG9" s="41">
        <f t="shared" si="48"/>
        <v>0</v>
      </c>
      <c r="EH9" s="41">
        <f t="shared" si="49"/>
        <v>0</v>
      </c>
      <c r="EI9" s="41">
        <f t="shared" si="50"/>
        <v>0</v>
      </c>
      <c r="EJ9" s="41">
        <f t="shared" si="51"/>
        <v>0</v>
      </c>
      <c r="EK9" s="41">
        <f t="shared" si="52"/>
        <v>0</v>
      </c>
      <c r="EL9" s="41">
        <f t="shared" si="53"/>
        <v>0</v>
      </c>
      <c r="EM9" s="41">
        <f t="shared" si="54"/>
        <v>0</v>
      </c>
      <c r="EN9" s="41">
        <f t="shared" si="55"/>
        <v>0</v>
      </c>
      <c r="EO9" s="41">
        <f t="shared" si="56"/>
        <v>0</v>
      </c>
      <c r="EP9" s="41">
        <f t="shared" si="57"/>
        <v>0</v>
      </c>
      <c r="EQ9" s="41">
        <f t="shared" si="58"/>
        <v>0</v>
      </c>
      <c r="ER9" s="41">
        <f t="shared" si="59"/>
        <v>0</v>
      </c>
      <c r="ES9" s="41" t="str">
        <f t="shared" si="60"/>
        <v/>
      </c>
      <c r="ET9" s="41">
        <f t="shared" si="61"/>
        <v>0</v>
      </c>
      <c r="EU9" s="41">
        <f t="shared" si="62"/>
        <v>0</v>
      </c>
      <c r="EV9" s="41">
        <f t="shared" si="63"/>
        <v>0</v>
      </c>
      <c r="EW9" s="41">
        <f t="shared" si="64"/>
        <v>0</v>
      </c>
      <c r="EX9" s="41">
        <f t="shared" si="65"/>
        <v>0</v>
      </c>
      <c r="EY9" s="41">
        <f t="shared" si="66"/>
        <v>0</v>
      </c>
      <c r="EZ9" s="41">
        <f t="shared" si="67"/>
        <v>0</v>
      </c>
      <c r="FA9" s="41">
        <f t="shared" si="68"/>
        <v>0</v>
      </c>
      <c r="FB9" s="41">
        <f t="shared" si="69"/>
        <v>0</v>
      </c>
      <c r="FC9" s="41">
        <f t="shared" si="70"/>
        <v>0</v>
      </c>
      <c r="FD9" s="41">
        <f t="shared" si="71"/>
        <v>0</v>
      </c>
      <c r="FE9" s="41">
        <f t="shared" si="72"/>
        <v>0</v>
      </c>
      <c r="FF9" s="41" t="str">
        <f t="shared" si="73"/>
        <v/>
      </c>
      <c r="FG9" s="41">
        <f t="shared" si="74"/>
        <v>0</v>
      </c>
      <c r="FH9" s="41">
        <f t="shared" si="75"/>
        <v>0</v>
      </c>
      <c r="FI9" s="41">
        <f t="shared" si="76"/>
        <v>0</v>
      </c>
      <c r="FJ9" s="41">
        <f t="shared" si="77"/>
        <v>30</v>
      </c>
    </row>
    <row r="10" spans="1:166" x14ac:dyDescent="0.15">
      <c r="A10" s="84"/>
      <c r="B10" s="24">
        <v>7</v>
      </c>
      <c r="C10" s="24">
        <f>'[1]功能-子任务'!$S11</f>
        <v>132</v>
      </c>
      <c r="D10" s="77">
        <f>'[1]功能-子任务'!$AC11</f>
        <v>70000</v>
      </c>
      <c r="E10" s="77">
        <f>'[1]功能-子任务'!$AM11/4</f>
        <v>160000</v>
      </c>
      <c r="F10" s="24">
        <f t="shared" si="2"/>
        <v>160000</v>
      </c>
      <c r="G10" s="77">
        <f>'[1]功能-子任务'!$AR11</f>
        <v>0</v>
      </c>
      <c r="H10" s="77">
        <f>'[1]功能-子任务'!$BA11</f>
        <v>179</v>
      </c>
      <c r="I10" s="77">
        <f>'[1]功能-子任务'!$BJ11</f>
        <v>9552</v>
      </c>
      <c r="L10" s="25">
        <v>7</v>
      </c>
      <c r="M10" s="41">
        <f>IF(成就内容!D13="","",INDEX($C$4:$C$178*成就内容!D$119/SUM(成就内容!$D$119:$BZ$119),成就内容!D69,1)-SUM(M$4:M9))</f>
        <v>17.280000000000015</v>
      </c>
      <c r="N10" s="41" t="str">
        <f>IF(成就内容!E13="","",INDEX($C$4:$C$178*成就内容!E$119/SUM(成就内容!$D$119:$BZ$119),成就内容!E69,1)-SUM(N$4:N9))</f>
        <v/>
      </c>
      <c r="O10" s="41">
        <f>IF(成就内容!F13="","",INDEX($C$4:$C$178*成就内容!F$119/SUM(成就内容!$D$119:$BZ$119),成就内容!F69,1)-SUM(O$4:O9))</f>
        <v>0</v>
      </c>
      <c r="P10" s="41" t="str">
        <f>IF(成就内容!G13="","",INDEX($C$4:$C$178*成就内容!G$119/SUM(成就内容!$D$119:$BZ$119),成就内容!G69,1)-SUM(P$4:P9))</f>
        <v/>
      </c>
      <c r="Q10" s="41">
        <f>IF(成就内容!H13="","",INDEX($C$4:$C$178*成就内容!H$119/SUM(成就内容!$D$119:$BZ$119),成就内容!H69,1)-SUM(Q$4:Q9))</f>
        <v>17.28</v>
      </c>
      <c r="R10" s="41">
        <f>IF(成就内容!I13="","",INDEX($C$4:$C$178*成就内容!I$119/SUM(成就内容!$D$119:$BZ$119),成就内容!I69,1)-SUM(R$4:R9))</f>
        <v>0</v>
      </c>
      <c r="S10" s="41">
        <f>IF(成就内容!J13="","",INDEX($C$4:$C$178*成就内容!J$119/SUM(成就内容!$D$119:$BZ$119),成就内容!J69,1)-SUM(S$4:S9))</f>
        <v>0</v>
      </c>
      <c r="T10" s="41">
        <f>IF(成就内容!K13="","",INDEX($C$4:$C$178*成就内容!K$119/SUM(成就内容!$D$119:$BZ$119),成就内容!K69,1)-SUM(T$4:T9))</f>
        <v>0</v>
      </c>
      <c r="U10" s="41">
        <f>IF(成就内容!L13="","",INDEX($C$4:$C$178*成就内容!L$119/SUM(成就内容!$D$119:$BZ$119),成就内容!L69,1)-SUM(U$4:U9))</f>
        <v>0</v>
      </c>
      <c r="V10" s="41">
        <f>IF(成就内容!M13="","",INDEX($C$4:$C$178*成就内容!M$119/SUM(成就内容!$D$119:$BZ$119),成就内容!M69,1)-SUM(V$4:V9))</f>
        <v>0</v>
      </c>
      <c r="W10" s="41">
        <f>IF(成就内容!N13="","",INDEX($C$4:$C$178*成就内容!N$119/SUM(成就内容!$D$119:$BZ$119),成就内容!N69,1)-SUM(W$4:W9))</f>
        <v>0</v>
      </c>
      <c r="X10" s="41">
        <f>IF(成就内容!O13="","",INDEX($C$4:$C$178*成就内容!O$119/SUM(成就内容!$D$119:$BZ$119),成就内容!O69,1)-SUM(X$4:X9))</f>
        <v>0</v>
      </c>
      <c r="Y10" s="41">
        <f>IF(成就内容!P13="","",INDEX($C$4:$C$178*成就内容!P$119/SUM(成就内容!$D$119:$BZ$119),成就内容!P69,1)-SUM(Y$4:Y9))</f>
        <v>0</v>
      </c>
      <c r="Z10" s="41">
        <f>IF(成就内容!Q13="","",INDEX($C$4:$C$178*成就内容!Q$119/SUM(成就内容!$D$119:$BZ$119),成就内容!Q69,1)-SUM(Z$4:Z9))</f>
        <v>17.28</v>
      </c>
      <c r="AA10" s="41">
        <f>IF(成就内容!R13="","",INDEX($C$4:$C$178*成就内容!R$119/SUM(成就内容!$D$119:$BZ$119),成就内容!R69,1)-SUM(AA$4:AA9))</f>
        <v>0</v>
      </c>
      <c r="AB10" s="41">
        <f>IF(成就内容!S13="","",INDEX($C$4:$C$178*成就内容!S$119/SUM(成就内容!$D$119:$BZ$119),成就内容!S69,1)-SUM(AB$4:AB9))</f>
        <v>0</v>
      </c>
      <c r="AC10" s="41">
        <f>IF(成就内容!T13="","",INDEX($C$4:$C$178*成就内容!T$119/SUM(成就内容!$D$119:$BZ$119),成就内容!T69,1)-SUM(AC$4:AC9))</f>
        <v>0</v>
      </c>
      <c r="AD10" s="41">
        <f>IF(成就内容!U13="","",INDEX($C$4:$C$178*成就内容!U$119/SUM(成就内容!$D$119:$BZ$119),成就内容!U69,1)-SUM(AD$4:AD9))</f>
        <v>0</v>
      </c>
      <c r="AE10" s="41">
        <f>IF(成就内容!V13="","",INDEX($C$4:$C$178*成就内容!V$119/SUM(成就内容!$D$119:$BZ$119),成就内容!V69,1)-SUM(AE$4:AE9))</f>
        <v>0</v>
      </c>
      <c r="AF10" s="41">
        <f>IF(成就内容!W13="","",INDEX($C$4:$C$178*成就内容!W$119/SUM(成就内容!$D$119:$BZ$119),成就内容!W69,1)-SUM(AF$4:AF9))</f>
        <v>0</v>
      </c>
      <c r="AG10" s="41">
        <f>IF(成就内容!X13="","",INDEX($C$4:$C$178*成就内容!X$119/SUM(成就内容!$D$119:$BZ$119),成就内容!X69,1)-SUM(AG$4:AG9))</f>
        <v>0</v>
      </c>
      <c r="AH10" s="41">
        <f>IF(成就内容!Y13="","",INDEX($C$4:$C$178*成就内容!Y$119/SUM(成就内容!$D$119:$BZ$119),成就内容!Y69,1)-SUM(AH$4:AH9))</f>
        <v>0</v>
      </c>
      <c r="AI10" s="41" t="str">
        <f>IF(成就内容!Z13="","",INDEX($C$4:$C$178*成就内容!Z$119/SUM(成就内容!$D$119:$BZ$119),成就内容!Z69,1)-SUM(AI$4:AI9))</f>
        <v/>
      </c>
      <c r="AJ10" s="41">
        <f>IF(成就内容!AA13="","",INDEX($C$4:$C$178*成就内容!AA$119/SUM(成就内容!$D$119:$BZ$119),成就内容!AA69,1)-SUM(AJ$4:AJ9))</f>
        <v>0</v>
      </c>
      <c r="AK10" s="41">
        <f>IF(成就内容!AB13="","",INDEX($C$4:$C$178*成就内容!AB$119/SUM(成就内容!$D$119:$BZ$119),成就内容!AB69,1)-SUM(AK$4:AK9))</f>
        <v>0</v>
      </c>
      <c r="AL10" s="41">
        <f>IF(成就内容!AC13="","",INDEX($C$4:$C$178*成就内容!AC$119/SUM(成就内容!$D$119:$BZ$119),成就内容!AC69,1)-SUM(AL$4:AL9))</f>
        <v>0</v>
      </c>
      <c r="AM10" s="41">
        <f>IF(成就内容!AD13="","",INDEX($C$4:$C$178*成就内容!AD$119/SUM(成就内容!$D$119:$BZ$119),成就内容!AD69,1)-SUM(AM$4:AM9))</f>
        <v>0</v>
      </c>
      <c r="AN10" s="41">
        <f>IF(成就内容!AE13="","",INDEX($C$4:$C$178*成就内容!AE$119/SUM(成就内容!$D$119:$BZ$119),成就内容!AE69,1)-SUM(AN$4:AN9))</f>
        <v>0</v>
      </c>
      <c r="AO10" s="41">
        <f>IF(成就内容!AF13="","",INDEX($C$4:$C$178*成就内容!AF$119/SUM(成就内容!$D$119:$BZ$119),成就内容!AF69,1)-SUM(AO$4:AO9))</f>
        <v>0</v>
      </c>
      <c r="AP10" s="41">
        <f>IF(成就内容!AG13="","",INDEX($C$4:$C$178*成就内容!AG$119/SUM(成就内容!$D$119:$BZ$119),成就内容!AG69,1)-SUM(AP$4:AP9))</f>
        <v>0</v>
      </c>
      <c r="AQ10" s="41">
        <f>IF(成就内容!AH13="","",INDEX($C$4:$C$178*成就内容!AH$119/SUM(成就内容!$D$119:$BZ$119),成就内容!AH69,1)-SUM(AQ$4:AQ9))</f>
        <v>4.3200000000000074</v>
      </c>
      <c r="AR10" s="41">
        <f>IF(成就内容!AI13="","",INDEX($C$4:$C$178*成就内容!AI$119/SUM(成就内容!$D$119:$BZ$119),成就内容!AI69,1)-SUM(AR$4:AR9))</f>
        <v>0</v>
      </c>
      <c r="AS10" s="41">
        <f>IF(成就内容!AJ13="","",INDEX($C$4:$C$178*成就内容!AJ$119/SUM(成就内容!$D$119:$BZ$119),成就内容!AJ69,1)-SUM(AS$4:AS9))</f>
        <v>0</v>
      </c>
      <c r="AT10" s="41" t="str">
        <f>IF(成就内容!AK13="","",INDEX($C$4:$C$178*成就内容!AK$119/SUM(成就内容!$D$119:$BZ$119),成就内容!AK69,1)-SUM(AT$4:AT9))</f>
        <v/>
      </c>
      <c r="AU10" s="41" t="str">
        <f>IF(成就内容!AL13="","",INDEX($C$4:$C$178*成就内容!AL$119/SUM(成就内容!$D$119:$BZ$119),成就内容!AL69,1)-SUM(AU$4:AU9))</f>
        <v/>
      </c>
      <c r="AV10" s="41">
        <f>IF(成就内容!AM13="","",INDEX($C$4:$C$178*成就内容!AM$119/SUM(成就内容!$D$119:$BZ$119),成就内容!AM69,1)-SUM(AV$4:AV9))</f>
        <v>0</v>
      </c>
      <c r="AW10" s="41">
        <f>IF(成就内容!AN13="","",INDEX($C$4:$C$178*成就内容!AN$119/SUM(成就内容!$D$119:$BZ$119),成就内容!AN69,1)-SUM(AW$4:AW9))</f>
        <v>0</v>
      </c>
      <c r="AX10" s="41">
        <f>IF(成就内容!AO13="","",INDEX($C$4:$C$178*成就内容!AO$119/SUM(成就内容!$D$119:$BZ$119),成就内容!AO69,1)-SUM(AX$4:AX9))</f>
        <v>0</v>
      </c>
      <c r="AY10" s="41">
        <f>IF(成就内容!AP13="","",INDEX($C$4:$C$178*成就内容!AP$119/SUM(成就内容!$D$119:$BZ$119),成就内容!AP69,1)-SUM(AY$4:AY9))</f>
        <v>0</v>
      </c>
      <c r="AZ10" s="41">
        <f>IF(成就内容!AQ13="","",INDEX($C$4:$C$178*成就内容!AQ$119/SUM(成就内容!$D$119:$BZ$119),成就内容!AQ69,1)-SUM(AZ$4:AZ9))</f>
        <v>0</v>
      </c>
      <c r="BA10" s="41">
        <f>IF(成就内容!AR13="","",INDEX($C$4:$C$178*成就内容!AR$119/SUM(成就内容!$D$119:$BZ$119),成就内容!AR69,1)-SUM(BA$4:BA9))</f>
        <v>0</v>
      </c>
      <c r="BB10" s="41">
        <f>IF(成就内容!AS13="","",INDEX($C$4:$C$178*成就内容!AS$119/SUM(成就内容!$D$119:$BZ$119),成就内容!AS69,1)-SUM(BB$4:BB9))</f>
        <v>0</v>
      </c>
      <c r="BC10" s="41">
        <f>IF(成就内容!AT13="","",INDEX($C$4:$C$178*成就内容!AT$119/SUM(成就内容!$D$119:$BZ$119),成就内容!AT69,1)-SUM(BC$4:BC9))</f>
        <v>0</v>
      </c>
      <c r="BD10" s="41">
        <f>IF(成就内容!AU13="","",INDEX($C$4:$C$178*成就内容!AU$119/SUM(成就内容!$D$119:$BZ$119),成就内容!AU69,1)-SUM(BD$4:BD9))</f>
        <v>0</v>
      </c>
      <c r="BE10" s="41">
        <f>IF(成就内容!AV13="","",INDEX($C$4:$C$178*成就内容!AV$119/SUM(成就内容!$D$119:$BZ$119),成就内容!AV69,1)-SUM(BE$4:BE9))</f>
        <v>0</v>
      </c>
      <c r="BF10" s="41">
        <f>IF(成就内容!AW13="","",INDEX($C$4:$C$178*成就内容!AW$119/SUM(成就内容!$D$119:$BZ$119),成就内容!AW69,1)-SUM(BF$4:BF9))</f>
        <v>0</v>
      </c>
      <c r="BG10" s="41">
        <f>IF(成就内容!AX13="","",INDEX($C$4:$C$178*成就内容!AX$119/SUM(成就内容!$D$119:$BZ$119),成就内容!AX69,1)-SUM(BG$4:BG9))</f>
        <v>0</v>
      </c>
      <c r="BH10" s="41">
        <f>IF(成就内容!AY13="","",INDEX($C$4:$C$178*成就内容!AY$119/SUM(成就内容!$D$119:$BZ$119),成就内容!AY69,1)-SUM(BH$4:BH9))</f>
        <v>0</v>
      </c>
      <c r="BI10" s="41">
        <f>IF(成就内容!AZ13="","",INDEX($C$4:$C$178*成就内容!AZ$119/SUM(成就内容!$D$119:$BZ$119),成就内容!AZ69,1)-SUM(BI$4:BI9))</f>
        <v>0</v>
      </c>
      <c r="BJ10" s="41">
        <f>IF(成就内容!BA13="","",INDEX($C$4:$C$178*成就内容!BA$119/SUM(成就内容!$D$119:$BZ$119),成就内容!BA69,1)-SUM(BJ$4:BJ9))</f>
        <v>0</v>
      </c>
      <c r="BK10" s="41">
        <f>IF(成就内容!BB13="","",INDEX($C$4:$C$178*成就内容!BB$119/SUM(成就内容!$D$119:$BZ$119),成就内容!BB69,1)-SUM(BK$4:BK9))</f>
        <v>0</v>
      </c>
      <c r="BL10" s="41">
        <f>IF(成就内容!BC13="","",INDEX($C$4:$C$178*成就内容!BC$119/SUM(成就内容!$D$119:$BZ$119),成就内容!BC69,1)-SUM(BL$4:BL9))</f>
        <v>0</v>
      </c>
      <c r="BM10" s="41">
        <f>IF(成就内容!BD13="","",INDEX($C$4:$C$178*成就内容!BD$119/SUM(成就内容!$D$119:$BZ$119),成就内容!BD69,1)-SUM(BM$4:BM9))</f>
        <v>0</v>
      </c>
      <c r="BN10" s="41">
        <f>IF(成就内容!BE13="","",INDEX($C$4:$C$178*成就内容!BE$119/SUM(成就内容!$D$119:$BZ$119),成就内容!BE69,1)-SUM(BN$4:BN9))</f>
        <v>0</v>
      </c>
      <c r="BO10" s="41">
        <f>IF(成就内容!BF13="","",INDEX($C$4:$C$178*成就内容!BF$119/SUM(成就内容!$D$119:$BZ$119),成就内容!BF69,1)-SUM(BO$4:BO9))</f>
        <v>0</v>
      </c>
      <c r="BP10" s="41">
        <f>IF(成就内容!BG13="","",INDEX($C$4:$C$178*成就内容!BG$119/SUM(成就内容!$D$119:$BZ$119),成就内容!BG69,1)-SUM(BP$4:BP9))</f>
        <v>0</v>
      </c>
      <c r="BQ10" s="41">
        <f>IF(成就内容!BH13="","",INDEX($C$4:$C$178*成就内容!BH$119/SUM(成就内容!$D$119:$BZ$119),成就内容!BH69,1)-SUM(BQ$4:BQ9))</f>
        <v>0</v>
      </c>
      <c r="BR10" s="41" t="str">
        <f>IF(成就内容!BI13="","",INDEX($C$4:$C$178*成就内容!BI$119/SUM(成就内容!$D$119:$BZ$119),成就内容!BI69,1)-SUM(BR$4:BR9))</f>
        <v/>
      </c>
      <c r="BS10" s="41">
        <f>IF(成就内容!BJ13="","",INDEX($C$4:$C$178*成就内容!BJ$119/SUM(成就内容!$D$119:$BZ$119),成就内容!BJ69,1)-SUM(BS$4:BS9))</f>
        <v>0</v>
      </c>
      <c r="BT10" s="41">
        <f>IF(成就内容!BK13="","",INDEX($C$4:$C$178*成就内容!BK$119/SUM(成就内容!$D$119:$BZ$119),成就内容!BK69,1)-SUM(BT$4:BT9))</f>
        <v>0</v>
      </c>
      <c r="BU10" s="41">
        <f>IF(成就内容!BL13="","",INDEX($C$4:$C$178*成就内容!BL$119/SUM(成就内容!$D$119:$BZ$119),成就内容!BL69,1)-SUM(BU$4:BU9))</f>
        <v>0</v>
      </c>
      <c r="BV10" s="41">
        <f>IF(成就内容!BM13="","",INDEX($C$4:$C$178*成就内容!BM$119/SUM(成就内容!$D$119:$BZ$119),成就内容!BM69,1)-SUM(BV$4:BV9))</f>
        <v>0</v>
      </c>
      <c r="BW10" s="41">
        <f>IF(成就内容!BN13="","",INDEX($C$4:$C$178*成就内容!BN$119/SUM(成就内容!$D$119:$BZ$119),成就内容!BN69,1)-SUM(BW$4:BW9))</f>
        <v>0</v>
      </c>
      <c r="BX10" s="41">
        <f>IF(成就内容!BO13="","",INDEX($C$4:$C$178*成就内容!BO$119/SUM(成就内容!$D$119:$BZ$119),成就内容!BO69,1)-SUM(BX$4:BX9))</f>
        <v>0</v>
      </c>
      <c r="BY10" s="41">
        <f>IF(成就内容!BP13="","",INDEX($C$4:$C$178*成就内容!BP$119/SUM(成就内容!$D$119:$BZ$119),成就内容!BP69,1)-SUM(BY$4:BY9))</f>
        <v>0</v>
      </c>
      <c r="BZ10" s="41">
        <f>IF(成就内容!BQ13="","",INDEX($C$4:$C$178*成就内容!BQ$119/SUM(成就内容!$D$119:$BZ$119),成就内容!BQ69,1)-SUM(BZ$4:BZ9))</f>
        <v>0</v>
      </c>
      <c r="CA10" s="41">
        <f>IF(成就内容!BR13="","",INDEX($C$4:$C$178*成就内容!BR$119/SUM(成就内容!$D$119:$BZ$119),成就内容!BR69,1)-SUM(CA$4:CA9))</f>
        <v>0</v>
      </c>
      <c r="CB10" s="41">
        <f>IF(成就内容!BS13="","",INDEX($C$4:$C$178*成就内容!BS$119/SUM(成就内容!$D$119:$BZ$119),成就内容!BS69,1)-SUM(CB$4:CB9))</f>
        <v>0</v>
      </c>
      <c r="CC10" s="41">
        <f>IF(成就内容!BT13="","",INDEX($C$4:$C$178*成就内容!BT$119/SUM(成就内容!$D$119:$BZ$119),成就内容!BT69,1)-SUM(CC$4:CC9))</f>
        <v>0</v>
      </c>
      <c r="CD10" s="41">
        <f>IF(成就内容!BU13="","",INDEX($C$4:$C$178*成就内容!BU$119/SUM(成就内容!$D$119:$BZ$119),成就内容!BU69,1)-SUM(CD$4:CD9))</f>
        <v>0</v>
      </c>
      <c r="CE10" s="41" t="str">
        <f>IF(成就内容!BV13="","",INDEX($C$4:$C$178*成就内容!BV$119/SUM(成就内容!$D$119:$BZ$119),成就内容!BV69,1)-SUM(CE$4:CE9))</f>
        <v/>
      </c>
      <c r="CF10" s="41">
        <f>IF(成就内容!BW13="","",INDEX($C$4:$C$178*成就内容!BW$119/SUM(成就内容!$D$119:$BZ$119),成就内容!BW69,1)-SUM(CF$4:CF9))</f>
        <v>0</v>
      </c>
      <c r="CG10" s="41">
        <f>IF(成就内容!BX13="","",INDEX($C$4:$C$178*成就内容!BX$119/SUM(成就内容!$D$119:$BZ$119),成就内容!BX69,1)-SUM(CG$4:CG9))</f>
        <v>0</v>
      </c>
      <c r="CH10" s="41">
        <f>IF(成就内容!BY13="","",INDEX($C$4:$C$178*成就内容!BY$119/SUM(成就内容!$D$119:$BZ$119),成就内容!BY69,1)-SUM(CH$4:CH9))</f>
        <v>0</v>
      </c>
      <c r="CI10" s="41">
        <f>IF(成就内容!BZ13="","",INDEX($C$4:$C$178*成就内容!BZ$119/SUM(成就内容!$D$119:$BZ$119),成就内容!BZ69,1)-SUM(CI$4:CI9))</f>
        <v>25.92</v>
      </c>
      <c r="CM10" s="43">
        <v>7</v>
      </c>
      <c r="CN10" s="41">
        <f t="shared" si="3"/>
        <v>20</v>
      </c>
      <c r="CO10" s="41" t="str">
        <f t="shared" si="4"/>
        <v/>
      </c>
      <c r="CP10" s="41">
        <f t="shared" si="5"/>
        <v>0</v>
      </c>
      <c r="CQ10" s="41" t="str">
        <f t="shared" si="6"/>
        <v/>
      </c>
      <c r="CR10" s="41">
        <f t="shared" si="7"/>
        <v>20</v>
      </c>
      <c r="CS10" s="41">
        <f t="shared" si="8"/>
        <v>0</v>
      </c>
      <c r="CT10" s="41">
        <f t="shared" si="9"/>
        <v>0</v>
      </c>
      <c r="CU10" s="41">
        <f t="shared" si="10"/>
        <v>0</v>
      </c>
      <c r="CV10" s="41">
        <f t="shared" si="11"/>
        <v>0</v>
      </c>
      <c r="CW10" s="41">
        <f t="shared" si="12"/>
        <v>0</v>
      </c>
      <c r="CX10" s="41">
        <f t="shared" si="13"/>
        <v>0</v>
      </c>
      <c r="CY10" s="41">
        <f t="shared" si="14"/>
        <v>0</v>
      </c>
      <c r="CZ10" s="41">
        <f t="shared" si="15"/>
        <v>0</v>
      </c>
      <c r="DA10" s="41">
        <f t="shared" si="16"/>
        <v>20</v>
      </c>
      <c r="DB10" s="41">
        <f t="shared" si="17"/>
        <v>0</v>
      </c>
      <c r="DC10" s="41">
        <f t="shared" si="18"/>
        <v>0</v>
      </c>
      <c r="DD10" s="41">
        <f t="shared" si="19"/>
        <v>0</v>
      </c>
      <c r="DE10" s="41">
        <f t="shared" si="20"/>
        <v>0</v>
      </c>
      <c r="DF10" s="41">
        <f t="shared" si="21"/>
        <v>0</v>
      </c>
      <c r="DG10" s="41">
        <f t="shared" si="22"/>
        <v>0</v>
      </c>
      <c r="DH10" s="41">
        <f t="shared" si="23"/>
        <v>0</v>
      </c>
      <c r="DI10" s="41">
        <f t="shared" si="24"/>
        <v>0</v>
      </c>
      <c r="DJ10" s="41" t="str">
        <f t="shared" si="25"/>
        <v/>
      </c>
      <c r="DK10" s="41">
        <f t="shared" si="26"/>
        <v>0</v>
      </c>
      <c r="DL10" s="41">
        <f t="shared" si="27"/>
        <v>0</v>
      </c>
      <c r="DM10" s="41">
        <f t="shared" si="28"/>
        <v>0</v>
      </c>
      <c r="DN10" s="41">
        <f t="shared" si="29"/>
        <v>0</v>
      </c>
      <c r="DO10" s="41">
        <f t="shared" si="30"/>
        <v>0</v>
      </c>
      <c r="DP10" s="41">
        <f t="shared" si="31"/>
        <v>0</v>
      </c>
      <c r="DQ10" s="41">
        <f t="shared" si="32"/>
        <v>0</v>
      </c>
      <c r="DR10" s="41">
        <f t="shared" si="33"/>
        <v>10</v>
      </c>
      <c r="DS10" s="41">
        <f t="shared" si="34"/>
        <v>0</v>
      </c>
      <c r="DT10" s="41">
        <f t="shared" si="35"/>
        <v>0</v>
      </c>
      <c r="DU10" s="41" t="str">
        <f t="shared" si="36"/>
        <v/>
      </c>
      <c r="DV10" s="41" t="str">
        <f t="shared" si="37"/>
        <v/>
      </c>
      <c r="DW10" s="41">
        <f t="shared" si="38"/>
        <v>0</v>
      </c>
      <c r="DX10" s="41">
        <f t="shared" si="39"/>
        <v>0</v>
      </c>
      <c r="DY10" s="41">
        <f t="shared" si="40"/>
        <v>0</v>
      </c>
      <c r="DZ10" s="41">
        <f t="shared" si="41"/>
        <v>0</v>
      </c>
      <c r="EA10" s="41">
        <f t="shared" si="42"/>
        <v>0</v>
      </c>
      <c r="EB10" s="41">
        <f t="shared" si="43"/>
        <v>0</v>
      </c>
      <c r="EC10" s="41">
        <f t="shared" si="44"/>
        <v>0</v>
      </c>
      <c r="ED10" s="41">
        <f t="shared" si="45"/>
        <v>0</v>
      </c>
      <c r="EE10" s="41">
        <f t="shared" si="46"/>
        <v>0</v>
      </c>
      <c r="EF10" s="41">
        <f t="shared" si="47"/>
        <v>0</v>
      </c>
      <c r="EG10" s="41">
        <f t="shared" si="48"/>
        <v>0</v>
      </c>
      <c r="EH10" s="41">
        <f t="shared" si="49"/>
        <v>0</v>
      </c>
      <c r="EI10" s="41">
        <f t="shared" si="50"/>
        <v>0</v>
      </c>
      <c r="EJ10" s="41">
        <f t="shared" si="51"/>
        <v>0</v>
      </c>
      <c r="EK10" s="41">
        <f t="shared" si="52"/>
        <v>0</v>
      </c>
      <c r="EL10" s="41">
        <f t="shared" si="53"/>
        <v>0</v>
      </c>
      <c r="EM10" s="41">
        <f t="shared" si="54"/>
        <v>0</v>
      </c>
      <c r="EN10" s="41">
        <f t="shared" si="55"/>
        <v>0</v>
      </c>
      <c r="EO10" s="41">
        <f t="shared" si="56"/>
        <v>0</v>
      </c>
      <c r="EP10" s="41">
        <f t="shared" si="57"/>
        <v>0</v>
      </c>
      <c r="EQ10" s="41">
        <f t="shared" si="58"/>
        <v>0</v>
      </c>
      <c r="ER10" s="41">
        <f t="shared" si="59"/>
        <v>0</v>
      </c>
      <c r="ES10" s="41" t="str">
        <f t="shared" si="60"/>
        <v/>
      </c>
      <c r="ET10" s="41">
        <f t="shared" si="61"/>
        <v>0</v>
      </c>
      <c r="EU10" s="41">
        <f t="shared" si="62"/>
        <v>0</v>
      </c>
      <c r="EV10" s="41">
        <f t="shared" si="63"/>
        <v>0</v>
      </c>
      <c r="EW10" s="41">
        <f t="shared" si="64"/>
        <v>0</v>
      </c>
      <c r="EX10" s="41">
        <f t="shared" si="65"/>
        <v>0</v>
      </c>
      <c r="EY10" s="41">
        <f t="shared" si="66"/>
        <v>0</v>
      </c>
      <c r="EZ10" s="41">
        <f t="shared" si="67"/>
        <v>0</v>
      </c>
      <c r="FA10" s="41">
        <f t="shared" si="68"/>
        <v>0</v>
      </c>
      <c r="FB10" s="41">
        <f t="shared" si="69"/>
        <v>0</v>
      </c>
      <c r="FC10" s="41">
        <f t="shared" si="70"/>
        <v>0</v>
      </c>
      <c r="FD10" s="41">
        <f t="shared" si="71"/>
        <v>0</v>
      </c>
      <c r="FE10" s="41">
        <f t="shared" si="72"/>
        <v>0</v>
      </c>
      <c r="FF10" s="41" t="str">
        <f t="shared" si="73"/>
        <v/>
      </c>
      <c r="FG10" s="41">
        <f t="shared" si="74"/>
        <v>0</v>
      </c>
      <c r="FH10" s="41">
        <f t="shared" si="75"/>
        <v>0</v>
      </c>
      <c r="FI10" s="41">
        <f t="shared" si="76"/>
        <v>0</v>
      </c>
      <c r="FJ10" s="41">
        <f t="shared" si="77"/>
        <v>30</v>
      </c>
    </row>
    <row r="11" spans="1:166" x14ac:dyDescent="0.15">
      <c r="A11" s="84"/>
      <c r="B11" s="24">
        <v>8</v>
      </c>
      <c r="C11" s="24">
        <f>'[1]功能-子任务'!$S12</f>
        <v>148</v>
      </c>
      <c r="D11" s="77">
        <f>'[1]功能-子任务'!$AC12</f>
        <v>80000</v>
      </c>
      <c r="E11" s="77">
        <f>'[1]功能-子任务'!$AM12/4</f>
        <v>190000</v>
      </c>
      <c r="F11" s="24">
        <f t="shared" si="2"/>
        <v>190000</v>
      </c>
      <c r="G11" s="77">
        <f>'[1]功能-子任务'!$AR12</f>
        <v>0</v>
      </c>
      <c r="H11" s="77">
        <f>'[1]功能-子任务'!$BA12</f>
        <v>211</v>
      </c>
      <c r="I11" s="77">
        <f>'[1]功能-子任务'!$BJ12</f>
        <v>10728</v>
      </c>
      <c r="L11" s="25">
        <v>8</v>
      </c>
      <c r="M11" s="41">
        <f>IF(成就内容!D14="","",INDEX($C$4:$C$178*成就内容!D$119/SUM(成就内容!$D$119:$BZ$119),成就内容!D70,1)-SUM(M$4:M10))</f>
        <v>17.279999999999987</v>
      </c>
      <c r="N11" s="41" t="str">
        <f>IF(成就内容!E14="","",INDEX($C$4:$C$178*成就内容!E$119/SUM(成就内容!$D$119:$BZ$119),成就内容!E70,1)-SUM(N$4:N10))</f>
        <v/>
      </c>
      <c r="O11" s="41">
        <f>IF(成就内容!F14="","",INDEX($C$4:$C$178*成就内容!F$119/SUM(成就内容!$D$119:$BZ$119),成就内容!F70,1)-SUM(O$4:O10))</f>
        <v>0</v>
      </c>
      <c r="P11" s="41" t="str">
        <f>IF(成就内容!G14="","",INDEX($C$4:$C$178*成就内容!G$119/SUM(成就内容!$D$119:$BZ$119),成就内容!G70,1)-SUM(P$4:P10))</f>
        <v/>
      </c>
      <c r="Q11" s="41">
        <f>IF(成就内容!H14="","",INDEX($C$4:$C$178*成就内容!H$119/SUM(成就内容!$D$119:$BZ$119),成就内容!H70,1)-SUM(Q$4:Q10))</f>
        <v>25.92</v>
      </c>
      <c r="R11" s="41">
        <f>IF(成就内容!I14="","",INDEX($C$4:$C$178*成就内容!I$119/SUM(成就内容!$D$119:$BZ$119),成就内容!I70,1)-SUM(R$4:R10))</f>
        <v>0</v>
      </c>
      <c r="S11" s="41">
        <f>IF(成就内容!J14="","",INDEX($C$4:$C$178*成就内容!J$119/SUM(成就内容!$D$119:$BZ$119),成就内容!J70,1)-SUM(S$4:S10))</f>
        <v>0</v>
      </c>
      <c r="T11" s="41">
        <f>IF(成就内容!K14="","",INDEX($C$4:$C$178*成就内容!K$119/SUM(成就内容!$D$119:$BZ$119),成就内容!K70,1)-SUM(T$4:T10))</f>
        <v>0</v>
      </c>
      <c r="U11" s="41">
        <f>IF(成就内容!L14="","",INDEX($C$4:$C$178*成就内容!L$119/SUM(成就内容!$D$119:$BZ$119),成就内容!L70,1)-SUM(U$4:U10))</f>
        <v>0</v>
      </c>
      <c r="V11" s="41">
        <f>IF(成就内容!M14="","",INDEX($C$4:$C$178*成就内容!M$119/SUM(成就内容!$D$119:$BZ$119),成就内容!M70,1)-SUM(V$4:V10))</f>
        <v>0</v>
      </c>
      <c r="W11" s="41">
        <f>IF(成就内容!N14="","",INDEX($C$4:$C$178*成就内容!N$119/SUM(成就内容!$D$119:$BZ$119),成就内容!N70,1)-SUM(W$4:W10))</f>
        <v>0</v>
      </c>
      <c r="X11" s="41">
        <f>IF(成就内容!O14="","",INDEX($C$4:$C$178*成就内容!O$119/SUM(成就内容!$D$119:$BZ$119),成就内容!O70,1)-SUM(X$4:X10))</f>
        <v>0</v>
      </c>
      <c r="Y11" s="41">
        <f>IF(成就内容!P14="","",INDEX($C$4:$C$178*成就内容!P$119/SUM(成就内容!$D$119:$BZ$119),成就内容!P70,1)-SUM(Y$4:Y10))</f>
        <v>0</v>
      </c>
      <c r="Z11" s="41">
        <f>IF(成就内容!Q14="","",INDEX($C$4:$C$178*成就内容!Q$119/SUM(成就内容!$D$119:$BZ$119),成就内容!Q70,1)-SUM(Z$4:Z10))</f>
        <v>25.92</v>
      </c>
      <c r="AA11" s="41">
        <f>IF(成就内容!R14="","",INDEX($C$4:$C$178*成就内容!R$119/SUM(成就内容!$D$119:$BZ$119),成就内容!R70,1)-SUM(AA$4:AA10))</f>
        <v>0</v>
      </c>
      <c r="AB11" s="41">
        <f>IF(成就内容!S14="","",INDEX($C$4:$C$178*成就内容!S$119/SUM(成就内容!$D$119:$BZ$119),成就内容!S70,1)-SUM(AB$4:AB10))</f>
        <v>0</v>
      </c>
      <c r="AC11" s="41">
        <f>IF(成就内容!T14="","",INDEX($C$4:$C$178*成就内容!T$119/SUM(成就内容!$D$119:$BZ$119),成就内容!T70,1)-SUM(AC$4:AC10))</f>
        <v>0</v>
      </c>
      <c r="AD11" s="41">
        <f>IF(成就内容!U14="","",INDEX($C$4:$C$178*成就内容!U$119/SUM(成就内容!$D$119:$BZ$119),成就内容!U70,1)-SUM(AD$4:AD10))</f>
        <v>0</v>
      </c>
      <c r="AE11" s="41">
        <f>IF(成就内容!V14="","",INDEX($C$4:$C$178*成就内容!V$119/SUM(成就内容!$D$119:$BZ$119),成就内容!V70,1)-SUM(AE$4:AE10))</f>
        <v>0</v>
      </c>
      <c r="AF11" s="41">
        <f>IF(成就内容!W14="","",INDEX($C$4:$C$178*成就内容!W$119/SUM(成就内容!$D$119:$BZ$119),成就内容!W70,1)-SUM(AF$4:AF10))</f>
        <v>0</v>
      </c>
      <c r="AG11" s="41">
        <f>IF(成就内容!X14="","",INDEX($C$4:$C$178*成就内容!X$119/SUM(成就内容!$D$119:$BZ$119),成就内容!X70,1)-SUM(AG$4:AG10))</f>
        <v>0</v>
      </c>
      <c r="AH11" s="41">
        <f>IF(成就内容!Y14="","",INDEX($C$4:$C$178*成就内容!Y$119/SUM(成就内容!$D$119:$BZ$119),成就内容!Y70,1)-SUM(AH$4:AH10))</f>
        <v>0</v>
      </c>
      <c r="AI11" s="41" t="str">
        <f>IF(成就内容!Z14="","",INDEX($C$4:$C$178*成就内容!Z$119/SUM(成就内容!$D$119:$BZ$119),成就内容!Z70,1)-SUM(AI$4:AI10))</f>
        <v/>
      </c>
      <c r="AJ11" s="41">
        <f>IF(成就内容!AA14="","",INDEX($C$4:$C$178*成就内容!AA$119/SUM(成就内容!$D$119:$BZ$119),成就内容!AA70,1)-SUM(AJ$4:AJ10))</f>
        <v>0</v>
      </c>
      <c r="AK11" s="41">
        <f>IF(成就内容!AB14="","",INDEX($C$4:$C$178*成就内容!AB$119/SUM(成就内容!$D$119:$BZ$119),成就内容!AB70,1)-SUM(AK$4:AK10))</f>
        <v>0</v>
      </c>
      <c r="AL11" s="41">
        <f>IF(成就内容!AC14="","",INDEX($C$4:$C$178*成就内容!AC$119/SUM(成就内容!$D$119:$BZ$119),成就内容!AC70,1)-SUM(AL$4:AL10))</f>
        <v>0</v>
      </c>
      <c r="AM11" s="41">
        <f>IF(成就内容!AD14="","",INDEX($C$4:$C$178*成就内容!AD$119/SUM(成就内容!$D$119:$BZ$119),成就内容!AD70,1)-SUM(AM$4:AM10))</f>
        <v>0</v>
      </c>
      <c r="AN11" s="41">
        <f>IF(成就内容!AE14="","",INDEX($C$4:$C$178*成就内容!AE$119/SUM(成就内容!$D$119:$BZ$119),成就内容!AE70,1)-SUM(AN$4:AN10))</f>
        <v>0</v>
      </c>
      <c r="AO11" s="41">
        <f>IF(成就内容!AF14="","",INDEX($C$4:$C$178*成就内容!AF$119/SUM(成就内容!$D$119:$BZ$119),成就内容!AF70,1)-SUM(AO$4:AO10))</f>
        <v>0</v>
      </c>
      <c r="AP11" s="41">
        <f>IF(成就内容!AG14="","",INDEX($C$4:$C$178*成就内容!AG$119/SUM(成就内容!$D$119:$BZ$119),成就内容!AG70,1)-SUM(AP$4:AP10))</f>
        <v>0</v>
      </c>
      <c r="AQ11" s="41">
        <f>IF(成就内容!AH14="","",INDEX($C$4:$C$178*成就内容!AH$119/SUM(成就内容!$D$119:$BZ$119),成就内容!AH70,1)-SUM(AQ$4:AQ10))</f>
        <v>8.64</v>
      </c>
      <c r="AR11" s="41">
        <f>IF(成就内容!AI14="","",INDEX($C$4:$C$178*成就内容!AI$119/SUM(成就内容!$D$119:$BZ$119),成就内容!AI70,1)-SUM(AR$4:AR10))</f>
        <v>0</v>
      </c>
      <c r="AS11" s="41">
        <f>IF(成就内容!AJ14="","",INDEX($C$4:$C$178*成就内容!AJ$119/SUM(成就内容!$D$119:$BZ$119),成就内容!AJ70,1)-SUM(AS$4:AS10))</f>
        <v>0</v>
      </c>
      <c r="AT11" s="41" t="str">
        <f>IF(成就内容!AK14="","",INDEX($C$4:$C$178*成就内容!AK$119/SUM(成就内容!$D$119:$BZ$119),成就内容!AK70,1)-SUM(AT$4:AT10))</f>
        <v/>
      </c>
      <c r="AU11" s="41" t="str">
        <f>IF(成就内容!AL14="","",INDEX($C$4:$C$178*成就内容!AL$119/SUM(成就内容!$D$119:$BZ$119),成就内容!AL70,1)-SUM(AU$4:AU10))</f>
        <v/>
      </c>
      <c r="AV11" s="41">
        <f>IF(成就内容!AM14="","",INDEX($C$4:$C$178*成就内容!AM$119/SUM(成就内容!$D$119:$BZ$119),成就内容!AM70,1)-SUM(AV$4:AV10))</f>
        <v>0</v>
      </c>
      <c r="AW11" s="41">
        <f>IF(成就内容!AN14="","",INDEX($C$4:$C$178*成就内容!AN$119/SUM(成就内容!$D$119:$BZ$119),成就内容!AN70,1)-SUM(AW$4:AW10))</f>
        <v>0</v>
      </c>
      <c r="AX11" s="41">
        <f>IF(成就内容!AO14="","",INDEX($C$4:$C$178*成就内容!AO$119/SUM(成就内容!$D$119:$BZ$119),成就内容!AO70,1)-SUM(AX$4:AX10))</f>
        <v>0</v>
      </c>
      <c r="AY11" s="41">
        <f>IF(成就内容!AP14="","",INDEX($C$4:$C$178*成就内容!AP$119/SUM(成就内容!$D$119:$BZ$119),成就内容!AP70,1)-SUM(AY$4:AY10))</f>
        <v>0</v>
      </c>
      <c r="AZ11" s="41">
        <f>IF(成就内容!AQ14="","",INDEX($C$4:$C$178*成就内容!AQ$119/SUM(成就内容!$D$119:$BZ$119),成就内容!AQ70,1)-SUM(AZ$4:AZ10))</f>
        <v>0</v>
      </c>
      <c r="BA11" s="41">
        <f>IF(成就内容!AR14="","",INDEX($C$4:$C$178*成就内容!AR$119/SUM(成就内容!$D$119:$BZ$119),成就内容!AR70,1)-SUM(BA$4:BA10))</f>
        <v>0</v>
      </c>
      <c r="BB11" s="41">
        <f>IF(成就内容!AS14="","",INDEX($C$4:$C$178*成就内容!AS$119/SUM(成就内容!$D$119:$BZ$119),成就内容!AS70,1)-SUM(BB$4:BB10))</f>
        <v>0</v>
      </c>
      <c r="BC11" s="41">
        <f>IF(成就内容!AT14="","",INDEX($C$4:$C$178*成就内容!AT$119/SUM(成就内容!$D$119:$BZ$119),成就内容!AT70,1)-SUM(BC$4:BC10))</f>
        <v>0</v>
      </c>
      <c r="BD11" s="41">
        <f>IF(成就内容!AU14="","",INDEX($C$4:$C$178*成就内容!AU$119/SUM(成就内容!$D$119:$BZ$119),成就内容!AU70,1)-SUM(BD$4:BD10))</f>
        <v>0</v>
      </c>
      <c r="BE11" s="41">
        <f>IF(成就内容!AV14="","",INDEX($C$4:$C$178*成就内容!AV$119/SUM(成就内容!$D$119:$BZ$119),成就内容!AV70,1)-SUM(BE$4:BE10))</f>
        <v>0</v>
      </c>
      <c r="BF11" s="41">
        <f>IF(成就内容!AW14="","",INDEX($C$4:$C$178*成就内容!AW$119/SUM(成就内容!$D$119:$BZ$119),成就内容!AW70,1)-SUM(BF$4:BF10))</f>
        <v>0</v>
      </c>
      <c r="BG11" s="41">
        <f>IF(成就内容!AX14="","",INDEX($C$4:$C$178*成就内容!AX$119/SUM(成就内容!$D$119:$BZ$119),成就内容!AX70,1)-SUM(BG$4:BG10))</f>
        <v>0</v>
      </c>
      <c r="BH11" s="41">
        <f>IF(成就内容!AY14="","",INDEX($C$4:$C$178*成就内容!AY$119/SUM(成就内容!$D$119:$BZ$119),成就内容!AY70,1)-SUM(BH$4:BH10))</f>
        <v>0</v>
      </c>
      <c r="BI11" s="41">
        <f>IF(成就内容!AZ14="","",INDEX($C$4:$C$178*成就内容!AZ$119/SUM(成就内容!$D$119:$BZ$119),成就内容!AZ70,1)-SUM(BI$4:BI10))</f>
        <v>0</v>
      </c>
      <c r="BJ11" s="41">
        <f>IF(成就内容!BA14="","",INDEX($C$4:$C$178*成就内容!BA$119/SUM(成就内容!$D$119:$BZ$119),成就内容!BA70,1)-SUM(BJ$4:BJ10))</f>
        <v>0</v>
      </c>
      <c r="BK11" s="41">
        <f>IF(成就内容!BB14="","",INDEX($C$4:$C$178*成就内容!BB$119/SUM(成就内容!$D$119:$BZ$119),成就内容!BB70,1)-SUM(BK$4:BK10))</f>
        <v>0</v>
      </c>
      <c r="BL11" s="41">
        <f>IF(成就内容!BC14="","",INDEX($C$4:$C$178*成就内容!BC$119/SUM(成就内容!$D$119:$BZ$119),成就内容!BC70,1)-SUM(BL$4:BL10))</f>
        <v>0</v>
      </c>
      <c r="BM11" s="41">
        <f>IF(成就内容!BD14="","",INDEX($C$4:$C$178*成就内容!BD$119/SUM(成就内容!$D$119:$BZ$119),成就内容!BD70,1)-SUM(BM$4:BM10))</f>
        <v>0</v>
      </c>
      <c r="BN11" s="41">
        <f>IF(成就内容!BE14="","",INDEX($C$4:$C$178*成就内容!BE$119/SUM(成就内容!$D$119:$BZ$119),成就内容!BE70,1)-SUM(BN$4:BN10))</f>
        <v>0</v>
      </c>
      <c r="BO11" s="41">
        <f>IF(成就内容!BF14="","",INDEX($C$4:$C$178*成就内容!BF$119/SUM(成就内容!$D$119:$BZ$119),成就内容!BF70,1)-SUM(BO$4:BO10))</f>
        <v>0</v>
      </c>
      <c r="BP11" s="41">
        <f>IF(成就内容!BG14="","",INDEX($C$4:$C$178*成就内容!BG$119/SUM(成就内容!$D$119:$BZ$119),成就内容!BG70,1)-SUM(BP$4:BP10))</f>
        <v>0</v>
      </c>
      <c r="BQ11" s="41">
        <f>IF(成就内容!BH14="","",INDEX($C$4:$C$178*成就内容!BH$119/SUM(成就内容!$D$119:$BZ$119),成就内容!BH70,1)-SUM(BQ$4:BQ10))</f>
        <v>0</v>
      </c>
      <c r="BR11" s="41" t="str">
        <f>IF(成就内容!BI14="","",INDEX($C$4:$C$178*成就内容!BI$119/SUM(成就内容!$D$119:$BZ$119),成就内容!BI70,1)-SUM(BR$4:BR10))</f>
        <v/>
      </c>
      <c r="BS11" s="41">
        <f>IF(成就内容!BJ14="","",INDEX($C$4:$C$178*成就内容!BJ$119/SUM(成就内容!$D$119:$BZ$119),成就内容!BJ70,1)-SUM(BS$4:BS10))</f>
        <v>0</v>
      </c>
      <c r="BT11" s="41">
        <f>IF(成就内容!BK14="","",INDEX($C$4:$C$178*成就内容!BK$119/SUM(成就内容!$D$119:$BZ$119),成就内容!BK70,1)-SUM(BT$4:BT10))</f>
        <v>0</v>
      </c>
      <c r="BU11" s="41">
        <f>IF(成就内容!BL14="","",INDEX($C$4:$C$178*成就内容!BL$119/SUM(成就内容!$D$119:$BZ$119),成就内容!BL70,1)-SUM(BU$4:BU10))</f>
        <v>0</v>
      </c>
      <c r="BV11" s="41">
        <f>IF(成就内容!BM14="","",INDEX($C$4:$C$178*成就内容!BM$119/SUM(成就内容!$D$119:$BZ$119),成就内容!BM70,1)-SUM(BV$4:BV10))</f>
        <v>0</v>
      </c>
      <c r="BW11" s="41">
        <f>IF(成就内容!BN14="","",INDEX($C$4:$C$178*成就内容!BN$119/SUM(成就内容!$D$119:$BZ$119),成就内容!BN70,1)-SUM(BW$4:BW10))</f>
        <v>0</v>
      </c>
      <c r="BX11" s="41">
        <f>IF(成就内容!BO14="","",INDEX($C$4:$C$178*成就内容!BO$119/SUM(成就内容!$D$119:$BZ$119),成就内容!BO70,1)-SUM(BX$4:BX10))</f>
        <v>0</v>
      </c>
      <c r="BY11" s="41">
        <f>IF(成就内容!BP14="","",INDEX($C$4:$C$178*成就内容!BP$119/SUM(成就内容!$D$119:$BZ$119),成就内容!BP70,1)-SUM(BY$4:BY10))</f>
        <v>0</v>
      </c>
      <c r="BZ11" s="41">
        <f>IF(成就内容!BQ14="","",INDEX($C$4:$C$178*成就内容!BQ$119/SUM(成就内容!$D$119:$BZ$119),成就内容!BQ70,1)-SUM(BZ$4:BZ10))</f>
        <v>0</v>
      </c>
      <c r="CA11" s="41">
        <f>IF(成就内容!BR14="","",INDEX($C$4:$C$178*成就内容!BR$119/SUM(成就内容!$D$119:$BZ$119),成就内容!BR70,1)-SUM(CA$4:CA10))</f>
        <v>0</v>
      </c>
      <c r="CB11" s="41">
        <f>IF(成就内容!BS14="","",INDEX($C$4:$C$178*成就内容!BS$119/SUM(成就内容!$D$119:$BZ$119),成就内容!BS70,1)-SUM(CB$4:CB10))</f>
        <v>0</v>
      </c>
      <c r="CC11" s="41">
        <f>IF(成就内容!BT14="","",INDEX($C$4:$C$178*成就内容!BT$119/SUM(成就内容!$D$119:$BZ$119),成就内容!BT70,1)-SUM(CC$4:CC10))</f>
        <v>0</v>
      </c>
      <c r="CD11" s="41">
        <f>IF(成就内容!BU14="","",INDEX($C$4:$C$178*成就内容!BU$119/SUM(成就内容!$D$119:$BZ$119),成就内容!BU70,1)-SUM(CD$4:CD10))</f>
        <v>0</v>
      </c>
      <c r="CE11" s="41" t="str">
        <f>IF(成就内容!BV14="","",INDEX($C$4:$C$178*成就内容!BV$119/SUM(成就内容!$D$119:$BZ$119),成就内容!BV70,1)-SUM(CE$4:CE10))</f>
        <v/>
      </c>
      <c r="CF11" s="41">
        <f>IF(成就内容!BW14="","",INDEX($C$4:$C$178*成就内容!BW$119/SUM(成就内容!$D$119:$BZ$119),成就内容!BW70,1)-SUM(CF$4:CF10))</f>
        <v>0</v>
      </c>
      <c r="CG11" s="41">
        <f>IF(成就内容!BX14="","",INDEX($C$4:$C$178*成就内容!BX$119/SUM(成就内容!$D$119:$BZ$119),成就内容!BX70,1)-SUM(CG$4:CG10))</f>
        <v>0</v>
      </c>
      <c r="CH11" s="41">
        <f>IF(成就内容!BY14="","",INDEX($C$4:$C$178*成就内容!BY$119/SUM(成就内容!$D$119:$BZ$119),成就内容!BY70,1)-SUM(CH$4:CH10))</f>
        <v>0</v>
      </c>
      <c r="CI11" s="41">
        <f>IF(成就内容!BZ14="","",INDEX($C$4:$C$178*成就内容!BZ$119/SUM(成就内容!$D$119:$BZ$119),成就内容!BZ70,1)-SUM(CI$4:CI10))</f>
        <v>34.560000000000016</v>
      </c>
      <c r="CM11" s="43">
        <v>8</v>
      </c>
      <c r="CN11" s="41">
        <f t="shared" si="3"/>
        <v>20</v>
      </c>
      <c r="CO11" s="41" t="str">
        <f t="shared" si="4"/>
        <v/>
      </c>
      <c r="CP11" s="41">
        <f t="shared" si="5"/>
        <v>0</v>
      </c>
      <c r="CQ11" s="41" t="str">
        <f t="shared" si="6"/>
        <v/>
      </c>
      <c r="CR11" s="41">
        <f t="shared" si="7"/>
        <v>30</v>
      </c>
      <c r="CS11" s="41">
        <f t="shared" si="8"/>
        <v>0</v>
      </c>
      <c r="CT11" s="41">
        <f t="shared" si="9"/>
        <v>0</v>
      </c>
      <c r="CU11" s="41">
        <f t="shared" si="10"/>
        <v>0</v>
      </c>
      <c r="CV11" s="41">
        <f t="shared" si="11"/>
        <v>0</v>
      </c>
      <c r="CW11" s="41">
        <f t="shared" si="12"/>
        <v>0</v>
      </c>
      <c r="CX11" s="41">
        <f t="shared" si="13"/>
        <v>0</v>
      </c>
      <c r="CY11" s="41">
        <f t="shared" si="14"/>
        <v>0</v>
      </c>
      <c r="CZ11" s="41">
        <f t="shared" si="15"/>
        <v>0</v>
      </c>
      <c r="DA11" s="41">
        <f t="shared" si="16"/>
        <v>30</v>
      </c>
      <c r="DB11" s="41">
        <f t="shared" si="17"/>
        <v>0</v>
      </c>
      <c r="DC11" s="41">
        <f t="shared" si="18"/>
        <v>0</v>
      </c>
      <c r="DD11" s="41">
        <f t="shared" si="19"/>
        <v>0</v>
      </c>
      <c r="DE11" s="41">
        <f t="shared" si="20"/>
        <v>0</v>
      </c>
      <c r="DF11" s="41">
        <f t="shared" si="21"/>
        <v>0</v>
      </c>
      <c r="DG11" s="41">
        <f t="shared" si="22"/>
        <v>0</v>
      </c>
      <c r="DH11" s="41">
        <f t="shared" si="23"/>
        <v>0</v>
      </c>
      <c r="DI11" s="41">
        <f t="shared" si="24"/>
        <v>0</v>
      </c>
      <c r="DJ11" s="41" t="str">
        <f t="shared" si="25"/>
        <v/>
      </c>
      <c r="DK11" s="41">
        <f t="shared" si="26"/>
        <v>0</v>
      </c>
      <c r="DL11" s="41">
        <f t="shared" si="27"/>
        <v>0</v>
      </c>
      <c r="DM11" s="41">
        <f t="shared" si="28"/>
        <v>0</v>
      </c>
      <c r="DN11" s="41">
        <f t="shared" si="29"/>
        <v>0</v>
      </c>
      <c r="DO11" s="41">
        <f t="shared" si="30"/>
        <v>0</v>
      </c>
      <c r="DP11" s="41">
        <f t="shared" si="31"/>
        <v>0</v>
      </c>
      <c r="DQ11" s="41">
        <f t="shared" si="32"/>
        <v>0</v>
      </c>
      <c r="DR11" s="41">
        <f t="shared" si="33"/>
        <v>10</v>
      </c>
      <c r="DS11" s="41">
        <f t="shared" si="34"/>
        <v>0</v>
      </c>
      <c r="DT11" s="41">
        <f t="shared" si="35"/>
        <v>0</v>
      </c>
      <c r="DU11" s="41" t="str">
        <f t="shared" si="36"/>
        <v/>
      </c>
      <c r="DV11" s="41" t="str">
        <f t="shared" si="37"/>
        <v/>
      </c>
      <c r="DW11" s="41">
        <f t="shared" si="38"/>
        <v>0</v>
      </c>
      <c r="DX11" s="41">
        <f t="shared" si="39"/>
        <v>0</v>
      </c>
      <c r="DY11" s="41">
        <f t="shared" si="40"/>
        <v>0</v>
      </c>
      <c r="DZ11" s="41">
        <f t="shared" si="41"/>
        <v>0</v>
      </c>
      <c r="EA11" s="41">
        <f t="shared" si="42"/>
        <v>0</v>
      </c>
      <c r="EB11" s="41">
        <f t="shared" si="43"/>
        <v>0</v>
      </c>
      <c r="EC11" s="41">
        <f t="shared" si="44"/>
        <v>0</v>
      </c>
      <c r="ED11" s="41">
        <f t="shared" si="45"/>
        <v>0</v>
      </c>
      <c r="EE11" s="41">
        <f t="shared" si="46"/>
        <v>0</v>
      </c>
      <c r="EF11" s="41">
        <f t="shared" si="47"/>
        <v>0</v>
      </c>
      <c r="EG11" s="41">
        <f t="shared" si="48"/>
        <v>0</v>
      </c>
      <c r="EH11" s="41">
        <f t="shared" si="49"/>
        <v>0</v>
      </c>
      <c r="EI11" s="41">
        <f t="shared" si="50"/>
        <v>0</v>
      </c>
      <c r="EJ11" s="41">
        <f t="shared" si="51"/>
        <v>0</v>
      </c>
      <c r="EK11" s="41">
        <f t="shared" si="52"/>
        <v>0</v>
      </c>
      <c r="EL11" s="41">
        <f t="shared" si="53"/>
        <v>0</v>
      </c>
      <c r="EM11" s="41">
        <f t="shared" si="54"/>
        <v>0</v>
      </c>
      <c r="EN11" s="41">
        <f t="shared" si="55"/>
        <v>0</v>
      </c>
      <c r="EO11" s="41">
        <f t="shared" si="56"/>
        <v>0</v>
      </c>
      <c r="EP11" s="41">
        <f t="shared" si="57"/>
        <v>0</v>
      </c>
      <c r="EQ11" s="41">
        <f t="shared" si="58"/>
        <v>0</v>
      </c>
      <c r="ER11" s="41">
        <f t="shared" si="59"/>
        <v>0</v>
      </c>
      <c r="ES11" s="41" t="str">
        <f t="shared" si="60"/>
        <v/>
      </c>
      <c r="ET11" s="41">
        <f t="shared" si="61"/>
        <v>0</v>
      </c>
      <c r="EU11" s="41">
        <f t="shared" si="62"/>
        <v>0</v>
      </c>
      <c r="EV11" s="41">
        <f t="shared" si="63"/>
        <v>0</v>
      </c>
      <c r="EW11" s="41">
        <f t="shared" si="64"/>
        <v>0</v>
      </c>
      <c r="EX11" s="41">
        <f t="shared" si="65"/>
        <v>0</v>
      </c>
      <c r="EY11" s="41">
        <f t="shared" si="66"/>
        <v>0</v>
      </c>
      <c r="EZ11" s="41">
        <f t="shared" si="67"/>
        <v>0</v>
      </c>
      <c r="FA11" s="41">
        <f t="shared" si="68"/>
        <v>0</v>
      </c>
      <c r="FB11" s="41">
        <f t="shared" si="69"/>
        <v>0</v>
      </c>
      <c r="FC11" s="41">
        <f t="shared" si="70"/>
        <v>0</v>
      </c>
      <c r="FD11" s="41">
        <f t="shared" si="71"/>
        <v>0</v>
      </c>
      <c r="FE11" s="41">
        <f t="shared" si="72"/>
        <v>0</v>
      </c>
      <c r="FF11" s="41" t="str">
        <f t="shared" si="73"/>
        <v/>
      </c>
      <c r="FG11" s="41">
        <f t="shared" si="74"/>
        <v>0</v>
      </c>
      <c r="FH11" s="41">
        <f t="shared" si="75"/>
        <v>0</v>
      </c>
      <c r="FI11" s="41">
        <f t="shared" si="76"/>
        <v>0</v>
      </c>
      <c r="FJ11" s="41">
        <f t="shared" si="77"/>
        <v>40</v>
      </c>
    </row>
    <row r="12" spans="1:166" x14ac:dyDescent="0.15">
      <c r="A12" s="84"/>
      <c r="B12" s="24">
        <v>9</v>
      </c>
      <c r="C12" s="24">
        <f>'[1]功能-子任务'!$S13</f>
        <v>164</v>
      </c>
      <c r="D12" s="77">
        <f>'[1]功能-子任务'!$AC13</f>
        <v>90000</v>
      </c>
      <c r="E12" s="77">
        <f>'[1]功能-子任务'!$AM13/4</f>
        <v>220000</v>
      </c>
      <c r="F12" s="24">
        <f t="shared" si="2"/>
        <v>220000</v>
      </c>
      <c r="G12" s="77">
        <f>'[1]功能-子任务'!$AR13</f>
        <v>0</v>
      </c>
      <c r="H12" s="77">
        <f>'[1]功能-子任务'!$BA13</f>
        <v>243</v>
      </c>
      <c r="I12" s="77">
        <f>'[1]功能-子任务'!$BJ13</f>
        <v>11904</v>
      </c>
      <c r="L12" s="25">
        <v>9</v>
      </c>
      <c r="M12" s="41">
        <f>IF(成就内容!D15="","",INDEX($C$4:$C$178*成就内容!D$119/SUM(成就内容!$D$119:$BZ$119),成就内容!D71,1)-SUM(M$4:M11))</f>
        <v>34.559999999999988</v>
      </c>
      <c r="N12" s="41" t="str">
        <f>IF(成就内容!E15="","",INDEX($C$4:$C$178*成就内容!E$119/SUM(成就内容!$D$119:$BZ$119),成就内容!E71,1)-SUM(N$4:N11))</f>
        <v/>
      </c>
      <c r="O12" s="41">
        <f>IF(成就内容!F15="","",INDEX($C$4:$C$178*成就内容!F$119/SUM(成就内容!$D$119:$BZ$119),成就内容!F71,1)-SUM(O$4:O11))</f>
        <v>0</v>
      </c>
      <c r="P12" s="41" t="str">
        <f>IF(成就内容!G15="","",INDEX($C$4:$C$178*成就内容!G$119/SUM(成就内容!$D$119:$BZ$119),成就内容!G71,1)-SUM(P$4:P11))</f>
        <v/>
      </c>
      <c r="Q12" s="41">
        <f>IF(成就内容!H15="","",INDEX($C$4:$C$178*成就内容!H$119/SUM(成就内容!$D$119:$BZ$119),成就内容!H71,1)-SUM(Q$4:Q11))</f>
        <v>34.560000000000016</v>
      </c>
      <c r="R12" s="41">
        <f>IF(成就内容!I15="","",INDEX($C$4:$C$178*成就内容!I$119/SUM(成就内容!$D$119:$BZ$119),成就内容!I71,1)-SUM(R$4:R11))</f>
        <v>0</v>
      </c>
      <c r="S12" s="41">
        <f>IF(成就内容!J15="","",INDEX($C$4:$C$178*成就内容!J$119/SUM(成就内容!$D$119:$BZ$119),成就内容!J71,1)-SUM(S$4:S11))</f>
        <v>0</v>
      </c>
      <c r="T12" s="41">
        <f>IF(成就内容!K15="","",INDEX($C$4:$C$178*成就内容!K$119/SUM(成就内容!$D$119:$BZ$119),成就内容!K71,1)-SUM(T$4:T11))</f>
        <v>0</v>
      </c>
      <c r="U12" s="41">
        <f>IF(成就内容!L15="","",INDEX($C$4:$C$178*成就内容!L$119/SUM(成就内容!$D$119:$BZ$119),成就内容!L71,1)-SUM(U$4:U11))</f>
        <v>0</v>
      </c>
      <c r="V12" s="41">
        <f>IF(成就内容!M15="","",INDEX($C$4:$C$178*成就内容!M$119/SUM(成就内容!$D$119:$BZ$119),成就内容!M71,1)-SUM(V$4:V11))</f>
        <v>0</v>
      </c>
      <c r="W12" s="41">
        <f>IF(成就内容!N15="","",INDEX($C$4:$C$178*成就内容!N$119/SUM(成就内容!$D$119:$BZ$119),成就内容!N71,1)-SUM(W$4:W11))</f>
        <v>0</v>
      </c>
      <c r="X12" s="41">
        <f>IF(成就内容!O15="","",INDEX($C$4:$C$178*成就内容!O$119/SUM(成就内容!$D$119:$BZ$119),成就内容!O71,1)-SUM(X$4:X11))</f>
        <v>0</v>
      </c>
      <c r="Y12" s="41">
        <f>IF(成就内容!P15="","",INDEX($C$4:$C$178*成就内容!P$119/SUM(成就内容!$D$119:$BZ$119),成就内容!P71,1)-SUM(Y$4:Y11))</f>
        <v>0</v>
      </c>
      <c r="Z12" s="41">
        <f>IF(成就内容!Q15="","",INDEX($C$4:$C$178*成就内容!Q$119/SUM(成就内容!$D$119:$BZ$119),成就内容!Q71,1)-SUM(Z$4:Z11))</f>
        <v>34.560000000000016</v>
      </c>
      <c r="AA12" s="41">
        <f>IF(成就内容!R15="","",INDEX($C$4:$C$178*成就内容!R$119/SUM(成就内容!$D$119:$BZ$119),成就内容!R71,1)-SUM(AA$4:AA11))</f>
        <v>0</v>
      </c>
      <c r="AB12" s="41">
        <f>IF(成就内容!S15="","",INDEX($C$4:$C$178*成就内容!S$119/SUM(成就内容!$D$119:$BZ$119),成就内容!S71,1)-SUM(AB$4:AB11))</f>
        <v>0</v>
      </c>
      <c r="AC12" s="41">
        <f>IF(成就内容!T15="","",INDEX($C$4:$C$178*成就内容!T$119/SUM(成就内容!$D$119:$BZ$119),成就内容!T71,1)-SUM(AC$4:AC11))</f>
        <v>0</v>
      </c>
      <c r="AD12" s="41">
        <f>IF(成就内容!U15="","",INDEX($C$4:$C$178*成就内容!U$119/SUM(成就内容!$D$119:$BZ$119),成就内容!U71,1)-SUM(AD$4:AD11))</f>
        <v>0</v>
      </c>
      <c r="AE12" s="41">
        <f>IF(成就内容!V15="","",INDEX($C$4:$C$178*成就内容!V$119/SUM(成就内容!$D$119:$BZ$119),成就内容!V71,1)-SUM(AE$4:AE11))</f>
        <v>0</v>
      </c>
      <c r="AF12" s="41">
        <f>IF(成就内容!W15="","",INDEX($C$4:$C$178*成就内容!W$119/SUM(成就内容!$D$119:$BZ$119),成就内容!W71,1)-SUM(AF$4:AF11))</f>
        <v>0</v>
      </c>
      <c r="AG12" s="41">
        <f>IF(成就内容!X15="","",INDEX($C$4:$C$178*成就内容!X$119/SUM(成就内容!$D$119:$BZ$119),成就内容!X71,1)-SUM(AG$4:AG11))</f>
        <v>0</v>
      </c>
      <c r="AH12" s="41">
        <f>IF(成就内容!Y15="","",INDEX($C$4:$C$178*成就内容!Y$119/SUM(成就内容!$D$119:$BZ$119),成就内容!Y71,1)-SUM(AH$4:AH11))</f>
        <v>0</v>
      </c>
      <c r="AI12" s="41" t="str">
        <f>IF(成就内容!Z15="","",INDEX($C$4:$C$178*成就内容!Z$119/SUM(成就内容!$D$119:$BZ$119),成就内容!Z71,1)-SUM(AI$4:AI11))</f>
        <v/>
      </c>
      <c r="AJ12" s="41">
        <f>IF(成就内容!AA15="","",INDEX($C$4:$C$178*成就内容!AA$119/SUM(成就内容!$D$119:$BZ$119),成就内容!AA71,1)-SUM(AJ$4:AJ11))</f>
        <v>0</v>
      </c>
      <c r="AK12" s="41">
        <f>IF(成就内容!AB15="","",INDEX($C$4:$C$178*成就内容!AB$119/SUM(成就内容!$D$119:$BZ$119),成就内容!AB71,1)-SUM(AK$4:AK11))</f>
        <v>0</v>
      </c>
      <c r="AL12" s="41">
        <f>IF(成就内容!AC15="","",INDEX($C$4:$C$178*成就内容!AC$119/SUM(成就内容!$D$119:$BZ$119),成就内容!AC71,1)-SUM(AL$4:AL11))</f>
        <v>0</v>
      </c>
      <c r="AM12" s="41">
        <f>IF(成就内容!AD15="","",INDEX($C$4:$C$178*成就内容!AD$119/SUM(成就内容!$D$119:$BZ$119),成就内容!AD71,1)-SUM(AM$4:AM11))</f>
        <v>0</v>
      </c>
      <c r="AN12" s="41">
        <f>IF(成就内容!AE15="","",INDEX($C$4:$C$178*成就内容!AE$119/SUM(成就内容!$D$119:$BZ$119),成就内容!AE71,1)-SUM(AN$4:AN11))</f>
        <v>0</v>
      </c>
      <c r="AO12" s="41">
        <f>IF(成就内容!AF15="","",INDEX($C$4:$C$178*成就内容!AF$119/SUM(成就内容!$D$119:$BZ$119),成就内容!AF71,1)-SUM(AO$4:AO11))</f>
        <v>0</v>
      </c>
      <c r="AP12" s="41">
        <f>IF(成就内容!AG15="","",INDEX($C$4:$C$178*成就内容!AG$119/SUM(成就内容!$D$119:$BZ$119),成就内容!AG71,1)-SUM(AP$4:AP11))</f>
        <v>0</v>
      </c>
      <c r="AQ12" s="41">
        <f>IF(成就内容!AH15="","",INDEX($C$4:$C$178*成就内容!AH$119/SUM(成就内容!$D$119:$BZ$119),成就内容!AH71,1)-SUM(AQ$4:AQ11))</f>
        <v>4.3199999999999932</v>
      </c>
      <c r="AR12" s="41">
        <f>IF(成就内容!AI15="","",INDEX($C$4:$C$178*成就内容!AI$119/SUM(成就内容!$D$119:$BZ$119),成就内容!AI71,1)-SUM(AR$4:AR11))</f>
        <v>0</v>
      </c>
      <c r="AS12" s="41">
        <f>IF(成就内容!AJ15="","",INDEX($C$4:$C$178*成就内容!AJ$119/SUM(成就内容!$D$119:$BZ$119),成就内容!AJ71,1)-SUM(AS$4:AS11))</f>
        <v>0</v>
      </c>
      <c r="AT12" s="41" t="str">
        <f>IF(成就内容!AK15="","",INDEX($C$4:$C$178*成就内容!AK$119/SUM(成就内容!$D$119:$BZ$119),成就内容!AK71,1)-SUM(AT$4:AT11))</f>
        <v/>
      </c>
      <c r="AU12" s="41" t="str">
        <f>IF(成就内容!AL15="","",INDEX($C$4:$C$178*成就内容!AL$119/SUM(成就内容!$D$119:$BZ$119),成就内容!AL71,1)-SUM(AU$4:AU11))</f>
        <v/>
      </c>
      <c r="AV12" s="41">
        <f>IF(成就内容!AM15="","",INDEX($C$4:$C$178*成就内容!AM$119/SUM(成就内容!$D$119:$BZ$119),成就内容!AM71,1)-SUM(AV$4:AV11))</f>
        <v>0</v>
      </c>
      <c r="AW12" s="41">
        <f>IF(成就内容!AN15="","",INDEX($C$4:$C$178*成就内容!AN$119/SUM(成就内容!$D$119:$BZ$119),成就内容!AN71,1)-SUM(AW$4:AW11))</f>
        <v>0</v>
      </c>
      <c r="AX12" s="41">
        <f>IF(成就内容!AO15="","",INDEX($C$4:$C$178*成就内容!AO$119/SUM(成就内容!$D$119:$BZ$119),成就内容!AO71,1)-SUM(AX$4:AX11))</f>
        <v>0</v>
      </c>
      <c r="AY12" s="41">
        <f>IF(成就内容!AP15="","",INDEX($C$4:$C$178*成就内容!AP$119/SUM(成就内容!$D$119:$BZ$119),成就内容!AP71,1)-SUM(AY$4:AY11))</f>
        <v>0</v>
      </c>
      <c r="AZ12" s="41">
        <f>IF(成就内容!AQ15="","",INDEX($C$4:$C$178*成就内容!AQ$119/SUM(成就内容!$D$119:$BZ$119),成就内容!AQ71,1)-SUM(AZ$4:AZ11))</f>
        <v>0</v>
      </c>
      <c r="BA12" s="41">
        <f>IF(成就内容!AR15="","",INDEX($C$4:$C$178*成就内容!AR$119/SUM(成就内容!$D$119:$BZ$119),成就内容!AR71,1)-SUM(BA$4:BA11))</f>
        <v>0</v>
      </c>
      <c r="BB12" s="41">
        <f>IF(成就内容!AS15="","",INDEX($C$4:$C$178*成就内容!AS$119/SUM(成就内容!$D$119:$BZ$119),成就内容!AS71,1)-SUM(BB$4:BB11))</f>
        <v>0</v>
      </c>
      <c r="BC12" s="41">
        <f>IF(成就内容!AT15="","",INDEX($C$4:$C$178*成就内容!AT$119/SUM(成就内容!$D$119:$BZ$119),成就内容!AT71,1)-SUM(BC$4:BC11))</f>
        <v>0</v>
      </c>
      <c r="BD12" s="41">
        <f>IF(成就内容!AU15="","",INDEX($C$4:$C$178*成就内容!AU$119/SUM(成就内容!$D$119:$BZ$119),成就内容!AU71,1)-SUM(BD$4:BD11))</f>
        <v>0</v>
      </c>
      <c r="BE12" s="41">
        <f>IF(成就内容!AV15="","",INDEX($C$4:$C$178*成就内容!AV$119/SUM(成就内容!$D$119:$BZ$119),成就内容!AV71,1)-SUM(BE$4:BE11))</f>
        <v>0</v>
      </c>
      <c r="BF12" s="41">
        <f>IF(成就内容!AW15="","",INDEX($C$4:$C$178*成就内容!AW$119/SUM(成就内容!$D$119:$BZ$119),成就内容!AW71,1)-SUM(BF$4:BF11))</f>
        <v>0</v>
      </c>
      <c r="BG12" s="41">
        <f>IF(成就内容!AX15="","",INDEX($C$4:$C$178*成就内容!AX$119/SUM(成就内容!$D$119:$BZ$119),成就内容!AX71,1)-SUM(BG$4:BG11))</f>
        <v>0</v>
      </c>
      <c r="BH12" s="41">
        <f>IF(成就内容!AY15="","",INDEX($C$4:$C$178*成就内容!AY$119/SUM(成就内容!$D$119:$BZ$119),成就内容!AY71,1)-SUM(BH$4:BH11))</f>
        <v>0</v>
      </c>
      <c r="BI12" s="41">
        <f>IF(成就内容!AZ15="","",INDEX($C$4:$C$178*成就内容!AZ$119/SUM(成就内容!$D$119:$BZ$119),成就内容!AZ71,1)-SUM(BI$4:BI11))</f>
        <v>0</v>
      </c>
      <c r="BJ12" s="41">
        <f>IF(成就内容!BA15="","",INDEX($C$4:$C$178*成就内容!BA$119/SUM(成就内容!$D$119:$BZ$119),成就内容!BA71,1)-SUM(BJ$4:BJ11))</f>
        <v>0</v>
      </c>
      <c r="BK12" s="41">
        <f>IF(成就内容!BB15="","",INDEX($C$4:$C$178*成就内容!BB$119/SUM(成就内容!$D$119:$BZ$119),成就内容!BB71,1)-SUM(BK$4:BK11))</f>
        <v>0</v>
      </c>
      <c r="BL12" s="41">
        <f>IF(成就内容!BC15="","",INDEX($C$4:$C$178*成就内容!BC$119/SUM(成就内容!$D$119:$BZ$119),成就内容!BC71,1)-SUM(BL$4:BL11))</f>
        <v>0</v>
      </c>
      <c r="BM12" s="41">
        <f>IF(成就内容!BD15="","",INDEX($C$4:$C$178*成就内容!BD$119/SUM(成就内容!$D$119:$BZ$119),成就内容!BD71,1)-SUM(BM$4:BM11))</f>
        <v>0</v>
      </c>
      <c r="BN12" s="41">
        <f>IF(成就内容!BE15="","",INDEX($C$4:$C$178*成就内容!BE$119/SUM(成就内容!$D$119:$BZ$119),成就内容!BE71,1)-SUM(BN$4:BN11))</f>
        <v>0</v>
      </c>
      <c r="BO12" s="41">
        <f>IF(成就内容!BF15="","",INDEX($C$4:$C$178*成就内容!BF$119/SUM(成就内容!$D$119:$BZ$119),成就内容!BF71,1)-SUM(BO$4:BO11))</f>
        <v>0</v>
      </c>
      <c r="BP12" s="41">
        <f>IF(成就内容!BG15="","",INDEX($C$4:$C$178*成就内容!BG$119/SUM(成就内容!$D$119:$BZ$119),成就内容!BG71,1)-SUM(BP$4:BP11))</f>
        <v>0</v>
      </c>
      <c r="BQ12" s="41">
        <f>IF(成就内容!BH15="","",INDEX($C$4:$C$178*成就内容!BH$119/SUM(成就内容!$D$119:$BZ$119),成就内容!BH71,1)-SUM(BQ$4:BQ11))</f>
        <v>0</v>
      </c>
      <c r="BR12" s="41" t="str">
        <f>IF(成就内容!BI15="","",INDEX($C$4:$C$178*成就内容!BI$119/SUM(成就内容!$D$119:$BZ$119),成就内容!BI71,1)-SUM(BR$4:BR11))</f>
        <v/>
      </c>
      <c r="BS12" s="41">
        <f>IF(成就内容!BJ15="","",INDEX($C$4:$C$178*成就内容!BJ$119/SUM(成就内容!$D$119:$BZ$119),成就内容!BJ71,1)-SUM(BS$4:BS11))</f>
        <v>0</v>
      </c>
      <c r="BT12" s="41">
        <f>IF(成就内容!BK15="","",INDEX($C$4:$C$178*成就内容!BK$119/SUM(成就内容!$D$119:$BZ$119),成就内容!BK71,1)-SUM(BT$4:BT11))</f>
        <v>0</v>
      </c>
      <c r="BU12" s="41">
        <f>IF(成就内容!BL15="","",INDEX($C$4:$C$178*成就内容!BL$119/SUM(成就内容!$D$119:$BZ$119),成就内容!BL71,1)-SUM(BU$4:BU11))</f>
        <v>0</v>
      </c>
      <c r="BV12" s="41">
        <f>IF(成就内容!BM15="","",INDEX($C$4:$C$178*成就内容!BM$119/SUM(成就内容!$D$119:$BZ$119),成就内容!BM71,1)-SUM(BV$4:BV11))</f>
        <v>0</v>
      </c>
      <c r="BW12" s="41">
        <f>IF(成就内容!BN15="","",INDEX($C$4:$C$178*成就内容!BN$119/SUM(成就内容!$D$119:$BZ$119),成就内容!BN71,1)-SUM(BW$4:BW11))</f>
        <v>0</v>
      </c>
      <c r="BX12" s="41">
        <f>IF(成就内容!BO15="","",INDEX($C$4:$C$178*成就内容!BO$119/SUM(成就内容!$D$119:$BZ$119),成就内容!BO71,1)-SUM(BX$4:BX11))</f>
        <v>0</v>
      </c>
      <c r="BY12" s="41">
        <f>IF(成就内容!BP15="","",INDEX($C$4:$C$178*成就内容!BP$119/SUM(成就内容!$D$119:$BZ$119),成就内容!BP71,1)-SUM(BY$4:BY11))</f>
        <v>0</v>
      </c>
      <c r="BZ12" s="41">
        <f>IF(成就内容!BQ15="","",INDEX($C$4:$C$178*成就内容!BQ$119/SUM(成就内容!$D$119:$BZ$119),成就内容!BQ71,1)-SUM(BZ$4:BZ11))</f>
        <v>0</v>
      </c>
      <c r="CA12" s="41">
        <f>IF(成就内容!BR15="","",INDEX($C$4:$C$178*成就内容!BR$119/SUM(成就内容!$D$119:$BZ$119),成就内容!BR71,1)-SUM(CA$4:CA11))</f>
        <v>0</v>
      </c>
      <c r="CB12" s="41">
        <f>IF(成就内容!BS15="","",INDEX($C$4:$C$178*成就内容!BS$119/SUM(成就内容!$D$119:$BZ$119),成就内容!BS71,1)-SUM(CB$4:CB11))</f>
        <v>0</v>
      </c>
      <c r="CC12" s="41">
        <f>IF(成就内容!BT15="","",INDEX($C$4:$C$178*成就内容!BT$119/SUM(成就内容!$D$119:$BZ$119),成就内容!BT71,1)-SUM(CC$4:CC11))</f>
        <v>0</v>
      </c>
      <c r="CD12" s="41">
        <f>IF(成就内容!BU15="","",INDEX($C$4:$C$178*成就内容!BU$119/SUM(成就内容!$D$119:$BZ$119),成就内容!BU71,1)-SUM(CD$4:CD11))</f>
        <v>0</v>
      </c>
      <c r="CE12" s="41" t="str">
        <f>IF(成就内容!BV15="","",INDEX($C$4:$C$178*成就内容!BV$119/SUM(成就内容!$D$119:$BZ$119),成就内容!BV71,1)-SUM(CE$4:CE11))</f>
        <v/>
      </c>
      <c r="CF12" s="41">
        <f>IF(成就内容!BW15="","",INDEX($C$4:$C$178*成就内容!BW$119/SUM(成就内容!$D$119:$BZ$119),成就内容!BW71,1)-SUM(CF$4:CF11))</f>
        <v>0</v>
      </c>
      <c r="CG12" s="41">
        <f>IF(成就内容!BX15="","",INDEX($C$4:$C$178*成就内容!BX$119/SUM(成就内容!$D$119:$BZ$119),成就内容!BX71,1)-SUM(CG$4:CG11))</f>
        <v>0</v>
      </c>
      <c r="CH12" s="41">
        <f>IF(成就内容!BY15="","",INDEX($C$4:$C$178*成就内容!BY$119/SUM(成就内容!$D$119:$BZ$119),成就内容!BY71,1)-SUM(CH$4:CH11))</f>
        <v>0</v>
      </c>
      <c r="CI12" s="41">
        <f>IF(成就内容!BZ15="","",INDEX($C$4:$C$178*成就内容!BZ$119/SUM(成就内容!$D$119:$BZ$119),成就内容!BZ71,1)-SUM(CI$4:CI11))</f>
        <v>34.559999999999974</v>
      </c>
      <c r="CM12" s="43">
        <v>9</v>
      </c>
      <c r="CN12" s="41">
        <f t="shared" si="3"/>
        <v>40</v>
      </c>
      <c r="CO12" s="41" t="str">
        <f t="shared" si="4"/>
        <v/>
      </c>
      <c r="CP12" s="41">
        <f t="shared" si="5"/>
        <v>0</v>
      </c>
      <c r="CQ12" s="41" t="str">
        <f t="shared" si="6"/>
        <v/>
      </c>
      <c r="CR12" s="41">
        <f t="shared" si="7"/>
        <v>40</v>
      </c>
      <c r="CS12" s="41">
        <f t="shared" si="8"/>
        <v>0</v>
      </c>
      <c r="CT12" s="41">
        <f t="shared" si="9"/>
        <v>0</v>
      </c>
      <c r="CU12" s="41">
        <f t="shared" si="10"/>
        <v>0</v>
      </c>
      <c r="CV12" s="41">
        <f t="shared" si="11"/>
        <v>0</v>
      </c>
      <c r="CW12" s="41">
        <f t="shared" si="12"/>
        <v>0</v>
      </c>
      <c r="CX12" s="41">
        <f t="shared" si="13"/>
        <v>0</v>
      </c>
      <c r="CY12" s="41">
        <f t="shared" si="14"/>
        <v>0</v>
      </c>
      <c r="CZ12" s="41">
        <f t="shared" si="15"/>
        <v>0</v>
      </c>
      <c r="DA12" s="41">
        <f t="shared" si="16"/>
        <v>40</v>
      </c>
      <c r="DB12" s="41">
        <f t="shared" si="17"/>
        <v>0</v>
      </c>
      <c r="DC12" s="41">
        <f t="shared" si="18"/>
        <v>0</v>
      </c>
      <c r="DD12" s="41">
        <f t="shared" si="19"/>
        <v>0</v>
      </c>
      <c r="DE12" s="41">
        <f t="shared" si="20"/>
        <v>0</v>
      </c>
      <c r="DF12" s="41">
        <f t="shared" si="21"/>
        <v>0</v>
      </c>
      <c r="DG12" s="41">
        <f t="shared" si="22"/>
        <v>0</v>
      </c>
      <c r="DH12" s="41">
        <f t="shared" si="23"/>
        <v>0</v>
      </c>
      <c r="DI12" s="41">
        <f t="shared" si="24"/>
        <v>0</v>
      </c>
      <c r="DJ12" s="41" t="str">
        <f t="shared" si="25"/>
        <v/>
      </c>
      <c r="DK12" s="41">
        <f t="shared" si="26"/>
        <v>0</v>
      </c>
      <c r="DL12" s="41">
        <f t="shared" si="27"/>
        <v>0</v>
      </c>
      <c r="DM12" s="41">
        <f t="shared" si="28"/>
        <v>0</v>
      </c>
      <c r="DN12" s="41">
        <f t="shared" si="29"/>
        <v>0</v>
      </c>
      <c r="DO12" s="41">
        <f t="shared" si="30"/>
        <v>0</v>
      </c>
      <c r="DP12" s="41">
        <f t="shared" si="31"/>
        <v>0</v>
      </c>
      <c r="DQ12" s="41">
        <f t="shared" si="32"/>
        <v>0</v>
      </c>
      <c r="DR12" s="41">
        <f t="shared" si="33"/>
        <v>10</v>
      </c>
      <c r="DS12" s="41">
        <f t="shared" si="34"/>
        <v>0</v>
      </c>
      <c r="DT12" s="41">
        <f t="shared" si="35"/>
        <v>0</v>
      </c>
      <c r="DU12" s="41" t="str">
        <f t="shared" si="36"/>
        <v/>
      </c>
      <c r="DV12" s="41" t="str">
        <f t="shared" si="37"/>
        <v/>
      </c>
      <c r="DW12" s="41">
        <f t="shared" si="38"/>
        <v>0</v>
      </c>
      <c r="DX12" s="41">
        <f t="shared" si="39"/>
        <v>0</v>
      </c>
      <c r="DY12" s="41">
        <f t="shared" si="40"/>
        <v>0</v>
      </c>
      <c r="DZ12" s="41">
        <f t="shared" si="41"/>
        <v>0</v>
      </c>
      <c r="EA12" s="41">
        <f t="shared" si="42"/>
        <v>0</v>
      </c>
      <c r="EB12" s="41">
        <f t="shared" si="43"/>
        <v>0</v>
      </c>
      <c r="EC12" s="41">
        <f t="shared" si="44"/>
        <v>0</v>
      </c>
      <c r="ED12" s="41">
        <f t="shared" si="45"/>
        <v>0</v>
      </c>
      <c r="EE12" s="41">
        <f t="shared" si="46"/>
        <v>0</v>
      </c>
      <c r="EF12" s="41">
        <f t="shared" si="47"/>
        <v>0</v>
      </c>
      <c r="EG12" s="41">
        <f t="shared" si="48"/>
        <v>0</v>
      </c>
      <c r="EH12" s="41">
        <f t="shared" si="49"/>
        <v>0</v>
      </c>
      <c r="EI12" s="41">
        <f t="shared" si="50"/>
        <v>0</v>
      </c>
      <c r="EJ12" s="41">
        <f t="shared" si="51"/>
        <v>0</v>
      </c>
      <c r="EK12" s="41">
        <f t="shared" si="52"/>
        <v>0</v>
      </c>
      <c r="EL12" s="41">
        <f t="shared" si="53"/>
        <v>0</v>
      </c>
      <c r="EM12" s="41">
        <f t="shared" si="54"/>
        <v>0</v>
      </c>
      <c r="EN12" s="41">
        <f t="shared" si="55"/>
        <v>0</v>
      </c>
      <c r="EO12" s="41">
        <f t="shared" si="56"/>
        <v>0</v>
      </c>
      <c r="EP12" s="41">
        <f t="shared" si="57"/>
        <v>0</v>
      </c>
      <c r="EQ12" s="41">
        <f t="shared" si="58"/>
        <v>0</v>
      </c>
      <c r="ER12" s="41">
        <f t="shared" si="59"/>
        <v>0</v>
      </c>
      <c r="ES12" s="41" t="str">
        <f t="shared" si="60"/>
        <v/>
      </c>
      <c r="ET12" s="41">
        <f t="shared" si="61"/>
        <v>0</v>
      </c>
      <c r="EU12" s="41">
        <f t="shared" si="62"/>
        <v>0</v>
      </c>
      <c r="EV12" s="41">
        <f t="shared" si="63"/>
        <v>0</v>
      </c>
      <c r="EW12" s="41">
        <f t="shared" si="64"/>
        <v>0</v>
      </c>
      <c r="EX12" s="41">
        <f t="shared" si="65"/>
        <v>0</v>
      </c>
      <c r="EY12" s="41">
        <f t="shared" si="66"/>
        <v>0</v>
      </c>
      <c r="EZ12" s="41">
        <f t="shared" si="67"/>
        <v>0</v>
      </c>
      <c r="FA12" s="41">
        <f t="shared" si="68"/>
        <v>0</v>
      </c>
      <c r="FB12" s="41">
        <f t="shared" si="69"/>
        <v>0</v>
      </c>
      <c r="FC12" s="41">
        <f t="shared" si="70"/>
        <v>0</v>
      </c>
      <c r="FD12" s="41">
        <f t="shared" si="71"/>
        <v>0</v>
      </c>
      <c r="FE12" s="41">
        <f t="shared" si="72"/>
        <v>0</v>
      </c>
      <c r="FF12" s="41" t="str">
        <f t="shared" si="73"/>
        <v/>
      </c>
      <c r="FG12" s="41">
        <f t="shared" si="74"/>
        <v>0</v>
      </c>
      <c r="FH12" s="41">
        <f t="shared" si="75"/>
        <v>0</v>
      </c>
      <c r="FI12" s="41">
        <f t="shared" si="76"/>
        <v>0</v>
      </c>
      <c r="FJ12" s="41">
        <f t="shared" si="77"/>
        <v>40</v>
      </c>
    </row>
    <row r="13" spans="1:166" x14ac:dyDescent="0.15">
      <c r="A13" s="84"/>
      <c r="B13" s="24">
        <v>10</v>
      </c>
      <c r="C13" s="24">
        <f>'[1]功能-子任务'!$S14</f>
        <v>180</v>
      </c>
      <c r="D13" s="77">
        <f>'[1]功能-子任务'!$AC14</f>
        <v>100000</v>
      </c>
      <c r="E13" s="77">
        <f>'[1]功能-子任务'!$AM14/4</f>
        <v>250000</v>
      </c>
      <c r="F13" s="24">
        <f t="shared" si="2"/>
        <v>250000</v>
      </c>
      <c r="G13" s="77">
        <f>'[1]功能-子任务'!$AR14</f>
        <v>0</v>
      </c>
      <c r="H13" s="77">
        <f>'[1]功能-子任务'!$BA14</f>
        <v>275</v>
      </c>
      <c r="I13" s="77">
        <f>'[1]功能-子任务'!$BJ14</f>
        <v>13080</v>
      </c>
      <c r="L13" s="25">
        <v>10</v>
      </c>
      <c r="M13" s="41">
        <f>IF(成就内容!D16="","",INDEX($C$4:$C$178*成就内容!D$119/SUM(成就内容!$D$119:$BZ$119),成就内容!D72,1)-SUM(M$4:M12))</f>
        <v>34.560000000000031</v>
      </c>
      <c r="N13" s="41" t="str">
        <f>IF(成就内容!E16="","",INDEX($C$4:$C$178*成就内容!E$119/SUM(成就内容!$D$119:$BZ$119),成就内容!E72,1)-SUM(N$4:N12))</f>
        <v/>
      </c>
      <c r="O13" s="41">
        <f>IF(成就内容!F16="","",INDEX($C$4:$C$178*成就内容!F$119/SUM(成就内容!$D$119:$BZ$119),成就内容!F72,1)-SUM(O$4:O12))</f>
        <v>0</v>
      </c>
      <c r="P13" s="41" t="str">
        <f>IF(成就内容!G16="","",INDEX($C$4:$C$178*成就内容!G$119/SUM(成就内容!$D$119:$BZ$119),成就内容!G72,1)-SUM(P$4:P12))</f>
        <v/>
      </c>
      <c r="Q13" s="41">
        <f>IF(成就内容!H16="","",INDEX($C$4:$C$178*成就内容!H$119/SUM(成就内容!$D$119:$BZ$119),成就内容!H72,1)-SUM(Q$4:Q12))</f>
        <v>34.559999999999974</v>
      </c>
      <c r="R13" s="41">
        <f>IF(成就内容!I16="","",INDEX($C$4:$C$178*成就内容!I$119/SUM(成就内容!$D$119:$BZ$119),成就内容!I72,1)-SUM(R$4:R12))</f>
        <v>0</v>
      </c>
      <c r="S13" s="41">
        <f>IF(成就内容!J16="","",INDEX($C$4:$C$178*成就内容!J$119/SUM(成就内容!$D$119:$BZ$119),成就内容!J72,1)-SUM(S$4:S12))</f>
        <v>0</v>
      </c>
      <c r="T13" s="41">
        <f>IF(成就内容!K16="","",INDEX($C$4:$C$178*成就内容!K$119/SUM(成就内容!$D$119:$BZ$119),成就内容!K72,1)-SUM(T$4:T12))</f>
        <v>0</v>
      </c>
      <c r="U13" s="41">
        <f>IF(成就内容!L16="","",INDEX($C$4:$C$178*成就内容!L$119/SUM(成就内容!$D$119:$BZ$119),成就内容!L72,1)-SUM(U$4:U12))</f>
        <v>0</v>
      </c>
      <c r="V13" s="41">
        <f>IF(成就内容!M16="","",INDEX($C$4:$C$178*成就内容!M$119/SUM(成就内容!$D$119:$BZ$119),成就内容!M72,1)-SUM(V$4:V12))</f>
        <v>0</v>
      </c>
      <c r="W13" s="41">
        <f>IF(成就内容!N16="","",INDEX($C$4:$C$178*成就内容!N$119/SUM(成就内容!$D$119:$BZ$119),成就内容!N72,1)-SUM(W$4:W12))</f>
        <v>0</v>
      </c>
      <c r="X13" s="41">
        <f>IF(成就内容!O16="","",INDEX($C$4:$C$178*成就内容!O$119/SUM(成就内容!$D$119:$BZ$119),成就内容!O72,1)-SUM(X$4:X12))</f>
        <v>0</v>
      </c>
      <c r="Y13" s="41">
        <f>IF(成就内容!P16="","",INDEX($C$4:$C$178*成就内容!P$119/SUM(成就内容!$D$119:$BZ$119),成就内容!P72,1)-SUM(Y$4:Y12))</f>
        <v>0</v>
      </c>
      <c r="Z13" s="41">
        <f>IF(成就内容!Q16="","",INDEX($C$4:$C$178*成就内容!Q$119/SUM(成就内容!$D$119:$BZ$119),成就内容!Q72,1)-SUM(Z$4:Z12))</f>
        <v>34.559999999999974</v>
      </c>
      <c r="AA13" s="41">
        <f>IF(成就内容!R16="","",INDEX($C$4:$C$178*成就内容!R$119/SUM(成就内容!$D$119:$BZ$119),成就内容!R72,1)-SUM(AA$4:AA12))</f>
        <v>0</v>
      </c>
      <c r="AB13" s="41">
        <f>IF(成就内容!S16="","",INDEX($C$4:$C$178*成就内容!S$119/SUM(成就内容!$D$119:$BZ$119),成就内容!S72,1)-SUM(AB$4:AB12))</f>
        <v>0</v>
      </c>
      <c r="AC13" s="41">
        <f>IF(成就内容!T16="","",INDEX($C$4:$C$178*成就内容!T$119/SUM(成就内容!$D$119:$BZ$119),成就内容!T72,1)-SUM(AC$4:AC12))</f>
        <v>0</v>
      </c>
      <c r="AD13" s="41">
        <f>IF(成就内容!U16="","",INDEX($C$4:$C$178*成就内容!U$119/SUM(成就内容!$D$119:$BZ$119),成就内容!U72,1)-SUM(AD$4:AD12))</f>
        <v>0</v>
      </c>
      <c r="AE13" s="41">
        <f>IF(成就内容!V16="","",INDEX($C$4:$C$178*成就内容!V$119/SUM(成就内容!$D$119:$BZ$119),成就内容!V72,1)-SUM(AE$4:AE12))</f>
        <v>0</v>
      </c>
      <c r="AF13" s="41">
        <f>IF(成就内容!W16="","",INDEX($C$4:$C$178*成就内容!W$119/SUM(成就内容!$D$119:$BZ$119),成就内容!W72,1)-SUM(AF$4:AF12))</f>
        <v>0</v>
      </c>
      <c r="AG13" s="41">
        <f>IF(成就内容!X16="","",INDEX($C$4:$C$178*成就内容!X$119/SUM(成就内容!$D$119:$BZ$119),成就内容!X72,1)-SUM(AG$4:AG12))</f>
        <v>0</v>
      </c>
      <c r="AH13" s="41">
        <f>IF(成就内容!Y16="","",INDEX($C$4:$C$178*成就内容!Y$119/SUM(成就内容!$D$119:$BZ$119),成就内容!Y72,1)-SUM(AH$4:AH12))</f>
        <v>0</v>
      </c>
      <c r="AI13" s="41" t="str">
        <f>IF(成就内容!Z16="","",INDEX($C$4:$C$178*成就内容!Z$119/SUM(成就内容!$D$119:$BZ$119),成就内容!Z72,1)-SUM(AI$4:AI12))</f>
        <v/>
      </c>
      <c r="AJ13" s="41">
        <f>IF(成就内容!AA16="","",INDEX($C$4:$C$178*成就内容!AA$119/SUM(成就内容!$D$119:$BZ$119),成就内容!AA72,1)-SUM(AJ$4:AJ12))</f>
        <v>0</v>
      </c>
      <c r="AK13" s="41">
        <f>IF(成就内容!AB16="","",INDEX($C$4:$C$178*成就内容!AB$119/SUM(成就内容!$D$119:$BZ$119),成就内容!AB72,1)-SUM(AK$4:AK12))</f>
        <v>0</v>
      </c>
      <c r="AL13" s="41">
        <f>IF(成就内容!AC16="","",INDEX($C$4:$C$178*成就内容!AC$119/SUM(成就内容!$D$119:$BZ$119),成就内容!AC72,1)-SUM(AL$4:AL12))</f>
        <v>0</v>
      </c>
      <c r="AM13" s="41">
        <f>IF(成就内容!AD16="","",INDEX($C$4:$C$178*成就内容!AD$119/SUM(成就内容!$D$119:$BZ$119),成就内容!AD72,1)-SUM(AM$4:AM12))</f>
        <v>0</v>
      </c>
      <c r="AN13" s="41">
        <f>IF(成就内容!AE16="","",INDEX($C$4:$C$178*成就内容!AE$119/SUM(成就内容!$D$119:$BZ$119),成就内容!AE72,1)-SUM(AN$4:AN12))</f>
        <v>0</v>
      </c>
      <c r="AO13" s="41">
        <f>IF(成就内容!AF16="","",INDEX($C$4:$C$178*成就内容!AF$119/SUM(成就内容!$D$119:$BZ$119),成就内容!AF72,1)-SUM(AO$4:AO12))</f>
        <v>0</v>
      </c>
      <c r="AP13" s="41">
        <f>IF(成就内容!AG16="","",INDEX($C$4:$C$178*成就内容!AG$119/SUM(成就内容!$D$119:$BZ$119),成就内容!AG72,1)-SUM(AP$4:AP12))</f>
        <v>0</v>
      </c>
      <c r="AQ13" s="41">
        <f>IF(成就内容!AH16="","",INDEX($C$4:$C$178*成就内容!AH$119/SUM(成就内容!$D$119:$BZ$119),成就内容!AH72,1)-SUM(AQ$4:AQ12))</f>
        <v>17.280000000000015</v>
      </c>
      <c r="AR13" s="41">
        <f>IF(成就内容!AI16="","",INDEX($C$4:$C$178*成就内容!AI$119/SUM(成就内容!$D$119:$BZ$119),成就内容!AI72,1)-SUM(AR$4:AR12))</f>
        <v>0</v>
      </c>
      <c r="AS13" s="41">
        <f>IF(成就内容!AJ16="","",INDEX($C$4:$C$178*成就内容!AJ$119/SUM(成就内容!$D$119:$BZ$119),成就内容!AJ72,1)-SUM(AS$4:AS12))</f>
        <v>0</v>
      </c>
      <c r="AT13" s="41" t="str">
        <f>IF(成就内容!AK16="","",INDEX($C$4:$C$178*成就内容!AK$119/SUM(成就内容!$D$119:$BZ$119),成就内容!AK72,1)-SUM(AT$4:AT12))</f>
        <v/>
      </c>
      <c r="AU13" s="41" t="str">
        <f>IF(成就内容!AL16="","",INDEX($C$4:$C$178*成就内容!AL$119/SUM(成就内容!$D$119:$BZ$119),成就内容!AL72,1)-SUM(AU$4:AU12))</f>
        <v/>
      </c>
      <c r="AV13" s="41">
        <f>IF(成就内容!AM16="","",INDEX($C$4:$C$178*成就内容!AM$119/SUM(成就内容!$D$119:$BZ$119),成就内容!AM72,1)-SUM(AV$4:AV12))</f>
        <v>0</v>
      </c>
      <c r="AW13" s="41">
        <f>IF(成就内容!AN16="","",INDEX($C$4:$C$178*成就内容!AN$119/SUM(成就内容!$D$119:$BZ$119),成就内容!AN72,1)-SUM(AW$4:AW12))</f>
        <v>0</v>
      </c>
      <c r="AX13" s="41">
        <f>IF(成就内容!AO16="","",INDEX($C$4:$C$178*成就内容!AO$119/SUM(成就内容!$D$119:$BZ$119),成就内容!AO72,1)-SUM(AX$4:AX12))</f>
        <v>0</v>
      </c>
      <c r="AY13" s="41">
        <f>IF(成就内容!AP16="","",INDEX($C$4:$C$178*成就内容!AP$119/SUM(成就内容!$D$119:$BZ$119),成就内容!AP72,1)-SUM(AY$4:AY12))</f>
        <v>0</v>
      </c>
      <c r="AZ13" s="41">
        <f>IF(成就内容!AQ16="","",INDEX($C$4:$C$178*成就内容!AQ$119/SUM(成就内容!$D$119:$BZ$119),成就内容!AQ72,1)-SUM(AZ$4:AZ12))</f>
        <v>0</v>
      </c>
      <c r="BA13" s="41">
        <f>IF(成就内容!AR16="","",INDEX($C$4:$C$178*成就内容!AR$119/SUM(成就内容!$D$119:$BZ$119),成就内容!AR72,1)-SUM(BA$4:BA12))</f>
        <v>0</v>
      </c>
      <c r="BB13" s="41">
        <f>IF(成就内容!AS16="","",INDEX($C$4:$C$178*成就内容!AS$119/SUM(成就内容!$D$119:$BZ$119),成就内容!AS72,1)-SUM(BB$4:BB12))</f>
        <v>0</v>
      </c>
      <c r="BC13" s="41">
        <f>IF(成就内容!AT16="","",INDEX($C$4:$C$178*成就内容!AT$119/SUM(成就内容!$D$119:$BZ$119),成就内容!AT72,1)-SUM(BC$4:BC12))</f>
        <v>0</v>
      </c>
      <c r="BD13" s="41">
        <f>IF(成就内容!AU16="","",INDEX($C$4:$C$178*成就内容!AU$119/SUM(成就内容!$D$119:$BZ$119),成就内容!AU72,1)-SUM(BD$4:BD12))</f>
        <v>0</v>
      </c>
      <c r="BE13" s="41">
        <f>IF(成就内容!AV16="","",INDEX($C$4:$C$178*成就内容!AV$119/SUM(成就内容!$D$119:$BZ$119),成就内容!AV72,1)-SUM(BE$4:BE12))</f>
        <v>0</v>
      </c>
      <c r="BF13" s="41">
        <f>IF(成就内容!AW16="","",INDEX($C$4:$C$178*成就内容!AW$119/SUM(成就内容!$D$119:$BZ$119),成就内容!AW72,1)-SUM(BF$4:BF12))</f>
        <v>0</v>
      </c>
      <c r="BG13" s="41">
        <f>IF(成就内容!AX16="","",INDEX($C$4:$C$178*成就内容!AX$119/SUM(成就内容!$D$119:$BZ$119),成就内容!AX72,1)-SUM(BG$4:BG12))</f>
        <v>0</v>
      </c>
      <c r="BH13" s="41">
        <f>IF(成就内容!AY16="","",INDEX($C$4:$C$178*成就内容!AY$119/SUM(成就内容!$D$119:$BZ$119),成就内容!AY72,1)-SUM(BH$4:BH12))</f>
        <v>0</v>
      </c>
      <c r="BI13" s="41">
        <f>IF(成就内容!AZ16="","",INDEX($C$4:$C$178*成就内容!AZ$119/SUM(成就内容!$D$119:$BZ$119),成就内容!AZ72,1)-SUM(BI$4:BI12))</f>
        <v>0</v>
      </c>
      <c r="BJ13" s="41">
        <f>IF(成就内容!BA16="","",INDEX($C$4:$C$178*成就内容!BA$119/SUM(成就内容!$D$119:$BZ$119),成就内容!BA72,1)-SUM(BJ$4:BJ12))</f>
        <v>0</v>
      </c>
      <c r="BK13" s="41">
        <f>IF(成就内容!BB16="","",INDEX($C$4:$C$178*成就内容!BB$119/SUM(成就内容!$D$119:$BZ$119),成就内容!BB72,1)-SUM(BK$4:BK12))</f>
        <v>0</v>
      </c>
      <c r="BL13" s="41">
        <f>IF(成就内容!BC16="","",INDEX($C$4:$C$178*成就内容!BC$119/SUM(成就内容!$D$119:$BZ$119),成就内容!BC72,1)-SUM(BL$4:BL12))</f>
        <v>0</v>
      </c>
      <c r="BM13" s="41">
        <f>IF(成就内容!BD16="","",INDEX($C$4:$C$178*成就内容!BD$119/SUM(成就内容!$D$119:$BZ$119),成就内容!BD72,1)-SUM(BM$4:BM12))</f>
        <v>0</v>
      </c>
      <c r="BN13" s="41">
        <f>IF(成就内容!BE16="","",INDEX($C$4:$C$178*成就内容!BE$119/SUM(成就内容!$D$119:$BZ$119),成就内容!BE72,1)-SUM(BN$4:BN12))</f>
        <v>0</v>
      </c>
      <c r="BO13" s="41">
        <f>IF(成就内容!BF16="","",INDEX($C$4:$C$178*成就内容!BF$119/SUM(成就内容!$D$119:$BZ$119),成就内容!BF72,1)-SUM(BO$4:BO12))</f>
        <v>0</v>
      </c>
      <c r="BP13" s="41">
        <f>IF(成就内容!BG16="","",INDEX($C$4:$C$178*成就内容!BG$119/SUM(成就内容!$D$119:$BZ$119),成就内容!BG72,1)-SUM(BP$4:BP12))</f>
        <v>0</v>
      </c>
      <c r="BQ13" s="41">
        <f>IF(成就内容!BH16="","",INDEX($C$4:$C$178*成就内容!BH$119/SUM(成就内容!$D$119:$BZ$119),成就内容!BH72,1)-SUM(BQ$4:BQ12))</f>
        <v>0</v>
      </c>
      <c r="BR13" s="41" t="str">
        <f>IF(成就内容!BI16="","",INDEX($C$4:$C$178*成就内容!BI$119/SUM(成就内容!$D$119:$BZ$119),成就内容!BI72,1)-SUM(BR$4:BR12))</f>
        <v/>
      </c>
      <c r="BS13" s="41">
        <f>IF(成就内容!BJ16="","",INDEX($C$4:$C$178*成就内容!BJ$119/SUM(成就内容!$D$119:$BZ$119),成就内容!BJ72,1)-SUM(BS$4:BS12))</f>
        <v>0</v>
      </c>
      <c r="BT13" s="41">
        <f>IF(成就内容!BK16="","",INDEX($C$4:$C$178*成就内容!BK$119/SUM(成就内容!$D$119:$BZ$119),成就内容!BK72,1)-SUM(BT$4:BT12))</f>
        <v>0</v>
      </c>
      <c r="BU13" s="41">
        <f>IF(成就内容!BL16="","",INDEX($C$4:$C$178*成就内容!BL$119/SUM(成就内容!$D$119:$BZ$119),成就内容!BL72,1)-SUM(BU$4:BU12))</f>
        <v>0</v>
      </c>
      <c r="BV13" s="41">
        <f>IF(成就内容!BM16="","",INDEX($C$4:$C$178*成就内容!BM$119/SUM(成就内容!$D$119:$BZ$119),成就内容!BM72,1)-SUM(BV$4:BV12))</f>
        <v>0</v>
      </c>
      <c r="BW13" s="41">
        <f>IF(成就内容!BN16="","",INDEX($C$4:$C$178*成就内容!BN$119/SUM(成就内容!$D$119:$BZ$119),成就内容!BN72,1)-SUM(BW$4:BW12))</f>
        <v>0</v>
      </c>
      <c r="BX13" s="41">
        <f>IF(成就内容!BO16="","",INDEX($C$4:$C$178*成就内容!BO$119/SUM(成就内容!$D$119:$BZ$119),成就内容!BO72,1)-SUM(BX$4:BX12))</f>
        <v>0</v>
      </c>
      <c r="BY13" s="41">
        <f>IF(成就内容!BP16="","",INDEX($C$4:$C$178*成就内容!BP$119/SUM(成就内容!$D$119:$BZ$119),成就内容!BP72,1)-SUM(BY$4:BY12))</f>
        <v>0</v>
      </c>
      <c r="BZ13" s="41">
        <f>IF(成就内容!BQ16="","",INDEX($C$4:$C$178*成就内容!BQ$119/SUM(成就内容!$D$119:$BZ$119),成就内容!BQ72,1)-SUM(BZ$4:BZ12))</f>
        <v>0</v>
      </c>
      <c r="CA13" s="41">
        <f>IF(成就内容!BR16="","",INDEX($C$4:$C$178*成就内容!BR$119/SUM(成就内容!$D$119:$BZ$119),成就内容!BR72,1)-SUM(CA$4:CA12))</f>
        <v>0</v>
      </c>
      <c r="CB13" s="41">
        <f>IF(成就内容!BS16="","",INDEX($C$4:$C$178*成就内容!BS$119/SUM(成就内容!$D$119:$BZ$119),成就内容!BS72,1)-SUM(CB$4:CB12))</f>
        <v>0</v>
      </c>
      <c r="CC13" s="41">
        <f>IF(成就内容!BT16="","",INDEX($C$4:$C$178*成就内容!BT$119/SUM(成就内容!$D$119:$BZ$119),成就内容!BT72,1)-SUM(CC$4:CC12))</f>
        <v>0</v>
      </c>
      <c r="CD13" s="41">
        <f>IF(成就内容!BU16="","",INDEX($C$4:$C$178*成就内容!BU$119/SUM(成就内容!$D$119:$BZ$119),成就内容!BU72,1)-SUM(CD$4:CD12))</f>
        <v>0</v>
      </c>
      <c r="CE13" s="41" t="str">
        <f>IF(成就内容!BV16="","",INDEX($C$4:$C$178*成就内容!BV$119/SUM(成就内容!$D$119:$BZ$119),成就内容!BV72,1)-SUM(CE$4:CE12))</f>
        <v/>
      </c>
      <c r="CF13" s="41">
        <f>IF(成就内容!BW16="","",INDEX($C$4:$C$178*成就内容!BW$119/SUM(成就内容!$D$119:$BZ$119),成就内容!BW72,1)-SUM(CF$4:CF12))</f>
        <v>0</v>
      </c>
      <c r="CG13" s="41">
        <f>IF(成就内容!BX16="","",INDEX($C$4:$C$178*成就内容!BX$119/SUM(成就内容!$D$119:$BZ$119),成就内容!BX72,1)-SUM(CG$4:CG12))</f>
        <v>0</v>
      </c>
      <c r="CH13" s="41">
        <f>IF(成就内容!BY16="","",INDEX($C$4:$C$178*成就内容!BY$119/SUM(成就内容!$D$119:$BZ$119),成就内容!BY72,1)-SUM(CH$4:CH12))</f>
        <v>0</v>
      </c>
      <c r="CI13" s="41">
        <f>IF(成就内容!BZ16="","",INDEX($C$4:$C$178*成就内容!BZ$119/SUM(成就内容!$D$119:$BZ$119),成就内容!BZ72,1)-SUM(CI$4:CI12))</f>
        <v>69.12</v>
      </c>
      <c r="CM13" s="43">
        <v>10</v>
      </c>
      <c r="CN13" s="41">
        <f t="shared" si="3"/>
        <v>40</v>
      </c>
      <c r="CO13" s="41" t="str">
        <f t="shared" si="4"/>
        <v/>
      </c>
      <c r="CP13" s="41">
        <f t="shared" si="5"/>
        <v>0</v>
      </c>
      <c r="CQ13" s="41" t="str">
        <f t="shared" si="6"/>
        <v/>
      </c>
      <c r="CR13" s="41">
        <f t="shared" si="7"/>
        <v>40</v>
      </c>
      <c r="CS13" s="41">
        <f t="shared" si="8"/>
        <v>0</v>
      </c>
      <c r="CT13" s="41">
        <f t="shared" si="9"/>
        <v>0</v>
      </c>
      <c r="CU13" s="41">
        <f t="shared" si="10"/>
        <v>0</v>
      </c>
      <c r="CV13" s="41">
        <f t="shared" si="11"/>
        <v>0</v>
      </c>
      <c r="CW13" s="41">
        <f t="shared" si="12"/>
        <v>0</v>
      </c>
      <c r="CX13" s="41">
        <f t="shared" si="13"/>
        <v>0</v>
      </c>
      <c r="CY13" s="41">
        <f t="shared" si="14"/>
        <v>0</v>
      </c>
      <c r="CZ13" s="41">
        <f t="shared" si="15"/>
        <v>0</v>
      </c>
      <c r="DA13" s="41">
        <f t="shared" si="16"/>
        <v>40</v>
      </c>
      <c r="DB13" s="41">
        <f t="shared" si="17"/>
        <v>0</v>
      </c>
      <c r="DC13" s="41">
        <f t="shared" si="18"/>
        <v>0</v>
      </c>
      <c r="DD13" s="41">
        <f t="shared" si="19"/>
        <v>0</v>
      </c>
      <c r="DE13" s="41">
        <f t="shared" si="20"/>
        <v>0</v>
      </c>
      <c r="DF13" s="41">
        <f t="shared" si="21"/>
        <v>0</v>
      </c>
      <c r="DG13" s="41">
        <f t="shared" si="22"/>
        <v>0</v>
      </c>
      <c r="DH13" s="41">
        <f t="shared" si="23"/>
        <v>0</v>
      </c>
      <c r="DI13" s="41">
        <f t="shared" si="24"/>
        <v>0</v>
      </c>
      <c r="DJ13" s="41" t="str">
        <f t="shared" si="25"/>
        <v/>
      </c>
      <c r="DK13" s="41">
        <f t="shared" si="26"/>
        <v>0</v>
      </c>
      <c r="DL13" s="41">
        <f t="shared" si="27"/>
        <v>0</v>
      </c>
      <c r="DM13" s="41">
        <f t="shared" si="28"/>
        <v>0</v>
      </c>
      <c r="DN13" s="41">
        <f t="shared" si="29"/>
        <v>0</v>
      </c>
      <c r="DO13" s="41">
        <f t="shared" si="30"/>
        <v>0</v>
      </c>
      <c r="DP13" s="41">
        <f t="shared" si="31"/>
        <v>0</v>
      </c>
      <c r="DQ13" s="41">
        <f t="shared" si="32"/>
        <v>0</v>
      </c>
      <c r="DR13" s="41">
        <f t="shared" si="33"/>
        <v>20</v>
      </c>
      <c r="DS13" s="41">
        <f t="shared" si="34"/>
        <v>0</v>
      </c>
      <c r="DT13" s="41">
        <f t="shared" si="35"/>
        <v>0</v>
      </c>
      <c r="DU13" s="41" t="str">
        <f t="shared" si="36"/>
        <v/>
      </c>
      <c r="DV13" s="41" t="str">
        <f t="shared" si="37"/>
        <v/>
      </c>
      <c r="DW13" s="41">
        <f t="shared" si="38"/>
        <v>0</v>
      </c>
      <c r="DX13" s="41">
        <f t="shared" si="39"/>
        <v>0</v>
      </c>
      <c r="DY13" s="41">
        <f t="shared" si="40"/>
        <v>0</v>
      </c>
      <c r="DZ13" s="41">
        <f t="shared" si="41"/>
        <v>0</v>
      </c>
      <c r="EA13" s="41">
        <f t="shared" si="42"/>
        <v>0</v>
      </c>
      <c r="EB13" s="41">
        <f t="shared" si="43"/>
        <v>0</v>
      </c>
      <c r="EC13" s="41">
        <f t="shared" si="44"/>
        <v>0</v>
      </c>
      <c r="ED13" s="41">
        <f t="shared" si="45"/>
        <v>0</v>
      </c>
      <c r="EE13" s="41">
        <f t="shared" si="46"/>
        <v>0</v>
      </c>
      <c r="EF13" s="41">
        <f t="shared" si="47"/>
        <v>0</v>
      </c>
      <c r="EG13" s="41">
        <f t="shared" si="48"/>
        <v>0</v>
      </c>
      <c r="EH13" s="41">
        <f t="shared" si="49"/>
        <v>0</v>
      </c>
      <c r="EI13" s="41">
        <f t="shared" si="50"/>
        <v>0</v>
      </c>
      <c r="EJ13" s="41">
        <f t="shared" si="51"/>
        <v>0</v>
      </c>
      <c r="EK13" s="41">
        <f t="shared" si="52"/>
        <v>0</v>
      </c>
      <c r="EL13" s="41">
        <f t="shared" si="53"/>
        <v>0</v>
      </c>
      <c r="EM13" s="41">
        <f t="shared" si="54"/>
        <v>0</v>
      </c>
      <c r="EN13" s="41">
        <f t="shared" si="55"/>
        <v>0</v>
      </c>
      <c r="EO13" s="41">
        <f t="shared" si="56"/>
        <v>0</v>
      </c>
      <c r="EP13" s="41">
        <f t="shared" si="57"/>
        <v>0</v>
      </c>
      <c r="EQ13" s="41">
        <f t="shared" si="58"/>
        <v>0</v>
      </c>
      <c r="ER13" s="41">
        <f t="shared" si="59"/>
        <v>0</v>
      </c>
      <c r="ES13" s="41" t="str">
        <f t="shared" si="60"/>
        <v/>
      </c>
      <c r="ET13" s="41">
        <f t="shared" si="61"/>
        <v>0</v>
      </c>
      <c r="EU13" s="41">
        <f t="shared" si="62"/>
        <v>0</v>
      </c>
      <c r="EV13" s="41">
        <f t="shared" si="63"/>
        <v>0</v>
      </c>
      <c r="EW13" s="41">
        <f t="shared" si="64"/>
        <v>0</v>
      </c>
      <c r="EX13" s="41">
        <f t="shared" si="65"/>
        <v>0</v>
      </c>
      <c r="EY13" s="41">
        <f t="shared" si="66"/>
        <v>0</v>
      </c>
      <c r="EZ13" s="41">
        <f t="shared" si="67"/>
        <v>0</v>
      </c>
      <c r="FA13" s="41">
        <f t="shared" si="68"/>
        <v>0</v>
      </c>
      <c r="FB13" s="41">
        <f t="shared" si="69"/>
        <v>0</v>
      </c>
      <c r="FC13" s="41">
        <f t="shared" si="70"/>
        <v>0</v>
      </c>
      <c r="FD13" s="41">
        <f t="shared" si="71"/>
        <v>0</v>
      </c>
      <c r="FE13" s="41">
        <f t="shared" si="72"/>
        <v>0</v>
      </c>
      <c r="FF13" s="41" t="str">
        <f t="shared" si="73"/>
        <v/>
      </c>
      <c r="FG13" s="41">
        <f t="shared" si="74"/>
        <v>0</v>
      </c>
      <c r="FH13" s="41">
        <f t="shared" si="75"/>
        <v>0</v>
      </c>
      <c r="FI13" s="41">
        <f t="shared" si="76"/>
        <v>0</v>
      </c>
      <c r="FJ13" s="41">
        <f t="shared" si="77"/>
        <v>70</v>
      </c>
    </row>
    <row r="14" spans="1:166" x14ac:dyDescent="0.15">
      <c r="A14" s="84"/>
      <c r="B14" s="24">
        <v>11</v>
      </c>
      <c r="C14" s="24">
        <f>'[1]功能-子任务'!$S15</f>
        <v>190.8</v>
      </c>
      <c r="D14" s="77">
        <f>'[1]功能-子任务'!$AC15</f>
        <v>110000</v>
      </c>
      <c r="E14" s="77">
        <f>'[1]功能-子任务'!$AM15/4</f>
        <v>285000</v>
      </c>
      <c r="F14" s="24">
        <f t="shared" si="2"/>
        <v>285000</v>
      </c>
      <c r="G14" s="77">
        <f>'[1]功能-子任务'!$AR15</f>
        <v>0</v>
      </c>
      <c r="H14" s="77">
        <f>'[1]功能-子任务'!$BA15</f>
        <v>327.5</v>
      </c>
      <c r="I14" s="77">
        <f>'[1]功能-子任务'!$BJ15</f>
        <v>13903.2</v>
      </c>
      <c r="L14" s="25">
        <v>11</v>
      </c>
      <c r="M14" s="41">
        <f>IF(成就内容!D17="","",INDEX($C$4:$C$178*成就内容!D$119/SUM(成就内容!$D$119:$BZ$119),成就内容!D73,1)-SUM(M$4:M13))</f>
        <v>51.839999999999975</v>
      </c>
      <c r="N14" s="41" t="str">
        <f>IF(成就内容!E17="","",INDEX($C$4:$C$178*成就内容!E$119/SUM(成就内容!$D$119:$BZ$119),成就内容!E73,1)-SUM(N$4:N13))</f>
        <v/>
      </c>
      <c r="O14" s="41">
        <f>IF(成就内容!F17="","",INDEX($C$4:$C$178*成就内容!F$119/SUM(成就内容!$D$119:$BZ$119),成就内容!F73,1)-SUM(O$4:O13))</f>
        <v>0</v>
      </c>
      <c r="P14" s="41" t="str">
        <f>IF(成就内容!G17="","",INDEX($C$4:$C$178*成就内容!G$119/SUM(成就内容!$D$119:$BZ$119),成就内容!G73,1)-SUM(P$4:P13))</f>
        <v/>
      </c>
      <c r="Q14" s="41">
        <f>IF(成就内容!H17="","",INDEX($C$4:$C$178*成就内容!H$119/SUM(成就内容!$D$119:$BZ$119),成就内容!H73,1)-SUM(Q$4:Q13))</f>
        <v>69.12</v>
      </c>
      <c r="R14" s="41">
        <f>IF(成就内容!I17="","",INDEX($C$4:$C$178*成就内容!I$119/SUM(成就内容!$D$119:$BZ$119),成就内容!I73,1)-SUM(R$4:R13))</f>
        <v>0</v>
      </c>
      <c r="S14" s="41">
        <f>IF(成就内容!J17="","",INDEX($C$4:$C$178*成就内容!J$119/SUM(成就内容!$D$119:$BZ$119),成就内容!J73,1)-SUM(S$4:S13))</f>
        <v>0</v>
      </c>
      <c r="T14" s="41">
        <f>IF(成就内容!K17="","",INDEX($C$4:$C$178*成就内容!K$119/SUM(成就内容!$D$119:$BZ$119),成就内容!K73,1)-SUM(T$4:T13))</f>
        <v>0</v>
      </c>
      <c r="U14" s="41">
        <f>IF(成就内容!L17="","",INDEX($C$4:$C$178*成就内容!L$119/SUM(成就内容!$D$119:$BZ$119),成就内容!L73,1)-SUM(U$4:U13))</f>
        <v>0</v>
      </c>
      <c r="V14" s="41">
        <f>IF(成就内容!M17="","",INDEX($C$4:$C$178*成就内容!M$119/SUM(成就内容!$D$119:$BZ$119),成就内容!M73,1)-SUM(V$4:V13))</f>
        <v>0</v>
      </c>
      <c r="W14" s="41">
        <f>IF(成就内容!N17="","",INDEX($C$4:$C$178*成就内容!N$119/SUM(成就内容!$D$119:$BZ$119),成就内容!N73,1)-SUM(W$4:W13))</f>
        <v>0</v>
      </c>
      <c r="X14" s="41">
        <f>IF(成就内容!O17="","",INDEX($C$4:$C$178*成就内容!O$119/SUM(成就内容!$D$119:$BZ$119),成就内容!O73,1)-SUM(X$4:X13))</f>
        <v>0</v>
      </c>
      <c r="Y14" s="41">
        <f>IF(成就内容!P17="","",INDEX($C$4:$C$178*成就内容!P$119/SUM(成就内容!$D$119:$BZ$119),成就内容!P73,1)-SUM(Y$4:Y13))</f>
        <v>0</v>
      </c>
      <c r="Z14" s="41">
        <f>IF(成就内容!Q17="","",INDEX($C$4:$C$178*成就内容!Q$119/SUM(成就内容!$D$119:$BZ$119),成就内容!Q73,1)-SUM(Z$4:Z13))</f>
        <v>69.12</v>
      </c>
      <c r="AA14" s="41">
        <f>IF(成就内容!R17="","",INDEX($C$4:$C$178*成就内容!R$119/SUM(成就内容!$D$119:$BZ$119),成就内容!R73,1)-SUM(AA$4:AA13))</f>
        <v>0</v>
      </c>
      <c r="AB14" s="41">
        <f>IF(成就内容!S17="","",INDEX($C$4:$C$178*成就内容!S$119/SUM(成就内容!$D$119:$BZ$119),成就内容!S73,1)-SUM(AB$4:AB13))</f>
        <v>0</v>
      </c>
      <c r="AC14" s="41">
        <f>IF(成就内容!T17="","",INDEX($C$4:$C$178*成就内容!T$119/SUM(成就内容!$D$119:$BZ$119),成就内容!T73,1)-SUM(AC$4:AC13))</f>
        <v>0</v>
      </c>
      <c r="AD14" s="41">
        <f>IF(成就内容!U17="","",INDEX($C$4:$C$178*成就内容!U$119/SUM(成就内容!$D$119:$BZ$119),成就内容!U73,1)-SUM(AD$4:AD13))</f>
        <v>0</v>
      </c>
      <c r="AE14" s="41">
        <f>IF(成就内容!V17="","",INDEX($C$4:$C$178*成就内容!V$119/SUM(成就内容!$D$119:$BZ$119),成就内容!V73,1)-SUM(AE$4:AE13))</f>
        <v>0</v>
      </c>
      <c r="AF14" s="41">
        <f>IF(成就内容!W17="","",INDEX($C$4:$C$178*成就内容!W$119/SUM(成就内容!$D$119:$BZ$119),成就内容!W73,1)-SUM(AF$4:AF13))</f>
        <v>0</v>
      </c>
      <c r="AG14" s="41">
        <f>IF(成就内容!X17="","",INDEX($C$4:$C$178*成就内容!X$119/SUM(成就内容!$D$119:$BZ$119),成就内容!X73,1)-SUM(AG$4:AG13))</f>
        <v>0</v>
      </c>
      <c r="AH14" s="41">
        <f>IF(成就内容!Y17="","",INDEX($C$4:$C$178*成就内容!Y$119/SUM(成就内容!$D$119:$BZ$119),成就内容!Y73,1)-SUM(AH$4:AH13))</f>
        <v>0</v>
      </c>
      <c r="AI14" s="41" t="str">
        <f>IF(成就内容!Z17="","",INDEX($C$4:$C$178*成就内容!Z$119/SUM(成就内容!$D$119:$BZ$119),成就内容!Z73,1)-SUM(AI$4:AI13))</f>
        <v/>
      </c>
      <c r="AJ14" s="41">
        <f>IF(成就内容!AA17="","",INDEX($C$4:$C$178*成就内容!AA$119/SUM(成就内容!$D$119:$BZ$119),成就内容!AA73,1)-SUM(AJ$4:AJ13))</f>
        <v>0</v>
      </c>
      <c r="AK14" s="41">
        <f>IF(成就内容!AB17="","",INDEX($C$4:$C$178*成就内容!AB$119/SUM(成就内容!$D$119:$BZ$119),成就内容!AB73,1)-SUM(AK$4:AK13))</f>
        <v>0</v>
      </c>
      <c r="AL14" s="41">
        <f>IF(成就内容!AC17="","",INDEX($C$4:$C$178*成就内容!AC$119/SUM(成就内容!$D$119:$BZ$119),成就内容!AC73,1)-SUM(AL$4:AL13))</f>
        <v>0</v>
      </c>
      <c r="AM14" s="41">
        <f>IF(成就内容!AD17="","",INDEX($C$4:$C$178*成就内容!AD$119/SUM(成就内容!$D$119:$BZ$119),成就内容!AD73,1)-SUM(AM$4:AM13))</f>
        <v>0</v>
      </c>
      <c r="AN14" s="41">
        <f>IF(成就内容!AE17="","",INDEX($C$4:$C$178*成就内容!AE$119/SUM(成就内容!$D$119:$BZ$119),成就内容!AE73,1)-SUM(AN$4:AN13))</f>
        <v>0</v>
      </c>
      <c r="AO14" s="41">
        <f>IF(成就内容!AF17="","",INDEX($C$4:$C$178*成就内容!AF$119/SUM(成就内容!$D$119:$BZ$119),成就内容!AF73,1)-SUM(AO$4:AO13))</f>
        <v>0</v>
      </c>
      <c r="AP14" s="41">
        <f>IF(成就内容!AG17="","",INDEX($C$4:$C$178*成就内容!AG$119/SUM(成就内容!$D$119:$BZ$119),成就内容!AG73,1)-SUM(AP$4:AP13))</f>
        <v>0</v>
      </c>
      <c r="AQ14" s="41">
        <f>IF(成就内容!AH17="","",INDEX($C$4:$C$178*成就内容!AH$119/SUM(成就内容!$D$119:$BZ$119),成就内容!AH73,1)-SUM(AQ$4:AQ13))</f>
        <v>25.919999999999973</v>
      </c>
      <c r="AR14" s="41">
        <f>IF(成就内容!AI17="","",INDEX($C$4:$C$178*成就内容!AI$119/SUM(成就内容!$D$119:$BZ$119),成就内容!AI73,1)-SUM(AR$4:AR13))</f>
        <v>0</v>
      </c>
      <c r="AS14" s="41">
        <f>IF(成就内容!AJ17="","",INDEX($C$4:$C$178*成就内容!AJ$119/SUM(成就内容!$D$119:$BZ$119),成就内容!AJ73,1)-SUM(AS$4:AS13))</f>
        <v>0</v>
      </c>
      <c r="AT14" s="41" t="str">
        <f>IF(成就内容!AK17="","",INDEX($C$4:$C$178*成就内容!AK$119/SUM(成就内容!$D$119:$BZ$119),成就内容!AK73,1)-SUM(AT$4:AT13))</f>
        <v/>
      </c>
      <c r="AU14" s="41" t="str">
        <f>IF(成就内容!AL17="","",INDEX($C$4:$C$178*成就内容!AL$119/SUM(成就内容!$D$119:$BZ$119),成就内容!AL73,1)-SUM(AU$4:AU13))</f>
        <v/>
      </c>
      <c r="AV14" s="41">
        <f>IF(成就内容!AM17="","",INDEX($C$4:$C$178*成就内容!AM$119/SUM(成就内容!$D$119:$BZ$119),成就内容!AM73,1)-SUM(AV$4:AV13))</f>
        <v>0</v>
      </c>
      <c r="AW14" s="41">
        <f>IF(成就内容!AN17="","",INDEX($C$4:$C$178*成就内容!AN$119/SUM(成就内容!$D$119:$BZ$119),成就内容!AN73,1)-SUM(AW$4:AW13))</f>
        <v>0</v>
      </c>
      <c r="AX14" s="41">
        <f>IF(成就内容!AO17="","",INDEX($C$4:$C$178*成就内容!AO$119/SUM(成就内容!$D$119:$BZ$119),成就内容!AO73,1)-SUM(AX$4:AX13))</f>
        <v>0</v>
      </c>
      <c r="AY14" s="41">
        <f>IF(成就内容!AP17="","",INDEX($C$4:$C$178*成就内容!AP$119/SUM(成就内容!$D$119:$BZ$119),成就内容!AP73,1)-SUM(AY$4:AY13))</f>
        <v>0</v>
      </c>
      <c r="AZ14" s="41">
        <f>IF(成就内容!AQ17="","",INDEX($C$4:$C$178*成就内容!AQ$119/SUM(成就内容!$D$119:$BZ$119),成就内容!AQ73,1)-SUM(AZ$4:AZ13))</f>
        <v>0</v>
      </c>
      <c r="BA14" s="41">
        <f>IF(成就内容!AR17="","",INDEX($C$4:$C$178*成就内容!AR$119/SUM(成就内容!$D$119:$BZ$119),成就内容!AR73,1)-SUM(BA$4:BA13))</f>
        <v>0</v>
      </c>
      <c r="BB14" s="41">
        <f>IF(成就内容!AS17="","",INDEX($C$4:$C$178*成就内容!AS$119/SUM(成就内容!$D$119:$BZ$119),成就内容!AS73,1)-SUM(BB$4:BB13))</f>
        <v>0</v>
      </c>
      <c r="BC14" s="41">
        <f>IF(成就内容!AT17="","",INDEX($C$4:$C$178*成就内容!AT$119/SUM(成就内容!$D$119:$BZ$119),成就内容!AT73,1)-SUM(BC$4:BC13))</f>
        <v>0</v>
      </c>
      <c r="BD14" s="41">
        <f>IF(成就内容!AU17="","",INDEX($C$4:$C$178*成就内容!AU$119/SUM(成就内容!$D$119:$BZ$119),成就内容!AU73,1)-SUM(BD$4:BD13))</f>
        <v>0</v>
      </c>
      <c r="BE14" s="41">
        <f>IF(成就内容!AV17="","",INDEX($C$4:$C$178*成就内容!AV$119/SUM(成就内容!$D$119:$BZ$119),成就内容!AV73,1)-SUM(BE$4:BE13))</f>
        <v>0</v>
      </c>
      <c r="BF14" s="41">
        <f>IF(成就内容!AW17="","",INDEX($C$4:$C$178*成就内容!AW$119/SUM(成就内容!$D$119:$BZ$119),成就内容!AW73,1)-SUM(BF$4:BF13))</f>
        <v>0</v>
      </c>
      <c r="BG14" s="41">
        <f>IF(成就内容!AX17="","",INDEX($C$4:$C$178*成就内容!AX$119/SUM(成就内容!$D$119:$BZ$119),成就内容!AX73,1)-SUM(BG$4:BG13))</f>
        <v>0</v>
      </c>
      <c r="BH14" s="41">
        <f>IF(成就内容!AY17="","",INDEX($C$4:$C$178*成就内容!AY$119/SUM(成就内容!$D$119:$BZ$119),成就内容!AY73,1)-SUM(BH$4:BH13))</f>
        <v>0</v>
      </c>
      <c r="BI14" s="41">
        <f>IF(成就内容!AZ17="","",INDEX($C$4:$C$178*成就内容!AZ$119/SUM(成就内容!$D$119:$BZ$119),成就内容!AZ73,1)-SUM(BI$4:BI13))</f>
        <v>0</v>
      </c>
      <c r="BJ14" s="41">
        <f>IF(成就内容!BA17="","",INDEX($C$4:$C$178*成就内容!BA$119/SUM(成就内容!$D$119:$BZ$119),成就内容!BA73,1)-SUM(BJ$4:BJ13))</f>
        <v>0</v>
      </c>
      <c r="BK14" s="41">
        <f>IF(成就内容!BB17="","",INDEX($C$4:$C$178*成就内容!BB$119/SUM(成就内容!$D$119:$BZ$119),成就内容!BB73,1)-SUM(BK$4:BK13))</f>
        <v>0</v>
      </c>
      <c r="BL14" s="41">
        <f>IF(成就内容!BC17="","",INDEX($C$4:$C$178*成就内容!BC$119/SUM(成就内容!$D$119:$BZ$119),成就内容!BC73,1)-SUM(BL$4:BL13))</f>
        <v>0</v>
      </c>
      <c r="BM14" s="41">
        <f>IF(成就内容!BD17="","",INDEX($C$4:$C$178*成就内容!BD$119/SUM(成就内容!$D$119:$BZ$119),成就内容!BD73,1)-SUM(BM$4:BM13))</f>
        <v>0</v>
      </c>
      <c r="BN14" s="41">
        <f>IF(成就内容!BE17="","",INDEX($C$4:$C$178*成就内容!BE$119/SUM(成就内容!$D$119:$BZ$119),成就内容!BE73,1)-SUM(BN$4:BN13))</f>
        <v>0</v>
      </c>
      <c r="BO14" s="41">
        <f>IF(成就内容!BF17="","",INDEX($C$4:$C$178*成就内容!BF$119/SUM(成就内容!$D$119:$BZ$119),成就内容!BF73,1)-SUM(BO$4:BO13))</f>
        <v>0</v>
      </c>
      <c r="BP14" s="41">
        <f>IF(成就内容!BG17="","",INDEX($C$4:$C$178*成就内容!BG$119/SUM(成就内容!$D$119:$BZ$119),成就内容!BG73,1)-SUM(BP$4:BP13))</f>
        <v>0</v>
      </c>
      <c r="BQ14" s="41">
        <f>IF(成就内容!BH17="","",INDEX($C$4:$C$178*成就内容!BH$119/SUM(成就内容!$D$119:$BZ$119),成就内容!BH73,1)-SUM(BQ$4:BQ13))</f>
        <v>0</v>
      </c>
      <c r="BR14" s="41" t="str">
        <f>IF(成就内容!BI17="","",INDEX($C$4:$C$178*成就内容!BI$119/SUM(成就内容!$D$119:$BZ$119),成就内容!BI73,1)-SUM(BR$4:BR13))</f>
        <v/>
      </c>
      <c r="BS14" s="41">
        <f>IF(成就内容!BJ17="","",INDEX($C$4:$C$178*成就内容!BJ$119/SUM(成就内容!$D$119:$BZ$119),成就内容!BJ73,1)-SUM(BS$4:BS13))</f>
        <v>0</v>
      </c>
      <c r="BT14" s="41">
        <f>IF(成就内容!BK17="","",INDEX($C$4:$C$178*成就内容!BK$119/SUM(成就内容!$D$119:$BZ$119),成就内容!BK73,1)-SUM(BT$4:BT13))</f>
        <v>0</v>
      </c>
      <c r="BU14" s="41">
        <f>IF(成就内容!BL17="","",INDEX($C$4:$C$178*成就内容!BL$119/SUM(成就内容!$D$119:$BZ$119),成就内容!BL73,1)-SUM(BU$4:BU13))</f>
        <v>0</v>
      </c>
      <c r="BV14" s="41">
        <f>IF(成就内容!BM17="","",INDEX($C$4:$C$178*成就内容!BM$119/SUM(成就内容!$D$119:$BZ$119),成就内容!BM73,1)-SUM(BV$4:BV13))</f>
        <v>0</v>
      </c>
      <c r="BW14" s="41">
        <f>IF(成就内容!BN17="","",INDEX($C$4:$C$178*成就内容!BN$119/SUM(成就内容!$D$119:$BZ$119),成就内容!BN73,1)-SUM(BW$4:BW13))</f>
        <v>0</v>
      </c>
      <c r="BX14" s="41">
        <f>IF(成就内容!BO17="","",INDEX($C$4:$C$178*成就内容!BO$119/SUM(成就内容!$D$119:$BZ$119),成就内容!BO73,1)-SUM(BX$4:BX13))</f>
        <v>0</v>
      </c>
      <c r="BY14" s="41">
        <f>IF(成就内容!BP17="","",INDEX($C$4:$C$178*成就内容!BP$119/SUM(成就内容!$D$119:$BZ$119),成就内容!BP73,1)-SUM(BY$4:BY13))</f>
        <v>0</v>
      </c>
      <c r="BZ14" s="41">
        <f>IF(成就内容!BQ17="","",INDEX($C$4:$C$178*成就内容!BQ$119/SUM(成就内容!$D$119:$BZ$119),成就内容!BQ73,1)-SUM(BZ$4:BZ13))</f>
        <v>0</v>
      </c>
      <c r="CA14" s="41">
        <f>IF(成就内容!BR17="","",INDEX($C$4:$C$178*成就内容!BR$119/SUM(成就内容!$D$119:$BZ$119),成就内容!BR73,1)-SUM(CA$4:CA13))</f>
        <v>0</v>
      </c>
      <c r="CB14" s="41">
        <f>IF(成就内容!BS17="","",INDEX($C$4:$C$178*成就内容!BS$119/SUM(成就内容!$D$119:$BZ$119),成就内容!BS73,1)-SUM(CB$4:CB13))</f>
        <v>0</v>
      </c>
      <c r="CC14" s="41">
        <f>IF(成就内容!BT17="","",INDEX($C$4:$C$178*成就内容!BT$119/SUM(成就内容!$D$119:$BZ$119),成就内容!BT73,1)-SUM(CC$4:CC13))</f>
        <v>0</v>
      </c>
      <c r="CD14" s="41">
        <f>IF(成就内容!BU17="","",INDEX($C$4:$C$178*成就内容!BU$119/SUM(成就内容!$D$119:$BZ$119),成就内容!BU73,1)-SUM(CD$4:CD13))</f>
        <v>0</v>
      </c>
      <c r="CE14" s="41" t="str">
        <f>IF(成就内容!BV17="","",INDEX($C$4:$C$178*成就内容!BV$119/SUM(成就内容!$D$119:$BZ$119),成就内容!BV73,1)-SUM(CE$4:CE13))</f>
        <v/>
      </c>
      <c r="CF14" s="41">
        <f>IF(成就内容!BW17="","",INDEX($C$4:$C$178*成就内容!BW$119/SUM(成就内容!$D$119:$BZ$119),成就内容!BW73,1)-SUM(CF$4:CF13))</f>
        <v>0</v>
      </c>
      <c r="CG14" s="41">
        <f>IF(成就内容!BX17="","",INDEX($C$4:$C$178*成就内容!BX$119/SUM(成就内容!$D$119:$BZ$119),成就内容!BX73,1)-SUM(CG$4:CG13))</f>
        <v>0</v>
      </c>
      <c r="CH14" s="41">
        <f>IF(成就内容!BY17="","",INDEX($C$4:$C$178*成就内容!BY$119/SUM(成就内容!$D$119:$BZ$119),成就内容!BY73,1)-SUM(CH$4:CH13))</f>
        <v>0</v>
      </c>
      <c r="CI14" s="41">
        <f>IF(成就内容!BZ17="","",INDEX($C$4:$C$178*成就内容!BZ$119/SUM(成就内容!$D$119:$BZ$119),成就内容!BZ73,1)-SUM(CI$4:CI13))</f>
        <v>69.12</v>
      </c>
      <c r="CM14" s="43">
        <v>11</v>
      </c>
      <c r="CN14" s="41">
        <f t="shared" si="3"/>
        <v>60</v>
      </c>
      <c r="CO14" s="41" t="str">
        <f t="shared" si="4"/>
        <v/>
      </c>
      <c r="CP14" s="41">
        <f t="shared" si="5"/>
        <v>0</v>
      </c>
      <c r="CQ14" s="41" t="str">
        <f t="shared" si="6"/>
        <v/>
      </c>
      <c r="CR14" s="41">
        <f t="shared" si="7"/>
        <v>70</v>
      </c>
      <c r="CS14" s="41">
        <f t="shared" si="8"/>
        <v>0</v>
      </c>
      <c r="CT14" s="41">
        <f t="shared" si="9"/>
        <v>0</v>
      </c>
      <c r="CU14" s="41">
        <f t="shared" si="10"/>
        <v>0</v>
      </c>
      <c r="CV14" s="41">
        <f t="shared" si="11"/>
        <v>0</v>
      </c>
      <c r="CW14" s="41">
        <f t="shared" si="12"/>
        <v>0</v>
      </c>
      <c r="CX14" s="41">
        <f t="shared" si="13"/>
        <v>0</v>
      </c>
      <c r="CY14" s="41">
        <f t="shared" si="14"/>
        <v>0</v>
      </c>
      <c r="CZ14" s="41">
        <f t="shared" si="15"/>
        <v>0</v>
      </c>
      <c r="DA14" s="41">
        <f t="shared" si="16"/>
        <v>70</v>
      </c>
      <c r="DB14" s="41">
        <f t="shared" si="17"/>
        <v>0</v>
      </c>
      <c r="DC14" s="41">
        <f t="shared" si="18"/>
        <v>0</v>
      </c>
      <c r="DD14" s="41">
        <f t="shared" si="19"/>
        <v>0</v>
      </c>
      <c r="DE14" s="41">
        <f t="shared" si="20"/>
        <v>0</v>
      </c>
      <c r="DF14" s="41">
        <f t="shared" si="21"/>
        <v>0</v>
      </c>
      <c r="DG14" s="41">
        <f t="shared" si="22"/>
        <v>0</v>
      </c>
      <c r="DH14" s="41">
        <f t="shared" si="23"/>
        <v>0</v>
      </c>
      <c r="DI14" s="41">
        <f t="shared" si="24"/>
        <v>0</v>
      </c>
      <c r="DJ14" s="41" t="str">
        <f t="shared" si="25"/>
        <v/>
      </c>
      <c r="DK14" s="41">
        <f t="shared" si="26"/>
        <v>0</v>
      </c>
      <c r="DL14" s="41">
        <f t="shared" si="27"/>
        <v>0</v>
      </c>
      <c r="DM14" s="41">
        <f t="shared" si="28"/>
        <v>0</v>
      </c>
      <c r="DN14" s="41">
        <f t="shared" si="29"/>
        <v>0</v>
      </c>
      <c r="DO14" s="41">
        <f t="shared" si="30"/>
        <v>0</v>
      </c>
      <c r="DP14" s="41">
        <f t="shared" si="31"/>
        <v>0</v>
      </c>
      <c r="DQ14" s="41">
        <f t="shared" si="32"/>
        <v>0</v>
      </c>
      <c r="DR14" s="41">
        <f>IF(AQ14="","",ROUNDUP(SMALL(AQ$4:AQ$53,$L14)/10,0)*10)</f>
        <v>30</v>
      </c>
      <c r="DS14" s="41">
        <f t="shared" si="34"/>
        <v>0</v>
      </c>
      <c r="DT14" s="41">
        <f t="shared" si="35"/>
        <v>0</v>
      </c>
      <c r="DU14" s="41" t="str">
        <f t="shared" si="36"/>
        <v/>
      </c>
      <c r="DV14" s="41" t="str">
        <f t="shared" si="37"/>
        <v/>
      </c>
      <c r="DW14" s="41">
        <f t="shared" si="38"/>
        <v>0</v>
      </c>
      <c r="DX14" s="41">
        <f t="shared" si="39"/>
        <v>0</v>
      </c>
      <c r="DY14" s="41">
        <f t="shared" si="40"/>
        <v>0</v>
      </c>
      <c r="DZ14" s="41">
        <f t="shared" si="41"/>
        <v>0</v>
      </c>
      <c r="EA14" s="41">
        <f t="shared" si="42"/>
        <v>0</v>
      </c>
      <c r="EB14" s="41">
        <f t="shared" si="43"/>
        <v>0</v>
      </c>
      <c r="EC14" s="41">
        <f t="shared" si="44"/>
        <v>0</v>
      </c>
      <c r="ED14" s="41">
        <f t="shared" si="45"/>
        <v>0</v>
      </c>
      <c r="EE14" s="41">
        <f t="shared" si="46"/>
        <v>0</v>
      </c>
      <c r="EF14" s="41">
        <f t="shared" si="47"/>
        <v>0</v>
      </c>
      <c r="EG14" s="41">
        <f t="shared" si="48"/>
        <v>0</v>
      </c>
      <c r="EH14" s="41">
        <f t="shared" si="49"/>
        <v>0</v>
      </c>
      <c r="EI14" s="41">
        <f t="shared" si="50"/>
        <v>0</v>
      </c>
      <c r="EJ14" s="41">
        <f t="shared" si="51"/>
        <v>0</v>
      </c>
      <c r="EK14" s="41">
        <f t="shared" si="52"/>
        <v>0</v>
      </c>
      <c r="EL14" s="41">
        <f t="shared" si="53"/>
        <v>0</v>
      </c>
      <c r="EM14" s="41">
        <f t="shared" si="54"/>
        <v>0</v>
      </c>
      <c r="EN14" s="41">
        <f t="shared" si="55"/>
        <v>0</v>
      </c>
      <c r="EO14" s="41">
        <f t="shared" si="56"/>
        <v>0</v>
      </c>
      <c r="EP14" s="41">
        <f t="shared" si="57"/>
        <v>0</v>
      </c>
      <c r="EQ14" s="41">
        <f t="shared" si="58"/>
        <v>0</v>
      </c>
      <c r="ER14" s="41">
        <f t="shared" si="59"/>
        <v>0</v>
      </c>
      <c r="ES14" s="41" t="str">
        <f t="shared" si="60"/>
        <v/>
      </c>
      <c r="ET14" s="41">
        <f t="shared" si="61"/>
        <v>0</v>
      </c>
      <c r="EU14" s="41">
        <f t="shared" si="62"/>
        <v>0</v>
      </c>
      <c r="EV14" s="41">
        <f t="shared" si="63"/>
        <v>0</v>
      </c>
      <c r="EW14" s="41">
        <f t="shared" si="64"/>
        <v>0</v>
      </c>
      <c r="EX14" s="41">
        <f t="shared" si="65"/>
        <v>0</v>
      </c>
      <c r="EY14" s="41">
        <f t="shared" si="66"/>
        <v>0</v>
      </c>
      <c r="EZ14" s="41">
        <f t="shared" si="67"/>
        <v>0</v>
      </c>
      <c r="FA14" s="41">
        <f t="shared" si="68"/>
        <v>0</v>
      </c>
      <c r="FB14" s="41">
        <f t="shared" si="69"/>
        <v>0</v>
      </c>
      <c r="FC14" s="41">
        <f t="shared" si="70"/>
        <v>0</v>
      </c>
      <c r="FD14" s="41">
        <f t="shared" si="71"/>
        <v>0</v>
      </c>
      <c r="FE14" s="41">
        <f t="shared" si="72"/>
        <v>0</v>
      </c>
      <c r="FF14" s="41" t="str">
        <f t="shared" si="73"/>
        <v/>
      </c>
      <c r="FG14" s="41">
        <f t="shared" si="74"/>
        <v>0</v>
      </c>
      <c r="FH14" s="41">
        <f t="shared" si="75"/>
        <v>0</v>
      </c>
      <c r="FI14" s="41">
        <f t="shared" si="76"/>
        <v>0</v>
      </c>
      <c r="FJ14" s="41">
        <f t="shared" si="77"/>
        <v>70</v>
      </c>
    </row>
    <row r="15" spans="1:166" x14ac:dyDescent="0.15">
      <c r="A15" s="84"/>
      <c r="B15" s="24">
        <v>12</v>
      </c>
      <c r="C15" s="24">
        <f>'[1]功能-子任务'!$S16</f>
        <v>201.6</v>
      </c>
      <c r="D15" s="77">
        <f>'[1]功能-子任务'!$AC16</f>
        <v>120000</v>
      </c>
      <c r="E15" s="77">
        <f>'[1]功能-子任务'!$AM16/4</f>
        <v>320000</v>
      </c>
      <c r="F15" s="24">
        <f t="shared" si="2"/>
        <v>320000</v>
      </c>
      <c r="G15" s="77">
        <f>'[1]功能-子任务'!$AR16</f>
        <v>0</v>
      </c>
      <c r="H15" s="77">
        <f>'[1]功能-子任务'!$BA16</f>
        <v>380</v>
      </c>
      <c r="I15" s="77">
        <f>'[1]功能-子任务'!$BJ16</f>
        <v>14726.4</v>
      </c>
      <c r="L15" s="25">
        <v>12</v>
      </c>
      <c r="M15" s="41">
        <f>IF(成就内容!D18="","",INDEX($C$4:$C$178*成就内容!D$119/SUM(成就内容!$D$119:$BZ$119),成就内容!D74,1)-SUM(M$4:M14))</f>
        <v>69.12</v>
      </c>
      <c r="N15" s="41" t="str">
        <f>IF(成就内容!E18="","",INDEX($C$4:$C$178*成就内容!E$119/SUM(成就内容!$D$119:$BZ$119),成就内容!E74,1)-SUM(N$4:N14))</f>
        <v/>
      </c>
      <c r="O15" s="41">
        <f>IF(成就内容!F18="","",INDEX($C$4:$C$178*成就内容!F$119/SUM(成就内容!$D$119:$BZ$119),成就内容!F74,1)-SUM(O$4:O14))</f>
        <v>0</v>
      </c>
      <c r="P15" s="41" t="str">
        <f>IF(成就内容!G18="","",INDEX($C$4:$C$178*成就内容!G$119/SUM(成就内容!$D$119:$BZ$119),成就内容!G74,1)-SUM(P$4:P14))</f>
        <v/>
      </c>
      <c r="Q15" s="41">
        <f>IF(成就内容!H18="","",INDEX($C$4:$C$178*成就内容!H$119/SUM(成就内容!$D$119:$BZ$119),成就内容!H74,1)-SUM(Q$4:Q14))</f>
        <v>69.12</v>
      </c>
      <c r="R15" s="41">
        <f>IF(成就内容!I18="","",INDEX($C$4:$C$178*成就内容!I$119/SUM(成就内容!$D$119:$BZ$119),成就内容!I74,1)-SUM(R$4:R14))</f>
        <v>0</v>
      </c>
      <c r="S15" s="41">
        <f>IF(成就内容!J18="","",INDEX($C$4:$C$178*成就内容!J$119/SUM(成就内容!$D$119:$BZ$119),成就内容!J74,1)-SUM(S$4:S14))</f>
        <v>0</v>
      </c>
      <c r="T15" s="41">
        <f>IF(成就内容!K18="","",INDEX($C$4:$C$178*成就内容!K$119/SUM(成就内容!$D$119:$BZ$119),成就内容!K74,1)-SUM(T$4:T14))</f>
        <v>0</v>
      </c>
      <c r="U15" s="41">
        <f>IF(成就内容!L18="","",INDEX($C$4:$C$178*成就内容!L$119/SUM(成就内容!$D$119:$BZ$119),成就内容!L74,1)-SUM(U$4:U14))</f>
        <v>0</v>
      </c>
      <c r="V15" s="41">
        <f>IF(成就内容!M18="","",INDEX($C$4:$C$178*成就内容!M$119/SUM(成就内容!$D$119:$BZ$119),成就内容!M74,1)-SUM(V$4:V14))</f>
        <v>0</v>
      </c>
      <c r="W15" s="41">
        <f>IF(成就内容!N18="","",INDEX($C$4:$C$178*成就内容!N$119/SUM(成就内容!$D$119:$BZ$119),成就内容!N74,1)-SUM(W$4:W14))</f>
        <v>0</v>
      </c>
      <c r="X15" s="41">
        <f>IF(成就内容!O18="","",INDEX($C$4:$C$178*成就内容!O$119/SUM(成就内容!$D$119:$BZ$119),成就内容!O74,1)-SUM(X$4:X14))</f>
        <v>0</v>
      </c>
      <c r="Y15" s="41">
        <f>IF(成就内容!P18="","",INDEX($C$4:$C$178*成就内容!P$119/SUM(成就内容!$D$119:$BZ$119),成就内容!P74,1)-SUM(Y$4:Y14))</f>
        <v>0</v>
      </c>
      <c r="Z15" s="41">
        <f>IF(成就内容!Q18="","",INDEX($C$4:$C$178*成就内容!Q$119/SUM(成就内容!$D$119:$BZ$119),成就内容!Q74,1)-SUM(Z$4:Z14))</f>
        <v>69.12</v>
      </c>
      <c r="AA15" s="41">
        <f>IF(成就内容!R18="","",INDEX($C$4:$C$178*成就内容!R$119/SUM(成就内容!$D$119:$BZ$119),成就内容!R74,1)-SUM(AA$4:AA14))</f>
        <v>0</v>
      </c>
      <c r="AB15" s="41">
        <f>IF(成就内容!S18="","",INDEX($C$4:$C$178*成就内容!S$119/SUM(成就内容!$D$119:$BZ$119),成就内容!S74,1)-SUM(AB$4:AB14))</f>
        <v>0</v>
      </c>
      <c r="AC15" s="41">
        <f>IF(成就内容!T18="","",INDEX($C$4:$C$178*成就内容!T$119/SUM(成就内容!$D$119:$BZ$119),成就内容!T74,1)-SUM(AC$4:AC14))</f>
        <v>0</v>
      </c>
      <c r="AD15" s="41">
        <f>IF(成就内容!U18="","",INDEX($C$4:$C$178*成就内容!U$119/SUM(成就内容!$D$119:$BZ$119),成就内容!U74,1)-SUM(AD$4:AD14))</f>
        <v>0</v>
      </c>
      <c r="AE15" s="41">
        <f>IF(成就内容!V18="","",INDEX($C$4:$C$178*成就内容!V$119/SUM(成就内容!$D$119:$BZ$119),成就内容!V74,1)-SUM(AE$4:AE14))</f>
        <v>0</v>
      </c>
      <c r="AF15" s="41">
        <f>IF(成就内容!W18="","",INDEX($C$4:$C$178*成就内容!W$119/SUM(成就内容!$D$119:$BZ$119),成就内容!W74,1)-SUM(AF$4:AF14))</f>
        <v>0</v>
      </c>
      <c r="AG15" s="41">
        <f>IF(成就内容!X18="","",INDEX($C$4:$C$178*成就内容!X$119/SUM(成就内容!$D$119:$BZ$119),成就内容!X74,1)-SUM(AG$4:AG14))</f>
        <v>0</v>
      </c>
      <c r="AH15" s="41">
        <f>IF(成就内容!Y18="","",INDEX($C$4:$C$178*成就内容!Y$119/SUM(成就内容!$D$119:$BZ$119),成就内容!Y74,1)-SUM(AH$4:AH14))</f>
        <v>0</v>
      </c>
      <c r="AI15" s="41" t="str">
        <f>IF(成就内容!Z18="","",INDEX($C$4:$C$178*成就内容!Z$119/SUM(成就内容!$D$119:$BZ$119),成就内容!Z74,1)-SUM(AI$4:AI14))</f>
        <v/>
      </c>
      <c r="AJ15" s="41">
        <f>IF(成就内容!AA18="","",INDEX($C$4:$C$178*成就内容!AA$119/SUM(成就内容!$D$119:$BZ$119),成就内容!AA74,1)-SUM(AJ$4:AJ14))</f>
        <v>0</v>
      </c>
      <c r="AK15" s="41">
        <f>IF(成就内容!AB18="","",INDEX($C$4:$C$178*成就内容!AB$119/SUM(成就内容!$D$119:$BZ$119),成就内容!AB74,1)-SUM(AK$4:AK14))</f>
        <v>0</v>
      </c>
      <c r="AL15" s="41">
        <f>IF(成就内容!AC18="","",INDEX($C$4:$C$178*成就内容!AC$119/SUM(成就内容!$D$119:$BZ$119),成就内容!AC74,1)-SUM(AL$4:AL14))</f>
        <v>0</v>
      </c>
      <c r="AM15" s="41">
        <f>IF(成就内容!AD18="","",INDEX($C$4:$C$178*成就内容!AD$119/SUM(成就内容!$D$119:$BZ$119),成就内容!AD74,1)-SUM(AM$4:AM14))</f>
        <v>0</v>
      </c>
      <c r="AN15" s="41">
        <f>IF(成就内容!AE18="","",INDEX($C$4:$C$178*成就内容!AE$119/SUM(成就内容!$D$119:$BZ$119),成就内容!AE74,1)-SUM(AN$4:AN14))</f>
        <v>0</v>
      </c>
      <c r="AO15" s="41">
        <f>IF(成就内容!AF18="","",INDEX($C$4:$C$178*成就内容!AF$119/SUM(成就内容!$D$119:$BZ$119),成就内容!AF74,1)-SUM(AO$4:AO14))</f>
        <v>0</v>
      </c>
      <c r="AP15" s="41">
        <f>IF(成就内容!AG18="","",INDEX($C$4:$C$178*成就内容!AG$119/SUM(成就内容!$D$119:$BZ$119),成就内容!AG74,1)-SUM(AP$4:AP14))</f>
        <v>0</v>
      </c>
      <c r="AQ15" s="41">
        <f>IF(成就内容!AH18="","",INDEX($C$4:$C$178*成就内容!AH$119/SUM(成就内容!$D$119:$BZ$119),成就内容!AH74,1)-SUM(AQ$4:AQ14))</f>
        <v>86.4</v>
      </c>
      <c r="AR15" s="41">
        <f>IF(成就内容!AI18="","",INDEX($C$4:$C$178*成就内容!AI$119/SUM(成就内容!$D$119:$BZ$119),成就内容!AI74,1)-SUM(AR$4:AR14))</f>
        <v>0</v>
      </c>
      <c r="AS15" s="41">
        <f>IF(成就内容!AJ18="","",INDEX($C$4:$C$178*成就内容!AJ$119/SUM(成就内容!$D$119:$BZ$119),成就内容!AJ74,1)-SUM(AS$4:AS14))</f>
        <v>0</v>
      </c>
      <c r="AT15" s="41" t="str">
        <f>IF(成就内容!AK18="","",INDEX($C$4:$C$178*成就内容!AK$119/SUM(成就内容!$D$119:$BZ$119),成就内容!AK74,1)-SUM(AT$4:AT14))</f>
        <v/>
      </c>
      <c r="AU15" s="41" t="str">
        <f>IF(成就内容!AL18="","",INDEX($C$4:$C$178*成就内容!AL$119/SUM(成就内容!$D$119:$BZ$119),成就内容!AL74,1)-SUM(AU$4:AU14))</f>
        <v/>
      </c>
      <c r="AV15" s="41">
        <f>IF(成就内容!AM18="","",INDEX($C$4:$C$178*成就内容!AM$119/SUM(成就内容!$D$119:$BZ$119),成就内容!AM74,1)-SUM(AV$4:AV14))</f>
        <v>0</v>
      </c>
      <c r="AW15" s="41">
        <f>IF(成就内容!AN18="","",INDEX($C$4:$C$178*成就内容!AN$119/SUM(成就内容!$D$119:$BZ$119),成就内容!AN74,1)-SUM(AW$4:AW14))</f>
        <v>0</v>
      </c>
      <c r="AX15" s="41">
        <f>IF(成就内容!AO18="","",INDEX($C$4:$C$178*成就内容!AO$119/SUM(成就内容!$D$119:$BZ$119),成就内容!AO74,1)-SUM(AX$4:AX14))</f>
        <v>0</v>
      </c>
      <c r="AY15" s="41">
        <f>IF(成就内容!AP18="","",INDEX($C$4:$C$178*成就内容!AP$119/SUM(成就内容!$D$119:$BZ$119),成就内容!AP74,1)-SUM(AY$4:AY14))</f>
        <v>0</v>
      </c>
      <c r="AZ15" s="41">
        <f>IF(成就内容!AQ18="","",INDEX($C$4:$C$178*成就内容!AQ$119/SUM(成就内容!$D$119:$BZ$119),成就内容!AQ74,1)-SUM(AZ$4:AZ14))</f>
        <v>0</v>
      </c>
      <c r="BA15" s="41">
        <f>IF(成就内容!AR18="","",INDEX($C$4:$C$178*成就内容!AR$119/SUM(成就内容!$D$119:$BZ$119),成就内容!AR74,1)-SUM(BA$4:BA14))</f>
        <v>0</v>
      </c>
      <c r="BB15" s="41">
        <f>IF(成就内容!AS18="","",INDEX($C$4:$C$178*成就内容!AS$119/SUM(成就内容!$D$119:$BZ$119),成就内容!AS74,1)-SUM(BB$4:BB14))</f>
        <v>0</v>
      </c>
      <c r="BC15" s="41">
        <f>IF(成就内容!AT18="","",INDEX($C$4:$C$178*成就内容!AT$119/SUM(成就内容!$D$119:$BZ$119),成就内容!AT74,1)-SUM(BC$4:BC14))</f>
        <v>0</v>
      </c>
      <c r="BD15" s="41">
        <f>IF(成就内容!AU18="","",INDEX($C$4:$C$178*成就内容!AU$119/SUM(成就内容!$D$119:$BZ$119),成就内容!AU74,1)-SUM(BD$4:BD14))</f>
        <v>0</v>
      </c>
      <c r="BE15" s="41">
        <f>IF(成就内容!AV18="","",INDEX($C$4:$C$178*成就内容!AV$119/SUM(成就内容!$D$119:$BZ$119),成就内容!AV74,1)-SUM(BE$4:BE14))</f>
        <v>0</v>
      </c>
      <c r="BF15" s="41">
        <f>IF(成就内容!AW18="","",INDEX($C$4:$C$178*成就内容!AW$119/SUM(成就内容!$D$119:$BZ$119),成就内容!AW74,1)-SUM(BF$4:BF14))</f>
        <v>0</v>
      </c>
      <c r="BG15" s="41">
        <f>IF(成就内容!AX18="","",INDEX($C$4:$C$178*成就内容!AX$119/SUM(成就内容!$D$119:$BZ$119),成就内容!AX74,1)-SUM(BG$4:BG14))</f>
        <v>0</v>
      </c>
      <c r="BH15" s="41">
        <f>IF(成就内容!AY18="","",INDEX($C$4:$C$178*成就内容!AY$119/SUM(成就内容!$D$119:$BZ$119),成就内容!AY74,1)-SUM(BH$4:BH14))</f>
        <v>0</v>
      </c>
      <c r="BI15" s="41">
        <f>IF(成就内容!AZ18="","",INDEX($C$4:$C$178*成就内容!AZ$119/SUM(成就内容!$D$119:$BZ$119),成就内容!AZ74,1)-SUM(BI$4:BI14))</f>
        <v>0</v>
      </c>
      <c r="BJ15" s="41">
        <f>IF(成就内容!BA18="","",INDEX($C$4:$C$178*成就内容!BA$119/SUM(成就内容!$D$119:$BZ$119),成就内容!BA74,1)-SUM(BJ$4:BJ14))</f>
        <v>0</v>
      </c>
      <c r="BK15" s="41">
        <f>IF(成就内容!BB18="","",INDEX($C$4:$C$178*成就内容!BB$119/SUM(成就内容!$D$119:$BZ$119),成就内容!BB74,1)-SUM(BK$4:BK14))</f>
        <v>0</v>
      </c>
      <c r="BL15" s="41">
        <f>IF(成就内容!BC18="","",INDEX($C$4:$C$178*成就内容!BC$119/SUM(成就内容!$D$119:$BZ$119),成就内容!BC74,1)-SUM(BL$4:BL14))</f>
        <v>0</v>
      </c>
      <c r="BM15" s="41">
        <f>IF(成就内容!BD18="","",INDEX($C$4:$C$178*成就内容!BD$119/SUM(成就内容!$D$119:$BZ$119),成就内容!BD74,1)-SUM(BM$4:BM14))</f>
        <v>0</v>
      </c>
      <c r="BN15" s="41">
        <f>IF(成就内容!BE18="","",INDEX($C$4:$C$178*成就内容!BE$119/SUM(成就内容!$D$119:$BZ$119),成就内容!BE74,1)-SUM(BN$4:BN14))</f>
        <v>0</v>
      </c>
      <c r="BO15" s="41">
        <f>IF(成就内容!BF18="","",INDEX($C$4:$C$178*成就内容!BF$119/SUM(成就内容!$D$119:$BZ$119),成就内容!BF74,1)-SUM(BO$4:BO14))</f>
        <v>0</v>
      </c>
      <c r="BP15" s="41">
        <f>IF(成就内容!BG18="","",INDEX($C$4:$C$178*成就内容!BG$119/SUM(成就内容!$D$119:$BZ$119),成就内容!BG74,1)-SUM(BP$4:BP14))</f>
        <v>0</v>
      </c>
      <c r="BQ15" s="41">
        <f>IF(成就内容!BH18="","",INDEX($C$4:$C$178*成就内容!BH$119/SUM(成就内容!$D$119:$BZ$119),成就内容!BH74,1)-SUM(BQ$4:BQ14))</f>
        <v>0</v>
      </c>
      <c r="BR15" s="41" t="str">
        <f>IF(成就内容!BI18="","",INDEX($C$4:$C$178*成就内容!BI$119/SUM(成就内容!$D$119:$BZ$119),成就内容!BI74,1)-SUM(BR$4:BR14))</f>
        <v/>
      </c>
      <c r="BS15" s="41">
        <f>IF(成就内容!BJ18="","",INDEX($C$4:$C$178*成就内容!BJ$119/SUM(成就内容!$D$119:$BZ$119),成就内容!BJ74,1)-SUM(BS$4:BS14))</f>
        <v>0</v>
      </c>
      <c r="BT15" s="41">
        <f>IF(成就内容!BK18="","",INDEX($C$4:$C$178*成就内容!BK$119/SUM(成就内容!$D$119:$BZ$119),成就内容!BK74,1)-SUM(BT$4:BT14))</f>
        <v>0</v>
      </c>
      <c r="BU15" s="41">
        <f>IF(成就内容!BL18="","",INDEX($C$4:$C$178*成就内容!BL$119/SUM(成就内容!$D$119:$BZ$119),成就内容!BL74,1)-SUM(BU$4:BU14))</f>
        <v>0</v>
      </c>
      <c r="BV15" s="41">
        <f>IF(成就内容!BM18="","",INDEX($C$4:$C$178*成就内容!BM$119/SUM(成就内容!$D$119:$BZ$119),成就内容!BM74,1)-SUM(BV$4:BV14))</f>
        <v>0</v>
      </c>
      <c r="BW15" s="41">
        <f>IF(成就内容!BN18="","",INDEX($C$4:$C$178*成就内容!BN$119/SUM(成就内容!$D$119:$BZ$119),成就内容!BN74,1)-SUM(BW$4:BW14))</f>
        <v>0</v>
      </c>
      <c r="BX15" s="41">
        <f>IF(成就内容!BO18="","",INDEX($C$4:$C$178*成就内容!BO$119/SUM(成就内容!$D$119:$BZ$119),成就内容!BO74,1)-SUM(BX$4:BX14))</f>
        <v>0</v>
      </c>
      <c r="BY15" s="41">
        <f>IF(成就内容!BP18="","",INDEX($C$4:$C$178*成就内容!BP$119/SUM(成就内容!$D$119:$BZ$119),成就内容!BP74,1)-SUM(BY$4:BY14))</f>
        <v>0</v>
      </c>
      <c r="BZ15" s="41">
        <f>IF(成就内容!BQ18="","",INDEX($C$4:$C$178*成就内容!BQ$119/SUM(成就内容!$D$119:$BZ$119),成就内容!BQ74,1)-SUM(BZ$4:BZ14))</f>
        <v>0</v>
      </c>
      <c r="CA15" s="41">
        <f>IF(成就内容!BR18="","",INDEX($C$4:$C$178*成就内容!BR$119/SUM(成就内容!$D$119:$BZ$119),成就内容!BR74,1)-SUM(CA$4:CA14))</f>
        <v>0</v>
      </c>
      <c r="CB15" s="41">
        <f>IF(成就内容!BS18="","",INDEX($C$4:$C$178*成就内容!BS$119/SUM(成就内容!$D$119:$BZ$119),成就内容!BS74,1)-SUM(CB$4:CB14))</f>
        <v>0</v>
      </c>
      <c r="CC15" s="41">
        <f>IF(成就内容!BT18="","",INDEX($C$4:$C$178*成就内容!BT$119/SUM(成就内容!$D$119:$BZ$119),成就内容!BT74,1)-SUM(CC$4:CC14))</f>
        <v>0</v>
      </c>
      <c r="CD15" s="41">
        <f>IF(成就内容!BU18="","",INDEX($C$4:$C$178*成就内容!BU$119/SUM(成就内容!$D$119:$BZ$119),成就内容!BU74,1)-SUM(CD$4:CD14))</f>
        <v>0</v>
      </c>
      <c r="CE15" s="41" t="str">
        <f>IF(成就内容!BV18="","",INDEX($C$4:$C$178*成就内容!BV$119/SUM(成就内容!$D$119:$BZ$119),成就内容!BV74,1)-SUM(CE$4:CE14))</f>
        <v/>
      </c>
      <c r="CF15" s="41">
        <f>IF(成就内容!BW18="","",INDEX($C$4:$C$178*成就内容!BW$119/SUM(成就内容!$D$119:$BZ$119),成就内容!BW74,1)-SUM(CF$4:CF14))</f>
        <v>0</v>
      </c>
      <c r="CG15" s="41">
        <f>IF(成就内容!BX18="","",INDEX($C$4:$C$178*成就内容!BX$119/SUM(成就内容!$D$119:$BZ$119),成就内容!BX74,1)-SUM(CG$4:CG14))</f>
        <v>0</v>
      </c>
      <c r="CH15" s="41">
        <f>IF(成就内容!BY18="","",INDEX($C$4:$C$178*成就内容!BY$119/SUM(成就内容!$D$119:$BZ$119),成就内容!BY74,1)-SUM(CH$4:CH14))</f>
        <v>0</v>
      </c>
      <c r="CI15" s="41">
        <f>IF(成就内容!BZ18="","",INDEX($C$4:$C$178*成就内容!BZ$119/SUM(成就内容!$D$119:$BZ$119),成就内容!BZ74,1)-SUM(CI$4:CI14))</f>
        <v>103.68</v>
      </c>
      <c r="CM15" s="43">
        <v>12</v>
      </c>
      <c r="CN15" s="41">
        <f t="shared" si="3"/>
        <v>70</v>
      </c>
      <c r="CO15" s="41" t="str">
        <f t="shared" si="4"/>
        <v/>
      </c>
      <c r="CP15" s="41">
        <f t="shared" si="5"/>
        <v>0</v>
      </c>
      <c r="CQ15" s="41" t="str">
        <f t="shared" si="6"/>
        <v/>
      </c>
      <c r="CR15" s="41">
        <f t="shared" si="7"/>
        <v>70</v>
      </c>
      <c r="CS15" s="41">
        <f t="shared" si="8"/>
        <v>0</v>
      </c>
      <c r="CT15" s="41">
        <f t="shared" si="9"/>
        <v>0</v>
      </c>
      <c r="CU15" s="41">
        <f t="shared" si="10"/>
        <v>0</v>
      </c>
      <c r="CV15" s="41">
        <f t="shared" si="11"/>
        <v>0</v>
      </c>
      <c r="CW15" s="41">
        <f t="shared" si="12"/>
        <v>0</v>
      </c>
      <c r="CX15" s="41">
        <f t="shared" si="13"/>
        <v>0</v>
      </c>
      <c r="CY15" s="41">
        <f t="shared" si="14"/>
        <v>0</v>
      </c>
      <c r="CZ15" s="41">
        <f t="shared" si="15"/>
        <v>0</v>
      </c>
      <c r="DA15" s="41">
        <f t="shared" si="16"/>
        <v>70</v>
      </c>
      <c r="DB15" s="41">
        <f t="shared" si="17"/>
        <v>0</v>
      </c>
      <c r="DC15" s="41">
        <f t="shared" si="18"/>
        <v>0</v>
      </c>
      <c r="DD15" s="41">
        <f t="shared" si="19"/>
        <v>0</v>
      </c>
      <c r="DE15" s="41">
        <f t="shared" si="20"/>
        <v>0</v>
      </c>
      <c r="DF15" s="41">
        <f t="shared" si="21"/>
        <v>0</v>
      </c>
      <c r="DG15" s="41">
        <f t="shared" si="22"/>
        <v>0</v>
      </c>
      <c r="DH15" s="41">
        <f t="shared" si="23"/>
        <v>0</v>
      </c>
      <c r="DI15" s="41">
        <f t="shared" si="24"/>
        <v>0</v>
      </c>
      <c r="DJ15" s="41" t="str">
        <f t="shared" si="25"/>
        <v/>
      </c>
      <c r="DK15" s="41">
        <f t="shared" si="26"/>
        <v>0</v>
      </c>
      <c r="DL15" s="41">
        <f t="shared" si="27"/>
        <v>0</v>
      </c>
      <c r="DM15" s="41">
        <f t="shared" si="28"/>
        <v>0</v>
      </c>
      <c r="DN15" s="41">
        <f t="shared" si="29"/>
        <v>0</v>
      </c>
      <c r="DO15" s="41">
        <f t="shared" si="30"/>
        <v>0</v>
      </c>
      <c r="DP15" s="41">
        <f t="shared" si="31"/>
        <v>0</v>
      </c>
      <c r="DQ15" s="41">
        <f t="shared" si="32"/>
        <v>0</v>
      </c>
      <c r="DR15" s="41">
        <f t="shared" si="33"/>
        <v>40</v>
      </c>
      <c r="DS15" s="41">
        <f t="shared" si="34"/>
        <v>0</v>
      </c>
      <c r="DT15" s="41">
        <f t="shared" si="35"/>
        <v>0</v>
      </c>
      <c r="DU15" s="41" t="str">
        <f t="shared" si="36"/>
        <v/>
      </c>
      <c r="DV15" s="41" t="str">
        <f t="shared" si="37"/>
        <v/>
      </c>
      <c r="DW15" s="41">
        <f t="shared" si="38"/>
        <v>0</v>
      </c>
      <c r="DX15" s="41">
        <f t="shared" si="39"/>
        <v>0</v>
      </c>
      <c r="DY15" s="41">
        <f t="shared" si="40"/>
        <v>0</v>
      </c>
      <c r="DZ15" s="41">
        <f t="shared" si="41"/>
        <v>0</v>
      </c>
      <c r="EA15" s="41">
        <f t="shared" si="42"/>
        <v>0</v>
      </c>
      <c r="EB15" s="41">
        <f t="shared" si="43"/>
        <v>0</v>
      </c>
      <c r="EC15" s="41">
        <f t="shared" si="44"/>
        <v>0</v>
      </c>
      <c r="ED15" s="41">
        <f t="shared" si="45"/>
        <v>0</v>
      </c>
      <c r="EE15" s="41">
        <f t="shared" si="46"/>
        <v>0</v>
      </c>
      <c r="EF15" s="41">
        <f t="shared" si="47"/>
        <v>0</v>
      </c>
      <c r="EG15" s="41">
        <f t="shared" si="48"/>
        <v>0</v>
      </c>
      <c r="EH15" s="41">
        <f t="shared" si="49"/>
        <v>0</v>
      </c>
      <c r="EI15" s="41">
        <f t="shared" si="50"/>
        <v>0</v>
      </c>
      <c r="EJ15" s="41">
        <f t="shared" si="51"/>
        <v>0</v>
      </c>
      <c r="EK15" s="41">
        <f t="shared" si="52"/>
        <v>0</v>
      </c>
      <c r="EL15" s="41">
        <f t="shared" si="53"/>
        <v>0</v>
      </c>
      <c r="EM15" s="41">
        <f t="shared" si="54"/>
        <v>0</v>
      </c>
      <c r="EN15" s="41">
        <f t="shared" si="55"/>
        <v>0</v>
      </c>
      <c r="EO15" s="41">
        <f t="shared" si="56"/>
        <v>0</v>
      </c>
      <c r="EP15" s="41">
        <f t="shared" si="57"/>
        <v>0</v>
      </c>
      <c r="EQ15" s="41">
        <f t="shared" si="58"/>
        <v>0</v>
      </c>
      <c r="ER15" s="41">
        <f t="shared" si="59"/>
        <v>0</v>
      </c>
      <c r="ES15" s="41" t="str">
        <f t="shared" si="60"/>
        <v/>
      </c>
      <c r="ET15" s="41">
        <f t="shared" si="61"/>
        <v>0</v>
      </c>
      <c r="EU15" s="41">
        <f t="shared" si="62"/>
        <v>0</v>
      </c>
      <c r="EV15" s="41">
        <f t="shared" si="63"/>
        <v>0</v>
      </c>
      <c r="EW15" s="41">
        <f t="shared" si="64"/>
        <v>0</v>
      </c>
      <c r="EX15" s="41">
        <f t="shared" si="65"/>
        <v>0</v>
      </c>
      <c r="EY15" s="41">
        <f t="shared" si="66"/>
        <v>0</v>
      </c>
      <c r="EZ15" s="41">
        <f t="shared" si="67"/>
        <v>0</v>
      </c>
      <c r="FA15" s="41">
        <f t="shared" si="68"/>
        <v>0</v>
      </c>
      <c r="FB15" s="41">
        <f t="shared" si="69"/>
        <v>0</v>
      </c>
      <c r="FC15" s="41">
        <f t="shared" si="70"/>
        <v>0</v>
      </c>
      <c r="FD15" s="41">
        <f t="shared" si="71"/>
        <v>0</v>
      </c>
      <c r="FE15" s="41">
        <f t="shared" si="72"/>
        <v>0</v>
      </c>
      <c r="FF15" s="41" t="str">
        <f t="shared" si="73"/>
        <v/>
      </c>
      <c r="FG15" s="41">
        <f t="shared" si="74"/>
        <v>0</v>
      </c>
      <c r="FH15" s="41">
        <f t="shared" si="75"/>
        <v>0</v>
      </c>
      <c r="FI15" s="41">
        <f t="shared" si="76"/>
        <v>0</v>
      </c>
      <c r="FJ15" s="41">
        <f t="shared" si="77"/>
        <v>110</v>
      </c>
    </row>
    <row r="16" spans="1:166" x14ac:dyDescent="0.15">
      <c r="A16" s="84"/>
      <c r="B16" s="24">
        <v>13</v>
      </c>
      <c r="C16" s="24">
        <f>'[1]功能-子任务'!$S17</f>
        <v>212.4</v>
      </c>
      <c r="D16" s="77">
        <f>'[1]功能-子任务'!$AC17</f>
        <v>130000</v>
      </c>
      <c r="E16" s="77">
        <f>'[1]功能-子任务'!$AM17/4</f>
        <v>355000</v>
      </c>
      <c r="F16" s="24">
        <f t="shared" si="2"/>
        <v>355000</v>
      </c>
      <c r="G16" s="77">
        <f>'[1]功能-子任务'!$AR17</f>
        <v>0</v>
      </c>
      <c r="H16" s="77">
        <f>'[1]功能-子任务'!$BA17</f>
        <v>432.5</v>
      </c>
      <c r="I16" s="77">
        <f>'[1]功能-子任务'!$BJ17</f>
        <v>15549.6</v>
      </c>
      <c r="L16" s="25">
        <v>13</v>
      </c>
      <c r="M16" s="41">
        <f>IF(成就内容!D19="","",INDEX($C$4:$C$178*成就内容!D$119/SUM(成就内容!$D$119:$BZ$119),成就内容!D75,1)-SUM(M$4:M15))</f>
        <v>69.12</v>
      </c>
      <c r="N16" s="41" t="str">
        <f>IF(成就内容!E19="","",INDEX($C$4:$C$178*成就内容!E$119/SUM(成就内容!$D$119:$BZ$119),成就内容!E75,1)-SUM(N$4:N15))</f>
        <v/>
      </c>
      <c r="O16" s="41">
        <f>IF(成就内容!F19="","",INDEX($C$4:$C$178*成就内容!F$119/SUM(成就内容!$D$119:$BZ$119),成就内容!F75,1)-SUM(O$4:O15))</f>
        <v>0</v>
      </c>
      <c r="P16" s="41" t="str">
        <f>IF(成就内容!G19="","",INDEX($C$4:$C$178*成就内容!G$119/SUM(成就内容!$D$119:$BZ$119),成就内容!G75,1)-SUM(P$4:P15))</f>
        <v/>
      </c>
      <c r="Q16" s="41">
        <f>IF(成就内容!H19="","",INDEX($C$4:$C$178*成就内容!H$119/SUM(成就内容!$D$119:$BZ$119),成就内容!H75,1)-SUM(Q$4:Q15))</f>
        <v>103.68</v>
      </c>
      <c r="R16" s="41">
        <f>IF(成就内容!I19="","",INDEX($C$4:$C$178*成就内容!I$119/SUM(成就内容!$D$119:$BZ$119),成就内容!I75,1)-SUM(R$4:R15))</f>
        <v>0</v>
      </c>
      <c r="S16" s="41">
        <f>IF(成就内容!J19="","",INDEX($C$4:$C$178*成就内容!J$119/SUM(成就内容!$D$119:$BZ$119),成就内容!J75,1)-SUM(S$4:S15))</f>
        <v>0</v>
      </c>
      <c r="T16" s="41">
        <f>IF(成就内容!K19="","",INDEX($C$4:$C$178*成就内容!K$119/SUM(成就内容!$D$119:$BZ$119),成就内容!K75,1)-SUM(T$4:T15))</f>
        <v>0</v>
      </c>
      <c r="U16" s="41">
        <f>IF(成就内容!L19="","",INDEX($C$4:$C$178*成就内容!L$119/SUM(成就内容!$D$119:$BZ$119),成就内容!L75,1)-SUM(U$4:U15))</f>
        <v>0</v>
      </c>
      <c r="V16" s="41">
        <f>IF(成就内容!M19="","",INDEX($C$4:$C$178*成就内容!M$119/SUM(成就内容!$D$119:$BZ$119),成就内容!M75,1)-SUM(V$4:V15))</f>
        <v>0</v>
      </c>
      <c r="W16" s="41">
        <f>IF(成就内容!N19="","",INDEX($C$4:$C$178*成就内容!N$119/SUM(成就内容!$D$119:$BZ$119),成就内容!N75,1)-SUM(W$4:W15))</f>
        <v>0</v>
      </c>
      <c r="X16" s="41">
        <f>IF(成就内容!O19="","",INDEX($C$4:$C$178*成就内容!O$119/SUM(成就内容!$D$119:$BZ$119),成就内容!O75,1)-SUM(X$4:X15))</f>
        <v>0</v>
      </c>
      <c r="Y16" s="41">
        <f>IF(成就内容!P19="","",INDEX($C$4:$C$178*成就内容!P$119/SUM(成就内容!$D$119:$BZ$119),成就内容!P75,1)-SUM(Y$4:Y15))</f>
        <v>0</v>
      </c>
      <c r="Z16" s="41">
        <f>IF(成就内容!Q19="","",INDEX($C$4:$C$178*成就内容!Q$119/SUM(成就内容!$D$119:$BZ$119),成就内容!Q75,1)-SUM(Z$4:Z15))</f>
        <v>103.68</v>
      </c>
      <c r="AA16" s="41">
        <f>IF(成就内容!R19="","",INDEX($C$4:$C$178*成就内容!R$119/SUM(成就内容!$D$119:$BZ$119),成就内容!R75,1)-SUM(AA$4:AA15))</f>
        <v>0</v>
      </c>
      <c r="AB16" s="41">
        <f>IF(成就内容!S19="","",INDEX($C$4:$C$178*成就内容!S$119/SUM(成就内容!$D$119:$BZ$119),成就内容!S75,1)-SUM(AB$4:AB15))</f>
        <v>0</v>
      </c>
      <c r="AC16" s="41">
        <f>IF(成就内容!T19="","",INDEX($C$4:$C$178*成就内容!T$119/SUM(成就内容!$D$119:$BZ$119),成就内容!T75,1)-SUM(AC$4:AC15))</f>
        <v>0</v>
      </c>
      <c r="AD16" s="41">
        <f>IF(成就内容!U19="","",INDEX($C$4:$C$178*成就内容!U$119/SUM(成就内容!$D$119:$BZ$119),成就内容!U75,1)-SUM(AD$4:AD15))</f>
        <v>0</v>
      </c>
      <c r="AE16" s="41">
        <f>IF(成就内容!V19="","",INDEX($C$4:$C$178*成就内容!V$119/SUM(成就内容!$D$119:$BZ$119),成就内容!V75,1)-SUM(AE$4:AE15))</f>
        <v>0</v>
      </c>
      <c r="AF16" s="41">
        <f>IF(成就内容!W19="","",INDEX($C$4:$C$178*成就内容!W$119/SUM(成就内容!$D$119:$BZ$119),成就内容!W75,1)-SUM(AF$4:AF15))</f>
        <v>0</v>
      </c>
      <c r="AG16" s="41">
        <f>IF(成就内容!X19="","",INDEX($C$4:$C$178*成就内容!X$119/SUM(成就内容!$D$119:$BZ$119),成就内容!X75,1)-SUM(AG$4:AG15))</f>
        <v>0</v>
      </c>
      <c r="AH16" s="41">
        <f>IF(成就内容!Y19="","",INDEX($C$4:$C$178*成就内容!Y$119/SUM(成就内容!$D$119:$BZ$119),成就内容!Y75,1)-SUM(AH$4:AH15))</f>
        <v>0</v>
      </c>
      <c r="AI16" s="41" t="str">
        <f>IF(成就内容!Z19="","",INDEX($C$4:$C$178*成就内容!Z$119/SUM(成就内容!$D$119:$BZ$119),成就内容!Z75,1)-SUM(AI$4:AI15))</f>
        <v/>
      </c>
      <c r="AJ16" s="41">
        <f>IF(成就内容!AA19="","",INDEX($C$4:$C$178*成就内容!AA$119/SUM(成就内容!$D$119:$BZ$119),成就内容!AA75,1)-SUM(AJ$4:AJ15))</f>
        <v>0</v>
      </c>
      <c r="AK16" s="41">
        <f>IF(成就内容!AB19="","",INDEX($C$4:$C$178*成就内容!AB$119/SUM(成就内容!$D$119:$BZ$119),成就内容!AB75,1)-SUM(AK$4:AK15))</f>
        <v>0</v>
      </c>
      <c r="AL16" s="41">
        <f>IF(成就内容!AC19="","",INDEX($C$4:$C$178*成就内容!AC$119/SUM(成就内容!$D$119:$BZ$119),成就内容!AC75,1)-SUM(AL$4:AL15))</f>
        <v>0</v>
      </c>
      <c r="AM16" s="41">
        <f>IF(成就内容!AD19="","",INDEX($C$4:$C$178*成就内容!AD$119/SUM(成就内容!$D$119:$BZ$119),成就内容!AD75,1)-SUM(AM$4:AM15))</f>
        <v>0</v>
      </c>
      <c r="AN16" s="41">
        <f>IF(成就内容!AE19="","",INDEX($C$4:$C$178*成就内容!AE$119/SUM(成就内容!$D$119:$BZ$119),成就内容!AE75,1)-SUM(AN$4:AN15))</f>
        <v>0</v>
      </c>
      <c r="AO16" s="41">
        <f>IF(成就内容!AF19="","",INDEX($C$4:$C$178*成就内容!AF$119/SUM(成就内容!$D$119:$BZ$119),成就内容!AF75,1)-SUM(AO$4:AO15))</f>
        <v>0</v>
      </c>
      <c r="AP16" s="41">
        <f>IF(成就内容!AG19="","",INDEX($C$4:$C$178*成就内容!AG$119/SUM(成就内容!$D$119:$BZ$119),成就内容!AG75,1)-SUM(AP$4:AP15))</f>
        <v>0</v>
      </c>
      <c r="AQ16" s="41">
        <f>IF(成就内容!AH19="","",INDEX($C$4:$C$178*成就内容!AH$119/SUM(成就内容!$D$119:$BZ$119),成就内容!AH75,1)-SUM(AQ$4:AQ15))</f>
        <v>69.12</v>
      </c>
      <c r="AR16" s="41">
        <f>IF(成就内容!AI19="","",INDEX($C$4:$C$178*成就内容!AI$119/SUM(成就内容!$D$119:$BZ$119),成就内容!AI75,1)-SUM(AR$4:AR15))</f>
        <v>0</v>
      </c>
      <c r="AS16" s="41">
        <f>IF(成就内容!AJ19="","",INDEX($C$4:$C$178*成就内容!AJ$119/SUM(成就内容!$D$119:$BZ$119),成就内容!AJ75,1)-SUM(AS$4:AS15))</f>
        <v>0</v>
      </c>
      <c r="AT16" s="41" t="str">
        <f>IF(成就内容!AK19="","",INDEX($C$4:$C$178*成就内容!AK$119/SUM(成就内容!$D$119:$BZ$119),成就内容!AK75,1)-SUM(AT$4:AT15))</f>
        <v/>
      </c>
      <c r="AU16" s="41" t="str">
        <f>IF(成就内容!AL19="","",INDEX($C$4:$C$178*成就内容!AL$119/SUM(成就内容!$D$119:$BZ$119),成就内容!AL75,1)-SUM(AU$4:AU15))</f>
        <v/>
      </c>
      <c r="AV16" s="41">
        <f>IF(成就内容!AM19="","",INDEX($C$4:$C$178*成就内容!AM$119/SUM(成就内容!$D$119:$BZ$119),成就内容!AM75,1)-SUM(AV$4:AV15))</f>
        <v>0</v>
      </c>
      <c r="AW16" s="41">
        <f>IF(成就内容!AN19="","",INDEX($C$4:$C$178*成就内容!AN$119/SUM(成就内容!$D$119:$BZ$119),成就内容!AN75,1)-SUM(AW$4:AW15))</f>
        <v>0</v>
      </c>
      <c r="AX16" s="41">
        <f>IF(成就内容!AO19="","",INDEX($C$4:$C$178*成就内容!AO$119/SUM(成就内容!$D$119:$BZ$119),成就内容!AO75,1)-SUM(AX$4:AX15))</f>
        <v>0</v>
      </c>
      <c r="AY16" s="41">
        <f>IF(成就内容!AP19="","",INDEX($C$4:$C$178*成就内容!AP$119/SUM(成就内容!$D$119:$BZ$119),成就内容!AP75,1)-SUM(AY$4:AY15))</f>
        <v>0</v>
      </c>
      <c r="AZ16" s="41">
        <f>IF(成就内容!AQ19="","",INDEX($C$4:$C$178*成就内容!AQ$119/SUM(成就内容!$D$119:$BZ$119),成就内容!AQ75,1)-SUM(AZ$4:AZ15))</f>
        <v>0</v>
      </c>
      <c r="BA16" s="41">
        <f>IF(成就内容!AR19="","",INDEX($C$4:$C$178*成就内容!AR$119/SUM(成就内容!$D$119:$BZ$119),成就内容!AR75,1)-SUM(BA$4:BA15))</f>
        <v>0</v>
      </c>
      <c r="BB16" s="41">
        <f>IF(成就内容!AS19="","",INDEX($C$4:$C$178*成就内容!AS$119/SUM(成就内容!$D$119:$BZ$119),成就内容!AS75,1)-SUM(BB$4:BB15))</f>
        <v>0</v>
      </c>
      <c r="BC16" s="41">
        <f>IF(成就内容!AT19="","",INDEX($C$4:$C$178*成就内容!AT$119/SUM(成就内容!$D$119:$BZ$119),成就内容!AT75,1)-SUM(BC$4:BC15))</f>
        <v>0</v>
      </c>
      <c r="BD16" s="41">
        <f>IF(成就内容!AU19="","",INDEX($C$4:$C$178*成就内容!AU$119/SUM(成就内容!$D$119:$BZ$119),成就内容!AU75,1)-SUM(BD$4:BD15))</f>
        <v>0</v>
      </c>
      <c r="BE16" s="41">
        <f>IF(成就内容!AV19="","",INDEX($C$4:$C$178*成就内容!AV$119/SUM(成就内容!$D$119:$BZ$119),成就内容!AV75,1)-SUM(BE$4:BE15))</f>
        <v>0</v>
      </c>
      <c r="BF16" s="41">
        <f>IF(成就内容!AW19="","",INDEX($C$4:$C$178*成就内容!AW$119/SUM(成就内容!$D$119:$BZ$119),成就内容!AW75,1)-SUM(BF$4:BF15))</f>
        <v>0</v>
      </c>
      <c r="BG16" s="41">
        <f>IF(成就内容!AX19="","",INDEX($C$4:$C$178*成就内容!AX$119/SUM(成就内容!$D$119:$BZ$119),成就内容!AX75,1)-SUM(BG$4:BG15))</f>
        <v>0</v>
      </c>
      <c r="BH16" s="41">
        <f>IF(成就内容!AY19="","",INDEX($C$4:$C$178*成就内容!AY$119/SUM(成就内容!$D$119:$BZ$119),成就内容!AY75,1)-SUM(BH$4:BH15))</f>
        <v>0</v>
      </c>
      <c r="BI16" s="41">
        <f>IF(成就内容!AZ19="","",INDEX($C$4:$C$178*成就内容!AZ$119/SUM(成就内容!$D$119:$BZ$119),成就内容!AZ75,1)-SUM(BI$4:BI15))</f>
        <v>0</v>
      </c>
      <c r="BJ16" s="41">
        <f>IF(成就内容!BA19="","",INDEX($C$4:$C$178*成就内容!BA$119/SUM(成就内容!$D$119:$BZ$119),成就内容!BA75,1)-SUM(BJ$4:BJ15))</f>
        <v>0</v>
      </c>
      <c r="BK16" s="41">
        <f>IF(成就内容!BB19="","",INDEX($C$4:$C$178*成就内容!BB$119/SUM(成就内容!$D$119:$BZ$119),成就内容!BB75,1)-SUM(BK$4:BK15))</f>
        <v>0</v>
      </c>
      <c r="BL16" s="41">
        <f>IF(成就内容!BC19="","",INDEX($C$4:$C$178*成就内容!BC$119/SUM(成就内容!$D$119:$BZ$119),成就内容!BC75,1)-SUM(BL$4:BL15))</f>
        <v>0</v>
      </c>
      <c r="BM16" s="41">
        <f>IF(成就内容!BD19="","",INDEX($C$4:$C$178*成就内容!BD$119/SUM(成就内容!$D$119:$BZ$119),成就内容!BD75,1)-SUM(BM$4:BM15))</f>
        <v>0</v>
      </c>
      <c r="BN16" s="41">
        <f>IF(成就内容!BE19="","",INDEX($C$4:$C$178*成就内容!BE$119/SUM(成就内容!$D$119:$BZ$119),成就内容!BE75,1)-SUM(BN$4:BN15))</f>
        <v>0</v>
      </c>
      <c r="BO16" s="41">
        <f>IF(成就内容!BF19="","",INDEX($C$4:$C$178*成就内容!BF$119/SUM(成就内容!$D$119:$BZ$119),成就内容!BF75,1)-SUM(BO$4:BO15))</f>
        <v>0</v>
      </c>
      <c r="BP16" s="41">
        <f>IF(成就内容!BG19="","",INDEX($C$4:$C$178*成就内容!BG$119/SUM(成就内容!$D$119:$BZ$119),成就内容!BG75,1)-SUM(BP$4:BP15))</f>
        <v>0</v>
      </c>
      <c r="BQ16" s="41">
        <f>IF(成就内容!BH19="","",INDEX($C$4:$C$178*成就内容!BH$119/SUM(成就内容!$D$119:$BZ$119),成就内容!BH75,1)-SUM(BQ$4:BQ15))</f>
        <v>0</v>
      </c>
      <c r="BR16" s="41" t="str">
        <f>IF(成就内容!BI19="","",INDEX($C$4:$C$178*成就内容!BI$119/SUM(成就内容!$D$119:$BZ$119),成就内容!BI75,1)-SUM(BR$4:BR15))</f>
        <v/>
      </c>
      <c r="BS16" s="41">
        <f>IF(成就内容!BJ19="","",INDEX($C$4:$C$178*成就内容!BJ$119/SUM(成就内容!$D$119:$BZ$119),成就内容!BJ75,1)-SUM(BS$4:BS15))</f>
        <v>0</v>
      </c>
      <c r="BT16" s="41">
        <f>IF(成就内容!BK19="","",INDEX($C$4:$C$178*成就内容!BK$119/SUM(成就内容!$D$119:$BZ$119),成就内容!BK75,1)-SUM(BT$4:BT15))</f>
        <v>0</v>
      </c>
      <c r="BU16" s="41">
        <f>IF(成就内容!BL19="","",INDEX($C$4:$C$178*成就内容!BL$119/SUM(成就内容!$D$119:$BZ$119),成就内容!BL75,1)-SUM(BU$4:BU15))</f>
        <v>0</v>
      </c>
      <c r="BV16" s="41">
        <f>IF(成就内容!BM19="","",INDEX($C$4:$C$178*成就内容!BM$119/SUM(成就内容!$D$119:$BZ$119),成就内容!BM75,1)-SUM(BV$4:BV15))</f>
        <v>0</v>
      </c>
      <c r="BW16" s="41">
        <f>IF(成就内容!BN19="","",INDEX($C$4:$C$178*成就内容!BN$119/SUM(成就内容!$D$119:$BZ$119),成就内容!BN75,1)-SUM(BW$4:BW15))</f>
        <v>0</v>
      </c>
      <c r="BX16" s="41">
        <f>IF(成就内容!BO19="","",INDEX($C$4:$C$178*成就内容!BO$119/SUM(成就内容!$D$119:$BZ$119),成就内容!BO75,1)-SUM(BX$4:BX15))</f>
        <v>0</v>
      </c>
      <c r="BY16" s="41">
        <f>IF(成就内容!BP19="","",INDEX($C$4:$C$178*成就内容!BP$119/SUM(成就内容!$D$119:$BZ$119),成就内容!BP75,1)-SUM(BY$4:BY15))</f>
        <v>0</v>
      </c>
      <c r="BZ16" s="41">
        <f>IF(成就内容!BQ19="","",INDEX($C$4:$C$178*成就内容!BQ$119/SUM(成就内容!$D$119:$BZ$119),成就内容!BQ75,1)-SUM(BZ$4:BZ15))</f>
        <v>0</v>
      </c>
      <c r="CA16" s="41">
        <f>IF(成就内容!BR19="","",INDEX($C$4:$C$178*成就内容!BR$119/SUM(成就内容!$D$119:$BZ$119),成就内容!BR75,1)-SUM(CA$4:CA15))</f>
        <v>0</v>
      </c>
      <c r="CB16" s="41">
        <f>IF(成就内容!BS19="","",INDEX($C$4:$C$178*成就内容!BS$119/SUM(成就内容!$D$119:$BZ$119),成就内容!BS75,1)-SUM(CB$4:CB15))</f>
        <v>0</v>
      </c>
      <c r="CC16" s="41">
        <f>IF(成就内容!BT19="","",INDEX($C$4:$C$178*成就内容!BT$119/SUM(成就内容!$D$119:$BZ$119),成就内容!BT75,1)-SUM(CC$4:CC15))</f>
        <v>0</v>
      </c>
      <c r="CD16" s="41">
        <f>IF(成就内容!BU19="","",INDEX($C$4:$C$178*成就内容!BU$119/SUM(成就内容!$D$119:$BZ$119),成就内容!BU75,1)-SUM(CD$4:CD15))</f>
        <v>0</v>
      </c>
      <c r="CE16" s="41" t="str">
        <f>IF(成就内容!BV19="","",INDEX($C$4:$C$178*成就内容!BV$119/SUM(成就内容!$D$119:$BZ$119),成就内容!BV75,1)-SUM(CE$4:CE15))</f>
        <v/>
      </c>
      <c r="CF16" s="41">
        <f>IF(成就内容!BW19="","",INDEX($C$4:$C$178*成就内容!BW$119/SUM(成就内容!$D$119:$BZ$119),成就内容!BW75,1)-SUM(CF$4:CF15))</f>
        <v>0</v>
      </c>
      <c r="CG16" s="41">
        <f>IF(成就内容!BX19="","",INDEX($C$4:$C$178*成就内容!BX$119/SUM(成就内容!$D$119:$BZ$119),成就内容!BX75,1)-SUM(CG$4:CG15))</f>
        <v>0</v>
      </c>
      <c r="CH16" s="41">
        <f>IF(成就内容!BY19="","",INDEX($C$4:$C$178*成就内容!BY$119/SUM(成就内容!$D$119:$BZ$119),成就内容!BY75,1)-SUM(CH$4:CH15))</f>
        <v>0</v>
      </c>
      <c r="CI16" s="41">
        <f>IF(成就内容!BZ19="","",INDEX($C$4:$C$178*成就内容!BZ$119/SUM(成就内容!$D$119:$BZ$119),成就内容!BZ75,1)-SUM(CI$4:CI15))</f>
        <v>138.24</v>
      </c>
      <c r="CM16" s="43">
        <v>13</v>
      </c>
      <c r="CN16" s="41">
        <f t="shared" si="3"/>
        <v>70</v>
      </c>
      <c r="CO16" s="41" t="str">
        <f t="shared" si="4"/>
        <v/>
      </c>
      <c r="CP16" s="41">
        <f t="shared" si="5"/>
        <v>0</v>
      </c>
      <c r="CQ16" s="41" t="str">
        <f t="shared" si="6"/>
        <v/>
      </c>
      <c r="CR16" s="41">
        <f t="shared" si="7"/>
        <v>110</v>
      </c>
      <c r="CS16" s="41">
        <f t="shared" si="8"/>
        <v>0</v>
      </c>
      <c r="CT16" s="41">
        <f t="shared" si="9"/>
        <v>0</v>
      </c>
      <c r="CU16" s="41">
        <f t="shared" si="10"/>
        <v>0</v>
      </c>
      <c r="CV16" s="41">
        <f t="shared" si="11"/>
        <v>0</v>
      </c>
      <c r="CW16" s="41">
        <f t="shared" si="12"/>
        <v>0</v>
      </c>
      <c r="CX16" s="41">
        <f t="shared" si="13"/>
        <v>0</v>
      </c>
      <c r="CY16" s="41">
        <f t="shared" si="14"/>
        <v>0</v>
      </c>
      <c r="CZ16" s="41">
        <f t="shared" si="15"/>
        <v>0</v>
      </c>
      <c r="DA16" s="41">
        <f t="shared" si="16"/>
        <v>110</v>
      </c>
      <c r="DB16" s="41">
        <f t="shared" si="17"/>
        <v>0</v>
      </c>
      <c r="DC16" s="41">
        <f t="shared" si="18"/>
        <v>0</v>
      </c>
      <c r="DD16" s="41">
        <f t="shared" si="19"/>
        <v>0</v>
      </c>
      <c r="DE16" s="41">
        <f t="shared" si="20"/>
        <v>0</v>
      </c>
      <c r="DF16" s="41">
        <f t="shared" si="21"/>
        <v>0</v>
      </c>
      <c r="DG16" s="41">
        <f t="shared" si="22"/>
        <v>0</v>
      </c>
      <c r="DH16" s="41">
        <f t="shared" si="23"/>
        <v>0</v>
      </c>
      <c r="DI16" s="41">
        <f t="shared" si="24"/>
        <v>0</v>
      </c>
      <c r="DJ16" s="41" t="str">
        <f t="shared" si="25"/>
        <v/>
      </c>
      <c r="DK16" s="41">
        <f t="shared" si="26"/>
        <v>0</v>
      </c>
      <c r="DL16" s="41">
        <f t="shared" si="27"/>
        <v>0</v>
      </c>
      <c r="DM16" s="41">
        <f t="shared" si="28"/>
        <v>0</v>
      </c>
      <c r="DN16" s="41">
        <f t="shared" si="29"/>
        <v>0</v>
      </c>
      <c r="DO16" s="41">
        <f t="shared" si="30"/>
        <v>0</v>
      </c>
      <c r="DP16" s="41">
        <f t="shared" si="31"/>
        <v>0</v>
      </c>
      <c r="DQ16" s="41">
        <f t="shared" si="32"/>
        <v>0</v>
      </c>
      <c r="DR16" s="41">
        <f t="shared" si="33"/>
        <v>40</v>
      </c>
      <c r="DS16" s="41">
        <f t="shared" si="34"/>
        <v>0</v>
      </c>
      <c r="DT16" s="41">
        <f t="shared" si="35"/>
        <v>0</v>
      </c>
      <c r="DU16" s="41" t="str">
        <f t="shared" si="36"/>
        <v/>
      </c>
      <c r="DV16" s="41" t="str">
        <f t="shared" si="37"/>
        <v/>
      </c>
      <c r="DW16" s="41">
        <f t="shared" si="38"/>
        <v>0</v>
      </c>
      <c r="DX16" s="41">
        <f t="shared" si="39"/>
        <v>0</v>
      </c>
      <c r="DY16" s="41">
        <f t="shared" si="40"/>
        <v>0</v>
      </c>
      <c r="DZ16" s="41">
        <f t="shared" si="41"/>
        <v>0</v>
      </c>
      <c r="EA16" s="41">
        <f t="shared" si="42"/>
        <v>0</v>
      </c>
      <c r="EB16" s="41">
        <f t="shared" si="43"/>
        <v>0</v>
      </c>
      <c r="EC16" s="41">
        <f t="shared" si="44"/>
        <v>0</v>
      </c>
      <c r="ED16" s="41">
        <f t="shared" si="45"/>
        <v>0</v>
      </c>
      <c r="EE16" s="41">
        <f t="shared" si="46"/>
        <v>0</v>
      </c>
      <c r="EF16" s="41">
        <f t="shared" si="47"/>
        <v>0</v>
      </c>
      <c r="EG16" s="41">
        <f t="shared" si="48"/>
        <v>0</v>
      </c>
      <c r="EH16" s="41">
        <f t="shared" si="49"/>
        <v>0</v>
      </c>
      <c r="EI16" s="41">
        <f t="shared" si="50"/>
        <v>0</v>
      </c>
      <c r="EJ16" s="41">
        <f t="shared" si="51"/>
        <v>0</v>
      </c>
      <c r="EK16" s="41">
        <f t="shared" si="52"/>
        <v>0</v>
      </c>
      <c r="EL16" s="41">
        <f t="shared" si="53"/>
        <v>0</v>
      </c>
      <c r="EM16" s="41">
        <f t="shared" si="54"/>
        <v>0</v>
      </c>
      <c r="EN16" s="41">
        <f t="shared" si="55"/>
        <v>0</v>
      </c>
      <c r="EO16" s="41">
        <f t="shared" si="56"/>
        <v>0</v>
      </c>
      <c r="EP16" s="41">
        <f t="shared" si="57"/>
        <v>0</v>
      </c>
      <c r="EQ16" s="41">
        <f t="shared" si="58"/>
        <v>0</v>
      </c>
      <c r="ER16" s="41">
        <f t="shared" si="59"/>
        <v>0</v>
      </c>
      <c r="ES16" s="41" t="str">
        <f t="shared" si="60"/>
        <v/>
      </c>
      <c r="ET16" s="41">
        <f t="shared" si="61"/>
        <v>0</v>
      </c>
      <c r="EU16" s="41">
        <f t="shared" si="62"/>
        <v>0</v>
      </c>
      <c r="EV16" s="41">
        <f t="shared" si="63"/>
        <v>0</v>
      </c>
      <c r="EW16" s="41">
        <f t="shared" si="64"/>
        <v>0</v>
      </c>
      <c r="EX16" s="41">
        <f t="shared" si="65"/>
        <v>0</v>
      </c>
      <c r="EY16" s="41">
        <f t="shared" si="66"/>
        <v>0</v>
      </c>
      <c r="EZ16" s="41">
        <f t="shared" si="67"/>
        <v>0</v>
      </c>
      <c r="FA16" s="41">
        <f t="shared" si="68"/>
        <v>0</v>
      </c>
      <c r="FB16" s="41">
        <f t="shared" si="69"/>
        <v>0</v>
      </c>
      <c r="FC16" s="41">
        <f t="shared" si="70"/>
        <v>0</v>
      </c>
      <c r="FD16" s="41">
        <f t="shared" si="71"/>
        <v>0</v>
      </c>
      <c r="FE16" s="41">
        <f t="shared" si="72"/>
        <v>0</v>
      </c>
      <c r="FF16" s="41" t="str">
        <f t="shared" si="73"/>
        <v/>
      </c>
      <c r="FG16" s="41">
        <f t="shared" si="74"/>
        <v>0</v>
      </c>
      <c r="FH16" s="41">
        <f t="shared" si="75"/>
        <v>0</v>
      </c>
      <c r="FI16" s="41">
        <f t="shared" si="76"/>
        <v>0</v>
      </c>
      <c r="FJ16" s="41">
        <f t="shared" si="77"/>
        <v>140</v>
      </c>
    </row>
    <row r="17" spans="1:166" x14ac:dyDescent="0.15">
      <c r="A17" s="84"/>
      <c r="B17" s="24">
        <v>14</v>
      </c>
      <c r="C17" s="24">
        <f>'[1]功能-子任务'!$S18</f>
        <v>223.2</v>
      </c>
      <c r="D17" s="77">
        <f>'[1]功能-子任务'!$AC18</f>
        <v>140000</v>
      </c>
      <c r="E17" s="77">
        <f>'[1]功能-子任务'!$AM18/4</f>
        <v>390000</v>
      </c>
      <c r="F17" s="24">
        <f t="shared" si="2"/>
        <v>390000</v>
      </c>
      <c r="G17" s="77">
        <f>'[1]功能-子任务'!$AR18</f>
        <v>0</v>
      </c>
      <c r="H17" s="77">
        <f>'[1]功能-子任务'!$BA18</f>
        <v>485</v>
      </c>
      <c r="I17" s="77">
        <f>'[1]功能-子任务'!$BJ18</f>
        <v>16372.8</v>
      </c>
      <c r="L17" s="25">
        <v>14</v>
      </c>
      <c r="M17" s="41">
        <f>IF(成就内容!D20="","",INDEX($C$4:$C$178*成就内容!D$119/SUM(成就内容!$D$119:$BZ$119),成就内容!D76,1)-SUM(M$4:M16))</f>
        <v>138.23999999999995</v>
      </c>
      <c r="N17" s="41" t="str">
        <f>IF(成就内容!E20="","",INDEX($C$4:$C$178*成就内容!E$119/SUM(成就内容!$D$119:$BZ$119),成就内容!E76,1)-SUM(N$4:N16))</f>
        <v/>
      </c>
      <c r="O17" s="41">
        <f>IF(成就内容!F20="","",INDEX($C$4:$C$178*成就内容!F$119/SUM(成就内容!$D$119:$BZ$119),成就内容!F76,1)-SUM(O$4:O16))</f>
        <v>0</v>
      </c>
      <c r="P17" s="41" t="str">
        <f>IF(成就内容!G20="","",INDEX($C$4:$C$178*成就内容!G$119/SUM(成就内容!$D$119:$BZ$119),成就内容!G76,1)-SUM(P$4:P16))</f>
        <v/>
      </c>
      <c r="Q17" s="41">
        <f>IF(成就内容!H20="","",INDEX($C$4:$C$178*成就内容!H$119/SUM(成就内容!$D$119:$BZ$119),成就内容!H76,1)-SUM(Q$4:Q16))</f>
        <v>138.24</v>
      </c>
      <c r="R17" s="41">
        <f>IF(成就内容!I20="","",INDEX($C$4:$C$178*成就内容!I$119/SUM(成就内容!$D$119:$BZ$119),成就内容!I76,1)-SUM(R$4:R16))</f>
        <v>0</v>
      </c>
      <c r="S17" s="41">
        <f>IF(成就内容!J20="","",INDEX($C$4:$C$178*成就内容!J$119/SUM(成就内容!$D$119:$BZ$119),成就内容!J76,1)-SUM(S$4:S16))</f>
        <v>0</v>
      </c>
      <c r="T17" s="41">
        <f>IF(成就内容!K20="","",INDEX($C$4:$C$178*成就内容!K$119/SUM(成就内容!$D$119:$BZ$119),成就内容!K76,1)-SUM(T$4:T16))</f>
        <v>0</v>
      </c>
      <c r="U17" s="41">
        <f>IF(成就内容!L20="","",INDEX($C$4:$C$178*成就内容!L$119/SUM(成就内容!$D$119:$BZ$119),成就内容!L76,1)-SUM(U$4:U16))</f>
        <v>0</v>
      </c>
      <c r="V17" s="41">
        <f>IF(成就内容!M20="","",INDEX($C$4:$C$178*成就内容!M$119/SUM(成就内容!$D$119:$BZ$119),成就内容!M76,1)-SUM(V$4:V16))</f>
        <v>0</v>
      </c>
      <c r="W17" s="41">
        <f>IF(成就内容!N20="","",INDEX($C$4:$C$178*成就内容!N$119/SUM(成就内容!$D$119:$BZ$119),成就内容!N76,1)-SUM(W$4:W16))</f>
        <v>0</v>
      </c>
      <c r="X17" s="41">
        <f>IF(成就内容!O20="","",INDEX($C$4:$C$178*成就内容!O$119/SUM(成就内容!$D$119:$BZ$119),成就内容!O76,1)-SUM(X$4:X16))</f>
        <v>0</v>
      </c>
      <c r="Y17" s="41" t="str">
        <f>IF(成就内容!P20="","",INDEX($C$4:$C$178*成就内容!P$119/SUM(成就内容!$D$119:$BZ$119),成就内容!P76,1)-SUM(Y$4:Y16))</f>
        <v/>
      </c>
      <c r="Z17" s="41">
        <f>IF(成就内容!Q20="","",INDEX($C$4:$C$178*成就内容!Q$119/SUM(成就内容!$D$119:$BZ$119),成就内容!Q76,1)-SUM(Z$4:Z16))</f>
        <v>138.24</v>
      </c>
      <c r="AA17" s="41">
        <f>IF(成就内容!R20="","",INDEX($C$4:$C$178*成就内容!R$119/SUM(成就内容!$D$119:$BZ$119),成就内容!R76,1)-SUM(AA$4:AA16))</f>
        <v>0</v>
      </c>
      <c r="AB17" s="41">
        <f>IF(成就内容!S20="","",INDEX($C$4:$C$178*成就内容!S$119/SUM(成就内容!$D$119:$BZ$119),成就内容!S76,1)-SUM(AB$4:AB16))</f>
        <v>0</v>
      </c>
      <c r="AC17" s="41">
        <f>IF(成就内容!T20="","",INDEX($C$4:$C$178*成就内容!T$119/SUM(成就内容!$D$119:$BZ$119),成就内容!T76,1)-SUM(AC$4:AC16))</f>
        <v>0</v>
      </c>
      <c r="AD17" s="41">
        <f>IF(成就内容!U20="","",INDEX($C$4:$C$178*成就内容!U$119/SUM(成就内容!$D$119:$BZ$119),成就内容!U76,1)-SUM(AD$4:AD16))</f>
        <v>0</v>
      </c>
      <c r="AE17" s="41">
        <f>IF(成就内容!V20="","",INDEX($C$4:$C$178*成就内容!V$119/SUM(成就内容!$D$119:$BZ$119),成就内容!V76,1)-SUM(AE$4:AE16))</f>
        <v>0</v>
      </c>
      <c r="AF17" s="41">
        <f>IF(成就内容!W20="","",INDEX($C$4:$C$178*成就内容!W$119/SUM(成就内容!$D$119:$BZ$119),成就内容!W76,1)-SUM(AF$4:AF16))</f>
        <v>0</v>
      </c>
      <c r="AG17" s="41">
        <f>IF(成就内容!X20="","",INDEX($C$4:$C$178*成就内容!X$119/SUM(成就内容!$D$119:$BZ$119),成就内容!X76,1)-SUM(AG$4:AG16))</f>
        <v>0</v>
      </c>
      <c r="AH17" s="41">
        <f>IF(成就内容!Y20="","",INDEX($C$4:$C$178*成就内容!Y$119/SUM(成就内容!$D$119:$BZ$119),成就内容!Y76,1)-SUM(AH$4:AH16))</f>
        <v>0</v>
      </c>
      <c r="AI17" s="41" t="str">
        <f>IF(成就内容!Z20="","",INDEX($C$4:$C$178*成就内容!Z$119/SUM(成就内容!$D$119:$BZ$119),成就内容!Z76,1)-SUM(AI$4:AI16))</f>
        <v/>
      </c>
      <c r="AJ17" s="41">
        <f>IF(成就内容!AA20="","",INDEX($C$4:$C$178*成就内容!AA$119/SUM(成就内容!$D$119:$BZ$119),成就内容!AA76,1)-SUM(AJ$4:AJ16))</f>
        <v>0</v>
      </c>
      <c r="AK17" s="41">
        <f>IF(成就内容!AB20="","",INDEX($C$4:$C$178*成就内容!AB$119/SUM(成就内容!$D$119:$BZ$119),成就内容!AB76,1)-SUM(AK$4:AK16))</f>
        <v>0</v>
      </c>
      <c r="AL17" s="41">
        <f>IF(成就内容!AC20="","",INDEX($C$4:$C$178*成就内容!AC$119/SUM(成就内容!$D$119:$BZ$119),成就内容!AC76,1)-SUM(AL$4:AL16))</f>
        <v>0</v>
      </c>
      <c r="AM17" s="41">
        <f>IF(成就内容!AD20="","",INDEX($C$4:$C$178*成就内容!AD$119/SUM(成就内容!$D$119:$BZ$119),成就内容!AD76,1)-SUM(AM$4:AM16))</f>
        <v>0</v>
      </c>
      <c r="AN17" s="41">
        <f>IF(成就内容!AE20="","",INDEX($C$4:$C$178*成就内容!AE$119/SUM(成就内容!$D$119:$BZ$119),成就内容!AE76,1)-SUM(AN$4:AN16))</f>
        <v>0</v>
      </c>
      <c r="AO17" s="41">
        <f>IF(成就内容!AF20="","",INDEX($C$4:$C$178*成就内容!AF$119/SUM(成就内容!$D$119:$BZ$119),成就内容!AF76,1)-SUM(AO$4:AO16))</f>
        <v>0</v>
      </c>
      <c r="AP17" s="41">
        <f>IF(成就内容!AG20="","",INDEX($C$4:$C$178*成就内容!AG$119/SUM(成就内容!$D$119:$BZ$119),成就内容!AG76,1)-SUM(AP$4:AP16))</f>
        <v>0</v>
      </c>
      <c r="AQ17" s="41">
        <f>IF(成就内容!AH20="","",INDEX($C$4:$C$178*成就内容!AH$119/SUM(成就内容!$D$119:$BZ$119),成就内容!AH76,1)-SUM(AQ$4:AQ16))</f>
        <v>34.56</v>
      </c>
      <c r="AR17" s="41">
        <f>IF(成就内容!AI20="","",INDEX($C$4:$C$178*成就内容!AI$119/SUM(成就内容!$D$119:$BZ$119),成就内容!AI76,1)-SUM(AR$4:AR16))</f>
        <v>0</v>
      </c>
      <c r="AS17" s="41">
        <f>IF(成就内容!AJ20="","",INDEX($C$4:$C$178*成就内容!AJ$119/SUM(成就内容!$D$119:$BZ$119),成就内容!AJ76,1)-SUM(AS$4:AS16))</f>
        <v>0</v>
      </c>
      <c r="AT17" s="41" t="str">
        <f>IF(成就内容!AK20="","",INDEX($C$4:$C$178*成就内容!AK$119/SUM(成就内容!$D$119:$BZ$119),成就内容!AK76,1)-SUM(AT$4:AT16))</f>
        <v/>
      </c>
      <c r="AU17" s="41" t="str">
        <f>IF(成就内容!AL20="","",INDEX($C$4:$C$178*成就内容!AL$119/SUM(成就内容!$D$119:$BZ$119),成就内容!AL76,1)-SUM(AU$4:AU16))</f>
        <v/>
      </c>
      <c r="AV17" s="41">
        <f>IF(成就内容!AM20="","",INDEX($C$4:$C$178*成就内容!AM$119/SUM(成就内容!$D$119:$BZ$119),成就内容!AM76,1)-SUM(AV$4:AV16))</f>
        <v>0</v>
      </c>
      <c r="AW17" s="41">
        <f>IF(成就内容!AN20="","",INDEX($C$4:$C$178*成就内容!AN$119/SUM(成就内容!$D$119:$BZ$119),成就内容!AN76,1)-SUM(AW$4:AW16))</f>
        <v>0</v>
      </c>
      <c r="AX17" s="41">
        <f>IF(成就内容!AO20="","",INDEX($C$4:$C$178*成就内容!AO$119/SUM(成就内容!$D$119:$BZ$119),成就内容!AO76,1)-SUM(AX$4:AX16))</f>
        <v>0</v>
      </c>
      <c r="AY17" s="41">
        <f>IF(成就内容!AP20="","",INDEX($C$4:$C$178*成就内容!AP$119/SUM(成就内容!$D$119:$BZ$119),成就内容!AP76,1)-SUM(AY$4:AY16))</f>
        <v>0</v>
      </c>
      <c r="AZ17" s="41">
        <f>IF(成就内容!AQ20="","",INDEX($C$4:$C$178*成就内容!AQ$119/SUM(成就内容!$D$119:$BZ$119),成就内容!AQ76,1)-SUM(AZ$4:AZ16))</f>
        <v>0</v>
      </c>
      <c r="BA17" s="41">
        <f>IF(成就内容!AR20="","",INDEX($C$4:$C$178*成就内容!AR$119/SUM(成就内容!$D$119:$BZ$119),成就内容!AR76,1)-SUM(BA$4:BA16))</f>
        <v>0</v>
      </c>
      <c r="BB17" s="41">
        <f>IF(成就内容!AS20="","",INDEX($C$4:$C$178*成就内容!AS$119/SUM(成就内容!$D$119:$BZ$119),成就内容!AS76,1)-SUM(BB$4:BB16))</f>
        <v>0</v>
      </c>
      <c r="BC17" s="41">
        <f>IF(成就内容!AT20="","",INDEX($C$4:$C$178*成就内容!AT$119/SUM(成就内容!$D$119:$BZ$119),成就内容!AT76,1)-SUM(BC$4:BC16))</f>
        <v>0</v>
      </c>
      <c r="BD17" s="41">
        <f>IF(成就内容!AU20="","",INDEX($C$4:$C$178*成就内容!AU$119/SUM(成就内容!$D$119:$BZ$119),成就内容!AU76,1)-SUM(BD$4:BD16))</f>
        <v>0</v>
      </c>
      <c r="BE17" s="41">
        <f>IF(成就内容!AV20="","",INDEX($C$4:$C$178*成就内容!AV$119/SUM(成就内容!$D$119:$BZ$119),成就内容!AV76,1)-SUM(BE$4:BE16))</f>
        <v>0</v>
      </c>
      <c r="BF17" s="41">
        <f>IF(成就内容!AW20="","",INDEX($C$4:$C$178*成就内容!AW$119/SUM(成就内容!$D$119:$BZ$119),成就内容!AW76,1)-SUM(BF$4:BF16))</f>
        <v>0</v>
      </c>
      <c r="BG17" s="41">
        <f>IF(成就内容!AX20="","",INDEX($C$4:$C$178*成就内容!AX$119/SUM(成就内容!$D$119:$BZ$119),成就内容!AX76,1)-SUM(BG$4:BG16))</f>
        <v>0</v>
      </c>
      <c r="BH17" s="41">
        <f>IF(成就内容!AY20="","",INDEX($C$4:$C$178*成就内容!AY$119/SUM(成就内容!$D$119:$BZ$119),成就内容!AY76,1)-SUM(BH$4:BH16))</f>
        <v>0</v>
      </c>
      <c r="BI17" s="41">
        <f>IF(成就内容!AZ20="","",INDEX($C$4:$C$178*成就内容!AZ$119/SUM(成就内容!$D$119:$BZ$119),成就内容!AZ76,1)-SUM(BI$4:BI16))</f>
        <v>0</v>
      </c>
      <c r="BJ17" s="41">
        <f>IF(成就内容!BA20="","",INDEX($C$4:$C$178*成就内容!BA$119/SUM(成就内容!$D$119:$BZ$119),成就内容!BA76,1)-SUM(BJ$4:BJ16))</f>
        <v>0</v>
      </c>
      <c r="BK17" s="41">
        <f>IF(成就内容!BB20="","",INDEX($C$4:$C$178*成就内容!BB$119/SUM(成就内容!$D$119:$BZ$119),成就内容!BB76,1)-SUM(BK$4:BK16))</f>
        <v>0</v>
      </c>
      <c r="BL17" s="41">
        <f>IF(成就内容!BC20="","",INDEX($C$4:$C$178*成就内容!BC$119/SUM(成就内容!$D$119:$BZ$119),成就内容!BC76,1)-SUM(BL$4:BL16))</f>
        <v>0</v>
      </c>
      <c r="BM17" s="41">
        <f>IF(成就内容!BD20="","",INDEX($C$4:$C$178*成就内容!BD$119/SUM(成就内容!$D$119:$BZ$119),成就内容!BD76,1)-SUM(BM$4:BM16))</f>
        <v>0</v>
      </c>
      <c r="BN17" s="41">
        <f>IF(成就内容!BE20="","",INDEX($C$4:$C$178*成就内容!BE$119/SUM(成就内容!$D$119:$BZ$119),成就内容!BE76,1)-SUM(BN$4:BN16))</f>
        <v>0</v>
      </c>
      <c r="BO17" s="41">
        <f>IF(成就内容!BF20="","",INDEX($C$4:$C$178*成就内容!BF$119/SUM(成就内容!$D$119:$BZ$119),成就内容!BF76,1)-SUM(BO$4:BO16))</f>
        <v>0</v>
      </c>
      <c r="BP17" s="41">
        <f>IF(成就内容!BG20="","",INDEX($C$4:$C$178*成就内容!BG$119/SUM(成就内容!$D$119:$BZ$119),成就内容!BG76,1)-SUM(BP$4:BP16))</f>
        <v>0</v>
      </c>
      <c r="BQ17" s="41">
        <f>IF(成就内容!BH20="","",INDEX($C$4:$C$178*成就内容!BH$119/SUM(成就内容!$D$119:$BZ$119),成就内容!BH76,1)-SUM(BQ$4:BQ16))</f>
        <v>0</v>
      </c>
      <c r="BR17" s="41" t="str">
        <f>IF(成就内容!BI20="","",INDEX($C$4:$C$178*成就内容!BI$119/SUM(成就内容!$D$119:$BZ$119),成就内容!BI76,1)-SUM(BR$4:BR16))</f>
        <v/>
      </c>
      <c r="BS17" s="41">
        <f>IF(成就内容!BJ20="","",INDEX($C$4:$C$178*成就内容!BJ$119/SUM(成就内容!$D$119:$BZ$119),成就内容!BJ76,1)-SUM(BS$4:BS16))</f>
        <v>0</v>
      </c>
      <c r="BT17" s="41">
        <f>IF(成就内容!BK20="","",INDEX($C$4:$C$178*成就内容!BK$119/SUM(成就内容!$D$119:$BZ$119),成就内容!BK76,1)-SUM(BT$4:BT16))</f>
        <v>0</v>
      </c>
      <c r="BU17" s="41">
        <f>IF(成就内容!BL20="","",INDEX($C$4:$C$178*成就内容!BL$119/SUM(成就内容!$D$119:$BZ$119),成就内容!BL76,1)-SUM(BU$4:BU16))</f>
        <v>0</v>
      </c>
      <c r="BV17" s="41">
        <f>IF(成就内容!BM20="","",INDEX($C$4:$C$178*成就内容!BM$119/SUM(成就内容!$D$119:$BZ$119),成就内容!BM76,1)-SUM(BV$4:BV16))</f>
        <v>0</v>
      </c>
      <c r="BW17" s="41">
        <f>IF(成就内容!BN20="","",INDEX($C$4:$C$178*成就内容!BN$119/SUM(成就内容!$D$119:$BZ$119),成就内容!BN76,1)-SUM(BW$4:BW16))</f>
        <v>0</v>
      </c>
      <c r="BX17" s="41">
        <f>IF(成就内容!BO20="","",INDEX($C$4:$C$178*成就内容!BO$119/SUM(成就内容!$D$119:$BZ$119),成就内容!BO76,1)-SUM(BX$4:BX16))</f>
        <v>0</v>
      </c>
      <c r="BY17" s="41">
        <f>IF(成就内容!BP20="","",INDEX($C$4:$C$178*成就内容!BP$119/SUM(成就内容!$D$119:$BZ$119),成就内容!BP76,1)-SUM(BY$4:BY16))</f>
        <v>0</v>
      </c>
      <c r="BZ17" s="41">
        <f>IF(成就内容!BQ20="","",INDEX($C$4:$C$178*成就内容!BQ$119/SUM(成就内容!$D$119:$BZ$119),成就内容!BQ76,1)-SUM(BZ$4:BZ16))</f>
        <v>0</v>
      </c>
      <c r="CA17" s="41">
        <f>IF(成就内容!BR20="","",INDEX($C$4:$C$178*成就内容!BR$119/SUM(成就内容!$D$119:$BZ$119),成就内容!BR76,1)-SUM(CA$4:CA16))</f>
        <v>0</v>
      </c>
      <c r="CB17" s="41">
        <f>IF(成就内容!BS20="","",INDEX($C$4:$C$178*成就内容!BS$119/SUM(成就内容!$D$119:$BZ$119),成就内容!BS76,1)-SUM(CB$4:CB16))</f>
        <v>0</v>
      </c>
      <c r="CC17" s="41">
        <f>IF(成就内容!BT20="","",INDEX($C$4:$C$178*成就内容!BT$119/SUM(成就内容!$D$119:$BZ$119),成就内容!BT76,1)-SUM(CC$4:CC16))</f>
        <v>0</v>
      </c>
      <c r="CD17" s="41">
        <f>IF(成就内容!BU20="","",INDEX($C$4:$C$178*成就内容!BU$119/SUM(成就内容!$D$119:$BZ$119),成就内容!BU76,1)-SUM(CD$4:CD16))</f>
        <v>0</v>
      </c>
      <c r="CE17" s="41" t="str">
        <f>IF(成就内容!BV20="","",INDEX($C$4:$C$178*成就内容!BV$119/SUM(成就内容!$D$119:$BZ$119),成就内容!BV76,1)-SUM(CE$4:CE16))</f>
        <v/>
      </c>
      <c r="CF17" s="41">
        <f>IF(成就内容!BW20="","",INDEX($C$4:$C$178*成就内容!BW$119/SUM(成就内容!$D$119:$BZ$119),成就内容!BW76,1)-SUM(CF$4:CF16))</f>
        <v>0</v>
      </c>
      <c r="CG17" s="41">
        <f>IF(成就内容!BX20="","",INDEX($C$4:$C$178*成就内容!BX$119/SUM(成就内容!$D$119:$BZ$119),成就内容!BX76,1)-SUM(CG$4:CG16))</f>
        <v>0</v>
      </c>
      <c r="CH17" s="41">
        <f>IF(成就内容!BY20="","",INDEX($C$4:$C$178*成就内容!BY$119/SUM(成就内容!$D$119:$BZ$119),成就内容!BY76,1)-SUM(CH$4:CH16))</f>
        <v>0</v>
      </c>
      <c r="CI17" s="41">
        <f>IF(成就内容!BZ20="","",INDEX($C$4:$C$178*成就内容!BZ$119/SUM(成就内容!$D$119:$BZ$119),成就内容!BZ76,1)-SUM(CI$4:CI16))</f>
        <v>138.24</v>
      </c>
      <c r="CM17" s="43">
        <v>14</v>
      </c>
      <c r="CN17" s="41">
        <f t="shared" si="3"/>
        <v>140</v>
      </c>
      <c r="CO17" s="41" t="str">
        <f t="shared" si="4"/>
        <v/>
      </c>
      <c r="CP17" s="41">
        <f t="shared" si="5"/>
        <v>0</v>
      </c>
      <c r="CQ17" s="41" t="str">
        <f t="shared" si="6"/>
        <v/>
      </c>
      <c r="CR17" s="41">
        <f t="shared" si="7"/>
        <v>140</v>
      </c>
      <c r="CS17" s="41">
        <f t="shared" si="8"/>
        <v>0</v>
      </c>
      <c r="CT17" s="41">
        <f t="shared" si="9"/>
        <v>0</v>
      </c>
      <c r="CU17" s="41">
        <f t="shared" si="10"/>
        <v>0</v>
      </c>
      <c r="CV17" s="41">
        <f t="shared" si="11"/>
        <v>0</v>
      </c>
      <c r="CW17" s="41">
        <f t="shared" si="12"/>
        <v>0</v>
      </c>
      <c r="CX17" s="41">
        <f t="shared" si="13"/>
        <v>0</v>
      </c>
      <c r="CY17" s="41">
        <f t="shared" si="14"/>
        <v>0</v>
      </c>
      <c r="CZ17" s="41" t="str">
        <f t="shared" si="15"/>
        <v/>
      </c>
      <c r="DA17" s="41">
        <f t="shared" si="16"/>
        <v>140</v>
      </c>
      <c r="DB17" s="41">
        <f t="shared" si="17"/>
        <v>0</v>
      </c>
      <c r="DC17" s="41">
        <f t="shared" si="18"/>
        <v>0</v>
      </c>
      <c r="DD17" s="41">
        <f t="shared" si="19"/>
        <v>0</v>
      </c>
      <c r="DE17" s="41">
        <f t="shared" si="20"/>
        <v>0</v>
      </c>
      <c r="DF17" s="41">
        <f t="shared" si="21"/>
        <v>0</v>
      </c>
      <c r="DG17" s="41">
        <f t="shared" si="22"/>
        <v>0</v>
      </c>
      <c r="DH17" s="41">
        <f t="shared" si="23"/>
        <v>0</v>
      </c>
      <c r="DI17" s="41">
        <f t="shared" si="24"/>
        <v>0</v>
      </c>
      <c r="DJ17" s="41" t="str">
        <f t="shared" si="25"/>
        <v/>
      </c>
      <c r="DK17" s="41">
        <f t="shared" si="26"/>
        <v>0</v>
      </c>
      <c r="DL17" s="41">
        <f t="shared" si="27"/>
        <v>0</v>
      </c>
      <c r="DM17" s="41">
        <f t="shared" si="28"/>
        <v>0</v>
      </c>
      <c r="DN17" s="41">
        <f t="shared" si="29"/>
        <v>0</v>
      </c>
      <c r="DO17" s="41">
        <f t="shared" si="30"/>
        <v>0</v>
      </c>
      <c r="DP17" s="41">
        <f t="shared" si="31"/>
        <v>0</v>
      </c>
      <c r="DQ17" s="41">
        <f t="shared" si="32"/>
        <v>0</v>
      </c>
      <c r="DR17" s="41">
        <f t="shared" si="33"/>
        <v>40</v>
      </c>
      <c r="DS17" s="41">
        <f t="shared" si="34"/>
        <v>0</v>
      </c>
      <c r="DT17" s="41">
        <f t="shared" si="35"/>
        <v>0</v>
      </c>
      <c r="DU17" s="41" t="str">
        <f t="shared" si="36"/>
        <v/>
      </c>
      <c r="DV17" s="41" t="str">
        <f t="shared" si="37"/>
        <v/>
      </c>
      <c r="DW17" s="41">
        <f t="shared" si="38"/>
        <v>0</v>
      </c>
      <c r="DX17" s="41">
        <f t="shared" si="39"/>
        <v>0</v>
      </c>
      <c r="DY17" s="41">
        <f t="shared" si="40"/>
        <v>0</v>
      </c>
      <c r="DZ17" s="41">
        <f t="shared" si="41"/>
        <v>0</v>
      </c>
      <c r="EA17" s="41">
        <f t="shared" si="42"/>
        <v>0</v>
      </c>
      <c r="EB17" s="41">
        <f t="shared" si="43"/>
        <v>0</v>
      </c>
      <c r="EC17" s="41">
        <f t="shared" si="44"/>
        <v>0</v>
      </c>
      <c r="ED17" s="41">
        <f t="shared" si="45"/>
        <v>0</v>
      </c>
      <c r="EE17" s="41">
        <f t="shared" si="46"/>
        <v>0</v>
      </c>
      <c r="EF17" s="41">
        <f t="shared" si="47"/>
        <v>0</v>
      </c>
      <c r="EG17" s="41">
        <f t="shared" si="48"/>
        <v>0</v>
      </c>
      <c r="EH17" s="41">
        <f t="shared" si="49"/>
        <v>0</v>
      </c>
      <c r="EI17" s="41">
        <f t="shared" si="50"/>
        <v>0</v>
      </c>
      <c r="EJ17" s="41">
        <f t="shared" si="51"/>
        <v>0</v>
      </c>
      <c r="EK17" s="41">
        <f t="shared" si="52"/>
        <v>0</v>
      </c>
      <c r="EL17" s="41">
        <f t="shared" si="53"/>
        <v>0</v>
      </c>
      <c r="EM17" s="41">
        <f t="shared" si="54"/>
        <v>0</v>
      </c>
      <c r="EN17" s="41">
        <f t="shared" si="55"/>
        <v>0</v>
      </c>
      <c r="EO17" s="41">
        <f t="shared" si="56"/>
        <v>0</v>
      </c>
      <c r="EP17" s="41">
        <f t="shared" si="57"/>
        <v>0</v>
      </c>
      <c r="EQ17" s="41">
        <f t="shared" si="58"/>
        <v>0</v>
      </c>
      <c r="ER17" s="41">
        <f t="shared" si="59"/>
        <v>0</v>
      </c>
      <c r="ES17" s="41" t="str">
        <f t="shared" si="60"/>
        <v/>
      </c>
      <c r="ET17" s="41">
        <f t="shared" si="61"/>
        <v>0</v>
      </c>
      <c r="EU17" s="41">
        <f t="shared" si="62"/>
        <v>0</v>
      </c>
      <c r="EV17" s="41">
        <f t="shared" si="63"/>
        <v>0</v>
      </c>
      <c r="EW17" s="41">
        <f t="shared" si="64"/>
        <v>0</v>
      </c>
      <c r="EX17" s="41">
        <f t="shared" si="65"/>
        <v>0</v>
      </c>
      <c r="EY17" s="41">
        <f t="shared" si="66"/>
        <v>0</v>
      </c>
      <c r="EZ17" s="41">
        <f t="shared" si="67"/>
        <v>0</v>
      </c>
      <c r="FA17" s="41">
        <f t="shared" si="68"/>
        <v>0</v>
      </c>
      <c r="FB17" s="41">
        <f t="shared" si="69"/>
        <v>0</v>
      </c>
      <c r="FC17" s="41">
        <f t="shared" si="70"/>
        <v>0</v>
      </c>
      <c r="FD17" s="41">
        <f t="shared" si="71"/>
        <v>0</v>
      </c>
      <c r="FE17" s="41">
        <f t="shared" si="72"/>
        <v>0</v>
      </c>
      <c r="FF17" s="41" t="str">
        <f t="shared" si="73"/>
        <v/>
      </c>
      <c r="FG17" s="41">
        <f t="shared" si="74"/>
        <v>0</v>
      </c>
      <c r="FH17" s="41">
        <f t="shared" si="75"/>
        <v>0</v>
      </c>
      <c r="FI17" s="41">
        <f t="shared" si="76"/>
        <v>0</v>
      </c>
      <c r="FJ17" s="41">
        <f t="shared" si="77"/>
        <v>140</v>
      </c>
    </row>
    <row r="18" spans="1:166" x14ac:dyDescent="0.15">
      <c r="A18" s="84"/>
      <c r="B18" s="24">
        <v>15</v>
      </c>
      <c r="C18" s="24">
        <f>'[1]功能-子任务'!$S19</f>
        <v>234</v>
      </c>
      <c r="D18" s="77">
        <f>'[1]功能-子任务'!$AC19</f>
        <v>150000</v>
      </c>
      <c r="E18" s="77">
        <f>'[1]功能-子任务'!$AM19/4</f>
        <v>425000</v>
      </c>
      <c r="F18" s="24">
        <f t="shared" si="2"/>
        <v>425000</v>
      </c>
      <c r="G18" s="77">
        <f>'[1]功能-子任务'!$AR19</f>
        <v>0</v>
      </c>
      <c r="H18" s="77">
        <f>'[1]功能-子任务'!$BA19</f>
        <v>537.5</v>
      </c>
      <c r="I18" s="77">
        <f>'[1]功能-子任务'!$BJ19</f>
        <v>17196</v>
      </c>
      <c r="L18" s="25">
        <v>15</v>
      </c>
      <c r="M18" s="41">
        <f>IF(成就内容!D21="","",INDEX($C$4:$C$178*成就内容!D$119/SUM(成就内容!$D$119:$BZ$119),成就内容!D77,1)-SUM(M$4:M17))</f>
        <v>138.24000000000007</v>
      </c>
      <c r="N18" s="41" t="str">
        <f>IF(成就内容!E21="","",INDEX($C$4:$C$178*成就内容!E$119/SUM(成就内容!$D$119:$BZ$119),成就内容!E77,1)-SUM(N$4:N17))</f>
        <v/>
      </c>
      <c r="O18" s="41">
        <f>IF(成就内容!F21="","",INDEX($C$4:$C$178*成就内容!F$119/SUM(成就内容!$D$119:$BZ$119),成就内容!F77,1)-SUM(O$4:O17))</f>
        <v>0</v>
      </c>
      <c r="P18" s="41" t="str">
        <f>IF(成就内容!G21="","",INDEX($C$4:$C$178*成就内容!G$119/SUM(成就内容!$D$119:$BZ$119),成就内容!G77,1)-SUM(P$4:P17))</f>
        <v/>
      </c>
      <c r="Q18" s="41">
        <f>IF(成就内容!H21="","",INDEX($C$4:$C$178*成就内容!H$119/SUM(成就内容!$D$119:$BZ$119),成就内容!H77,1)-SUM(Q$4:Q17))</f>
        <v>138.24</v>
      </c>
      <c r="R18" s="41">
        <f>IF(成就内容!I21="","",INDEX($C$4:$C$178*成就内容!I$119/SUM(成就内容!$D$119:$BZ$119),成就内容!I77,1)-SUM(R$4:R17))</f>
        <v>0</v>
      </c>
      <c r="S18" s="41">
        <f>IF(成就内容!J21="","",INDEX($C$4:$C$178*成就内容!J$119/SUM(成就内容!$D$119:$BZ$119),成就内容!J77,1)-SUM(S$4:S17))</f>
        <v>0</v>
      </c>
      <c r="T18" s="41">
        <f>IF(成就内容!K21="","",INDEX($C$4:$C$178*成就内容!K$119/SUM(成就内容!$D$119:$BZ$119),成就内容!K77,1)-SUM(T$4:T17))</f>
        <v>0</v>
      </c>
      <c r="U18" s="41">
        <f>IF(成就内容!L21="","",INDEX($C$4:$C$178*成就内容!L$119/SUM(成就内容!$D$119:$BZ$119),成就内容!L77,1)-SUM(U$4:U17))</f>
        <v>0</v>
      </c>
      <c r="V18" s="41">
        <f>IF(成就内容!M21="","",INDEX($C$4:$C$178*成就内容!M$119/SUM(成就内容!$D$119:$BZ$119),成就内容!M77,1)-SUM(V$4:V17))</f>
        <v>0</v>
      </c>
      <c r="W18" s="41">
        <f>IF(成就内容!N21="","",INDEX($C$4:$C$178*成就内容!N$119/SUM(成就内容!$D$119:$BZ$119),成就内容!N77,1)-SUM(W$4:W17))</f>
        <v>0</v>
      </c>
      <c r="X18" s="41">
        <f>IF(成就内容!O21="","",INDEX($C$4:$C$178*成就内容!O$119/SUM(成就内容!$D$119:$BZ$119),成就内容!O77,1)-SUM(X$4:X17))</f>
        <v>0</v>
      </c>
      <c r="Y18" s="41" t="str">
        <f>IF(成就内容!P21="","",INDEX($C$4:$C$178*成就内容!P$119/SUM(成就内容!$D$119:$BZ$119),成就内容!P77,1)-SUM(Y$4:Y17))</f>
        <v/>
      </c>
      <c r="Z18" s="41">
        <f>IF(成就内容!Q21="","",INDEX($C$4:$C$178*成就内容!Q$119/SUM(成就内容!$D$119:$BZ$119),成就内容!Q77,1)-SUM(Z$4:Z17))</f>
        <v>138.24</v>
      </c>
      <c r="AA18" s="41">
        <f>IF(成就内容!R21="","",INDEX($C$4:$C$178*成就内容!R$119/SUM(成就内容!$D$119:$BZ$119),成就内容!R77,1)-SUM(AA$4:AA17))</f>
        <v>0</v>
      </c>
      <c r="AB18" s="41">
        <f>IF(成就内容!S21="","",INDEX($C$4:$C$178*成就内容!S$119/SUM(成就内容!$D$119:$BZ$119),成就内容!S77,1)-SUM(AB$4:AB17))</f>
        <v>0</v>
      </c>
      <c r="AC18" s="41">
        <f>IF(成就内容!T21="","",INDEX($C$4:$C$178*成就内容!T$119/SUM(成就内容!$D$119:$BZ$119),成就内容!T77,1)-SUM(AC$4:AC17))</f>
        <v>0</v>
      </c>
      <c r="AD18" s="41">
        <f>IF(成就内容!U21="","",INDEX($C$4:$C$178*成就内容!U$119/SUM(成就内容!$D$119:$BZ$119),成就内容!U77,1)-SUM(AD$4:AD17))</f>
        <v>0</v>
      </c>
      <c r="AE18" s="41">
        <f>IF(成就内容!V21="","",INDEX($C$4:$C$178*成就内容!V$119/SUM(成就内容!$D$119:$BZ$119),成就内容!V77,1)-SUM(AE$4:AE17))</f>
        <v>0</v>
      </c>
      <c r="AF18" s="41">
        <f>IF(成就内容!W21="","",INDEX($C$4:$C$178*成就内容!W$119/SUM(成就内容!$D$119:$BZ$119),成就内容!W77,1)-SUM(AF$4:AF17))</f>
        <v>0</v>
      </c>
      <c r="AG18" s="41">
        <f>IF(成就内容!X21="","",INDEX($C$4:$C$178*成就内容!X$119/SUM(成就内容!$D$119:$BZ$119),成就内容!X77,1)-SUM(AG$4:AG17))</f>
        <v>0</v>
      </c>
      <c r="AH18" s="41">
        <f>IF(成就内容!Y21="","",INDEX($C$4:$C$178*成就内容!Y$119/SUM(成就内容!$D$119:$BZ$119),成就内容!Y77,1)-SUM(AH$4:AH17))</f>
        <v>0</v>
      </c>
      <c r="AI18" s="41" t="str">
        <f>IF(成就内容!Z21="","",INDEX($C$4:$C$178*成就内容!Z$119/SUM(成就内容!$D$119:$BZ$119),成就内容!Z77,1)-SUM(AI$4:AI17))</f>
        <v/>
      </c>
      <c r="AJ18" s="41">
        <f>IF(成就内容!AA21="","",INDEX($C$4:$C$178*成就内容!AA$119/SUM(成就内容!$D$119:$BZ$119),成就内容!AA77,1)-SUM(AJ$4:AJ17))</f>
        <v>0</v>
      </c>
      <c r="AK18" s="41">
        <f>IF(成就内容!AB21="","",INDEX($C$4:$C$178*成就内容!AB$119/SUM(成就内容!$D$119:$BZ$119),成就内容!AB77,1)-SUM(AK$4:AK17))</f>
        <v>0</v>
      </c>
      <c r="AL18" s="41">
        <f>IF(成就内容!AC21="","",INDEX($C$4:$C$178*成就内容!AC$119/SUM(成就内容!$D$119:$BZ$119),成就内容!AC77,1)-SUM(AL$4:AL17))</f>
        <v>0</v>
      </c>
      <c r="AM18" s="41">
        <f>IF(成就内容!AD21="","",INDEX($C$4:$C$178*成就内容!AD$119/SUM(成就内容!$D$119:$BZ$119),成就内容!AD77,1)-SUM(AM$4:AM17))</f>
        <v>0</v>
      </c>
      <c r="AN18" s="41">
        <f>IF(成就内容!AE21="","",INDEX($C$4:$C$178*成就内容!AE$119/SUM(成就内容!$D$119:$BZ$119),成就内容!AE77,1)-SUM(AN$4:AN17))</f>
        <v>0</v>
      </c>
      <c r="AO18" s="41">
        <f>IF(成就内容!AF21="","",INDEX($C$4:$C$178*成就内容!AF$119/SUM(成就内容!$D$119:$BZ$119),成就内容!AF77,1)-SUM(AO$4:AO17))</f>
        <v>0</v>
      </c>
      <c r="AP18" s="41">
        <f>IF(成就内容!AG21="","",INDEX($C$4:$C$178*成就内容!AG$119/SUM(成就内容!$D$119:$BZ$119),成就内容!AG77,1)-SUM(AP$4:AP17))</f>
        <v>0</v>
      </c>
      <c r="AQ18" s="41">
        <f>IF(成就内容!AH21="","",INDEX($C$4:$C$178*成就内容!AH$119/SUM(成就内容!$D$119:$BZ$119),成就内容!AH77,1)-SUM(AQ$4:AQ17))</f>
        <v>69.12</v>
      </c>
      <c r="AR18" s="41">
        <f>IF(成就内容!AI21="","",INDEX($C$4:$C$178*成就内容!AI$119/SUM(成就内容!$D$119:$BZ$119),成就内容!AI77,1)-SUM(AR$4:AR17))</f>
        <v>0</v>
      </c>
      <c r="AS18" s="41">
        <f>IF(成就内容!AJ21="","",INDEX($C$4:$C$178*成就内容!AJ$119/SUM(成就内容!$D$119:$BZ$119),成就内容!AJ77,1)-SUM(AS$4:AS17))</f>
        <v>0</v>
      </c>
      <c r="AT18" s="41" t="str">
        <f>IF(成就内容!AK21="","",INDEX($C$4:$C$178*成就内容!AK$119/SUM(成就内容!$D$119:$BZ$119),成就内容!AK77,1)-SUM(AT$4:AT17))</f>
        <v/>
      </c>
      <c r="AU18" s="41" t="str">
        <f>IF(成就内容!AL21="","",INDEX($C$4:$C$178*成就内容!AL$119/SUM(成就内容!$D$119:$BZ$119),成就内容!AL77,1)-SUM(AU$4:AU17))</f>
        <v/>
      </c>
      <c r="AV18" s="41">
        <f>IF(成就内容!AM21="","",INDEX($C$4:$C$178*成就内容!AM$119/SUM(成就内容!$D$119:$BZ$119),成就内容!AM77,1)-SUM(AV$4:AV17))</f>
        <v>0</v>
      </c>
      <c r="AW18" s="41">
        <f>IF(成就内容!AN21="","",INDEX($C$4:$C$178*成就内容!AN$119/SUM(成就内容!$D$119:$BZ$119),成就内容!AN77,1)-SUM(AW$4:AW17))</f>
        <v>0</v>
      </c>
      <c r="AX18" s="41">
        <f>IF(成就内容!AO21="","",INDEX($C$4:$C$178*成就内容!AO$119/SUM(成就内容!$D$119:$BZ$119),成就内容!AO77,1)-SUM(AX$4:AX17))</f>
        <v>0</v>
      </c>
      <c r="AY18" s="41">
        <f>IF(成就内容!AP21="","",INDEX($C$4:$C$178*成就内容!AP$119/SUM(成就内容!$D$119:$BZ$119),成就内容!AP77,1)-SUM(AY$4:AY17))</f>
        <v>0</v>
      </c>
      <c r="AZ18" s="41">
        <f>IF(成就内容!AQ21="","",INDEX($C$4:$C$178*成就内容!AQ$119/SUM(成就内容!$D$119:$BZ$119),成就内容!AQ77,1)-SUM(AZ$4:AZ17))</f>
        <v>0</v>
      </c>
      <c r="BA18" s="41">
        <f>IF(成就内容!AR21="","",INDEX($C$4:$C$178*成就内容!AR$119/SUM(成就内容!$D$119:$BZ$119),成就内容!AR77,1)-SUM(BA$4:BA17))</f>
        <v>0</v>
      </c>
      <c r="BB18" s="41">
        <f>IF(成就内容!AS21="","",INDEX($C$4:$C$178*成就内容!AS$119/SUM(成就内容!$D$119:$BZ$119),成就内容!AS77,1)-SUM(BB$4:BB17))</f>
        <v>0</v>
      </c>
      <c r="BC18" s="41">
        <f>IF(成就内容!AT21="","",INDEX($C$4:$C$178*成就内容!AT$119/SUM(成就内容!$D$119:$BZ$119),成就内容!AT77,1)-SUM(BC$4:BC17))</f>
        <v>0</v>
      </c>
      <c r="BD18" s="41">
        <f>IF(成就内容!AU21="","",INDEX($C$4:$C$178*成就内容!AU$119/SUM(成就内容!$D$119:$BZ$119),成就内容!AU77,1)-SUM(BD$4:BD17))</f>
        <v>0</v>
      </c>
      <c r="BE18" s="41">
        <f>IF(成就内容!AV21="","",INDEX($C$4:$C$178*成就内容!AV$119/SUM(成就内容!$D$119:$BZ$119),成就内容!AV77,1)-SUM(BE$4:BE17))</f>
        <v>0</v>
      </c>
      <c r="BF18" s="41">
        <f>IF(成就内容!AW21="","",INDEX($C$4:$C$178*成就内容!AW$119/SUM(成就内容!$D$119:$BZ$119),成就内容!AW77,1)-SUM(BF$4:BF17))</f>
        <v>0</v>
      </c>
      <c r="BG18" s="41">
        <f>IF(成就内容!AX21="","",INDEX($C$4:$C$178*成就内容!AX$119/SUM(成就内容!$D$119:$BZ$119),成就内容!AX77,1)-SUM(BG$4:BG17))</f>
        <v>0</v>
      </c>
      <c r="BH18" s="41">
        <f>IF(成就内容!AY21="","",INDEX($C$4:$C$178*成就内容!AY$119/SUM(成就内容!$D$119:$BZ$119),成就内容!AY77,1)-SUM(BH$4:BH17))</f>
        <v>0</v>
      </c>
      <c r="BI18" s="41">
        <f>IF(成就内容!AZ21="","",INDEX($C$4:$C$178*成就内容!AZ$119/SUM(成就内容!$D$119:$BZ$119),成就内容!AZ77,1)-SUM(BI$4:BI17))</f>
        <v>0</v>
      </c>
      <c r="BJ18" s="41">
        <f>IF(成就内容!BA21="","",INDEX($C$4:$C$178*成就内容!BA$119/SUM(成就内容!$D$119:$BZ$119),成就内容!BA77,1)-SUM(BJ$4:BJ17))</f>
        <v>0</v>
      </c>
      <c r="BK18" s="41">
        <f>IF(成就内容!BB21="","",INDEX($C$4:$C$178*成就内容!BB$119/SUM(成就内容!$D$119:$BZ$119),成就内容!BB77,1)-SUM(BK$4:BK17))</f>
        <v>0</v>
      </c>
      <c r="BL18" s="41">
        <f>IF(成就内容!BC21="","",INDEX($C$4:$C$178*成就内容!BC$119/SUM(成就内容!$D$119:$BZ$119),成就内容!BC77,1)-SUM(BL$4:BL17))</f>
        <v>0</v>
      </c>
      <c r="BM18" s="41">
        <f>IF(成就内容!BD21="","",INDEX($C$4:$C$178*成就内容!BD$119/SUM(成就内容!$D$119:$BZ$119),成就内容!BD77,1)-SUM(BM$4:BM17))</f>
        <v>0</v>
      </c>
      <c r="BN18" s="41">
        <f>IF(成就内容!BE21="","",INDEX($C$4:$C$178*成就内容!BE$119/SUM(成就内容!$D$119:$BZ$119),成就内容!BE77,1)-SUM(BN$4:BN17))</f>
        <v>0</v>
      </c>
      <c r="BO18" s="41">
        <f>IF(成就内容!BF21="","",INDEX($C$4:$C$178*成就内容!BF$119/SUM(成就内容!$D$119:$BZ$119),成就内容!BF77,1)-SUM(BO$4:BO17))</f>
        <v>0</v>
      </c>
      <c r="BP18" s="41">
        <f>IF(成就内容!BG21="","",INDEX($C$4:$C$178*成就内容!BG$119/SUM(成就内容!$D$119:$BZ$119),成就内容!BG77,1)-SUM(BP$4:BP17))</f>
        <v>0</v>
      </c>
      <c r="BQ18" s="41">
        <f>IF(成就内容!BH21="","",INDEX($C$4:$C$178*成就内容!BH$119/SUM(成就内容!$D$119:$BZ$119),成就内容!BH77,1)-SUM(BQ$4:BQ17))</f>
        <v>0</v>
      </c>
      <c r="BR18" s="41" t="str">
        <f>IF(成就内容!BI21="","",INDEX($C$4:$C$178*成就内容!BI$119/SUM(成就内容!$D$119:$BZ$119),成就内容!BI77,1)-SUM(BR$4:BR17))</f>
        <v/>
      </c>
      <c r="BS18" s="41">
        <f>IF(成就内容!BJ21="","",INDEX($C$4:$C$178*成就内容!BJ$119/SUM(成就内容!$D$119:$BZ$119),成就内容!BJ77,1)-SUM(BS$4:BS17))</f>
        <v>0</v>
      </c>
      <c r="BT18" s="41">
        <f>IF(成就内容!BK21="","",INDEX($C$4:$C$178*成就内容!BK$119/SUM(成就内容!$D$119:$BZ$119),成就内容!BK77,1)-SUM(BT$4:BT17))</f>
        <v>0</v>
      </c>
      <c r="BU18" s="41">
        <f>IF(成就内容!BL21="","",INDEX($C$4:$C$178*成就内容!BL$119/SUM(成就内容!$D$119:$BZ$119),成就内容!BL77,1)-SUM(BU$4:BU17))</f>
        <v>0</v>
      </c>
      <c r="BV18" s="41">
        <f>IF(成就内容!BM21="","",INDEX($C$4:$C$178*成就内容!BM$119/SUM(成就内容!$D$119:$BZ$119),成就内容!BM77,1)-SUM(BV$4:BV17))</f>
        <v>0</v>
      </c>
      <c r="BW18" s="41">
        <f>IF(成就内容!BN21="","",INDEX($C$4:$C$178*成就内容!BN$119/SUM(成就内容!$D$119:$BZ$119),成就内容!BN77,1)-SUM(BW$4:BW17))</f>
        <v>0</v>
      </c>
      <c r="BX18" s="41">
        <f>IF(成就内容!BO21="","",INDEX($C$4:$C$178*成就内容!BO$119/SUM(成就内容!$D$119:$BZ$119),成就内容!BO77,1)-SUM(BX$4:BX17))</f>
        <v>0</v>
      </c>
      <c r="BY18" s="41">
        <f>IF(成就内容!BP21="","",INDEX($C$4:$C$178*成就内容!BP$119/SUM(成就内容!$D$119:$BZ$119),成就内容!BP77,1)-SUM(BY$4:BY17))</f>
        <v>0</v>
      </c>
      <c r="BZ18" s="41">
        <f>IF(成就内容!BQ21="","",INDEX($C$4:$C$178*成就内容!BQ$119/SUM(成就内容!$D$119:$BZ$119),成就内容!BQ77,1)-SUM(BZ$4:BZ17))</f>
        <v>0</v>
      </c>
      <c r="CA18" s="41">
        <f>IF(成就内容!BR21="","",INDEX($C$4:$C$178*成就内容!BR$119/SUM(成就内容!$D$119:$BZ$119),成就内容!BR77,1)-SUM(CA$4:CA17))</f>
        <v>0</v>
      </c>
      <c r="CB18" s="41">
        <f>IF(成就内容!BS21="","",INDEX($C$4:$C$178*成就内容!BS$119/SUM(成就内容!$D$119:$BZ$119),成就内容!BS77,1)-SUM(CB$4:CB17))</f>
        <v>0</v>
      </c>
      <c r="CC18" s="41">
        <f>IF(成就内容!BT21="","",INDEX($C$4:$C$178*成就内容!BT$119/SUM(成就内容!$D$119:$BZ$119),成就内容!BT77,1)-SUM(CC$4:CC17))</f>
        <v>0</v>
      </c>
      <c r="CD18" s="41">
        <f>IF(成就内容!BU21="","",INDEX($C$4:$C$178*成就内容!BU$119/SUM(成就内容!$D$119:$BZ$119),成就内容!BU77,1)-SUM(CD$4:CD17))</f>
        <v>0</v>
      </c>
      <c r="CE18" s="41" t="str">
        <f>IF(成就内容!BV21="","",INDEX($C$4:$C$178*成就内容!BV$119/SUM(成就内容!$D$119:$BZ$119),成就内容!BV77,1)-SUM(CE$4:CE17))</f>
        <v/>
      </c>
      <c r="CF18" s="41">
        <f>IF(成就内容!BW21="","",INDEX($C$4:$C$178*成就内容!BW$119/SUM(成就内容!$D$119:$BZ$119),成就内容!BW77,1)-SUM(CF$4:CF17))</f>
        <v>0</v>
      </c>
      <c r="CG18" s="41">
        <f>IF(成就内容!BX21="","",INDEX($C$4:$C$178*成就内容!BX$119/SUM(成就内容!$D$119:$BZ$119),成就内容!BX77,1)-SUM(CG$4:CG17))</f>
        <v>0</v>
      </c>
      <c r="CH18" s="41">
        <f>IF(成就内容!BY21="","",INDEX($C$4:$C$178*成就内容!BY$119/SUM(成就内容!$D$119:$BZ$119),成就内容!BY77,1)-SUM(CH$4:CH17))</f>
        <v>0</v>
      </c>
      <c r="CI18" s="41">
        <f>IF(成就内容!BZ21="","",INDEX($C$4:$C$178*成就内容!BZ$119/SUM(成就内容!$D$119:$BZ$119),成就内容!BZ77,1)-SUM(CI$4:CI17))</f>
        <v>276.4799999999999</v>
      </c>
      <c r="CM18" s="43">
        <v>15</v>
      </c>
      <c r="CN18" s="41">
        <f t="shared" si="3"/>
        <v>140</v>
      </c>
      <c r="CO18" s="41" t="str">
        <f t="shared" si="4"/>
        <v/>
      </c>
      <c r="CP18" s="41">
        <f t="shared" si="5"/>
        <v>0</v>
      </c>
      <c r="CQ18" s="41" t="str">
        <f t="shared" si="6"/>
        <v/>
      </c>
      <c r="CR18" s="41">
        <f t="shared" si="7"/>
        <v>140</v>
      </c>
      <c r="CS18" s="41">
        <f t="shared" si="8"/>
        <v>0</v>
      </c>
      <c r="CT18" s="41">
        <f t="shared" si="9"/>
        <v>0</v>
      </c>
      <c r="CU18" s="41">
        <f t="shared" si="10"/>
        <v>0</v>
      </c>
      <c r="CV18" s="41">
        <f t="shared" si="11"/>
        <v>0</v>
      </c>
      <c r="CW18" s="41">
        <f t="shared" si="12"/>
        <v>0</v>
      </c>
      <c r="CX18" s="41">
        <f t="shared" si="13"/>
        <v>0</v>
      </c>
      <c r="CY18" s="41">
        <f t="shared" si="14"/>
        <v>0</v>
      </c>
      <c r="CZ18" s="41" t="str">
        <f t="shared" si="15"/>
        <v/>
      </c>
      <c r="DA18" s="41">
        <f t="shared" si="16"/>
        <v>140</v>
      </c>
      <c r="DB18" s="41">
        <f t="shared" si="17"/>
        <v>0</v>
      </c>
      <c r="DC18" s="41">
        <f t="shared" si="18"/>
        <v>0</v>
      </c>
      <c r="DD18" s="41">
        <f t="shared" si="19"/>
        <v>0</v>
      </c>
      <c r="DE18" s="41">
        <f t="shared" si="20"/>
        <v>0</v>
      </c>
      <c r="DF18" s="41">
        <f t="shared" si="21"/>
        <v>0</v>
      </c>
      <c r="DG18" s="41">
        <f t="shared" si="22"/>
        <v>0</v>
      </c>
      <c r="DH18" s="41">
        <f t="shared" si="23"/>
        <v>0</v>
      </c>
      <c r="DI18" s="41">
        <f t="shared" si="24"/>
        <v>0</v>
      </c>
      <c r="DJ18" s="41" t="str">
        <f t="shared" si="25"/>
        <v/>
      </c>
      <c r="DK18" s="41">
        <f t="shared" si="26"/>
        <v>0</v>
      </c>
      <c r="DL18" s="41">
        <f t="shared" si="27"/>
        <v>0</v>
      </c>
      <c r="DM18" s="41">
        <f t="shared" si="28"/>
        <v>0</v>
      </c>
      <c r="DN18" s="41">
        <f t="shared" si="29"/>
        <v>0</v>
      </c>
      <c r="DO18" s="41">
        <f t="shared" si="30"/>
        <v>0</v>
      </c>
      <c r="DP18" s="41">
        <f t="shared" si="31"/>
        <v>0</v>
      </c>
      <c r="DQ18" s="41">
        <f t="shared" si="32"/>
        <v>0</v>
      </c>
      <c r="DR18" s="41">
        <f t="shared" si="33"/>
        <v>40</v>
      </c>
      <c r="DS18" s="41">
        <f t="shared" si="34"/>
        <v>0</v>
      </c>
      <c r="DT18" s="41">
        <f t="shared" si="35"/>
        <v>0</v>
      </c>
      <c r="DU18" s="41" t="str">
        <f t="shared" si="36"/>
        <v/>
      </c>
      <c r="DV18" s="41" t="str">
        <f t="shared" si="37"/>
        <v/>
      </c>
      <c r="DW18" s="41">
        <f t="shared" si="38"/>
        <v>0</v>
      </c>
      <c r="DX18" s="41">
        <f t="shared" si="39"/>
        <v>0</v>
      </c>
      <c r="DY18" s="41">
        <f t="shared" si="40"/>
        <v>0</v>
      </c>
      <c r="DZ18" s="41">
        <f t="shared" si="41"/>
        <v>0</v>
      </c>
      <c r="EA18" s="41">
        <f t="shared" si="42"/>
        <v>0</v>
      </c>
      <c r="EB18" s="41">
        <f t="shared" si="43"/>
        <v>0</v>
      </c>
      <c r="EC18" s="41">
        <f t="shared" si="44"/>
        <v>0</v>
      </c>
      <c r="ED18" s="41">
        <f t="shared" si="45"/>
        <v>0</v>
      </c>
      <c r="EE18" s="41">
        <f t="shared" si="46"/>
        <v>0</v>
      </c>
      <c r="EF18" s="41">
        <f t="shared" si="47"/>
        <v>0</v>
      </c>
      <c r="EG18" s="41">
        <f t="shared" si="48"/>
        <v>0</v>
      </c>
      <c r="EH18" s="41">
        <f t="shared" si="49"/>
        <v>0</v>
      </c>
      <c r="EI18" s="41">
        <f t="shared" si="50"/>
        <v>0</v>
      </c>
      <c r="EJ18" s="41">
        <f t="shared" si="51"/>
        <v>0</v>
      </c>
      <c r="EK18" s="41">
        <f t="shared" si="52"/>
        <v>0</v>
      </c>
      <c r="EL18" s="41">
        <f t="shared" si="53"/>
        <v>0</v>
      </c>
      <c r="EM18" s="41">
        <f t="shared" si="54"/>
        <v>0</v>
      </c>
      <c r="EN18" s="41">
        <f t="shared" si="55"/>
        <v>0</v>
      </c>
      <c r="EO18" s="41">
        <f t="shared" si="56"/>
        <v>0</v>
      </c>
      <c r="EP18" s="41">
        <f t="shared" si="57"/>
        <v>0</v>
      </c>
      <c r="EQ18" s="41">
        <f t="shared" si="58"/>
        <v>0</v>
      </c>
      <c r="ER18" s="41">
        <f t="shared" si="59"/>
        <v>0</v>
      </c>
      <c r="ES18" s="41" t="str">
        <f t="shared" si="60"/>
        <v/>
      </c>
      <c r="ET18" s="41">
        <f t="shared" si="61"/>
        <v>0</v>
      </c>
      <c r="EU18" s="41">
        <f t="shared" si="62"/>
        <v>0</v>
      </c>
      <c r="EV18" s="41">
        <f t="shared" si="63"/>
        <v>0</v>
      </c>
      <c r="EW18" s="41">
        <f t="shared" si="64"/>
        <v>0</v>
      </c>
      <c r="EX18" s="41">
        <f t="shared" si="65"/>
        <v>0</v>
      </c>
      <c r="EY18" s="41">
        <f t="shared" si="66"/>
        <v>0</v>
      </c>
      <c r="EZ18" s="41">
        <f t="shared" si="67"/>
        <v>0</v>
      </c>
      <c r="FA18" s="41">
        <f t="shared" si="68"/>
        <v>0</v>
      </c>
      <c r="FB18" s="41">
        <f t="shared" si="69"/>
        <v>0</v>
      </c>
      <c r="FC18" s="41">
        <f t="shared" si="70"/>
        <v>0</v>
      </c>
      <c r="FD18" s="41">
        <f t="shared" si="71"/>
        <v>0</v>
      </c>
      <c r="FE18" s="41">
        <f t="shared" si="72"/>
        <v>0</v>
      </c>
      <c r="FF18" s="41" t="str">
        <f t="shared" si="73"/>
        <v/>
      </c>
      <c r="FG18" s="41">
        <f t="shared" si="74"/>
        <v>0</v>
      </c>
      <c r="FH18" s="41">
        <f t="shared" si="75"/>
        <v>0</v>
      </c>
      <c r="FI18" s="41">
        <f t="shared" si="76"/>
        <v>0</v>
      </c>
      <c r="FJ18" s="41">
        <f t="shared" si="77"/>
        <v>280</v>
      </c>
    </row>
    <row r="19" spans="1:166" x14ac:dyDescent="0.15">
      <c r="A19" s="84"/>
      <c r="B19" s="24">
        <v>16</v>
      </c>
      <c r="C19" s="24">
        <f>'[1]功能-子任务'!$S20</f>
        <v>244.8</v>
      </c>
      <c r="D19" s="77">
        <f>'[1]功能-子任务'!$AC20</f>
        <v>160000</v>
      </c>
      <c r="E19" s="77">
        <f>'[1]功能-子任务'!$AM20/4</f>
        <v>460000</v>
      </c>
      <c r="F19" s="24">
        <f t="shared" si="2"/>
        <v>460000</v>
      </c>
      <c r="G19" s="77">
        <f>'[1]功能-子任务'!$AR20</f>
        <v>0</v>
      </c>
      <c r="H19" s="77">
        <f>'[1]功能-子任务'!$BA20</f>
        <v>590</v>
      </c>
      <c r="I19" s="77">
        <f>'[1]功能-子任务'!$BJ20</f>
        <v>18019.2</v>
      </c>
      <c r="L19" s="25">
        <v>16</v>
      </c>
      <c r="M19" s="41">
        <f>IF(成就内容!D22="","",INDEX($C$4:$C$178*成就内容!D$119/SUM(成就内容!$D$119:$BZ$119),成就内容!D78,1)-SUM(M$4:M18))</f>
        <v>207.3599999999999</v>
      </c>
      <c r="N19" s="41" t="str">
        <f>IF(成就内容!E22="","",INDEX($C$4:$C$178*成就内容!E$119/SUM(成就内容!$D$119:$BZ$119),成就内容!E78,1)-SUM(N$4:N18))</f>
        <v/>
      </c>
      <c r="O19" s="41">
        <f>IF(成就内容!F22="","",INDEX($C$4:$C$178*成就内容!F$119/SUM(成就内容!$D$119:$BZ$119),成就内容!F78,1)-SUM(O$4:O18))</f>
        <v>0</v>
      </c>
      <c r="P19" s="41" t="str">
        <f>IF(成就内容!G22="","",INDEX($C$4:$C$178*成就内容!G$119/SUM(成就内容!$D$119:$BZ$119),成就内容!G78,1)-SUM(P$4:P18))</f>
        <v/>
      </c>
      <c r="Q19" s="41">
        <f>IF(成就内容!H22="","",INDEX($C$4:$C$178*成就内容!H$119/SUM(成就内容!$D$119:$BZ$119),成就内容!H78,1)-SUM(Q$4:Q18))</f>
        <v>276.4799999999999</v>
      </c>
      <c r="R19" s="41">
        <f>IF(成就内容!I22="","",INDEX($C$4:$C$178*成就内容!I$119/SUM(成就内容!$D$119:$BZ$119),成就内容!I78,1)-SUM(R$4:R18))</f>
        <v>0</v>
      </c>
      <c r="S19" s="41">
        <f>IF(成就内容!J22="","",INDEX($C$4:$C$178*成就内容!J$119/SUM(成就内容!$D$119:$BZ$119),成就内容!J78,1)-SUM(S$4:S18))</f>
        <v>0</v>
      </c>
      <c r="T19" s="41">
        <f>IF(成就内容!K22="","",INDEX($C$4:$C$178*成就内容!K$119/SUM(成就内容!$D$119:$BZ$119),成就内容!K78,1)-SUM(T$4:T18))</f>
        <v>0</v>
      </c>
      <c r="U19" s="41">
        <f>IF(成就内容!L22="","",INDEX($C$4:$C$178*成就内容!L$119/SUM(成就内容!$D$119:$BZ$119),成就内容!L78,1)-SUM(U$4:U18))</f>
        <v>0</v>
      </c>
      <c r="V19" s="41">
        <f>IF(成就内容!M22="","",INDEX($C$4:$C$178*成就内容!M$119/SUM(成就内容!$D$119:$BZ$119),成就内容!M78,1)-SUM(V$4:V18))</f>
        <v>0</v>
      </c>
      <c r="W19" s="41">
        <f>IF(成就内容!N22="","",INDEX($C$4:$C$178*成就内容!N$119/SUM(成就内容!$D$119:$BZ$119),成就内容!N78,1)-SUM(W$4:W18))</f>
        <v>0</v>
      </c>
      <c r="X19" s="41">
        <f>IF(成就内容!O22="","",INDEX($C$4:$C$178*成就内容!O$119/SUM(成就内容!$D$119:$BZ$119),成就内容!O78,1)-SUM(X$4:X18))</f>
        <v>0</v>
      </c>
      <c r="Y19" s="41" t="str">
        <f>IF(成就内容!P22="","",INDEX($C$4:$C$178*成就内容!P$119/SUM(成就内容!$D$119:$BZ$119),成就内容!P78,1)-SUM(Y$4:Y18))</f>
        <v/>
      </c>
      <c r="Z19" s="41">
        <f>IF(成就内容!Q22="","",INDEX($C$4:$C$178*成就内容!Q$119/SUM(成就内容!$D$119:$BZ$119),成就内容!Q78,1)-SUM(Z$4:Z18))</f>
        <v>276.4799999999999</v>
      </c>
      <c r="AA19" s="41">
        <f>IF(成就内容!R22="","",INDEX($C$4:$C$178*成就内容!R$119/SUM(成就内容!$D$119:$BZ$119),成就内容!R78,1)-SUM(AA$4:AA18))</f>
        <v>0</v>
      </c>
      <c r="AB19" s="41">
        <f>IF(成就内容!S22="","",INDEX($C$4:$C$178*成就内容!S$119/SUM(成就内容!$D$119:$BZ$119),成就内容!S78,1)-SUM(AB$4:AB18))</f>
        <v>0</v>
      </c>
      <c r="AC19" s="41">
        <f>IF(成就内容!T22="","",INDEX($C$4:$C$178*成就内容!T$119/SUM(成就内容!$D$119:$BZ$119),成就内容!T78,1)-SUM(AC$4:AC18))</f>
        <v>0</v>
      </c>
      <c r="AD19" s="41">
        <f>IF(成就内容!U22="","",INDEX($C$4:$C$178*成就内容!U$119/SUM(成就内容!$D$119:$BZ$119),成就内容!U78,1)-SUM(AD$4:AD18))</f>
        <v>0</v>
      </c>
      <c r="AE19" s="41">
        <f>IF(成就内容!V22="","",INDEX($C$4:$C$178*成就内容!V$119/SUM(成就内容!$D$119:$BZ$119),成就内容!V78,1)-SUM(AE$4:AE18))</f>
        <v>0</v>
      </c>
      <c r="AF19" s="41">
        <f>IF(成就内容!W22="","",INDEX($C$4:$C$178*成就内容!W$119/SUM(成就内容!$D$119:$BZ$119),成就内容!W78,1)-SUM(AF$4:AF18))</f>
        <v>0</v>
      </c>
      <c r="AG19" s="41">
        <f>IF(成就内容!X22="","",INDEX($C$4:$C$178*成就内容!X$119/SUM(成就内容!$D$119:$BZ$119),成就内容!X78,1)-SUM(AG$4:AG18))</f>
        <v>0</v>
      </c>
      <c r="AH19" s="41">
        <f>IF(成就内容!Y22="","",INDEX($C$4:$C$178*成就内容!Y$119/SUM(成就内容!$D$119:$BZ$119),成就内容!Y78,1)-SUM(AH$4:AH18))</f>
        <v>0</v>
      </c>
      <c r="AI19" s="41" t="str">
        <f>IF(成就内容!Z22="","",INDEX($C$4:$C$178*成就内容!Z$119/SUM(成就内容!$D$119:$BZ$119),成就内容!Z78,1)-SUM(AI$4:AI18))</f>
        <v/>
      </c>
      <c r="AJ19" s="41">
        <f>IF(成就内容!AA22="","",INDEX($C$4:$C$178*成就内容!AA$119/SUM(成就内容!$D$119:$BZ$119),成就内容!AA78,1)-SUM(AJ$4:AJ18))</f>
        <v>0</v>
      </c>
      <c r="AK19" s="41">
        <f>IF(成就内容!AB22="","",INDEX($C$4:$C$178*成就内容!AB$119/SUM(成就内容!$D$119:$BZ$119),成就内容!AB78,1)-SUM(AK$4:AK18))</f>
        <v>0</v>
      </c>
      <c r="AL19" s="41">
        <f>IF(成就内容!AC22="","",INDEX($C$4:$C$178*成就内容!AC$119/SUM(成就内容!$D$119:$BZ$119),成就内容!AC78,1)-SUM(AL$4:AL18))</f>
        <v>0</v>
      </c>
      <c r="AM19" s="41">
        <f>IF(成就内容!AD22="","",INDEX($C$4:$C$178*成就内容!AD$119/SUM(成就内容!$D$119:$BZ$119),成就内容!AD78,1)-SUM(AM$4:AM18))</f>
        <v>0</v>
      </c>
      <c r="AN19" s="41">
        <f>IF(成就内容!AE22="","",INDEX($C$4:$C$178*成就内容!AE$119/SUM(成就内容!$D$119:$BZ$119),成就内容!AE78,1)-SUM(AN$4:AN18))</f>
        <v>0</v>
      </c>
      <c r="AO19" s="41">
        <f>IF(成就内容!AF22="","",INDEX($C$4:$C$178*成就内容!AF$119/SUM(成就内容!$D$119:$BZ$119),成就内容!AF78,1)-SUM(AO$4:AO18))</f>
        <v>0</v>
      </c>
      <c r="AP19" s="41">
        <f>IF(成就内容!AG22="","",INDEX($C$4:$C$178*成就内容!AG$119/SUM(成就内容!$D$119:$BZ$119),成就内容!AG78,1)-SUM(AP$4:AP18))</f>
        <v>0</v>
      </c>
      <c r="AQ19" s="41">
        <f>IF(成就内容!AH22="","",INDEX($C$4:$C$178*成就内容!AH$119/SUM(成就内容!$D$119:$BZ$119),成就内容!AH78,1)-SUM(AQ$4:AQ18))</f>
        <v>34.56</v>
      </c>
      <c r="AR19" s="41">
        <f>IF(成就内容!AI22="","",INDEX($C$4:$C$178*成就内容!AI$119/SUM(成就内容!$D$119:$BZ$119),成就内容!AI78,1)-SUM(AR$4:AR18))</f>
        <v>0</v>
      </c>
      <c r="AS19" s="41">
        <f>IF(成就内容!AJ22="","",INDEX($C$4:$C$178*成就内容!AJ$119/SUM(成就内容!$D$119:$BZ$119),成就内容!AJ78,1)-SUM(AS$4:AS18))</f>
        <v>0</v>
      </c>
      <c r="AT19" s="41" t="str">
        <f>IF(成就内容!AK22="","",INDEX($C$4:$C$178*成就内容!AK$119/SUM(成就内容!$D$119:$BZ$119),成就内容!AK78,1)-SUM(AT$4:AT18))</f>
        <v/>
      </c>
      <c r="AU19" s="41" t="str">
        <f>IF(成就内容!AL22="","",INDEX($C$4:$C$178*成就内容!AL$119/SUM(成就内容!$D$119:$BZ$119),成就内容!AL78,1)-SUM(AU$4:AU18))</f>
        <v/>
      </c>
      <c r="AV19" s="41">
        <f>IF(成就内容!AM22="","",INDEX($C$4:$C$178*成就内容!AM$119/SUM(成就内容!$D$119:$BZ$119),成就内容!AM78,1)-SUM(AV$4:AV18))</f>
        <v>0</v>
      </c>
      <c r="AW19" s="41">
        <f>IF(成就内容!AN22="","",INDEX($C$4:$C$178*成就内容!AN$119/SUM(成就内容!$D$119:$BZ$119),成就内容!AN78,1)-SUM(AW$4:AW18))</f>
        <v>0</v>
      </c>
      <c r="AX19" s="41">
        <f>IF(成就内容!AO22="","",INDEX($C$4:$C$178*成就内容!AO$119/SUM(成就内容!$D$119:$BZ$119),成就内容!AO78,1)-SUM(AX$4:AX18))</f>
        <v>0</v>
      </c>
      <c r="AY19" s="41">
        <f>IF(成就内容!AP22="","",INDEX($C$4:$C$178*成就内容!AP$119/SUM(成就内容!$D$119:$BZ$119),成就内容!AP78,1)-SUM(AY$4:AY18))</f>
        <v>0</v>
      </c>
      <c r="AZ19" s="41">
        <f>IF(成就内容!AQ22="","",INDEX($C$4:$C$178*成就内容!AQ$119/SUM(成就内容!$D$119:$BZ$119),成就内容!AQ78,1)-SUM(AZ$4:AZ18))</f>
        <v>0</v>
      </c>
      <c r="BA19" s="41">
        <f>IF(成就内容!AR22="","",INDEX($C$4:$C$178*成就内容!AR$119/SUM(成就内容!$D$119:$BZ$119),成就内容!AR78,1)-SUM(BA$4:BA18))</f>
        <v>0</v>
      </c>
      <c r="BB19" s="41">
        <f>IF(成就内容!AS22="","",INDEX($C$4:$C$178*成就内容!AS$119/SUM(成就内容!$D$119:$BZ$119),成就内容!AS78,1)-SUM(BB$4:BB18))</f>
        <v>0</v>
      </c>
      <c r="BC19" s="41">
        <f>IF(成就内容!AT22="","",INDEX($C$4:$C$178*成就内容!AT$119/SUM(成就内容!$D$119:$BZ$119),成就内容!AT78,1)-SUM(BC$4:BC18))</f>
        <v>0</v>
      </c>
      <c r="BD19" s="41">
        <f>IF(成就内容!AU22="","",INDEX($C$4:$C$178*成就内容!AU$119/SUM(成就内容!$D$119:$BZ$119),成就内容!AU78,1)-SUM(BD$4:BD18))</f>
        <v>0</v>
      </c>
      <c r="BE19" s="41">
        <f>IF(成就内容!AV22="","",INDEX($C$4:$C$178*成就内容!AV$119/SUM(成就内容!$D$119:$BZ$119),成就内容!AV78,1)-SUM(BE$4:BE18))</f>
        <v>0</v>
      </c>
      <c r="BF19" s="41">
        <f>IF(成就内容!AW22="","",INDEX($C$4:$C$178*成就内容!AW$119/SUM(成就内容!$D$119:$BZ$119),成就内容!AW78,1)-SUM(BF$4:BF18))</f>
        <v>0</v>
      </c>
      <c r="BG19" s="41">
        <f>IF(成就内容!AX22="","",INDEX($C$4:$C$178*成就内容!AX$119/SUM(成就内容!$D$119:$BZ$119),成就内容!AX78,1)-SUM(BG$4:BG18))</f>
        <v>0</v>
      </c>
      <c r="BH19" s="41">
        <f>IF(成就内容!AY22="","",INDEX($C$4:$C$178*成就内容!AY$119/SUM(成就内容!$D$119:$BZ$119),成就内容!AY78,1)-SUM(BH$4:BH18))</f>
        <v>0</v>
      </c>
      <c r="BI19" s="41">
        <f>IF(成就内容!AZ22="","",INDEX($C$4:$C$178*成就内容!AZ$119/SUM(成就内容!$D$119:$BZ$119),成就内容!AZ78,1)-SUM(BI$4:BI18))</f>
        <v>0</v>
      </c>
      <c r="BJ19" s="41">
        <f>IF(成就内容!BA22="","",INDEX($C$4:$C$178*成就内容!BA$119/SUM(成就内容!$D$119:$BZ$119),成就内容!BA78,1)-SUM(BJ$4:BJ18))</f>
        <v>0</v>
      </c>
      <c r="BK19" s="41">
        <f>IF(成就内容!BB22="","",INDEX($C$4:$C$178*成就内容!BB$119/SUM(成就内容!$D$119:$BZ$119),成就内容!BB78,1)-SUM(BK$4:BK18))</f>
        <v>0</v>
      </c>
      <c r="BL19" s="41">
        <f>IF(成就内容!BC22="","",INDEX($C$4:$C$178*成就内容!BC$119/SUM(成就内容!$D$119:$BZ$119),成就内容!BC78,1)-SUM(BL$4:BL18))</f>
        <v>0</v>
      </c>
      <c r="BM19" s="41">
        <f>IF(成就内容!BD22="","",INDEX($C$4:$C$178*成就内容!BD$119/SUM(成就内容!$D$119:$BZ$119),成就内容!BD78,1)-SUM(BM$4:BM18))</f>
        <v>0</v>
      </c>
      <c r="BN19" s="41">
        <f>IF(成就内容!BE22="","",INDEX($C$4:$C$178*成就内容!BE$119/SUM(成就内容!$D$119:$BZ$119),成就内容!BE78,1)-SUM(BN$4:BN18))</f>
        <v>0</v>
      </c>
      <c r="BO19" s="41">
        <f>IF(成就内容!BF22="","",INDEX($C$4:$C$178*成就内容!BF$119/SUM(成就内容!$D$119:$BZ$119),成就内容!BF78,1)-SUM(BO$4:BO18))</f>
        <v>0</v>
      </c>
      <c r="BP19" s="41">
        <f>IF(成就内容!BG22="","",INDEX($C$4:$C$178*成就内容!BG$119/SUM(成就内容!$D$119:$BZ$119),成就内容!BG78,1)-SUM(BP$4:BP18))</f>
        <v>0</v>
      </c>
      <c r="BQ19" s="41">
        <f>IF(成就内容!BH22="","",INDEX($C$4:$C$178*成就内容!BH$119/SUM(成就内容!$D$119:$BZ$119),成就内容!BH78,1)-SUM(BQ$4:BQ18))</f>
        <v>0</v>
      </c>
      <c r="BR19" s="41" t="str">
        <f>IF(成就内容!BI22="","",INDEX($C$4:$C$178*成就内容!BI$119/SUM(成就内容!$D$119:$BZ$119),成就内容!BI78,1)-SUM(BR$4:BR18))</f>
        <v/>
      </c>
      <c r="BS19" s="41">
        <f>IF(成就内容!BJ22="","",INDEX($C$4:$C$178*成就内容!BJ$119/SUM(成就内容!$D$119:$BZ$119),成就内容!BJ78,1)-SUM(BS$4:BS18))</f>
        <v>0</v>
      </c>
      <c r="BT19" s="41">
        <f>IF(成就内容!BK22="","",INDEX($C$4:$C$178*成就内容!BK$119/SUM(成就内容!$D$119:$BZ$119),成就内容!BK78,1)-SUM(BT$4:BT18))</f>
        <v>0</v>
      </c>
      <c r="BU19" s="41">
        <f>IF(成就内容!BL22="","",INDEX($C$4:$C$178*成就内容!BL$119/SUM(成就内容!$D$119:$BZ$119),成就内容!BL78,1)-SUM(BU$4:BU18))</f>
        <v>0</v>
      </c>
      <c r="BV19" s="41">
        <f>IF(成就内容!BM22="","",INDEX($C$4:$C$178*成就内容!BM$119/SUM(成就内容!$D$119:$BZ$119),成就内容!BM78,1)-SUM(BV$4:BV18))</f>
        <v>0</v>
      </c>
      <c r="BW19" s="41">
        <f>IF(成就内容!BN22="","",INDEX($C$4:$C$178*成就内容!BN$119/SUM(成就内容!$D$119:$BZ$119),成就内容!BN78,1)-SUM(BW$4:BW18))</f>
        <v>0</v>
      </c>
      <c r="BX19" s="41">
        <f>IF(成就内容!BO22="","",INDEX($C$4:$C$178*成就内容!BO$119/SUM(成就内容!$D$119:$BZ$119),成就内容!BO78,1)-SUM(BX$4:BX18))</f>
        <v>0</v>
      </c>
      <c r="BY19" s="41">
        <f>IF(成就内容!BP22="","",INDEX($C$4:$C$178*成就内容!BP$119/SUM(成就内容!$D$119:$BZ$119),成就内容!BP78,1)-SUM(BY$4:BY18))</f>
        <v>0</v>
      </c>
      <c r="BZ19" s="41">
        <f>IF(成就内容!BQ22="","",INDEX($C$4:$C$178*成就内容!BQ$119/SUM(成就内容!$D$119:$BZ$119),成就内容!BQ78,1)-SUM(BZ$4:BZ18))</f>
        <v>0</v>
      </c>
      <c r="CA19" s="41" t="str">
        <f>IF(成就内容!BR22="","",INDEX($C$4:$C$178*成就内容!BR$119/SUM(成就内容!$D$119:$BZ$119),成就内容!BR78,1)-SUM(CA$4:CA18))</f>
        <v/>
      </c>
      <c r="CB19" s="41">
        <f>IF(成就内容!BS22="","",INDEX($C$4:$C$178*成就内容!BS$119/SUM(成就内容!$D$119:$BZ$119),成就内容!BS78,1)-SUM(CB$4:CB18))</f>
        <v>0</v>
      </c>
      <c r="CC19" s="41">
        <f>IF(成就内容!BT22="","",INDEX($C$4:$C$178*成就内容!BT$119/SUM(成就内容!$D$119:$BZ$119),成就内容!BT78,1)-SUM(CC$4:CC18))</f>
        <v>0</v>
      </c>
      <c r="CD19" s="41">
        <f>IF(成就内容!BU22="","",INDEX($C$4:$C$178*成就内容!BU$119/SUM(成就内容!$D$119:$BZ$119),成就内容!BU78,1)-SUM(CD$4:CD18))</f>
        <v>0</v>
      </c>
      <c r="CE19" s="41" t="str">
        <f>IF(成就内容!BV22="","",INDEX($C$4:$C$178*成就内容!BV$119/SUM(成就内容!$D$119:$BZ$119),成就内容!BV78,1)-SUM(CE$4:CE18))</f>
        <v/>
      </c>
      <c r="CF19" s="41">
        <f>IF(成就内容!BW22="","",INDEX($C$4:$C$178*成就内容!BW$119/SUM(成就内容!$D$119:$BZ$119),成就内容!BW78,1)-SUM(CF$4:CF18))</f>
        <v>0</v>
      </c>
      <c r="CG19" s="41">
        <f>IF(成就内容!BX22="","",INDEX($C$4:$C$178*成就内容!BX$119/SUM(成就内容!$D$119:$BZ$119),成就内容!BX78,1)-SUM(CG$4:CG18))</f>
        <v>0</v>
      </c>
      <c r="CH19" s="41">
        <f>IF(成就内容!BY22="","",INDEX($C$4:$C$178*成就内容!BY$119/SUM(成就内容!$D$119:$BZ$119),成就内容!BY78,1)-SUM(CH$4:CH18))</f>
        <v>0</v>
      </c>
      <c r="CI19" s="41">
        <f>IF(成就内容!BZ22="","",INDEX($C$4:$C$178*成就内容!BZ$119/SUM(成就内容!$D$119:$BZ$119),成就内容!BZ78,1)-SUM(CI$4:CI18))</f>
        <v>276.48</v>
      </c>
      <c r="CM19" s="43">
        <v>16</v>
      </c>
      <c r="CN19" s="41">
        <f t="shared" si="3"/>
        <v>210</v>
      </c>
      <c r="CO19" s="41" t="str">
        <f t="shared" si="4"/>
        <v/>
      </c>
      <c r="CP19" s="41">
        <f t="shared" si="5"/>
        <v>0</v>
      </c>
      <c r="CQ19" s="41" t="str">
        <f t="shared" si="6"/>
        <v/>
      </c>
      <c r="CR19" s="41">
        <f t="shared" si="7"/>
        <v>280</v>
      </c>
      <c r="CS19" s="41">
        <f t="shared" si="8"/>
        <v>0</v>
      </c>
      <c r="CT19" s="41">
        <f t="shared" si="9"/>
        <v>0</v>
      </c>
      <c r="CU19" s="41">
        <f t="shared" si="10"/>
        <v>0</v>
      </c>
      <c r="CV19" s="41">
        <f t="shared" si="11"/>
        <v>0</v>
      </c>
      <c r="CW19" s="41">
        <f t="shared" si="12"/>
        <v>0</v>
      </c>
      <c r="CX19" s="41">
        <f t="shared" si="13"/>
        <v>0</v>
      </c>
      <c r="CY19" s="41">
        <f t="shared" si="14"/>
        <v>0</v>
      </c>
      <c r="CZ19" s="41" t="str">
        <f t="shared" si="15"/>
        <v/>
      </c>
      <c r="DA19" s="41">
        <f t="shared" si="16"/>
        <v>280</v>
      </c>
      <c r="DB19" s="41">
        <f t="shared" si="17"/>
        <v>0</v>
      </c>
      <c r="DC19" s="41">
        <f t="shared" si="18"/>
        <v>0</v>
      </c>
      <c r="DD19" s="41">
        <f t="shared" si="19"/>
        <v>0</v>
      </c>
      <c r="DE19" s="41">
        <f t="shared" si="20"/>
        <v>0</v>
      </c>
      <c r="DF19" s="41">
        <f t="shared" si="21"/>
        <v>0</v>
      </c>
      <c r="DG19" s="41">
        <f t="shared" si="22"/>
        <v>0</v>
      </c>
      <c r="DH19" s="41">
        <f t="shared" si="23"/>
        <v>0</v>
      </c>
      <c r="DI19" s="41">
        <f t="shared" si="24"/>
        <v>0</v>
      </c>
      <c r="DJ19" s="41" t="str">
        <f t="shared" si="25"/>
        <v/>
      </c>
      <c r="DK19" s="41">
        <f t="shared" si="26"/>
        <v>0</v>
      </c>
      <c r="DL19" s="41">
        <f t="shared" si="27"/>
        <v>0</v>
      </c>
      <c r="DM19" s="41">
        <f t="shared" si="28"/>
        <v>0</v>
      </c>
      <c r="DN19" s="41">
        <f t="shared" si="29"/>
        <v>0</v>
      </c>
      <c r="DO19" s="41">
        <f t="shared" si="30"/>
        <v>0</v>
      </c>
      <c r="DP19" s="41">
        <f t="shared" si="31"/>
        <v>0</v>
      </c>
      <c r="DQ19" s="41">
        <f t="shared" si="32"/>
        <v>0</v>
      </c>
      <c r="DR19" s="41">
        <f t="shared" si="33"/>
        <v>40</v>
      </c>
      <c r="DS19" s="41">
        <f t="shared" si="34"/>
        <v>0</v>
      </c>
      <c r="DT19" s="41">
        <f t="shared" si="35"/>
        <v>0</v>
      </c>
      <c r="DU19" s="41" t="str">
        <f t="shared" si="36"/>
        <v/>
      </c>
      <c r="DV19" s="41" t="str">
        <f t="shared" si="37"/>
        <v/>
      </c>
      <c r="DW19" s="41">
        <f t="shared" si="38"/>
        <v>0</v>
      </c>
      <c r="DX19" s="41">
        <f t="shared" si="39"/>
        <v>0</v>
      </c>
      <c r="DY19" s="41">
        <f t="shared" si="40"/>
        <v>0</v>
      </c>
      <c r="DZ19" s="41">
        <f t="shared" si="41"/>
        <v>0</v>
      </c>
      <c r="EA19" s="41">
        <f t="shared" si="42"/>
        <v>0</v>
      </c>
      <c r="EB19" s="41">
        <f t="shared" si="43"/>
        <v>0</v>
      </c>
      <c r="EC19" s="41">
        <f t="shared" si="44"/>
        <v>0</v>
      </c>
      <c r="ED19" s="41">
        <f t="shared" si="45"/>
        <v>0</v>
      </c>
      <c r="EE19" s="41">
        <f t="shared" si="46"/>
        <v>0</v>
      </c>
      <c r="EF19" s="41">
        <f t="shared" si="47"/>
        <v>0</v>
      </c>
      <c r="EG19" s="41">
        <f t="shared" si="48"/>
        <v>0</v>
      </c>
      <c r="EH19" s="41">
        <f t="shared" si="49"/>
        <v>0</v>
      </c>
      <c r="EI19" s="41">
        <f t="shared" si="50"/>
        <v>0</v>
      </c>
      <c r="EJ19" s="41">
        <f t="shared" si="51"/>
        <v>0</v>
      </c>
      <c r="EK19" s="41">
        <f t="shared" si="52"/>
        <v>0</v>
      </c>
      <c r="EL19" s="41">
        <f t="shared" si="53"/>
        <v>0</v>
      </c>
      <c r="EM19" s="41">
        <f t="shared" si="54"/>
        <v>0</v>
      </c>
      <c r="EN19" s="41">
        <f t="shared" si="55"/>
        <v>0</v>
      </c>
      <c r="EO19" s="41">
        <f t="shared" si="56"/>
        <v>0</v>
      </c>
      <c r="EP19" s="41">
        <f t="shared" si="57"/>
        <v>0</v>
      </c>
      <c r="EQ19" s="41">
        <f t="shared" si="58"/>
        <v>0</v>
      </c>
      <c r="ER19" s="41">
        <f t="shared" si="59"/>
        <v>0</v>
      </c>
      <c r="ES19" s="41" t="str">
        <f t="shared" si="60"/>
        <v/>
      </c>
      <c r="ET19" s="41">
        <f t="shared" si="61"/>
        <v>0</v>
      </c>
      <c r="EU19" s="41">
        <f t="shared" si="62"/>
        <v>0</v>
      </c>
      <c r="EV19" s="41">
        <f t="shared" si="63"/>
        <v>0</v>
      </c>
      <c r="EW19" s="41">
        <f t="shared" si="64"/>
        <v>0</v>
      </c>
      <c r="EX19" s="41">
        <f t="shared" si="65"/>
        <v>0</v>
      </c>
      <c r="EY19" s="41">
        <f t="shared" si="66"/>
        <v>0</v>
      </c>
      <c r="EZ19" s="41">
        <f t="shared" si="67"/>
        <v>0</v>
      </c>
      <c r="FA19" s="41">
        <f t="shared" si="68"/>
        <v>0</v>
      </c>
      <c r="FB19" s="41" t="str">
        <f t="shared" si="69"/>
        <v/>
      </c>
      <c r="FC19" s="41">
        <f t="shared" si="70"/>
        <v>0</v>
      </c>
      <c r="FD19" s="41">
        <f t="shared" si="71"/>
        <v>0</v>
      </c>
      <c r="FE19" s="41">
        <f t="shared" si="72"/>
        <v>0</v>
      </c>
      <c r="FF19" s="41" t="str">
        <f t="shared" si="73"/>
        <v/>
      </c>
      <c r="FG19" s="41">
        <f t="shared" si="74"/>
        <v>0</v>
      </c>
      <c r="FH19" s="41">
        <f t="shared" si="75"/>
        <v>0</v>
      </c>
      <c r="FI19" s="41">
        <f t="shared" si="76"/>
        <v>0</v>
      </c>
      <c r="FJ19" s="41">
        <f t="shared" si="77"/>
        <v>280</v>
      </c>
    </row>
    <row r="20" spans="1:166" x14ac:dyDescent="0.15">
      <c r="A20" s="84"/>
      <c r="B20" s="24">
        <v>17</v>
      </c>
      <c r="C20" s="24">
        <f>'[1]功能-子任务'!$S21</f>
        <v>255.60000000000002</v>
      </c>
      <c r="D20" s="77">
        <f>'[1]功能-子任务'!$AC21</f>
        <v>170000</v>
      </c>
      <c r="E20" s="77">
        <f>'[1]功能-子任务'!$AM21/4</f>
        <v>495000</v>
      </c>
      <c r="F20" s="24">
        <f t="shared" si="2"/>
        <v>495000</v>
      </c>
      <c r="G20" s="77">
        <f>'[1]功能-子任务'!$AR21</f>
        <v>0</v>
      </c>
      <c r="H20" s="77">
        <f>'[1]功能-子任务'!$BA21</f>
        <v>642.5</v>
      </c>
      <c r="I20" s="77">
        <f>'[1]功能-子任务'!$BJ21</f>
        <v>18842.400000000001</v>
      </c>
      <c r="L20" s="25">
        <v>17</v>
      </c>
      <c r="M20" s="41">
        <f>IF(成就内容!D23="","",INDEX($C$4:$C$178*成就内容!D$119/SUM(成就内容!$D$119:$BZ$119),成就内容!D79,1)-SUM(M$4:M19))</f>
        <v>276.48000000000025</v>
      </c>
      <c r="N20" s="41" t="str">
        <f>IF(成就内容!E23="","",INDEX($C$4:$C$178*成就内容!E$119/SUM(成就内容!$D$119:$BZ$119),成就内容!E79,1)-SUM(N$4:N19))</f>
        <v/>
      </c>
      <c r="O20" s="41">
        <f>IF(成就内容!F23="","",INDEX($C$4:$C$178*成就内容!F$119/SUM(成就内容!$D$119:$BZ$119),成就内容!F79,1)-SUM(O$4:O19))</f>
        <v>0</v>
      </c>
      <c r="P20" s="41" t="str">
        <f>IF(成就内容!G23="","",INDEX($C$4:$C$178*成就内容!G$119/SUM(成就内容!$D$119:$BZ$119),成就内容!G79,1)-SUM(P$4:P19))</f>
        <v/>
      </c>
      <c r="Q20" s="41">
        <f>IF(成就内容!H23="","",INDEX($C$4:$C$178*成就内容!H$119/SUM(成就内容!$D$119:$BZ$119),成就内容!H79,1)-SUM(Q$4:Q19))</f>
        <v>276.48</v>
      </c>
      <c r="R20" s="41">
        <f>IF(成就内容!I23="","",INDEX($C$4:$C$178*成就内容!I$119/SUM(成就内容!$D$119:$BZ$119),成就内容!I79,1)-SUM(R$4:R19))</f>
        <v>0</v>
      </c>
      <c r="S20" s="41">
        <f>IF(成就内容!J23="","",INDEX($C$4:$C$178*成就内容!J$119/SUM(成就内容!$D$119:$BZ$119),成就内容!J79,1)-SUM(S$4:S19))</f>
        <v>0</v>
      </c>
      <c r="T20" s="41">
        <f>IF(成就内容!K23="","",INDEX($C$4:$C$178*成就内容!K$119/SUM(成就内容!$D$119:$BZ$119),成就内容!K79,1)-SUM(T$4:T19))</f>
        <v>0</v>
      </c>
      <c r="U20" s="41">
        <f>IF(成就内容!L23="","",INDEX($C$4:$C$178*成就内容!L$119/SUM(成就内容!$D$119:$BZ$119),成就内容!L79,1)-SUM(U$4:U19))</f>
        <v>0</v>
      </c>
      <c r="V20" s="41">
        <f>IF(成就内容!M23="","",INDEX($C$4:$C$178*成就内容!M$119/SUM(成就内容!$D$119:$BZ$119),成就内容!M79,1)-SUM(V$4:V19))</f>
        <v>0</v>
      </c>
      <c r="W20" s="41">
        <f>IF(成就内容!N23="","",INDEX($C$4:$C$178*成就内容!N$119/SUM(成就内容!$D$119:$BZ$119),成就内容!N79,1)-SUM(W$4:W19))</f>
        <v>0</v>
      </c>
      <c r="X20" s="41">
        <f>IF(成就内容!O23="","",INDEX($C$4:$C$178*成就内容!O$119/SUM(成就内容!$D$119:$BZ$119),成就内容!O79,1)-SUM(X$4:X19))</f>
        <v>0</v>
      </c>
      <c r="Y20" s="41" t="str">
        <f>IF(成就内容!P23="","",INDEX($C$4:$C$178*成就内容!P$119/SUM(成就内容!$D$119:$BZ$119),成就内容!P79,1)-SUM(Y$4:Y19))</f>
        <v/>
      </c>
      <c r="Z20" s="41">
        <f>IF(成就内容!Q23="","",INDEX($C$4:$C$178*成就内容!Q$119/SUM(成就内容!$D$119:$BZ$119),成就内容!Q79,1)-SUM(Z$4:Z19))</f>
        <v>276.48</v>
      </c>
      <c r="AA20" s="41">
        <f>IF(成就内容!R23="","",INDEX($C$4:$C$178*成就内容!R$119/SUM(成就内容!$D$119:$BZ$119),成就内容!R79,1)-SUM(AA$4:AA19))</f>
        <v>0</v>
      </c>
      <c r="AB20" s="41">
        <f>IF(成就内容!S23="","",INDEX($C$4:$C$178*成就内容!S$119/SUM(成就内容!$D$119:$BZ$119),成就内容!S79,1)-SUM(AB$4:AB19))</f>
        <v>0</v>
      </c>
      <c r="AC20" s="41">
        <f>IF(成就内容!T23="","",INDEX($C$4:$C$178*成就内容!T$119/SUM(成就内容!$D$119:$BZ$119),成就内容!T79,1)-SUM(AC$4:AC19))</f>
        <v>0</v>
      </c>
      <c r="AD20" s="41">
        <f>IF(成就内容!U23="","",INDEX($C$4:$C$178*成就内容!U$119/SUM(成就内容!$D$119:$BZ$119),成就内容!U79,1)-SUM(AD$4:AD19))</f>
        <v>0</v>
      </c>
      <c r="AE20" s="41">
        <f>IF(成就内容!V23="","",INDEX($C$4:$C$178*成就内容!V$119/SUM(成就内容!$D$119:$BZ$119),成就内容!V79,1)-SUM(AE$4:AE19))</f>
        <v>0</v>
      </c>
      <c r="AF20" s="41">
        <f>IF(成就内容!W23="","",INDEX($C$4:$C$178*成就内容!W$119/SUM(成就内容!$D$119:$BZ$119),成就内容!W79,1)-SUM(AF$4:AF19))</f>
        <v>0</v>
      </c>
      <c r="AG20" s="41">
        <f>IF(成就内容!X23="","",INDEX($C$4:$C$178*成就内容!X$119/SUM(成就内容!$D$119:$BZ$119),成就内容!X79,1)-SUM(AG$4:AG19))</f>
        <v>0</v>
      </c>
      <c r="AH20" s="41">
        <f>IF(成就内容!Y23="","",INDEX($C$4:$C$178*成就内容!Y$119/SUM(成就内容!$D$119:$BZ$119),成就内容!Y79,1)-SUM(AH$4:AH19))</f>
        <v>0</v>
      </c>
      <c r="AI20" s="41" t="str">
        <f>IF(成就内容!Z23="","",INDEX($C$4:$C$178*成就内容!Z$119/SUM(成就内容!$D$119:$BZ$119),成就内容!Z79,1)-SUM(AI$4:AI19))</f>
        <v/>
      </c>
      <c r="AJ20" s="41">
        <f>IF(成就内容!AA23="","",INDEX($C$4:$C$178*成就内容!AA$119/SUM(成就内容!$D$119:$BZ$119),成就内容!AA79,1)-SUM(AJ$4:AJ19))</f>
        <v>0</v>
      </c>
      <c r="AK20" s="41">
        <f>IF(成就内容!AB23="","",INDEX($C$4:$C$178*成就内容!AB$119/SUM(成就内容!$D$119:$BZ$119),成就内容!AB79,1)-SUM(AK$4:AK19))</f>
        <v>0</v>
      </c>
      <c r="AL20" s="41">
        <f>IF(成就内容!AC23="","",INDEX($C$4:$C$178*成就内容!AC$119/SUM(成就内容!$D$119:$BZ$119),成就内容!AC79,1)-SUM(AL$4:AL19))</f>
        <v>0</v>
      </c>
      <c r="AM20" s="41">
        <f>IF(成就内容!AD23="","",INDEX($C$4:$C$178*成就内容!AD$119/SUM(成就内容!$D$119:$BZ$119),成就内容!AD79,1)-SUM(AM$4:AM19))</f>
        <v>0</v>
      </c>
      <c r="AN20" s="41">
        <f>IF(成就内容!AE23="","",INDEX($C$4:$C$178*成就内容!AE$119/SUM(成就内容!$D$119:$BZ$119),成就内容!AE79,1)-SUM(AN$4:AN19))</f>
        <v>0</v>
      </c>
      <c r="AO20" s="41">
        <f>IF(成就内容!AF23="","",INDEX($C$4:$C$178*成就内容!AF$119/SUM(成就内容!$D$119:$BZ$119),成就内容!AF79,1)-SUM(AO$4:AO19))</f>
        <v>0</v>
      </c>
      <c r="AP20" s="41">
        <f>IF(成就内容!AG23="","",INDEX($C$4:$C$178*成就内容!AG$119/SUM(成就内容!$D$119:$BZ$119),成就内容!AG79,1)-SUM(AP$4:AP19))</f>
        <v>0</v>
      </c>
      <c r="AQ20" s="41">
        <f>IF(成就内容!AH23="","",INDEX($C$4:$C$178*成就内容!AH$119/SUM(成就内容!$D$119:$BZ$119),成就内容!AH79,1)-SUM(AQ$4:AQ19))</f>
        <v>34.56</v>
      </c>
      <c r="AR20" s="41">
        <f>IF(成就内容!AI23="","",INDEX($C$4:$C$178*成就内容!AI$119/SUM(成就内容!$D$119:$BZ$119),成就内容!AI79,1)-SUM(AR$4:AR19))</f>
        <v>0</v>
      </c>
      <c r="AS20" s="41">
        <f>IF(成就内容!AJ23="","",INDEX($C$4:$C$178*成就内容!AJ$119/SUM(成就内容!$D$119:$BZ$119),成就内容!AJ79,1)-SUM(AS$4:AS19))</f>
        <v>0</v>
      </c>
      <c r="AT20" s="41" t="str">
        <f>IF(成就内容!AK23="","",INDEX($C$4:$C$178*成就内容!AK$119/SUM(成就内容!$D$119:$BZ$119),成就内容!AK79,1)-SUM(AT$4:AT19))</f>
        <v/>
      </c>
      <c r="AU20" s="41" t="str">
        <f>IF(成就内容!AL23="","",INDEX($C$4:$C$178*成就内容!AL$119/SUM(成就内容!$D$119:$BZ$119),成就内容!AL79,1)-SUM(AU$4:AU19))</f>
        <v/>
      </c>
      <c r="AV20" s="41">
        <f>IF(成就内容!AM23="","",INDEX($C$4:$C$178*成就内容!AM$119/SUM(成就内容!$D$119:$BZ$119),成就内容!AM79,1)-SUM(AV$4:AV19))</f>
        <v>0</v>
      </c>
      <c r="AW20" s="41">
        <f>IF(成就内容!AN23="","",INDEX($C$4:$C$178*成就内容!AN$119/SUM(成就内容!$D$119:$BZ$119),成就内容!AN79,1)-SUM(AW$4:AW19))</f>
        <v>0</v>
      </c>
      <c r="AX20" s="41">
        <f>IF(成就内容!AO23="","",INDEX($C$4:$C$178*成就内容!AO$119/SUM(成就内容!$D$119:$BZ$119),成就内容!AO79,1)-SUM(AX$4:AX19))</f>
        <v>0</v>
      </c>
      <c r="AY20" s="41">
        <f>IF(成就内容!AP23="","",INDEX($C$4:$C$178*成就内容!AP$119/SUM(成就内容!$D$119:$BZ$119),成就内容!AP79,1)-SUM(AY$4:AY19))</f>
        <v>0</v>
      </c>
      <c r="AZ20" s="41">
        <f>IF(成就内容!AQ23="","",INDEX($C$4:$C$178*成就内容!AQ$119/SUM(成就内容!$D$119:$BZ$119),成就内容!AQ79,1)-SUM(AZ$4:AZ19))</f>
        <v>0</v>
      </c>
      <c r="BA20" s="41">
        <f>IF(成就内容!AR23="","",INDEX($C$4:$C$178*成就内容!AR$119/SUM(成就内容!$D$119:$BZ$119),成就内容!AR79,1)-SUM(BA$4:BA19))</f>
        <v>0</v>
      </c>
      <c r="BB20" s="41">
        <f>IF(成就内容!AS23="","",INDEX($C$4:$C$178*成就内容!AS$119/SUM(成就内容!$D$119:$BZ$119),成就内容!AS79,1)-SUM(BB$4:BB19))</f>
        <v>0</v>
      </c>
      <c r="BC20" s="41">
        <f>IF(成就内容!AT23="","",INDEX($C$4:$C$178*成就内容!AT$119/SUM(成就内容!$D$119:$BZ$119),成就内容!AT79,1)-SUM(BC$4:BC19))</f>
        <v>0</v>
      </c>
      <c r="BD20" s="41">
        <f>IF(成就内容!AU23="","",INDEX($C$4:$C$178*成就内容!AU$119/SUM(成就内容!$D$119:$BZ$119),成就内容!AU79,1)-SUM(BD$4:BD19))</f>
        <v>0</v>
      </c>
      <c r="BE20" s="41">
        <f>IF(成就内容!AV23="","",INDEX($C$4:$C$178*成就内容!AV$119/SUM(成就内容!$D$119:$BZ$119),成就内容!AV79,1)-SUM(BE$4:BE19))</f>
        <v>0</v>
      </c>
      <c r="BF20" s="41">
        <f>IF(成就内容!AW23="","",INDEX($C$4:$C$178*成就内容!AW$119/SUM(成就内容!$D$119:$BZ$119),成就内容!AW79,1)-SUM(BF$4:BF19))</f>
        <v>0</v>
      </c>
      <c r="BG20" s="41">
        <f>IF(成就内容!AX23="","",INDEX($C$4:$C$178*成就内容!AX$119/SUM(成就内容!$D$119:$BZ$119),成就内容!AX79,1)-SUM(BG$4:BG19))</f>
        <v>0</v>
      </c>
      <c r="BH20" s="41">
        <f>IF(成就内容!AY23="","",INDEX($C$4:$C$178*成就内容!AY$119/SUM(成就内容!$D$119:$BZ$119),成就内容!AY79,1)-SUM(BH$4:BH19))</f>
        <v>0</v>
      </c>
      <c r="BI20" s="41">
        <f>IF(成就内容!AZ23="","",INDEX($C$4:$C$178*成就内容!AZ$119/SUM(成就内容!$D$119:$BZ$119),成就内容!AZ79,1)-SUM(BI$4:BI19))</f>
        <v>0</v>
      </c>
      <c r="BJ20" s="41">
        <f>IF(成就内容!BA23="","",INDEX($C$4:$C$178*成就内容!BA$119/SUM(成就内容!$D$119:$BZ$119),成就内容!BA79,1)-SUM(BJ$4:BJ19))</f>
        <v>0</v>
      </c>
      <c r="BK20" s="41">
        <f>IF(成就内容!BB23="","",INDEX($C$4:$C$178*成就内容!BB$119/SUM(成就内容!$D$119:$BZ$119),成就内容!BB79,1)-SUM(BK$4:BK19))</f>
        <v>0</v>
      </c>
      <c r="BL20" s="41">
        <f>IF(成就内容!BC23="","",INDEX($C$4:$C$178*成就内容!BC$119/SUM(成就内容!$D$119:$BZ$119),成就内容!BC79,1)-SUM(BL$4:BL19))</f>
        <v>0</v>
      </c>
      <c r="BM20" s="41">
        <f>IF(成就内容!BD23="","",INDEX($C$4:$C$178*成就内容!BD$119/SUM(成就内容!$D$119:$BZ$119),成就内容!BD79,1)-SUM(BM$4:BM19))</f>
        <v>0</v>
      </c>
      <c r="BN20" s="41">
        <f>IF(成就内容!BE23="","",INDEX($C$4:$C$178*成就内容!BE$119/SUM(成就内容!$D$119:$BZ$119),成就内容!BE79,1)-SUM(BN$4:BN19))</f>
        <v>0</v>
      </c>
      <c r="BO20" s="41">
        <f>IF(成就内容!BF23="","",INDEX($C$4:$C$178*成就内容!BF$119/SUM(成就内容!$D$119:$BZ$119),成就内容!BF79,1)-SUM(BO$4:BO19))</f>
        <v>0</v>
      </c>
      <c r="BP20" s="41">
        <f>IF(成就内容!BG23="","",INDEX($C$4:$C$178*成就内容!BG$119/SUM(成就内容!$D$119:$BZ$119),成就内容!BG79,1)-SUM(BP$4:BP19))</f>
        <v>0</v>
      </c>
      <c r="BQ20" s="41">
        <f>IF(成就内容!BH23="","",INDEX($C$4:$C$178*成就内容!BH$119/SUM(成就内容!$D$119:$BZ$119),成就内容!BH79,1)-SUM(BQ$4:BQ19))</f>
        <v>0</v>
      </c>
      <c r="BR20" s="41" t="str">
        <f>IF(成就内容!BI23="","",INDEX($C$4:$C$178*成就内容!BI$119/SUM(成就内容!$D$119:$BZ$119),成就内容!BI79,1)-SUM(BR$4:BR19))</f>
        <v/>
      </c>
      <c r="BS20" s="41">
        <f>IF(成就内容!BJ23="","",INDEX($C$4:$C$178*成就内容!BJ$119/SUM(成就内容!$D$119:$BZ$119),成就内容!BJ79,1)-SUM(BS$4:BS19))</f>
        <v>0</v>
      </c>
      <c r="BT20" s="41">
        <f>IF(成就内容!BK23="","",INDEX($C$4:$C$178*成就内容!BK$119/SUM(成就内容!$D$119:$BZ$119),成就内容!BK79,1)-SUM(BT$4:BT19))</f>
        <v>0</v>
      </c>
      <c r="BU20" s="41">
        <f>IF(成就内容!BL23="","",INDEX($C$4:$C$178*成就内容!BL$119/SUM(成就内容!$D$119:$BZ$119),成就内容!BL79,1)-SUM(BU$4:BU19))</f>
        <v>0</v>
      </c>
      <c r="BV20" s="41">
        <f>IF(成就内容!BM23="","",INDEX($C$4:$C$178*成就内容!BM$119/SUM(成就内容!$D$119:$BZ$119),成就内容!BM79,1)-SUM(BV$4:BV19))</f>
        <v>0</v>
      </c>
      <c r="BW20" s="41">
        <f>IF(成就内容!BN23="","",INDEX($C$4:$C$178*成就内容!BN$119/SUM(成就内容!$D$119:$BZ$119),成就内容!BN79,1)-SUM(BW$4:BW19))</f>
        <v>0</v>
      </c>
      <c r="BX20" s="41">
        <f>IF(成就内容!BO23="","",INDEX($C$4:$C$178*成就内容!BO$119/SUM(成就内容!$D$119:$BZ$119),成就内容!BO79,1)-SUM(BX$4:BX19))</f>
        <v>0</v>
      </c>
      <c r="BY20" s="41">
        <f>IF(成就内容!BP23="","",INDEX($C$4:$C$178*成就内容!BP$119/SUM(成就内容!$D$119:$BZ$119),成就内容!BP79,1)-SUM(BY$4:BY19))</f>
        <v>0</v>
      </c>
      <c r="BZ20" s="41">
        <f>IF(成就内容!BQ23="","",INDEX($C$4:$C$178*成就内容!BQ$119/SUM(成就内容!$D$119:$BZ$119),成就内容!BQ79,1)-SUM(BZ$4:BZ19))</f>
        <v>0</v>
      </c>
      <c r="CA20" s="41" t="str">
        <f>IF(成就内容!BR23="","",INDEX($C$4:$C$178*成就内容!BR$119/SUM(成就内容!$D$119:$BZ$119),成就内容!BR79,1)-SUM(CA$4:CA19))</f>
        <v/>
      </c>
      <c r="CB20" s="41">
        <f>IF(成就内容!BS23="","",INDEX($C$4:$C$178*成就内容!BS$119/SUM(成就内容!$D$119:$BZ$119),成就内容!BS79,1)-SUM(CB$4:CB19))</f>
        <v>0</v>
      </c>
      <c r="CC20" s="41">
        <f>IF(成就内容!BT23="","",INDEX($C$4:$C$178*成就内容!BT$119/SUM(成就内容!$D$119:$BZ$119),成就内容!BT79,1)-SUM(CC$4:CC19))</f>
        <v>0</v>
      </c>
      <c r="CD20" s="41">
        <f>IF(成就内容!BU23="","",INDEX($C$4:$C$178*成就内容!BU$119/SUM(成就内容!$D$119:$BZ$119),成就内容!BU79,1)-SUM(CD$4:CD19))</f>
        <v>0</v>
      </c>
      <c r="CE20" s="41" t="str">
        <f>IF(成就内容!BV23="","",INDEX($C$4:$C$178*成就内容!BV$119/SUM(成就内容!$D$119:$BZ$119),成就内容!BV79,1)-SUM(CE$4:CE19))</f>
        <v/>
      </c>
      <c r="CF20" s="41">
        <f>IF(成就内容!BW23="","",INDEX($C$4:$C$178*成就内容!BW$119/SUM(成就内容!$D$119:$BZ$119),成就内容!BW79,1)-SUM(CF$4:CF19))</f>
        <v>0</v>
      </c>
      <c r="CG20" s="41">
        <f>IF(成就内容!BX23="","",INDEX($C$4:$C$178*成就内容!BX$119/SUM(成就内容!$D$119:$BZ$119),成就内容!BX79,1)-SUM(CG$4:CG19))</f>
        <v>0</v>
      </c>
      <c r="CH20" s="41">
        <f>IF(成就内容!BY23="","",INDEX($C$4:$C$178*成就内容!BY$119/SUM(成就内容!$D$119:$BZ$119),成就内容!BY79,1)-SUM(CH$4:CH19))</f>
        <v>0</v>
      </c>
      <c r="CI20" s="41">
        <f>IF(成就内容!BZ23="","",INDEX($C$4:$C$178*成就内容!BZ$119/SUM(成就内容!$D$119:$BZ$119),成就内容!BZ79,1)-SUM(CI$4:CI19))</f>
        <v>414.72</v>
      </c>
      <c r="CM20" s="43">
        <v>17</v>
      </c>
      <c r="CN20" s="41">
        <f t="shared" si="3"/>
        <v>280</v>
      </c>
      <c r="CO20" s="41" t="str">
        <f t="shared" si="4"/>
        <v/>
      </c>
      <c r="CP20" s="41">
        <f t="shared" si="5"/>
        <v>0</v>
      </c>
      <c r="CQ20" s="41" t="str">
        <f t="shared" si="6"/>
        <v/>
      </c>
      <c r="CR20" s="41">
        <f t="shared" si="7"/>
        <v>280</v>
      </c>
      <c r="CS20" s="41">
        <f t="shared" si="8"/>
        <v>0</v>
      </c>
      <c r="CT20" s="41">
        <f t="shared" si="9"/>
        <v>0</v>
      </c>
      <c r="CU20" s="41">
        <f t="shared" si="10"/>
        <v>0</v>
      </c>
      <c r="CV20" s="41">
        <f t="shared" si="11"/>
        <v>0</v>
      </c>
      <c r="CW20" s="41">
        <f t="shared" si="12"/>
        <v>0</v>
      </c>
      <c r="CX20" s="41">
        <f t="shared" si="13"/>
        <v>0</v>
      </c>
      <c r="CY20" s="41">
        <f t="shared" si="14"/>
        <v>0</v>
      </c>
      <c r="CZ20" s="41" t="str">
        <f t="shared" si="15"/>
        <v/>
      </c>
      <c r="DA20" s="41">
        <f t="shared" si="16"/>
        <v>280</v>
      </c>
      <c r="DB20" s="41">
        <f t="shared" si="17"/>
        <v>0</v>
      </c>
      <c r="DC20" s="41">
        <f t="shared" si="18"/>
        <v>0</v>
      </c>
      <c r="DD20" s="41">
        <f t="shared" si="19"/>
        <v>0</v>
      </c>
      <c r="DE20" s="41">
        <f t="shared" si="20"/>
        <v>0</v>
      </c>
      <c r="DF20" s="41">
        <f t="shared" si="21"/>
        <v>0</v>
      </c>
      <c r="DG20" s="41">
        <f t="shared" si="22"/>
        <v>0</v>
      </c>
      <c r="DH20" s="41">
        <f t="shared" si="23"/>
        <v>0</v>
      </c>
      <c r="DI20" s="41">
        <f t="shared" si="24"/>
        <v>0</v>
      </c>
      <c r="DJ20" s="41" t="str">
        <f t="shared" si="25"/>
        <v/>
      </c>
      <c r="DK20" s="41">
        <f t="shared" si="26"/>
        <v>0</v>
      </c>
      <c r="DL20" s="41">
        <f t="shared" si="27"/>
        <v>0</v>
      </c>
      <c r="DM20" s="41">
        <f t="shared" si="28"/>
        <v>0</v>
      </c>
      <c r="DN20" s="41">
        <f t="shared" si="29"/>
        <v>0</v>
      </c>
      <c r="DO20" s="41">
        <f t="shared" si="30"/>
        <v>0</v>
      </c>
      <c r="DP20" s="41">
        <f t="shared" si="31"/>
        <v>0</v>
      </c>
      <c r="DQ20" s="41">
        <f t="shared" si="32"/>
        <v>0</v>
      </c>
      <c r="DR20" s="41">
        <f t="shared" si="33"/>
        <v>40</v>
      </c>
      <c r="DS20" s="41">
        <f t="shared" si="34"/>
        <v>0</v>
      </c>
      <c r="DT20" s="41">
        <f t="shared" si="35"/>
        <v>0</v>
      </c>
      <c r="DU20" s="41" t="str">
        <f t="shared" si="36"/>
        <v/>
      </c>
      <c r="DV20" s="41" t="str">
        <f t="shared" si="37"/>
        <v/>
      </c>
      <c r="DW20" s="41">
        <f t="shared" si="38"/>
        <v>0</v>
      </c>
      <c r="DX20" s="41">
        <f t="shared" si="39"/>
        <v>0</v>
      </c>
      <c r="DY20" s="41">
        <f t="shared" si="40"/>
        <v>0</v>
      </c>
      <c r="DZ20" s="41">
        <f t="shared" si="41"/>
        <v>0</v>
      </c>
      <c r="EA20" s="41">
        <f t="shared" si="42"/>
        <v>0</v>
      </c>
      <c r="EB20" s="41">
        <f t="shared" si="43"/>
        <v>0</v>
      </c>
      <c r="EC20" s="41">
        <f t="shared" si="44"/>
        <v>0</v>
      </c>
      <c r="ED20" s="41">
        <f t="shared" si="45"/>
        <v>0</v>
      </c>
      <c r="EE20" s="41">
        <f t="shared" si="46"/>
        <v>0</v>
      </c>
      <c r="EF20" s="41">
        <f t="shared" si="47"/>
        <v>0</v>
      </c>
      <c r="EG20" s="41">
        <f t="shared" si="48"/>
        <v>0</v>
      </c>
      <c r="EH20" s="41">
        <f t="shared" si="49"/>
        <v>0</v>
      </c>
      <c r="EI20" s="41">
        <f t="shared" si="50"/>
        <v>0</v>
      </c>
      <c r="EJ20" s="41">
        <f t="shared" si="51"/>
        <v>0</v>
      </c>
      <c r="EK20" s="41">
        <f t="shared" si="52"/>
        <v>0</v>
      </c>
      <c r="EL20" s="41">
        <f t="shared" si="53"/>
        <v>0</v>
      </c>
      <c r="EM20" s="41">
        <f t="shared" si="54"/>
        <v>0</v>
      </c>
      <c r="EN20" s="41">
        <f t="shared" si="55"/>
        <v>0</v>
      </c>
      <c r="EO20" s="41">
        <f t="shared" si="56"/>
        <v>0</v>
      </c>
      <c r="EP20" s="41">
        <f t="shared" si="57"/>
        <v>0</v>
      </c>
      <c r="EQ20" s="41">
        <f t="shared" si="58"/>
        <v>0</v>
      </c>
      <c r="ER20" s="41">
        <f t="shared" si="59"/>
        <v>0</v>
      </c>
      <c r="ES20" s="41" t="str">
        <f t="shared" si="60"/>
        <v/>
      </c>
      <c r="ET20" s="41">
        <f t="shared" si="61"/>
        <v>0</v>
      </c>
      <c r="EU20" s="41">
        <f t="shared" si="62"/>
        <v>0</v>
      </c>
      <c r="EV20" s="41">
        <f t="shared" si="63"/>
        <v>0</v>
      </c>
      <c r="EW20" s="41">
        <f t="shared" si="64"/>
        <v>0</v>
      </c>
      <c r="EX20" s="41">
        <f t="shared" si="65"/>
        <v>0</v>
      </c>
      <c r="EY20" s="41">
        <f t="shared" si="66"/>
        <v>0</v>
      </c>
      <c r="EZ20" s="41">
        <f t="shared" si="67"/>
        <v>0</v>
      </c>
      <c r="FA20" s="41">
        <f t="shared" si="68"/>
        <v>0</v>
      </c>
      <c r="FB20" s="41" t="str">
        <f t="shared" si="69"/>
        <v/>
      </c>
      <c r="FC20" s="41">
        <f t="shared" si="70"/>
        <v>0</v>
      </c>
      <c r="FD20" s="41">
        <f t="shared" si="71"/>
        <v>0</v>
      </c>
      <c r="FE20" s="41">
        <f t="shared" si="72"/>
        <v>0</v>
      </c>
      <c r="FF20" s="41" t="str">
        <f t="shared" si="73"/>
        <v/>
      </c>
      <c r="FG20" s="41">
        <f t="shared" si="74"/>
        <v>0</v>
      </c>
      <c r="FH20" s="41">
        <f t="shared" si="75"/>
        <v>0</v>
      </c>
      <c r="FI20" s="41">
        <f t="shared" si="76"/>
        <v>0</v>
      </c>
      <c r="FJ20" s="41">
        <f t="shared" si="77"/>
        <v>420</v>
      </c>
    </row>
    <row r="21" spans="1:166" x14ac:dyDescent="0.15">
      <c r="A21" s="84"/>
      <c r="B21" s="24">
        <v>18</v>
      </c>
      <c r="C21" s="24">
        <f>'[1]功能-子任务'!$S22</f>
        <v>266.39999999999998</v>
      </c>
      <c r="D21" s="77">
        <f>'[1]功能-子任务'!$AC22</f>
        <v>180000</v>
      </c>
      <c r="E21" s="77">
        <f>'[1]功能-子任务'!$AM22/4</f>
        <v>530000</v>
      </c>
      <c r="F21" s="24">
        <f t="shared" si="2"/>
        <v>530000</v>
      </c>
      <c r="G21" s="77">
        <f>'[1]功能-子任务'!$AR22</f>
        <v>0</v>
      </c>
      <c r="H21" s="77">
        <f>'[1]功能-子任务'!$BA22</f>
        <v>695</v>
      </c>
      <c r="I21" s="77">
        <f>'[1]功能-子任务'!$BJ22</f>
        <v>19665.599999999999</v>
      </c>
      <c r="L21" s="25">
        <v>18</v>
      </c>
      <c r="M21" s="41">
        <f>IF(成就内容!D24="","",INDEX($C$4:$C$178*成就内容!D$119/SUM(成就内容!$D$119:$BZ$119),成就内容!D80,1)-SUM(M$4:M20))</f>
        <v>276.47999999999979</v>
      </c>
      <c r="N21" s="41" t="str">
        <f>IF(成就内容!E24="","",INDEX($C$4:$C$178*成就内容!E$119/SUM(成就内容!$D$119:$BZ$119),成就内容!E80,1)-SUM(N$4:N20))</f>
        <v/>
      </c>
      <c r="O21" s="41">
        <f>IF(成就内容!F24="","",INDEX($C$4:$C$178*成就内容!F$119/SUM(成就内容!$D$119:$BZ$119),成就内容!F80,1)-SUM(O$4:O20))</f>
        <v>0</v>
      </c>
      <c r="P21" s="41" t="str">
        <f>IF(成就内容!G24="","",INDEX($C$4:$C$178*成就内容!G$119/SUM(成就内容!$D$119:$BZ$119),成就内容!G80,1)-SUM(P$4:P20))</f>
        <v/>
      </c>
      <c r="Q21" s="41">
        <f>IF(成就内容!H24="","",INDEX($C$4:$C$178*成就内容!H$119/SUM(成就内容!$D$119:$BZ$119),成就内容!H80,1)-SUM(Q$4:Q20))</f>
        <v>414.72</v>
      </c>
      <c r="R21" s="41">
        <f>IF(成就内容!I24="","",INDEX($C$4:$C$178*成就内容!I$119/SUM(成就内容!$D$119:$BZ$119),成就内容!I80,1)-SUM(R$4:R20))</f>
        <v>0</v>
      </c>
      <c r="S21" s="41">
        <f>IF(成就内容!J24="","",INDEX($C$4:$C$178*成就内容!J$119/SUM(成就内容!$D$119:$BZ$119),成就内容!J80,1)-SUM(S$4:S20))</f>
        <v>0</v>
      </c>
      <c r="T21" s="41">
        <f>IF(成就内容!K24="","",INDEX($C$4:$C$178*成就内容!K$119/SUM(成就内容!$D$119:$BZ$119),成就内容!K80,1)-SUM(T$4:T20))</f>
        <v>0</v>
      </c>
      <c r="U21" s="41">
        <f>IF(成就内容!L24="","",INDEX($C$4:$C$178*成就内容!L$119/SUM(成就内容!$D$119:$BZ$119),成就内容!L80,1)-SUM(U$4:U20))</f>
        <v>0</v>
      </c>
      <c r="V21" s="41">
        <f>IF(成就内容!M24="","",INDEX($C$4:$C$178*成就内容!M$119/SUM(成就内容!$D$119:$BZ$119),成就内容!M80,1)-SUM(V$4:V20))</f>
        <v>0</v>
      </c>
      <c r="W21" s="41">
        <f>IF(成就内容!N24="","",INDEX($C$4:$C$178*成就内容!N$119/SUM(成就内容!$D$119:$BZ$119),成就内容!N80,1)-SUM(W$4:W20))</f>
        <v>0</v>
      </c>
      <c r="X21" s="41">
        <f>IF(成就内容!O24="","",INDEX($C$4:$C$178*成就内容!O$119/SUM(成就内容!$D$119:$BZ$119),成就内容!O80,1)-SUM(X$4:X20))</f>
        <v>0</v>
      </c>
      <c r="Y21" s="41" t="str">
        <f>IF(成就内容!P24="","",INDEX($C$4:$C$178*成就内容!P$119/SUM(成就内容!$D$119:$BZ$119),成就内容!P80,1)-SUM(Y$4:Y20))</f>
        <v/>
      </c>
      <c r="Z21" s="41">
        <f>IF(成就内容!Q24="","",INDEX($C$4:$C$178*成就内容!Q$119/SUM(成就内容!$D$119:$BZ$119),成就内容!Q80,1)-SUM(Z$4:Z20))</f>
        <v>414.72</v>
      </c>
      <c r="AA21" s="41">
        <f>IF(成就内容!R24="","",INDEX($C$4:$C$178*成就内容!R$119/SUM(成就内容!$D$119:$BZ$119),成就内容!R80,1)-SUM(AA$4:AA20))</f>
        <v>0</v>
      </c>
      <c r="AB21" s="41">
        <f>IF(成就内容!S24="","",INDEX($C$4:$C$178*成就内容!S$119/SUM(成就内容!$D$119:$BZ$119),成就内容!S80,1)-SUM(AB$4:AB20))</f>
        <v>0</v>
      </c>
      <c r="AC21" s="41">
        <f>IF(成就内容!T24="","",INDEX($C$4:$C$178*成就内容!T$119/SUM(成就内容!$D$119:$BZ$119),成就内容!T80,1)-SUM(AC$4:AC20))</f>
        <v>0</v>
      </c>
      <c r="AD21" s="41">
        <f>IF(成就内容!U24="","",INDEX($C$4:$C$178*成就内容!U$119/SUM(成就内容!$D$119:$BZ$119),成就内容!U80,1)-SUM(AD$4:AD20))</f>
        <v>0</v>
      </c>
      <c r="AE21" s="41">
        <f>IF(成就内容!V24="","",INDEX($C$4:$C$178*成就内容!V$119/SUM(成就内容!$D$119:$BZ$119),成就内容!V80,1)-SUM(AE$4:AE20))</f>
        <v>0</v>
      </c>
      <c r="AF21" s="41">
        <f>IF(成就内容!W24="","",INDEX($C$4:$C$178*成就内容!W$119/SUM(成就内容!$D$119:$BZ$119),成就内容!W80,1)-SUM(AF$4:AF20))</f>
        <v>0</v>
      </c>
      <c r="AG21" s="41">
        <f>IF(成就内容!X24="","",INDEX($C$4:$C$178*成就内容!X$119/SUM(成就内容!$D$119:$BZ$119),成就内容!X80,1)-SUM(AG$4:AG20))</f>
        <v>0</v>
      </c>
      <c r="AH21" s="41">
        <f>IF(成就内容!Y24="","",INDEX($C$4:$C$178*成就内容!Y$119/SUM(成就内容!$D$119:$BZ$119),成就内容!Y80,1)-SUM(AH$4:AH20))</f>
        <v>0</v>
      </c>
      <c r="AI21" s="41" t="str">
        <f>IF(成就内容!Z24="","",INDEX($C$4:$C$178*成就内容!Z$119/SUM(成就内容!$D$119:$BZ$119),成就内容!Z80,1)-SUM(AI$4:AI20))</f>
        <v/>
      </c>
      <c r="AJ21" s="41">
        <f>IF(成就内容!AA24="","",INDEX($C$4:$C$178*成就内容!AA$119/SUM(成就内容!$D$119:$BZ$119),成就内容!AA80,1)-SUM(AJ$4:AJ20))</f>
        <v>0</v>
      </c>
      <c r="AK21" s="41">
        <f>IF(成就内容!AB24="","",INDEX($C$4:$C$178*成就内容!AB$119/SUM(成就内容!$D$119:$BZ$119),成就内容!AB80,1)-SUM(AK$4:AK20))</f>
        <v>0</v>
      </c>
      <c r="AL21" s="41">
        <f>IF(成就内容!AC24="","",INDEX($C$4:$C$178*成就内容!AC$119/SUM(成就内容!$D$119:$BZ$119),成就内容!AC80,1)-SUM(AL$4:AL20))</f>
        <v>0</v>
      </c>
      <c r="AM21" s="41">
        <f>IF(成就内容!AD24="","",INDEX($C$4:$C$178*成就内容!AD$119/SUM(成就内容!$D$119:$BZ$119),成就内容!AD80,1)-SUM(AM$4:AM20))</f>
        <v>0</v>
      </c>
      <c r="AN21" s="41">
        <f>IF(成就内容!AE24="","",INDEX($C$4:$C$178*成就内容!AE$119/SUM(成就内容!$D$119:$BZ$119),成就内容!AE80,1)-SUM(AN$4:AN20))</f>
        <v>0</v>
      </c>
      <c r="AO21" s="41">
        <f>IF(成就内容!AF24="","",INDEX($C$4:$C$178*成就内容!AF$119/SUM(成就内容!$D$119:$BZ$119),成就内容!AF80,1)-SUM(AO$4:AO20))</f>
        <v>0</v>
      </c>
      <c r="AP21" s="41">
        <f>IF(成就内容!AG24="","",INDEX($C$4:$C$178*成就内容!AG$119/SUM(成就内容!$D$119:$BZ$119),成就内容!AG80,1)-SUM(AP$4:AP20))</f>
        <v>0</v>
      </c>
      <c r="AQ21" s="41">
        <f>IF(成就内容!AH24="","",INDEX($C$4:$C$178*成就内容!AH$119/SUM(成就内容!$D$119:$BZ$119),成就内容!AH80,1)-SUM(AQ$4:AQ20))</f>
        <v>69.119999999999948</v>
      </c>
      <c r="AR21" s="41">
        <f>IF(成就内容!AI24="","",INDEX($C$4:$C$178*成就内容!AI$119/SUM(成就内容!$D$119:$BZ$119),成就内容!AI80,1)-SUM(AR$4:AR20))</f>
        <v>0</v>
      </c>
      <c r="AS21" s="41">
        <f>IF(成就内容!AJ24="","",INDEX($C$4:$C$178*成就内容!AJ$119/SUM(成就内容!$D$119:$BZ$119),成就内容!AJ80,1)-SUM(AS$4:AS20))</f>
        <v>0</v>
      </c>
      <c r="AT21" s="41" t="str">
        <f>IF(成就内容!AK24="","",INDEX($C$4:$C$178*成就内容!AK$119/SUM(成就内容!$D$119:$BZ$119),成就内容!AK80,1)-SUM(AT$4:AT20))</f>
        <v/>
      </c>
      <c r="AU21" s="41" t="str">
        <f>IF(成就内容!AL24="","",INDEX($C$4:$C$178*成就内容!AL$119/SUM(成就内容!$D$119:$BZ$119),成就内容!AL80,1)-SUM(AU$4:AU20))</f>
        <v/>
      </c>
      <c r="AV21" s="41">
        <f>IF(成就内容!AM24="","",INDEX($C$4:$C$178*成就内容!AM$119/SUM(成就内容!$D$119:$BZ$119),成就内容!AM80,1)-SUM(AV$4:AV20))</f>
        <v>0</v>
      </c>
      <c r="AW21" s="41">
        <f>IF(成就内容!AN24="","",INDEX($C$4:$C$178*成就内容!AN$119/SUM(成就内容!$D$119:$BZ$119),成就内容!AN80,1)-SUM(AW$4:AW20))</f>
        <v>0</v>
      </c>
      <c r="AX21" s="41">
        <f>IF(成就内容!AO24="","",INDEX($C$4:$C$178*成就内容!AO$119/SUM(成就内容!$D$119:$BZ$119),成就内容!AO80,1)-SUM(AX$4:AX20))</f>
        <v>0</v>
      </c>
      <c r="AY21" s="41">
        <f>IF(成就内容!AP24="","",INDEX($C$4:$C$178*成就内容!AP$119/SUM(成就内容!$D$119:$BZ$119),成就内容!AP80,1)-SUM(AY$4:AY20))</f>
        <v>0</v>
      </c>
      <c r="AZ21" s="41">
        <f>IF(成就内容!AQ24="","",INDEX($C$4:$C$178*成就内容!AQ$119/SUM(成就内容!$D$119:$BZ$119),成就内容!AQ80,1)-SUM(AZ$4:AZ20))</f>
        <v>0</v>
      </c>
      <c r="BA21" s="41">
        <f>IF(成就内容!AR24="","",INDEX($C$4:$C$178*成就内容!AR$119/SUM(成就内容!$D$119:$BZ$119),成就内容!AR80,1)-SUM(BA$4:BA20))</f>
        <v>0</v>
      </c>
      <c r="BB21" s="41">
        <f>IF(成就内容!AS24="","",INDEX($C$4:$C$178*成就内容!AS$119/SUM(成就内容!$D$119:$BZ$119),成就内容!AS80,1)-SUM(BB$4:BB20))</f>
        <v>0</v>
      </c>
      <c r="BC21" s="41">
        <f>IF(成就内容!AT24="","",INDEX($C$4:$C$178*成就内容!AT$119/SUM(成就内容!$D$119:$BZ$119),成就内容!AT80,1)-SUM(BC$4:BC20))</f>
        <v>0</v>
      </c>
      <c r="BD21" s="41">
        <f>IF(成就内容!AU24="","",INDEX($C$4:$C$178*成就内容!AU$119/SUM(成就内容!$D$119:$BZ$119),成就内容!AU80,1)-SUM(BD$4:BD20))</f>
        <v>0</v>
      </c>
      <c r="BE21" s="41">
        <f>IF(成就内容!AV24="","",INDEX($C$4:$C$178*成就内容!AV$119/SUM(成就内容!$D$119:$BZ$119),成就内容!AV80,1)-SUM(BE$4:BE20))</f>
        <v>0</v>
      </c>
      <c r="BF21" s="41">
        <f>IF(成就内容!AW24="","",INDEX($C$4:$C$178*成就内容!AW$119/SUM(成就内容!$D$119:$BZ$119),成就内容!AW80,1)-SUM(BF$4:BF20))</f>
        <v>0</v>
      </c>
      <c r="BG21" s="41">
        <f>IF(成就内容!AX24="","",INDEX($C$4:$C$178*成就内容!AX$119/SUM(成就内容!$D$119:$BZ$119),成就内容!AX80,1)-SUM(BG$4:BG20))</f>
        <v>0</v>
      </c>
      <c r="BH21" s="41">
        <f>IF(成就内容!AY24="","",INDEX($C$4:$C$178*成就内容!AY$119/SUM(成就内容!$D$119:$BZ$119),成就内容!AY80,1)-SUM(BH$4:BH20))</f>
        <v>0</v>
      </c>
      <c r="BI21" s="41">
        <f>IF(成就内容!AZ24="","",INDEX($C$4:$C$178*成就内容!AZ$119/SUM(成就内容!$D$119:$BZ$119),成就内容!AZ80,1)-SUM(BI$4:BI20))</f>
        <v>0</v>
      </c>
      <c r="BJ21" s="41">
        <f>IF(成就内容!BA24="","",INDEX($C$4:$C$178*成就内容!BA$119/SUM(成就内容!$D$119:$BZ$119),成就内容!BA80,1)-SUM(BJ$4:BJ20))</f>
        <v>0</v>
      </c>
      <c r="BK21" s="41">
        <f>IF(成就内容!BB24="","",INDEX($C$4:$C$178*成就内容!BB$119/SUM(成就内容!$D$119:$BZ$119),成就内容!BB80,1)-SUM(BK$4:BK20))</f>
        <v>0</v>
      </c>
      <c r="BL21" s="41">
        <f>IF(成就内容!BC24="","",INDEX($C$4:$C$178*成就内容!BC$119/SUM(成就内容!$D$119:$BZ$119),成就内容!BC80,1)-SUM(BL$4:BL20))</f>
        <v>0</v>
      </c>
      <c r="BM21" s="41">
        <f>IF(成就内容!BD24="","",INDEX($C$4:$C$178*成就内容!BD$119/SUM(成就内容!$D$119:$BZ$119),成就内容!BD80,1)-SUM(BM$4:BM20))</f>
        <v>0</v>
      </c>
      <c r="BN21" s="41">
        <f>IF(成就内容!BE24="","",INDEX($C$4:$C$178*成就内容!BE$119/SUM(成就内容!$D$119:$BZ$119),成就内容!BE80,1)-SUM(BN$4:BN20))</f>
        <v>0</v>
      </c>
      <c r="BO21" s="41">
        <f>IF(成就内容!BF24="","",INDEX($C$4:$C$178*成就内容!BF$119/SUM(成就内容!$D$119:$BZ$119),成就内容!BF80,1)-SUM(BO$4:BO20))</f>
        <v>0</v>
      </c>
      <c r="BP21" s="41">
        <f>IF(成就内容!BG24="","",INDEX($C$4:$C$178*成就内容!BG$119/SUM(成就内容!$D$119:$BZ$119),成就内容!BG80,1)-SUM(BP$4:BP20))</f>
        <v>0</v>
      </c>
      <c r="BQ21" s="41">
        <f>IF(成就内容!BH24="","",INDEX($C$4:$C$178*成就内容!BH$119/SUM(成就内容!$D$119:$BZ$119),成就内容!BH80,1)-SUM(BQ$4:BQ20))</f>
        <v>0</v>
      </c>
      <c r="BR21" s="41" t="str">
        <f>IF(成就内容!BI24="","",INDEX($C$4:$C$178*成就内容!BI$119/SUM(成就内容!$D$119:$BZ$119),成就内容!BI80,1)-SUM(BR$4:BR20))</f>
        <v/>
      </c>
      <c r="BS21" s="41">
        <f>IF(成就内容!BJ24="","",INDEX($C$4:$C$178*成就内容!BJ$119/SUM(成就内容!$D$119:$BZ$119),成就内容!BJ80,1)-SUM(BS$4:BS20))</f>
        <v>0</v>
      </c>
      <c r="BT21" s="41">
        <f>IF(成就内容!BK24="","",INDEX($C$4:$C$178*成就内容!BK$119/SUM(成就内容!$D$119:$BZ$119),成就内容!BK80,1)-SUM(BT$4:BT20))</f>
        <v>0</v>
      </c>
      <c r="BU21" s="41">
        <f>IF(成就内容!BL24="","",INDEX($C$4:$C$178*成就内容!BL$119/SUM(成就内容!$D$119:$BZ$119),成就内容!BL80,1)-SUM(BU$4:BU20))</f>
        <v>0</v>
      </c>
      <c r="BV21" s="41">
        <f>IF(成就内容!BM24="","",INDEX($C$4:$C$178*成就内容!BM$119/SUM(成就内容!$D$119:$BZ$119),成就内容!BM80,1)-SUM(BV$4:BV20))</f>
        <v>0</v>
      </c>
      <c r="BW21" s="41">
        <f>IF(成就内容!BN24="","",INDEX($C$4:$C$178*成就内容!BN$119/SUM(成就内容!$D$119:$BZ$119),成就内容!BN80,1)-SUM(BW$4:BW20))</f>
        <v>0</v>
      </c>
      <c r="BX21" s="41">
        <f>IF(成就内容!BO24="","",INDEX($C$4:$C$178*成就内容!BO$119/SUM(成就内容!$D$119:$BZ$119),成就内容!BO80,1)-SUM(BX$4:BX20))</f>
        <v>0</v>
      </c>
      <c r="BY21" s="41">
        <f>IF(成就内容!BP24="","",INDEX($C$4:$C$178*成就内容!BP$119/SUM(成就内容!$D$119:$BZ$119),成就内容!BP80,1)-SUM(BY$4:BY20))</f>
        <v>0</v>
      </c>
      <c r="BZ21" s="41">
        <f>IF(成就内容!BQ24="","",INDEX($C$4:$C$178*成就内容!BQ$119/SUM(成就内容!$D$119:$BZ$119),成就内容!BQ80,1)-SUM(BZ$4:BZ20))</f>
        <v>0</v>
      </c>
      <c r="CA21" s="41" t="str">
        <f>IF(成就内容!BR24="","",INDEX($C$4:$C$178*成就内容!BR$119/SUM(成就内容!$D$119:$BZ$119),成就内容!BR80,1)-SUM(CA$4:CA20))</f>
        <v/>
      </c>
      <c r="CB21" s="41">
        <f>IF(成就内容!BS24="","",INDEX($C$4:$C$178*成就内容!BS$119/SUM(成就内容!$D$119:$BZ$119),成就内容!BS80,1)-SUM(CB$4:CB20))</f>
        <v>0</v>
      </c>
      <c r="CC21" s="41">
        <f>IF(成就内容!BT24="","",INDEX($C$4:$C$178*成就内容!BT$119/SUM(成就内容!$D$119:$BZ$119),成就内容!BT80,1)-SUM(CC$4:CC20))</f>
        <v>0</v>
      </c>
      <c r="CD21" s="41">
        <f>IF(成就内容!BU24="","",INDEX($C$4:$C$178*成就内容!BU$119/SUM(成就内容!$D$119:$BZ$119),成就内容!BU80,1)-SUM(CD$4:CD20))</f>
        <v>0</v>
      </c>
      <c r="CE21" s="41" t="str">
        <f>IF(成就内容!BV24="","",INDEX($C$4:$C$178*成就内容!BV$119/SUM(成就内容!$D$119:$BZ$119),成就内容!BV80,1)-SUM(CE$4:CE20))</f>
        <v/>
      </c>
      <c r="CF21" s="41">
        <f>IF(成就内容!BW24="","",INDEX($C$4:$C$178*成就内容!BW$119/SUM(成就内容!$D$119:$BZ$119),成就内容!BW80,1)-SUM(CF$4:CF20))</f>
        <v>0</v>
      </c>
      <c r="CG21" s="41">
        <f>IF(成就内容!BX24="","",INDEX($C$4:$C$178*成就内容!BX$119/SUM(成就内容!$D$119:$BZ$119),成就内容!BX80,1)-SUM(CG$4:CG20))</f>
        <v>0</v>
      </c>
      <c r="CH21" s="41">
        <f>IF(成就内容!BY24="","",INDEX($C$4:$C$178*成就内容!BY$119/SUM(成就内容!$D$119:$BZ$119),成就内容!BY80,1)-SUM(CH$4:CH20))</f>
        <v>0</v>
      </c>
      <c r="CI21" s="41">
        <f>IF(成就内容!BZ24="","",INDEX($C$4:$C$178*成就内容!BZ$119/SUM(成就内容!$D$119:$BZ$119),成就内容!BZ80,1)-SUM(CI$4:CI20))</f>
        <v>552.96000000000026</v>
      </c>
      <c r="CM21" s="43">
        <v>18</v>
      </c>
      <c r="CN21" s="41">
        <f t="shared" si="3"/>
        <v>280</v>
      </c>
      <c r="CO21" s="41" t="str">
        <f t="shared" si="4"/>
        <v/>
      </c>
      <c r="CP21" s="41">
        <f t="shared" si="5"/>
        <v>0</v>
      </c>
      <c r="CQ21" s="41" t="str">
        <f t="shared" si="6"/>
        <v/>
      </c>
      <c r="CR21" s="41">
        <f t="shared" si="7"/>
        <v>420</v>
      </c>
      <c r="CS21" s="41">
        <f t="shared" si="8"/>
        <v>0</v>
      </c>
      <c r="CT21" s="41">
        <f t="shared" si="9"/>
        <v>0</v>
      </c>
      <c r="CU21" s="41">
        <f t="shared" si="10"/>
        <v>0</v>
      </c>
      <c r="CV21" s="41">
        <f t="shared" si="11"/>
        <v>0</v>
      </c>
      <c r="CW21" s="41">
        <f t="shared" si="12"/>
        <v>0</v>
      </c>
      <c r="CX21" s="41">
        <f t="shared" si="13"/>
        <v>0</v>
      </c>
      <c r="CY21" s="41">
        <f t="shared" si="14"/>
        <v>0</v>
      </c>
      <c r="CZ21" s="41" t="str">
        <f t="shared" si="15"/>
        <v/>
      </c>
      <c r="DA21" s="41">
        <f t="shared" si="16"/>
        <v>420</v>
      </c>
      <c r="DB21" s="41">
        <f t="shared" si="17"/>
        <v>0</v>
      </c>
      <c r="DC21" s="41">
        <f t="shared" si="18"/>
        <v>0</v>
      </c>
      <c r="DD21" s="41">
        <f t="shared" si="19"/>
        <v>0</v>
      </c>
      <c r="DE21" s="41">
        <f t="shared" si="20"/>
        <v>0</v>
      </c>
      <c r="DF21" s="41">
        <f t="shared" si="21"/>
        <v>0</v>
      </c>
      <c r="DG21" s="41">
        <f t="shared" si="22"/>
        <v>0</v>
      </c>
      <c r="DH21" s="41">
        <f t="shared" si="23"/>
        <v>0</v>
      </c>
      <c r="DI21" s="41">
        <f t="shared" si="24"/>
        <v>0</v>
      </c>
      <c r="DJ21" s="41" t="str">
        <f t="shared" si="25"/>
        <v/>
      </c>
      <c r="DK21" s="41">
        <f t="shared" si="26"/>
        <v>0</v>
      </c>
      <c r="DL21" s="41">
        <f t="shared" si="27"/>
        <v>0</v>
      </c>
      <c r="DM21" s="41">
        <f t="shared" si="28"/>
        <v>0</v>
      </c>
      <c r="DN21" s="41">
        <f t="shared" si="29"/>
        <v>0</v>
      </c>
      <c r="DO21" s="41">
        <f t="shared" si="30"/>
        <v>0</v>
      </c>
      <c r="DP21" s="41">
        <f t="shared" si="31"/>
        <v>0</v>
      </c>
      <c r="DQ21" s="41">
        <f t="shared" si="32"/>
        <v>0</v>
      </c>
      <c r="DR21" s="41">
        <f t="shared" si="33"/>
        <v>40</v>
      </c>
      <c r="DS21" s="41">
        <f t="shared" si="34"/>
        <v>0</v>
      </c>
      <c r="DT21" s="41">
        <f t="shared" si="35"/>
        <v>0</v>
      </c>
      <c r="DU21" s="41" t="str">
        <f t="shared" si="36"/>
        <v/>
      </c>
      <c r="DV21" s="41" t="str">
        <f t="shared" si="37"/>
        <v/>
      </c>
      <c r="DW21" s="41">
        <f t="shared" si="38"/>
        <v>0</v>
      </c>
      <c r="DX21" s="41">
        <f t="shared" si="39"/>
        <v>0</v>
      </c>
      <c r="DY21" s="41">
        <f t="shared" si="40"/>
        <v>0</v>
      </c>
      <c r="DZ21" s="41">
        <f t="shared" si="41"/>
        <v>0</v>
      </c>
      <c r="EA21" s="41">
        <f t="shared" si="42"/>
        <v>0</v>
      </c>
      <c r="EB21" s="41">
        <f t="shared" si="43"/>
        <v>0</v>
      </c>
      <c r="EC21" s="41">
        <f t="shared" si="44"/>
        <v>0</v>
      </c>
      <c r="ED21" s="41">
        <f t="shared" si="45"/>
        <v>0</v>
      </c>
      <c r="EE21" s="41">
        <f t="shared" si="46"/>
        <v>0</v>
      </c>
      <c r="EF21" s="41">
        <f t="shared" si="47"/>
        <v>0</v>
      </c>
      <c r="EG21" s="41">
        <f t="shared" si="48"/>
        <v>0</v>
      </c>
      <c r="EH21" s="41">
        <f t="shared" si="49"/>
        <v>0</v>
      </c>
      <c r="EI21" s="41">
        <f t="shared" si="50"/>
        <v>0</v>
      </c>
      <c r="EJ21" s="41">
        <f t="shared" si="51"/>
        <v>0</v>
      </c>
      <c r="EK21" s="41">
        <f t="shared" si="52"/>
        <v>0</v>
      </c>
      <c r="EL21" s="41">
        <f t="shared" si="53"/>
        <v>0</v>
      </c>
      <c r="EM21" s="41">
        <f t="shared" si="54"/>
        <v>0</v>
      </c>
      <c r="EN21" s="41">
        <f t="shared" si="55"/>
        <v>0</v>
      </c>
      <c r="EO21" s="41">
        <f t="shared" si="56"/>
        <v>0</v>
      </c>
      <c r="EP21" s="41">
        <f t="shared" si="57"/>
        <v>0</v>
      </c>
      <c r="EQ21" s="41">
        <f t="shared" si="58"/>
        <v>0</v>
      </c>
      <c r="ER21" s="41">
        <f t="shared" si="59"/>
        <v>0</v>
      </c>
      <c r="ES21" s="41" t="str">
        <f t="shared" si="60"/>
        <v/>
      </c>
      <c r="ET21" s="41">
        <f t="shared" si="61"/>
        <v>0</v>
      </c>
      <c r="EU21" s="41">
        <f t="shared" si="62"/>
        <v>0</v>
      </c>
      <c r="EV21" s="41">
        <f t="shared" si="63"/>
        <v>0</v>
      </c>
      <c r="EW21" s="41">
        <f t="shared" si="64"/>
        <v>0</v>
      </c>
      <c r="EX21" s="41">
        <f t="shared" si="65"/>
        <v>0</v>
      </c>
      <c r="EY21" s="41">
        <f t="shared" si="66"/>
        <v>0</v>
      </c>
      <c r="EZ21" s="41">
        <f t="shared" si="67"/>
        <v>0</v>
      </c>
      <c r="FA21" s="41">
        <f t="shared" si="68"/>
        <v>0</v>
      </c>
      <c r="FB21" s="41" t="str">
        <f t="shared" si="69"/>
        <v/>
      </c>
      <c r="FC21" s="41">
        <f t="shared" si="70"/>
        <v>0</v>
      </c>
      <c r="FD21" s="41">
        <f t="shared" si="71"/>
        <v>0</v>
      </c>
      <c r="FE21" s="41">
        <f t="shared" si="72"/>
        <v>0</v>
      </c>
      <c r="FF21" s="41" t="str">
        <f t="shared" si="73"/>
        <v/>
      </c>
      <c r="FG21" s="41">
        <f t="shared" si="74"/>
        <v>0</v>
      </c>
      <c r="FH21" s="41">
        <f t="shared" si="75"/>
        <v>0</v>
      </c>
      <c r="FI21" s="41">
        <f t="shared" si="76"/>
        <v>0</v>
      </c>
      <c r="FJ21" s="41">
        <f t="shared" si="77"/>
        <v>560</v>
      </c>
    </row>
    <row r="22" spans="1:166" x14ac:dyDescent="0.15">
      <c r="A22" s="84"/>
      <c r="B22" s="24">
        <v>19</v>
      </c>
      <c r="C22" s="24">
        <f>'[1]功能-子任务'!$S23</f>
        <v>277.2</v>
      </c>
      <c r="D22" s="77">
        <f>'[1]功能-子任务'!$AC23</f>
        <v>190000</v>
      </c>
      <c r="E22" s="77">
        <f>'[1]功能-子任务'!$AM23/4</f>
        <v>565000</v>
      </c>
      <c r="F22" s="24">
        <f t="shared" si="2"/>
        <v>565000</v>
      </c>
      <c r="G22" s="77">
        <f>'[1]功能-子任务'!$AR23</f>
        <v>0</v>
      </c>
      <c r="H22" s="77">
        <f>'[1]功能-子任务'!$BA23</f>
        <v>747.5</v>
      </c>
      <c r="I22" s="77">
        <f>'[1]功能-子任务'!$BJ23</f>
        <v>20488.8</v>
      </c>
      <c r="L22" s="25">
        <v>19</v>
      </c>
      <c r="M22" s="41">
        <f>IF(成就内容!D25="","",INDEX($C$4:$C$178*成就内容!D$119/SUM(成就内容!$D$119:$BZ$119),成就内容!D81,1)-SUM(M$4:M21))</f>
        <v>552.95999999999981</v>
      </c>
      <c r="N22" s="41" t="str">
        <f>IF(成就内容!E25="","",INDEX($C$4:$C$178*成就内容!E$119/SUM(成就内容!$D$119:$BZ$119),成就内容!E81,1)-SUM(N$4:N21))</f>
        <v/>
      </c>
      <c r="O22" s="41">
        <f>IF(成就内容!F25="","",INDEX($C$4:$C$178*成就内容!F$119/SUM(成就内容!$D$119:$BZ$119),成就内容!F81,1)-SUM(O$4:O21))</f>
        <v>0</v>
      </c>
      <c r="P22" s="41" t="str">
        <f>IF(成就内容!G25="","",INDEX($C$4:$C$178*成就内容!G$119/SUM(成就内容!$D$119:$BZ$119),成就内容!G81,1)-SUM(P$4:P21))</f>
        <v/>
      </c>
      <c r="Q22" s="41">
        <f>IF(成就内容!H25="","",INDEX($C$4:$C$178*成就内容!H$119/SUM(成就内容!$D$119:$BZ$119),成就内容!H81,1)-SUM(Q$4:Q21))</f>
        <v>552.96000000000026</v>
      </c>
      <c r="R22" s="41">
        <f>IF(成就内容!I25="","",INDEX($C$4:$C$178*成就内容!I$119/SUM(成就内容!$D$119:$BZ$119),成就内容!I81,1)-SUM(R$4:R21))</f>
        <v>0</v>
      </c>
      <c r="S22" s="41">
        <f>IF(成就内容!J25="","",INDEX($C$4:$C$178*成就内容!J$119/SUM(成就内容!$D$119:$BZ$119),成就内容!J81,1)-SUM(S$4:S21))</f>
        <v>0</v>
      </c>
      <c r="T22" s="41">
        <f>IF(成就内容!K25="","",INDEX($C$4:$C$178*成就内容!K$119/SUM(成就内容!$D$119:$BZ$119),成就内容!K81,1)-SUM(T$4:T21))</f>
        <v>0</v>
      </c>
      <c r="U22" s="41">
        <f>IF(成就内容!L25="","",INDEX($C$4:$C$178*成就内容!L$119/SUM(成就内容!$D$119:$BZ$119),成就内容!L81,1)-SUM(U$4:U21))</f>
        <v>0</v>
      </c>
      <c r="V22" s="41">
        <f>IF(成就内容!M25="","",INDEX($C$4:$C$178*成就内容!M$119/SUM(成就内容!$D$119:$BZ$119),成就内容!M81,1)-SUM(V$4:V21))</f>
        <v>0</v>
      </c>
      <c r="W22" s="41">
        <f>IF(成就内容!N25="","",INDEX($C$4:$C$178*成就内容!N$119/SUM(成就内容!$D$119:$BZ$119),成就内容!N81,1)-SUM(W$4:W21))</f>
        <v>0</v>
      </c>
      <c r="X22" s="41">
        <f>IF(成就内容!O25="","",INDEX($C$4:$C$178*成就内容!O$119/SUM(成就内容!$D$119:$BZ$119),成就内容!O81,1)-SUM(X$4:X21))</f>
        <v>0</v>
      </c>
      <c r="Y22" s="41" t="str">
        <f>IF(成就内容!P25="","",INDEX($C$4:$C$178*成就内容!P$119/SUM(成就内容!$D$119:$BZ$119),成就内容!P81,1)-SUM(Y$4:Y21))</f>
        <v/>
      </c>
      <c r="Z22" s="41">
        <f>IF(成就内容!Q25="","",INDEX($C$4:$C$178*成就内容!Q$119/SUM(成就内容!$D$119:$BZ$119),成就内容!Q81,1)-SUM(Z$4:Z21))</f>
        <v>552.96000000000026</v>
      </c>
      <c r="AA22" s="41">
        <f>IF(成就内容!R25="","",INDEX($C$4:$C$178*成就内容!R$119/SUM(成就内容!$D$119:$BZ$119),成就内容!R81,1)-SUM(AA$4:AA21))</f>
        <v>0</v>
      </c>
      <c r="AB22" s="41">
        <f>IF(成就内容!S25="","",INDEX($C$4:$C$178*成就内容!S$119/SUM(成就内容!$D$119:$BZ$119),成就内容!S81,1)-SUM(AB$4:AB21))</f>
        <v>0</v>
      </c>
      <c r="AC22" s="41">
        <f>IF(成就内容!T25="","",INDEX($C$4:$C$178*成就内容!T$119/SUM(成就内容!$D$119:$BZ$119),成就内容!T81,1)-SUM(AC$4:AC21))</f>
        <v>0</v>
      </c>
      <c r="AD22" s="41">
        <f>IF(成就内容!U25="","",INDEX($C$4:$C$178*成就内容!U$119/SUM(成就内容!$D$119:$BZ$119),成就内容!U81,1)-SUM(AD$4:AD21))</f>
        <v>0</v>
      </c>
      <c r="AE22" s="41">
        <f>IF(成就内容!V25="","",INDEX($C$4:$C$178*成就内容!V$119/SUM(成就内容!$D$119:$BZ$119),成就内容!V81,1)-SUM(AE$4:AE21))</f>
        <v>0</v>
      </c>
      <c r="AF22" s="41">
        <f>IF(成就内容!W25="","",INDEX($C$4:$C$178*成就内容!W$119/SUM(成就内容!$D$119:$BZ$119),成就内容!W81,1)-SUM(AF$4:AF21))</f>
        <v>0</v>
      </c>
      <c r="AG22" s="41">
        <f>IF(成就内容!X25="","",INDEX($C$4:$C$178*成就内容!X$119/SUM(成就内容!$D$119:$BZ$119),成就内容!X81,1)-SUM(AG$4:AG21))</f>
        <v>0</v>
      </c>
      <c r="AH22" s="41">
        <f>IF(成就内容!Y25="","",INDEX($C$4:$C$178*成就内容!Y$119/SUM(成就内容!$D$119:$BZ$119),成就内容!Y81,1)-SUM(AH$4:AH21))</f>
        <v>0</v>
      </c>
      <c r="AI22" s="41" t="str">
        <f>IF(成就内容!Z25="","",INDEX($C$4:$C$178*成就内容!Z$119/SUM(成就内容!$D$119:$BZ$119),成就内容!Z81,1)-SUM(AI$4:AI21))</f>
        <v/>
      </c>
      <c r="AJ22" s="41" t="str">
        <f>IF(成就内容!AA25="","",INDEX($C$4:$C$178*成就内容!AA$119/SUM(成就内容!$D$119:$BZ$119),成就内容!AA81,1)-SUM(AJ$4:AJ21))</f>
        <v/>
      </c>
      <c r="AK22" s="41" t="str">
        <f>IF(成就内容!AB25="","",INDEX($C$4:$C$178*成就内容!AB$119/SUM(成就内容!$D$119:$BZ$119),成就内容!AB81,1)-SUM(AK$4:AK21))</f>
        <v/>
      </c>
      <c r="AL22" s="41">
        <f>IF(成就内容!AC25="","",INDEX($C$4:$C$178*成就内容!AC$119/SUM(成就内容!$D$119:$BZ$119),成就内容!AC81,1)-SUM(AL$4:AL21))</f>
        <v>0</v>
      </c>
      <c r="AM22" s="41">
        <f>IF(成就内容!AD25="","",INDEX($C$4:$C$178*成就内容!AD$119/SUM(成就内容!$D$119:$BZ$119),成就内容!AD81,1)-SUM(AM$4:AM21))</f>
        <v>0</v>
      </c>
      <c r="AN22" s="41">
        <f>IF(成就内容!AE25="","",INDEX($C$4:$C$178*成就内容!AE$119/SUM(成就内容!$D$119:$BZ$119),成就内容!AE81,1)-SUM(AN$4:AN21))</f>
        <v>0</v>
      </c>
      <c r="AO22" s="41">
        <f>IF(成就内容!AF25="","",INDEX($C$4:$C$178*成就内容!AF$119/SUM(成就内容!$D$119:$BZ$119),成就内容!AF81,1)-SUM(AO$4:AO21))</f>
        <v>0</v>
      </c>
      <c r="AP22" s="41">
        <f>IF(成就内容!AG25="","",INDEX($C$4:$C$178*成就内容!AG$119/SUM(成就内容!$D$119:$BZ$119),成就内容!AG81,1)-SUM(AP$4:AP21))</f>
        <v>0</v>
      </c>
      <c r="AQ22" s="41">
        <f>IF(成就内容!AH25="","",INDEX($C$4:$C$178*成就内容!AH$119/SUM(成就内容!$D$119:$BZ$119),成就内容!AH81,1)-SUM(AQ$4:AQ21))</f>
        <v>34.560000000000059</v>
      </c>
      <c r="AR22" s="41">
        <f>IF(成就内容!AI25="","",INDEX($C$4:$C$178*成就内容!AI$119/SUM(成就内容!$D$119:$BZ$119),成就内容!AI81,1)-SUM(AR$4:AR21))</f>
        <v>0</v>
      </c>
      <c r="AS22" s="41">
        <f>IF(成就内容!AJ25="","",INDEX($C$4:$C$178*成就内容!AJ$119/SUM(成就内容!$D$119:$BZ$119),成就内容!AJ81,1)-SUM(AS$4:AS21))</f>
        <v>0</v>
      </c>
      <c r="AT22" s="41" t="str">
        <f>IF(成就内容!AK25="","",INDEX($C$4:$C$178*成就内容!AK$119/SUM(成就内容!$D$119:$BZ$119),成就内容!AK81,1)-SUM(AT$4:AT21))</f>
        <v/>
      </c>
      <c r="AU22" s="41" t="str">
        <f>IF(成就内容!AL25="","",INDEX($C$4:$C$178*成就内容!AL$119/SUM(成就内容!$D$119:$BZ$119),成就内容!AL81,1)-SUM(AU$4:AU21))</f>
        <v/>
      </c>
      <c r="AV22" s="41">
        <f>IF(成就内容!AM25="","",INDEX($C$4:$C$178*成就内容!AM$119/SUM(成就内容!$D$119:$BZ$119),成就内容!AM81,1)-SUM(AV$4:AV21))</f>
        <v>0</v>
      </c>
      <c r="AW22" s="41">
        <f>IF(成就内容!AN25="","",INDEX($C$4:$C$178*成就内容!AN$119/SUM(成就内容!$D$119:$BZ$119),成就内容!AN81,1)-SUM(AW$4:AW21))</f>
        <v>0</v>
      </c>
      <c r="AX22" s="41">
        <f>IF(成就内容!AO25="","",INDEX($C$4:$C$178*成就内容!AO$119/SUM(成就内容!$D$119:$BZ$119),成就内容!AO81,1)-SUM(AX$4:AX21))</f>
        <v>0</v>
      </c>
      <c r="AY22" s="41">
        <f>IF(成就内容!AP25="","",INDEX($C$4:$C$178*成就内容!AP$119/SUM(成就内容!$D$119:$BZ$119),成就内容!AP81,1)-SUM(AY$4:AY21))</f>
        <v>0</v>
      </c>
      <c r="AZ22" s="41">
        <f>IF(成就内容!AQ25="","",INDEX($C$4:$C$178*成就内容!AQ$119/SUM(成就内容!$D$119:$BZ$119),成就内容!AQ81,1)-SUM(AZ$4:AZ21))</f>
        <v>0</v>
      </c>
      <c r="BA22" s="41">
        <f>IF(成就内容!AR25="","",INDEX($C$4:$C$178*成就内容!AR$119/SUM(成就内容!$D$119:$BZ$119),成就内容!AR81,1)-SUM(BA$4:BA21))</f>
        <v>0</v>
      </c>
      <c r="BB22" s="41">
        <f>IF(成就内容!AS25="","",INDEX($C$4:$C$178*成就内容!AS$119/SUM(成就内容!$D$119:$BZ$119),成就内容!AS81,1)-SUM(BB$4:BB21))</f>
        <v>0</v>
      </c>
      <c r="BC22" s="41">
        <f>IF(成就内容!AT25="","",INDEX($C$4:$C$178*成就内容!AT$119/SUM(成就内容!$D$119:$BZ$119),成就内容!AT81,1)-SUM(BC$4:BC21))</f>
        <v>0</v>
      </c>
      <c r="BD22" s="41">
        <f>IF(成就内容!AU25="","",INDEX($C$4:$C$178*成就内容!AU$119/SUM(成就内容!$D$119:$BZ$119),成就内容!AU81,1)-SUM(BD$4:BD21))</f>
        <v>0</v>
      </c>
      <c r="BE22" s="41">
        <f>IF(成就内容!AV25="","",INDEX($C$4:$C$178*成就内容!AV$119/SUM(成就内容!$D$119:$BZ$119),成就内容!AV81,1)-SUM(BE$4:BE21))</f>
        <v>0</v>
      </c>
      <c r="BF22" s="41">
        <f>IF(成就内容!AW25="","",INDEX($C$4:$C$178*成就内容!AW$119/SUM(成就内容!$D$119:$BZ$119),成就内容!AW81,1)-SUM(BF$4:BF21))</f>
        <v>0</v>
      </c>
      <c r="BG22" s="41">
        <f>IF(成就内容!AX25="","",INDEX($C$4:$C$178*成就内容!AX$119/SUM(成就内容!$D$119:$BZ$119),成就内容!AX81,1)-SUM(BG$4:BG21))</f>
        <v>0</v>
      </c>
      <c r="BH22" s="41">
        <f>IF(成就内容!AY25="","",INDEX($C$4:$C$178*成就内容!AY$119/SUM(成就内容!$D$119:$BZ$119),成就内容!AY81,1)-SUM(BH$4:BH21))</f>
        <v>0</v>
      </c>
      <c r="BI22" s="41">
        <f>IF(成就内容!AZ25="","",INDEX($C$4:$C$178*成就内容!AZ$119/SUM(成就内容!$D$119:$BZ$119),成就内容!AZ81,1)-SUM(BI$4:BI21))</f>
        <v>0</v>
      </c>
      <c r="BJ22" s="41">
        <f>IF(成就内容!BA25="","",INDEX($C$4:$C$178*成就内容!BA$119/SUM(成就内容!$D$119:$BZ$119),成就内容!BA81,1)-SUM(BJ$4:BJ21))</f>
        <v>0</v>
      </c>
      <c r="BK22" s="41">
        <f>IF(成就内容!BB25="","",INDEX($C$4:$C$178*成就内容!BB$119/SUM(成就内容!$D$119:$BZ$119),成就内容!BB81,1)-SUM(BK$4:BK21))</f>
        <v>0</v>
      </c>
      <c r="BL22" s="41">
        <f>IF(成就内容!BC25="","",INDEX($C$4:$C$178*成就内容!BC$119/SUM(成就内容!$D$119:$BZ$119),成就内容!BC81,1)-SUM(BL$4:BL21))</f>
        <v>0</v>
      </c>
      <c r="BM22" s="41">
        <f>IF(成就内容!BD25="","",INDEX($C$4:$C$178*成就内容!BD$119/SUM(成就内容!$D$119:$BZ$119),成就内容!BD81,1)-SUM(BM$4:BM21))</f>
        <v>0</v>
      </c>
      <c r="BN22" s="41">
        <f>IF(成就内容!BE25="","",INDEX($C$4:$C$178*成就内容!BE$119/SUM(成就内容!$D$119:$BZ$119),成就内容!BE81,1)-SUM(BN$4:BN21))</f>
        <v>0</v>
      </c>
      <c r="BO22" s="41">
        <f>IF(成就内容!BF25="","",INDEX($C$4:$C$178*成就内容!BF$119/SUM(成就内容!$D$119:$BZ$119),成就内容!BF81,1)-SUM(BO$4:BO21))</f>
        <v>0</v>
      </c>
      <c r="BP22" s="41">
        <f>IF(成就内容!BG25="","",INDEX($C$4:$C$178*成就内容!BG$119/SUM(成就内容!$D$119:$BZ$119),成就内容!BG81,1)-SUM(BP$4:BP21))</f>
        <v>0</v>
      </c>
      <c r="BQ22" s="41">
        <f>IF(成就内容!BH25="","",INDEX($C$4:$C$178*成就内容!BH$119/SUM(成就内容!$D$119:$BZ$119),成就内容!BH81,1)-SUM(BQ$4:BQ21))</f>
        <v>0</v>
      </c>
      <c r="BR22" s="41" t="str">
        <f>IF(成就内容!BI25="","",INDEX($C$4:$C$178*成就内容!BI$119/SUM(成就内容!$D$119:$BZ$119),成就内容!BI81,1)-SUM(BR$4:BR21))</f>
        <v/>
      </c>
      <c r="BS22" s="41">
        <f>IF(成就内容!BJ25="","",INDEX($C$4:$C$178*成就内容!BJ$119/SUM(成就内容!$D$119:$BZ$119),成就内容!BJ81,1)-SUM(BS$4:BS21))</f>
        <v>0</v>
      </c>
      <c r="BT22" s="41">
        <f>IF(成就内容!BK25="","",INDEX($C$4:$C$178*成就内容!BK$119/SUM(成就内容!$D$119:$BZ$119),成就内容!BK81,1)-SUM(BT$4:BT21))</f>
        <v>0</v>
      </c>
      <c r="BU22" s="41">
        <f>IF(成就内容!BL25="","",INDEX($C$4:$C$178*成就内容!BL$119/SUM(成就内容!$D$119:$BZ$119),成就内容!BL81,1)-SUM(BU$4:BU21))</f>
        <v>0</v>
      </c>
      <c r="BV22" s="41">
        <f>IF(成就内容!BM25="","",INDEX($C$4:$C$178*成就内容!BM$119/SUM(成就内容!$D$119:$BZ$119),成就内容!BM81,1)-SUM(BV$4:BV21))</f>
        <v>0</v>
      </c>
      <c r="BW22" s="41">
        <f>IF(成就内容!BN25="","",INDEX($C$4:$C$178*成就内容!BN$119/SUM(成就内容!$D$119:$BZ$119),成就内容!BN81,1)-SUM(BW$4:BW21))</f>
        <v>0</v>
      </c>
      <c r="BX22" s="41">
        <f>IF(成就内容!BO25="","",INDEX($C$4:$C$178*成就内容!BO$119/SUM(成就内容!$D$119:$BZ$119),成就内容!BO81,1)-SUM(BX$4:BX21))</f>
        <v>0</v>
      </c>
      <c r="BY22" s="41">
        <f>IF(成就内容!BP25="","",INDEX($C$4:$C$178*成就内容!BP$119/SUM(成就内容!$D$119:$BZ$119),成就内容!BP81,1)-SUM(BY$4:BY21))</f>
        <v>0</v>
      </c>
      <c r="BZ22" s="41">
        <f>IF(成就内容!BQ25="","",INDEX($C$4:$C$178*成就内容!BQ$119/SUM(成就内容!$D$119:$BZ$119),成就内容!BQ81,1)-SUM(BZ$4:BZ21))</f>
        <v>0</v>
      </c>
      <c r="CA22" s="41" t="str">
        <f>IF(成就内容!BR25="","",INDEX($C$4:$C$178*成就内容!BR$119/SUM(成就内容!$D$119:$BZ$119),成就内容!BR81,1)-SUM(CA$4:CA21))</f>
        <v/>
      </c>
      <c r="CB22" s="41" t="str">
        <f>IF(成就内容!BS25="","",INDEX($C$4:$C$178*成就内容!BS$119/SUM(成就内容!$D$119:$BZ$119),成就内容!BS81,1)-SUM(CB$4:CB21))</f>
        <v/>
      </c>
      <c r="CC22" s="41">
        <f>IF(成就内容!BT25="","",INDEX($C$4:$C$178*成就内容!BT$119/SUM(成就内容!$D$119:$BZ$119),成就内容!BT81,1)-SUM(CC$4:CC21))</f>
        <v>0</v>
      </c>
      <c r="CD22" s="41">
        <f>IF(成就内容!BU25="","",INDEX($C$4:$C$178*成就内容!BU$119/SUM(成就内容!$D$119:$BZ$119),成就内容!BU81,1)-SUM(CD$4:CD21))</f>
        <v>0</v>
      </c>
      <c r="CE22" s="41" t="str">
        <f>IF(成就内容!BV25="","",INDEX($C$4:$C$178*成就内容!BV$119/SUM(成就内容!$D$119:$BZ$119),成就内容!BV81,1)-SUM(CE$4:CE21))</f>
        <v/>
      </c>
      <c r="CF22" s="41">
        <f>IF(成就内容!BW25="","",INDEX($C$4:$C$178*成就内容!BW$119/SUM(成就内容!$D$119:$BZ$119),成就内容!BW81,1)-SUM(CF$4:CF21))</f>
        <v>0</v>
      </c>
      <c r="CG22" s="41">
        <f>IF(成就内容!BX25="","",INDEX($C$4:$C$178*成就内容!BX$119/SUM(成就内容!$D$119:$BZ$119),成就内容!BX81,1)-SUM(CG$4:CG21))</f>
        <v>0</v>
      </c>
      <c r="CH22" s="41">
        <f>IF(成就内容!BY25="","",INDEX($C$4:$C$178*成就内容!BY$119/SUM(成就内容!$D$119:$BZ$119),成就内容!BY81,1)-SUM(CH$4:CH21))</f>
        <v>0</v>
      </c>
      <c r="CI22" s="41">
        <f>IF(成就内容!BZ25="","",INDEX($C$4:$C$178*成就内容!BZ$119/SUM(成就内容!$D$119:$BZ$119),成就内容!BZ81,1)-SUM(CI$4:CI21))</f>
        <v>552.95999999999958</v>
      </c>
      <c r="CM22" s="43">
        <v>19</v>
      </c>
      <c r="CN22" s="41">
        <f t="shared" si="3"/>
        <v>560</v>
      </c>
      <c r="CO22" s="41" t="str">
        <f t="shared" si="4"/>
        <v/>
      </c>
      <c r="CP22" s="41">
        <f t="shared" si="5"/>
        <v>0</v>
      </c>
      <c r="CQ22" s="41" t="str">
        <f t="shared" si="6"/>
        <v/>
      </c>
      <c r="CR22" s="41">
        <f t="shared" si="7"/>
        <v>560</v>
      </c>
      <c r="CS22" s="41">
        <f t="shared" si="8"/>
        <v>0</v>
      </c>
      <c r="CT22" s="41">
        <f t="shared" si="9"/>
        <v>0</v>
      </c>
      <c r="CU22" s="41">
        <f t="shared" si="10"/>
        <v>0</v>
      </c>
      <c r="CV22" s="41">
        <f t="shared" si="11"/>
        <v>0</v>
      </c>
      <c r="CW22" s="41">
        <f t="shared" si="12"/>
        <v>0</v>
      </c>
      <c r="CX22" s="41">
        <f t="shared" si="13"/>
        <v>0</v>
      </c>
      <c r="CY22" s="41">
        <f t="shared" si="14"/>
        <v>0</v>
      </c>
      <c r="CZ22" s="41" t="str">
        <f t="shared" si="15"/>
        <v/>
      </c>
      <c r="DA22" s="41">
        <f t="shared" si="16"/>
        <v>560</v>
      </c>
      <c r="DB22" s="41">
        <f t="shared" si="17"/>
        <v>0</v>
      </c>
      <c r="DC22" s="41">
        <f t="shared" si="18"/>
        <v>0</v>
      </c>
      <c r="DD22" s="41">
        <f t="shared" si="19"/>
        <v>0</v>
      </c>
      <c r="DE22" s="41">
        <f t="shared" si="20"/>
        <v>0</v>
      </c>
      <c r="DF22" s="41">
        <f t="shared" si="21"/>
        <v>0</v>
      </c>
      <c r="DG22" s="41">
        <f t="shared" si="22"/>
        <v>0</v>
      </c>
      <c r="DH22" s="41">
        <f t="shared" si="23"/>
        <v>0</v>
      </c>
      <c r="DI22" s="41">
        <f t="shared" si="24"/>
        <v>0</v>
      </c>
      <c r="DJ22" s="41" t="str">
        <f t="shared" si="25"/>
        <v/>
      </c>
      <c r="DK22" s="41" t="str">
        <f t="shared" si="26"/>
        <v/>
      </c>
      <c r="DL22" s="41" t="str">
        <f t="shared" si="27"/>
        <v/>
      </c>
      <c r="DM22" s="41">
        <f t="shared" si="28"/>
        <v>0</v>
      </c>
      <c r="DN22" s="41">
        <f t="shared" si="29"/>
        <v>0</v>
      </c>
      <c r="DO22" s="41">
        <f t="shared" si="30"/>
        <v>0</v>
      </c>
      <c r="DP22" s="41">
        <f t="shared" si="31"/>
        <v>0</v>
      </c>
      <c r="DQ22" s="41">
        <f t="shared" si="32"/>
        <v>0</v>
      </c>
      <c r="DR22" s="41">
        <f t="shared" si="33"/>
        <v>40</v>
      </c>
      <c r="DS22" s="41">
        <f t="shared" si="34"/>
        <v>0</v>
      </c>
      <c r="DT22" s="41">
        <f t="shared" si="35"/>
        <v>0</v>
      </c>
      <c r="DU22" s="41" t="str">
        <f t="shared" si="36"/>
        <v/>
      </c>
      <c r="DV22" s="41" t="str">
        <f t="shared" si="37"/>
        <v/>
      </c>
      <c r="DW22" s="41">
        <f t="shared" si="38"/>
        <v>0</v>
      </c>
      <c r="DX22" s="41">
        <f t="shared" si="39"/>
        <v>0</v>
      </c>
      <c r="DY22" s="41">
        <f t="shared" si="40"/>
        <v>0</v>
      </c>
      <c r="DZ22" s="41">
        <f t="shared" si="41"/>
        <v>0</v>
      </c>
      <c r="EA22" s="41">
        <f t="shared" si="42"/>
        <v>0</v>
      </c>
      <c r="EB22" s="41">
        <f t="shared" si="43"/>
        <v>0</v>
      </c>
      <c r="EC22" s="41">
        <f t="shared" si="44"/>
        <v>0</v>
      </c>
      <c r="ED22" s="41">
        <f t="shared" si="45"/>
        <v>0</v>
      </c>
      <c r="EE22" s="41">
        <f t="shared" si="46"/>
        <v>0</v>
      </c>
      <c r="EF22" s="41">
        <f t="shared" si="47"/>
        <v>0</v>
      </c>
      <c r="EG22" s="41">
        <f t="shared" si="48"/>
        <v>0</v>
      </c>
      <c r="EH22" s="41">
        <f t="shared" si="49"/>
        <v>0</v>
      </c>
      <c r="EI22" s="41">
        <f t="shared" si="50"/>
        <v>0</v>
      </c>
      <c r="EJ22" s="41">
        <f t="shared" si="51"/>
        <v>0</v>
      </c>
      <c r="EK22" s="41">
        <f t="shared" si="52"/>
        <v>0</v>
      </c>
      <c r="EL22" s="41">
        <f t="shared" si="53"/>
        <v>0</v>
      </c>
      <c r="EM22" s="41">
        <f t="shared" si="54"/>
        <v>0</v>
      </c>
      <c r="EN22" s="41">
        <f t="shared" si="55"/>
        <v>0</v>
      </c>
      <c r="EO22" s="41">
        <f t="shared" si="56"/>
        <v>0</v>
      </c>
      <c r="EP22" s="41">
        <f t="shared" si="57"/>
        <v>0</v>
      </c>
      <c r="EQ22" s="41">
        <f t="shared" si="58"/>
        <v>0</v>
      </c>
      <c r="ER22" s="41">
        <f t="shared" si="59"/>
        <v>0</v>
      </c>
      <c r="ES22" s="41" t="str">
        <f t="shared" si="60"/>
        <v/>
      </c>
      <c r="ET22" s="41">
        <f t="shared" si="61"/>
        <v>0</v>
      </c>
      <c r="EU22" s="41">
        <f t="shared" si="62"/>
        <v>0</v>
      </c>
      <c r="EV22" s="41">
        <f t="shared" si="63"/>
        <v>0</v>
      </c>
      <c r="EW22" s="41">
        <f t="shared" si="64"/>
        <v>0</v>
      </c>
      <c r="EX22" s="41">
        <f t="shared" si="65"/>
        <v>0</v>
      </c>
      <c r="EY22" s="41">
        <f t="shared" si="66"/>
        <v>0</v>
      </c>
      <c r="EZ22" s="41">
        <f t="shared" si="67"/>
        <v>0</v>
      </c>
      <c r="FA22" s="41">
        <f t="shared" si="68"/>
        <v>0</v>
      </c>
      <c r="FB22" s="41" t="str">
        <f t="shared" si="69"/>
        <v/>
      </c>
      <c r="FC22" s="41" t="str">
        <f t="shared" si="70"/>
        <v/>
      </c>
      <c r="FD22" s="41">
        <f t="shared" si="71"/>
        <v>0</v>
      </c>
      <c r="FE22" s="41">
        <f t="shared" si="72"/>
        <v>0</v>
      </c>
      <c r="FF22" s="41" t="str">
        <f t="shared" si="73"/>
        <v/>
      </c>
      <c r="FG22" s="41">
        <f t="shared" si="74"/>
        <v>0</v>
      </c>
      <c r="FH22" s="41">
        <f t="shared" si="75"/>
        <v>0</v>
      </c>
      <c r="FI22" s="41">
        <f t="shared" si="76"/>
        <v>0</v>
      </c>
      <c r="FJ22" s="41">
        <f t="shared" si="77"/>
        <v>560</v>
      </c>
    </row>
    <row r="23" spans="1:166" x14ac:dyDescent="0.15">
      <c r="A23" s="84"/>
      <c r="B23" s="24">
        <v>20</v>
      </c>
      <c r="C23" s="24">
        <f>'[1]功能-子任务'!$S24</f>
        <v>288</v>
      </c>
      <c r="D23" s="77">
        <f>'[1]功能-子任务'!$AC24</f>
        <v>200000</v>
      </c>
      <c r="E23" s="77">
        <f>'[1]功能-子任务'!$AM24/4</f>
        <v>600000</v>
      </c>
      <c r="F23" s="24">
        <f t="shared" si="2"/>
        <v>600000</v>
      </c>
      <c r="G23" s="77">
        <f>'[1]功能-子任务'!$AR24</f>
        <v>0</v>
      </c>
      <c r="H23" s="77">
        <f>'[1]功能-子任务'!$BA24</f>
        <v>800</v>
      </c>
      <c r="I23" s="77">
        <f>'[1]功能-子任务'!$BJ24</f>
        <v>21312</v>
      </c>
      <c r="L23" s="25">
        <v>20</v>
      </c>
      <c r="M23" s="41">
        <f>IF(成就内容!D26="","",INDEX($C$4:$C$178*成就内容!D$119/SUM(成就内容!$D$119:$BZ$119),成就内容!D82,1)-SUM(M$4:M22))</f>
        <v>552.96000000000049</v>
      </c>
      <c r="N23" s="41" t="str">
        <f>IF(成就内容!E26="","",INDEX($C$4:$C$178*成就内容!E$119/SUM(成就内容!$D$119:$BZ$119),成就内容!E82,1)-SUM(N$4:N22))</f>
        <v/>
      </c>
      <c r="O23" s="41">
        <f>IF(成就内容!F26="","",INDEX($C$4:$C$178*成就内容!F$119/SUM(成就内容!$D$119:$BZ$119),成就内容!F82,1)-SUM(O$4:O22))</f>
        <v>0</v>
      </c>
      <c r="P23" s="41" t="str">
        <f>IF(成就内容!G26="","",INDEX($C$4:$C$178*成就内容!G$119/SUM(成就内容!$D$119:$BZ$119),成就内容!G82,1)-SUM(P$4:P22))</f>
        <v/>
      </c>
      <c r="Q23" s="41">
        <f>IF(成就内容!H26="","",INDEX($C$4:$C$178*成就内容!H$119/SUM(成就内容!$D$119:$BZ$119),成就内容!H82,1)-SUM(Q$4:Q22))</f>
        <v>552.95999999999958</v>
      </c>
      <c r="R23" s="41">
        <f>IF(成就内容!I26="","",INDEX($C$4:$C$178*成就内容!I$119/SUM(成就内容!$D$119:$BZ$119),成就内容!I82,1)-SUM(R$4:R22))</f>
        <v>0</v>
      </c>
      <c r="S23" s="41">
        <f>IF(成就内容!J26="","",INDEX($C$4:$C$178*成就内容!J$119/SUM(成就内容!$D$119:$BZ$119),成就内容!J82,1)-SUM(S$4:S22))</f>
        <v>0</v>
      </c>
      <c r="T23" s="41">
        <f>IF(成就内容!K26="","",INDEX($C$4:$C$178*成就内容!K$119/SUM(成就内容!$D$119:$BZ$119),成就内容!K82,1)-SUM(T$4:T22))</f>
        <v>0</v>
      </c>
      <c r="U23" s="41">
        <f>IF(成就内容!L26="","",INDEX($C$4:$C$178*成就内容!L$119/SUM(成就内容!$D$119:$BZ$119),成就内容!L82,1)-SUM(U$4:U22))</f>
        <v>0</v>
      </c>
      <c r="V23" s="41">
        <f>IF(成就内容!M26="","",INDEX($C$4:$C$178*成就内容!M$119/SUM(成就内容!$D$119:$BZ$119),成就内容!M82,1)-SUM(V$4:V22))</f>
        <v>0</v>
      </c>
      <c r="W23" s="41">
        <f>IF(成就内容!N26="","",INDEX($C$4:$C$178*成就内容!N$119/SUM(成就内容!$D$119:$BZ$119),成就内容!N82,1)-SUM(W$4:W22))</f>
        <v>0</v>
      </c>
      <c r="X23" s="41">
        <f>IF(成就内容!O26="","",INDEX($C$4:$C$178*成就内容!O$119/SUM(成就内容!$D$119:$BZ$119),成就内容!O82,1)-SUM(X$4:X22))</f>
        <v>0</v>
      </c>
      <c r="Y23" s="41" t="str">
        <f>IF(成就内容!P26="","",INDEX($C$4:$C$178*成就内容!P$119/SUM(成就内容!$D$119:$BZ$119),成就内容!P82,1)-SUM(Y$4:Y22))</f>
        <v/>
      </c>
      <c r="Z23" s="41">
        <f>IF(成就内容!Q26="","",INDEX($C$4:$C$178*成就内容!Q$119/SUM(成就内容!$D$119:$BZ$119),成就内容!Q82,1)-SUM(Z$4:Z22))</f>
        <v>552.95999999999958</v>
      </c>
      <c r="AA23" s="41">
        <f>IF(成就内容!R26="","",INDEX($C$4:$C$178*成就内容!R$119/SUM(成就内容!$D$119:$BZ$119),成就内容!R82,1)-SUM(AA$4:AA22))</f>
        <v>0</v>
      </c>
      <c r="AB23" s="41">
        <f>IF(成就内容!S26="","",INDEX($C$4:$C$178*成就内容!S$119/SUM(成就内容!$D$119:$BZ$119),成就内容!S82,1)-SUM(AB$4:AB22))</f>
        <v>0</v>
      </c>
      <c r="AC23" s="41">
        <f>IF(成就内容!T26="","",INDEX($C$4:$C$178*成就内容!T$119/SUM(成就内容!$D$119:$BZ$119),成就内容!T82,1)-SUM(AC$4:AC22))</f>
        <v>0</v>
      </c>
      <c r="AD23" s="41">
        <f>IF(成就内容!U26="","",INDEX($C$4:$C$178*成就内容!U$119/SUM(成就内容!$D$119:$BZ$119),成就内容!U82,1)-SUM(AD$4:AD22))</f>
        <v>0</v>
      </c>
      <c r="AE23" s="41">
        <f>IF(成就内容!V26="","",INDEX($C$4:$C$178*成就内容!V$119/SUM(成就内容!$D$119:$BZ$119),成就内容!V82,1)-SUM(AE$4:AE22))</f>
        <v>0</v>
      </c>
      <c r="AF23" s="41">
        <f>IF(成就内容!W26="","",INDEX($C$4:$C$178*成就内容!W$119/SUM(成就内容!$D$119:$BZ$119),成就内容!W82,1)-SUM(AF$4:AF22))</f>
        <v>0</v>
      </c>
      <c r="AG23" s="41">
        <f>IF(成就内容!X26="","",INDEX($C$4:$C$178*成就内容!X$119/SUM(成就内容!$D$119:$BZ$119),成就内容!X82,1)-SUM(AG$4:AG22))</f>
        <v>0</v>
      </c>
      <c r="AH23" s="41">
        <f>IF(成就内容!Y26="","",INDEX($C$4:$C$178*成就内容!Y$119/SUM(成就内容!$D$119:$BZ$119),成就内容!Y82,1)-SUM(AH$4:AH22))</f>
        <v>0</v>
      </c>
      <c r="AI23" s="41" t="str">
        <f>IF(成就内容!Z26="","",INDEX($C$4:$C$178*成就内容!Z$119/SUM(成就内容!$D$119:$BZ$119),成就内容!Z82,1)-SUM(AI$4:AI22))</f>
        <v/>
      </c>
      <c r="AJ23" s="41" t="str">
        <f>IF(成就内容!AA26="","",INDEX($C$4:$C$178*成就内容!AA$119/SUM(成就内容!$D$119:$BZ$119),成就内容!AA82,1)-SUM(AJ$4:AJ22))</f>
        <v/>
      </c>
      <c r="AK23" s="41" t="str">
        <f>IF(成就内容!AB26="","",INDEX($C$4:$C$178*成就内容!AB$119/SUM(成就内容!$D$119:$BZ$119),成就内容!AB82,1)-SUM(AK$4:AK22))</f>
        <v/>
      </c>
      <c r="AL23" s="41">
        <f>IF(成就内容!AC26="","",INDEX($C$4:$C$178*成就内容!AC$119/SUM(成就内容!$D$119:$BZ$119),成就内容!AC82,1)-SUM(AL$4:AL22))</f>
        <v>0</v>
      </c>
      <c r="AM23" s="41">
        <f>IF(成就内容!AD26="","",INDEX($C$4:$C$178*成就内容!AD$119/SUM(成就内容!$D$119:$BZ$119),成就内容!AD82,1)-SUM(AM$4:AM22))</f>
        <v>0</v>
      </c>
      <c r="AN23" s="41">
        <f>IF(成就内容!AE26="","",INDEX($C$4:$C$178*成就内容!AE$119/SUM(成就内容!$D$119:$BZ$119),成就内容!AE82,1)-SUM(AN$4:AN22))</f>
        <v>0</v>
      </c>
      <c r="AO23" s="41">
        <f>IF(成就内容!AF26="","",INDEX($C$4:$C$178*成就内容!AF$119/SUM(成就内容!$D$119:$BZ$119),成就内容!AF82,1)-SUM(AO$4:AO22))</f>
        <v>0</v>
      </c>
      <c r="AP23" s="41">
        <f>IF(成就内容!AG26="","",INDEX($C$4:$C$178*成就内容!AG$119/SUM(成就内容!$D$119:$BZ$119),成就内容!AG82,1)-SUM(AP$4:AP22))</f>
        <v>0</v>
      </c>
      <c r="AQ23" s="41">
        <f>IF(成就内容!AH26="","",INDEX($C$4:$C$178*成就内容!AH$119/SUM(成就内容!$D$119:$BZ$119),成就内容!AH82,1)-SUM(AQ$4:AQ22))</f>
        <v>34.560000000000059</v>
      </c>
      <c r="AR23" s="41">
        <f>IF(成就内容!AI26="","",INDEX($C$4:$C$178*成就内容!AI$119/SUM(成就内容!$D$119:$BZ$119),成就内容!AI82,1)-SUM(AR$4:AR22))</f>
        <v>0</v>
      </c>
      <c r="AS23" s="41">
        <f>IF(成就内容!AJ26="","",INDEX($C$4:$C$178*成就内容!AJ$119/SUM(成就内容!$D$119:$BZ$119),成就内容!AJ82,1)-SUM(AS$4:AS22))</f>
        <v>0</v>
      </c>
      <c r="AT23" s="41" t="str">
        <f>IF(成就内容!AK26="","",INDEX($C$4:$C$178*成就内容!AK$119/SUM(成就内容!$D$119:$BZ$119),成就内容!AK82,1)-SUM(AT$4:AT22))</f>
        <v/>
      </c>
      <c r="AU23" s="41" t="str">
        <f>IF(成就内容!AL26="","",INDEX($C$4:$C$178*成就内容!AL$119/SUM(成就内容!$D$119:$BZ$119),成就内容!AL82,1)-SUM(AU$4:AU22))</f>
        <v/>
      </c>
      <c r="AV23" s="41">
        <f>IF(成就内容!AM26="","",INDEX($C$4:$C$178*成就内容!AM$119/SUM(成就内容!$D$119:$BZ$119),成就内容!AM82,1)-SUM(AV$4:AV22))</f>
        <v>0</v>
      </c>
      <c r="AW23" s="41">
        <f>IF(成就内容!AN26="","",INDEX($C$4:$C$178*成就内容!AN$119/SUM(成就内容!$D$119:$BZ$119),成就内容!AN82,1)-SUM(AW$4:AW22))</f>
        <v>0</v>
      </c>
      <c r="AX23" s="41">
        <f>IF(成就内容!AO26="","",INDEX($C$4:$C$178*成就内容!AO$119/SUM(成就内容!$D$119:$BZ$119),成就内容!AO82,1)-SUM(AX$4:AX22))</f>
        <v>0</v>
      </c>
      <c r="AY23" s="41">
        <f>IF(成就内容!AP26="","",INDEX($C$4:$C$178*成就内容!AP$119/SUM(成就内容!$D$119:$BZ$119),成就内容!AP82,1)-SUM(AY$4:AY22))</f>
        <v>0</v>
      </c>
      <c r="AZ23" s="41">
        <f>IF(成就内容!AQ26="","",INDEX($C$4:$C$178*成就内容!AQ$119/SUM(成就内容!$D$119:$BZ$119),成就内容!AQ82,1)-SUM(AZ$4:AZ22))</f>
        <v>0</v>
      </c>
      <c r="BA23" s="41">
        <f>IF(成就内容!AR26="","",INDEX($C$4:$C$178*成就内容!AR$119/SUM(成就内容!$D$119:$BZ$119),成就内容!AR82,1)-SUM(BA$4:BA22))</f>
        <v>0</v>
      </c>
      <c r="BB23" s="41">
        <f>IF(成就内容!AS26="","",INDEX($C$4:$C$178*成就内容!AS$119/SUM(成就内容!$D$119:$BZ$119),成就内容!AS82,1)-SUM(BB$4:BB22))</f>
        <v>0</v>
      </c>
      <c r="BC23" s="41">
        <f>IF(成就内容!AT26="","",INDEX($C$4:$C$178*成就内容!AT$119/SUM(成就内容!$D$119:$BZ$119),成就内容!AT82,1)-SUM(BC$4:BC22))</f>
        <v>0</v>
      </c>
      <c r="BD23" s="41">
        <f>IF(成就内容!AU26="","",INDEX($C$4:$C$178*成就内容!AU$119/SUM(成就内容!$D$119:$BZ$119),成就内容!AU82,1)-SUM(BD$4:BD22))</f>
        <v>0</v>
      </c>
      <c r="BE23" s="41">
        <f>IF(成就内容!AV26="","",INDEX($C$4:$C$178*成就内容!AV$119/SUM(成就内容!$D$119:$BZ$119),成就内容!AV82,1)-SUM(BE$4:BE22))</f>
        <v>0</v>
      </c>
      <c r="BF23" s="41">
        <f>IF(成就内容!AW26="","",INDEX($C$4:$C$178*成就内容!AW$119/SUM(成就内容!$D$119:$BZ$119),成就内容!AW82,1)-SUM(BF$4:BF22))</f>
        <v>0</v>
      </c>
      <c r="BG23" s="41">
        <f>IF(成就内容!AX26="","",INDEX($C$4:$C$178*成就内容!AX$119/SUM(成就内容!$D$119:$BZ$119),成就内容!AX82,1)-SUM(BG$4:BG22))</f>
        <v>0</v>
      </c>
      <c r="BH23" s="41">
        <f>IF(成就内容!AY26="","",INDEX($C$4:$C$178*成就内容!AY$119/SUM(成就内容!$D$119:$BZ$119),成就内容!AY82,1)-SUM(BH$4:BH22))</f>
        <v>0</v>
      </c>
      <c r="BI23" s="41">
        <f>IF(成就内容!AZ26="","",INDEX($C$4:$C$178*成就内容!AZ$119/SUM(成就内容!$D$119:$BZ$119),成就内容!AZ82,1)-SUM(BI$4:BI22))</f>
        <v>0</v>
      </c>
      <c r="BJ23" s="41">
        <f>IF(成就内容!BA26="","",INDEX($C$4:$C$178*成就内容!BA$119/SUM(成就内容!$D$119:$BZ$119),成就内容!BA82,1)-SUM(BJ$4:BJ22))</f>
        <v>0</v>
      </c>
      <c r="BK23" s="41">
        <f>IF(成就内容!BB26="","",INDEX($C$4:$C$178*成就内容!BB$119/SUM(成就内容!$D$119:$BZ$119),成就内容!BB82,1)-SUM(BK$4:BK22))</f>
        <v>0</v>
      </c>
      <c r="BL23" s="41">
        <f>IF(成就内容!BC26="","",INDEX($C$4:$C$178*成就内容!BC$119/SUM(成就内容!$D$119:$BZ$119),成就内容!BC82,1)-SUM(BL$4:BL22))</f>
        <v>0</v>
      </c>
      <c r="BM23" s="41">
        <f>IF(成就内容!BD26="","",INDEX($C$4:$C$178*成就内容!BD$119/SUM(成就内容!$D$119:$BZ$119),成就内容!BD82,1)-SUM(BM$4:BM22))</f>
        <v>0</v>
      </c>
      <c r="BN23" s="41">
        <f>IF(成就内容!BE26="","",INDEX($C$4:$C$178*成就内容!BE$119/SUM(成就内容!$D$119:$BZ$119),成就内容!BE82,1)-SUM(BN$4:BN22))</f>
        <v>0</v>
      </c>
      <c r="BO23" s="41">
        <f>IF(成就内容!BF26="","",INDEX($C$4:$C$178*成就内容!BF$119/SUM(成就内容!$D$119:$BZ$119),成就内容!BF82,1)-SUM(BO$4:BO22))</f>
        <v>0</v>
      </c>
      <c r="BP23" s="41">
        <f>IF(成就内容!BG26="","",INDEX($C$4:$C$178*成就内容!BG$119/SUM(成就内容!$D$119:$BZ$119),成就内容!BG82,1)-SUM(BP$4:BP22))</f>
        <v>0</v>
      </c>
      <c r="BQ23" s="41">
        <f>IF(成就内容!BH26="","",INDEX($C$4:$C$178*成就内容!BH$119/SUM(成就内容!$D$119:$BZ$119),成就内容!BH82,1)-SUM(BQ$4:BQ22))</f>
        <v>0</v>
      </c>
      <c r="BR23" s="41" t="str">
        <f>IF(成就内容!BI26="","",INDEX($C$4:$C$178*成就内容!BI$119/SUM(成就内容!$D$119:$BZ$119),成就内容!BI82,1)-SUM(BR$4:BR22))</f>
        <v/>
      </c>
      <c r="BS23" s="41">
        <f>IF(成就内容!BJ26="","",INDEX($C$4:$C$178*成就内容!BJ$119/SUM(成就内容!$D$119:$BZ$119),成就内容!BJ82,1)-SUM(BS$4:BS22))</f>
        <v>0</v>
      </c>
      <c r="BT23" s="41">
        <f>IF(成就内容!BK26="","",INDEX($C$4:$C$178*成就内容!BK$119/SUM(成就内容!$D$119:$BZ$119),成就内容!BK82,1)-SUM(BT$4:BT22))</f>
        <v>0</v>
      </c>
      <c r="BU23" s="41">
        <f>IF(成就内容!BL26="","",INDEX($C$4:$C$178*成就内容!BL$119/SUM(成就内容!$D$119:$BZ$119),成就内容!BL82,1)-SUM(BU$4:BU22))</f>
        <v>0</v>
      </c>
      <c r="BV23" s="41">
        <f>IF(成就内容!BM26="","",INDEX($C$4:$C$178*成就内容!BM$119/SUM(成就内容!$D$119:$BZ$119),成就内容!BM82,1)-SUM(BV$4:BV22))</f>
        <v>0</v>
      </c>
      <c r="BW23" s="41">
        <f>IF(成就内容!BN26="","",INDEX($C$4:$C$178*成就内容!BN$119/SUM(成就内容!$D$119:$BZ$119),成就内容!BN82,1)-SUM(BW$4:BW22))</f>
        <v>0</v>
      </c>
      <c r="BX23" s="41">
        <f>IF(成就内容!BO26="","",INDEX($C$4:$C$178*成就内容!BO$119/SUM(成就内容!$D$119:$BZ$119),成就内容!BO82,1)-SUM(BX$4:BX22))</f>
        <v>0</v>
      </c>
      <c r="BY23" s="41">
        <f>IF(成就内容!BP26="","",INDEX($C$4:$C$178*成就内容!BP$119/SUM(成就内容!$D$119:$BZ$119),成就内容!BP82,1)-SUM(BY$4:BY22))</f>
        <v>0</v>
      </c>
      <c r="BZ23" s="41">
        <f>IF(成就内容!BQ26="","",INDEX($C$4:$C$178*成就内容!BQ$119/SUM(成就内容!$D$119:$BZ$119),成就内容!BQ82,1)-SUM(BZ$4:BZ22))</f>
        <v>0</v>
      </c>
      <c r="CA23" s="41" t="str">
        <f>IF(成就内容!BR26="","",INDEX($C$4:$C$178*成就内容!BR$119/SUM(成就内容!$D$119:$BZ$119),成就内容!BR82,1)-SUM(CA$4:CA22))</f>
        <v/>
      </c>
      <c r="CB23" s="41" t="str">
        <f>IF(成就内容!BS26="","",INDEX($C$4:$C$178*成就内容!BS$119/SUM(成就内容!$D$119:$BZ$119),成就内容!BS82,1)-SUM(CB$4:CB22))</f>
        <v/>
      </c>
      <c r="CC23" s="41">
        <f>IF(成就内容!BT26="","",INDEX($C$4:$C$178*成就内容!BT$119/SUM(成就内容!$D$119:$BZ$119),成就内容!BT82,1)-SUM(CC$4:CC22))</f>
        <v>0</v>
      </c>
      <c r="CD23" s="41">
        <f>IF(成就内容!BU26="","",INDEX($C$4:$C$178*成就内容!BU$119/SUM(成就内容!$D$119:$BZ$119),成就内容!BU82,1)-SUM(CD$4:CD22))</f>
        <v>0</v>
      </c>
      <c r="CE23" s="41" t="str">
        <f>IF(成就内容!BV26="","",INDEX($C$4:$C$178*成就内容!BV$119/SUM(成就内容!$D$119:$BZ$119),成就内容!BV82,1)-SUM(CE$4:CE22))</f>
        <v/>
      </c>
      <c r="CF23" s="41">
        <f>IF(成就内容!BW26="","",INDEX($C$4:$C$178*成就内容!BW$119/SUM(成就内容!$D$119:$BZ$119),成就内容!BW82,1)-SUM(CF$4:CF22))</f>
        <v>0</v>
      </c>
      <c r="CG23" s="41">
        <f>IF(成就内容!BX26="","",INDEX($C$4:$C$178*成就内容!BX$119/SUM(成就内容!$D$119:$BZ$119),成就内容!BX82,1)-SUM(CG$4:CG22))</f>
        <v>0</v>
      </c>
      <c r="CH23" s="41">
        <f>IF(成就内容!BY26="","",INDEX($C$4:$C$178*成就内容!BY$119/SUM(成就内容!$D$119:$BZ$119),成就内容!BY82,1)-SUM(CH$4:CH22))</f>
        <v>0</v>
      </c>
      <c r="CI23" s="41">
        <f>IF(成就内容!BZ26="","",INDEX($C$4:$C$178*成就内容!BZ$119/SUM(成就内容!$D$119:$BZ$119),成就内容!BZ82,1)-SUM(CI$4:CI22))</f>
        <v>1105.92</v>
      </c>
      <c r="CM23" s="43">
        <v>20</v>
      </c>
      <c r="CN23" s="41">
        <f t="shared" si="3"/>
        <v>560</v>
      </c>
      <c r="CO23" s="41" t="str">
        <f t="shared" si="4"/>
        <v/>
      </c>
      <c r="CP23" s="41">
        <f t="shared" si="5"/>
        <v>0</v>
      </c>
      <c r="CQ23" s="41" t="str">
        <f t="shared" si="6"/>
        <v/>
      </c>
      <c r="CR23" s="41">
        <f t="shared" si="7"/>
        <v>560</v>
      </c>
      <c r="CS23" s="41">
        <f t="shared" si="8"/>
        <v>0</v>
      </c>
      <c r="CT23" s="41">
        <f t="shared" si="9"/>
        <v>0</v>
      </c>
      <c r="CU23" s="41">
        <f t="shared" si="10"/>
        <v>0</v>
      </c>
      <c r="CV23" s="41">
        <f t="shared" si="11"/>
        <v>0</v>
      </c>
      <c r="CW23" s="41">
        <f t="shared" si="12"/>
        <v>0</v>
      </c>
      <c r="CX23" s="41">
        <f t="shared" si="13"/>
        <v>0</v>
      </c>
      <c r="CY23" s="41">
        <f t="shared" si="14"/>
        <v>0</v>
      </c>
      <c r="CZ23" s="41" t="str">
        <f t="shared" si="15"/>
        <v/>
      </c>
      <c r="DA23" s="41">
        <f t="shared" si="16"/>
        <v>560</v>
      </c>
      <c r="DB23" s="41">
        <f t="shared" si="17"/>
        <v>0</v>
      </c>
      <c r="DC23" s="41">
        <f t="shared" si="18"/>
        <v>0</v>
      </c>
      <c r="DD23" s="41">
        <f t="shared" si="19"/>
        <v>0</v>
      </c>
      <c r="DE23" s="41">
        <f t="shared" si="20"/>
        <v>0</v>
      </c>
      <c r="DF23" s="41">
        <f t="shared" si="21"/>
        <v>0</v>
      </c>
      <c r="DG23" s="41">
        <f t="shared" si="22"/>
        <v>0</v>
      </c>
      <c r="DH23" s="41">
        <f t="shared" si="23"/>
        <v>0</v>
      </c>
      <c r="DI23" s="41">
        <f t="shared" si="24"/>
        <v>0</v>
      </c>
      <c r="DJ23" s="41" t="str">
        <f t="shared" si="25"/>
        <v/>
      </c>
      <c r="DK23" s="41" t="str">
        <f t="shared" si="26"/>
        <v/>
      </c>
      <c r="DL23" s="41" t="str">
        <f t="shared" si="27"/>
        <v/>
      </c>
      <c r="DM23" s="41">
        <f t="shared" si="28"/>
        <v>0</v>
      </c>
      <c r="DN23" s="41">
        <f t="shared" si="29"/>
        <v>0</v>
      </c>
      <c r="DO23" s="41">
        <f t="shared" si="30"/>
        <v>0</v>
      </c>
      <c r="DP23" s="41">
        <f t="shared" si="31"/>
        <v>0</v>
      </c>
      <c r="DQ23" s="41">
        <f t="shared" si="32"/>
        <v>0</v>
      </c>
      <c r="DR23" s="41">
        <f t="shared" si="33"/>
        <v>50</v>
      </c>
      <c r="DS23" s="41">
        <f t="shared" si="34"/>
        <v>0</v>
      </c>
      <c r="DT23" s="41">
        <f t="shared" si="35"/>
        <v>0</v>
      </c>
      <c r="DU23" s="41" t="str">
        <f t="shared" si="36"/>
        <v/>
      </c>
      <c r="DV23" s="41" t="str">
        <f t="shared" si="37"/>
        <v/>
      </c>
      <c r="DW23" s="41">
        <f t="shared" si="38"/>
        <v>0</v>
      </c>
      <c r="DX23" s="41">
        <f t="shared" si="39"/>
        <v>0</v>
      </c>
      <c r="DY23" s="41">
        <f t="shared" si="40"/>
        <v>0</v>
      </c>
      <c r="DZ23" s="41">
        <f t="shared" si="41"/>
        <v>0</v>
      </c>
      <c r="EA23" s="41">
        <f t="shared" si="42"/>
        <v>0</v>
      </c>
      <c r="EB23" s="41">
        <f t="shared" si="43"/>
        <v>0</v>
      </c>
      <c r="EC23" s="41">
        <f t="shared" si="44"/>
        <v>0</v>
      </c>
      <c r="ED23" s="41">
        <f t="shared" si="45"/>
        <v>0</v>
      </c>
      <c r="EE23" s="41">
        <f t="shared" si="46"/>
        <v>0</v>
      </c>
      <c r="EF23" s="41">
        <f t="shared" si="47"/>
        <v>0</v>
      </c>
      <c r="EG23" s="41">
        <f t="shared" si="48"/>
        <v>0</v>
      </c>
      <c r="EH23" s="41">
        <f t="shared" si="49"/>
        <v>0</v>
      </c>
      <c r="EI23" s="41">
        <f t="shared" si="50"/>
        <v>0</v>
      </c>
      <c r="EJ23" s="41">
        <f t="shared" si="51"/>
        <v>0</v>
      </c>
      <c r="EK23" s="41">
        <f t="shared" si="52"/>
        <v>0</v>
      </c>
      <c r="EL23" s="41">
        <f t="shared" si="53"/>
        <v>0</v>
      </c>
      <c r="EM23" s="41">
        <f t="shared" si="54"/>
        <v>0</v>
      </c>
      <c r="EN23" s="41">
        <f t="shared" si="55"/>
        <v>0</v>
      </c>
      <c r="EO23" s="41">
        <f t="shared" si="56"/>
        <v>0</v>
      </c>
      <c r="EP23" s="41">
        <f t="shared" si="57"/>
        <v>0</v>
      </c>
      <c r="EQ23" s="41">
        <f t="shared" si="58"/>
        <v>0</v>
      </c>
      <c r="ER23" s="41">
        <f t="shared" si="59"/>
        <v>0</v>
      </c>
      <c r="ES23" s="41" t="str">
        <f t="shared" si="60"/>
        <v/>
      </c>
      <c r="ET23" s="41">
        <f t="shared" si="61"/>
        <v>0</v>
      </c>
      <c r="EU23" s="41">
        <f t="shared" si="62"/>
        <v>0</v>
      </c>
      <c r="EV23" s="41">
        <f t="shared" si="63"/>
        <v>0</v>
      </c>
      <c r="EW23" s="41">
        <f t="shared" si="64"/>
        <v>0</v>
      </c>
      <c r="EX23" s="41">
        <f t="shared" si="65"/>
        <v>0</v>
      </c>
      <c r="EY23" s="41">
        <f t="shared" si="66"/>
        <v>0</v>
      </c>
      <c r="EZ23" s="41">
        <f t="shared" si="67"/>
        <v>0</v>
      </c>
      <c r="FA23" s="41">
        <f t="shared" si="68"/>
        <v>0</v>
      </c>
      <c r="FB23" s="41" t="str">
        <f t="shared" si="69"/>
        <v/>
      </c>
      <c r="FC23" s="41" t="str">
        <f t="shared" si="70"/>
        <v/>
      </c>
      <c r="FD23" s="41">
        <f t="shared" si="71"/>
        <v>0</v>
      </c>
      <c r="FE23" s="41">
        <f t="shared" si="72"/>
        <v>0</v>
      </c>
      <c r="FF23" s="41" t="str">
        <f t="shared" si="73"/>
        <v/>
      </c>
      <c r="FG23" s="41">
        <f t="shared" si="74"/>
        <v>0</v>
      </c>
      <c r="FH23" s="41">
        <f t="shared" si="75"/>
        <v>0</v>
      </c>
      <c r="FI23" s="41">
        <f t="shared" si="76"/>
        <v>0</v>
      </c>
      <c r="FJ23" s="41">
        <f t="shared" si="77"/>
        <v>1110</v>
      </c>
    </row>
    <row r="24" spans="1:166" x14ac:dyDescent="0.15">
      <c r="A24" s="84"/>
      <c r="B24" s="24">
        <v>21</v>
      </c>
      <c r="C24" s="24">
        <f>'[1]功能-子任务'!$S25</f>
        <v>309.60000000000002</v>
      </c>
      <c r="D24" s="77">
        <f>'[1]功能-子任务'!$AC25</f>
        <v>220000</v>
      </c>
      <c r="E24" s="77">
        <f>'[1]功能-子任务'!$AM25/4</f>
        <v>660000</v>
      </c>
      <c r="F24" s="24">
        <f t="shared" si="2"/>
        <v>660000</v>
      </c>
      <c r="G24" s="77">
        <f>'[1]功能-子任务'!$AR25</f>
        <v>0</v>
      </c>
      <c r="H24" s="77">
        <f>'[1]功能-子任务'!$BA25</f>
        <v>890</v>
      </c>
      <c r="I24" s="77">
        <f>'[1]功能-子任务'!$BJ25</f>
        <v>22464.5</v>
      </c>
      <c r="L24" s="25">
        <v>21</v>
      </c>
      <c r="M24" s="41">
        <f>IF(成就内容!D27="","",INDEX($C$4:$C$178*成就内容!D$119/SUM(成就内容!$D$119:$BZ$119),成就内容!D83,1)-SUM(M$4:M23))</f>
        <v>829.4399999999996</v>
      </c>
      <c r="N24" s="41" t="str">
        <f>IF(成就内容!E27="","",INDEX($C$4:$C$178*成就内容!E$119/SUM(成就内容!$D$119:$BZ$119),成就内容!E83,1)-SUM(N$4:N23))</f>
        <v/>
      </c>
      <c r="O24" s="41" t="str">
        <f>IF(成就内容!F27="","",INDEX($C$4:$C$178*成就内容!F$119/SUM(成就内容!$D$119:$BZ$119),成就内容!F83,1)-SUM(O$4:O23))</f>
        <v/>
      </c>
      <c r="P24" s="41" t="str">
        <f>IF(成就内容!G27="","",INDEX($C$4:$C$178*成就内容!G$119/SUM(成就内容!$D$119:$BZ$119),成就内容!G83,1)-SUM(P$4:P23))</f>
        <v/>
      </c>
      <c r="Q24" s="41">
        <f>IF(成就内容!H27="","",INDEX($C$4:$C$178*成就内容!H$119/SUM(成就内容!$D$119:$BZ$119),成就内容!H83,1)-SUM(Q$4:Q23))</f>
        <v>1105.92</v>
      </c>
      <c r="R24" s="41">
        <f>IF(成就内容!I27="","",INDEX($C$4:$C$178*成就内容!I$119/SUM(成就内容!$D$119:$BZ$119),成就内容!I83,1)-SUM(R$4:R23))</f>
        <v>0</v>
      </c>
      <c r="S24" s="41">
        <f>IF(成就内容!J27="","",INDEX($C$4:$C$178*成就内容!J$119/SUM(成就内容!$D$119:$BZ$119),成就内容!J83,1)-SUM(S$4:S23))</f>
        <v>0</v>
      </c>
      <c r="T24" s="41">
        <f>IF(成就内容!K27="","",INDEX($C$4:$C$178*成就内容!K$119/SUM(成就内容!$D$119:$BZ$119),成就内容!K83,1)-SUM(T$4:T23))</f>
        <v>0</v>
      </c>
      <c r="U24" s="41">
        <f>IF(成就内容!L27="","",INDEX($C$4:$C$178*成就内容!L$119/SUM(成就内容!$D$119:$BZ$119),成就内容!L83,1)-SUM(U$4:U23))</f>
        <v>0</v>
      </c>
      <c r="V24" s="41">
        <f>IF(成就内容!M27="","",INDEX($C$4:$C$178*成就内容!M$119/SUM(成就内容!$D$119:$BZ$119),成就内容!M83,1)-SUM(V$4:V23))</f>
        <v>0</v>
      </c>
      <c r="W24" s="41">
        <f>IF(成就内容!N27="","",INDEX($C$4:$C$178*成就内容!N$119/SUM(成就内容!$D$119:$BZ$119),成就内容!N83,1)-SUM(W$4:W23))</f>
        <v>0</v>
      </c>
      <c r="X24" s="41">
        <f>IF(成就内容!O27="","",INDEX($C$4:$C$178*成就内容!O$119/SUM(成就内容!$D$119:$BZ$119),成就内容!O83,1)-SUM(X$4:X23))</f>
        <v>0</v>
      </c>
      <c r="Y24" s="41" t="str">
        <f>IF(成就内容!P27="","",INDEX($C$4:$C$178*成就内容!P$119/SUM(成就内容!$D$119:$BZ$119),成就内容!P83,1)-SUM(Y$4:Y23))</f>
        <v/>
      </c>
      <c r="Z24" s="41">
        <f>IF(成就内容!Q27="","",INDEX($C$4:$C$178*成就内容!Q$119/SUM(成就内容!$D$119:$BZ$119),成就内容!Q83,1)-SUM(Z$4:Z23))</f>
        <v>1105.92</v>
      </c>
      <c r="AA24" s="41">
        <f>IF(成就内容!R27="","",INDEX($C$4:$C$178*成就内容!R$119/SUM(成就内容!$D$119:$BZ$119),成就内容!R83,1)-SUM(AA$4:AA23))</f>
        <v>0</v>
      </c>
      <c r="AB24" s="41">
        <f>IF(成就内容!S27="","",INDEX($C$4:$C$178*成就内容!S$119/SUM(成就内容!$D$119:$BZ$119),成就内容!S83,1)-SUM(AB$4:AB23))</f>
        <v>0</v>
      </c>
      <c r="AC24" s="41">
        <f>IF(成就内容!T27="","",INDEX($C$4:$C$178*成就内容!T$119/SUM(成就内容!$D$119:$BZ$119),成就内容!T83,1)-SUM(AC$4:AC23))</f>
        <v>0</v>
      </c>
      <c r="AD24" s="41">
        <f>IF(成就内容!U27="","",INDEX($C$4:$C$178*成就内容!U$119/SUM(成就内容!$D$119:$BZ$119),成就内容!U83,1)-SUM(AD$4:AD23))</f>
        <v>0</v>
      </c>
      <c r="AE24" s="41">
        <f>IF(成就内容!V27="","",INDEX($C$4:$C$178*成就内容!V$119/SUM(成就内容!$D$119:$BZ$119),成就内容!V83,1)-SUM(AE$4:AE23))</f>
        <v>0</v>
      </c>
      <c r="AF24" s="41">
        <f>IF(成就内容!W27="","",INDEX($C$4:$C$178*成就内容!W$119/SUM(成就内容!$D$119:$BZ$119),成就内容!W83,1)-SUM(AF$4:AF23))</f>
        <v>0</v>
      </c>
      <c r="AG24" s="41">
        <f>IF(成就内容!X27="","",INDEX($C$4:$C$178*成就内容!X$119/SUM(成就内容!$D$119:$BZ$119),成就内容!X83,1)-SUM(AG$4:AG23))</f>
        <v>0</v>
      </c>
      <c r="AH24" s="41">
        <f>IF(成就内容!Y27="","",INDEX($C$4:$C$178*成就内容!Y$119/SUM(成就内容!$D$119:$BZ$119),成就内容!Y83,1)-SUM(AH$4:AH23))</f>
        <v>0</v>
      </c>
      <c r="AI24" s="41" t="str">
        <f>IF(成就内容!Z27="","",INDEX($C$4:$C$178*成就内容!Z$119/SUM(成就内容!$D$119:$BZ$119),成就内容!Z83,1)-SUM(AI$4:AI23))</f>
        <v/>
      </c>
      <c r="AJ24" s="41" t="str">
        <f>IF(成就内容!AA27="","",INDEX($C$4:$C$178*成就内容!AA$119/SUM(成就内容!$D$119:$BZ$119),成就内容!AA83,1)-SUM(AJ$4:AJ23))</f>
        <v/>
      </c>
      <c r="AK24" s="41" t="str">
        <f>IF(成就内容!AB27="","",INDEX($C$4:$C$178*成就内容!AB$119/SUM(成就内容!$D$119:$BZ$119),成就内容!AB83,1)-SUM(AK$4:AK23))</f>
        <v/>
      </c>
      <c r="AL24" s="41">
        <f>IF(成就内容!AC27="","",INDEX($C$4:$C$178*成就内容!AC$119/SUM(成就内容!$D$119:$BZ$119),成就内容!AC83,1)-SUM(AL$4:AL23))</f>
        <v>0</v>
      </c>
      <c r="AM24" s="41">
        <f>IF(成就内容!AD27="","",INDEX($C$4:$C$178*成就内容!AD$119/SUM(成就内容!$D$119:$BZ$119),成就内容!AD83,1)-SUM(AM$4:AM23))</f>
        <v>0</v>
      </c>
      <c r="AN24" s="41">
        <f>IF(成就内容!AE27="","",INDEX($C$4:$C$178*成就内容!AE$119/SUM(成就内容!$D$119:$BZ$119),成就内容!AE83,1)-SUM(AN$4:AN23))</f>
        <v>0</v>
      </c>
      <c r="AO24" s="41">
        <f>IF(成就内容!AF27="","",INDEX($C$4:$C$178*成就内容!AF$119/SUM(成就内容!$D$119:$BZ$119),成就内容!AF83,1)-SUM(AO$4:AO23))</f>
        <v>0</v>
      </c>
      <c r="AP24" s="41">
        <f>IF(成就内容!AG27="","",INDEX($C$4:$C$178*成就内容!AG$119/SUM(成就内容!$D$119:$BZ$119),成就内容!AG83,1)-SUM(AP$4:AP23))</f>
        <v>0</v>
      </c>
      <c r="AQ24" s="41">
        <f>IF(成就内容!AH27="","",INDEX($C$4:$C$178*成就内容!AH$119/SUM(成就内容!$D$119:$BZ$119),成就内容!AH83,1)-SUM(AQ$4:AQ23))</f>
        <v>34.559999999999945</v>
      </c>
      <c r="AR24" s="41">
        <f>IF(成就内容!AI27="","",INDEX($C$4:$C$178*成就内容!AI$119/SUM(成就内容!$D$119:$BZ$119),成就内容!AI83,1)-SUM(AR$4:AR23))</f>
        <v>0</v>
      </c>
      <c r="AS24" s="41">
        <f>IF(成就内容!AJ27="","",INDEX($C$4:$C$178*成就内容!AJ$119/SUM(成就内容!$D$119:$BZ$119),成就内容!AJ83,1)-SUM(AS$4:AS23))</f>
        <v>0</v>
      </c>
      <c r="AT24" s="41" t="str">
        <f>IF(成就内容!AK27="","",INDEX($C$4:$C$178*成就内容!AK$119/SUM(成就内容!$D$119:$BZ$119),成就内容!AK83,1)-SUM(AT$4:AT23))</f>
        <v/>
      </c>
      <c r="AU24" s="41" t="str">
        <f>IF(成就内容!AL27="","",INDEX($C$4:$C$178*成就内容!AL$119/SUM(成就内容!$D$119:$BZ$119),成就内容!AL83,1)-SUM(AU$4:AU23))</f>
        <v/>
      </c>
      <c r="AV24" s="41">
        <f>IF(成就内容!AM27="","",INDEX($C$4:$C$178*成就内容!AM$119/SUM(成就内容!$D$119:$BZ$119),成就内容!AM83,1)-SUM(AV$4:AV23))</f>
        <v>0</v>
      </c>
      <c r="AW24" s="41">
        <f>IF(成就内容!AN27="","",INDEX($C$4:$C$178*成就内容!AN$119/SUM(成就内容!$D$119:$BZ$119),成就内容!AN83,1)-SUM(AW$4:AW23))</f>
        <v>0</v>
      </c>
      <c r="AX24" s="41">
        <f>IF(成就内容!AO27="","",INDEX($C$4:$C$178*成就内容!AO$119/SUM(成就内容!$D$119:$BZ$119),成就内容!AO83,1)-SUM(AX$4:AX23))</f>
        <v>0</v>
      </c>
      <c r="AY24" s="41">
        <f>IF(成就内容!AP27="","",INDEX($C$4:$C$178*成就内容!AP$119/SUM(成就内容!$D$119:$BZ$119),成就内容!AP83,1)-SUM(AY$4:AY23))</f>
        <v>0</v>
      </c>
      <c r="AZ24" s="41">
        <f>IF(成就内容!AQ27="","",INDEX($C$4:$C$178*成就内容!AQ$119/SUM(成就内容!$D$119:$BZ$119),成就内容!AQ83,1)-SUM(AZ$4:AZ23))</f>
        <v>0</v>
      </c>
      <c r="BA24" s="41">
        <f>IF(成就内容!AR27="","",INDEX($C$4:$C$178*成就内容!AR$119/SUM(成就内容!$D$119:$BZ$119),成就内容!AR83,1)-SUM(BA$4:BA23))</f>
        <v>0</v>
      </c>
      <c r="BB24" s="41">
        <f>IF(成就内容!AS27="","",INDEX($C$4:$C$178*成就内容!AS$119/SUM(成就内容!$D$119:$BZ$119),成就内容!AS83,1)-SUM(BB$4:BB23))</f>
        <v>0</v>
      </c>
      <c r="BC24" s="41">
        <f>IF(成就内容!AT27="","",INDEX($C$4:$C$178*成就内容!AT$119/SUM(成就内容!$D$119:$BZ$119),成就内容!AT83,1)-SUM(BC$4:BC23))</f>
        <v>0</v>
      </c>
      <c r="BD24" s="41">
        <f>IF(成就内容!AU27="","",INDEX($C$4:$C$178*成就内容!AU$119/SUM(成就内容!$D$119:$BZ$119),成就内容!AU83,1)-SUM(BD$4:BD23))</f>
        <v>0</v>
      </c>
      <c r="BE24" s="41" t="str">
        <f>IF(成就内容!AV27="","",INDEX($C$4:$C$178*成就内容!AV$119/SUM(成就内容!$D$119:$BZ$119),成就内容!AV83,1)-SUM(BE$4:BE23))</f>
        <v/>
      </c>
      <c r="BF24" s="41">
        <f>IF(成就内容!AW27="","",INDEX($C$4:$C$178*成就内容!AW$119/SUM(成就内容!$D$119:$BZ$119),成就内容!AW83,1)-SUM(BF$4:BF23))</f>
        <v>0</v>
      </c>
      <c r="BG24" s="41">
        <f>IF(成就内容!AX27="","",INDEX($C$4:$C$178*成就内容!AX$119/SUM(成就内容!$D$119:$BZ$119),成就内容!AX83,1)-SUM(BG$4:BG23))</f>
        <v>0</v>
      </c>
      <c r="BH24" s="41">
        <f>IF(成就内容!AY27="","",INDEX($C$4:$C$178*成就内容!AY$119/SUM(成就内容!$D$119:$BZ$119),成就内容!AY83,1)-SUM(BH$4:BH23))</f>
        <v>0</v>
      </c>
      <c r="BI24" s="41">
        <f>IF(成就内容!AZ27="","",INDEX($C$4:$C$178*成就内容!AZ$119/SUM(成就内容!$D$119:$BZ$119),成就内容!AZ83,1)-SUM(BI$4:BI23))</f>
        <v>0</v>
      </c>
      <c r="BJ24" s="41">
        <f>IF(成就内容!BA27="","",INDEX($C$4:$C$178*成就内容!BA$119/SUM(成就内容!$D$119:$BZ$119),成就内容!BA83,1)-SUM(BJ$4:BJ23))</f>
        <v>0</v>
      </c>
      <c r="BK24" s="41">
        <f>IF(成就内容!BB27="","",INDEX($C$4:$C$178*成就内容!BB$119/SUM(成就内容!$D$119:$BZ$119),成就内容!BB83,1)-SUM(BK$4:BK23))</f>
        <v>0</v>
      </c>
      <c r="BL24" s="41">
        <f>IF(成就内容!BC27="","",INDEX($C$4:$C$178*成就内容!BC$119/SUM(成就内容!$D$119:$BZ$119),成就内容!BC83,1)-SUM(BL$4:BL23))</f>
        <v>0</v>
      </c>
      <c r="BM24" s="41">
        <f>IF(成就内容!BD27="","",INDEX($C$4:$C$178*成就内容!BD$119/SUM(成就内容!$D$119:$BZ$119),成就内容!BD83,1)-SUM(BM$4:BM23))</f>
        <v>0</v>
      </c>
      <c r="BN24" s="41">
        <f>IF(成就内容!BE27="","",INDEX($C$4:$C$178*成就内容!BE$119/SUM(成就内容!$D$119:$BZ$119),成就内容!BE83,1)-SUM(BN$4:BN23))</f>
        <v>0</v>
      </c>
      <c r="BO24" s="41">
        <f>IF(成就内容!BF27="","",INDEX($C$4:$C$178*成就内容!BF$119/SUM(成就内容!$D$119:$BZ$119),成就内容!BF83,1)-SUM(BO$4:BO23))</f>
        <v>0</v>
      </c>
      <c r="BP24" s="41">
        <f>IF(成就内容!BG27="","",INDEX($C$4:$C$178*成就内容!BG$119/SUM(成就内容!$D$119:$BZ$119),成就内容!BG83,1)-SUM(BP$4:BP23))</f>
        <v>0</v>
      </c>
      <c r="BQ24" s="41">
        <f>IF(成就内容!BH27="","",INDEX($C$4:$C$178*成就内容!BH$119/SUM(成就内容!$D$119:$BZ$119),成就内容!BH83,1)-SUM(BQ$4:BQ23))</f>
        <v>0</v>
      </c>
      <c r="BR24" s="41" t="str">
        <f>IF(成就内容!BI27="","",INDEX($C$4:$C$178*成就内容!BI$119/SUM(成就内容!$D$119:$BZ$119),成就内容!BI83,1)-SUM(BR$4:BR23))</f>
        <v/>
      </c>
      <c r="BS24" s="41">
        <f>IF(成就内容!BJ27="","",INDEX($C$4:$C$178*成就内容!BJ$119/SUM(成就内容!$D$119:$BZ$119),成就内容!BJ83,1)-SUM(BS$4:BS23))</f>
        <v>0</v>
      </c>
      <c r="BT24" s="41">
        <f>IF(成就内容!BK27="","",INDEX($C$4:$C$178*成就内容!BK$119/SUM(成就内容!$D$119:$BZ$119),成就内容!BK83,1)-SUM(BT$4:BT23))</f>
        <v>0</v>
      </c>
      <c r="BU24" s="41">
        <f>IF(成就内容!BL27="","",INDEX($C$4:$C$178*成就内容!BL$119/SUM(成就内容!$D$119:$BZ$119),成就内容!BL83,1)-SUM(BU$4:BU23))</f>
        <v>0</v>
      </c>
      <c r="BV24" s="41">
        <f>IF(成就内容!BM27="","",INDEX($C$4:$C$178*成就内容!BM$119/SUM(成就内容!$D$119:$BZ$119),成就内容!BM83,1)-SUM(BV$4:BV23))</f>
        <v>0</v>
      </c>
      <c r="BW24" s="41">
        <f>IF(成就内容!BN27="","",INDEX($C$4:$C$178*成就内容!BN$119/SUM(成就内容!$D$119:$BZ$119),成就内容!BN83,1)-SUM(BW$4:BW23))</f>
        <v>0</v>
      </c>
      <c r="BX24" s="41">
        <f>IF(成就内容!BO27="","",INDEX($C$4:$C$178*成就内容!BO$119/SUM(成就内容!$D$119:$BZ$119),成就内容!BO83,1)-SUM(BX$4:BX23))</f>
        <v>0</v>
      </c>
      <c r="BY24" s="41">
        <f>IF(成就内容!BP27="","",INDEX($C$4:$C$178*成就内容!BP$119/SUM(成就内容!$D$119:$BZ$119),成就内容!BP83,1)-SUM(BY$4:BY23))</f>
        <v>0</v>
      </c>
      <c r="BZ24" s="41">
        <f>IF(成就内容!BQ27="","",INDEX($C$4:$C$178*成就内容!BQ$119/SUM(成就内容!$D$119:$BZ$119),成就内容!BQ83,1)-SUM(BZ$4:BZ23))</f>
        <v>0</v>
      </c>
      <c r="CA24" s="41" t="str">
        <f>IF(成就内容!BR27="","",INDEX($C$4:$C$178*成就内容!BR$119/SUM(成就内容!$D$119:$BZ$119),成就内容!BR83,1)-SUM(CA$4:CA23))</f>
        <v/>
      </c>
      <c r="CB24" s="41" t="str">
        <f>IF(成就内容!BS27="","",INDEX($C$4:$C$178*成就内容!BS$119/SUM(成就内容!$D$119:$BZ$119),成就内容!BS83,1)-SUM(CB$4:CB23))</f>
        <v/>
      </c>
      <c r="CC24" s="41">
        <f>IF(成就内容!BT27="","",INDEX($C$4:$C$178*成就内容!BT$119/SUM(成就内容!$D$119:$BZ$119),成就内容!BT83,1)-SUM(CC$4:CC23))</f>
        <v>0</v>
      </c>
      <c r="CD24" s="41">
        <f>IF(成就内容!BU27="","",INDEX($C$4:$C$178*成就内容!BU$119/SUM(成就内容!$D$119:$BZ$119),成就内容!BU83,1)-SUM(CD$4:CD23))</f>
        <v>0</v>
      </c>
      <c r="CE24" s="41" t="str">
        <f>IF(成就内容!BV27="","",INDEX($C$4:$C$178*成就内容!BV$119/SUM(成就内容!$D$119:$BZ$119),成就内容!BV83,1)-SUM(CE$4:CE23))</f>
        <v/>
      </c>
      <c r="CF24" s="41">
        <f>IF(成就内容!BW27="","",INDEX($C$4:$C$178*成就内容!BW$119/SUM(成就内容!$D$119:$BZ$119),成就内容!BW83,1)-SUM(CF$4:CF23))</f>
        <v>0</v>
      </c>
      <c r="CG24" s="41">
        <f>IF(成就内容!BX27="","",INDEX($C$4:$C$178*成就内容!BX$119/SUM(成就内容!$D$119:$BZ$119),成就内容!BX83,1)-SUM(CG$4:CG23))</f>
        <v>0</v>
      </c>
      <c r="CH24" s="41">
        <f>IF(成就内容!BY27="","",INDEX($C$4:$C$178*成就内容!BY$119/SUM(成就内容!$D$119:$BZ$119),成就内容!BY83,1)-SUM(CH$4:CH23))</f>
        <v>0</v>
      </c>
      <c r="CI24" s="41">
        <f>IF(成就内容!BZ27="","",INDEX($C$4:$C$178*成就内容!BZ$119/SUM(成就内容!$D$119:$BZ$119),成就内容!BZ83,1)-SUM(CI$4:CI23))</f>
        <v>1105.92</v>
      </c>
      <c r="CM24" s="43">
        <v>21</v>
      </c>
      <c r="CN24" s="41">
        <f t="shared" si="3"/>
        <v>830</v>
      </c>
      <c r="CO24" s="41" t="str">
        <f t="shared" si="4"/>
        <v/>
      </c>
      <c r="CP24" s="41" t="str">
        <f t="shared" si="5"/>
        <v/>
      </c>
      <c r="CQ24" s="41" t="str">
        <f t="shared" si="6"/>
        <v/>
      </c>
      <c r="CR24" s="41">
        <f t="shared" si="7"/>
        <v>1110</v>
      </c>
      <c r="CS24" s="41">
        <f t="shared" si="8"/>
        <v>0</v>
      </c>
      <c r="CT24" s="41">
        <f t="shared" si="9"/>
        <v>0</v>
      </c>
      <c r="CU24" s="41">
        <f t="shared" si="10"/>
        <v>0</v>
      </c>
      <c r="CV24" s="41">
        <f t="shared" si="11"/>
        <v>0</v>
      </c>
      <c r="CW24" s="41">
        <f t="shared" si="12"/>
        <v>0</v>
      </c>
      <c r="CX24" s="41">
        <f t="shared" si="13"/>
        <v>0</v>
      </c>
      <c r="CY24" s="41">
        <f t="shared" si="14"/>
        <v>0</v>
      </c>
      <c r="CZ24" s="41" t="str">
        <f t="shared" si="15"/>
        <v/>
      </c>
      <c r="DA24" s="41">
        <f t="shared" si="16"/>
        <v>1110</v>
      </c>
      <c r="DB24" s="41">
        <f t="shared" si="17"/>
        <v>0</v>
      </c>
      <c r="DC24" s="41">
        <f t="shared" si="18"/>
        <v>0</v>
      </c>
      <c r="DD24" s="41">
        <f t="shared" si="19"/>
        <v>0</v>
      </c>
      <c r="DE24" s="41">
        <f t="shared" si="20"/>
        <v>0</v>
      </c>
      <c r="DF24" s="41">
        <f t="shared" si="21"/>
        <v>0</v>
      </c>
      <c r="DG24" s="41">
        <f t="shared" si="22"/>
        <v>0</v>
      </c>
      <c r="DH24" s="41">
        <f t="shared" si="23"/>
        <v>0</v>
      </c>
      <c r="DI24" s="41">
        <f t="shared" si="24"/>
        <v>0</v>
      </c>
      <c r="DJ24" s="41" t="str">
        <f t="shared" si="25"/>
        <v/>
      </c>
      <c r="DK24" s="41" t="str">
        <f t="shared" si="26"/>
        <v/>
      </c>
      <c r="DL24" s="41" t="str">
        <f t="shared" si="27"/>
        <v/>
      </c>
      <c r="DM24" s="41">
        <f t="shared" si="28"/>
        <v>0</v>
      </c>
      <c r="DN24" s="41">
        <f t="shared" si="29"/>
        <v>0</v>
      </c>
      <c r="DO24" s="41">
        <f t="shared" si="30"/>
        <v>0</v>
      </c>
      <c r="DP24" s="41">
        <f t="shared" si="31"/>
        <v>0</v>
      </c>
      <c r="DQ24" s="41">
        <f t="shared" si="32"/>
        <v>0</v>
      </c>
      <c r="DR24" s="41">
        <f t="shared" si="33"/>
        <v>70</v>
      </c>
      <c r="DS24" s="41">
        <f t="shared" si="34"/>
        <v>0</v>
      </c>
      <c r="DT24" s="41">
        <f t="shared" si="35"/>
        <v>0</v>
      </c>
      <c r="DU24" s="41" t="str">
        <f t="shared" si="36"/>
        <v/>
      </c>
      <c r="DV24" s="41" t="str">
        <f t="shared" si="37"/>
        <v/>
      </c>
      <c r="DW24" s="41">
        <f t="shared" si="38"/>
        <v>0</v>
      </c>
      <c r="DX24" s="41">
        <f t="shared" si="39"/>
        <v>0</v>
      </c>
      <c r="DY24" s="41">
        <f t="shared" si="40"/>
        <v>0</v>
      </c>
      <c r="DZ24" s="41">
        <f t="shared" si="41"/>
        <v>0</v>
      </c>
      <c r="EA24" s="41">
        <f t="shared" si="42"/>
        <v>0</v>
      </c>
      <c r="EB24" s="41">
        <f t="shared" si="43"/>
        <v>0</v>
      </c>
      <c r="EC24" s="41">
        <f t="shared" si="44"/>
        <v>0</v>
      </c>
      <c r="ED24" s="41">
        <f t="shared" si="45"/>
        <v>0</v>
      </c>
      <c r="EE24" s="41">
        <f t="shared" si="46"/>
        <v>0</v>
      </c>
      <c r="EF24" s="41" t="str">
        <f t="shared" si="47"/>
        <v/>
      </c>
      <c r="EG24" s="41">
        <f t="shared" si="48"/>
        <v>0</v>
      </c>
      <c r="EH24" s="41">
        <f t="shared" si="49"/>
        <v>0</v>
      </c>
      <c r="EI24" s="41">
        <f t="shared" si="50"/>
        <v>0</v>
      </c>
      <c r="EJ24" s="41">
        <f t="shared" si="51"/>
        <v>0</v>
      </c>
      <c r="EK24" s="41">
        <f t="shared" si="52"/>
        <v>0</v>
      </c>
      <c r="EL24" s="41">
        <f t="shared" si="53"/>
        <v>0</v>
      </c>
      <c r="EM24" s="41">
        <f t="shared" si="54"/>
        <v>0</v>
      </c>
      <c r="EN24" s="41">
        <f t="shared" si="55"/>
        <v>0</v>
      </c>
      <c r="EO24" s="41">
        <f t="shared" si="56"/>
        <v>0</v>
      </c>
      <c r="EP24" s="41">
        <f t="shared" si="57"/>
        <v>0</v>
      </c>
      <c r="EQ24" s="41">
        <f t="shared" si="58"/>
        <v>0</v>
      </c>
      <c r="ER24" s="41">
        <f t="shared" si="59"/>
        <v>0</v>
      </c>
      <c r="ES24" s="41" t="str">
        <f t="shared" si="60"/>
        <v/>
      </c>
      <c r="ET24" s="41">
        <f t="shared" si="61"/>
        <v>0</v>
      </c>
      <c r="EU24" s="41">
        <f t="shared" si="62"/>
        <v>0</v>
      </c>
      <c r="EV24" s="41">
        <f t="shared" si="63"/>
        <v>0</v>
      </c>
      <c r="EW24" s="41">
        <f t="shared" si="64"/>
        <v>0</v>
      </c>
      <c r="EX24" s="41">
        <f t="shared" si="65"/>
        <v>0</v>
      </c>
      <c r="EY24" s="41">
        <f t="shared" si="66"/>
        <v>0</v>
      </c>
      <c r="EZ24" s="41">
        <f t="shared" si="67"/>
        <v>0</v>
      </c>
      <c r="FA24" s="41">
        <f t="shared" si="68"/>
        <v>0</v>
      </c>
      <c r="FB24" s="41" t="str">
        <f t="shared" si="69"/>
        <v/>
      </c>
      <c r="FC24" s="41" t="str">
        <f t="shared" si="70"/>
        <v/>
      </c>
      <c r="FD24" s="41">
        <f t="shared" si="71"/>
        <v>0</v>
      </c>
      <c r="FE24" s="41">
        <f t="shared" si="72"/>
        <v>0</v>
      </c>
      <c r="FF24" s="41" t="str">
        <f t="shared" si="73"/>
        <v/>
      </c>
      <c r="FG24" s="41">
        <f t="shared" si="74"/>
        <v>0</v>
      </c>
      <c r="FH24" s="41">
        <f t="shared" si="75"/>
        <v>0</v>
      </c>
      <c r="FI24" s="41">
        <f t="shared" si="76"/>
        <v>0</v>
      </c>
      <c r="FJ24" s="41">
        <f t="shared" si="77"/>
        <v>1110</v>
      </c>
    </row>
    <row r="25" spans="1:166" x14ac:dyDescent="0.15">
      <c r="A25" s="84"/>
      <c r="B25" s="24">
        <v>22</v>
      </c>
      <c r="C25" s="24">
        <f>'[1]功能-子任务'!$S26</f>
        <v>331.2</v>
      </c>
      <c r="D25" s="77">
        <f>'[1]功能-子任务'!$AC26</f>
        <v>240000</v>
      </c>
      <c r="E25" s="77">
        <f>'[1]功能-子任务'!$AM26/4</f>
        <v>720000</v>
      </c>
      <c r="F25" s="24">
        <f t="shared" si="2"/>
        <v>720000</v>
      </c>
      <c r="G25" s="77">
        <f>'[1]功能-子任务'!$AR26</f>
        <v>0</v>
      </c>
      <c r="H25" s="77">
        <f>'[1]功能-子任务'!$BA26</f>
        <v>980</v>
      </c>
      <c r="I25" s="77">
        <f>'[1]功能-子任务'!$BJ26</f>
        <v>23617</v>
      </c>
      <c r="L25" s="25">
        <v>22</v>
      </c>
      <c r="M25" s="41">
        <f>IF(成就内容!D28="","",INDEX($C$4:$C$178*成就内容!D$119/SUM(成就内容!$D$119:$BZ$119),成就内容!D84,1)-SUM(M$4:M24))</f>
        <v>1105.92</v>
      </c>
      <c r="N25" s="41" t="str">
        <f>IF(成就内容!E28="","",INDEX($C$4:$C$178*成就内容!E$119/SUM(成就内容!$D$119:$BZ$119),成就内容!E84,1)-SUM(N$4:N24))</f>
        <v/>
      </c>
      <c r="O25" s="41" t="str">
        <f>IF(成就内容!F28="","",INDEX($C$4:$C$178*成就内容!F$119/SUM(成就内容!$D$119:$BZ$119),成就内容!F84,1)-SUM(O$4:O24))</f>
        <v/>
      </c>
      <c r="P25" s="41" t="str">
        <f>IF(成就内容!G28="","",INDEX($C$4:$C$178*成就内容!G$119/SUM(成就内容!$D$119:$BZ$119),成就内容!G84,1)-SUM(P$4:P24))</f>
        <v/>
      </c>
      <c r="Q25" s="41">
        <f>IF(成就内容!H28="","",INDEX($C$4:$C$178*成就内容!H$119/SUM(成就内容!$D$119:$BZ$119),成就内容!H84,1)-SUM(Q$4:Q24))</f>
        <v>1105.92</v>
      </c>
      <c r="R25" s="41">
        <f>IF(成就内容!I28="","",INDEX($C$4:$C$178*成就内容!I$119/SUM(成就内容!$D$119:$BZ$119),成就内容!I84,1)-SUM(R$4:R24))</f>
        <v>0</v>
      </c>
      <c r="S25" s="41">
        <f>IF(成就内容!J28="","",INDEX($C$4:$C$178*成就内容!J$119/SUM(成就内容!$D$119:$BZ$119),成就内容!J84,1)-SUM(S$4:S24))</f>
        <v>0</v>
      </c>
      <c r="T25" s="41">
        <f>IF(成就内容!K28="","",INDEX($C$4:$C$178*成就内容!K$119/SUM(成就内容!$D$119:$BZ$119),成就内容!K84,1)-SUM(T$4:T24))</f>
        <v>0</v>
      </c>
      <c r="U25" s="41">
        <f>IF(成就内容!L28="","",INDEX($C$4:$C$178*成就内容!L$119/SUM(成就内容!$D$119:$BZ$119),成就内容!L84,1)-SUM(U$4:U24))</f>
        <v>0</v>
      </c>
      <c r="V25" s="41">
        <f>IF(成就内容!M28="","",INDEX($C$4:$C$178*成就内容!M$119/SUM(成就内容!$D$119:$BZ$119),成就内容!M84,1)-SUM(V$4:V24))</f>
        <v>0</v>
      </c>
      <c r="W25" s="41">
        <f>IF(成就内容!N28="","",INDEX($C$4:$C$178*成就内容!N$119/SUM(成就内容!$D$119:$BZ$119),成就内容!N84,1)-SUM(W$4:W24))</f>
        <v>0</v>
      </c>
      <c r="X25" s="41">
        <f>IF(成就内容!O28="","",INDEX($C$4:$C$178*成就内容!O$119/SUM(成就内容!$D$119:$BZ$119),成就内容!O84,1)-SUM(X$4:X24))</f>
        <v>0</v>
      </c>
      <c r="Y25" s="41" t="str">
        <f>IF(成就内容!P28="","",INDEX($C$4:$C$178*成就内容!P$119/SUM(成就内容!$D$119:$BZ$119),成就内容!P84,1)-SUM(Y$4:Y24))</f>
        <v/>
      </c>
      <c r="Z25" s="41">
        <f>IF(成就内容!Q28="","",INDEX($C$4:$C$178*成就内容!Q$119/SUM(成就内容!$D$119:$BZ$119),成就内容!Q84,1)-SUM(Z$4:Z24))</f>
        <v>1105.92</v>
      </c>
      <c r="AA25" s="41">
        <f>IF(成就内容!R28="","",INDEX($C$4:$C$178*成就内容!R$119/SUM(成就内容!$D$119:$BZ$119),成就内容!R84,1)-SUM(AA$4:AA24))</f>
        <v>0</v>
      </c>
      <c r="AB25" s="41">
        <f>IF(成就内容!S28="","",INDEX($C$4:$C$178*成就内容!S$119/SUM(成就内容!$D$119:$BZ$119),成就内容!S84,1)-SUM(AB$4:AB24))</f>
        <v>0</v>
      </c>
      <c r="AC25" s="41">
        <f>IF(成就内容!T28="","",INDEX($C$4:$C$178*成就内容!T$119/SUM(成就内容!$D$119:$BZ$119),成就内容!T84,1)-SUM(AC$4:AC24))</f>
        <v>0</v>
      </c>
      <c r="AD25" s="41">
        <f>IF(成就内容!U28="","",INDEX($C$4:$C$178*成就内容!U$119/SUM(成就内容!$D$119:$BZ$119),成就内容!U84,1)-SUM(AD$4:AD24))</f>
        <v>0</v>
      </c>
      <c r="AE25" s="41">
        <f>IF(成就内容!V28="","",INDEX($C$4:$C$178*成就内容!V$119/SUM(成就内容!$D$119:$BZ$119),成就内容!V84,1)-SUM(AE$4:AE24))</f>
        <v>0</v>
      </c>
      <c r="AF25" s="41">
        <f>IF(成就内容!W28="","",INDEX($C$4:$C$178*成就内容!W$119/SUM(成就内容!$D$119:$BZ$119),成就内容!W84,1)-SUM(AF$4:AF24))</f>
        <v>0</v>
      </c>
      <c r="AG25" s="41">
        <f>IF(成就内容!X28="","",INDEX($C$4:$C$178*成就内容!X$119/SUM(成就内容!$D$119:$BZ$119),成就内容!X84,1)-SUM(AG$4:AG24))</f>
        <v>0</v>
      </c>
      <c r="AH25" s="41" t="str">
        <f>IF(成就内容!Y28="","",INDEX($C$4:$C$178*成就内容!Y$119/SUM(成就内容!$D$119:$BZ$119),成就内容!Y84,1)-SUM(AH$4:AH24))</f>
        <v/>
      </c>
      <c r="AI25" s="41" t="str">
        <f>IF(成就内容!Z28="","",INDEX($C$4:$C$178*成就内容!Z$119/SUM(成就内容!$D$119:$BZ$119),成就内容!Z84,1)-SUM(AI$4:AI24))</f>
        <v/>
      </c>
      <c r="AJ25" s="41" t="str">
        <f>IF(成就内容!AA28="","",INDEX($C$4:$C$178*成就内容!AA$119/SUM(成就内容!$D$119:$BZ$119),成就内容!AA84,1)-SUM(AJ$4:AJ24))</f>
        <v/>
      </c>
      <c r="AK25" s="41" t="str">
        <f>IF(成就内容!AB28="","",INDEX($C$4:$C$178*成就内容!AB$119/SUM(成就内容!$D$119:$BZ$119),成就内容!AB84,1)-SUM(AK$4:AK24))</f>
        <v/>
      </c>
      <c r="AL25" s="41">
        <f>IF(成就内容!AC28="","",INDEX($C$4:$C$178*成就内容!AC$119/SUM(成就内容!$D$119:$BZ$119),成就内容!AC84,1)-SUM(AL$4:AL24))</f>
        <v>0</v>
      </c>
      <c r="AM25" s="41">
        <f>IF(成就内容!AD28="","",INDEX($C$4:$C$178*成就内容!AD$119/SUM(成就内容!$D$119:$BZ$119),成就内容!AD84,1)-SUM(AM$4:AM24))</f>
        <v>0</v>
      </c>
      <c r="AN25" s="41">
        <f>IF(成就内容!AE28="","",INDEX($C$4:$C$178*成就内容!AE$119/SUM(成就内容!$D$119:$BZ$119),成就内容!AE84,1)-SUM(AN$4:AN24))</f>
        <v>0</v>
      </c>
      <c r="AO25" s="41">
        <f>IF(成就内容!AF28="","",INDEX($C$4:$C$178*成就内容!AF$119/SUM(成就内容!$D$119:$BZ$119),成就内容!AF84,1)-SUM(AO$4:AO24))</f>
        <v>0</v>
      </c>
      <c r="AP25" s="41">
        <f>IF(成就内容!AG28="","",INDEX($C$4:$C$178*成就内容!AG$119/SUM(成就内容!$D$119:$BZ$119),成就内容!AG84,1)-SUM(AP$4:AP24))</f>
        <v>0</v>
      </c>
      <c r="AQ25" s="41">
        <f>IF(成就内容!AH28="","",INDEX($C$4:$C$178*成就内容!AH$119/SUM(成就内容!$D$119:$BZ$119),成就内容!AH84,1)-SUM(AQ$4:AQ24))</f>
        <v>34.559999999999945</v>
      </c>
      <c r="AR25" s="41">
        <f>IF(成就内容!AI28="","",INDEX($C$4:$C$178*成就内容!AI$119/SUM(成就内容!$D$119:$BZ$119),成就内容!AI84,1)-SUM(AR$4:AR24))</f>
        <v>0</v>
      </c>
      <c r="AS25" s="41">
        <f>IF(成就内容!AJ28="","",INDEX($C$4:$C$178*成就内容!AJ$119/SUM(成就内容!$D$119:$BZ$119),成就内容!AJ84,1)-SUM(AS$4:AS24))</f>
        <v>0</v>
      </c>
      <c r="AT25" s="41" t="str">
        <f>IF(成就内容!AK28="","",INDEX($C$4:$C$178*成就内容!AK$119/SUM(成就内容!$D$119:$BZ$119),成就内容!AK84,1)-SUM(AT$4:AT24))</f>
        <v/>
      </c>
      <c r="AU25" s="41" t="str">
        <f>IF(成就内容!AL28="","",INDEX($C$4:$C$178*成就内容!AL$119/SUM(成就内容!$D$119:$BZ$119),成就内容!AL84,1)-SUM(AU$4:AU24))</f>
        <v/>
      </c>
      <c r="AV25" s="41">
        <f>IF(成就内容!AM28="","",INDEX($C$4:$C$178*成就内容!AM$119/SUM(成就内容!$D$119:$BZ$119),成就内容!AM84,1)-SUM(AV$4:AV24))</f>
        <v>0</v>
      </c>
      <c r="AW25" s="41">
        <f>IF(成就内容!AN28="","",INDEX($C$4:$C$178*成就内容!AN$119/SUM(成就内容!$D$119:$BZ$119),成就内容!AN84,1)-SUM(AW$4:AW24))</f>
        <v>0</v>
      </c>
      <c r="AX25" s="41">
        <f>IF(成就内容!AO28="","",INDEX($C$4:$C$178*成就内容!AO$119/SUM(成就内容!$D$119:$BZ$119),成就内容!AO84,1)-SUM(AX$4:AX24))</f>
        <v>0</v>
      </c>
      <c r="AY25" s="41">
        <f>IF(成就内容!AP28="","",INDEX($C$4:$C$178*成就内容!AP$119/SUM(成就内容!$D$119:$BZ$119),成就内容!AP84,1)-SUM(AY$4:AY24))</f>
        <v>0</v>
      </c>
      <c r="AZ25" s="41">
        <f>IF(成就内容!AQ28="","",INDEX($C$4:$C$178*成就内容!AQ$119/SUM(成就内容!$D$119:$BZ$119),成就内容!AQ84,1)-SUM(AZ$4:AZ24))</f>
        <v>0</v>
      </c>
      <c r="BA25" s="41">
        <f>IF(成就内容!AR28="","",INDEX($C$4:$C$178*成就内容!AR$119/SUM(成就内容!$D$119:$BZ$119),成就内容!AR84,1)-SUM(BA$4:BA24))</f>
        <v>0</v>
      </c>
      <c r="BB25" s="41">
        <f>IF(成就内容!AS28="","",INDEX($C$4:$C$178*成就内容!AS$119/SUM(成就内容!$D$119:$BZ$119),成就内容!AS84,1)-SUM(BB$4:BB24))</f>
        <v>0</v>
      </c>
      <c r="BC25" s="41">
        <f>IF(成就内容!AT28="","",INDEX($C$4:$C$178*成就内容!AT$119/SUM(成就内容!$D$119:$BZ$119),成就内容!AT84,1)-SUM(BC$4:BC24))</f>
        <v>0</v>
      </c>
      <c r="BD25" s="41">
        <f>IF(成就内容!AU28="","",INDEX($C$4:$C$178*成就内容!AU$119/SUM(成就内容!$D$119:$BZ$119),成就内容!AU84,1)-SUM(BD$4:BD24))</f>
        <v>0</v>
      </c>
      <c r="BE25" s="41" t="str">
        <f>IF(成就内容!AV28="","",INDEX($C$4:$C$178*成就内容!AV$119/SUM(成就内容!$D$119:$BZ$119),成就内容!AV84,1)-SUM(BE$4:BE24))</f>
        <v/>
      </c>
      <c r="BF25" s="41">
        <f>IF(成就内容!AW28="","",INDEX($C$4:$C$178*成就内容!AW$119/SUM(成就内容!$D$119:$BZ$119),成就内容!AW84,1)-SUM(BF$4:BF24))</f>
        <v>0</v>
      </c>
      <c r="BG25" s="41">
        <f>IF(成就内容!AX28="","",INDEX($C$4:$C$178*成就内容!AX$119/SUM(成就内容!$D$119:$BZ$119),成就内容!AX84,1)-SUM(BG$4:BG24))</f>
        <v>0</v>
      </c>
      <c r="BH25" s="41">
        <f>IF(成就内容!AY28="","",INDEX($C$4:$C$178*成就内容!AY$119/SUM(成就内容!$D$119:$BZ$119),成就内容!AY84,1)-SUM(BH$4:BH24))</f>
        <v>0</v>
      </c>
      <c r="BI25" s="41">
        <f>IF(成就内容!AZ28="","",INDEX($C$4:$C$178*成就内容!AZ$119/SUM(成就内容!$D$119:$BZ$119),成就内容!AZ84,1)-SUM(BI$4:BI24))</f>
        <v>0</v>
      </c>
      <c r="BJ25" s="41">
        <f>IF(成就内容!BA28="","",INDEX($C$4:$C$178*成就内容!BA$119/SUM(成就内容!$D$119:$BZ$119),成就内容!BA84,1)-SUM(BJ$4:BJ24))</f>
        <v>0</v>
      </c>
      <c r="BK25" s="41">
        <f>IF(成就内容!BB28="","",INDEX($C$4:$C$178*成就内容!BB$119/SUM(成就内容!$D$119:$BZ$119),成就内容!BB84,1)-SUM(BK$4:BK24))</f>
        <v>0</v>
      </c>
      <c r="BL25" s="41">
        <f>IF(成就内容!BC28="","",INDEX($C$4:$C$178*成就内容!BC$119/SUM(成就内容!$D$119:$BZ$119),成就内容!BC84,1)-SUM(BL$4:BL24))</f>
        <v>0</v>
      </c>
      <c r="BM25" s="41">
        <f>IF(成就内容!BD28="","",INDEX($C$4:$C$178*成就内容!BD$119/SUM(成就内容!$D$119:$BZ$119),成就内容!BD84,1)-SUM(BM$4:BM24))</f>
        <v>0</v>
      </c>
      <c r="BN25" s="41">
        <f>IF(成就内容!BE28="","",INDEX($C$4:$C$178*成就内容!BE$119/SUM(成就内容!$D$119:$BZ$119),成就内容!BE84,1)-SUM(BN$4:BN24))</f>
        <v>0</v>
      </c>
      <c r="BO25" s="41">
        <f>IF(成就内容!BF28="","",INDEX($C$4:$C$178*成就内容!BF$119/SUM(成就内容!$D$119:$BZ$119),成就内容!BF84,1)-SUM(BO$4:BO24))</f>
        <v>0</v>
      </c>
      <c r="BP25" s="41">
        <f>IF(成就内容!BG28="","",INDEX($C$4:$C$178*成就内容!BG$119/SUM(成就内容!$D$119:$BZ$119),成就内容!BG84,1)-SUM(BP$4:BP24))</f>
        <v>0</v>
      </c>
      <c r="BQ25" s="41">
        <f>IF(成就内容!BH28="","",INDEX($C$4:$C$178*成就内容!BH$119/SUM(成就内容!$D$119:$BZ$119),成就内容!BH84,1)-SUM(BQ$4:BQ24))</f>
        <v>0</v>
      </c>
      <c r="BR25" s="41" t="str">
        <f>IF(成就内容!BI28="","",INDEX($C$4:$C$178*成就内容!BI$119/SUM(成就内容!$D$119:$BZ$119),成就内容!BI84,1)-SUM(BR$4:BR24))</f>
        <v/>
      </c>
      <c r="BS25" s="41">
        <f>IF(成就内容!BJ28="","",INDEX($C$4:$C$178*成就内容!BJ$119/SUM(成就内容!$D$119:$BZ$119),成就内容!BJ84,1)-SUM(BS$4:BS24))</f>
        <v>0</v>
      </c>
      <c r="BT25" s="41">
        <f>IF(成就内容!BK28="","",INDEX($C$4:$C$178*成就内容!BK$119/SUM(成就内容!$D$119:$BZ$119),成就内容!BK84,1)-SUM(BT$4:BT24))</f>
        <v>0</v>
      </c>
      <c r="BU25" s="41">
        <f>IF(成就内容!BL28="","",INDEX($C$4:$C$178*成就内容!BL$119/SUM(成就内容!$D$119:$BZ$119),成就内容!BL84,1)-SUM(BU$4:BU24))</f>
        <v>0</v>
      </c>
      <c r="BV25" s="41">
        <f>IF(成就内容!BM28="","",INDEX($C$4:$C$178*成就内容!BM$119/SUM(成就内容!$D$119:$BZ$119),成就内容!BM84,1)-SUM(BV$4:BV24))</f>
        <v>0</v>
      </c>
      <c r="BW25" s="41">
        <f>IF(成就内容!BN28="","",INDEX($C$4:$C$178*成就内容!BN$119/SUM(成就内容!$D$119:$BZ$119),成就内容!BN84,1)-SUM(BW$4:BW24))</f>
        <v>0</v>
      </c>
      <c r="BX25" s="41">
        <f>IF(成就内容!BO28="","",INDEX($C$4:$C$178*成就内容!BO$119/SUM(成就内容!$D$119:$BZ$119),成就内容!BO84,1)-SUM(BX$4:BX24))</f>
        <v>0</v>
      </c>
      <c r="BY25" s="41">
        <f>IF(成就内容!BP28="","",INDEX($C$4:$C$178*成就内容!BP$119/SUM(成就内容!$D$119:$BZ$119),成就内容!BP84,1)-SUM(BY$4:BY24))</f>
        <v>0</v>
      </c>
      <c r="BZ25" s="41">
        <f>IF(成就内容!BQ28="","",INDEX($C$4:$C$178*成就内容!BQ$119/SUM(成就内容!$D$119:$BZ$119),成就内容!BQ84,1)-SUM(BZ$4:BZ24))</f>
        <v>0</v>
      </c>
      <c r="CA25" s="41" t="str">
        <f>IF(成就内容!BR28="","",INDEX($C$4:$C$178*成就内容!BR$119/SUM(成就内容!$D$119:$BZ$119),成就内容!BR84,1)-SUM(CA$4:CA24))</f>
        <v/>
      </c>
      <c r="CB25" s="41" t="str">
        <f>IF(成就内容!BS28="","",INDEX($C$4:$C$178*成就内容!BS$119/SUM(成就内容!$D$119:$BZ$119),成就内容!BS84,1)-SUM(CB$4:CB24))</f>
        <v/>
      </c>
      <c r="CC25" s="41">
        <f>IF(成就内容!BT28="","",INDEX($C$4:$C$178*成就内容!BT$119/SUM(成就内容!$D$119:$BZ$119),成就内容!BT84,1)-SUM(CC$4:CC24))</f>
        <v>0</v>
      </c>
      <c r="CD25" s="41">
        <f>IF(成就内容!BU28="","",INDEX($C$4:$C$178*成就内容!BU$119/SUM(成就内容!$D$119:$BZ$119),成就内容!BU84,1)-SUM(CD$4:CD24))</f>
        <v>0</v>
      </c>
      <c r="CE25" s="41" t="str">
        <f>IF(成就内容!BV28="","",INDEX($C$4:$C$178*成就内容!BV$119/SUM(成就内容!$D$119:$BZ$119),成就内容!BV84,1)-SUM(CE$4:CE24))</f>
        <v/>
      </c>
      <c r="CF25" s="41">
        <f>IF(成就内容!BW28="","",INDEX($C$4:$C$178*成就内容!BW$119/SUM(成就内容!$D$119:$BZ$119),成就内容!BW84,1)-SUM(CF$4:CF24))</f>
        <v>0</v>
      </c>
      <c r="CG25" s="41">
        <f>IF(成就内容!BX28="","",INDEX($C$4:$C$178*成就内容!BX$119/SUM(成就内容!$D$119:$BZ$119),成就内容!BX84,1)-SUM(CG$4:CG24))</f>
        <v>0</v>
      </c>
      <c r="CH25" s="41">
        <f>IF(成就内容!BY28="","",INDEX($C$4:$C$178*成就内容!BY$119/SUM(成就内容!$D$119:$BZ$119),成就内容!BY84,1)-SUM(CH$4:CH24))</f>
        <v>0</v>
      </c>
      <c r="CI25" s="41">
        <f>IF(成就内容!BZ28="","",INDEX($C$4:$C$178*成就内容!BZ$119/SUM(成就内容!$D$119:$BZ$119),成就内容!BZ84,1)-SUM(CI$4:CI24))</f>
        <v>1658.88</v>
      </c>
      <c r="CM25" s="43">
        <v>22</v>
      </c>
      <c r="CN25" s="41">
        <f t="shared" si="3"/>
        <v>1110</v>
      </c>
      <c r="CO25" s="41" t="str">
        <f t="shared" si="4"/>
        <v/>
      </c>
      <c r="CP25" s="41" t="str">
        <f t="shared" si="5"/>
        <v/>
      </c>
      <c r="CQ25" s="41" t="str">
        <f t="shared" si="6"/>
        <v/>
      </c>
      <c r="CR25" s="41">
        <f t="shared" si="7"/>
        <v>1110</v>
      </c>
      <c r="CS25" s="41">
        <f t="shared" si="8"/>
        <v>0</v>
      </c>
      <c r="CT25" s="41">
        <f t="shared" si="9"/>
        <v>0</v>
      </c>
      <c r="CU25" s="41">
        <f t="shared" si="10"/>
        <v>0</v>
      </c>
      <c r="CV25" s="41">
        <f t="shared" si="11"/>
        <v>0</v>
      </c>
      <c r="CW25" s="41">
        <f t="shared" si="12"/>
        <v>0</v>
      </c>
      <c r="CX25" s="41">
        <f t="shared" si="13"/>
        <v>0</v>
      </c>
      <c r="CY25" s="41">
        <f t="shared" si="14"/>
        <v>0</v>
      </c>
      <c r="CZ25" s="41" t="str">
        <f t="shared" si="15"/>
        <v/>
      </c>
      <c r="DA25" s="41">
        <f t="shared" si="16"/>
        <v>1110</v>
      </c>
      <c r="DB25" s="41">
        <f t="shared" si="17"/>
        <v>0</v>
      </c>
      <c r="DC25" s="41">
        <f t="shared" si="18"/>
        <v>0</v>
      </c>
      <c r="DD25" s="41">
        <f t="shared" si="19"/>
        <v>0</v>
      </c>
      <c r="DE25" s="41">
        <f t="shared" si="20"/>
        <v>0</v>
      </c>
      <c r="DF25" s="41">
        <f t="shared" si="21"/>
        <v>0</v>
      </c>
      <c r="DG25" s="41">
        <f t="shared" si="22"/>
        <v>0</v>
      </c>
      <c r="DH25" s="41">
        <f t="shared" si="23"/>
        <v>0</v>
      </c>
      <c r="DI25" s="41" t="str">
        <f t="shared" si="24"/>
        <v/>
      </c>
      <c r="DJ25" s="41" t="str">
        <f t="shared" si="25"/>
        <v/>
      </c>
      <c r="DK25" s="41" t="str">
        <f t="shared" si="26"/>
        <v/>
      </c>
      <c r="DL25" s="41" t="str">
        <f t="shared" si="27"/>
        <v/>
      </c>
      <c r="DM25" s="41">
        <f t="shared" si="28"/>
        <v>0</v>
      </c>
      <c r="DN25" s="41">
        <f t="shared" si="29"/>
        <v>0</v>
      </c>
      <c r="DO25" s="41">
        <f t="shared" si="30"/>
        <v>0</v>
      </c>
      <c r="DP25" s="41">
        <f t="shared" si="31"/>
        <v>0</v>
      </c>
      <c r="DQ25" s="41">
        <f t="shared" si="32"/>
        <v>0</v>
      </c>
      <c r="DR25" s="41">
        <f t="shared" si="33"/>
        <v>70</v>
      </c>
      <c r="DS25" s="41">
        <f t="shared" si="34"/>
        <v>0</v>
      </c>
      <c r="DT25" s="41">
        <f t="shared" si="35"/>
        <v>0</v>
      </c>
      <c r="DU25" s="41" t="str">
        <f t="shared" si="36"/>
        <v/>
      </c>
      <c r="DV25" s="41" t="str">
        <f t="shared" si="37"/>
        <v/>
      </c>
      <c r="DW25" s="41">
        <f t="shared" si="38"/>
        <v>0</v>
      </c>
      <c r="DX25" s="41">
        <f t="shared" si="39"/>
        <v>0</v>
      </c>
      <c r="DY25" s="41">
        <f t="shared" si="40"/>
        <v>0</v>
      </c>
      <c r="DZ25" s="41">
        <f t="shared" si="41"/>
        <v>0</v>
      </c>
      <c r="EA25" s="41">
        <f t="shared" si="42"/>
        <v>0</v>
      </c>
      <c r="EB25" s="41">
        <f t="shared" si="43"/>
        <v>0</v>
      </c>
      <c r="EC25" s="41">
        <f t="shared" si="44"/>
        <v>0</v>
      </c>
      <c r="ED25" s="41">
        <f t="shared" si="45"/>
        <v>0</v>
      </c>
      <c r="EE25" s="41">
        <f t="shared" si="46"/>
        <v>0</v>
      </c>
      <c r="EF25" s="41" t="str">
        <f t="shared" si="47"/>
        <v/>
      </c>
      <c r="EG25" s="41">
        <f t="shared" si="48"/>
        <v>0</v>
      </c>
      <c r="EH25" s="41">
        <f t="shared" si="49"/>
        <v>0</v>
      </c>
      <c r="EI25" s="41">
        <f t="shared" si="50"/>
        <v>0</v>
      </c>
      <c r="EJ25" s="41">
        <f t="shared" si="51"/>
        <v>0</v>
      </c>
      <c r="EK25" s="41">
        <f t="shared" si="52"/>
        <v>0</v>
      </c>
      <c r="EL25" s="41">
        <f t="shared" si="53"/>
        <v>0</v>
      </c>
      <c r="EM25" s="41">
        <f t="shared" si="54"/>
        <v>0</v>
      </c>
      <c r="EN25" s="41">
        <f t="shared" si="55"/>
        <v>0</v>
      </c>
      <c r="EO25" s="41">
        <f t="shared" si="56"/>
        <v>0</v>
      </c>
      <c r="EP25" s="41">
        <f t="shared" si="57"/>
        <v>0</v>
      </c>
      <c r="EQ25" s="41">
        <f t="shared" si="58"/>
        <v>0</v>
      </c>
      <c r="ER25" s="41">
        <f t="shared" si="59"/>
        <v>0</v>
      </c>
      <c r="ES25" s="41" t="str">
        <f t="shared" si="60"/>
        <v/>
      </c>
      <c r="ET25" s="41">
        <f t="shared" si="61"/>
        <v>0</v>
      </c>
      <c r="EU25" s="41">
        <f t="shared" si="62"/>
        <v>0</v>
      </c>
      <c r="EV25" s="41">
        <f t="shared" si="63"/>
        <v>0</v>
      </c>
      <c r="EW25" s="41">
        <f t="shared" si="64"/>
        <v>0</v>
      </c>
      <c r="EX25" s="41">
        <f t="shared" si="65"/>
        <v>0</v>
      </c>
      <c r="EY25" s="41">
        <f t="shared" si="66"/>
        <v>0</v>
      </c>
      <c r="EZ25" s="41">
        <f t="shared" si="67"/>
        <v>0</v>
      </c>
      <c r="FA25" s="41">
        <f t="shared" si="68"/>
        <v>0</v>
      </c>
      <c r="FB25" s="41" t="str">
        <f t="shared" si="69"/>
        <v/>
      </c>
      <c r="FC25" s="41" t="str">
        <f t="shared" si="70"/>
        <v/>
      </c>
      <c r="FD25" s="41">
        <f t="shared" si="71"/>
        <v>0</v>
      </c>
      <c r="FE25" s="41">
        <f t="shared" si="72"/>
        <v>0</v>
      </c>
      <c r="FF25" s="41" t="str">
        <f t="shared" si="73"/>
        <v/>
      </c>
      <c r="FG25" s="41">
        <f t="shared" si="74"/>
        <v>0</v>
      </c>
      <c r="FH25" s="41">
        <f t="shared" si="75"/>
        <v>0</v>
      </c>
      <c r="FI25" s="41">
        <f t="shared" si="76"/>
        <v>0</v>
      </c>
      <c r="FJ25" s="41">
        <f t="shared" si="77"/>
        <v>1660</v>
      </c>
    </row>
    <row r="26" spans="1:166" x14ac:dyDescent="0.15">
      <c r="A26" s="84"/>
      <c r="B26" s="24">
        <v>23</v>
      </c>
      <c r="C26" s="24">
        <f>'[1]功能-子任务'!$S27</f>
        <v>352.8</v>
      </c>
      <c r="D26" s="77">
        <f>'[1]功能-子任务'!$AC27</f>
        <v>260000</v>
      </c>
      <c r="E26" s="77">
        <f>'[1]功能-子任务'!$AM27/4</f>
        <v>780000</v>
      </c>
      <c r="F26" s="24">
        <f t="shared" si="2"/>
        <v>780000</v>
      </c>
      <c r="G26" s="77">
        <f>'[1]功能-子任务'!$AR27</f>
        <v>0</v>
      </c>
      <c r="H26" s="77">
        <f>'[1]功能-子任务'!$BA27</f>
        <v>1070</v>
      </c>
      <c r="I26" s="77">
        <f>'[1]功能-子任务'!$BJ27</f>
        <v>24769.5</v>
      </c>
      <c r="L26" s="25">
        <v>23</v>
      </c>
      <c r="M26" s="41">
        <f>IF(成就内容!D29="","",INDEX($C$4:$C$178*成就内容!D$119/SUM(成就内容!$D$119:$BZ$119),成就内容!D85,1)-SUM(M$4:M25))</f>
        <v>1105.92</v>
      </c>
      <c r="N26" s="41" t="str">
        <f>IF(成就内容!E29="","",INDEX($C$4:$C$178*成就内容!E$119/SUM(成就内容!$D$119:$BZ$119),成就内容!E85,1)-SUM(N$4:N25))</f>
        <v/>
      </c>
      <c r="O26" s="41" t="str">
        <f>IF(成就内容!F29="","",INDEX($C$4:$C$178*成就内容!F$119/SUM(成就内容!$D$119:$BZ$119),成就内容!F85,1)-SUM(O$4:O25))</f>
        <v/>
      </c>
      <c r="P26" s="41" t="str">
        <f>IF(成就内容!G29="","",INDEX($C$4:$C$178*成就内容!G$119/SUM(成就内容!$D$119:$BZ$119),成就内容!G85,1)-SUM(P$4:P25))</f>
        <v/>
      </c>
      <c r="Q26" s="41">
        <f>IF(成就内容!H29="","",INDEX($C$4:$C$178*成就内容!H$119/SUM(成就内容!$D$119:$BZ$119),成就内容!H85,1)-SUM(Q$4:Q25))</f>
        <v>1658.88</v>
      </c>
      <c r="R26" s="41">
        <f>IF(成就内容!I29="","",INDEX($C$4:$C$178*成就内容!I$119/SUM(成就内容!$D$119:$BZ$119),成就内容!I85,1)-SUM(R$4:R25))</f>
        <v>0</v>
      </c>
      <c r="S26" s="41">
        <f>IF(成就内容!J29="","",INDEX($C$4:$C$178*成就内容!J$119/SUM(成就内容!$D$119:$BZ$119),成就内容!J85,1)-SUM(S$4:S25))</f>
        <v>0</v>
      </c>
      <c r="T26" s="41">
        <f>IF(成就内容!K29="","",INDEX($C$4:$C$178*成就内容!K$119/SUM(成就内容!$D$119:$BZ$119),成就内容!K85,1)-SUM(T$4:T25))</f>
        <v>0</v>
      </c>
      <c r="U26" s="41">
        <f>IF(成就内容!L29="","",INDEX($C$4:$C$178*成就内容!L$119/SUM(成就内容!$D$119:$BZ$119),成就内容!L85,1)-SUM(U$4:U25))</f>
        <v>0</v>
      </c>
      <c r="V26" s="41">
        <f>IF(成就内容!M29="","",INDEX($C$4:$C$178*成就内容!M$119/SUM(成就内容!$D$119:$BZ$119),成就内容!M85,1)-SUM(V$4:V25))</f>
        <v>0</v>
      </c>
      <c r="W26" s="41">
        <f>IF(成就内容!N29="","",INDEX($C$4:$C$178*成就内容!N$119/SUM(成就内容!$D$119:$BZ$119),成就内容!N85,1)-SUM(W$4:W25))</f>
        <v>0</v>
      </c>
      <c r="X26" s="41">
        <f>IF(成就内容!O29="","",INDEX($C$4:$C$178*成就内容!O$119/SUM(成就内容!$D$119:$BZ$119),成就内容!O85,1)-SUM(X$4:X25))</f>
        <v>0</v>
      </c>
      <c r="Y26" s="41" t="str">
        <f>IF(成就内容!P29="","",INDEX($C$4:$C$178*成就内容!P$119/SUM(成就内容!$D$119:$BZ$119),成就内容!P85,1)-SUM(Y$4:Y25))</f>
        <v/>
      </c>
      <c r="Z26" s="41">
        <f>IF(成就内容!Q29="","",INDEX($C$4:$C$178*成就内容!Q$119/SUM(成就内容!$D$119:$BZ$119),成就内容!Q85,1)-SUM(Z$4:Z25))</f>
        <v>1658.88</v>
      </c>
      <c r="AA26" s="41">
        <f>IF(成就内容!R29="","",INDEX($C$4:$C$178*成就内容!R$119/SUM(成就内容!$D$119:$BZ$119),成就内容!R85,1)-SUM(AA$4:AA25))</f>
        <v>0</v>
      </c>
      <c r="AB26" s="41">
        <f>IF(成就内容!S29="","",INDEX($C$4:$C$178*成就内容!S$119/SUM(成就内容!$D$119:$BZ$119),成就内容!S85,1)-SUM(AB$4:AB25))</f>
        <v>0</v>
      </c>
      <c r="AC26" s="41">
        <f>IF(成就内容!T29="","",INDEX($C$4:$C$178*成就内容!T$119/SUM(成就内容!$D$119:$BZ$119),成就内容!T85,1)-SUM(AC$4:AC25))</f>
        <v>0</v>
      </c>
      <c r="AD26" s="41">
        <f>IF(成就内容!U29="","",INDEX($C$4:$C$178*成就内容!U$119/SUM(成就内容!$D$119:$BZ$119),成就内容!U85,1)-SUM(AD$4:AD25))</f>
        <v>0</v>
      </c>
      <c r="AE26" s="41">
        <f>IF(成就内容!V29="","",INDEX($C$4:$C$178*成就内容!V$119/SUM(成就内容!$D$119:$BZ$119),成就内容!V85,1)-SUM(AE$4:AE25))</f>
        <v>0</v>
      </c>
      <c r="AF26" s="41">
        <f>IF(成就内容!W29="","",INDEX($C$4:$C$178*成就内容!W$119/SUM(成就内容!$D$119:$BZ$119),成就内容!W85,1)-SUM(AF$4:AF25))</f>
        <v>0</v>
      </c>
      <c r="AG26" s="41">
        <f>IF(成就内容!X29="","",INDEX($C$4:$C$178*成就内容!X$119/SUM(成就内容!$D$119:$BZ$119),成就内容!X85,1)-SUM(AG$4:AG25))</f>
        <v>0</v>
      </c>
      <c r="AH26" s="41" t="str">
        <f>IF(成就内容!Y29="","",INDEX($C$4:$C$178*成就内容!Y$119/SUM(成就内容!$D$119:$BZ$119),成就内容!Y85,1)-SUM(AH$4:AH25))</f>
        <v/>
      </c>
      <c r="AI26" s="41" t="str">
        <f>IF(成就内容!Z29="","",INDEX($C$4:$C$178*成就内容!Z$119/SUM(成就内容!$D$119:$BZ$119),成就内容!Z85,1)-SUM(AI$4:AI25))</f>
        <v/>
      </c>
      <c r="AJ26" s="41" t="str">
        <f>IF(成就内容!AA29="","",INDEX($C$4:$C$178*成就内容!AA$119/SUM(成就内容!$D$119:$BZ$119),成就内容!AA85,1)-SUM(AJ$4:AJ25))</f>
        <v/>
      </c>
      <c r="AK26" s="41" t="str">
        <f>IF(成就内容!AB29="","",INDEX($C$4:$C$178*成就内容!AB$119/SUM(成就内容!$D$119:$BZ$119),成就内容!AB85,1)-SUM(AK$4:AK25))</f>
        <v/>
      </c>
      <c r="AL26" s="41">
        <f>IF(成就内容!AC29="","",INDEX($C$4:$C$178*成就内容!AC$119/SUM(成就内容!$D$119:$BZ$119),成就内容!AC85,1)-SUM(AL$4:AL25))</f>
        <v>0</v>
      </c>
      <c r="AM26" s="41">
        <f>IF(成就内容!AD29="","",INDEX($C$4:$C$178*成就内容!AD$119/SUM(成就内容!$D$119:$BZ$119),成就内容!AD85,1)-SUM(AM$4:AM25))</f>
        <v>0</v>
      </c>
      <c r="AN26" s="41">
        <f>IF(成就内容!AE29="","",INDEX($C$4:$C$178*成就内容!AE$119/SUM(成就内容!$D$119:$BZ$119),成就内容!AE85,1)-SUM(AN$4:AN25))</f>
        <v>0</v>
      </c>
      <c r="AO26" s="41">
        <f>IF(成就内容!AF29="","",INDEX($C$4:$C$178*成就内容!AF$119/SUM(成就内容!$D$119:$BZ$119),成就内容!AF85,1)-SUM(AO$4:AO25))</f>
        <v>0</v>
      </c>
      <c r="AP26" s="41">
        <f>IF(成就内容!AG29="","",INDEX($C$4:$C$178*成就内容!AG$119/SUM(成就内容!$D$119:$BZ$119),成就内容!AG85,1)-SUM(AP$4:AP25))</f>
        <v>0</v>
      </c>
      <c r="AQ26" s="41">
        <f>IF(成就内容!AH29="","",INDEX($C$4:$C$178*成就内容!AH$119/SUM(成就内容!$D$119:$BZ$119),成就内容!AH85,1)-SUM(AQ$4:AQ25))</f>
        <v>0</v>
      </c>
      <c r="AR26" s="41">
        <f>IF(成就内容!AI29="","",INDEX($C$4:$C$178*成就内容!AI$119/SUM(成就内容!$D$119:$BZ$119),成就内容!AI85,1)-SUM(AR$4:AR25))</f>
        <v>0</v>
      </c>
      <c r="AS26" s="41">
        <f>IF(成就内容!AJ29="","",INDEX($C$4:$C$178*成就内容!AJ$119/SUM(成就内容!$D$119:$BZ$119),成就内容!AJ85,1)-SUM(AS$4:AS25))</f>
        <v>0</v>
      </c>
      <c r="AT26" s="41" t="str">
        <f>IF(成就内容!AK29="","",INDEX($C$4:$C$178*成就内容!AK$119/SUM(成就内容!$D$119:$BZ$119),成就内容!AK85,1)-SUM(AT$4:AT25))</f>
        <v/>
      </c>
      <c r="AU26" s="41" t="str">
        <f>IF(成就内容!AL29="","",INDEX($C$4:$C$178*成就内容!AL$119/SUM(成就内容!$D$119:$BZ$119),成就内容!AL85,1)-SUM(AU$4:AU25))</f>
        <v/>
      </c>
      <c r="AV26" s="41">
        <f>IF(成就内容!AM29="","",INDEX($C$4:$C$178*成就内容!AM$119/SUM(成就内容!$D$119:$BZ$119),成就内容!AM85,1)-SUM(AV$4:AV25))</f>
        <v>0</v>
      </c>
      <c r="AW26" s="41">
        <f>IF(成就内容!AN29="","",INDEX($C$4:$C$178*成就内容!AN$119/SUM(成就内容!$D$119:$BZ$119),成就内容!AN85,1)-SUM(AW$4:AW25))</f>
        <v>0</v>
      </c>
      <c r="AX26" s="41">
        <f>IF(成就内容!AO29="","",INDEX($C$4:$C$178*成就内容!AO$119/SUM(成就内容!$D$119:$BZ$119),成就内容!AO85,1)-SUM(AX$4:AX25))</f>
        <v>0</v>
      </c>
      <c r="AY26" s="41">
        <f>IF(成就内容!AP29="","",INDEX($C$4:$C$178*成就内容!AP$119/SUM(成就内容!$D$119:$BZ$119),成就内容!AP85,1)-SUM(AY$4:AY25))</f>
        <v>0</v>
      </c>
      <c r="AZ26" s="41">
        <f>IF(成就内容!AQ29="","",INDEX($C$4:$C$178*成就内容!AQ$119/SUM(成就内容!$D$119:$BZ$119),成就内容!AQ85,1)-SUM(AZ$4:AZ25))</f>
        <v>0</v>
      </c>
      <c r="BA26" s="41">
        <f>IF(成就内容!AR29="","",INDEX($C$4:$C$178*成就内容!AR$119/SUM(成就内容!$D$119:$BZ$119),成就内容!AR85,1)-SUM(BA$4:BA25))</f>
        <v>0</v>
      </c>
      <c r="BB26" s="41">
        <f>IF(成就内容!AS29="","",INDEX($C$4:$C$178*成就内容!AS$119/SUM(成就内容!$D$119:$BZ$119),成就内容!AS85,1)-SUM(BB$4:BB25))</f>
        <v>0</v>
      </c>
      <c r="BC26" s="41">
        <f>IF(成就内容!AT29="","",INDEX($C$4:$C$178*成就内容!AT$119/SUM(成就内容!$D$119:$BZ$119),成就内容!AT85,1)-SUM(BC$4:BC25))</f>
        <v>0</v>
      </c>
      <c r="BD26" s="41">
        <f>IF(成就内容!AU29="","",INDEX($C$4:$C$178*成就内容!AU$119/SUM(成就内容!$D$119:$BZ$119),成就内容!AU85,1)-SUM(BD$4:BD25))</f>
        <v>0</v>
      </c>
      <c r="BE26" s="41" t="str">
        <f>IF(成就内容!AV29="","",INDEX($C$4:$C$178*成就内容!AV$119/SUM(成就内容!$D$119:$BZ$119),成就内容!AV85,1)-SUM(BE$4:BE25))</f>
        <v/>
      </c>
      <c r="BF26" s="41">
        <f>IF(成就内容!AW29="","",INDEX($C$4:$C$178*成就内容!AW$119/SUM(成就内容!$D$119:$BZ$119),成就内容!AW85,1)-SUM(BF$4:BF25))</f>
        <v>0</v>
      </c>
      <c r="BG26" s="41">
        <f>IF(成就内容!AX29="","",INDEX($C$4:$C$178*成就内容!AX$119/SUM(成就内容!$D$119:$BZ$119),成就内容!AX85,1)-SUM(BG$4:BG25))</f>
        <v>0</v>
      </c>
      <c r="BH26" s="41">
        <f>IF(成就内容!AY29="","",INDEX($C$4:$C$178*成就内容!AY$119/SUM(成就内容!$D$119:$BZ$119),成就内容!AY85,1)-SUM(BH$4:BH25))</f>
        <v>0</v>
      </c>
      <c r="BI26" s="41">
        <f>IF(成就内容!AZ29="","",INDEX($C$4:$C$178*成就内容!AZ$119/SUM(成就内容!$D$119:$BZ$119),成就内容!AZ85,1)-SUM(BI$4:BI25))</f>
        <v>0</v>
      </c>
      <c r="BJ26" s="41">
        <f>IF(成就内容!BA29="","",INDEX($C$4:$C$178*成就内容!BA$119/SUM(成就内容!$D$119:$BZ$119),成就内容!BA85,1)-SUM(BJ$4:BJ25))</f>
        <v>0</v>
      </c>
      <c r="BK26" s="41">
        <f>IF(成就内容!BB29="","",INDEX($C$4:$C$178*成就内容!BB$119/SUM(成就内容!$D$119:$BZ$119),成就内容!BB85,1)-SUM(BK$4:BK25))</f>
        <v>0</v>
      </c>
      <c r="BL26" s="41">
        <f>IF(成就内容!BC29="","",INDEX($C$4:$C$178*成就内容!BC$119/SUM(成就内容!$D$119:$BZ$119),成就内容!BC85,1)-SUM(BL$4:BL25))</f>
        <v>0</v>
      </c>
      <c r="BM26" s="41">
        <f>IF(成就内容!BD29="","",INDEX($C$4:$C$178*成就内容!BD$119/SUM(成就内容!$D$119:$BZ$119),成就内容!BD85,1)-SUM(BM$4:BM25))</f>
        <v>0</v>
      </c>
      <c r="BN26" s="41">
        <f>IF(成就内容!BE29="","",INDEX($C$4:$C$178*成就内容!BE$119/SUM(成就内容!$D$119:$BZ$119),成就内容!BE85,1)-SUM(BN$4:BN25))</f>
        <v>0</v>
      </c>
      <c r="BO26" s="41">
        <f>IF(成就内容!BF29="","",INDEX($C$4:$C$178*成就内容!BF$119/SUM(成就内容!$D$119:$BZ$119),成就内容!BF85,1)-SUM(BO$4:BO25))</f>
        <v>0</v>
      </c>
      <c r="BP26" s="41">
        <f>IF(成就内容!BG29="","",INDEX($C$4:$C$178*成就内容!BG$119/SUM(成就内容!$D$119:$BZ$119),成就内容!BG85,1)-SUM(BP$4:BP25))</f>
        <v>0</v>
      </c>
      <c r="BQ26" s="41">
        <f>IF(成就内容!BH29="","",INDEX($C$4:$C$178*成就内容!BH$119/SUM(成就内容!$D$119:$BZ$119),成就内容!BH85,1)-SUM(BQ$4:BQ25))</f>
        <v>0</v>
      </c>
      <c r="BR26" s="41" t="str">
        <f>IF(成就内容!BI29="","",INDEX($C$4:$C$178*成就内容!BI$119/SUM(成就内容!$D$119:$BZ$119),成就内容!BI85,1)-SUM(BR$4:BR25))</f>
        <v/>
      </c>
      <c r="BS26" s="41">
        <f>IF(成就内容!BJ29="","",INDEX($C$4:$C$178*成就内容!BJ$119/SUM(成就内容!$D$119:$BZ$119),成就内容!BJ85,1)-SUM(BS$4:BS25))</f>
        <v>0</v>
      </c>
      <c r="BT26" s="41">
        <f>IF(成就内容!BK29="","",INDEX($C$4:$C$178*成就内容!BK$119/SUM(成就内容!$D$119:$BZ$119),成就内容!BK85,1)-SUM(BT$4:BT25))</f>
        <v>0</v>
      </c>
      <c r="BU26" s="41">
        <f>IF(成就内容!BL29="","",INDEX($C$4:$C$178*成就内容!BL$119/SUM(成就内容!$D$119:$BZ$119),成就内容!BL85,1)-SUM(BU$4:BU25))</f>
        <v>0</v>
      </c>
      <c r="BV26" s="41">
        <f>IF(成就内容!BM29="","",INDEX($C$4:$C$178*成就内容!BM$119/SUM(成就内容!$D$119:$BZ$119),成就内容!BM85,1)-SUM(BV$4:BV25))</f>
        <v>0</v>
      </c>
      <c r="BW26" s="41" t="str">
        <f>IF(成就内容!BN29="","",INDEX($C$4:$C$178*成就内容!BN$119/SUM(成就内容!$D$119:$BZ$119),成就内容!BN85,1)-SUM(BW$4:BW25))</f>
        <v/>
      </c>
      <c r="BX26" s="41">
        <f>IF(成就内容!BO29="","",INDEX($C$4:$C$178*成就内容!BO$119/SUM(成就内容!$D$119:$BZ$119),成就内容!BO85,1)-SUM(BX$4:BX25))</f>
        <v>0</v>
      </c>
      <c r="BY26" s="41">
        <f>IF(成就内容!BP29="","",INDEX($C$4:$C$178*成就内容!BP$119/SUM(成就内容!$D$119:$BZ$119),成就内容!BP85,1)-SUM(BY$4:BY25))</f>
        <v>0</v>
      </c>
      <c r="BZ26" s="41">
        <f>IF(成就内容!BQ29="","",INDEX($C$4:$C$178*成就内容!BQ$119/SUM(成就内容!$D$119:$BZ$119),成就内容!BQ85,1)-SUM(BZ$4:BZ25))</f>
        <v>0</v>
      </c>
      <c r="CA26" s="41" t="str">
        <f>IF(成就内容!BR29="","",INDEX($C$4:$C$178*成就内容!BR$119/SUM(成就内容!$D$119:$BZ$119),成就内容!BR85,1)-SUM(CA$4:CA25))</f>
        <v/>
      </c>
      <c r="CB26" s="41" t="str">
        <f>IF(成就内容!BS29="","",INDEX($C$4:$C$178*成就内容!BS$119/SUM(成就内容!$D$119:$BZ$119),成就内容!BS85,1)-SUM(CB$4:CB25))</f>
        <v/>
      </c>
      <c r="CC26" s="41">
        <f>IF(成就内容!BT29="","",INDEX($C$4:$C$178*成就内容!BT$119/SUM(成就内容!$D$119:$BZ$119),成就内容!BT85,1)-SUM(CC$4:CC25))</f>
        <v>0</v>
      </c>
      <c r="CD26" s="41">
        <f>IF(成就内容!BU29="","",INDEX($C$4:$C$178*成就内容!BU$119/SUM(成就内容!$D$119:$BZ$119),成就内容!BU85,1)-SUM(CD$4:CD25))</f>
        <v>0</v>
      </c>
      <c r="CE26" s="41" t="str">
        <f>IF(成就内容!BV29="","",INDEX($C$4:$C$178*成就内容!BV$119/SUM(成就内容!$D$119:$BZ$119),成就内容!BV85,1)-SUM(CE$4:CE25))</f>
        <v/>
      </c>
      <c r="CF26" s="41">
        <f>IF(成就内容!BW29="","",INDEX($C$4:$C$178*成就内容!BW$119/SUM(成就内容!$D$119:$BZ$119),成就内容!BW85,1)-SUM(CF$4:CF25))</f>
        <v>0</v>
      </c>
      <c r="CG26" s="41">
        <f>IF(成就内容!BX29="","",INDEX($C$4:$C$178*成就内容!BX$119/SUM(成就内容!$D$119:$BZ$119),成就内容!BX85,1)-SUM(CG$4:CG25))</f>
        <v>0</v>
      </c>
      <c r="CH26" s="41">
        <f>IF(成就内容!BY29="","",INDEX($C$4:$C$178*成就内容!BY$119/SUM(成就内容!$D$119:$BZ$119),成就内容!BY85,1)-SUM(CH$4:CH25))</f>
        <v>0</v>
      </c>
      <c r="CI26" s="41">
        <f>IF(成就内容!BZ29="","",INDEX($C$4:$C$178*成就内容!BZ$119/SUM(成就内容!$D$119:$BZ$119),成就内容!BZ85,1)-SUM(CI$4:CI25))</f>
        <v>2211.84</v>
      </c>
      <c r="CM26" s="43">
        <v>23</v>
      </c>
      <c r="CN26" s="41">
        <f t="shared" si="3"/>
        <v>1110</v>
      </c>
      <c r="CO26" s="41" t="str">
        <f t="shared" si="4"/>
        <v/>
      </c>
      <c r="CP26" s="41" t="str">
        <f t="shared" si="5"/>
        <v/>
      </c>
      <c r="CQ26" s="41" t="str">
        <f t="shared" si="6"/>
        <v/>
      </c>
      <c r="CR26" s="41">
        <f t="shared" si="7"/>
        <v>1660</v>
      </c>
      <c r="CS26" s="41">
        <f t="shared" si="8"/>
        <v>0</v>
      </c>
      <c r="CT26" s="41">
        <f t="shared" si="9"/>
        <v>0</v>
      </c>
      <c r="CU26" s="41">
        <f t="shared" si="10"/>
        <v>0</v>
      </c>
      <c r="CV26" s="41">
        <f t="shared" si="11"/>
        <v>0</v>
      </c>
      <c r="CW26" s="41">
        <f t="shared" si="12"/>
        <v>0</v>
      </c>
      <c r="CX26" s="41">
        <f t="shared" si="13"/>
        <v>0</v>
      </c>
      <c r="CY26" s="41">
        <f t="shared" si="14"/>
        <v>0</v>
      </c>
      <c r="CZ26" s="41" t="str">
        <f t="shared" si="15"/>
        <v/>
      </c>
      <c r="DA26" s="41">
        <f t="shared" si="16"/>
        <v>1660</v>
      </c>
      <c r="DB26" s="41">
        <f t="shared" si="17"/>
        <v>0</v>
      </c>
      <c r="DC26" s="41">
        <f t="shared" si="18"/>
        <v>0</v>
      </c>
      <c r="DD26" s="41">
        <f t="shared" si="19"/>
        <v>0</v>
      </c>
      <c r="DE26" s="41">
        <f t="shared" si="20"/>
        <v>0</v>
      </c>
      <c r="DF26" s="41">
        <f t="shared" si="21"/>
        <v>0</v>
      </c>
      <c r="DG26" s="41">
        <f t="shared" si="22"/>
        <v>0</v>
      </c>
      <c r="DH26" s="41">
        <f t="shared" si="23"/>
        <v>0</v>
      </c>
      <c r="DI26" s="41" t="str">
        <f t="shared" si="24"/>
        <v/>
      </c>
      <c r="DJ26" s="41" t="str">
        <f t="shared" si="25"/>
        <v/>
      </c>
      <c r="DK26" s="41" t="str">
        <f t="shared" si="26"/>
        <v/>
      </c>
      <c r="DL26" s="41" t="str">
        <f t="shared" si="27"/>
        <v/>
      </c>
      <c r="DM26" s="41">
        <f t="shared" si="28"/>
        <v>0</v>
      </c>
      <c r="DN26" s="41">
        <f t="shared" si="29"/>
        <v>0</v>
      </c>
      <c r="DO26" s="41">
        <f t="shared" si="30"/>
        <v>0</v>
      </c>
      <c r="DP26" s="41">
        <f t="shared" si="31"/>
        <v>0</v>
      </c>
      <c r="DQ26" s="41">
        <f t="shared" si="32"/>
        <v>0</v>
      </c>
      <c r="DR26" s="41">
        <f t="shared" si="33"/>
        <v>70</v>
      </c>
      <c r="DS26" s="41">
        <f t="shared" si="34"/>
        <v>0</v>
      </c>
      <c r="DT26" s="41">
        <f t="shared" si="35"/>
        <v>0</v>
      </c>
      <c r="DU26" s="41" t="str">
        <f t="shared" si="36"/>
        <v/>
      </c>
      <c r="DV26" s="41" t="str">
        <f t="shared" si="37"/>
        <v/>
      </c>
      <c r="DW26" s="41">
        <f t="shared" si="38"/>
        <v>0</v>
      </c>
      <c r="DX26" s="41">
        <f t="shared" si="39"/>
        <v>0</v>
      </c>
      <c r="DY26" s="41">
        <f t="shared" si="40"/>
        <v>0</v>
      </c>
      <c r="DZ26" s="41">
        <f t="shared" si="41"/>
        <v>0</v>
      </c>
      <c r="EA26" s="41">
        <f t="shared" si="42"/>
        <v>0</v>
      </c>
      <c r="EB26" s="41">
        <f t="shared" si="43"/>
        <v>0</v>
      </c>
      <c r="EC26" s="41">
        <f t="shared" si="44"/>
        <v>0</v>
      </c>
      <c r="ED26" s="41">
        <f t="shared" si="45"/>
        <v>0</v>
      </c>
      <c r="EE26" s="41">
        <f t="shared" si="46"/>
        <v>0</v>
      </c>
      <c r="EF26" s="41" t="str">
        <f t="shared" si="47"/>
        <v/>
      </c>
      <c r="EG26" s="41">
        <f t="shared" si="48"/>
        <v>0</v>
      </c>
      <c r="EH26" s="41">
        <f t="shared" si="49"/>
        <v>0</v>
      </c>
      <c r="EI26" s="41">
        <f t="shared" si="50"/>
        <v>0</v>
      </c>
      <c r="EJ26" s="41">
        <f t="shared" si="51"/>
        <v>0</v>
      </c>
      <c r="EK26" s="41">
        <f t="shared" si="52"/>
        <v>0</v>
      </c>
      <c r="EL26" s="41">
        <f t="shared" si="53"/>
        <v>0</v>
      </c>
      <c r="EM26" s="41">
        <f t="shared" si="54"/>
        <v>0</v>
      </c>
      <c r="EN26" s="41">
        <f t="shared" si="55"/>
        <v>0</v>
      </c>
      <c r="EO26" s="41">
        <f t="shared" si="56"/>
        <v>0</v>
      </c>
      <c r="EP26" s="41">
        <f t="shared" si="57"/>
        <v>0</v>
      </c>
      <c r="EQ26" s="41">
        <f t="shared" si="58"/>
        <v>0</v>
      </c>
      <c r="ER26" s="41">
        <f t="shared" si="59"/>
        <v>0</v>
      </c>
      <c r="ES26" s="41" t="str">
        <f t="shared" si="60"/>
        <v/>
      </c>
      <c r="ET26" s="41">
        <f t="shared" si="61"/>
        <v>0</v>
      </c>
      <c r="EU26" s="41">
        <f t="shared" si="62"/>
        <v>0</v>
      </c>
      <c r="EV26" s="41">
        <f t="shared" si="63"/>
        <v>0</v>
      </c>
      <c r="EW26" s="41">
        <f t="shared" si="64"/>
        <v>0</v>
      </c>
      <c r="EX26" s="41" t="str">
        <f t="shared" si="65"/>
        <v/>
      </c>
      <c r="EY26" s="41">
        <f t="shared" si="66"/>
        <v>0</v>
      </c>
      <c r="EZ26" s="41">
        <f t="shared" si="67"/>
        <v>0</v>
      </c>
      <c r="FA26" s="41">
        <f t="shared" si="68"/>
        <v>0</v>
      </c>
      <c r="FB26" s="41" t="str">
        <f t="shared" si="69"/>
        <v/>
      </c>
      <c r="FC26" s="41" t="str">
        <f t="shared" si="70"/>
        <v/>
      </c>
      <c r="FD26" s="41">
        <f t="shared" si="71"/>
        <v>0</v>
      </c>
      <c r="FE26" s="41">
        <f t="shared" si="72"/>
        <v>0</v>
      </c>
      <c r="FF26" s="41" t="str">
        <f t="shared" si="73"/>
        <v/>
      </c>
      <c r="FG26" s="41">
        <f t="shared" si="74"/>
        <v>0</v>
      </c>
      <c r="FH26" s="41">
        <f t="shared" si="75"/>
        <v>0</v>
      </c>
      <c r="FI26" s="41">
        <f t="shared" si="76"/>
        <v>0</v>
      </c>
      <c r="FJ26" s="41">
        <f t="shared" si="77"/>
        <v>2220</v>
      </c>
    </row>
    <row r="27" spans="1:166" x14ac:dyDescent="0.15">
      <c r="A27" s="84"/>
      <c r="B27" s="24">
        <v>24</v>
      </c>
      <c r="C27" s="24">
        <f>'[1]功能-子任务'!$S28</f>
        <v>374.4</v>
      </c>
      <c r="D27" s="77">
        <f>'[1]功能-子任务'!$AC28</f>
        <v>280000</v>
      </c>
      <c r="E27" s="77">
        <f>'[1]功能-子任务'!$AM28/4</f>
        <v>840000</v>
      </c>
      <c r="F27" s="24">
        <f t="shared" si="2"/>
        <v>840000</v>
      </c>
      <c r="G27" s="77">
        <f>'[1]功能-子任务'!$AR28</f>
        <v>0</v>
      </c>
      <c r="H27" s="77">
        <f>'[1]功能-子任务'!$BA28</f>
        <v>1160</v>
      </c>
      <c r="I27" s="77">
        <f>'[1]功能-子任务'!$BJ28</f>
        <v>25922</v>
      </c>
      <c r="L27" s="25">
        <v>24</v>
      </c>
      <c r="M27" s="41">
        <f>IF(成就内容!D30="","",INDEX($C$4:$C$178*成就内容!D$119/SUM(成就内容!$D$119:$BZ$119),成就内容!D86,1)-SUM(M$4:M26))</f>
        <v>2211.8399999999992</v>
      </c>
      <c r="N27" s="41" t="str">
        <f>IF(成就内容!E30="","",INDEX($C$4:$C$178*成就内容!E$119/SUM(成就内容!$D$119:$BZ$119),成就内容!E86,1)-SUM(N$4:N26))</f>
        <v/>
      </c>
      <c r="O27" s="41" t="str">
        <f>IF(成就内容!F30="","",INDEX($C$4:$C$178*成就内容!F$119/SUM(成就内容!$D$119:$BZ$119),成就内容!F86,1)-SUM(O$4:O26))</f>
        <v/>
      </c>
      <c r="P27" s="41" t="str">
        <f>IF(成就内容!G30="","",INDEX($C$4:$C$178*成就内容!G$119/SUM(成就内容!$D$119:$BZ$119),成就内容!G86,1)-SUM(P$4:P26))</f>
        <v/>
      </c>
      <c r="Q27" s="41">
        <f>IF(成就内容!H30="","",INDEX($C$4:$C$178*成就内容!H$119/SUM(成就内容!$D$119:$BZ$119),成就内容!H86,1)-SUM(Q$4:Q26))</f>
        <v>2211.84</v>
      </c>
      <c r="R27" s="41">
        <f>IF(成就内容!I30="","",INDEX($C$4:$C$178*成就内容!I$119/SUM(成就内容!$D$119:$BZ$119),成就内容!I86,1)-SUM(R$4:R26))</f>
        <v>0</v>
      </c>
      <c r="S27" s="41">
        <f>IF(成就内容!J30="","",INDEX($C$4:$C$178*成就内容!J$119/SUM(成就内容!$D$119:$BZ$119),成就内容!J86,1)-SUM(S$4:S26))</f>
        <v>0</v>
      </c>
      <c r="T27" s="41">
        <f>IF(成就内容!K30="","",INDEX($C$4:$C$178*成就内容!K$119/SUM(成就内容!$D$119:$BZ$119),成就内容!K86,1)-SUM(T$4:T26))</f>
        <v>0</v>
      </c>
      <c r="U27" s="41">
        <f>IF(成就内容!L30="","",INDEX($C$4:$C$178*成就内容!L$119/SUM(成就内容!$D$119:$BZ$119),成就内容!L86,1)-SUM(U$4:U26))</f>
        <v>0</v>
      </c>
      <c r="V27" s="41">
        <f>IF(成就内容!M30="","",INDEX($C$4:$C$178*成就内容!M$119/SUM(成就内容!$D$119:$BZ$119),成就内容!M86,1)-SUM(V$4:V26))</f>
        <v>0</v>
      </c>
      <c r="W27" s="41">
        <f>IF(成就内容!N30="","",INDEX($C$4:$C$178*成就内容!N$119/SUM(成就内容!$D$119:$BZ$119),成就内容!N86,1)-SUM(W$4:W26))</f>
        <v>0</v>
      </c>
      <c r="X27" s="41">
        <f>IF(成就内容!O30="","",INDEX($C$4:$C$178*成就内容!O$119/SUM(成就内容!$D$119:$BZ$119),成就内容!O86,1)-SUM(X$4:X26))</f>
        <v>0</v>
      </c>
      <c r="Y27" s="41" t="str">
        <f>IF(成就内容!P30="","",INDEX($C$4:$C$178*成就内容!P$119/SUM(成就内容!$D$119:$BZ$119),成就内容!P86,1)-SUM(Y$4:Y26))</f>
        <v/>
      </c>
      <c r="Z27" s="41">
        <f>IF(成就内容!Q30="","",INDEX($C$4:$C$178*成就内容!Q$119/SUM(成就内容!$D$119:$BZ$119),成就内容!Q86,1)-SUM(Z$4:Z26))</f>
        <v>2211.84</v>
      </c>
      <c r="AA27" s="41">
        <f>IF(成就内容!R30="","",INDEX($C$4:$C$178*成就内容!R$119/SUM(成就内容!$D$119:$BZ$119),成就内容!R86,1)-SUM(AA$4:AA26))</f>
        <v>0</v>
      </c>
      <c r="AB27" s="41">
        <f>IF(成就内容!S30="","",INDEX($C$4:$C$178*成就内容!S$119/SUM(成就内容!$D$119:$BZ$119),成就内容!S86,1)-SUM(AB$4:AB26))</f>
        <v>0</v>
      </c>
      <c r="AC27" s="41">
        <f>IF(成就内容!T30="","",INDEX($C$4:$C$178*成就内容!T$119/SUM(成就内容!$D$119:$BZ$119),成就内容!T86,1)-SUM(AC$4:AC26))</f>
        <v>0</v>
      </c>
      <c r="AD27" s="41">
        <f>IF(成就内容!U30="","",INDEX($C$4:$C$178*成就内容!U$119/SUM(成就内容!$D$119:$BZ$119),成就内容!U86,1)-SUM(AD$4:AD26))</f>
        <v>0</v>
      </c>
      <c r="AE27" s="41">
        <f>IF(成就内容!V30="","",INDEX($C$4:$C$178*成就内容!V$119/SUM(成就内容!$D$119:$BZ$119),成就内容!V86,1)-SUM(AE$4:AE26))</f>
        <v>0</v>
      </c>
      <c r="AF27" s="41">
        <f>IF(成就内容!W30="","",INDEX($C$4:$C$178*成就内容!W$119/SUM(成就内容!$D$119:$BZ$119),成就内容!W86,1)-SUM(AF$4:AF26))</f>
        <v>0</v>
      </c>
      <c r="AG27" s="41">
        <f>IF(成就内容!X30="","",INDEX($C$4:$C$178*成就内容!X$119/SUM(成就内容!$D$119:$BZ$119),成就内容!X86,1)-SUM(AG$4:AG26))</f>
        <v>0</v>
      </c>
      <c r="AH27" s="41" t="str">
        <f>IF(成就内容!Y30="","",INDEX($C$4:$C$178*成就内容!Y$119/SUM(成就内容!$D$119:$BZ$119),成就内容!Y86,1)-SUM(AH$4:AH26))</f>
        <v/>
      </c>
      <c r="AI27" s="41" t="str">
        <f>IF(成就内容!Z30="","",INDEX($C$4:$C$178*成就内容!Z$119/SUM(成就内容!$D$119:$BZ$119),成就内容!Z86,1)-SUM(AI$4:AI26))</f>
        <v/>
      </c>
      <c r="AJ27" s="41" t="str">
        <f>IF(成就内容!AA30="","",INDEX($C$4:$C$178*成就内容!AA$119/SUM(成就内容!$D$119:$BZ$119),成就内容!AA86,1)-SUM(AJ$4:AJ26))</f>
        <v/>
      </c>
      <c r="AK27" s="41" t="str">
        <f>IF(成就内容!AB30="","",INDEX($C$4:$C$178*成就内容!AB$119/SUM(成就内容!$D$119:$BZ$119),成就内容!AB86,1)-SUM(AK$4:AK26))</f>
        <v/>
      </c>
      <c r="AL27" s="41">
        <f>IF(成就内容!AC30="","",INDEX($C$4:$C$178*成就内容!AC$119/SUM(成就内容!$D$119:$BZ$119),成就内容!AC86,1)-SUM(AL$4:AL26))</f>
        <v>0</v>
      </c>
      <c r="AM27" s="41">
        <f>IF(成就内容!AD30="","",INDEX($C$4:$C$178*成就内容!AD$119/SUM(成就内容!$D$119:$BZ$119),成就内容!AD86,1)-SUM(AM$4:AM26))</f>
        <v>0</v>
      </c>
      <c r="AN27" s="41">
        <f>IF(成就内容!AE30="","",INDEX($C$4:$C$178*成就内容!AE$119/SUM(成就内容!$D$119:$BZ$119),成就内容!AE86,1)-SUM(AN$4:AN26))</f>
        <v>0</v>
      </c>
      <c r="AO27" s="41">
        <f>IF(成就内容!AF30="","",INDEX($C$4:$C$178*成就内容!AF$119/SUM(成就内容!$D$119:$BZ$119),成就内容!AF86,1)-SUM(AO$4:AO26))</f>
        <v>0</v>
      </c>
      <c r="AP27" s="41">
        <f>IF(成就内容!AG30="","",INDEX($C$4:$C$178*成就内容!AG$119/SUM(成就内容!$D$119:$BZ$119),成就内容!AG86,1)-SUM(AP$4:AP26))</f>
        <v>0</v>
      </c>
      <c r="AQ27" s="41">
        <f>IF(成就内容!AH30="","",INDEX($C$4:$C$178*成就内容!AH$119/SUM(成就内容!$D$119:$BZ$119),成就内容!AH86,1)-SUM(AQ$4:AQ26))</f>
        <v>34.560000000000059</v>
      </c>
      <c r="AR27" s="41">
        <f>IF(成就内容!AI30="","",INDEX($C$4:$C$178*成就内容!AI$119/SUM(成就内容!$D$119:$BZ$119),成就内容!AI86,1)-SUM(AR$4:AR26))</f>
        <v>0</v>
      </c>
      <c r="AS27" s="41">
        <f>IF(成就内容!AJ30="","",INDEX($C$4:$C$178*成就内容!AJ$119/SUM(成就内容!$D$119:$BZ$119),成就内容!AJ86,1)-SUM(AS$4:AS26))</f>
        <v>0</v>
      </c>
      <c r="AT27" s="41" t="str">
        <f>IF(成就内容!AK30="","",INDEX($C$4:$C$178*成就内容!AK$119/SUM(成就内容!$D$119:$BZ$119),成就内容!AK86,1)-SUM(AT$4:AT26))</f>
        <v/>
      </c>
      <c r="AU27" s="41" t="str">
        <f>IF(成就内容!AL30="","",INDEX($C$4:$C$178*成就内容!AL$119/SUM(成就内容!$D$119:$BZ$119),成就内容!AL86,1)-SUM(AU$4:AU26))</f>
        <v/>
      </c>
      <c r="AV27" s="41">
        <f>IF(成就内容!AM30="","",INDEX($C$4:$C$178*成就内容!AM$119/SUM(成就内容!$D$119:$BZ$119),成就内容!AM86,1)-SUM(AV$4:AV26))</f>
        <v>0</v>
      </c>
      <c r="AW27" s="41">
        <f>IF(成就内容!AN30="","",INDEX($C$4:$C$178*成就内容!AN$119/SUM(成就内容!$D$119:$BZ$119),成就内容!AN86,1)-SUM(AW$4:AW26))</f>
        <v>0</v>
      </c>
      <c r="AX27" s="41">
        <f>IF(成就内容!AO30="","",INDEX($C$4:$C$178*成就内容!AO$119/SUM(成就内容!$D$119:$BZ$119),成就内容!AO86,1)-SUM(AX$4:AX26))</f>
        <v>0</v>
      </c>
      <c r="AY27" s="41">
        <f>IF(成就内容!AP30="","",INDEX($C$4:$C$178*成就内容!AP$119/SUM(成就内容!$D$119:$BZ$119),成就内容!AP86,1)-SUM(AY$4:AY26))</f>
        <v>0</v>
      </c>
      <c r="AZ27" s="41">
        <f>IF(成就内容!AQ30="","",INDEX($C$4:$C$178*成就内容!AQ$119/SUM(成就内容!$D$119:$BZ$119),成就内容!AQ86,1)-SUM(AZ$4:AZ26))</f>
        <v>0</v>
      </c>
      <c r="BA27" s="41">
        <f>IF(成就内容!AR30="","",INDEX($C$4:$C$178*成就内容!AR$119/SUM(成就内容!$D$119:$BZ$119),成就内容!AR86,1)-SUM(BA$4:BA26))</f>
        <v>0</v>
      </c>
      <c r="BB27" s="41">
        <f>IF(成就内容!AS30="","",INDEX($C$4:$C$178*成就内容!AS$119/SUM(成就内容!$D$119:$BZ$119),成就内容!AS86,1)-SUM(BB$4:BB26))</f>
        <v>0</v>
      </c>
      <c r="BC27" s="41">
        <f>IF(成就内容!AT30="","",INDEX($C$4:$C$178*成就内容!AT$119/SUM(成就内容!$D$119:$BZ$119),成就内容!AT86,1)-SUM(BC$4:BC26))</f>
        <v>0</v>
      </c>
      <c r="BD27" s="41">
        <f>IF(成就内容!AU30="","",INDEX($C$4:$C$178*成就内容!AU$119/SUM(成就内容!$D$119:$BZ$119),成就内容!AU86,1)-SUM(BD$4:BD26))</f>
        <v>0</v>
      </c>
      <c r="BE27" s="41" t="str">
        <f>IF(成就内容!AV30="","",INDEX($C$4:$C$178*成就内容!AV$119/SUM(成就内容!$D$119:$BZ$119),成就内容!AV86,1)-SUM(BE$4:BE26))</f>
        <v/>
      </c>
      <c r="BF27" s="41">
        <f>IF(成就内容!AW30="","",INDEX($C$4:$C$178*成就内容!AW$119/SUM(成就内容!$D$119:$BZ$119),成就内容!AW86,1)-SUM(BF$4:BF26))</f>
        <v>0</v>
      </c>
      <c r="BG27" s="41">
        <f>IF(成就内容!AX30="","",INDEX($C$4:$C$178*成就内容!AX$119/SUM(成就内容!$D$119:$BZ$119),成就内容!AX86,1)-SUM(BG$4:BG26))</f>
        <v>0</v>
      </c>
      <c r="BH27" s="41">
        <f>IF(成就内容!AY30="","",INDEX($C$4:$C$178*成就内容!AY$119/SUM(成就内容!$D$119:$BZ$119),成就内容!AY86,1)-SUM(BH$4:BH26))</f>
        <v>0</v>
      </c>
      <c r="BI27" s="41">
        <f>IF(成就内容!AZ30="","",INDEX($C$4:$C$178*成就内容!AZ$119/SUM(成就内容!$D$119:$BZ$119),成就内容!AZ86,1)-SUM(BI$4:BI26))</f>
        <v>0</v>
      </c>
      <c r="BJ27" s="41">
        <f>IF(成就内容!BA30="","",INDEX($C$4:$C$178*成就内容!BA$119/SUM(成就内容!$D$119:$BZ$119),成就内容!BA86,1)-SUM(BJ$4:BJ26))</f>
        <v>0</v>
      </c>
      <c r="BK27" s="41">
        <f>IF(成就内容!BB30="","",INDEX($C$4:$C$178*成就内容!BB$119/SUM(成就内容!$D$119:$BZ$119),成就内容!BB86,1)-SUM(BK$4:BK26))</f>
        <v>0</v>
      </c>
      <c r="BL27" s="41">
        <f>IF(成就内容!BC30="","",INDEX($C$4:$C$178*成就内容!BC$119/SUM(成就内容!$D$119:$BZ$119),成就内容!BC86,1)-SUM(BL$4:BL26))</f>
        <v>0</v>
      </c>
      <c r="BM27" s="41">
        <f>IF(成就内容!BD30="","",INDEX($C$4:$C$178*成就内容!BD$119/SUM(成就内容!$D$119:$BZ$119),成就内容!BD86,1)-SUM(BM$4:BM26))</f>
        <v>0</v>
      </c>
      <c r="BN27" s="41">
        <f>IF(成就内容!BE30="","",INDEX($C$4:$C$178*成就内容!BE$119/SUM(成就内容!$D$119:$BZ$119),成就内容!BE86,1)-SUM(BN$4:BN26))</f>
        <v>0</v>
      </c>
      <c r="BO27" s="41">
        <f>IF(成就内容!BF30="","",INDEX($C$4:$C$178*成就内容!BF$119/SUM(成就内容!$D$119:$BZ$119),成就内容!BF86,1)-SUM(BO$4:BO26))</f>
        <v>0</v>
      </c>
      <c r="BP27" s="41">
        <f>IF(成就内容!BG30="","",INDEX($C$4:$C$178*成就内容!BG$119/SUM(成就内容!$D$119:$BZ$119),成就内容!BG86,1)-SUM(BP$4:BP26))</f>
        <v>0</v>
      </c>
      <c r="BQ27" s="41">
        <f>IF(成就内容!BH30="","",INDEX($C$4:$C$178*成就内容!BH$119/SUM(成就内容!$D$119:$BZ$119),成就内容!BH86,1)-SUM(BQ$4:BQ26))</f>
        <v>0</v>
      </c>
      <c r="BR27" s="41" t="str">
        <f>IF(成就内容!BI30="","",INDEX($C$4:$C$178*成就内容!BI$119/SUM(成就内容!$D$119:$BZ$119),成就内容!BI86,1)-SUM(BR$4:BR26))</f>
        <v/>
      </c>
      <c r="BS27" s="41">
        <f>IF(成就内容!BJ30="","",INDEX($C$4:$C$178*成就内容!BJ$119/SUM(成就内容!$D$119:$BZ$119),成就内容!BJ86,1)-SUM(BS$4:BS26))</f>
        <v>0</v>
      </c>
      <c r="BT27" s="41">
        <f>IF(成就内容!BK30="","",INDEX($C$4:$C$178*成就内容!BK$119/SUM(成就内容!$D$119:$BZ$119),成就内容!BK86,1)-SUM(BT$4:BT26))</f>
        <v>0</v>
      </c>
      <c r="BU27" s="41">
        <f>IF(成就内容!BL30="","",INDEX($C$4:$C$178*成就内容!BL$119/SUM(成就内容!$D$119:$BZ$119),成就内容!BL86,1)-SUM(BU$4:BU26))</f>
        <v>0</v>
      </c>
      <c r="BV27" s="41">
        <f>IF(成就内容!BM30="","",INDEX($C$4:$C$178*成就内容!BM$119/SUM(成就内容!$D$119:$BZ$119),成就内容!BM86,1)-SUM(BV$4:BV26))</f>
        <v>0</v>
      </c>
      <c r="BW27" s="41" t="str">
        <f>IF(成就内容!BN30="","",INDEX($C$4:$C$178*成就内容!BN$119/SUM(成就内容!$D$119:$BZ$119),成就内容!BN86,1)-SUM(BW$4:BW26))</f>
        <v/>
      </c>
      <c r="BX27" s="41">
        <f>IF(成就内容!BO30="","",INDEX($C$4:$C$178*成就内容!BO$119/SUM(成就内容!$D$119:$BZ$119),成就内容!BO86,1)-SUM(BX$4:BX26))</f>
        <v>0</v>
      </c>
      <c r="BY27" s="41">
        <f>IF(成就内容!BP30="","",INDEX($C$4:$C$178*成就内容!BP$119/SUM(成就内容!$D$119:$BZ$119),成就内容!BP86,1)-SUM(BY$4:BY26))</f>
        <v>0</v>
      </c>
      <c r="BZ27" s="41">
        <f>IF(成就内容!BQ30="","",INDEX($C$4:$C$178*成就内容!BQ$119/SUM(成就内容!$D$119:$BZ$119),成就内容!BQ86,1)-SUM(BZ$4:BZ26))</f>
        <v>0</v>
      </c>
      <c r="CA27" s="41" t="str">
        <f>IF(成就内容!BR30="","",INDEX($C$4:$C$178*成就内容!BR$119/SUM(成就内容!$D$119:$BZ$119),成就内容!BR86,1)-SUM(CA$4:CA26))</f>
        <v/>
      </c>
      <c r="CB27" s="41" t="str">
        <f>IF(成就内容!BS30="","",INDEX($C$4:$C$178*成就内容!BS$119/SUM(成就内容!$D$119:$BZ$119),成就内容!BS86,1)-SUM(CB$4:CB26))</f>
        <v/>
      </c>
      <c r="CC27" s="41">
        <f>IF(成就内容!BT30="","",INDEX($C$4:$C$178*成就内容!BT$119/SUM(成就内容!$D$119:$BZ$119),成就内容!BT86,1)-SUM(CC$4:CC26))</f>
        <v>0</v>
      </c>
      <c r="CD27" s="41">
        <f>IF(成就内容!BU30="","",INDEX($C$4:$C$178*成就内容!BU$119/SUM(成就内容!$D$119:$BZ$119),成就内容!BU86,1)-SUM(CD$4:CD26))</f>
        <v>0</v>
      </c>
      <c r="CE27" s="41" t="str">
        <f>IF(成就内容!BV30="","",INDEX($C$4:$C$178*成就内容!BV$119/SUM(成就内容!$D$119:$BZ$119),成就内容!BV86,1)-SUM(CE$4:CE26))</f>
        <v/>
      </c>
      <c r="CF27" s="41">
        <f>IF(成就内容!BW30="","",INDEX($C$4:$C$178*成就内容!BW$119/SUM(成就内容!$D$119:$BZ$119),成就内容!BW86,1)-SUM(CF$4:CF26))</f>
        <v>0</v>
      </c>
      <c r="CG27" s="41">
        <f>IF(成就内容!BX30="","",INDEX($C$4:$C$178*成就内容!BX$119/SUM(成就内容!$D$119:$BZ$119),成就内容!BX86,1)-SUM(CG$4:CG26))</f>
        <v>0</v>
      </c>
      <c r="CH27" s="41">
        <f>IF(成就内容!BY30="","",INDEX($C$4:$C$178*成就内容!BY$119/SUM(成就内容!$D$119:$BZ$119),成就内容!BY86,1)-SUM(CH$4:CH26))</f>
        <v>0</v>
      </c>
      <c r="CI27" s="41">
        <f>IF(成就内容!BZ30="","",INDEX($C$4:$C$178*成就内容!BZ$119/SUM(成就内容!$D$119:$BZ$119),成就内容!BZ86,1)-SUM(CI$4:CI26))</f>
        <v>2211.84</v>
      </c>
      <c r="CM27" s="43">
        <v>24</v>
      </c>
      <c r="CN27" s="41">
        <f t="shared" si="3"/>
        <v>2220</v>
      </c>
      <c r="CO27" s="41" t="str">
        <f t="shared" si="4"/>
        <v/>
      </c>
      <c r="CP27" s="41" t="str">
        <f t="shared" si="5"/>
        <v/>
      </c>
      <c r="CQ27" s="41" t="str">
        <f t="shared" si="6"/>
        <v/>
      </c>
      <c r="CR27" s="41">
        <f t="shared" si="7"/>
        <v>2220</v>
      </c>
      <c r="CS27" s="41">
        <f t="shared" si="8"/>
        <v>0</v>
      </c>
      <c r="CT27" s="41">
        <f t="shared" si="9"/>
        <v>0</v>
      </c>
      <c r="CU27" s="41">
        <f t="shared" si="10"/>
        <v>0</v>
      </c>
      <c r="CV27" s="41">
        <f t="shared" si="11"/>
        <v>0</v>
      </c>
      <c r="CW27" s="41">
        <f t="shared" si="12"/>
        <v>0</v>
      </c>
      <c r="CX27" s="41">
        <f t="shared" si="13"/>
        <v>0</v>
      </c>
      <c r="CY27" s="41">
        <f t="shared" si="14"/>
        <v>0</v>
      </c>
      <c r="CZ27" s="41" t="str">
        <f t="shared" si="15"/>
        <v/>
      </c>
      <c r="DA27" s="41">
        <f t="shared" si="16"/>
        <v>2220</v>
      </c>
      <c r="DB27" s="41">
        <f t="shared" si="17"/>
        <v>0</v>
      </c>
      <c r="DC27" s="41">
        <f t="shared" si="18"/>
        <v>0</v>
      </c>
      <c r="DD27" s="41">
        <f t="shared" si="19"/>
        <v>0</v>
      </c>
      <c r="DE27" s="41">
        <f t="shared" si="20"/>
        <v>0</v>
      </c>
      <c r="DF27" s="41">
        <f t="shared" si="21"/>
        <v>0</v>
      </c>
      <c r="DG27" s="41">
        <f t="shared" si="22"/>
        <v>0</v>
      </c>
      <c r="DH27" s="41">
        <f t="shared" si="23"/>
        <v>0</v>
      </c>
      <c r="DI27" s="41" t="str">
        <f t="shared" si="24"/>
        <v/>
      </c>
      <c r="DJ27" s="41" t="str">
        <f t="shared" si="25"/>
        <v/>
      </c>
      <c r="DK27" s="41" t="str">
        <f t="shared" si="26"/>
        <v/>
      </c>
      <c r="DL27" s="41" t="str">
        <f t="shared" si="27"/>
        <v/>
      </c>
      <c r="DM27" s="41">
        <f t="shared" si="28"/>
        <v>0</v>
      </c>
      <c r="DN27" s="41">
        <f t="shared" si="29"/>
        <v>0</v>
      </c>
      <c r="DO27" s="41">
        <f t="shared" si="30"/>
        <v>0</v>
      </c>
      <c r="DP27" s="41">
        <f t="shared" si="31"/>
        <v>0</v>
      </c>
      <c r="DQ27" s="41">
        <f t="shared" si="32"/>
        <v>0</v>
      </c>
      <c r="DR27" s="41">
        <f t="shared" si="33"/>
        <v>70</v>
      </c>
      <c r="DS27" s="41">
        <f t="shared" si="34"/>
        <v>0</v>
      </c>
      <c r="DT27" s="41">
        <f t="shared" si="35"/>
        <v>0</v>
      </c>
      <c r="DU27" s="41" t="str">
        <f t="shared" si="36"/>
        <v/>
      </c>
      <c r="DV27" s="41" t="str">
        <f t="shared" si="37"/>
        <v/>
      </c>
      <c r="DW27" s="41">
        <f t="shared" si="38"/>
        <v>0</v>
      </c>
      <c r="DX27" s="41">
        <f t="shared" si="39"/>
        <v>0</v>
      </c>
      <c r="DY27" s="41">
        <f t="shared" si="40"/>
        <v>0</v>
      </c>
      <c r="DZ27" s="41">
        <f t="shared" si="41"/>
        <v>0</v>
      </c>
      <c r="EA27" s="41">
        <f t="shared" si="42"/>
        <v>0</v>
      </c>
      <c r="EB27" s="41">
        <f t="shared" si="43"/>
        <v>0</v>
      </c>
      <c r="EC27" s="41">
        <f t="shared" si="44"/>
        <v>0</v>
      </c>
      <c r="ED27" s="41">
        <f t="shared" si="45"/>
        <v>0</v>
      </c>
      <c r="EE27" s="41">
        <f t="shared" si="46"/>
        <v>0</v>
      </c>
      <c r="EF27" s="41" t="str">
        <f t="shared" si="47"/>
        <v/>
      </c>
      <c r="EG27" s="41">
        <f t="shared" si="48"/>
        <v>0</v>
      </c>
      <c r="EH27" s="41">
        <f t="shared" si="49"/>
        <v>0</v>
      </c>
      <c r="EI27" s="41">
        <f t="shared" si="50"/>
        <v>0</v>
      </c>
      <c r="EJ27" s="41">
        <f t="shared" si="51"/>
        <v>0</v>
      </c>
      <c r="EK27" s="41">
        <f t="shared" si="52"/>
        <v>0</v>
      </c>
      <c r="EL27" s="41">
        <f t="shared" si="53"/>
        <v>0</v>
      </c>
      <c r="EM27" s="41">
        <f t="shared" si="54"/>
        <v>0</v>
      </c>
      <c r="EN27" s="41">
        <f t="shared" si="55"/>
        <v>0</v>
      </c>
      <c r="EO27" s="41">
        <f t="shared" si="56"/>
        <v>0</v>
      </c>
      <c r="EP27" s="41">
        <f t="shared" si="57"/>
        <v>0</v>
      </c>
      <c r="EQ27" s="41">
        <f t="shared" si="58"/>
        <v>0</v>
      </c>
      <c r="ER27" s="41">
        <f t="shared" si="59"/>
        <v>0</v>
      </c>
      <c r="ES27" s="41" t="str">
        <f t="shared" si="60"/>
        <v/>
      </c>
      <c r="ET27" s="41">
        <f t="shared" si="61"/>
        <v>0</v>
      </c>
      <c r="EU27" s="41">
        <f t="shared" si="62"/>
        <v>0</v>
      </c>
      <c r="EV27" s="41">
        <f t="shared" si="63"/>
        <v>0</v>
      </c>
      <c r="EW27" s="41">
        <f t="shared" si="64"/>
        <v>0</v>
      </c>
      <c r="EX27" s="41" t="str">
        <f t="shared" si="65"/>
        <v/>
      </c>
      <c r="EY27" s="41">
        <f t="shared" si="66"/>
        <v>0</v>
      </c>
      <c r="EZ27" s="41">
        <f t="shared" si="67"/>
        <v>0</v>
      </c>
      <c r="FA27" s="41">
        <f t="shared" si="68"/>
        <v>0</v>
      </c>
      <c r="FB27" s="41" t="str">
        <f t="shared" si="69"/>
        <v/>
      </c>
      <c r="FC27" s="41" t="str">
        <f t="shared" si="70"/>
        <v/>
      </c>
      <c r="FD27" s="41">
        <f t="shared" si="71"/>
        <v>0</v>
      </c>
      <c r="FE27" s="41">
        <f t="shared" si="72"/>
        <v>0</v>
      </c>
      <c r="FF27" s="41" t="str">
        <f t="shared" si="73"/>
        <v/>
      </c>
      <c r="FG27" s="41">
        <f t="shared" si="74"/>
        <v>0</v>
      </c>
      <c r="FH27" s="41">
        <f t="shared" si="75"/>
        <v>0</v>
      </c>
      <c r="FI27" s="41">
        <f t="shared" si="76"/>
        <v>0</v>
      </c>
      <c r="FJ27" s="41">
        <f t="shared" si="77"/>
        <v>2220</v>
      </c>
    </row>
    <row r="28" spans="1:166" s="96" customFormat="1" x14ac:dyDescent="0.15">
      <c r="B28" s="96">
        <v>25</v>
      </c>
      <c r="C28" s="96">
        <f>'[1]功能-子任务'!$S29</f>
        <v>396</v>
      </c>
      <c r="D28" s="96">
        <f>'[1]功能-子任务'!$AC29</f>
        <v>300000</v>
      </c>
      <c r="E28" s="96">
        <f>'[1]功能-子任务'!$AM29/4</f>
        <v>900000</v>
      </c>
      <c r="F28" s="96">
        <f t="shared" ref="F28:F91" si="78">E28</f>
        <v>900000</v>
      </c>
      <c r="G28" s="96">
        <f>'[1]功能-子任务'!$AR29</f>
        <v>0</v>
      </c>
      <c r="H28" s="96">
        <f>'[1]功能-子任务'!$BA29</f>
        <v>1250</v>
      </c>
      <c r="I28" s="96">
        <f>'[1]功能-子任务'!$BJ29</f>
        <v>27074.5</v>
      </c>
      <c r="J28" s="19"/>
      <c r="L28" s="43">
        <v>25</v>
      </c>
      <c r="M28" s="41">
        <f>IF(成就内容!D31="","",INDEX($C$4:$C$178*成就内容!D$119/SUM(成就内容!$D$119:$BZ$119),成就内容!D87,1)-SUM(M$4:M27))</f>
        <v>2211.8400000000011</v>
      </c>
      <c r="N28" s="41" t="str">
        <f>IF(成就内容!E31="","",INDEX($C$4:$C$178*成就内容!E$119/SUM(成就内容!$D$119:$BZ$119),成就内容!E87,1)-SUM(N$4:N27))</f>
        <v/>
      </c>
      <c r="O28" s="41" t="str">
        <f>IF(成就内容!F31="","",INDEX($C$4:$C$178*成就内容!F$119/SUM(成就内容!$D$119:$BZ$119),成就内容!F87,1)-SUM(O$4:O27))</f>
        <v/>
      </c>
      <c r="P28" s="41" t="str">
        <f>IF(成就内容!G31="","",INDEX($C$4:$C$178*成就内容!G$119/SUM(成就内容!$D$119:$BZ$119),成就内容!G87,1)-SUM(P$4:P27))</f>
        <v/>
      </c>
      <c r="Q28" s="41">
        <f>IF(成就内容!H31="","",INDEX($C$4:$C$178*成就内容!H$119/SUM(成就内容!$D$119:$BZ$119),成就内容!H87,1)-SUM(Q$4:Q27))</f>
        <v>2211.84</v>
      </c>
      <c r="R28" s="41">
        <f>IF(成就内容!I31="","",INDEX($C$4:$C$178*成就内容!I$119/SUM(成就内容!$D$119:$BZ$119),成就内容!I87,1)-SUM(R$4:R27))</f>
        <v>0</v>
      </c>
      <c r="S28" s="41">
        <f>IF(成就内容!J31="","",INDEX($C$4:$C$178*成就内容!J$119/SUM(成就内容!$D$119:$BZ$119),成就内容!J87,1)-SUM(S$4:S27))</f>
        <v>0</v>
      </c>
      <c r="T28" s="41">
        <f>IF(成就内容!K31="","",INDEX($C$4:$C$178*成就内容!K$119/SUM(成就内容!$D$119:$BZ$119),成就内容!K87,1)-SUM(T$4:T27))</f>
        <v>0</v>
      </c>
      <c r="U28" s="41">
        <f>IF(成就内容!L31="","",INDEX($C$4:$C$178*成就内容!L$119/SUM(成就内容!$D$119:$BZ$119),成就内容!L87,1)-SUM(U$4:U27))</f>
        <v>0</v>
      </c>
      <c r="V28" s="41">
        <f>IF(成就内容!M31="","",INDEX($C$4:$C$178*成就内容!M$119/SUM(成就内容!$D$119:$BZ$119),成就内容!M87,1)-SUM(V$4:V27))</f>
        <v>0</v>
      </c>
      <c r="W28" s="41">
        <f>IF(成就内容!N31="","",INDEX($C$4:$C$178*成就内容!N$119/SUM(成就内容!$D$119:$BZ$119),成就内容!N87,1)-SUM(W$4:W27))</f>
        <v>0</v>
      </c>
      <c r="X28" s="41">
        <f>IF(成就内容!O31="","",INDEX($C$4:$C$178*成就内容!O$119/SUM(成就内容!$D$119:$BZ$119),成就内容!O87,1)-SUM(X$4:X27))</f>
        <v>0</v>
      </c>
      <c r="Y28" s="41" t="str">
        <f>IF(成就内容!P31="","",INDEX($C$4:$C$178*成就内容!P$119/SUM(成就内容!$D$119:$BZ$119),成就内容!P87,1)-SUM(Y$4:Y27))</f>
        <v/>
      </c>
      <c r="Z28" s="41">
        <f>IF(成就内容!Q31="","",INDEX($C$4:$C$178*成就内容!Q$119/SUM(成就内容!$D$119:$BZ$119),成就内容!Q87,1)-SUM(Z$4:Z27))</f>
        <v>2211.84</v>
      </c>
      <c r="AA28" s="41">
        <f>IF(成就内容!R31="","",INDEX($C$4:$C$178*成就内容!R$119/SUM(成就内容!$D$119:$BZ$119),成就内容!R87,1)-SUM(AA$4:AA27))</f>
        <v>0</v>
      </c>
      <c r="AB28" s="41">
        <f>IF(成就内容!S31="","",INDEX($C$4:$C$178*成就内容!S$119/SUM(成就内容!$D$119:$BZ$119),成就内容!S87,1)-SUM(AB$4:AB27))</f>
        <v>0</v>
      </c>
      <c r="AC28" s="41">
        <f>IF(成就内容!T31="","",INDEX($C$4:$C$178*成就内容!T$119/SUM(成就内容!$D$119:$BZ$119),成就内容!T87,1)-SUM(AC$4:AC27))</f>
        <v>0</v>
      </c>
      <c r="AD28" s="41">
        <f>IF(成就内容!U31="","",INDEX($C$4:$C$178*成就内容!U$119/SUM(成就内容!$D$119:$BZ$119),成就内容!U87,1)-SUM(AD$4:AD27))</f>
        <v>0</v>
      </c>
      <c r="AE28" s="41">
        <f>IF(成就内容!V31="","",INDEX($C$4:$C$178*成就内容!V$119/SUM(成就内容!$D$119:$BZ$119),成就内容!V87,1)-SUM(AE$4:AE27))</f>
        <v>0</v>
      </c>
      <c r="AF28" s="41">
        <f>IF(成就内容!W31="","",INDEX($C$4:$C$178*成就内容!W$119/SUM(成就内容!$D$119:$BZ$119),成就内容!W87,1)-SUM(AF$4:AF27))</f>
        <v>0</v>
      </c>
      <c r="AG28" s="41">
        <f>IF(成就内容!X31="","",INDEX($C$4:$C$178*成就内容!X$119/SUM(成就内容!$D$119:$BZ$119),成就内容!X87,1)-SUM(AG$4:AG27))</f>
        <v>0</v>
      </c>
      <c r="AH28" s="41" t="str">
        <f>IF(成就内容!Y31="","",INDEX($C$4:$C$178*成就内容!Y$119/SUM(成就内容!$D$119:$BZ$119),成就内容!Y87,1)-SUM(AH$4:AH27))</f>
        <v/>
      </c>
      <c r="AI28" s="41" t="str">
        <f>IF(成就内容!Z31="","",INDEX($C$4:$C$178*成就内容!Z$119/SUM(成就内容!$D$119:$BZ$119),成就内容!Z87,1)-SUM(AI$4:AI27))</f>
        <v/>
      </c>
      <c r="AJ28" s="41" t="str">
        <f>IF(成就内容!AA31="","",INDEX($C$4:$C$178*成就内容!AA$119/SUM(成就内容!$D$119:$BZ$119),成就内容!AA87,1)-SUM(AJ$4:AJ27))</f>
        <v/>
      </c>
      <c r="AK28" s="41" t="str">
        <f>IF(成就内容!AB31="","",INDEX($C$4:$C$178*成就内容!AB$119/SUM(成就内容!$D$119:$BZ$119),成就内容!AB87,1)-SUM(AK$4:AK27))</f>
        <v/>
      </c>
      <c r="AL28" s="41">
        <f>IF(成就内容!AC31="","",INDEX($C$4:$C$178*成就内容!AC$119/SUM(成就内容!$D$119:$BZ$119),成就内容!AC87,1)-SUM(AL$4:AL27))</f>
        <v>0</v>
      </c>
      <c r="AM28" s="41">
        <f>IF(成就内容!AD31="","",INDEX($C$4:$C$178*成就内容!AD$119/SUM(成就内容!$D$119:$BZ$119),成就内容!AD87,1)-SUM(AM$4:AM27))</f>
        <v>0</v>
      </c>
      <c r="AN28" s="41">
        <f>IF(成就内容!AE31="","",INDEX($C$4:$C$178*成就内容!AE$119/SUM(成就内容!$D$119:$BZ$119),成就内容!AE87,1)-SUM(AN$4:AN27))</f>
        <v>0</v>
      </c>
      <c r="AO28" s="41">
        <f>IF(成就内容!AF31="","",INDEX($C$4:$C$178*成就内容!AF$119/SUM(成就内容!$D$119:$BZ$119),成就内容!AF87,1)-SUM(AO$4:AO27))</f>
        <v>0</v>
      </c>
      <c r="AP28" s="41">
        <f>IF(成就内容!AG31="","",INDEX($C$4:$C$178*成就内容!AG$119/SUM(成就内容!$D$119:$BZ$119),成就内容!AG87,1)-SUM(AP$4:AP27))</f>
        <v>0</v>
      </c>
      <c r="AQ28" s="41">
        <f>IF(成就内容!AH31="","",INDEX($C$4:$C$178*成就内容!AH$119/SUM(成就内容!$D$119:$BZ$119),成就内容!AH87,1)-SUM(AQ$4:AQ27))</f>
        <v>69.12</v>
      </c>
      <c r="AR28" s="41">
        <f>IF(成就内容!AI31="","",INDEX($C$4:$C$178*成就内容!AI$119/SUM(成就内容!$D$119:$BZ$119),成就内容!AI87,1)-SUM(AR$4:AR27))</f>
        <v>0</v>
      </c>
      <c r="AS28" s="41">
        <f>IF(成就内容!AJ31="","",INDEX($C$4:$C$178*成就内容!AJ$119/SUM(成就内容!$D$119:$BZ$119),成就内容!AJ87,1)-SUM(AS$4:AS27))</f>
        <v>0</v>
      </c>
      <c r="AT28" s="41" t="str">
        <f>IF(成就内容!AK31="","",INDEX($C$4:$C$178*成就内容!AK$119/SUM(成就内容!$D$119:$BZ$119),成就内容!AK87,1)-SUM(AT$4:AT27))</f>
        <v/>
      </c>
      <c r="AU28" s="41" t="str">
        <f>IF(成就内容!AL31="","",INDEX($C$4:$C$178*成就内容!AL$119/SUM(成就内容!$D$119:$BZ$119),成就内容!AL87,1)-SUM(AU$4:AU27))</f>
        <v/>
      </c>
      <c r="AV28" s="41" t="str">
        <f>IF(成就内容!AM31="","",INDEX($C$4:$C$178*成就内容!AM$119/SUM(成就内容!$D$119:$BZ$119),成就内容!AM87,1)-SUM(AV$4:AV27))</f>
        <v/>
      </c>
      <c r="AW28" s="41" t="str">
        <f>IF(成就内容!AN31="","",INDEX($C$4:$C$178*成就内容!AN$119/SUM(成就内容!$D$119:$BZ$119),成就内容!AN87,1)-SUM(AW$4:AW27))</f>
        <v/>
      </c>
      <c r="AX28" s="41">
        <f>IF(成就内容!AO31="","",INDEX($C$4:$C$178*成就内容!AO$119/SUM(成就内容!$D$119:$BZ$119),成就内容!AO87,1)-SUM(AX$4:AX27))</f>
        <v>0</v>
      </c>
      <c r="AY28" s="41">
        <f>IF(成就内容!AP31="","",INDEX($C$4:$C$178*成就内容!AP$119/SUM(成就内容!$D$119:$BZ$119),成就内容!AP87,1)-SUM(AY$4:AY27))</f>
        <v>0</v>
      </c>
      <c r="AZ28" s="41">
        <f>IF(成就内容!AQ31="","",INDEX($C$4:$C$178*成就内容!AQ$119/SUM(成就内容!$D$119:$BZ$119),成就内容!AQ87,1)-SUM(AZ$4:AZ27))</f>
        <v>0</v>
      </c>
      <c r="BA28" s="41">
        <f>IF(成就内容!AR31="","",INDEX($C$4:$C$178*成就内容!AR$119/SUM(成就内容!$D$119:$BZ$119),成就内容!AR87,1)-SUM(BA$4:BA27))</f>
        <v>0</v>
      </c>
      <c r="BB28" s="41">
        <f>IF(成就内容!AS31="","",INDEX($C$4:$C$178*成就内容!AS$119/SUM(成就内容!$D$119:$BZ$119),成就内容!AS87,1)-SUM(BB$4:BB27))</f>
        <v>0</v>
      </c>
      <c r="BC28" s="41">
        <f>IF(成就内容!AT31="","",INDEX($C$4:$C$178*成就内容!AT$119/SUM(成就内容!$D$119:$BZ$119),成就内容!AT87,1)-SUM(BC$4:BC27))</f>
        <v>0</v>
      </c>
      <c r="BD28" s="41">
        <f>IF(成就内容!AU31="","",INDEX($C$4:$C$178*成就内容!AU$119/SUM(成就内容!$D$119:$BZ$119),成就内容!AU87,1)-SUM(BD$4:BD27))</f>
        <v>0</v>
      </c>
      <c r="BE28" s="41" t="str">
        <f>IF(成就内容!AV31="","",INDEX($C$4:$C$178*成就内容!AV$119/SUM(成就内容!$D$119:$BZ$119),成就内容!AV87,1)-SUM(BE$4:BE27))</f>
        <v/>
      </c>
      <c r="BF28" s="41">
        <f>IF(成就内容!AW31="","",INDEX($C$4:$C$178*成就内容!AW$119/SUM(成就内容!$D$119:$BZ$119),成就内容!AW87,1)-SUM(BF$4:BF27))</f>
        <v>0</v>
      </c>
      <c r="BG28" s="41">
        <f>IF(成就内容!AX31="","",INDEX($C$4:$C$178*成就内容!AX$119/SUM(成就内容!$D$119:$BZ$119),成就内容!AX87,1)-SUM(BG$4:BG27))</f>
        <v>0</v>
      </c>
      <c r="BH28" s="41">
        <f>IF(成就内容!AY31="","",INDEX($C$4:$C$178*成就内容!AY$119/SUM(成就内容!$D$119:$BZ$119),成就内容!AY87,1)-SUM(BH$4:BH27))</f>
        <v>0</v>
      </c>
      <c r="BI28" s="41">
        <f>IF(成就内容!AZ31="","",INDEX($C$4:$C$178*成就内容!AZ$119/SUM(成就内容!$D$119:$BZ$119),成就内容!AZ87,1)-SUM(BI$4:BI27))</f>
        <v>0</v>
      </c>
      <c r="BJ28" s="41">
        <f>IF(成就内容!BA31="","",INDEX($C$4:$C$178*成就内容!BA$119/SUM(成就内容!$D$119:$BZ$119),成就内容!BA87,1)-SUM(BJ$4:BJ27))</f>
        <v>0</v>
      </c>
      <c r="BK28" s="41">
        <f>IF(成就内容!BB31="","",INDEX($C$4:$C$178*成就内容!BB$119/SUM(成就内容!$D$119:$BZ$119),成就内容!BB87,1)-SUM(BK$4:BK27))</f>
        <v>0</v>
      </c>
      <c r="BL28" s="41">
        <f>IF(成就内容!BC31="","",INDEX($C$4:$C$178*成就内容!BC$119/SUM(成就内容!$D$119:$BZ$119),成就内容!BC87,1)-SUM(BL$4:BL27))</f>
        <v>0</v>
      </c>
      <c r="BM28" s="41">
        <f>IF(成就内容!BD31="","",INDEX($C$4:$C$178*成就内容!BD$119/SUM(成就内容!$D$119:$BZ$119),成就内容!BD87,1)-SUM(BM$4:BM27))</f>
        <v>0</v>
      </c>
      <c r="BN28" s="41">
        <f>IF(成就内容!BE31="","",INDEX($C$4:$C$178*成就内容!BE$119/SUM(成就内容!$D$119:$BZ$119),成就内容!BE87,1)-SUM(BN$4:BN27))</f>
        <v>0</v>
      </c>
      <c r="BO28" s="41">
        <f>IF(成就内容!BF31="","",INDEX($C$4:$C$178*成就内容!BF$119/SUM(成就内容!$D$119:$BZ$119),成就内容!BF87,1)-SUM(BO$4:BO27))</f>
        <v>0</v>
      </c>
      <c r="BP28" s="41">
        <f>IF(成就内容!BG31="","",INDEX($C$4:$C$178*成就内容!BG$119/SUM(成就内容!$D$119:$BZ$119),成就内容!BG87,1)-SUM(BP$4:BP27))</f>
        <v>0</v>
      </c>
      <c r="BQ28" s="41">
        <f>IF(成就内容!BH31="","",INDEX($C$4:$C$178*成就内容!BH$119/SUM(成就内容!$D$119:$BZ$119),成就内容!BH87,1)-SUM(BQ$4:BQ27))</f>
        <v>0</v>
      </c>
      <c r="BR28" s="41" t="str">
        <f>IF(成就内容!BI31="","",INDEX($C$4:$C$178*成就内容!BI$119/SUM(成就内容!$D$119:$BZ$119),成就内容!BI87,1)-SUM(BR$4:BR27))</f>
        <v/>
      </c>
      <c r="BS28" s="41">
        <f>IF(成就内容!BJ31="","",INDEX($C$4:$C$178*成就内容!BJ$119/SUM(成就内容!$D$119:$BZ$119),成就内容!BJ87,1)-SUM(BS$4:BS27))</f>
        <v>0</v>
      </c>
      <c r="BT28" s="41">
        <f>IF(成就内容!BK31="","",INDEX($C$4:$C$178*成就内容!BK$119/SUM(成就内容!$D$119:$BZ$119),成就内容!BK87,1)-SUM(BT$4:BT27))</f>
        <v>0</v>
      </c>
      <c r="BU28" s="41">
        <f>IF(成就内容!BL31="","",INDEX($C$4:$C$178*成就内容!BL$119/SUM(成就内容!$D$119:$BZ$119),成就内容!BL87,1)-SUM(BU$4:BU27))</f>
        <v>0</v>
      </c>
      <c r="BV28" s="41">
        <f>IF(成就内容!BM31="","",INDEX($C$4:$C$178*成就内容!BM$119/SUM(成就内容!$D$119:$BZ$119),成就内容!BM87,1)-SUM(BV$4:BV27))</f>
        <v>0</v>
      </c>
      <c r="BW28" s="41" t="str">
        <f>IF(成就内容!BN31="","",INDEX($C$4:$C$178*成就内容!BN$119/SUM(成就内容!$D$119:$BZ$119),成就内容!BN87,1)-SUM(BW$4:BW27))</f>
        <v/>
      </c>
      <c r="BX28" s="41">
        <f>IF(成就内容!BO31="","",INDEX($C$4:$C$178*成就内容!BO$119/SUM(成就内容!$D$119:$BZ$119),成就内容!BO87,1)-SUM(BX$4:BX27))</f>
        <v>0</v>
      </c>
      <c r="BY28" s="41">
        <f>IF(成就内容!BP31="","",INDEX($C$4:$C$178*成就内容!BP$119/SUM(成就内容!$D$119:$BZ$119),成就内容!BP87,1)-SUM(BY$4:BY27))</f>
        <v>0</v>
      </c>
      <c r="BZ28" s="41">
        <f>IF(成就内容!BQ31="","",INDEX($C$4:$C$178*成就内容!BQ$119/SUM(成就内容!$D$119:$BZ$119),成就内容!BQ87,1)-SUM(BZ$4:BZ27))</f>
        <v>0</v>
      </c>
      <c r="CA28" s="41" t="str">
        <f>IF(成就内容!BR31="","",INDEX($C$4:$C$178*成就内容!BR$119/SUM(成就内容!$D$119:$BZ$119),成就内容!BR87,1)-SUM(CA$4:CA27))</f>
        <v/>
      </c>
      <c r="CB28" s="41" t="str">
        <f>IF(成就内容!BS31="","",INDEX($C$4:$C$178*成就内容!BS$119/SUM(成就内容!$D$119:$BZ$119),成就内容!BS87,1)-SUM(CB$4:CB27))</f>
        <v/>
      </c>
      <c r="CC28" s="41">
        <f>IF(成就内容!BT31="","",INDEX($C$4:$C$178*成就内容!BT$119/SUM(成就内容!$D$119:$BZ$119),成就内容!BT87,1)-SUM(CC$4:CC27))</f>
        <v>0</v>
      </c>
      <c r="CD28" s="41">
        <f>IF(成就内容!BU31="","",INDEX($C$4:$C$178*成就内容!BU$119/SUM(成就内容!$D$119:$BZ$119),成就内容!BU87,1)-SUM(CD$4:CD27))</f>
        <v>0</v>
      </c>
      <c r="CE28" s="41" t="str">
        <f>IF(成就内容!BV31="","",INDEX($C$4:$C$178*成就内容!BV$119/SUM(成就内容!$D$119:$BZ$119),成就内容!BV87,1)-SUM(CE$4:CE27))</f>
        <v/>
      </c>
      <c r="CF28" s="41">
        <f>IF(成就内容!BW31="","",INDEX($C$4:$C$178*成就内容!BW$119/SUM(成就内容!$D$119:$BZ$119),成就内容!BW87,1)-SUM(CF$4:CF27))</f>
        <v>0</v>
      </c>
      <c r="CG28" s="41">
        <f>IF(成就内容!BX31="","",INDEX($C$4:$C$178*成就内容!BX$119/SUM(成就内容!$D$119:$BZ$119),成就内容!BX87,1)-SUM(CG$4:CG27))</f>
        <v>0</v>
      </c>
      <c r="CH28" s="41">
        <f>IF(成就内容!BY31="","",INDEX($C$4:$C$178*成就内容!BY$119/SUM(成就内容!$D$119:$BZ$119),成就内容!BY87,1)-SUM(CH$4:CH27))</f>
        <v>0</v>
      </c>
      <c r="CI28" s="41">
        <f>IF(成就内容!BZ31="","",INDEX($C$4:$C$178*成就内容!BZ$119/SUM(成就内容!$D$119:$BZ$119),成就内容!BZ87,1)-SUM(CI$4:CI27))</f>
        <v>4423.6799999999985</v>
      </c>
      <c r="CK28" s="19"/>
      <c r="CM28" s="43">
        <v>25</v>
      </c>
      <c r="CN28" s="41">
        <f t="shared" ref="CN28:CN53" si="79">IF(M28="","",ROUNDUP(SMALL(M$4:M$53,$L28)/10,0)*10)</f>
        <v>2220</v>
      </c>
      <c r="CO28" s="41" t="str">
        <f t="shared" ref="CO28:CO53" si="80">IF(N28="","",ROUNDUP(SMALL(N$4:N$53,$L28)/10,0)*10)</f>
        <v/>
      </c>
      <c r="CP28" s="41" t="str">
        <f t="shared" ref="CP28:CP53" si="81">IF(O28="","",ROUNDUP(SMALL(O$4:O$53,$L28)/10,0)*10)</f>
        <v/>
      </c>
      <c r="CQ28" s="41" t="str">
        <f t="shared" ref="CQ28:CQ53" si="82">IF(P28="","",ROUNDUP(SMALL(P$4:P$53,$L28)/10,0)*10)</f>
        <v/>
      </c>
      <c r="CR28" s="41">
        <f t="shared" ref="CR28:CR53" si="83">IF(Q28="","",ROUNDUP(SMALL(Q$4:Q$53,$L28)/10,0)*10)</f>
        <v>2220</v>
      </c>
      <c r="CS28" s="41">
        <f t="shared" ref="CS28:CS53" si="84">IF(R28="","",ROUNDUP(SMALL(R$4:R$53,$L28)/10,0)*10)</f>
        <v>0</v>
      </c>
      <c r="CT28" s="41">
        <f t="shared" ref="CT28:CT53" si="85">IF(S28="","",ROUNDUP(SMALL(S$4:S$53,$L28)/10,0)*10)</f>
        <v>0</v>
      </c>
      <c r="CU28" s="41">
        <f t="shared" ref="CU28:CU53" si="86">IF(T28="","",ROUNDUP(SMALL(T$4:T$53,$L28)/10,0)*10)</f>
        <v>0</v>
      </c>
      <c r="CV28" s="41">
        <f t="shared" ref="CV28:CV53" si="87">IF(U28="","",ROUNDUP(SMALL(U$4:U$53,$L28)/10,0)*10)</f>
        <v>0</v>
      </c>
      <c r="CW28" s="41">
        <f t="shared" ref="CW28:CW53" si="88">IF(V28="","",ROUNDUP(SMALL(V$4:V$53,$L28)/10,0)*10)</f>
        <v>0</v>
      </c>
      <c r="CX28" s="41">
        <f t="shared" ref="CX28:CX53" si="89">IF(W28="","",ROUNDUP(SMALL(W$4:W$53,$L28)/10,0)*10)</f>
        <v>0</v>
      </c>
      <c r="CY28" s="41">
        <f t="shared" ref="CY28:CY53" si="90">IF(X28="","",ROUNDUP(SMALL(X$4:X$53,$L28)/10,0)*10)</f>
        <v>0</v>
      </c>
      <c r="CZ28" s="41" t="str">
        <f t="shared" ref="CZ28:CZ53" si="91">IF(Y28="","",ROUNDUP(SMALL(Y$4:Y$53,$L28)/10,0)*10)</f>
        <v/>
      </c>
      <c r="DA28" s="41">
        <f t="shared" ref="DA28:DA53" si="92">IF(Z28="","",ROUNDUP(SMALL(Z$4:Z$53,$L28)/10,0)*10)</f>
        <v>2220</v>
      </c>
      <c r="DB28" s="41">
        <f t="shared" ref="DB28:DB53" si="93">IF(AA28="","",ROUNDUP(SMALL(AA$4:AA$53,$L28)/10,0)*10)</f>
        <v>0</v>
      </c>
      <c r="DC28" s="41">
        <f t="shared" ref="DC28:DC53" si="94">IF(AB28="","",ROUNDUP(SMALL(AB$4:AB$53,$L28)/10,0)*10)</f>
        <v>0</v>
      </c>
      <c r="DD28" s="41">
        <f t="shared" ref="DD28:DD53" si="95">IF(AC28="","",ROUNDUP(SMALL(AC$4:AC$53,$L28)/10,0)*10)</f>
        <v>0</v>
      </c>
      <c r="DE28" s="41">
        <f t="shared" ref="DE28:DE53" si="96">IF(AD28="","",ROUNDUP(SMALL(AD$4:AD$53,$L28)/10,0)*10)</f>
        <v>0</v>
      </c>
      <c r="DF28" s="41">
        <f t="shared" ref="DF28:DF53" si="97">IF(AE28="","",ROUNDUP(SMALL(AE$4:AE$53,$L28)/10,0)*10)</f>
        <v>0</v>
      </c>
      <c r="DG28" s="41">
        <f t="shared" ref="DG28:DG53" si="98">IF(AF28="","",ROUNDUP(SMALL(AF$4:AF$53,$L28)/10,0)*10)</f>
        <v>0</v>
      </c>
      <c r="DH28" s="41">
        <f t="shared" ref="DH28:DH53" si="99">IF(AG28="","",ROUNDUP(SMALL(AG$4:AG$53,$L28)/10,0)*10)</f>
        <v>0</v>
      </c>
      <c r="DI28" s="41" t="str">
        <f t="shared" ref="DI28:DI53" si="100">IF(AH28="","",ROUNDUP(SMALL(AH$4:AH$53,$L28)/10,0)*10)</f>
        <v/>
      </c>
      <c r="DJ28" s="41" t="str">
        <f t="shared" ref="DJ28:DJ53" si="101">IF(AI28="","",ROUNDUP(SMALL(AI$4:AI$53,$L28)/10,0)*10)</f>
        <v/>
      </c>
      <c r="DK28" s="41" t="str">
        <f t="shared" ref="DK28:DK53" si="102">IF(AJ28="","",ROUNDUP(SMALL(AJ$4:AJ$53,$L28)/10,0)*10)</f>
        <v/>
      </c>
      <c r="DL28" s="41" t="str">
        <f t="shared" ref="DL28:DL53" si="103">IF(AK28="","",ROUNDUP(SMALL(AK$4:AK$53,$L28)/10,0)*10)</f>
        <v/>
      </c>
      <c r="DM28" s="41">
        <f t="shared" ref="DM28:DM53" si="104">IF(AL28="","",ROUNDUP(SMALL(AL$4:AL$53,$L28)/10,0)*10)</f>
        <v>0</v>
      </c>
      <c r="DN28" s="41">
        <f t="shared" ref="DN28:DN53" si="105">IF(AM28="","",ROUNDUP(SMALL(AM$4:AM$53,$L28)/10,0)*10)</f>
        <v>0</v>
      </c>
      <c r="DO28" s="41">
        <f t="shared" ref="DO28:DO53" si="106">IF(AN28="","",ROUNDUP(SMALL(AN$4:AN$53,$L28)/10,0)*10)</f>
        <v>0</v>
      </c>
      <c r="DP28" s="41">
        <f t="shared" ref="DP28:DP53" si="107">IF(AO28="","",ROUNDUP(SMALL(AO$4:AO$53,$L28)/10,0)*10)</f>
        <v>0</v>
      </c>
      <c r="DQ28" s="41">
        <f t="shared" ref="DQ28:DQ53" si="108">IF(AP28="","",ROUNDUP(SMALL(AP$4:AP$53,$L28)/10,0)*10)</f>
        <v>0</v>
      </c>
      <c r="DR28" s="41">
        <f t="shared" ref="DR28:DR53" si="109">IF(AQ28="","",ROUNDUP(SMALL(AQ$4:AQ$53,$L28)/10,0)*10)</f>
        <v>90</v>
      </c>
      <c r="DS28" s="41">
        <f t="shared" ref="DS28:DS53" si="110">IF(AR28="","",ROUNDUP(SMALL(AR$4:AR$53,$L28)/10,0)*10)</f>
        <v>0</v>
      </c>
      <c r="DT28" s="41">
        <f t="shared" ref="DT28:DT53" si="111">IF(AS28="","",ROUNDUP(SMALL(AS$4:AS$53,$L28)/10,0)*10)</f>
        <v>0</v>
      </c>
      <c r="DU28" s="41" t="str">
        <f t="shared" ref="DU28:DU53" si="112">IF(AT28="","",ROUNDUP(SMALL(AT$4:AT$53,$L28)/10,0)*10)</f>
        <v/>
      </c>
      <c r="DV28" s="41" t="str">
        <f t="shared" ref="DV28:DV53" si="113">IF(AU28="","",ROUNDUP(SMALL(AU$4:AU$53,$L28)/10,0)*10)</f>
        <v/>
      </c>
      <c r="DW28" s="41" t="str">
        <f t="shared" ref="DW28:DW53" si="114">IF(AV28="","",ROUNDUP(SMALL(AV$4:AV$53,$L28)/10,0)*10)</f>
        <v/>
      </c>
      <c r="DX28" s="41" t="str">
        <f t="shared" ref="DX28:DX53" si="115">IF(AW28="","",ROUNDUP(SMALL(AW$4:AW$53,$L28)/10,0)*10)</f>
        <v/>
      </c>
      <c r="DY28" s="41">
        <f t="shared" ref="DY28:DY53" si="116">IF(AX28="","",ROUNDUP(SMALL(AX$4:AX$53,$L28)/10,0)*10)</f>
        <v>0</v>
      </c>
      <c r="DZ28" s="41">
        <f t="shared" ref="DZ28:DZ53" si="117">IF(AY28="","",ROUNDUP(SMALL(AY$4:AY$53,$L28)/10,0)*10)</f>
        <v>0</v>
      </c>
      <c r="EA28" s="41">
        <f t="shared" ref="EA28:EA53" si="118">IF(AZ28="","",ROUNDUP(SMALL(AZ$4:AZ$53,$L28)/10,0)*10)</f>
        <v>0</v>
      </c>
      <c r="EB28" s="41">
        <f t="shared" ref="EB28:EB53" si="119">IF(BA28="","",ROUNDUP(SMALL(BA$4:BA$53,$L28)/10,0)*10)</f>
        <v>0</v>
      </c>
      <c r="EC28" s="41">
        <f t="shared" ref="EC28:EC53" si="120">IF(BB28="","",ROUNDUP(SMALL(BB$4:BB$53,$L28)/10,0)*10)</f>
        <v>0</v>
      </c>
      <c r="ED28" s="41">
        <f t="shared" ref="ED28:ED53" si="121">IF(BC28="","",ROUNDUP(SMALL(BC$4:BC$53,$L28)/10,0)*10)</f>
        <v>0</v>
      </c>
      <c r="EE28" s="41">
        <f t="shared" ref="EE28:EE53" si="122">IF(BD28="","",ROUNDUP(SMALL(BD$4:BD$53,$L28)/10,0)*10)</f>
        <v>0</v>
      </c>
      <c r="EF28" s="41" t="str">
        <f t="shared" ref="EF28:EF53" si="123">IF(BE28="","",ROUNDUP(SMALL(BE$4:BE$53,$L28)/10,0)*10)</f>
        <v/>
      </c>
      <c r="EG28" s="41">
        <f t="shared" ref="EG28:EG53" si="124">IF(BF28="","",ROUNDUP(SMALL(BF$4:BF$53,$L28)/10,0)*10)</f>
        <v>0</v>
      </c>
      <c r="EH28" s="41">
        <f t="shared" ref="EH28:EH53" si="125">IF(BG28="","",ROUNDUP(SMALL(BG$4:BG$53,$L28)/10,0)*10)</f>
        <v>0</v>
      </c>
      <c r="EI28" s="41">
        <f t="shared" ref="EI28:EI53" si="126">IF(BH28="","",ROUNDUP(SMALL(BH$4:BH$53,$L28)/10,0)*10)</f>
        <v>0</v>
      </c>
      <c r="EJ28" s="41">
        <f t="shared" ref="EJ28:EJ53" si="127">IF(BI28="","",ROUNDUP(SMALL(BI$4:BI$53,$L28)/10,0)*10)</f>
        <v>0</v>
      </c>
      <c r="EK28" s="41">
        <f t="shared" ref="EK28:EK53" si="128">IF(BJ28="","",ROUNDUP(SMALL(BJ$4:BJ$53,$L28)/10,0)*10)</f>
        <v>0</v>
      </c>
      <c r="EL28" s="41">
        <f t="shared" ref="EL28:EL53" si="129">IF(BK28="","",ROUNDUP(SMALL(BK$4:BK$53,$L28)/10,0)*10)</f>
        <v>0</v>
      </c>
      <c r="EM28" s="41">
        <f t="shared" ref="EM28:EM53" si="130">IF(BL28="","",ROUNDUP(SMALL(BL$4:BL$53,$L28)/10,0)*10)</f>
        <v>0</v>
      </c>
      <c r="EN28" s="41">
        <f t="shared" ref="EN28:EN53" si="131">IF(BM28="","",ROUNDUP(SMALL(BM$4:BM$53,$L28)/10,0)*10)</f>
        <v>0</v>
      </c>
      <c r="EO28" s="41">
        <f t="shared" ref="EO28:EO53" si="132">IF(BN28="","",ROUNDUP(SMALL(BN$4:BN$53,$L28)/10,0)*10)</f>
        <v>0</v>
      </c>
      <c r="EP28" s="41">
        <f t="shared" ref="EP28:EP53" si="133">IF(BO28="","",ROUNDUP(SMALL(BO$4:BO$53,$L28)/10,0)*10)</f>
        <v>0</v>
      </c>
      <c r="EQ28" s="41">
        <f t="shared" ref="EQ28:EQ53" si="134">IF(BP28="","",ROUNDUP(SMALL(BP$4:BP$53,$L28)/10,0)*10)</f>
        <v>0</v>
      </c>
      <c r="ER28" s="41">
        <f t="shared" ref="ER28:ER53" si="135">IF(BQ28="","",ROUNDUP(SMALL(BQ$4:BQ$53,$L28)/10,0)*10)</f>
        <v>0</v>
      </c>
      <c r="ES28" s="41" t="str">
        <f t="shared" ref="ES28:ES53" si="136">IF(BR28="","",ROUNDUP(SMALL(BR$4:BR$53,$L28)/10,0)*10)</f>
        <v/>
      </c>
      <c r="ET28" s="41">
        <f t="shared" ref="ET28:ET53" si="137">IF(BS28="","",ROUNDUP(SMALL(BS$4:BS$53,$L28)/10,0)*10)</f>
        <v>0</v>
      </c>
      <c r="EU28" s="41">
        <f t="shared" ref="EU28:EU53" si="138">IF(BT28="","",ROUNDUP(SMALL(BT$4:BT$53,$L28)/10,0)*10)</f>
        <v>0</v>
      </c>
      <c r="EV28" s="41">
        <f t="shared" ref="EV28:EV53" si="139">IF(BU28="","",ROUNDUP(SMALL(BU$4:BU$53,$L28)/10,0)*10)</f>
        <v>0</v>
      </c>
      <c r="EW28" s="41">
        <f t="shared" ref="EW28:EW53" si="140">IF(BV28="","",ROUNDUP(SMALL(BV$4:BV$53,$L28)/10,0)*10)</f>
        <v>0</v>
      </c>
      <c r="EX28" s="41" t="str">
        <f t="shared" ref="EX28:EX53" si="141">IF(BW28="","",ROUNDUP(SMALL(BW$4:BW$53,$L28)/10,0)*10)</f>
        <v/>
      </c>
      <c r="EY28" s="41">
        <f t="shared" ref="EY28:EY53" si="142">IF(BX28="","",ROUNDUP(SMALL(BX$4:BX$53,$L28)/10,0)*10)</f>
        <v>0</v>
      </c>
      <c r="EZ28" s="41">
        <f t="shared" ref="EZ28:EZ53" si="143">IF(BY28="","",ROUNDUP(SMALL(BY$4:BY$53,$L28)/10,0)*10)</f>
        <v>0</v>
      </c>
      <c r="FA28" s="41">
        <f t="shared" ref="FA28:FA53" si="144">IF(BZ28="","",ROUNDUP(SMALL(BZ$4:BZ$53,$L28)/10,0)*10)</f>
        <v>0</v>
      </c>
      <c r="FB28" s="41" t="str">
        <f t="shared" ref="FB28:FB53" si="145">IF(CA28="","",ROUNDUP(SMALL(CA$4:CA$53,$L28)/10,0)*10)</f>
        <v/>
      </c>
      <c r="FC28" s="41" t="str">
        <f t="shared" ref="FC28:FC53" si="146">IF(CB28="","",ROUNDUP(SMALL(CB$4:CB$53,$L28)/10,0)*10)</f>
        <v/>
      </c>
      <c r="FD28" s="41">
        <f t="shared" ref="FD28:FD53" si="147">IF(CC28="","",ROUNDUP(SMALL(CC$4:CC$53,$L28)/10,0)*10)</f>
        <v>0</v>
      </c>
      <c r="FE28" s="41">
        <f t="shared" ref="FE28:FE53" si="148">IF(CD28="","",ROUNDUP(SMALL(CD$4:CD$53,$L28)/10,0)*10)</f>
        <v>0</v>
      </c>
      <c r="FF28" s="41" t="str">
        <f t="shared" ref="FF28:FF53" si="149">IF(CE28="","",ROUNDUP(SMALL(CE$4:CE$53,$L28)/10,0)*10)</f>
        <v/>
      </c>
      <c r="FG28" s="41">
        <f t="shared" ref="FG28:FG53" si="150">IF(CF28="","",ROUNDUP(SMALL(CF$4:CF$53,$L28)/10,0)*10)</f>
        <v>0</v>
      </c>
      <c r="FH28" s="41">
        <f t="shared" ref="FH28:FH53" si="151">IF(CG28="","",ROUNDUP(SMALL(CG$4:CG$53,$L28)/10,0)*10)</f>
        <v>0</v>
      </c>
      <c r="FI28" s="41">
        <f t="shared" ref="FI28:FI53" si="152">IF(CH28="","",ROUNDUP(SMALL(CH$4:CH$53,$L28)/10,0)*10)</f>
        <v>0</v>
      </c>
      <c r="FJ28" s="41">
        <f t="shared" ref="FJ28:FJ53" si="153">IF(CI28="","",ROUNDUP(SMALL(CI$4:CI$53,$L28)/10,0)*10)</f>
        <v>4430</v>
      </c>
    </row>
    <row r="29" spans="1:166" s="96" customFormat="1" x14ac:dyDescent="0.15">
      <c r="B29" s="96">
        <v>26</v>
      </c>
      <c r="C29" s="96">
        <f>'[1]功能-子任务'!$S30</f>
        <v>417.6</v>
      </c>
      <c r="D29" s="96">
        <f>'[1]功能-子任务'!$AC30</f>
        <v>320000</v>
      </c>
      <c r="E29" s="96">
        <f>'[1]功能-子任务'!$AM30/4</f>
        <v>960000</v>
      </c>
      <c r="F29" s="96">
        <f t="shared" si="78"/>
        <v>960000</v>
      </c>
      <c r="G29" s="96">
        <f>'[1]功能-子任务'!$AR30</f>
        <v>0</v>
      </c>
      <c r="H29" s="96">
        <f>'[1]功能-子任务'!$BA30</f>
        <v>1340</v>
      </c>
      <c r="I29" s="96">
        <f>'[1]功能-子任务'!$BJ30</f>
        <v>28227</v>
      </c>
      <c r="J29" s="19"/>
      <c r="L29" s="43">
        <v>26</v>
      </c>
      <c r="M29" s="41">
        <f>IF(成就内容!D32="","",INDEX($C$4:$C$178*成就内容!D$119/SUM(成就内容!$D$119:$BZ$119),成就内容!D88,1)-SUM(M$4:M28))</f>
        <v>3317.7599999999984</v>
      </c>
      <c r="N29" s="41" t="str">
        <f>IF(成就内容!E32="","",INDEX($C$4:$C$178*成就内容!E$119/SUM(成就内容!$D$119:$BZ$119),成就内容!E88,1)-SUM(N$4:N28))</f>
        <v/>
      </c>
      <c r="O29" s="41" t="str">
        <f>IF(成就内容!F32="","",INDEX($C$4:$C$178*成就内容!F$119/SUM(成就内容!$D$119:$BZ$119),成就内容!F88,1)-SUM(O$4:O28))</f>
        <v/>
      </c>
      <c r="P29" s="41" t="str">
        <f>IF(成就内容!G32="","",INDEX($C$4:$C$178*成就内容!G$119/SUM(成就内容!$D$119:$BZ$119),成就内容!G88,1)-SUM(P$4:P28))</f>
        <v/>
      </c>
      <c r="Q29" s="41">
        <f>IF(成就内容!H32="","",INDEX($C$4:$C$178*成就内容!H$119/SUM(成就内容!$D$119:$BZ$119),成就内容!H88,1)-SUM(Q$4:Q28))</f>
        <v>4423.6799999999985</v>
      </c>
      <c r="R29" s="41">
        <f>IF(成就内容!I32="","",INDEX($C$4:$C$178*成就内容!I$119/SUM(成就内容!$D$119:$BZ$119),成就内容!I88,1)-SUM(R$4:R28))</f>
        <v>0</v>
      </c>
      <c r="S29" s="41">
        <f>IF(成就内容!J32="","",INDEX($C$4:$C$178*成就内容!J$119/SUM(成就内容!$D$119:$BZ$119),成就内容!J88,1)-SUM(S$4:S28))</f>
        <v>0</v>
      </c>
      <c r="T29" s="41">
        <f>IF(成就内容!K32="","",INDEX($C$4:$C$178*成就内容!K$119/SUM(成就内容!$D$119:$BZ$119),成就内容!K88,1)-SUM(T$4:T28))</f>
        <v>0</v>
      </c>
      <c r="U29" s="41">
        <f>IF(成就内容!L32="","",INDEX($C$4:$C$178*成就内容!L$119/SUM(成就内容!$D$119:$BZ$119),成就内容!L88,1)-SUM(U$4:U28))</f>
        <v>0</v>
      </c>
      <c r="V29" s="41">
        <f>IF(成就内容!M32="","",INDEX($C$4:$C$178*成就内容!M$119/SUM(成就内容!$D$119:$BZ$119),成就内容!M88,1)-SUM(V$4:V28))</f>
        <v>0</v>
      </c>
      <c r="W29" s="41">
        <f>IF(成就内容!N32="","",INDEX($C$4:$C$178*成就内容!N$119/SUM(成就内容!$D$119:$BZ$119),成就内容!N88,1)-SUM(W$4:W28))</f>
        <v>0</v>
      </c>
      <c r="X29" s="41">
        <f>IF(成就内容!O32="","",INDEX($C$4:$C$178*成就内容!O$119/SUM(成就内容!$D$119:$BZ$119),成就内容!O88,1)-SUM(X$4:X28))</f>
        <v>0</v>
      </c>
      <c r="Y29" s="41" t="str">
        <f>IF(成就内容!P32="","",INDEX($C$4:$C$178*成就内容!P$119/SUM(成就内容!$D$119:$BZ$119),成就内容!P88,1)-SUM(Y$4:Y28))</f>
        <v/>
      </c>
      <c r="Z29" s="41">
        <f>IF(成就内容!Q32="","",INDEX($C$4:$C$178*成就内容!Q$119/SUM(成就内容!$D$119:$BZ$119),成就内容!Q88,1)-SUM(Z$4:Z28))</f>
        <v>4423.6799999999985</v>
      </c>
      <c r="AA29" s="41">
        <f>IF(成就内容!R32="","",INDEX($C$4:$C$178*成就内容!R$119/SUM(成就内容!$D$119:$BZ$119),成就内容!R88,1)-SUM(AA$4:AA28))</f>
        <v>0</v>
      </c>
      <c r="AB29" s="41">
        <f>IF(成就内容!S32="","",INDEX($C$4:$C$178*成就内容!S$119/SUM(成就内容!$D$119:$BZ$119),成就内容!S88,1)-SUM(AB$4:AB28))</f>
        <v>0</v>
      </c>
      <c r="AC29" s="41">
        <f>IF(成就内容!T32="","",INDEX($C$4:$C$178*成就内容!T$119/SUM(成就内容!$D$119:$BZ$119),成就内容!T88,1)-SUM(AC$4:AC28))</f>
        <v>0</v>
      </c>
      <c r="AD29" s="41">
        <f>IF(成就内容!U32="","",INDEX($C$4:$C$178*成就内容!U$119/SUM(成就内容!$D$119:$BZ$119),成就内容!U88,1)-SUM(AD$4:AD28))</f>
        <v>0</v>
      </c>
      <c r="AE29" s="41">
        <f>IF(成就内容!V32="","",INDEX($C$4:$C$178*成就内容!V$119/SUM(成就内容!$D$119:$BZ$119),成就内容!V88,1)-SUM(AE$4:AE28))</f>
        <v>0</v>
      </c>
      <c r="AF29" s="41">
        <f>IF(成就内容!W32="","",INDEX($C$4:$C$178*成就内容!W$119/SUM(成就内容!$D$119:$BZ$119),成就内容!W88,1)-SUM(AF$4:AF28))</f>
        <v>0</v>
      </c>
      <c r="AG29" s="41">
        <f>IF(成就内容!X32="","",INDEX($C$4:$C$178*成就内容!X$119/SUM(成就内容!$D$119:$BZ$119),成就内容!X88,1)-SUM(AG$4:AG28))</f>
        <v>0</v>
      </c>
      <c r="AH29" s="41" t="str">
        <f>IF(成就内容!Y32="","",INDEX($C$4:$C$178*成就内容!Y$119/SUM(成就内容!$D$119:$BZ$119),成就内容!Y88,1)-SUM(AH$4:AH28))</f>
        <v/>
      </c>
      <c r="AI29" s="41" t="str">
        <f>IF(成就内容!Z32="","",INDEX($C$4:$C$178*成就内容!Z$119/SUM(成就内容!$D$119:$BZ$119),成就内容!Z88,1)-SUM(AI$4:AI28))</f>
        <v/>
      </c>
      <c r="AJ29" s="41" t="str">
        <f>IF(成就内容!AA32="","",INDEX($C$4:$C$178*成就内容!AA$119/SUM(成就内容!$D$119:$BZ$119),成就内容!AA88,1)-SUM(AJ$4:AJ28))</f>
        <v/>
      </c>
      <c r="AK29" s="41" t="str">
        <f>IF(成就内容!AB32="","",INDEX($C$4:$C$178*成就内容!AB$119/SUM(成就内容!$D$119:$BZ$119),成就内容!AB88,1)-SUM(AK$4:AK28))</f>
        <v/>
      </c>
      <c r="AL29" s="41">
        <f>IF(成就内容!AC32="","",INDEX($C$4:$C$178*成就内容!AC$119/SUM(成就内容!$D$119:$BZ$119),成就内容!AC88,1)-SUM(AL$4:AL28))</f>
        <v>0</v>
      </c>
      <c r="AM29" s="41">
        <f>IF(成就内容!AD32="","",INDEX($C$4:$C$178*成就内容!AD$119/SUM(成就内容!$D$119:$BZ$119),成就内容!AD88,1)-SUM(AM$4:AM28))</f>
        <v>0</v>
      </c>
      <c r="AN29" s="41">
        <f>IF(成就内容!AE32="","",INDEX($C$4:$C$178*成就内容!AE$119/SUM(成就内容!$D$119:$BZ$119),成就内容!AE88,1)-SUM(AN$4:AN28))</f>
        <v>0</v>
      </c>
      <c r="AO29" s="41">
        <f>IF(成就内容!AF32="","",INDEX($C$4:$C$178*成就内容!AF$119/SUM(成就内容!$D$119:$BZ$119),成就内容!AF88,1)-SUM(AO$4:AO28))</f>
        <v>0</v>
      </c>
      <c r="AP29" s="41">
        <f>IF(成就内容!AG32="","",INDEX($C$4:$C$178*成就内容!AG$119/SUM(成就内容!$D$119:$BZ$119),成就内容!AG88,1)-SUM(AP$4:AP28))</f>
        <v>0</v>
      </c>
      <c r="AQ29" s="41" t="str">
        <f>IF(成就内容!AH32="","",INDEX($C$4:$C$178*成就内容!AH$119/SUM(成就内容!$D$119:$BZ$119),成就内容!AH88,1)-SUM(AQ$4:AQ28))</f>
        <v/>
      </c>
      <c r="AR29" s="41">
        <f>IF(成就内容!AI32="","",INDEX($C$4:$C$178*成就内容!AI$119/SUM(成就内容!$D$119:$BZ$119),成就内容!AI88,1)-SUM(AR$4:AR28))</f>
        <v>0</v>
      </c>
      <c r="AS29" s="41">
        <f>IF(成就内容!AJ32="","",INDEX($C$4:$C$178*成就内容!AJ$119/SUM(成就内容!$D$119:$BZ$119),成就内容!AJ88,1)-SUM(AS$4:AS28))</f>
        <v>0</v>
      </c>
      <c r="AT29" s="41" t="str">
        <f>IF(成就内容!AK32="","",INDEX($C$4:$C$178*成就内容!AK$119/SUM(成就内容!$D$119:$BZ$119),成就内容!AK88,1)-SUM(AT$4:AT28))</f>
        <v/>
      </c>
      <c r="AU29" s="41" t="str">
        <f>IF(成就内容!AL32="","",INDEX($C$4:$C$178*成就内容!AL$119/SUM(成就内容!$D$119:$BZ$119),成就内容!AL88,1)-SUM(AU$4:AU28))</f>
        <v/>
      </c>
      <c r="AV29" s="41" t="str">
        <f>IF(成就内容!AM32="","",INDEX($C$4:$C$178*成就内容!AM$119/SUM(成就内容!$D$119:$BZ$119),成就内容!AM88,1)-SUM(AV$4:AV28))</f>
        <v/>
      </c>
      <c r="AW29" s="41" t="str">
        <f>IF(成就内容!AN32="","",INDEX($C$4:$C$178*成就内容!AN$119/SUM(成就内容!$D$119:$BZ$119),成就内容!AN88,1)-SUM(AW$4:AW28))</f>
        <v/>
      </c>
      <c r="AX29" s="41">
        <f>IF(成就内容!AO32="","",INDEX($C$4:$C$178*成就内容!AO$119/SUM(成就内容!$D$119:$BZ$119),成就内容!AO88,1)-SUM(AX$4:AX28))</f>
        <v>0</v>
      </c>
      <c r="AY29" s="41">
        <f>IF(成就内容!AP32="","",INDEX($C$4:$C$178*成就内容!AP$119/SUM(成就内容!$D$119:$BZ$119),成就内容!AP88,1)-SUM(AY$4:AY28))</f>
        <v>0</v>
      </c>
      <c r="AZ29" s="41">
        <f>IF(成就内容!AQ32="","",INDEX($C$4:$C$178*成就内容!AQ$119/SUM(成就内容!$D$119:$BZ$119),成就内容!AQ88,1)-SUM(AZ$4:AZ28))</f>
        <v>0</v>
      </c>
      <c r="BA29" s="41">
        <f>IF(成就内容!AR32="","",INDEX($C$4:$C$178*成就内容!AR$119/SUM(成就内容!$D$119:$BZ$119),成就内容!AR88,1)-SUM(BA$4:BA28))</f>
        <v>0</v>
      </c>
      <c r="BB29" s="41">
        <f>IF(成就内容!AS32="","",INDEX($C$4:$C$178*成就内容!AS$119/SUM(成就内容!$D$119:$BZ$119),成就内容!AS88,1)-SUM(BB$4:BB28))</f>
        <v>0</v>
      </c>
      <c r="BC29" s="41">
        <f>IF(成就内容!AT32="","",INDEX($C$4:$C$178*成就内容!AT$119/SUM(成就内容!$D$119:$BZ$119),成就内容!AT88,1)-SUM(BC$4:BC28))</f>
        <v>0</v>
      </c>
      <c r="BD29" s="41">
        <f>IF(成就内容!AU32="","",INDEX($C$4:$C$178*成就内容!AU$119/SUM(成就内容!$D$119:$BZ$119),成就内容!AU88,1)-SUM(BD$4:BD28))</f>
        <v>0</v>
      </c>
      <c r="BE29" s="41" t="str">
        <f>IF(成就内容!AV32="","",INDEX($C$4:$C$178*成就内容!AV$119/SUM(成就内容!$D$119:$BZ$119),成就内容!AV88,1)-SUM(BE$4:BE28))</f>
        <v/>
      </c>
      <c r="BF29" s="41">
        <f>IF(成就内容!AW32="","",INDEX($C$4:$C$178*成就内容!AW$119/SUM(成就内容!$D$119:$BZ$119),成就内容!AW88,1)-SUM(BF$4:BF28))</f>
        <v>0</v>
      </c>
      <c r="BG29" s="41">
        <f>IF(成就内容!AX32="","",INDEX($C$4:$C$178*成就内容!AX$119/SUM(成就内容!$D$119:$BZ$119),成就内容!AX88,1)-SUM(BG$4:BG28))</f>
        <v>0</v>
      </c>
      <c r="BH29" s="41">
        <f>IF(成就内容!AY32="","",INDEX($C$4:$C$178*成就内容!AY$119/SUM(成就内容!$D$119:$BZ$119),成就内容!AY88,1)-SUM(BH$4:BH28))</f>
        <v>0</v>
      </c>
      <c r="BI29" s="41">
        <f>IF(成就内容!AZ32="","",INDEX($C$4:$C$178*成就内容!AZ$119/SUM(成就内容!$D$119:$BZ$119),成就内容!AZ88,1)-SUM(BI$4:BI28))</f>
        <v>0</v>
      </c>
      <c r="BJ29" s="41">
        <f>IF(成就内容!BA32="","",INDEX($C$4:$C$178*成就内容!BA$119/SUM(成就内容!$D$119:$BZ$119),成就内容!BA88,1)-SUM(BJ$4:BJ28))</f>
        <v>0</v>
      </c>
      <c r="BK29" s="41">
        <f>IF(成就内容!BB32="","",INDEX($C$4:$C$178*成就内容!BB$119/SUM(成就内容!$D$119:$BZ$119),成就内容!BB88,1)-SUM(BK$4:BK28))</f>
        <v>0</v>
      </c>
      <c r="BL29" s="41">
        <f>IF(成就内容!BC32="","",INDEX($C$4:$C$178*成就内容!BC$119/SUM(成就内容!$D$119:$BZ$119),成就内容!BC88,1)-SUM(BL$4:BL28))</f>
        <v>0</v>
      </c>
      <c r="BM29" s="41">
        <f>IF(成就内容!BD32="","",INDEX($C$4:$C$178*成就内容!BD$119/SUM(成就内容!$D$119:$BZ$119),成就内容!BD88,1)-SUM(BM$4:BM28))</f>
        <v>0</v>
      </c>
      <c r="BN29" s="41">
        <f>IF(成就内容!BE32="","",INDEX($C$4:$C$178*成就内容!BE$119/SUM(成就内容!$D$119:$BZ$119),成就内容!BE88,1)-SUM(BN$4:BN28))</f>
        <v>0</v>
      </c>
      <c r="BO29" s="41">
        <f>IF(成就内容!BF32="","",INDEX($C$4:$C$178*成就内容!BF$119/SUM(成就内容!$D$119:$BZ$119),成就内容!BF88,1)-SUM(BO$4:BO28))</f>
        <v>0</v>
      </c>
      <c r="BP29" s="41">
        <f>IF(成就内容!BG32="","",INDEX($C$4:$C$178*成就内容!BG$119/SUM(成就内容!$D$119:$BZ$119),成就内容!BG88,1)-SUM(BP$4:BP28))</f>
        <v>0</v>
      </c>
      <c r="BQ29" s="41">
        <f>IF(成就内容!BH32="","",INDEX($C$4:$C$178*成就内容!BH$119/SUM(成就内容!$D$119:$BZ$119),成就内容!BH88,1)-SUM(BQ$4:BQ28))</f>
        <v>0</v>
      </c>
      <c r="BR29" s="41" t="str">
        <f>IF(成就内容!BI32="","",INDEX($C$4:$C$178*成就内容!BI$119/SUM(成就内容!$D$119:$BZ$119),成就内容!BI88,1)-SUM(BR$4:BR28))</f>
        <v/>
      </c>
      <c r="BS29" s="41">
        <f>IF(成就内容!BJ32="","",INDEX($C$4:$C$178*成就内容!BJ$119/SUM(成就内容!$D$119:$BZ$119),成就内容!BJ88,1)-SUM(BS$4:BS28))</f>
        <v>0</v>
      </c>
      <c r="BT29" s="41">
        <f>IF(成就内容!BK32="","",INDEX($C$4:$C$178*成就内容!BK$119/SUM(成就内容!$D$119:$BZ$119),成就内容!BK88,1)-SUM(BT$4:BT28))</f>
        <v>0</v>
      </c>
      <c r="BU29" s="41">
        <f>IF(成就内容!BL32="","",INDEX($C$4:$C$178*成就内容!BL$119/SUM(成就内容!$D$119:$BZ$119),成就内容!BL88,1)-SUM(BU$4:BU28))</f>
        <v>0</v>
      </c>
      <c r="BV29" s="41">
        <f>IF(成就内容!BM32="","",INDEX($C$4:$C$178*成就内容!BM$119/SUM(成就内容!$D$119:$BZ$119),成就内容!BM88,1)-SUM(BV$4:BV28))</f>
        <v>0</v>
      </c>
      <c r="BW29" s="41" t="str">
        <f>IF(成就内容!BN32="","",INDEX($C$4:$C$178*成就内容!BN$119/SUM(成就内容!$D$119:$BZ$119),成就内容!BN88,1)-SUM(BW$4:BW28))</f>
        <v/>
      </c>
      <c r="BX29" s="41">
        <f>IF(成就内容!BO32="","",INDEX($C$4:$C$178*成就内容!BO$119/SUM(成就内容!$D$119:$BZ$119),成就内容!BO88,1)-SUM(BX$4:BX28))</f>
        <v>0</v>
      </c>
      <c r="BY29" s="41">
        <f>IF(成就内容!BP32="","",INDEX($C$4:$C$178*成就内容!BP$119/SUM(成就内容!$D$119:$BZ$119),成就内容!BP88,1)-SUM(BY$4:BY28))</f>
        <v>0</v>
      </c>
      <c r="BZ29" s="41">
        <f>IF(成就内容!BQ32="","",INDEX($C$4:$C$178*成就内容!BQ$119/SUM(成就内容!$D$119:$BZ$119),成就内容!BQ88,1)-SUM(BZ$4:BZ28))</f>
        <v>0</v>
      </c>
      <c r="CA29" s="41" t="str">
        <f>IF(成就内容!BR32="","",INDEX($C$4:$C$178*成就内容!BR$119/SUM(成就内容!$D$119:$BZ$119),成就内容!BR88,1)-SUM(CA$4:CA28))</f>
        <v/>
      </c>
      <c r="CB29" s="41" t="str">
        <f>IF(成就内容!BS32="","",INDEX($C$4:$C$178*成就内容!BS$119/SUM(成就内容!$D$119:$BZ$119),成就内容!BS88,1)-SUM(CB$4:CB28))</f>
        <v/>
      </c>
      <c r="CC29" s="41">
        <f>IF(成就内容!BT32="","",INDEX($C$4:$C$178*成就内容!BT$119/SUM(成就内容!$D$119:$BZ$119),成就内容!BT88,1)-SUM(CC$4:CC28))</f>
        <v>0</v>
      </c>
      <c r="CD29" s="41">
        <f>IF(成就内容!BU32="","",INDEX($C$4:$C$178*成就内容!BU$119/SUM(成就内容!$D$119:$BZ$119),成就内容!BU88,1)-SUM(CD$4:CD28))</f>
        <v>0</v>
      </c>
      <c r="CE29" s="41" t="str">
        <f>IF(成就内容!BV32="","",INDEX($C$4:$C$178*成就内容!BV$119/SUM(成就内容!$D$119:$BZ$119),成就内容!BV88,1)-SUM(CE$4:CE28))</f>
        <v/>
      </c>
      <c r="CF29" s="41">
        <f>IF(成就内容!BW32="","",INDEX($C$4:$C$178*成就内容!BW$119/SUM(成就内容!$D$119:$BZ$119),成就内容!BW88,1)-SUM(CF$4:CF28))</f>
        <v>0</v>
      </c>
      <c r="CG29" s="41">
        <f>IF(成就内容!BX32="","",INDEX($C$4:$C$178*成就内容!BX$119/SUM(成就内容!$D$119:$BZ$119),成就内容!BX88,1)-SUM(CG$4:CG28))</f>
        <v>0</v>
      </c>
      <c r="CH29" s="41">
        <f>IF(成就内容!BY32="","",INDEX($C$4:$C$178*成就内容!BY$119/SUM(成就内容!$D$119:$BZ$119),成就内容!BY88,1)-SUM(CH$4:CH28))</f>
        <v>0</v>
      </c>
      <c r="CI29" s="41">
        <f>IF(成就内容!BZ32="","",INDEX($C$4:$C$178*成就内容!BZ$119/SUM(成就内容!$D$119:$BZ$119),成就内容!BZ88,1)-SUM(CI$4:CI28))</f>
        <v>4423.68</v>
      </c>
      <c r="CK29" s="19"/>
      <c r="CM29" s="43">
        <v>26</v>
      </c>
      <c r="CN29" s="41">
        <f t="shared" si="79"/>
        <v>3320</v>
      </c>
      <c r="CO29" s="41" t="str">
        <f t="shared" si="80"/>
        <v/>
      </c>
      <c r="CP29" s="41" t="str">
        <f t="shared" si="81"/>
        <v/>
      </c>
      <c r="CQ29" s="41" t="str">
        <f t="shared" si="82"/>
        <v/>
      </c>
      <c r="CR29" s="41">
        <f t="shared" si="83"/>
        <v>4430</v>
      </c>
      <c r="CS29" s="41">
        <f t="shared" si="84"/>
        <v>0</v>
      </c>
      <c r="CT29" s="41">
        <f t="shared" si="85"/>
        <v>0</v>
      </c>
      <c r="CU29" s="41">
        <f t="shared" si="86"/>
        <v>0</v>
      </c>
      <c r="CV29" s="41">
        <f t="shared" si="87"/>
        <v>0</v>
      </c>
      <c r="CW29" s="41">
        <f t="shared" si="88"/>
        <v>0</v>
      </c>
      <c r="CX29" s="41">
        <f t="shared" si="89"/>
        <v>0</v>
      </c>
      <c r="CY29" s="41">
        <f t="shared" si="90"/>
        <v>0</v>
      </c>
      <c r="CZ29" s="41" t="str">
        <f t="shared" si="91"/>
        <v/>
      </c>
      <c r="DA29" s="41">
        <f t="shared" si="92"/>
        <v>4430</v>
      </c>
      <c r="DB29" s="41">
        <f t="shared" si="93"/>
        <v>0</v>
      </c>
      <c r="DC29" s="41">
        <f t="shared" si="94"/>
        <v>0</v>
      </c>
      <c r="DD29" s="41">
        <f t="shared" si="95"/>
        <v>0</v>
      </c>
      <c r="DE29" s="41">
        <f t="shared" si="96"/>
        <v>0</v>
      </c>
      <c r="DF29" s="41">
        <f t="shared" si="97"/>
        <v>0</v>
      </c>
      <c r="DG29" s="41">
        <f t="shared" si="98"/>
        <v>0</v>
      </c>
      <c r="DH29" s="41">
        <f t="shared" si="99"/>
        <v>0</v>
      </c>
      <c r="DI29" s="41" t="str">
        <f t="shared" si="100"/>
        <v/>
      </c>
      <c r="DJ29" s="41" t="str">
        <f t="shared" si="101"/>
        <v/>
      </c>
      <c r="DK29" s="41" t="str">
        <f t="shared" si="102"/>
        <v/>
      </c>
      <c r="DL29" s="41" t="str">
        <f t="shared" si="103"/>
        <v/>
      </c>
      <c r="DM29" s="41">
        <f t="shared" si="104"/>
        <v>0</v>
      </c>
      <c r="DN29" s="41">
        <f t="shared" si="105"/>
        <v>0</v>
      </c>
      <c r="DO29" s="41">
        <f t="shared" si="106"/>
        <v>0</v>
      </c>
      <c r="DP29" s="41">
        <f t="shared" si="107"/>
        <v>0</v>
      </c>
      <c r="DQ29" s="41">
        <f t="shared" si="108"/>
        <v>0</v>
      </c>
      <c r="DR29" s="41" t="str">
        <f t="shared" si="109"/>
        <v/>
      </c>
      <c r="DS29" s="41">
        <f t="shared" si="110"/>
        <v>0</v>
      </c>
      <c r="DT29" s="41">
        <f t="shared" si="111"/>
        <v>0</v>
      </c>
      <c r="DU29" s="41" t="str">
        <f t="shared" si="112"/>
        <v/>
      </c>
      <c r="DV29" s="41" t="str">
        <f t="shared" si="113"/>
        <v/>
      </c>
      <c r="DW29" s="41" t="str">
        <f t="shared" si="114"/>
        <v/>
      </c>
      <c r="DX29" s="41" t="str">
        <f t="shared" si="115"/>
        <v/>
      </c>
      <c r="DY29" s="41">
        <f t="shared" si="116"/>
        <v>0</v>
      </c>
      <c r="DZ29" s="41">
        <f t="shared" si="117"/>
        <v>0</v>
      </c>
      <c r="EA29" s="41">
        <f t="shared" si="118"/>
        <v>0</v>
      </c>
      <c r="EB29" s="41">
        <f t="shared" si="119"/>
        <v>0</v>
      </c>
      <c r="EC29" s="41">
        <f t="shared" si="120"/>
        <v>0</v>
      </c>
      <c r="ED29" s="41">
        <f t="shared" si="121"/>
        <v>0</v>
      </c>
      <c r="EE29" s="41">
        <f t="shared" si="122"/>
        <v>0</v>
      </c>
      <c r="EF29" s="41" t="str">
        <f t="shared" si="123"/>
        <v/>
      </c>
      <c r="EG29" s="41">
        <f t="shared" si="124"/>
        <v>0</v>
      </c>
      <c r="EH29" s="41">
        <f t="shared" si="125"/>
        <v>0</v>
      </c>
      <c r="EI29" s="41">
        <f t="shared" si="126"/>
        <v>0</v>
      </c>
      <c r="EJ29" s="41">
        <f t="shared" si="127"/>
        <v>0</v>
      </c>
      <c r="EK29" s="41">
        <f t="shared" si="128"/>
        <v>0</v>
      </c>
      <c r="EL29" s="41">
        <f t="shared" si="129"/>
        <v>0</v>
      </c>
      <c r="EM29" s="41">
        <f t="shared" si="130"/>
        <v>0</v>
      </c>
      <c r="EN29" s="41">
        <f t="shared" si="131"/>
        <v>0</v>
      </c>
      <c r="EO29" s="41">
        <f t="shared" si="132"/>
        <v>0</v>
      </c>
      <c r="EP29" s="41">
        <f t="shared" si="133"/>
        <v>0</v>
      </c>
      <c r="EQ29" s="41">
        <f t="shared" si="134"/>
        <v>0</v>
      </c>
      <c r="ER29" s="41">
        <f t="shared" si="135"/>
        <v>0</v>
      </c>
      <c r="ES29" s="41" t="str">
        <f t="shared" si="136"/>
        <v/>
      </c>
      <c r="ET29" s="41">
        <f t="shared" si="137"/>
        <v>0</v>
      </c>
      <c r="EU29" s="41">
        <f t="shared" si="138"/>
        <v>0</v>
      </c>
      <c r="EV29" s="41">
        <f t="shared" si="139"/>
        <v>0</v>
      </c>
      <c r="EW29" s="41">
        <f t="shared" si="140"/>
        <v>0</v>
      </c>
      <c r="EX29" s="41" t="str">
        <f t="shared" si="141"/>
        <v/>
      </c>
      <c r="EY29" s="41">
        <f t="shared" si="142"/>
        <v>0</v>
      </c>
      <c r="EZ29" s="41">
        <f t="shared" si="143"/>
        <v>0</v>
      </c>
      <c r="FA29" s="41">
        <f t="shared" si="144"/>
        <v>0</v>
      </c>
      <c r="FB29" s="41" t="str">
        <f t="shared" si="145"/>
        <v/>
      </c>
      <c r="FC29" s="41" t="str">
        <f t="shared" si="146"/>
        <v/>
      </c>
      <c r="FD29" s="41">
        <f t="shared" si="147"/>
        <v>0</v>
      </c>
      <c r="FE29" s="41">
        <f t="shared" si="148"/>
        <v>0</v>
      </c>
      <c r="FF29" s="41" t="str">
        <f t="shared" si="149"/>
        <v/>
      </c>
      <c r="FG29" s="41">
        <f t="shared" si="150"/>
        <v>0</v>
      </c>
      <c r="FH29" s="41">
        <f t="shared" si="151"/>
        <v>0</v>
      </c>
      <c r="FI29" s="41">
        <f t="shared" si="152"/>
        <v>0</v>
      </c>
      <c r="FJ29" s="41">
        <f t="shared" si="153"/>
        <v>4430</v>
      </c>
    </row>
    <row r="30" spans="1:166" s="96" customFormat="1" x14ac:dyDescent="0.15">
      <c r="B30" s="96">
        <v>27</v>
      </c>
      <c r="C30" s="96">
        <f>'[1]功能-子任务'!$S31</f>
        <v>439.20000000000005</v>
      </c>
      <c r="D30" s="96">
        <f>'[1]功能-子任务'!$AC31</f>
        <v>340000</v>
      </c>
      <c r="E30" s="96">
        <f>'[1]功能-子任务'!$AM31/4</f>
        <v>1020000</v>
      </c>
      <c r="F30" s="96">
        <f t="shared" si="78"/>
        <v>1020000</v>
      </c>
      <c r="G30" s="96">
        <f>'[1]功能-子任务'!$AR31</f>
        <v>0</v>
      </c>
      <c r="H30" s="96">
        <f>'[1]功能-子任务'!$BA31</f>
        <v>1430</v>
      </c>
      <c r="I30" s="96">
        <f>'[1]功能-子任务'!$BJ31</f>
        <v>29379.5</v>
      </c>
      <c r="J30" s="19"/>
      <c r="L30" s="43">
        <v>27</v>
      </c>
      <c r="M30" s="41">
        <f>IF(成就内容!D33="","",INDEX($C$4:$C$178*成就内容!D$119/SUM(成就内容!$D$119:$BZ$119),成就内容!D89,1)-SUM(M$4:M29))</f>
        <v>4423.6800000000039</v>
      </c>
      <c r="N30" s="41" t="str">
        <f>IF(成就内容!E33="","",INDEX($C$4:$C$178*成就内容!E$119/SUM(成就内容!$D$119:$BZ$119),成就内容!E89,1)-SUM(N$4:N29))</f>
        <v/>
      </c>
      <c r="O30" s="41" t="str">
        <f>IF(成就内容!F33="","",INDEX($C$4:$C$178*成就内容!F$119/SUM(成就内容!$D$119:$BZ$119),成就内容!F89,1)-SUM(O$4:O29))</f>
        <v/>
      </c>
      <c r="P30" s="41" t="str">
        <f>IF(成就内容!G33="","",INDEX($C$4:$C$178*成就内容!G$119/SUM(成就内容!$D$119:$BZ$119),成就内容!G89,1)-SUM(P$4:P29))</f>
        <v/>
      </c>
      <c r="Q30" s="41">
        <f>IF(成就内容!H33="","",INDEX($C$4:$C$178*成就内容!H$119/SUM(成就内容!$D$119:$BZ$119),成就内容!H89,1)-SUM(Q$4:Q29))</f>
        <v>4423.68</v>
      </c>
      <c r="R30" s="41">
        <f>IF(成就内容!I33="","",INDEX($C$4:$C$178*成就内容!I$119/SUM(成就内容!$D$119:$BZ$119),成就内容!I89,1)-SUM(R$4:R29))</f>
        <v>0</v>
      </c>
      <c r="S30" s="41">
        <f>IF(成就内容!J33="","",INDEX($C$4:$C$178*成就内容!J$119/SUM(成就内容!$D$119:$BZ$119),成就内容!J89,1)-SUM(S$4:S29))</f>
        <v>0</v>
      </c>
      <c r="T30" s="41">
        <f>IF(成就内容!K33="","",INDEX($C$4:$C$178*成就内容!K$119/SUM(成就内容!$D$119:$BZ$119),成就内容!K89,1)-SUM(T$4:T29))</f>
        <v>0</v>
      </c>
      <c r="U30" s="41">
        <f>IF(成就内容!L33="","",INDEX($C$4:$C$178*成就内容!L$119/SUM(成就内容!$D$119:$BZ$119),成就内容!L89,1)-SUM(U$4:U29))</f>
        <v>0</v>
      </c>
      <c r="V30" s="41">
        <f>IF(成就内容!M33="","",INDEX($C$4:$C$178*成就内容!M$119/SUM(成就内容!$D$119:$BZ$119),成就内容!M89,1)-SUM(V$4:V29))</f>
        <v>0</v>
      </c>
      <c r="W30" s="41">
        <f>IF(成就内容!N33="","",INDEX($C$4:$C$178*成就内容!N$119/SUM(成就内容!$D$119:$BZ$119),成就内容!N89,1)-SUM(W$4:W29))</f>
        <v>0</v>
      </c>
      <c r="X30" s="41">
        <f>IF(成就内容!O33="","",INDEX($C$4:$C$178*成就内容!O$119/SUM(成就内容!$D$119:$BZ$119),成就内容!O89,1)-SUM(X$4:X29))</f>
        <v>0</v>
      </c>
      <c r="Y30" s="41" t="str">
        <f>IF(成就内容!P33="","",INDEX($C$4:$C$178*成就内容!P$119/SUM(成就内容!$D$119:$BZ$119),成就内容!P89,1)-SUM(Y$4:Y29))</f>
        <v/>
      </c>
      <c r="Z30" s="41">
        <f>IF(成就内容!Q33="","",INDEX($C$4:$C$178*成就内容!Q$119/SUM(成就内容!$D$119:$BZ$119),成就内容!Q89,1)-SUM(Z$4:Z29))</f>
        <v>4423.68</v>
      </c>
      <c r="AA30" s="41">
        <f>IF(成就内容!R33="","",INDEX($C$4:$C$178*成就内容!R$119/SUM(成就内容!$D$119:$BZ$119),成就内容!R89,1)-SUM(AA$4:AA29))</f>
        <v>0</v>
      </c>
      <c r="AB30" s="41">
        <f>IF(成就内容!S33="","",INDEX($C$4:$C$178*成就内容!S$119/SUM(成就内容!$D$119:$BZ$119),成就内容!S89,1)-SUM(AB$4:AB29))</f>
        <v>0</v>
      </c>
      <c r="AC30" s="41">
        <f>IF(成就内容!T33="","",INDEX($C$4:$C$178*成就内容!T$119/SUM(成就内容!$D$119:$BZ$119),成就内容!T89,1)-SUM(AC$4:AC29))</f>
        <v>0</v>
      </c>
      <c r="AD30" s="41">
        <f>IF(成就内容!U33="","",INDEX($C$4:$C$178*成就内容!U$119/SUM(成就内容!$D$119:$BZ$119),成就内容!U89,1)-SUM(AD$4:AD29))</f>
        <v>0</v>
      </c>
      <c r="AE30" s="41">
        <f>IF(成就内容!V33="","",INDEX($C$4:$C$178*成就内容!V$119/SUM(成就内容!$D$119:$BZ$119),成就内容!V89,1)-SUM(AE$4:AE29))</f>
        <v>0</v>
      </c>
      <c r="AF30" s="41">
        <f>IF(成就内容!W33="","",INDEX($C$4:$C$178*成就内容!W$119/SUM(成就内容!$D$119:$BZ$119),成就内容!W89,1)-SUM(AF$4:AF29))</f>
        <v>0</v>
      </c>
      <c r="AG30" s="41">
        <f>IF(成就内容!X33="","",INDEX($C$4:$C$178*成就内容!X$119/SUM(成就内容!$D$119:$BZ$119),成就内容!X89,1)-SUM(AG$4:AG29))</f>
        <v>0</v>
      </c>
      <c r="AH30" s="41" t="str">
        <f>IF(成就内容!Y33="","",INDEX($C$4:$C$178*成就内容!Y$119/SUM(成就内容!$D$119:$BZ$119),成就内容!Y89,1)-SUM(AH$4:AH29))</f>
        <v/>
      </c>
      <c r="AI30" s="41" t="str">
        <f>IF(成就内容!Z33="","",INDEX($C$4:$C$178*成就内容!Z$119/SUM(成就内容!$D$119:$BZ$119),成就内容!Z89,1)-SUM(AI$4:AI29))</f>
        <v/>
      </c>
      <c r="AJ30" s="41" t="str">
        <f>IF(成就内容!AA33="","",INDEX($C$4:$C$178*成就内容!AA$119/SUM(成就内容!$D$119:$BZ$119),成就内容!AA89,1)-SUM(AJ$4:AJ29))</f>
        <v/>
      </c>
      <c r="AK30" s="41" t="str">
        <f>IF(成就内容!AB33="","",INDEX($C$4:$C$178*成就内容!AB$119/SUM(成就内容!$D$119:$BZ$119),成就内容!AB89,1)-SUM(AK$4:AK29))</f>
        <v/>
      </c>
      <c r="AL30" s="41">
        <f>IF(成就内容!AC33="","",INDEX($C$4:$C$178*成就内容!AC$119/SUM(成就内容!$D$119:$BZ$119),成就内容!AC89,1)-SUM(AL$4:AL29))</f>
        <v>0</v>
      </c>
      <c r="AM30" s="41">
        <f>IF(成就内容!AD33="","",INDEX($C$4:$C$178*成就内容!AD$119/SUM(成就内容!$D$119:$BZ$119),成就内容!AD89,1)-SUM(AM$4:AM29))</f>
        <v>0</v>
      </c>
      <c r="AN30" s="41">
        <f>IF(成就内容!AE33="","",INDEX($C$4:$C$178*成就内容!AE$119/SUM(成就内容!$D$119:$BZ$119),成就内容!AE89,1)-SUM(AN$4:AN29))</f>
        <v>0</v>
      </c>
      <c r="AO30" s="41">
        <f>IF(成就内容!AF33="","",INDEX($C$4:$C$178*成就内容!AF$119/SUM(成就内容!$D$119:$BZ$119),成就内容!AF89,1)-SUM(AO$4:AO29))</f>
        <v>0</v>
      </c>
      <c r="AP30" s="41">
        <f>IF(成就内容!AG33="","",INDEX($C$4:$C$178*成就内容!AG$119/SUM(成就内容!$D$119:$BZ$119),成就内容!AG89,1)-SUM(AP$4:AP29))</f>
        <v>0</v>
      </c>
      <c r="AQ30" s="41" t="str">
        <f>IF(成就内容!AH33="","",INDEX($C$4:$C$178*成就内容!AH$119/SUM(成就内容!$D$119:$BZ$119),成就内容!AH89,1)-SUM(AQ$4:AQ29))</f>
        <v/>
      </c>
      <c r="AR30" s="41">
        <f>IF(成就内容!AI33="","",INDEX($C$4:$C$178*成就内容!AI$119/SUM(成就内容!$D$119:$BZ$119),成就内容!AI89,1)-SUM(AR$4:AR29))</f>
        <v>0</v>
      </c>
      <c r="AS30" s="41">
        <f>IF(成就内容!AJ33="","",INDEX($C$4:$C$178*成就内容!AJ$119/SUM(成就内容!$D$119:$BZ$119),成就内容!AJ89,1)-SUM(AS$4:AS29))</f>
        <v>0</v>
      </c>
      <c r="AT30" s="41" t="str">
        <f>IF(成就内容!AK33="","",INDEX($C$4:$C$178*成就内容!AK$119/SUM(成就内容!$D$119:$BZ$119),成就内容!AK89,1)-SUM(AT$4:AT29))</f>
        <v/>
      </c>
      <c r="AU30" s="41" t="str">
        <f>IF(成就内容!AL33="","",INDEX($C$4:$C$178*成就内容!AL$119/SUM(成就内容!$D$119:$BZ$119),成就内容!AL89,1)-SUM(AU$4:AU29))</f>
        <v/>
      </c>
      <c r="AV30" s="41" t="str">
        <f>IF(成就内容!AM33="","",INDEX($C$4:$C$178*成就内容!AM$119/SUM(成就内容!$D$119:$BZ$119),成就内容!AM89,1)-SUM(AV$4:AV29))</f>
        <v/>
      </c>
      <c r="AW30" s="41" t="str">
        <f>IF(成就内容!AN33="","",INDEX($C$4:$C$178*成就内容!AN$119/SUM(成就内容!$D$119:$BZ$119),成就内容!AN89,1)-SUM(AW$4:AW29))</f>
        <v/>
      </c>
      <c r="AX30" s="41">
        <f>IF(成就内容!AO33="","",INDEX($C$4:$C$178*成就内容!AO$119/SUM(成就内容!$D$119:$BZ$119),成就内容!AO89,1)-SUM(AX$4:AX29))</f>
        <v>0</v>
      </c>
      <c r="AY30" s="41">
        <f>IF(成就内容!AP33="","",INDEX($C$4:$C$178*成就内容!AP$119/SUM(成就内容!$D$119:$BZ$119),成就内容!AP89,1)-SUM(AY$4:AY29))</f>
        <v>0</v>
      </c>
      <c r="AZ30" s="41">
        <f>IF(成就内容!AQ33="","",INDEX($C$4:$C$178*成就内容!AQ$119/SUM(成就内容!$D$119:$BZ$119),成就内容!AQ89,1)-SUM(AZ$4:AZ29))</f>
        <v>0</v>
      </c>
      <c r="BA30" s="41">
        <f>IF(成就内容!AR33="","",INDEX($C$4:$C$178*成就内容!AR$119/SUM(成就内容!$D$119:$BZ$119),成就内容!AR89,1)-SUM(BA$4:BA29))</f>
        <v>0</v>
      </c>
      <c r="BB30" s="41">
        <f>IF(成就内容!AS33="","",INDEX($C$4:$C$178*成就内容!AS$119/SUM(成就内容!$D$119:$BZ$119),成就内容!AS89,1)-SUM(BB$4:BB29))</f>
        <v>0</v>
      </c>
      <c r="BC30" s="41">
        <f>IF(成就内容!AT33="","",INDEX($C$4:$C$178*成就内容!AT$119/SUM(成就内容!$D$119:$BZ$119),成就内容!AT89,1)-SUM(BC$4:BC29))</f>
        <v>0</v>
      </c>
      <c r="BD30" s="41">
        <f>IF(成就内容!AU33="","",INDEX($C$4:$C$178*成就内容!AU$119/SUM(成就内容!$D$119:$BZ$119),成就内容!AU89,1)-SUM(BD$4:BD29))</f>
        <v>0</v>
      </c>
      <c r="BE30" s="41" t="str">
        <f>IF(成就内容!AV33="","",INDEX($C$4:$C$178*成就内容!AV$119/SUM(成就内容!$D$119:$BZ$119),成就内容!AV89,1)-SUM(BE$4:BE29))</f>
        <v/>
      </c>
      <c r="BF30" s="41">
        <f>IF(成就内容!AW33="","",INDEX($C$4:$C$178*成就内容!AW$119/SUM(成就内容!$D$119:$BZ$119),成就内容!AW89,1)-SUM(BF$4:BF29))</f>
        <v>0</v>
      </c>
      <c r="BG30" s="41">
        <f>IF(成就内容!AX33="","",INDEX($C$4:$C$178*成就内容!AX$119/SUM(成就内容!$D$119:$BZ$119),成就内容!AX89,1)-SUM(BG$4:BG29))</f>
        <v>0</v>
      </c>
      <c r="BH30" s="41">
        <f>IF(成就内容!AY33="","",INDEX($C$4:$C$178*成就内容!AY$119/SUM(成就内容!$D$119:$BZ$119),成就内容!AY89,1)-SUM(BH$4:BH29))</f>
        <v>0</v>
      </c>
      <c r="BI30" s="41">
        <f>IF(成就内容!AZ33="","",INDEX($C$4:$C$178*成就内容!AZ$119/SUM(成就内容!$D$119:$BZ$119),成就内容!AZ89,1)-SUM(BI$4:BI29))</f>
        <v>0</v>
      </c>
      <c r="BJ30" s="41">
        <f>IF(成就内容!BA33="","",INDEX($C$4:$C$178*成就内容!BA$119/SUM(成就内容!$D$119:$BZ$119),成就内容!BA89,1)-SUM(BJ$4:BJ29))</f>
        <v>0</v>
      </c>
      <c r="BK30" s="41">
        <f>IF(成就内容!BB33="","",INDEX($C$4:$C$178*成就内容!BB$119/SUM(成就内容!$D$119:$BZ$119),成就内容!BB89,1)-SUM(BK$4:BK29))</f>
        <v>0</v>
      </c>
      <c r="BL30" s="41">
        <f>IF(成就内容!BC33="","",INDEX($C$4:$C$178*成就内容!BC$119/SUM(成就内容!$D$119:$BZ$119),成就内容!BC89,1)-SUM(BL$4:BL29))</f>
        <v>0</v>
      </c>
      <c r="BM30" s="41">
        <f>IF(成就内容!BD33="","",INDEX($C$4:$C$178*成就内容!BD$119/SUM(成就内容!$D$119:$BZ$119),成就内容!BD89,1)-SUM(BM$4:BM29))</f>
        <v>0</v>
      </c>
      <c r="BN30" s="41">
        <f>IF(成就内容!BE33="","",INDEX($C$4:$C$178*成就内容!BE$119/SUM(成就内容!$D$119:$BZ$119),成就内容!BE89,1)-SUM(BN$4:BN29))</f>
        <v>0</v>
      </c>
      <c r="BO30" s="41">
        <f>IF(成就内容!BF33="","",INDEX($C$4:$C$178*成就内容!BF$119/SUM(成就内容!$D$119:$BZ$119),成就内容!BF89,1)-SUM(BO$4:BO29))</f>
        <v>0</v>
      </c>
      <c r="BP30" s="41">
        <f>IF(成就内容!BG33="","",INDEX($C$4:$C$178*成就内容!BG$119/SUM(成就内容!$D$119:$BZ$119),成就内容!BG89,1)-SUM(BP$4:BP29))</f>
        <v>0</v>
      </c>
      <c r="BQ30" s="41">
        <f>IF(成就内容!BH33="","",INDEX($C$4:$C$178*成就内容!BH$119/SUM(成就内容!$D$119:$BZ$119),成就内容!BH89,1)-SUM(BQ$4:BQ29))</f>
        <v>0</v>
      </c>
      <c r="BR30" s="41" t="str">
        <f>IF(成就内容!BI33="","",INDEX($C$4:$C$178*成就内容!BI$119/SUM(成就内容!$D$119:$BZ$119),成就内容!BI89,1)-SUM(BR$4:BR29))</f>
        <v/>
      </c>
      <c r="BS30" s="41">
        <f>IF(成就内容!BJ33="","",INDEX($C$4:$C$178*成就内容!BJ$119/SUM(成就内容!$D$119:$BZ$119),成就内容!BJ89,1)-SUM(BS$4:BS29))</f>
        <v>0</v>
      </c>
      <c r="BT30" s="41">
        <f>IF(成就内容!BK33="","",INDEX($C$4:$C$178*成就内容!BK$119/SUM(成就内容!$D$119:$BZ$119),成就内容!BK89,1)-SUM(BT$4:BT29))</f>
        <v>0</v>
      </c>
      <c r="BU30" s="41">
        <f>IF(成就内容!BL33="","",INDEX($C$4:$C$178*成就内容!BL$119/SUM(成就内容!$D$119:$BZ$119),成就内容!BL89,1)-SUM(BU$4:BU29))</f>
        <v>0</v>
      </c>
      <c r="BV30" s="41">
        <f>IF(成就内容!BM33="","",INDEX($C$4:$C$178*成就内容!BM$119/SUM(成就内容!$D$119:$BZ$119),成就内容!BM89,1)-SUM(BV$4:BV29))</f>
        <v>0</v>
      </c>
      <c r="BW30" s="41" t="str">
        <f>IF(成就内容!BN33="","",INDEX($C$4:$C$178*成就内容!BN$119/SUM(成就内容!$D$119:$BZ$119),成就内容!BN89,1)-SUM(BW$4:BW29))</f>
        <v/>
      </c>
      <c r="BX30" s="41">
        <f>IF(成就内容!BO33="","",INDEX($C$4:$C$178*成就内容!BO$119/SUM(成就内容!$D$119:$BZ$119),成就内容!BO89,1)-SUM(BX$4:BX29))</f>
        <v>0</v>
      </c>
      <c r="BY30" s="41">
        <f>IF(成就内容!BP33="","",INDEX($C$4:$C$178*成就内容!BP$119/SUM(成就内容!$D$119:$BZ$119),成就内容!BP89,1)-SUM(BY$4:BY29))</f>
        <v>0</v>
      </c>
      <c r="BZ30" s="41">
        <f>IF(成就内容!BQ33="","",INDEX($C$4:$C$178*成就内容!BQ$119/SUM(成就内容!$D$119:$BZ$119),成就内容!BQ89,1)-SUM(BZ$4:BZ29))</f>
        <v>0</v>
      </c>
      <c r="CA30" s="41" t="str">
        <f>IF(成就内容!BR33="","",INDEX($C$4:$C$178*成就内容!BR$119/SUM(成就内容!$D$119:$BZ$119),成就内容!BR89,1)-SUM(CA$4:CA29))</f>
        <v/>
      </c>
      <c r="CB30" s="41" t="str">
        <f>IF(成就内容!BS33="","",INDEX($C$4:$C$178*成就内容!BS$119/SUM(成就内容!$D$119:$BZ$119),成就内容!BS89,1)-SUM(CB$4:CB29))</f>
        <v/>
      </c>
      <c r="CC30" s="41">
        <f>IF(成就内容!BT33="","",INDEX($C$4:$C$178*成就内容!BT$119/SUM(成就内容!$D$119:$BZ$119),成就内容!BT89,1)-SUM(CC$4:CC29))</f>
        <v>0</v>
      </c>
      <c r="CD30" s="41">
        <f>IF(成就内容!BU33="","",INDEX($C$4:$C$178*成就内容!BU$119/SUM(成就内容!$D$119:$BZ$119),成就内容!BU89,1)-SUM(CD$4:CD29))</f>
        <v>0</v>
      </c>
      <c r="CE30" s="41" t="str">
        <f>IF(成就内容!BV33="","",INDEX($C$4:$C$178*成就内容!BV$119/SUM(成就内容!$D$119:$BZ$119),成就内容!BV89,1)-SUM(CE$4:CE29))</f>
        <v/>
      </c>
      <c r="CF30" s="41">
        <f>IF(成就内容!BW33="","",INDEX($C$4:$C$178*成就内容!BW$119/SUM(成就内容!$D$119:$BZ$119),成就内容!BW89,1)-SUM(CF$4:CF29))</f>
        <v>0</v>
      </c>
      <c r="CG30" s="41">
        <f>IF(成就内容!BX33="","",INDEX($C$4:$C$178*成就内容!BX$119/SUM(成就内容!$D$119:$BZ$119),成就内容!BX89,1)-SUM(CG$4:CG29))</f>
        <v>0</v>
      </c>
      <c r="CH30" s="41">
        <f>IF(成就内容!BY33="","",INDEX($C$4:$C$178*成就内容!BY$119/SUM(成就内容!$D$119:$BZ$119),成就内容!BY89,1)-SUM(CH$4:CH29))</f>
        <v>0</v>
      </c>
      <c r="CI30" s="41">
        <f>IF(成就内容!BZ33="","",INDEX($C$4:$C$178*成就内容!BZ$119/SUM(成就内容!$D$119:$BZ$119),成就内容!BZ89,1)-SUM(CI$4:CI29))</f>
        <v>4423.68</v>
      </c>
      <c r="CK30" s="19"/>
      <c r="CM30" s="43">
        <v>27</v>
      </c>
      <c r="CN30" s="41">
        <f t="shared" si="79"/>
        <v>4430</v>
      </c>
      <c r="CO30" s="41" t="str">
        <f t="shared" si="80"/>
        <v/>
      </c>
      <c r="CP30" s="41" t="str">
        <f t="shared" si="81"/>
        <v/>
      </c>
      <c r="CQ30" s="41" t="str">
        <f t="shared" si="82"/>
        <v/>
      </c>
      <c r="CR30" s="41">
        <f t="shared" si="83"/>
        <v>4430</v>
      </c>
      <c r="CS30" s="41">
        <f t="shared" si="84"/>
        <v>0</v>
      </c>
      <c r="CT30" s="41">
        <f t="shared" si="85"/>
        <v>0</v>
      </c>
      <c r="CU30" s="41">
        <f t="shared" si="86"/>
        <v>0</v>
      </c>
      <c r="CV30" s="41">
        <f t="shared" si="87"/>
        <v>0</v>
      </c>
      <c r="CW30" s="41">
        <f t="shared" si="88"/>
        <v>0</v>
      </c>
      <c r="CX30" s="41">
        <f t="shared" si="89"/>
        <v>0</v>
      </c>
      <c r="CY30" s="41">
        <f t="shared" si="90"/>
        <v>0</v>
      </c>
      <c r="CZ30" s="41" t="str">
        <f t="shared" si="91"/>
        <v/>
      </c>
      <c r="DA30" s="41">
        <f t="shared" si="92"/>
        <v>4430</v>
      </c>
      <c r="DB30" s="41">
        <f t="shared" si="93"/>
        <v>0</v>
      </c>
      <c r="DC30" s="41">
        <f t="shared" si="94"/>
        <v>0</v>
      </c>
      <c r="DD30" s="41">
        <f t="shared" si="95"/>
        <v>0</v>
      </c>
      <c r="DE30" s="41">
        <f t="shared" si="96"/>
        <v>0</v>
      </c>
      <c r="DF30" s="41">
        <f t="shared" si="97"/>
        <v>0</v>
      </c>
      <c r="DG30" s="41">
        <f t="shared" si="98"/>
        <v>0</v>
      </c>
      <c r="DH30" s="41">
        <f t="shared" si="99"/>
        <v>0</v>
      </c>
      <c r="DI30" s="41" t="str">
        <f t="shared" si="100"/>
        <v/>
      </c>
      <c r="DJ30" s="41" t="str">
        <f t="shared" si="101"/>
        <v/>
      </c>
      <c r="DK30" s="41" t="str">
        <f t="shared" si="102"/>
        <v/>
      </c>
      <c r="DL30" s="41" t="str">
        <f t="shared" si="103"/>
        <v/>
      </c>
      <c r="DM30" s="41">
        <f t="shared" si="104"/>
        <v>0</v>
      </c>
      <c r="DN30" s="41">
        <f t="shared" si="105"/>
        <v>0</v>
      </c>
      <c r="DO30" s="41">
        <f t="shared" si="106"/>
        <v>0</v>
      </c>
      <c r="DP30" s="41">
        <f t="shared" si="107"/>
        <v>0</v>
      </c>
      <c r="DQ30" s="41">
        <f t="shared" si="108"/>
        <v>0</v>
      </c>
      <c r="DR30" s="41" t="str">
        <f t="shared" si="109"/>
        <v/>
      </c>
      <c r="DS30" s="41">
        <f t="shared" si="110"/>
        <v>0</v>
      </c>
      <c r="DT30" s="41">
        <f t="shared" si="111"/>
        <v>0</v>
      </c>
      <c r="DU30" s="41" t="str">
        <f t="shared" si="112"/>
        <v/>
      </c>
      <c r="DV30" s="41" t="str">
        <f t="shared" si="113"/>
        <v/>
      </c>
      <c r="DW30" s="41" t="str">
        <f t="shared" si="114"/>
        <v/>
      </c>
      <c r="DX30" s="41" t="str">
        <f t="shared" si="115"/>
        <v/>
      </c>
      <c r="DY30" s="41">
        <f t="shared" si="116"/>
        <v>0</v>
      </c>
      <c r="DZ30" s="41">
        <f t="shared" si="117"/>
        <v>0</v>
      </c>
      <c r="EA30" s="41">
        <f t="shared" si="118"/>
        <v>0</v>
      </c>
      <c r="EB30" s="41">
        <f t="shared" si="119"/>
        <v>0</v>
      </c>
      <c r="EC30" s="41">
        <f t="shared" si="120"/>
        <v>0</v>
      </c>
      <c r="ED30" s="41">
        <f t="shared" si="121"/>
        <v>0</v>
      </c>
      <c r="EE30" s="41">
        <f t="shared" si="122"/>
        <v>0</v>
      </c>
      <c r="EF30" s="41" t="str">
        <f t="shared" si="123"/>
        <v/>
      </c>
      <c r="EG30" s="41">
        <f t="shared" si="124"/>
        <v>0</v>
      </c>
      <c r="EH30" s="41">
        <f t="shared" si="125"/>
        <v>0</v>
      </c>
      <c r="EI30" s="41">
        <f t="shared" si="126"/>
        <v>0</v>
      </c>
      <c r="EJ30" s="41">
        <f t="shared" si="127"/>
        <v>0</v>
      </c>
      <c r="EK30" s="41">
        <f t="shared" si="128"/>
        <v>0</v>
      </c>
      <c r="EL30" s="41">
        <f t="shared" si="129"/>
        <v>0</v>
      </c>
      <c r="EM30" s="41">
        <f t="shared" si="130"/>
        <v>0</v>
      </c>
      <c r="EN30" s="41">
        <f t="shared" si="131"/>
        <v>0</v>
      </c>
      <c r="EO30" s="41">
        <f t="shared" si="132"/>
        <v>0</v>
      </c>
      <c r="EP30" s="41">
        <f t="shared" si="133"/>
        <v>0</v>
      </c>
      <c r="EQ30" s="41">
        <f t="shared" si="134"/>
        <v>0</v>
      </c>
      <c r="ER30" s="41">
        <f t="shared" si="135"/>
        <v>0</v>
      </c>
      <c r="ES30" s="41" t="str">
        <f t="shared" si="136"/>
        <v/>
      </c>
      <c r="ET30" s="41">
        <f t="shared" si="137"/>
        <v>0</v>
      </c>
      <c r="EU30" s="41">
        <f t="shared" si="138"/>
        <v>0</v>
      </c>
      <c r="EV30" s="41">
        <f t="shared" si="139"/>
        <v>0</v>
      </c>
      <c r="EW30" s="41">
        <f t="shared" si="140"/>
        <v>0</v>
      </c>
      <c r="EX30" s="41" t="str">
        <f t="shared" si="141"/>
        <v/>
      </c>
      <c r="EY30" s="41">
        <f t="shared" si="142"/>
        <v>0</v>
      </c>
      <c r="EZ30" s="41">
        <f t="shared" si="143"/>
        <v>0</v>
      </c>
      <c r="FA30" s="41">
        <f t="shared" si="144"/>
        <v>0</v>
      </c>
      <c r="FB30" s="41" t="str">
        <f t="shared" si="145"/>
        <v/>
      </c>
      <c r="FC30" s="41" t="str">
        <f t="shared" si="146"/>
        <v/>
      </c>
      <c r="FD30" s="41">
        <f t="shared" si="147"/>
        <v>0</v>
      </c>
      <c r="FE30" s="41">
        <f t="shared" si="148"/>
        <v>0</v>
      </c>
      <c r="FF30" s="41" t="str">
        <f t="shared" si="149"/>
        <v/>
      </c>
      <c r="FG30" s="41">
        <f t="shared" si="150"/>
        <v>0</v>
      </c>
      <c r="FH30" s="41">
        <f t="shared" si="151"/>
        <v>0</v>
      </c>
      <c r="FI30" s="41">
        <f t="shared" si="152"/>
        <v>0</v>
      </c>
      <c r="FJ30" s="41">
        <f t="shared" si="153"/>
        <v>4430</v>
      </c>
    </row>
    <row r="31" spans="1:166" s="96" customFormat="1" x14ac:dyDescent="0.15">
      <c r="B31" s="96">
        <v>28</v>
      </c>
      <c r="C31" s="96">
        <f>'[1]功能-子任务'!$S32</f>
        <v>460.8</v>
      </c>
      <c r="D31" s="96">
        <f>'[1]功能-子任务'!$AC32</f>
        <v>360000</v>
      </c>
      <c r="E31" s="96">
        <f>'[1]功能-子任务'!$AM32/4</f>
        <v>1080000</v>
      </c>
      <c r="F31" s="96">
        <f t="shared" si="78"/>
        <v>1080000</v>
      </c>
      <c r="G31" s="96">
        <f>'[1]功能-子任务'!$AR32</f>
        <v>0</v>
      </c>
      <c r="H31" s="96">
        <f>'[1]功能-子任务'!$BA32</f>
        <v>1520</v>
      </c>
      <c r="I31" s="96">
        <f>'[1]功能-子任务'!$BJ32</f>
        <v>30532</v>
      </c>
      <c r="J31" s="19"/>
      <c r="L31" s="43">
        <v>28</v>
      </c>
      <c r="M31" s="41">
        <f>IF(成就内容!D34="","",INDEX($C$4:$C$178*成就内容!D$119/SUM(成就内容!$D$119:$BZ$119),成就内容!D90,1)-SUM(M$4:M30))</f>
        <v>4423.6799999999967</v>
      </c>
      <c r="N31" s="41" t="str">
        <f>IF(成就内容!E34="","",INDEX($C$4:$C$178*成就内容!E$119/SUM(成就内容!$D$119:$BZ$119),成就内容!E90,1)-SUM(N$4:N30))</f>
        <v/>
      </c>
      <c r="O31" s="41" t="str">
        <f>IF(成就内容!F34="","",INDEX($C$4:$C$178*成就内容!F$119/SUM(成就内容!$D$119:$BZ$119),成就内容!F90,1)-SUM(O$4:O30))</f>
        <v/>
      </c>
      <c r="P31" s="41" t="str">
        <f>IF(成就内容!G34="","",INDEX($C$4:$C$178*成就内容!G$119/SUM(成就内容!$D$119:$BZ$119),成就内容!G90,1)-SUM(P$4:P30))</f>
        <v/>
      </c>
      <c r="Q31" s="41">
        <f>IF(成就内容!H34="","",INDEX($C$4:$C$178*成就内容!H$119/SUM(成就内容!$D$119:$BZ$119),成就内容!H90,1)-SUM(Q$4:Q30))</f>
        <v>4423.68</v>
      </c>
      <c r="R31" s="41">
        <f>IF(成就内容!I34="","",INDEX($C$4:$C$178*成就内容!I$119/SUM(成就内容!$D$119:$BZ$119),成就内容!I90,1)-SUM(R$4:R30))</f>
        <v>0</v>
      </c>
      <c r="S31" s="41">
        <f>IF(成就内容!J34="","",INDEX($C$4:$C$178*成就内容!J$119/SUM(成就内容!$D$119:$BZ$119),成就内容!J90,1)-SUM(S$4:S30))</f>
        <v>0</v>
      </c>
      <c r="T31" s="41">
        <f>IF(成就内容!K34="","",INDEX($C$4:$C$178*成就内容!K$119/SUM(成就内容!$D$119:$BZ$119),成就内容!K90,1)-SUM(T$4:T30))</f>
        <v>0</v>
      </c>
      <c r="U31" s="41">
        <f>IF(成就内容!L34="","",INDEX($C$4:$C$178*成就内容!L$119/SUM(成就内容!$D$119:$BZ$119),成就内容!L90,1)-SUM(U$4:U30))</f>
        <v>0</v>
      </c>
      <c r="V31" s="41">
        <f>IF(成就内容!M34="","",INDEX($C$4:$C$178*成就内容!M$119/SUM(成就内容!$D$119:$BZ$119),成就内容!M90,1)-SUM(V$4:V30))</f>
        <v>0</v>
      </c>
      <c r="W31" s="41">
        <f>IF(成就内容!N34="","",INDEX($C$4:$C$178*成就内容!N$119/SUM(成就内容!$D$119:$BZ$119),成就内容!N90,1)-SUM(W$4:W30))</f>
        <v>0</v>
      </c>
      <c r="X31" s="41">
        <f>IF(成就内容!O34="","",INDEX($C$4:$C$178*成就内容!O$119/SUM(成就内容!$D$119:$BZ$119),成就内容!O90,1)-SUM(X$4:X30))</f>
        <v>0</v>
      </c>
      <c r="Y31" s="41" t="str">
        <f>IF(成就内容!P34="","",INDEX($C$4:$C$178*成就内容!P$119/SUM(成就内容!$D$119:$BZ$119),成就内容!P90,1)-SUM(Y$4:Y30))</f>
        <v/>
      </c>
      <c r="Z31" s="41">
        <f>IF(成就内容!Q34="","",INDEX($C$4:$C$178*成就内容!Q$119/SUM(成就内容!$D$119:$BZ$119),成就内容!Q90,1)-SUM(Z$4:Z30))</f>
        <v>4423.68</v>
      </c>
      <c r="AA31" s="41">
        <f>IF(成就内容!R34="","",INDEX($C$4:$C$178*成就内容!R$119/SUM(成就内容!$D$119:$BZ$119),成就内容!R90,1)-SUM(AA$4:AA30))</f>
        <v>0</v>
      </c>
      <c r="AB31" s="41">
        <f>IF(成就内容!S34="","",INDEX($C$4:$C$178*成就内容!S$119/SUM(成就内容!$D$119:$BZ$119),成就内容!S90,1)-SUM(AB$4:AB30))</f>
        <v>0</v>
      </c>
      <c r="AC31" s="41">
        <f>IF(成就内容!T34="","",INDEX($C$4:$C$178*成就内容!T$119/SUM(成就内容!$D$119:$BZ$119),成就内容!T90,1)-SUM(AC$4:AC30))</f>
        <v>0</v>
      </c>
      <c r="AD31" s="41">
        <f>IF(成就内容!U34="","",INDEX($C$4:$C$178*成就内容!U$119/SUM(成就内容!$D$119:$BZ$119),成就内容!U90,1)-SUM(AD$4:AD30))</f>
        <v>0</v>
      </c>
      <c r="AE31" s="41">
        <f>IF(成就内容!V34="","",INDEX($C$4:$C$178*成就内容!V$119/SUM(成就内容!$D$119:$BZ$119),成就内容!V90,1)-SUM(AE$4:AE30))</f>
        <v>0</v>
      </c>
      <c r="AF31" s="41">
        <f>IF(成就内容!W34="","",INDEX($C$4:$C$178*成就内容!W$119/SUM(成就内容!$D$119:$BZ$119),成就内容!W90,1)-SUM(AF$4:AF30))</f>
        <v>0</v>
      </c>
      <c r="AG31" s="41">
        <f>IF(成就内容!X34="","",INDEX($C$4:$C$178*成就内容!X$119/SUM(成就内容!$D$119:$BZ$119),成就内容!X90,1)-SUM(AG$4:AG30))</f>
        <v>0</v>
      </c>
      <c r="AH31" s="41" t="str">
        <f>IF(成就内容!Y34="","",INDEX($C$4:$C$178*成就内容!Y$119/SUM(成就内容!$D$119:$BZ$119),成就内容!Y90,1)-SUM(AH$4:AH30))</f>
        <v/>
      </c>
      <c r="AI31" s="41" t="str">
        <f>IF(成就内容!Z34="","",INDEX($C$4:$C$178*成就内容!Z$119/SUM(成就内容!$D$119:$BZ$119),成就内容!Z90,1)-SUM(AI$4:AI30))</f>
        <v/>
      </c>
      <c r="AJ31" s="41" t="str">
        <f>IF(成就内容!AA34="","",INDEX($C$4:$C$178*成就内容!AA$119/SUM(成就内容!$D$119:$BZ$119),成就内容!AA90,1)-SUM(AJ$4:AJ30))</f>
        <v/>
      </c>
      <c r="AK31" s="41" t="str">
        <f>IF(成就内容!AB34="","",INDEX($C$4:$C$178*成就内容!AB$119/SUM(成就内容!$D$119:$BZ$119),成就内容!AB90,1)-SUM(AK$4:AK30))</f>
        <v/>
      </c>
      <c r="AL31" s="41">
        <f>IF(成就内容!AC34="","",INDEX($C$4:$C$178*成就内容!AC$119/SUM(成就内容!$D$119:$BZ$119),成就内容!AC90,1)-SUM(AL$4:AL30))</f>
        <v>0</v>
      </c>
      <c r="AM31" s="41">
        <f>IF(成就内容!AD34="","",INDEX($C$4:$C$178*成就内容!AD$119/SUM(成就内容!$D$119:$BZ$119),成就内容!AD90,1)-SUM(AM$4:AM30))</f>
        <v>0</v>
      </c>
      <c r="AN31" s="41">
        <f>IF(成就内容!AE34="","",INDEX($C$4:$C$178*成就内容!AE$119/SUM(成就内容!$D$119:$BZ$119),成就内容!AE90,1)-SUM(AN$4:AN30))</f>
        <v>0</v>
      </c>
      <c r="AO31" s="41">
        <f>IF(成就内容!AF34="","",INDEX($C$4:$C$178*成就内容!AF$119/SUM(成就内容!$D$119:$BZ$119),成就内容!AF90,1)-SUM(AO$4:AO30))</f>
        <v>0</v>
      </c>
      <c r="AP31" s="41">
        <f>IF(成就内容!AG34="","",INDEX($C$4:$C$178*成就内容!AG$119/SUM(成就内容!$D$119:$BZ$119),成就内容!AG90,1)-SUM(AP$4:AP30))</f>
        <v>0</v>
      </c>
      <c r="AQ31" s="41" t="str">
        <f>IF(成就内容!AH34="","",INDEX($C$4:$C$178*成就内容!AH$119/SUM(成就内容!$D$119:$BZ$119),成就内容!AH90,1)-SUM(AQ$4:AQ30))</f>
        <v/>
      </c>
      <c r="AR31" s="41">
        <f>IF(成就内容!AI34="","",INDEX($C$4:$C$178*成就内容!AI$119/SUM(成就内容!$D$119:$BZ$119),成就内容!AI90,1)-SUM(AR$4:AR30))</f>
        <v>0</v>
      </c>
      <c r="AS31" s="41">
        <f>IF(成就内容!AJ34="","",INDEX($C$4:$C$178*成就内容!AJ$119/SUM(成就内容!$D$119:$BZ$119),成就内容!AJ90,1)-SUM(AS$4:AS30))</f>
        <v>0</v>
      </c>
      <c r="AT31" s="41" t="str">
        <f>IF(成就内容!AK34="","",INDEX($C$4:$C$178*成就内容!AK$119/SUM(成就内容!$D$119:$BZ$119),成就内容!AK90,1)-SUM(AT$4:AT30))</f>
        <v/>
      </c>
      <c r="AU31" s="41" t="str">
        <f>IF(成就内容!AL34="","",INDEX($C$4:$C$178*成就内容!AL$119/SUM(成就内容!$D$119:$BZ$119),成就内容!AL90,1)-SUM(AU$4:AU30))</f>
        <v/>
      </c>
      <c r="AV31" s="41" t="str">
        <f>IF(成就内容!AM34="","",INDEX($C$4:$C$178*成就内容!AM$119/SUM(成就内容!$D$119:$BZ$119),成就内容!AM90,1)-SUM(AV$4:AV30))</f>
        <v/>
      </c>
      <c r="AW31" s="41" t="str">
        <f>IF(成就内容!AN34="","",INDEX($C$4:$C$178*成就内容!AN$119/SUM(成就内容!$D$119:$BZ$119),成就内容!AN90,1)-SUM(AW$4:AW30))</f>
        <v/>
      </c>
      <c r="AX31" s="41">
        <f>IF(成就内容!AO34="","",INDEX($C$4:$C$178*成就内容!AO$119/SUM(成就内容!$D$119:$BZ$119),成就内容!AO90,1)-SUM(AX$4:AX30))</f>
        <v>0</v>
      </c>
      <c r="AY31" s="41">
        <f>IF(成就内容!AP34="","",INDEX($C$4:$C$178*成就内容!AP$119/SUM(成就内容!$D$119:$BZ$119),成就内容!AP90,1)-SUM(AY$4:AY30))</f>
        <v>0</v>
      </c>
      <c r="AZ31" s="41">
        <f>IF(成就内容!AQ34="","",INDEX($C$4:$C$178*成就内容!AQ$119/SUM(成就内容!$D$119:$BZ$119),成就内容!AQ90,1)-SUM(AZ$4:AZ30))</f>
        <v>0</v>
      </c>
      <c r="BA31" s="41">
        <f>IF(成就内容!AR34="","",INDEX($C$4:$C$178*成就内容!AR$119/SUM(成就内容!$D$119:$BZ$119),成就内容!AR90,1)-SUM(BA$4:BA30))</f>
        <v>0</v>
      </c>
      <c r="BB31" s="41">
        <f>IF(成就内容!AS34="","",INDEX($C$4:$C$178*成就内容!AS$119/SUM(成就内容!$D$119:$BZ$119),成就内容!AS90,1)-SUM(BB$4:BB30))</f>
        <v>0</v>
      </c>
      <c r="BC31" s="41">
        <f>IF(成就内容!AT34="","",INDEX($C$4:$C$178*成就内容!AT$119/SUM(成就内容!$D$119:$BZ$119),成就内容!AT90,1)-SUM(BC$4:BC30))</f>
        <v>0</v>
      </c>
      <c r="BD31" s="41">
        <f>IF(成就内容!AU34="","",INDEX($C$4:$C$178*成就内容!AU$119/SUM(成就内容!$D$119:$BZ$119),成就内容!AU90,1)-SUM(BD$4:BD30))</f>
        <v>0</v>
      </c>
      <c r="BE31" s="41" t="str">
        <f>IF(成就内容!AV34="","",INDEX($C$4:$C$178*成就内容!AV$119/SUM(成就内容!$D$119:$BZ$119),成就内容!AV90,1)-SUM(BE$4:BE30))</f>
        <v/>
      </c>
      <c r="BF31" s="41">
        <f>IF(成就内容!AW34="","",INDEX($C$4:$C$178*成就内容!AW$119/SUM(成就内容!$D$119:$BZ$119),成就内容!AW90,1)-SUM(BF$4:BF30))</f>
        <v>0</v>
      </c>
      <c r="BG31" s="41">
        <f>IF(成就内容!AX34="","",INDEX($C$4:$C$178*成就内容!AX$119/SUM(成就内容!$D$119:$BZ$119),成就内容!AX90,1)-SUM(BG$4:BG30))</f>
        <v>0</v>
      </c>
      <c r="BH31" s="41">
        <f>IF(成就内容!AY34="","",INDEX($C$4:$C$178*成就内容!AY$119/SUM(成就内容!$D$119:$BZ$119),成就内容!AY90,1)-SUM(BH$4:BH30))</f>
        <v>0</v>
      </c>
      <c r="BI31" s="41">
        <f>IF(成就内容!AZ34="","",INDEX($C$4:$C$178*成就内容!AZ$119/SUM(成就内容!$D$119:$BZ$119),成就内容!AZ90,1)-SUM(BI$4:BI30))</f>
        <v>0</v>
      </c>
      <c r="BJ31" s="41">
        <f>IF(成就内容!BA34="","",INDEX($C$4:$C$178*成就内容!BA$119/SUM(成就内容!$D$119:$BZ$119),成就内容!BA90,1)-SUM(BJ$4:BJ30))</f>
        <v>0</v>
      </c>
      <c r="BK31" s="41">
        <f>IF(成就内容!BB34="","",INDEX($C$4:$C$178*成就内容!BB$119/SUM(成就内容!$D$119:$BZ$119),成就内容!BB90,1)-SUM(BK$4:BK30))</f>
        <v>0</v>
      </c>
      <c r="BL31" s="41">
        <f>IF(成就内容!BC34="","",INDEX($C$4:$C$178*成就内容!BC$119/SUM(成就内容!$D$119:$BZ$119),成就内容!BC90,1)-SUM(BL$4:BL30))</f>
        <v>0</v>
      </c>
      <c r="BM31" s="41">
        <f>IF(成就内容!BD34="","",INDEX($C$4:$C$178*成就内容!BD$119/SUM(成就内容!$D$119:$BZ$119),成就内容!BD90,1)-SUM(BM$4:BM30))</f>
        <v>0</v>
      </c>
      <c r="BN31" s="41">
        <f>IF(成就内容!BE34="","",INDEX($C$4:$C$178*成就内容!BE$119/SUM(成就内容!$D$119:$BZ$119),成就内容!BE90,1)-SUM(BN$4:BN30))</f>
        <v>0</v>
      </c>
      <c r="BO31" s="41">
        <f>IF(成就内容!BF34="","",INDEX($C$4:$C$178*成就内容!BF$119/SUM(成就内容!$D$119:$BZ$119),成就内容!BF90,1)-SUM(BO$4:BO30))</f>
        <v>0</v>
      </c>
      <c r="BP31" s="41">
        <f>IF(成就内容!BG34="","",INDEX($C$4:$C$178*成就内容!BG$119/SUM(成就内容!$D$119:$BZ$119),成就内容!BG90,1)-SUM(BP$4:BP30))</f>
        <v>0</v>
      </c>
      <c r="BQ31" s="41">
        <f>IF(成就内容!BH34="","",INDEX($C$4:$C$178*成就内容!BH$119/SUM(成就内容!$D$119:$BZ$119),成就内容!BH90,1)-SUM(BQ$4:BQ30))</f>
        <v>0</v>
      </c>
      <c r="BR31" s="41" t="str">
        <f>IF(成就内容!BI34="","",INDEX($C$4:$C$178*成就内容!BI$119/SUM(成就内容!$D$119:$BZ$119),成就内容!BI90,1)-SUM(BR$4:BR30))</f>
        <v/>
      </c>
      <c r="BS31" s="41">
        <f>IF(成就内容!BJ34="","",INDEX($C$4:$C$178*成就内容!BJ$119/SUM(成就内容!$D$119:$BZ$119),成就内容!BJ90,1)-SUM(BS$4:BS30))</f>
        <v>0</v>
      </c>
      <c r="BT31" s="41">
        <f>IF(成就内容!BK34="","",INDEX($C$4:$C$178*成就内容!BK$119/SUM(成就内容!$D$119:$BZ$119),成就内容!BK90,1)-SUM(BT$4:BT30))</f>
        <v>0</v>
      </c>
      <c r="BU31" s="41">
        <f>IF(成就内容!BL34="","",INDEX($C$4:$C$178*成就内容!BL$119/SUM(成就内容!$D$119:$BZ$119),成就内容!BL90,1)-SUM(BU$4:BU30))</f>
        <v>0</v>
      </c>
      <c r="BV31" s="41">
        <f>IF(成就内容!BM34="","",INDEX($C$4:$C$178*成就内容!BM$119/SUM(成就内容!$D$119:$BZ$119),成就内容!BM90,1)-SUM(BV$4:BV30))</f>
        <v>0</v>
      </c>
      <c r="BW31" s="41" t="str">
        <f>IF(成就内容!BN34="","",INDEX($C$4:$C$178*成就内容!BN$119/SUM(成就内容!$D$119:$BZ$119),成就内容!BN90,1)-SUM(BW$4:BW30))</f>
        <v/>
      </c>
      <c r="BX31" s="41">
        <f>IF(成就内容!BO34="","",INDEX($C$4:$C$178*成就内容!BO$119/SUM(成就内容!$D$119:$BZ$119),成就内容!BO90,1)-SUM(BX$4:BX30))</f>
        <v>0</v>
      </c>
      <c r="BY31" s="41">
        <f>IF(成就内容!BP34="","",INDEX($C$4:$C$178*成就内容!BP$119/SUM(成就内容!$D$119:$BZ$119),成就内容!BP90,1)-SUM(BY$4:BY30))</f>
        <v>0</v>
      </c>
      <c r="BZ31" s="41">
        <f>IF(成就内容!BQ34="","",INDEX($C$4:$C$178*成就内容!BQ$119/SUM(成就内容!$D$119:$BZ$119),成就内容!BQ90,1)-SUM(BZ$4:BZ30))</f>
        <v>0</v>
      </c>
      <c r="CA31" s="41" t="str">
        <f>IF(成就内容!BR34="","",INDEX($C$4:$C$178*成就内容!BR$119/SUM(成就内容!$D$119:$BZ$119),成就内容!BR90,1)-SUM(CA$4:CA30))</f>
        <v/>
      </c>
      <c r="CB31" s="41" t="str">
        <f>IF(成就内容!BS34="","",INDEX($C$4:$C$178*成就内容!BS$119/SUM(成就内容!$D$119:$BZ$119),成就内容!BS90,1)-SUM(CB$4:CB30))</f>
        <v/>
      </c>
      <c r="CC31" s="41">
        <f>IF(成就内容!BT34="","",INDEX($C$4:$C$178*成就内容!BT$119/SUM(成就内容!$D$119:$BZ$119),成就内容!BT90,1)-SUM(CC$4:CC30))</f>
        <v>0</v>
      </c>
      <c r="CD31" s="41">
        <f>IF(成就内容!BU34="","",INDEX($C$4:$C$178*成就内容!BU$119/SUM(成就内容!$D$119:$BZ$119),成就内容!BU90,1)-SUM(CD$4:CD30))</f>
        <v>0</v>
      </c>
      <c r="CE31" s="41" t="str">
        <f>IF(成就内容!BV34="","",INDEX($C$4:$C$178*成就内容!BV$119/SUM(成就内容!$D$119:$BZ$119),成就内容!BV90,1)-SUM(CE$4:CE30))</f>
        <v/>
      </c>
      <c r="CF31" s="41">
        <f>IF(成就内容!BW34="","",INDEX($C$4:$C$178*成就内容!BW$119/SUM(成就内容!$D$119:$BZ$119),成就内容!BW90,1)-SUM(CF$4:CF30))</f>
        <v>0</v>
      </c>
      <c r="CG31" s="41">
        <f>IF(成就内容!BX34="","",INDEX($C$4:$C$178*成就内容!BX$119/SUM(成就内容!$D$119:$BZ$119),成就内容!BX90,1)-SUM(CG$4:CG30))</f>
        <v>0</v>
      </c>
      <c r="CH31" s="41">
        <f>IF(成就内容!BY34="","",INDEX($C$4:$C$178*成就内容!BY$119/SUM(成就内容!$D$119:$BZ$119),成就内容!BY90,1)-SUM(CH$4:CH30))</f>
        <v>0</v>
      </c>
      <c r="CI31" s="41">
        <f>IF(成就内容!BZ34="","",INDEX($C$4:$C$178*成就内容!BZ$119/SUM(成就内容!$D$119:$BZ$119),成就内容!BZ90,1)-SUM(CI$4:CI30))</f>
        <v>4423.68</v>
      </c>
      <c r="CK31" s="19"/>
      <c r="CM31" s="43">
        <v>28</v>
      </c>
      <c r="CN31" s="41">
        <f t="shared" si="79"/>
        <v>4430</v>
      </c>
      <c r="CO31" s="41" t="str">
        <f t="shared" si="80"/>
        <v/>
      </c>
      <c r="CP31" s="41" t="str">
        <f t="shared" si="81"/>
        <v/>
      </c>
      <c r="CQ31" s="41" t="str">
        <f t="shared" si="82"/>
        <v/>
      </c>
      <c r="CR31" s="41">
        <f t="shared" si="83"/>
        <v>4430</v>
      </c>
      <c r="CS31" s="41">
        <f t="shared" si="84"/>
        <v>0</v>
      </c>
      <c r="CT31" s="41">
        <f t="shared" si="85"/>
        <v>0</v>
      </c>
      <c r="CU31" s="41">
        <f t="shared" si="86"/>
        <v>0</v>
      </c>
      <c r="CV31" s="41">
        <f t="shared" si="87"/>
        <v>0</v>
      </c>
      <c r="CW31" s="41">
        <f t="shared" si="88"/>
        <v>0</v>
      </c>
      <c r="CX31" s="41">
        <f t="shared" si="89"/>
        <v>0</v>
      </c>
      <c r="CY31" s="41">
        <f t="shared" si="90"/>
        <v>0</v>
      </c>
      <c r="CZ31" s="41" t="str">
        <f t="shared" si="91"/>
        <v/>
      </c>
      <c r="DA31" s="41">
        <f t="shared" si="92"/>
        <v>4430</v>
      </c>
      <c r="DB31" s="41">
        <f t="shared" si="93"/>
        <v>0</v>
      </c>
      <c r="DC31" s="41">
        <f t="shared" si="94"/>
        <v>0</v>
      </c>
      <c r="DD31" s="41">
        <f t="shared" si="95"/>
        <v>0</v>
      </c>
      <c r="DE31" s="41">
        <f t="shared" si="96"/>
        <v>0</v>
      </c>
      <c r="DF31" s="41">
        <f t="shared" si="97"/>
        <v>0</v>
      </c>
      <c r="DG31" s="41">
        <f t="shared" si="98"/>
        <v>0</v>
      </c>
      <c r="DH31" s="41">
        <f t="shared" si="99"/>
        <v>0</v>
      </c>
      <c r="DI31" s="41" t="str">
        <f t="shared" si="100"/>
        <v/>
      </c>
      <c r="DJ31" s="41" t="str">
        <f t="shared" si="101"/>
        <v/>
      </c>
      <c r="DK31" s="41" t="str">
        <f t="shared" si="102"/>
        <v/>
      </c>
      <c r="DL31" s="41" t="str">
        <f t="shared" si="103"/>
        <v/>
      </c>
      <c r="DM31" s="41">
        <f t="shared" si="104"/>
        <v>0</v>
      </c>
      <c r="DN31" s="41">
        <f t="shared" si="105"/>
        <v>0</v>
      </c>
      <c r="DO31" s="41">
        <f t="shared" si="106"/>
        <v>0</v>
      </c>
      <c r="DP31" s="41">
        <f t="shared" si="107"/>
        <v>0</v>
      </c>
      <c r="DQ31" s="41">
        <f t="shared" si="108"/>
        <v>0</v>
      </c>
      <c r="DR31" s="41" t="str">
        <f t="shared" si="109"/>
        <v/>
      </c>
      <c r="DS31" s="41">
        <f t="shared" si="110"/>
        <v>0</v>
      </c>
      <c r="DT31" s="41">
        <f t="shared" si="111"/>
        <v>0</v>
      </c>
      <c r="DU31" s="41" t="str">
        <f t="shared" si="112"/>
        <v/>
      </c>
      <c r="DV31" s="41" t="str">
        <f t="shared" si="113"/>
        <v/>
      </c>
      <c r="DW31" s="41" t="str">
        <f t="shared" si="114"/>
        <v/>
      </c>
      <c r="DX31" s="41" t="str">
        <f t="shared" si="115"/>
        <v/>
      </c>
      <c r="DY31" s="41">
        <f t="shared" si="116"/>
        <v>0</v>
      </c>
      <c r="DZ31" s="41">
        <f t="shared" si="117"/>
        <v>0</v>
      </c>
      <c r="EA31" s="41">
        <f t="shared" si="118"/>
        <v>0</v>
      </c>
      <c r="EB31" s="41">
        <f t="shared" si="119"/>
        <v>0</v>
      </c>
      <c r="EC31" s="41">
        <f t="shared" si="120"/>
        <v>0</v>
      </c>
      <c r="ED31" s="41">
        <f t="shared" si="121"/>
        <v>0</v>
      </c>
      <c r="EE31" s="41">
        <f t="shared" si="122"/>
        <v>0</v>
      </c>
      <c r="EF31" s="41" t="str">
        <f t="shared" si="123"/>
        <v/>
      </c>
      <c r="EG31" s="41">
        <f t="shared" si="124"/>
        <v>0</v>
      </c>
      <c r="EH31" s="41">
        <f t="shared" si="125"/>
        <v>0</v>
      </c>
      <c r="EI31" s="41">
        <f t="shared" si="126"/>
        <v>0</v>
      </c>
      <c r="EJ31" s="41">
        <f t="shared" si="127"/>
        <v>0</v>
      </c>
      <c r="EK31" s="41">
        <f t="shared" si="128"/>
        <v>0</v>
      </c>
      <c r="EL31" s="41">
        <f t="shared" si="129"/>
        <v>0</v>
      </c>
      <c r="EM31" s="41">
        <f t="shared" si="130"/>
        <v>0</v>
      </c>
      <c r="EN31" s="41">
        <f t="shared" si="131"/>
        <v>0</v>
      </c>
      <c r="EO31" s="41">
        <f t="shared" si="132"/>
        <v>0</v>
      </c>
      <c r="EP31" s="41">
        <f t="shared" si="133"/>
        <v>0</v>
      </c>
      <c r="EQ31" s="41">
        <f t="shared" si="134"/>
        <v>0</v>
      </c>
      <c r="ER31" s="41">
        <f t="shared" si="135"/>
        <v>0</v>
      </c>
      <c r="ES31" s="41" t="str">
        <f t="shared" si="136"/>
        <v/>
      </c>
      <c r="ET31" s="41">
        <f t="shared" si="137"/>
        <v>0</v>
      </c>
      <c r="EU31" s="41">
        <f t="shared" si="138"/>
        <v>0</v>
      </c>
      <c r="EV31" s="41">
        <f t="shared" si="139"/>
        <v>0</v>
      </c>
      <c r="EW31" s="41">
        <f t="shared" si="140"/>
        <v>0</v>
      </c>
      <c r="EX31" s="41" t="str">
        <f t="shared" si="141"/>
        <v/>
      </c>
      <c r="EY31" s="41">
        <f t="shared" si="142"/>
        <v>0</v>
      </c>
      <c r="EZ31" s="41">
        <f t="shared" si="143"/>
        <v>0</v>
      </c>
      <c r="FA31" s="41">
        <f t="shared" si="144"/>
        <v>0</v>
      </c>
      <c r="FB31" s="41" t="str">
        <f t="shared" si="145"/>
        <v/>
      </c>
      <c r="FC31" s="41" t="str">
        <f t="shared" si="146"/>
        <v/>
      </c>
      <c r="FD31" s="41">
        <f t="shared" si="147"/>
        <v>0</v>
      </c>
      <c r="FE31" s="41">
        <f t="shared" si="148"/>
        <v>0</v>
      </c>
      <c r="FF31" s="41" t="str">
        <f t="shared" si="149"/>
        <v/>
      </c>
      <c r="FG31" s="41">
        <f t="shared" si="150"/>
        <v>0</v>
      </c>
      <c r="FH31" s="41">
        <f t="shared" si="151"/>
        <v>0</v>
      </c>
      <c r="FI31" s="41">
        <f t="shared" si="152"/>
        <v>0</v>
      </c>
      <c r="FJ31" s="41">
        <f t="shared" si="153"/>
        <v>4430</v>
      </c>
    </row>
    <row r="32" spans="1:166" s="96" customFormat="1" x14ac:dyDescent="0.15">
      <c r="B32" s="96">
        <v>29</v>
      </c>
      <c r="C32" s="96">
        <f>'[1]功能-子任务'!$S33</f>
        <v>482.4</v>
      </c>
      <c r="D32" s="96">
        <f>'[1]功能-子任务'!$AC33</f>
        <v>380000</v>
      </c>
      <c r="E32" s="96">
        <f>'[1]功能-子任务'!$AM33/4</f>
        <v>1140000</v>
      </c>
      <c r="F32" s="96">
        <f t="shared" si="78"/>
        <v>1140000</v>
      </c>
      <c r="G32" s="96">
        <f>'[1]功能-子任务'!$AR33</f>
        <v>0</v>
      </c>
      <c r="H32" s="96">
        <f>'[1]功能-子任务'!$BA33</f>
        <v>1610</v>
      </c>
      <c r="I32" s="96">
        <f>'[1]功能-子任务'!$BJ33</f>
        <v>31684.5</v>
      </c>
      <c r="J32" s="19"/>
      <c r="L32" s="43">
        <v>29</v>
      </c>
      <c r="M32" s="41">
        <f>IF(成就内容!D35="","",INDEX($C$4:$C$178*成就内容!D$119/SUM(成就内容!$D$119:$BZ$119),成就内容!D91,1)-SUM(M$4:M31))</f>
        <v>4423.68</v>
      </c>
      <c r="N32" s="41" t="str">
        <f>IF(成就内容!E35="","",INDEX($C$4:$C$178*成就内容!E$119/SUM(成就内容!$D$119:$BZ$119),成就内容!E91,1)-SUM(N$4:N31))</f>
        <v/>
      </c>
      <c r="O32" s="41" t="str">
        <f>IF(成就内容!F35="","",INDEX($C$4:$C$178*成就内容!F$119/SUM(成就内容!$D$119:$BZ$119),成就内容!F91,1)-SUM(O$4:O31))</f>
        <v/>
      </c>
      <c r="P32" s="41" t="str">
        <f>IF(成就内容!G35="","",INDEX($C$4:$C$178*成就内容!G$119/SUM(成就内容!$D$119:$BZ$119),成就内容!G91,1)-SUM(P$4:P31))</f>
        <v/>
      </c>
      <c r="Q32" s="41">
        <f>IF(成就内容!H35="","",INDEX($C$4:$C$178*成就内容!H$119/SUM(成就内容!$D$119:$BZ$119),成就内容!H91,1)-SUM(Q$4:Q31))</f>
        <v>4423.68</v>
      </c>
      <c r="R32" s="41">
        <f>IF(成就内容!I35="","",INDEX($C$4:$C$178*成就内容!I$119/SUM(成就内容!$D$119:$BZ$119),成就内容!I91,1)-SUM(R$4:R31))</f>
        <v>0</v>
      </c>
      <c r="S32" s="41">
        <f>IF(成就内容!J35="","",INDEX($C$4:$C$178*成就内容!J$119/SUM(成就内容!$D$119:$BZ$119),成就内容!J91,1)-SUM(S$4:S31))</f>
        <v>0</v>
      </c>
      <c r="T32" s="41">
        <f>IF(成就内容!K35="","",INDEX($C$4:$C$178*成就内容!K$119/SUM(成就内容!$D$119:$BZ$119),成就内容!K91,1)-SUM(T$4:T31))</f>
        <v>0</v>
      </c>
      <c r="U32" s="41">
        <f>IF(成就内容!L35="","",INDEX($C$4:$C$178*成就内容!L$119/SUM(成就内容!$D$119:$BZ$119),成就内容!L91,1)-SUM(U$4:U31))</f>
        <v>0</v>
      </c>
      <c r="V32" s="41">
        <f>IF(成就内容!M35="","",INDEX($C$4:$C$178*成就内容!M$119/SUM(成就内容!$D$119:$BZ$119),成就内容!M91,1)-SUM(V$4:V31))</f>
        <v>0</v>
      </c>
      <c r="W32" s="41" t="str">
        <f>IF(成就内容!N35="","",INDEX($C$4:$C$178*成就内容!N$119/SUM(成就内容!$D$119:$BZ$119),成就内容!N91,1)-SUM(W$4:W31))</f>
        <v/>
      </c>
      <c r="X32" s="41">
        <f>IF(成就内容!O35="","",INDEX($C$4:$C$178*成就内容!O$119/SUM(成就内容!$D$119:$BZ$119),成就内容!O91,1)-SUM(X$4:X31))</f>
        <v>0</v>
      </c>
      <c r="Y32" s="41" t="str">
        <f>IF(成就内容!P35="","",INDEX($C$4:$C$178*成就内容!P$119/SUM(成就内容!$D$119:$BZ$119),成就内容!P91,1)-SUM(Y$4:Y31))</f>
        <v/>
      </c>
      <c r="Z32" s="41">
        <f>IF(成就内容!Q35="","",INDEX($C$4:$C$178*成就内容!Q$119/SUM(成就内容!$D$119:$BZ$119),成就内容!Q91,1)-SUM(Z$4:Z31))</f>
        <v>4423.68</v>
      </c>
      <c r="AA32" s="41">
        <f>IF(成就内容!R35="","",INDEX($C$4:$C$178*成就内容!R$119/SUM(成就内容!$D$119:$BZ$119),成就内容!R91,1)-SUM(AA$4:AA31))</f>
        <v>0</v>
      </c>
      <c r="AB32" s="41">
        <f>IF(成就内容!S35="","",INDEX($C$4:$C$178*成就内容!S$119/SUM(成就内容!$D$119:$BZ$119),成就内容!S91,1)-SUM(AB$4:AB31))</f>
        <v>0</v>
      </c>
      <c r="AC32" s="41">
        <f>IF(成就内容!T35="","",INDEX($C$4:$C$178*成就内容!T$119/SUM(成就内容!$D$119:$BZ$119),成就内容!T91,1)-SUM(AC$4:AC31))</f>
        <v>0</v>
      </c>
      <c r="AD32" s="41">
        <f>IF(成就内容!U35="","",INDEX($C$4:$C$178*成就内容!U$119/SUM(成就内容!$D$119:$BZ$119),成就内容!U91,1)-SUM(AD$4:AD31))</f>
        <v>0</v>
      </c>
      <c r="AE32" s="41">
        <f>IF(成就内容!V35="","",INDEX($C$4:$C$178*成就内容!V$119/SUM(成就内容!$D$119:$BZ$119),成就内容!V91,1)-SUM(AE$4:AE31))</f>
        <v>0</v>
      </c>
      <c r="AF32" s="41" t="str">
        <f>IF(成就内容!W35="","",INDEX($C$4:$C$178*成就内容!W$119/SUM(成就内容!$D$119:$BZ$119),成就内容!W91,1)-SUM(AF$4:AF31))</f>
        <v/>
      </c>
      <c r="AG32" s="41">
        <f>IF(成就内容!X35="","",INDEX($C$4:$C$178*成就内容!X$119/SUM(成就内容!$D$119:$BZ$119),成就内容!X91,1)-SUM(AG$4:AG31))</f>
        <v>0</v>
      </c>
      <c r="AH32" s="41" t="str">
        <f>IF(成就内容!Y35="","",INDEX($C$4:$C$178*成就内容!Y$119/SUM(成就内容!$D$119:$BZ$119),成就内容!Y91,1)-SUM(AH$4:AH31))</f>
        <v/>
      </c>
      <c r="AI32" s="41" t="str">
        <f>IF(成就内容!Z35="","",INDEX($C$4:$C$178*成就内容!Z$119/SUM(成就内容!$D$119:$BZ$119),成就内容!Z91,1)-SUM(AI$4:AI31))</f>
        <v/>
      </c>
      <c r="AJ32" s="41" t="str">
        <f>IF(成就内容!AA35="","",INDEX($C$4:$C$178*成就内容!AA$119/SUM(成就内容!$D$119:$BZ$119),成就内容!AA91,1)-SUM(AJ$4:AJ31))</f>
        <v/>
      </c>
      <c r="AK32" s="41" t="str">
        <f>IF(成就内容!AB35="","",INDEX($C$4:$C$178*成就内容!AB$119/SUM(成就内容!$D$119:$BZ$119),成就内容!AB91,1)-SUM(AK$4:AK31))</f>
        <v/>
      </c>
      <c r="AL32" s="41">
        <f>IF(成就内容!AC35="","",INDEX($C$4:$C$178*成就内容!AC$119/SUM(成就内容!$D$119:$BZ$119),成就内容!AC91,1)-SUM(AL$4:AL31))</f>
        <v>0</v>
      </c>
      <c r="AM32" s="41">
        <f>IF(成就内容!AD35="","",INDEX($C$4:$C$178*成就内容!AD$119/SUM(成就内容!$D$119:$BZ$119),成就内容!AD91,1)-SUM(AM$4:AM31))</f>
        <v>0</v>
      </c>
      <c r="AN32" s="41">
        <f>IF(成就内容!AE35="","",INDEX($C$4:$C$178*成就内容!AE$119/SUM(成就内容!$D$119:$BZ$119),成就内容!AE91,1)-SUM(AN$4:AN31))</f>
        <v>0</v>
      </c>
      <c r="AO32" s="41">
        <f>IF(成就内容!AF35="","",INDEX($C$4:$C$178*成就内容!AF$119/SUM(成就内容!$D$119:$BZ$119),成就内容!AF91,1)-SUM(AO$4:AO31))</f>
        <v>0</v>
      </c>
      <c r="AP32" s="41">
        <f>IF(成就内容!AG35="","",INDEX($C$4:$C$178*成就内容!AG$119/SUM(成就内容!$D$119:$BZ$119),成就内容!AG91,1)-SUM(AP$4:AP31))</f>
        <v>0</v>
      </c>
      <c r="AQ32" s="41" t="str">
        <f>IF(成就内容!AH35="","",INDEX($C$4:$C$178*成就内容!AH$119/SUM(成就内容!$D$119:$BZ$119),成就内容!AH91,1)-SUM(AQ$4:AQ31))</f>
        <v/>
      </c>
      <c r="AR32" s="41">
        <f>IF(成就内容!AI35="","",INDEX($C$4:$C$178*成就内容!AI$119/SUM(成就内容!$D$119:$BZ$119),成就内容!AI91,1)-SUM(AR$4:AR31))</f>
        <v>0</v>
      </c>
      <c r="AS32" s="41">
        <f>IF(成就内容!AJ35="","",INDEX($C$4:$C$178*成就内容!AJ$119/SUM(成就内容!$D$119:$BZ$119),成就内容!AJ91,1)-SUM(AS$4:AS31))</f>
        <v>0</v>
      </c>
      <c r="AT32" s="41" t="str">
        <f>IF(成就内容!AK35="","",INDEX($C$4:$C$178*成就内容!AK$119/SUM(成就内容!$D$119:$BZ$119),成就内容!AK91,1)-SUM(AT$4:AT31))</f>
        <v/>
      </c>
      <c r="AU32" s="41" t="str">
        <f>IF(成就内容!AL35="","",INDEX($C$4:$C$178*成就内容!AL$119/SUM(成就内容!$D$119:$BZ$119),成就内容!AL91,1)-SUM(AU$4:AU31))</f>
        <v/>
      </c>
      <c r="AV32" s="41" t="str">
        <f>IF(成就内容!AM35="","",INDEX($C$4:$C$178*成就内容!AM$119/SUM(成就内容!$D$119:$BZ$119),成就内容!AM91,1)-SUM(AV$4:AV31))</f>
        <v/>
      </c>
      <c r="AW32" s="41" t="str">
        <f>IF(成就内容!AN35="","",INDEX($C$4:$C$178*成就内容!AN$119/SUM(成就内容!$D$119:$BZ$119),成就内容!AN91,1)-SUM(AW$4:AW31))</f>
        <v/>
      </c>
      <c r="AX32" s="41">
        <f>IF(成就内容!AO35="","",INDEX($C$4:$C$178*成就内容!AO$119/SUM(成就内容!$D$119:$BZ$119),成就内容!AO91,1)-SUM(AX$4:AX31))</f>
        <v>0</v>
      </c>
      <c r="AY32" s="41">
        <f>IF(成就内容!AP35="","",INDEX($C$4:$C$178*成就内容!AP$119/SUM(成就内容!$D$119:$BZ$119),成就内容!AP91,1)-SUM(AY$4:AY31))</f>
        <v>0</v>
      </c>
      <c r="AZ32" s="41">
        <f>IF(成就内容!AQ35="","",INDEX($C$4:$C$178*成就内容!AQ$119/SUM(成就内容!$D$119:$BZ$119),成就内容!AQ91,1)-SUM(AZ$4:AZ31))</f>
        <v>0</v>
      </c>
      <c r="BA32" s="41">
        <f>IF(成就内容!AR35="","",INDEX($C$4:$C$178*成就内容!AR$119/SUM(成就内容!$D$119:$BZ$119),成就内容!AR91,1)-SUM(BA$4:BA31))</f>
        <v>0</v>
      </c>
      <c r="BB32" s="41">
        <f>IF(成就内容!AS35="","",INDEX($C$4:$C$178*成就内容!AS$119/SUM(成就内容!$D$119:$BZ$119),成就内容!AS91,1)-SUM(BB$4:BB31))</f>
        <v>0</v>
      </c>
      <c r="BC32" s="41">
        <f>IF(成就内容!AT35="","",INDEX($C$4:$C$178*成就内容!AT$119/SUM(成就内容!$D$119:$BZ$119),成就内容!AT91,1)-SUM(BC$4:BC31))</f>
        <v>0</v>
      </c>
      <c r="BD32" s="41">
        <f>IF(成就内容!AU35="","",INDEX($C$4:$C$178*成就内容!AU$119/SUM(成就内容!$D$119:$BZ$119),成就内容!AU91,1)-SUM(BD$4:BD31))</f>
        <v>0</v>
      </c>
      <c r="BE32" s="41" t="str">
        <f>IF(成就内容!AV35="","",INDEX($C$4:$C$178*成就内容!AV$119/SUM(成就内容!$D$119:$BZ$119),成就内容!AV91,1)-SUM(BE$4:BE31))</f>
        <v/>
      </c>
      <c r="BF32" s="41">
        <f>IF(成就内容!AW35="","",INDEX($C$4:$C$178*成就内容!AW$119/SUM(成就内容!$D$119:$BZ$119),成就内容!AW91,1)-SUM(BF$4:BF31))</f>
        <v>0</v>
      </c>
      <c r="BG32" s="41">
        <f>IF(成就内容!AX35="","",INDEX($C$4:$C$178*成就内容!AX$119/SUM(成就内容!$D$119:$BZ$119),成就内容!AX91,1)-SUM(BG$4:BG31))</f>
        <v>0</v>
      </c>
      <c r="BH32" s="41">
        <f>IF(成就内容!AY35="","",INDEX($C$4:$C$178*成就内容!AY$119/SUM(成就内容!$D$119:$BZ$119),成就内容!AY91,1)-SUM(BH$4:BH31))</f>
        <v>0</v>
      </c>
      <c r="BI32" s="41">
        <f>IF(成就内容!AZ35="","",INDEX($C$4:$C$178*成就内容!AZ$119/SUM(成就内容!$D$119:$BZ$119),成就内容!AZ91,1)-SUM(BI$4:BI31))</f>
        <v>0</v>
      </c>
      <c r="BJ32" s="41">
        <f>IF(成就内容!BA35="","",INDEX($C$4:$C$178*成就内容!BA$119/SUM(成就内容!$D$119:$BZ$119),成就内容!BA91,1)-SUM(BJ$4:BJ31))</f>
        <v>0</v>
      </c>
      <c r="BK32" s="41" t="str">
        <f>IF(成就内容!BB35="","",INDEX($C$4:$C$178*成就内容!BB$119/SUM(成就内容!$D$119:$BZ$119),成就内容!BB91,1)-SUM(BK$4:BK31))</f>
        <v/>
      </c>
      <c r="BL32" s="41">
        <f>IF(成就内容!BC35="","",INDEX($C$4:$C$178*成就内容!BC$119/SUM(成就内容!$D$119:$BZ$119),成就内容!BC91,1)-SUM(BL$4:BL31))</f>
        <v>0</v>
      </c>
      <c r="BM32" s="41">
        <f>IF(成就内容!BD35="","",INDEX($C$4:$C$178*成就内容!BD$119/SUM(成就内容!$D$119:$BZ$119),成就内容!BD91,1)-SUM(BM$4:BM31))</f>
        <v>0</v>
      </c>
      <c r="BN32" s="41">
        <f>IF(成就内容!BE35="","",INDEX($C$4:$C$178*成就内容!BE$119/SUM(成就内容!$D$119:$BZ$119),成就内容!BE91,1)-SUM(BN$4:BN31))</f>
        <v>0</v>
      </c>
      <c r="BO32" s="41">
        <f>IF(成就内容!BF35="","",INDEX($C$4:$C$178*成就内容!BF$119/SUM(成就内容!$D$119:$BZ$119),成就内容!BF91,1)-SUM(BO$4:BO31))</f>
        <v>0</v>
      </c>
      <c r="BP32" s="41">
        <f>IF(成就内容!BG35="","",INDEX($C$4:$C$178*成就内容!BG$119/SUM(成就内容!$D$119:$BZ$119),成就内容!BG91,1)-SUM(BP$4:BP31))</f>
        <v>0</v>
      </c>
      <c r="BQ32" s="41" t="str">
        <f>IF(成就内容!BH35="","",INDEX($C$4:$C$178*成就内容!BH$119/SUM(成就内容!$D$119:$BZ$119),成就内容!BH91,1)-SUM(BQ$4:BQ31))</f>
        <v/>
      </c>
      <c r="BR32" s="41" t="str">
        <f>IF(成就内容!BI35="","",INDEX($C$4:$C$178*成就内容!BI$119/SUM(成就内容!$D$119:$BZ$119),成就内容!BI91,1)-SUM(BR$4:BR31))</f>
        <v/>
      </c>
      <c r="BS32" s="41">
        <f>IF(成就内容!BJ35="","",INDEX($C$4:$C$178*成就内容!BJ$119/SUM(成就内容!$D$119:$BZ$119),成就内容!BJ91,1)-SUM(BS$4:BS31))</f>
        <v>0</v>
      </c>
      <c r="BT32" s="41">
        <f>IF(成就内容!BK35="","",INDEX($C$4:$C$178*成就内容!BK$119/SUM(成就内容!$D$119:$BZ$119),成就内容!BK91,1)-SUM(BT$4:BT31))</f>
        <v>0</v>
      </c>
      <c r="BU32" s="41">
        <f>IF(成就内容!BL35="","",INDEX($C$4:$C$178*成就内容!BL$119/SUM(成就内容!$D$119:$BZ$119),成就内容!BL91,1)-SUM(BU$4:BU31))</f>
        <v>0</v>
      </c>
      <c r="BV32" s="41">
        <f>IF(成就内容!BM35="","",INDEX($C$4:$C$178*成就内容!BM$119/SUM(成就内容!$D$119:$BZ$119),成就内容!BM91,1)-SUM(BV$4:BV31))</f>
        <v>0</v>
      </c>
      <c r="BW32" s="41" t="str">
        <f>IF(成就内容!BN35="","",INDEX($C$4:$C$178*成就内容!BN$119/SUM(成就内容!$D$119:$BZ$119),成就内容!BN91,1)-SUM(BW$4:BW31))</f>
        <v/>
      </c>
      <c r="BX32" s="41">
        <f>IF(成就内容!BO35="","",INDEX($C$4:$C$178*成就内容!BO$119/SUM(成就内容!$D$119:$BZ$119),成就内容!BO91,1)-SUM(BX$4:BX31))</f>
        <v>0</v>
      </c>
      <c r="BY32" s="41">
        <f>IF(成就内容!BP35="","",INDEX($C$4:$C$178*成就内容!BP$119/SUM(成就内容!$D$119:$BZ$119),成就内容!BP91,1)-SUM(BY$4:BY31))</f>
        <v>0</v>
      </c>
      <c r="BZ32" s="41">
        <f>IF(成就内容!BQ35="","",INDEX($C$4:$C$178*成就内容!BQ$119/SUM(成就内容!$D$119:$BZ$119),成就内容!BQ91,1)-SUM(BZ$4:BZ31))</f>
        <v>0</v>
      </c>
      <c r="CA32" s="41" t="str">
        <f>IF(成就内容!BR35="","",INDEX($C$4:$C$178*成就内容!BR$119/SUM(成就内容!$D$119:$BZ$119),成就内容!BR91,1)-SUM(CA$4:CA31))</f>
        <v/>
      </c>
      <c r="CB32" s="41" t="str">
        <f>IF(成就内容!BS35="","",INDEX($C$4:$C$178*成就内容!BS$119/SUM(成就内容!$D$119:$BZ$119),成就内容!BS91,1)-SUM(CB$4:CB31))</f>
        <v/>
      </c>
      <c r="CC32" s="41">
        <f>IF(成就内容!BT35="","",INDEX($C$4:$C$178*成就内容!BT$119/SUM(成就内容!$D$119:$BZ$119),成就内容!BT91,1)-SUM(CC$4:CC31))</f>
        <v>0</v>
      </c>
      <c r="CD32" s="41">
        <f>IF(成就内容!BU35="","",INDEX($C$4:$C$178*成就内容!BU$119/SUM(成就内容!$D$119:$BZ$119),成就内容!BU91,1)-SUM(CD$4:CD31))</f>
        <v>0</v>
      </c>
      <c r="CE32" s="41" t="str">
        <f>IF(成就内容!BV35="","",INDEX($C$4:$C$178*成就内容!BV$119/SUM(成就内容!$D$119:$BZ$119),成就内容!BV91,1)-SUM(CE$4:CE31))</f>
        <v/>
      </c>
      <c r="CF32" s="41">
        <f>IF(成就内容!BW35="","",INDEX($C$4:$C$178*成就内容!BW$119/SUM(成就内容!$D$119:$BZ$119),成就内容!BW91,1)-SUM(CF$4:CF31))</f>
        <v>0</v>
      </c>
      <c r="CG32" s="41">
        <f>IF(成就内容!BX35="","",INDEX($C$4:$C$178*成就内容!BX$119/SUM(成就内容!$D$119:$BZ$119),成就内容!BX91,1)-SUM(CG$4:CG31))</f>
        <v>0</v>
      </c>
      <c r="CH32" s="41">
        <f>IF(成就内容!BY35="","",INDEX($C$4:$C$178*成就内容!BY$119/SUM(成就内容!$D$119:$BZ$119),成就内容!BY91,1)-SUM(CH$4:CH31))</f>
        <v>0</v>
      </c>
      <c r="CI32" s="41">
        <f>IF(成就内容!BZ35="","",INDEX($C$4:$C$178*成就内容!BZ$119/SUM(成就内容!$D$119:$BZ$119),成就内容!BZ91,1)-SUM(CI$4:CI31))</f>
        <v>4423.68</v>
      </c>
      <c r="CK32" s="19"/>
      <c r="CM32" s="43">
        <v>29</v>
      </c>
      <c r="CN32" s="41">
        <f t="shared" si="79"/>
        <v>4430</v>
      </c>
      <c r="CO32" s="41" t="str">
        <f t="shared" si="80"/>
        <v/>
      </c>
      <c r="CP32" s="41" t="str">
        <f t="shared" si="81"/>
        <v/>
      </c>
      <c r="CQ32" s="41" t="str">
        <f t="shared" si="82"/>
        <v/>
      </c>
      <c r="CR32" s="41">
        <f t="shared" si="83"/>
        <v>4430</v>
      </c>
      <c r="CS32" s="41">
        <f t="shared" si="84"/>
        <v>0</v>
      </c>
      <c r="CT32" s="41">
        <f t="shared" si="85"/>
        <v>0</v>
      </c>
      <c r="CU32" s="41">
        <f t="shared" si="86"/>
        <v>0</v>
      </c>
      <c r="CV32" s="41">
        <f t="shared" si="87"/>
        <v>0</v>
      </c>
      <c r="CW32" s="41">
        <f t="shared" si="88"/>
        <v>0</v>
      </c>
      <c r="CX32" s="41" t="str">
        <f t="shared" si="89"/>
        <v/>
      </c>
      <c r="CY32" s="41">
        <f t="shared" si="90"/>
        <v>0</v>
      </c>
      <c r="CZ32" s="41" t="str">
        <f t="shared" si="91"/>
        <v/>
      </c>
      <c r="DA32" s="41">
        <f t="shared" si="92"/>
        <v>4430</v>
      </c>
      <c r="DB32" s="41">
        <f t="shared" si="93"/>
        <v>0</v>
      </c>
      <c r="DC32" s="41">
        <f t="shared" si="94"/>
        <v>0</v>
      </c>
      <c r="DD32" s="41">
        <f t="shared" si="95"/>
        <v>0</v>
      </c>
      <c r="DE32" s="41">
        <f t="shared" si="96"/>
        <v>0</v>
      </c>
      <c r="DF32" s="41">
        <f t="shared" si="97"/>
        <v>0</v>
      </c>
      <c r="DG32" s="41" t="str">
        <f t="shared" si="98"/>
        <v/>
      </c>
      <c r="DH32" s="41">
        <f t="shared" si="99"/>
        <v>0</v>
      </c>
      <c r="DI32" s="41" t="str">
        <f t="shared" si="100"/>
        <v/>
      </c>
      <c r="DJ32" s="41" t="str">
        <f t="shared" si="101"/>
        <v/>
      </c>
      <c r="DK32" s="41" t="str">
        <f t="shared" si="102"/>
        <v/>
      </c>
      <c r="DL32" s="41" t="str">
        <f t="shared" si="103"/>
        <v/>
      </c>
      <c r="DM32" s="41">
        <f t="shared" si="104"/>
        <v>0</v>
      </c>
      <c r="DN32" s="41">
        <f t="shared" si="105"/>
        <v>0</v>
      </c>
      <c r="DO32" s="41">
        <f t="shared" si="106"/>
        <v>0</v>
      </c>
      <c r="DP32" s="41">
        <f t="shared" si="107"/>
        <v>0</v>
      </c>
      <c r="DQ32" s="41">
        <f t="shared" si="108"/>
        <v>0</v>
      </c>
      <c r="DR32" s="41" t="str">
        <f t="shared" si="109"/>
        <v/>
      </c>
      <c r="DS32" s="41">
        <f t="shared" si="110"/>
        <v>0</v>
      </c>
      <c r="DT32" s="41">
        <f t="shared" si="111"/>
        <v>0</v>
      </c>
      <c r="DU32" s="41" t="str">
        <f t="shared" si="112"/>
        <v/>
      </c>
      <c r="DV32" s="41" t="str">
        <f t="shared" si="113"/>
        <v/>
      </c>
      <c r="DW32" s="41" t="str">
        <f t="shared" si="114"/>
        <v/>
      </c>
      <c r="DX32" s="41" t="str">
        <f t="shared" si="115"/>
        <v/>
      </c>
      <c r="DY32" s="41">
        <f t="shared" si="116"/>
        <v>0</v>
      </c>
      <c r="DZ32" s="41">
        <f t="shared" si="117"/>
        <v>0</v>
      </c>
      <c r="EA32" s="41">
        <f t="shared" si="118"/>
        <v>0</v>
      </c>
      <c r="EB32" s="41">
        <f t="shared" si="119"/>
        <v>0</v>
      </c>
      <c r="EC32" s="41">
        <f t="shared" si="120"/>
        <v>0</v>
      </c>
      <c r="ED32" s="41">
        <f t="shared" si="121"/>
        <v>0</v>
      </c>
      <c r="EE32" s="41">
        <f t="shared" si="122"/>
        <v>0</v>
      </c>
      <c r="EF32" s="41" t="str">
        <f t="shared" si="123"/>
        <v/>
      </c>
      <c r="EG32" s="41">
        <f t="shared" si="124"/>
        <v>0</v>
      </c>
      <c r="EH32" s="41">
        <f t="shared" si="125"/>
        <v>0</v>
      </c>
      <c r="EI32" s="41">
        <f t="shared" si="126"/>
        <v>0</v>
      </c>
      <c r="EJ32" s="41">
        <f t="shared" si="127"/>
        <v>0</v>
      </c>
      <c r="EK32" s="41">
        <f t="shared" si="128"/>
        <v>0</v>
      </c>
      <c r="EL32" s="41" t="str">
        <f t="shared" si="129"/>
        <v/>
      </c>
      <c r="EM32" s="41">
        <f t="shared" si="130"/>
        <v>0</v>
      </c>
      <c r="EN32" s="41">
        <f t="shared" si="131"/>
        <v>0</v>
      </c>
      <c r="EO32" s="41">
        <f t="shared" si="132"/>
        <v>0</v>
      </c>
      <c r="EP32" s="41">
        <f t="shared" si="133"/>
        <v>0</v>
      </c>
      <c r="EQ32" s="41">
        <f t="shared" si="134"/>
        <v>0</v>
      </c>
      <c r="ER32" s="41" t="str">
        <f t="shared" si="135"/>
        <v/>
      </c>
      <c r="ES32" s="41" t="str">
        <f t="shared" si="136"/>
        <v/>
      </c>
      <c r="ET32" s="41">
        <f t="shared" si="137"/>
        <v>0</v>
      </c>
      <c r="EU32" s="41">
        <f t="shared" si="138"/>
        <v>0</v>
      </c>
      <c r="EV32" s="41">
        <f t="shared" si="139"/>
        <v>0</v>
      </c>
      <c r="EW32" s="41">
        <f t="shared" si="140"/>
        <v>0</v>
      </c>
      <c r="EX32" s="41" t="str">
        <f t="shared" si="141"/>
        <v/>
      </c>
      <c r="EY32" s="41">
        <f t="shared" si="142"/>
        <v>0</v>
      </c>
      <c r="EZ32" s="41">
        <f t="shared" si="143"/>
        <v>0</v>
      </c>
      <c r="FA32" s="41">
        <f t="shared" si="144"/>
        <v>0</v>
      </c>
      <c r="FB32" s="41" t="str">
        <f t="shared" si="145"/>
        <v/>
      </c>
      <c r="FC32" s="41" t="str">
        <f t="shared" si="146"/>
        <v/>
      </c>
      <c r="FD32" s="41">
        <f t="shared" si="147"/>
        <v>0</v>
      </c>
      <c r="FE32" s="41">
        <f t="shared" si="148"/>
        <v>0</v>
      </c>
      <c r="FF32" s="41" t="str">
        <f t="shared" si="149"/>
        <v/>
      </c>
      <c r="FG32" s="41">
        <f t="shared" si="150"/>
        <v>0</v>
      </c>
      <c r="FH32" s="41">
        <f t="shared" si="151"/>
        <v>0</v>
      </c>
      <c r="FI32" s="41">
        <f t="shared" si="152"/>
        <v>0</v>
      </c>
      <c r="FJ32" s="41">
        <f t="shared" si="153"/>
        <v>4430</v>
      </c>
    </row>
    <row r="33" spans="2:166" s="96" customFormat="1" x14ac:dyDescent="0.15">
      <c r="B33" s="96">
        <v>30</v>
      </c>
      <c r="C33" s="96">
        <f>'[1]功能-子任务'!$S34</f>
        <v>504</v>
      </c>
      <c r="D33" s="96">
        <f>'[1]功能-子任务'!$AC34</f>
        <v>400000</v>
      </c>
      <c r="E33" s="96">
        <f>'[1]功能-子任务'!$AM34/4</f>
        <v>1200000</v>
      </c>
      <c r="F33" s="96">
        <f t="shared" si="78"/>
        <v>1200000</v>
      </c>
      <c r="G33" s="96">
        <f>'[1]功能-子任务'!$AR34</f>
        <v>0</v>
      </c>
      <c r="H33" s="96">
        <f>'[1]功能-子任务'!$BA34</f>
        <v>1700</v>
      </c>
      <c r="I33" s="96">
        <f>'[1]功能-子任务'!$BJ34</f>
        <v>32837</v>
      </c>
      <c r="J33" s="19"/>
      <c r="L33" s="43">
        <v>30</v>
      </c>
      <c r="M33" s="41">
        <f>IF(成就内容!D36="","",INDEX($C$4:$C$178*成就内容!D$119/SUM(成就内容!$D$119:$BZ$119),成就内容!D92,1)-SUM(M$4:M32))</f>
        <v>4423.6799999999967</v>
      </c>
      <c r="N33" s="41" t="str">
        <f>IF(成就内容!E36="","",INDEX($C$4:$C$178*成就内容!E$119/SUM(成就内容!$D$119:$BZ$119),成就内容!E92,1)-SUM(N$4:N32))</f>
        <v/>
      </c>
      <c r="O33" s="41" t="str">
        <f>IF(成就内容!F36="","",INDEX($C$4:$C$178*成就内容!F$119/SUM(成就内容!$D$119:$BZ$119),成就内容!F92,1)-SUM(O$4:O32))</f>
        <v/>
      </c>
      <c r="P33" s="41" t="str">
        <f>IF(成就内容!G36="","",INDEX($C$4:$C$178*成就内容!G$119/SUM(成就内容!$D$119:$BZ$119),成就内容!G92,1)-SUM(P$4:P32))</f>
        <v/>
      </c>
      <c r="Q33" s="41">
        <f>IF(成就内容!H36="","",INDEX($C$4:$C$178*成就内容!H$119/SUM(成就内容!$D$119:$BZ$119),成就内容!H92,1)-SUM(Q$4:Q32))</f>
        <v>4423.68</v>
      </c>
      <c r="R33" s="41">
        <f>IF(成就内容!I36="","",INDEX($C$4:$C$178*成就内容!I$119/SUM(成就内容!$D$119:$BZ$119),成就内容!I92,1)-SUM(R$4:R32))</f>
        <v>0</v>
      </c>
      <c r="S33" s="41">
        <f>IF(成就内容!J36="","",INDEX($C$4:$C$178*成就内容!J$119/SUM(成就内容!$D$119:$BZ$119),成就内容!J92,1)-SUM(S$4:S32))</f>
        <v>0</v>
      </c>
      <c r="T33" s="41">
        <f>IF(成就内容!K36="","",INDEX($C$4:$C$178*成就内容!K$119/SUM(成就内容!$D$119:$BZ$119),成就内容!K92,1)-SUM(T$4:T32))</f>
        <v>0</v>
      </c>
      <c r="U33" s="41">
        <f>IF(成就内容!L36="","",INDEX($C$4:$C$178*成就内容!L$119/SUM(成就内容!$D$119:$BZ$119),成就内容!L92,1)-SUM(U$4:U32))</f>
        <v>0</v>
      </c>
      <c r="V33" s="41">
        <f>IF(成就内容!M36="","",INDEX($C$4:$C$178*成就内容!M$119/SUM(成就内容!$D$119:$BZ$119),成就内容!M92,1)-SUM(V$4:V32))</f>
        <v>0</v>
      </c>
      <c r="W33" s="41" t="str">
        <f>IF(成就内容!N36="","",INDEX($C$4:$C$178*成就内容!N$119/SUM(成就内容!$D$119:$BZ$119),成就内容!N92,1)-SUM(W$4:W32))</f>
        <v/>
      </c>
      <c r="X33" s="41">
        <f>IF(成就内容!O36="","",INDEX($C$4:$C$178*成就内容!O$119/SUM(成就内容!$D$119:$BZ$119),成就内容!O92,1)-SUM(X$4:X32))</f>
        <v>0</v>
      </c>
      <c r="Y33" s="41" t="str">
        <f>IF(成就内容!P36="","",INDEX($C$4:$C$178*成就内容!P$119/SUM(成就内容!$D$119:$BZ$119),成就内容!P92,1)-SUM(Y$4:Y32))</f>
        <v/>
      </c>
      <c r="Z33" s="41">
        <f>IF(成就内容!Q36="","",INDEX($C$4:$C$178*成就内容!Q$119/SUM(成就内容!$D$119:$BZ$119),成就内容!Q92,1)-SUM(Z$4:Z32))</f>
        <v>4423.68</v>
      </c>
      <c r="AA33" s="41">
        <f>IF(成就内容!R36="","",INDEX($C$4:$C$178*成就内容!R$119/SUM(成就内容!$D$119:$BZ$119),成就内容!R92,1)-SUM(AA$4:AA32))</f>
        <v>0</v>
      </c>
      <c r="AB33" s="41">
        <f>IF(成就内容!S36="","",INDEX($C$4:$C$178*成就内容!S$119/SUM(成就内容!$D$119:$BZ$119),成就内容!S92,1)-SUM(AB$4:AB32))</f>
        <v>0</v>
      </c>
      <c r="AC33" s="41">
        <f>IF(成就内容!T36="","",INDEX($C$4:$C$178*成就内容!T$119/SUM(成就内容!$D$119:$BZ$119),成就内容!T92,1)-SUM(AC$4:AC32))</f>
        <v>0</v>
      </c>
      <c r="AD33" s="41">
        <f>IF(成就内容!U36="","",INDEX($C$4:$C$178*成就内容!U$119/SUM(成就内容!$D$119:$BZ$119),成就内容!U92,1)-SUM(AD$4:AD32))</f>
        <v>0</v>
      </c>
      <c r="AE33" s="41">
        <f>IF(成就内容!V36="","",INDEX($C$4:$C$178*成就内容!V$119/SUM(成就内容!$D$119:$BZ$119),成就内容!V92,1)-SUM(AE$4:AE32))</f>
        <v>0</v>
      </c>
      <c r="AF33" s="41" t="str">
        <f>IF(成就内容!W36="","",INDEX($C$4:$C$178*成就内容!W$119/SUM(成就内容!$D$119:$BZ$119),成就内容!W92,1)-SUM(AF$4:AF32))</f>
        <v/>
      </c>
      <c r="AG33" s="41">
        <f>IF(成就内容!X36="","",INDEX($C$4:$C$178*成就内容!X$119/SUM(成就内容!$D$119:$BZ$119),成就内容!X92,1)-SUM(AG$4:AG32))</f>
        <v>0</v>
      </c>
      <c r="AH33" s="41" t="str">
        <f>IF(成就内容!Y36="","",INDEX($C$4:$C$178*成就内容!Y$119/SUM(成就内容!$D$119:$BZ$119),成就内容!Y92,1)-SUM(AH$4:AH32))</f>
        <v/>
      </c>
      <c r="AI33" s="41" t="str">
        <f>IF(成就内容!Z36="","",INDEX($C$4:$C$178*成就内容!Z$119/SUM(成就内容!$D$119:$BZ$119),成就内容!Z92,1)-SUM(AI$4:AI32))</f>
        <v/>
      </c>
      <c r="AJ33" s="41" t="str">
        <f>IF(成就内容!AA36="","",INDEX($C$4:$C$178*成就内容!AA$119/SUM(成就内容!$D$119:$BZ$119),成就内容!AA92,1)-SUM(AJ$4:AJ32))</f>
        <v/>
      </c>
      <c r="AK33" s="41" t="str">
        <f>IF(成就内容!AB36="","",INDEX($C$4:$C$178*成就内容!AB$119/SUM(成就内容!$D$119:$BZ$119),成就内容!AB92,1)-SUM(AK$4:AK32))</f>
        <v/>
      </c>
      <c r="AL33" s="41">
        <f>IF(成就内容!AC36="","",INDEX($C$4:$C$178*成就内容!AC$119/SUM(成就内容!$D$119:$BZ$119),成就内容!AC92,1)-SUM(AL$4:AL32))</f>
        <v>0</v>
      </c>
      <c r="AM33" s="41">
        <f>IF(成就内容!AD36="","",INDEX($C$4:$C$178*成就内容!AD$119/SUM(成就内容!$D$119:$BZ$119),成就内容!AD92,1)-SUM(AM$4:AM32))</f>
        <v>0</v>
      </c>
      <c r="AN33" s="41">
        <f>IF(成就内容!AE36="","",INDEX($C$4:$C$178*成就内容!AE$119/SUM(成就内容!$D$119:$BZ$119),成就内容!AE92,1)-SUM(AN$4:AN32))</f>
        <v>0</v>
      </c>
      <c r="AO33" s="41">
        <f>IF(成就内容!AF36="","",INDEX($C$4:$C$178*成就内容!AF$119/SUM(成就内容!$D$119:$BZ$119),成就内容!AF92,1)-SUM(AO$4:AO32))</f>
        <v>0</v>
      </c>
      <c r="AP33" s="41">
        <f>IF(成就内容!AG36="","",INDEX($C$4:$C$178*成就内容!AG$119/SUM(成就内容!$D$119:$BZ$119),成就内容!AG92,1)-SUM(AP$4:AP32))</f>
        <v>0</v>
      </c>
      <c r="AQ33" s="41" t="str">
        <f>IF(成就内容!AH36="","",INDEX($C$4:$C$178*成就内容!AH$119/SUM(成就内容!$D$119:$BZ$119),成就内容!AH92,1)-SUM(AQ$4:AQ32))</f>
        <v/>
      </c>
      <c r="AR33" s="41">
        <f>IF(成就内容!AI36="","",INDEX($C$4:$C$178*成就内容!AI$119/SUM(成就内容!$D$119:$BZ$119),成就内容!AI92,1)-SUM(AR$4:AR32))</f>
        <v>0</v>
      </c>
      <c r="AS33" s="41">
        <f>IF(成就内容!AJ36="","",INDEX($C$4:$C$178*成就内容!AJ$119/SUM(成就内容!$D$119:$BZ$119),成就内容!AJ92,1)-SUM(AS$4:AS32))</f>
        <v>0</v>
      </c>
      <c r="AT33" s="41" t="str">
        <f>IF(成就内容!AK36="","",INDEX($C$4:$C$178*成就内容!AK$119/SUM(成就内容!$D$119:$BZ$119),成就内容!AK92,1)-SUM(AT$4:AT32))</f>
        <v/>
      </c>
      <c r="AU33" s="41" t="str">
        <f>IF(成就内容!AL36="","",INDEX($C$4:$C$178*成就内容!AL$119/SUM(成就内容!$D$119:$BZ$119),成就内容!AL92,1)-SUM(AU$4:AU32))</f>
        <v/>
      </c>
      <c r="AV33" s="41" t="str">
        <f>IF(成就内容!AM36="","",INDEX($C$4:$C$178*成就内容!AM$119/SUM(成就内容!$D$119:$BZ$119),成就内容!AM92,1)-SUM(AV$4:AV32))</f>
        <v/>
      </c>
      <c r="AW33" s="41" t="str">
        <f>IF(成就内容!AN36="","",INDEX($C$4:$C$178*成就内容!AN$119/SUM(成就内容!$D$119:$BZ$119),成就内容!AN92,1)-SUM(AW$4:AW32))</f>
        <v/>
      </c>
      <c r="AX33" s="41">
        <f>IF(成就内容!AO36="","",INDEX($C$4:$C$178*成就内容!AO$119/SUM(成就内容!$D$119:$BZ$119),成就内容!AO92,1)-SUM(AX$4:AX32))</f>
        <v>0</v>
      </c>
      <c r="AY33" s="41">
        <f>IF(成就内容!AP36="","",INDEX($C$4:$C$178*成就内容!AP$119/SUM(成就内容!$D$119:$BZ$119),成就内容!AP92,1)-SUM(AY$4:AY32))</f>
        <v>0</v>
      </c>
      <c r="AZ33" s="41">
        <f>IF(成就内容!AQ36="","",INDEX($C$4:$C$178*成就内容!AQ$119/SUM(成就内容!$D$119:$BZ$119),成就内容!AQ92,1)-SUM(AZ$4:AZ32))</f>
        <v>0</v>
      </c>
      <c r="BA33" s="41">
        <f>IF(成就内容!AR36="","",INDEX($C$4:$C$178*成就内容!AR$119/SUM(成就内容!$D$119:$BZ$119),成就内容!AR92,1)-SUM(BA$4:BA32))</f>
        <v>0</v>
      </c>
      <c r="BB33" s="41">
        <f>IF(成就内容!AS36="","",INDEX($C$4:$C$178*成就内容!AS$119/SUM(成就内容!$D$119:$BZ$119),成就内容!AS92,1)-SUM(BB$4:BB32))</f>
        <v>0</v>
      </c>
      <c r="BC33" s="41">
        <f>IF(成就内容!AT36="","",INDEX($C$4:$C$178*成就内容!AT$119/SUM(成就内容!$D$119:$BZ$119),成就内容!AT92,1)-SUM(BC$4:BC32))</f>
        <v>0</v>
      </c>
      <c r="BD33" s="41">
        <f>IF(成就内容!AU36="","",INDEX($C$4:$C$178*成就内容!AU$119/SUM(成就内容!$D$119:$BZ$119),成就内容!AU92,1)-SUM(BD$4:BD32))</f>
        <v>0</v>
      </c>
      <c r="BE33" s="41" t="str">
        <f>IF(成就内容!AV36="","",INDEX($C$4:$C$178*成就内容!AV$119/SUM(成就内容!$D$119:$BZ$119),成就内容!AV92,1)-SUM(BE$4:BE32))</f>
        <v/>
      </c>
      <c r="BF33" s="41">
        <f>IF(成就内容!AW36="","",INDEX($C$4:$C$178*成就内容!AW$119/SUM(成就内容!$D$119:$BZ$119),成就内容!AW92,1)-SUM(BF$4:BF32))</f>
        <v>0</v>
      </c>
      <c r="BG33" s="41">
        <f>IF(成就内容!AX36="","",INDEX($C$4:$C$178*成就内容!AX$119/SUM(成就内容!$D$119:$BZ$119),成就内容!AX92,1)-SUM(BG$4:BG32))</f>
        <v>0</v>
      </c>
      <c r="BH33" s="41">
        <f>IF(成就内容!AY36="","",INDEX($C$4:$C$178*成就内容!AY$119/SUM(成就内容!$D$119:$BZ$119),成就内容!AY92,1)-SUM(BH$4:BH32))</f>
        <v>0</v>
      </c>
      <c r="BI33" s="41">
        <f>IF(成就内容!AZ36="","",INDEX($C$4:$C$178*成就内容!AZ$119/SUM(成就内容!$D$119:$BZ$119),成就内容!AZ92,1)-SUM(BI$4:BI32))</f>
        <v>0</v>
      </c>
      <c r="BJ33" s="41">
        <f>IF(成就内容!BA36="","",INDEX($C$4:$C$178*成就内容!BA$119/SUM(成就内容!$D$119:$BZ$119),成就内容!BA92,1)-SUM(BJ$4:BJ32))</f>
        <v>0</v>
      </c>
      <c r="BK33" s="41" t="str">
        <f>IF(成就内容!BB36="","",INDEX($C$4:$C$178*成就内容!BB$119/SUM(成就内容!$D$119:$BZ$119),成就内容!BB92,1)-SUM(BK$4:BK32))</f>
        <v/>
      </c>
      <c r="BL33" s="41">
        <f>IF(成就内容!BC36="","",INDEX($C$4:$C$178*成就内容!BC$119/SUM(成就内容!$D$119:$BZ$119),成就内容!BC92,1)-SUM(BL$4:BL32))</f>
        <v>0</v>
      </c>
      <c r="BM33" s="41">
        <f>IF(成就内容!BD36="","",INDEX($C$4:$C$178*成就内容!BD$119/SUM(成就内容!$D$119:$BZ$119),成就内容!BD92,1)-SUM(BM$4:BM32))</f>
        <v>0</v>
      </c>
      <c r="BN33" s="41">
        <f>IF(成就内容!BE36="","",INDEX($C$4:$C$178*成就内容!BE$119/SUM(成就内容!$D$119:$BZ$119),成就内容!BE92,1)-SUM(BN$4:BN32))</f>
        <v>0</v>
      </c>
      <c r="BO33" s="41">
        <f>IF(成就内容!BF36="","",INDEX($C$4:$C$178*成就内容!BF$119/SUM(成就内容!$D$119:$BZ$119),成就内容!BF92,1)-SUM(BO$4:BO32))</f>
        <v>0</v>
      </c>
      <c r="BP33" s="41">
        <f>IF(成就内容!BG36="","",INDEX($C$4:$C$178*成就内容!BG$119/SUM(成就内容!$D$119:$BZ$119),成就内容!BG92,1)-SUM(BP$4:BP32))</f>
        <v>0</v>
      </c>
      <c r="BQ33" s="41" t="str">
        <f>IF(成就内容!BH36="","",INDEX($C$4:$C$178*成就内容!BH$119/SUM(成就内容!$D$119:$BZ$119),成就内容!BH92,1)-SUM(BQ$4:BQ32))</f>
        <v/>
      </c>
      <c r="BR33" s="41" t="str">
        <f>IF(成就内容!BI36="","",INDEX($C$4:$C$178*成就内容!BI$119/SUM(成就内容!$D$119:$BZ$119),成就内容!BI92,1)-SUM(BR$4:BR32))</f>
        <v/>
      </c>
      <c r="BS33" s="41">
        <f>IF(成就内容!BJ36="","",INDEX($C$4:$C$178*成就内容!BJ$119/SUM(成就内容!$D$119:$BZ$119),成就内容!BJ92,1)-SUM(BS$4:BS32))</f>
        <v>0</v>
      </c>
      <c r="BT33" s="41">
        <f>IF(成就内容!BK36="","",INDEX($C$4:$C$178*成就内容!BK$119/SUM(成就内容!$D$119:$BZ$119),成就内容!BK92,1)-SUM(BT$4:BT32))</f>
        <v>0</v>
      </c>
      <c r="BU33" s="41">
        <f>IF(成就内容!BL36="","",INDEX($C$4:$C$178*成就内容!BL$119/SUM(成就内容!$D$119:$BZ$119),成就内容!BL92,1)-SUM(BU$4:BU32))</f>
        <v>0</v>
      </c>
      <c r="BV33" s="41">
        <f>IF(成就内容!BM36="","",INDEX($C$4:$C$178*成就内容!BM$119/SUM(成就内容!$D$119:$BZ$119),成就内容!BM92,1)-SUM(BV$4:BV32))</f>
        <v>0</v>
      </c>
      <c r="BW33" s="41" t="str">
        <f>IF(成就内容!BN36="","",INDEX($C$4:$C$178*成就内容!BN$119/SUM(成就内容!$D$119:$BZ$119),成就内容!BN92,1)-SUM(BW$4:BW32))</f>
        <v/>
      </c>
      <c r="BX33" s="41">
        <f>IF(成就内容!BO36="","",INDEX($C$4:$C$178*成就内容!BO$119/SUM(成就内容!$D$119:$BZ$119),成就内容!BO92,1)-SUM(BX$4:BX32))</f>
        <v>0</v>
      </c>
      <c r="BY33" s="41">
        <f>IF(成就内容!BP36="","",INDEX($C$4:$C$178*成就内容!BP$119/SUM(成就内容!$D$119:$BZ$119),成就内容!BP92,1)-SUM(BY$4:BY32))</f>
        <v>0</v>
      </c>
      <c r="BZ33" s="41">
        <f>IF(成就内容!BQ36="","",INDEX($C$4:$C$178*成就内容!BQ$119/SUM(成就内容!$D$119:$BZ$119),成就内容!BQ92,1)-SUM(BZ$4:BZ32))</f>
        <v>0</v>
      </c>
      <c r="CA33" s="41" t="str">
        <f>IF(成就内容!BR36="","",INDEX($C$4:$C$178*成就内容!BR$119/SUM(成就内容!$D$119:$BZ$119),成就内容!BR92,1)-SUM(CA$4:CA32))</f>
        <v/>
      </c>
      <c r="CB33" s="41" t="str">
        <f>IF(成就内容!BS36="","",INDEX($C$4:$C$178*成就内容!BS$119/SUM(成就内容!$D$119:$BZ$119),成就内容!BS92,1)-SUM(CB$4:CB32))</f>
        <v/>
      </c>
      <c r="CC33" s="41">
        <f>IF(成就内容!BT36="","",INDEX($C$4:$C$178*成就内容!BT$119/SUM(成就内容!$D$119:$BZ$119),成就内容!BT92,1)-SUM(CC$4:CC32))</f>
        <v>0</v>
      </c>
      <c r="CD33" s="41">
        <f>IF(成就内容!BU36="","",INDEX($C$4:$C$178*成就内容!BU$119/SUM(成就内容!$D$119:$BZ$119),成就内容!BU92,1)-SUM(CD$4:CD32))</f>
        <v>0</v>
      </c>
      <c r="CE33" s="41" t="str">
        <f>IF(成就内容!BV36="","",INDEX($C$4:$C$178*成就内容!BV$119/SUM(成就内容!$D$119:$BZ$119),成就内容!BV92,1)-SUM(CE$4:CE32))</f>
        <v/>
      </c>
      <c r="CF33" s="41">
        <f>IF(成就内容!BW36="","",INDEX($C$4:$C$178*成就内容!BW$119/SUM(成就内容!$D$119:$BZ$119),成就内容!BW92,1)-SUM(CF$4:CF32))</f>
        <v>0</v>
      </c>
      <c r="CG33" s="41">
        <f>IF(成就内容!BX36="","",INDEX($C$4:$C$178*成就内容!BX$119/SUM(成就内容!$D$119:$BZ$119),成就内容!BX92,1)-SUM(CG$4:CG32))</f>
        <v>0</v>
      </c>
      <c r="CH33" s="41">
        <f>IF(成就内容!BY36="","",INDEX($C$4:$C$178*成就内容!BY$119/SUM(成就内容!$D$119:$BZ$119),成就内容!BY92,1)-SUM(CH$4:CH32))</f>
        <v>0</v>
      </c>
      <c r="CI33" s="41">
        <f>IF(成就内容!BZ36="","",INDEX($C$4:$C$178*成就内容!BZ$119/SUM(成就内容!$D$119:$BZ$119),成就内容!BZ92,1)-SUM(CI$4:CI32))</f>
        <v>4423.68</v>
      </c>
      <c r="CK33" s="19"/>
      <c r="CM33" s="43">
        <v>30</v>
      </c>
      <c r="CN33" s="41">
        <f t="shared" si="79"/>
        <v>4430</v>
      </c>
      <c r="CO33" s="41" t="str">
        <f t="shared" si="80"/>
        <v/>
      </c>
      <c r="CP33" s="41" t="str">
        <f t="shared" si="81"/>
        <v/>
      </c>
      <c r="CQ33" s="41" t="str">
        <f t="shared" si="82"/>
        <v/>
      </c>
      <c r="CR33" s="41">
        <f t="shared" si="83"/>
        <v>4430</v>
      </c>
      <c r="CS33" s="41">
        <f t="shared" si="84"/>
        <v>0</v>
      </c>
      <c r="CT33" s="41">
        <f t="shared" si="85"/>
        <v>0</v>
      </c>
      <c r="CU33" s="41">
        <f t="shared" si="86"/>
        <v>0</v>
      </c>
      <c r="CV33" s="41">
        <f t="shared" si="87"/>
        <v>0</v>
      </c>
      <c r="CW33" s="41">
        <f t="shared" si="88"/>
        <v>0</v>
      </c>
      <c r="CX33" s="41" t="str">
        <f t="shared" si="89"/>
        <v/>
      </c>
      <c r="CY33" s="41">
        <f t="shared" si="90"/>
        <v>0</v>
      </c>
      <c r="CZ33" s="41" t="str">
        <f t="shared" si="91"/>
        <v/>
      </c>
      <c r="DA33" s="41">
        <f t="shared" si="92"/>
        <v>4430</v>
      </c>
      <c r="DB33" s="41">
        <f t="shared" si="93"/>
        <v>0</v>
      </c>
      <c r="DC33" s="41">
        <f t="shared" si="94"/>
        <v>0</v>
      </c>
      <c r="DD33" s="41">
        <f t="shared" si="95"/>
        <v>0</v>
      </c>
      <c r="DE33" s="41">
        <f t="shared" si="96"/>
        <v>0</v>
      </c>
      <c r="DF33" s="41">
        <f t="shared" si="97"/>
        <v>0</v>
      </c>
      <c r="DG33" s="41" t="str">
        <f t="shared" si="98"/>
        <v/>
      </c>
      <c r="DH33" s="41">
        <f t="shared" si="99"/>
        <v>0</v>
      </c>
      <c r="DI33" s="41" t="str">
        <f t="shared" si="100"/>
        <v/>
      </c>
      <c r="DJ33" s="41" t="str">
        <f t="shared" si="101"/>
        <v/>
      </c>
      <c r="DK33" s="41" t="str">
        <f t="shared" si="102"/>
        <v/>
      </c>
      <c r="DL33" s="41" t="str">
        <f t="shared" si="103"/>
        <v/>
      </c>
      <c r="DM33" s="41">
        <f t="shared" si="104"/>
        <v>0</v>
      </c>
      <c r="DN33" s="41">
        <f t="shared" si="105"/>
        <v>0</v>
      </c>
      <c r="DO33" s="41">
        <f t="shared" si="106"/>
        <v>0</v>
      </c>
      <c r="DP33" s="41">
        <f t="shared" si="107"/>
        <v>0</v>
      </c>
      <c r="DQ33" s="41">
        <f t="shared" si="108"/>
        <v>0</v>
      </c>
      <c r="DR33" s="41" t="str">
        <f t="shared" si="109"/>
        <v/>
      </c>
      <c r="DS33" s="41">
        <f t="shared" si="110"/>
        <v>0</v>
      </c>
      <c r="DT33" s="41">
        <f t="shared" si="111"/>
        <v>0</v>
      </c>
      <c r="DU33" s="41" t="str">
        <f t="shared" si="112"/>
        <v/>
      </c>
      <c r="DV33" s="41" t="str">
        <f t="shared" si="113"/>
        <v/>
      </c>
      <c r="DW33" s="41" t="str">
        <f t="shared" si="114"/>
        <v/>
      </c>
      <c r="DX33" s="41" t="str">
        <f t="shared" si="115"/>
        <v/>
      </c>
      <c r="DY33" s="41">
        <f t="shared" si="116"/>
        <v>0</v>
      </c>
      <c r="DZ33" s="41">
        <f t="shared" si="117"/>
        <v>0</v>
      </c>
      <c r="EA33" s="41">
        <f t="shared" si="118"/>
        <v>0</v>
      </c>
      <c r="EB33" s="41">
        <f t="shared" si="119"/>
        <v>0</v>
      </c>
      <c r="EC33" s="41">
        <f t="shared" si="120"/>
        <v>0</v>
      </c>
      <c r="ED33" s="41">
        <f t="shared" si="121"/>
        <v>0</v>
      </c>
      <c r="EE33" s="41">
        <f t="shared" si="122"/>
        <v>0</v>
      </c>
      <c r="EF33" s="41" t="str">
        <f t="shared" si="123"/>
        <v/>
      </c>
      <c r="EG33" s="41">
        <f t="shared" si="124"/>
        <v>0</v>
      </c>
      <c r="EH33" s="41">
        <f t="shared" si="125"/>
        <v>0</v>
      </c>
      <c r="EI33" s="41">
        <f t="shared" si="126"/>
        <v>0</v>
      </c>
      <c r="EJ33" s="41">
        <f t="shared" si="127"/>
        <v>0</v>
      </c>
      <c r="EK33" s="41">
        <f t="shared" si="128"/>
        <v>0</v>
      </c>
      <c r="EL33" s="41" t="str">
        <f t="shared" si="129"/>
        <v/>
      </c>
      <c r="EM33" s="41">
        <f t="shared" si="130"/>
        <v>0</v>
      </c>
      <c r="EN33" s="41">
        <f t="shared" si="131"/>
        <v>0</v>
      </c>
      <c r="EO33" s="41">
        <f t="shared" si="132"/>
        <v>0</v>
      </c>
      <c r="EP33" s="41">
        <f t="shared" si="133"/>
        <v>0</v>
      </c>
      <c r="EQ33" s="41">
        <f t="shared" si="134"/>
        <v>0</v>
      </c>
      <c r="ER33" s="41" t="str">
        <f t="shared" si="135"/>
        <v/>
      </c>
      <c r="ES33" s="41" t="str">
        <f t="shared" si="136"/>
        <v/>
      </c>
      <c r="ET33" s="41">
        <f t="shared" si="137"/>
        <v>0</v>
      </c>
      <c r="EU33" s="41">
        <f t="shared" si="138"/>
        <v>0</v>
      </c>
      <c r="EV33" s="41">
        <f t="shared" si="139"/>
        <v>0</v>
      </c>
      <c r="EW33" s="41">
        <f t="shared" si="140"/>
        <v>0</v>
      </c>
      <c r="EX33" s="41" t="str">
        <f t="shared" si="141"/>
        <v/>
      </c>
      <c r="EY33" s="41">
        <f t="shared" si="142"/>
        <v>0</v>
      </c>
      <c r="EZ33" s="41">
        <f t="shared" si="143"/>
        <v>0</v>
      </c>
      <c r="FA33" s="41">
        <f t="shared" si="144"/>
        <v>0</v>
      </c>
      <c r="FB33" s="41" t="str">
        <f t="shared" si="145"/>
        <v/>
      </c>
      <c r="FC33" s="41" t="str">
        <f t="shared" si="146"/>
        <v/>
      </c>
      <c r="FD33" s="41">
        <f t="shared" si="147"/>
        <v>0</v>
      </c>
      <c r="FE33" s="41">
        <f t="shared" si="148"/>
        <v>0</v>
      </c>
      <c r="FF33" s="41" t="str">
        <f t="shared" si="149"/>
        <v/>
      </c>
      <c r="FG33" s="41">
        <f t="shared" si="150"/>
        <v>0</v>
      </c>
      <c r="FH33" s="41">
        <f t="shared" si="151"/>
        <v>0</v>
      </c>
      <c r="FI33" s="41">
        <f t="shared" si="152"/>
        <v>0</v>
      </c>
      <c r="FJ33" s="41">
        <f t="shared" si="153"/>
        <v>4430</v>
      </c>
    </row>
    <row r="34" spans="2:166" s="96" customFormat="1" x14ac:dyDescent="0.15">
      <c r="B34" s="96">
        <v>31</v>
      </c>
      <c r="C34" s="96">
        <f>'[1]功能-子任务'!$S35</f>
        <v>547.20000000000005</v>
      </c>
      <c r="D34" s="96">
        <f>'[1]功能-子任务'!$AC35</f>
        <v>440000</v>
      </c>
      <c r="E34" s="96">
        <f>'[1]功能-子任务'!$AM35/4</f>
        <v>1325000</v>
      </c>
      <c r="F34" s="96">
        <f t="shared" si="78"/>
        <v>1325000</v>
      </c>
      <c r="G34" s="96">
        <f>'[1]功能-子任务'!$AR35</f>
        <v>0</v>
      </c>
      <c r="H34" s="96">
        <f>'[1]功能-子任务'!$BA35</f>
        <v>1825</v>
      </c>
      <c r="I34" s="96">
        <f>'[1]功能-子任务'!$BJ35</f>
        <v>34450.5</v>
      </c>
      <c r="J34" s="19"/>
      <c r="L34" s="43">
        <v>31</v>
      </c>
      <c r="M34" s="41">
        <f>IF(成就内容!D37="","",INDEX($C$4:$C$178*成就内容!D$119/SUM(成就内容!$D$119:$BZ$119),成就内容!D93,1)-SUM(M$4:M33))</f>
        <v>4423.6800000000076</v>
      </c>
      <c r="N34" s="41" t="str">
        <f>IF(成就内容!E37="","",INDEX($C$4:$C$178*成就内容!E$119/SUM(成就内容!$D$119:$BZ$119),成就内容!E93,1)-SUM(N$4:N33))</f>
        <v/>
      </c>
      <c r="O34" s="41" t="str">
        <f>IF(成就内容!F37="","",INDEX($C$4:$C$178*成就内容!F$119/SUM(成就内容!$D$119:$BZ$119),成就内容!F93,1)-SUM(O$4:O33))</f>
        <v/>
      </c>
      <c r="P34" s="41" t="str">
        <f>IF(成就内容!G37="","",INDEX($C$4:$C$178*成就内容!G$119/SUM(成就内容!$D$119:$BZ$119),成就内容!G93,1)-SUM(P$4:P33))</f>
        <v/>
      </c>
      <c r="Q34" s="41">
        <f>IF(成就内容!H37="","",INDEX($C$4:$C$178*成就内容!H$119/SUM(成就内容!$D$119:$BZ$119),成就内容!H93,1)-SUM(Q$4:Q33))</f>
        <v>4423.68</v>
      </c>
      <c r="R34" s="41">
        <f>IF(成就内容!I37="","",INDEX($C$4:$C$178*成就内容!I$119/SUM(成就内容!$D$119:$BZ$119),成就内容!I93,1)-SUM(R$4:R33))</f>
        <v>0</v>
      </c>
      <c r="S34" s="41">
        <f>IF(成就内容!J37="","",INDEX($C$4:$C$178*成就内容!J$119/SUM(成就内容!$D$119:$BZ$119),成就内容!J93,1)-SUM(S$4:S33))</f>
        <v>0</v>
      </c>
      <c r="T34" s="41">
        <f>IF(成就内容!K37="","",INDEX($C$4:$C$178*成就内容!K$119/SUM(成就内容!$D$119:$BZ$119),成就内容!K93,1)-SUM(T$4:T33))</f>
        <v>0</v>
      </c>
      <c r="U34" s="41">
        <f>IF(成就内容!L37="","",INDEX($C$4:$C$178*成就内容!L$119/SUM(成就内容!$D$119:$BZ$119),成就内容!L93,1)-SUM(U$4:U33))</f>
        <v>0</v>
      </c>
      <c r="V34" s="41">
        <f>IF(成就内容!M37="","",INDEX($C$4:$C$178*成就内容!M$119/SUM(成就内容!$D$119:$BZ$119),成就内容!M93,1)-SUM(V$4:V33))</f>
        <v>0</v>
      </c>
      <c r="W34" s="41" t="str">
        <f>IF(成就内容!N37="","",INDEX($C$4:$C$178*成就内容!N$119/SUM(成就内容!$D$119:$BZ$119),成就内容!N93,1)-SUM(W$4:W33))</f>
        <v/>
      </c>
      <c r="X34" s="41">
        <f>IF(成就内容!O37="","",INDEX($C$4:$C$178*成就内容!O$119/SUM(成就内容!$D$119:$BZ$119),成就内容!O93,1)-SUM(X$4:X33))</f>
        <v>0</v>
      </c>
      <c r="Y34" s="41" t="str">
        <f>IF(成就内容!P37="","",INDEX($C$4:$C$178*成就内容!P$119/SUM(成就内容!$D$119:$BZ$119),成就内容!P93,1)-SUM(Y$4:Y33))</f>
        <v/>
      </c>
      <c r="Z34" s="41">
        <f>IF(成就内容!Q37="","",INDEX($C$4:$C$178*成就内容!Q$119/SUM(成就内容!$D$119:$BZ$119),成就内容!Q93,1)-SUM(Z$4:Z33))</f>
        <v>4423.68</v>
      </c>
      <c r="AA34" s="41">
        <f>IF(成就内容!R37="","",INDEX($C$4:$C$178*成就内容!R$119/SUM(成就内容!$D$119:$BZ$119),成就内容!R93,1)-SUM(AA$4:AA33))</f>
        <v>0</v>
      </c>
      <c r="AB34" s="41">
        <f>IF(成就内容!S37="","",INDEX($C$4:$C$178*成就内容!S$119/SUM(成就内容!$D$119:$BZ$119),成就内容!S93,1)-SUM(AB$4:AB33))</f>
        <v>0</v>
      </c>
      <c r="AC34" s="41">
        <f>IF(成就内容!T37="","",INDEX($C$4:$C$178*成就内容!T$119/SUM(成就内容!$D$119:$BZ$119),成就内容!T93,1)-SUM(AC$4:AC33))</f>
        <v>0</v>
      </c>
      <c r="AD34" s="41">
        <f>IF(成就内容!U37="","",INDEX($C$4:$C$178*成就内容!U$119/SUM(成就内容!$D$119:$BZ$119),成就内容!U93,1)-SUM(AD$4:AD33))</f>
        <v>0</v>
      </c>
      <c r="AE34" s="41">
        <f>IF(成就内容!V37="","",INDEX($C$4:$C$178*成就内容!V$119/SUM(成就内容!$D$119:$BZ$119),成就内容!V93,1)-SUM(AE$4:AE33))</f>
        <v>0</v>
      </c>
      <c r="AF34" s="41" t="str">
        <f>IF(成就内容!W37="","",INDEX($C$4:$C$178*成就内容!W$119/SUM(成就内容!$D$119:$BZ$119),成就内容!W93,1)-SUM(AF$4:AF33))</f>
        <v/>
      </c>
      <c r="AG34" s="41">
        <f>IF(成就内容!X37="","",INDEX($C$4:$C$178*成就内容!X$119/SUM(成就内容!$D$119:$BZ$119),成就内容!X93,1)-SUM(AG$4:AG33))</f>
        <v>0</v>
      </c>
      <c r="AH34" s="41" t="str">
        <f>IF(成就内容!Y37="","",INDEX($C$4:$C$178*成就内容!Y$119/SUM(成就内容!$D$119:$BZ$119),成就内容!Y93,1)-SUM(AH$4:AH33))</f>
        <v/>
      </c>
      <c r="AI34" s="41" t="str">
        <f>IF(成就内容!Z37="","",INDEX($C$4:$C$178*成就内容!Z$119/SUM(成就内容!$D$119:$BZ$119),成就内容!Z93,1)-SUM(AI$4:AI33))</f>
        <v/>
      </c>
      <c r="AJ34" s="41" t="str">
        <f>IF(成就内容!AA37="","",INDEX($C$4:$C$178*成就内容!AA$119/SUM(成就内容!$D$119:$BZ$119),成就内容!AA93,1)-SUM(AJ$4:AJ33))</f>
        <v/>
      </c>
      <c r="AK34" s="41" t="str">
        <f>IF(成就内容!AB37="","",INDEX($C$4:$C$178*成就内容!AB$119/SUM(成就内容!$D$119:$BZ$119),成就内容!AB93,1)-SUM(AK$4:AK33))</f>
        <v/>
      </c>
      <c r="AL34" s="41">
        <f>IF(成就内容!AC37="","",INDEX($C$4:$C$178*成就内容!AC$119/SUM(成就内容!$D$119:$BZ$119),成就内容!AC93,1)-SUM(AL$4:AL33))</f>
        <v>0</v>
      </c>
      <c r="AM34" s="41">
        <f>IF(成就内容!AD37="","",INDEX($C$4:$C$178*成就内容!AD$119/SUM(成就内容!$D$119:$BZ$119),成就内容!AD93,1)-SUM(AM$4:AM33))</f>
        <v>0</v>
      </c>
      <c r="AN34" s="41">
        <f>IF(成就内容!AE37="","",INDEX($C$4:$C$178*成就内容!AE$119/SUM(成就内容!$D$119:$BZ$119),成就内容!AE93,1)-SUM(AN$4:AN33))</f>
        <v>0</v>
      </c>
      <c r="AO34" s="41">
        <f>IF(成就内容!AF37="","",INDEX($C$4:$C$178*成就内容!AF$119/SUM(成就内容!$D$119:$BZ$119),成就内容!AF93,1)-SUM(AO$4:AO33))</f>
        <v>0</v>
      </c>
      <c r="AP34" s="41">
        <f>IF(成就内容!AG37="","",INDEX($C$4:$C$178*成就内容!AG$119/SUM(成就内容!$D$119:$BZ$119),成就内容!AG93,1)-SUM(AP$4:AP33))</f>
        <v>0</v>
      </c>
      <c r="AQ34" s="41" t="str">
        <f>IF(成就内容!AH37="","",INDEX($C$4:$C$178*成就内容!AH$119/SUM(成就内容!$D$119:$BZ$119),成就内容!AH93,1)-SUM(AQ$4:AQ33))</f>
        <v/>
      </c>
      <c r="AR34" s="41">
        <f>IF(成就内容!AI37="","",INDEX($C$4:$C$178*成就内容!AI$119/SUM(成就内容!$D$119:$BZ$119),成就内容!AI93,1)-SUM(AR$4:AR33))</f>
        <v>0</v>
      </c>
      <c r="AS34" s="41">
        <f>IF(成就内容!AJ37="","",INDEX($C$4:$C$178*成就内容!AJ$119/SUM(成就内容!$D$119:$BZ$119),成就内容!AJ93,1)-SUM(AS$4:AS33))</f>
        <v>0</v>
      </c>
      <c r="AT34" s="41" t="str">
        <f>IF(成就内容!AK37="","",INDEX($C$4:$C$178*成就内容!AK$119/SUM(成就内容!$D$119:$BZ$119),成就内容!AK93,1)-SUM(AT$4:AT33))</f>
        <v/>
      </c>
      <c r="AU34" s="41" t="str">
        <f>IF(成就内容!AL37="","",INDEX($C$4:$C$178*成就内容!AL$119/SUM(成就内容!$D$119:$BZ$119),成就内容!AL93,1)-SUM(AU$4:AU33))</f>
        <v/>
      </c>
      <c r="AV34" s="41" t="str">
        <f>IF(成就内容!AM37="","",INDEX($C$4:$C$178*成就内容!AM$119/SUM(成就内容!$D$119:$BZ$119),成就内容!AM93,1)-SUM(AV$4:AV33))</f>
        <v/>
      </c>
      <c r="AW34" s="41" t="str">
        <f>IF(成就内容!AN37="","",INDEX($C$4:$C$178*成就内容!AN$119/SUM(成就内容!$D$119:$BZ$119),成就内容!AN93,1)-SUM(AW$4:AW33))</f>
        <v/>
      </c>
      <c r="AX34" s="41">
        <f>IF(成就内容!AO37="","",INDEX($C$4:$C$178*成就内容!AO$119/SUM(成就内容!$D$119:$BZ$119),成就内容!AO93,1)-SUM(AX$4:AX33))</f>
        <v>0</v>
      </c>
      <c r="AY34" s="41">
        <f>IF(成就内容!AP37="","",INDEX($C$4:$C$178*成就内容!AP$119/SUM(成就内容!$D$119:$BZ$119),成就内容!AP93,1)-SUM(AY$4:AY33))</f>
        <v>0</v>
      </c>
      <c r="AZ34" s="41">
        <f>IF(成就内容!AQ37="","",INDEX($C$4:$C$178*成就内容!AQ$119/SUM(成就内容!$D$119:$BZ$119),成就内容!AQ93,1)-SUM(AZ$4:AZ33))</f>
        <v>0</v>
      </c>
      <c r="BA34" s="41">
        <f>IF(成就内容!AR37="","",INDEX($C$4:$C$178*成就内容!AR$119/SUM(成就内容!$D$119:$BZ$119),成就内容!AR93,1)-SUM(BA$4:BA33))</f>
        <v>0</v>
      </c>
      <c r="BB34" s="41">
        <f>IF(成就内容!AS37="","",INDEX($C$4:$C$178*成就内容!AS$119/SUM(成就内容!$D$119:$BZ$119),成就内容!AS93,1)-SUM(BB$4:BB33))</f>
        <v>0</v>
      </c>
      <c r="BC34" s="41">
        <f>IF(成就内容!AT37="","",INDEX($C$4:$C$178*成就内容!AT$119/SUM(成就内容!$D$119:$BZ$119),成就内容!AT93,1)-SUM(BC$4:BC33))</f>
        <v>0</v>
      </c>
      <c r="BD34" s="41">
        <f>IF(成就内容!AU37="","",INDEX($C$4:$C$178*成就内容!AU$119/SUM(成就内容!$D$119:$BZ$119),成就内容!AU93,1)-SUM(BD$4:BD33))</f>
        <v>0</v>
      </c>
      <c r="BE34" s="41" t="str">
        <f>IF(成就内容!AV37="","",INDEX($C$4:$C$178*成就内容!AV$119/SUM(成就内容!$D$119:$BZ$119),成就内容!AV93,1)-SUM(BE$4:BE33))</f>
        <v/>
      </c>
      <c r="BF34" s="41">
        <f>IF(成就内容!AW37="","",INDEX($C$4:$C$178*成就内容!AW$119/SUM(成就内容!$D$119:$BZ$119),成就内容!AW93,1)-SUM(BF$4:BF33))</f>
        <v>0</v>
      </c>
      <c r="BG34" s="41">
        <f>IF(成就内容!AX37="","",INDEX($C$4:$C$178*成就内容!AX$119/SUM(成就内容!$D$119:$BZ$119),成就内容!AX93,1)-SUM(BG$4:BG33))</f>
        <v>0</v>
      </c>
      <c r="BH34" s="41">
        <f>IF(成就内容!AY37="","",INDEX($C$4:$C$178*成就内容!AY$119/SUM(成就内容!$D$119:$BZ$119),成就内容!AY93,1)-SUM(BH$4:BH33))</f>
        <v>0</v>
      </c>
      <c r="BI34" s="41">
        <f>IF(成就内容!AZ37="","",INDEX($C$4:$C$178*成就内容!AZ$119/SUM(成就内容!$D$119:$BZ$119),成就内容!AZ93,1)-SUM(BI$4:BI33))</f>
        <v>0</v>
      </c>
      <c r="BJ34" s="41">
        <f>IF(成就内容!BA37="","",INDEX($C$4:$C$178*成就内容!BA$119/SUM(成就内容!$D$119:$BZ$119),成就内容!BA93,1)-SUM(BJ$4:BJ33))</f>
        <v>0</v>
      </c>
      <c r="BK34" s="41" t="str">
        <f>IF(成就内容!BB37="","",INDEX($C$4:$C$178*成就内容!BB$119/SUM(成就内容!$D$119:$BZ$119),成就内容!BB93,1)-SUM(BK$4:BK33))</f>
        <v/>
      </c>
      <c r="BL34" s="41">
        <f>IF(成就内容!BC37="","",INDEX($C$4:$C$178*成就内容!BC$119/SUM(成就内容!$D$119:$BZ$119),成就内容!BC93,1)-SUM(BL$4:BL33))</f>
        <v>0</v>
      </c>
      <c r="BM34" s="41">
        <f>IF(成就内容!BD37="","",INDEX($C$4:$C$178*成就内容!BD$119/SUM(成就内容!$D$119:$BZ$119),成就内容!BD93,1)-SUM(BM$4:BM33))</f>
        <v>0</v>
      </c>
      <c r="BN34" s="41">
        <f>IF(成就内容!BE37="","",INDEX($C$4:$C$178*成就内容!BE$119/SUM(成就内容!$D$119:$BZ$119),成就内容!BE93,1)-SUM(BN$4:BN33))</f>
        <v>0</v>
      </c>
      <c r="BO34" s="41">
        <f>IF(成就内容!BF37="","",INDEX($C$4:$C$178*成就内容!BF$119/SUM(成就内容!$D$119:$BZ$119),成就内容!BF93,1)-SUM(BO$4:BO33))</f>
        <v>0</v>
      </c>
      <c r="BP34" s="41">
        <f>IF(成就内容!BG37="","",INDEX($C$4:$C$178*成就内容!BG$119/SUM(成就内容!$D$119:$BZ$119),成就内容!BG93,1)-SUM(BP$4:BP33))</f>
        <v>0</v>
      </c>
      <c r="BQ34" s="41" t="str">
        <f>IF(成就内容!BH37="","",INDEX($C$4:$C$178*成就内容!BH$119/SUM(成就内容!$D$119:$BZ$119),成就内容!BH93,1)-SUM(BQ$4:BQ33))</f>
        <v/>
      </c>
      <c r="BR34" s="41" t="str">
        <f>IF(成就内容!BI37="","",INDEX($C$4:$C$178*成就内容!BI$119/SUM(成就内容!$D$119:$BZ$119),成就内容!BI93,1)-SUM(BR$4:BR33))</f>
        <v/>
      </c>
      <c r="BS34" s="41">
        <f>IF(成就内容!BJ37="","",INDEX($C$4:$C$178*成就内容!BJ$119/SUM(成就内容!$D$119:$BZ$119),成就内容!BJ93,1)-SUM(BS$4:BS33))</f>
        <v>0</v>
      </c>
      <c r="BT34" s="41">
        <f>IF(成就内容!BK37="","",INDEX($C$4:$C$178*成就内容!BK$119/SUM(成就内容!$D$119:$BZ$119),成就内容!BK93,1)-SUM(BT$4:BT33))</f>
        <v>0</v>
      </c>
      <c r="BU34" s="41">
        <f>IF(成就内容!BL37="","",INDEX($C$4:$C$178*成就内容!BL$119/SUM(成就内容!$D$119:$BZ$119),成就内容!BL93,1)-SUM(BU$4:BU33))</f>
        <v>0</v>
      </c>
      <c r="BV34" s="41">
        <f>IF(成就内容!BM37="","",INDEX($C$4:$C$178*成就内容!BM$119/SUM(成就内容!$D$119:$BZ$119),成就内容!BM93,1)-SUM(BV$4:BV33))</f>
        <v>0</v>
      </c>
      <c r="BW34" s="41" t="str">
        <f>IF(成就内容!BN37="","",INDEX($C$4:$C$178*成就内容!BN$119/SUM(成就内容!$D$119:$BZ$119),成就内容!BN93,1)-SUM(BW$4:BW33))</f>
        <v/>
      </c>
      <c r="BX34" s="41">
        <f>IF(成就内容!BO37="","",INDEX($C$4:$C$178*成就内容!BO$119/SUM(成就内容!$D$119:$BZ$119),成就内容!BO93,1)-SUM(BX$4:BX33))</f>
        <v>0</v>
      </c>
      <c r="BY34" s="41">
        <f>IF(成就内容!BP37="","",INDEX($C$4:$C$178*成就内容!BP$119/SUM(成就内容!$D$119:$BZ$119),成就内容!BP93,1)-SUM(BY$4:BY33))</f>
        <v>0</v>
      </c>
      <c r="BZ34" s="41">
        <f>IF(成就内容!BQ37="","",INDEX($C$4:$C$178*成就内容!BQ$119/SUM(成就内容!$D$119:$BZ$119),成就内容!BQ93,1)-SUM(BZ$4:BZ33))</f>
        <v>0</v>
      </c>
      <c r="CA34" s="41" t="str">
        <f>IF(成就内容!BR37="","",INDEX($C$4:$C$178*成就内容!BR$119/SUM(成就内容!$D$119:$BZ$119),成就内容!BR93,1)-SUM(CA$4:CA33))</f>
        <v/>
      </c>
      <c r="CB34" s="41" t="str">
        <f>IF(成就内容!BS37="","",INDEX($C$4:$C$178*成就内容!BS$119/SUM(成就内容!$D$119:$BZ$119),成就内容!BS93,1)-SUM(CB$4:CB33))</f>
        <v/>
      </c>
      <c r="CC34" s="41">
        <f>IF(成就内容!BT37="","",INDEX($C$4:$C$178*成就内容!BT$119/SUM(成就内容!$D$119:$BZ$119),成就内容!BT93,1)-SUM(CC$4:CC33))</f>
        <v>0</v>
      </c>
      <c r="CD34" s="41">
        <f>IF(成就内容!BU37="","",INDEX($C$4:$C$178*成就内容!BU$119/SUM(成就内容!$D$119:$BZ$119),成就内容!BU93,1)-SUM(CD$4:CD33))</f>
        <v>0</v>
      </c>
      <c r="CE34" s="41" t="str">
        <f>IF(成就内容!BV37="","",INDEX($C$4:$C$178*成就内容!BV$119/SUM(成就内容!$D$119:$BZ$119),成就内容!BV93,1)-SUM(CE$4:CE33))</f>
        <v/>
      </c>
      <c r="CF34" s="41">
        <f>IF(成就内容!BW37="","",INDEX($C$4:$C$178*成就内容!BW$119/SUM(成就内容!$D$119:$BZ$119),成就内容!BW93,1)-SUM(CF$4:CF33))</f>
        <v>0</v>
      </c>
      <c r="CG34" s="41">
        <f>IF(成就内容!BX37="","",INDEX($C$4:$C$178*成就内容!BX$119/SUM(成就内容!$D$119:$BZ$119),成就内容!BX93,1)-SUM(CG$4:CG33))</f>
        <v>0</v>
      </c>
      <c r="CH34" s="41">
        <f>IF(成就内容!BY37="","",INDEX($C$4:$C$178*成就内容!BY$119/SUM(成就内容!$D$119:$BZ$119),成就内容!BY93,1)-SUM(CH$4:CH33))</f>
        <v>0</v>
      </c>
      <c r="CI34" s="41">
        <f>IF(成就内容!BZ37="","",INDEX($C$4:$C$178*成就内容!BZ$119/SUM(成就内容!$D$119:$BZ$119),成就内容!BZ93,1)-SUM(CI$4:CI33))</f>
        <v>4423.68</v>
      </c>
      <c r="CK34" s="19"/>
      <c r="CM34" s="43">
        <v>31</v>
      </c>
      <c r="CN34" s="41">
        <f t="shared" si="79"/>
        <v>4430</v>
      </c>
      <c r="CO34" s="41" t="str">
        <f t="shared" si="80"/>
        <v/>
      </c>
      <c r="CP34" s="41" t="str">
        <f t="shared" si="81"/>
        <v/>
      </c>
      <c r="CQ34" s="41" t="str">
        <f t="shared" si="82"/>
        <v/>
      </c>
      <c r="CR34" s="41">
        <f t="shared" si="83"/>
        <v>4430</v>
      </c>
      <c r="CS34" s="41">
        <f t="shared" si="84"/>
        <v>0</v>
      </c>
      <c r="CT34" s="41">
        <f t="shared" si="85"/>
        <v>0</v>
      </c>
      <c r="CU34" s="41">
        <f t="shared" si="86"/>
        <v>0</v>
      </c>
      <c r="CV34" s="41">
        <f t="shared" si="87"/>
        <v>0</v>
      </c>
      <c r="CW34" s="41">
        <f t="shared" si="88"/>
        <v>0</v>
      </c>
      <c r="CX34" s="41" t="str">
        <f t="shared" si="89"/>
        <v/>
      </c>
      <c r="CY34" s="41">
        <f t="shared" si="90"/>
        <v>0</v>
      </c>
      <c r="CZ34" s="41" t="str">
        <f t="shared" si="91"/>
        <v/>
      </c>
      <c r="DA34" s="41">
        <f t="shared" si="92"/>
        <v>4430</v>
      </c>
      <c r="DB34" s="41">
        <f t="shared" si="93"/>
        <v>0</v>
      </c>
      <c r="DC34" s="41">
        <f t="shared" si="94"/>
        <v>0</v>
      </c>
      <c r="DD34" s="41">
        <f t="shared" si="95"/>
        <v>0</v>
      </c>
      <c r="DE34" s="41">
        <f t="shared" si="96"/>
        <v>0</v>
      </c>
      <c r="DF34" s="41">
        <f t="shared" si="97"/>
        <v>0</v>
      </c>
      <c r="DG34" s="41" t="str">
        <f t="shared" si="98"/>
        <v/>
      </c>
      <c r="DH34" s="41">
        <f t="shared" si="99"/>
        <v>0</v>
      </c>
      <c r="DI34" s="41" t="str">
        <f t="shared" si="100"/>
        <v/>
      </c>
      <c r="DJ34" s="41" t="str">
        <f t="shared" si="101"/>
        <v/>
      </c>
      <c r="DK34" s="41" t="str">
        <f t="shared" si="102"/>
        <v/>
      </c>
      <c r="DL34" s="41" t="str">
        <f t="shared" si="103"/>
        <v/>
      </c>
      <c r="DM34" s="41">
        <f t="shared" si="104"/>
        <v>0</v>
      </c>
      <c r="DN34" s="41">
        <f t="shared" si="105"/>
        <v>0</v>
      </c>
      <c r="DO34" s="41">
        <f t="shared" si="106"/>
        <v>0</v>
      </c>
      <c r="DP34" s="41">
        <f t="shared" si="107"/>
        <v>0</v>
      </c>
      <c r="DQ34" s="41">
        <f t="shared" si="108"/>
        <v>0</v>
      </c>
      <c r="DR34" s="41" t="str">
        <f t="shared" si="109"/>
        <v/>
      </c>
      <c r="DS34" s="41">
        <f t="shared" si="110"/>
        <v>0</v>
      </c>
      <c r="DT34" s="41">
        <f t="shared" si="111"/>
        <v>0</v>
      </c>
      <c r="DU34" s="41" t="str">
        <f t="shared" si="112"/>
        <v/>
      </c>
      <c r="DV34" s="41" t="str">
        <f t="shared" si="113"/>
        <v/>
      </c>
      <c r="DW34" s="41" t="str">
        <f t="shared" si="114"/>
        <v/>
      </c>
      <c r="DX34" s="41" t="str">
        <f t="shared" si="115"/>
        <v/>
      </c>
      <c r="DY34" s="41">
        <f t="shared" si="116"/>
        <v>0</v>
      </c>
      <c r="DZ34" s="41">
        <f t="shared" si="117"/>
        <v>0</v>
      </c>
      <c r="EA34" s="41">
        <f t="shared" si="118"/>
        <v>0</v>
      </c>
      <c r="EB34" s="41">
        <f t="shared" si="119"/>
        <v>0</v>
      </c>
      <c r="EC34" s="41">
        <f t="shared" si="120"/>
        <v>0</v>
      </c>
      <c r="ED34" s="41">
        <f t="shared" si="121"/>
        <v>0</v>
      </c>
      <c r="EE34" s="41">
        <f t="shared" si="122"/>
        <v>0</v>
      </c>
      <c r="EF34" s="41" t="str">
        <f t="shared" si="123"/>
        <v/>
      </c>
      <c r="EG34" s="41">
        <f t="shared" si="124"/>
        <v>0</v>
      </c>
      <c r="EH34" s="41">
        <f t="shared" si="125"/>
        <v>0</v>
      </c>
      <c r="EI34" s="41">
        <f t="shared" si="126"/>
        <v>0</v>
      </c>
      <c r="EJ34" s="41">
        <f t="shared" si="127"/>
        <v>0</v>
      </c>
      <c r="EK34" s="41">
        <f t="shared" si="128"/>
        <v>0</v>
      </c>
      <c r="EL34" s="41" t="str">
        <f t="shared" si="129"/>
        <v/>
      </c>
      <c r="EM34" s="41">
        <f t="shared" si="130"/>
        <v>0</v>
      </c>
      <c r="EN34" s="41">
        <f t="shared" si="131"/>
        <v>0</v>
      </c>
      <c r="EO34" s="41">
        <f t="shared" si="132"/>
        <v>0</v>
      </c>
      <c r="EP34" s="41">
        <f t="shared" si="133"/>
        <v>0</v>
      </c>
      <c r="EQ34" s="41">
        <f t="shared" si="134"/>
        <v>0</v>
      </c>
      <c r="ER34" s="41" t="str">
        <f t="shared" si="135"/>
        <v/>
      </c>
      <c r="ES34" s="41" t="str">
        <f t="shared" si="136"/>
        <v/>
      </c>
      <c r="ET34" s="41">
        <f t="shared" si="137"/>
        <v>0</v>
      </c>
      <c r="EU34" s="41">
        <f t="shared" si="138"/>
        <v>0</v>
      </c>
      <c r="EV34" s="41">
        <f t="shared" si="139"/>
        <v>0</v>
      </c>
      <c r="EW34" s="41">
        <f t="shared" si="140"/>
        <v>0</v>
      </c>
      <c r="EX34" s="41" t="str">
        <f t="shared" si="141"/>
        <v/>
      </c>
      <c r="EY34" s="41">
        <f t="shared" si="142"/>
        <v>0</v>
      </c>
      <c r="EZ34" s="41">
        <f t="shared" si="143"/>
        <v>0</v>
      </c>
      <c r="FA34" s="41">
        <f t="shared" si="144"/>
        <v>0</v>
      </c>
      <c r="FB34" s="41" t="str">
        <f t="shared" si="145"/>
        <v/>
      </c>
      <c r="FC34" s="41" t="str">
        <f t="shared" si="146"/>
        <v/>
      </c>
      <c r="FD34" s="41">
        <f t="shared" si="147"/>
        <v>0</v>
      </c>
      <c r="FE34" s="41">
        <f t="shared" si="148"/>
        <v>0</v>
      </c>
      <c r="FF34" s="41" t="str">
        <f t="shared" si="149"/>
        <v/>
      </c>
      <c r="FG34" s="41">
        <f t="shared" si="150"/>
        <v>0</v>
      </c>
      <c r="FH34" s="41">
        <f t="shared" si="151"/>
        <v>0</v>
      </c>
      <c r="FI34" s="41">
        <f t="shared" si="152"/>
        <v>0</v>
      </c>
      <c r="FJ34" s="41">
        <f t="shared" si="153"/>
        <v>4430</v>
      </c>
    </row>
    <row r="35" spans="2:166" s="96" customFormat="1" x14ac:dyDescent="0.15">
      <c r="B35" s="96">
        <v>32</v>
      </c>
      <c r="C35" s="96">
        <f>'[1]功能-子任务'!$S36</f>
        <v>590.4</v>
      </c>
      <c r="D35" s="96">
        <f>'[1]功能-子任务'!$AC36</f>
        <v>480000</v>
      </c>
      <c r="E35" s="96">
        <f>'[1]功能-子任务'!$AM36/4</f>
        <v>1450000</v>
      </c>
      <c r="F35" s="96">
        <f t="shared" si="78"/>
        <v>1450000</v>
      </c>
      <c r="G35" s="96">
        <f>'[1]功能-子任务'!$AR36</f>
        <v>0</v>
      </c>
      <c r="H35" s="96">
        <f>'[1]功能-子任务'!$BA36</f>
        <v>1950</v>
      </c>
      <c r="I35" s="96">
        <f>'[1]功能-子任务'!$BJ36</f>
        <v>36064</v>
      </c>
      <c r="J35" s="19"/>
      <c r="L35" s="43">
        <v>32</v>
      </c>
      <c r="M35" s="41">
        <f>IF(成就内容!D38="","",INDEX($C$4:$C$178*成就内容!D$119/SUM(成就内容!$D$119:$BZ$119),成就内容!D94,1)-SUM(M$4:M34))</f>
        <v>4423.68</v>
      </c>
      <c r="N35" s="41" t="str">
        <f>IF(成就内容!E38="","",INDEX($C$4:$C$178*成就内容!E$119/SUM(成就内容!$D$119:$BZ$119),成就内容!E94,1)-SUM(N$4:N34))</f>
        <v/>
      </c>
      <c r="O35" s="41" t="str">
        <f>IF(成就内容!F38="","",INDEX($C$4:$C$178*成就内容!F$119/SUM(成就内容!$D$119:$BZ$119),成就内容!F94,1)-SUM(O$4:O34))</f>
        <v/>
      </c>
      <c r="P35" s="41" t="str">
        <f>IF(成就内容!G38="","",INDEX($C$4:$C$178*成就内容!G$119/SUM(成就内容!$D$119:$BZ$119),成就内容!G94,1)-SUM(P$4:P34))</f>
        <v/>
      </c>
      <c r="Q35" s="41">
        <f>IF(成就内容!H38="","",INDEX($C$4:$C$178*成就内容!H$119/SUM(成就内容!$D$119:$BZ$119),成就内容!H94,1)-SUM(Q$4:Q34))</f>
        <v>4423.68</v>
      </c>
      <c r="R35" s="41">
        <f>IF(成就内容!I38="","",INDEX($C$4:$C$178*成就内容!I$119/SUM(成就内容!$D$119:$BZ$119),成就内容!I94,1)-SUM(R$4:R34))</f>
        <v>0</v>
      </c>
      <c r="S35" s="41">
        <f>IF(成就内容!J38="","",INDEX($C$4:$C$178*成就内容!J$119/SUM(成就内容!$D$119:$BZ$119),成就内容!J94,1)-SUM(S$4:S34))</f>
        <v>0</v>
      </c>
      <c r="T35" s="41">
        <f>IF(成就内容!K38="","",INDEX($C$4:$C$178*成就内容!K$119/SUM(成就内容!$D$119:$BZ$119),成就内容!K94,1)-SUM(T$4:T34))</f>
        <v>0</v>
      </c>
      <c r="U35" s="41">
        <f>IF(成就内容!L38="","",INDEX($C$4:$C$178*成就内容!L$119/SUM(成就内容!$D$119:$BZ$119),成就内容!L94,1)-SUM(U$4:U34))</f>
        <v>0</v>
      </c>
      <c r="V35" s="41">
        <f>IF(成就内容!M38="","",INDEX($C$4:$C$178*成就内容!M$119/SUM(成就内容!$D$119:$BZ$119),成就内容!M94,1)-SUM(V$4:V34))</f>
        <v>0</v>
      </c>
      <c r="W35" s="41" t="str">
        <f>IF(成就内容!N38="","",INDEX($C$4:$C$178*成就内容!N$119/SUM(成就内容!$D$119:$BZ$119),成就内容!N94,1)-SUM(W$4:W34))</f>
        <v/>
      </c>
      <c r="X35" s="41">
        <f>IF(成就内容!O38="","",INDEX($C$4:$C$178*成就内容!O$119/SUM(成就内容!$D$119:$BZ$119),成就内容!O94,1)-SUM(X$4:X34))</f>
        <v>0</v>
      </c>
      <c r="Y35" s="41" t="str">
        <f>IF(成就内容!P38="","",INDEX($C$4:$C$178*成就内容!P$119/SUM(成就内容!$D$119:$BZ$119),成就内容!P94,1)-SUM(Y$4:Y34))</f>
        <v/>
      </c>
      <c r="Z35" s="41">
        <f>IF(成就内容!Q38="","",INDEX($C$4:$C$178*成就内容!Q$119/SUM(成就内容!$D$119:$BZ$119),成就内容!Q94,1)-SUM(Z$4:Z34))</f>
        <v>4423.68</v>
      </c>
      <c r="AA35" s="41">
        <f>IF(成就内容!R38="","",INDEX($C$4:$C$178*成就内容!R$119/SUM(成就内容!$D$119:$BZ$119),成就内容!R94,1)-SUM(AA$4:AA34))</f>
        <v>0</v>
      </c>
      <c r="AB35" s="41">
        <f>IF(成就内容!S38="","",INDEX($C$4:$C$178*成就内容!S$119/SUM(成就内容!$D$119:$BZ$119),成就内容!S94,1)-SUM(AB$4:AB34))</f>
        <v>0</v>
      </c>
      <c r="AC35" s="41">
        <f>IF(成就内容!T38="","",INDEX($C$4:$C$178*成就内容!T$119/SUM(成就内容!$D$119:$BZ$119),成就内容!T94,1)-SUM(AC$4:AC34))</f>
        <v>0</v>
      </c>
      <c r="AD35" s="41">
        <f>IF(成就内容!U38="","",INDEX($C$4:$C$178*成就内容!U$119/SUM(成就内容!$D$119:$BZ$119),成就内容!U94,1)-SUM(AD$4:AD34))</f>
        <v>0</v>
      </c>
      <c r="AE35" s="41">
        <f>IF(成就内容!V38="","",INDEX($C$4:$C$178*成就内容!V$119/SUM(成就内容!$D$119:$BZ$119),成就内容!V94,1)-SUM(AE$4:AE34))</f>
        <v>0</v>
      </c>
      <c r="AF35" s="41" t="str">
        <f>IF(成就内容!W38="","",INDEX($C$4:$C$178*成就内容!W$119/SUM(成就内容!$D$119:$BZ$119),成就内容!W94,1)-SUM(AF$4:AF34))</f>
        <v/>
      </c>
      <c r="AG35" s="41">
        <f>IF(成就内容!X38="","",INDEX($C$4:$C$178*成就内容!X$119/SUM(成就内容!$D$119:$BZ$119),成就内容!X94,1)-SUM(AG$4:AG34))</f>
        <v>0</v>
      </c>
      <c r="AH35" s="41" t="str">
        <f>IF(成就内容!Y38="","",INDEX($C$4:$C$178*成就内容!Y$119/SUM(成就内容!$D$119:$BZ$119),成就内容!Y94,1)-SUM(AH$4:AH34))</f>
        <v/>
      </c>
      <c r="AI35" s="41" t="str">
        <f>IF(成就内容!Z38="","",INDEX($C$4:$C$178*成就内容!Z$119/SUM(成就内容!$D$119:$BZ$119),成就内容!Z94,1)-SUM(AI$4:AI34))</f>
        <v/>
      </c>
      <c r="AJ35" s="41" t="str">
        <f>IF(成就内容!AA38="","",INDEX($C$4:$C$178*成就内容!AA$119/SUM(成就内容!$D$119:$BZ$119),成就内容!AA94,1)-SUM(AJ$4:AJ34))</f>
        <v/>
      </c>
      <c r="AK35" s="41" t="str">
        <f>IF(成就内容!AB38="","",INDEX($C$4:$C$178*成就内容!AB$119/SUM(成就内容!$D$119:$BZ$119),成就内容!AB94,1)-SUM(AK$4:AK34))</f>
        <v/>
      </c>
      <c r="AL35" s="41">
        <f>IF(成就内容!AC38="","",INDEX($C$4:$C$178*成就内容!AC$119/SUM(成就内容!$D$119:$BZ$119),成就内容!AC94,1)-SUM(AL$4:AL34))</f>
        <v>0</v>
      </c>
      <c r="AM35" s="41">
        <f>IF(成就内容!AD38="","",INDEX($C$4:$C$178*成就内容!AD$119/SUM(成就内容!$D$119:$BZ$119),成就内容!AD94,1)-SUM(AM$4:AM34))</f>
        <v>0</v>
      </c>
      <c r="AN35" s="41">
        <f>IF(成就内容!AE38="","",INDEX($C$4:$C$178*成就内容!AE$119/SUM(成就内容!$D$119:$BZ$119),成就内容!AE94,1)-SUM(AN$4:AN34))</f>
        <v>0</v>
      </c>
      <c r="AO35" s="41">
        <f>IF(成就内容!AF38="","",INDEX($C$4:$C$178*成就内容!AF$119/SUM(成就内容!$D$119:$BZ$119),成就内容!AF94,1)-SUM(AO$4:AO34))</f>
        <v>0</v>
      </c>
      <c r="AP35" s="41">
        <f>IF(成就内容!AG38="","",INDEX($C$4:$C$178*成就内容!AG$119/SUM(成就内容!$D$119:$BZ$119),成就内容!AG94,1)-SUM(AP$4:AP34))</f>
        <v>0</v>
      </c>
      <c r="AQ35" s="41" t="str">
        <f>IF(成就内容!AH38="","",INDEX($C$4:$C$178*成就内容!AH$119/SUM(成就内容!$D$119:$BZ$119),成就内容!AH94,1)-SUM(AQ$4:AQ34))</f>
        <v/>
      </c>
      <c r="AR35" s="41">
        <f>IF(成就内容!AI38="","",INDEX($C$4:$C$178*成就内容!AI$119/SUM(成就内容!$D$119:$BZ$119),成就内容!AI94,1)-SUM(AR$4:AR34))</f>
        <v>0</v>
      </c>
      <c r="AS35" s="41">
        <f>IF(成就内容!AJ38="","",INDEX($C$4:$C$178*成就内容!AJ$119/SUM(成就内容!$D$119:$BZ$119),成就内容!AJ94,1)-SUM(AS$4:AS34))</f>
        <v>0</v>
      </c>
      <c r="AT35" s="41" t="str">
        <f>IF(成就内容!AK38="","",INDEX($C$4:$C$178*成就内容!AK$119/SUM(成就内容!$D$119:$BZ$119),成就内容!AK94,1)-SUM(AT$4:AT34))</f>
        <v/>
      </c>
      <c r="AU35" s="41" t="str">
        <f>IF(成就内容!AL38="","",INDEX($C$4:$C$178*成就内容!AL$119/SUM(成就内容!$D$119:$BZ$119),成就内容!AL94,1)-SUM(AU$4:AU34))</f>
        <v/>
      </c>
      <c r="AV35" s="41" t="str">
        <f>IF(成就内容!AM38="","",INDEX($C$4:$C$178*成就内容!AM$119/SUM(成就内容!$D$119:$BZ$119),成就内容!AM94,1)-SUM(AV$4:AV34))</f>
        <v/>
      </c>
      <c r="AW35" s="41" t="str">
        <f>IF(成就内容!AN38="","",INDEX($C$4:$C$178*成就内容!AN$119/SUM(成就内容!$D$119:$BZ$119),成就内容!AN94,1)-SUM(AW$4:AW34))</f>
        <v/>
      </c>
      <c r="AX35" s="41">
        <f>IF(成就内容!AO38="","",INDEX($C$4:$C$178*成就内容!AO$119/SUM(成就内容!$D$119:$BZ$119),成就内容!AO94,1)-SUM(AX$4:AX34))</f>
        <v>0</v>
      </c>
      <c r="AY35" s="41">
        <f>IF(成就内容!AP38="","",INDEX($C$4:$C$178*成就内容!AP$119/SUM(成就内容!$D$119:$BZ$119),成就内容!AP94,1)-SUM(AY$4:AY34))</f>
        <v>0</v>
      </c>
      <c r="AZ35" s="41">
        <f>IF(成就内容!AQ38="","",INDEX($C$4:$C$178*成就内容!AQ$119/SUM(成就内容!$D$119:$BZ$119),成就内容!AQ94,1)-SUM(AZ$4:AZ34))</f>
        <v>0</v>
      </c>
      <c r="BA35" s="41">
        <f>IF(成就内容!AR38="","",INDEX($C$4:$C$178*成就内容!AR$119/SUM(成就内容!$D$119:$BZ$119),成就内容!AR94,1)-SUM(BA$4:BA34))</f>
        <v>0</v>
      </c>
      <c r="BB35" s="41">
        <f>IF(成就内容!AS38="","",INDEX($C$4:$C$178*成就内容!AS$119/SUM(成就内容!$D$119:$BZ$119),成就内容!AS94,1)-SUM(BB$4:BB34))</f>
        <v>0</v>
      </c>
      <c r="BC35" s="41">
        <f>IF(成就内容!AT38="","",INDEX($C$4:$C$178*成就内容!AT$119/SUM(成就内容!$D$119:$BZ$119),成就内容!AT94,1)-SUM(BC$4:BC34))</f>
        <v>0</v>
      </c>
      <c r="BD35" s="41">
        <f>IF(成就内容!AU38="","",INDEX($C$4:$C$178*成就内容!AU$119/SUM(成就内容!$D$119:$BZ$119),成就内容!AU94,1)-SUM(BD$4:BD34))</f>
        <v>0</v>
      </c>
      <c r="BE35" s="41" t="str">
        <f>IF(成就内容!AV38="","",INDEX($C$4:$C$178*成就内容!AV$119/SUM(成就内容!$D$119:$BZ$119),成就内容!AV94,1)-SUM(BE$4:BE34))</f>
        <v/>
      </c>
      <c r="BF35" s="41">
        <f>IF(成就内容!AW38="","",INDEX($C$4:$C$178*成就内容!AW$119/SUM(成就内容!$D$119:$BZ$119),成就内容!AW94,1)-SUM(BF$4:BF34))</f>
        <v>0</v>
      </c>
      <c r="BG35" s="41">
        <f>IF(成就内容!AX38="","",INDEX($C$4:$C$178*成就内容!AX$119/SUM(成就内容!$D$119:$BZ$119),成就内容!AX94,1)-SUM(BG$4:BG34))</f>
        <v>0</v>
      </c>
      <c r="BH35" s="41">
        <f>IF(成就内容!AY38="","",INDEX($C$4:$C$178*成就内容!AY$119/SUM(成就内容!$D$119:$BZ$119),成就内容!AY94,1)-SUM(BH$4:BH34))</f>
        <v>0</v>
      </c>
      <c r="BI35" s="41">
        <f>IF(成就内容!AZ38="","",INDEX($C$4:$C$178*成就内容!AZ$119/SUM(成就内容!$D$119:$BZ$119),成就内容!AZ94,1)-SUM(BI$4:BI34))</f>
        <v>0</v>
      </c>
      <c r="BJ35" s="41">
        <f>IF(成就内容!BA38="","",INDEX($C$4:$C$178*成就内容!BA$119/SUM(成就内容!$D$119:$BZ$119),成就内容!BA94,1)-SUM(BJ$4:BJ34))</f>
        <v>0</v>
      </c>
      <c r="BK35" s="41" t="str">
        <f>IF(成就内容!BB38="","",INDEX($C$4:$C$178*成就内容!BB$119/SUM(成就内容!$D$119:$BZ$119),成就内容!BB94,1)-SUM(BK$4:BK34))</f>
        <v/>
      </c>
      <c r="BL35" s="41">
        <f>IF(成就内容!BC38="","",INDEX($C$4:$C$178*成就内容!BC$119/SUM(成就内容!$D$119:$BZ$119),成就内容!BC94,1)-SUM(BL$4:BL34))</f>
        <v>0</v>
      </c>
      <c r="BM35" s="41">
        <f>IF(成就内容!BD38="","",INDEX($C$4:$C$178*成就内容!BD$119/SUM(成就内容!$D$119:$BZ$119),成就内容!BD94,1)-SUM(BM$4:BM34))</f>
        <v>0</v>
      </c>
      <c r="BN35" s="41">
        <f>IF(成就内容!BE38="","",INDEX($C$4:$C$178*成就内容!BE$119/SUM(成就内容!$D$119:$BZ$119),成就内容!BE94,1)-SUM(BN$4:BN34))</f>
        <v>0</v>
      </c>
      <c r="BO35" s="41">
        <f>IF(成就内容!BF38="","",INDEX($C$4:$C$178*成就内容!BF$119/SUM(成就内容!$D$119:$BZ$119),成就内容!BF94,1)-SUM(BO$4:BO34))</f>
        <v>0</v>
      </c>
      <c r="BP35" s="41">
        <f>IF(成就内容!BG38="","",INDEX($C$4:$C$178*成就内容!BG$119/SUM(成就内容!$D$119:$BZ$119),成就内容!BG94,1)-SUM(BP$4:BP34))</f>
        <v>0</v>
      </c>
      <c r="BQ35" s="41" t="str">
        <f>IF(成就内容!BH38="","",INDEX($C$4:$C$178*成就内容!BH$119/SUM(成就内容!$D$119:$BZ$119),成就内容!BH94,1)-SUM(BQ$4:BQ34))</f>
        <v/>
      </c>
      <c r="BR35" s="41" t="str">
        <f>IF(成就内容!BI38="","",INDEX($C$4:$C$178*成就内容!BI$119/SUM(成就内容!$D$119:$BZ$119),成就内容!BI94,1)-SUM(BR$4:BR34))</f>
        <v/>
      </c>
      <c r="BS35" s="41">
        <f>IF(成就内容!BJ38="","",INDEX($C$4:$C$178*成就内容!BJ$119/SUM(成就内容!$D$119:$BZ$119),成就内容!BJ94,1)-SUM(BS$4:BS34))</f>
        <v>0</v>
      </c>
      <c r="BT35" s="41">
        <f>IF(成就内容!BK38="","",INDEX($C$4:$C$178*成就内容!BK$119/SUM(成就内容!$D$119:$BZ$119),成就内容!BK94,1)-SUM(BT$4:BT34))</f>
        <v>0</v>
      </c>
      <c r="BU35" s="41">
        <f>IF(成就内容!BL38="","",INDEX($C$4:$C$178*成就内容!BL$119/SUM(成就内容!$D$119:$BZ$119),成就内容!BL94,1)-SUM(BU$4:BU34))</f>
        <v>0</v>
      </c>
      <c r="BV35" s="41">
        <f>IF(成就内容!BM38="","",INDEX($C$4:$C$178*成就内容!BM$119/SUM(成就内容!$D$119:$BZ$119),成就内容!BM94,1)-SUM(BV$4:BV34))</f>
        <v>0</v>
      </c>
      <c r="BW35" s="41" t="str">
        <f>IF(成就内容!BN38="","",INDEX($C$4:$C$178*成就内容!BN$119/SUM(成就内容!$D$119:$BZ$119),成就内容!BN94,1)-SUM(BW$4:BW34))</f>
        <v/>
      </c>
      <c r="BX35" s="41">
        <f>IF(成就内容!BO38="","",INDEX($C$4:$C$178*成就内容!BO$119/SUM(成就内容!$D$119:$BZ$119),成就内容!BO94,1)-SUM(BX$4:BX34))</f>
        <v>0</v>
      </c>
      <c r="BY35" s="41">
        <f>IF(成就内容!BP38="","",INDEX($C$4:$C$178*成就内容!BP$119/SUM(成就内容!$D$119:$BZ$119),成就内容!BP94,1)-SUM(BY$4:BY34))</f>
        <v>0</v>
      </c>
      <c r="BZ35" s="41">
        <f>IF(成就内容!BQ38="","",INDEX($C$4:$C$178*成就内容!BQ$119/SUM(成就内容!$D$119:$BZ$119),成就内容!BQ94,1)-SUM(BZ$4:BZ34))</f>
        <v>0</v>
      </c>
      <c r="CA35" s="41" t="str">
        <f>IF(成就内容!BR38="","",INDEX($C$4:$C$178*成就内容!BR$119/SUM(成就内容!$D$119:$BZ$119),成就内容!BR94,1)-SUM(CA$4:CA34))</f>
        <v/>
      </c>
      <c r="CB35" s="41" t="str">
        <f>IF(成就内容!BS38="","",INDEX($C$4:$C$178*成就内容!BS$119/SUM(成就内容!$D$119:$BZ$119),成就内容!BS94,1)-SUM(CB$4:CB34))</f>
        <v/>
      </c>
      <c r="CC35" s="41">
        <f>IF(成就内容!BT38="","",INDEX($C$4:$C$178*成就内容!BT$119/SUM(成就内容!$D$119:$BZ$119),成就内容!BT94,1)-SUM(CC$4:CC34))</f>
        <v>0</v>
      </c>
      <c r="CD35" s="41">
        <f>IF(成就内容!BU38="","",INDEX($C$4:$C$178*成就内容!BU$119/SUM(成就内容!$D$119:$BZ$119),成就内容!BU94,1)-SUM(CD$4:CD34))</f>
        <v>0</v>
      </c>
      <c r="CE35" s="41" t="str">
        <f>IF(成就内容!BV38="","",INDEX($C$4:$C$178*成就内容!BV$119/SUM(成就内容!$D$119:$BZ$119),成就内容!BV94,1)-SUM(CE$4:CE34))</f>
        <v/>
      </c>
      <c r="CF35" s="41">
        <f>IF(成就内容!BW38="","",INDEX($C$4:$C$178*成就内容!BW$119/SUM(成就内容!$D$119:$BZ$119),成就内容!BW94,1)-SUM(CF$4:CF34))</f>
        <v>0</v>
      </c>
      <c r="CG35" s="41">
        <f>IF(成就内容!BX38="","",INDEX($C$4:$C$178*成就内容!BX$119/SUM(成就内容!$D$119:$BZ$119),成就内容!BX94,1)-SUM(CG$4:CG34))</f>
        <v>0</v>
      </c>
      <c r="CH35" s="41">
        <f>IF(成就内容!BY38="","",INDEX($C$4:$C$178*成就内容!BY$119/SUM(成就内容!$D$119:$BZ$119),成就内容!BY94,1)-SUM(CH$4:CH34))</f>
        <v>0</v>
      </c>
      <c r="CI35" s="41">
        <f>IF(成就内容!BZ38="","",INDEX($C$4:$C$178*成就内容!BZ$119/SUM(成就内容!$D$119:$BZ$119),成就内容!BZ94,1)-SUM(CI$4:CI34))</f>
        <v>4423.68</v>
      </c>
      <c r="CK35" s="19"/>
      <c r="CM35" s="43">
        <v>32</v>
      </c>
      <c r="CN35" s="41">
        <f t="shared" si="79"/>
        <v>4430</v>
      </c>
      <c r="CO35" s="41" t="str">
        <f t="shared" si="80"/>
        <v/>
      </c>
      <c r="CP35" s="41" t="str">
        <f t="shared" si="81"/>
        <v/>
      </c>
      <c r="CQ35" s="41" t="str">
        <f t="shared" si="82"/>
        <v/>
      </c>
      <c r="CR35" s="41">
        <f t="shared" si="83"/>
        <v>4430</v>
      </c>
      <c r="CS35" s="41">
        <f t="shared" si="84"/>
        <v>0</v>
      </c>
      <c r="CT35" s="41">
        <f t="shared" si="85"/>
        <v>0</v>
      </c>
      <c r="CU35" s="41">
        <f t="shared" si="86"/>
        <v>0</v>
      </c>
      <c r="CV35" s="41">
        <f t="shared" si="87"/>
        <v>0</v>
      </c>
      <c r="CW35" s="41">
        <f t="shared" si="88"/>
        <v>0</v>
      </c>
      <c r="CX35" s="41" t="str">
        <f t="shared" si="89"/>
        <v/>
      </c>
      <c r="CY35" s="41">
        <f t="shared" si="90"/>
        <v>0</v>
      </c>
      <c r="CZ35" s="41" t="str">
        <f t="shared" si="91"/>
        <v/>
      </c>
      <c r="DA35" s="41">
        <f t="shared" si="92"/>
        <v>4430</v>
      </c>
      <c r="DB35" s="41">
        <f t="shared" si="93"/>
        <v>0</v>
      </c>
      <c r="DC35" s="41">
        <f t="shared" si="94"/>
        <v>0</v>
      </c>
      <c r="DD35" s="41">
        <f t="shared" si="95"/>
        <v>0</v>
      </c>
      <c r="DE35" s="41">
        <f t="shared" si="96"/>
        <v>0</v>
      </c>
      <c r="DF35" s="41">
        <f t="shared" si="97"/>
        <v>0</v>
      </c>
      <c r="DG35" s="41" t="str">
        <f t="shared" si="98"/>
        <v/>
      </c>
      <c r="DH35" s="41">
        <f t="shared" si="99"/>
        <v>0</v>
      </c>
      <c r="DI35" s="41" t="str">
        <f t="shared" si="100"/>
        <v/>
      </c>
      <c r="DJ35" s="41" t="str">
        <f t="shared" si="101"/>
        <v/>
      </c>
      <c r="DK35" s="41" t="str">
        <f t="shared" si="102"/>
        <v/>
      </c>
      <c r="DL35" s="41" t="str">
        <f t="shared" si="103"/>
        <v/>
      </c>
      <c r="DM35" s="41">
        <f t="shared" si="104"/>
        <v>0</v>
      </c>
      <c r="DN35" s="41">
        <f t="shared" si="105"/>
        <v>0</v>
      </c>
      <c r="DO35" s="41">
        <f t="shared" si="106"/>
        <v>0</v>
      </c>
      <c r="DP35" s="41">
        <f t="shared" si="107"/>
        <v>0</v>
      </c>
      <c r="DQ35" s="41">
        <f t="shared" si="108"/>
        <v>0</v>
      </c>
      <c r="DR35" s="41" t="str">
        <f t="shared" si="109"/>
        <v/>
      </c>
      <c r="DS35" s="41">
        <f t="shared" si="110"/>
        <v>0</v>
      </c>
      <c r="DT35" s="41">
        <f t="shared" si="111"/>
        <v>0</v>
      </c>
      <c r="DU35" s="41" t="str">
        <f t="shared" si="112"/>
        <v/>
      </c>
      <c r="DV35" s="41" t="str">
        <f t="shared" si="113"/>
        <v/>
      </c>
      <c r="DW35" s="41" t="str">
        <f t="shared" si="114"/>
        <v/>
      </c>
      <c r="DX35" s="41" t="str">
        <f t="shared" si="115"/>
        <v/>
      </c>
      <c r="DY35" s="41">
        <f t="shared" si="116"/>
        <v>0</v>
      </c>
      <c r="DZ35" s="41">
        <f t="shared" si="117"/>
        <v>0</v>
      </c>
      <c r="EA35" s="41">
        <f t="shared" si="118"/>
        <v>0</v>
      </c>
      <c r="EB35" s="41">
        <f t="shared" si="119"/>
        <v>0</v>
      </c>
      <c r="EC35" s="41">
        <f t="shared" si="120"/>
        <v>0</v>
      </c>
      <c r="ED35" s="41">
        <f t="shared" si="121"/>
        <v>0</v>
      </c>
      <c r="EE35" s="41">
        <f t="shared" si="122"/>
        <v>0</v>
      </c>
      <c r="EF35" s="41" t="str">
        <f t="shared" si="123"/>
        <v/>
      </c>
      <c r="EG35" s="41">
        <f t="shared" si="124"/>
        <v>0</v>
      </c>
      <c r="EH35" s="41">
        <f t="shared" si="125"/>
        <v>0</v>
      </c>
      <c r="EI35" s="41">
        <f t="shared" si="126"/>
        <v>0</v>
      </c>
      <c r="EJ35" s="41">
        <f t="shared" si="127"/>
        <v>0</v>
      </c>
      <c r="EK35" s="41">
        <f t="shared" si="128"/>
        <v>0</v>
      </c>
      <c r="EL35" s="41" t="str">
        <f t="shared" si="129"/>
        <v/>
      </c>
      <c r="EM35" s="41">
        <f t="shared" si="130"/>
        <v>0</v>
      </c>
      <c r="EN35" s="41">
        <f t="shared" si="131"/>
        <v>0</v>
      </c>
      <c r="EO35" s="41">
        <f t="shared" si="132"/>
        <v>0</v>
      </c>
      <c r="EP35" s="41">
        <f t="shared" si="133"/>
        <v>0</v>
      </c>
      <c r="EQ35" s="41">
        <f t="shared" si="134"/>
        <v>0</v>
      </c>
      <c r="ER35" s="41" t="str">
        <f t="shared" si="135"/>
        <v/>
      </c>
      <c r="ES35" s="41" t="str">
        <f t="shared" si="136"/>
        <v/>
      </c>
      <c r="ET35" s="41">
        <f t="shared" si="137"/>
        <v>0</v>
      </c>
      <c r="EU35" s="41">
        <f t="shared" si="138"/>
        <v>0</v>
      </c>
      <c r="EV35" s="41">
        <f t="shared" si="139"/>
        <v>0</v>
      </c>
      <c r="EW35" s="41">
        <f t="shared" si="140"/>
        <v>0</v>
      </c>
      <c r="EX35" s="41" t="str">
        <f t="shared" si="141"/>
        <v/>
      </c>
      <c r="EY35" s="41">
        <f t="shared" si="142"/>
        <v>0</v>
      </c>
      <c r="EZ35" s="41">
        <f t="shared" si="143"/>
        <v>0</v>
      </c>
      <c r="FA35" s="41">
        <f t="shared" si="144"/>
        <v>0</v>
      </c>
      <c r="FB35" s="41" t="str">
        <f t="shared" si="145"/>
        <v/>
      </c>
      <c r="FC35" s="41" t="str">
        <f t="shared" si="146"/>
        <v/>
      </c>
      <c r="FD35" s="41">
        <f t="shared" si="147"/>
        <v>0</v>
      </c>
      <c r="FE35" s="41">
        <f t="shared" si="148"/>
        <v>0</v>
      </c>
      <c r="FF35" s="41" t="str">
        <f t="shared" si="149"/>
        <v/>
      </c>
      <c r="FG35" s="41">
        <f t="shared" si="150"/>
        <v>0</v>
      </c>
      <c r="FH35" s="41">
        <f t="shared" si="151"/>
        <v>0</v>
      </c>
      <c r="FI35" s="41">
        <f t="shared" si="152"/>
        <v>0</v>
      </c>
      <c r="FJ35" s="41">
        <f t="shared" si="153"/>
        <v>4430</v>
      </c>
    </row>
    <row r="36" spans="2:166" s="96" customFormat="1" x14ac:dyDescent="0.15">
      <c r="B36" s="96">
        <v>33</v>
      </c>
      <c r="C36" s="96">
        <f>'[1]功能-子任务'!$S37</f>
        <v>633.6</v>
      </c>
      <c r="D36" s="96">
        <f>'[1]功能-子任务'!$AC37</f>
        <v>520000</v>
      </c>
      <c r="E36" s="96">
        <f>'[1]功能-子任务'!$AM37/4</f>
        <v>1575000</v>
      </c>
      <c r="F36" s="96">
        <f t="shared" si="78"/>
        <v>1575000</v>
      </c>
      <c r="G36" s="96">
        <f>'[1]功能-子任务'!$AR37</f>
        <v>0</v>
      </c>
      <c r="H36" s="96">
        <f>'[1]功能-子任务'!$BA37</f>
        <v>2075</v>
      </c>
      <c r="I36" s="96">
        <f>'[1]功能-子任务'!$BJ37</f>
        <v>37677.5</v>
      </c>
      <c r="J36" s="19"/>
      <c r="L36" s="43">
        <v>33</v>
      </c>
      <c r="M36" s="41">
        <f>IF(成就内容!D39="","",INDEX($C$4:$C$178*成就内容!D$119/SUM(成就内容!$D$119:$BZ$119),成就内容!D95,1)-SUM(M$4:M35))</f>
        <v>4423.679999999993</v>
      </c>
      <c r="N36" s="41" t="str">
        <f>IF(成就内容!E39="","",INDEX($C$4:$C$178*成就内容!E$119/SUM(成就内容!$D$119:$BZ$119),成就内容!E95,1)-SUM(N$4:N35))</f>
        <v/>
      </c>
      <c r="O36" s="41" t="str">
        <f>IF(成就内容!F39="","",INDEX($C$4:$C$178*成就内容!F$119/SUM(成就内容!$D$119:$BZ$119),成就内容!F95,1)-SUM(O$4:O35))</f>
        <v/>
      </c>
      <c r="P36" s="41" t="str">
        <f>IF(成就内容!G39="","",INDEX($C$4:$C$178*成就内容!G$119/SUM(成就内容!$D$119:$BZ$119),成就内容!G95,1)-SUM(P$4:P35))</f>
        <v/>
      </c>
      <c r="Q36" s="41">
        <f>IF(成就内容!H39="","",INDEX($C$4:$C$178*成就内容!H$119/SUM(成就内容!$D$119:$BZ$119),成就内容!H95,1)-SUM(Q$4:Q35))</f>
        <v>4423.68</v>
      </c>
      <c r="R36" s="41">
        <f>IF(成就内容!I39="","",INDEX($C$4:$C$178*成就内容!I$119/SUM(成就内容!$D$119:$BZ$119),成就内容!I95,1)-SUM(R$4:R35))</f>
        <v>0</v>
      </c>
      <c r="S36" s="41">
        <f>IF(成就内容!J39="","",INDEX($C$4:$C$178*成就内容!J$119/SUM(成就内容!$D$119:$BZ$119),成就内容!J95,1)-SUM(S$4:S35))</f>
        <v>0</v>
      </c>
      <c r="T36" s="41">
        <f>IF(成就内容!K39="","",INDEX($C$4:$C$178*成就内容!K$119/SUM(成就内容!$D$119:$BZ$119),成就内容!K95,1)-SUM(T$4:T35))</f>
        <v>0</v>
      </c>
      <c r="U36" s="41">
        <f>IF(成就内容!L39="","",INDEX($C$4:$C$178*成就内容!L$119/SUM(成就内容!$D$119:$BZ$119),成就内容!L95,1)-SUM(U$4:U35))</f>
        <v>0</v>
      </c>
      <c r="V36" s="41">
        <f>IF(成就内容!M39="","",INDEX($C$4:$C$178*成就内容!M$119/SUM(成就内容!$D$119:$BZ$119),成就内容!M95,1)-SUM(V$4:V35))</f>
        <v>0</v>
      </c>
      <c r="W36" s="41" t="str">
        <f>IF(成就内容!N39="","",INDEX($C$4:$C$178*成就内容!N$119/SUM(成就内容!$D$119:$BZ$119),成就内容!N95,1)-SUM(W$4:W35))</f>
        <v/>
      </c>
      <c r="X36" s="41" t="str">
        <f>IF(成就内容!O39="","",INDEX($C$4:$C$178*成就内容!O$119/SUM(成就内容!$D$119:$BZ$119),成就内容!O95,1)-SUM(X$4:X35))</f>
        <v/>
      </c>
      <c r="Y36" s="41" t="str">
        <f>IF(成就内容!P39="","",INDEX($C$4:$C$178*成就内容!P$119/SUM(成就内容!$D$119:$BZ$119),成就内容!P95,1)-SUM(Y$4:Y35))</f>
        <v/>
      </c>
      <c r="Z36" s="41">
        <f>IF(成就内容!Q39="","",INDEX($C$4:$C$178*成就内容!Q$119/SUM(成就内容!$D$119:$BZ$119),成就内容!Q95,1)-SUM(Z$4:Z35))</f>
        <v>4423.68</v>
      </c>
      <c r="AA36" s="41">
        <f>IF(成就内容!R39="","",INDEX($C$4:$C$178*成就内容!R$119/SUM(成就内容!$D$119:$BZ$119),成就内容!R95,1)-SUM(AA$4:AA35))</f>
        <v>0</v>
      </c>
      <c r="AB36" s="41">
        <f>IF(成就内容!S39="","",INDEX($C$4:$C$178*成就内容!S$119/SUM(成就内容!$D$119:$BZ$119),成就内容!S95,1)-SUM(AB$4:AB35))</f>
        <v>0</v>
      </c>
      <c r="AC36" s="41">
        <f>IF(成就内容!T39="","",INDEX($C$4:$C$178*成就内容!T$119/SUM(成就内容!$D$119:$BZ$119),成就内容!T95,1)-SUM(AC$4:AC35))</f>
        <v>0</v>
      </c>
      <c r="AD36" s="41">
        <f>IF(成就内容!U39="","",INDEX($C$4:$C$178*成就内容!U$119/SUM(成就内容!$D$119:$BZ$119),成就内容!U95,1)-SUM(AD$4:AD35))</f>
        <v>0</v>
      </c>
      <c r="AE36" s="41">
        <f>IF(成就内容!V39="","",INDEX($C$4:$C$178*成就内容!V$119/SUM(成就内容!$D$119:$BZ$119),成就内容!V95,1)-SUM(AE$4:AE35))</f>
        <v>0</v>
      </c>
      <c r="AF36" s="41" t="str">
        <f>IF(成就内容!W39="","",INDEX($C$4:$C$178*成就内容!W$119/SUM(成就内容!$D$119:$BZ$119),成就内容!W95,1)-SUM(AF$4:AF35))</f>
        <v/>
      </c>
      <c r="AG36" s="41" t="str">
        <f>IF(成就内容!X39="","",INDEX($C$4:$C$178*成就内容!X$119/SUM(成就内容!$D$119:$BZ$119),成就内容!X95,1)-SUM(AG$4:AG35))</f>
        <v/>
      </c>
      <c r="AH36" s="41" t="str">
        <f>IF(成就内容!Y39="","",INDEX($C$4:$C$178*成就内容!Y$119/SUM(成就内容!$D$119:$BZ$119),成就内容!Y95,1)-SUM(AH$4:AH35))</f>
        <v/>
      </c>
      <c r="AI36" s="41" t="str">
        <f>IF(成就内容!Z39="","",INDEX($C$4:$C$178*成就内容!Z$119/SUM(成就内容!$D$119:$BZ$119),成就内容!Z95,1)-SUM(AI$4:AI35))</f>
        <v/>
      </c>
      <c r="AJ36" s="41" t="str">
        <f>IF(成就内容!AA39="","",INDEX($C$4:$C$178*成就内容!AA$119/SUM(成就内容!$D$119:$BZ$119),成就内容!AA95,1)-SUM(AJ$4:AJ35))</f>
        <v/>
      </c>
      <c r="AK36" s="41" t="str">
        <f>IF(成就内容!AB39="","",INDEX($C$4:$C$178*成就内容!AB$119/SUM(成就内容!$D$119:$BZ$119),成就内容!AB95,1)-SUM(AK$4:AK35))</f>
        <v/>
      </c>
      <c r="AL36" s="41">
        <f>IF(成就内容!AC39="","",INDEX($C$4:$C$178*成就内容!AC$119/SUM(成就内容!$D$119:$BZ$119),成就内容!AC95,1)-SUM(AL$4:AL35))</f>
        <v>0</v>
      </c>
      <c r="AM36" s="41">
        <f>IF(成就内容!AD39="","",INDEX($C$4:$C$178*成就内容!AD$119/SUM(成就内容!$D$119:$BZ$119),成就内容!AD95,1)-SUM(AM$4:AM35))</f>
        <v>0</v>
      </c>
      <c r="AN36" s="41">
        <f>IF(成就内容!AE39="","",INDEX($C$4:$C$178*成就内容!AE$119/SUM(成就内容!$D$119:$BZ$119),成就内容!AE95,1)-SUM(AN$4:AN35))</f>
        <v>0</v>
      </c>
      <c r="AO36" s="41">
        <f>IF(成就内容!AF39="","",INDEX($C$4:$C$178*成就内容!AF$119/SUM(成就内容!$D$119:$BZ$119),成就内容!AF95,1)-SUM(AO$4:AO35))</f>
        <v>0</v>
      </c>
      <c r="AP36" s="41">
        <f>IF(成就内容!AG39="","",INDEX($C$4:$C$178*成就内容!AG$119/SUM(成就内容!$D$119:$BZ$119),成就内容!AG95,1)-SUM(AP$4:AP35))</f>
        <v>0</v>
      </c>
      <c r="AQ36" s="41" t="str">
        <f>IF(成就内容!AH39="","",INDEX($C$4:$C$178*成就内容!AH$119/SUM(成就内容!$D$119:$BZ$119),成就内容!AH95,1)-SUM(AQ$4:AQ35))</f>
        <v/>
      </c>
      <c r="AR36" s="41">
        <f>IF(成就内容!AI39="","",INDEX($C$4:$C$178*成就内容!AI$119/SUM(成就内容!$D$119:$BZ$119),成就内容!AI95,1)-SUM(AR$4:AR35))</f>
        <v>0</v>
      </c>
      <c r="AS36" s="41">
        <f>IF(成就内容!AJ39="","",INDEX($C$4:$C$178*成就内容!AJ$119/SUM(成就内容!$D$119:$BZ$119),成就内容!AJ95,1)-SUM(AS$4:AS35))</f>
        <v>0</v>
      </c>
      <c r="AT36" s="41" t="str">
        <f>IF(成就内容!AK39="","",INDEX($C$4:$C$178*成就内容!AK$119/SUM(成就内容!$D$119:$BZ$119),成就内容!AK95,1)-SUM(AT$4:AT35))</f>
        <v/>
      </c>
      <c r="AU36" s="41" t="str">
        <f>IF(成就内容!AL39="","",INDEX($C$4:$C$178*成就内容!AL$119/SUM(成就内容!$D$119:$BZ$119),成就内容!AL95,1)-SUM(AU$4:AU35))</f>
        <v/>
      </c>
      <c r="AV36" s="41" t="str">
        <f>IF(成就内容!AM39="","",INDEX($C$4:$C$178*成就内容!AM$119/SUM(成就内容!$D$119:$BZ$119),成就内容!AM95,1)-SUM(AV$4:AV35))</f>
        <v/>
      </c>
      <c r="AW36" s="41" t="str">
        <f>IF(成就内容!AN39="","",INDEX($C$4:$C$178*成就内容!AN$119/SUM(成就内容!$D$119:$BZ$119),成就内容!AN95,1)-SUM(AW$4:AW35))</f>
        <v/>
      </c>
      <c r="AX36" s="41">
        <f>IF(成就内容!AO39="","",INDEX($C$4:$C$178*成就内容!AO$119/SUM(成就内容!$D$119:$BZ$119),成就内容!AO95,1)-SUM(AX$4:AX35))</f>
        <v>0</v>
      </c>
      <c r="AY36" s="41">
        <f>IF(成就内容!AP39="","",INDEX($C$4:$C$178*成就内容!AP$119/SUM(成就内容!$D$119:$BZ$119),成就内容!AP95,1)-SUM(AY$4:AY35))</f>
        <v>0</v>
      </c>
      <c r="AZ36" s="41">
        <f>IF(成就内容!AQ39="","",INDEX($C$4:$C$178*成就内容!AQ$119/SUM(成就内容!$D$119:$BZ$119),成就内容!AQ95,1)-SUM(AZ$4:AZ35))</f>
        <v>0</v>
      </c>
      <c r="BA36" s="41">
        <f>IF(成就内容!AR39="","",INDEX($C$4:$C$178*成就内容!AR$119/SUM(成就内容!$D$119:$BZ$119),成就内容!AR95,1)-SUM(BA$4:BA35))</f>
        <v>0</v>
      </c>
      <c r="BB36" s="41">
        <f>IF(成就内容!AS39="","",INDEX($C$4:$C$178*成就内容!AS$119/SUM(成就内容!$D$119:$BZ$119),成就内容!AS95,1)-SUM(BB$4:BB35))</f>
        <v>0</v>
      </c>
      <c r="BC36" s="41">
        <f>IF(成就内容!AT39="","",INDEX($C$4:$C$178*成就内容!AT$119/SUM(成就内容!$D$119:$BZ$119),成就内容!AT95,1)-SUM(BC$4:BC35))</f>
        <v>0</v>
      </c>
      <c r="BD36" s="41">
        <f>IF(成就内容!AU39="","",INDEX($C$4:$C$178*成就内容!AU$119/SUM(成就内容!$D$119:$BZ$119),成就内容!AU95,1)-SUM(BD$4:BD35))</f>
        <v>0</v>
      </c>
      <c r="BE36" s="41" t="str">
        <f>IF(成就内容!AV39="","",INDEX($C$4:$C$178*成就内容!AV$119/SUM(成就内容!$D$119:$BZ$119),成就内容!AV95,1)-SUM(BE$4:BE35))</f>
        <v/>
      </c>
      <c r="BF36" s="41">
        <f>IF(成就内容!AW39="","",INDEX($C$4:$C$178*成就内容!AW$119/SUM(成就内容!$D$119:$BZ$119),成就内容!AW95,1)-SUM(BF$4:BF35))</f>
        <v>0</v>
      </c>
      <c r="BG36" s="41">
        <f>IF(成就内容!AX39="","",INDEX($C$4:$C$178*成就内容!AX$119/SUM(成就内容!$D$119:$BZ$119),成就内容!AX95,1)-SUM(BG$4:BG35))</f>
        <v>0</v>
      </c>
      <c r="BH36" s="41">
        <f>IF(成就内容!AY39="","",INDEX($C$4:$C$178*成就内容!AY$119/SUM(成就内容!$D$119:$BZ$119),成就内容!AY95,1)-SUM(BH$4:BH35))</f>
        <v>0</v>
      </c>
      <c r="BI36" s="41">
        <f>IF(成就内容!AZ39="","",INDEX($C$4:$C$178*成就内容!AZ$119/SUM(成就内容!$D$119:$BZ$119),成就内容!AZ95,1)-SUM(BI$4:BI35))</f>
        <v>0</v>
      </c>
      <c r="BJ36" s="41">
        <f>IF(成就内容!BA39="","",INDEX($C$4:$C$178*成就内容!BA$119/SUM(成就内容!$D$119:$BZ$119),成就内容!BA95,1)-SUM(BJ$4:BJ35))</f>
        <v>0</v>
      </c>
      <c r="BK36" s="41" t="str">
        <f>IF(成就内容!BB39="","",INDEX($C$4:$C$178*成就内容!BB$119/SUM(成就内容!$D$119:$BZ$119),成就内容!BB95,1)-SUM(BK$4:BK35))</f>
        <v/>
      </c>
      <c r="BL36" s="41">
        <f>IF(成就内容!BC39="","",INDEX($C$4:$C$178*成就内容!BC$119/SUM(成就内容!$D$119:$BZ$119),成就内容!BC95,1)-SUM(BL$4:BL35))</f>
        <v>0</v>
      </c>
      <c r="BM36" s="41">
        <f>IF(成就内容!BD39="","",INDEX($C$4:$C$178*成就内容!BD$119/SUM(成就内容!$D$119:$BZ$119),成就内容!BD95,1)-SUM(BM$4:BM35))</f>
        <v>0</v>
      </c>
      <c r="BN36" s="41">
        <f>IF(成就内容!BE39="","",INDEX($C$4:$C$178*成就内容!BE$119/SUM(成就内容!$D$119:$BZ$119),成就内容!BE95,1)-SUM(BN$4:BN35))</f>
        <v>0</v>
      </c>
      <c r="BO36" s="41">
        <f>IF(成就内容!BF39="","",INDEX($C$4:$C$178*成就内容!BF$119/SUM(成就内容!$D$119:$BZ$119),成就内容!BF95,1)-SUM(BO$4:BO35))</f>
        <v>0</v>
      </c>
      <c r="BP36" s="41">
        <f>IF(成就内容!BG39="","",INDEX($C$4:$C$178*成就内容!BG$119/SUM(成就内容!$D$119:$BZ$119),成就内容!BG95,1)-SUM(BP$4:BP35))</f>
        <v>0</v>
      </c>
      <c r="BQ36" s="41" t="str">
        <f>IF(成就内容!BH39="","",INDEX($C$4:$C$178*成就内容!BH$119/SUM(成就内容!$D$119:$BZ$119),成就内容!BH95,1)-SUM(BQ$4:BQ35))</f>
        <v/>
      </c>
      <c r="BR36" s="41" t="str">
        <f>IF(成就内容!BI39="","",INDEX($C$4:$C$178*成就内容!BI$119/SUM(成就内容!$D$119:$BZ$119),成就内容!BI95,1)-SUM(BR$4:BR35))</f>
        <v/>
      </c>
      <c r="BS36" s="41">
        <f>IF(成就内容!BJ39="","",INDEX($C$4:$C$178*成就内容!BJ$119/SUM(成就内容!$D$119:$BZ$119),成就内容!BJ95,1)-SUM(BS$4:BS35))</f>
        <v>0</v>
      </c>
      <c r="BT36" s="41">
        <f>IF(成就内容!BK39="","",INDEX($C$4:$C$178*成就内容!BK$119/SUM(成就内容!$D$119:$BZ$119),成就内容!BK95,1)-SUM(BT$4:BT35))</f>
        <v>0</v>
      </c>
      <c r="BU36" s="41">
        <f>IF(成就内容!BL39="","",INDEX($C$4:$C$178*成就内容!BL$119/SUM(成就内容!$D$119:$BZ$119),成就内容!BL95,1)-SUM(BU$4:BU35))</f>
        <v>0</v>
      </c>
      <c r="BV36" s="41">
        <f>IF(成就内容!BM39="","",INDEX($C$4:$C$178*成就内容!BM$119/SUM(成就内容!$D$119:$BZ$119),成就内容!BM95,1)-SUM(BV$4:BV35))</f>
        <v>0</v>
      </c>
      <c r="BW36" s="41" t="str">
        <f>IF(成就内容!BN39="","",INDEX($C$4:$C$178*成就内容!BN$119/SUM(成就内容!$D$119:$BZ$119),成就内容!BN95,1)-SUM(BW$4:BW35))</f>
        <v/>
      </c>
      <c r="BX36" s="41">
        <f>IF(成就内容!BO39="","",INDEX($C$4:$C$178*成就内容!BO$119/SUM(成就内容!$D$119:$BZ$119),成就内容!BO95,1)-SUM(BX$4:BX35))</f>
        <v>0</v>
      </c>
      <c r="BY36" s="41">
        <f>IF(成就内容!BP39="","",INDEX($C$4:$C$178*成就内容!BP$119/SUM(成就内容!$D$119:$BZ$119),成就内容!BP95,1)-SUM(BY$4:BY35))</f>
        <v>0</v>
      </c>
      <c r="BZ36" s="41">
        <f>IF(成就内容!BQ39="","",INDEX($C$4:$C$178*成就内容!BQ$119/SUM(成就内容!$D$119:$BZ$119),成就内容!BQ95,1)-SUM(BZ$4:BZ35))</f>
        <v>0</v>
      </c>
      <c r="CA36" s="41" t="str">
        <f>IF(成就内容!BR39="","",INDEX($C$4:$C$178*成就内容!BR$119/SUM(成就内容!$D$119:$BZ$119),成就内容!BR95,1)-SUM(CA$4:CA35))</f>
        <v/>
      </c>
      <c r="CB36" s="41" t="str">
        <f>IF(成就内容!BS39="","",INDEX($C$4:$C$178*成就内容!BS$119/SUM(成就内容!$D$119:$BZ$119),成就内容!BS95,1)-SUM(CB$4:CB35))</f>
        <v/>
      </c>
      <c r="CC36" s="41">
        <f>IF(成就内容!BT39="","",INDEX($C$4:$C$178*成就内容!BT$119/SUM(成就内容!$D$119:$BZ$119),成就内容!BT95,1)-SUM(CC$4:CC35))</f>
        <v>0</v>
      </c>
      <c r="CD36" s="41">
        <f>IF(成就内容!BU39="","",INDEX($C$4:$C$178*成就内容!BU$119/SUM(成就内容!$D$119:$BZ$119),成就内容!BU95,1)-SUM(CD$4:CD35))</f>
        <v>0</v>
      </c>
      <c r="CE36" s="41" t="str">
        <f>IF(成就内容!BV39="","",INDEX($C$4:$C$178*成就内容!BV$119/SUM(成就内容!$D$119:$BZ$119),成就内容!BV95,1)-SUM(CE$4:CE35))</f>
        <v/>
      </c>
      <c r="CF36" s="41">
        <f>IF(成就内容!BW39="","",INDEX($C$4:$C$178*成就内容!BW$119/SUM(成就内容!$D$119:$BZ$119),成就内容!BW95,1)-SUM(CF$4:CF35))</f>
        <v>0</v>
      </c>
      <c r="CG36" s="41">
        <f>IF(成就内容!BX39="","",INDEX($C$4:$C$178*成就内容!BX$119/SUM(成就内容!$D$119:$BZ$119),成就内容!BX95,1)-SUM(CG$4:CG35))</f>
        <v>0</v>
      </c>
      <c r="CH36" s="41">
        <f>IF(成就内容!BY39="","",INDEX($C$4:$C$178*成就内容!BY$119/SUM(成就内容!$D$119:$BZ$119),成就内容!BY95,1)-SUM(CH$4:CH35))</f>
        <v>0</v>
      </c>
      <c r="CI36" s="41">
        <f>IF(成就内容!BZ39="","",INDEX($C$4:$C$178*成就内容!BZ$119/SUM(成就内容!$D$119:$BZ$119),成就内容!BZ95,1)-SUM(CI$4:CI35))</f>
        <v>4423.68</v>
      </c>
      <c r="CK36" s="19"/>
      <c r="CM36" s="43">
        <v>33</v>
      </c>
      <c r="CN36" s="41">
        <f t="shared" si="79"/>
        <v>4430</v>
      </c>
      <c r="CO36" s="41" t="str">
        <f t="shared" si="80"/>
        <v/>
      </c>
      <c r="CP36" s="41" t="str">
        <f t="shared" si="81"/>
        <v/>
      </c>
      <c r="CQ36" s="41" t="str">
        <f t="shared" si="82"/>
        <v/>
      </c>
      <c r="CR36" s="41">
        <f t="shared" si="83"/>
        <v>4430</v>
      </c>
      <c r="CS36" s="41">
        <f t="shared" si="84"/>
        <v>0</v>
      </c>
      <c r="CT36" s="41">
        <f t="shared" si="85"/>
        <v>0</v>
      </c>
      <c r="CU36" s="41">
        <f t="shared" si="86"/>
        <v>0</v>
      </c>
      <c r="CV36" s="41">
        <f t="shared" si="87"/>
        <v>0</v>
      </c>
      <c r="CW36" s="41">
        <f t="shared" si="88"/>
        <v>0</v>
      </c>
      <c r="CX36" s="41" t="str">
        <f t="shared" si="89"/>
        <v/>
      </c>
      <c r="CY36" s="41" t="str">
        <f t="shared" si="90"/>
        <v/>
      </c>
      <c r="CZ36" s="41" t="str">
        <f t="shared" si="91"/>
        <v/>
      </c>
      <c r="DA36" s="41">
        <f t="shared" si="92"/>
        <v>4430</v>
      </c>
      <c r="DB36" s="41">
        <f t="shared" si="93"/>
        <v>0</v>
      </c>
      <c r="DC36" s="41">
        <f t="shared" si="94"/>
        <v>0</v>
      </c>
      <c r="DD36" s="41">
        <f t="shared" si="95"/>
        <v>0</v>
      </c>
      <c r="DE36" s="41">
        <f t="shared" si="96"/>
        <v>0</v>
      </c>
      <c r="DF36" s="41">
        <f t="shared" si="97"/>
        <v>0</v>
      </c>
      <c r="DG36" s="41" t="str">
        <f t="shared" si="98"/>
        <v/>
      </c>
      <c r="DH36" s="41" t="str">
        <f t="shared" si="99"/>
        <v/>
      </c>
      <c r="DI36" s="41" t="str">
        <f t="shared" si="100"/>
        <v/>
      </c>
      <c r="DJ36" s="41" t="str">
        <f t="shared" si="101"/>
        <v/>
      </c>
      <c r="DK36" s="41" t="str">
        <f t="shared" si="102"/>
        <v/>
      </c>
      <c r="DL36" s="41" t="str">
        <f t="shared" si="103"/>
        <v/>
      </c>
      <c r="DM36" s="41">
        <f t="shared" si="104"/>
        <v>0</v>
      </c>
      <c r="DN36" s="41">
        <f t="shared" si="105"/>
        <v>0</v>
      </c>
      <c r="DO36" s="41">
        <f t="shared" si="106"/>
        <v>0</v>
      </c>
      <c r="DP36" s="41">
        <f t="shared" si="107"/>
        <v>0</v>
      </c>
      <c r="DQ36" s="41">
        <f t="shared" si="108"/>
        <v>0</v>
      </c>
      <c r="DR36" s="41" t="str">
        <f t="shared" si="109"/>
        <v/>
      </c>
      <c r="DS36" s="41">
        <f t="shared" si="110"/>
        <v>0</v>
      </c>
      <c r="DT36" s="41">
        <f t="shared" si="111"/>
        <v>0</v>
      </c>
      <c r="DU36" s="41" t="str">
        <f t="shared" si="112"/>
        <v/>
      </c>
      <c r="DV36" s="41" t="str">
        <f t="shared" si="113"/>
        <v/>
      </c>
      <c r="DW36" s="41" t="str">
        <f t="shared" si="114"/>
        <v/>
      </c>
      <c r="DX36" s="41" t="str">
        <f t="shared" si="115"/>
        <v/>
      </c>
      <c r="DY36" s="41">
        <f t="shared" si="116"/>
        <v>0</v>
      </c>
      <c r="DZ36" s="41">
        <f t="shared" si="117"/>
        <v>0</v>
      </c>
      <c r="EA36" s="41">
        <f t="shared" si="118"/>
        <v>0</v>
      </c>
      <c r="EB36" s="41">
        <f t="shared" si="119"/>
        <v>0</v>
      </c>
      <c r="EC36" s="41">
        <f t="shared" si="120"/>
        <v>0</v>
      </c>
      <c r="ED36" s="41">
        <f t="shared" si="121"/>
        <v>0</v>
      </c>
      <c r="EE36" s="41">
        <f t="shared" si="122"/>
        <v>0</v>
      </c>
      <c r="EF36" s="41" t="str">
        <f t="shared" si="123"/>
        <v/>
      </c>
      <c r="EG36" s="41">
        <f t="shared" si="124"/>
        <v>0</v>
      </c>
      <c r="EH36" s="41">
        <f t="shared" si="125"/>
        <v>0</v>
      </c>
      <c r="EI36" s="41">
        <f t="shared" si="126"/>
        <v>0</v>
      </c>
      <c r="EJ36" s="41">
        <f t="shared" si="127"/>
        <v>0</v>
      </c>
      <c r="EK36" s="41">
        <f t="shared" si="128"/>
        <v>0</v>
      </c>
      <c r="EL36" s="41" t="str">
        <f t="shared" si="129"/>
        <v/>
      </c>
      <c r="EM36" s="41">
        <f t="shared" si="130"/>
        <v>0</v>
      </c>
      <c r="EN36" s="41">
        <f t="shared" si="131"/>
        <v>0</v>
      </c>
      <c r="EO36" s="41">
        <f t="shared" si="132"/>
        <v>0</v>
      </c>
      <c r="EP36" s="41">
        <f t="shared" si="133"/>
        <v>0</v>
      </c>
      <c r="EQ36" s="41">
        <f t="shared" si="134"/>
        <v>0</v>
      </c>
      <c r="ER36" s="41" t="str">
        <f t="shared" si="135"/>
        <v/>
      </c>
      <c r="ES36" s="41" t="str">
        <f t="shared" si="136"/>
        <v/>
      </c>
      <c r="ET36" s="41">
        <f t="shared" si="137"/>
        <v>0</v>
      </c>
      <c r="EU36" s="41">
        <f t="shared" si="138"/>
        <v>0</v>
      </c>
      <c r="EV36" s="41">
        <f t="shared" si="139"/>
        <v>0</v>
      </c>
      <c r="EW36" s="41">
        <f t="shared" si="140"/>
        <v>0</v>
      </c>
      <c r="EX36" s="41" t="str">
        <f t="shared" si="141"/>
        <v/>
      </c>
      <c r="EY36" s="41">
        <f t="shared" si="142"/>
        <v>0</v>
      </c>
      <c r="EZ36" s="41">
        <f t="shared" si="143"/>
        <v>0</v>
      </c>
      <c r="FA36" s="41">
        <f t="shared" si="144"/>
        <v>0</v>
      </c>
      <c r="FB36" s="41" t="str">
        <f t="shared" si="145"/>
        <v/>
      </c>
      <c r="FC36" s="41" t="str">
        <f t="shared" si="146"/>
        <v/>
      </c>
      <c r="FD36" s="41">
        <f t="shared" si="147"/>
        <v>0</v>
      </c>
      <c r="FE36" s="41">
        <f t="shared" si="148"/>
        <v>0</v>
      </c>
      <c r="FF36" s="41" t="str">
        <f t="shared" si="149"/>
        <v/>
      </c>
      <c r="FG36" s="41">
        <f t="shared" si="150"/>
        <v>0</v>
      </c>
      <c r="FH36" s="41">
        <f t="shared" si="151"/>
        <v>0</v>
      </c>
      <c r="FI36" s="41">
        <f t="shared" si="152"/>
        <v>0</v>
      </c>
      <c r="FJ36" s="41">
        <f t="shared" si="153"/>
        <v>4430</v>
      </c>
    </row>
    <row r="37" spans="2:166" s="96" customFormat="1" x14ac:dyDescent="0.15">
      <c r="B37" s="96">
        <v>34</v>
      </c>
      <c r="C37" s="96">
        <f>'[1]功能-子任务'!$S38</f>
        <v>676.8</v>
      </c>
      <c r="D37" s="96">
        <f>'[1]功能-子任务'!$AC38</f>
        <v>560000</v>
      </c>
      <c r="E37" s="96">
        <f>'[1]功能-子任务'!$AM38/4</f>
        <v>1700000</v>
      </c>
      <c r="F37" s="96">
        <f t="shared" si="78"/>
        <v>1700000</v>
      </c>
      <c r="G37" s="96">
        <f>'[1]功能-子任务'!$AR38</f>
        <v>0</v>
      </c>
      <c r="H37" s="96">
        <f>'[1]功能-子任务'!$BA38</f>
        <v>2200</v>
      </c>
      <c r="I37" s="96">
        <f>'[1]功能-子任务'!$BJ38</f>
        <v>39291</v>
      </c>
      <c r="J37" s="19"/>
      <c r="L37" s="43">
        <v>34</v>
      </c>
      <c r="M37" s="41">
        <f>IF(成就内容!D40="","",INDEX($C$4:$C$178*成就内容!D$119/SUM(成就内容!$D$119:$BZ$119),成就内容!D96,1)-SUM(M$4:M36))</f>
        <v>4423.68</v>
      </c>
      <c r="N37" s="41" t="str">
        <f>IF(成就内容!E40="","",INDEX($C$4:$C$178*成就内容!E$119/SUM(成就内容!$D$119:$BZ$119),成就内容!E96,1)-SUM(N$4:N36))</f>
        <v/>
      </c>
      <c r="O37" s="41" t="str">
        <f>IF(成就内容!F40="","",INDEX($C$4:$C$178*成就内容!F$119/SUM(成就内容!$D$119:$BZ$119),成就内容!F96,1)-SUM(O$4:O36))</f>
        <v/>
      </c>
      <c r="P37" s="41" t="str">
        <f>IF(成就内容!G40="","",INDEX($C$4:$C$178*成就内容!G$119/SUM(成就内容!$D$119:$BZ$119),成就内容!G96,1)-SUM(P$4:P36))</f>
        <v/>
      </c>
      <c r="Q37" s="41">
        <f>IF(成就内容!H40="","",INDEX($C$4:$C$178*成就内容!H$119/SUM(成就内容!$D$119:$BZ$119),成就内容!H96,1)-SUM(Q$4:Q36))</f>
        <v>4423.68</v>
      </c>
      <c r="R37" s="41">
        <f>IF(成就内容!I40="","",INDEX($C$4:$C$178*成就内容!I$119/SUM(成就内容!$D$119:$BZ$119),成就内容!I96,1)-SUM(R$4:R36))</f>
        <v>0</v>
      </c>
      <c r="S37" s="41">
        <f>IF(成就内容!J40="","",INDEX($C$4:$C$178*成就内容!J$119/SUM(成就内容!$D$119:$BZ$119),成就内容!J96,1)-SUM(S$4:S36))</f>
        <v>0</v>
      </c>
      <c r="T37" s="41">
        <f>IF(成就内容!K40="","",INDEX($C$4:$C$178*成就内容!K$119/SUM(成就内容!$D$119:$BZ$119),成就内容!K96,1)-SUM(T$4:T36))</f>
        <v>0</v>
      </c>
      <c r="U37" s="41">
        <f>IF(成就内容!L40="","",INDEX($C$4:$C$178*成就内容!L$119/SUM(成就内容!$D$119:$BZ$119),成就内容!L96,1)-SUM(U$4:U36))</f>
        <v>0</v>
      </c>
      <c r="V37" s="41">
        <f>IF(成就内容!M40="","",INDEX($C$4:$C$178*成就内容!M$119/SUM(成就内容!$D$119:$BZ$119),成就内容!M96,1)-SUM(V$4:V36))</f>
        <v>0</v>
      </c>
      <c r="W37" s="41" t="str">
        <f>IF(成就内容!N40="","",INDEX($C$4:$C$178*成就内容!N$119/SUM(成就内容!$D$119:$BZ$119),成就内容!N96,1)-SUM(W$4:W36))</f>
        <v/>
      </c>
      <c r="X37" s="41" t="str">
        <f>IF(成就内容!O40="","",INDEX($C$4:$C$178*成就内容!O$119/SUM(成就内容!$D$119:$BZ$119),成就内容!O96,1)-SUM(X$4:X36))</f>
        <v/>
      </c>
      <c r="Y37" s="41" t="str">
        <f>IF(成就内容!P40="","",INDEX($C$4:$C$178*成就内容!P$119/SUM(成就内容!$D$119:$BZ$119),成就内容!P96,1)-SUM(Y$4:Y36))</f>
        <v/>
      </c>
      <c r="Z37" s="41">
        <f>IF(成就内容!Q40="","",INDEX($C$4:$C$178*成就内容!Q$119/SUM(成就内容!$D$119:$BZ$119),成就内容!Q96,1)-SUM(Z$4:Z36))</f>
        <v>4423.68</v>
      </c>
      <c r="AA37" s="41">
        <f>IF(成就内容!R40="","",INDEX($C$4:$C$178*成就内容!R$119/SUM(成就内容!$D$119:$BZ$119),成就内容!R96,1)-SUM(AA$4:AA36))</f>
        <v>0</v>
      </c>
      <c r="AB37" s="41">
        <f>IF(成就内容!S40="","",INDEX($C$4:$C$178*成就内容!S$119/SUM(成就内容!$D$119:$BZ$119),成就内容!S96,1)-SUM(AB$4:AB36))</f>
        <v>0</v>
      </c>
      <c r="AC37" s="41">
        <f>IF(成就内容!T40="","",INDEX($C$4:$C$178*成就内容!T$119/SUM(成就内容!$D$119:$BZ$119),成就内容!T96,1)-SUM(AC$4:AC36))</f>
        <v>0</v>
      </c>
      <c r="AD37" s="41">
        <f>IF(成就内容!U40="","",INDEX($C$4:$C$178*成就内容!U$119/SUM(成就内容!$D$119:$BZ$119),成就内容!U96,1)-SUM(AD$4:AD36))</f>
        <v>0</v>
      </c>
      <c r="AE37" s="41">
        <f>IF(成就内容!V40="","",INDEX($C$4:$C$178*成就内容!V$119/SUM(成就内容!$D$119:$BZ$119),成就内容!V96,1)-SUM(AE$4:AE36))</f>
        <v>0</v>
      </c>
      <c r="AF37" s="41" t="str">
        <f>IF(成就内容!W40="","",INDEX($C$4:$C$178*成就内容!W$119/SUM(成就内容!$D$119:$BZ$119),成就内容!W96,1)-SUM(AF$4:AF36))</f>
        <v/>
      </c>
      <c r="AG37" s="41" t="str">
        <f>IF(成就内容!X40="","",INDEX($C$4:$C$178*成就内容!X$119/SUM(成就内容!$D$119:$BZ$119),成就内容!X96,1)-SUM(AG$4:AG36))</f>
        <v/>
      </c>
      <c r="AH37" s="41" t="str">
        <f>IF(成就内容!Y40="","",INDEX($C$4:$C$178*成就内容!Y$119/SUM(成就内容!$D$119:$BZ$119),成就内容!Y96,1)-SUM(AH$4:AH36))</f>
        <v/>
      </c>
      <c r="AI37" s="41" t="str">
        <f>IF(成就内容!Z40="","",INDEX($C$4:$C$178*成就内容!Z$119/SUM(成就内容!$D$119:$BZ$119),成就内容!Z96,1)-SUM(AI$4:AI36))</f>
        <v/>
      </c>
      <c r="AJ37" s="41" t="str">
        <f>IF(成就内容!AA40="","",INDEX($C$4:$C$178*成就内容!AA$119/SUM(成就内容!$D$119:$BZ$119),成就内容!AA96,1)-SUM(AJ$4:AJ36))</f>
        <v/>
      </c>
      <c r="AK37" s="41" t="str">
        <f>IF(成就内容!AB40="","",INDEX($C$4:$C$178*成就内容!AB$119/SUM(成就内容!$D$119:$BZ$119),成就内容!AB96,1)-SUM(AK$4:AK36))</f>
        <v/>
      </c>
      <c r="AL37" s="41">
        <f>IF(成就内容!AC40="","",INDEX($C$4:$C$178*成就内容!AC$119/SUM(成就内容!$D$119:$BZ$119),成就内容!AC96,1)-SUM(AL$4:AL36))</f>
        <v>0</v>
      </c>
      <c r="AM37" s="41">
        <f>IF(成就内容!AD40="","",INDEX($C$4:$C$178*成就内容!AD$119/SUM(成就内容!$D$119:$BZ$119),成就内容!AD96,1)-SUM(AM$4:AM36))</f>
        <v>0</v>
      </c>
      <c r="AN37" s="41">
        <f>IF(成就内容!AE40="","",INDEX($C$4:$C$178*成就内容!AE$119/SUM(成就内容!$D$119:$BZ$119),成就内容!AE96,1)-SUM(AN$4:AN36))</f>
        <v>0</v>
      </c>
      <c r="AO37" s="41">
        <f>IF(成就内容!AF40="","",INDEX($C$4:$C$178*成就内容!AF$119/SUM(成就内容!$D$119:$BZ$119),成就内容!AF96,1)-SUM(AO$4:AO36))</f>
        <v>0</v>
      </c>
      <c r="AP37" s="41">
        <f>IF(成就内容!AG40="","",INDEX($C$4:$C$178*成就内容!AG$119/SUM(成就内容!$D$119:$BZ$119),成就内容!AG96,1)-SUM(AP$4:AP36))</f>
        <v>0</v>
      </c>
      <c r="AQ37" s="41" t="str">
        <f>IF(成就内容!AH40="","",INDEX($C$4:$C$178*成就内容!AH$119/SUM(成就内容!$D$119:$BZ$119),成就内容!AH96,1)-SUM(AQ$4:AQ36))</f>
        <v/>
      </c>
      <c r="AR37" s="41">
        <f>IF(成就内容!AI40="","",INDEX($C$4:$C$178*成就内容!AI$119/SUM(成就内容!$D$119:$BZ$119),成就内容!AI96,1)-SUM(AR$4:AR36))</f>
        <v>0</v>
      </c>
      <c r="AS37" s="41">
        <f>IF(成就内容!AJ40="","",INDEX($C$4:$C$178*成就内容!AJ$119/SUM(成就内容!$D$119:$BZ$119),成就内容!AJ96,1)-SUM(AS$4:AS36))</f>
        <v>0</v>
      </c>
      <c r="AT37" s="41" t="str">
        <f>IF(成就内容!AK40="","",INDEX($C$4:$C$178*成就内容!AK$119/SUM(成就内容!$D$119:$BZ$119),成就内容!AK96,1)-SUM(AT$4:AT36))</f>
        <v/>
      </c>
      <c r="AU37" s="41" t="str">
        <f>IF(成就内容!AL40="","",INDEX($C$4:$C$178*成就内容!AL$119/SUM(成就内容!$D$119:$BZ$119),成就内容!AL96,1)-SUM(AU$4:AU36))</f>
        <v/>
      </c>
      <c r="AV37" s="41" t="str">
        <f>IF(成就内容!AM40="","",INDEX($C$4:$C$178*成就内容!AM$119/SUM(成就内容!$D$119:$BZ$119),成就内容!AM96,1)-SUM(AV$4:AV36))</f>
        <v/>
      </c>
      <c r="AW37" s="41" t="str">
        <f>IF(成就内容!AN40="","",INDEX($C$4:$C$178*成就内容!AN$119/SUM(成就内容!$D$119:$BZ$119),成就内容!AN96,1)-SUM(AW$4:AW36))</f>
        <v/>
      </c>
      <c r="AX37" s="41">
        <f>IF(成就内容!AO40="","",INDEX($C$4:$C$178*成就内容!AO$119/SUM(成就内容!$D$119:$BZ$119),成就内容!AO96,1)-SUM(AX$4:AX36))</f>
        <v>0</v>
      </c>
      <c r="AY37" s="41">
        <f>IF(成就内容!AP40="","",INDEX($C$4:$C$178*成就内容!AP$119/SUM(成就内容!$D$119:$BZ$119),成就内容!AP96,1)-SUM(AY$4:AY36))</f>
        <v>0</v>
      </c>
      <c r="AZ37" s="41">
        <f>IF(成就内容!AQ40="","",INDEX($C$4:$C$178*成就内容!AQ$119/SUM(成就内容!$D$119:$BZ$119),成就内容!AQ96,1)-SUM(AZ$4:AZ36))</f>
        <v>0</v>
      </c>
      <c r="BA37" s="41">
        <f>IF(成就内容!AR40="","",INDEX($C$4:$C$178*成就内容!AR$119/SUM(成就内容!$D$119:$BZ$119),成就内容!AR96,1)-SUM(BA$4:BA36))</f>
        <v>0</v>
      </c>
      <c r="BB37" s="41">
        <f>IF(成就内容!AS40="","",INDEX($C$4:$C$178*成就内容!AS$119/SUM(成就内容!$D$119:$BZ$119),成就内容!AS96,1)-SUM(BB$4:BB36))</f>
        <v>0</v>
      </c>
      <c r="BC37" s="41">
        <f>IF(成就内容!AT40="","",INDEX($C$4:$C$178*成就内容!AT$119/SUM(成就内容!$D$119:$BZ$119),成就内容!AT96,1)-SUM(BC$4:BC36))</f>
        <v>0</v>
      </c>
      <c r="BD37" s="41">
        <f>IF(成就内容!AU40="","",INDEX($C$4:$C$178*成就内容!AU$119/SUM(成就内容!$D$119:$BZ$119),成就内容!AU96,1)-SUM(BD$4:BD36))</f>
        <v>0</v>
      </c>
      <c r="BE37" s="41" t="str">
        <f>IF(成就内容!AV40="","",INDEX($C$4:$C$178*成就内容!AV$119/SUM(成就内容!$D$119:$BZ$119),成就内容!AV96,1)-SUM(BE$4:BE36))</f>
        <v/>
      </c>
      <c r="BF37" s="41">
        <f>IF(成就内容!AW40="","",INDEX($C$4:$C$178*成就内容!AW$119/SUM(成就内容!$D$119:$BZ$119),成就内容!AW96,1)-SUM(BF$4:BF36))</f>
        <v>0</v>
      </c>
      <c r="BG37" s="41">
        <f>IF(成就内容!AX40="","",INDEX($C$4:$C$178*成就内容!AX$119/SUM(成就内容!$D$119:$BZ$119),成就内容!AX96,1)-SUM(BG$4:BG36))</f>
        <v>0</v>
      </c>
      <c r="BH37" s="41">
        <f>IF(成就内容!AY40="","",INDEX($C$4:$C$178*成就内容!AY$119/SUM(成就内容!$D$119:$BZ$119),成就内容!AY96,1)-SUM(BH$4:BH36))</f>
        <v>0</v>
      </c>
      <c r="BI37" s="41">
        <f>IF(成就内容!AZ40="","",INDEX($C$4:$C$178*成就内容!AZ$119/SUM(成就内容!$D$119:$BZ$119),成就内容!AZ96,1)-SUM(BI$4:BI36))</f>
        <v>0</v>
      </c>
      <c r="BJ37" s="41">
        <f>IF(成就内容!BA40="","",INDEX($C$4:$C$178*成就内容!BA$119/SUM(成就内容!$D$119:$BZ$119),成就内容!BA96,1)-SUM(BJ$4:BJ36))</f>
        <v>0</v>
      </c>
      <c r="BK37" s="41" t="str">
        <f>IF(成就内容!BB40="","",INDEX($C$4:$C$178*成就内容!BB$119/SUM(成就内容!$D$119:$BZ$119),成就内容!BB96,1)-SUM(BK$4:BK36))</f>
        <v/>
      </c>
      <c r="BL37" s="41">
        <f>IF(成就内容!BC40="","",INDEX($C$4:$C$178*成就内容!BC$119/SUM(成就内容!$D$119:$BZ$119),成就内容!BC96,1)-SUM(BL$4:BL36))</f>
        <v>0</v>
      </c>
      <c r="BM37" s="41">
        <f>IF(成就内容!BD40="","",INDEX($C$4:$C$178*成就内容!BD$119/SUM(成就内容!$D$119:$BZ$119),成就内容!BD96,1)-SUM(BM$4:BM36))</f>
        <v>0</v>
      </c>
      <c r="BN37" s="41">
        <f>IF(成就内容!BE40="","",INDEX($C$4:$C$178*成就内容!BE$119/SUM(成就内容!$D$119:$BZ$119),成就内容!BE96,1)-SUM(BN$4:BN36))</f>
        <v>0</v>
      </c>
      <c r="BO37" s="41">
        <f>IF(成就内容!BF40="","",INDEX($C$4:$C$178*成就内容!BF$119/SUM(成就内容!$D$119:$BZ$119),成就内容!BF96,1)-SUM(BO$4:BO36))</f>
        <v>0</v>
      </c>
      <c r="BP37" s="41">
        <f>IF(成就内容!BG40="","",INDEX($C$4:$C$178*成就内容!BG$119/SUM(成就内容!$D$119:$BZ$119),成就内容!BG96,1)-SUM(BP$4:BP36))</f>
        <v>0</v>
      </c>
      <c r="BQ37" s="41" t="str">
        <f>IF(成就内容!BH40="","",INDEX($C$4:$C$178*成就内容!BH$119/SUM(成就内容!$D$119:$BZ$119),成就内容!BH96,1)-SUM(BQ$4:BQ36))</f>
        <v/>
      </c>
      <c r="BR37" s="41" t="str">
        <f>IF(成就内容!BI40="","",INDEX($C$4:$C$178*成就内容!BI$119/SUM(成就内容!$D$119:$BZ$119),成就内容!BI96,1)-SUM(BR$4:BR36))</f>
        <v/>
      </c>
      <c r="BS37" s="41">
        <f>IF(成就内容!BJ40="","",INDEX($C$4:$C$178*成就内容!BJ$119/SUM(成就内容!$D$119:$BZ$119),成就内容!BJ96,1)-SUM(BS$4:BS36))</f>
        <v>0</v>
      </c>
      <c r="BT37" s="41">
        <f>IF(成就内容!BK40="","",INDEX($C$4:$C$178*成就内容!BK$119/SUM(成就内容!$D$119:$BZ$119),成就内容!BK96,1)-SUM(BT$4:BT36))</f>
        <v>0</v>
      </c>
      <c r="BU37" s="41">
        <f>IF(成就内容!BL40="","",INDEX($C$4:$C$178*成就内容!BL$119/SUM(成就内容!$D$119:$BZ$119),成就内容!BL96,1)-SUM(BU$4:BU36))</f>
        <v>0</v>
      </c>
      <c r="BV37" s="41">
        <f>IF(成就内容!BM40="","",INDEX($C$4:$C$178*成就内容!BM$119/SUM(成就内容!$D$119:$BZ$119),成就内容!BM96,1)-SUM(BV$4:BV36))</f>
        <v>0</v>
      </c>
      <c r="BW37" s="41" t="str">
        <f>IF(成就内容!BN40="","",INDEX($C$4:$C$178*成就内容!BN$119/SUM(成就内容!$D$119:$BZ$119),成就内容!BN96,1)-SUM(BW$4:BW36))</f>
        <v/>
      </c>
      <c r="BX37" s="41">
        <f>IF(成就内容!BO40="","",INDEX($C$4:$C$178*成就内容!BO$119/SUM(成就内容!$D$119:$BZ$119),成就内容!BO96,1)-SUM(BX$4:BX36))</f>
        <v>0</v>
      </c>
      <c r="BY37" s="41">
        <f>IF(成就内容!BP40="","",INDEX($C$4:$C$178*成就内容!BP$119/SUM(成就内容!$D$119:$BZ$119),成就内容!BP96,1)-SUM(BY$4:BY36))</f>
        <v>0</v>
      </c>
      <c r="BZ37" s="41">
        <f>IF(成就内容!BQ40="","",INDEX($C$4:$C$178*成就内容!BQ$119/SUM(成就内容!$D$119:$BZ$119),成就内容!BQ96,1)-SUM(BZ$4:BZ36))</f>
        <v>0</v>
      </c>
      <c r="CA37" s="41" t="str">
        <f>IF(成就内容!BR40="","",INDEX($C$4:$C$178*成就内容!BR$119/SUM(成就内容!$D$119:$BZ$119),成就内容!BR96,1)-SUM(CA$4:CA36))</f>
        <v/>
      </c>
      <c r="CB37" s="41" t="str">
        <f>IF(成就内容!BS40="","",INDEX($C$4:$C$178*成就内容!BS$119/SUM(成就内容!$D$119:$BZ$119),成就内容!BS96,1)-SUM(CB$4:CB36))</f>
        <v/>
      </c>
      <c r="CC37" s="41">
        <f>IF(成就内容!BT40="","",INDEX($C$4:$C$178*成就内容!BT$119/SUM(成就内容!$D$119:$BZ$119),成就内容!BT96,1)-SUM(CC$4:CC36))</f>
        <v>0</v>
      </c>
      <c r="CD37" s="41">
        <f>IF(成就内容!BU40="","",INDEX($C$4:$C$178*成就内容!BU$119/SUM(成就内容!$D$119:$BZ$119),成就内容!BU96,1)-SUM(CD$4:CD36))</f>
        <v>0</v>
      </c>
      <c r="CE37" s="41" t="str">
        <f>IF(成就内容!BV40="","",INDEX($C$4:$C$178*成就内容!BV$119/SUM(成就内容!$D$119:$BZ$119),成就内容!BV96,1)-SUM(CE$4:CE36))</f>
        <v/>
      </c>
      <c r="CF37" s="41">
        <f>IF(成就内容!BW40="","",INDEX($C$4:$C$178*成就内容!BW$119/SUM(成就内容!$D$119:$BZ$119),成就内容!BW96,1)-SUM(CF$4:CF36))</f>
        <v>0</v>
      </c>
      <c r="CG37" s="41">
        <f>IF(成就内容!BX40="","",INDEX($C$4:$C$178*成就内容!BX$119/SUM(成就内容!$D$119:$BZ$119),成就内容!BX96,1)-SUM(CG$4:CG36))</f>
        <v>0</v>
      </c>
      <c r="CH37" s="41">
        <f>IF(成就内容!BY40="","",INDEX($C$4:$C$178*成就内容!BY$119/SUM(成就内容!$D$119:$BZ$119),成就内容!BY96,1)-SUM(CH$4:CH36))</f>
        <v>0</v>
      </c>
      <c r="CI37" s="41">
        <f>IF(成就内容!BZ40="","",INDEX($C$4:$C$178*成就内容!BZ$119/SUM(成就内容!$D$119:$BZ$119),成就内容!BZ96,1)-SUM(CI$4:CI36))</f>
        <v>4423.68</v>
      </c>
      <c r="CK37" s="19"/>
      <c r="CM37" s="43">
        <v>34</v>
      </c>
      <c r="CN37" s="41">
        <f t="shared" si="79"/>
        <v>4430</v>
      </c>
      <c r="CO37" s="41" t="str">
        <f t="shared" si="80"/>
        <v/>
      </c>
      <c r="CP37" s="41" t="str">
        <f t="shared" si="81"/>
        <v/>
      </c>
      <c r="CQ37" s="41" t="str">
        <f t="shared" si="82"/>
        <v/>
      </c>
      <c r="CR37" s="41">
        <f t="shared" si="83"/>
        <v>4430</v>
      </c>
      <c r="CS37" s="41">
        <f t="shared" si="84"/>
        <v>0</v>
      </c>
      <c r="CT37" s="41">
        <f t="shared" si="85"/>
        <v>0</v>
      </c>
      <c r="CU37" s="41">
        <f t="shared" si="86"/>
        <v>0</v>
      </c>
      <c r="CV37" s="41">
        <f t="shared" si="87"/>
        <v>0</v>
      </c>
      <c r="CW37" s="41">
        <f t="shared" si="88"/>
        <v>0</v>
      </c>
      <c r="CX37" s="41" t="str">
        <f t="shared" si="89"/>
        <v/>
      </c>
      <c r="CY37" s="41" t="str">
        <f t="shared" si="90"/>
        <v/>
      </c>
      <c r="CZ37" s="41" t="str">
        <f t="shared" si="91"/>
        <v/>
      </c>
      <c r="DA37" s="41">
        <f t="shared" si="92"/>
        <v>4430</v>
      </c>
      <c r="DB37" s="41">
        <f t="shared" si="93"/>
        <v>0</v>
      </c>
      <c r="DC37" s="41">
        <f t="shared" si="94"/>
        <v>0</v>
      </c>
      <c r="DD37" s="41">
        <f t="shared" si="95"/>
        <v>0</v>
      </c>
      <c r="DE37" s="41">
        <f t="shared" si="96"/>
        <v>0</v>
      </c>
      <c r="DF37" s="41">
        <f t="shared" si="97"/>
        <v>0</v>
      </c>
      <c r="DG37" s="41" t="str">
        <f t="shared" si="98"/>
        <v/>
      </c>
      <c r="DH37" s="41" t="str">
        <f t="shared" si="99"/>
        <v/>
      </c>
      <c r="DI37" s="41" t="str">
        <f t="shared" si="100"/>
        <v/>
      </c>
      <c r="DJ37" s="41" t="str">
        <f t="shared" si="101"/>
        <v/>
      </c>
      <c r="DK37" s="41" t="str">
        <f t="shared" si="102"/>
        <v/>
      </c>
      <c r="DL37" s="41" t="str">
        <f t="shared" si="103"/>
        <v/>
      </c>
      <c r="DM37" s="41">
        <f t="shared" si="104"/>
        <v>0</v>
      </c>
      <c r="DN37" s="41">
        <f t="shared" si="105"/>
        <v>0</v>
      </c>
      <c r="DO37" s="41">
        <f t="shared" si="106"/>
        <v>0</v>
      </c>
      <c r="DP37" s="41">
        <f t="shared" si="107"/>
        <v>0</v>
      </c>
      <c r="DQ37" s="41">
        <f t="shared" si="108"/>
        <v>0</v>
      </c>
      <c r="DR37" s="41" t="str">
        <f t="shared" si="109"/>
        <v/>
      </c>
      <c r="DS37" s="41">
        <f t="shared" si="110"/>
        <v>0</v>
      </c>
      <c r="DT37" s="41">
        <f t="shared" si="111"/>
        <v>0</v>
      </c>
      <c r="DU37" s="41" t="str">
        <f t="shared" si="112"/>
        <v/>
      </c>
      <c r="DV37" s="41" t="str">
        <f t="shared" si="113"/>
        <v/>
      </c>
      <c r="DW37" s="41" t="str">
        <f t="shared" si="114"/>
        <v/>
      </c>
      <c r="DX37" s="41" t="str">
        <f t="shared" si="115"/>
        <v/>
      </c>
      <c r="DY37" s="41">
        <f t="shared" si="116"/>
        <v>0</v>
      </c>
      <c r="DZ37" s="41">
        <f t="shared" si="117"/>
        <v>0</v>
      </c>
      <c r="EA37" s="41">
        <f t="shared" si="118"/>
        <v>0</v>
      </c>
      <c r="EB37" s="41">
        <f t="shared" si="119"/>
        <v>0</v>
      </c>
      <c r="EC37" s="41">
        <f t="shared" si="120"/>
        <v>0</v>
      </c>
      <c r="ED37" s="41">
        <f t="shared" si="121"/>
        <v>0</v>
      </c>
      <c r="EE37" s="41">
        <f t="shared" si="122"/>
        <v>0</v>
      </c>
      <c r="EF37" s="41" t="str">
        <f t="shared" si="123"/>
        <v/>
      </c>
      <c r="EG37" s="41">
        <f t="shared" si="124"/>
        <v>0</v>
      </c>
      <c r="EH37" s="41">
        <f t="shared" si="125"/>
        <v>0</v>
      </c>
      <c r="EI37" s="41">
        <f t="shared" si="126"/>
        <v>0</v>
      </c>
      <c r="EJ37" s="41">
        <f t="shared" si="127"/>
        <v>0</v>
      </c>
      <c r="EK37" s="41">
        <f t="shared" si="128"/>
        <v>0</v>
      </c>
      <c r="EL37" s="41" t="str">
        <f t="shared" si="129"/>
        <v/>
      </c>
      <c r="EM37" s="41">
        <f t="shared" si="130"/>
        <v>0</v>
      </c>
      <c r="EN37" s="41">
        <f t="shared" si="131"/>
        <v>0</v>
      </c>
      <c r="EO37" s="41">
        <f t="shared" si="132"/>
        <v>0</v>
      </c>
      <c r="EP37" s="41">
        <f t="shared" si="133"/>
        <v>0</v>
      </c>
      <c r="EQ37" s="41">
        <f t="shared" si="134"/>
        <v>0</v>
      </c>
      <c r="ER37" s="41" t="str">
        <f t="shared" si="135"/>
        <v/>
      </c>
      <c r="ES37" s="41" t="str">
        <f t="shared" si="136"/>
        <v/>
      </c>
      <c r="ET37" s="41">
        <f t="shared" si="137"/>
        <v>0</v>
      </c>
      <c r="EU37" s="41">
        <f t="shared" si="138"/>
        <v>0</v>
      </c>
      <c r="EV37" s="41">
        <f t="shared" si="139"/>
        <v>0</v>
      </c>
      <c r="EW37" s="41">
        <f t="shared" si="140"/>
        <v>0</v>
      </c>
      <c r="EX37" s="41" t="str">
        <f t="shared" si="141"/>
        <v/>
      </c>
      <c r="EY37" s="41">
        <f t="shared" si="142"/>
        <v>0</v>
      </c>
      <c r="EZ37" s="41">
        <f t="shared" si="143"/>
        <v>0</v>
      </c>
      <c r="FA37" s="41">
        <f t="shared" si="144"/>
        <v>0</v>
      </c>
      <c r="FB37" s="41" t="str">
        <f t="shared" si="145"/>
        <v/>
      </c>
      <c r="FC37" s="41" t="str">
        <f t="shared" si="146"/>
        <v/>
      </c>
      <c r="FD37" s="41">
        <f t="shared" si="147"/>
        <v>0</v>
      </c>
      <c r="FE37" s="41">
        <f t="shared" si="148"/>
        <v>0</v>
      </c>
      <c r="FF37" s="41" t="str">
        <f t="shared" si="149"/>
        <v/>
      </c>
      <c r="FG37" s="41">
        <f t="shared" si="150"/>
        <v>0</v>
      </c>
      <c r="FH37" s="41">
        <f t="shared" si="151"/>
        <v>0</v>
      </c>
      <c r="FI37" s="41">
        <f t="shared" si="152"/>
        <v>0</v>
      </c>
      <c r="FJ37" s="41">
        <f t="shared" si="153"/>
        <v>4430</v>
      </c>
    </row>
    <row r="38" spans="2:166" s="96" customFormat="1" x14ac:dyDescent="0.15">
      <c r="B38" s="96">
        <v>35</v>
      </c>
      <c r="C38" s="96">
        <f>'[1]功能-子任务'!$S39</f>
        <v>720</v>
      </c>
      <c r="D38" s="96">
        <f>'[1]功能-子任务'!$AC39</f>
        <v>600000</v>
      </c>
      <c r="E38" s="96">
        <f>'[1]功能-子任务'!$AM39/4</f>
        <v>1825000</v>
      </c>
      <c r="F38" s="96">
        <f t="shared" si="78"/>
        <v>1825000</v>
      </c>
      <c r="G38" s="96">
        <f>'[1]功能-子任务'!$AR39</f>
        <v>0</v>
      </c>
      <c r="H38" s="96">
        <f>'[1]功能-子任务'!$BA39</f>
        <v>2325</v>
      </c>
      <c r="I38" s="96">
        <f>'[1]功能-子任务'!$BJ39</f>
        <v>40904.5</v>
      </c>
      <c r="J38" s="19"/>
      <c r="L38" s="43">
        <v>35</v>
      </c>
      <c r="M38" s="41">
        <f>IF(成就内容!D41="","",INDEX($C$4:$C$178*成就内容!D$119/SUM(成就内容!$D$119:$BZ$119),成就内容!D97,1)-SUM(M$4:M37))</f>
        <v>4423.68</v>
      </c>
      <c r="N38" s="41" t="str">
        <f>IF(成就内容!E41="","",INDEX($C$4:$C$178*成就内容!E$119/SUM(成就内容!$D$119:$BZ$119),成就内容!E97,1)-SUM(N$4:N37))</f>
        <v/>
      </c>
      <c r="O38" s="41" t="str">
        <f>IF(成就内容!F41="","",INDEX($C$4:$C$178*成就内容!F$119/SUM(成就内容!$D$119:$BZ$119),成就内容!F97,1)-SUM(O$4:O37))</f>
        <v/>
      </c>
      <c r="P38" s="41" t="str">
        <f>IF(成就内容!G41="","",INDEX($C$4:$C$178*成就内容!G$119/SUM(成就内容!$D$119:$BZ$119),成就内容!G97,1)-SUM(P$4:P37))</f>
        <v/>
      </c>
      <c r="Q38" s="41">
        <f>IF(成就内容!H41="","",INDEX($C$4:$C$178*成就内容!H$119/SUM(成就内容!$D$119:$BZ$119),成就内容!H97,1)-SUM(Q$4:Q37))</f>
        <v>4423.68</v>
      </c>
      <c r="R38" s="41">
        <f>IF(成就内容!I41="","",INDEX($C$4:$C$178*成就内容!I$119/SUM(成就内容!$D$119:$BZ$119),成就内容!I97,1)-SUM(R$4:R37))</f>
        <v>0</v>
      </c>
      <c r="S38" s="41">
        <f>IF(成就内容!J41="","",INDEX($C$4:$C$178*成就内容!J$119/SUM(成就内容!$D$119:$BZ$119),成就内容!J97,1)-SUM(S$4:S37))</f>
        <v>0</v>
      </c>
      <c r="T38" s="41">
        <f>IF(成就内容!K41="","",INDEX($C$4:$C$178*成就内容!K$119/SUM(成就内容!$D$119:$BZ$119),成就内容!K97,1)-SUM(T$4:T37))</f>
        <v>0</v>
      </c>
      <c r="U38" s="41">
        <f>IF(成就内容!L41="","",INDEX($C$4:$C$178*成就内容!L$119/SUM(成就内容!$D$119:$BZ$119),成就内容!L97,1)-SUM(U$4:U37))</f>
        <v>0</v>
      </c>
      <c r="V38" s="41">
        <f>IF(成就内容!M41="","",INDEX($C$4:$C$178*成就内容!M$119/SUM(成就内容!$D$119:$BZ$119),成就内容!M97,1)-SUM(V$4:V37))</f>
        <v>0</v>
      </c>
      <c r="W38" s="41" t="str">
        <f>IF(成就内容!N41="","",INDEX($C$4:$C$178*成就内容!N$119/SUM(成就内容!$D$119:$BZ$119),成就内容!N97,1)-SUM(W$4:W37))</f>
        <v/>
      </c>
      <c r="X38" s="41" t="str">
        <f>IF(成就内容!O41="","",INDEX($C$4:$C$178*成就内容!O$119/SUM(成就内容!$D$119:$BZ$119),成就内容!O97,1)-SUM(X$4:X37))</f>
        <v/>
      </c>
      <c r="Y38" s="41" t="str">
        <f>IF(成就内容!P41="","",INDEX($C$4:$C$178*成就内容!P$119/SUM(成就内容!$D$119:$BZ$119),成就内容!P97,1)-SUM(Y$4:Y37))</f>
        <v/>
      </c>
      <c r="Z38" s="41">
        <f>IF(成就内容!Q41="","",INDEX($C$4:$C$178*成就内容!Q$119/SUM(成就内容!$D$119:$BZ$119),成就内容!Q97,1)-SUM(Z$4:Z37))</f>
        <v>4423.68</v>
      </c>
      <c r="AA38" s="41">
        <f>IF(成就内容!R41="","",INDEX($C$4:$C$178*成就内容!R$119/SUM(成就内容!$D$119:$BZ$119),成就内容!R97,1)-SUM(AA$4:AA37))</f>
        <v>0</v>
      </c>
      <c r="AB38" s="41">
        <f>IF(成就内容!S41="","",INDEX($C$4:$C$178*成就内容!S$119/SUM(成就内容!$D$119:$BZ$119),成就内容!S97,1)-SUM(AB$4:AB37))</f>
        <v>0</v>
      </c>
      <c r="AC38" s="41">
        <f>IF(成就内容!T41="","",INDEX($C$4:$C$178*成就内容!T$119/SUM(成就内容!$D$119:$BZ$119),成就内容!T97,1)-SUM(AC$4:AC37))</f>
        <v>0</v>
      </c>
      <c r="AD38" s="41">
        <f>IF(成就内容!U41="","",INDEX($C$4:$C$178*成就内容!U$119/SUM(成就内容!$D$119:$BZ$119),成就内容!U97,1)-SUM(AD$4:AD37))</f>
        <v>0</v>
      </c>
      <c r="AE38" s="41">
        <f>IF(成就内容!V41="","",INDEX($C$4:$C$178*成就内容!V$119/SUM(成就内容!$D$119:$BZ$119),成就内容!V97,1)-SUM(AE$4:AE37))</f>
        <v>0</v>
      </c>
      <c r="AF38" s="41" t="str">
        <f>IF(成就内容!W41="","",INDEX($C$4:$C$178*成就内容!W$119/SUM(成就内容!$D$119:$BZ$119),成就内容!W97,1)-SUM(AF$4:AF37))</f>
        <v/>
      </c>
      <c r="AG38" s="41" t="str">
        <f>IF(成就内容!X41="","",INDEX($C$4:$C$178*成就内容!X$119/SUM(成就内容!$D$119:$BZ$119),成就内容!X97,1)-SUM(AG$4:AG37))</f>
        <v/>
      </c>
      <c r="AH38" s="41" t="str">
        <f>IF(成就内容!Y41="","",INDEX($C$4:$C$178*成就内容!Y$119/SUM(成就内容!$D$119:$BZ$119),成就内容!Y97,1)-SUM(AH$4:AH37))</f>
        <v/>
      </c>
      <c r="AI38" s="41" t="str">
        <f>IF(成就内容!Z41="","",INDEX($C$4:$C$178*成就内容!Z$119/SUM(成就内容!$D$119:$BZ$119),成就内容!Z97,1)-SUM(AI$4:AI37))</f>
        <v/>
      </c>
      <c r="AJ38" s="41" t="str">
        <f>IF(成就内容!AA41="","",INDEX($C$4:$C$178*成就内容!AA$119/SUM(成就内容!$D$119:$BZ$119),成就内容!AA97,1)-SUM(AJ$4:AJ37))</f>
        <v/>
      </c>
      <c r="AK38" s="41" t="str">
        <f>IF(成就内容!AB41="","",INDEX($C$4:$C$178*成就内容!AB$119/SUM(成就内容!$D$119:$BZ$119),成就内容!AB97,1)-SUM(AK$4:AK37))</f>
        <v/>
      </c>
      <c r="AL38" s="41">
        <f>IF(成就内容!AC41="","",INDEX($C$4:$C$178*成就内容!AC$119/SUM(成就内容!$D$119:$BZ$119),成就内容!AC97,1)-SUM(AL$4:AL37))</f>
        <v>0</v>
      </c>
      <c r="AM38" s="41">
        <f>IF(成就内容!AD41="","",INDEX($C$4:$C$178*成就内容!AD$119/SUM(成就内容!$D$119:$BZ$119),成就内容!AD97,1)-SUM(AM$4:AM37))</f>
        <v>0</v>
      </c>
      <c r="AN38" s="41">
        <f>IF(成就内容!AE41="","",INDEX($C$4:$C$178*成就内容!AE$119/SUM(成就内容!$D$119:$BZ$119),成就内容!AE97,1)-SUM(AN$4:AN37))</f>
        <v>0</v>
      </c>
      <c r="AO38" s="41">
        <f>IF(成就内容!AF41="","",INDEX($C$4:$C$178*成就内容!AF$119/SUM(成就内容!$D$119:$BZ$119),成就内容!AF97,1)-SUM(AO$4:AO37))</f>
        <v>0</v>
      </c>
      <c r="AP38" s="41">
        <f>IF(成就内容!AG41="","",INDEX($C$4:$C$178*成就内容!AG$119/SUM(成就内容!$D$119:$BZ$119),成就内容!AG97,1)-SUM(AP$4:AP37))</f>
        <v>0</v>
      </c>
      <c r="AQ38" s="41" t="str">
        <f>IF(成就内容!AH41="","",INDEX($C$4:$C$178*成就内容!AH$119/SUM(成就内容!$D$119:$BZ$119),成就内容!AH97,1)-SUM(AQ$4:AQ37))</f>
        <v/>
      </c>
      <c r="AR38" s="41">
        <f>IF(成就内容!AI41="","",INDEX($C$4:$C$178*成就内容!AI$119/SUM(成就内容!$D$119:$BZ$119),成就内容!AI97,1)-SUM(AR$4:AR37))</f>
        <v>0</v>
      </c>
      <c r="AS38" s="41">
        <f>IF(成就内容!AJ41="","",INDEX($C$4:$C$178*成就内容!AJ$119/SUM(成就内容!$D$119:$BZ$119),成就内容!AJ97,1)-SUM(AS$4:AS37))</f>
        <v>0</v>
      </c>
      <c r="AT38" s="41" t="str">
        <f>IF(成就内容!AK41="","",INDEX($C$4:$C$178*成就内容!AK$119/SUM(成就内容!$D$119:$BZ$119),成就内容!AK97,1)-SUM(AT$4:AT37))</f>
        <v/>
      </c>
      <c r="AU38" s="41" t="str">
        <f>IF(成就内容!AL41="","",INDEX($C$4:$C$178*成就内容!AL$119/SUM(成就内容!$D$119:$BZ$119),成就内容!AL97,1)-SUM(AU$4:AU37))</f>
        <v/>
      </c>
      <c r="AV38" s="41" t="str">
        <f>IF(成就内容!AM41="","",INDEX($C$4:$C$178*成就内容!AM$119/SUM(成就内容!$D$119:$BZ$119),成就内容!AM97,1)-SUM(AV$4:AV37))</f>
        <v/>
      </c>
      <c r="AW38" s="41" t="str">
        <f>IF(成就内容!AN41="","",INDEX($C$4:$C$178*成就内容!AN$119/SUM(成就内容!$D$119:$BZ$119),成就内容!AN97,1)-SUM(AW$4:AW37))</f>
        <v/>
      </c>
      <c r="AX38" s="41">
        <f>IF(成就内容!AO41="","",INDEX($C$4:$C$178*成就内容!AO$119/SUM(成就内容!$D$119:$BZ$119),成就内容!AO97,1)-SUM(AX$4:AX37))</f>
        <v>0</v>
      </c>
      <c r="AY38" s="41">
        <f>IF(成就内容!AP41="","",INDEX($C$4:$C$178*成就内容!AP$119/SUM(成就内容!$D$119:$BZ$119),成就内容!AP97,1)-SUM(AY$4:AY37))</f>
        <v>0</v>
      </c>
      <c r="AZ38" s="41">
        <f>IF(成就内容!AQ41="","",INDEX($C$4:$C$178*成就内容!AQ$119/SUM(成就内容!$D$119:$BZ$119),成就内容!AQ97,1)-SUM(AZ$4:AZ37))</f>
        <v>0</v>
      </c>
      <c r="BA38" s="41">
        <f>IF(成就内容!AR41="","",INDEX($C$4:$C$178*成就内容!AR$119/SUM(成就内容!$D$119:$BZ$119),成就内容!AR97,1)-SUM(BA$4:BA37))</f>
        <v>0</v>
      </c>
      <c r="BB38" s="41">
        <f>IF(成就内容!AS41="","",INDEX($C$4:$C$178*成就内容!AS$119/SUM(成就内容!$D$119:$BZ$119),成就内容!AS97,1)-SUM(BB$4:BB37))</f>
        <v>0</v>
      </c>
      <c r="BC38" s="41">
        <f>IF(成就内容!AT41="","",INDEX($C$4:$C$178*成就内容!AT$119/SUM(成就内容!$D$119:$BZ$119),成就内容!AT97,1)-SUM(BC$4:BC37))</f>
        <v>0</v>
      </c>
      <c r="BD38" s="41">
        <f>IF(成就内容!AU41="","",INDEX($C$4:$C$178*成就内容!AU$119/SUM(成就内容!$D$119:$BZ$119),成就内容!AU97,1)-SUM(BD$4:BD37))</f>
        <v>0</v>
      </c>
      <c r="BE38" s="41" t="str">
        <f>IF(成就内容!AV41="","",INDEX($C$4:$C$178*成就内容!AV$119/SUM(成就内容!$D$119:$BZ$119),成就内容!AV97,1)-SUM(BE$4:BE37))</f>
        <v/>
      </c>
      <c r="BF38" s="41">
        <f>IF(成就内容!AW41="","",INDEX($C$4:$C$178*成就内容!AW$119/SUM(成就内容!$D$119:$BZ$119),成就内容!AW97,1)-SUM(BF$4:BF37))</f>
        <v>0</v>
      </c>
      <c r="BG38" s="41">
        <f>IF(成就内容!AX41="","",INDEX($C$4:$C$178*成就内容!AX$119/SUM(成就内容!$D$119:$BZ$119),成就内容!AX97,1)-SUM(BG$4:BG37))</f>
        <v>0</v>
      </c>
      <c r="BH38" s="41">
        <f>IF(成就内容!AY41="","",INDEX($C$4:$C$178*成就内容!AY$119/SUM(成就内容!$D$119:$BZ$119),成就内容!AY97,1)-SUM(BH$4:BH37))</f>
        <v>0</v>
      </c>
      <c r="BI38" s="41">
        <f>IF(成就内容!AZ41="","",INDEX($C$4:$C$178*成就内容!AZ$119/SUM(成就内容!$D$119:$BZ$119),成就内容!AZ97,1)-SUM(BI$4:BI37))</f>
        <v>0</v>
      </c>
      <c r="BJ38" s="41">
        <f>IF(成就内容!BA41="","",INDEX($C$4:$C$178*成就内容!BA$119/SUM(成就内容!$D$119:$BZ$119),成就内容!BA97,1)-SUM(BJ$4:BJ37))</f>
        <v>0</v>
      </c>
      <c r="BK38" s="41" t="str">
        <f>IF(成就内容!BB41="","",INDEX($C$4:$C$178*成就内容!BB$119/SUM(成就内容!$D$119:$BZ$119),成就内容!BB97,1)-SUM(BK$4:BK37))</f>
        <v/>
      </c>
      <c r="BL38" s="41">
        <f>IF(成就内容!BC41="","",INDEX($C$4:$C$178*成就内容!BC$119/SUM(成就内容!$D$119:$BZ$119),成就内容!BC97,1)-SUM(BL$4:BL37))</f>
        <v>0</v>
      </c>
      <c r="BM38" s="41">
        <f>IF(成就内容!BD41="","",INDEX($C$4:$C$178*成就内容!BD$119/SUM(成就内容!$D$119:$BZ$119),成就内容!BD97,1)-SUM(BM$4:BM37))</f>
        <v>0</v>
      </c>
      <c r="BN38" s="41">
        <f>IF(成就内容!BE41="","",INDEX($C$4:$C$178*成就内容!BE$119/SUM(成就内容!$D$119:$BZ$119),成就内容!BE97,1)-SUM(BN$4:BN37))</f>
        <v>0</v>
      </c>
      <c r="BO38" s="41">
        <f>IF(成就内容!BF41="","",INDEX($C$4:$C$178*成就内容!BF$119/SUM(成就内容!$D$119:$BZ$119),成就内容!BF97,1)-SUM(BO$4:BO37))</f>
        <v>0</v>
      </c>
      <c r="BP38" s="41">
        <f>IF(成就内容!BG41="","",INDEX($C$4:$C$178*成就内容!BG$119/SUM(成就内容!$D$119:$BZ$119),成就内容!BG97,1)-SUM(BP$4:BP37))</f>
        <v>0</v>
      </c>
      <c r="BQ38" s="41" t="str">
        <f>IF(成就内容!BH41="","",INDEX($C$4:$C$178*成就内容!BH$119/SUM(成就内容!$D$119:$BZ$119),成就内容!BH97,1)-SUM(BQ$4:BQ37))</f>
        <v/>
      </c>
      <c r="BR38" s="41" t="str">
        <f>IF(成就内容!BI41="","",INDEX($C$4:$C$178*成就内容!BI$119/SUM(成就内容!$D$119:$BZ$119),成就内容!BI97,1)-SUM(BR$4:BR37))</f>
        <v/>
      </c>
      <c r="BS38" s="41">
        <f>IF(成就内容!BJ41="","",INDEX($C$4:$C$178*成就内容!BJ$119/SUM(成就内容!$D$119:$BZ$119),成就内容!BJ97,1)-SUM(BS$4:BS37))</f>
        <v>0</v>
      </c>
      <c r="BT38" s="41" t="str">
        <f>IF(成就内容!BK41="","",INDEX($C$4:$C$178*成就内容!BK$119/SUM(成就内容!$D$119:$BZ$119),成就内容!BK97,1)-SUM(BT$4:BT37))</f>
        <v/>
      </c>
      <c r="BU38" s="41">
        <f>IF(成就内容!BL41="","",INDEX($C$4:$C$178*成就内容!BL$119/SUM(成就内容!$D$119:$BZ$119),成就内容!BL97,1)-SUM(BU$4:BU37))</f>
        <v>0</v>
      </c>
      <c r="BV38" s="41">
        <f>IF(成就内容!BM41="","",INDEX($C$4:$C$178*成就内容!BM$119/SUM(成就内容!$D$119:$BZ$119),成就内容!BM97,1)-SUM(BV$4:BV37))</f>
        <v>0</v>
      </c>
      <c r="BW38" s="41" t="str">
        <f>IF(成就内容!BN41="","",INDEX($C$4:$C$178*成就内容!BN$119/SUM(成就内容!$D$119:$BZ$119),成就内容!BN97,1)-SUM(BW$4:BW37))</f>
        <v/>
      </c>
      <c r="BX38" s="41">
        <f>IF(成就内容!BO41="","",INDEX($C$4:$C$178*成就内容!BO$119/SUM(成就内容!$D$119:$BZ$119),成就内容!BO97,1)-SUM(BX$4:BX37))</f>
        <v>0</v>
      </c>
      <c r="BY38" s="41">
        <f>IF(成就内容!BP41="","",INDEX($C$4:$C$178*成就内容!BP$119/SUM(成就内容!$D$119:$BZ$119),成就内容!BP97,1)-SUM(BY$4:BY37))</f>
        <v>0</v>
      </c>
      <c r="BZ38" s="41">
        <f>IF(成就内容!BQ41="","",INDEX($C$4:$C$178*成就内容!BQ$119/SUM(成就内容!$D$119:$BZ$119),成就内容!BQ97,1)-SUM(BZ$4:BZ37))</f>
        <v>0</v>
      </c>
      <c r="CA38" s="41" t="str">
        <f>IF(成就内容!BR41="","",INDEX($C$4:$C$178*成就内容!BR$119/SUM(成就内容!$D$119:$BZ$119),成就内容!BR97,1)-SUM(CA$4:CA37))</f>
        <v/>
      </c>
      <c r="CB38" s="41" t="str">
        <f>IF(成就内容!BS41="","",INDEX($C$4:$C$178*成就内容!BS$119/SUM(成就内容!$D$119:$BZ$119),成就内容!BS97,1)-SUM(CB$4:CB37))</f>
        <v/>
      </c>
      <c r="CC38" s="41">
        <f>IF(成就内容!BT41="","",INDEX($C$4:$C$178*成就内容!BT$119/SUM(成就内容!$D$119:$BZ$119),成就内容!BT97,1)-SUM(CC$4:CC37))</f>
        <v>0</v>
      </c>
      <c r="CD38" s="41">
        <f>IF(成就内容!BU41="","",INDEX($C$4:$C$178*成就内容!BU$119/SUM(成就内容!$D$119:$BZ$119),成就内容!BU97,1)-SUM(CD$4:CD37))</f>
        <v>0</v>
      </c>
      <c r="CE38" s="41" t="str">
        <f>IF(成就内容!BV41="","",INDEX($C$4:$C$178*成就内容!BV$119/SUM(成就内容!$D$119:$BZ$119),成就内容!BV97,1)-SUM(CE$4:CE37))</f>
        <v/>
      </c>
      <c r="CF38" s="41">
        <f>IF(成就内容!BW41="","",INDEX($C$4:$C$178*成就内容!BW$119/SUM(成就内容!$D$119:$BZ$119),成就内容!BW97,1)-SUM(CF$4:CF37))</f>
        <v>0</v>
      </c>
      <c r="CG38" s="41">
        <f>IF(成就内容!BX41="","",INDEX($C$4:$C$178*成就内容!BX$119/SUM(成就内容!$D$119:$BZ$119),成就内容!BX97,1)-SUM(CG$4:CG37))</f>
        <v>0</v>
      </c>
      <c r="CH38" s="41">
        <f>IF(成就内容!BY41="","",INDEX($C$4:$C$178*成就内容!BY$119/SUM(成就内容!$D$119:$BZ$119),成就内容!BY97,1)-SUM(CH$4:CH37))</f>
        <v>0</v>
      </c>
      <c r="CI38" s="41">
        <f>IF(成就内容!BZ41="","",INDEX($C$4:$C$178*成就内容!BZ$119/SUM(成就内容!$D$119:$BZ$119),成就内容!BZ97,1)-SUM(CI$4:CI37))</f>
        <v>4423.68</v>
      </c>
      <c r="CK38" s="19"/>
      <c r="CM38" s="43">
        <v>35</v>
      </c>
      <c r="CN38" s="41">
        <f t="shared" si="79"/>
        <v>4430</v>
      </c>
      <c r="CO38" s="41" t="str">
        <f t="shared" si="80"/>
        <v/>
      </c>
      <c r="CP38" s="41" t="str">
        <f t="shared" si="81"/>
        <v/>
      </c>
      <c r="CQ38" s="41" t="str">
        <f t="shared" si="82"/>
        <v/>
      </c>
      <c r="CR38" s="41">
        <f t="shared" si="83"/>
        <v>4430</v>
      </c>
      <c r="CS38" s="41">
        <f t="shared" si="84"/>
        <v>0</v>
      </c>
      <c r="CT38" s="41">
        <f t="shared" si="85"/>
        <v>0</v>
      </c>
      <c r="CU38" s="41">
        <f t="shared" si="86"/>
        <v>0</v>
      </c>
      <c r="CV38" s="41">
        <f t="shared" si="87"/>
        <v>0</v>
      </c>
      <c r="CW38" s="41">
        <f t="shared" si="88"/>
        <v>0</v>
      </c>
      <c r="CX38" s="41" t="str">
        <f t="shared" si="89"/>
        <v/>
      </c>
      <c r="CY38" s="41" t="str">
        <f t="shared" si="90"/>
        <v/>
      </c>
      <c r="CZ38" s="41" t="str">
        <f t="shared" si="91"/>
        <v/>
      </c>
      <c r="DA38" s="41">
        <f t="shared" si="92"/>
        <v>4430</v>
      </c>
      <c r="DB38" s="41">
        <f t="shared" si="93"/>
        <v>0</v>
      </c>
      <c r="DC38" s="41">
        <f t="shared" si="94"/>
        <v>0</v>
      </c>
      <c r="DD38" s="41">
        <f t="shared" si="95"/>
        <v>0</v>
      </c>
      <c r="DE38" s="41">
        <f t="shared" si="96"/>
        <v>0</v>
      </c>
      <c r="DF38" s="41">
        <f t="shared" si="97"/>
        <v>0</v>
      </c>
      <c r="DG38" s="41" t="str">
        <f t="shared" si="98"/>
        <v/>
      </c>
      <c r="DH38" s="41" t="str">
        <f t="shared" si="99"/>
        <v/>
      </c>
      <c r="DI38" s="41" t="str">
        <f t="shared" si="100"/>
        <v/>
      </c>
      <c r="DJ38" s="41" t="str">
        <f t="shared" si="101"/>
        <v/>
      </c>
      <c r="DK38" s="41" t="str">
        <f t="shared" si="102"/>
        <v/>
      </c>
      <c r="DL38" s="41" t="str">
        <f t="shared" si="103"/>
        <v/>
      </c>
      <c r="DM38" s="41">
        <f t="shared" si="104"/>
        <v>0</v>
      </c>
      <c r="DN38" s="41">
        <f t="shared" si="105"/>
        <v>0</v>
      </c>
      <c r="DO38" s="41">
        <f t="shared" si="106"/>
        <v>0</v>
      </c>
      <c r="DP38" s="41">
        <f t="shared" si="107"/>
        <v>0</v>
      </c>
      <c r="DQ38" s="41">
        <f t="shared" si="108"/>
        <v>0</v>
      </c>
      <c r="DR38" s="41" t="str">
        <f t="shared" si="109"/>
        <v/>
      </c>
      <c r="DS38" s="41">
        <f t="shared" si="110"/>
        <v>0</v>
      </c>
      <c r="DT38" s="41">
        <f t="shared" si="111"/>
        <v>0</v>
      </c>
      <c r="DU38" s="41" t="str">
        <f t="shared" si="112"/>
        <v/>
      </c>
      <c r="DV38" s="41" t="str">
        <f t="shared" si="113"/>
        <v/>
      </c>
      <c r="DW38" s="41" t="str">
        <f t="shared" si="114"/>
        <v/>
      </c>
      <c r="DX38" s="41" t="str">
        <f t="shared" si="115"/>
        <v/>
      </c>
      <c r="DY38" s="41">
        <f t="shared" si="116"/>
        <v>0</v>
      </c>
      <c r="DZ38" s="41">
        <f t="shared" si="117"/>
        <v>0</v>
      </c>
      <c r="EA38" s="41">
        <f t="shared" si="118"/>
        <v>0</v>
      </c>
      <c r="EB38" s="41">
        <f t="shared" si="119"/>
        <v>0</v>
      </c>
      <c r="EC38" s="41">
        <f t="shared" si="120"/>
        <v>0</v>
      </c>
      <c r="ED38" s="41">
        <f t="shared" si="121"/>
        <v>0</v>
      </c>
      <c r="EE38" s="41">
        <f t="shared" si="122"/>
        <v>0</v>
      </c>
      <c r="EF38" s="41" t="str">
        <f t="shared" si="123"/>
        <v/>
      </c>
      <c r="EG38" s="41">
        <f t="shared" si="124"/>
        <v>0</v>
      </c>
      <c r="EH38" s="41">
        <f t="shared" si="125"/>
        <v>0</v>
      </c>
      <c r="EI38" s="41">
        <f t="shared" si="126"/>
        <v>0</v>
      </c>
      <c r="EJ38" s="41">
        <f t="shared" si="127"/>
        <v>0</v>
      </c>
      <c r="EK38" s="41">
        <f t="shared" si="128"/>
        <v>0</v>
      </c>
      <c r="EL38" s="41" t="str">
        <f t="shared" si="129"/>
        <v/>
      </c>
      <c r="EM38" s="41">
        <f t="shared" si="130"/>
        <v>0</v>
      </c>
      <c r="EN38" s="41">
        <f t="shared" si="131"/>
        <v>0</v>
      </c>
      <c r="EO38" s="41">
        <f t="shared" si="132"/>
        <v>0</v>
      </c>
      <c r="EP38" s="41">
        <f t="shared" si="133"/>
        <v>0</v>
      </c>
      <c r="EQ38" s="41">
        <f t="shared" si="134"/>
        <v>0</v>
      </c>
      <c r="ER38" s="41" t="str">
        <f t="shared" si="135"/>
        <v/>
      </c>
      <c r="ES38" s="41" t="str">
        <f t="shared" si="136"/>
        <v/>
      </c>
      <c r="ET38" s="41">
        <f t="shared" si="137"/>
        <v>0</v>
      </c>
      <c r="EU38" s="41" t="str">
        <f t="shared" si="138"/>
        <v/>
      </c>
      <c r="EV38" s="41">
        <f t="shared" si="139"/>
        <v>0</v>
      </c>
      <c r="EW38" s="41">
        <f t="shared" si="140"/>
        <v>0</v>
      </c>
      <c r="EX38" s="41" t="str">
        <f t="shared" si="141"/>
        <v/>
      </c>
      <c r="EY38" s="41">
        <f t="shared" si="142"/>
        <v>0</v>
      </c>
      <c r="EZ38" s="41">
        <f t="shared" si="143"/>
        <v>0</v>
      </c>
      <c r="FA38" s="41">
        <f t="shared" si="144"/>
        <v>0</v>
      </c>
      <c r="FB38" s="41" t="str">
        <f t="shared" si="145"/>
        <v/>
      </c>
      <c r="FC38" s="41" t="str">
        <f t="shared" si="146"/>
        <v/>
      </c>
      <c r="FD38" s="41">
        <f t="shared" si="147"/>
        <v>0</v>
      </c>
      <c r="FE38" s="41">
        <f t="shared" si="148"/>
        <v>0</v>
      </c>
      <c r="FF38" s="41" t="str">
        <f t="shared" si="149"/>
        <v/>
      </c>
      <c r="FG38" s="41">
        <f t="shared" si="150"/>
        <v>0</v>
      </c>
      <c r="FH38" s="41">
        <f t="shared" si="151"/>
        <v>0</v>
      </c>
      <c r="FI38" s="41">
        <f t="shared" si="152"/>
        <v>0</v>
      </c>
      <c r="FJ38" s="41">
        <f t="shared" si="153"/>
        <v>4430</v>
      </c>
    </row>
    <row r="39" spans="2:166" s="96" customFormat="1" x14ac:dyDescent="0.15">
      <c r="B39" s="96">
        <v>36</v>
      </c>
      <c r="C39" s="96">
        <f>'[1]功能-子任务'!$S40</f>
        <v>763.2</v>
      </c>
      <c r="D39" s="96">
        <f>'[1]功能-子任务'!$AC40</f>
        <v>640000</v>
      </c>
      <c r="E39" s="96">
        <f>'[1]功能-子任务'!$AM40/4</f>
        <v>1950000</v>
      </c>
      <c r="F39" s="96">
        <f t="shared" si="78"/>
        <v>1950000</v>
      </c>
      <c r="G39" s="96">
        <f>'[1]功能-子任务'!$AR40</f>
        <v>0</v>
      </c>
      <c r="H39" s="96">
        <f>'[1]功能-子任务'!$BA40</f>
        <v>2450</v>
      </c>
      <c r="I39" s="96">
        <f>'[1]功能-子任务'!$BJ40</f>
        <v>42518</v>
      </c>
      <c r="J39" s="19"/>
      <c r="L39" s="43">
        <v>36</v>
      </c>
      <c r="M39" s="41">
        <f>IF(成就内容!D42="","",INDEX($C$4:$C$178*成就内容!D$119/SUM(成就内容!$D$119:$BZ$119),成就内容!D98,1)-SUM(M$4:M38))</f>
        <v>4423.6800000000076</v>
      </c>
      <c r="N39" s="41" t="str">
        <f>IF(成就内容!E42="","",INDEX($C$4:$C$178*成就内容!E$119/SUM(成就内容!$D$119:$BZ$119),成就内容!E98,1)-SUM(N$4:N38))</f>
        <v/>
      </c>
      <c r="O39" s="41" t="str">
        <f>IF(成就内容!F42="","",INDEX($C$4:$C$178*成就内容!F$119/SUM(成就内容!$D$119:$BZ$119),成就内容!F98,1)-SUM(O$4:O38))</f>
        <v/>
      </c>
      <c r="P39" s="41" t="str">
        <f>IF(成就内容!G42="","",INDEX($C$4:$C$178*成就内容!G$119/SUM(成就内容!$D$119:$BZ$119),成就内容!G98,1)-SUM(P$4:P38))</f>
        <v/>
      </c>
      <c r="Q39" s="41">
        <f>IF(成就内容!H42="","",INDEX($C$4:$C$178*成就内容!H$119/SUM(成就内容!$D$119:$BZ$119),成就内容!H98,1)-SUM(Q$4:Q38))</f>
        <v>4423.68</v>
      </c>
      <c r="R39" s="41">
        <f>IF(成就内容!I42="","",INDEX($C$4:$C$178*成就内容!I$119/SUM(成就内容!$D$119:$BZ$119),成就内容!I98,1)-SUM(R$4:R38))</f>
        <v>0</v>
      </c>
      <c r="S39" s="41">
        <f>IF(成就内容!J42="","",INDEX($C$4:$C$178*成就内容!J$119/SUM(成就内容!$D$119:$BZ$119),成就内容!J98,1)-SUM(S$4:S38))</f>
        <v>0</v>
      </c>
      <c r="T39" s="41">
        <f>IF(成就内容!K42="","",INDEX($C$4:$C$178*成就内容!K$119/SUM(成就内容!$D$119:$BZ$119),成就内容!K98,1)-SUM(T$4:T38))</f>
        <v>0</v>
      </c>
      <c r="U39" s="41">
        <f>IF(成就内容!L42="","",INDEX($C$4:$C$178*成就内容!L$119/SUM(成就内容!$D$119:$BZ$119),成就内容!L98,1)-SUM(U$4:U38))</f>
        <v>0</v>
      </c>
      <c r="V39" s="41">
        <f>IF(成就内容!M42="","",INDEX($C$4:$C$178*成就内容!M$119/SUM(成就内容!$D$119:$BZ$119),成就内容!M98,1)-SUM(V$4:V38))</f>
        <v>0</v>
      </c>
      <c r="W39" s="41" t="str">
        <f>IF(成就内容!N42="","",INDEX($C$4:$C$178*成就内容!N$119/SUM(成就内容!$D$119:$BZ$119),成就内容!N98,1)-SUM(W$4:W38))</f>
        <v/>
      </c>
      <c r="X39" s="41" t="str">
        <f>IF(成就内容!O42="","",INDEX($C$4:$C$178*成就内容!O$119/SUM(成就内容!$D$119:$BZ$119),成就内容!O98,1)-SUM(X$4:X38))</f>
        <v/>
      </c>
      <c r="Y39" s="41" t="str">
        <f>IF(成就内容!P42="","",INDEX($C$4:$C$178*成就内容!P$119/SUM(成就内容!$D$119:$BZ$119),成就内容!P98,1)-SUM(Y$4:Y38))</f>
        <v/>
      </c>
      <c r="Z39" s="41">
        <f>IF(成就内容!Q42="","",INDEX($C$4:$C$178*成就内容!Q$119/SUM(成就内容!$D$119:$BZ$119),成就内容!Q98,1)-SUM(Z$4:Z38))</f>
        <v>4423.68</v>
      </c>
      <c r="AA39" s="41">
        <f>IF(成就内容!R42="","",INDEX($C$4:$C$178*成就内容!R$119/SUM(成就内容!$D$119:$BZ$119),成就内容!R98,1)-SUM(AA$4:AA38))</f>
        <v>0</v>
      </c>
      <c r="AB39" s="41">
        <f>IF(成就内容!S42="","",INDEX($C$4:$C$178*成就内容!S$119/SUM(成就内容!$D$119:$BZ$119),成就内容!S98,1)-SUM(AB$4:AB38))</f>
        <v>0</v>
      </c>
      <c r="AC39" s="41">
        <f>IF(成就内容!T42="","",INDEX($C$4:$C$178*成就内容!T$119/SUM(成就内容!$D$119:$BZ$119),成就内容!T98,1)-SUM(AC$4:AC38))</f>
        <v>0</v>
      </c>
      <c r="AD39" s="41">
        <f>IF(成就内容!U42="","",INDEX($C$4:$C$178*成就内容!U$119/SUM(成就内容!$D$119:$BZ$119),成就内容!U98,1)-SUM(AD$4:AD38))</f>
        <v>0</v>
      </c>
      <c r="AE39" s="41">
        <f>IF(成就内容!V42="","",INDEX($C$4:$C$178*成就内容!V$119/SUM(成就内容!$D$119:$BZ$119),成就内容!V98,1)-SUM(AE$4:AE38))</f>
        <v>0</v>
      </c>
      <c r="AF39" s="41" t="str">
        <f>IF(成就内容!W42="","",INDEX($C$4:$C$178*成就内容!W$119/SUM(成就内容!$D$119:$BZ$119),成就内容!W98,1)-SUM(AF$4:AF38))</f>
        <v/>
      </c>
      <c r="AG39" s="41" t="str">
        <f>IF(成就内容!X42="","",INDEX($C$4:$C$178*成就内容!X$119/SUM(成就内容!$D$119:$BZ$119),成就内容!X98,1)-SUM(AG$4:AG38))</f>
        <v/>
      </c>
      <c r="AH39" s="41" t="str">
        <f>IF(成就内容!Y42="","",INDEX($C$4:$C$178*成就内容!Y$119/SUM(成就内容!$D$119:$BZ$119),成就内容!Y98,1)-SUM(AH$4:AH38))</f>
        <v/>
      </c>
      <c r="AI39" s="41" t="str">
        <f>IF(成就内容!Z42="","",INDEX($C$4:$C$178*成就内容!Z$119/SUM(成就内容!$D$119:$BZ$119),成就内容!Z98,1)-SUM(AI$4:AI38))</f>
        <v/>
      </c>
      <c r="AJ39" s="41" t="str">
        <f>IF(成就内容!AA42="","",INDEX($C$4:$C$178*成就内容!AA$119/SUM(成就内容!$D$119:$BZ$119),成就内容!AA98,1)-SUM(AJ$4:AJ38))</f>
        <v/>
      </c>
      <c r="AK39" s="41" t="str">
        <f>IF(成就内容!AB42="","",INDEX($C$4:$C$178*成就内容!AB$119/SUM(成就内容!$D$119:$BZ$119),成就内容!AB98,1)-SUM(AK$4:AK38))</f>
        <v/>
      </c>
      <c r="AL39" s="41">
        <f>IF(成就内容!AC42="","",INDEX($C$4:$C$178*成就内容!AC$119/SUM(成就内容!$D$119:$BZ$119),成就内容!AC98,1)-SUM(AL$4:AL38))</f>
        <v>0</v>
      </c>
      <c r="AM39" s="41">
        <f>IF(成就内容!AD42="","",INDEX($C$4:$C$178*成就内容!AD$119/SUM(成就内容!$D$119:$BZ$119),成就内容!AD98,1)-SUM(AM$4:AM38))</f>
        <v>0</v>
      </c>
      <c r="AN39" s="41">
        <f>IF(成就内容!AE42="","",INDEX($C$4:$C$178*成就内容!AE$119/SUM(成就内容!$D$119:$BZ$119),成就内容!AE98,1)-SUM(AN$4:AN38))</f>
        <v>0</v>
      </c>
      <c r="AO39" s="41">
        <f>IF(成就内容!AF42="","",INDEX($C$4:$C$178*成就内容!AF$119/SUM(成就内容!$D$119:$BZ$119),成就内容!AF98,1)-SUM(AO$4:AO38))</f>
        <v>0</v>
      </c>
      <c r="AP39" s="41">
        <f>IF(成就内容!AG42="","",INDEX($C$4:$C$178*成就内容!AG$119/SUM(成就内容!$D$119:$BZ$119),成就内容!AG98,1)-SUM(AP$4:AP38))</f>
        <v>0</v>
      </c>
      <c r="AQ39" s="41" t="str">
        <f>IF(成就内容!AH42="","",INDEX($C$4:$C$178*成就内容!AH$119/SUM(成就内容!$D$119:$BZ$119),成就内容!AH98,1)-SUM(AQ$4:AQ38))</f>
        <v/>
      </c>
      <c r="AR39" s="41">
        <f>IF(成就内容!AI42="","",INDEX($C$4:$C$178*成就内容!AI$119/SUM(成就内容!$D$119:$BZ$119),成就内容!AI98,1)-SUM(AR$4:AR38))</f>
        <v>0</v>
      </c>
      <c r="AS39" s="41">
        <f>IF(成就内容!AJ42="","",INDEX($C$4:$C$178*成就内容!AJ$119/SUM(成就内容!$D$119:$BZ$119),成就内容!AJ98,1)-SUM(AS$4:AS38))</f>
        <v>0</v>
      </c>
      <c r="AT39" s="41" t="str">
        <f>IF(成就内容!AK42="","",INDEX($C$4:$C$178*成就内容!AK$119/SUM(成就内容!$D$119:$BZ$119),成就内容!AK98,1)-SUM(AT$4:AT38))</f>
        <v/>
      </c>
      <c r="AU39" s="41" t="str">
        <f>IF(成就内容!AL42="","",INDEX($C$4:$C$178*成就内容!AL$119/SUM(成就内容!$D$119:$BZ$119),成就内容!AL98,1)-SUM(AU$4:AU38))</f>
        <v/>
      </c>
      <c r="AV39" s="41" t="str">
        <f>IF(成就内容!AM42="","",INDEX($C$4:$C$178*成就内容!AM$119/SUM(成就内容!$D$119:$BZ$119),成就内容!AM98,1)-SUM(AV$4:AV38))</f>
        <v/>
      </c>
      <c r="AW39" s="41" t="str">
        <f>IF(成就内容!AN42="","",INDEX($C$4:$C$178*成就内容!AN$119/SUM(成就内容!$D$119:$BZ$119),成就内容!AN98,1)-SUM(AW$4:AW38))</f>
        <v/>
      </c>
      <c r="AX39" s="41">
        <f>IF(成就内容!AO42="","",INDEX($C$4:$C$178*成就内容!AO$119/SUM(成就内容!$D$119:$BZ$119),成就内容!AO98,1)-SUM(AX$4:AX38))</f>
        <v>0</v>
      </c>
      <c r="AY39" s="41">
        <f>IF(成就内容!AP42="","",INDEX($C$4:$C$178*成就内容!AP$119/SUM(成就内容!$D$119:$BZ$119),成就内容!AP98,1)-SUM(AY$4:AY38))</f>
        <v>0</v>
      </c>
      <c r="AZ39" s="41">
        <f>IF(成就内容!AQ42="","",INDEX($C$4:$C$178*成就内容!AQ$119/SUM(成就内容!$D$119:$BZ$119),成就内容!AQ98,1)-SUM(AZ$4:AZ38))</f>
        <v>0</v>
      </c>
      <c r="BA39" s="41">
        <f>IF(成就内容!AR42="","",INDEX($C$4:$C$178*成就内容!AR$119/SUM(成就内容!$D$119:$BZ$119),成就内容!AR98,1)-SUM(BA$4:BA38))</f>
        <v>0</v>
      </c>
      <c r="BB39" s="41">
        <f>IF(成就内容!AS42="","",INDEX($C$4:$C$178*成就内容!AS$119/SUM(成就内容!$D$119:$BZ$119),成就内容!AS98,1)-SUM(BB$4:BB38))</f>
        <v>0</v>
      </c>
      <c r="BC39" s="41">
        <f>IF(成就内容!AT42="","",INDEX($C$4:$C$178*成就内容!AT$119/SUM(成就内容!$D$119:$BZ$119),成就内容!AT98,1)-SUM(BC$4:BC38))</f>
        <v>0</v>
      </c>
      <c r="BD39" s="41">
        <f>IF(成就内容!AU42="","",INDEX($C$4:$C$178*成就内容!AU$119/SUM(成就内容!$D$119:$BZ$119),成就内容!AU98,1)-SUM(BD$4:BD38))</f>
        <v>0</v>
      </c>
      <c r="BE39" s="41" t="str">
        <f>IF(成就内容!AV42="","",INDEX($C$4:$C$178*成就内容!AV$119/SUM(成就内容!$D$119:$BZ$119),成就内容!AV98,1)-SUM(BE$4:BE38))</f>
        <v/>
      </c>
      <c r="BF39" s="41">
        <f>IF(成就内容!AW42="","",INDEX($C$4:$C$178*成就内容!AW$119/SUM(成就内容!$D$119:$BZ$119),成就内容!AW98,1)-SUM(BF$4:BF38))</f>
        <v>0</v>
      </c>
      <c r="BG39" s="41">
        <f>IF(成就内容!AX42="","",INDEX($C$4:$C$178*成就内容!AX$119/SUM(成就内容!$D$119:$BZ$119),成就内容!AX98,1)-SUM(BG$4:BG38))</f>
        <v>0</v>
      </c>
      <c r="BH39" s="41">
        <f>IF(成就内容!AY42="","",INDEX($C$4:$C$178*成就内容!AY$119/SUM(成就内容!$D$119:$BZ$119),成就内容!AY98,1)-SUM(BH$4:BH38))</f>
        <v>0</v>
      </c>
      <c r="BI39" s="41">
        <f>IF(成就内容!AZ42="","",INDEX($C$4:$C$178*成就内容!AZ$119/SUM(成就内容!$D$119:$BZ$119),成就内容!AZ98,1)-SUM(BI$4:BI38))</f>
        <v>0</v>
      </c>
      <c r="BJ39" s="41">
        <f>IF(成就内容!BA42="","",INDEX($C$4:$C$178*成就内容!BA$119/SUM(成就内容!$D$119:$BZ$119),成就内容!BA98,1)-SUM(BJ$4:BJ38))</f>
        <v>0</v>
      </c>
      <c r="BK39" s="41" t="str">
        <f>IF(成就内容!BB42="","",INDEX($C$4:$C$178*成就内容!BB$119/SUM(成就内容!$D$119:$BZ$119),成就内容!BB98,1)-SUM(BK$4:BK38))</f>
        <v/>
      </c>
      <c r="BL39" s="41">
        <f>IF(成就内容!BC42="","",INDEX($C$4:$C$178*成就内容!BC$119/SUM(成就内容!$D$119:$BZ$119),成就内容!BC98,1)-SUM(BL$4:BL38))</f>
        <v>0</v>
      </c>
      <c r="BM39" s="41">
        <f>IF(成就内容!BD42="","",INDEX($C$4:$C$178*成就内容!BD$119/SUM(成就内容!$D$119:$BZ$119),成就内容!BD98,1)-SUM(BM$4:BM38))</f>
        <v>0</v>
      </c>
      <c r="BN39" s="41">
        <f>IF(成就内容!BE42="","",INDEX($C$4:$C$178*成就内容!BE$119/SUM(成就内容!$D$119:$BZ$119),成就内容!BE98,1)-SUM(BN$4:BN38))</f>
        <v>0</v>
      </c>
      <c r="BO39" s="41">
        <f>IF(成就内容!BF42="","",INDEX($C$4:$C$178*成就内容!BF$119/SUM(成就内容!$D$119:$BZ$119),成就内容!BF98,1)-SUM(BO$4:BO38))</f>
        <v>0</v>
      </c>
      <c r="BP39" s="41">
        <f>IF(成就内容!BG42="","",INDEX($C$4:$C$178*成就内容!BG$119/SUM(成就内容!$D$119:$BZ$119),成就内容!BG98,1)-SUM(BP$4:BP38))</f>
        <v>0</v>
      </c>
      <c r="BQ39" s="41" t="str">
        <f>IF(成就内容!BH42="","",INDEX($C$4:$C$178*成就内容!BH$119/SUM(成就内容!$D$119:$BZ$119),成就内容!BH98,1)-SUM(BQ$4:BQ38))</f>
        <v/>
      </c>
      <c r="BR39" s="41" t="str">
        <f>IF(成就内容!BI42="","",INDEX($C$4:$C$178*成就内容!BI$119/SUM(成就内容!$D$119:$BZ$119),成就内容!BI98,1)-SUM(BR$4:BR38))</f>
        <v/>
      </c>
      <c r="BS39" s="41">
        <f>IF(成就内容!BJ42="","",INDEX($C$4:$C$178*成就内容!BJ$119/SUM(成就内容!$D$119:$BZ$119),成就内容!BJ98,1)-SUM(BS$4:BS38))</f>
        <v>0</v>
      </c>
      <c r="BT39" s="41" t="str">
        <f>IF(成就内容!BK42="","",INDEX($C$4:$C$178*成就内容!BK$119/SUM(成就内容!$D$119:$BZ$119),成就内容!BK98,1)-SUM(BT$4:BT38))</f>
        <v/>
      </c>
      <c r="BU39" s="41">
        <f>IF(成就内容!BL42="","",INDEX($C$4:$C$178*成就内容!BL$119/SUM(成就内容!$D$119:$BZ$119),成就内容!BL98,1)-SUM(BU$4:BU38))</f>
        <v>0</v>
      </c>
      <c r="BV39" s="41">
        <f>IF(成就内容!BM42="","",INDEX($C$4:$C$178*成就内容!BM$119/SUM(成就内容!$D$119:$BZ$119),成就内容!BM98,1)-SUM(BV$4:BV38))</f>
        <v>0</v>
      </c>
      <c r="BW39" s="41" t="str">
        <f>IF(成就内容!BN42="","",INDEX($C$4:$C$178*成就内容!BN$119/SUM(成就内容!$D$119:$BZ$119),成就内容!BN98,1)-SUM(BW$4:BW38))</f>
        <v/>
      </c>
      <c r="BX39" s="41">
        <f>IF(成就内容!BO42="","",INDEX($C$4:$C$178*成就内容!BO$119/SUM(成就内容!$D$119:$BZ$119),成就内容!BO98,1)-SUM(BX$4:BX38))</f>
        <v>0</v>
      </c>
      <c r="BY39" s="41">
        <f>IF(成就内容!BP42="","",INDEX($C$4:$C$178*成就内容!BP$119/SUM(成就内容!$D$119:$BZ$119),成就内容!BP98,1)-SUM(BY$4:BY38))</f>
        <v>0</v>
      </c>
      <c r="BZ39" s="41">
        <f>IF(成就内容!BQ42="","",INDEX($C$4:$C$178*成就内容!BQ$119/SUM(成就内容!$D$119:$BZ$119),成就内容!BQ98,1)-SUM(BZ$4:BZ38))</f>
        <v>0</v>
      </c>
      <c r="CA39" s="41" t="str">
        <f>IF(成就内容!BR42="","",INDEX($C$4:$C$178*成就内容!BR$119/SUM(成就内容!$D$119:$BZ$119),成就内容!BR98,1)-SUM(CA$4:CA38))</f>
        <v/>
      </c>
      <c r="CB39" s="41" t="str">
        <f>IF(成就内容!BS42="","",INDEX($C$4:$C$178*成就内容!BS$119/SUM(成就内容!$D$119:$BZ$119),成就内容!BS98,1)-SUM(CB$4:CB38))</f>
        <v/>
      </c>
      <c r="CC39" s="41">
        <f>IF(成就内容!BT42="","",INDEX($C$4:$C$178*成就内容!BT$119/SUM(成就内容!$D$119:$BZ$119),成就内容!BT98,1)-SUM(CC$4:CC38))</f>
        <v>0</v>
      </c>
      <c r="CD39" s="41">
        <f>IF(成就内容!BU42="","",INDEX($C$4:$C$178*成就内容!BU$119/SUM(成就内容!$D$119:$BZ$119),成就内容!BU98,1)-SUM(CD$4:CD38))</f>
        <v>0</v>
      </c>
      <c r="CE39" s="41" t="str">
        <f>IF(成就内容!BV42="","",INDEX($C$4:$C$178*成就内容!BV$119/SUM(成就内容!$D$119:$BZ$119),成就内容!BV98,1)-SUM(CE$4:CE38))</f>
        <v/>
      </c>
      <c r="CF39" s="41">
        <f>IF(成就内容!BW42="","",INDEX($C$4:$C$178*成就内容!BW$119/SUM(成就内容!$D$119:$BZ$119),成就内容!BW98,1)-SUM(CF$4:CF38))</f>
        <v>0</v>
      </c>
      <c r="CG39" s="41" t="str">
        <f>IF(成就内容!BX42="","",INDEX($C$4:$C$178*成就内容!BX$119/SUM(成就内容!$D$119:$BZ$119),成就内容!BX98,1)-SUM(CG$4:CG38))</f>
        <v/>
      </c>
      <c r="CH39" s="41">
        <f>IF(成就内容!BY42="","",INDEX($C$4:$C$178*成就内容!BY$119/SUM(成就内容!$D$119:$BZ$119),成就内容!BY98,1)-SUM(CH$4:CH38))</f>
        <v>0</v>
      </c>
      <c r="CI39" s="41">
        <f>IF(成就内容!BZ42="","",INDEX($C$4:$C$178*成就内容!BZ$119/SUM(成就内容!$D$119:$BZ$119),成就内容!BZ98,1)-SUM(CI$4:CI38))</f>
        <v>4423.679999999993</v>
      </c>
      <c r="CK39" s="19"/>
      <c r="CM39" s="43">
        <v>36</v>
      </c>
      <c r="CN39" s="41">
        <f t="shared" si="79"/>
        <v>4430</v>
      </c>
      <c r="CO39" s="41" t="str">
        <f t="shared" si="80"/>
        <v/>
      </c>
      <c r="CP39" s="41" t="str">
        <f t="shared" si="81"/>
        <v/>
      </c>
      <c r="CQ39" s="41" t="str">
        <f t="shared" si="82"/>
        <v/>
      </c>
      <c r="CR39" s="41">
        <f t="shared" si="83"/>
        <v>4430</v>
      </c>
      <c r="CS39" s="41">
        <f t="shared" si="84"/>
        <v>0</v>
      </c>
      <c r="CT39" s="41">
        <f t="shared" si="85"/>
        <v>0</v>
      </c>
      <c r="CU39" s="41">
        <f t="shared" si="86"/>
        <v>0</v>
      </c>
      <c r="CV39" s="41">
        <f t="shared" si="87"/>
        <v>0</v>
      </c>
      <c r="CW39" s="41">
        <f t="shared" si="88"/>
        <v>0</v>
      </c>
      <c r="CX39" s="41" t="str">
        <f t="shared" si="89"/>
        <v/>
      </c>
      <c r="CY39" s="41" t="str">
        <f t="shared" si="90"/>
        <v/>
      </c>
      <c r="CZ39" s="41" t="str">
        <f t="shared" si="91"/>
        <v/>
      </c>
      <c r="DA39" s="41">
        <f t="shared" si="92"/>
        <v>4430</v>
      </c>
      <c r="DB39" s="41">
        <f t="shared" si="93"/>
        <v>0</v>
      </c>
      <c r="DC39" s="41">
        <f t="shared" si="94"/>
        <v>0</v>
      </c>
      <c r="DD39" s="41">
        <f t="shared" si="95"/>
        <v>0</v>
      </c>
      <c r="DE39" s="41">
        <f t="shared" si="96"/>
        <v>0</v>
      </c>
      <c r="DF39" s="41">
        <f t="shared" si="97"/>
        <v>0</v>
      </c>
      <c r="DG39" s="41" t="str">
        <f t="shared" si="98"/>
        <v/>
      </c>
      <c r="DH39" s="41" t="str">
        <f t="shared" si="99"/>
        <v/>
      </c>
      <c r="DI39" s="41" t="str">
        <f t="shared" si="100"/>
        <v/>
      </c>
      <c r="DJ39" s="41" t="str">
        <f t="shared" si="101"/>
        <v/>
      </c>
      <c r="DK39" s="41" t="str">
        <f t="shared" si="102"/>
        <v/>
      </c>
      <c r="DL39" s="41" t="str">
        <f t="shared" si="103"/>
        <v/>
      </c>
      <c r="DM39" s="41">
        <f t="shared" si="104"/>
        <v>0</v>
      </c>
      <c r="DN39" s="41">
        <f t="shared" si="105"/>
        <v>0</v>
      </c>
      <c r="DO39" s="41">
        <f t="shared" si="106"/>
        <v>0</v>
      </c>
      <c r="DP39" s="41">
        <f t="shared" si="107"/>
        <v>0</v>
      </c>
      <c r="DQ39" s="41">
        <f t="shared" si="108"/>
        <v>0</v>
      </c>
      <c r="DR39" s="41" t="str">
        <f t="shared" si="109"/>
        <v/>
      </c>
      <c r="DS39" s="41">
        <f t="shared" si="110"/>
        <v>0</v>
      </c>
      <c r="DT39" s="41">
        <f t="shared" si="111"/>
        <v>0</v>
      </c>
      <c r="DU39" s="41" t="str">
        <f t="shared" si="112"/>
        <v/>
      </c>
      <c r="DV39" s="41" t="str">
        <f t="shared" si="113"/>
        <v/>
      </c>
      <c r="DW39" s="41" t="str">
        <f t="shared" si="114"/>
        <v/>
      </c>
      <c r="DX39" s="41" t="str">
        <f t="shared" si="115"/>
        <v/>
      </c>
      <c r="DY39" s="41">
        <f t="shared" si="116"/>
        <v>0</v>
      </c>
      <c r="DZ39" s="41">
        <f t="shared" si="117"/>
        <v>0</v>
      </c>
      <c r="EA39" s="41">
        <f t="shared" si="118"/>
        <v>0</v>
      </c>
      <c r="EB39" s="41">
        <f t="shared" si="119"/>
        <v>0</v>
      </c>
      <c r="EC39" s="41">
        <f t="shared" si="120"/>
        <v>0</v>
      </c>
      <c r="ED39" s="41">
        <f t="shared" si="121"/>
        <v>0</v>
      </c>
      <c r="EE39" s="41">
        <f t="shared" si="122"/>
        <v>0</v>
      </c>
      <c r="EF39" s="41" t="str">
        <f t="shared" si="123"/>
        <v/>
      </c>
      <c r="EG39" s="41">
        <f t="shared" si="124"/>
        <v>0</v>
      </c>
      <c r="EH39" s="41">
        <f t="shared" si="125"/>
        <v>0</v>
      </c>
      <c r="EI39" s="41">
        <f t="shared" si="126"/>
        <v>0</v>
      </c>
      <c r="EJ39" s="41">
        <f t="shared" si="127"/>
        <v>0</v>
      </c>
      <c r="EK39" s="41">
        <f t="shared" si="128"/>
        <v>0</v>
      </c>
      <c r="EL39" s="41" t="str">
        <f t="shared" si="129"/>
        <v/>
      </c>
      <c r="EM39" s="41">
        <f t="shared" si="130"/>
        <v>0</v>
      </c>
      <c r="EN39" s="41">
        <f t="shared" si="131"/>
        <v>0</v>
      </c>
      <c r="EO39" s="41">
        <f t="shared" si="132"/>
        <v>0</v>
      </c>
      <c r="EP39" s="41">
        <f t="shared" si="133"/>
        <v>0</v>
      </c>
      <c r="EQ39" s="41">
        <f t="shared" si="134"/>
        <v>0</v>
      </c>
      <c r="ER39" s="41" t="str">
        <f t="shared" si="135"/>
        <v/>
      </c>
      <c r="ES39" s="41" t="str">
        <f t="shared" si="136"/>
        <v/>
      </c>
      <c r="ET39" s="41">
        <f t="shared" si="137"/>
        <v>0</v>
      </c>
      <c r="EU39" s="41" t="str">
        <f t="shared" si="138"/>
        <v/>
      </c>
      <c r="EV39" s="41">
        <f t="shared" si="139"/>
        <v>0</v>
      </c>
      <c r="EW39" s="41">
        <f t="shared" si="140"/>
        <v>0</v>
      </c>
      <c r="EX39" s="41" t="str">
        <f t="shared" si="141"/>
        <v/>
      </c>
      <c r="EY39" s="41">
        <f t="shared" si="142"/>
        <v>0</v>
      </c>
      <c r="EZ39" s="41">
        <f t="shared" si="143"/>
        <v>0</v>
      </c>
      <c r="FA39" s="41">
        <f t="shared" si="144"/>
        <v>0</v>
      </c>
      <c r="FB39" s="41" t="str">
        <f t="shared" si="145"/>
        <v/>
      </c>
      <c r="FC39" s="41" t="str">
        <f t="shared" si="146"/>
        <v/>
      </c>
      <c r="FD39" s="41">
        <f t="shared" si="147"/>
        <v>0</v>
      </c>
      <c r="FE39" s="41">
        <f t="shared" si="148"/>
        <v>0</v>
      </c>
      <c r="FF39" s="41" t="str">
        <f t="shared" si="149"/>
        <v/>
      </c>
      <c r="FG39" s="41">
        <f t="shared" si="150"/>
        <v>0</v>
      </c>
      <c r="FH39" s="41" t="str">
        <f t="shared" si="151"/>
        <v/>
      </c>
      <c r="FI39" s="41">
        <f t="shared" si="152"/>
        <v>0</v>
      </c>
      <c r="FJ39" s="41">
        <f t="shared" si="153"/>
        <v>4430</v>
      </c>
    </row>
    <row r="40" spans="2:166" s="96" customFormat="1" x14ac:dyDescent="0.15">
      <c r="B40" s="96">
        <v>37</v>
      </c>
      <c r="C40" s="96">
        <f>'[1]功能-子任务'!$S41</f>
        <v>806.40000000000009</v>
      </c>
      <c r="D40" s="96">
        <f>'[1]功能-子任务'!$AC41</f>
        <v>680000</v>
      </c>
      <c r="E40" s="96">
        <f>'[1]功能-子任务'!$AM41/4</f>
        <v>2075000</v>
      </c>
      <c r="F40" s="96">
        <f t="shared" si="78"/>
        <v>2075000</v>
      </c>
      <c r="G40" s="96">
        <f>'[1]功能-子任务'!$AR41</f>
        <v>0</v>
      </c>
      <c r="H40" s="96">
        <f>'[1]功能-子任务'!$BA41</f>
        <v>2575</v>
      </c>
      <c r="I40" s="96">
        <f>'[1]功能-子任务'!$BJ41</f>
        <v>44131.5</v>
      </c>
      <c r="J40" s="19"/>
      <c r="L40" s="43">
        <v>37</v>
      </c>
      <c r="M40" s="41">
        <f>IF(成就内容!D43="","",INDEX($C$4:$C$178*成就内容!D$119/SUM(成就内容!$D$119:$BZ$119),成就内容!D99,1)-SUM(M$4:M39))</f>
        <v>4423.679999999993</v>
      </c>
      <c r="N40" s="41" t="str">
        <f>IF(成就内容!E43="","",INDEX($C$4:$C$178*成就内容!E$119/SUM(成就内容!$D$119:$BZ$119),成就内容!E99,1)-SUM(N$4:N39))</f>
        <v/>
      </c>
      <c r="O40" s="41" t="str">
        <f>IF(成就内容!F43="","",INDEX($C$4:$C$178*成就内容!F$119/SUM(成就内容!$D$119:$BZ$119),成就内容!F99,1)-SUM(O$4:O39))</f>
        <v/>
      </c>
      <c r="P40" s="41" t="str">
        <f>IF(成就内容!G43="","",INDEX($C$4:$C$178*成就内容!G$119/SUM(成就内容!$D$119:$BZ$119),成就内容!G99,1)-SUM(P$4:P39))</f>
        <v/>
      </c>
      <c r="Q40" s="41">
        <f>IF(成就内容!H43="","",INDEX($C$4:$C$178*成就内容!H$119/SUM(成就内容!$D$119:$BZ$119),成就内容!H99,1)-SUM(Q$4:Q39))</f>
        <v>4423.679999999993</v>
      </c>
      <c r="R40" s="41">
        <f>IF(成就内容!I43="","",INDEX($C$4:$C$178*成就内容!I$119/SUM(成就内容!$D$119:$BZ$119),成就内容!I99,1)-SUM(R$4:R39))</f>
        <v>0</v>
      </c>
      <c r="S40" s="41">
        <f>IF(成就内容!J43="","",INDEX($C$4:$C$178*成就内容!J$119/SUM(成就内容!$D$119:$BZ$119),成就内容!J99,1)-SUM(S$4:S39))</f>
        <v>0</v>
      </c>
      <c r="T40" s="41">
        <f>IF(成就内容!K43="","",INDEX($C$4:$C$178*成就内容!K$119/SUM(成就内容!$D$119:$BZ$119),成就内容!K99,1)-SUM(T$4:T39))</f>
        <v>0</v>
      </c>
      <c r="U40" s="41">
        <f>IF(成就内容!L43="","",INDEX($C$4:$C$178*成就内容!L$119/SUM(成就内容!$D$119:$BZ$119),成就内容!L99,1)-SUM(U$4:U39))</f>
        <v>0</v>
      </c>
      <c r="V40" s="41">
        <f>IF(成就内容!M43="","",INDEX($C$4:$C$178*成就内容!M$119/SUM(成就内容!$D$119:$BZ$119),成就内容!M99,1)-SUM(V$4:V39))</f>
        <v>0</v>
      </c>
      <c r="W40" s="41" t="str">
        <f>IF(成就内容!N43="","",INDEX($C$4:$C$178*成就内容!N$119/SUM(成就内容!$D$119:$BZ$119),成就内容!N99,1)-SUM(W$4:W39))</f>
        <v/>
      </c>
      <c r="X40" s="41" t="str">
        <f>IF(成就内容!O43="","",INDEX($C$4:$C$178*成就内容!O$119/SUM(成就内容!$D$119:$BZ$119),成就内容!O99,1)-SUM(X$4:X39))</f>
        <v/>
      </c>
      <c r="Y40" s="41" t="str">
        <f>IF(成就内容!P43="","",INDEX($C$4:$C$178*成就内容!P$119/SUM(成就内容!$D$119:$BZ$119),成就内容!P99,1)-SUM(Y$4:Y39))</f>
        <v/>
      </c>
      <c r="Z40" s="41">
        <f>IF(成就内容!Q43="","",INDEX($C$4:$C$178*成就内容!Q$119/SUM(成就内容!$D$119:$BZ$119),成就内容!Q99,1)-SUM(Z$4:Z39))</f>
        <v>4423.679999999993</v>
      </c>
      <c r="AA40" s="41">
        <f>IF(成就内容!R43="","",INDEX($C$4:$C$178*成就内容!R$119/SUM(成就内容!$D$119:$BZ$119),成就内容!R99,1)-SUM(AA$4:AA39))</f>
        <v>0</v>
      </c>
      <c r="AB40" s="41">
        <f>IF(成就内容!S43="","",INDEX($C$4:$C$178*成就内容!S$119/SUM(成就内容!$D$119:$BZ$119),成就内容!S99,1)-SUM(AB$4:AB39))</f>
        <v>0</v>
      </c>
      <c r="AC40" s="41">
        <f>IF(成就内容!T43="","",INDEX($C$4:$C$178*成就内容!T$119/SUM(成就内容!$D$119:$BZ$119),成就内容!T99,1)-SUM(AC$4:AC39))</f>
        <v>0</v>
      </c>
      <c r="AD40" s="41">
        <f>IF(成就内容!U43="","",INDEX($C$4:$C$178*成就内容!U$119/SUM(成就内容!$D$119:$BZ$119),成就内容!U99,1)-SUM(AD$4:AD39))</f>
        <v>0</v>
      </c>
      <c r="AE40" s="41">
        <f>IF(成就内容!V43="","",INDEX($C$4:$C$178*成就内容!V$119/SUM(成就内容!$D$119:$BZ$119),成就内容!V99,1)-SUM(AE$4:AE39))</f>
        <v>0</v>
      </c>
      <c r="AF40" s="41" t="str">
        <f>IF(成就内容!W43="","",INDEX($C$4:$C$178*成就内容!W$119/SUM(成就内容!$D$119:$BZ$119),成就内容!W99,1)-SUM(AF$4:AF39))</f>
        <v/>
      </c>
      <c r="AG40" s="41" t="str">
        <f>IF(成就内容!X43="","",INDEX($C$4:$C$178*成就内容!X$119/SUM(成就内容!$D$119:$BZ$119),成就内容!X99,1)-SUM(AG$4:AG39))</f>
        <v/>
      </c>
      <c r="AH40" s="41" t="str">
        <f>IF(成就内容!Y43="","",INDEX($C$4:$C$178*成就内容!Y$119/SUM(成就内容!$D$119:$BZ$119),成就内容!Y99,1)-SUM(AH$4:AH39))</f>
        <v/>
      </c>
      <c r="AI40" s="41" t="str">
        <f>IF(成就内容!Z43="","",INDEX($C$4:$C$178*成就内容!Z$119/SUM(成就内容!$D$119:$BZ$119),成就内容!Z99,1)-SUM(AI$4:AI39))</f>
        <v/>
      </c>
      <c r="AJ40" s="41" t="str">
        <f>IF(成就内容!AA43="","",INDEX($C$4:$C$178*成就内容!AA$119/SUM(成就内容!$D$119:$BZ$119),成就内容!AA99,1)-SUM(AJ$4:AJ39))</f>
        <v/>
      </c>
      <c r="AK40" s="41" t="str">
        <f>IF(成就内容!AB43="","",INDEX($C$4:$C$178*成就内容!AB$119/SUM(成就内容!$D$119:$BZ$119),成就内容!AB99,1)-SUM(AK$4:AK39))</f>
        <v/>
      </c>
      <c r="AL40" s="41">
        <f>IF(成就内容!AC43="","",INDEX($C$4:$C$178*成就内容!AC$119/SUM(成就内容!$D$119:$BZ$119),成就内容!AC99,1)-SUM(AL$4:AL39))</f>
        <v>0</v>
      </c>
      <c r="AM40" s="41">
        <f>IF(成就内容!AD43="","",INDEX($C$4:$C$178*成就内容!AD$119/SUM(成就内容!$D$119:$BZ$119),成就内容!AD99,1)-SUM(AM$4:AM39))</f>
        <v>0</v>
      </c>
      <c r="AN40" s="41">
        <f>IF(成就内容!AE43="","",INDEX($C$4:$C$178*成就内容!AE$119/SUM(成就内容!$D$119:$BZ$119),成就内容!AE99,1)-SUM(AN$4:AN39))</f>
        <v>0</v>
      </c>
      <c r="AO40" s="41">
        <f>IF(成就内容!AF43="","",INDEX($C$4:$C$178*成就内容!AF$119/SUM(成就内容!$D$119:$BZ$119),成就内容!AF99,1)-SUM(AO$4:AO39))</f>
        <v>0</v>
      </c>
      <c r="AP40" s="41">
        <f>IF(成就内容!AG43="","",INDEX($C$4:$C$178*成就内容!AG$119/SUM(成就内容!$D$119:$BZ$119),成就内容!AG99,1)-SUM(AP$4:AP39))</f>
        <v>0</v>
      </c>
      <c r="AQ40" s="41" t="str">
        <f>IF(成就内容!AH43="","",INDEX($C$4:$C$178*成就内容!AH$119/SUM(成就内容!$D$119:$BZ$119),成就内容!AH99,1)-SUM(AQ$4:AQ39))</f>
        <v/>
      </c>
      <c r="AR40" s="41">
        <f>IF(成就内容!AI43="","",INDEX($C$4:$C$178*成就内容!AI$119/SUM(成就内容!$D$119:$BZ$119),成就内容!AI99,1)-SUM(AR$4:AR39))</f>
        <v>0</v>
      </c>
      <c r="AS40" s="41">
        <f>IF(成就内容!AJ43="","",INDEX($C$4:$C$178*成就内容!AJ$119/SUM(成就内容!$D$119:$BZ$119),成就内容!AJ99,1)-SUM(AS$4:AS39))</f>
        <v>0</v>
      </c>
      <c r="AT40" s="41" t="str">
        <f>IF(成就内容!AK43="","",INDEX($C$4:$C$178*成就内容!AK$119/SUM(成就内容!$D$119:$BZ$119),成就内容!AK99,1)-SUM(AT$4:AT39))</f>
        <v/>
      </c>
      <c r="AU40" s="41" t="str">
        <f>IF(成就内容!AL43="","",INDEX($C$4:$C$178*成就内容!AL$119/SUM(成就内容!$D$119:$BZ$119),成就内容!AL99,1)-SUM(AU$4:AU39))</f>
        <v/>
      </c>
      <c r="AV40" s="41" t="str">
        <f>IF(成就内容!AM43="","",INDEX($C$4:$C$178*成就内容!AM$119/SUM(成就内容!$D$119:$BZ$119),成就内容!AM99,1)-SUM(AV$4:AV39))</f>
        <v/>
      </c>
      <c r="AW40" s="41" t="str">
        <f>IF(成就内容!AN43="","",INDEX($C$4:$C$178*成就内容!AN$119/SUM(成就内容!$D$119:$BZ$119),成就内容!AN99,1)-SUM(AW$4:AW39))</f>
        <v/>
      </c>
      <c r="AX40" s="41">
        <f>IF(成就内容!AO43="","",INDEX($C$4:$C$178*成就内容!AO$119/SUM(成就内容!$D$119:$BZ$119),成就内容!AO99,1)-SUM(AX$4:AX39))</f>
        <v>0</v>
      </c>
      <c r="AY40" s="41">
        <f>IF(成就内容!AP43="","",INDEX($C$4:$C$178*成就内容!AP$119/SUM(成就内容!$D$119:$BZ$119),成就内容!AP99,1)-SUM(AY$4:AY39))</f>
        <v>0</v>
      </c>
      <c r="AZ40" s="41">
        <f>IF(成就内容!AQ43="","",INDEX($C$4:$C$178*成就内容!AQ$119/SUM(成就内容!$D$119:$BZ$119),成就内容!AQ99,1)-SUM(AZ$4:AZ39))</f>
        <v>0</v>
      </c>
      <c r="BA40" s="41">
        <f>IF(成就内容!AR43="","",INDEX($C$4:$C$178*成就内容!AR$119/SUM(成就内容!$D$119:$BZ$119),成就内容!AR99,1)-SUM(BA$4:BA39))</f>
        <v>0</v>
      </c>
      <c r="BB40" s="41">
        <f>IF(成就内容!AS43="","",INDEX($C$4:$C$178*成就内容!AS$119/SUM(成就内容!$D$119:$BZ$119),成就内容!AS99,1)-SUM(BB$4:BB39))</f>
        <v>0</v>
      </c>
      <c r="BC40" s="41">
        <f>IF(成就内容!AT43="","",INDEX($C$4:$C$178*成就内容!AT$119/SUM(成就内容!$D$119:$BZ$119),成就内容!AT99,1)-SUM(BC$4:BC39))</f>
        <v>0</v>
      </c>
      <c r="BD40" s="41" t="str">
        <f>IF(成就内容!AU43="","",INDEX($C$4:$C$178*成就内容!AU$119/SUM(成就内容!$D$119:$BZ$119),成就内容!AU99,1)-SUM(BD$4:BD39))</f>
        <v/>
      </c>
      <c r="BE40" s="41" t="str">
        <f>IF(成就内容!AV43="","",INDEX($C$4:$C$178*成就内容!AV$119/SUM(成就内容!$D$119:$BZ$119),成就内容!AV99,1)-SUM(BE$4:BE39))</f>
        <v/>
      </c>
      <c r="BF40" s="41">
        <f>IF(成就内容!AW43="","",INDEX($C$4:$C$178*成就内容!AW$119/SUM(成就内容!$D$119:$BZ$119),成就内容!AW99,1)-SUM(BF$4:BF39))</f>
        <v>0</v>
      </c>
      <c r="BG40" s="41" t="str">
        <f>IF(成就内容!AX43="","",INDEX($C$4:$C$178*成就内容!AX$119/SUM(成就内容!$D$119:$BZ$119),成就内容!AX99,1)-SUM(BG$4:BG39))</f>
        <v/>
      </c>
      <c r="BH40" s="41" t="str">
        <f>IF(成就内容!AY43="","",INDEX($C$4:$C$178*成就内容!AY$119/SUM(成就内容!$D$119:$BZ$119),成就内容!AY99,1)-SUM(BH$4:BH39))</f>
        <v/>
      </c>
      <c r="BI40" s="41" t="str">
        <f>IF(成就内容!AZ43="","",INDEX($C$4:$C$178*成就内容!AZ$119/SUM(成就内容!$D$119:$BZ$119),成就内容!AZ99,1)-SUM(BI$4:BI39))</f>
        <v/>
      </c>
      <c r="BJ40" s="41" t="str">
        <f>IF(成就内容!BA43="","",INDEX($C$4:$C$178*成就内容!BA$119/SUM(成就内容!$D$119:$BZ$119),成就内容!BA99,1)-SUM(BJ$4:BJ39))</f>
        <v/>
      </c>
      <c r="BK40" s="41" t="str">
        <f>IF(成就内容!BB43="","",INDEX($C$4:$C$178*成就内容!BB$119/SUM(成就内容!$D$119:$BZ$119),成就内容!BB99,1)-SUM(BK$4:BK39))</f>
        <v/>
      </c>
      <c r="BL40" s="41">
        <f>IF(成就内容!BC43="","",INDEX($C$4:$C$178*成就内容!BC$119/SUM(成就内容!$D$119:$BZ$119),成就内容!BC99,1)-SUM(BL$4:BL39))</f>
        <v>0</v>
      </c>
      <c r="BM40" s="41">
        <f>IF(成就内容!BD43="","",INDEX($C$4:$C$178*成就内容!BD$119/SUM(成就内容!$D$119:$BZ$119),成就内容!BD99,1)-SUM(BM$4:BM39))</f>
        <v>0</v>
      </c>
      <c r="BN40" s="41">
        <f>IF(成就内容!BE43="","",INDEX($C$4:$C$178*成就内容!BE$119/SUM(成就内容!$D$119:$BZ$119),成就内容!BE99,1)-SUM(BN$4:BN39))</f>
        <v>0</v>
      </c>
      <c r="BO40" s="41">
        <f>IF(成就内容!BF43="","",INDEX($C$4:$C$178*成就内容!BF$119/SUM(成就内容!$D$119:$BZ$119),成就内容!BF99,1)-SUM(BO$4:BO39))</f>
        <v>0</v>
      </c>
      <c r="BP40" s="41">
        <f>IF(成就内容!BG43="","",INDEX($C$4:$C$178*成就内容!BG$119/SUM(成就内容!$D$119:$BZ$119),成就内容!BG99,1)-SUM(BP$4:BP39))</f>
        <v>0</v>
      </c>
      <c r="BQ40" s="41" t="str">
        <f>IF(成就内容!BH43="","",INDEX($C$4:$C$178*成就内容!BH$119/SUM(成就内容!$D$119:$BZ$119),成就内容!BH99,1)-SUM(BQ$4:BQ39))</f>
        <v/>
      </c>
      <c r="BR40" s="41" t="str">
        <f>IF(成就内容!BI43="","",INDEX($C$4:$C$178*成就内容!BI$119/SUM(成就内容!$D$119:$BZ$119),成就内容!BI99,1)-SUM(BR$4:BR39))</f>
        <v/>
      </c>
      <c r="BS40" s="41">
        <f>IF(成就内容!BJ43="","",INDEX($C$4:$C$178*成就内容!BJ$119/SUM(成就内容!$D$119:$BZ$119),成就内容!BJ99,1)-SUM(BS$4:BS39))</f>
        <v>0</v>
      </c>
      <c r="BT40" s="41" t="str">
        <f>IF(成就内容!BK43="","",INDEX($C$4:$C$178*成就内容!BK$119/SUM(成就内容!$D$119:$BZ$119),成就内容!BK99,1)-SUM(BT$4:BT39))</f>
        <v/>
      </c>
      <c r="BU40" s="41">
        <f>IF(成就内容!BL43="","",INDEX($C$4:$C$178*成就内容!BL$119/SUM(成就内容!$D$119:$BZ$119),成就内容!BL99,1)-SUM(BU$4:BU39))</f>
        <v>0</v>
      </c>
      <c r="BV40" s="41">
        <f>IF(成就内容!BM43="","",INDEX($C$4:$C$178*成就内容!BM$119/SUM(成就内容!$D$119:$BZ$119),成就内容!BM99,1)-SUM(BV$4:BV39))</f>
        <v>0</v>
      </c>
      <c r="BW40" s="41" t="str">
        <f>IF(成就内容!BN43="","",INDEX($C$4:$C$178*成就内容!BN$119/SUM(成就内容!$D$119:$BZ$119),成就内容!BN99,1)-SUM(BW$4:BW39))</f>
        <v/>
      </c>
      <c r="BX40" s="41">
        <f>IF(成就内容!BO43="","",INDEX($C$4:$C$178*成就内容!BO$119/SUM(成就内容!$D$119:$BZ$119),成就内容!BO99,1)-SUM(BX$4:BX39))</f>
        <v>0</v>
      </c>
      <c r="BY40" s="41">
        <f>IF(成就内容!BP43="","",INDEX($C$4:$C$178*成就内容!BP$119/SUM(成就内容!$D$119:$BZ$119),成就内容!BP99,1)-SUM(BY$4:BY39))</f>
        <v>0</v>
      </c>
      <c r="BZ40" s="41">
        <f>IF(成就内容!BQ43="","",INDEX($C$4:$C$178*成就内容!BQ$119/SUM(成就内容!$D$119:$BZ$119),成就内容!BQ99,1)-SUM(BZ$4:BZ39))</f>
        <v>0</v>
      </c>
      <c r="CA40" s="41" t="str">
        <f>IF(成就内容!BR43="","",INDEX($C$4:$C$178*成就内容!BR$119/SUM(成就内容!$D$119:$BZ$119),成就内容!BR99,1)-SUM(CA$4:CA39))</f>
        <v/>
      </c>
      <c r="CB40" s="41" t="str">
        <f>IF(成就内容!BS43="","",INDEX($C$4:$C$178*成就内容!BS$119/SUM(成就内容!$D$119:$BZ$119),成就内容!BS99,1)-SUM(CB$4:CB39))</f>
        <v/>
      </c>
      <c r="CC40" s="41">
        <f>IF(成就内容!BT43="","",INDEX($C$4:$C$178*成就内容!BT$119/SUM(成就内容!$D$119:$BZ$119),成就内容!BT99,1)-SUM(CC$4:CC39))</f>
        <v>0</v>
      </c>
      <c r="CD40" s="41">
        <f>IF(成就内容!BU43="","",INDEX($C$4:$C$178*成就内容!BU$119/SUM(成就内容!$D$119:$BZ$119),成就内容!BU99,1)-SUM(CD$4:CD39))</f>
        <v>0</v>
      </c>
      <c r="CE40" s="41" t="str">
        <f>IF(成就内容!BV43="","",INDEX($C$4:$C$178*成就内容!BV$119/SUM(成就内容!$D$119:$BZ$119),成就内容!BV99,1)-SUM(CE$4:CE39))</f>
        <v/>
      </c>
      <c r="CF40" s="41" t="str">
        <f>IF(成就内容!BW43="","",INDEX($C$4:$C$178*成就内容!BW$119/SUM(成就内容!$D$119:$BZ$119),成就内容!BW99,1)-SUM(CF$4:CF39))</f>
        <v/>
      </c>
      <c r="CG40" s="41" t="str">
        <f>IF(成就内容!BX43="","",INDEX($C$4:$C$178*成就内容!BX$119/SUM(成就内容!$D$119:$BZ$119),成就内容!BX99,1)-SUM(CG$4:CG39))</f>
        <v/>
      </c>
      <c r="CH40" s="41">
        <f>IF(成就内容!BY43="","",INDEX($C$4:$C$178*成就内容!BY$119/SUM(成就内容!$D$119:$BZ$119),成就内容!BY99,1)-SUM(CH$4:CH39))</f>
        <v>0</v>
      </c>
      <c r="CI40" s="41">
        <f>IF(成就内容!BZ43="","",INDEX($C$4:$C$178*成就内容!BZ$119/SUM(成就内容!$D$119:$BZ$119),成就内容!BZ99,1)-SUM(CI$4:CI39))</f>
        <v>4423.6800000000076</v>
      </c>
      <c r="CK40" s="19"/>
      <c r="CM40" s="43">
        <v>37</v>
      </c>
      <c r="CN40" s="41">
        <f t="shared" si="79"/>
        <v>4430</v>
      </c>
      <c r="CO40" s="41" t="str">
        <f t="shared" si="80"/>
        <v/>
      </c>
      <c r="CP40" s="41" t="str">
        <f t="shared" si="81"/>
        <v/>
      </c>
      <c r="CQ40" s="41" t="str">
        <f t="shared" si="82"/>
        <v/>
      </c>
      <c r="CR40" s="41">
        <f t="shared" si="83"/>
        <v>4430</v>
      </c>
      <c r="CS40" s="41">
        <f t="shared" si="84"/>
        <v>0</v>
      </c>
      <c r="CT40" s="41">
        <f t="shared" si="85"/>
        <v>0</v>
      </c>
      <c r="CU40" s="41">
        <f t="shared" si="86"/>
        <v>0</v>
      </c>
      <c r="CV40" s="41">
        <f t="shared" si="87"/>
        <v>0</v>
      </c>
      <c r="CW40" s="41">
        <f t="shared" si="88"/>
        <v>0</v>
      </c>
      <c r="CX40" s="41" t="str">
        <f t="shared" si="89"/>
        <v/>
      </c>
      <c r="CY40" s="41" t="str">
        <f t="shared" si="90"/>
        <v/>
      </c>
      <c r="CZ40" s="41" t="str">
        <f t="shared" si="91"/>
        <v/>
      </c>
      <c r="DA40" s="41">
        <f t="shared" si="92"/>
        <v>4430</v>
      </c>
      <c r="DB40" s="41">
        <f t="shared" si="93"/>
        <v>0</v>
      </c>
      <c r="DC40" s="41">
        <f t="shared" si="94"/>
        <v>0</v>
      </c>
      <c r="DD40" s="41">
        <f t="shared" si="95"/>
        <v>0</v>
      </c>
      <c r="DE40" s="41">
        <f t="shared" si="96"/>
        <v>0</v>
      </c>
      <c r="DF40" s="41">
        <f t="shared" si="97"/>
        <v>0</v>
      </c>
      <c r="DG40" s="41" t="str">
        <f t="shared" si="98"/>
        <v/>
      </c>
      <c r="DH40" s="41" t="str">
        <f t="shared" si="99"/>
        <v/>
      </c>
      <c r="DI40" s="41" t="str">
        <f t="shared" si="100"/>
        <v/>
      </c>
      <c r="DJ40" s="41" t="str">
        <f t="shared" si="101"/>
        <v/>
      </c>
      <c r="DK40" s="41" t="str">
        <f t="shared" si="102"/>
        <v/>
      </c>
      <c r="DL40" s="41" t="str">
        <f t="shared" si="103"/>
        <v/>
      </c>
      <c r="DM40" s="41">
        <f t="shared" si="104"/>
        <v>0</v>
      </c>
      <c r="DN40" s="41">
        <f t="shared" si="105"/>
        <v>0</v>
      </c>
      <c r="DO40" s="41">
        <f t="shared" si="106"/>
        <v>0</v>
      </c>
      <c r="DP40" s="41">
        <f t="shared" si="107"/>
        <v>0</v>
      </c>
      <c r="DQ40" s="41">
        <f t="shared" si="108"/>
        <v>0</v>
      </c>
      <c r="DR40" s="41" t="str">
        <f t="shared" si="109"/>
        <v/>
      </c>
      <c r="DS40" s="41">
        <f t="shared" si="110"/>
        <v>0</v>
      </c>
      <c r="DT40" s="41">
        <f t="shared" si="111"/>
        <v>0</v>
      </c>
      <c r="DU40" s="41" t="str">
        <f t="shared" si="112"/>
        <v/>
      </c>
      <c r="DV40" s="41" t="str">
        <f t="shared" si="113"/>
        <v/>
      </c>
      <c r="DW40" s="41" t="str">
        <f t="shared" si="114"/>
        <v/>
      </c>
      <c r="DX40" s="41" t="str">
        <f t="shared" si="115"/>
        <v/>
      </c>
      <c r="DY40" s="41">
        <f t="shared" si="116"/>
        <v>0</v>
      </c>
      <c r="DZ40" s="41">
        <f t="shared" si="117"/>
        <v>0</v>
      </c>
      <c r="EA40" s="41">
        <f t="shared" si="118"/>
        <v>0</v>
      </c>
      <c r="EB40" s="41">
        <f t="shared" si="119"/>
        <v>0</v>
      </c>
      <c r="EC40" s="41">
        <f t="shared" si="120"/>
        <v>0</v>
      </c>
      <c r="ED40" s="41">
        <f t="shared" si="121"/>
        <v>0</v>
      </c>
      <c r="EE40" s="41" t="str">
        <f t="shared" si="122"/>
        <v/>
      </c>
      <c r="EF40" s="41" t="str">
        <f t="shared" si="123"/>
        <v/>
      </c>
      <c r="EG40" s="41">
        <f t="shared" si="124"/>
        <v>0</v>
      </c>
      <c r="EH40" s="41" t="str">
        <f t="shared" si="125"/>
        <v/>
      </c>
      <c r="EI40" s="41" t="str">
        <f t="shared" si="126"/>
        <v/>
      </c>
      <c r="EJ40" s="41" t="str">
        <f t="shared" si="127"/>
        <v/>
      </c>
      <c r="EK40" s="41" t="str">
        <f t="shared" si="128"/>
        <v/>
      </c>
      <c r="EL40" s="41" t="str">
        <f t="shared" si="129"/>
        <v/>
      </c>
      <c r="EM40" s="41">
        <f t="shared" si="130"/>
        <v>0</v>
      </c>
      <c r="EN40" s="41">
        <f t="shared" si="131"/>
        <v>0</v>
      </c>
      <c r="EO40" s="41">
        <f t="shared" si="132"/>
        <v>0</v>
      </c>
      <c r="EP40" s="41">
        <f t="shared" si="133"/>
        <v>0</v>
      </c>
      <c r="EQ40" s="41">
        <f t="shared" si="134"/>
        <v>0</v>
      </c>
      <c r="ER40" s="41" t="str">
        <f t="shared" si="135"/>
        <v/>
      </c>
      <c r="ES40" s="41" t="str">
        <f t="shared" si="136"/>
        <v/>
      </c>
      <c r="ET40" s="41">
        <f t="shared" si="137"/>
        <v>0</v>
      </c>
      <c r="EU40" s="41" t="str">
        <f t="shared" si="138"/>
        <v/>
      </c>
      <c r="EV40" s="41">
        <f t="shared" si="139"/>
        <v>0</v>
      </c>
      <c r="EW40" s="41">
        <f t="shared" si="140"/>
        <v>0</v>
      </c>
      <c r="EX40" s="41" t="str">
        <f t="shared" si="141"/>
        <v/>
      </c>
      <c r="EY40" s="41">
        <f t="shared" si="142"/>
        <v>0</v>
      </c>
      <c r="EZ40" s="41">
        <f t="shared" si="143"/>
        <v>0</v>
      </c>
      <c r="FA40" s="41">
        <f t="shared" si="144"/>
        <v>0</v>
      </c>
      <c r="FB40" s="41" t="str">
        <f t="shared" si="145"/>
        <v/>
      </c>
      <c r="FC40" s="41" t="str">
        <f t="shared" si="146"/>
        <v/>
      </c>
      <c r="FD40" s="41">
        <f t="shared" si="147"/>
        <v>0</v>
      </c>
      <c r="FE40" s="41">
        <f t="shared" si="148"/>
        <v>0</v>
      </c>
      <c r="FF40" s="41" t="str">
        <f t="shared" si="149"/>
        <v/>
      </c>
      <c r="FG40" s="41" t="str">
        <f t="shared" si="150"/>
        <v/>
      </c>
      <c r="FH40" s="41" t="str">
        <f t="shared" si="151"/>
        <v/>
      </c>
      <c r="FI40" s="41">
        <f t="shared" si="152"/>
        <v>0</v>
      </c>
      <c r="FJ40" s="41">
        <f t="shared" si="153"/>
        <v>4430</v>
      </c>
    </row>
    <row r="41" spans="2:166" s="96" customFormat="1" x14ac:dyDescent="0.15">
      <c r="B41" s="96">
        <v>38</v>
      </c>
      <c r="C41" s="96">
        <f>'[1]功能-子任务'!$S42</f>
        <v>849.6</v>
      </c>
      <c r="D41" s="96">
        <f>'[1]功能-子任务'!$AC42</f>
        <v>720000</v>
      </c>
      <c r="E41" s="96">
        <f>'[1]功能-子任务'!$AM42/4</f>
        <v>2200000</v>
      </c>
      <c r="F41" s="96">
        <f t="shared" si="78"/>
        <v>2200000</v>
      </c>
      <c r="G41" s="96">
        <f>'[1]功能-子任务'!$AR42</f>
        <v>0</v>
      </c>
      <c r="H41" s="96">
        <f>'[1]功能-子任务'!$BA42</f>
        <v>2700</v>
      </c>
      <c r="I41" s="96">
        <f>'[1]功能-子任务'!$BJ42</f>
        <v>45745</v>
      </c>
      <c r="J41" s="19"/>
      <c r="L41" s="43">
        <v>38</v>
      </c>
      <c r="M41" s="41">
        <f>IF(成就内容!D44="","",INDEX($C$4:$C$178*成就内容!D$119/SUM(成就内容!$D$119:$BZ$119),成就内容!D100,1)-SUM(M$4:M40))</f>
        <v>4423.6800000000076</v>
      </c>
      <c r="N41" s="41" t="str">
        <f>IF(成就内容!E44="","",INDEX($C$4:$C$178*成就内容!E$119/SUM(成就内容!$D$119:$BZ$119),成就内容!E100,1)-SUM(N$4:N40))</f>
        <v/>
      </c>
      <c r="O41" s="41" t="str">
        <f>IF(成就内容!F44="","",INDEX($C$4:$C$178*成就内容!F$119/SUM(成就内容!$D$119:$BZ$119),成就内容!F100,1)-SUM(O$4:O40))</f>
        <v/>
      </c>
      <c r="P41" s="41" t="str">
        <f>IF(成就内容!G44="","",INDEX($C$4:$C$178*成就内容!G$119/SUM(成就内容!$D$119:$BZ$119),成就内容!G100,1)-SUM(P$4:P40))</f>
        <v/>
      </c>
      <c r="Q41" s="41">
        <f>IF(成就内容!H44="","",INDEX($C$4:$C$178*成就内容!H$119/SUM(成就内容!$D$119:$BZ$119),成就内容!H100,1)-SUM(Q$4:Q40))</f>
        <v>4423.6800000000076</v>
      </c>
      <c r="R41" s="41">
        <f>IF(成就内容!I44="","",INDEX($C$4:$C$178*成就内容!I$119/SUM(成就内容!$D$119:$BZ$119),成就内容!I100,1)-SUM(R$4:R40))</f>
        <v>0</v>
      </c>
      <c r="S41" s="41">
        <f>IF(成就内容!J44="","",INDEX($C$4:$C$178*成就内容!J$119/SUM(成就内容!$D$119:$BZ$119),成就内容!J100,1)-SUM(S$4:S40))</f>
        <v>0</v>
      </c>
      <c r="T41" s="41">
        <f>IF(成就内容!K44="","",INDEX($C$4:$C$178*成就内容!K$119/SUM(成就内容!$D$119:$BZ$119),成就内容!K100,1)-SUM(T$4:T40))</f>
        <v>0</v>
      </c>
      <c r="U41" s="41">
        <f>IF(成就内容!L44="","",INDEX($C$4:$C$178*成就内容!L$119/SUM(成就内容!$D$119:$BZ$119),成就内容!L100,1)-SUM(U$4:U40))</f>
        <v>0</v>
      </c>
      <c r="V41" s="41">
        <f>IF(成就内容!M44="","",INDEX($C$4:$C$178*成就内容!M$119/SUM(成就内容!$D$119:$BZ$119),成就内容!M100,1)-SUM(V$4:V40))</f>
        <v>0</v>
      </c>
      <c r="W41" s="41" t="str">
        <f>IF(成就内容!N44="","",INDEX($C$4:$C$178*成就内容!N$119/SUM(成就内容!$D$119:$BZ$119),成就内容!N100,1)-SUM(W$4:W40))</f>
        <v/>
      </c>
      <c r="X41" s="41" t="str">
        <f>IF(成就内容!O44="","",INDEX($C$4:$C$178*成就内容!O$119/SUM(成就内容!$D$119:$BZ$119),成就内容!O100,1)-SUM(X$4:X40))</f>
        <v/>
      </c>
      <c r="Y41" s="41" t="str">
        <f>IF(成就内容!P44="","",INDEX($C$4:$C$178*成就内容!P$119/SUM(成就内容!$D$119:$BZ$119),成就内容!P100,1)-SUM(Y$4:Y40))</f>
        <v/>
      </c>
      <c r="Z41" s="41">
        <f>IF(成就内容!Q44="","",INDEX($C$4:$C$178*成就内容!Q$119/SUM(成就内容!$D$119:$BZ$119),成就内容!Q100,1)-SUM(Z$4:Z40))</f>
        <v>4423.6800000000076</v>
      </c>
      <c r="AA41" s="41">
        <f>IF(成就内容!R44="","",INDEX($C$4:$C$178*成就内容!R$119/SUM(成就内容!$D$119:$BZ$119),成就内容!R100,1)-SUM(AA$4:AA40))</f>
        <v>0</v>
      </c>
      <c r="AB41" s="41">
        <f>IF(成就内容!S44="","",INDEX($C$4:$C$178*成就内容!S$119/SUM(成就内容!$D$119:$BZ$119),成就内容!S100,1)-SUM(AB$4:AB40))</f>
        <v>0</v>
      </c>
      <c r="AC41" s="41">
        <f>IF(成就内容!T44="","",INDEX($C$4:$C$178*成就内容!T$119/SUM(成就内容!$D$119:$BZ$119),成就内容!T100,1)-SUM(AC$4:AC40))</f>
        <v>0</v>
      </c>
      <c r="AD41" s="41">
        <f>IF(成就内容!U44="","",INDEX($C$4:$C$178*成就内容!U$119/SUM(成就内容!$D$119:$BZ$119),成就内容!U100,1)-SUM(AD$4:AD40))</f>
        <v>0</v>
      </c>
      <c r="AE41" s="41">
        <f>IF(成就内容!V44="","",INDEX($C$4:$C$178*成就内容!V$119/SUM(成就内容!$D$119:$BZ$119),成就内容!V100,1)-SUM(AE$4:AE40))</f>
        <v>0</v>
      </c>
      <c r="AF41" s="41" t="str">
        <f>IF(成就内容!W44="","",INDEX($C$4:$C$178*成就内容!W$119/SUM(成就内容!$D$119:$BZ$119),成就内容!W100,1)-SUM(AF$4:AF40))</f>
        <v/>
      </c>
      <c r="AG41" s="41" t="str">
        <f>IF(成就内容!X44="","",INDEX($C$4:$C$178*成就内容!X$119/SUM(成就内容!$D$119:$BZ$119),成就内容!X100,1)-SUM(AG$4:AG40))</f>
        <v/>
      </c>
      <c r="AH41" s="41" t="str">
        <f>IF(成就内容!Y44="","",INDEX($C$4:$C$178*成就内容!Y$119/SUM(成就内容!$D$119:$BZ$119),成就内容!Y100,1)-SUM(AH$4:AH40))</f>
        <v/>
      </c>
      <c r="AI41" s="41" t="str">
        <f>IF(成就内容!Z44="","",INDEX($C$4:$C$178*成就内容!Z$119/SUM(成就内容!$D$119:$BZ$119),成就内容!Z100,1)-SUM(AI$4:AI40))</f>
        <v/>
      </c>
      <c r="AJ41" s="41" t="str">
        <f>IF(成就内容!AA44="","",INDEX($C$4:$C$178*成就内容!AA$119/SUM(成就内容!$D$119:$BZ$119),成就内容!AA100,1)-SUM(AJ$4:AJ40))</f>
        <v/>
      </c>
      <c r="AK41" s="41" t="str">
        <f>IF(成就内容!AB44="","",INDEX($C$4:$C$178*成就内容!AB$119/SUM(成就内容!$D$119:$BZ$119),成就内容!AB100,1)-SUM(AK$4:AK40))</f>
        <v/>
      </c>
      <c r="AL41" s="41">
        <f>IF(成就内容!AC44="","",INDEX($C$4:$C$178*成就内容!AC$119/SUM(成就内容!$D$119:$BZ$119),成就内容!AC100,1)-SUM(AL$4:AL40))</f>
        <v>0</v>
      </c>
      <c r="AM41" s="41">
        <f>IF(成就内容!AD44="","",INDEX($C$4:$C$178*成就内容!AD$119/SUM(成就内容!$D$119:$BZ$119),成就内容!AD100,1)-SUM(AM$4:AM40))</f>
        <v>0</v>
      </c>
      <c r="AN41" s="41">
        <f>IF(成就内容!AE44="","",INDEX($C$4:$C$178*成就内容!AE$119/SUM(成就内容!$D$119:$BZ$119),成就内容!AE100,1)-SUM(AN$4:AN40))</f>
        <v>0</v>
      </c>
      <c r="AO41" s="41">
        <f>IF(成就内容!AF44="","",INDEX($C$4:$C$178*成就内容!AF$119/SUM(成就内容!$D$119:$BZ$119),成就内容!AF100,1)-SUM(AO$4:AO40))</f>
        <v>0</v>
      </c>
      <c r="AP41" s="41">
        <f>IF(成就内容!AG44="","",INDEX($C$4:$C$178*成就内容!AG$119/SUM(成就内容!$D$119:$BZ$119),成就内容!AG100,1)-SUM(AP$4:AP40))</f>
        <v>0</v>
      </c>
      <c r="AQ41" s="41" t="str">
        <f>IF(成就内容!AH44="","",INDEX($C$4:$C$178*成就内容!AH$119/SUM(成就内容!$D$119:$BZ$119),成就内容!AH100,1)-SUM(AQ$4:AQ40))</f>
        <v/>
      </c>
      <c r="AR41" s="41">
        <f>IF(成就内容!AI44="","",INDEX($C$4:$C$178*成就内容!AI$119/SUM(成就内容!$D$119:$BZ$119),成就内容!AI100,1)-SUM(AR$4:AR40))</f>
        <v>0</v>
      </c>
      <c r="AS41" s="41">
        <f>IF(成就内容!AJ44="","",INDEX($C$4:$C$178*成就内容!AJ$119/SUM(成就内容!$D$119:$BZ$119),成就内容!AJ100,1)-SUM(AS$4:AS40))</f>
        <v>0</v>
      </c>
      <c r="AT41" s="41" t="str">
        <f>IF(成就内容!AK44="","",INDEX($C$4:$C$178*成就内容!AK$119/SUM(成就内容!$D$119:$BZ$119),成就内容!AK100,1)-SUM(AT$4:AT40))</f>
        <v/>
      </c>
      <c r="AU41" s="41" t="str">
        <f>IF(成就内容!AL44="","",INDEX($C$4:$C$178*成就内容!AL$119/SUM(成就内容!$D$119:$BZ$119),成就内容!AL100,1)-SUM(AU$4:AU40))</f>
        <v/>
      </c>
      <c r="AV41" s="41" t="str">
        <f>IF(成就内容!AM44="","",INDEX($C$4:$C$178*成就内容!AM$119/SUM(成就内容!$D$119:$BZ$119),成就内容!AM100,1)-SUM(AV$4:AV40))</f>
        <v/>
      </c>
      <c r="AW41" s="41" t="str">
        <f>IF(成就内容!AN44="","",INDEX($C$4:$C$178*成就内容!AN$119/SUM(成就内容!$D$119:$BZ$119),成就内容!AN100,1)-SUM(AW$4:AW40))</f>
        <v/>
      </c>
      <c r="AX41" s="41">
        <f>IF(成就内容!AO44="","",INDEX($C$4:$C$178*成就内容!AO$119/SUM(成就内容!$D$119:$BZ$119),成就内容!AO100,1)-SUM(AX$4:AX40))</f>
        <v>0</v>
      </c>
      <c r="AY41" s="41">
        <f>IF(成就内容!AP44="","",INDEX($C$4:$C$178*成就内容!AP$119/SUM(成就内容!$D$119:$BZ$119),成就内容!AP100,1)-SUM(AY$4:AY40))</f>
        <v>0</v>
      </c>
      <c r="AZ41" s="41">
        <f>IF(成就内容!AQ44="","",INDEX($C$4:$C$178*成就内容!AQ$119/SUM(成就内容!$D$119:$BZ$119),成就内容!AQ100,1)-SUM(AZ$4:AZ40))</f>
        <v>0</v>
      </c>
      <c r="BA41" s="41">
        <f>IF(成就内容!AR44="","",INDEX($C$4:$C$178*成就内容!AR$119/SUM(成就内容!$D$119:$BZ$119),成就内容!AR100,1)-SUM(BA$4:BA40))</f>
        <v>0</v>
      </c>
      <c r="BB41" s="41">
        <f>IF(成就内容!AS44="","",INDEX($C$4:$C$178*成就内容!AS$119/SUM(成就内容!$D$119:$BZ$119),成就内容!AS100,1)-SUM(BB$4:BB40))</f>
        <v>0</v>
      </c>
      <c r="BC41" s="41">
        <f>IF(成就内容!AT44="","",INDEX($C$4:$C$178*成就内容!AT$119/SUM(成就内容!$D$119:$BZ$119),成就内容!AT100,1)-SUM(BC$4:BC40))</f>
        <v>0</v>
      </c>
      <c r="BD41" s="41" t="str">
        <f>IF(成就内容!AU44="","",INDEX($C$4:$C$178*成就内容!AU$119/SUM(成就内容!$D$119:$BZ$119),成就内容!AU100,1)-SUM(BD$4:BD40))</f>
        <v/>
      </c>
      <c r="BE41" s="41" t="str">
        <f>IF(成就内容!AV44="","",INDEX($C$4:$C$178*成就内容!AV$119/SUM(成就内容!$D$119:$BZ$119),成就内容!AV100,1)-SUM(BE$4:BE40))</f>
        <v/>
      </c>
      <c r="BF41" s="41">
        <f>IF(成就内容!AW44="","",INDEX($C$4:$C$178*成就内容!AW$119/SUM(成就内容!$D$119:$BZ$119),成就内容!AW100,1)-SUM(BF$4:BF40))</f>
        <v>0</v>
      </c>
      <c r="BG41" s="41" t="str">
        <f>IF(成就内容!AX44="","",INDEX($C$4:$C$178*成就内容!AX$119/SUM(成就内容!$D$119:$BZ$119),成就内容!AX100,1)-SUM(BG$4:BG40))</f>
        <v/>
      </c>
      <c r="BH41" s="41" t="str">
        <f>IF(成就内容!AY44="","",INDEX($C$4:$C$178*成就内容!AY$119/SUM(成就内容!$D$119:$BZ$119),成就内容!AY100,1)-SUM(BH$4:BH40))</f>
        <v/>
      </c>
      <c r="BI41" s="41" t="str">
        <f>IF(成就内容!AZ44="","",INDEX($C$4:$C$178*成就内容!AZ$119/SUM(成就内容!$D$119:$BZ$119),成就内容!AZ100,1)-SUM(BI$4:BI40))</f>
        <v/>
      </c>
      <c r="BJ41" s="41" t="str">
        <f>IF(成就内容!BA44="","",INDEX($C$4:$C$178*成就内容!BA$119/SUM(成就内容!$D$119:$BZ$119),成就内容!BA100,1)-SUM(BJ$4:BJ40))</f>
        <v/>
      </c>
      <c r="BK41" s="41" t="str">
        <f>IF(成就内容!BB44="","",INDEX($C$4:$C$178*成就内容!BB$119/SUM(成就内容!$D$119:$BZ$119),成就内容!BB100,1)-SUM(BK$4:BK40))</f>
        <v/>
      </c>
      <c r="BL41" s="41">
        <f>IF(成就内容!BC44="","",INDEX($C$4:$C$178*成就内容!BC$119/SUM(成就内容!$D$119:$BZ$119),成就内容!BC100,1)-SUM(BL$4:BL40))</f>
        <v>0</v>
      </c>
      <c r="BM41" s="41">
        <f>IF(成就内容!BD44="","",INDEX($C$4:$C$178*成就内容!BD$119/SUM(成就内容!$D$119:$BZ$119),成就内容!BD100,1)-SUM(BM$4:BM40))</f>
        <v>0</v>
      </c>
      <c r="BN41" s="41">
        <f>IF(成就内容!BE44="","",INDEX($C$4:$C$178*成就内容!BE$119/SUM(成就内容!$D$119:$BZ$119),成就内容!BE100,1)-SUM(BN$4:BN40))</f>
        <v>0</v>
      </c>
      <c r="BO41" s="41">
        <f>IF(成就内容!BF44="","",INDEX($C$4:$C$178*成就内容!BF$119/SUM(成就内容!$D$119:$BZ$119),成就内容!BF100,1)-SUM(BO$4:BO40))</f>
        <v>0</v>
      </c>
      <c r="BP41" s="41">
        <f>IF(成就内容!BG44="","",INDEX($C$4:$C$178*成就内容!BG$119/SUM(成就内容!$D$119:$BZ$119),成就内容!BG100,1)-SUM(BP$4:BP40))</f>
        <v>0</v>
      </c>
      <c r="BQ41" s="41" t="str">
        <f>IF(成就内容!BH44="","",INDEX($C$4:$C$178*成就内容!BH$119/SUM(成就内容!$D$119:$BZ$119),成就内容!BH100,1)-SUM(BQ$4:BQ40))</f>
        <v/>
      </c>
      <c r="BR41" s="41" t="str">
        <f>IF(成就内容!BI44="","",INDEX($C$4:$C$178*成就内容!BI$119/SUM(成就内容!$D$119:$BZ$119),成就内容!BI100,1)-SUM(BR$4:BR40))</f>
        <v/>
      </c>
      <c r="BS41" s="41">
        <f>IF(成就内容!BJ44="","",INDEX($C$4:$C$178*成就内容!BJ$119/SUM(成就内容!$D$119:$BZ$119),成就内容!BJ100,1)-SUM(BS$4:BS40))</f>
        <v>0</v>
      </c>
      <c r="BT41" s="41" t="str">
        <f>IF(成就内容!BK44="","",INDEX($C$4:$C$178*成就内容!BK$119/SUM(成就内容!$D$119:$BZ$119),成就内容!BK100,1)-SUM(BT$4:BT40))</f>
        <v/>
      </c>
      <c r="BU41" s="41">
        <f>IF(成就内容!BL44="","",INDEX($C$4:$C$178*成就内容!BL$119/SUM(成就内容!$D$119:$BZ$119),成就内容!BL100,1)-SUM(BU$4:BU40))</f>
        <v>0</v>
      </c>
      <c r="BV41" s="41">
        <f>IF(成就内容!BM44="","",INDEX($C$4:$C$178*成就内容!BM$119/SUM(成就内容!$D$119:$BZ$119),成就内容!BM100,1)-SUM(BV$4:BV40))</f>
        <v>0</v>
      </c>
      <c r="BW41" s="41" t="str">
        <f>IF(成就内容!BN44="","",INDEX($C$4:$C$178*成就内容!BN$119/SUM(成就内容!$D$119:$BZ$119),成就内容!BN100,1)-SUM(BW$4:BW40))</f>
        <v/>
      </c>
      <c r="BX41" s="41">
        <f>IF(成就内容!BO44="","",INDEX($C$4:$C$178*成就内容!BO$119/SUM(成就内容!$D$119:$BZ$119),成就内容!BO100,1)-SUM(BX$4:BX40))</f>
        <v>0</v>
      </c>
      <c r="BY41" s="41">
        <f>IF(成就内容!BP44="","",INDEX($C$4:$C$178*成就内容!BP$119/SUM(成就内容!$D$119:$BZ$119),成就内容!BP100,1)-SUM(BY$4:BY40))</f>
        <v>0</v>
      </c>
      <c r="BZ41" s="41">
        <f>IF(成就内容!BQ44="","",INDEX($C$4:$C$178*成就内容!BQ$119/SUM(成就内容!$D$119:$BZ$119),成就内容!BQ100,1)-SUM(BZ$4:BZ40))</f>
        <v>0</v>
      </c>
      <c r="CA41" s="41" t="str">
        <f>IF(成就内容!BR44="","",INDEX($C$4:$C$178*成就内容!BR$119/SUM(成就内容!$D$119:$BZ$119),成就内容!BR100,1)-SUM(CA$4:CA40))</f>
        <v/>
      </c>
      <c r="CB41" s="41" t="str">
        <f>IF(成就内容!BS44="","",INDEX($C$4:$C$178*成就内容!BS$119/SUM(成就内容!$D$119:$BZ$119),成就内容!BS100,1)-SUM(CB$4:CB40))</f>
        <v/>
      </c>
      <c r="CC41" s="41">
        <f>IF(成就内容!BT44="","",INDEX($C$4:$C$178*成就内容!BT$119/SUM(成就内容!$D$119:$BZ$119),成就内容!BT100,1)-SUM(CC$4:CC40))</f>
        <v>0</v>
      </c>
      <c r="CD41" s="41">
        <f>IF(成就内容!BU44="","",INDEX($C$4:$C$178*成就内容!BU$119/SUM(成就内容!$D$119:$BZ$119),成就内容!BU100,1)-SUM(CD$4:CD40))</f>
        <v>0</v>
      </c>
      <c r="CE41" s="41" t="str">
        <f>IF(成就内容!BV44="","",INDEX($C$4:$C$178*成就内容!BV$119/SUM(成就内容!$D$119:$BZ$119),成就内容!BV100,1)-SUM(CE$4:CE40))</f>
        <v/>
      </c>
      <c r="CF41" s="41" t="str">
        <f>IF(成就内容!BW44="","",INDEX($C$4:$C$178*成就内容!BW$119/SUM(成就内容!$D$119:$BZ$119),成就内容!BW100,1)-SUM(CF$4:CF40))</f>
        <v/>
      </c>
      <c r="CG41" s="41" t="str">
        <f>IF(成就内容!BX44="","",INDEX($C$4:$C$178*成就内容!BX$119/SUM(成就内容!$D$119:$BZ$119),成就内容!BX100,1)-SUM(CG$4:CG40))</f>
        <v/>
      </c>
      <c r="CH41" s="41">
        <f>IF(成就内容!BY44="","",INDEX($C$4:$C$178*成就内容!BY$119/SUM(成就内容!$D$119:$BZ$119),成就内容!BY100,1)-SUM(CH$4:CH40))</f>
        <v>0</v>
      </c>
      <c r="CI41" s="41">
        <f>IF(成就内容!BZ44="","",INDEX($C$4:$C$178*成就内容!BZ$119/SUM(成就内容!$D$119:$BZ$119),成就内容!BZ100,1)-SUM(CI$4:CI40))</f>
        <v>4423.679999999993</v>
      </c>
      <c r="CK41" s="19"/>
      <c r="CM41" s="43">
        <v>38</v>
      </c>
      <c r="CN41" s="41">
        <f t="shared" si="79"/>
        <v>4430</v>
      </c>
      <c r="CO41" s="41" t="str">
        <f t="shared" si="80"/>
        <v/>
      </c>
      <c r="CP41" s="41" t="str">
        <f t="shared" si="81"/>
        <v/>
      </c>
      <c r="CQ41" s="41" t="str">
        <f t="shared" si="82"/>
        <v/>
      </c>
      <c r="CR41" s="41">
        <f t="shared" si="83"/>
        <v>4430</v>
      </c>
      <c r="CS41" s="41">
        <f t="shared" si="84"/>
        <v>0</v>
      </c>
      <c r="CT41" s="41">
        <f t="shared" si="85"/>
        <v>0</v>
      </c>
      <c r="CU41" s="41">
        <f t="shared" si="86"/>
        <v>0</v>
      </c>
      <c r="CV41" s="41">
        <f t="shared" si="87"/>
        <v>0</v>
      </c>
      <c r="CW41" s="41">
        <f t="shared" si="88"/>
        <v>0</v>
      </c>
      <c r="CX41" s="41" t="str">
        <f t="shared" si="89"/>
        <v/>
      </c>
      <c r="CY41" s="41" t="str">
        <f t="shared" si="90"/>
        <v/>
      </c>
      <c r="CZ41" s="41" t="str">
        <f t="shared" si="91"/>
        <v/>
      </c>
      <c r="DA41" s="41">
        <f t="shared" si="92"/>
        <v>4430</v>
      </c>
      <c r="DB41" s="41">
        <f t="shared" si="93"/>
        <v>0</v>
      </c>
      <c r="DC41" s="41">
        <f t="shared" si="94"/>
        <v>0</v>
      </c>
      <c r="DD41" s="41">
        <f t="shared" si="95"/>
        <v>0</v>
      </c>
      <c r="DE41" s="41">
        <f t="shared" si="96"/>
        <v>0</v>
      </c>
      <c r="DF41" s="41">
        <f t="shared" si="97"/>
        <v>0</v>
      </c>
      <c r="DG41" s="41" t="str">
        <f t="shared" si="98"/>
        <v/>
      </c>
      <c r="DH41" s="41" t="str">
        <f t="shared" si="99"/>
        <v/>
      </c>
      <c r="DI41" s="41" t="str">
        <f t="shared" si="100"/>
        <v/>
      </c>
      <c r="DJ41" s="41" t="str">
        <f t="shared" si="101"/>
        <v/>
      </c>
      <c r="DK41" s="41" t="str">
        <f t="shared" si="102"/>
        <v/>
      </c>
      <c r="DL41" s="41" t="str">
        <f t="shared" si="103"/>
        <v/>
      </c>
      <c r="DM41" s="41">
        <f t="shared" si="104"/>
        <v>0</v>
      </c>
      <c r="DN41" s="41">
        <f t="shared" si="105"/>
        <v>0</v>
      </c>
      <c r="DO41" s="41">
        <f t="shared" si="106"/>
        <v>0</v>
      </c>
      <c r="DP41" s="41">
        <f t="shared" si="107"/>
        <v>0</v>
      </c>
      <c r="DQ41" s="41">
        <f t="shared" si="108"/>
        <v>0</v>
      </c>
      <c r="DR41" s="41" t="str">
        <f t="shared" si="109"/>
        <v/>
      </c>
      <c r="DS41" s="41">
        <f t="shared" si="110"/>
        <v>0</v>
      </c>
      <c r="DT41" s="41">
        <f t="shared" si="111"/>
        <v>0</v>
      </c>
      <c r="DU41" s="41" t="str">
        <f t="shared" si="112"/>
        <v/>
      </c>
      <c r="DV41" s="41" t="str">
        <f t="shared" si="113"/>
        <v/>
      </c>
      <c r="DW41" s="41" t="str">
        <f t="shared" si="114"/>
        <v/>
      </c>
      <c r="DX41" s="41" t="str">
        <f t="shared" si="115"/>
        <v/>
      </c>
      <c r="DY41" s="41">
        <f t="shared" si="116"/>
        <v>0</v>
      </c>
      <c r="DZ41" s="41">
        <f t="shared" si="117"/>
        <v>0</v>
      </c>
      <c r="EA41" s="41">
        <f t="shared" si="118"/>
        <v>0</v>
      </c>
      <c r="EB41" s="41">
        <f t="shared" si="119"/>
        <v>0</v>
      </c>
      <c r="EC41" s="41">
        <f t="shared" si="120"/>
        <v>0</v>
      </c>
      <c r="ED41" s="41">
        <f t="shared" si="121"/>
        <v>0</v>
      </c>
      <c r="EE41" s="41" t="str">
        <f t="shared" si="122"/>
        <v/>
      </c>
      <c r="EF41" s="41" t="str">
        <f t="shared" si="123"/>
        <v/>
      </c>
      <c r="EG41" s="41">
        <f t="shared" si="124"/>
        <v>0</v>
      </c>
      <c r="EH41" s="41" t="str">
        <f t="shared" si="125"/>
        <v/>
      </c>
      <c r="EI41" s="41" t="str">
        <f t="shared" si="126"/>
        <v/>
      </c>
      <c r="EJ41" s="41" t="str">
        <f t="shared" si="127"/>
        <v/>
      </c>
      <c r="EK41" s="41" t="str">
        <f t="shared" si="128"/>
        <v/>
      </c>
      <c r="EL41" s="41" t="str">
        <f t="shared" si="129"/>
        <v/>
      </c>
      <c r="EM41" s="41">
        <f t="shared" si="130"/>
        <v>0</v>
      </c>
      <c r="EN41" s="41">
        <f t="shared" si="131"/>
        <v>0</v>
      </c>
      <c r="EO41" s="41">
        <f t="shared" si="132"/>
        <v>0</v>
      </c>
      <c r="EP41" s="41">
        <f t="shared" si="133"/>
        <v>0</v>
      </c>
      <c r="EQ41" s="41">
        <f t="shared" si="134"/>
        <v>0</v>
      </c>
      <c r="ER41" s="41" t="str">
        <f t="shared" si="135"/>
        <v/>
      </c>
      <c r="ES41" s="41" t="str">
        <f t="shared" si="136"/>
        <v/>
      </c>
      <c r="ET41" s="41">
        <f t="shared" si="137"/>
        <v>0</v>
      </c>
      <c r="EU41" s="41" t="str">
        <f t="shared" si="138"/>
        <v/>
      </c>
      <c r="EV41" s="41">
        <f t="shared" si="139"/>
        <v>0</v>
      </c>
      <c r="EW41" s="41">
        <f t="shared" si="140"/>
        <v>0</v>
      </c>
      <c r="EX41" s="41" t="str">
        <f t="shared" si="141"/>
        <v/>
      </c>
      <c r="EY41" s="41">
        <f t="shared" si="142"/>
        <v>0</v>
      </c>
      <c r="EZ41" s="41">
        <f t="shared" si="143"/>
        <v>0</v>
      </c>
      <c r="FA41" s="41">
        <f t="shared" si="144"/>
        <v>0</v>
      </c>
      <c r="FB41" s="41" t="str">
        <f t="shared" si="145"/>
        <v/>
      </c>
      <c r="FC41" s="41" t="str">
        <f t="shared" si="146"/>
        <v/>
      </c>
      <c r="FD41" s="41">
        <f t="shared" si="147"/>
        <v>0</v>
      </c>
      <c r="FE41" s="41">
        <f t="shared" si="148"/>
        <v>0</v>
      </c>
      <c r="FF41" s="41" t="str">
        <f t="shared" si="149"/>
        <v/>
      </c>
      <c r="FG41" s="41" t="str">
        <f t="shared" si="150"/>
        <v/>
      </c>
      <c r="FH41" s="41" t="str">
        <f t="shared" si="151"/>
        <v/>
      </c>
      <c r="FI41" s="41">
        <f t="shared" si="152"/>
        <v>0</v>
      </c>
      <c r="FJ41" s="41">
        <f t="shared" si="153"/>
        <v>4430</v>
      </c>
    </row>
    <row r="42" spans="2:166" s="96" customFormat="1" x14ac:dyDescent="0.15">
      <c r="B42" s="96">
        <v>39</v>
      </c>
      <c r="C42" s="96">
        <f>'[1]功能-子任务'!$S43</f>
        <v>892.8</v>
      </c>
      <c r="D42" s="96">
        <f>'[1]功能-子任务'!$AC43</f>
        <v>760000</v>
      </c>
      <c r="E42" s="96">
        <f>'[1]功能-子任务'!$AM43/4</f>
        <v>2325000</v>
      </c>
      <c r="F42" s="96">
        <f t="shared" si="78"/>
        <v>2325000</v>
      </c>
      <c r="G42" s="96">
        <f>'[1]功能-子任务'!$AR43</f>
        <v>0</v>
      </c>
      <c r="H42" s="96">
        <f>'[1]功能-子任务'!$BA43</f>
        <v>2825</v>
      </c>
      <c r="I42" s="96">
        <f>'[1]功能-子任务'!$BJ43</f>
        <v>47358.5</v>
      </c>
      <c r="J42" s="19"/>
      <c r="L42" s="43">
        <v>39</v>
      </c>
      <c r="M42" s="41">
        <f>IF(成就内容!D45="","",INDEX($C$4:$C$178*成就内容!D$119/SUM(成就内容!$D$119:$BZ$119),成就内容!D101,1)-SUM(M$4:M41))</f>
        <v>4423.679999999993</v>
      </c>
      <c r="N42" s="41" t="str">
        <f>IF(成就内容!E45="","",INDEX($C$4:$C$178*成就内容!E$119/SUM(成就内容!$D$119:$BZ$119),成就内容!E101,1)-SUM(N$4:N41))</f>
        <v/>
      </c>
      <c r="O42" s="41" t="str">
        <f>IF(成就内容!F45="","",INDEX($C$4:$C$178*成就内容!F$119/SUM(成就内容!$D$119:$BZ$119),成就内容!F101,1)-SUM(O$4:O41))</f>
        <v/>
      </c>
      <c r="P42" s="41" t="str">
        <f>IF(成就内容!G45="","",INDEX($C$4:$C$178*成就内容!G$119/SUM(成就内容!$D$119:$BZ$119),成就内容!G101,1)-SUM(P$4:P41))</f>
        <v/>
      </c>
      <c r="Q42" s="41">
        <f>IF(成就内容!H45="","",INDEX($C$4:$C$178*成就内容!H$119/SUM(成就内容!$D$119:$BZ$119),成就内容!H101,1)-SUM(Q$4:Q41))</f>
        <v>4423.679999999993</v>
      </c>
      <c r="R42" s="41">
        <f>IF(成就内容!I45="","",INDEX($C$4:$C$178*成就内容!I$119/SUM(成就内容!$D$119:$BZ$119),成就内容!I101,1)-SUM(R$4:R41))</f>
        <v>0</v>
      </c>
      <c r="S42" s="41">
        <f>IF(成就内容!J45="","",INDEX($C$4:$C$178*成就内容!J$119/SUM(成就内容!$D$119:$BZ$119),成就内容!J101,1)-SUM(S$4:S41))</f>
        <v>0</v>
      </c>
      <c r="T42" s="41">
        <f>IF(成就内容!K45="","",INDEX($C$4:$C$178*成就内容!K$119/SUM(成就内容!$D$119:$BZ$119),成就内容!K101,1)-SUM(T$4:T41))</f>
        <v>0</v>
      </c>
      <c r="U42" s="41">
        <f>IF(成就内容!L45="","",INDEX($C$4:$C$178*成就内容!L$119/SUM(成就内容!$D$119:$BZ$119),成就内容!L101,1)-SUM(U$4:U41))</f>
        <v>0</v>
      </c>
      <c r="V42" s="41">
        <f>IF(成就内容!M45="","",INDEX($C$4:$C$178*成就内容!M$119/SUM(成就内容!$D$119:$BZ$119),成就内容!M101,1)-SUM(V$4:V41))</f>
        <v>0</v>
      </c>
      <c r="W42" s="41" t="str">
        <f>IF(成就内容!N45="","",INDEX($C$4:$C$178*成就内容!N$119/SUM(成就内容!$D$119:$BZ$119),成就内容!N101,1)-SUM(W$4:W41))</f>
        <v/>
      </c>
      <c r="X42" s="41" t="str">
        <f>IF(成就内容!O45="","",INDEX($C$4:$C$178*成就内容!O$119/SUM(成就内容!$D$119:$BZ$119),成就内容!O101,1)-SUM(X$4:X41))</f>
        <v/>
      </c>
      <c r="Y42" s="41" t="str">
        <f>IF(成就内容!P45="","",INDEX($C$4:$C$178*成就内容!P$119/SUM(成就内容!$D$119:$BZ$119),成就内容!P101,1)-SUM(Y$4:Y41))</f>
        <v/>
      </c>
      <c r="Z42" s="41">
        <f>IF(成就内容!Q45="","",INDEX($C$4:$C$178*成就内容!Q$119/SUM(成就内容!$D$119:$BZ$119),成就内容!Q101,1)-SUM(Z$4:Z41))</f>
        <v>4423.679999999993</v>
      </c>
      <c r="AA42" s="41">
        <f>IF(成就内容!R45="","",INDEX($C$4:$C$178*成就内容!R$119/SUM(成就内容!$D$119:$BZ$119),成就内容!R101,1)-SUM(AA$4:AA41))</f>
        <v>0</v>
      </c>
      <c r="AB42" s="41">
        <f>IF(成就内容!S45="","",INDEX($C$4:$C$178*成就内容!S$119/SUM(成就内容!$D$119:$BZ$119),成就内容!S101,1)-SUM(AB$4:AB41))</f>
        <v>0</v>
      </c>
      <c r="AC42" s="41">
        <f>IF(成就内容!T45="","",INDEX($C$4:$C$178*成就内容!T$119/SUM(成就内容!$D$119:$BZ$119),成就内容!T101,1)-SUM(AC$4:AC41))</f>
        <v>0</v>
      </c>
      <c r="AD42" s="41">
        <f>IF(成就内容!U45="","",INDEX($C$4:$C$178*成就内容!U$119/SUM(成就内容!$D$119:$BZ$119),成就内容!U101,1)-SUM(AD$4:AD41))</f>
        <v>0</v>
      </c>
      <c r="AE42" s="41">
        <f>IF(成就内容!V45="","",INDEX($C$4:$C$178*成就内容!V$119/SUM(成就内容!$D$119:$BZ$119),成就内容!V101,1)-SUM(AE$4:AE41))</f>
        <v>0</v>
      </c>
      <c r="AF42" s="41" t="str">
        <f>IF(成就内容!W45="","",INDEX($C$4:$C$178*成就内容!W$119/SUM(成就内容!$D$119:$BZ$119),成就内容!W101,1)-SUM(AF$4:AF41))</f>
        <v/>
      </c>
      <c r="AG42" s="41" t="str">
        <f>IF(成就内容!X45="","",INDEX($C$4:$C$178*成就内容!X$119/SUM(成就内容!$D$119:$BZ$119),成就内容!X101,1)-SUM(AG$4:AG41))</f>
        <v/>
      </c>
      <c r="AH42" s="41" t="str">
        <f>IF(成就内容!Y45="","",INDEX($C$4:$C$178*成就内容!Y$119/SUM(成就内容!$D$119:$BZ$119),成就内容!Y101,1)-SUM(AH$4:AH41))</f>
        <v/>
      </c>
      <c r="AI42" s="41" t="str">
        <f>IF(成就内容!Z45="","",INDEX($C$4:$C$178*成就内容!Z$119/SUM(成就内容!$D$119:$BZ$119),成就内容!Z101,1)-SUM(AI$4:AI41))</f>
        <v/>
      </c>
      <c r="AJ42" s="41" t="str">
        <f>IF(成就内容!AA45="","",INDEX($C$4:$C$178*成就内容!AA$119/SUM(成就内容!$D$119:$BZ$119),成就内容!AA101,1)-SUM(AJ$4:AJ41))</f>
        <v/>
      </c>
      <c r="AK42" s="41" t="str">
        <f>IF(成就内容!AB45="","",INDEX($C$4:$C$178*成就内容!AB$119/SUM(成就内容!$D$119:$BZ$119),成就内容!AB101,1)-SUM(AK$4:AK41))</f>
        <v/>
      </c>
      <c r="AL42" s="41">
        <f>IF(成就内容!AC45="","",INDEX($C$4:$C$178*成就内容!AC$119/SUM(成就内容!$D$119:$BZ$119),成就内容!AC101,1)-SUM(AL$4:AL41))</f>
        <v>0</v>
      </c>
      <c r="AM42" s="41">
        <f>IF(成就内容!AD45="","",INDEX($C$4:$C$178*成就内容!AD$119/SUM(成就内容!$D$119:$BZ$119),成就内容!AD101,1)-SUM(AM$4:AM41))</f>
        <v>0</v>
      </c>
      <c r="AN42" s="41">
        <f>IF(成就内容!AE45="","",INDEX($C$4:$C$178*成就内容!AE$119/SUM(成就内容!$D$119:$BZ$119),成就内容!AE101,1)-SUM(AN$4:AN41))</f>
        <v>0</v>
      </c>
      <c r="AO42" s="41">
        <f>IF(成就内容!AF45="","",INDEX($C$4:$C$178*成就内容!AF$119/SUM(成就内容!$D$119:$BZ$119),成就内容!AF101,1)-SUM(AO$4:AO41))</f>
        <v>0</v>
      </c>
      <c r="AP42" s="41">
        <f>IF(成就内容!AG45="","",INDEX($C$4:$C$178*成就内容!AG$119/SUM(成就内容!$D$119:$BZ$119),成就内容!AG101,1)-SUM(AP$4:AP41))</f>
        <v>0</v>
      </c>
      <c r="AQ42" s="41" t="str">
        <f>IF(成就内容!AH45="","",INDEX($C$4:$C$178*成就内容!AH$119/SUM(成就内容!$D$119:$BZ$119),成就内容!AH101,1)-SUM(AQ$4:AQ41))</f>
        <v/>
      </c>
      <c r="AR42" s="41">
        <f>IF(成就内容!AI45="","",INDEX($C$4:$C$178*成就内容!AI$119/SUM(成就内容!$D$119:$BZ$119),成就内容!AI101,1)-SUM(AR$4:AR41))</f>
        <v>0</v>
      </c>
      <c r="AS42" s="41">
        <f>IF(成就内容!AJ45="","",INDEX($C$4:$C$178*成就内容!AJ$119/SUM(成就内容!$D$119:$BZ$119),成就内容!AJ101,1)-SUM(AS$4:AS41))</f>
        <v>0</v>
      </c>
      <c r="AT42" s="41" t="str">
        <f>IF(成就内容!AK45="","",INDEX($C$4:$C$178*成就内容!AK$119/SUM(成就内容!$D$119:$BZ$119),成就内容!AK101,1)-SUM(AT$4:AT41))</f>
        <v/>
      </c>
      <c r="AU42" s="41" t="str">
        <f>IF(成就内容!AL45="","",INDEX($C$4:$C$178*成就内容!AL$119/SUM(成就内容!$D$119:$BZ$119),成就内容!AL101,1)-SUM(AU$4:AU41))</f>
        <v/>
      </c>
      <c r="AV42" s="41" t="str">
        <f>IF(成就内容!AM45="","",INDEX($C$4:$C$178*成就内容!AM$119/SUM(成就内容!$D$119:$BZ$119),成就内容!AM101,1)-SUM(AV$4:AV41))</f>
        <v/>
      </c>
      <c r="AW42" s="41" t="str">
        <f>IF(成就内容!AN45="","",INDEX($C$4:$C$178*成就内容!AN$119/SUM(成就内容!$D$119:$BZ$119),成就内容!AN101,1)-SUM(AW$4:AW41))</f>
        <v/>
      </c>
      <c r="AX42" s="41">
        <f>IF(成就内容!AO45="","",INDEX($C$4:$C$178*成就内容!AO$119/SUM(成就内容!$D$119:$BZ$119),成就内容!AO101,1)-SUM(AX$4:AX41))</f>
        <v>0</v>
      </c>
      <c r="AY42" s="41">
        <f>IF(成就内容!AP45="","",INDEX($C$4:$C$178*成就内容!AP$119/SUM(成就内容!$D$119:$BZ$119),成就内容!AP101,1)-SUM(AY$4:AY41))</f>
        <v>0</v>
      </c>
      <c r="AZ42" s="41">
        <f>IF(成就内容!AQ45="","",INDEX($C$4:$C$178*成就内容!AQ$119/SUM(成就内容!$D$119:$BZ$119),成就内容!AQ101,1)-SUM(AZ$4:AZ41))</f>
        <v>0</v>
      </c>
      <c r="BA42" s="41" t="str">
        <f>IF(成就内容!AR45="","",INDEX($C$4:$C$178*成就内容!AR$119/SUM(成就内容!$D$119:$BZ$119),成就内容!AR101,1)-SUM(BA$4:BA41))</f>
        <v/>
      </c>
      <c r="BB42" s="41" t="str">
        <f>IF(成就内容!AS45="","",INDEX($C$4:$C$178*成就内容!AS$119/SUM(成就内容!$D$119:$BZ$119),成就内容!AS101,1)-SUM(BB$4:BB41))</f>
        <v/>
      </c>
      <c r="BC42" s="41" t="str">
        <f>IF(成就内容!AT45="","",INDEX($C$4:$C$178*成就内容!AT$119/SUM(成就内容!$D$119:$BZ$119),成就内容!AT101,1)-SUM(BC$4:BC41))</f>
        <v/>
      </c>
      <c r="BD42" s="41" t="str">
        <f>IF(成就内容!AU45="","",INDEX($C$4:$C$178*成就内容!AU$119/SUM(成就内容!$D$119:$BZ$119),成就内容!AU101,1)-SUM(BD$4:BD41))</f>
        <v/>
      </c>
      <c r="BE42" s="41" t="str">
        <f>IF(成就内容!AV45="","",INDEX($C$4:$C$178*成就内容!AV$119/SUM(成就内容!$D$119:$BZ$119),成就内容!AV101,1)-SUM(BE$4:BE41))</f>
        <v/>
      </c>
      <c r="BF42" s="41">
        <f>IF(成就内容!AW45="","",INDEX($C$4:$C$178*成就内容!AW$119/SUM(成就内容!$D$119:$BZ$119),成就内容!AW101,1)-SUM(BF$4:BF41))</f>
        <v>0</v>
      </c>
      <c r="BG42" s="41" t="str">
        <f>IF(成就内容!AX45="","",INDEX($C$4:$C$178*成就内容!AX$119/SUM(成就内容!$D$119:$BZ$119),成就内容!AX101,1)-SUM(BG$4:BG41))</f>
        <v/>
      </c>
      <c r="BH42" s="41" t="str">
        <f>IF(成就内容!AY45="","",INDEX($C$4:$C$178*成就内容!AY$119/SUM(成就内容!$D$119:$BZ$119),成就内容!AY101,1)-SUM(BH$4:BH41))</f>
        <v/>
      </c>
      <c r="BI42" s="41" t="str">
        <f>IF(成就内容!AZ45="","",INDEX($C$4:$C$178*成就内容!AZ$119/SUM(成就内容!$D$119:$BZ$119),成就内容!AZ101,1)-SUM(BI$4:BI41))</f>
        <v/>
      </c>
      <c r="BJ42" s="41" t="str">
        <f>IF(成就内容!BA45="","",INDEX($C$4:$C$178*成就内容!BA$119/SUM(成就内容!$D$119:$BZ$119),成就内容!BA101,1)-SUM(BJ$4:BJ41))</f>
        <v/>
      </c>
      <c r="BK42" s="41" t="str">
        <f>IF(成就内容!BB45="","",INDEX($C$4:$C$178*成就内容!BB$119/SUM(成就内容!$D$119:$BZ$119),成就内容!BB101,1)-SUM(BK$4:BK41))</f>
        <v/>
      </c>
      <c r="BL42" s="41">
        <f>IF(成就内容!BC45="","",INDEX($C$4:$C$178*成就内容!BC$119/SUM(成就内容!$D$119:$BZ$119),成就内容!BC101,1)-SUM(BL$4:BL41))</f>
        <v>0</v>
      </c>
      <c r="BM42" s="41">
        <f>IF(成就内容!BD45="","",INDEX($C$4:$C$178*成就内容!BD$119/SUM(成就内容!$D$119:$BZ$119),成就内容!BD101,1)-SUM(BM$4:BM41))</f>
        <v>0</v>
      </c>
      <c r="BN42" s="41">
        <f>IF(成就内容!BE45="","",INDEX($C$4:$C$178*成就内容!BE$119/SUM(成就内容!$D$119:$BZ$119),成就内容!BE101,1)-SUM(BN$4:BN41))</f>
        <v>0</v>
      </c>
      <c r="BO42" s="41">
        <f>IF(成就内容!BF45="","",INDEX($C$4:$C$178*成就内容!BF$119/SUM(成就内容!$D$119:$BZ$119),成就内容!BF101,1)-SUM(BO$4:BO41))</f>
        <v>0</v>
      </c>
      <c r="BP42" s="41">
        <f>IF(成就内容!BG45="","",INDEX($C$4:$C$178*成就内容!BG$119/SUM(成就内容!$D$119:$BZ$119),成就内容!BG101,1)-SUM(BP$4:BP41))</f>
        <v>0</v>
      </c>
      <c r="BQ42" s="41" t="str">
        <f>IF(成就内容!BH45="","",INDEX($C$4:$C$178*成就内容!BH$119/SUM(成就内容!$D$119:$BZ$119),成就内容!BH101,1)-SUM(BQ$4:BQ41))</f>
        <v/>
      </c>
      <c r="BR42" s="41" t="str">
        <f>IF(成就内容!BI45="","",INDEX($C$4:$C$178*成就内容!BI$119/SUM(成就内容!$D$119:$BZ$119),成就内容!BI101,1)-SUM(BR$4:BR41))</f>
        <v/>
      </c>
      <c r="BS42" s="41">
        <f>IF(成就内容!BJ45="","",INDEX($C$4:$C$178*成就内容!BJ$119/SUM(成就内容!$D$119:$BZ$119),成就内容!BJ101,1)-SUM(BS$4:BS41))</f>
        <v>0</v>
      </c>
      <c r="BT42" s="41" t="str">
        <f>IF(成就内容!BK45="","",INDEX($C$4:$C$178*成就内容!BK$119/SUM(成就内容!$D$119:$BZ$119),成就内容!BK101,1)-SUM(BT$4:BT41))</f>
        <v/>
      </c>
      <c r="BU42" s="41">
        <f>IF(成就内容!BL45="","",INDEX($C$4:$C$178*成就内容!BL$119/SUM(成就内容!$D$119:$BZ$119),成就内容!BL101,1)-SUM(BU$4:BU41))</f>
        <v>0</v>
      </c>
      <c r="BV42" s="41">
        <f>IF(成就内容!BM45="","",INDEX($C$4:$C$178*成就内容!BM$119/SUM(成就内容!$D$119:$BZ$119),成就内容!BM101,1)-SUM(BV$4:BV41))</f>
        <v>0</v>
      </c>
      <c r="BW42" s="41" t="str">
        <f>IF(成就内容!BN45="","",INDEX($C$4:$C$178*成就内容!BN$119/SUM(成就内容!$D$119:$BZ$119),成就内容!BN101,1)-SUM(BW$4:BW41))</f>
        <v/>
      </c>
      <c r="BX42" s="41">
        <f>IF(成就内容!BO45="","",INDEX($C$4:$C$178*成就内容!BO$119/SUM(成就内容!$D$119:$BZ$119),成就内容!BO101,1)-SUM(BX$4:BX41))</f>
        <v>0</v>
      </c>
      <c r="BY42" s="41">
        <f>IF(成就内容!BP45="","",INDEX($C$4:$C$178*成就内容!BP$119/SUM(成就内容!$D$119:$BZ$119),成就内容!BP101,1)-SUM(BY$4:BY41))</f>
        <v>0</v>
      </c>
      <c r="BZ42" s="41">
        <f>IF(成就内容!BQ45="","",INDEX($C$4:$C$178*成就内容!BQ$119/SUM(成就内容!$D$119:$BZ$119),成就内容!BQ101,1)-SUM(BZ$4:BZ41))</f>
        <v>0</v>
      </c>
      <c r="CA42" s="41" t="str">
        <f>IF(成就内容!BR45="","",INDEX($C$4:$C$178*成就内容!BR$119/SUM(成就内容!$D$119:$BZ$119),成就内容!BR101,1)-SUM(CA$4:CA41))</f>
        <v/>
      </c>
      <c r="CB42" s="41" t="str">
        <f>IF(成就内容!BS45="","",INDEX($C$4:$C$178*成就内容!BS$119/SUM(成就内容!$D$119:$BZ$119),成就内容!BS101,1)-SUM(CB$4:CB41))</f>
        <v/>
      </c>
      <c r="CC42" s="41">
        <f>IF(成就内容!BT45="","",INDEX($C$4:$C$178*成就内容!BT$119/SUM(成就内容!$D$119:$BZ$119),成就内容!BT101,1)-SUM(CC$4:CC41))</f>
        <v>0</v>
      </c>
      <c r="CD42" s="41">
        <f>IF(成就内容!BU45="","",INDEX($C$4:$C$178*成就内容!BU$119/SUM(成就内容!$D$119:$BZ$119),成就内容!BU101,1)-SUM(CD$4:CD41))</f>
        <v>0</v>
      </c>
      <c r="CE42" s="41" t="str">
        <f>IF(成就内容!BV45="","",INDEX($C$4:$C$178*成就内容!BV$119/SUM(成就内容!$D$119:$BZ$119),成就内容!BV101,1)-SUM(CE$4:CE41))</f>
        <v/>
      </c>
      <c r="CF42" s="41" t="str">
        <f>IF(成就内容!BW45="","",INDEX($C$4:$C$178*成就内容!BW$119/SUM(成就内容!$D$119:$BZ$119),成就内容!BW101,1)-SUM(CF$4:CF41))</f>
        <v/>
      </c>
      <c r="CG42" s="41" t="str">
        <f>IF(成就内容!BX45="","",INDEX($C$4:$C$178*成就内容!BX$119/SUM(成就内容!$D$119:$BZ$119),成就内容!BX101,1)-SUM(CG$4:CG41))</f>
        <v/>
      </c>
      <c r="CH42" s="41">
        <f>IF(成就内容!BY45="","",INDEX($C$4:$C$178*成就内容!BY$119/SUM(成就内容!$D$119:$BZ$119),成就内容!BY101,1)-SUM(CH$4:CH41))</f>
        <v>0</v>
      </c>
      <c r="CI42" s="41">
        <f>IF(成就内容!BZ45="","",INDEX($C$4:$C$178*成就内容!BZ$119/SUM(成就内容!$D$119:$BZ$119),成就内容!BZ101,1)-SUM(CI$4:CI41))</f>
        <v>4423.6800000000076</v>
      </c>
      <c r="CK42" s="19"/>
      <c r="CM42" s="43">
        <v>39</v>
      </c>
      <c r="CN42" s="41">
        <f t="shared" si="79"/>
        <v>4430</v>
      </c>
      <c r="CO42" s="41" t="str">
        <f t="shared" si="80"/>
        <v/>
      </c>
      <c r="CP42" s="41" t="str">
        <f t="shared" si="81"/>
        <v/>
      </c>
      <c r="CQ42" s="41" t="str">
        <f t="shared" si="82"/>
        <v/>
      </c>
      <c r="CR42" s="41">
        <f t="shared" si="83"/>
        <v>4430</v>
      </c>
      <c r="CS42" s="41">
        <f t="shared" si="84"/>
        <v>0</v>
      </c>
      <c r="CT42" s="41">
        <f t="shared" si="85"/>
        <v>0</v>
      </c>
      <c r="CU42" s="41">
        <f t="shared" si="86"/>
        <v>0</v>
      </c>
      <c r="CV42" s="41">
        <f t="shared" si="87"/>
        <v>0</v>
      </c>
      <c r="CW42" s="41">
        <f t="shared" si="88"/>
        <v>0</v>
      </c>
      <c r="CX42" s="41" t="str">
        <f t="shared" si="89"/>
        <v/>
      </c>
      <c r="CY42" s="41" t="str">
        <f t="shared" si="90"/>
        <v/>
      </c>
      <c r="CZ42" s="41" t="str">
        <f t="shared" si="91"/>
        <v/>
      </c>
      <c r="DA42" s="41">
        <f t="shared" si="92"/>
        <v>4430</v>
      </c>
      <c r="DB42" s="41">
        <f t="shared" si="93"/>
        <v>0</v>
      </c>
      <c r="DC42" s="41">
        <f t="shared" si="94"/>
        <v>0</v>
      </c>
      <c r="DD42" s="41">
        <f t="shared" si="95"/>
        <v>0</v>
      </c>
      <c r="DE42" s="41">
        <f t="shared" si="96"/>
        <v>0</v>
      </c>
      <c r="DF42" s="41">
        <f t="shared" si="97"/>
        <v>0</v>
      </c>
      <c r="DG42" s="41" t="str">
        <f t="shared" si="98"/>
        <v/>
      </c>
      <c r="DH42" s="41" t="str">
        <f t="shared" si="99"/>
        <v/>
      </c>
      <c r="DI42" s="41" t="str">
        <f t="shared" si="100"/>
        <v/>
      </c>
      <c r="DJ42" s="41" t="str">
        <f t="shared" si="101"/>
        <v/>
      </c>
      <c r="DK42" s="41" t="str">
        <f t="shared" si="102"/>
        <v/>
      </c>
      <c r="DL42" s="41" t="str">
        <f t="shared" si="103"/>
        <v/>
      </c>
      <c r="DM42" s="41">
        <f t="shared" si="104"/>
        <v>0</v>
      </c>
      <c r="DN42" s="41">
        <f t="shared" si="105"/>
        <v>0</v>
      </c>
      <c r="DO42" s="41">
        <f t="shared" si="106"/>
        <v>0</v>
      </c>
      <c r="DP42" s="41">
        <f t="shared" si="107"/>
        <v>0</v>
      </c>
      <c r="DQ42" s="41">
        <f t="shared" si="108"/>
        <v>0</v>
      </c>
      <c r="DR42" s="41" t="str">
        <f t="shared" si="109"/>
        <v/>
      </c>
      <c r="DS42" s="41">
        <f t="shared" si="110"/>
        <v>0</v>
      </c>
      <c r="DT42" s="41">
        <f t="shared" si="111"/>
        <v>0</v>
      </c>
      <c r="DU42" s="41" t="str">
        <f t="shared" si="112"/>
        <v/>
      </c>
      <c r="DV42" s="41" t="str">
        <f t="shared" si="113"/>
        <v/>
      </c>
      <c r="DW42" s="41" t="str">
        <f t="shared" si="114"/>
        <v/>
      </c>
      <c r="DX42" s="41" t="str">
        <f t="shared" si="115"/>
        <v/>
      </c>
      <c r="DY42" s="41">
        <f t="shared" si="116"/>
        <v>0</v>
      </c>
      <c r="DZ42" s="41">
        <f t="shared" si="117"/>
        <v>0</v>
      </c>
      <c r="EA42" s="41">
        <f t="shared" si="118"/>
        <v>0</v>
      </c>
      <c r="EB42" s="41" t="str">
        <f t="shared" si="119"/>
        <v/>
      </c>
      <c r="EC42" s="41" t="str">
        <f t="shared" si="120"/>
        <v/>
      </c>
      <c r="ED42" s="41" t="str">
        <f t="shared" si="121"/>
        <v/>
      </c>
      <c r="EE42" s="41" t="str">
        <f t="shared" si="122"/>
        <v/>
      </c>
      <c r="EF42" s="41" t="str">
        <f t="shared" si="123"/>
        <v/>
      </c>
      <c r="EG42" s="41">
        <f t="shared" si="124"/>
        <v>0</v>
      </c>
      <c r="EH42" s="41" t="str">
        <f t="shared" si="125"/>
        <v/>
      </c>
      <c r="EI42" s="41" t="str">
        <f t="shared" si="126"/>
        <v/>
      </c>
      <c r="EJ42" s="41" t="str">
        <f t="shared" si="127"/>
        <v/>
      </c>
      <c r="EK42" s="41" t="str">
        <f t="shared" si="128"/>
        <v/>
      </c>
      <c r="EL42" s="41" t="str">
        <f t="shared" si="129"/>
        <v/>
      </c>
      <c r="EM42" s="41">
        <f t="shared" si="130"/>
        <v>0</v>
      </c>
      <c r="EN42" s="41">
        <f t="shared" si="131"/>
        <v>0</v>
      </c>
      <c r="EO42" s="41">
        <f t="shared" si="132"/>
        <v>0</v>
      </c>
      <c r="EP42" s="41">
        <f t="shared" si="133"/>
        <v>0</v>
      </c>
      <c r="EQ42" s="41">
        <f t="shared" si="134"/>
        <v>0</v>
      </c>
      <c r="ER42" s="41" t="str">
        <f t="shared" si="135"/>
        <v/>
      </c>
      <c r="ES42" s="41" t="str">
        <f t="shared" si="136"/>
        <v/>
      </c>
      <c r="ET42" s="41">
        <f t="shared" si="137"/>
        <v>0</v>
      </c>
      <c r="EU42" s="41" t="str">
        <f t="shared" si="138"/>
        <v/>
      </c>
      <c r="EV42" s="41">
        <f t="shared" si="139"/>
        <v>0</v>
      </c>
      <c r="EW42" s="41">
        <f t="shared" si="140"/>
        <v>0</v>
      </c>
      <c r="EX42" s="41" t="str">
        <f t="shared" si="141"/>
        <v/>
      </c>
      <c r="EY42" s="41">
        <f t="shared" si="142"/>
        <v>0</v>
      </c>
      <c r="EZ42" s="41">
        <f t="shared" si="143"/>
        <v>0</v>
      </c>
      <c r="FA42" s="41">
        <f t="shared" si="144"/>
        <v>0</v>
      </c>
      <c r="FB42" s="41" t="str">
        <f t="shared" si="145"/>
        <v/>
      </c>
      <c r="FC42" s="41" t="str">
        <f t="shared" si="146"/>
        <v/>
      </c>
      <c r="FD42" s="41">
        <f t="shared" si="147"/>
        <v>0</v>
      </c>
      <c r="FE42" s="41">
        <f t="shared" si="148"/>
        <v>0</v>
      </c>
      <c r="FF42" s="41" t="str">
        <f t="shared" si="149"/>
        <v/>
      </c>
      <c r="FG42" s="41" t="str">
        <f t="shared" si="150"/>
        <v/>
      </c>
      <c r="FH42" s="41" t="str">
        <f t="shared" si="151"/>
        <v/>
      </c>
      <c r="FI42" s="41">
        <f t="shared" si="152"/>
        <v>0</v>
      </c>
      <c r="FJ42" s="41">
        <f t="shared" si="153"/>
        <v>4430</v>
      </c>
    </row>
    <row r="43" spans="2:166" s="96" customFormat="1" x14ac:dyDescent="0.15">
      <c r="B43" s="96">
        <v>40</v>
      </c>
      <c r="C43" s="96">
        <f>'[1]功能-子任务'!$S44</f>
        <v>936</v>
      </c>
      <c r="D43" s="96">
        <f>'[1]功能-子任务'!$AC44</f>
        <v>800000</v>
      </c>
      <c r="E43" s="96">
        <f>'[1]功能-子任务'!$AM44/4</f>
        <v>2450000</v>
      </c>
      <c r="F43" s="96">
        <f t="shared" si="78"/>
        <v>2450000</v>
      </c>
      <c r="G43" s="96">
        <f>'[1]功能-子任务'!$AR44</f>
        <v>0</v>
      </c>
      <c r="H43" s="96">
        <f>'[1]功能-子任务'!$BA44</f>
        <v>2950</v>
      </c>
      <c r="I43" s="96">
        <f>'[1]功能-子任务'!$BJ44</f>
        <v>48972</v>
      </c>
      <c r="J43" s="19"/>
      <c r="L43" s="43">
        <v>40</v>
      </c>
      <c r="M43" s="41">
        <f>IF(成就内容!D46="","",INDEX($C$4:$C$178*成就内容!D$119/SUM(成就内容!$D$119:$BZ$119),成就内容!D102,1)-SUM(M$4:M42))</f>
        <v>4423.679999999993</v>
      </c>
      <c r="N43" s="41" t="str">
        <f>IF(成就内容!E46="","",INDEX($C$4:$C$178*成就内容!E$119/SUM(成就内容!$D$119:$BZ$119),成就内容!E102,1)-SUM(N$4:N42))</f>
        <v/>
      </c>
      <c r="O43" s="41" t="str">
        <f>IF(成就内容!F46="","",INDEX($C$4:$C$178*成就内容!F$119/SUM(成就内容!$D$119:$BZ$119),成就内容!F102,1)-SUM(O$4:O42))</f>
        <v/>
      </c>
      <c r="P43" s="41" t="str">
        <f>IF(成就内容!G46="","",INDEX($C$4:$C$178*成就内容!G$119/SUM(成就内容!$D$119:$BZ$119),成就内容!G102,1)-SUM(P$4:P42))</f>
        <v/>
      </c>
      <c r="Q43" s="41">
        <f>IF(成就内容!H46="","",INDEX($C$4:$C$178*成就内容!H$119/SUM(成就内容!$D$119:$BZ$119),成就内容!H102,1)-SUM(Q$4:Q42))</f>
        <v>4423.6800000000076</v>
      </c>
      <c r="R43" s="41">
        <f>IF(成就内容!I46="","",INDEX($C$4:$C$178*成就内容!I$119/SUM(成就内容!$D$119:$BZ$119),成就内容!I102,1)-SUM(R$4:R42))</f>
        <v>0</v>
      </c>
      <c r="S43" s="41">
        <f>IF(成就内容!J46="","",INDEX($C$4:$C$178*成就内容!J$119/SUM(成就内容!$D$119:$BZ$119),成就内容!J102,1)-SUM(S$4:S42))</f>
        <v>0</v>
      </c>
      <c r="T43" s="41">
        <f>IF(成就内容!K46="","",INDEX($C$4:$C$178*成就内容!K$119/SUM(成就内容!$D$119:$BZ$119),成就内容!K102,1)-SUM(T$4:T42))</f>
        <v>0</v>
      </c>
      <c r="U43" s="41">
        <f>IF(成就内容!L46="","",INDEX($C$4:$C$178*成就内容!L$119/SUM(成就内容!$D$119:$BZ$119),成就内容!L102,1)-SUM(U$4:U42))</f>
        <v>0</v>
      </c>
      <c r="V43" s="41">
        <f>IF(成就内容!M46="","",INDEX($C$4:$C$178*成就内容!M$119/SUM(成就内容!$D$119:$BZ$119),成就内容!M102,1)-SUM(V$4:V42))</f>
        <v>0</v>
      </c>
      <c r="W43" s="41" t="str">
        <f>IF(成就内容!N46="","",INDEX($C$4:$C$178*成就内容!N$119/SUM(成就内容!$D$119:$BZ$119),成就内容!N102,1)-SUM(W$4:W42))</f>
        <v/>
      </c>
      <c r="X43" s="41" t="str">
        <f>IF(成就内容!O46="","",INDEX($C$4:$C$178*成就内容!O$119/SUM(成就内容!$D$119:$BZ$119),成就内容!O102,1)-SUM(X$4:X42))</f>
        <v/>
      </c>
      <c r="Y43" s="41" t="str">
        <f>IF(成就内容!P46="","",INDEX($C$4:$C$178*成就内容!P$119/SUM(成就内容!$D$119:$BZ$119),成就内容!P102,1)-SUM(Y$4:Y42))</f>
        <v/>
      </c>
      <c r="Z43" s="41">
        <f>IF(成就内容!Q46="","",INDEX($C$4:$C$178*成就内容!Q$119/SUM(成就内容!$D$119:$BZ$119),成就内容!Q102,1)-SUM(Z$4:Z42))</f>
        <v>4423.6800000000076</v>
      </c>
      <c r="AA43" s="41">
        <f>IF(成就内容!R46="","",INDEX($C$4:$C$178*成就内容!R$119/SUM(成就内容!$D$119:$BZ$119),成就内容!R102,1)-SUM(AA$4:AA42))</f>
        <v>0</v>
      </c>
      <c r="AB43" s="41">
        <f>IF(成就内容!S46="","",INDEX($C$4:$C$178*成就内容!S$119/SUM(成就内容!$D$119:$BZ$119),成就内容!S102,1)-SUM(AB$4:AB42))</f>
        <v>0</v>
      </c>
      <c r="AC43" s="41">
        <f>IF(成就内容!T46="","",INDEX($C$4:$C$178*成就内容!T$119/SUM(成就内容!$D$119:$BZ$119),成就内容!T102,1)-SUM(AC$4:AC42))</f>
        <v>0</v>
      </c>
      <c r="AD43" s="41">
        <f>IF(成就内容!U46="","",INDEX($C$4:$C$178*成就内容!U$119/SUM(成就内容!$D$119:$BZ$119),成就内容!U102,1)-SUM(AD$4:AD42))</f>
        <v>0</v>
      </c>
      <c r="AE43" s="41">
        <f>IF(成就内容!V46="","",INDEX($C$4:$C$178*成就内容!V$119/SUM(成就内容!$D$119:$BZ$119),成就内容!V102,1)-SUM(AE$4:AE42))</f>
        <v>0</v>
      </c>
      <c r="AF43" s="41" t="str">
        <f>IF(成就内容!W46="","",INDEX($C$4:$C$178*成就内容!W$119/SUM(成就内容!$D$119:$BZ$119),成就内容!W102,1)-SUM(AF$4:AF42))</f>
        <v/>
      </c>
      <c r="AG43" s="41" t="str">
        <f>IF(成就内容!X46="","",INDEX($C$4:$C$178*成就内容!X$119/SUM(成就内容!$D$119:$BZ$119),成就内容!X102,1)-SUM(AG$4:AG42))</f>
        <v/>
      </c>
      <c r="AH43" s="41" t="str">
        <f>IF(成就内容!Y46="","",INDEX($C$4:$C$178*成就内容!Y$119/SUM(成就内容!$D$119:$BZ$119),成就内容!Y102,1)-SUM(AH$4:AH42))</f>
        <v/>
      </c>
      <c r="AI43" s="41" t="str">
        <f>IF(成就内容!Z46="","",INDEX($C$4:$C$178*成就内容!Z$119/SUM(成就内容!$D$119:$BZ$119),成就内容!Z102,1)-SUM(AI$4:AI42))</f>
        <v/>
      </c>
      <c r="AJ43" s="41" t="str">
        <f>IF(成就内容!AA46="","",INDEX($C$4:$C$178*成就内容!AA$119/SUM(成就内容!$D$119:$BZ$119),成就内容!AA102,1)-SUM(AJ$4:AJ42))</f>
        <v/>
      </c>
      <c r="AK43" s="41" t="str">
        <f>IF(成就内容!AB46="","",INDEX($C$4:$C$178*成就内容!AB$119/SUM(成就内容!$D$119:$BZ$119),成就内容!AB102,1)-SUM(AK$4:AK42))</f>
        <v/>
      </c>
      <c r="AL43" s="41">
        <f>IF(成就内容!AC46="","",INDEX($C$4:$C$178*成就内容!AC$119/SUM(成就内容!$D$119:$BZ$119),成就内容!AC102,1)-SUM(AL$4:AL42))</f>
        <v>0</v>
      </c>
      <c r="AM43" s="41">
        <f>IF(成就内容!AD46="","",INDEX($C$4:$C$178*成就内容!AD$119/SUM(成就内容!$D$119:$BZ$119),成就内容!AD102,1)-SUM(AM$4:AM42))</f>
        <v>0</v>
      </c>
      <c r="AN43" s="41">
        <f>IF(成就内容!AE46="","",INDEX($C$4:$C$178*成就内容!AE$119/SUM(成就内容!$D$119:$BZ$119),成就内容!AE102,1)-SUM(AN$4:AN42))</f>
        <v>0</v>
      </c>
      <c r="AO43" s="41">
        <f>IF(成就内容!AF46="","",INDEX($C$4:$C$178*成就内容!AF$119/SUM(成就内容!$D$119:$BZ$119),成就内容!AF102,1)-SUM(AO$4:AO42))</f>
        <v>0</v>
      </c>
      <c r="AP43" s="41" t="str">
        <f>IF(成就内容!AG46="","",INDEX($C$4:$C$178*成就内容!AG$119/SUM(成就内容!$D$119:$BZ$119),成就内容!AG102,1)-SUM(AP$4:AP42))</f>
        <v/>
      </c>
      <c r="AQ43" s="41" t="str">
        <f>IF(成就内容!AH46="","",INDEX($C$4:$C$178*成就内容!AH$119/SUM(成就内容!$D$119:$BZ$119),成就内容!AH102,1)-SUM(AQ$4:AQ42))</f>
        <v/>
      </c>
      <c r="AR43" s="41" t="str">
        <f>IF(成就内容!AI46="","",INDEX($C$4:$C$178*成就内容!AI$119/SUM(成就内容!$D$119:$BZ$119),成就内容!AI102,1)-SUM(AR$4:AR42))</f>
        <v/>
      </c>
      <c r="AS43" s="41" t="str">
        <f>IF(成就内容!AJ46="","",INDEX($C$4:$C$178*成就内容!AJ$119/SUM(成就内容!$D$119:$BZ$119),成就内容!AJ102,1)-SUM(AS$4:AS42))</f>
        <v/>
      </c>
      <c r="AT43" s="41" t="str">
        <f>IF(成就内容!AK46="","",INDEX($C$4:$C$178*成就内容!AK$119/SUM(成就内容!$D$119:$BZ$119),成就内容!AK102,1)-SUM(AT$4:AT42))</f>
        <v/>
      </c>
      <c r="AU43" s="41" t="str">
        <f>IF(成就内容!AL46="","",INDEX($C$4:$C$178*成就内容!AL$119/SUM(成就内容!$D$119:$BZ$119),成就内容!AL102,1)-SUM(AU$4:AU42))</f>
        <v/>
      </c>
      <c r="AV43" s="41" t="str">
        <f>IF(成就内容!AM46="","",INDEX($C$4:$C$178*成就内容!AM$119/SUM(成就内容!$D$119:$BZ$119),成就内容!AM102,1)-SUM(AV$4:AV42))</f>
        <v/>
      </c>
      <c r="AW43" s="41" t="str">
        <f>IF(成就内容!AN46="","",INDEX($C$4:$C$178*成就内容!AN$119/SUM(成就内容!$D$119:$BZ$119),成就内容!AN102,1)-SUM(AW$4:AW42))</f>
        <v/>
      </c>
      <c r="AX43" s="41">
        <f>IF(成就内容!AO46="","",INDEX($C$4:$C$178*成就内容!AO$119/SUM(成就内容!$D$119:$BZ$119),成就内容!AO102,1)-SUM(AX$4:AX42))</f>
        <v>0</v>
      </c>
      <c r="AY43" s="41">
        <f>IF(成就内容!AP46="","",INDEX($C$4:$C$178*成就内容!AP$119/SUM(成就内容!$D$119:$BZ$119),成就内容!AP102,1)-SUM(AY$4:AY42))</f>
        <v>0</v>
      </c>
      <c r="AZ43" s="41">
        <f>IF(成就内容!AQ46="","",INDEX($C$4:$C$178*成就内容!AQ$119/SUM(成就内容!$D$119:$BZ$119),成就内容!AQ102,1)-SUM(AZ$4:AZ42))</f>
        <v>0</v>
      </c>
      <c r="BA43" s="41" t="str">
        <f>IF(成就内容!AR46="","",INDEX($C$4:$C$178*成就内容!AR$119/SUM(成就内容!$D$119:$BZ$119),成就内容!AR102,1)-SUM(BA$4:BA42))</f>
        <v/>
      </c>
      <c r="BB43" s="41" t="str">
        <f>IF(成就内容!AS46="","",INDEX($C$4:$C$178*成就内容!AS$119/SUM(成就内容!$D$119:$BZ$119),成就内容!AS102,1)-SUM(BB$4:BB42))</f>
        <v/>
      </c>
      <c r="BC43" s="41" t="str">
        <f>IF(成就内容!AT46="","",INDEX($C$4:$C$178*成就内容!AT$119/SUM(成就内容!$D$119:$BZ$119),成就内容!AT102,1)-SUM(BC$4:BC42))</f>
        <v/>
      </c>
      <c r="BD43" s="41" t="str">
        <f>IF(成就内容!AU46="","",INDEX($C$4:$C$178*成就内容!AU$119/SUM(成就内容!$D$119:$BZ$119),成就内容!AU102,1)-SUM(BD$4:BD42))</f>
        <v/>
      </c>
      <c r="BE43" s="41" t="str">
        <f>IF(成就内容!AV46="","",INDEX($C$4:$C$178*成就内容!AV$119/SUM(成就内容!$D$119:$BZ$119),成就内容!AV102,1)-SUM(BE$4:BE42))</f>
        <v/>
      </c>
      <c r="BF43" s="41">
        <f>IF(成就内容!AW46="","",INDEX($C$4:$C$178*成就内容!AW$119/SUM(成就内容!$D$119:$BZ$119),成就内容!AW102,1)-SUM(BF$4:BF42))</f>
        <v>0</v>
      </c>
      <c r="BG43" s="41" t="str">
        <f>IF(成就内容!AX46="","",INDEX($C$4:$C$178*成就内容!AX$119/SUM(成就内容!$D$119:$BZ$119),成就内容!AX102,1)-SUM(BG$4:BG42))</f>
        <v/>
      </c>
      <c r="BH43" s="41" t="str">
        <f>IF(成就内容!AY46="","",INDEX($C$4:$C$178*成就内容!AY$119/SUM(成就内容!$D$119:$BZ$119),成就内容!AY102,1)-SUM(BH$4:BH42))</f>
        <v/>
      </c>
      <c r="BI43" s="41" t="str">
        <f>IF(成就内容!AZ46="","",INDEX($C$4:$C$178*成就内容!AZ$119/SUM(成就内容!$D$119:$BZ$119),成就内容!AZ102,1)-SUM(BI$4:BI42))</f>
        <v/>
      </c>
      <c r="BJ43" s="41" t="str">
        <f>IF(成就内容!BA46="","",INDEX($C$4:$C$178*成就内容!BA$119/SUM(成就内容!$D$119:$BZ$119),成就内容!BA102,1)-SUM(BJ$4:BJ42))</f>
        <v/>
      </c>
      <c r="BK43" s="41" t="str">
        <f>IF(成就内容!BB46="","",INDEX($C$4:$C$178*成就内容!BB$119/SUM(成就内容!$D$119:$BZ$119),成就内容!BB102,1)-SUM(BK$4:BK42))</f>
        <v/>
      </c>
      <c r="BL43" s="41">
        <f>IF(成就内容!BC46="","",INDEX($C$4:$C$178*成就内容!BC$119/SUM(成就内容!$D$119:$BZ$119),成就内容!BC102,1)-SUM(BL$4:BL42))</f>
        <v>0</v>
      </c>
      <c r="BM43" s="41">
        <f>IF(成就内容!BD46="","",INDEX($C$4:$C$178*成就内容!BD$119/SUM(成就内容!$D$119:$BZ$119),成就内容!BD102,1)-SUM(BM$4:BM42))</f>
        <v>0</v>
      </c>
      <c r="BN43" s="41">
        <f>IF(成就内容!BE46="","",INDEX($C$4:$C$178*成就内容!BE$119/SUM(成就内容!$D$119:$BZ$119),成就内容!BE102,1)-SUM(BN$4:BN42))</f>
        <v>0</v>
      </c>
      <c r="BO43" s="41">
        <f>IF(成就内容!BF46="","",INDEX($C$4:$C$178*成就内容!BF$119/SUM(成就内容!$D$119:$BZ$119),成就内容!BF102,1)-SUM(BO$4:BO42))</f>
        <v>0</v>
      </c>
      <c r="BP43" s="41" t="str">
        <f>IF(成就内容!BG46="","",INDEX($C$4:$C$178*成就内容!BG$119/SUM(成就内容!$D$119:$BZ$119),成就内容!BG102,1)-SUM(BP$4:BP42))</f>
        <v/>
      </c>
      <c r="BQ43" s="41" t="str">
        <f>IF(成就内容!BH46="","",INDEX($C$4:$C$178*成就内容!BH$119/SUM(成就内容!$D$119:$BZ$119),成就内容!BH102,1)-SUM(BQ$4:BQ42))</f>
        <v/>
      </c>
      <c r="BR43" s="41" t="str">
        <f>IF(成就内容!BI46="","",INDEX($C$4:$C$178*成就内容!BI$119/SUM(成就内容!$D$119:$BZ$119),成就内容!BI102,1)-SUM(BR$4:BR42))</f>
        <v/>
      </c>
      <c r="BS43" s="41">
        <f>IF(成就内容!BJ46="","",INDEX($C$4:$C$178*成就内容!BJ$119/SUM(成就内容!$D$119:$BZ$119),成就内容!BJ102,1)-SUM(BS$4:BS42))</f>
        <v>0</v>
      </c>
      <c r="BT43" s="41" t="str">
        <f>IF(成就内容!BK46="","",INDEX($C$4:$C$178*成就内容!BK$119/SUM(成就内容!$D$119:$BZ$119),成就内容!BK102,1)-SUM(BT$4:BT42))</f>
        <v/>
      </c>
      <c r="BU43" s="41">
        <f>IF(成就内容!BL46="","",INDEX($C$4:$C$178*成就内容!BL$119/SUM(成就内容!$D$119:$BZ$119),成就内容!BL102,1)-SUM(BU$4:BU42))</f>
        <v>0</v>
      </c>
      <c r="BV43" s="41">
        <f>IF(成就内容!BM46="","",INDEX($C$4:$C$178*成就内容!BM$119/SUM(成就内容!$D$119:$BZ$119),成就内容!BM102,1)-SUM(BV$4:BV42))</f>
        <v>0</v>
      </c>
      <c r="BW43" s="41" t="str">
        <f>IF(成就内容!BN46="","",INDEX($C$4:$C$178*成就内容!BN$119/SUM(成就内容!$D$119:$BZ$119),成就内容!BN102,1)-SUM(BW$4:BW42))</f>
        <v/>
      </c>
      <c r="BX43" s="41">
        <f>IF(成就内容!BO46="","",INDEX($C$4:$C$178*成就内容!BO$119/SUM(成就内容!$D$119:$BZ$119),成就内容!BO102,1)-SUM(BX$4:BX42))</f>
        <v>0</v>
      </c>
      <c r="BY43" s="41">
        <f>IF(成就内容!BP46="","",INDEX($C$4:$C$178*成就内容!BP$119/SUM(成就内容!$D$119:$BZ$119),成就内容!BP102,1)-SUM(BY$4:BY42))</f>
        <v>0</v>
      </c>
      <c r="BZ43" s="41">
        <f>IF(成就内容!BQ46="","",INDEX($C$4:$C$178*成就内容!BQ$119/SUM(成就内容!$D$119:$BZ$119),成就内容!BQ102,1)-SUM(BZ$4:BZ42))</f>
        <v>0</v>
      </c>
      <c r="CA43" s="41" t="str">
        <f>IF(成就内容!BR46="","",INDEX($C$4:$C$178*成就内容!BR$119/SUM(成就内容!$D$119:$BZ$119),成就内容!BR102,1)-SUM(CA$4:CA42))</f>
        <v/>
      </c>
      <c r="CB43" s="41" t="str">
        <f>IF(成就内容!BS46="","",INDEX($C$4:$C$178*成就内容!BS$119/SUM(成就内容!$D$119:$BZ$119),成就内容!BS102,1)-SUM(CB$4:CB42))</f>
        <v/>
      </c>
      <c r="CC43" s="41">
        <f>IF(成就内容!BT46="","",INDEX($C$4:$C$178*成就内容!BT$119/SUM(成就内容!$D$119:$BZ$119),成就内容!BT102,1)-SUM(CC$4:CC42))</f>
        <v>0</v>
      </c>
      <c r="CD43" s="41">
        <f>IF(成就内容!BU46="","",INDEX($C$4:$C$178*成就内容!BU$119/SUM(成就内容!$D$119:$BZ$119),成就内容!BU102,1)-SUM(CD$4:CD42))</f>
        <v>0</v>
      </c>
      <c r="CE43" s="41" t="str">
        <f>IF(成就内容!BV46="","",INDEX($C$4:$C$178*成就内容!BV$119/SUM(成就内容!$D$119:$BZ$119),成就内容!BV102,1)-SUM(CE$4:CE42))</f>
        <v/>
      </c>
      <c r="CF43" s="41" t="str">
        <f>IF(成就内容!BW46="","",INDEX($C$4:$C$178*成就内容!BW$119/SUM(成就内容!$D$119:$BZ$119),成就内容!BW102,1)-SUM(CF$4:CF42))</f>
        <v/>
      </c>
      <c r="CG43" s="41" t="str">
        <f>IF(成就内容!BX46="","",INDEX($C$4:$C$178*成就内容!BX$119/SUM(成就内容!$D$119:$BZ$119),成就内容!BX102,1)-SUM(CG$4:CG42))</f>
        <v/>
      </c>
      <c r="CH43" s="41">
        <f>IF(成就内容!BY46="","",INDEX($C$4:$C$178*成就内容!BY$119/SUM(成就内容!$D$119:$BZ$119),成就内容!BY102,1)-SUM(CH$4:CH42))</f>
        <v>0</v>
      </c>
      <c r="CI43" s="41" t="str">
        <f>IF(成就内容!BZ46="","",INDEX($C$4:$C$178*成就内容!BZ$119/SUM(成就内容!$D$119:$BZ$119),成就内容!BZ102,1)-SUM(CI$4:CI42))</f>
        <v/>
      </c>
      <c r="CK43" s="19"/>
      <c r="CM43" s="43">
        <v>40</v>
      </c>
      <c r="CN43" s="41">
        <f t="shared" si="79"/>
        <v>4430</v>
      </c>
      <c r="CO43" s="41" t="str">
        <f t="shared" si="80"/>
        <v/>
      </c>
      <c r="CP43" s="41" t="str">
        <f t="shared" si="81"/>
        <v/>
      </c>
      <c r="CQ43" s="41" t="str">
        <f t="shared" si="82"/>
        <v/>
      </c>
      <c r="CR43" s="41">
        <f t="shared" si="83"/>
        <v>4430</v>
      </c>
      <c r="CS43" s="41">
        <f t="shared" si="84"/>
        <v>0</v>
      </c>
      <c r="CT43" s="41">
        <f t="shared" si="85"/>
        <v>0</v>
      </c>
      <c r="CU43" s="41">
        <f t="shared" si="86"/>
        <v>0</v>
      </c>
      <c r="CV43" s="41">
        <f t="shared" si="87"/>
        <v>0</v>
      </c>
      <c r="CW43" s="41">
        <f t="shared" si="88"/>
        <v>0</v>
      </c>
      <c r="CX43" s="41" t="str">
        <f t="shared" si="89"/>
        <v/>
      </c>
      <c r="CY43" s="41" t="str">
        <f t="shared" si="90"/>
        <v/>
      </c>
      <c r="CZ43" s="41" t="str">
        <f t="shared" si="91"/>
        <v/>
      </c>
      <c r="DA43" s="41">
        <f t="shared" si="92"/>
        <v>4430</v>
      </c>
      <c r="DB43" s="41">
        <f t="shared" si="93"/>
        <v>0</v>
      </c>
      <c r="DC43" s="41">
        <f t="shared" si="94"/>
        <v>0</v>
      </c>
      <c r="DD43" s="41">
        <f t="shared" si="95"/>
        <v>0</v>
      </c>
      <c r="DE43" s="41">
        <f t="shared" si="96"/>
        <v>0</v>
      </c>
      <c r="DF43" s="41">
        <f t="shared" si="97"/>
        <v>0</v>
      </c>
      <c r="DG43" s="41" t="str">
        <f t="shared" si="98"/>
        <v/>
      </c>
      <c r="DH43" s="41" t="str">
        <f t="shared" si="99"/>
        <v/>
      </c>
      <c r="DI43" s="41" t="str">
        <f t="shared" si="100"/>
        <v/>
      </c>
      <c r="DJ43" s="41" t="str">
        <f t="shared" si="101"/>
        <v/>
      </c>
      <c r="DK43" s="41" t="str">
        <f t="shared" si="102"/>
        <v/>
      </c>
      <c r="DL43" s="41" t="str">
        <f t="shared" si="103"/>
        <v/>
      </c>
      <c r="DM43" s="41">
        <f t="shared" si="104"/>
        <v>0</v>
      </c>
      <c r="DN43" s="41">
        <f t="shared" si="105"/>
        <v>0</v>
      </c>
      <c r="DO43" s="41">
        <f t="shared" si="106"/>
        <v>0</v>
      </c>
      <c r="DP43" s="41">
        <f t="shared" si="107"/>
        <v>0</v>
      </c>
      <c r="DQ43" s="41" t="str">
        <f t="shared" si="108"/>
        <v/>
      </c>
      <c r="DR43" s="41" t="str">
        <f t="shared" si="109"/>
        <v/>
      </c>
      <c r="DS43" s="41" t="str">
        <f t="shared" si="110"/>
        <v/>
      </c>
      <c r="DT43" s="41" t="str">
        <f t="shared" si="111"/>
        <v/>
      </c>
      <c r="DU43" s="41" t="str">
        <f t="shared" si="112"/>
        <v/>
      </c>
      <c r="DV43" s="41" t="str">
        <f t="shared" si="113"/>
        <v/>
      </c>
      <c r="DW43" s="41" t="str">
        <f t="shared" si="114"/>
        <v/>
      </c>
      <c r="DX43" s="41" t="str">
        <f t="shared" si="115"/>
        <v/>
      </c>
      <c r="DY43" s="41">
        <f t="shared" si="116"/>
        <v>0</v>
      </c>
      <c r="DZ43" s="41">
        <f t="shared" si="117"/>
        <v>0</v>
      </c>
      <c r="EA43" s="41">
        <f t="shared" si="118"/>
        <v>0</v>
      </c>
      <c r="EB43" s="41" t="str">
        <f t="shared" si="119"/>
        <v/>
      </c>
      <c r="EC43" s="41" t="str">
        <f t="shared" si="120"/>
        <v/>
      </c>
      <c r="ED43" s="41" t="str">
        <f t="shared" si="121"/>
        <v/>
      </c>
      <c r="EE43" s="41" t="str">
        <f t="shared" si="122"/>
        <v/>
      </c>
      <c r="EF43" s="41" t="str">
        <f t="shared" si="123"/>
        <v/>
      </c>
      <c r="EG43" s="41">
        <f t="shared" si="124"/>
        <v>0</v>
      </c>
      <c r="EH43" s="41" t="str">
        <f t="shared" si="125"/>
        <v/>
      </c>
      <c r="EI43" s="41" t="str">
        <f t="shared" si="126"/>
        <v/>
      </c>
      <c r="EJ43" s="41" t="str">
        <f t="shared" si="127"/>
        <v/>
      </c>
      <c r="EK43" s="41" t="str">
        <f t="shared" si="128"/>
        <v/>
      </c>
      <c r="EL43" s="41" t="str">
        <f t="shared" si="129"/>
        <v/>
      </c>
      <c r="EM43" s="41">
        <f t="shared" si="130"/>
        <v>0</v>
      </c>
      <c r="EN43" s="41">
        <f t="shared" si="131"/>
        <v>0</v>
      </c>
      <c r="EO43" s="41">
        <f t="shared" si="132"/>
        <v>0</v>
      </c>
      <c r="EP43" s="41">
        <f t="shared" si="133"/>
        <v>0</v>
      </c>
      <c r="EQ43" s="41" t="str">
        <f t="shared" si="134"/>
        <v/>
      </c>
      <c r="ER43" s="41" t="str">
        <f t="shared" si="135"/>
        <v/>
      </c>
      <c r="ES43" s="41" t="str">
        <f t="shared" si="136"/>
        <v/>
      </c>
      <c r="ET43" s="41">
        <f t="shared" si="137"/>
        <v>0</v>
      </c>
      <c r="EU43" s="41" t="str">
        <f t="shared" si="138"/>
        <v/>
      </c>
      <c r="EV43" s="41">
        <f t="shared" si="139"/>
        <v>0</v>
      </c>
      <c r="EW43" s="41">
        <f t="shared" si="140"/>
        <v>0</v>
      </c>
      <c r="EX43" s="41" t="str">
        <f t="shared" si="141"/>
        <v/>
      </c>
      <c r="EY43" s="41">
        <f t="shared" si="142"/>
        <v>0</v>
      </c>
      <c r="EZ43" s="41">
        <f t="shared" si="143"/>
        <v>0</v>
      </c>
      <c r="FA43" s="41">
        <f t="shared" si="144"/>
        <v>0</v>
      </c>
      <c r="FB43" s="41" t="str">
        <f t="shared" si="145"/>
        <v/>
      </c>
      <c r="FC43" s="41" t="str">
        <f t="shared" si="146"/>
        <v/>
      </c>
      <c r="FD43" s="41">
        <f t="shared" si="147"/>
        <v>0</v>
      </c>
      <c r="FE43" s="41">
        <f t="shared" si="148"/>
        <v>0</v>
      </c>
      <c r="FF43" s="41" t="str">
        <f t="shared" si="149"/>
        <v/>
      </c>
      <c r="FG43" s="41" t="str">
        <f t="shared" si="150"/>
        <v/>
      </c>
      <c r="FH43" s="41" t="str">
        <f t="shared" si="151"/>
        <v/>
      </c>
      <c r="FI43" s="41">
        <f t="shared" si="152"/>
        <v>0</v>
      </c>
      <c r="FJ43" s="41" t="str">
        <f t="shared" si="153"/>
        <v/>
      </c>
    </row>
    <row r="44" spans="2:166" s="96" customFormat="1" x14ac:dyDescent="0.15">
      <c r="B44" s="96">
        <v>41</v>
      </c>
      <c r="C44" s="96">
        <f>'[1]功能-子任务'!$S45</f>
        <v>1022.4</v>
      </c>
      <c r="D44" s="96">
        <f>'[1]功能-子任务'!$AC45</f>
        <v>880000</v>
      </c>
      <c r="E44" s="96">
        <f>'[1]功能-子任务'!$AM45/4</f>
        <v>2762500</v>
      </c>
      <c r="F44" s="96">
        <f t="shared" si="78"/>
        <v>2762500</v>
      </c>
      <c r="G44" s="96">
        <f>'[1]功能-子任务'!$AR45</f>
        <v>82000</v>
      </c>
      <c r="H44" s="96">
        <f>'[1]功能-子任务'!$BA45</f>
        <v>3150</v>
      </c>
      <c r="I44" s="96">
        <f>'[1]功能-子任务'!$BJ45</f>
        <v>51230.9</v>
      </c>
      <c r="J44" s="19"/>
      <c r="L44" s="43">
        <v>41</v>
      </c>
      <c r="M44" s="41" t="str">
        <f>IF(成就内容!D47="","",INDEX($C$4:$C$178*成就内容!D$119/SUM(成就内容!$D$119:$BZ$119),成就内容!D103,1)-SUM(M$4:M43))</f>
        <v/>
      </c>
      <c r="N44" s="41" t="str">
        <f>IF(成就内容!E47="","",INDEX($C$4:$C$178*成就内容!E$119/SUM(成就内容!$D$119:$BZ$119),成就内容!E103,1)-SUM(N$4:N43))</f>
        <v/>
      </c>
      <c r="O44" s="41" t="str">
        <f>IF(成就内容!F47="","",INDEX($C$4:$C$178*成就内容!F$119/SUM(成就内容!$D$119:$BZ$119),成就内容!F103,1)-SUM(O$4:O43))</f>
        <v/>
      </c>
      <c r="P44" s="41" t="str">
        <f>IF(成就内容!G47="","",INDEX($C$4:$C$178*成就内容!G$119/SUM(成就内容!$D$119:$BZ$119),成就内容!G103,1)-SUM(P$4:P43))</f>
        <v/>
      </c>
      <c r="Q44" s="41" t="str">
        <f>IF(成就内容!H47="","",INDEX($C$4:$C$178*成就内容!H$119/SUM(成就内容!$D$119:$BZ$119),成就内容!H103,1)-SUM(Q$4:Q43))</f>
        <v/>
      </c>
      <c r="R44" s="41" t="str">
        <f>IF(成就内容!I47="","",INDEX($C$4:$C$178*成就内容!I$119/SUM(成就内容!$D$119:$BZ$119),成就内容!I103,1)-SUM(R$4:R43))</f>
        <v/>
      </c>
      <c r="S44" s="41" t="str">
        <f>IF(成就内容!J47="","",INDEX($C$4:$C$178*成就内容!J$119/SUM(成就内容!$D$119:$BZ$119),成就内容!J103,1)-SUM(S$4:S43))</f>
        <v/>
      </c>
      <c r="T44" s="41" t="str">
        <f>IF(成就内容!K47="","",INDEX($C$4:$C$178*成就内容!K$119/SUM(成就内容!$D$119:$BZ$119),成就内容!K103,1)-SUM(T$4:T43))</f>
        <v/>
      </c>
      <c r="U44" s="41" t="str">
        <f>IF(成就内容!L47="","",INDEX($C$4:$C$178*成就内容!L$119/SUM(成就内容!$D$119:$BZ$119),成就内容!L103,1)-SUM(U$4:U43))</f>
        <v/>
      </c>
      <c r="V44" s="41" t="str">
        <f>IF(成就内容!M47="","",INDEX($C$4:$C$178*成就内容!M$119/SUM(成就内容!$D$119:$BZ$119),成就内容!M103,1)-SUM(V$4:V43))</f>
        <v/>
      </c>
      <c r="W44" s="41" t="str">
        <f>IF(成就内容!N47="","",INDEX($C$4:$C$178*成就内容!N$119/SUM(成就内容!$D$119:$BZ$119),成就内容!N103,1)-SUM(W$4:W43))</f>
        <v/>
      </c>
      <c r="X44" s="41" t="str">
        <f>IF(成就内容!O47="","",INDEX($C$4:$C$178*成就内容!O$119/SUM(成就内容!$D$119:$BZ$119),成就内容!O103,1)-SUM(X$4:X43))</f>
        <v/>
      </c>
      <c r="Y44" s="41" t="str">
        <f>IF(成就内容!P47="","",INDEX($C$4:$C$178*成就内容!P$119/SUM(成就内容!$D$119:$BZ$119),成就内容!P103,1)-SUM(Y$4:Y43))</f>
        <v/>
      </c>
      <c r="Z44" s="41" t="str">
        <f>IF(成就内容!Q47="","",INDEX($C$4:$C$178*成就内容!Q$119/SUM(成就内容!$D$119:$BZ$119),成就内容!Q103,1)-SUM(Z$4:Z43))</f>
        <v/>
      </c>
      <c r="AA44" s="41" t="str">
        <f>IF(成就内容!R47="","",INDEX($C$4:$C$178*成就内容!R$119/SUM(成就内容!$D$119:$BZ$119),成就内容!R103,1)-SUM(AA$4:AA43))</f>
        <v/>
      </c>
      <c r="AB44" s="41" t="str">
        <f>IF(成就内容!S47="","",INDEX($C$4:$C$178*成就内容!S$119/SUM(成就内容!$D$119:$BZ$119),成就内容!S103,1)-SUM(AB$4:AB43))</f>
        <v/>
      </c>
      <c r="AC44" s="41" t="str">
        <f>IF(成就内容!T47="","",INDEX($C$4:$C$178*成就内容!T$119/SUM(成就内容!$D$119:$BZ$119),成就内容!T103,1)-SUM(AC$4:AC43))</f>
        <v/>
      </c>
      <c r="AD44" s="41" t="str">
        <f>IF(成就内容!U47="","",INDEX($C$4:$C$178*成就内容!U$119/SUM(成就内容!$D$119:$BZ$119),成就内容!U103,1)-SUM(AD$4:AD43))</f>
        <v/>
      </c>
      <c r="AE44" s="41" t="str">
        <f>IF(成就内容!V47="","",INDEX($C$4:$C$178*成就内容!V$119/SUM(成就内容!$D$119:$BZ$119),成就内容!V103,1)-SUM(AE$4:AE43))</f>
        <v/>
      </c>
      <c r="AF44" s="41" t="str">
        <f>IF(成就内容!W47="","",INDEX($C$4:$C$178*成就内容!W$119/SUM(成就内容!$D$119:$BZ$119),成就内容!W103,1)-SUM(AF$4:AF43))</f>
        <v/>
      </c>
      <c r="AG44" s="41" t="str">
        <f>IF(成就内容!X47="","",INDEX($C$4:$C$178*成就内容!X$119/SUM(成就内容!$D$119:$BZ$119),成就内容!X103,1)-SUM(AG$4:AG43))</f>
        <v/>
      </c>
      <c r="AH44" s="41" t="str">
        <f>IF(成就内容!Y47="","",INDEX($C$4:$C$178*成就内容!Y$119/SUM(成就内容!$D$119:$BZ$119),成就内容!Y103,1)-SUM(AH$4:AH43))</f>
        <v/>
      </c>
      <c r="AI44" s="41" t="str">
        <f>IF(成就内容!Z47="","",INDEX($C$4:$C$178*成就内容!Z$119/SUM(成就内容!$D$119:$BZ$119),成就内容!Z103,1)-SUM(AI$4:AI43))</f>
        <v/>
      </c>
      <c r="AJ44" s="41" t="str">
        <f>IF(成就内容!AA47="","",INDEX($C$4:$C$178*成就内容!AA$119/SUM(成就内容!$D$119:$BZ$119),成就内容!AA103,1)-SUM(AJ$4:AJ43))</f>
        <v/>
      </c>
      <c r="AK44" s="41" t="str">
        <f>IF(成就内容!AB47="","",INDEX($C$4:$C$178*成就内容!AB$119/SUM(成就内容!$D$119:$BZ$119),成就内容!AB103,1)-SUM(AK$4:AK43))</f>
        <v/>
      </c>
      <c r="AL44" s="41" t="str">
        <f>IF(成就内容!AC47="","",INDEX($C$4:$C$178*成就内容!AC$119/SUM(成就内容!$D$119:$BZ$119),成就内容!AC103,1)-SUM(AL$4:AL43))</f>
        <v/>
      </c>
      <c r="AM44" s="41" t="str">
        <f>IF(成就内容!AD47="","",INDEX($C$4:$C$178*成就内容!AD$119/SUM(成就内容!$D$119:$BZ$119),成就内容!AD103,1)-SUM(AM$4:AM43))</f>
        <v/>
      </c>
      <c r="AN44" s="41" t="str">
        <f>IF(成就内容!AE47="","",INDEX($C$4:$C$178*成就内容!AE$119/SUM(成就内容!$D$119:$BZ$119),成就内容!AE103,1)-SUM(AN$4:AN43))</f>
        <v/>
      </c>
      <c r="AO44" s="41" t="str">
        <f>IF(成就内容!AF47="","",INDEX($C$4:$C$178*成就内容!AF$119/SUM(成就内容!$D$119:$BZ$119),成就内容!AF103,1)-SUM(AO$4:AO43))</f>
        <v/>
      </c>
      <c r="AP44" s="41" t="str">
        <f>IF(成就内容!AG47="","",INDEX($C$4:$C$178*成就内容!AG$119/SUM(成就内容!$D$119:$BZ$119),成就内容!AG103,1)-SUM(AP$4:AP43))</f>
        <v/>
      </c>
      <c r="AQ44" s="41" t="str">
        <f>IF(成就内容!AH47="","",INDEX($C$4:$C$178*成就内容!AH$119/SUM(成就内容!$D$119:$BZ$119),成就内容!AH103,1)-SUM(AQ$4:AQ43))</f>
        <v/>
      </c>
      <c r="AR44" s="41" t="str">
        <f>IF(成就内容!AI47="","",INDEX($C$4:$C$178*成就内容!AI$119/SUM(成就内容!$D$119:$BZ$119),成就内容!AI103,1)-SUM(AR$4:AR43))</f>
        <v/>
      </c>
      <c r="AS44" s="41" t="str">
        <f>IF(成就内容!AJ47="","",INDEX($C$4:$C$178*成就内容!AJ$119/SUM(成就内容!$D$119:$BZ$119),成就内容!AJ103,1)-SUM(AS$4:AS43))</f>
        <v/>
      </c>
      <c r="AT44" s="41" t="str">
        <f>IF(成就内容!AK47="","",INDEX($C$4:$C$178*成就内容!AK$119/SUM(成就内容!$D$119:$BZ$119),成就内容!AK103,1)-SUM(AT$4:AT43))</f>
        <v/>
      </c>
      <c r="AU44" s="41" t="str">
        <f>IF(成就内容!AL47="","",INDEX($C$4:$C$178*成就内容!AL$119/SUM(成就内容!$D$119:$BZ$119),成就内容!AL103,1)-SUM(AU$4:AU43))</f>
        <v/>
      </c>
      <c r="AV44" s="41" t="str">
        <f>IF(成就内容!AM47="","",INDEX($C$4:$C$178*成就内容!AM$119/SUM(成就内容!$D$119:$BZ$119),成就内容!AM103,1)-SUM(AV$4:AV43))</f>
        <v/>
      </c>
      <c r="AW44" s="41" t="str">
        <f>IF(成就内容!AN47="","",INDEX($C$4:$C$178*成就内容!AN$119/SUM(成就内容!$D$119:$BZ$119),成就内容!AN103,1)-SUM(AW$4:AW43))</f>
        <v/>
      </c>
      <c r="AX44" s="41" t="str">
        <f>IF(成就内容!AO47="","",INDEX($C$4:$C$178*成就内容!AO$119/SUM(成就内容!$D$119:$BZ$119),成就内容!AO103,1)-SUM(AX$4:AX43))</f>
        <v/>
      </c>
      <c r="AY44" s="41" t="str">
        <f>IF(成就内容!AP47="","",INDEX($C$4:$C$178*成就内容!AP$119/SUM(成就内容!$D$119:$BZ$119),成就内容!AP103,1)-SUM(AY$4:AY43))</f>
        <v/>
      </c>
      <c r="AZ44" s="41" t="str">
        <f>IF(成就内容!AQ47="","",INDEX($C$4:$C$178*成就内容!AQ$119/SUM(成就内容!$D$119:$BZ$119),成就内容!AQ103,1)-SUM(AZ$4:AZ43))</f>
        <v/>
      </c>
      <c r="BA44" s="41" t="str">
        <f>IF(成就内容!AR47="","",INDEX($C$4:$C$178*成就内容!AR$119/SUM(成就内容!$D$119:$BZ$119),成就内容!AR103,1)-SUM(BA$4:BA43))</f>
        <v/>
      </c>
      <c r="BB44" s="41" t="str">
        <f>IF(成就内容!AS47="","",INDEX($C$4:$C$178*成就内容!AS$119/SUM(成就内容!$D$119:$BZ$119),成就内容!AS103,1)-SUM(BB$4:BB43))</f>
        <v/>
      </c>
      <c r="BC44" s="41" t="str">
        <f>IF(成就内容!AT47="","",INDEX($C$4:$C$178*成就内容!AT$119/SUM(成就内容!$D$119:$BZ$119),成就内容!AT103,1)-SUM(BC$4:BC43))</f>
        <v/>
      </c>
      <c r="BD44" s="41" t="str">
        <f>IF(成就内容!AU47="","",INDEX($C$4:$C$178*成就内容!AU$119/SUM(成就内容!$D$119:$BZ$119),成就内容!AU103,1)-SUM(BD$4:BD43))</f>
        <v/>
      </c>
      <c r="BE44" s="41" t="str">
        <f>IF(成就内容!AV47="","",INDEX($C$4:$C$178*成就内容!AV$119/SUM(成就内容!$D$119:$BZ$119),成就内容!AV103,1)-SUM(BE$4:BE43))</f>
        <v/>
      </c>
      <c r="BF44" s="41" t="str">
        <f>IF(成就内容!AW47="","",INDEX($C$4:$C$178*成就内容!AW$119/SUM(成就内容!$D$119:$BZ$119),成就内容!AW103,1)-SUM(BF$4:BF43))</f>
        <v/>
      </c>
      <c r="BG44" s="41" t="str">
        <f>IF(成就内容!AX47="","",INDEX($C$4:$C$178*成就内容!AX$119/SUM(成就内容!$D$119:$BZ$119),成就内容!AX103,1)-SUM(BG$4:BG43))</f>
        <v/>
      </c>
      <c r="BH44" s="41" t="str">
        <f>IF(成就内容!AY47="","",INDEX($C$4:$C$178*成就内容!AY$119/SUM(成就内容!$D$119:$BZ$119),成就内容!AY103,1)-SUM(BH$4:BH43))</f>
        <v/>
      </c>
      <c r="BI44" s="41" t="str">
        <f>IF(成就内容!AZ47="","",INDEX($C$4:$C$178*成就内容!AZ$119/SUM(成就内容!$D$119:$BZ$119),成就内容!AZ103,1)-SUM(BI$4:BI43))</f>
        <v/>
      </c>
      <c r="BJ44" s="41" t="str">
        <f>IF(成就内容!BA47="","",INDEX($C$4:$C$178*成就内容!BA$119/SUM(成就内容!$D$119:$BZ$119),成就内容!BA103,1)-SUM(BJ$4:BJ43))</f>
        <v/>
      </c>
      <c r="BK44" s="41" t="str">
        <f>IF(成就内容!BB47="","",INDEX($C$4:$C$178*成就内容!BB$119/SUM(成就内容!$D$119:$BZ$119),成就内容!BB103,1)-SUM(BK$4:BK43))</f>
        <v/>
      </c>
      <c r="BL44" s="41" t="str">
        <f>IF(成就内容!BC47="","",INDEX($C$4:$C$178*成就内容!BC$119/SUM(成就内容!$D$119:$BZ$119),成就内容!BC103,1)-SUM(BL$4:BL43))</f>
        <v/>
      </c>
      <c r="BM44" s="41" t="str">
        <f>IF(成就内容!BD47="","",INDEX($C$4:$C$178*成就内容!BD$119/SUM(成就内容!$D$119:$BZ$119),成就内容!BD103,1)-SUM(BM$4:BM43))</f>
        <v/>
      </c>
      <c r="BN44" s="41" t="str">
        <f>IF(成就内容!BE47="","",INDEX($C$4:$C$178*成就内容!BE$119/SUM(成就内容!$D$119:$BZ$119),成就内容!BE103,1)-SUM(BN$4:BN43))</f>
        <v/>
      </c>
      <c r="BO44" s="41" t="str">
        <f>IF(成就内容!BF47="","",INDEX($C$4:$C$178*成就内容!BF$119/SUM(成就内容!$D$119:$BZ$119),成就内容!BF103,1)-SUM(BO$4:BO43))</f>
        <v/>
      </c>
      <c r="BP44" s="41" t="str">
        <f>IF(成就内容!BG47="","",INDEX($C$4:$C$178*成就内容!BG$119/SUM(成就内容!$D$119:$BZ$119),成就内容!BG103,1)-SUM(BP$4:BP43))</f>
        <v/>
      </c>
      <c r="BQ44" s="41" t="str">
        <f>IF(成就内容!BH47="","",INDEX($C$4:$C$178*成就内容!BH$119/SUM(成就内容!$D$119:$BZ$119),成就内容!BH103,1)-SUM(BQ$4:BQ43))</f>
        <v/>
      </c>
      <c r="BR44" s="41" t="str">
        <f>IF(成就内容!BI47="","",INDEX($C$4:$C$178*成就内容!BI$119/SUM(成就内容!$D$119:$BZ$119),成就内容!BI103,1)-SUM(BR$4:BR43))</f>
        <v/>
      </c>
      <c r="BS44" s="41">
        <f>IF(成就内容!BJ47="","",INDEX($C$4:$C$178*成就内容!BJ$119/SUM(成就内容!$D$119:$BZ$119),成就内容!BJ103,1)-SUM(BS$4:BS43))</f>
        <v>0</v>
      </c>
      <c r="BT44" s="41" t="str">
        <f>IF(成就内容!BK47="","",INDEX($C$4:$C$178*成就内容!BK$119/SUM(成就内容!$D$119:$BZ$119),成就内容!BK103,1)-SUM(BT$4:BT43))</f>
        <v/>
      </c>
      <c r="BU44" s="41" t="str">
        <f>IF(成就内容!BL47="","",INDEX($C$4:$C$178*成就内容!BL$119/SUM(成就内容!$D$119:$BZ$119),成就内容!BL103,1)-SUM(BU$4:BU43))</f>
        <v/>
      </c>
      <c r="BV44" s="41">
        <f>IF(成就内容!BM47="","",INDEX($C$4:$C$178*成就内容!BM$119/SUM(成就内容!$D$119:$BZ$119),成就内容!BM103,1)-SUM(BV$4:BV43))</f>
        <v>0</v>
      </c>
      <c r="BW44" s="41" t="str">
        <f>IF(成就内容!BN47="","",INDEX($C$4:$C$178*成就内容!BN$119/SUM(成就内容!$D$119:$BZ$119),成就内容!BN103,1)-SUM(BW$4:BW43))</f>
        <v/>
      </c>
      <c r="BX44" s="41">
        <f>IF(成就内容!BO47="","",INDEX($C$4:$C$178*成就内容!BO$119/SUM(成就内容!$D$119:$BZ$119),成就内容!BO103,1)-SUM(BX$4:BX43))</f>
        <v>0</v>
      </c>
      <c r="BY44" s="41">
        <f>IF(成就内容!BP47="","",INDEX($C$4:$C$178*成就内容!BP$119/SUM(成就内容!$D$119:$BZ$119),成就内容!BP103,1)-SUM(BY$4:BY43))</f>
        <v>0</v>
      </c>
      <c r="BZ44" s="41">
        <f>IF(成就内容!BQ47="","",INDEX($C$4:$C$178*成就内容!BQ$119/SUM(成就内容!$D$119:$BZ$119),成就内容!BQ103,1)-SUM(BZ$4:BZ43))</f>
        <v>0</v>
      </c>
      <c r="CA44" s="41" t="str">
        <f>IF(成就内容!BR47="","",INDEX($C$4:$C$178*成就内容!BR$119/SUM(成就内容!$D$119:$BZ$119),成就内容!BR103,1)-SUM(CA$4:CA43))</f>
        <v/>
      </c>
      <c r="CB44" s="41" t="str">
        <f>IF(成就内容!BS47="","",INDEX($C$4:$C$178*成就内容!BS$119/SUM(成就内容!$D$119:$BZ$119),成就内容!BS103,1)-SUM(CB$4:CB43))</f>
        <v/>
      </c>
      <c r="CC44" s="41">
        <f>IF(成就内容!BT47="","",INDEX($C$4:$C$178*成就内容!BT$119/SUM(成就内容!$D$119:$BZ$119),成就内容!BT103,1)-SUM(CC$4:CC43))</f>
        <v>0</v>
      </c>
      <c r="CD44" s="41">
        <f>IF(成就内容!BU47="","",INDEX($C$4:$C$178*成就内容!BU$119/SUM(成就内容!$D$119:$BZ$119),成就内容!BU103,1)-SUM(CD$4:CD43))</f>
        <v>0</v>
      </c>
      <c r="CE44" s="41" t="str">
        <f>IF(成就内容!BV47="","",INDEX($C$4:$C$178*成就内容!BV$119/SUM(成就内容!$D$119:$BZ$119),成就内容!BV103,1)-SUM(CE$4:CE43))</f>
        <v/>
      </c>
      <c r="CF44" s="41" t="str">
        <f>IF(成就内容!BW47="","",INDEX($C$4:$C$178*成就内容!BW$119/SUM(成就内容!$D$119:$BZ$119),成就内容!BW103,1)-SUM(CF$4:CF43))</f>
        <v/>
      </c>
      <c r="CG44" s="41" t="str">
        <f>IF(成就内容!BX47="","",INDEX($C$4:$C$178*成就内容!BX$119/SUM(成就内容!$D$119:$BZ$119),成就内容!BX103,1)-SUM(CG$4:CG43))</f>
        <v/>
      </c>
      <c r="CH44" s="41" t="str">
        <f>IF(成就内容!BY47="","",INDEX($C$4:$C$178*成就内容!BY$119/SUM(成就内容!$D$119:$BZ$119),成就内容!BY103,1)-SUM(CH$4:CH43))</f>
        <v/>
      </c>
      <c r="CI44" s="41" t="str">
        <f>IF(成就内容!BZ47="","",INDEX($C$4:$C$178*成就内容!BZ$119/SUM(成就内容!$D$119:$BZ$119),成就内容!BZ103,1)-SUM(CI$4:CI43))</f>
        <v/>
      </c>
      <c r="CK44" s="19"/>
      <c r="CM44" s="43">
        <v>41</v>
      </c>
      <c r="CN44" s="41" t="str">
        <f t="shared" si="79"/>
        <v/>
      </c>
      <c r="CO44" s="41" t="str">
        <f t="shared" si="80"/>
        <v/>
      </c>
      <c r="CP44" s="41" t="str">
        <f t="shared" si="81"/>
        <v/>
      </c>
      <c r="CQ44" s="41" t="str">
        <f t="shared" si="82"/>
        <v/>
      </c>
      <c r="CR44" s="41" t="str">
        <f t="shared" si="83"/>
        <v/>
      </c>
      <c r="CS44" s="41" t="str">
        <f t="shared" si="84"/>
        <v/>
      </c>
      <c r="CT44" s="41" t="str">
        <f t="shared" si="85"/>
        <v/>
      </c>
      <c r="CU44" s="41" t="str">
        <f t="shared" si="86"/>
        <v/>
      </c>
      <c r="CV44" s="41" t="str">
        <f t="shared" si="87"/>
        <v/>
      </c>
      <c r="CW44" s="41" t="str">
        <f t="shared" si="88"/>
        <v/>
      </c>
      <c r="CX44" s="41" t="str">
        <f t="shared" si="89"/>
        <v/>
      </c>
      <c r="CY44" s="41" t="str">
        <f t="shared" si="90"/>
        <v/>
      </c>
      <c r="CZ44" s="41" t="str">
        <f t="shared" si="91"/>
        <v/>
      </c>
      <c r="DA44" s="41" t="str">
        <f t="shared" si="92"/>
        <v/>
      </c>
      <c r="DB44" s="41" t="str">
        <f t="shared" si="93"/>
        <v/>
      </c>
      <c r="DC44" s="41" t="str">
        <f t="shared" si="94"/>
        <v/>
      </c>
      <c r="DD44" s="41" t="str">
        <f t="shared" si="95"/>
        <v/>
      </c>
      <c r="DE44" s="41" t="str">
        <f t="shared" si="96"/>
        <v/>
      </c>
      <c r="DF44" s="41" t="str">
        <f t="shared" si="97"/>
        <v/>
      </c>
      <c r="DG44" s="41" t="str">
        <f t="shared" si="98"/>
        <v/>
      </c>
      <c r="DH44" s="41" t="str">
        <f t="shared" si="99"/>
        <v/>
      </c>
      <c r="DI44" s="41" t="str">
        <f t="shared" si="100"/>
        <v/>
      </c>
      <c r="DJ44" s="41" t="str">
        <f t="shared" si="101"/>
        <v/>
      </c>
      <c r="DK44" s="41" t="str">
        <f t="shared" si="102"/>
        <v/>
      </c>
      <c r="DL44" s="41" t="str">
        <f t="shared" si="103"/>
        <v/>
      </c>
      <c r="DM44" s="41" t="str">
        <f t="shared" si="104"/>
        <v/>
      </c>
      <c r="DN44" s="41" t="str">
        <f t="shared" si="105"/>
        <v/>
      </c>
      <c r="DO44" s="41" t="str">
        <f t="shared" si="106"/>
        <v/>
      </c>
      <c r="DP44" s="41" t="str">
        <f t="shared" si="107"/>
        <v/>
      </c>
      <c r="DQ44" s="41" t="str">
        <f t="shared" si="108"/>
        <v/>
      </c>
      <c r="DR44" s="41" t="str">
        <f t="shared" si="109"/>
        <v/>
      </c>
      <c r="DS44" s="41" t="str">
        <f t="shared" si="110"/>
        <v/>
      </c>
      <c r="DT44" s="41" t="str">
        <f t="shared" si="111"/>
        <v/>
      </c>
      <c r="DU44" s="41" t="str">
        <f t="shared" si="112"/>
        <v/>
      </c>
      <c r="DV44" s="41" t="str">
        <f t="shared" si="113"/>
        <v/>
      </c>
      <c r="DW44" s="41" t="str">
        <f t="shared" si="114"/>
        <v/>
      </c>
      <c r="DX44" s="41" t="str">
        <f t="shared" si="115"/>
        <v/>
      </c>
      <c r="DY44" s="41" t="str">
        <f t="shared" si="116"/>
        <v/>
      </c>
      <c r="DZ44" s="41" t="str">
        <f t="shared" si="117"/>
        <v/>
      </c>
      <c r="EA44" s="41" t="str">
        <f t="shared" si="118"/>
        <v/>
      </c>
      <c r="EB44" s="41" t="str">
        <f t="shared" si="119"/>
        <v/>
      </c>
      <c r="EC44" s="41" t="str">
        <f t="shared" si="120"/>
        <v/>
      </c>
      <c r="ED44" s="41" t="str">
        <f t="shared" si="121"/>
        <v/>
      </c>
      <c r="EE44" s="41" t="str">
        <f t="shared" si="122"/>
        <v/>
      </c>
      <c r="EF44" s="41" t="str">
        <f t="shared" si="123"/>
        <v/>
      </c>
      <c r="EG44" s="41" t="str">
        <f t="shared" si="124"/>
        <v/>
      </c>
      <c r="EH44" s="41" t="str">
        <f t="shared" si="125"/>
        <v/>
      </c>
      <c r="EI44" s="41" t="str">
        <f t="shared" si="126"/>
        <v/>
      </c>
      <c r="EJ44" s="41" t="str">
        <f t="shared" si="127"/>
        <v/>
      </c>
      <c r="EK44" s="41" t="str">
        <f t="shared" si="128"/>
        <v/>
      </c>
      <c r="EL44" s="41" t="str">
        <f t="shared" si="129"/>
        <v/>
      </c>
      <c r="EM44" s="41" t="str">
        <f t="shared" si="130"/>
        <v/>
      </c>
      <c r="EN44" s="41" t="str">
        <f t="shared" si="131"/>
        <v/>
      </c>
      <c r="EO44" s="41" t="str">
        <f t="shared" si="132"/>
        <v/>
      </c>
      <c r="EP44" s="41" t="str">
        <f t="shared" si="133"/>
        <v/>
      </c>
      <c r="EQ44" s="41" t="str">
        <f t="shared" si="134"/>
        <v/>
      </c>
      <c r="ER44" s="41" t="str">
        <f t="shared" si="135"/>
        <v/>
      </c>
      <c r="ES44" s="41" t="str">
        <f t="shared" si="136"/>
        <v/>
      </c>
      <c r="ET44" s="41">
        <f t="shared" si="137"/>
        <v>0</v>
      </c>
      <c r="EU44" s="41" t="str">
        <f t="shared" si="138"/>
        <v/>
      </c>
      <c r="EV44" s="41" t="str">
        <f t="shared" si="139"/>
        <v/>
      </c>
      <c r="EW44" s="41">
        <f t="shared" si="140"/>
        <v>0</v>
      </c>
      <c r="EX44" s="41" t="str">
        <f t="shared" si="141"/>
        <v/>
      </c>
      <c r="EY44" s="41">
        <f t="shared" si="142"/>
        <v>0</v>
      </c>
      <c r="EZ44" s="41">
        <f t="shared" si="143"/>
        <v>0</v>
      </c>
      <c r="FA44" s="41">
        <f t="shared" si="144"/>
        <v>0</v>
      </c>
      <c r="FB44" s="41" t="str">
        <f t="shared" si="145"/>
        <v/>
      </c>
      <c r="FC44" s="41" t="str">
        <f t="shared" si="146"/>
        <v/>
      </c>
      <c r="FD44" s="41">
        <f t="shared" si="147"/>
        <v>0</v>
      </c>
      <c r="FE44" s="41">
        <f t="shared" si="148"/>
        <v>0</v>
      </c>
      <c r="FF44" s="41" t="str">
        <f t="shared" si="149"/>
        <v/>
      </c>
      <c r="FG44" s="41" t="str">
        <f t="shared" si="150"/>
        <v/>
      </c>
      <c r="FH44" s="41" t="str">
        <f t="shared" si="151"/>
        <v/>
      </c>
      <c r="FI44" s="41" t="str">
        <f t="shared" si="152"/>
        <v/>
      </c>
      <c r="FJ44" s="41" t="str">
        <f t="shared" si="153"/>
        <v/>
      </c>
    </row>
    <row r="45" spans="2:166" s="96" customFormat="1" x14ac:dyDescent="0.15">
      <c r="B45" s="96">
        <v>42</v>
      </c>
      <c r="C45" s="96">
        <f>'[1]功能-子任务'!$S46</f>
        <v>1108.8</v>
      </c>
      <c r="D45" s="96">
        <f>'[1]功能-子任务'!$AC46</f>
        <v>960000</v>
      </c>
      <c r="E45" s="96">
        <f>'[1]功能-子任务'!$AM46/4</f>
        <v>3075000</v>
      </c>
      <c r="F45" s="96">
        <f t="shared" si="78"/>
        <v>3075000</v>
      </c>
      <c r="G45" s="96">
        <f>'[1]功能-子任务'!$AR46</f>
        <v>164000</v>
      </c>
      <c r="H45" s="96">
        <f>'[1]功能-子任务'!$BA46</f>
        <v>3350</v>
      </c>
      <c r="I45" s="96">
        <f>'[1]功能-子任务'!$BJ46</f>
        <v>53489.8</v>
      </c>
      <c r="J45" s="19"/>
      <c r="L45" s="43">
        <v>42</v>
      </c>
      <c r="M45" s="41" t="str">
        <f>IF(成就内容!D48="","",INDEX($C$4:$C$178*成就内容!D$119/SUM(成就内容!$D$119:$BZ$119),成就内容!D104,1)-SUM(M$4:M44))</f>
        <v/>
      </c>
      <c r="N45" s="41" t="str">
        <f>IF(成就内容!E48="","",INDEX($C$4:$C$178*成就内容!E$119/SUM(成就内容!$D$119:$BZ$119),成就内容!E104,1)-SUM(N$4:N44))</f>
        <v/>
      </c>
      <c r="O45" s="41" t="str">
        <f>IF(成就内容!F48="","",INDEX($C$4:$C$178*成就内容!F$119/SUM(成就内容!$D$119:$BZ$119),成就内容!F104,1)-SUM(O$4:O44))</f>
        <v/>
      </c>
      <c r="P45" s="41" t="str">
        <f>IF(成就内容!G48="","",INDEX($C$4:$C$178*成就内容!G$119/SUM(成就内容!$D$119:$BZ$119),成就内容!G104,1)-SUM(P$4:P44))</f>
        <v/>
      </c>
      <c r="Q45" s="41" t="str">
        <f>IF(成就内容!H48="","",INDEX($C$4:$C$178*成就内容!H$119/SUM(成就内容!$D$119:$BZ$119),成就内容!H104,1)-SUM(Q$4:Q44))</f>
        <v/>
      </c>
      <c r="R45" s="41" t="str">
        <f>IF(成就内容!I48="","",INDEX($C$4:$C$178*成就内容!I$119/SUM(成就内容!$D$119:$BZ$119),成就内容!I104,1)-SUM(R$4:R44))</f>
        <v/>
      </c>
      <c r="S45" s="41" t="str">
        <f>IF(成就内容!J48="","",INDEX($C$4:$C$178*成就内容!J$119/SUM(成就内容!$D$119:$BZ$119),成就内容!J104,1)-SUM(S$4:S44))</f>
        <v/>
      </c>
      <c r="T45" s="41" t="str">
        <f>IF(成就内容!K48="","",INDEX($C$4:$C$178*成就内容!K$119/SUM(成就内容!$D$119:$BZ$119),成就内容!K104,1)-SUM(T$4:T44))</f>
        <v/>
      </c>
      <c r="U45" s="41" t="str">
        <f>IF(成就内容!L48="","",INDEX($C$4:$C$178*成就内容!L$119/SUM(成就内容!$D$119:$BZ$119),成就内容!L104,1)-SUM(U$4:U44))</f>
        <v/>
      </c>
      <c r="V45" s="41" t="str">
        <f>IF(成就内容!M48="","",INDEX($C$4:$C$178*成就内容!M$119/SUM(成就内容!$D$119:$BZ$119),成就内容!M104,1)-SUM(V$4:V44))</f>
        <v/>
      </c>
      <c r="W45" s="41" t="str">
        <f>IF(成就内容!N48="","",INDEX($C$4:$C$178*成就内容!N$119/SUM(成就内容!$D$119:$BZ$119),成就内容!N104,1)-SUM(W$4:W44))</f>
        <v/>
      </c>
      <c r="X45" s="41" t="str">
        <f>IF(成就内容!O48="","",INDEX($C$4:$C$178*成就内容!O$119/SUM(成就内容!$D$119:$BZ$119),成就内容!O104,1)-SUM(X$4:X44))</f>
        <v/>
      </c>
      <c r="Y45" s="41" t="str">
        <f>IF(成就内容!P48="","",INDEX($C$4:$C$178*成就内容!P$119/SUM(成就内容!$D$119:$BZ$119),成就内容!P104,1)-SUM(Y$4:Y44))</f>
        <v/>
      </c>
      <c r="Z45" s="41" t="str">
        <f>IF(成就内容!Q48="","",INDEX($C$4:$C$178*成就内容!Q$119/SUM(成就内容!$D$119:$BZ$119),成就内容!Q104,1)-SUM(Z$4:Z44))</f>
        <v/>
      </c>
      <c r="AA45" s="41" t="str">
        <f>IF(成就内容!R48="","",INDEX($C$4:$C$178*成就内容!R$119/SUM(成就内容!$D$119:$BZ$119),成就内容!R104,1)-SUM(AA$4:AA44))</f>
        <v/>
      </c>
      <c r="AB45" s="41" t="str">
        <f>IF(成就内容!S48="","",INDEX($C$4:$C$178*成就内容!S$119/SUM(成就内容!$D$119:$BZ$119),成就内容!S104,1)-SUM(AB$4:AB44))</f>
        <v/>
      </c>
      <c r="AC45" s="41" t="str">
        <f>IF(成就内容!T48="","",INDEX($C$4:$C$178*成就内容!T$119/SUM(成就内容!$D$119:$BZ$119),成就内容!T104,1)-SUM(AC$4:AC44))</f>
        <v/>
      </c>
      <c r="AD45" s="41" t="str">
        <f>IF(成就内容!U48="","",INDEX($C$4:$C$178*成就内容!U$119/SUM(成就内容!$D$119:$BZ$119),成就内容!U104,1)-SUM(AD$4:AD44))</f>
        <v/>
      </c>
      <c r="AE45" s="41" t="str">
        <f>IF(成就内容!V48="","",INDEX($C$4:$C$178*成就内容!V$119/SUM(成就内容!$D$119:$BZ$119),成就内容!V104,1)-SUM(AE$4:AE44))</f>
        <v/>
      </c>
      <c r="AF45" s="41" t="str">
        <f>IF(成就内容!W48="","",INDEX($C$4:$C$178*成就内容!W$119/SUM(成就内容!$D$119:$BZ$119),成就内容!W104,1)-SUM(AF$4:AF44))</f>
        <v/>
      </c>
      <c r="AG45" s="41" t="str">
        <f>IF(成就内容!X48="","",INDEX($C$4:$C$178*成就内容!X$119/SUM(成就内容!$D$119:$BZ$119),成就内容!X104,1)-SUM(AG$4:AG44))</f>
        <v/>
      </c>
      <c r="AH45" s="41" t="str">
        <f>IF(成就内容!Y48="","",INDEX($C$4:$C$178*成就内容!Y$119/SUM(成就内容!$D$119:$BZ$119),成就内容!Y104,1)-SUM(AH$4:AH44))</f>
        <v/>
      </c>
      <c r="AI45" s="41" t="str">
        <f>IF(成就内容!Z48="","",INDEX($C$4:$C$178*成就内容!Z$119/SUM(成就内容!$D$119:$BZ$119),成就内容!Z104,1)-SUM(AI$4:AI44))</f>
        <v/>
      </c>
      <c r="AJ45" s="41" t="str">
        <f>IF(成就内容!AA48="","",INDEX($C$4:$C$178*成就内容!AA$119/SUM(成就内容!$D$119:$BZ$119),成就内容!AA104,1)-SUM(AJ$4:AJ44))</f>
        <v/>
      </c>
      <c r="AK45" s="41" t="str">
        <f>IF(成就内容!AB48="","",INDEX($C$4:$C$178*成就内容!AB$119/SUM(成就内容!$D$119:$BZ$119),成就内容!AB104,1)-SUM(AK$4:AK44))</f>
        <v/>
      </c>
      <c r="AL45" s="41" t="str">
        <f>IF(成就内容!AC48="","",INDEX($C$4:$C$178*成就内容!AC$119/SUM(成就内容!$D$119:$BZ$119),成就内容!AC104,1)-SUM(AL$4:AL44))</f>
        <v/>
      </c>
      <c r="AM45" s="41" t="str">
        <f>IF(成就内容!AD48="","",INDEX($C$4:$C$178*成就内容!AD$119/SUM(成就内容!$D$119:$BZ$119),成就内容!AD104,1)-SUM(AM$4:AM44))</f>
        <v/>
      </c>
      <c r="AN45" s="41" t="str">
        <f>IF(成就内容!AE48="","",INDEX($C$4:$C$178*成就内容!AE$119/SUM(成就内容!$D$119:$BZ$119),成就内容!AE104,1)-SUM(AN$4:AN44))</f>
        <v/>
      </c>
      <c r="AO45" s="41" t="str">
        <f>IF(成就内容!AF48="","",INDEX($C$4:$C$178*成就内容!AF$119/SUM(成就内容!$D$119:$BZ$119),成就内容!AF104,1)-SUM(AO$4:AO44))</f>
        <v/>
      </c>
      <c r="AP45" s="41" t="str">
        <f>IF(成就内容!AG48="","",INDEX($C$4:$C$178*成就内容!AG$119/SUM(成就内容!$D$119:$BZ$119),成就内容!AG104,1)-SUM(AP$4:AP44))</f>
        <v/>
      </c>
      <c r="AQ45" s="41" t="str">
        <f>IF(成就内容!AH48="","",INDEX($C$4:$C$178*成就内容!AH$119/SUM(成就内容!$D$119:$BZ$119),成就内容!AH104,1)-SUM(AQ$4:AQ44))</f>
        <v/>
      </c>
      <c r="AR45" s="41" t="str">
        <f>IF(成就内容!AI48="","",INDEX($C$4:$C$178*成就内容!AI$119/SUM(成就内容!$D$119:$BZ$119),成就内容!AI104,1)-SUM(AR$4:AR44))</f>
        <v/>
      </c>
      <c r="AS45" s="41" t="str">
        <f>IF(成就内容!AJ48="","",INDEX($C$4:$C$178*成就内容!AJ$119/SUM(成就内容!$D$119:$BZ$119),成就内容!AJ104,1)-SUM(AS$4:AS44))</f>
        <v/>
      </c>
      <c r="AT45" s="41" t="str">
        <f>IF(成就内容!AK48="","",INDEX($C$4:$C$178*成就内容!AK$119/SUM(成就内容!$D$119:$BZ$119),成就内容!AK104,1)-SUM(AT$4:AT44))</f>
        <v/>
      </c>
      <c r="AU45" s="41" t="str">
        <f>IF(成就内容!AL48="","",INDEX($C$4:$C$178*成就内容!AL$119/SUM(成就内容!$D$119:$BZ$119),成就内容!AL104,1)-SUM(AU$4:AU44))</f>
        <v/>
      </c>
      <c r="AV45" s="41" t="str">
        <f>IF(成就内容!AM48="","",INDEX($C$4:$C$178*成就内容!AM$119/SUM(成就内容!$D$119:$BZ$119),成就内容!AM104,1)-SUM(AV$4:AV44))</f>
        <v/>
      </c>
      <c r="AW45" s="41" t="str">
        <f>IF(成就内容!AN48="","",INDEX($C$4:$C$178*成就内容!AN$119/SUM(成就内容!$D$119:$BZ$119),成就内容!AN104,1)-SUM(AW$4:AW44))</f>
        <v/>
      </c>
      <c r="AX45" s="41" t="str">
        <f>IF(成就内容!AO48="","",INDEX($C$4:$C$178*成就内容!AO$119/SUM(成就内容!$D$119:$BZ$119),成就内容!AO104,1)-SUM(AX$4:AX44))</f>
        <v/>
      </c>
      <c r="AY45" s="41" t="str">
        <f>IF(成就内容!AP48="","",INDEX($C$4:$C$178*成就内容!AP$119/SUM(成就内容!$D$119:$BZ$119),成就内容!AP104,1)-SUM(AY$4:AY44))</f>
        <v/>
      </c>
      <c r="AZ45" s="41" t="str">
        <f>IF(成就内容!AQ48="","",INDEX($C$4:$C$178*成就内容!AQ$119/SUM(成就内容!$D$119:$BZ$119),成就内容!AQ104,1)-SUM(AZ$4:AZ44))</f>
        <v/>
      </c>
      <c r="BA45" s="41" t="str">
        <f>IF(成就内容!AR48="","",INDEX($C$4:$C$178*成就内容!AR$119/SUM(成就内容!$D$119:$BZ$119),成就内容!AR104,1)-SUM(BA$4:BA44))</f>
        <v/>
      </c>
      <c r="BB45" s="41" t="str">
        <f>IF(成就内容!AS48="","",INDEX($C$4:$C$178*成就内容!AS$119/SUM(成就内容!$D$119:$BZ$119),成就内容!AS104,1)-SUM(BB$4:BB44))</f>
        <v/>
      </c>
      <c r="BC45" s="41" t="str">
        <f>IF(成就内容!AT48="","",INDEX($C$4:$C$178*成就内容!AT$119/SUM(成就内容!$D$119:$BZ$119),成就内容!AT104,1)-SUM(BC$4:BC44))</f>
        <v/>
      </c>
      <c r="BD45" s="41" t="str">
        <f>IF(成就内容!AU48="","",INDEX($C$4:$C$178*成就内容!AU$119/SUM(成就内容!$D$119:$BZ$119),成就内容!AU104,1)-SUM(BD$4:BD44))</f>
        <v/>
      </c>
      <c r="BE45" s="41" t="str">
        <f>IF(成就内容!AV48="","",INDEX($C$4:$C$178*成就内容!AV$119/SUM(成就内容!$D$119:$BZ$119),成就内容!AV104,1)-SUM(BE$4:BE44))</f>
        <v/>
      </c>
      <c r="BF45" s="41" t="str">
        <f>IF(成就内容!AW48="","",INDEX($C$4:$C$178*成就内容!AW$119/SUM(成就内容!$D$119:$BZ$119),成就内容!AW104,1)-SUM(BF$4:BF44))</f>
        <v/>
      </c>
      <c r="BG45" s="41" t="str">
        <f>IF(成就内容!AX48="","",INDEX($C$4:$C$178*成就内容!AX$119/SUM(成就内容!$D$119:$BZ$119),成就内容!AX104,1)-SUM(BG$4:BG44))</f>
        <v/>
      </c>
      <c r="BH45" s="41" t="str">
        <f>IF(成就内容!AY48="","",INDEX($C$4:$C$178*成就内容!AY$119/SUM(成就内容!$D$119:$BZ$119),成就内容!AY104,1)-SUM(BH$4:BH44))</f>
        <v/>
      </c>
      <c r="BI45" s="41" t="str">
        <f>IF(成就内容!AZ48="","",INDEX($C$4:$C$178*成就内容!AZ$119/SUM(成就内容!$D$119:$BZ$119),成就内容!AZ104,1)-SUM(BI$4:BI44))</f>
        <v/>
      </c>
      <c r="BJ45" s="41" t="str">
        <f>IF(成就内容!BA48="","",INDEX($C$4:$C$178*成就内容!BA$119/SUM(成就内容!$D$119:$BZ$119),成就内容!BA104,1)-SUM(BJ$4:BJ44))</f>
        <v/>
      </c>
      <c r="BK45" s="41" t="str">
        <f>IF(成就内容!BB48="","",INDEX($C$4:$C$178*成就内容!BB$119/SUM(成就内容!$D$119:$BZ$119),成就内容!BB104,1)-SUM(BK$4:BK44))</f>
        <v/>
      </c>
      <c r="BL45" s="41" t="str">
        <f>IF(成就内容!BC48="","",INDEX($C$4:$C$178*成就内容!BC$119/SUM(成就内容!$D$119:$BZ$119),成就内容!BC104,1)-SUM(BL$4:BL44))</f>
        <v/>
      </c>
      <c r="BM45" s="41" t="str">
        <f>IF(成就内容!BD48="","",INDEX($C$4:$C$178*成就内容!BD$119/SUM(成就内容!$D$119:$BZ$119),成就内容!BD104,1)-SUM(BM$4:BM44))</f>
        <v/>
      </c>
      <c r="BN45" s="41" t="str">
        <f>IF(成就内容!BE48="","",INDEX($C$4:$C$178*成就内容!BE$119/SUM(成就内容!$D$119:$BZ$119),成就内容!BE104,1)-SUM(BN$4:BN44))</f>
        <v/>
      </c>
      <c r="BO45" s="41" t="str">
        <f>IF(成就内容!BF48="","",INDEX($C$4:$C$178*成就内容!BF$119/SUM(成就内容!$D$119:$BZ$119),成就内容!BF104,1)-SUM(BO$4:BO44))</f>
        <v/>
      </c>
      <c r="BP45" s="41" t="str">
        <f>IF(成就内容!BG48="","",INDEX($C$4:$C$178*成就内容!BG$119/SUM(成就内容!$D$119:$BZ$119),成就内容!BG104,1)-SUM(BP$4:BP44))</f>
        <v/>
      </c>
      <c r="BQ45" s="41" t="str">
        <f>IF(成就内容!BH48="","",INDEX($C$4:$C$178*成就内容!BH$119/SUM(成就内容!$D$119:$BZ$119),成就内容!BH104,1)-SUM(BQ$4:BQ44))</f>
        <v/>
      </c>
      <c r="BR45" s="41" t="str">
        <f>IF(成就内容!BI48="","",INDEX($C$4:$C$178*成就内容!BI$119/SUM(成就内容!$D$119:$BZ$119),成就内容!BI104,1)-SUM(BR$4:BR44))</f>
        <v/>
      </c>
      <c r="BS45" s="41">
        <f>IF(成就内容!BJ48="","",INDEX($C$4:$C$178*成就内容!BJ$119/SUM(成就内容!$D$119:$BZ$119),成就内容!BJ104,1)-SUM(BS$4:BS44))</f>
        <v>0</v>
      </c>
      <c r="BT45" s="41" t="str">
        <f>IF(成就内容!BK48="","",INDEX($C$4:$C$178*成就内容!BK$119/SUM(成就内容!$D$119:$BZ$119),成就内容!BK104,1)-SUM(BT$4:BT44))</f>
        <v/>
      </c>
      <c r="BU45" s="41" t="str">
        <f>IF(成就内容!BL48="","",INDEX($C$4:$C$178*成就内容!BL$119/SUM(成就内容!$D$119:$BZ$119),成就内容!BL104,1)-SUM(BU$4:BU44))</f>
        <v/>
      </c>
      <c r="BV45" s="41">
        <f>IF(成就内容!BM48="","",INDEX($C$4:$C$178*成就内容!BM$119/SUM(成就内容!$D$119:$BZ$119),成就内容!BM104,1)-SUM(BV$4:BV44))</f>
        <v>0</v>
      </c>
      <c r="BW45" s="41" t="str">
        <f>IF(成就内容!BN48="","",INDEX($C$4:$C$178*成就内容!BN$119/SUM(成就内容!$D$119:$BZ$119),成就内容!BN104,1)-SUM(BW$4:BW44))</f>
        <v/>
      </c>
      <c r="BX45" s="41">
        <f>IF(成就内容!BO48="","",INDEX($C$4:$C$178*成就内容!BO$119/SUM(成就内容!$D$119:$BZ$119),成就内容!BO104,1)-SUM(BX$4:BX44))</f>
        <v>0</v>
      </c>
      <c r="BY45" s="41">
        <f>IF(成就内容!BP48="","",INDEX($C$4:$C$178*成就内容!BP$119/SUM(成就内容!$D$119:$BZ$119),成就内容!BP104,1)-SUM(BY$4:BY44))</f>
        <v>0</v>
      </c>
      <c r="BZ45" s="41">
        <f>IF(成就内容!BQ48="","",INDEX($C$4:$C$178*成就内容!BQ$119/SUM(成就内容!$D$119:$BZ$119),成就内容!BQ104,1)-SUM(BZ$4:BZ44))</f>
        <v>0</v>
      </c>
      <c r="CA45" s="41" t="str">
        <f>IF(成就内容!BR48="","",INDEX($C$4:$C$178*成就内容!BR$119/SUM(成就内容!$D$119:$BZ$119),成就内容!BR104,1)-SUM(CA$4:CA44))</f>
        <v/>
      </c>
      <c r="CB45" s="41" t="str">
        <f>IF(成就内容!BS48="","",INDEX($C$4:$C$178*成就内容!BS$119/SUM(成就内容!$D$119:$BZ$119),成就内容!BS104,1)-SUM(CB$4:CB44))</f>
        <v/>
      </c>
      <c r="CC45" s="41">
        <f>IF(成就内容!BT48="","",INDEX($C$4:$C$178*成就内容!BT$119/SUM(成就内容!$D$119:$BZ$119),成就内容!BT104,1)-SUM(CC$4:CC44))</f>
        <v>0</v>
      </c>
      <c r="CD45" s="41">
        <f>IF(成就内容!BU48="","",INDEX($C$4:$C$178*成就内容!BU$119/SUM(成就内容!$D$119:$BZ$119),成就内容!BU104,1)-SUM(CD$4:CD44))</f>
        <v>0</v>
      </c>
      <c r="CE45" s="41" t="str">
        <f>IF(成就内容!BV48="","",INDEX($C$4:$C$178*成就内容!BV$119/SUM(成就内容!$D$119:$BZ$119),成就内容!BV104,1)-SUM(CE$4:CE44))</f>
        <v/>
      </c>
      <c r="CF45" s="41" t="str">
        <f>IF(成就内容!BW48="","",INDEX($C$4:$C$178*成就内容!BW$119/SUM(成就内容!$D$119:$BZ$119),成就内容!BW104,1)-SUM(CF$4:CF44))</f>
        <v/>
      </c>
      <c r="CG45" s="41" t="str">
        <f>IF(成就内容!BX48="","",INDEX($C$4:$C$178*成就内容!BX$119/SUM(成就内容!$D$119:$BZ$119),成就内容!BX104,1)-SUM(CG$4:CG44))</f>
        <v/>
      </c>
      <c r="CH45" s="41" t="str">
        <f>IF(成就内容!BY48="","",INDEX($C$4:$C$178*成就内容!BY$119/SUM(成就内容!$D$119:$BZ$119),成就内容!BY104,1)-SUM(CH$4:CH44))</f>
        <v/>
      </c>
      <c r="CI45" s="41" t="str">
        <f>IF(成就内容!BZ48="","",INDEX($C$4:$C$178*成就内容!BZ$119/SUM(成就内容!$D$119:$BZ$119),成就内容!BZ104,1)-SUM(CI$4:CI44))</f>
        <v/>
      </c>
      <c r="CK45" s="19"/>
      <c r="CM45" s="43">
        <v>42</v>
      </c>
      <c r="CN45" s="41" t="str">
        <f t="shared" si="79"/>
        <v/>
      </c>
      <c r="CO45" s="41" t="str">
        <f t="shared" si="80"/>
        <v/>
      </c>
      <c r="CP45" s="41" t="str">
        <f t="shared" si="81"/>
        <v/>
      </c>
      <c r="CQ45" s="41" t="str">
        <f t="shared" si="82"/>
        <v/>
      </c>
      <c r="CR45" s="41" t="str">
        <f t="shared" si="83"/>
        <v/>
      </c>
      <c r="CS45" s="41" t="str">
        <f t="shared" si="84"/>
        <v/>
      </c>
      <c r="CT45" s="41" t="str">
        <f t="shared" si="85"/>
        <v/>
      </c>
      <c r="CU45" s="41" t="str">
        <f t="shared" si="86"/>
        <v/>
      </c>
      <c r="CV45" s="41" t="str">
        <f t="shared" si="87"/>
        <v/>
      </c>
      <c r="CW45" s="41" t="str">
        <f t="shared" si="88"/>
        <v/>
      </c>
      <c r="CX45" s="41" t="str">
        <f t="shared" si="89"/>
        <v/>
      </c>
      <c r="CY45" s="41" t="str">
        <f t="shared" si="90"/>
        <v/>
      </c>
      <c r="CZ45" s="41" t="str">
        <f t="shared" si="91"/>
        <v/>
      </c>
      <c r="DA45" s="41" t="str">
        <f t="shared" si="92"/>
        <v/>
      </c>
      <c r="DB45" s="41" t="str">
        <f t="shared" si="93"/>
        <v/>
      </c>
      <c r="DC45" s="41" t="str">
        <f t="shared" si="94"/>
        <v/>
      </c>
      <c r="DD45" s="41" t="str">
        <f t="shared" si="95"/>
        <v/>
      </c>
      <c r="DE45" s="41" t="str">
        <f t="shared" si="96"/>
        <v/>
      </c>
      <c r="DF45" s="41" t="str">
        <f t="shared" si="97"/>
        <v/>
      </c>
      <c r="DG45" s="41" t="str">
        <f t="shared" si="98"/>
        <v/>
      </c>
      <c r="DH45" s="41" t="str">
        <f t="shared" si="99"/>
        <v/>
      </c>
      <c r="DI45" s="41" t="str">
        <f t="shared" si="100"/>
        <v/>
      </c>
      <c r="DJ45" s="41" t="str">
        <f t="shared" si="101"/>
        <v/>
      </c>
      <c r="DK45" s="41" t="str">
        <f t="shared" si="102"/>
        <v/>
      </c>
      <c r="DL45" s="41" t="str">
        <f t="shared" si="103"/>
        <v/>
      </c>
      <c r="DM45" s="41" t="str">
        <f t="shared" si="104"/>
        <v/>
      </c>
      <c r="DN45" s="41" t="str">
        <f t="shared" si="105"/>
        <v/>
      </c>
      <c r="DO45" s="41" t="str">
        <f t="shared" si="106"/>
        <v/>
      </c>
      <c r="DP45" s="41" t="str">
        <f t="shared" si="107"/>
        <v/>
      </c>
      <c r="DQ45" s="41" t="str">
        <f t="shared" si="108"/>
        <v/>
      </c>
      <c r="DR45" s="41" t="str">
        <f t="shared" si="109"/>
        <v/>
      </c>
      <c r="DS45" s="41" t="str">
        <f t="shared" si="110"/>
        <v/>
      </c>
      <c r="DT45" s="41" t="str">
        <f t="shared" si="111"/>
        <v/>
      </c>
      <c r="DU45" s="41" t="str">
        <f t="shared" si="112"/>
        <v/>
      </c>
      <c r="DV45" s="41" t="str">
        <f t="shared" si="113"/>
        <v/>
      </c>
      <c r="DW45" s="41" t="str">
        <f t="shared" si="114"/>
        <v/>
      </c>
      <c r="DX45" s="41" t="str">
        <f t="shared" si="115"/>
        <v/>
      </c>
      <c r="DY45" s="41" t="str">
        <f t="shared" si="116"/>
        <v/>
      </c>
      <c r="DZ45" s="41" t="str">
        <f t="shared" si="117"/>
        <v/>
      </c>
      <c r="EA45" s="41" t="str">
        <f t="shared" si="118"/>
        <v/>
      </c>
      <c r="EB45" s="41" t="str">
        <f t="shared" si="119"/>
        <v/>
      </c>
      <c r="EC45" s="41" t="str">
        <f t="shared" si="120"/>
        <v/>
      </c>
      <c r="ED45" s="41" t="str">
        <f t="shared" si="121"/>
        <v/>
      </c>
      <c r="EE45" s="41" t="str">
        <f t="shared" si="122"/>
        <v/>
      </c>
      <c r="EF45" s="41" t="str">
        <f t="shared" si="123"/>
        <v/>
      </c>
      <c r="EG45" s="41" t="str">
        <f t="shared" si="124"/>
        <v/>
      </c>
      <c r="EH45" s="41" t="str">
        <f t="shared" si="125"/>
        <v/>
      </c>
      <c r="EI45" s="41" t="str">
        <f t="shared" si="126"/>
        <v/>
      </c>
      <c r="EJ45" s="41" t="str">
        <f t="shared" si="127"/>
        <v/>
      </c>
      <c r="EK45" s="41" t="str">
        <f t="shared" si="128"/>
        <v/>
      </c>
      <c r="EL45" s="41" t="str">
        <f t="shared" si="129"/>
        <v/>
      </c>
      <c r="EM45" s="41" t="str">
        <f t="shared" si="130"/>
        <v/>
      </c>
      <c r="EN45" s="41" t="str">
        <f t="shared" si="131"/>
        <v/>
      </c>
      <c r="EO45" s="41" t="str">
        <f t="shared" si="132"/>
        <v/>
      </c>
      <c r="EP45" s="41" t="str">
        <f t="shared" si="133"/>
        <v/>
      </c>
      <c r="EQ45" s="41" t="str">
        <f t="shared" si="134"/>
        <v/>
      </c>
      <c r="ER45" s="41" t="str">
        <f t="shared" si="135"/>
        <v/>
      </c>
      <c r="ES45" s="41" t="str">
        <f t="shared" si="136"/>
        <v/>
      </c>
      <c r="ET45" s="41">
        <f t="shared" si="137"/>
        <v>0</v>
      </c>
      <c r="EU45" s="41" t="str">
        <f t="shared" si="138"/>
        <v/>
      </c>
      <c r="EV45" s="41" t="str">
        <f t="shared" si="139"/>
        <v/>
      </c>
      <c r="EW45" s="41">
        <f t="shared" si="140"/>
        <v>0</v>
      </c>
      <c r="EX45" s="41" t="str">
        <f t="shared" si="141"/>
        <v/>
      </c>
      <c r="EY45" s="41">
        <f t="shared" si="142"/>
        <v>0</v>
      </c>
      <c r="EZ45" s="41">
        <f t="shared" si="143"/>
        <v>0</v>
      </c>
      <c r="FA45" s="41">
        <f t="shared" si="144"/>
        <v>0</v>
      </c>
      <c r="FB45" s="41" t="str">
        <f t="shared" si="145"/>
        <v/>
      </c>
      <c r="FC45" s="41" t="str">
        <f t="shared" si="146"/>
        <v/>
      </c>
      <c r="FD45" s="41">
        <f t="shared" si="147"/>
        <v>0</v>
      </c>
      <c r="FE45" s="41">
        <f t="shared" si="148"/>
        <v>0</v>
      </c>
      <c r="FF45" s="41" t="str">
        <f t="shared" si="149"/>
        <v/>
      </c>
      <c r="FG45" s="41" t="str">
        <f t="shared" si="150"/>
        <v/>
      </c>
      <c r="FH45" s="41" t="str">
        <f t="shared" si="151"/>
        <v/>
      </c>
      <c r="FI45" s="41" t="str">
        <f t="shared" si="152"/>
        <v/>
      </c>
      <c r="FJ45" s="41" t="str">
        <f t="shared" si="153"/>
        <v/>
      </c>
    </row>
    <row r="46" spans="2:166" s="96" customFormat="1" x14ac:dyDescent="0.15">
      <c r="B46" s="96">
        <v>43</v>
      </c>
      <c r="C46" s="96">
        <f>'[1]功能-子任务'!$S47</f>
        <v>1195.2</v>
      </c>
      <c r="D46" s="96">
        <f>'[1]功能-子任务'!$AC47</f>
        <v>1040000</v>
      </c>
      <c r="E46" s="96">
        <f>'[1]功能-子任务'!$AM47/4</f>
        <v>3387500</v>
      </c>
      <c r="F46" s="96">
        <f t="shared" si="78"/>
        <v>3387500</v>
      </c>
      <c r="G46" s="96">
        <f>'[1]功能-子任务'!$AR47</f>
        <v>246000</v>
      </c>
      <c r="H46" s="96">
        <f>'[1]功能-子任务'!$BA47</f>
        <v>3550</v>
      </c>
      <c r="I46" s="96">
        <f>'[1]功能-子任务'!$BJ47</f>
        <v>55748.7</v>
      </c>
      <c r="J46" s="19"/>
      <c r="L46" s="43">
        <v>43</v>
      </c>
      <c r="M46" s="41" t="str">
        <f>IF(成就内容!D49="","",INDEX($C$4:$C$178*成就内容!D$119/SUM(成就内容!$D$119:$BZ$119),成就内容!D105,1)-SUM(M$4:M45))</f>
        <v/>
      </c>
      <c r="N46" s="41" t="str">
        <f>IF(成就内容!E49="","",INDEX($C$4:$C$178*成就内容!E$119/SUM(成就内容!$D$119:$BZ$119),成就内容!E105,1)-SUM(N$4:N45))</f>
        <v/>
      </c>
      <c r="O46" s="41" t="str">
        <f>IF(成就内容!F49="","",INDEX($C$4:$C$178*成就内容!F$119/SUM(成就内容!$D$119:$BZ$119),成就内容!F105,1)-SUM(O$4:O45))</f>
        <v/>
      </c>
      <c r="P46" s="41" t="str">
        <f>IF(成就内容!G49="","",INDEX($C$4:$C$178*成就内容!G$119/SUM(成就内容!$D$119:$BZ$119),成就内容!G105,1)-SUM(P$4:P45))</f>
        <v/>
      </c>
      <c r="Q46" s="41" t="str">
        <f>IF(成就内容!H49="","",INDEX($C$4:$C$178*成就内容!H$119/SUM(成就内容!$D$119:$BZ$119),成就内容!H105,1)-SUM(Q$4:Q45))</f>
        <v/>
      </c>
      <c r="R46" s="41" t="str">
        <f>IF(成就内容!I49="","",INDEX($C$4:$C$178*成就内容!I$119/SUM(成就内容!$D$119:$BZ$119),成就内容!I105,1)-SUM(R$4:R45))</f>
        <v/>
      </c>
      <c r="S46" s="41" t="str">
        <f>IF(成就内容!J49="","",INDEX($C$4:$C$178*成就内容!J$119/SUM(成就内容!$D$119:$BZ$119),成就内容!J105,1)-SUM(S$4:S45))</f>
        <v/>
      </c>
      <c r="T46" s="41" t="str">
        <f>IF(成就内容!K49="","",INDEX($C$4:$C$178*成就内容!K$119/SUM(成就内容!$D$119:$BZ$119),成就内容!K105,1)-SUM(T$4:T45))</f>
        <v/>
      </c>
      <c r="U46" s="41" t="str">
        <f>IF(成就内容!L49="","",INDEX($C$4:$C$178*成就内容!L$119/SUM(成就内容!$D$119:$BZ$119),成就内容!L105,1)-SUM(U$4:U45))</f>
        <v/>
      </c>
      <c r="V46" s="41" t="str">
        <f>IF(成就内容!M49="","",INDEX($C$4:$C$178*成就内容!M$119/SUM(成就内容!$D$119:$BZ$119),成就内容!M105,1)-SUM(V$4:V45))</f>
        <v/>
      </c>
      <c r="W46" s="41" t="str">
        <f>IF(成就内容!N49="","",INDEX($C$4:$C$178*成就内容!N$119/SUM(成就内容!$D$119:$BZ$119),成就内容!N105,1)-SUM(W$4:W45))</f>
        <v/>
      </c>
      <c r="X46" s="41" t="str">
        <f>IF(成就内容!O49="","",INDEX($C$4:$C$178*成就内容!O$119/SUM(成就内容!$D$119:$BZ$119),成就内容!O105,1)-SUM(X$4:X45))</f>
        <v/>
      </c>
      <c r="Y46" s="41" t="str">
        <f>IF(成就内容!P49="","",INDEX($C$4:$C$178*成就内容!P$119/SUM(成就内容!$D$119:$BZ$119),成就内容!P105,1)-SUM(Y$4:Y45))</f>
        <v/>
      </c>
      <c r="Z46" s="41" t="str">
        <f>IF(成就内容!Q49="","",INDEX($C$4:$C$178*成就内容!Q$119/SUM(成就内容!$D$119:$BZ$119),成就内容!Q105,1)-SUM(Z$4:Z45))</f>
        <v/>
      </c>
      <c r="AA46" s="41" t="str">
        <f>IF(成就内容!R49="","",INDEX($C$4:$C$178*成就内容!R$119/SUM(成就内容!$D$119:$BZ$119),成就内容!R105,1)-SUM(AA$4:AA45))</f>
        <v/>
      </c>
      <c r="AB46" s="41" t="str">
        <f>IF(成就内容!S49="","",INDEX($C$4:$C$178*成就内容!S$119/SUM(成就内容!$D$119:$BZ$119),成就内容!S105,1)-SUM(AB$4:AB45))</f>
        <v/>
      </c>
      <c r="AC46" s="41" t="str">
        <f>IF(成就内容!T49="","",INDEX($C$4:$C$178*成就内容!T$119/SUM(成就内容!$D$119:$BZ$119),成就内容!T105,1)-SUM(AC$4:AC45))</f>
        <v/>
      </c>
      <c r="AD46" s="41" t="str">
        <f>IF(成就内容!U49="","",INDEX($C$4:$C$178*成就内容!U$119/SUM(成就内容!$D$119:$BZ$119),成就内容!U105,1)-SUM(AD$4:AD45))</f>
        <v/>
      </c>
      <c r="AE46" s="41" t="str">
        <f>IF(成就内容!V49="","",INDEX($C$4:$C$178*成就内容!V$119/SUM(成就内容!$D$119:$BZ$119),成就内容!V105,1)-SUM(AE$4:AE45))</f>
        <v/>
      </c>
      <c r="AF46" s="41" t="str">
        <f>IF(成就内容!W49="","",INDEX($C$4:$C$178*成就内容!W$119/SUM(成就内容!$D$119:$BZ$119),成就内容!W105,1)-SUM(AF$4:AF45))</f>
        <v/>
      </c>
      <c r="AG46" s="41" t="str">
        <f>IF(成就内容!X49="","",INDEX($C$4:$C$178*成就内容!X$119/SUM(成就内容!$D$119:$BZ$119),成就内容!X105,1)-SUM(AG$4:AG45))</f>
        <v/>
      </c>
      <c r="AH46" s="41" t="str">
        <f>IF(成就内容!Y49="","",INDEX($C$4:$C$178*成就内容!Y$119/SUM(成就内容!$D$119:$BZ$119),成就内容!Y105,1)-SUM(AH$4:AH45))</f>
        <v/>
      </c>
      <c r="AI46" s="41" t="str">
        <f>IF(成就内容!Z49="","",INDEX($C$4:$C$178*成就内容!Z$119/SUM(成就内容!$D$119:$BZ$119),成就内容!Z105,1)-SUM(AI$4:AI45))</f>
        <v/>
      </c>
      <c r="AJ46" s="41" t="str">
        <f>IF(成就内容!AA49="","",INDEX($C$4:$C$178*成就内容!AA$119/SUM(成就内容!$D$119:$BZ$119),成就内容!AA105,1)-SUM(AJ$4:AJ45))</f>
        <v/>
      </c>
      <c r="AK46" s="41" t="str">
        <f>IF(成就内容!AB49="","",INDEX($C$4:$C$178*成就内容!AB$119/SUM(成就内容!$D$119:$BZ$119),成就内容!AB105,1)-SUM(AK$4:AK45))</f>
        <v/>
      </c>
      <c r="AL46" s="41" t="str">
        <f>IF(成就内容!AC49="","",INDEX($C$4:$C$178*成就内容!AC$119/SUM(成就内容!$D$119:$BZ$119),成就内容!AC105,1)-SUM(AL$4:AL45))</f>
        <v/>
      </c>
      <c r="AM46" s="41" t="str">
        <f>IF(成就内容!AD49="","",INDEX($C$4:$C$178*成就内容!AD$119/SUM(成就内容!$D$119:$BZ$119),成就内容!AD105,1)-SUM(AM$4:AM45))</f>
        <v/>
      </c>
      <c r="AN46" s="41" t="str">
        <f>IF(成就内容!AE49="","",INDEX($C$4:$C$178*成就内容!AE$119/SUM(成就内容!$D$119:$BZ$119),成就内容!AE105,1)-SUM(AN$4:AN45))</f>
        <v/>
      </c>
      <c r="AO46" s="41" t="str">
        <f>IF(成就内容!AF49="","",INDEX($C$4:$C$178*成就内容!AF$119/SUM(成就内容!$D$119:$BZ$119),成就内容!AF105,1)-SUM(AO$4:AO45))</f>
        <v/>
      </c>
      <c r="AP46" s="41" t="str">
        <f>IF(成就内容!AG49="","",INDEX($C$4:$C$178*成就内容!AG$119/SUM(成就内容!$D$119:$BZ$119),成就内容!AG105,1)-SUM(AP$4:AP45))</f>
        <v/>
      </c>
      <c r="AQ46" s="41" t="str">
        <f>IF(成就内容!AH49="","",INDEX($C$4:$C$178*成就内容!AH$119/SUM(成就内容!$D$119:$BZ$119),成就内容!AH105,1)-SUM(AQ$4:AQ45))</f>
        <v/>
      </c>
      <c r="AR46" s="41" t="str">
        <f>IF(成就内容!AI49="","",INDEX($C$4:$C$178*成就内容!AI$119/SUM(成就内容!$D$119:$BZ$119),成就内容!AI105,1)-SUM(AR$4:AR45))</f>
        <v/>
      </c>
      <c r="AS46" s="41" t="str">
        <f>IF(成就内容!AJ49="","",INDEX($C$4:$C$178*成就内容!AJ$119/SUM(成就内容!$D$119:$BZ$119),成就内容!AJ105,1)-SUM(AS$4:AS45))</f>
        <v/>
      </c>
      <c r="AT46" s="41" t="str">
        <f>IF(成就内容!AK49="","",INDEX($C$4:$C$178*成就内容!AK$119/SUM(成就内容!$D$119:$BZ$119),成就内容!AK105,1)-SUM(AT$4:AT45))</f>
        <v/>
      </c>
      <c r="AU46" s="41" t="str">
        <f>IF(成就内容!AL49="","",INDEX($C$4:$C$178*成就内容!AL$119/SUM(成就内容!$D$119:$BZ$119),成就内容!AL105,1)-SUM(AU$4:AU45))</f>
        <v/>
      </c>
      <c r="AV46" s="41" t="str">
        <f>IF(成就内容!AM49="","",INDEX($C$4:$C$178*成就内容!AM$119/SUM(成就内容!$D$119:$BZ$119),成就内容!AM105,1)-SUM(AV$4:AV45))</f>
        <v/>
      </c>
      <c r="AW46" s="41" t="str">
        <f>IF(成就内容!AN49="","",INDEX($C$4:$C$178*成就内容!AN$119/SUM(成就内容!$D$119:$BZ$119),成就内容!AN105,1)-SUM(AW$4:AW45))</f>
        <v/>
      </c>
      <c r="AX46" s="41" t="str">
        <f>IF(成就内容!AO49="","",INDEX($C$4:$C$178*成就内容!AO$119/SUM(成就内容!$D$119:$BZ$119),成就内容!AO105,1)-SUM(AX$4:AX45))</f>
        <v/>
      </c>
      <c r="AY46" s="41" t="str">
        <f>IF(成就内容!AP49="","",INDEX($C$4:$C$178*成就内容!AP$119/SUM(成就内容!$D$119:$BZ$119),成就内容!AP105,1)-SUM(AY$4:AY45))</f>
        <v/>
      </c>
      <c r="AZ46" s="41" t="str">
        <f>IF(成就内容!AQ49="","",INDEX($C$4:$C$178*成就内容!AQ$119/SUM(成就内容!$D$119:$BZ$119),成就内容!AQ105,1)-SUM(AZ$4:AZ45))</f>
        <v/>
      </c>
      <c r="BA46" s="41" t="str">
        <f>IF(成就内容!AR49="","",INDEX($C$4:$C$178*成就内容!AR$119/SUM(成就内容!$D$119:$BZ$119),成就内容!AR105,1)-SUM(BA$4:BA45))</f>
        <v/>
      </c>
      <c r="BB46" s="41" t="str">
        <f>IF(成就内容!AS49="","",INDEX($C$4:$C$178*成就内容!AS$119/SUM(成就内容!$D$119:$BZ$119),成就内容!AS105,1)-SUM(BB$4:BB45))</f>
        <v/>
      </c>
      <c r="BC46" s="41" t="str">
        <f>IF(成就内容!AT49="","",INDEX($C$4:$C$178*成就内容!AT$119/SUM(成就内容!$D$119:$BZ$119),成就内容!AT105,1)-SUM(BC$4:BC45))</f>
        <v/>
      </c>
      <c r="BD46" s="41" t="str">
        <f>IF(成就内容!AU49="","",INDEX($C$4:$C$178*成就内容!AU$119/SUM(成就内容!$D$119:$BZ$119),成就内容!AU105,1)-SUM(BD$4:BD45))</f>
        <v/>
      </c>
      <c r="BE46" s="41" t="str">
        <f>IF(成就内容!AV49="","",INDEX($C$4:$C$178*成就内容!AV$119/SUM(成就内容!$D$119:$BZ$119),成就内容!AV105,1)-SUM(BE$4:BE45))</f>
        <v/>
      </c>
      <c r="BF46" s="41" t="str">
        <f>IF(成就内容!AW49="","",INDEX($C$4:$C$178*成就内容!AW$119/SUM(成就内容!$D$119:$BZ$119),成就内容!AW105,1)-SUM(BF$4:BF45))</f>
        <v/>
      </c>
      <c r="BG46" s="41" t="str">
        <f>IF(成就内容!AX49="","",INDEX($C$4:$C$178*成就内容!AX$119/SUM(成就内容!$D$119:$BZ$119),成就内容!AX105,1)-SUM(BG$4:BG45))</f>
        <v/>
      </c>
      <c r="BH46" s="41" t="str">
        <f>IF(成就内容!AY49="","",INDEX($C$4:$C$178*成就内容!AY$119/SUM(成就内容!$D$119:$BZ$119),成就内容!AY105,1)-SUM(BH$4:BH45))</f>
        <v/>
      </c>
      <c r="BI46" s="41" t="str">
        <f>IF(成就内容!AZ49="","",INDEX($C$4:$C$178*成就内容!AZ$119/SUM(成就内容!$D$119:$BZ$119),成就内容!AZ105,1)-SUM(BI$4:BI45))</f>
        <v/>
      </c>
      <c r="BJ46" s="41" t="str">
        <f>IF(成就内容!BA49="","",INDEX($C$4:$C$178*成就内容!BA$119/SUM(成就内容!$D$119:$BZ$119),成就内容!BA105,1)-SUM(BJ$4:BJ45))</f>
        <v/>
      </c>
      <c r="BK46" s="41" t="str">
        <f>IF(成就内容!BB49="","",INDEX($C$4:$C$178*成就内容!BB$119/SUM(成就内容!$D$119:$BZ$119),成就内容!BB105,1)-SUM(BK$4:BK45))</f>
        <v/>
      </c>
      <c r="BL46" s="41" t="str">
        <f>IF(成就内容!BC49="","",INDEX($C$4:$C$178*成就内容!BC$119/SUM(成就内容!$D$119:$BZ$119),成就内容!BC105,1)-SUM(BL$4:BL45))</f>
        <v/>
      </c>
      <c r="BM46" s="41" t="str">
        <f>IF(成就内容!BD49="","",INDEX($C$4:$C$178*成就内容!BD$119/SUM(成就内容!$D$119:$BZ$119),成就内容!BD105,1)-SUM(BM$4:BM45))</f>
        <v/>
      </c>
      <c r="BN46" s="41" t="str">
        <f>IF(成就内容!BE49="","",INDEX($C$4:$C$178*成就内容!BE$119/SUM(成就内容!$D$119:$BZ$119),成就内容!BE105,1)-SUM(BN$4:BN45))</f>
        <v/>
      </c>
      <c r="BO46" s="41" t="str">
        <f>IF(成就内容!BF49="","",INDEX($C$4:$C$178*成就内容!BF$119/SUM(成就内容!$D$119:$BZ$119),成就内容!BF105,1)-SUM(BO$4:BO45))</f>
        <v/>
      </c>
      <c r="BP46" s="41" t="str">
        <f>IF(成就内容!BG49="","",INDEX($C$4:$C$178*成就内容!BG$119/SUM(成就内容!$D$119:$BZ$119),成就内容!BG105,1)-SUM(BP$4:BP45))</f>
        <v/>
      </c>
      <c r="BQ46" s="41" t="str">
        <f>IF(成就内容!BH49="","",INDEX($C$4:$C$178*成就内容!BH$119/SUM(成就内容!$D$119:$BZ$119),成就内容!BH105,1)-SUM(BQ$4:BQ45))</f>
        <v/>
      </c>
      <c r="BR46" s="41" t="str">
        <f>IF(成就内容!BI49="","",INDEX($C$4:$C$178*成就内容!BI$119/SUM(成就内容!$D$119:$BZ$119),成就内容!BI105,1)-SUM(BR$4:BR45))</f>
        <v/>
      </c>
      <c r="BS46" s="41">
        <f>IF(成就内容!BJ49="","",INDEX($C$4:$C$178*成就内容!BJ$119/SUM(成就内容!$D$119:$BZ$119),成就内容!BJ105,1)-SUM(BS$4:BS45))</f>
        <v>0</v>
      </c>
      <c r="BT46" s="41" t="str">
        <f>IF(成就内容!BK49="","",INDEX($C$4:$C$178*成就内容!BK$119/SUM(成就内容!$D$119:$BZ$119),成就内容!BK105,1)-SUM(BT$4:BT45))</f>
        <v/>
      </c>
      <c r="BU46" s="41" t="str">
        <f>IF(成就内容!BL49="","",INDEX($C$4:$C$178*成就内容!BL$119/SUM(成就内容!$D$119:$BZ$119),成就内容!BL105,1)-SUM(BU$4:BU45))</f>
        <v/>
      </c>
      <c r="BV46" s="41">
        <f>IF(成就内容!BM49="","",INDEX($C$4:$C$178*成就内容!BM$119/SUM(成就内容!$D$119:$BZ$119),成就内容!BM105,1)-SUM(BV$4:BV45))</f>
        <v>0</v>
      </c>
      <c r="BW46" s="41" t="str">
        <f>IF(成就内容!BN49="","",INDEX($C$4:$C$178*成就内容!BN$119/SUM(成就内容!$D$119:$BZ$119),成就内容!BN105,1)-SUM(BW$4:BW45))</f>
        <v/>
      </c>
      <c r="BX46" s="41">
        <f>IF(成就内容!BO49="","",INDEX($C$4:$C$178*成就内容!BO$119/SUM(成就内容!$D$119:$BZ$119),成就内容!BO105,1)-SUM(BX$4:BX45))</f>
        <v>0</v>
      </c>
      <c r="BY46" s="41">
        <f>IF(成就内容!BP49="","",INDEX($C$4:$C$178*成就内容!BP$119/SUM(成就内容!$D$119:$BZ$119),成就内容!BP105,1)-SUM(BY$4:BY45))</f>
        <v>0</v>
      </c>
      <c r="BZ46" s="41">
        <f>IF(成就内容!BQ49="","",INDEX($C$4:$C$178*成就内容!BQ$119/SUM(成就内容!$D$119:$BZ$119),成就内容!BQ105,1)-SUM(BZ$4:BZ45))</f>
        <v>0</v>
      </c>
      <c r="CA46" s="41" t="str">
        <f>IF(成就内容!BR49="","",INDEX($C$4:$C$178*成就内容!BR$119/SUM(成就内容!$D$119:$BZ$119),成就内容!BR105,1)-SUM(CA$4:CA45))</f>
        <v/>
      </c>
      <c r="CB46" s="41" t="str">
        <f>IF(成就内容!BS49="","",INDEX($C$4:$C$178*成就内容!BS$119/SUM(成就内容!$D$119:$BZ$119),成就内容!BS105,1)-SUM(CB$4:CB45))</f>
        <v/>
      </c>
      <c r="CC46" s="41">
        <f>IF(成就内容!BT49="","",INDEX($C$4:$C$178*成就内容!BT$119/SUM(成就内容!$D$119:$BZ$119),成就内容!BT105,1)-SUM(CC$4:CC45))</f>
        <v>0</v>
      </c>
      <c r="CD46" s="41">
        <f>IF(成就内容!BU49="","",INDEX($C$4:$C$178*成就内容!BU$119/SUM(成就内容!$D$119:$BZ$119),成就内容!BU105,1)-SUM(CD$4:CD45))</f>
        <v>0</v>
      </c>
      <c r="CE46" s="41" t="str">
        <f>IF(成就内容!BV49="","",INDEX($C$4:$C$178*成就内容!BV$119/SUM(成就内容!$D$119:$BZ$119),成就内容!BV105,1)-SUM(CE$4:CE45))</f>
        <v/>
      </c>
      <c r="CF46" s="41" t="str">
        <f>IF(成就内容!BW49="","",INDEX($C$4:$C$178*成就内容!BW$119/SUM(成就内容!$D$119:$BZ$119),成就内容!BW105,1)-SUM(CF$4:CF45))</f>
        <v/>
      </c>
      <c r="CG46" s="41" t="str">
        <f>IF(成就内容!BX49="","",INDEX($C$4:$C$178*成就内容!BX$119/SUM(成就内容!$D$119:$BZ$119),成就内容!BX105,1)-SUM(CG$4:CG45))</f>
        <v/>
      </c>
      <c r="CH46" s="41" t="str">
        <f>IF(成就内容!BY49="","",INDEX($C$4:$C$178*成就内容!BY$119/SUM(成就内容!$D$119:$BZ$119),成就内容!BY105,1)-SUM(CH$4:CH45))</f>
        <v/>
      </c>
      <c r="CI46" s="41" t="str">
        <f>IF(成就内容!BZ49="","",INDEX($C$4:$C$178*成就内容!BZ$119/SUM(成就内容!$D$119:$BZ$119),成就内容!BZ105,1)-SUM(CI$4:CI45))</f>
        <v/>
      </c>
      <c r="CK46" s="19"/>
      <c r="CM46" s="43">
        <v>43</v>
      </c>
      <c r="CN46" s="41" t="str">
        <f t="shared" si="79"/>
        <v/>
      </c>
      <c r="CO46" s="41" t="str">
        <f t="shared" si="80"/>
        <v/>
      </c>
      <c r="CP46" s="41" t="str">
        <f t="shared" si="81"/>
        <v/>
      </c>
      <c r="CQ46" s="41" t="str">
        <f t="shared" si="82"/>
        <v/>
      </c>
      <c r="CR46" s="41" t="str">
        <f t="shared" si="83"/>
        <v/>
      </c>
      <c r="CS46" s="41" t="str">
        <f t="shared" si="84"/>
        <v/>
      </c>
      <c r="CT46" s="41" t="str">
        <f t="shared" si="85"/>
        <v/>
      </c>
      <c r="CU46" s="41" t="str">
        <f t="shared" si="86"/>
        <v/>
      </c>
      <c r="CV46" s="41" t="str">
        <f t="shared" si="87"/>
        <v/>
      </c>
      <c r="CW46" s="41" t="str">
        <f t="shared" si="88"/>
        <v/>
      </c>
      <c r="CX46" s="41" t="str">
        <f t="shared" si="89"/>
        <v/>
      </c>
      <c r="CY46" s="41" t="str">
        <f t="shared" si="90"/>
        <v/>
      </c>
      <c r="CZ46" s="41" t="str">
        <f t="shared" si="91"/>
        <v/>
      </c>
      <c r="DA46" s="41" t="str">
        <f t="shared" si="92"/>
        <v/>
      </c>
      <c r="DB46" s="41" t="str">
        <f t="shared" si="93"/>
        <v/>
      </c>
      <c r="DC46" s="41" t="str">
        <f t="shared" si="94"/>
        <v/>
      </c>
      <c r="DD46" s="41" t="str">
        <f t="shared" si="95"/>
        <v/>
      </c>
      <c r="DE46" s="41" t="str">
        <f t="shared" si="96"/>
        <v/>
      </c>
      <c r="DF46" s="41" t="str">
        <f t="shared" si="97"/>
        <v/>
      </c>
      <c r="DG46" s="41" t="str">
        <f t="shared" si="98"/>
        <v/>
      </c>
      <c r="DH46" s="41" t="str">
        <f t="shared" si="99"/>
        <v/>
      </c>
      <c r="DI46" s="41" t="str">
        <f t="shared" si="100"/>
        <v/>
      </c>
      <c r="DJ46" s="41" t="str">
        <f t="shared" si="101"/>
        <v/>
      </c>
      <c r="DK46" s="41" t="str">
        <f t="shared" si="102"/>
        <v/>
      </c>
      <c r="DL46" s="41" t="str">
        <f t="shared" si="103"/>
        <v/>
      </c>
      <c r="DM46" s="41" t="str">
        <f t="shared" si="104"/>
        <v/>
      </c>
      <c r="DN46" s="41" t="str">
        <f t="shared" si="105"/>
        <v/>
      </c>
      <c r="DO46" s="41" t="str">
        <f t="shared" si="106"/>
        <v/>
      </c>
      <c r="DP46" s="41" t="str">
        <f t="shared" si="107"/>
        <v/>
      </c>
      <c r="DQ46" s="41" t="str">
        <f t="shared" si="108"/>
        <v/>
      </c>
      <c r="DR46" s="41" t="str">
        <f t="shared" si="109"/>
        <v/>
      </c>
      <c r="DS46" s="41" t="str">
        <f t="shared" si="110"/>
        <v/>
      </c>
      <c r="DT46" s="41" t="str">
        <f t="shared" si="111"/>
        <v/>
      </c>
      <c r="DU46" s="41" t="str">
        <f t="shared" si="112"/>
        <v/>
      </c>
      <c r="DV46" s="41" t="str">
        <f t="shared" si="113"/>
        <v/>
      </c>
      <c r="DW46" s="41" t="str">
        <f t="shared" si="114"/>
        <v/>
      </c>
      <c r="DX46" s="41" t="str">
        <f t="shared" si="115"/>
        <v/>
      </c>
      <c r="DY46" s="41" t="str">
        <f t="shared" si="116"/>
        <v/>
      </c>
      <c r="DZ46" s="41" t="str">
        <f t="shared" si="117"/>
        <v/>
      </c>
      <c r="EA46" s="41" t="str">
        <f t="shared" si="118"/>
        <v/>
      </c>
      <c r="EB46" s="41" t="str">
        <f t="shared" si="119"/>
        <v/>
      </c>
      <c r="EC46" s="41" t="str">
        <f t="shared" si="120"/>
        <v/>
      </c>
      <c r="ED46" s="41" t="str">
        <f t="shared" si="121"/>
        <v/>
      </c>
      <c r="EE46" s="41" t="str">
        <f t="shared" si="122"/>
        <v/>
      </c>
      <c r="EF46" s="41" t="str">
        <f t="shared" si="123"/>
        <v/>
      </c>
      <c r="EG46" s="41" t="str">
        <f t="shared" si="124"/>
        <v/>
      </c>
      <c r="EH46" s="41" t="str">
        <f t="shared" si="125"/>
        <v/>
      </c>
      <c r="EI46" s="41" t="str">
        <f t="shared" si="126"/>
        <v/>
      </c>
      <c r="EJ46" s="41" t="str">
        <f t="shared" si="127"/>
        <v/>
      </c>
      <c r="EK46" s="41" t="str">
        <f t="shared" si="128"/>
        <v/>
      </c>
      <c r="EL46" s="41" t="str">
        <f t="shared" si="129"/>
        <v/>
      </c>
      <c r="EM46" s="41" t="str">
        <f t="shared" si="130"/>
        <v/>
      </c>
      <c r="EN46" s="41" t="str">
        <f t="shared" si="131"/>
        <v/>
      </c>
      <c r="EO46" s="41" t="str">
        <f t="shared" si="132"/>
        <v/>
      </c>
      <c r="EP46" s="41" t="str">
        <f t="shared" si="133"/>
        <v/>
      </c>
      <c r="EQ46" s="41" t="str">
        <f t="shared" si="134"/>
        <v/>
      </c>
      <c r="ER46" s="41" t="str">
        <f t="shared" si="135"/>
        <v/>
      </c>
      <c r="ES46" s="41" t="str">
        <f t="shared" si="136"/>
        <v/>
      </c>
      <c r="ET46" s="41">
        <f t="shared" si="137"/>
        <v>0</v>
      </c>
      <c r="EU46" s="41" t="str">
        <f t="shared" si="138"/>
        <v/>
      </c>
      <c r="EV46" s="41" t="str">
        <f t="shared" si="139"/>
        <v/>
      </c>
      <c r="EW46" s="41">
        <f t="shared" si="140"/>
        <v>0</v>
      </c>
      <c r="EX46" s="41" t="str">
        <f t="shared" si="141"/>
        <v/>
      </c>
      <c r="EY46" s="41">
        <f t="shared" si="142"/>
        <v>0</v>
      </c>
      <c r="EZ46" s="41">
        <f t="shared" si="143"/>
        <v>0</v>
      </c>
      <c r="FA46" s="41">
        <f t="shared" si="144"/>
        <v>0</v>
      </c>
      <c r="FB46" s="41" t="str">
        <f t="shared" si="145"/>
        <v/>
      </c>
      <c r="FC46" s="41" t="str">
        <f t="shared" si="146"/>
        <v/>
      </c>
      <c r="FD46" s="41">
        <f t="shared" si="147"/>
        <v>0</v>
      </c>
      <c r="FE46" s="41">
        <f t="shared" si="148"/>
        <v>0</v>
      </c>
      <c r="FF46" s="41" t="str">
        <f t="shared" si="149"/>
        <v/>
      </c>
      <c r="FG46" s="41" t="str">
        <f t="shared" si="150"/>
        <v/>
      </c>
      <c r="FH46" s="41" t="str">
        <f t="shared" si="151"/>
        <v/>
      </c>
      <c r="FI46" s="41" t="str">
        <f t="shared" si="152"/>
        <v/>
      </c>
      <c r="FJ46" s="41" t="str">
        <f t="shared" si="153"/>
        <v/>
      </c>
    </row>
    <row r="47" spans="2:166" s="96" customFormat="1" x14ac:dyDescent="0.15">
      <c r="B47" s="96">
        <v>44</v>
      </c>
      <c r="C47" s="96">
        <f>'[1]功能-子任务'!$S48</f>
        <v>1281.5999999999999</v>
      </c>
      <c r="D47" s="96">
        <f>'[1]功能-子任务'!$AC48</f>
        <v>1120000</v>
      </c>
      <c r="E47" s="96">
        <f>'[1]功能-子任务'!$AM48/4</f>
        <v>3700000</v>
      </c>
      <c r="F47" s="96">
        <f t="shared" si="78"/>
        <v>3700000</v>
      </c>
      <c r="G47" s="96">
        <f>'[1]功能-子任务'!$AR48</f>
        <v>328000</v>
      </c>
      <c r="H47" s="96">
        <f>'[1]功能-子任务'!$BA48</f>
        <v>3750</v>
      </c>
      <c r="I47" s="96">
        <f>'[1]功能-子任务'!$BJ48</f>
        <v>58007.6</v>
      </c>
      <c r="J47" s="19"/>
      <c r="L47" s="43">
        <v>44</v>
      </c>
      <c r="M47" s="41" t="str">
        <f>IF(成就内容!D50="","",INDEX($C$4:$C$178*成就内容!D$119/SUM(成就内容!$D$119:$BZ$119),成就内容!D106,1)-SUM(M$4:M46))</f>
        <v/>
      </c>
      <c r="N47" s="41" t="str">
        <f>IF(成就内容!E50="","",INDEX($C$4:$C$178*成就内容!E$119/SUM(成就内容!$D$119:$BZ$119),成就内容!E106,1)-SUM(N$4:N46))</f>
        <v/>
      </c>
      <c r="O47" s="41" t="str">
        <f>IF(成就内容!F50="","",INDEX($C$4:$C$178*成就内容!F$119/SUM(成就内容!$D$119:$BZ$119),成就内容!F106,1)-SUM(O$4:O46))</f>
        <v/>
      </c>
      <c r="P47" s="41" t="str">
        <f>IF(成就内容!G50="","",INDEX($C$4:$C$178*成就内容!G$119/SUM(成就内容!$D$119:$BZ$119),成就内容!G106,1)-SUM(P$4:P46))</f>
        <v/>
      </c>
      <c r="Q47" s="41" t="str">
        <f>IF(成就内容!H50="","",INDEX($C$4:$C$178*成就内容!H$119/SUM(成就内容!$D$119:$BZ$119),成就内容!H106,1)-SUM(Q$4:Q46))</f>
        <v/>
      </c>
      <c r="R47" s="41" t="str">
        <f>IF(成就内容!I50="","",INDEX($C$4:$C$178*成就内容!I$119/SUM(成就内容!$D$119:$BZ$119),成就内容!I106,1)-SUM(R$4:R46))</f>
        <v/>
      </c>
      <c r="S47" s="41" t="str">
        <f>IF(成就内容!J50="","",INDEX($C$4:$C$178*成就内容!J$119/SUM(成就内容!$D$119:$BZ$119),成就内容!J106,1)-SUM(S$4:S46))</f>
        <v/>
      </c>
      <c r="T47" s="41" t="str">
        <f>IF(成就内容!K50="","",INDEX($C$4:$C$178*成就内容!K$119/SUM(成就内容!$D$119:$BZ$119),成就内容!K106,1)-SUM(T$4:T46))</f>
        <v/>
      </c>
      <c r="U47" s="41" t="str">
        <f>IF(成就内容!L50="","",INDEX($C$4:$C$178*成就内容!L$119/SUM(成就内容!$D$119:$BZ$119),成就内容!L106,1)-SUM(U$4:U46))</f>
        <v/>
      </c>
      <c r="V47" s="41" t="str">
        <f>IF(成就内容!M50="","",INDEX($C$4:$C$178*成就内容!M$119/SUM(成就内容!$D$119:$BZ$119),成就内容!M106,1)-SUM(V$4:V46))</f>
        <v/>
      </c>
      <c r="W47" s="41" t="str">
        <f>IF(成就内容!N50="","",INDEX($C$4:$C$178*成就内容!N$119/SUM(成就内容!$D$119:$BZ$119),成就内容!N106,1)-SUM(W$4:W46))</f>
        <v/>
      </c>
      <c r="X47" s="41" t="str">
        <f>IF(成就内容!O50="","",INDEX($C$4:$C$178*成就内容!O$119/SUM(成就内容!$D$119:$BZ$119),成就内容!O106,1)-SUM(X$4:X46))</f>
        <v/>
      </c>
      <c r="Y47" s="41" t="str">
        <f>IF(成就内容!P50="","",INDEX($C$4:$C$178*成就内容!P$119/SUM(成就内容!$D$119:$BZ$119),成就内容!P106,1)-SUM(Y$4:Y46))</f>
        <v/>
      </c>
      <c r="Z47" s="41" t="str">
        <f>IF(成就内容!Q50="","",INDEX($C$4:$C$178*成就内容!Q$119/SUM(成就内容!$D$119:$BZ$119),成就内容!Q106,1)-SUM(Z$4:Z46))</f>
        <v/>
      </c>
      <c r="AA47" s="41" t="str">
        <f>IF(成就内容!R50="","",INDEX($C$4:$C$178*成就内容!R$119/SUM(成就内容!$D$119:$BZ$119),成就内容!R106,1)-SUM(AA$4:AA46))</f>
        <v/>
      </c>
      <c r="AB47" s="41" t="str">
        <f>IF(成就内容!S50="","",INDEX($C$4:$C$178*成就内容!S$119/SUM(成就内容!$D$119:$BZ$119),成就内容!S106,1)-SUM(AB$4:AB46))</f>
        <v/>
      </c>
      <c r="AC47" s="41" t="str">
        <f>IF(成就内容!T50="","",INDEX($C$4:$C$178*成就内容!T$119/SUM(成就内容!$D$119:$BZ$119),成就内容!T106,1)-SUM(AC$4:AC46))</f>
        <v/>
      </c>
      <c r="AD47" s="41" t="str">
        <f>IF(成就内容!U50="","",INDEX($C$4:$C$178*成就内容!U$119/SUM(成就内容!$D$119:$BZ$119),成就内容!U106,1)-SUM(AD$4:AD46))</f>
        <v/>
      </c>
      <c r="AE47" s="41" t="str">
        <f>IF(成就内容!V50="","",INDEX($C$4:$C$178*成就内容!V$119/SUM(成就内容!$D$119:$BZ$119),成就内容!V106,1)-SUM(AE$4:AE46))</f>
        <v/>
      </c>
      <c r="AF47" s="41" t="str">
        <f>IF(成就内容!W50="","",INDEX($C$4:$C$178*成就内容!W$119/SUM(成就内容!$D$119:$BZ$119),成就内容!W106,1)-SUM(AF$4:AF46))</f>
        <v/>
      </c>
      <c r="AG47" s="41" t="str">
        <f>IF(成就内容!X50="","",INDEX($C$4:$C$178*成就内容!X$119/SUM(成就内容!$D$119:$BZ$119),成就内容!X106,1)-SUM(AG$4:AG46))</f>
        <v/>
      </c>
      <c r="AH47" s="41" t="str">
        <f>IF(成就内容!Y50="","",INDEX($C$4:$C$178*成就内容!Y$119/SUM(成就内容!$D$119:$BZ$119),成就内容!Y106,1)-SUM(AH$4:AH46))</f>
        <v/>
      </c>
      <c r="AI47" s="41" t="str">
        <f>IF(成就内容!Z50="","",INDEX($C$4:$C$178*成就内容!Z$119/SUM(成就内容!$D$119:$BZ$119),成就内容!Z106,1)-SUM(AI$4:AI46))</f>
        <v/>
      </c>
      <c r="AJ47" s="41" t="str">
        <f>IF(成就内容!AA50="","",INDEX($C$4:$C$178*成就内容!AA$119/SUM(成就内容!$D$119:$BZ$119),成就内容!AA106,1)-SUM(AJ$4:AJ46))</f>
        <v/>
      </c>
      <c r="AK47" s="41" t="str">
        <f>IF(成就内容!AB50="","",INDEX($C$4:$C$178*成就内容!AB$119/SUM(成就内容!$D$119:$BZ$119),成就内容!AB106,1)-SUM(AK$4:AK46))</f>
        <v/>
      </c>
      <c r="AL47" s="41" t="str">
        <f>IF(成就内容!AC50="","",INDEX($C$4:$C$178*成就内容!AC$119/SUM(成就内容!$D$119:$BZ$119),成就内容!AC106,1)-SUM(AL$4:AL46))</f>
        <v/>
      </c>
      <c r="AM47" s="41" t="str">
        <f>IF(成就内容!AD50="","",INDEX($C$4:$C$178*成就内容!AD$119/SUM(成就内容!$D$119:$BZ$119),成就内容!AD106,1)-SUM(AM$4:AM46))</f>
        <v/>
      </c>
      <c r="AN47" s="41" t="str">
        <f>IF(成就内容!AE50="","",INDEX($C$4:$C$178*成就内容!AE$119/SUM(成就内容!$D$119:$BZ$119),成就内容!AE106,1)-SUM(AN$4:AN46))</f>
        <v/>
      </c>
      <c r="AO47" s="41" t="str">
        <f>IF(成就内容!AF50="","",INDEX($C$4:$C$178*成就内容!AF$119/SUM(成就内容!$D$119:$BZ$119),成就内容!AF106,1)-SUM(AO$4:AO46))</f>
        <v/>
      </c>
      <c r="AP47" s="41" t="str">
        <f>IF(成就内容!AG50="","",INDEX($C$4:$C$178*成就内容!AG$119/SUM(成就内容!$D$119:$BZ$119),成就内容!AG106,1)-SUM(AP$4:AP46))</f>
        <v/>
      </c>
      <c r="AQ47" s="41" t="str">
        <f>IF(成就内容!AH50="","",INDEX($C$4:$C$178*成就内容!AH$119/SUM(成就内容!$D$119:$BZ$119),成就内容!AH106,1)-SUM(AQ$4:AQ46))</f>
        <v/>
      </c>
      <c r="AR47" s="41" t="str">
        <f>IF(成就内容!AI50="","",INDEX($C$4:$C$178*成就内容!AI$119/SUM(成就内容!$D$119:$BZ$119),成就内容!AI106,1)-SUM(AR$4:AR46))</f>
        <v/>
      </c>
      <c r="AS47" s="41" t="str">
        <f>IF(成就内容!AJ50="","",INDEX($C$4:$C$178*成就内容!AJ$119/SUM(成就内容!$D$119:$BZ$119),成就内容!AJ106,1)-SUM(AS$4:AS46))</f>
        <v/>
      </c>
      <c r="AT47" s="41" t="str">
        <f>IF(成就内容!AK50="","",INDEX($C$4:$C$178*成就内容!AK$119/SUM(成就内容!$D$119:$BZ$119),成就内容!AK106,1)-SUM(AT$4:AT46))</f>
        <v/>
      </c>
      <c r="AU47" s="41" t="str">
        <f>IF(成就内容!AL50="","",INDEX($C$4:$C$178*成就内容!AL$119/SUM(成就内容!$D$119:$BZ$119),成就内容!AL106,1)-SUM(AU$4:AU46))</f>
        <v/>
      </c>
      <c r="AV47" s="41" t="str">
        <f>IF(成就内容!AM50="","",INDEX($C$4:$C$178*成就内容!AM$119/SUM(成就内容!$D$119:$BZ$119),成就内容!AM106,1)-SUM(AV$4:AV46))</f>
        <v/>
      </c>
      <c r="AW47" s="41" t="str">
        <f>IF(成就内容!AN50="","",INDEX($C$4:$C$178*成就内容!AN$119/SUM(成就内容!$D$119:$BZ$119),成就内容!AN106,1)-SUM(AW$4:AW46))</f>
        <v/>
      </c>
      <c r="AX47" s="41" t="str">
        <f>IF(成就内容!AO50="","",INDEX($C$4:$C$178*成就内容!AO$119/SUM(成就内容!$D$119:$BZ$119),成就内容!AO106,1)-SUM(AX$4:AX46))</f>
        <v/>
      </c>
      <c r="AY47" s="41" t="str">
        <f>IF(成就内容!AP50="","",INDEX($C$4:$C$178*成就内容!AP$119/SUM(成就内容!$D$119:$BZ$119),成就内容!AP106,1)-SUM(AY$4:AY46))</f>
        <v/>
      </c>
      <c r="AZ47" s="41" t="str">
        <f>IF(成就内容!AQ50="","",INDEX($C$4:$C$178*成就内容!AQ$119/SUM(成就内容!$D$119:$BZ$119),成就内容!AQ106,1)-SUM(AZ$4:AZ46))</f>
        <v/>
      </c>
      <c r="BA47" s="41" t="str">
        <f>IF(成就内容!AR50="","",INDEX($C$4:$C$178*成就内容!AR$119/SUM(成就内容!$D$119:$BZ$119),成就内容!AR106,1)-SUM(BA$4:BA46))</f>
        <v/>
      </c>
      <c r="BB47" s="41" t="str">
        <f>IF(成就内容!AS50="","",INDEX($C$4:$C$178*成就内容!AS$119/SUM(成就内容!$D$119:$BZ$119),成就内容!AS106,1)-SUM(BB$4:BB46))</f>
        <v/>
      </c>
      <c r="BC47" s="41" t="str">
        <f>IF(成就内容!AT50="","",INDEX($C$4:$C$178*成就内容!AT$119/SUM(成就内容!$D$119:$BZ$119),成就内容!AT106,1)-SUM(BC$4:BC46))</f>
        <v/>
      </c>
      <c r="BD47" s="41" t="str">
        <f>IF(成就内容!AU50="","",INDEX($C$4:$C$178*成就内容!AU$119/SUM(成就内容!$D$119:$BZ$119),成就内容!AU106,1)-SUM(BD$4:BD46))</f>
        <v/>
      </c>
      <c r="BE47" s="41" t="str">
        <f>IF(成就内容!AV50="","",INDEX($C$4:$C$178*成就内容!AV$119/SUM(成就内容!$D$119:$BZ$119),成就内容!AV106,1)-SUM(BE$4:BE46))</f>
        <v/>
      </c>
      <c r="BF47" s="41" t="str">
        <f>IF(成就内容!AW50="","",INDEX($C$4:$C$178*成就内容!AW$119/SUM(成就内容!$D$119:$BZ$119),成就内容!AW106,1)-SUM(BF$4:BF46))</f>
        <v/>
      </c>
      <c r="BG47" s="41" t="str">
        <f>IF(成就内容!AX50="","",INDEX($C$4:$C$178*成就内容!AX$119/SUM(成就内容!$D$119:$BZ$119),成就内容!AX106,1)-SUM(BG$4:BG46))</f>
        <v/>
      </c>
      <c r="BH47" s="41" t="str">
        <f>IF(成就内容!AY50="","",INDEX($C$4:$C$178*成就内容!AY$119/SUM(成就内容!$D$119:$BZ$119),成就内容!AY106,1)-SUM(BH$4:BH46))</f>
        <v/>
      </c>
      <c r="BI47" s="41" t="str">
        <f>IF(成就内容!AZ50="","",INDEX($C$4:$C$178*成就内容!AZ$119/SUM(成就内容!$D$119:$BZ$119),成就内容!AZ106,1)-SUM(BI$4:BI46))</f>
        <v/>
      </c>
      <c r="BJ47" s="41" t="str">
        <f>IF(成就内容!BA50="","",INDEX($C$4:$C$178*成就内容!BA$119/SUM(成就内容!$D$119:$BZ$119),成就内容!BA106,1)-SUM(BJ$4:BJ46))</f>
        <v/>
      </c>
      <c r="BK47" s="41" t="str">
        <f>IF(成就内容!BB50="","",INDEX($C$4:$C$178*成就内容!BB$119/SUM(成就内容!$D$119:$BZ$119),成就内容!BB106,1)-SUM(BK$4:BK46))</f>
        <v/>
      </c>
      <c r="BL47" s="41" t="str">
        <f>IF(成就内容!BC50="","",INDEX($C$4:$C$178*成就内容!BC$119/SUM(成就内容!$D$119:$BZ$119),成就内容!BC106,1)-SUM(BL$4:BL46))</f>
        <v/>
      </c>
      <c r="BM47" s="41" t="str">
        <f>IF(成就内容!BD50="","",INDEX($C$4:$C$178*成就内容!BD$119/SUM(成就内容!$D$119:$BZ$119),成就内容!BD106,1)-SUM(BM$4:BM46))</f>
        <v/>
      </c>
      <c r="BN47" s="41" t="str">
        <f>IF(成就内容!BE50="","",INDEX($C$4:$C$178*成就内容!BE$119/SUM(成就内容!$D$119:$BZ$119),成就内容!BE106,1)-SUM(BN$4:BN46))</f>
        <v/>
      </c>
      <c r="BO47" s="41" t="str">
        <f>IF(成就内容!BF50="","",INDEX($C$4:$C$178*成就内容!BF$119/SUM(成就内容!$D$119:$BZ$119),成就内容!BF106,1)-SUM(BO$4:BO46))</f>
        <v/>
      </c>
      <c r="BP47" s="41" t="str">
        <f>IF(成就内容!BG50="","",INDEX($C$4:$C$178*成就内容!BG$119/SUM(成就内容!$D$119:$BZ$119),成就内容!BG106,1)-SUM(BP$4:BP46))</f>
        <v/>
      </c>
      <c r="BQ47" s="41" t="str">
        <f>IF(成就内容!BH50="","",INDEX($C$4:$C$178*成就内容!BH$119/SUM(成就内容!$D$119:$BZ$119),成就内容!BH106,1)-SUM(BQ$4:BQ46))</f>
        <v/>
      </c>
      <c r="BR47" s="41" t="str">
        <f>IF(成就内容!BI50="","",INDEX($C$4:$C$178*成就内容!BI$119/SUM(成就内容!$D$119:$BZ$119),成就内容!BI106,1)-SUM(BR$4:BR46))</f>
        <v/>
      </c>
      <c r="BS47" s="41">
        <f>IF(成就内容!BJ50="","",INDEX($C$4:$C$178*成就内容!BJ$119/SUM(成就内容!$D$119:$BZ$119),成就内容!BJ106,1)-SUM(BS$4:BS46))</f>
        <v>0</v>
      </c>
      <c r="BT47" s="41" t="str">
        <f>IF(成就内容!BK50="","",INDEX($C$4:$C$178*成就内容!BK$119/SUM(成就内容!$D$119:$BZ$119),成就内容!BK106,1)-SUM(BT$4:BT46))</f>
        <v/>
      </c>
      <c r="BU47" s="41" t="str">
        <f>IF(成就内容!BL50="","",INDEX($C$4:$C$178*成就内容!BL$119/SUM(成就内容!$D$119:$BZ$119),成就内容!BL106,1)-SUM(BU$4:BU46))</f>
        <v/>
      </c>
      <c r="BV47" s="41">
        <f>IF(成就内容!BM50="","",INDEX($C$4:$C$178*成就内容!BM$119/SUM(成就内容!$D$119:$BZ$119),成就内容!BM106,1)-SUM(BV$4:BV46))</f>
        <v>0</v>
      </c>
      <c r="BW47" s="41" t="str">
        <f>IF(成就内容!BN50="","",INDEX($C$4:$C$178*成就内容!BN$119/SUM(成就内容!$D$119:$BZ$119),成就内容!BN106,1)-SUM(BW$4:BW46))</f>
        <v/>
      </c>
      <c r="BX47" s="41">
        <f>IF(成就内容!BO50="","",INDEX($C$4:$C$178*成就内容!BO$119/SUM(成就内容!$D$119:$BZ$119),成就内容!BO106,1)-SUM(BX$4:BX46))</f>
        <v>0</v>
      </c>
      <c r="BY47" s="41">
        <f>IF(成就内容!BP50="","",INDEX($C$4:$C$178*成就内容!BP$119/SUM(成就内容!$D$119:$BZ$119),成就内容!BP106,1)-SUM(BY$4:BY46))</f>
        <v>0</v>
      </c>
      <c r="BZ47" s="41">
        <f>IF(成就内容!BQ50="","",INDEX($C$4:$C$178*成就内容!BQ$119/SUM(成就内容!$D$119:$BZ$119),成就内容!BQ106,1)-SUM(BZ$4:BZ46))</f>
        <v>0</v>
      </c>
      <c r="CA47" s="41" t="str">
        <f>IF(成就内容!BR50="","",INDEX($C$4:$C$178*成就内容!BR$119/SUM(成就内容!$D$119:$BZ$119),成就内容!BR106,1)-SUM(CA$4:CA46))</f>
        <v/>
      </c>
      <c r="CB47" s="41" t="str">
        <f>IF(成就内容!BS50="","",INDEX($C$4:$C$178*成就内容!BS$119/SUM(成就内容!$D$119:$BZ$119),成就内容!BS106,1)-SUM(CB$4:CB46))</f>
        <v/>
      </c>
      <c r="CC47" s="41">
        <f>IF(成就内容!BT50="","",INDEX($C$4:$C$178*成就内容!BT$119/SUM(成就内容!$D$119:$BZ$119),成就内容!BT106,1)-SUM(CC$4:CC46))</f>
        <v>0</v>
      </c>
      <c r="CD47" s="41">
        <f>IF(成就内容!BU50="","",INDEX($C$4:$C$178*成就内容!BU$119/SUM(成就内容!$D$119:$BZ$119),成就内容!BU106,1)-SUM(CD$4:CD46))</f>
        <v>0</v>
      </c>
      <c r="CE47" s="41" t="str">
        <f>IF(成就内容!BV50="","",INDEX($C$4:$C$178*成就内容!BV$119/SUM(成就内容!$D$119:$BZ$119),成就内容!BV106,1)-SUM(CE$4:CE46))</f>
        <v/>
      </c>
      <c r="CF47" s="41" t="str">
        <f>IF(成就内容!BW50="","",INDEX($C$4:$C$178*成就内容!BW$119/SUM(成就内容!$D$119:$BZ$119),成就内容!BW106,1)-SUM(CF$4:CF46))</f>
        <v/>
      </c>
      <c r="CG47" s="41" t="str">
        <f>IF(成就内容!BX50="","",INDEX($C$4:$C$178*成就内容!BX$119/SUM(成就内容!$D$119:$BZ$119),成就内容!BX106,1)-SUM(CG$4:CG46))</f>
        <v/>
      </c>
      <c r="CH47" s="41" t="str">
        <f>IF(成就内容!BY50="","",INDEX($C$4:$C$178*成就内容!BY$119/SUM(成就内容!$D$119:$BZ$119),成就内容!BY106,1)-SUM(CH$4:CH46))</f>
        <v/>
      </c>
      <c r="CI47" s="41" t="str">
        <f>IF(成就内容!BZ50="","",INDEX($C$4:$C$178*成就内容!BZ$119/SUM(成就内容!$D$119:$BZ$119),成就内容!BZ106,1)-SUM(CI$4:CI46))</f>
        <v/>
      </c>
      <c r="CK47" s="19"/>
      <c r="CM47" s="43">
        <v>44</v>
      </c>
      <c r="CN47" s="41" t="str">
        <f t="shared" si="79"/>
        <v/>
      </c>
      <c r="CO47" s="41" t="str">
        <f t="shared" si="80"/>
        <v/>
      </c>
      <c r="CP47" s="41" t="str">
        <f t="shared" si="81"/>
        <v/>
      </c>
      <c r="CQ47" s="41" t="str">
        <f t="shared" si="82"/>
        <v/>
      </c>
      <c r="CR47" s="41" t="str">
        <f t="shared" si="83"/>
        <v/>
      </c>
      <c r="CS47" s="41" t="str">
        <f t="shared" si="84"/>
        <v/>
      </c>
      <c r="CT47" s="41" t="str">
        <f t="shared" si="85"/>
        <v/>
      </c>
      <c r="CU47" s="41" t="str">
        <f t="shared" si="86"/>
        <v/>
      </c>
      <c r="CV47" s="41" t="str">
        <f t="shared" si="87"/>
        <v/>
      </c>
      <c r="CW47" s="41" t="str">
        <f t="shared" si="88"/>
        <v/>
      </c>
      <c r="CX47" s="41" t="str">
        <f t="shared" si="89"/>
        <v/>
      </c>
      <c r="CY47" s="41" t="str">
        <f t="shared" si="90"/>
        <v/>
      </c>
      <c r="CZ47" s="41" t="str">
        <f t="shared" si="91"/>
        <v/>
      </c>
      <c r="DA47" s="41" t="str">
        <f t="shared" si="92"/>
        <v/>
      </c>
      <c r="DB47" s="41" t="str">
        <f t="shared" si="93"/>
        <v/>
      </c>
      <c r="DC47" s="41" t="str">
        <f t="shared" si="94"/>
        <v/>
      </c>
      <c r="DD47" s="41" t="str">
        <f t="shared" si="95"/>
        <v/>
      </c>
      <c r="DE47" s="41" t="str">
        <f t="shared" si="96"/>
        <v/>
      </c>
      <c r="DF47" s="41" t="str">
        <f t="shared" si="97"/>
        <v/>
      </c>
      <c r="DG47" s="41" t="str">
        <f t="shared" si="98"/>
        <v/>
      </c>
      <c r="DH47" s="41" t="str">
        <f t="shared" si="99"/>
        <v/>
      </c>
      <c r="DI47" s="41" t="str">
        <f t="shared" si="100"/>
        <v/>
      </c>
      <c r="DJ47" s="41" t="str">
        <f t="shared" si="101"/>
        <v/>
      </c>
      <c r="DK47" s="41" t="str">
        <f t="shared" si="102"/>
        <v/>
      </c>
      <c r="DL47" s="41" t="str">
        <f t="shared" si="103"/>
        <v/>
      </c>
      <c r="DM47" s="41" t="str">
        <f t="shared" si="104"/>
        <v/>
      </c>
      <c r="DN47" s="41" t="str">
        <f t="shared" si="105"/>
        <v/>
      </c>
      <c r="DO47" s="41" t="str">
        <f t="shared" si="106"/>
        <v/>
      </c>
      <c r="DP47" s="41" t="str">
        <f t="shared" si="107"/>
        <v/>
      </c>
      <c r="DQ47" s="41" t="str">
        <f t="shared" si="108"/>
        <v/>
      </c>
      <c r="DR47" s="41" t="str">
        <f t="shared" si="109"/>
        <v/>
      </c>
      <c r="DS47" s="41" t="str">
        <f t="shared" si="110"/>
        <v/>
      </c>
      <c r="DT47" s="41" t="str">
        <f t="shared" si="111"/>
        <v/>
      </c>
      <c r="DU47" s="41" t="str">
        <f t="shared" si="112"/>
        <v/>
      </c>
      <c r="DV47" s="41" t="str">
        <f t="shared" si="113"/>
        <v/>
      </c>
      <c r="DW47" s="41" t="str">
        <f t="shared" si="114"/>
        <v/>
      </c>
      <c r="DX47" s="41" t="str">
        <f t="shared" si="115"/>
        <v/>
      </c>
      <c r="DY47" s="41" t="str">
        <f t="shared" si="116"/>
        <v/>
      </c>
      <c r="DZ47" s="41" t="str">
        <f t="shared" si="117"/>
        <v/>
      </c>
      <c r="EA47" s="41" t="str">
        <f t="shared" si="118"/>
        <v/>
      </c>
      <c r="EB47" s="41" t="str">
        <f t="shared" si="119"/>
        <v/>
      </c>
      <c r="EC47" s="41" t="str">
        <f t="shared" si="120"/>
        <v/>
      </c>
      <c r="ED47" s="41" t="str">
        <f t="shared" si="121"/>
        <v/>
      </c>
      <c r="EE47" s="41" t="str">
        <f t="shared" si="122"/>
        <v/>
      </c>
      <c r="EF47" s="41" t="str">
        <f t="shared" si="123"/>
        <v/>
      </c>
      <c r="EG47" s="41" t="str">
        <f t="shared" si="124"/>
        <v/>
      </c>
      <c r="EH47" s="41" t="str">
        <f t="shared" si="125"/>
        <v/>
      </c>
      <c r="EI47" s="41" t="str">
        <f t="shared" si="126"/>
        <v/>
      </c>
      <c r="EJ47" s="41" t="str">
        <f t="shared" si="127"/>
        <v/>
      </c>
      <c r="EK47" s="41" t="str">
        <f t="shared" si="128"/>
        <v/>
      </c>
      <c r="EL47" s="41" t="str">
        <f t="shared" si="129"/>
        <v/>
      </c>
      <c r="EM47" s="41" t="str">
        <f t="shared" si="130"/>
        <v/>
      </c>
      <c r="EN47" s="41" t="str">
        <f t="shared" si="131"/>
        <v/>
      </c>
      <c r="EO47" s="41" t="str">
        <f t="shared" si="132"/>
        <v/>
      </c>
      <c r="EP47" s="41" t="str">
        <f t="shared" si="133"/>
        <v/>
      </c>
      <c r="EQ47" s="41" t="str">
        <f t="shared" si="134"/>
        <v/>
      </c>
      <c r="ER47" s="41" t="str">
        <f t="shared" si="135"/>
        <v/>
      </c>
      <c r="ES47" s="41" t="str">
        <f t="shared" si="136"/>
        <v/>
      </c>
      <c r="ET47" s="41">
        <f t="shared" si="137"/>
        <v>0</v>
      </c>
      <c r="EU47" s="41" t="str">
        <f t="shared" si="138"/>
        <v/>
      </c>
      <c r="EV47" s="41" t="str">
        <f t="shared" si="139"/>
        <v/>
      </c>
      <c r="EW47" s="41">
        <f t="shared" si="140"/>
        <v>0</v>
      </c>
      <c r="EX47" s="41" t="str">
        <f t="shared" si="141"/>
        <v/>
      </c>
      <c r="EY47" s="41">
        <f t="shared" si="142"/>
        <v>0</v>
      </c>
      <c r="EZ47" s="41">
        <f t="shared" si="143"/>
        <v>0</v>
      </c>
      <c r="FA47" s="41">
        <f t="shared" si="144"/>
        <v>0</v>
      </c>
      <c r="FB47" s="41" t="str">
        <f t="shared" si="145"/>
        <v/>
      </c>
      <c r="FC47" s="41" t="str">
        <f t="shared" si="146"/>
        <v/>
      </c>
      <c r="FD47" s="41">
        <f t="shared" si="147"/>
        <v>0</v>
      </c>
      <c r="FE47" s="41">
        <f t="shared" si="148"/>
        <v>0</v>
      </c>
      <c r="FF47" s="41" t="str">
        <f t="shared" si="149"/>
        <v/>
      </c>
      <c r="FG47" s="41" t="str">
        <f t="shared" si="150"/>
        <v/>
      </c>
      <c r="FH47" s="41" t="str">
        <f t="shared" si="151"/>
        <v/>
      </c>
      <c r="FI47" s="41" t="str">
        <f t="shared" si="152"/>
        <v/>
      </c>
      <c r="FJ47" s="41" t="str">
        <f t="shared" si="153"/>
        <v/>
      </c>
    </row>
    <row r="48" spans="2:166" s="96" customFormat="1" x14ac:dyDescent="0.15">
      <c r="B48" s="96">
        <v>45</v>
      </c>
      <c r="C48" s="96">
        <f>'[1]功能-子任务'!$S49</f>
        <v>1368</v>
      </c>
      <c r="D48" s="96">
        <f>'[1]功能-子任务'!$AC49</f>
        <v>1200000</v>
      </c>
      <c r="E48" s="96">
        <f>'[1]功能-子任务'!$AM49/4</f>
        <v>4012500</v>
      </c>
      <c r="F48" s="96">
        <f t="shared" si="78"/>
        <v>4012500</v>
      </c>
      <c r="G48" s="96">
        <f>'[1]功能-子任务'!$AR49</f>
        <v>410000</v>
      </c>
      <c r="H48" s="96">
        <f>'[1]功能-子任务'!$BA49</f>
        <v>3950</v>
      </c>
      <c r="I48" s="96">
        <f>'[1]功能-子任务'!$BJ49</f>
        <v>60266.5</v>
      </c>
      <c r="J48" s="19"/>
      <c r="L48" s="43">
        <v>45</v>
      </c>
      <c r="M48" s="41" t="str">
        <f>IF(成就内容!D51="","",INDEX($C$4:$C$178*成就内容!D$119/SUM(成就内容!$D$119:$BZ$119),成就内容!D107,1)-SUM(M$4:M47))</f>
        <v/>
      </c>
      <c r="N48" s="41" t="str">
        <f>IF(成就内容!E51="","",INDEX($C$4:$C$178*成就内容!E$119/SUM(成就内容!$D$119:$BZ$119),成就内容!E107,1)-SUM(N$4:N47))</f>
        <v/>
      </c>
      <c r="O48" s="41" t="str">
        <f>IF(成就内容!F51="","",INDEX($C$4:$C$178*成就内容!F$119/SUM(成就内容!$D$119:$BZ$119),成就内容!F107,1)-SUM(O$4:O47))</f>
        <v/>
      </c>
      <c r="P48" s="41" t="str">
        <f>IF(成就内容!G51="","",INDEX($C$4:$C$178*成就内容!G$119/SUM(成就内容!$D$119:$BZ$119),成就内容!G107,1)-SUM(P$4:P47))</f>
        <v/>
      </c>
      <c r="Q48" s="41" t="str">
        <f>IF(成就内容!H51="","",INDEX($C$4:$C$178*成就内容!H$119/SUM(成就内容!$D$119:$BZ$119),成就内容!H107,1)-SUM(Q$4:Q47))</f>
        <v/>
      </c>
      <c r="R48" s="41" t="str">
        <f>IF(成就内容!I51="","",INDEX($C$4:$C$178*成就内容!I$119/SUM(成就内容!$D$119:$BZ$119),成就内容!I107,1)-SUM(R$4:R47))</f>
        <v/>
      </c>
      <c r="S48" s="41" t="str">
        <f>IF(成就内容!J51="","",INDEX($C$4:$C$178*成就内容!J$119/SUM(成就内容!$D$119:$BZ$119),成就内容!J107,1)-SUM(S$4:S47))</f>
        <v/>
      </c>
      <c r="T48" s="41" t="str">
        <f>IF(成就内容!K51="","",INDEX($C$4:$C$178*成就内容!K$119/SUM(成就内容!$D$119:$BZ$119),成就内容!K107,1)-SUM(T$4:T47))</f>
        <v/>
      </c>
      <c r="U48" s="41" t="str">
        <f>IF(成就内容!L51="","",INDEX($C$4:$C$178*成就内容!L$119/SUM(成就内容!$D$119:$BZ$119),成就内容!L107,1)-SUM(U$4:U47))</f>
        <v/>
      </c>
      <c r="V48" s="41" t="str">
        <f>IF(成就内容!M51="","",INDEX($C$4:$C$178*成就内容!M$119/SUM(成就内容!$D$119:$BZ$119),成就内容!M107,1)-SUM(V$4:V47))</f>
        <v/>
      </c>
      <c r="W48" s="41" t="str">
        <f>IF(成就内容!N51="","",INDEX($C$4:$C$178*成就内容!N$119/SUM(成就内容!$D$119:$BZ$119),成就内容!N107,1)-SUM(W$4:W47))</f>
        <v/>
      </c>
      <c r="X48" s="41" t="str">
        <f>IF(成就内容!O51="","",INDEX($C$4:$C$178*成就内容!O$119/SUM(成就内容!$D$119:$BZ$119),成就内容!O107,1)-SUM(X$4:X47))</f>
        <v/>
      </c>
      <c r="Y48" s="41" t="str">
        <f>IF(成就内容!P51="","",INDEX($C$4:$C$178*成就内容!P$119/SUM(成就内容!$D$119:$BZ$119),成就内容!P107,1)-SUM(Y$4:Y47))</f>
        <v/>
      </c>
      <c r="Z48" s="41" t="str">
        <f>IF(成就内容!Q51="","",INDEX($C$4:$C$178*成就内容!Q$119/SUM(成就内容!$D$119:$BZ$119),成就内容!Q107,1)-SUM(Z$4:Z47))</f>
        <v/>
      </c>
      <c r="AA48" s="41" t="str">
        <f>IF(成就内容!R51="","",INDEX($C$4:$C$178*成就内容!R$119/SUM(成就内容!$D$119:$BZ$119),成就内容!R107,1)-SUM(AA$4:AA47))</f>
        <v/>
      </c>
      <c r="AB48" s="41" t="str">
        <f>IF(成就内容!S51="","",INDEX($C$4:$C$178*成就内容!S$119/SUM(成就内容!$D$119:$BZ$119),成就内容!S107,1)-SUM(AB$4:AB47))</f>
        <v/>
      </c>
      <c r="AC48" s="41" t="str">
        <f>IF(成就内容!T51="","",INDEX($C$4:$C$178*成就内容!T$119/SUM(成就内容!$D$119:$BZ$119),成就内容!T107,1)-SUM(AC$4:AC47))</f>
        <v/>
      </c>
      <c r="AD48" s="41" t="str">
        <f>IF(成就内容!U51="","",INDEX($C$4:$C$178*成就内容!U$119/SUM(成就内容!$D$119:$BZ$119),成就内容!U107,1)-SUM(AD$4:AD47))</f>
        <v/>
      </c>
      <c r="AE48" s="41" t="str">
        <f>IF(成就内容!V51="","",INDEX($C$4:$C$178*成就内容!V$119/SUM(成就内容!$D$119:$BZ$119),成就内容!V107,1)-SUM(AE$4:AE47))</f>
        <v/>
      </c>
      <c r="AF48" s="41" t="str">
        <f>IF(成就内容!W51="","",INDEX($C$4:$C$178*成就内容!W$119/SUM(成就内容!$D$119:$BZ$119),成就内容!W107,1)-SUM(AF$4:AF47))</f>
        <v/>
      </c>
      <c r="AG48" s="41" t="str">
        <f>IF(成就内容!X51="","",INDEX($C$4:$C$178*成就内容!X$119/SUM(成就内容!$D$119:$BZ$119),成就内容!X107,1)-SUM(AG$4:AG47))</f>
        <v/>
      </c>
      <c r="AH48" s="41" t="str">
        <f>IF(成就内容!Y51="","",INDEX($C$4:$C$178*成就内容!Y$119/SUM(成就内容!$D$119:$BZ$119),成就内容!Y107,1)-SUM(AH$4:AH47))</f>
        <v/>
      </c>
      <c r="AI48" s="41" t="str">
        <f>IF(成就内容!Z51="","",INDEX($C$4:$C$178*成就内容!Z$119/SUM(成就内容!$D$119:$BZ$119),成就内容!Z107,1)-SUM(AI$4:AI47))</f>
        <v/>
      </c>
      <c r="AJ48" s="41" t="str">
        <f>IF(成就内容!AA51="","",INDEX($C$4:$C$178*成就内容!AA$119/SUM(成就内容!$D$119:$BZ$119),成就内容!AA107,1)-SUM(AJ$4:AJ47))</f>
        <v/>
      </c>
      <c r="AK48" s="41" t="str">
        <f>IF(成就内容!AB51="","",INDEX($C$4:$C$178*成就内容!AB$119/SUM(成就内容!$D$119:$BZ$119),成就内容!AB107,1)-SUM(AK$4:AK47))</f>
        <v/>
      </c>
      <c r="AL48" s="41" t="str">
        <f>IF(成就内容!AC51="","",INDEX($C$4:$C$178*成就内容!AC$119/SUM(成就内容!$D$119:$BZ$119),成就内容!AC107,1)-SUM(AL$4:AL47))</f>
        <v/>
      </c>
      <c r="AM48" s="41" t="str">
        <f>IF(成就内容!AD51="","",INDEX($C$4:$C$178*成就内容!AD$119/SUM(成就内容!$D$119:$BZ$119),成就内容!AD107,1)-SUM(AM$4:AM47))</f>
        <v/>
      </c>
      <c r="AN48" s="41" t="str">
        <f>IF(成就内容!AE51="","",INDEX($C$4:$C$178*成就内容!AE$119/SUM(成就内容!$D$119:$BZ$119),成就内容!AE107,1)-SUM(AN$4:AN47))</f>
        <v/>
      </c>
      <c r="AO48" s="41" t="str">
        <f>IF(成就内容!AF51="","",INDEX($C$4:$C$178*成就内容!AF$119/SUM(成就内容!$D$119:$BZ$119),成就内容!AF107,1)-SUM(AO$4:AO47))</f>
        <v/>
      </c>
      <c r="AP48" s="41" t="str">
        <f>IF(成就内容!AG51="","",INDEX($C$4:$C$178*成就内容!AG$119/SUM(成就内容!$D$119:$BZ$119),成就内容!AG107,1)-SUM(AP$4:AP47))</f>
        <v/>
      </c>
      <c r="AQ48" s="41" t="str">
        <f>IF(成就内容!AH51="","",INDEX($C$4:$C$178*成就内容!AH$119/SUM(成就内容!$D$119:$BZ$119),成就内容!AH107,1)-SUM(AQ$4:AQ47))</f>
        <v/>
      </c>
      <c r="AR48" s="41" t="str">
        <f>IF(成就内容!AI51="","",INDEX($C$4:$C$178*成就内容!AI$119/SUM(成就内容!$D$119:$BZ$119),成就内容!AI107,1)-SUM(AR$4:AR47))</f>
        <v/>
      </c>
      <c r="AS48" s="41" t="str">
        <f>IF(成就内容!AJ51="","",INDEX($C$4:$C$178*成就内容!AJ$119/SUM(成就内容!$D$119:$BZ$119),成就内容!AJ107,1)-SUM(AS$4:AS47))</f>
        <v/>
      </c>
      <c r="AT48" s="41" t="str">
        <f>IF(成就内容!AK51="","",INDEX($C$4:$C$178*成就内容!AK$119/SUM(成就内容!$D$119:$BZ$119),成就内容!AK107,1)-SUM(AT$4:AT47))</f>
        <v/>
      </c>
      <c r="AU48" s="41" t="str">
        <f>IF(成就内容!AL51="","",INDEX($C$4:$C$178*成就内容!AL$119/SUM(成就内容!$D$119:$BZ$119),成就内容!AL107,1)-SUM(AU$4:AU47))</f>
        <v/>
      </c>
      <c r="AV48" s="41" t="str">
        <f>IF(成就内容!AM51="","",INDEX($C$4:$C$178*成就内容!AM$119/SUM(成就内容!$D$119:$BZ$119),成就内容!AM107,1)-SUM(AV$4:AV47))</f>
        <v/>
      </c>
      <c r="AW48" s="41" t="str">
        <f>IF(成就内容!AN51="","",INDEX($C$4:$C$178*成就内容!AN$119/SUM(成就内容!$D$119:$BZ$119),成就内容!AN107,1)-SUM(AW$4:AW47))</f>
        <v/>
      </c>
      <c r="AX48" s="41" t="str">
        <f>IF(成就内容!AO51="","",INDEX($C$4:$C$178*成就内容!AO$119/SUM(成就内容!$D$119:$BZ$119),成就内容!AO107,1)-SUM(AX$4:AX47))</f>
        <v/>
      </c>
      <c r="AY48" s="41" t="str">
        <f>IF(成就内容!AP51="","",INDEX($C$4:$C$178*成就内容!AP$119/SUM(成就内容!$D$119:$BZ$119),成就内容!AP107,1)-SUM(AY$4:AY47))</f>
        <v/>
      </c>
      <c r="AZ48" s="41" t="str">
        <f>IF(成就内容!AQ51="","",INDEX($C$4:$C$178*成就内容!AQ$119/SUM(成就内容!$D$119:$BZ$119),成就内容!AQ107,1)-SUM(AZ$4:AZ47))</f>
        <v/>
      </c>
      <c r="BA48" s="41" t="str">
        <f>IF(成就内容!AR51="","",INDEX($C$4:$C$178*成就内容!AR$119/SUM(成就内容!$D$119:$BZ$119),成就内容!AR107,1)-SUM(BA$4:BA47))</f>
        <v/>
      </c>
      <c r="BB48" s="41" t="str">
        <f>IF(成就内容!AS51="","",INDEX($C$4:$C$178*成就内容!AS$119/SUM(成就内容!$D$119:$BZ$119),成就内容!AS107,1)-SUM(BB$4:BB47))</f>
        <v/>
      </c>
      <c r="BC48" s="41" t="str">
        <f>IF(成就内容!AT51="","",INDEX($C$4:$C$178*成就内容!AT$119/SUM(成就内容!$D$119:$BZ$119),成就内容!AT107,1)-SUM(BC$4:BC47))</f>
        <v/>
      </c>
      <c r="BD48" s="41" t="str">
        <f>IF(成就内容!AU51="","",INDEX($C$4:$C$178*成就内容!AU$119/SUM(成就内容!$D$119:$BZ$119),成就内容!AU107,1)-SUM(BD$4:BD47))</f>
        <v/>
      </c>
      <c r="BE48" s="41" t="str">
        <f>IF(成就内容!AV51="","",INDEX($C$4:$C$178*成就内容!AV$119/SUM(成就内容!$D$119:$BZ$119),成就内容!AV107,1)-SUM(BE$4:BE47))</f>
        <v/>
      </c>
      <c r="BF48" s="41" t="str">
        <f>IF(成就内容!AW51="","",INDEX($C$4:$C$178*成就内容!AW$119/SUM(成就内容!$D$119:$BZ$119),成就内容!AW107,1)-SUM(BF$4:BF47))</f>
        <v/>
      </c>
      <c r="BG48" s="41" t="str">
        <f>IF(成就内容!AX51="","",INDEX($C$4:$C$178*成就内容!AX$119/SUM(成就内容!$D$119:$BZ$119),成就内容!AX107,1)-SUM(BG$4:BG47))</f>
        <v/>
      </c>
      <c r="BH48" s="41" t="str">
        <f>IF(成就内容!AY51="","",INDEX($C$4:$C$178*成就内容!AY$119/SUM(成就内容!$D$119:$BZ$119),成就内容!AY107,1)-SUM(BH$4:BH47))</f>
        <v/>
      </c>
      <c r="BI48" s="41" t="str">
        <f>IF(成就内容!AZ51="","",INDEX($C$4:$C$178*成就内容!AZ$119/SUM(成就内容!$D$119:$BZ$119),成就内容!AZ107,1)-SUM(BI$4:BI47))</f>
        <v/>
      </c>
      <c r="BJ48" s="41" t="str">
        <f>IF(成就内容!BA51="","",INDEX($C$4:$C$178*成就内容!BA$119/SUM(成就内容!$D$119:$BZ$119),成就内容!BA107,1)-SUM(BJ$4:BJ47))</f>
        <v/>
      </c>
      <c r="BK48" s="41" t="str">
        <f>IF(成就内容!BB51="","",INDEX($C$4:$C$178*成就内容!BB$119/SUM(成就内容!$D$119:$BZ$119),成就内容!BB107,1)-SUM(BK$4:BK47))</f>
        <v/>
      </c>
      <c r="BL48" s="41" t="str">
        <f>IF(成就内容!BC51="","",INDEX($C$4:$C$178*成就内容!BC$119/SUM(成就内容!$D$119:$BZ$119),成就内容!BC107,1)-SUM(BL$4:BL47))</f>
        <v/>
      </c>
      <c r="BM48" s="41" t="str">
        <f>IF(成就内容!BD51="","",INDEX($C$4:$C$178*成就内容!BD$119/SUM(成就内容!$D$119:$BZ$119),成就内容!BD107,1)-SUM(BM$4:BM47))</f>
        <v/>
      </c>
      <c r="BN48" s="41" t="str">
        <f>IF(成就内容!BE51="","",INDEX($C$4:$C$178*成就内容!BE$119/SUM(成就内容!$D$119:$BZ$119),成就内容!BE107,1)-SUM(BN$4:BN47))</f>
        <v/>
      </c>
      <c r="BO48" s="41" t="str">
        <f>IF(成就内容!BF51="","",INDEX($C$4:$C$178*成就内容!BF$119/SUM(成就内容!$D$119:$BZ$119),成就内容!BF107,1)-SUM(BO$4:BO47))</f>
        <v/>
      </c>
      <c r="BP48" s="41" t="str">
        <f>IF(成就内容!BG51="","",INDEX($C$4:$C$178*成就内容!BG$119/SUM(成就内容!$D$119:$BZ$119),成就内容!BG107,1)-SUM(BP$4:BP47))</f>
        <v/>
      </c>
      <c r="BQ48" s="41" t="str">
        <f>IF(成就内容!BH51="","",INDEX($C$4:$C$178*成就内容!BH$119/SUM(成就内容!$D$119:$BZ$119),成就内容!BH107,1)-SUM(BQ$4:BQ47))</f>
        <v/>
      </c>
      <c r="BR48" s="41" t="str">
        <f>IF(成就内容!BI51="","",INDEX($C$4:$C$178*成就内容!BI$119/SUM(成就内容!$D$119:$BZ$119),成就内容!BI107,1)-SUM(BR$4:BR47))</f>
        <v/>
      </c>
      <c r="BS48" s="41">
        <f>IF(成就内容!BJ51="","",INDEX($C$4:$C$178*成就内容!BJ$119/SUM(成就内容!$D$119:$BZ$119),成就内容!BJ107,1)-SUM(BS$4:BS47))</f>
        <v>0</v>
      </c>
      <c r="BT48" s="41" t="str">
        <f>IF(成就内容!BK51="","",INDEX($C$4:$C$178*成就内容!BK$119/SUM(成就内容!$D$119:$BZ$119),成就内容!BK107,1)-SUM(BT$4:BT47))</f>
        <v/>
      </c>
      <c r="BU48" s="41" t="str">
        <f>IF(成就内容!BL51="","",INDEX($C$4:$C$178*成就内容!BL$119/SUM(成就内容!$D$119:$BZ$119),成就内容!BL107,1)-SUM(BU$4:BU47))</f>
        <v/>
      </c>
      <c r="BV48" s="41">
        <f>IF(成就内容!BM51="","",INDEX($C$4:$C$178*成就内容!BM$119/SUM(成就内容!$D$119:$BZ$119),成就内容!BM107,1)-SUM(BV$4:BV47))</f>
        <v>0</v>
      </c>
      <c r="BW48" s="41" t="str">
        <f>IF(成就内容!BN51="","",INDEX($C$4:$C$178*成就内容!BN$119/SUM(成就内容!$D$119:$BZ$119),成就内容!BN107,1)-SUM(BW$4:BW47))</f>
        <v/>
      </c>
      <c r="BX48" s="41">
        <f>IF(成就内容!BO51="","",INDEX($C$4:$C$178*成就内容!BO$119/SUM(成就内容!$D$119:$BZ$119),成就内容!BO107,1)-SUM(BX$4:BX47))</f>
        <v>0</v>
      </c>
      <c r="BY48" s="41">
        <f>IF(成就内容!BP51="","",INDEX($C$4:$C$178*成就内容!BP$119/SUM(成就内容!$D$119:$BZ$119),成就内容!BP107,1)-SUM(BY$4:BY47))</f>
        <v>0</v>
      </c>
      <c r="BZ48" s="41">
        <f>IF(成就内容!BQ51="","",INDEX($C$4:$C$178*成就内容!BQ$119/SUM(成就内容!$D$119:$BZ$119),成就内容!BQ107,1)-SUM(BZ$4:BZ47))</f>
        <v>0</v>
      </c>
      <c r="CA48" s="41" t="str">
        <f>IF(成就内容!BR51="","",INDEX($C$4:$C$178*成就内容!BR$119/SUM(成就内容!$D$119:$BZ$119),成就内容!BR107,1)-SUM(CA$4:CA47))</f>
        <v/>
      </c>
      <c r="CB48" s="41" t="str">
        <f>IF(成就内容!BS51="","",INDEX($C$4:$C$178*成就内容!BS$119/SUM(成就内容!$D$119:$BZ$119),成就内容!BS107,1)-SUM(CB$4:CB47))</f>
        <v/>
      </c>
      <c r="CC48" s="41">
        <f>IF(成就内容!BT51="","",INDEX($C$4:$C$178*成就内容!BT$119/SUM(成就内容!$D$119:$BZ$119),成就内容!BT107,1)-SUM(CC$4:CC47))</f>
        <v>0</v>
      </c>
      <c r="CD48" s="41">
        <f>IF(成就内容!BU51="","",INDEX($C$4:$C$178*成就内容!BU$119/SUM(成就内容!$D$119:$BZ$119),成就内容!BU107,1)-SUM(CD$4:CD47))</f>
        <v>0</v>
      </c>
      <c r="CE48" s="41" t="str">
        <f>IF(成就内容!BV51="","",INDEX($C$4:$C$178*成就内容!BV$119/SUM(成就内容!$D$119:$BZ$119),成就内容!BV107,1)-SUM(CE$4:CE47))</f>
        <v/>
      </c>
      <c r="CF48" s="41" t="str">
        <f>IF(成就内容!BW51="","",INDEX($C$4:$C$178*成就内容!BW$119/SUM(成就内容!$D$119:$BZ$119),成就内容!BW107,1)-SUM(CF$4:CF47))</f>
        <v/>
      </c>
      <c r="CG48" s="41" t="str">
        <f>IF(成就内容!BX51="","",INDEX($C$4:$C$178*成就内容!BX$119/SUM(成就内容!$D$119:$BZ$119),成就内容!BX107,1)-SUM(CG$4:CG47))</f>
        <v/>
      </c>
      <c r="CH48" s="41" t="str">
        <f>IF(成就内容!BY51="","",INDEX($C$4:$C$178*成就内容!BY$119/SUM(成就内容!$D$119:$BZ$119),成就内容!BY107,1)-SUM(CH$4:CH47))</f>
        <v/>
      </c>
      <c r="CI48" s="41" t="str">
        <f>IF(成就内容!BZ51="","",INDEX($C$4:$C$178*成就内容!BZ$119/SUM(成就内容!$D$119:$BZ$119),成就内容!BZ107,1)-SUM(CI$4:CI47))</f>
        <v/>
      </c>
      <c r="CK48" s="19"/>
      <c r="CM48" s="43">
        <v>45</v>
      </c>
      <c r="CN48" s="41" t="str">
        <f t="shared" si="79"/>
        <v/>
      </c>
      <c r="CO48" s="41" t="str">
        <f t="shared" si="80"/>
        <v/>
      </c>
      <c r="CP48" s="41" t="str">
        <f t="shared" si="81"/>
        <v/>
      </c>
      <c r="CQ48" s="41" t="str">
        <f t="shared" si="82"/>
        <v/>
      </c>
      <c r="CR48" s="41" t="str">
        <f t="shared" si="83"/>
        <v/>
      </c>
      <c r="CS48" s="41" t="str">
        <f t="shared" si="84"/>
        <v/>
      </c>
      <c r="CT48" s="41" t="str">
        <f t="shared" si="85"/>
        <v/>
      </c>
      <c r="CU48" s="41" t="str">
        <f t="shared" si="86"/>
        <v/>
      </c>
      <c r="CV48" s="41" t="str">
        <f t="shared" si="87"/>
        <v/>
      </c>
      <c r="CW48" s="41" t="str">
        <f t="shared" si="88"/>
        <v/>
      </c>
      <c r="CX48" s="41" t="str">
        <f t="shared" si="89"/>
        <v/>
      </c>
      <c r="CY48" s="41" t="str">
        <f t="shared" si="90"/>
        <v/>
      </c>
      <c r="CZ48" s="41" t="str">
        <f t="shared" si="91"/>
        <v/>
      </c>
      <c r="DA48" s="41" t="str">
        <f t="shared" si="92"/>
        <v/>
      </c>
      <c r="DB48" s="41" t="str">
        <f t="shared" si="93"/>
        <v/>
      </c>
      <c r="DC48" s="41" t="str">
        <f t="shared" si="94"/>
        <v/>
      </c>
      <c r="DD48" s="41" t="str">
        <f t="shared" si="95"/>
        <v/>
      </c>
      <c r="DE48" s="41" t="str">
        <f t="shared" si="96"/>
        <v/>
      </c>
      <c r="DF48" s="41" t="str">
        <f t="shared" si="97"/>
        <v/>
      </c>
      <c r="DG48" s="41" t="str">
        <f t="shared" si="98"/>
        <v/>
      </c>
      <c r="DH48" s="41" t="str">
        <f t="shared" si="99"/>
        <v/>
      </c>
      <c r="DI48" s="41" t="str">
        <f t="shared" si="100"/>
        <v/>
      </c>
      <c r="DJ48" s="41" t="str">
        <f t="shared" si="101"/>
        <v/>
      </c>
      <c r="DK48" s="41" t="str">
        <f t="shared" si="102"/>
        <v/>
      </c>
      <c r="DL48" s="41" t="str">
        <f t="shared" si="103"/>
        <v/>
      </c>
      <c r="DM48" s="41" t="str">
        <f t="shared" si="104"/>
        <v/>
      </c>
      <c r="DN48" s="41" t="str">
        <f t="shared" si="105"/>
        <v/>
      </c>
      <c r="DO48" s="41" t="str">
        <f t="shared" si="106"/>
        <v/>
      </c>
      <c r="DP48" s="41" t="str">
        <f t="shared" si="107"/>
        <v/>
      </c>
      <c r="DQ48" s="41" t="str">
        <f t="shared" si="108"/>
        <v/>
      </c>
      <c r="DR48" s="41" t="str">
        <f t="shared" si="109"/>
        <v/>
      </c>
      <c r="DS48" s="41" t="str">
        <f t="shared" si="110"/>
        <v/>
      </c>
      <c r="DT48" s="41" t="str">
        <f t="shared" si="111"/>
        <v/>
      </c>
      <c r="DU48" s="41" t="str">
        <f t="shared" si="112"/>
        <v/>
      </c>
      <c r="DV48" s="41" t="str">
        <f t="shared" si="113"/>
        <v/>
      </c>
      <c r="DW48" s="41" t="str">
        <f t="shared" si="114"/>
        <v/>
      </c>
      <c r="DX48" s="41" t="str">
        <f t="shared" si="115"/>
        <v/>
      </c>
      <c r="DY48" s="41" t="str">
        <f t="shared" si="116"/>
        <v/>
      </c>
      <c r="DZ48" s="41" t="str">
        <f t="shared" si="117"/>
        <v/>
      </c>
      <c r="EA48" s="41" t="str">
        <f t="shared" si="118"/>
        <v/>
      </c>
      <c r="EB48" s="41" t="str">
        <f t="shared" si="119"/>
        <v/>
      </c>
      <c r="EC48" s="41" t="str">
        <f t="shared" si="120"/>
        <v/>
      </c>
      <c r="ED48" s="41" t="str">
        <f t="shared" si="121"/>
        <v/>
      </c>
      <c r="EE48" s="41" t="str">
        <f t="shared" si="122"/>
        <v/>
      </c>
      <c r="EF48" s="41" t="str">
        <f t="shared" si="123"/>
        <v/>
      </c>
      <c r="EG48" s="41" t="str">
        <f t="shared" si="124"/>
        <v/>
      </c>
      <c r="EH48" s="41" t="str">
        <f t="shared" si="125"/>
        <v/>
      </c>
      <c r="EI48" s="41" t="str">
        <f t="shared" si="126"/>
        <v/>
      </c>
      <c r="EJ48" s="41" t="str">
        <f t="shared" si="127"/>
        <v/>
      </c>
      <c r="EK48" s="41" t="str">
        <f t="shared" si="128"/>
        <v/>
      </c>
      <c r="EL48" s="41" t="str">
        <f t="shared" si="129"/>
        <v/>
      </c>
      <c r="EM48" s="41" t="str">
        <f t="shared" si="130"/>
        <v/>
      </c>
      <c r="EN48" s="41" t="str">
        <f t="shared" si="131"/>
        <v/>
      </c>
      <c r="EO48" s="41" t="str">
        <f t="shared" si="132"/>
        <v/>
      </c>
      <c r="EP48" s="41" t="str">
        <f t="shared" si="133"/>
        <v/>
      </c>
      <c r="EQ48" s="41" t="str">
        <f t="shared" si="134"/>
        <v/>
      </c>
      <c r="ER48" s="41" t="str">
        <f t="shared" si="135"/>
        <v/>
      </c>
      <c r="ES48" s="41" t="str">
        <f t="shared" si="136"/>
        <v/>
      </c>
      <c r="ET48" s="41">
        <f t="shared" si="137"/>
        <v>0</v>
      </c>
      <c r="EU48" s="41" t="str">
        <f t="shared" si="138"/>
        <v/>
      </c>
      <c r="EV48" s="41" t="str">
        <f t="shared" si="139"/>
        <v/>
      </c>
      <c r="EW48" s="41">
        <f t="shared" si="140"/>
        <v>0</v>
      </c>
      <c r="EX48" s="41" t="str">
        <f t="shared" si="141"/>
        <v/>
      </c>
      <c r="EY48" s="41">
        <f t="shared" si="142"/>
        <v>0</v>
      </c>
      <c r="EZ48" s="41">
        <f t="shared" si="143"/>
        <v>0</v>
      </c>
      <c r="FA48" s="41">
        <f t="shared" si="144"/>
        <v>0</v>
      </c>
      <c r="FB48" s="41" t="str">
        <f t="shared" si="145"/>
        <v/>
      </c>
      <c r="FC48" s="41" t="str">
        <f t="shared" si="146"/>
        <v/>
      </c>
      <c r="FD48" s="41">
        <f t="shared" si="147"/>
        <v>0</v>
      </c>
      <c r="FE48" s="41">
        <f t="shared" si="148"/>
        <v>0</v>
      </c>
      <c r="FF48" s="41" t="str">
        <f t="shared" si="149"/>
        <v/>
      </c>
      <c r="FG48" s="41" t="str">
        <f t="shared" si="150"/>
        <v/>
      </c>
      <c r="FH48" s="41" t="str">
        <f t="shared" si="151"/>
        <v/>
      </c>
      <c r="FI48" s="41" t="str">
        <f t="shared" si="152"/>
        <v/>
      </c>
      <c r="FJ48" s="41" t="str">
        <f t="shared" si="153"/>
        <v/>
      </c>
    </row>
    <row r="49" spans="1:167" s="96" customFormat="1" x14ac:dyDescent="0.15">
      <c r="B49" s="96">
        <v>46</v>
      </c>
      <c r="C49" s="96">
        <f>'[1]功能-子任务'!$S50</f>
        <v>1454.4</v>
      </c>
      <c r="D49" s="96">
        <f>'[1]功能-子任务'!$AC50</f>
        <v>1280000</v>
      </c>
      <c r="E49" s="96">
        <f>'[1]功能-子任务'!$AM50/4</f>
        <v>4325000</v>
      </c>
      <c r="F49" s="96">
        <f t="shared" si="78"/>
        <v>4325000</v>
      </c>
      <c r="G49" s="96">
        <f>'[1]功能-子任务'!$AR50</f>
        <v>492000</v>
      </c>
      <c r="H49" s="96">
        <f>'[1]功能-子任务'!$BA50</f>
        <v>4150</v>
      </c>
      <c r="I49" s="96">
        <f>'[1]功能-子任务'!$BJ50</f>
        <v>62525.4</v>
      </c>
      <c r="J49" s="19"/>
      <c r="L49" s="43">
        <v>46</v>
      </c>
      <c r="M49" s="41" t="str">
        <f>IF(成就内容!D52="","",INDEX($C$4:$C$178*成就内容!D$119/SUM(成就内容!$D$119:$BZ$119),成就内容!D108,1)-SUM(M$4:M48))</f>
        <v/>
      </c>
      <c r="N49" s="41" t="str">
        <f>IF(成就内容!E52="","",INDEX($C$4:$C$178*成就内容!E$119/SUM(成就内容!$D$119:$BZ$119),成就内容!E108,1)-SUM(N$4:N48))</f>
        <v/>
      </c>
      <c r="O49" s="41" t="str">
        <f>IF(成就内容!F52="","",INDEX($C$4:$C$178*成就内容!F$119/SUM(成就内容!$D$119:$BZ$119),成就内容!F108,1)-SUM(O$4:O48))</f>
        <v/>
      </c>
      <c r="P49" s="41" t="str">
        <f>IF(成就内容!G52="","",INDEX($C$4:$C$178*成就内容!G$119/SUM(成就内容!$D$119:$BZ$119),成就内容!G108,1)-SUM(P$4:P48))</f>
        <v/>
      </c>
      <c r="Q49" s="41" t="str">
        <f>IF(成就内容!H52="","",INDEX($C$4:$C$178*成就内容!H$119/SUM(成就内容!$D$119:$BZ$119),成就内容!H108,1)-SUM(Q$4:Q48))</f>
        <v/>
      </c>
      <c r="R49" s="41" t="str">
        <f>IF(成就内容!I52="","",INDEX($C$4:$C$178*成就内容!I$119/SUM(成就内容!$D$119:$BZ$119),成就内容!I108,1)-SUM(R$4:R48))</f>
        <v/>
      </c>
      <c r="S49" s="41" t="str">
        <f>IF(成就内容!J52="","",INDEX($C$4:$C$178*成就内容!J$119/SUM(成就内容!$D$119:$BZ$119),成就内容!J108,1)-SUM(S$4:S48))</f>
        <v/>
      </c>
      <c r="T49" s="41" t="str">
        <f>IF(成就内容!K52="","",INDEX($C$4:$C$178*成就内容!K$119/SUM(成就内容!$D$119:$BZ$119),成就内容!K108,1)-SUM(T$4:T48))</f>
        <v/>
      </c>
      <c r="U49" s="41" t="str">
        <f>IF(成就内容!L52="","",INDEX($C$4:$C$178*成就内容!L$119/SUM(成就内容!$D$119:$BZ$119),成就内容!L108,1)-SUM(U$4:U48))</f>
        <v/>
      </c>
      <c r="V49" s="41" t="str">
        <f>IF(成就内容!M52="","",INDEX($C$4:$C$178*成就内容!M$119/SUM(成就内容!$D$119:$BZ$119),成就内容!M108,1)-SUM(V$4:V48))</f>
        <v/>
      </c>
      <c r="W49" s="41" t="str">
        <f>IF(成就内容!N52="","",INDEX($C$4:$C$178*成就内容!N$119/SUM(成就内容!$D$119:$BZ$119),成就内容!N108,1)-SUM(W$4:W48))</f>
        <v/>
      </c>
      <c r="X49" s="41" t="str">
        <f>IF(成就内容!O52="","",INDEX($C$4:$C$178*成就内容!O$119/SUM(成就内容!$D$119:$BZ$119),成就内容!O108,1)-SUM(X$4:X48))</f>
        <v/>
      </c>
      <c r="Y49" s="41" t="str">
        <f>IF(成就内容!P52="","",INDEX($C$4:$C$178*成就内容!P$119/SUM(成就内容!$D$119:$BZ$119),成就内容!P108,1)-SUM(Y$4:Y48))</f>
        <v/>
      </c>
      <c r="Z49" s="41" t="str">
        <f>IF(成就内容!Q52="","",INDEX($C$4:$C$178*成就内容!Q$119/SUM(成就内容!$D$119:$BZ$119),成就内容!Q108,1)-SUM(Z$4:Z48))</f>
        <v/>
      </c>
      <c r="AA49" s="41" t="str">
        <f>IF(成就内容!R52="","",INDEX($C$4:$C$178*成就内容!R$119/SUM(成就内容!$D$119:$BZ$119),成就内容!R108,1)-SUM(AA$4:AA48))</f>
        <v/>
      </c>
      <c r="AB49" s="41" t="str">
        <f>IF(成就内容!S52="","",INDEX($C$4:$C$178*成就内容!S$119/SUM(成就内容!$D$119:$BZ$119),成就内容!S108,1)-SUM(AB$4:AB48))</f>
        <v/>
      </c>
      <c r="AC49" s="41" t="str">
        <f>IF(成就内容!T52="","",INDEX($C$4:$C$178*成就内容!T$119/SUM(成就内容!$D$119:$BZ$119),成就内容!T108,1)-SUM(AC$4:AC48))</f>
        <v/>
      </c>
      <c r="AD49" s="41" t="str">
        <f>IF(成就内容!U52="","",INDEX($C$4:$C$178*成就内容!U$119/SUM(成就内容!$D$119:$BZ$119),成就内容!U108,1)-SUM(AD$4:AD48))</f>
        <v/>
      </c>
      <c r="AE49" s="41" t="str">
        <f>IF(成就内容!V52="","",INDEX($C$4:$C$178*成就内容!V$119/SUM(成就内容!$D$119:$BZ$119),成就内容!V108,1)-SUM(AE$4:AE48))</f>
        <v/>
      </c>
      <c r="AF49" s="41" t="str">
        <f>IF(成就内容!W52="","",INDEX($C$4:$C$178*成就内容!W$119/SUM(成就内容!$D$119:$BZ$119),成就内容!W108,1)-SUM(AF$4:AF48))</f>
        <v/>
      </c>
      <c r="AG49" s="41" t="str">
        <f>IF(成就内容!X52="","",INDEX($C$4:$C$178*成就内容!X$119/SUM(成就内容!$D$119:$BZ$119),成就内容!X108,1)-SUM(AG$4:AG48))</f>
        <v/>
      </c>
      <c r="AH49" s="41" t="str">
        <f>IF(成就内容!Y52="","",INDEX($C$4:$C$178*成就内容!Y$119/SUM(成就内容!$D$119:$BZ$119),成就内容!Y108,1)-SUM(AH$4:AH48))</f>
        <v/>
      </c>
      <c r="AI49" s="41" t="str">
        <f>IF(成就内容!Z52="","",INDEX($C$4:$C$178*成就内容!Z$119/SUM(成就内容!$D$119:$BZ$119),成就内容!Z108,1)-SUM(AI$4:AI48))</f>
        <v/>
      </c>
      <c r="AJ49" s="41" t="str">
        <f>IF(成就内容!AA52="","",INDEX($C$4:$C$178*成就内容!AA$119/SUM(成就内容!$D$119:$BZ$119),成就内容!AA108,1)-SUM(AJ$4:AJ48))</f>
        <v/>
      </c>
      <c r="AK49" s="41" t="str">
        <f>IF(成就内容!AB52="","",INDEX($C$4:$C$178*成就内容!AB$119/SUM(成就内容!$D$119:$BZ$119),成就内容!AB108,1)-SUM(AK$4:AK48))</f>
        <v/>
      </c>
      <c r="AL49" s="41" t="str">
        <f>IF(成就内容!AC52="","",INDEX($C$4:$C$178*成就内容!AC$119/SUM(成就内容!$D$119:$BZ$119),成就内容!AC108,1)-SUM(AL$4:AL48))</f>
        <v/>
      </c>
      <c r="AM49" s="41" t="str">
        <f>IF(成就内容!AD52="","",INDEX($C$4:$C$178*成就内容!AD$119/SUM(成就内容!$D$119:$BZ$119),成就内容!AD108,1)-SUM(AM$4:AM48))</f>
        <v/>
      </c>
      <c r="AN49" s="41" t="str">
        <f>IF(成就内容!AE52="","",INDEX($C$4:$C$178*成就内容!AE$119/SUM(成就内容!$D$119:$BZ$119),成就内容!AE108,1)-SUM(AN$4:AN48))</f>
        <v/>
      </c>
      <c r="AO49" s="41" t="str">
        <f>IF(成就内容!AF52="","",INDEX($C$4:$C$178*成就内容!AF$119/SUM(成就内容!$D$119:$BZ$119),成就内容!AF108,1)-SUM(AO$4:AO48))</f>
        <v/>
      </c>
      <c r="AP49" s="41" t="str">
        <f>IF(成就内容!AG52="","",INDEX($C$4:$C$178*成就内容!AG$119/SUM(成就内容!$D$119:$BZ$119),成就内容!AG108,1)-SUM(AP$4:AP48))</f>
        <v/>
      </c>
      <c r="AQ49" s="41" t="str">
        <f>IF(成就内容!AH52="","",INDEX($C$4:$C$178*成就内容!AH$119/SUM(成就内容!$D$119:$BZ$119),成就内容!AH108,1)-SUM(AQ$4:AQ48))</f>
        <v/>
      </c>
      <c r="AR49" s="41" t="str">
        <f>IF(成就内容!AI52="","",INDEX($C$4:$C$178*成就内容!AI$119/SUM(成就内容!$D$119:$BZ$119),成就内容!AI108,1)-SUM(AR$4:AR48))</f>
        <v/>
      </c>
      <c r="AS49" s="41" t="str">
        <f>IF(成就内容!AJ52="","",INDEX($C$4:$C$178*成就内容!AJ$119/SUM(成就内容!$D$119:$BZ$119),成就内容!AJ108,1)-SUM(AS$4:AS48))</f>
        <v/>
      </c>
      <c r="AT49" s="41" t="str">
        <f>IF(成就内容!AK52="","",INDEX($C$4:$C$178*成就内容!AK$119/SUM(成就内容!$D$119:$BZ$119),成就内容!AK108,1)-SUM(AT$4:AT48))</f>
        <v/>
      </c>
      <c r="AU49" s="41" t="str">
        <f>IF(成就内容!AL52="","",INDEX($C$4:$C$178*成就内容!AL$119/SUM(成就内容!$D$119:$BZ$119),成就内容!AL108,1)-SUM(AU$4:AU48))</f>
        <v/>
      </c>
      <c r="AV49" s="41" t="str">
        <f>IF(成就内容!AM52="","",INDEX($C$4:$C$178*成就内容!AM$119/SUM(成就内容!$D$119:$BZ$119),成就内容!AM108,1)-SUM(AV$4:AV48))</f>
        <v/>
      </c>
      <c r="AW49" s="41" t="str">
        <f>IF(成就内容!AN52="","",INDEX($C$4:$C$178*成就内容!AN$119/SUM(成就内容!$D$119:$BZ$119),成就内容!AN108,1)-SUM(AW$4:AW48))</f>
        <v/>
      </c>
      <c r="AX49" s="41" t="str">
        <f>IF(成就内容!AO52="","",INDEX($C$4:$C$178*成就内容!AO$119/SUM(成就内容!$D$119:$BZ$119),成就内容!AO108,1)-SUM(AX$4:AX48))</f>
        <v/>
      </c>
      <c r="AY49" s="41" t="str">
        <f>IF(成就内容!AP52="","",INDEX($C$4:$C$178*成就内容!AP$119/SUM(成就内容!$D$119:$BZ$119),成就内容!AP108,1)-SUM(AY$4:AY48))</f>
        <v/>
      </c>
      <c r="AZ49" s="41" t="str">
        <f>IF(成就内容!AQ52="","",INDEX($C$4:$C$178*成就内容!AQ$119/SUM(成就内容!$D$119:$BZ$119),成就内容!AQ108,1)-SUM(AZ$4:AZ48))</f>
        <v/>
      </c>
      <c r="BA49" s="41" t="str">
        <f>IF(成就内容!AR52="","",INDEX($C$4:$C$178*成就内容!AR$119/SUM(成就内容!$D$119:$BZ$119),成就内容!AR108,1)-SUM(BA$4:BA48))</f>
        <v/>
      </c>
      <c r="BB49" s="41" t="str">
        <f>IF(成就内容!AS52="","",INDEX($C$4:$C$178*成就内容!AS$119/SUM(成就内容!$D$119:$BZ$119),成就内容!AS108,1)-SUM(BB$4:BB48))</f>
        <v/>
      </c>
      <c r="BC49" s="41" t="str">
        <f>IF(成就内容!AT52="","",INDEX($C$4:$C$178*成就内容!AT$119/SUM(成就内容!$D$119:$BZ$119),成就内容!AT108,1)-SUM(BC$4:BC48))</f>
        <v/>
      </c>
      <c r="BD49" s="41" t="str">
        <f>IF(成就内容!AU52="","",INDEX($C$4:$C$178*成就内容!AU$119/SUM(成就内容!$D$119:$BZ$119),成就内容!AU108,1)-SUM(BD$4:BD48))</f>
        <v/>
      </c>
      <c r="BE49" s="41" t="str">
        <f>IF(成就内容!AV52="","",INDEX($C$4:$C$178*成就内容!AV$119/SUM(成就内容!$D$119:$BZ$119),成就内容!AV108,1)-SUM(BE$4:BE48))</f>
        <v/>
      </c>
      <c r="BF49" s="41" t="str">
        <f>IF(成就内容!AW52="","",INDEX($C$4:$C$178*成就内容!AW$119/SUM(成就内容!$D$119:$BZ$119),成就内容!AW108,1)-SUM(BF$4:BF48))</f>
        <v/>
      </c>
      <c r="BG49" s="41" t="str">
        <f>IF(成就内容!AX52="","",INDEX($C$4:$C$178*成就内容!AX$119/SUM(成就内容!$D$119:$BZ$119),成就内容!AX108,1)-SUM(BG$4:BG48))</f>
        <v/>
      </c>
      <c r="BH49" s="41" t="str">
        <f>IF(成就内容!AY52="","",INDEX($C$4:$C$178*成就内容!AY$119/SUM(成就内容!$D$119:$BZ$119),成就内容!AY108,1)-SUM(BH$4:BH48))</f>
        <v/>
      </c>
      <c r="BI49" s="41" t="str">
        <f>IF(成就内容!AZ52="","",INDEX($C$4:$C$178*成就内容!AZ$119/SUM(成就内容!$D$119:$BZ$119),成就内容!AZ108,1)-SUM(BI$4:BI48))</f>
        <v/>
      </c>
      <c r="BJ49" s="41" t="str">
        <f>IF(成就内容!BA52="","",INDEX($C$4:$C$178*成就内容!BA$119/SUM(成就内容!$D$119:$BZ$119),成就内容!BA108,1)-SUM(BJ$4:BJ48))</f>
        <v/>
      </c>
      <c r="BK49" s="41" t="str">
        <f>IF(成就内容!BB52="","",INDEX($C$4:$C$178*成就内容!BB$119/SUM(成就内容!$D$119:$BZ$119),成就内容!BB108,1)-SUM(BK$4:BK48))</f>
        <v/>
      </c>
      <c r="BL49" s="41" t="str">
        <f>IF(成就内容!BC52="","",INDEX($C$4:$C$178*成就内容!BC$119/SUM(成就内容!$D$119:$BZ$119),成就内容!BC108,1)-SUM(BL$4:BL48))</f>
        <v/>
      </c>
      <c r="BM49" s="41" t="str">
        <f>IF(成就内容!BD52="","",INDEX($C$4:$C$178*成就内容!BD$119/SUM(成就内容!$D$119:$BZ$119),成就内容!BD108,1)-SUM(BM$4:BM48))</f>
        <v/>
      </c>
      <c r="BN49" s="41" t="str">
        <f>IF(成就内容!BE52="","",INDEX($C$4:$C$178*成就内容!BE$119/SUM(成就内容!$D$119:$BZ$119),成就内容!BE108,1)-SUM(BN$4:BN48))</f>
        <v/>
      </c>
      <c r="BO49" s="41" t="str">
        <f>IF(成就内容!BF52="","",INDEX($C$4:$C$178*成就内容!BF$119/SUM(成就内容!$D$119:$BZ$119),成就内容!BF108,1)-SUM(BO$4:BO48))</f>
        <v/>
      </c>
      <c r="BP49" s="41" t="str">
        <f>IF(成就内容!BG52="","",INDEX($C$4:$C$178*成就内容!BG$119/SUM(成就内容!$D$119:$BZ$119),成就内容!BG108,1)-SUM(BP$4:BP48))</f>
        <v/>
      </c>
      <c r="BQ49" s="41" t="str">
        <f>IF(成就内容!BH52="","",INDEX($C$4:$C$178*成就内容!BH$119/SUM(成就内容!$D$119:$BZ$119),成就内容!BH108,1)-SUM(BQ$4:BQ48))</f>
        <v/>
      </c>
      <c r="BR49" s="41" t="str">
        <f>IF(成就内容!BI52="","",INDEX($C$4:$C$178*成就内容!BI$119/SUM(成就内容!$D$119:$BZ$119),成就内容!BI108,1)-SUM(BR$4:BR48))</f>
        <v/>
      </c>
      <c r="BS49" s="41">
        <f>IF(成就内容!BJ52="","",INDEX($C$4:$C$178*成就内容!BJ$119/SUM(成就内容!$D$119:$BZ$119),成就内容!BJ108,1)-SUM(BS$4:BS48))</f>
        <v>0</v>
      </c>
      <c r="BT49" s="41" t="str">
        <f>IF(成就内容!BK52="","",INDEX($C$4:$C$178*成就内容!BK$119/SUM(成就内容!$D$119:$BZ$119),成就内容!BK108,1)-SUM(BT$4:BT48))</f>
        <v/>
      </c>
      <c r="BU49" s="41" t="str">
        <f>IF(成就内容!BL52="","",INDEX($C$4:$C$178*成就内容!BL$119/SUM(成就内容!$D$119:$BZ$119),成就内容!BL108,1)-SUM(BU$4:BU48))</f>
        <v/>
      </c>
      <c r="BV49" s="41" t="str">
        <f>IF(成就内容!BM52="","",INDEX($C$4:$C$178*成就内容!BM$119/SUM(成就内容!$D$119:$BZ$119),成就内容!BM108,1)-SUM(BV$4:BV48))</f>
        <v/>
      </c>
      <c r="BW49" s="41" t="str">
        <f>IF(成就内容!BN52="","",INDEX($C$4:$C$178*成就内容!BN$119/SUM(成就内容!$D$119:$BZ$119),成就内容!BN108,1)-SUM(BW$4:BW48))</f>
        <v/>
      </c>
      <c r="BX49" s="41">
        <f>IF(成就内容!BO52="","",INDEX($C$4:$C$178*成就内容!BO$119/SUM(成就内容!$D$119:$BZ$119),成就内容!BO108,1)-SUM(BX$4:BX48))</f>
        <v>0</v>
      </c>
      <c r="BY49" s="41">
        <f>IF(成就内容!BP52="","",INDEX($C$4:$C$178*成就内容!BP$119/SUM(成就内容!$D$119:$BZ$119),成就内容!BP108,1)-SUM(BY$4:BY48))</f>
        <v>0</v>
      </c>
      <c r="BZ49" s="41">
        <f>IF(成就内容!BQ52="","",INDEX($C$4:$C$178*成就内容!BQ$119/SUM(成就内容!$D$119:$BZ$119),成就内容!BQ108,1)-SUM(BZ$4:BZ48))</f>
        <v>0</v>
      </c>
      <c r="CA49" s="41" t="str">
        <f>IF(成就内容!BR52="","",INDEX($C$4:$C$178*成就内容!BR$119/SUM(成就内容!$D$119:$BZ$119),成就内容!BR108,1)-SUM(CA$4:CA48))</f>
        <v/>
      </c>
      <c r="CB49" s="41" t="str">
        <f>IF(成就内容!BS52="","",INDEX($C$4:$C$178*成就内容!BS$119/SUM(成就内容!$D$119:$BZ$119),成就内容!BS108,1)-SUM(CB$4:CB48))</f>
        <v/>
      </c>
      <c r="CC49" s="41">
        <f>IF(成就内容!BT52="","",INDEX($C$4:$C$178*成就内容!BT$119/SUM(成就内容!$D$119:$BZ$119),成就内容!BT108,1)-SUM(CC$4:CC48))</f>
        <v>0</v>
      </c>
      <c r="CD49" s="41">
        <f>IF(成就内容!BU52="","",INDEX($C$4:$C$178*成就内容!BU$119/SUM(成就内容!$D$119:$BZ$119),成就内容!BU108,1)-SUM(CD$4:CD48))</f>
        <v>0</v>
      </c>
      <c r="CE49" s="41" t="str">
        <f>IF(成就内容!BV52="","",INDEX($C$4:$C$178*成就内容!BV$119/SUM(成就内容!$D$119:$BZ$119),成就内容!BV108,1)-SUM(CE$4:CE48))</f>
        <v/>
      </c>
      <c r="CF49" s="41" t="str">
        <f>IF(成就内容!BW52="","",INDEX($C$4:$C$178*成就内容!BW$119/SUM(成就内容!$D$119:$BZ$119),成就内容!BW108,1)-SUM(CF$4:CF48))</f>
        <v/>
      </c>
      <c r="CG49" s="41" t="str">
        <f>IF(成就内容!BX52="","",INDEX($C$4:$C$178*成就内容!BX$119/SUM(成就内容!$D$119:$BZ$119),成就内容!BX108,1)-SUM(CG$4:CG48))</f>
        <v/>
      </c>
      <c r="CH49" s="41" t="str">
        <f>IF(成就内容!BY52="","",INDEX($C$4:$C$178*成就内容!BY$119/SUM(成就内容!$D$119:$BZ$119),成就内容!BY108,1)-SUM(CH$4:CH48))</f>
        <v/>
      </c>
      <c r="CI49" s="41" t="str">
        <f>IF(成就内容!BZ52="","",INDEX($C$4:$C$178*成就内容!BZ$119/SUM(成就内容!$D$119:$BZ$119),成就内容!BZ108,1)-SUM(CI$4:CI48))</f>
        <v/>
      </c>
      <c r="CK49" s="19"/>
      <c r="CM49" s="43">
        <v>46</v>
      </c>
      <c r="CN49" s="41" t="str">
        <f t="shared" si="79"/>
        <v/>
      </c>
      <c r="CO49" s="41" t="str">
        <f t="shared" si="80"/>
        <v/>
      </c>
      <c r="CP49" s="41" t="str">
        <f t="shared" si="81"/>
        <v/>
      </c>
      <c r="CQ49" s="41" t="str">
        <f t="shared" si="82"/>
        <v/>
      </c>
      <c r="CR49" s="41" t="str">
        <f t="shared" si="83"/>
        <v/>
      </c>
      <c r="CS49" s="41" t="str">
        <f t="shared" si="84"/>
        <v/>
      </c>
      <c r="CT49" s="41" t="str">
        <f t="shared" si="85"/>
        <v/>
      </c>
      <c r="CU49" s="41" t="str">
        <f t="shared" si="86"/>
        <v/>
      </c>
      <c r="CV49" s="41" t="str">
        <f t="shared" si="87"/>
        <v/>
      </c>
      <c r="CW49" s="41" t="str">
        <f t="shared" si="88"/>
        <v/>
      </c>
      <c r="CX49" s="41" t="str">
        <f t="shared" si="89"/>
        <v/>
      </c>
      <c r="CY49" s="41" t="str">
        <f t="shared" si="90"/>
        <v/>
      </c>
      <c r="CZ49" s="41" t="str">
        <f t="shared" si="91"/>
        <v/>
      </c>
      <c r="DA49" s="41" t="str">
        <f t="shared" si="92"/>
        <v/>
      </c>
      <c r="DB49" s="41" t="str">
        <f t="shared" si="93"/>
        <v/>
      </c>
      <c r="DC49" s="41" t="str">
        <f t="shared" si="94"/>
        <v/>
      </c>
      <c r="DD49" s="41" t="str">
        <f t="shared" si="95"/>
        <v/>
      </c>
      <c r="DE49" s="41" t="str">
        <f t="shared" si="96"/>
        <v/>
      </c>
      <c r="DF49" s="41" t="str">
        <f t="shared" si="97"/>
        <v/>
      </c>
      <c r="DG49" s="41" t="str">
        <f t="shared" si="98"/>
        <v/>
      </c>
      <c r="DH49" s="41" t="str">
        <f t="shared" si="99"/>
        <v/>
      </c>
      <c r="DI49" s="41" t="str">
        <f t="shared" si="100"/>
        <v/>
      </c>
      <c r="DJ49" s="41" t="str">
        <f t="shared" si="101"/>
        <v/>
      </c>
      <c r="DK49" s="41" t="str">
        <f t="shared" si="102"/>
        <v/>
      </c>
      <c r="DL49" s="41" t="str">
        <f t="shared" si="103"/>
        <v/>
      </c>
      <c r="DM49" s="41" t="str">
        <f t="shared" si="104"/>
        <v/>
      </c>
      <c r="DN49" s="41" t="str">
        <f t="shared" si="105"/>
        <v/>
      </c>
      <c r="DO49" s="41" t="str">
        <f t="shared" si="106"/>
        <v/>
      </c>
      <c r="DP49" s="41" t="str">
        <f t="shared" si="107"/>
        <v/>
      </c>
      <c r="DQ49" s="41" t="str">
        <f t="shared" si="108"/>
        <v/>
      </c>
      <c r="DR49" s="41" t="str">
        <f t="shared" si="109"/>
        <v/>
      </c>
      <c r="DS49" s="41" t="str">
        <f t="shared" si="110"/>
        <v/>
      </c>
      <c r="DT49" s="41" t="str">
        <f t="shared" si="111"/>
        <v/>
      </c>
      <c r="DU49" s="41" t="str">
        <f t="shared" si="112"/>
        <v/>
      </c>
      <c r="DV49" s="41" t="str">
        <f t="shared" si="113"/>
        <v/>
      </c>
      <c r="DW49" s="41" t="str">
        <f t="shared" si="114"/>
        <v/>
      </c>
      <c r="DX49" s="41" t="str">
        <f t="shared" si="115"/>
        <v/>
      </c>
      <c r="DY49" s="41" t="str">
        <f t="shared" si="116"/>
        <v/>
      </c>
      <c r="DZ49" s="41" t="str">
        <f t="shared" si="117"/>
        <v/>
      </c>
      <c r="EA49" s="41" t="str">
        <f t="shared" si="118"/>
        <v/>
      </c>
      <c r="EB49" s="41" t="str">
        <f t="shared" si="119"/>
        <v/>
      </c>
      <c r="EC49" s="41" t="str">
        <f t="shared" si="120"/>
        <v/>
      </c>
      <c r="ED49" s="41" t="str">
        <f t="shared" si="121"/>
        <v/>
      </c>
      <c r="EE49" s="41" t="str">
        <f t="shared" si="122"/>
        <v/>
      </c>
      <c r="EF49" s="41" t="str">
        <f t="shared" si="123"/>
        <v/>
      </c>
      <c r="EG49" s="41" t="str">
        <f t="shared" si="124"/>
        <v/>
      </c>
      <c r="EH49" s="41" t="str">
        <f t="shared" si="125"/>
        <v/>
      </c>
      <c r="EI49" s="41" t="str">
        <f t="shared" si="126"/>
        <v/>
      </c>
      <c r="EJ49" s="41" t="str">
        <f t="shared" si="127"/>
        <v/>
      </c>
      <c r="EK49" s="41" t="str">
        <f t="shared" si="128"/>
        <v/>
      </c>
      <c r="EL49" s="41" t="str">
        <f t="shared" si="129"/>
        <v/>
      </c>
      <c r="EM49" s="41" t="str">
        <f t="shared" si="130"/>
        <v/>
      </c>
      <c r="EN49" s="41" t="str">
        <f t="shared" si="131"/>
        <v/>
      </c>
      <c r="EO49" s="41" t="str">
        <f t="shared" si="132"/>
        <v/>
      </c>
      <c r="EP49" s="41" t="str">
        <f t="shared" si="133"/>
        <v/>
      </c>
      <c r="EQ49" s="41" t="str">
        <f t="shared" si="134"/>
        <v/>
      </c>
      <c r="ER49" s="41" t="str">
        <f t="shared" si="135"/>
        <v/>
      </c>
      <c r="ES49" s="41" t="str">
        <f t="shared" si="136"/>
        <v/>
      </c>
      <c r="ET49" s="41">
        <f t="shared" si="137"/>
        <v>0</v>
      </c>
      <c r="EU49" s="41" t="str">
        <f t="shared" si="138"/>
        <v/>
      </c>
      <c r="EV49" s="41" t="str">
        <f t="shared" si="139"/>
        <v/>
      </c>
      <c r="EW49" s="41" t="str">
        <f t="shared" si="140"/>
        <v/>
      </c>
      <c r="EX49" s="41" t="str">
        <f t="shared" si="141"/>
        <v/>
      </c>
      <c r="EY49" s="41">
        <f t="shared" si="142"/>
        <v>0</v>
      </c>
      <c r="EZ49" s="41">
        <f t="shared" si="143"/>
        <v>0</v>
      </c>
      <c r="FA49" s="41">
        <f t="shared" si="144"/>
        <v>0</v>
      </c>
      <c r="FB49" s="41" t="str">
        <f t="shared" si="145"/>
        <v/>
      </c>
      <c r="FC49" s="41" t="str">
        <f t="shared" si="146"/>
        <v/>
      </c>
      <c r="FD49" s="41">
        <f t="shared" si="147"/>
        <v>0</v>
      </c>
      <c r="FE49" s="41">
        <f t="shared" si="148"/>
        <v>0</v>
      </c>
      <c r="FF49" s="41" t="str">
        <f t="shared" si="149"/>
        <v/>
      </c>
      <c r="FG49" s="41" t="str">
        <f t="shared" si="150"/>
        <v/>
      </c>
      <c r="FH49" s="41" t="str">
        <f t="shared" si="151"/>
        <v/>
      </c>
      <c r="FI49" s="41" t="str">
        <f t="shared" si="152"/>
        <v/>
      </c>
      <c r="FJ49" s="41" t="str">
        <f t="shared" si="153"/>
        <v/>
      </c>
    </row>
    <row r="50" spans="1:167" s="96" customFormat="1" x14ac:dyDescent="0.15">
      <c r="B50" s="96">
        <v>47</v>
      </c>
      <c r="C50" s="96">
        <f>'[1]功能-子任务'!$S51</f>
        <v>1540.8000000000002</v>
      </c>
      <c r="D50" s="96">
        <f>'[1]功能-子任务'!$AC51</f>
        <v>1360000</v>
      </c>
      <c r="E50" s="96">
        <f>'[1]功能-子任务'!$AM51/4</f>
        <v>4637500</v>
      </c>
      <c r="F50" s="96">
        <f t="shared" si="78"/>
        <v>4637500</v>
      </c>
      <c r="G50" s="96">
        <f>'[1]功能-子任务'!$AR51</f>
        <v>574000</v>
      </c>
      <c r="H50" s="96">
        <f>'[1]功能-子任务'!$BA51</f>
        <v>4350</v>
      </c>
      <c r="I50" s="96">
        <f>'[1]功能-子任务'!$BJ51</f>
        <v>64784.3</v>
      </c>
      <c r="J50" s="19"/>
      <c r="L50" s="43">
        <v>47</v>
      </c>
      <c r="M50" s="41" t="str">
        <f>IF(成就内容!D53="","",INDEX($C$4:$C$178*成就内容!D$119/SUM(成就内容!$D$119:$BZ$119),成就内容!D109,1)-SUM(M$4:M49))</f>
        <v/>
      </c>
      <c r="N50" s="41" t="str">
        <f>IF(成就内容!E53="","",INDEX($C$4:$C$178*成就内容!E$119/SUM(成就内容!$D$119:$BZ$119),成就内容!E109,1)-SUM(N$4:N49))</f>
        <v/>
      </c>
      <c r="O50" s="41" t="str">
        <f>IF(成就内容!F53="","",INDEX($C$4:$C$178*成就内容!F$119/SUM(成就内容!$D$119:$BZ$119),成就内容!F109,1)-SUM(O$4:O49))</f>
        <v/>
      </c>
      <c r="P50" s="41" t="str">
        <f>IF(成就内容!G53="","",INDEX($C$4:$C$178*成就内容!G$119/SUM(成就内容!$D$119:$BZ$119),成就内容!G109,1)-SUM(P$4:P49))</f>
        <v/>
      </c>
      <c r="Q50" s="41" t="str">
        <f>IF(成就内容!H53="","",INDEX($C$4:$C$178*成就内容!H$119/SUM(成就内容!$D$119:$BZ$119),成就内容!H109,1)-SUM(Q$4:Q49))</f>
        <v/>
      </c>
      <c r="R50" s="41" t="str">
        <f>IF(成就内容!I53="","",INDEX($C$4:$C$178*成就内容!I$119/SUM(成就内容!$D$119:$BZ$119),成就内容!I109,1)-SUM(R$4:R49))</f>
        <v/>
      </c>
      <c r="S50" s="41" t="str">
        <f>IF(成就内容!J53="","",INDEX($C$4:$C$178*成就内容!J$119/SUM(成就内容!$D$119:$BZ$119),成就内容!J109,1)-SUM(S$4:S49))</f>
        <v/>
      </c>
      <c r="T50" s="41" t="str">
        <f>IF(成就内容!K53="","",INDEX($C$4:$C$178*成就内容!K$119/SUM(成就内容!$D$119:$BZ$119),成就内容!K109,1)-SUM(T$4:T49))</f>
        <v/>
      </c>
      <c r="U50" s="41" t="str">
        <f>IF(成就内容!L53="","",INDEX($C$4:$C$178*成就内容!L$119/SUM(成就内容!$D$119:$BZ$119),成就内容!L109,1)-SUM(U$4:U49))</f>
        <v/>
      </c>
      <c r="V50" s="41" t="str">
        <f>IF(成就内容!M53="","",INDEX($C$4:$C$178*成就内容!M$119/SUM(成就内容!$D$119:$BZ$119),成就内容!M109,1)-SUM(V$4:V49))</f>
        <v/>
      </c>
      <c r="W50" s="41" t="str">
        <f>IF(成就内容!N53="","",INDEX($C$4:$C$178*成就内容!N$119/SUM(成就内容!$D$119:$BZ$119),成就内容!N109,1)-SUM(W$4:W49))</f>
        <v/>
      </c>
      <c r="X50" s="41" t="str">
        <f>IF(成就内容!O53="","",INDEX($C$4:$C$178*成就内容!O$119/SUM(成就内容!$D$119:$BZ$119),成就内容!O109,1)-SUM(X$4:X49))</f>
        <v/>
      </c>
      <c r="Y50" s="41" t="str">
        <f>IF(成就内容!P53="","",INDEX($C$4:$C$178*成就内容!P$119/SUM(成就内容!$D$119:$BZ$119),成就内容!P109,1)-SUM(Y$4:Y49))</f>
        <v/>
      </c>
      <c r="Z50" s="41" t="str">
        <f>IF(成就内容!Q53="","",INDEX($C$4:$C$178*成就内容!Q$119/SUM(成就内容!$D$119:$BZ$119),成就内容!Q109,1)-SUM(Z$4:Z49))</f>
        <v/>
      </c>
      <c r="AA50" s="41" t="str">
        <f>IF(成就内容!R53="","",INDEX($C$4:$C$178*成就内容!R$119/SUM(成就内容!$D$119:$BZ$119),成就内容!R109,1)-SUM(AA$4:AA49))</f>
        <v/>
      </c>
      <c r="AB50" s="41" t="str">
        <f>IF(成就内容!S53="","",INDEX($C$4:$C$178*成就内容!S$119/SUM(成就内容!$D$119:$BZ$119),成就内容!S109,1)-SUM(AB$4:AB49))</f>
        <v/>
      </c>
      <c r="AC50" s="41" t="str">
        <f>IF(成就内容!T53="","",INDEX($C$4:$C$178*成就内容!T$119/SUM(成就内容!$D$119:$BZ$119),成就内容!T109,1)-SUM(AC$4:AC49))</f>
        <v/>
      </c>
      <c r="AD50" s="41" t="str">
        <f>IF(成就内容!U53="","",INDEX($C$4:$C$178*成就内容!U$119/SUM(成就内容!$D$119:$BZ$119),成就内容!U109,1)-SUM(AD$4:AD49))</f>
        <v/>
      </c>
      <c r="AE50" s="41" t="str">
        <f>IF(成就内容!V53="","",INDEX($C$4:$C$178*成就内容!V$119/SUM(成就内容!$D$119:$BZ$119),成就内容!V109,1)-SUM(AE$4:AE49))</f>
        <v/>
      </c>
      <c r="AF50" s="41" t="str">
        <f>IF(成就内容!W53="","",INDEX($C$4:$C$178*成就内容!W$119/SUM(成就内容!$D$119:$BZ$119),成就内容!W109,1)-SUM(AF$4:AF49))</f>
        <v/>
      </c>
      <c r="AG50" s="41" t="str">
        <f>IF(成就内容!X53="","",INDEX($C$4:$C$178*成就内容!X$119/SUM(成就内容!$D$119:$BZ$119),成就内容!X109,1)-SUM(AG$4:AG49))</f>
        <v/>
      </c>
      <c r="AH50" s="41" t="str">
        <f>IF(成就内容!Y53="","",INDEX($C$4:$C$178*成就内容!Y$119/SUM(成就内容!$D$119:$BZ$119),成就内容!Y109,1)-SUM(AH$4:AH49))</f>
        <v/>
      </c>
      <c r="AI50" s="41" t="str">
        <f>IF(成就内容!Z53="","",INDEX($C$4:$C$178*成就内容!Z$119/SUM(成就内容!$D$119:$BZ$119),成就内容!Z109,1)-SUM(AI$4:AI49))</f>
        <v/>
      </c>
      <c r="AJ50" s="41" t="str">
        <f>IF(成就内容!AA53="","",INDEX($C$4:$C$178*成就内容!AA$119/SUM(成就内容!$D$119:$BZ$119),成就内容!AA109,1)-SUM(AJ$4:AJ49))</f>
        <v/>
      </c>
      <c r="AK50" s="41" t="str">
        <f>IF(成就内容!AB53="","",INDEX($C$4:$C$178*成就内容!AB$119/SUM(成就内容!$D$119:$BZ$119),成就内容!AB109,1)-SUM(AK$4:AK49))</f>
        <v/>
      </c>
      <c r="AL50" s="41" t="str">
        <f>IF(成就内容!AC53="","",INDEX($C$4:$C$178*成就内容!AC$119/SUM(成就内容!$D$119:$BZ$119),成就内容!AC109,1)-SUM(AL$4:AL49))</f>
        <v/>
      </c>
      <c r="AM50" s="41" t="str">
        <f>IF(成就内容!AD53="","",INDEX($C$4:$C$178*成就内容!AD$119/SUM(成就内容!$D$119:$BZ$119),成就内容!AD109,1)-SUM(AM$4:AM49))</f>
        <v/>
      </c>
      <c r="AN50" s="41" t="str">
        <f>IF(成就内容!AE53="","",INDEX($C$4:$C$178*成就内容!AE$119/SUM(成就内容!$D$119:$BZ$119),成就内容!AE109,1)-SUM(AN$4:AN49))</f>
        <v/>
      </c>
      <c r="AO50" s="41" t="str">
        <f>IF(成就内容!AF53="","",INDEX($C$4:$C$178*成就内容!AF$119/SUM(成就内容!$D$119:$BZ$119),成就内容!AF109,1)-SUM(AO$4:AO49))</f>
        <v/>
      </c>
      <c r="AP50" s="41" t="str">
        <f>IF(成就内容!AG53="","",INDEX($C$4:$C$178*成就内容!AG$119/SUM(成就内容!$D$119:$BZ$119),成就内容!AG109,1)-SUM(AP$4:AP49))</f>
        <v/>
      </c>
      <c r="AQ50" s="41" t="str">
        <f>IF(成就内容!AH53="","",INDEX($C$4:$C$178*成就内容!AH$119/SUM(成就内容!$D$119:$BZ$119),成就内容!AH109,1)-SUM(AQ$4:AQ49))</f>
        <v/>
      </c>
      <c r="AR50" s="41" t="str">
        <f>IF(成就内容!AI53="","",INDEX($C$4:$C$178*成就内容!AI$119/SUM(成就内容!$D$119:$BZ$119),成就内容!AI109,1)-SUM(AR$4:AR49))</f>
        <v/>
      </c>
      <c r="AS50" s="41" t="str">
        <f>IF(成就内容!AJ53="","",INDEX($C$4:$C$178*成就内容!AJ$119/SUM(成就内容!$D$119:$BZ$119),成就内容!AJ109,1)-SUM(AS$4:AS49))</f>
        <v/>
      </c>
      <c r="AT50" s="41" t="str">
        <f>IF(成就内容!AK53="","",INDEX($C$4:$C$178*成就内容!AK$119/SUM(成就内容!$D$119:$BZ$119),成就内容!AK109,1)-SUM(AT$4:AT49))</f>
        <v/>
      </c>
      <c r="AU50" s="41" t="str">
        <f>IF(成就内容!AL53="","",INDEX($C$4:$C$178*成就内容!AL$119/SUM(成就内容!$D$119:$BZ$119),成就内容!AL109,1)-SUM(AU$4:AU49))</f>
        <v/>
      </c>
      <c r="AV50" s="41" t="str">
        <f>IF(成就内容!AM53="","",INDEX($C$4:$C$178*成就内容!AM$119/SUM(成就内容!$D$119:$BZ$119),成就内容!AM109,1)-SUM(AV$4:AV49))</f>
        <v/>
      </c>
      <c r="AW50" s="41" t="str">
        <f>IF(成就内容!AN53="","",INDEX($C$4:$C$178*成就内容!AN$119/SUM(成就内容!$D$119:$BZ$119),成就内容!AN109,1)-SUM(AW$4:AW49))</f>
        <v/>
      </c>
      <c r="AX50" s="41" t="str">
        <f>IF(成就内容!AO53="","",INDEX($C$4:$C$178*成就内容!AO$119/SUM(成就内容!$D$119:$BZ$119),成就内容!AO109,1)-SUM(AX$4:AX49))</f>
        <v/>
      </c>
      <c r="AY50" s="41" t="str">
        <f>IF(成就内容!AP53="","",INDEX($C$4:$C$178*成就内容!AP$119/SUM(成就内容!$D$119:$BZ$119),成就内容!AP109,1)-SUM(AY$4:AY49))</f>
        <v/>
      </c>
      <c r="AZ50" s="41" t="str">
        <f>IF(成就内容!AQ53="","",INDEX($C$4:$C$178*成就内容!AQ$119/SUM(成就内容!$D$119:$BZ$119),成就内容!AQ109,1)-SUM(AZ$4:AZ49))</f>
        <v/>
      </c>
      <c r="BA50" s="41" t="str">
        <f>IF(成就内容!AR53="","",INDEX($C$4:$C$178*成就内容!AR$119/SUM(成就内容!$D$119:$BZ$119),成就内容!AR109,1)-SUM(BA$4:BA49))</f>
        <v/>
      </c>
      <c r="BB50" s="41" t="str">
        <f>IF(成就内容!AS53="","",INDEX($C$4:$C$178*成就内容!AS$119/SUM(成就内容!$D$119:$BZ$119),成就内容!AS109,1)-SUM(BB$4:BB49))</f>
        <v/>
      </c>
      <c r="BC50" s="41" t="str">
        <f>IF(成就内容!AT53="","",INDEX($C$4:$C$178*成就内容!AT$119/SUM(成就内容!$D$119:$BZ$119),成就内容!AT109,1)-SUM(BC$4:BC49))</f>
        <v/>
      </c>
      <c r="BD50" s="41" t="str">
        <f>IF(成就内容!AU53="","",INDEX($C$4:$C$178*成就内容!AU$119/SUM(成就内容!$D$119:$BZ$119),成就内容!AU109,1)-SUM(BD$4:BD49))</f>
        <v/>
      </c>
      <c r="BE50" s="41" t="str">
        <f>IF(成就内容!AV53="","",INDEX($C$4:$C$178*成就内容!AV$119/SUM(成就内容!$D$119:$BZ$119),成就内容!AV109,1)-SUM(BE$4:BE49))</f>
        <v/>
      </c>
      <c r="BF50" s="41" t="str">
        <f>IF(成就内容!AW53="","",INDEX($C$4:$C$178*成就内容!AW$119/SUM(成就内容!$D$119:$BZ$119),成就内容!AW109,1)-SUM(BF$4:BF49))</f>
        <v/>
      </c>
      <c r="BG50" s="41" t="str">
        <f>IF(成就内容!AX53="","",INDEX($C$4:$C$178*成就内容!AX$119/SUM(成就内容!$D$119:$BZ$119),成就内容!AX109,1)-SUM(BG$4:BG49))</f>
        <v/>
      </c>
      <c r="BH50" s="41" t="str">
        <f>IF(成就内容!AY53="","",INDEX($C$4:$C$178*成就内容!AY$119/SUM(成就内容!$D$119:$BZ$119),成就内容!AY109,1)-SUM(BH$4:BH49))</f>
        <v/>
      </c>
      <c r="BI50" s="41" t="str">
        <f>IF(成就内容!AZ53="","",INDEX($C$4:$C$178*成就内容!AZ$119/SUM(成就内容!$D$119:$BZ$119),成就内容!AZ109,1)-SUM(BI$4:BI49))</f>
        <v/>
      </c>
      <c r="BJ50" s="41" t="str">
        <f>IF(成就内容!BA53="","",INDEX($C$4:$C$178*成就内容!BA$119/SUM(成就内容!$D$119:$BZ$119),成就内容!BA109,1)-SUM(BJ$4:BJ49))</f>
        <v/>
      </c>
      <c r="BK50" s="41" t="str">
        <f>IF(成就内容!BB53="","",INDEX($C$4:$C$178*成就内容!BB$119/SUM(成就内容!$D$119:$BZ$119),成就内容!BB109,1)-SUM(BK$4:BK49))</f>
        <v/>
      </c>
      <c r="BL50" s="41" t="str">
        <f>IF(成就内容!BC53="","",INDEX($C$4:$C$178*成就内容!BC$119/SUM(成就内容!$D$119:$BZ$119),成就内容!BC109,1)-SUM(BL$4:BL49))</f>
        <v/>
      </c>
      <c r="BM50" s="41" t="str">
        <f>IF(成就内容!BD53="","",INDEX($C$4:$C$178*成就内容!BD$119/SUM(成就内容!$D$119:$BZ$119),成就内容!BD109,1)-SUM(BM$4:BM49))</f>
        <v/>
      </c>
      <c r="BN50" s="41" t="str">
        <f>IF(成就内容!BE53="","",INDEX($C$4:$C$178*成就内容!BE$119/SUM(成就内容!$D$119:$BZ$119),成就内容!BE109,1)-SUM(BN$4:BN49))</f>
        <v/>
      </c>
      <c r="BO50" s="41" t="str">
        <f>IF(成就内容!BF53="","",INDEX($C$4:$C$178*成就内容!BF$119/SUM(成就内容!$D$119:$BZ$119),成就内容!BF109,1)-SUM(BO$4:BO49))</f>
        <v/>
      </c>
      <c r="BP50" s="41" t="str">
        <f>IF(成就内容!BG53="","",INDEX($C$4:$C$178*成就内容!BG$119/SUM(成就内容!$D$119:$BZ$119),成就内容!BG109,1)-SUM(BP$4:BP49))</f>
        <v/>
      </c>
      <c r="BQ50" s="41" t="str">
        <f>IF(成就内容!BH53="","",INDEX($C$4:$C$178*成就内容!BH$119/SUM(成就内容!$D$119:$BZ$119),成就内容!BH109,1)-SUM(BQ$4:BQ49))</f>
        <v/>
      </c>
      <c r="BR50" s="41" t="str">
        <f>IF(成就内容!BI53="","",INDEX($C$4:$C$178*成就内容!BI$119/SUM(成就内容!$D$119:$BZ$119),成就内容!BI109,1)-SUM(BR$4:BR49))</f>
        <v/>
      </c>
      <c r="BS50" s="41">
        <f>IF(成就内容!BJ53="","",INDEX($C$4:$C$178*成就内容!BJ$119/SUM(成就内容!$D$119:$BZ$119),成就内容!BJ109,1)-SUM(BS$4:BS49))</f>
        <v>0</v>
      </c>
      <c r="BT50" s="41" t="str">
        <f>IF(成就内容!BK53="","",INDEX($C$4:$C$178*成就内容!BK$119/SUM(成就内容!$D$119:$BZ$119),成就内容!BK109,1)-SUM(BT$4:BT49))</f>
        <v/>
      </c>
      <c r="BU50" s="41" t="str">
        <f>IF(成就内容!BL53="","",INDEX($C$4:$C$178*成就内容!BL$119/SUM(成就内容!$D$119:$BZ$119),成就内容!BL109,1)-SUM(BU$4:BU49))</f>
        <v/>
      </c>
      <c r="BV50" s="41" t="str">
        <f>IF(成就内容!BM53="","",INDEX($C$4:$C$178*成就内容!BM$119/SUM(成就内容!$D$119:$BZ$119),成就内容!BM109,1)-SUM(BV$4:BV49))</f>
        <v/>
      </c>
      <c r="BW50" s="41" t="str">
        <f>IF(成就内容!BN53="","",INDEX($C$4:$C$178*成就内容!BN$119/SUM(成就内容!$D$119:$BZ$119),成就内容!BN109,1)-SUM(BW$4:BW49))</f>
        <v/>
      </c>
      <c r="BX50" s="41">
        <f>IF(成就内容!BO53="","",INDEX($C$4:$C$178*成就内容!BO$119/SUM(成就内容!$D$119:$BZ$119),成就内容!BO109,1)-SUM(BX$4:BX49))</f>
        <v>0</v>
      </c>
      <c r="BY50" s="41">
        <f>IF(成就内容!BP53="","",INDEX($C$4:$C$178*成就内容!BP$119/SUM(成就内容!$D$119:$BZ$119),成就内容!BP109,1)-SUM(BY$4:BY49))</f>
        <v>0</v>
      </c>
      <c r="BZ50" s="41">
        <f>IF(成就内容!BQ53="","",INDEX($C$4:$C$178*成就内容!BQ$119/SUM(成就内容!$D$119:$BZ$119),成就内容!BQ109,1)-SUM(BZ$4:BZ49))</f>
        <v>0</v>
      </c>
      <c r="CA50" s="41" t="str">
        <f>IF(成就内容!BR53="","",INDEX($C$4:$C$178*成就内容!BR$119/SUM(成就内容!$D$119:$BZ$119),成就内容!BR109,1)-SUM(CA$4:CA49))</f>
        <v/>
      </c>
      <c r="CB50" s="41" t="str">
        <f>IF(成就内容!BS53="","",INDEX($C$4:$C$178*成就内容!BS$119/SUM(成就内容!$D$119:$BZ$119),成就内容!BS109,1)-SUM(CB$4:CB49))</f>
        <v/>
      </c>
      <c r="CC50" s="41">
        <f>IF(成就内容!BT53="","",INDEX($C$4:$C$178*成就内容!BT$119/SUM(成就内容!$D$119:$BZ$119),成就内容!BT109,1)-SUM(CC$4:CC49))</f>
        <v>0</v>
      </c>
      <c r="CD50" s="41">
        <f>IF(成就内容!BU53="","",INDEX($C$4:$C$178*成就内容!BU$119/SUM(成就内容!$D$119:$BZ$119),成就内容!BU109,1)-SUM(CD$4:CD49))</f>
        <v>0</v>
      </c>
      <c r="CE50" s="41" t="str">
        <f>IF(成就内容!BV53="","",INDEX($C$4:$C$178*成就内容!BV$119/SUM(成就内容!$D$119:$BZ$119),成就内容!BV109,1)-SUM(CE$4:CE49))</f>
        <v/>
      </c>
      <c r="CF50" s="41" t="str">
        <f>IF(成就内容!BW53="","",INDEX($C$4:$C$178*成就内容!BW$119/SUM(成就内容!$D$119:$BZ$119),成就内容!BW109,1)-SUM(CF$4:CF49))</f>
        <v/>
      </c>
      <c r="CG50" s="41" t="str">
        <f>IF(成就内容!BX53="","",INDEX($C$4:$C$178*成就内容!BX$119/SUM(成就内容!$D$119:$BZ$119),成就内容!BX109,1)-SUM(CG$4:CG49))</f>
        <v/>
      </c>
      <c r="CH50" s="41" t="str">
        <f>IF(成就内容!BY53="","",INDEX($C$4:$C$178*成就内容!BY$119/SUM(成就内容!$D$119:$BZ$119),成就内容!BY109,1)-SUM(CH$4:CH49))</f>
        <v/>
      </c>
      <c r="CI50" s="41" t="str">
        <f>IF(成就内容!BZ53="","",INDEX($C$4:$C$178*成就内容!BZ$119/SUM(成就内容!$D$119:$BZ$119),成就内容!BZ109,1)-SUM(CI$4:CI49))</f>
        <v/>
      </c>
      <c r="CK50" s="19"/>
      <c r="CM50" s="43">
        <v>47</v>
      </c>
      <c r="CN50" s="41" t="str">
        <f t="shared" si="79"/>
        <v/>
      </c>
      <c r="CO50" s="41" t="str">
        <f t="shared" si="80"/>
        <v/>
      </c>
      <c r="CP50" s="41" t="str">
        <f t="shared" si="81"/>
        <v/>
      </c>
      <c r="CQ50" s="41" t="str">
        <f t="shared" si="82"/>
        <v/>
      </c>
      <c r="CR50" s="41" t="str">
        <f t="shared" si="83"/>
        <v/>
      </c>
      <c r="CS50" s="41" t="str">
        <f t="shared" si="84"/>
        <v/>
      </c>
      <c r="CT50" s="41" t="str">
        <f t="shared" si="85"/>
        <v/>
      </c>
      <c r="CU50" s="41" t="str">
        <f t="shared" si="86"/>
        <v/>
      </c>
      <c r="CV50" s="41" t="str">
        <f t="shared" si="87"/>
        <v/>
      </c>
      <c r="CW50" s="41" t="str">
        <f t="shared" si="88"/>
        <v/>
      </c>
      <c r="CX50" s="41" t="str">
        <f t="shared" si="89"/>
        <v/>
      </c>
      <c r="CY50" s="41" t="str">
        <f t="shared" si="90"/>
        <v/>
      </c>
      <c r="CZ50" s="41" t="str">
        <f t="shared" si="91"/>
        <v/>
      </c>
      <c r="DA50" s="41" t="str">
        <f t="shared" si="92"/>
        <v/>
      </c>
      <c r="DB50" s="41" t="str">
        <f t="shared" si="93"/>
        <v/>
      </c>
      <c r="DC50" s="41" t="str">
        <f t="shared" si="94"/>
        <v/>
      </c>
      <c r="DD50" s="41" t="str">
        <f t="shared" si="95"/>
        <v/>
      </c>
      <c r="DE50" s="41" t="str">
        <f t="shared" si="96"/>
        <v/>
      </c>
      <c r="DF50" s="41" t="str">
        <f t="shared" si="97"/>
        <v/>
      </c>
      <c r="DG50" s="41" t="str">
        <f t="shared" si="98"/>
        <v/>
      </c>
      <c r="DH50" s="41" t="str">
        <f t="shared" si="99"/>
        <v/>
      </c>
      <c r="DI50" s="41" t="str">
        <f t="shared" si="100"/>
        <v/>
      </c>
      <c r="DJ50" s="41" t="str">
        <f t="shared" si="101"/>
        <v/>
      </c>
      <c r="DK50" s="41" t="str">
        <f t="shared" si="102"/>
        <v/>
      </c>
      <c r="DL50" s="41" t="str">
        <f t="shared" si="103"/>
        <v/>
      </c>
      <c r="DM50" s="41" t="str">
        <f t="shared" si="104"/>
        <v/>
      </c>
      <c r="DN50" s="41" t="str">
        <f t="shared" si="105"/>
        <v/>
      </c>
      <c r="DO50" s="41" t="str">
        <f t="shared" si="106"/>
        <v/>
      </c>
      <c r="DP50" s="41" t="str">
        <f t="shared" si="107"/>
        <v/>
      </c>
      <c r="DQ50" s="41" t="str">
        <f t="shared" si="108"/>
        <v/>
      </c>
      <c r="DR50" s="41" t="str">
        <f t="shared" si="109"/>
        <v/>
      </c>
      <c r="DS50" s="41" t="str">
        <f t="shared" si="110"/>
        <v/>
      </c>
      <c r="DT50" s="41" t="str">
        <f t="shared" si="111"/>
        <v/>
      </c>
      <c r="DU50" s="41" t="str">
        <f t="shared" si="112"/>
        <v/>
      </c>
      <c r="DV50" s="41" t="str">
        <f t="shared" si="113"/>
        <v/>
      </c>
      <c r="DW50" s="41" t="str">
        <f t="shared" si="114"/>
        <v/>
      </c>
      <c r="DX50" s="41" t="str">
        <f t="shared" si="115"/>
        <v/>
      </c>
      <c r="DY50" s="41" t="str">
        <f t="shared" si="116"/>
        <v/>
      </c>
      <c r="DZ50" s="41" t="str">
        <f t="shared" si="117"/>
        <v/>
      </c>
      <c r="EA50" s="41" t="str">
        <f t="shared" si="118"/>
        <v/>
      </c>
      <c r="EB50" s="41" t="str">
        <f t="shared" si="119"/>
        <v/>
      </c>
      <c r="EC50" s="41" t="str">
        <f t="shared" si="120"/>
        <v/>
      </c>
      <c r="ED50" s="41" t="str">
        <f t="shared" si="121"/>
        <v/>
      </c>
      <c r="EE50" s="41" t="str">
        <f t="shared" si="122"/>
        <v/>
      </c>
      <c r="EF50" s="41" t="str">
        <f t="shared" si="123"/>
        <v/>
      </c>
      <c r="EG50" s="41" t="str">
        <f t="shared" si="124"/>
        <v/>
      </c>
      <c r="EH50" s="41" t="str">
        <f t="shared" si="125"/>
        <v/>
      </c>
      <c r="EI50" s="41" t="str">
        <f t="shared" si="126"/>
        <v/>
      </c>
      <c r="EJ50" s="41" t="str">
        <f t="shared" si="127"/>
        <v/>
      </c>
      <c r="EK50" s="41" t="str">
        <f t="shared" si="128"/>
        <v/>
      </c>
      <c r="EL50" s="41" t="str">
        <f t="shared" si="129"/>
        <v/>
      </c>
      <c r="EM50" s="41" t="str">
        <f t="shared" si="130"/>
        <v/>
      </c>
      <c r="EN50" s="41" t="str">
        <f t="shared" si="131"/>
        <v/>
      </c>
      <c r="EO50" s="41" t="str">
        <f t="shared" si="132"/>
        <v/>
      </c>
      <c r="EP50" s="41" t="str">
        <f t="shared" si="133"/>
        <v/>
      </c>
      <c r="EQ50" s="41" t="str">
        <f t="shared" si="134"/>
        <v/>
      </c>
      <c r="ER50" s="41" t="str">
        <f t="shared" si="135"/>
        <v/>
      </c>
      <c r="ES50" s="41" t="str">
        <f t="shared" si="136"/>
        <v/>
      </c>
      <c r="ET50" s="41">
        <f t="shared" si="137"/>
        <v>0</v>
      </c>
      <c r="EU50" s="41" t="str">
        <f t="shared" si="138"/>
        <v/>
      </c>
      <c r="EV50" s="41" t="str">
        <f t="shared" si="139"/>
        <v/>
      </c>
      <c r="EW50" s="41" t="str">
        <f t="shared" si="140"/>
        <v/>
      </c>
      <c r="EX50" s="41" t="str">
        <f t="shared" si="141"/>
        <v/>
      </c>
      <c r="EY50" s="41">
        <f t="shared" si="142"/>
        <v>0</v>
      </c>
      <c r="EZ50" s="41">
        <f t="shared" si="143"/>
        <v>0</v>
      </c>
      <c r="FA50" s="41">
        <f t="shared" si="144"/>
        <v>0</v>
      </c>
      <c r="FB50" s="41" t="str">
        <f t="shared" si="145"/>
        <v/>
      </c>
      <c r="FC50" s="41" t="str">
        <f t="shared" si="146"/>
        <v/>
      </c>
      <c r="FD50" s="41">
        <f t="shared" si="147"/>
        <v>0</v>
      </c>
      <c r="FE50" s="41">
        <f t="shared" si="148"/>
        <v>0</v>
      </c>
      <c r="FF50" s="41" t="str">
        <f t="shared" si="149"/>
        <v/>
      </c>
      <c r="FG50" s="41" t="str">
        <f t="shared" si="150"/>
        <v/>
      </c>
      <c r="FH50" s="41" t="str">
        <f t="shared" si="151"/>
        <v/>
      </c>
      <c r="FI50" s="41" t="str">
        <f t="shared" si="152"/>
        <v/>
      </c>
      <c r="FJ50" s="41" t="str">
        <f t="shared" si="153"/>
        <v/>
      </c>
    </row>
    <row r="51" spans="1:167" s="96" customFormat="1" x14ac:dyDescent="0.15">
      <c r="B51" s="96">
        <v>48</v>
      </c>
      <c r="C51" s="96">
        <f>'[1]功能-子任务'!$S52</f>
        <v>1627.2</v>
      </c>
      <c r="D51" s="96">
        <f>'[1]功能-子任务'!$AC52</f>
        <v>1440000</v>
      </c>
      <c r="E51" s="96">
        <f>'[1]功能-子任务'!$AM52/4</f>
        <v>4950000</v>
      </c>
      <c r="F51" s="96">
        <f t="shared" si="78"/>
        <v>4950000</v>
      </c>
      <c r="G51" s="96">
        <f>'[1]功能-子任务'!$AR52</f>
        <v>656000</v>
      </c>
      <c r="H51" s="96">
        <f>'[1]功能-子任务'!$BA52</f>
        <v>4550</v>
      </c>
      <c r="I51" s="96">
        <f>'[1]功能-子任务'!$BJ52</f>
        <v>67043.199999999997</v>
      </c>
      <c r="J51" s="19"/>
      <c r="L51" s="43">
        <v>48</v>
      </c>
      <c r="M51" s="41" t="str">
        <f>IF(成就内容!D54="","",INDEX($C$4:$C$178*成就内容!D$119/SUM(成就内容!$D$119:$BZ$119),成就内容!D110,1)-SUM(M$4:M50))</f>
        <v/>
      </c>
      <c r="N51" s="41" t="str">
        <f>IF(成就内容!E54="","",INDEX($C$4:$C$178*成就内容!E$119/SUM(成就内容!$D$119:$BZ$119),成就内容!E110,1)-SUM(N$4:N50))</f>
        <v/>
      </c>
      <c r="O51" s="41" t="str">
        <f>IF(成就内容!F54="","",INDEX($C$4:$C$178*成就内容!F$119/SUM(成就内容!$D$119:$BZ$119),成就内容!F110,1)-SUM(O$4:O50))</f>
        <v/>
      </c>
      <c r="P51" s="41" t="str">
        <f>IF(成就内容!G54="","",INDEX($C$4:$C$178*成就内容!G$119/SUM(成就内容!$D$119:$BZ$119),成就内容!G110,1)-SUM(P$4:P50))</f>
        <v/>
      </c>
      <c r="Q51" s="41" t="str">
        <f>IF(成就内容!H54="","",INDEX($C$4:$C$178*成就内容!H$119/SUM(成就内容!$D$119:$BZ$119),成就内容!H110,1)-SUM(Q$4:Q50))</f>
        <v/>
      </c>
      <c r="R51" s="41" t="str">
        <f>IF(成就内容!I54="","",INDEX($C$4:$C$178*成就内容!I$119/SUM(成就内容!$D$119:$BZ$119),成就内容!I110,1)-SUM(R$4:R50))</f>
        <v/>
      </c>
      <c r="S51" s="41" t="str">
        <f>IF(成就内容!J54="","",INDEX($C$4:$C$178*成就内容!J$119/SUM(成就内容!$D$119:$BZ$119),成就内容!J110,1)-SUM(S$4:S50))</f>
        <v/>
      </c>
      <c r="T51" s="41" t="str">
        <f>IF(成就内容!K54="","",INDEX($C$4:$C$178*成就内容!K$119/SUM(成就内容!$D$119:$BZ$119),成就内容!K110,1)-SUM(T$4:T50))</f>
        <v/>
      </c>
      <c r="U51" s="41" t="str">
        <f>IF(成就内容!L54="","",INDEX($C$4:$C$178*成就内容!L$119/SUM(成就内容!$D$119:$BZ$119),成就内容!L110,1)-SUM(U$4:U50))</f>
        <v/>
      </c>
      <c r="V51" s="41" t="str">
        <f>IF(成就内容!M54="","",INDEX($C$4:$C$178*成就内容!M$119/SUM(成就内容!$D$119:$BZ$119),成就内容!M110,1)-SUM(V$4:V50))</f>
        <v/>
      </c>
      <c r="W51" s="41" t="str">
        <f>IF(成就内容!N54="","",INDEX($C$4:$C$178*成就内容!N$119/SUM(成就内容!$D$119:$BZ$119),成就内容!N110,1)-SUM(W$4:W50))</f>
        <v/>
      </c>
      <c r="X51" s="41" t="str">
        <f>IF(成就内容!O54="","",INDEX($C$4:$C$178*成就内容!O$119/SUM(成就内容!$D$119:$BZ$119),成就内容!O110,1)-SUM(X$4:X50))</f>
        <v/>
      </c>
      <c r="Y51" s="41" t="str">
        <f>IF(成就内容!P54="","",INDEX($C$4:$C$178*成就内容!P$119/SUM(成就内容!$D$119:$BZ$119),成就内容!P110,1)-SUM(Y$4:Y50))</f>
        <v/>
      </c>
      <c r="Z51" s="41" t="str">
        <f>IF(成就内容!Q54="","",INDEX($C$4:$C$178*成就内容!Q$119/SUM(成就内容!$D$119:$BZ$119),成就内容!Q110,1)-SUM(Z$4:Z50))</f>
        <v/>
      </c>
      <c r="AA51" s="41" t="str">
        <f>IF(成就内容!R54="","",INDEX($C$4:$C$178*成就内容!R$119/SUM(成就内容!$D$119:$BZ$119),成就内容!R110,1)-SUM(AA$4:AA50))</f>
        <v/>
      </c>
      <c r="AB51" s="41" t="str">
        <f>IF(成就内容!S54="","",INDEX($C$4:$C$178*成就内容!S$119/SUM(成就内容!$D$119:$BZ$119),成就内容!S110,1)-SUM(AB$4:AB50))</f>
        <v/>
      </c>
      <c r="AC51" s="41" t="str">
        <f>IF(成就内容!T54="","",INDEX($C$4:$C$178*成就内容!T$119/SUM(成就内容!$D$119:$BZ$119),成就内容!T110,1)-SUM(AC$4:AC50))</f>
        <v/>
      </c>
      <c r="AD51" s="41" t="str">
        <f>IF(成就内容!U54="","",INDEX($C$4:$C$178*成就内容!U$119/SUM(成就内容!$D$119:$BZ$119),成就内容!U110,1)-SUM(AD$4:AD50))</f>
        <v/>
      </c>
      <c r="AE51" s="41" t="str">
        <f>IF(成就内容!V54="","",INDEX($C$4:$C$178*成就内容!V$119/SUM(成就内容!$D$119:$BZ$119),成就内容!V110,1)-SUM(AE$4:AE50))</f>
        <v/>
      </c>
      <c r="AF51" s="41" t="str">
        <f>IF(成就内容!W54="","",INDEX($C$4:$C$178*成就内容!W$119/SUM(成就内容!$D$119:$BZ$119),成就内容!W110,1)-SUM(AF$4:AF50))</f>
        <v/>
      </c>
      <c r="AG51" s="41" t="str">
        <f>IF(成就内容!X54="","",INDEX($C$4:$C$178*成就内容!X$119/SUM(成就内容!$D$119:$BZ$119),成就内容!X110,1)-SUM(AG$4:AG50))</f>
        <v/>
      </c>
      <c r="AH51" s="41" t="str">
        <f>IF(成就内容!Y54="","",INDEX($C$4:$C$178*成就内容!Y$119/SUM(成就内容!$D$119:$BZ$119),成就内容!Y110,1)-SUM(AH$4:AH50))</f>
        <v/>
      </c>
      <c r="AI51" s="41" t="str">
        <f>IF(成就内容!Z54="","",INDEX($C$4:$C$178*成就内容!Z$119/SUM(成就内容!$D$119:$BZ$119),成就内容!Z110,1)-SUM(AI$4:AI50))</f>
        <v/>
      </c>
      <c r="AJ51" s="41" t="str">
        <f>IF(成就内容!AA54="","",INDEX($C$4:$C$178*成就内容!AA$119/SUM(成就内容!$D$119:$BZ$119),成就内容!AA110,1)-SUM(AJ$4:AJ50))</f>
        <v/>
      </c>
      <c r="AK51" s="41" t="str">
        <f>IF(成就内容!AB54="","",INDEX($C$4:$C$178*成就内容!AB$119/SUM(成就内容!$D$119:$BZ$119),成就内容!AB110,1)-SUM(AK$4:AK50))</f>
        <v/>
      </c>
      <c r="AL51" s="41" t="str">
        <f>IF(成就内容!AC54="","",INDEX($C$4:$C$178*成就内容!AC$119/SUM(成就内容!$D$119:$BZ$119),成就内容!AC110,1)-SUM(AL$4:AL50))</f>
        <v/>
      </c>
      <c r="AM51" s="41" t="str">
        <f>IF(成就内容!AD54="","",INDEX($C$4:$C$178*成就内容!AD$119/SUM(成就内容!$D$119:$BZ$119),成就内容!AD110,1)-SUM(AM$4:AM50))</f>
        <v/>
      </c>
      <c r="AN51" s="41" t="str">
        <f>IF(成就内容!AE54="","",INDEX($C$4:$C$178*成就内容!AE$119/SUM(成就内容!$D$119:$BZ$119),成就内容!AE110,1)-SUM(AN$4:AN50))</f>
        <v/>
      </c>
      <c r="AO51" s="41" t="str">
        <f>IF(成就内容!AF54="","",INDEX($C$4:$C$178*成就内容!AF$119/SUM(成就内容!$D$119:$BZ$119),成就内容!AF110,1)-SUM(AO$4:AO50))</f>
        <v/>
      </c>
      <c r="AP51" s="41" t="str">
        <f>IF(成就内容!AG54="","",INDEX($C$4:$C$178*成就内容!AG$119/SUM(成就内容!$D$119:$BZ$119),成就内容!AG110,1)-SUM(AP$4:AP50))</f>
        <v/>
      </c>
      <c r="AQ51" s="41" t="str">
        <f>IF(成就内容!AH54="","",INDEX($C$4:$C$178*成就内容!AH$119/SUM(成就内容!$D$119:$BZ$119),成就内容!AH110,1)-SUM(AQ$4:AQ50))</f>
        <v/>
      </c>
      <c r="AR51" s="41" t="str">
        <f>IF(成就内容!AI54="","",INDEX($C$4:$C$178*成就内容!AI$119/SUM(成就内容!$D$119:$BZ$119),成就内容!AI110,1)-SUM(AR$4:AR50))</f>
        <v/>
      </c>
      <c r="AS51" s="41" t="str">
        <f>IF(成就内容!AJ54="","",INDEX($C$4:$C$178*成就内容!AJ$119/SUM(成就内容!$D$119:$BZ$119),成就内容!AJ110,1)-SUM(AS$4:AS50))</f>
        <v/>
      </c>
      <c r="AT51" s="41" t="str">
        <f>IF(成就内容!AK54="","",INDEX($C$4:$C$178*成就内容!AK$119/SUM(成就内容!$D$119:$BZ$119),成就内容!AK110,1)-SUM(AT$4:AT50))</f>
        <v/>
      </c>
      <c r="AU51" s="41" t="str">
        <f>IF(成就内容!AL54="","",INDEX($C$4:$C$178*成就内容!AL$119/SUM(成就内容!$D$119:$BZ$119),成就内容!AL110,1)-SUM(AU$4:AU50))</f>
        <v/>
      </c>
      <c r="AV51" s="41" t="str">
        <f>IF(成就内容!AM54="","",INDEX($C$4:$C$178*成就内容!AM$119/SUM(成就内容!$D$119:$BZ$119),成就内容!AM110,1)-SUM(AV$4:AV50))</f>
        <v/>
      </c>
      <c r="AW51" s="41" t="str">
        <f>IF(成就内容!AN54="","",INDEX($C$4:$C$178*成就内容!AN$119/SUM(成就内容!$D$119:$BZ$119),成就内容!AN110,1)-SUM(AW$4:AW50))</f>
        <v/>
      </c>
      <c r="AX51" s="41" t="str">
        <f>IF(成就内容!AO54="","",INDEX($C$4:$C$178*成就内容!AO$119/SUM(成就内容!$D$119:$BZ$119),成就内容!AO110,1)-SUM(AX$4:AX50))</f>
        <v/>
      </c>
      <c r="AY51" s="41" t="str">
        <f>IF(成就内容!AP54="","",INDEX($C$4:$C$178*成就内容!AP$119/SUM(成就内容!$D$119:$BZ$119),成就内容!AP110,1)-SUM(AY$4:AY50))</f>
        <v/>
      </c>
      <c r="AZ51" s="41" t="str">
        <f>IF(成就内容!AQ54="","",INDEX($C$4:$C$178*成就内容!AQ$119/SUM(成就内容!$D$119:$BZ$119),成就内容!AQ110,1)-SUM(AZ$4:AZ50))</f>
        <v/>
      </c>
      <c r="BA51" s="41" t="str">
        <f>IF(成就内容!AR54="","",INDEX($C$4:$C$178*成就内容!AR$119/SUM(成就内容!$D$119:$BZ$119),成就内容!AR110,1)-SUM(BA$4:BA50))</f>
        <v/>
      </c>
      <c r="BB51" s="41" t="str">
        <f>IF(成就内容!AS54="","",INDEX($C$4:$C$178*成就内容!AS$119/SUM(成就内容!$D$119:$BZ$119),成就内容!AS110,1)-SUM(BB$4:BB50))</f>
        <v/>
      </c>
      <c r="BC51" s="41" t="str">
        <f>IF(成就内容!AT54="","",INDEX($C$4:$C$178*成就内容!AT$119/SUM(成就内容!$D$119:$BZ$119),成就内容!AT110,1)-SUM(BC$4:BC50))</f>
        <v/>
      </c>
      <c r="BD51" s="41" t="str">
        <f>IF(成就内容!AU54="","",INDEX($C$4:$C$178*成就内容!AU$119/SUM(成就内容!$D$119:$BZ$119),成就内容!AU110,1)-SUM(BD$4:BD50))</f>
        <v/>
      </c>
      <c r="BE51" s="41" t="str">
        <f>IF(成就内容!AV54="","",INDEX($C$4:$C$178*成就内容!AV$119/SUM(成就内容!$D$119:$BZ$119),成就内容!AV110,1)-SUM(BE$4:BE50))</f>
        <v/>
      </c>
      <c r="BF51" s="41" t="str">
        <f>IF(成就内容!AW54="","",INDEX($C$4:$C$178*成就内容!AW$119/SUM(成就内容!$D$119:$BZ$119),成就内容!AW110,1)-SUM(BF$4:BF50))</f>
        <v/>
      </c>
      <c r="BG51" s="41" t="str">
        <f>IF(成就内容!AX54="","",INDEX($C$4:$C$178*成就内容!AX$119/SUM(成就内容!$D$119:$BZ$119),成就内容!AX110,1)-SUM(BG$4:BG50))</f>
        <v/>
      </c>
      <c r="BH51" s="41" t="str">
        <f>IF(成就内容!AY54="","",INDEX($C$4:$C$178*成就内容!AY$119/SUM(成就内容!$D$119:$BZ$119),成就内容!AY110,1)-SUM(BH$4:BH50))</f>
        <v/>
      </c>
      <c r="BI51" s="41" t="str">
        <f>IF(成就内容!AZ54="","",INDEX($C$4:$C$178*成就内容!AZ$119/SUM(成就内容!$D$119:$BZ$119),成就内容!AZ110,1)-SUM(BI$4:BI50))</f>
        <v/>
      </c>
      <c r="BJ51" s="41" t="str">
        <f>IF(成就内容!BA54="","",INDEX($C$4:$C$178*成就内容!BA$119/SUM(成就内容!$D$119:$BZ$119),成就内容!BA110,1)-SUM(BJ$4:BJ50))</f>
        <v/>
      </c>
      <c r="BK51" s="41" t="str">
        <f>IF(成就内容!BB54="","",INDEX($C$4:$C$178*成就内容!BB$119/SUM(成就内容!$D$119:$BZ$119),成就内容!BB110,1)-SUM(BK$4:BK50))</f>
        <v/>
      </c>
      <c r="BL51" s="41" t="str">
        <f>IF(成就内容!BC54="","",INDEX($C$4:$C$178*成就内容!BC$119/SUM(成就内容!$D$119:$BZ$119),成就内容!BC110,1)-SUM(BL$4:BL50))</f>
        <v/>
      </c>
      <c r="BM51" s="41" t="str">
        <f>IF(成就内容!BD54="","",INDEX($C$4:$C$178*成就内容!BD$119/SUM(成就内容!$D$119:$BZ$119),成就内容!BD110,1)-SUM(BM$4:BM50))</f>
        <v/>
      </c>
      <c r="BN51" s="41" t="str">
        <f>IF(成就内容!BE54="","",INDEX($C$4:$C$178*成就内容!BE$119/SUM(成就内容!$D$119:$BZ$119),成就内容!BE110,1)-SUM(BN$4:BN50))</f>
        <v/>
      </c>
      <c r="BO51" s="41" t="str">
        <f>IF(成就内容!BF54="","",INDEX($C$4:$C$178*成就内容!BF$119/SUM(成就内容!$D$119:$BZ$119),成就内容!BF110,1)-SUM(BO$4:BO50))</f>
        <v/>
      </c>
      <c r="BP51" s="41" t="str">
        <f>IF(成就内容!BG54="","",INDEX($C$4:$C$178*成就内容!BG$119/SUM(成就内容!$D$119:$BZ$119),成就内容!BG110,1)-SUM(BP$4:BP50))</f>
        <v/>
      </c>
      <c r="BQ51" s="41" t="str">
        <f>IF(成就内容!BH54="","",INDEX($C$4:$C$178*成就内容!BH$119/SUM(成就内容!$D$119:$BZ$119),成就内容!BH110,1)-SUM(BQ$4:BQ50))</f>
        <v/>
      </c>
      <c r="BR51" s="41" t="str">
        <f>IF(成就内容!BI54="","",INDEX($C$4:$C$178*成就内容!BI$119/SUM(成就内容!$D$119:$BZ$119),成就内容!BI110,1)-SUM(BR$4:BR50))</f>
        <v/>
      </c>
      <c r="BS51" s="41">
        <f>IF(成就内容!BJ54="","",INDEX($C$4:$C$178*成就内容!BJ$119/SUM(成就内容!$D$119:$BZ$119),成就内容!BJ110,1)-SUM(BS$4:BS50))</f>
        <v>0</v>
      </c>
      <c r="BT51" s="41" t="str">
        <f>IF(成就内容!BK54="","",INDEX($C$4:$C$178*成就内容!BK$119/SUM(成就内容!$D$119:$BZ$119),成就内容!BK110,1)-SUM(BT$4:BT50))</f>
        <v/>
      </c>
      <c r="BU51" s="41" t="str">
        <f>IF(成就内容!BL54="","",INDEX($C$4:$C$178*成就内容!BL$119/SUM(成就内容!$D$119:$BZ$119),成就内容!BL110,1)-SUM(BU$4:BU50))</f>
        <v/>
      </c>
      <c r="BV51" s="41" t="str">
        <f>IF(成就内容!BM54="","",INDEX($C$4:$C$178*成就内容!BM$119/SUM(成就内容!$D$119:$BZ$119),成就内容!BM110,1)-SUM(BV$4:BV50))</f>
        <v/>
      </c>
      <c r="BW51" s="41" t="str">
        <f>IF(成就内容!BN54="","",INDEX($C$4:$C$178*成就内容!BN$119/SUM(成就内容!$D$119:$BZ$119),成就内容!BN110,1)-SUM(BW$4:BW50))</f>
        <v/>
      </c>
      <c r="BX51" s="41">
        <f>IF(成就内容!BO54="","",INDEX($C$4:$C$178*成就内容!BO$119/SUM(成就内容!$D$119:$BZ$119),成就内容!BO110,1)-SUM(BX$4:BX50))</f>
        <v>0</v>
      </c>
      <c r="BY51" s="41">
        <f>IF(成就内容!BP54="","",INDEX($C$4:$C$178*成就内容!BP$119/SUM(成就内容!$D$119:$BZ$119),成就内容!BP110,1)-SUM(BY$4:BY50))</f>
        <v>0</v>
      </c>
      <c r="BZ51" s="41">
        <f>IF(成就内容!BQ54="","",INDEX($C$4:$C$178*成就内容!BQ$119/SUM(成就内容!$D$119:$BZ$119),成就内容!BQ110,1)-SUM(BZ$4:BZ50))</f>
        <v>0</v>
      </c>
      <c r="CA51" s="41" t="str">
        <f>IF(成就内容!BR54="","",INDEX($C$4:$C$178*成就内容!BR$119/SUM(成就内容!$D$119:$BZ$119),成就内容!BR110,1)-SUM(CA$4:CA50))</f>
        <v/>
      </c>
      <c r="CB51" s="41" t="str">
        <f>IF(成就内容!BS54="","",INDEX($C$4:$C$178*成就内容!BS$119/SUM(成就内容!$D$119:$BZ$119),成就内容!BS110,1)-SUM(CB$4:CB50))</f>
        <v/>
      </c>
      <c r="CC51" s="41">
        <f>IF(成就内容!BT54="","",INDEX($C$4:$C$178*成就内容!BT$119/SUM(成就内容!$D$119:$BZ$119),成就内容!BT110,1)-SUM(CC$4:CC50))</f>
        <v>0</v>
      </c>
      <c r="CD51" s="41">
        <f>IF(成就内容!BU54="","",INDEX($C$4:$C$178*成就内容!BU$119/SUM(成就内容!$D$119:$BZ$119),成就内容!BU110,1)-SUM(CD$4:CD50))</f>
        <v>0</v>
      </c>
      <c r="CE51" s="41" t="str">
        <f>IF(成就内容!BV54="","",INDEX($C$4:$C$178*成就内容!BV$119/SUM(成就内容!$D$119:$BZ$119),成就内容!BV110,1)-SUM(CE$4:CE50))</f>
        <v/>
      </c>
      <c r="CF51" s="41" t="str">
        <f>IF(成就内容!BW54="","",INDEX($C$4:$C$178*成就内容!BW$119/SUM(成就内容!$D$119:$BZ$119),成就内容!BW110,1)-SUM(CF$4:CF50))</f>
        <v/>
      </c>
      <c r="CG51" s="41" t="str">
        <f>IF(成就内容!BX54="","",INDEX($C$4:$C$178*成就内容!BX$119/SUM(成就内容!$D$119:$BZ$119),成就内容!BX110,1)-SUM(CG$4:CG50))</f>
        <v/>
      </c>
      <c r="CH51" s="41" t="str">
        <f>IF(成就内容!BY54="","",INDEX($C$4:$C$178*成就内容!BY$119/SUM(成就内容!$D$119:$BZ$119),成就内容!BY110,1)-SUM(CH$4:CH50))</f>
        <v/>
      </c>
      <c r="CI51" s="41" t="str">
        <f>IF(成就内容!BZ54="","",INDEX($C$4:$C$178*成就内容!BZ$119/SUM(成就内容!$D$119:$BZ$119),成就内容!BZ110,1)-SUM(CI$4:CI50))</f>
        <v/>
      </c>
      <c r="CK51" s="19"/>
      <c r="CM51" s="43">
        <v>48</v>
      </c>
      <c r="CN51" s="41" t="str">
        <f t="shared" si="79"/>
        <v/>
      </c>
      <c r="CO51" s="41" t="str">
        <f t="shared" si="80"/>
        <v/>
      </c>
      <c r="CP51" s="41" t="str">
        <f t="shared" si="81"/>
        <v/>
      </c>
      <c r="CQ51" s="41" t="str">
        <f t="shared" si="82"/>
        <v/>
      </c>
      <c r="CR51" s="41" t="str">
        <f t="shared" si="83"/>
        <v/>
      </c>
      <c r="CS51" s="41" t="str">
        <f t="shared" si="84"/>
        <v/>
      </c>
      <c r="CT51" s="41" t="str">
        <f t="shared" si="85"/>
        <v/>
      </c>
      <c r="CU51" s="41" t="str">
        <f t="shared" si="86"/>
        <v/>
      </c>
      <c r="CV51" s="41" t="str">
        <f t="shared" si="87"/>
        <v/>
      </c>
      <c r="CW51" s="41" t="str">
        <f t="shared" si="88"/>
        <v/>
      </c>
      <c r="CX51" s="41" t="str">
        <f t="shared" si="89"/>
        <v/>
      </c>
      <c r="CY51" s="41" t="str">
        <f t="shared" si="90"/>
        <v/>
      </c>
      <c r="CZ51" s="41" t="str">
        <f t="shared" si="91"/>
        <v/>
      </c>
      <c r="DA51" s="41" t="str">
        <f t="shared" si="92"/>
        <v/>
      </c>
      <c r="DB51" s="41" t="str">
        <f t="shared" si="93"/>
        <v/>
      </c>
      <c r="DC51" s="41" t="str">
        <f t="shared" si="94"/>
        <v/>
      </c>
      <c r="DD51" s="41" t="str">
        <f t="shared" si="95"/>
        <v/>
      </c>
      <c r="DE51" s="41" t="str">
        <f t="shared" si="96"/>
        <v/>
      </c>
      <c r="DF51" s="41" t="str">
        <f t="shared" si="97"/>
        <v/>
      </c>
      <c r="DG51" s="41" t="str">
        <f t="shared" si="98"/>
        <v/>
      </c>
      <c r="DH51" s="41" t="str">
        <f t="shared" si="99"/>
        <v/>
      </c>
      <c r="DI51" s="41" t="str">
        <f t="shared" si="100"/>
        <v/>
      </c>
      <c r="DJ51" s="41" t="str">
        <f t="shared" si="101"/>
        <v/>
      </c>
      <c r="DK51" s="41" t="str">
        <f t="shared" si="102"/>
        <v/>
      </c>
      <c r="DL51" s="41" t="str">
        <f t="shared" si="103"/>
        <v/>
      </c>
      <c r="DM51" s="41" t="str">
        <f t="shared" si="104"/>
        <v/>
      </c>
      <c r="DN51" s="41" t="str">
        <f t="shared" si="105"/>
        <v/>
      </c>
      <c r="DO51" s="41" t="str">
        <f t="shared" si="106"/>
        <v/>
      </c>
      <c r="DP51" s="41" t="str">
        <f t="shared" si="107"/>
        <v/>
      </c>
      <c r="DQ51" s="41" t="str">
        <f t="shared" si="108"/>
        <v/>
      </c>
      <c r="DR51" s="41" t="str">
        <f t="shared" si="109"/>
        <v/>
      </c>
      <c r="DS51" s="41" t="str">
        <f t="shared" si="110"/>
        <v/>
      </c>
      <c r="DT51" s="41" t="str">
        <f t="shared" si="111"/>
        <v/>
      </c>
      <c r="DU51" s="41" t="str">
        <f t="shared" si="112"/>
        <v/>
      </c>
      <c r="DV51" s="41" t="str">
        <f t="shared" si="113"/>
        <v/>
      </c>
      <c r="DW51" s="41" t="str">
        <f t="shared" si="114"/>
        <v/>
      </c>
      <c r="DX51" s="41" t="str">
        <f t="shared" si="115"/>
        <v/>
      </c>
      <c r="DY51" s="41" t="str">
        <f t="shared" si="116"/>
        <v/>
      </c>
      <c r="DZ51" s="41" t="str">
        <f t="shared" si="117"/>
        <v/>
      </c>
      <c r="EA51" s="41" t="str">
        <f t="shared" si="118"/>
        <v/>
      </c>
      <c r="EB51" s="41" t="str">
        <f t="shared" si="119"/>
        <v/>
      </c>
      <c r="EC51" s="41" t="str">
        <f t="shared" si="120"/>
        <v/>
      </c>
      <c r="ED51" s="41" t="str">
        <f t="shared" si="121"/>
        <v/>
      </c>
      <c r="EE51" s="41" t="str">
        <f t="shared" si="122"/>
        <v/>
      </c>
      <c r="EF51" s="41" t="str">
        <f t="shared" si="123"/>
        <v/>
      </c>
      <c r="EG51" s="41" t="str">
        <f t="shared" si="124"/>
        <v/>
      </c>
      <c r="EH51" s="41" t="str">
        <f t="shared" si="125"/>
        <v/>
      </c>
      <c r="EI51" s="41" t="str">
        <f t="shared" si="126"/>
        <v/>
      </c>
      <c r="EJ51" s="41" t="str">
        <f t="shared" si="127"/>
        <v/>
      </c>
      <c r="EK51" s="41" t="str">
        <f t="shared" si="128"/>
        <v/>
      </c>
      <c r="EL51" s="41" t="str">
        <f t="shared" si="129"/>
        <v/>
      </c>
      <c r="EM51" s="41" t="str">
        <f t="shared" si="130"/>
        <v/>
      </c>
      <c r="EN51" s="41" t="str">
        <f t="shared" si="131"/>
        <v/>
      </c>
      <c r="EO51" s="41" t="str">
        <f t="shared" si="132"/>
        <v/>
      </c>
      <c r="EP51" s="41" t="str">
        <f t="shared" si="133"/>
        <v/>
      </c>
      <c r="EQ51" s="41" t="str">
        <f t="shared" si="134"/>
        <v/>
      </c>
      <c r="ER51" s="41" t="str">
        <f t="shared" si="135"/>
        <v/>
      </c>
      <c r="ES51" s="41" t="str">
        <f t="shared" si="136"/>
        <v/>
      </c>
      <c r="ET51" s="41">
        <f t="shared" si="137"/>
        <v>0</v>
      </c>
      <c r="EU51" s="41" t="str">
        <f t="shared" si="138"/>
        <v/>
      </c>
      <c r="EV51" s="41" t="str">
        <f t="shared" si="139"/>
        <v/>
      </c>
      <c r="EW51" s="41" t="str">
        <f t="shared" si="140"/>
        <v/>
      </c>
      <c r="EX51" s="41" t="str">
        <f t="shared" si="141"/>
        <v/>
      </c>
      <c r="EY51" s="41">
        <f t="shared" si="142"/>
        <v>0</v>
      </c>
      <c r="EZ51" s="41">
        <f t="shared" si="143"/>
        <v>0</v>
      </c>
      <c r="FA51" s="41">
        <f t="shared" si="144"/>
        <v>0</v>
      </c>
      <c r="FB51" s="41" t="str">
        <f t="shared" si="145"/>
        <v/>
      </c>
      <c r="FC51" s="41" t="str">
        <f t="shared" si="146"/>
        <v/>
      </c>
      <c r="FD51" s="41">
        <f t="shared" si="147"/>
        <v>0</v>
      </c>
      <c r="FE51" s="41">
        <f t="shared" si="148"/>
        <v>0</v>
      </c>
      <c r="FF51" s="41" t="str">
        <f t="shared" si="149"/>
        <v/>
      </c>
      <c r="FG51" s="41" t="str">
        <f t="shared" si="150"/>
        <v/>
      </c>
      <c r="FH51" s="41" t="str">
        <f t="shared" si="151"/>
        <v/>
      </c>
      <c r="FI51" s="41" t="str">
        <f t="shared" si="152"/>
        <v/>
      </c>
      <c r="FJ51" s="41" t="str">
        <f t="shared" si="153"/>
        <v/>
      </c>
    </row>
    <row r="52" spans="1:167" s="96" customFormat="1" x14ac:dyDescent="0.15">
      <c r="B52" s="96">
        <v>49</v>
      </c>
      <c r="C52" s="96">
        <f>'[1]功能-子任务'!$S53</f>
        <v>1713.6</v>
      </c>
      <c r="D52" s="96">
        <f>'[1]功能-子任务'!$AC53</f>
        <v>1520000</v>
      </c>
      <c r="E52" s="96">
        <f>'[1]功能-子任务'!$AM53/4</f>
        <v>5262500</v>
      </c>
      <c r="F52" s="96">
        <f t="shared" si="78"/>
        <v>5262500</v>
      </c>
      <c r="G52" s="96">
        <f>'[1]功能-子任务'!$AR53</f>
        <v>738000</v>
      </c>
      <c r="H52" s="96">
        <f>'[1]功能-子任务'!$BA53</f>
        <v>4750</v>
      </c>
      <c r="I52" s="96">
        <f>'[1]功能-子任务'!$BJ53</f>
        <v>69302.100000000006</v>
      </c>
      <c r="J52" s="19"/>
      <c r="L52" s="43">
        <v>49</v>
      </c>
      <c r="M52" s="41" t="str">
        <f>IF(成就内容!D55="","",INDEX($C$4:$C$178*成就内容!D$119/SUM(成就内容!$D$119:$BZ$119),成就内容!D111,1)-SUM(M$4:M51))</f>
        <v/>
      </c>
      <c r="N52" s="41" t="str">
        <f>IF(成就内容!E55="","",INDEX($C$4:$C$178*成就内容!E$119/SUM(成就内容!$D$119:$BZ$119),成就内容!E111,1)-SUM(N$4:N51))</f>
        <v/>
      </c>
      <c r="O52" s="41" t="str">
        <f>IF(成就内容!F55="","",INDEX($C$4:$C$178*成就内容!F$119/SUM(成就内容!$D$119:$BZ$119),成就内容!F111,1)-SUM(O$4:O51))</f>
        <v/>
      </c>
      <c r="P52" s="41" t="str">
        <f>IF(成就内容!G55="","",INDEX($C$4:$C$178*成就内容!G$119/SUM(成就内容!$D$119:$BZ$119),成就内容!G111,1)-SUM(P$4:P51))</f>
        <v/>
      </c>
      <c r="Q52" s="41" t="str">
        <f>IF(成就内容!H55="","",INDEX($C$4:$C$178*成就内容!H$119/SUM(成就内容!$D$119:$BZ$119),成就内容!H111,1)-SUM(Q$4:Q51))</f>
        <v/>
      </c>
      <c r="R52" s="41" t="str">
        <f>IF(成就内容!I55="","",INDEX($C$4:$C$178*成就内容!I$119/SUM(成就内容!$D$119:$BZ$119),成就内容!I111,1)-SUM(R$4:R51))</f>
        <v/>
      </c>
      <c r="S52" s="41" t="str">
        <f>IF(成就内容!J55="","",INDEX($C$4:$C$178*成就内容!J$119/SUM(成就内容!$D$119:$BZ$119),成就内容!J111,1)-SUM(S$4:S51))</f>
        <v/>
      </c>
      <c r="T52" s="41" t="str">
        <f>IF(成就内容!K55="","",INDEX($C$4:$C$178*成就内容!K$119/SUM(成就内容!$D$119:$BZ$119),成就内容!K111,1)-SUM(T$4:T51))</f>
        <v/>
      </c>
      <c r="U52" s="41" t="str">
        <f>IF(成就内容!L55="","",INDEX($C$4:$C$178*成就内容!L$119/SUM(成就内容!$D$119:$BZ$119),成就内容!L111,1)-SUM(U$4:U51))</f>
        <v/>
      </c>
      <c r="V52" s="41" t="str">
        <f>IF(成就内容!M55="","",INDEX($C$4:$C$178*成就内容!M$119/SUM(成就内容!$D$119:$BZ$119),成就内容!M111,1)-SUM(V$4:V51))</f>
        <v/>
      </c>
      <c r="W52" s="41" t="str">
        <f>IF(成就内容!N55="","",INDEX($C$4:$C$178*成就内容!N$119/SUM(成就内容!$D$119:$BZ$119),成就内容!N111,1)-SUM(W$4:W51))</f>
        <v/>
      </c>
      <c r="X52" s="41" t="str">
        <f>IF(成就内容!O55="","",INDEX($C$4:$C$178*成就内容!O$119/SUM(成就内容!$D$119:$BZ$119),成就内容!O111,1)-SUM(X$4:X51))</f>
        <v/>
      </c>
      <c r="Y52" s="41" t="str">
        <f>IF(成就内容!P55="","",INDEX($C$4:$C$178*成就内容!P$119/SUM(成就内容!$D$119:$BZ$119),成就内容!P111,1)-SUM(Y$4:Y51))</f>
        <v/>
      </c>
      <c r="Z52" s="41" t="str">
        <f>IF(成就内容!Q55="","",INDEX($C$4:$C$178*成就内容!Q$119/SUM(成就内容!$D$119:$BZ$119),成就内容!Q111,1)-SUM(Z$4:Z51))</f>
        <v/>
      </c>
      <c r="AA52" s="41" t="str">
        <f>IF(成就内容!R55="","",INDEX($C$4:$C$178*成就内容!R$119/SUM(成就内容!$D$119:$BZ$119),成就内容!R111,1)-SUM(AA$4:AA51))</f>
        <v/>
      </c>
      <c r="AB52" s="41" t="str">
        <f>IF(成就内容!S55="","",INDEX($C$4:$C$178*成就内容!S$119/SUM(成就内容!$D$119:$BZ$119),成就内容!S111,1)-SUM(AB$4:AB51))</f>
        <v/>
      </c>
      <c r="AC52" s="41" t="str">
        <f>IF(成就内容!T55="","",INDEX($C$4:$C$178*成就内容!T$119/SUM(成就内容!$D$119:$BZ$119),成就内容!T111,1)-SUM(AC$4:AC51))</f>
        <v/>
      </c>
      <c r="AD52" s="41" t="str">
        <f>IF(成就内容!U55="","",INDEX($C$4:$C$178*成就内容!U$119/SUM(成就内容!$D$119:$BZ$119),成就内容!U111,1)-SUM(AD$4:AD51))</f>
        <v/>
      </c>
      <c r="AE52" s="41" t="str">
        <f>IF(成就内容!V55="","",INDEX($C$4:$C$178*成就内容!V$119/SUM(成就内容!$D$119:$BZ$119),成就内容!V111,1)-SUM(AE$4:AE51))</f>
        <v/>
      </c>
      <c r="AF52" s="41" t="str">
        <f>IF(成就内容!W55="","",INDEX($C$4:$C$178*成就内容!W$119/SUM(成就内容!$D$119:$BZ$119),成就内容!W111,1)-SUM(AF$4:AF51))</f>
        <v/>
      </c>
      <c r="AG52" s="41" t="str">
        <f>IF(成就内容!X55="","",INDEX($C$4:$C$178*成就内容!X$119/SUM(成就内容!$D$119:$BZ$119),成就内容!X111,1)-SUM(AG$4:AG51))</f>
        <v/>
      </c>
      <c r="AH52" s="41" t="str">
        <f>IF(成就内容!Y55="","",INDEX($C$4:$C$178*成就内容!Y$119/SUM(成就内容!$D$119:$BZ$119),成就内容!Y111,1)-SUM(AH$4:AH51))</f>
        <v/>
      </c>
      <c r="AI52" s="41" t="str">
        <f>IF(成就内容!Z55="","",INDEX($C$4:$C$178*成就内容!Z$119/SUM(成就内容!$D$119:$BZ$119),成就内容!Z111,1)-SUM(AI$4:AI51))</f>
        <v/>
      </c>
      <c r="AJ52" s="41" t="str">
        <f>IF(成就内容!AA55="","",INDEX($C$4:$C$178*成就内容!AA$119/SUM(成就内容!$D$119:$BZ$119),成就内容!AA111,1)-SUM(AJ$4:AJ51))</f>
        <v/>
      </c>
      <c r="AK52" s="41" t="str">
        <f>IF(成就内容!AB55="","",INDEX($C$4:$C$178*成就内容!AB$119/SUM(成就内容!$D$119:$BZ$119),成就内容!AB111,1)-SUM(AK$4:AK51))</f>
        <v/>
      </c>
      <c r="AL52" s="41" t="str">
        <f>IF(成就内容!AC55="","",INDEX($C$4:$C$178*成就内容!AC$119/SUM(成就内容!$D$119:$BZ$119),成就内容!AC111,1)-SUM(AL$4:AL51))</f>
        <v/>
      </c>
      <c r="AM52" s="41" t="str">
        <f>IF(成就内容!AD55="","",INDEX($C$4:$C$178*成就内容!AD$119/SUM(成就内容!$D$119:$BZ$119),成就内容!AD111,1)-SUM(AM$4:AM51))</f>
        <v/>
      </c>
      <c r="AN52" s="41" t="str">
        <f>IF(成就内容!AE55="","",INDEX($C$4:$C$178*成就内容!AE$119/SUM(成就内容!$D$119:$BZ$119),成就内容!AE111,1)-SUM(AN$4:AN51))</f>
        <v/>
      </c>
      <c r="AO52" s="41" t="str">
        <f>IF(成就内容!AF55="","",INDEX($C$4:$C$178*成就内容!AF$119/SUM(成就内容!$D$119:$BZ$119),成就内容!AF111,1)-SUM(AO$4:AO51))</f>
        <v/>
      </c>
      <c r="AP52" s="41" t="str">
        <f>IF(成就内容!AG55="","",INDEX($C$4:$C$178*成就内容!AG$119/SUM(成就内容!$D$119:$BZ$119),成就内容!AG111,1)-SUM(AP$4:AP51))</f>
        <v/>
      </c>
      <c r="AQ52" s="41" t="str">
        <f>IF(成就内容!AH55="","",INDEX($C$4:$C$178*成就内容!AH$119/SUM(成就内容!$D$119:$BZ$119),成就内容!AH111,1)-SUM(AQ$4:AQ51))</f>
        <v/>
      </c>
      <c r="AR52" s="41" t="str">
        <f>IF(成就内容!AI55="","",INDEX($C$4:$C$178*成就内容!AI$119/SUM(成就内容!$D$119:$BZ$119),成就内容!AI111,1)-SUM(AR$4:AR51))</f>
        <v/>
      </c>
      <c r="AS52" s="41" t="str">
        <f>IF(成就内容!AJ55="","",INDEX($C$4:$C$178*成就内容!AJ$119/SUM(成就内容!$D$119:$BZ$119),成就内容!AJ111,1)-SUM(AS$4:AS51))</f>
        <v/>
      </c>
      <c r="AT52" s="41" t="str">
        <f>IF(成就内容!AK55="","",INDEX($C$4:$C$178*成就内容!AK$119/SUM(成就内容!$D$119:$BZ$119),成就内容!AK111,1)-SUM(AT$4:AT51))</f>
        <v/>
      </c>
      <c r="AU52" s="41" t="str">
        <f>IF(成就内容!AL55="","",INDEX($C$4:$C$178*成就内容!AL$119/SUM(成就内容!$D$119:$BZ$119),成就内容!AL111,1)-SUM(AU$4:AU51))</f>
        <v/>
      </c>
      <c r="AV52" s="41" t="str">
        <f>IF(成就内容!AM55="","",INDEX($C$4:$C$178*成就内容!AM$119/SUM(成就内容!$D$119:$BZ$119),成就内容!AM111,1)-SUM(AV$4:AV51))</f>
        <v/>
      </c>
      <c r="AW52" s="41" t="str">
        <f>IF(成就内容!AN55="","",INDEX($C$4:$C$178*成就内容!AN$119/SUM(成就内容!$D$119:$BZ$119),成就内容!AN111,1)-SUM(AW$4:AW51))</f>
        <v/>
      </c>
      <c r="AX52" s="41" t="str">
        <f>IF(成就内容!AO55="","",INDEX($C$4:$C$178*成就内容!AO$119/SUM(成就内容!$D$119:$BZ$119),成就内容!AO111,1)-SUM(AX$4:AX51))</f>
        <v/>
      </c>
      <c r="AY52" s="41" t="str">
        <f>IF(成就内容!AP55="","",INDEX($C$4:$C$178*成就内容!AP$119/SUM(成就内容!$D$119:$BZ$119),成就内容!AP111,1)-SUM(AY$4:AY51))</f>
        <v/>
      </c>
      <c r="AZ52" s="41" t="str">
        <f>IF(成就内容!AQ55="","",INDEX($C$4:$C$178*成就内容!AQ$119/SUM(成就内容!$D$119:$BZ$119),成就内容!AQ111,1)-SUM(AZ$4:AZ51))</f>
        <v/>
      </c>
      <c r="BA52" s="41" t="str">
        <f>IF(成就内容!AR55="","",INDEX($C$4:$C$178*成就内容!AR$119/SUM(成就内容!$D$119:$BZ$119),成就内容!AR111,1)-SUM(BA$4:BA51))</f>
        <v/>
      </c>
      <c r="BB52" s="41" t="str">
        <f>IF(成就内容!AS55="","",INDEX($C$4:$C$178*成就内容!AS$119/SUM(成就内容!$D$119:$BZ$119),成就内容!AS111,1)-SUM(BB$4:BB51))</f>
        <v/>
      </c>
      <c r="BC52" s="41" t="str">
        <f>IF(成就内容!AT55="","",INDEX($C$4:$C$178*成就内容!AT$119/SUM(成就内容!$D$119:$BZ$119),成就内容!AT111,1)-SUM(BC$4:BC51))</f>
        <v/>
      </c>
      <c r="BD52" s="41" t="str">
        <f>IF(成就内容!AU55="","",INDEX($C$4:$C$178*成就内容!AU$119/SUM(成就内容!$D$119:$BZ$119),成就内容!AU111,1)-SUM(BD$4:BD51))</f>
        <v/>
      </c>
      <c r="BE52" s="41" t="str">
        <f>IF(成就内容!AV55="","",INDEX($C$4:$C$178*成就内容!AV$119/SUM(成就内容!$D$119:$BZ$119),成就内容!AV111,1)-SUM(BE$4:BE51))</f>
        <v/>
      </c>
      <c r="BF52" s="41" t="str">
        <f>IF(成就内容!AW55="","",INDEX($C$4:$C$178*成就内容!AW$119/SUM(成就内容!$D$119:$BZ$119),成就内容!AW111,1)-SUM(BF$4:BF51))</f>
        <v/>
      </c>
      <c r="BG52" s="41" t="str">
        <f>IF(成就内容!AX55="","",INDEX($C$4:$C$178*成就内容!AX$119/SUM(成就内容!$D$119:$BZ$119),成就内容!AX111,1)-SUM(BG$4:BG51))</f>
        <v/>
      </c>
      <c r="BH52" s="41" t="str">
        <f>IF(成就内容!AY55="","",INDEX($C$4:$C$178*成就内容!AY$119/SUM(成就内容!$D$119:$BZ$119),成就内容!AY111,1)-SUM(BH$4:BH51))</f>
        <v/>
      </c>
      <c r="BI52" s="41" t="str">
        <f>IF(成就内容!AZ55="","",INDEX($C$4:$C$178*成就内容!AZ$119/SUM(成就内容!$D$119:$BZ$119),成就内容!AZ111,1)-SUM(BI$4:BI51))</f>
        <v/>
      </c>
      <c r="BJ52" s="41" t="str">
        <f>IF(成就内容!BA55="","",INDEX($C$4:$C$178*成就内容!BA$119/SUM(成就内容!$D$119:$BZ$119),成就内容!BA111,1)-SUM(BJ$4:BJ51))</f>
        <v/>
      </c>
      <c r="BK52" s="41" t="str">
        <f>IF(成就内容!BB55="","",INDEX($C$4:$C$178*成就内容!BB$119/SUM(成就内容!$D$119:$BZ$119),成就内容!BB111,1)-SUM(BK$4:BK51))</f>
        <v/>
      </c>
      <c r="BL52" s="41" t="str">
        <f>IF(成就内容!BC55="","",INDEX($C$4:$C$178*成就内容!BC$119/SUM(成就内容!$D$119:$BZ$119),成就内容!BC111,1)-SUM(BL$4:BL51))</f>
        <v/>
      </c>
      <c r="BM52" s="41" t="str">
        <f>IF(成就内容!BD55="","",INDEX($C$4:$C$178*成就内容!BD$119/SUM(成就内容!$D$119:$BZ$119),成就内容!BD111,1)-SUM(BM$4:BM51))</f>
        <v/>
      </c>
      <c r="BN52" s="41" t="str">
        <f>IF(成就内容!BE55="","",INDEX($C$4:$C$178*成就内容!BE$119/SUM(成就内容!$D$119:$BZ$119),成就内容!BE111,1)-SUM(BN$4:BN51))</f>
        <v/>
      </c>
      <c r="BO52" s="41" t="str">
        <f>IF(成就内容!BF55="","",INDEX($C$4:$C$178*成就内容!BF$119/SUM(成就内容!$D$119:$BZ$119),成就内容!BF111,1)-SUM(BO$4:BO51))</f>
        <v/>
      </c>
      <c r="BP52" s="41" t="str">
        <f>IF(成就内容!BG55="","",INDEX($C$4:$C$178*成就内容!BG$119/SUM(成就内容!$D$119:$BZ$119),成就内容!BG111,1)-SUM(BP$4:BP51))</f>
        <v/>
      </c>
      <c r="BQ52" s="41" t="str">
        <f>IF(成就内容!BH55="","",INDEX($C$4:$C$178*成就内容!BH$119/SUM(成就内容!$D$119:$BZ$119),成就内容!BH111,1)-SUM(BQ$4:BQ51))</f>
        <v/>
      </c>
      <c r="BR52" s="41" t="str">
        <f>IF(成就内容!BI55="","",INDEX($C$4:$C$178*成就内容!BI$119/SUM(成就内容!$D$119:$BZ$119),成就内容!BI111,1)-SUM(BR$4:BR51))</f>
        <v/>
      </c>
      <c r="BS52" s="41">
        <f>IF(成就内容!BJ55="","",INDEX($C$4:$C$178*成就内容!BJ$119/SUM(成就内容!$D$119:$BZ$119),成就内容!BJ111,1)-SUM(BS$4:BS51))</f>
        <v>0</v>
      </c>
      <c r="BT52" s="41" t="str">
        <f>IF(成就内容!BK55="","",INDEX($C$4:$C$178*成就内容!BK$119/SUM(成就内容!$D$119:$BZ$119),成就内容!BK111,1)-SUM(BT$4:BT51))</f>
        <v/>
      </c>
      <c r="BU52" s="41" t="str">
        <f>IF(成就内容!BL55="","",INDEX($C$4:$C$178*成就内容!BL$119/SUM(成就内容!$D$119:$BZ$119),成就内容!BL111,1)-SUM(BU$4:BU51))</f>
        <v/>
      </c>
      <c r="BV52" s="41" t="str">
        <f>IF(成就内容!BM55="","",INDEX($C$4:$C$178*成就内容!BM$119/SUM(成就内容!$D$119:$BZ$119),成就内容!BM111,1)-SUM(BV$4:BV51))</f>
        <v/>
      </c>
      <c r="BW52" s="41" t="str">
        <f>IF(成就内容!BN55="","",INDEX($C$4:$C$178*成就内容!BN$119/SUM(成就内容!$D$119:$BZ$119),成就内容!BN111,1)-SUM(BW$4:BW51))</f>
        <v/>
      </c>
      <c r="BX52" s="41">
        <f>IF(成就内容!BO55="","",INDEX($C$4:$C$178*成就内容!BO$119/SUM(成就内容!$D$119:$BZ$119),成就内容!BO111,1)-SUM(BX$4:BX51))</f>
        <v>0</v>
      </c>
      <c r="BY52" s="41">
        <f>IF(成就内容!BP55="","",INDEX($C$4:$C$178*成就内容!BP$119/SUM(成就内容!$D$119:$BZ$119),成就内容!BP111,1)-SUM(BY$4:BY51))</f>
        <v>0</v>
      </c>
      <c r="BZ52" s="41">
        <f>IF(成就内容!BQ55="","",INDEX($C$4:$C$178*成就内容!BQ$119/SUM(成就内容!$D$119:$BZ$119),成就内容!BQ111,1)-SUM(BZ$4:BZ51))</f>
        <v>0</v>
      </c>
      <c r="CA52" s="41" t="str">
        <f>IF(成就内容!BR55="","",INDEX($C$4:$C$178*成就内容!BR$119/SUM(成就内容!$D$119:$BZ$119),成就内容!BR111,1)-SUM(CA$4:CA51))</f>
        <v/>
      </c>
      <c r="CB52" s="41" t="str">
        <f>IF(成就内容!BS55="","",INDEX($C$4:$C$178*成就内容!BS$119/SUM(成就内容!$D$119:$BZ$119),成就内容!BS111,1)-SUM(CB$4:CB51))</f>
        <v/>
      </c>
      <c r="CC52" s="41">
        <f>IF(成就内容!BT55="","",INDEX($C$4:$C$178*成就内容!BT$119/SUM(成就内容!$D$119:$BZ$119),成就内容!BT111,1)-SUM(CC$4:CC51))</f>
        <v>0</v>
      </c>
      <c r="CD52" s="41">
        <f>IF(成就内容!BU55="","",INDEX($C$4:$C$178*成就内容!BU$119/SUM(成就内容!$D$119:$BZ$119),成就内容!BU111,1)-SUM(CD$4:CD51))</f>
        <v>0</v>
      </c>
      <c r="CE52" s="41" t="str">
        <f>IF(成就内容!BV55="","",INDEX($C$4:$C$178*成就内容!BV$119/SUM(成就内容!$D$119:$BZ$119),成就内容!BV111,1)-SUM(CE$4:CE51))</f>
        <v/>
      </c>
      <c r="CF52" s="41" t="str">
        <f>IF(成就内容!BW55="","",INDEX($C$4:$C$178*成就内容!BW$119/SUM(成就内容!$D$119:$BZ$119),成就内容!BW111,1)-SUM(CF$4:CF51))</f>
        <v/>
      </c>
      <c r="CG52" s="41" t="str">
        <f>IF(成就内容!BX55="","",INDEX($C$4:$C$178*成就内容!BX$119/SUM(成就内容!$D$119:$BZ$119),成就内容!BX111,1)-SUM(CG$4:CG51))</f>
        <v/>
      </c>
      <c r="CH52" s="41" t="str">
        <f>IF(成就内容!BY55="","",INDEX($C$4:$C$178*成就内容!BY$119/SUM(成就内容!$D$119:$BZ$119),成就内容!BY111,1)-SUM(CH$4:CH51))</f>
        <v/>
      </c>
      <c r="CI52" s="41" t="str">
        <f>IF(成就内容!BZ55="","",INDEX($C$4:$C$178*成就内容!BZ$119/SUM(成就内容!$D$119:$BZ$119),成就内容!BZ111,1)-SUM(CI$4:CI51))</f>
        <v/>
      </c>
      <c r="CK52" s="19"/>
      <c r="CM52" s="43">
        <v>49</v>
      </c>
      <c r="CN52" s="41" t="str">
        <f t="shared" si="79"/>
        <v/>
      </c>
      <c r="CO52" s="41" t="str">
        <f t="shared" si="80"/>
        <v/>
      </c>
      <c r="CP52" s="41" t="str">
        <f t="shared" si="81"/>
        <v/>
      </c>
      <c r="CQ52" s="41" t="str">
        <f t="shared" si="82"/>
        <v/>
      </c>
      <c r="CR52" s="41" t="str">
        <f t="shared" si="83"/>
        <v/>
      </c>
      <c r="CS52" s="41" t="str">
        <f t="shared" si="84"/>
        <v/>
      </c>
      <c r="CT52" s="41" t="str">
        <f t="shared" si="85"/>
        <v/>
      </c>
      <c r="CU52" s="41" t="str">
        <f t="shared" si="86"/>
        <v/>
      </c>
      <c r="CV52" s="41" t="str">
        <f t="shared" si="87"/>
        <v/>
      </c>
      <c r="CW52" s="41" t="str">
        <f t="shared" si="88"/>
        <v/>
      </c>
      <c r="CX52" s="41" t="str">
        <f t="shared" si="89"/>
        <v/>
      </c>
      <c r="CY52" s="41" t="str">
        <f t="shared" si="90"/>
        <v/>
      </c>
      <c r="CZ52" s="41" t="str">
        <f t="shared" si="91"/>
        <v/>
      </c>
      <c r="DA52" s="41" t="str">
        <f t="shared" si="92"/>
        <v/>
      </c>
      <c r="DB52" s="41" t="str">
        <f t="shared" si="93"/>
        <v/>
      </c>
      <c r="DC52" s="41" t="str">
        <f t="shared" si="94"/>
        <v/>
      </c>
      <c r="DD52" s="41" t="str">
        <f t="shared" si="95"/>
        <v/>
      </c>
      <c r="DE52" s="41" t="str">
        <f t="shared" si="96"/>
        <v/>
      </c>
      <c r="DF52" s="41" t="str">
        <f t="shared" si="97"/>
        <v/>
      </c>
      <c r="DG52" s="41" t="str">
        <f t="shared" si="98"/>
        <v/>
      </c>
      <c r="DH52" s="41" t="str">
        <f t="shared" si="99"/>
        <v/>
      </c>
      <c r="DI52" s="41" t="str">
        <f t="shared" si="100"/>
        <v/>
      </c>
      <c r="DJ52" s="41" t="str">
        <f t="shared" si="101"/>
        <v/>
      </c>
      <c r="DK52" s="41" t="str">
        <f t="shared" si="102"/>
        <v/>
      </c>
      <c r="DL52" s="41" t="str">
        <f t="shared" si="103"/>
        <v/>
      </c>
      <c r="DM52" s="41" t="str">
        <f t="shared" si="104"/>
        <v/>
      </c>
      <c r="DN52" s="41" t="str">
        <f t="shared" si="105"/>
        <v/>
      </c>
      <c r="DO52" s="41" t="str">
        <f t="shared" si="106"/>
        <v/>
      </c>
      <c r="DP52" s="41" t="str">
        <f t="shared" si="107"/>
        <v/>
      </c>
      <c r="DQ52" s="41" t="str">
        <f t="shared" si="108"/>
        <v/>
      </c>
      <c r="DR52" s="41" t="str">
        <f t="shared" si="109"/>
        <v/>
      </c>
      <c r="DS52" s="41" t="str">
        <f t="shared" si="110"/>
        <v/>
      </c>
      <c r="DT52" s="41" t="str">
        <f t="shared" si="111"/>
        <v/>
      </c>
      <c r="DU52" s="41" t="str">
        <f t="shared" si="112"/>
        <v/>
      </c>
      <c r="DV52" s="41" t="str">
        <f t="shared" si="113"/>
        <v/>
      </c>
      <c r="DW52" s="41" t="str">
        <f t="shared" si="114"/>
        <v/>
      </c>
      <c r="DX52" s="41" t="str">
        <f t="shared" si="115"/>
        <v/>
      </c>
      <c r="DY52" s="41" t="str">
        <f t="shared" si="116"/>
        <v/>
      </c>
      <c r="DZ52" s="41" t="str">
        <f t="shared" si="117"/>
        <v/>
      </c>
      <c r="EA52" s="41" t="str">
        <f t="shared" si="118"/>
        <v/>
      </c>
      <c r="EB52" s="41" t="str">
        <f t="shared" si="119"/>
        <v/>
      </c>
      <c r="EC52" s="41" t="str">
        <f t="shared" si="120"/>
        <v/>
      </c>
      <c r="ED52" s="41" t="str">
        <f t="shared" si="121"/>
        <v/>
      </c>
      <c r="EE52" s="41" t="str">
        <f t="shared" si="122"/>
        <v/>
      </c>
      <c r="EF52" s="41" t="str">
        <f t="shared" si="123"/>
        <v/>
      </c>
      <c r="EG52" s="41" t="str">
        <f t="shared" si="124"/>
        <v/>
      </c>
      <c r="EH52" s="41" t="str">
        <f t="shared" si="125"/>
        <v/>
      </c>
      <c r="EI52" s="41" t="str">
        <f t="shared" si="126"/>
        <v/>
      </c>
      <c r="EJ52" s="41" t="str">
        <f t="shared" si="127"/>
        <v/>
      </c>
      <c r="EK52" s="41" t="str">
        <f t="shared" si="128"/>
        <v/>
      </c>
      <c r="EL52" s="41" t="str">
        <f t="shared" si="129"/>
        <v/>
      </c>
      <c r="EM52" s="41" t="str">
        <f t="shared" si="130"/>
        <v/>
      </c>
      <c r="EN52" s="41" t="str">
        <f t="shared" si="131"/>
        <v/>
      </c>
      <c r="EO52" s="41" t="str">
        <f t="shared" si="132"/>
        <v/>
      </c>
      <c r="EP52" s="41" t="str">
        <f t="shared" si="133"/>
        <v/>
      </c>
      <c r="EQ52" s="41" t="str">
        <f t="shared" si="134"/>
        <v/>
      </c>
      <c r="ER52" s="41" t="str">
        <f t="shared" si="135"/>
        <v/>
      </c>
      <c r="ES52" s="41" t="str">
        <f t="shared" si="136"/>
        <v/>
      </c>
      <c r="ET52" s="41">
        <f t="shared" si="137"/>
        <v>0</v>
      </c>
      <c r="EU52" s="41" t="str">
        <f t="shared" si="138"/>
        <v/>
      </c>
      <c r="EV52" s="41" t="str">
        <f t="shared" si="139"/>
        <v/>
      </c>
      <c r="EW52" s="41" t="str">
        <f t="shared" si="140"/>
        <v/>
      </c>
      <c r="EX52" s="41" t="str">
        <f t="shared" si="141"/>
        <v/>
      </c>
      <c r="EY52" s="41">
        <f t="shared" si="142"/>
        <v>0</v>
      </c>
      <c r="EZ52" s="41">
        <f t="shared" si="143"/>
        <v>0</v>
      </c>
      <c r="FA52" s="41">
        <f t="shared" si="144"/>
        <v>0</v>
      </c>
      <c r="FB52" s="41" t="str">
        <f t="shared" si="145"/>
        <v/>
      </c>
      <c r="FC52" s="41" t="str">
        <f t="shared" si="146"/>
        <v/>
      </c>
      <c r="FD52" s="41">
        <f t="shared" si="147"/>
        <v>0</v>
      </c>
      <c r="FE52" s="41">
        <f t="shared" si="148"/>
        <v>0</v>
      </c>
      <c r="FF52" s="41" t="str">
        <f t="shared" si="149"/>
        <v/>
      </c>
      <c r="FG52" s="41" t="str">
        <f t="shared" si="150"/>
        <v/>
      </c>
      <c r="FH52" s="41" t="str">
        <f t="shared" si="151"/>
        <v/>
      </c>
      <c r="FI52" s="41" t="str">
        <f t="shared" si="152"/>
        <v/>
      </c>
      <c r="FJ52" s="41" t="str">
        <f t="shared" si="153"/>
        <v/>
      </c>
    </row>
    <row r="53" spans="1:167" x14ac:dyDescent="0.15">
      <c r="A53" s="84"/>
      <c r="B53" s="96">
        <v>50</v>
      </c>
      <c r="C53" s="96">
        <f>'[1]功能-子任务'!$S54</f>
        <v>1800</v>
      </c>
      <c r="D53" s="96">
        <f>'[1]功能-子任务'!$AC54</f>
        <v>1600000</v>
      </c>
      <c r="E53" s="96">
        <f>'[1]功能-子任务'!$AM54/4</f>
        <v>5575000</v>
      </c>
      <c r="F53" s="96">
        <f t="shared" si="78"/>
        <v>5575000</v>
      </c>
      <c r="G53" s="96">
        <f>'[1]功能-子任务'!$AR54</f>
        <v>820000</v>
      </c>
      <c r="H53" s="96">
        <f>'[1]功能-子任务'!$BA54</f>
        <v>4950</v>
      </c>
      <c r="I53" s="96">
        <f>'[1]功能-子任务'!$BJ54</f>
        <v>71561</v>
      </c>
      <c r="L53" s="43">
        <v>50</v>
      </c>
      <c r="M53" s="41" t="str">
        <f>IF(成就内容!D56="","",INDEX($C$4:$C$178*成就内容!D$119/SUM(成就内容!$D$119:$BZ$119),成就内容!D112,1)-SUM(M$4:M52))</f>
        <v/>
      </c>
      <c r="N53" s="41" t="str">
        <f>IF(成就内容!E56="","",INDEX($C$4:$C$178*成就内容!E$119/SUM(成就内容!$D$119:$BZ$119),成就内容!E112,1)-SUM(N$4:N52))</f>
        <v/>
      </c>
      <c r="O53" s="41" t="str">
        <f>IF(成就内容!F56="","",INDEX($C$4:$C$178*成就内容!F$119/SUM(成就内容!$D$119:$BZ$119),成就内容!F112,1)-SUM(O$4:O52))</f>
        <v/>
      </c>
      <c r="P53" s="41" t="str">
        <f>IF(成就内容!G56="","",INDEX($C$4:$C$178*成就内容!G$119/SUM(成就内容!$D$119:$BZ$119),成就内容!G112,1)-SUM(P$4:P52))</f>
        <v/>
      </c>
      <c r="Q53" s="41" t="str">
        <f>IF(成就内容!H56="","",INDEX($C$4:$C$178*成就内容!H$119/SUM(成就内容!$D$119:$BZ$119),成就内容!H112,1)-SUM(Q$4:Q52))</f>
        <v/>
      </c>
      <c r="R53" s="41" t="str">
        <f>IF(成就内容!I56="","",INDEX($C$4:$C$178*成就内容!I$119/SUM(成就内容!$D$119:$BZ$119),成就内容!I112,1)-SUM(R$4:R52))</f>
        <v/>
      </c>
      <c r="S53" s="41" t="str">
        <f>IF(成就内容!J56="","",INDEX($C$4:$C$178*成就内容!J$119/SUM(成就内容!$D$119:$BZ$119),成就内容!J112,1)-SUM(S$4:S52))</f>
        <v/>
      </c>
      <c r="T53" s="41" t="str">
        <f>IF(成就内容!K56="","",INDEX($C$4:$C$178*成就内容!K$119/SUM(成就内容!$D$119:$BZ$119),成就内容!K112,1)-SUM(T$4:T52))</f>
        <v/>
      </c>
      <c r="U53" s="41" t="str">
        <f>IF(成就内容!L56="","",INDEX($C$4:$C$178*成就内容!L$119/SUM(成就内容!$D$119:$BZ$119),成就内容!L112,1)-SUM(U$4:U52))</f>
        <v/>
      </c>
      <c r="V53" s="41" t="str">
        <f>IF(成就内容!M56="","",INDEX($C$4:$C$178*成就内容!M$119/SUM(成就内容!$D$119:$BZ$119),成就内容!M112,1)-SUM(V$4:V52))</f>
        <v/>
      </c>
      <c r="W53" s="41" t="str">
        <f>IF(成就内容!N56="","",INDEX($C$4:$C$178*成就内容!N$119/SUM(成就内容!$D$119:$BZ$119),成就内容!N112,1)-SUM(W$4:W52))</f>
        <v/>
      </c>
      <c r="X53" s="41" t="str">
        <f>IF(成就内容!O56="","",INDEX($C$4:$C$178*成就内容!O$119/SUM(成就内容!$D$119:$BZ$119),成就内容!O112,1)-SUM(X$4:X52))</f>
        <v/>
      </c>
      <c r="Y53" s="41" t="str">
        <f>IF(成就内容!P56="","",INDEX($C$4:$C$178*成就内容!P$119/SUM(成就内容!$D$119:$BZ$119),成就内容!P112,1)-SUM(Y$4:Y52))</f>
        <v/>
      </c>
      <c r="Z53" s="41" t="str">
        <f>IF(成就内容!Q56="","",INDEX($C$4:$C$178*成就内容!Q$119/SUM(成就内容!$D$119:$BZ$119),成就内容!Q112,1)-SUM(Z$4:Z52))</f>
        <v/>
      </c>
      <c r="AA53" s="41" t="str">
        <f>IF(成就内容!R56="","",INDEX($C$4:$C$178*成就内容!R$119/SUM(成就内容!$D$119:$BZ$119),成就内容!R112,1)-SUM(AA$4:AA52))</f>
        <v/>
      </c>
      <c r="AB53" s="41" t="str">
        <f>IF(成就内容!S56="","",INDEX($C$4:$C$178*成就内容!S$119/SUM(成就内容!$D$119:$BZ$119),成就内容!S112,1)-SUM(AB$4:AB52))</f>
        <v/>
      </c>
      <c r="AC53" s="41" t="str">
        <f>IF(成就内容!T56="","",INDEX($C$4:$C$178*成就内容!T$119/SUM(成就内容!$D$119:$BZ$119),成就内容!T112,1)-SUM(AC$4:AC52))</f>
        <v/>
      </c>
      <c r="AD53" s="41" t="str">
        <f>IF(成就内容!U56="","",INDEX($C$4:$C$178*成就内容!U$119/SUM(成就内容!$D$119:$BZ$119),成就内容!U112,1)-SUM(AD$4:AD52))</f>
        <v/>
      </c>
      <c r="AE53" s="41" t="str">
        <f>IF(成就内容!V56="","",INDEX($C$4:$C$178*成就内容!V$119/SUM(成就内容!$D$119:$BZ$119),成就内容!V112,1)-SUM(AE$4:AE52))</f>
        <v/>
      </c>
      <c r="AF53" s="41" t="str">
        <f>IF(成就内容!W56="","",INDEX($C$4:$C$178*成就内容!W$119/SUM(成就内容!$D$119:$BZ$119),成就内容!W112,1)-SUM(AF$4:AF52))</f>
        <v/>
      </c>
      <c r="AG53" s="41" t="str">
        <f>IF(成就内容!X56="","",INDEX($C$4:$C$178*成就内容!X$119/SUM(成就内容!$D$119:$BZ$119),成就内容!X112,1)-SUM(AG$4:AG52))</f>
        <v/>
      </c>
      <c r="AH53" s="41" t="str">
        <f>IF(成就内容!Y56="","",INDEX($C$4:$C$178*成就内容!Y$119/SUM(成就内容!$D$119:$BZ$119),成就内容!Y112,1)-SUM(AH$4:AH52))</f>
        <v/>
      </c>
      <c r="AI53" s="41" t="str">
        <f>IF(成就内容!Z56="","",INDEX($C$4:$C$178*成就内容!Z$119/SUM(成就内容!$D$119:$BZ$119),成就内容!Z112,1)-SUM(AI$4:AI52))</f>
        <v/>
      </c>
      <c r="AJ53" s="41" t="str">
        <f>IF(成就内容!AA56="","",INDEX($C$4:$C$178*成就内容!AA$119/SUM(成就内容!$D$119:$BZ$119),成就内容!AA112,1)-SUM(AJ$4:AJ52))</f>
        <v/>
      </c>
      <c r="AK53" s="41" t="str">
        <f>IF(成就内容!AB56="","",INDEX($C$4:$C$178*成就内容!AB$119/SUM(成就内容!$D$119:$BZ$119),成就内容!AB112,1)-SUM(AK$4:AK52))</f>
        <v/>
      </c>
      <c r="AL53" s="41" t="str">
        <f>IF(成就内容!AC56="","",INDEX($C$4:$C$178*成就内容!AC$119/SUM(成就内容!$D$119:$BZ$119),成就内容!AC112,1)-SUM(AL$4:AL52))</f>
        <v/>
      </c>
      <c r="AM53" s="41" t="str">
        <f>IF(成就内容!AD56="","",INDEX($C$4:$C$178*成就内容!AD$119/SUM(成就内容!$D$119:$BZ$119),成就内容!AD112,1)-SUM(AM$4:AM52))</f>
        <v/>
      </c>
      <c r="AN53" s="41" t="str">
        <f>IF(成就内容!AE56="","",INDEX($C$4:$C$178*成就内容!AE$119/SUM(成就内容!$D$119:$BZ$119),成就内容!AE112,1)-SUM(AN$4:AN52))</f>
        <v/>
      </c>
      <c r="AO53" s="41" t="str">
        <f>IF(成就内容!AF56="","",INDEX($C$4:$C$178*成就内容!AF$119/SUM(成就内容!$D$119:$BZ$119),成就内容!AF112,1)-SUM(AO$4:AO52))</f>
        <v/>
      </c>
      <c r="AP53" s="41" t="str">
        <f>IF(成就内容!AG56="","",INDEX($C$4:$C$178*成就内容!AG$119/SUM(成就内容!$D$119:$BZ$119),成就内容!AG112,1)-SUM(AP$4:AP52))</f>
        <v/>
      </c>
      <c r="AQ53" s="41" t="str">
        <f>IF(成就内容!AH56="","",INDEX($C$4:$C$178*成就内容!AH$119/SUM(成就内容!$D$119:$BZ$119),成就内容!AH112,1)-SUM(AQ$4:AQ52))</f>
        <v/>
      </c>
      <c r="AR53" s="41" t="str">
        <f>IF(成就内容!AI56="","",INDEX($C$4:$C$178*成就内容!AI$119/SUM(成就内容!$D$119:$BZ$119),成就内容!AI112,1)-SUM(AR$4:AR52))</f>
        <v/>
      </c>
      <c r="AS53" s="41" t="str">
        <f>IF(成就内容!AJ56="","",INDEX($C$4:$C$178*成就内容!AJ$119/SUM(成就内容!$D$119:$BZ$119),成就内容!AJ112,1)-SUM(AS$4:AS52))</f>
        <v/>
      </c>
      <c r="AT53" s="41" t="str">
        <f>IF(成就内容!AK56="","",INDEX($C$4:$C$178*成就内容!AK$119/SUM(成就内容!$D$119:$BZ$119),成就内容!AK112,1)-SUM(AT$4:AT52))</f>
        <v/>
      </c>
      <c r="AU53" s="41" t="str">
        <f>IF(成就内容!AL56="","",INDEX($C$4:$C$178*成就内容!AL$119/SUM(成就内容!$D$119:$BZ$119),成就内容!AL112,1)-SUM(AU$4:AU52))</f>
        <v/>
      </c>
      <c r="AV53" s="41" t="str">
        <f>IF(成就内容!AM56="","",INDEX($C$4:$C$178*成就内容!AM$119/SUM(成就内容!$D$119:$BZ$119),成就内容!AM112,1)-SUM(AV$4:AV52))</f>
        <v/>
      </c>
      <c r="AW53" s="41" t="str">
        <f>IF(成就内容!AN56="","",INDEX($C$4:$C$178*成就内容!AN$119/SUM(成就内容!$D$119:$BZ$119),成就内容!AN112,1)-SUM(AW$4:AW52))</f>
        <v/>
      </c>
      <c r="AX53" s="41" t="str">
        <f>IF(成就内容!AO56="","",INDEX($C$4:$C$178*成就内容!AO$119/SUM(成就内容!$D$119:$BZ$119),成就内容!AO112,1)-SUM(AX$4:AX52))</f>
        <v/>
      </c>
      <c r="AY53" s="41" t="str">
        <f>IF(成就内容!AP56="","",INDEX($C$4:$C$178*成就内容!AP$119/SUM(成就内容!$D$119:$BZ$119),成就内容!AP112,1)-SUM(AY$4:AY52))</f>
        <v/>
      </c>
      <c r="AZ53" s="41" t="str">
        <f>IF(成就内容!AQ56="","",INDEX($C$4:$C$178*成就内容!AQ$119/SUM(成就内容!$D$119:$BZ$119),成就内容!AQ112,1)-SUM(AZ$4:AZ52))</f>
        <v/>
      </c>
      <c r="BA53" s="41" t="str">
        <f>IF(成就内容!AR56="","",INDEX($C$4:$C$178*成就内容!AR$119/SUM(成就内容!$D$119:$BZ$119),成就内容!AR112,1)-SUM(BA$4:BA52))</f>
        <v/>
      </c>
      <c r="BB53" s="41" t="str">
        <f>IF(成就内容!AS56="","",INDEX($C$4:$C$178*成就内容!AS$119/SUM(成就内容!$D$119:$BZ$119),成就内容!AS112,1)-SUM(BB$4:BB52))</f>
        <v/>
      </c>
      <c r="BC53" s="41" t="str">
        <f>IF(成就内容!AT56="","",INDEX($C$4:$C$178*成就内容!AT$119/SUM(成就内容!$D$119:$BZ$119),成就内容!AT112,1)-SUM(BC$4:BC52))</f>
        <v/>
      </c>
      <c r="BD53" s="41" t="str">
        <f>IF(成就内容!AU56="","",INDEX($C$4:$C$178*成就内容!AU$119/SUM(成就内容!$D$119:$BZ$119),成就内容!AU112,1)-SUM(BD$4:BD52))</f>
        <v/>
      </c>
      <c r="BE53" s="41" t="str">
        <f>IF(成就内容!AV56="","",INDEX($C$4:$C$178*成就内容!AV$119/SUM(成就内容!$D$119:$BZ$119),成就内容!AV112,1)-SUM(BE$4:BE52))</f>
        <v/>
      </c>
      <c r="BF53" s="41" t="str">
        <f>IF(成就内容!AW56="","",INDEX($C$4:$C$178*成就内容!AW$119/SUM(成就内容!$D$119:$BZ$119),成就内容!AW112,1)-SUM(BF$4:BF52))</f>
        <v/>
      </c>
      <c r="BG53" s="41" t="str">
        <f>IF(成就内容!AX56="","",INDEX($C$4:$C$178*成就内容!AX$119/SUM(成就内容!$D$119:$BZ$119),成就内容!AX112,1)-SUM(BG$4:BG52))</f>
        <v/>
      </c>
      <c r="BH53" s="41" t="str">
        <f>IF(成就内容!AY56="","",INDEX($C$4:$C$178*成就内容!AY$119/SUM(成就内容!$D$119:$BZ$119),成就内容!AY112,1)-SUM(BH$4:BH52))</f>
        <v/>
      </c>
      <c r="BI53" s="41" t="str">
        <f>IF(成就内容!AZ56="","",INDEX($C$4:$C$178*成就内容!AZ$119/SUM(成就内容!$D$119:$BZ$119),成就内容!AZ112,1)-SUM(BI$4:BI52))</f>
        <v/>
      </c>
      <c r="BJ53" s="41" t="str">
        <f>IF(成就内容!BA56="","",INDEX($C$4:$C$178*成就内容!BA$119/SUM(成就内容!$D$119:$BZ$119),成就内容!BA112,1)-SUM(BJ$4:BJ52))</f>
        <v/>
      </c>
      <c r="BK53" s="41" t="str">
        <f>IF(成就内容!BB56="","",INDEX($C$4:$C$178*成就内容!BB$119/SUM(成就内容!$D$119:$BZ$119),成就内容!BB112,1)-SUM(BK$4:BK52))</f>
        <v/>
      </c>
      <c r="BL53" s="41" t="str">
        <f>IF(成就内容!BC56="","",INDEX($C$4:$C$178*成就内容!BC$119/SUM(成就内容!$D$119:$BZ$119),成就内容!BC112,1)-SUM(BL$4:BL52))</f>
        <v/>
      </c>
      <c r="BM53" s="41" t="str">
        <f>IF(成就内容!BD56="","",INDEX($C$4:$C$178*成就内容!BD$119/SUM(成就内容!$D$119:$BZ$119),成就内容!BD112,1)-SUM(BM$4:BM52))</f>
        <v/>
      </c>
      <c r="BN53" s="41" t="str">
        <f>IF(成就内容!BE56="","",INDEX($C$4:$C$178*成就内容!BE$119/SUM(成就内容!$D$119:$BZ$119),成就内容!BE112,1)-SUM(BN$4:BN52))</f>
        <v/>
      </c>
      <c r="BO53" s="41" t="str">
        <f>IF(成就内容!BF56="","",INDEX($C$4:$C$178*成就内容!BF$119/SUM(成就内容!$D$119:$BZ$119),成就内容!BF112,1)-SUM(BO$4:BO52))</f>
        <v/>
      </c>
      <c r="BP53" s="41" t="str">
        <f>IF(成就内容!BG56="","",INDEX($C$4:$C$178*成就内容!BG$119/SUM(成就内容!$D$119:$BZ$119),成就内容!BG112,1)-SUM(BP$4:BP52))</f>
        <v/>
      </c>
      <c r="BQ53" s="41" t="str">
        <f>IF(成就内容!BH56="","",INDEX($C$4:$C$178*成就内容!BH$119/SUM(成就内容!$D$119:$BZ$119),成就内容!BH112,1)-SUM(BQ$4:BQ52))</f>
        <v/>
      </c>
      <c r="BR53" s="41" t="str">
        <f>IF(成就内容!BI56="","",INDEX($C$4:$C$178*成就内容!BI$119/SUM(成就内容!$D$119:$BZ$119),成就内容!BI112,1)-SUM(BR$4:BR52))</f>
        <v/>
      </c>
      <c r="BS53" s="41">
        <f>IF(成就内容!BJ56="","",INDEX($C$4:$C$178*成就内容!BJ$119/SUM(成就内容!$D$119:$BZ$119),成就内容!BJ112,1)-SUM(BS$4:BS52))</f>
        <v>0</v>
      </c>
      <c r="BT53" s="41" t="str">
        <f>IF(成就内容!BK56="","",INDEX($C$4:$C$178*成就内容!BK$119/SUM(成就内容!$D$119:$BZ$119),成就内容!BK112,1)-SUM(BT$4:BT52))</f>
        <v/>
      </c>
      <c r="BU53" s="41" t="str">
        <f>IF(成就内容!BL56="","",INDEX($C$4:$C$178*成就内容!BL$119/SUM(成就内容!$D$119:$BZ$119),成就内容!BL112,1)-SUM(BU$4:BU52))</f>
        <v/>
      </c>
      <c r="BV53" s="41" t="str">
        <f>IF(成就内容!BM56="","",INDEX($C$4:$C$178*成就内容!BM$119/SUM(成就内容!$D$119:$BZ$119),成就内容!BM112,1)-SUM(BV$4:BV52))</f>
        <v/>
      </c>
      <c r="BW53" s="41" t="str">
        <f>IF(成就内容!BN56="","",INDEX($C$4:$C$178*成就内容!BN$119/SUM(成就内容!$D$119:$BZ$119),成就内容!BN112,1)-SUM(BW$4:BW52))</f>
        <v/>
      </c>
      <c r="BX53" s="41">
        <f>IF(成就内容!BO56="","",INDEX($C$4:$C$178*成就内容!BO$119/SUM(成就内容!$D$119:$BZ$119),成就内容!BO112,1)-SUM(BX$4:BX52))</f>
        <v>0</v>
      </c>
      <c r="BY53" s="41">
        <f>IF(成就内容!BP56="","",INDEX($C$4:$C$178*成就内容!BP$119/SUM(成就内容!$D$119:$BZ$119),成就内容!BP112,1)-SUM(BY$4:BY52))</f>
        <v>0</v>
      </c>
      <c r="BZ53" s="41">
        <f>IF(成就内容!BQ56="","",INDEX($C$4:$C$178*成就内容!BQ$119/SUM(成就内容!$D$119:$BZ$119),成就内容!BQ112,1)-SUM(BZ$4:BZ52))</f>
        <v>0</v>
      </c>
      <c r="CA53" s="41" t="str">
        <f>IF(成就内容!BR56="","",INDEX($C$4:$C$178*成就内容!BR$119/SUM(成就内容!$D$119:$BZ$119),成就内容!BR112,1)-SUM(CA$4:CA52))</f>
        <v/>
      </c>
      <c r="CB53" s="41" t="str">
        <f>IF(成就内容!BS56="","",INDEX($C$4:$C$178*成就内容!BS$119/SUM(成就内容!$D$119:$BZ$119),成就内容!BS112,1)-SUM(CB$4:CB52))</f>
        <v/>
      </c>
      <c r="CC53" s="41">
        <f>IF(成就内容!BT56="","",INDEX($C$4:$C$178*成就内容!BT$119/SUM(成就内容!$D$119:$BZ$119),成就内容!BT112,1)-SUM(CC$4:CC52))</f>
        <v>0</v>
      </c>
      <c r="CD53" s="41">
        <f>IF(成就内容!BU56="","",INDEX($C$4:$C$178*成就内容!BU$119/SUM(成就内容!$D$119:$BZ$119),成就内容!BU112,1)-SUM(CD$4:CD52))</f>
        <v>0</v>
      </c>
      <c r="CE53" s="41" t="str">
        <f>IF(成就内容!BV56="","",INDEX($C$4:$C$178*成就内容!BV$119/SUM(成就内容!$D$119:$BZ$119),成就内容!BV112,1)-SUM(CE$4:CE52))</f>
        <v/>
      </c>
      <c r="CF53" s="41" t="str">
        <f>IF(成就内容!BW56="","",INDEX($C$4:$C$178*成就内容!BW$119/SUM(成就内容!$D$119:$BZ$119),成就内容!BW112,1)-SUM(CF$4:CF52))</f>
        <v/>
      </c>
      <c r="CG53" s="41" t="str">
        <f>IF(成就内容!BX56="","",INDEX($C$4:$C$178*成就内容!BX$119/SUM(成就内容!$D$119:$BZ$119),成就内容!BX112,1)-SUM(CG$4:CG52))</f>
        <v/>
      </c>
      <c r="CH53" s="41" t="str">
        <f>IF(成就内容!BY56="","",INDEX($C$4:$C$178*成就内容!BY$119/SUM(成就内容!$D$119:$BZ$119),成就内容!BY112,1)-SUM(CH$4:CH52))</f>
        <v/>
      </c>
      <c r="CI53" s="41" t="str">
        <f>IF(成就内容!BZ56="","",INDEX($C$4:$C$178*成就内容!BZ$119/SUM(成就内容!$D$119:$BZ$119),成就内容!BZ112,1)-SUM(CI$4:CI52))</f>
        <v/>
      </c>
      <c r="CJ53" s="96"/>
      <c r="CL53" s="96"/>
      <c r="CM53" s="43">
        <v>50</v>
      </c>
      <c r="CN53" s="41" t="str">
        <f t="shared" si="79"/>
        <v/>
      </c>
      <c r="CO53" s="41" t="str">
        <f t="shared" si="80"/>
        <v/>
      </c>
      <c r="CP53" s="41" t="str">
        <f t="shared" si="81"/>
        <v/>
      </c>
      <c r="CQ53" s="41" t="str">
        <f t="shared" si="82"/>
        <v/>
      </c>
      <c r="CR53" s="41" t="str">
        <f t="shared" si="83"/>
        <v/>
      </c>
      <c r="CS53" s="41" t="str">
        <f t="shared" si="84"/>
        <v/>
      </c>
      <c r="CT53" s="41" t="str">
        <f t="shared" si="85"/>
        <v/>
      </c>
      <c r="CU53" s="41" t="str">
        <f t="shared" si="86"/>
        <v/>
      </c>
      <c r="CV53" s="41" t="str">
        <f t="shared" si="87"/>
        <v/>
      </c>
      <c r="CW53" s="41" t="str">
        <f t="shared" si="88"/>
        <v/>
      </c>
      <c r="CX53" s="41" t="str">
        <f t="shared" si="89"/>
        <v/>
      </c>
      <c r="CY53" s="41" t="str">
        <f t="shared" si="90"/>
        <v/>
      </c>
      <c r="CZ53" s="41" t="str">
        <f t="shared" si="91"/>
        <v/>
      </c>
      <c r="DA53" s="41" t="str">
        <f t="shared" si="92"/>
        <v/>
      </c>
      <c r="DB53" s="41" t="str">
        <f t="shared" si="93"/>
        <v/>
      </c>
      <c r="DC53" s="41" t="str">
        <f t="shared" si="94"/>
        <v/>
      </c>
      <c r="DD53" s="41" t="str">
        <f t="shared" si="95"/>
        <v/>
      </c>
      <c r="DE53" s="41" t="str">
        <f t="shared" si="96"/>
        <v/>
      </c>
      <c r="DF53" s="41" t="str">
        <f t="shared" si="97"/>
        <v/>
      </c>
      <c r="DG53" s="41" t="str">
        <f t="shared" si="98"/>
        <v/>
      </c>
      <c r="DH53" s="41" t="str">
        <f t="shared" si="99"/>
        <v/>
      </c>
      <c r="DI53" s="41" t="str">
        <f t="shared" si="100"/>
        <v/>
      </c>
      <c r="DJ53" s="41" t="str">
        <f t="shared" si="101"/>
        <v/>
      </c>
      <c r="DK53" s="41" t="str">
        <f t="shared" si="102"/>
        <v/>
      </c>
      <c r="DL53" s="41" t="str">
        <f t="shared" si="103"/>
        <v/>
      </c>
      <c r="DM53" s="41" t="str">
        <f t="shared" si="104"/>
        <v/>
      </c>
      <c r="DN53" s="41" t="str">
        <f t="shared" si="105"/>
        <v/>
      </c>
      <c r="DO53" s="41" t="str">
        <f t="shared" si="106"/>
        <v/>
      </c>
      <c r="DP53" s="41" t="str">
        <f t="shared" si="107"/>
        <v/>
      </c>
      <c r="DQ53" s="41" t="str">
        <f t="shared" si="108"/>
        <v/>
      </c>
      <c r="DR53" s="41" t="str">
        <f t="shared" si="109"/>
        <v/>
      </c>
      <c r="DS53" s="41" t="str">
        <f t="shared" si="110"/>
        <v/>
      </c>
      <c r="DT53" s="41" t="str">
        <f t="shared" si="111"/>
        <v/>
      </c>
      <c r="DU53" s="41" t="str">
        <f t="shared" si="112"/>
        <v/>
      </c>
      <c r="DV53" s="41" t="str">
        <f t="shared" si="113"/>
        <v/>
      </c>
      <c r="DW53" s="41" t="str">
        <f t="shared" si="114"/>
        <v/>
      </c>
      <c r="DX53" s="41" t="str">
        <f t="shared" si="115"/>
        <v/>
      </c>
      <c r="DY53" s="41" t="str">
        <f t="shared" si="116"/>
        <v/>
      </c>
      <c r="DZ53" s="41" t="str">
        <f t="shared" si="117"/>
        <v/>
      </c>
      <c r="EA53" s="41" t="str">
        <f t="shared" si="118"/>
        <v/>
      </c>
      <c r="EB53" s="41" t="str">
        <f t="shared" si="119"/>
        <v/>
      </c>
      <c r="EC53" s="41" t="str">
        <f t="shared" si="120"/>
        <v/>
      </c>
      <c r="ED53" s="41" t="str">
        <f t="shared" si="121"/>
        <v/>
      </c>
      <c r="EE53" s="41" t="str">
        <f t="shared" si="122"/>
        <v/>
      </c>
      <c r="EF53" s="41" t="str">
        <f t="shared" si="123"/>
        <v/>
      </c>
      <c r="EG53" s="41" t="str">
        <f t="shared" si="124"/>
        <v/>
      </c>
      <c r="EH53" s="41" t="str">
        <f t="shared" si="125"/>
        <v/>
      </c>
      <c r="EI53" s="41" t="str">
        <f t="shared" si="126"/>
        <v/>
      </c>
      <c r="EJ53" s="41" t="str">
        <f t="shared" si="127"/>
        <v/>
      </c>
      <c r="EK53" s="41" t="str">
        <f t="shared" si="128"/>
        <v/>
      </c>
      <c r="EL53" s="41" t="str">
        <f t="shared" si="129"/>
        <v/>
      </c>
      <c r="EM53" s="41" t="str">
        <f t="shared" si="130"/>
        <v/>
      </c>
      <c r="EN53" s="41" t="str">
        <f t="shared" si="131"/>
        <v/>
      </c>
      <c r="EO53" s="41" t="str">
        <f t="shared" si="132"/>
        <v/>
      </c>
      <c r="EP53" s="41" t="str">
        <f t="shared" si="133"/>
        <v/>
      </c>
      <c r="EQ53" s="41" t="str">
        <f t="shared" si="134"/>
        <v/>
      </c>
      <c r="ER53" s="41" t="str">
        <f t="shared" si="135"/>
        <v/>
      </c>
      <c r="ES53" s="41" t="str">
        <f t="shared" si="136"/>
        <v/>
      </c>
      <c r="ET53" s="41">
        <f t="shared" si="137"/>
        <v>0</v>
      </c>
      <c r="EU53" s="41" t="str">
        <f t="shared" si="138"/>
        <v/>
      </c>
      <c r="EV53" s="41" t="str">
        <f t="shared" si="139"/>
        <v/>
      </c>
      <c r="EW53" s="41" t="str">
        <f t="shared" si="140"/>
        <v/>
      </c>
      <c r="EX53" s="41" t="str">
        <f t="shared" si="141"/>
        <v/>
      </c>
      <c r="EY53" s="41">
        <f t="shared" si="142"/>
        <v>0</v>
      </c>
      <c r="EZ53" s="41">
        <f t="shared" si="143"/>
        <v>0</v>
      </c>
      <c r="FA53" s="41">
        <f t="shared" si="144"/>
        <v>0</v>
      </c>
      <c r="FB53" s="41" t="str">
        <f t="shared" si="145"/>
        <v/>
      </c>
      <c r="FC53" s="41" t="str">
        <f t="shared" si="146"/>
        <v/>
      </c>
      <c r="FD53" s="41">
        <f t="shared" si="147"/>
        <v>0</v>
      </c>
      <c r="FE53" s="41">
        <f t="shared" si="148"/>
        <v>0</v>
      </c>
      <c r="FF53" s="41" t="str">
        <f t="shared" si="149"/>
        <v/>
      </c>
      <c r="FG53" s="41" t="str">
        <f t="shared" si="150"/>
        <v/>
      </c>
      <c r="FH53" s="41" t="str">
        <f t="shared" si="151"/>
        <v/>
      </c>
      <c r="FI53" s="41" t="str">
        <f t="shared" si="152"/>
        <v/>
      </c>
      <c r="FJ53" s="41" t="str">
        <f t="shared" si="153"/>
        <v/>
      </c>
      <c r="FK53" s="96"/>
    </row>
    <row r="54" spans="1:167" x14ac:dyDescent="0.15">
      <c r="A54" s="84"/>
      <c r="B54" s="96">
        <v>51</v>
      </c>
      <c r="C54" s="96">
        <f>'[1]功能-子任务'!$S55</f>
        <v>1972.8</v>
      </c>
      <c r="D54" s="96">
        <f>'[1]功能-子任务'!$AC55</f>
        <v>1760000</v>
      </c>
      <c r="E54" s="96">
        <f>'[1]功能-子任务'!$AM55/4</f>
        <v>6356250</v>
      </c>
      <c r="F54" s="96">
        <f t="shared" si="78"/>
        <v>6356250</v>
      </c>
      <c r="G54" s="96">
        <f>'[1]功能-子任务'!$AR55</f>
        <v>3100000</v>
      </c>
      <c r="H54" s="96">
        <f>'[1]功能-子任务'!$BA55</f>
        <v>5550</v>
      </c>
      <c r="I54" s="96">
        <f>'[1]功能-子任务'!$BJ55</f>
        <v>74723.5</v>
      </c>
    </row>
    <row r="55" spans="1:167" x14ac:dyDescent="0.15">
      <c r="A55" s="84"/>
      <c r="B55" s="96">
        <v>52</v>
      </c>
      <c r="C55" s="96">
        <f>'[1]功能-子任务'!$S56</f>
        <v>2145.6</v>
      </c>
      <c r="D55" s="96">
        <f>'[1]功能-子任务'!$AC56</f>
        <v>1920000</v>
      </c>
      <c r="E55" s="96">
        <f>'[1]功能-子任务'!$AM56/4</f>
        <v>7137500</v>
      </c>
      <c r="F55" s="96">
        <f t="shared" si="78"/>
        <v>7137500</v>
      </c>
      <c r="G55" s="96">
        <f>'[1]功能-子任务'!$AR56</f>
        <v>5380000</v>
      </c>
      <c r="H55" s="96">
        <f>'[1]功能-子任务'!$BA56</f>
        <v>6150</v>
      </c>
      <c r="I55" s="96">
        <f>'[1]功能-子任务'!$BJ56</f>
        <v>77886</v>
      </c>
    </row>
    <row r="56" spans="1:167" x14ac:dyDescent="0.15">
      <c r="A56" s="84"/>
      <c r="B56" s="96">
        <v>53</v>
      </c>
      <c r="C56" s="96">
        <f>'[1]功能-子任务'!$S57</f>
        <v>2318.4</v>
      </c>
      <c r="D56" s="96">
        <f>'[1]功能-子任务'!$AC57</f>
        <v>2080000</v>
      </c>
      <c r="E56" s="96">
        <f>'[1]功能-子任务'!$AM57/4</f>
        <v>7918750</v>
      </c>
      <c r="F56" s="96">
        <f t="shared" si="78"/>
        <v>7918750</v>
      </c>
      <c r="G56" s="96">
        <f>'[1]功能-子任务'!$AR57</f>
        <v>7660000</v>
      </c>
      <c r="H56" s="96">
        <f>'[1]功能-子任务'!$BA57</f>
        <v>6750</v>
      </c>
      <c r="I56" s="96">
        <f>'[1]功能-子任务'!$BJ57</f>
        <v>81048.5</v>
      </c>
      <c r="M56" s="115" t="s">
        <v>76</v>
      </c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  <c r="AA56" s="115"/>
      <c r="AB56" s="115"/>
      <c r="AC56" s="115"/>
      <c r="AD56" s="115"/>
      <c r="AE56" s="115"/>
      <c r="AF56" s="115"/>
      <c r="AG56" s="115"/>
      <c r="AH56" s="115"/>
      <c r="AI56" s="115"/>
      <c r="AJ56" s="115"/>
      <c r="AK56" s="115"/>
      <c r="AL56" s="115"/>
      <c r="AM56" s="115"/>
      <c r="AN56" s="115"/>
      <c r="AO56" s="115"/>
      <c r="AP56" s="103" t="s">
        <v>45</v>
      </c>
      <c r="AQ56" s="104"/>
      <c r="AR56" s="104"/>
      <c r="AS56" s="105"/>
      <c r="AT56" s="115" t="s">
        <v>46</v>
      </c>
      <c r="AU56" s="115"/>
      <c r="AV56" s="115"/>
      <c r="AW56" s="115"/>
      <c r="AX56" s="115" t="s">
        <v>68</v>
      </c>
      <c r="AY56" s="115"/>
      <c r="AZ56" s="115"/>
      <c r="BA56" s="115"/>
      <c r="BB56" s="115"/>
      <c r="BC56" s="115"/>
      <c r="BD56" s="115"/>
      <c r="BE56" s="115"/>
      <c r="BF56" s="115"/>
      <c r="BG56" s="115"/>
      <c r="BH56" s="115"/>
      <c r="BI56" s="115"/>
      <c r="BJ56" s="115"/>
      <c r="BK56" s="115"/>
      <c r="BL56" s="103" t="s">
        <v>77</v>
      </c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104"/>
      <c r="CB56" s="104"/>
      <c r="CC56" s="104"/>
      <c r="CD56" s="105"/>
      <c r="CE56" s="115" t="s">
        <v>78</v>
      </c>
      <c r="CF56" s="115"/>
      <c r="CG56" s="115"/>
      <c r="CH56" s="115"/>
      <c r="CI56" s="115"/>
      <c r="CN56" s="115" t="s">
        <v>76</v>
      </c>
      <c r="CO56" s="115"/>
      <c r="CP56" s="115"/>
      <c r="CQ56" s="115"/>
      <c r="CR56" s="115"/>
      <c r="CS56" s="115"/>
      <c r="CT56" s="115"/>
      <c r="CU56" s="115"/>
      <c r="CV56" s="115"/>
      <c r="CW56" s="115"/>
      <c r="CX56" s="115"/>
      <c r="CY56" s="115"/>
      <c r="CZ56" s="115"/>
      <c r="DA56" s="115"/>
      <c r="DB56" s="115"/>
      <c r="DC56" s="115"/>
      <c r="DD56" s="115"/>
      <c r="DE56" s="115"/>
      <c r="DF56" s="115"/>
      <c r="DG56" s="115"/>
      <c r="DH56" s="115"/>
      <c r="DI56" s="115"/>
      <c r="DJ56" s="115"/>
      <c r="DK56" s="115"/>
      <c r="DL56" s="115"/>
      <c r="DM56" s="115"/>
      <c r="DN56" s="115"/>
      <c r="DO56" s="115"/>
      <c r="DP56" s="115"/>
      <c r="DQ56" s="103" t="s">
        <v>45</v>
      </c>
      <c r="DR56" s="104"/>
      <c r="DS56" s="104"/>
      <c r="DT56" s="105"/>
      <c r="DU56" s="115" t="s">
        <v>46</v>
      </c>
      <c r="DV56" s="115"/>
      <c r="DW56" s="115"/>
      <c r="DX56" s="115"/>
      <c r="DY56" s="115" t="s">
        <v>68</v>
      </c>
      <c r="DZ56" s="115"/>
      <c r="EA56" s="115"/>
      <c r="EB56" s="115"/>
      <c r="EC56" s="115"/>
      <c r="ED56" s="115"/>
      <c r="EE56" s="115"/>
      <c r="EF56" s="115"/>
      <c r="EG56" s="115"/>
      <c r="EH56" s="115"/>
      <c r="EI56" s="115"/>
      <c r="EJ56" s="115"/>
      <c r="EK56" s="115"/>
      <c r="EL56" s="115"/>
      <c r="EM56" s="103" t="s">
        <v>77</v>
      </c>
      <c r="EN56" s="104"/>
      <c r="EO56" s="104"/>
      <c r="EP56" s="104"/>
      <c r="EQ56" s="104"/>
      <c r="ER56" s="104"/>
      <c r="ES56" s="104"/>
      <c r="ET56" s="104"/>
      <c r="EU56" s="104"/>
      <c r="EV56" s="104"/>
      <c r="EW56" s="104"/>
      <c r="EX56" s="104"/>
      <c r="EY56" s="104"/>
      <c r="EZ56" s="104"/>
      <c r="FA56" s="104"/>
      <c r="FB56" s="104"/>
      <c r="FC56" s="104"/>
      <c r="FD56" s="104"/>
      <c r="FE56" s="105"/>
      <c r="FF56" s="115" t="s">
        <v>78</v>
      </c>
      <c r="FG56" s="115"/>
      <c r="FH56" s="115"/>
      <c r="FI56" s="115"/>
      <c r="FJ56" s="115"/>
    </row>
    <row r="57" spans="1:167" x14ac:dyDescent="0.15">
      <c r="A57" s="84"/>
      <c r="B57" s="96">
        <v>54</v>
      </c>
      <c r="C57" s="96">
        <f>'[1]功能-子任务'!$S58</f>
        <v>2491.1999999999998</v>
      </c>
      <c r="D57" s="96">
        <f>'[1]功能-子任务'!$AC58</f>
        <v>2240000</v>
      </c>
      <c r="E57" s="96">
        <f>'[1]功能-子任务'!$AM58/4</f>
        <v>8700000</v>
      </c>
      <c r="F57" s="96">
        <f t="shared" si="78"/>
        <v>8700000</v>
      </c>
      <c r="G57" s="96">
        <f>'[1]功能-子任务'!$AR58</f>
        <v>9940000</v>
      </c>
      <c r="H57" s="96">
        <f>'[1]功能-子任务'!$BA58</f>
        <v>7350</v>
      </c>
      <c r="I57" s="96">
        <f>'[1]功能-子任务'!$BJ58</f>
        <v>84211</v>
      </c>
      <c r="L57" s="24" t="s">
        <v>175</v>
      </c>
      <c r="M57" s="26" t="s">
        <v>13</v>
      </c>
      <c r="N57" s="103" t="s">
        <v>58</v>
      </c>
      <c r="O57" s="104"/>
      <c r="P57" s="105"/>
      <c r="Q57" s="115" t="s">
        <v>17</v>
      </c>
      <c r="R57" s="115"/>
      <c r="S57" s="115"/>
      <c r="T57" s="115"/>
      <c r="U57" s="115"/>
      <c r="V57" s="115"/>
      <c r="W57" s="115"/>
      <c r="X57" s="6" t="s">
        <v>4</v>
      </c>
      <c r="Y57" s="26" t="s">
        <v>35</v>
      </c>
      <c r="Z57" s="115" t="s">
        <v>37</v>
      </c>
      <c r="AA57" s="115"/>
      <c r="AB57" s="115"/>
      <c r="AC57" s="115"/>
      <c r="AD57" s="115"/>
      <c r="AE57" s="115"/>
      <c r="AF57" s="115"/>
      <c r="AG57" s="26" t="s">
        <v>5</v>
      </c>
      <c r="AH57" s="103" t="s">
        <v>3</v>
      </c>
      <c r="AI57" s="105"/>
      <c r="AJ57" s="26" t="s">
        <v>2</v>
      </c>
      <c r="AK57" s="86" t="s">
        <v>511</v>
      </c>
      <c r="AL57" s="115" t="s">
        <v>41</v>
      </c>
      <c r="AM57" s="115"/>
      <c r="AN57" s="115"/>
      <c r="AO57" s="115"/>
      <c r="AP57" s="26" t="s">
        <v>47</v>
      </c>
      <c r="AQ57" s="26" t="s">
        <v>48</v>
      </c>
      <c r="AR57" s="26" t="s">
        <v>37</v>
      </c>
      <c r="AS57" s="26" t="s">
        <v>49</v>
      </c>
      <c r="AT57" s="26" t="s">
        <v>53</v>
      </c>
      <c r="AU57" s="26" t="s">
        <v>51</v>
      </c>
      <c r="AV57" s="26" t="s">
        <v>37</v>
      </c>
      <c r="AW57" s="26" t="s">
        <v>49</v>
      </c>
      <c r="AX57" s="115" t="s">
        <v>25</v>
      </c>
      <c r="AY57" s="115"/>
      <c r="AZ57" s="115"/>
      <c r="BA57" s="115"/>
      <c r="BB57" s="115"/>
      <c r="BC57" s="115"/>
      <c r="BD57" s="115"/>
      <c r="BE57" s="26" t="s">
        <v>39</v>
      </c>
      <c r="BF57" s="26" t="s">
        <v>56</v>
      </c>
      <c r="BG57" s="26" t="s">
        <v>63</v>
      </c>
      <c r="BH57" s="26" t="s">
        <v>64</v>
      </c>
      <c r="BI57" s="26" t="s">
        <v>65</v>
      </c>
      <c r="BJ57" s="26" t="s">
        <v>66</v>
      </c>
      <c r="BK57" s="26" t="s">
        <v>67</v>
      </c>
      <c r="BL57" s="109" t="s">
        <v>79</v>
      </c>
      <c r="BM57" s="110"/>
      <c r="BN57" s="110"/>
      <c r="BO57" s="110"/>
      <c r="BP57" s="110"/>
      <c r="BQ57" s="111"/>
      <c r="BR57" s="26" t="s">
        <v>80</v>
      </c>
      <c r="BS57" s="26" t="s">
        <v>81</v>
      </c>
      <c r="BT57" s="26" t="s">
        <v>82</v>
      </c>
      <c r="BU57" s="26" t="s">
        <v>83</v>
      </c>
      <c r="BV57" s="26" t="s">
        <v>84</v>
      </c>
      <c r="BW57" s="103" t="s">
        <v>85</v>
      </c>
      <c r="BX57" s="104"/>
      <c r="BY57" s="104"/>
      <c r="BZ57" s="105"/>
      <c r="CA57" s="103" t="s">
        <v>86</v>
      </c>
      <c r="CB57" s="104"/>
      <c r="CC57" s="104"/>
      <c r="CD57" s="105"/>
      <c r="CE57" s="103" t="s">
        <v>87</v>
      </c>
      <c r="CF57" s="105"/>
      <c r="CG57" s="103" t="s">
        <v>88</v>
      </c>
      <c r="CH57" s="105"/>
      <c r="CI57" s="26" t="s">
        <v>89</v>
      </c>
      <c r="CM57" s="42" t="s">
        <v>175</v>
      </c>
      <c r="CN57" s="44" t="s">
        <v>13</v>
      </c>
      <c r="CO57" s="103" t="s">
        <v>58</v>
      </c>
      <c r="CP57" s="104"/>
      <c r="CQ57" s="105"/>
      <c r="CR57" s="115" t="s">
        <v>17</v>
      </c>
      <c r="CS57" s="115"/>
      <c r="CT57" s="115"/>
      <c r="CU57" s="115"/>
      <c r="CV57" s="115"/>
      <c r="CW57" s="115"/>
      <c r="CX57" s="115"/>
      <c r="CY57" s="6" t="s">
        <v>4</v>
      </c>
      <c r="CZ57" s="44" t="s">
        <v>35</v>
      </c>
      <c r="DA57" s="115" t="s">
        <v>37</v>
      </c>
      <c r="DB57" s="115"/>
      <c r="DC57" s="115"/>
      <c r="DD57" s="115"/>
      <c r="DE57" s="115"/>
      <c r="DF57" s="115"/>
      <c r="DG57" s="115"/>
      <c r="DH57" s="44" t="s">
        <v>5</v>
      </c>
      <c r="DI57" s="103" t="s">
        <v>3</v>
      </c>
      <c r="DJ57" s="105"/>
      <c r="DK57" s="44" t="s">
        <v>2</v>
      </c>
      <c r="DL57" s="44" t="s">
        <v>1</v>
      </c>
      <c r="DM57" s="115" t="s">
        <v>41</v>
      </c>
      <c r="DN57" s="115"/>
      <c r="DO57" s="115"/>
      <c r="DP57" s="115"/>
      <c r="DQ57" s="44" t="s">
        <v>47</v>
      </c>
      <c r="DR57" s="44" t="s">
        <v>48</v>
      </c>
      <c r="DS57" s="44" t="s">
        <v>37</v>
      </c>
      <c r="DT57" s="44" t="s">
        <v>49</v>
      </c>
      <c r="DU57" s="44" t="s">
        <v>53</v>
      </c>
      <c r="DV57" s="44" t="s">
        <v>51</v>
      </c>
      <c r="DW57" s="44" t="s">
        <v>37</v>
      </c>
      <c r="DX57" s="44" t="s">
        <v>49</v>
      </c>
      <c r="DY57" s="115" t="s">
        <v>25</v>
      </c>
      <c r="DZ57" s="115"/>
      <c r="EA57" s="115"/>
      <c r="EB57" s="115"/>
      <c r="EC57" s="115"/>
      <c r="ED57" s="115"/>
      <c r="EE57" s="115"/>
      <c r="EF57" s="44" t="s">
        <v>39</v>
      </c>
      <c r="EG57" s="44" t="s">
        <v>56</v>
      </c>
      <c r="EH57" s="44" t="s">
        <v>63</v>
      </c>
      <c r="EI57" s="44" t="s">
        <v>64</v>
      </c>
      <c r="EJ57" s="44" t="s">
        <v>65</v>
      </c>
      <c r="EK57" s="44" t="s">
        <v>66</v>
      </c>
      <c r="EL57" s="44" t="s">
        <v>67</v>
      </c>
      <c r="EM57" s="109" t="s">
        <v>79</v>
      </c>
      <c r="EN57" s="110"/>
      <c r="EO57" s="110"/>
      <c r="EP57" s="110"/>
      <c r="EQ57" s="110"/>
      <c r="ER57" s="111"/>
      <c r="ES57" s="44" t="s">
        <v>80</v>
      </c>
      <c r="ET57" s="44" t="s">
        <v>81</v>
      </c>
      <c r="EU57" s="44" t="s">
        <v>82</v>
      </c>
      <c r="EV57" s="44" t="s">
        <v>83</v>
      </c>
      <c r="EW57" s="44" t="s">
        <v>84</v>
      </c>
      <c r="EX57" s="103" t="s">
        <v>85</v>
      </c>
      <c r="EY57" s="104"/>
      <c r="EZ57" s="104"/>
      <c r="FA57" s="105"/>
      <c r="FB57" s="103" t="s">
        <v>86</v>
      </c>
      <c r="FC57" s="104"/>
      <c r="FD57" s="104"/>
      <c r="FE57" s="105"/>
      <c r="FF57" s="103" t="s">
        <v>87</v>
      </c>
      <c r="FG57" s="105"/>
      <c r="FH57" s="103" t="s">
        <v>88</v>
      </c>
      <c r="FI57" s="105"/>
      <c r="FJ57" s="44" t="s">
        <v>89</v>
      </c>
    </row>
    <row r="58" spans="1:167" x14ac:dyDescent="0.15">
      <c r="A58" s="84"/>
      <c r="B58" s="96">
        <v>55</v>
      </c>
      <c r="C58" s="96">
        <f>'[1]功能-子任务'!$S59</f>
        <v>2664</v>
      </c>
      <c r="D58" s="96">
        <f>'[1]功能-子任务'!$AC59</f>
        <v>2400000</v>
      </c>
      <c r="E58" s="96">
        <f>'[1]功能-子任务'!$AM59/4</f>
        <v>9481250</v>
      </c>
      <c r="F58" s="96">
        <f t="shared" si="78"/>
        <v>9481250</v>
      </c>
      <c r="G58" s="96">
        <f>'[1]功能-子任务'!$AR59</f>
        <v>12220000</v>
      </c>
      <c r="H58" s="96">
        <f>'[1]功能-子任务'!$BA59</f>
        <v>7950</v>
      </c>
      <c r="I58" s="96">
        <f>'[1]功能-子任务'!$BJ59</f>
        <v>87373.5</v>
      </c>
      <c r="L58" s="24" t="s">
        <v>176</v>
      </c>
      <c r="M58" s="38" t="s">
        <v>14</v>
      </c>
      <c r="N58" s="38" t="s">
        <v>59</v>
      </c>
      <c r="O58" s="38" t="s">
        <v>60</v>
      </c>
      <c r="P58" s="38" t="s">
        <v>61</v>
      </c>
      <c r="Q58" s="38" t="s">
        <v>11</v>
      </c>
      <c r="R58" s="38" t="s">
        <v>19</v>
      </c>
      <c r="S58" s="38" t="s">
        <v>20</v>
      </c>
      <c r="T58" s="38" t="s">
        <v>21</v>
      </c>
      <c r="U58" s="38" t="s">
        <v>22</v>
      </c>
      <c r="V58" s="38" t="s">
        <v>23</v>
      </c>
      <c r="W58" s="38" t="s">
        <v>24</v>
      </c>
      <c r="X58" s="38" t="s">
        <v>54</v>
      </c>
      <c r="Y58" s="38" t="s">
        <v>33</v>
      </c>
      <c r="Z58" s="38" t="s">
        <v>11</v>
      </c>
      <c r="AA58" s="38" t="s">
        <v>19</v>
      </c>
      <c r="AB58" s="38" t="s">
        <v>20</v>
      </c>
      <c r="AC58" s="38" t="s">
        <v>21</v>
      </c>
      <c r="AD58" s="38" t="s">
        <v>22</v>
      </c>
      <c r="AE58" s="38" t="s">
        <v>23</v>
      </c>
      <c r="AF58" s="38" t="s">
        <v>24</v>
      </c>
      <c r="AG58" s="38" t="s">
        <v>38</v>
      </c>
      <c r="AH58" s="38" t="s">
        <v>62</v>
      </c>
      <c r="AI58" s="38" t="s">
        <v>73</v>
      </c>
      <c r="AJ58" s="38" t="s">
        <v>37</v>
      </c>
      <c r="AK58" s="86" t="s">
        <v>14</v>
      </c>
      <c r="AL58" s="38" t="s">
        <v>42</v>
      </c>
      <c r="AM58" s="38" t="s">
        <v>43</v>
      </c>
      <c r="AN58" s="38" t="s">
        <v>44</v>
      </c>
      <c r="AO58" s="38" t="s">
        <v>74</v>
      </c>
      <c r="AP58" s="38" t="s">
        <v>14</v>
      </c>
      <c r="AQ58" s="38" t="s">
        <v>36</v>
      </c>
      <c r="AR58" s="38" t="s">
        <v>50</v>
      </c>
      <c r="AS58" s="38" t="s">
        <v>50</v>
      </c>
      <c r="AT58" s="38" t="s">
        <v>14</v>
      </c>
      <c r="AU58" s="38" t="s">
        <v>52</v>
      </c>
      <c r="AV58" s="38" t="s">
        <v>12</v>
      </c>
      <c r="AW58" s="38" t="s">
        <v>12</v>
      </c>
      <c r="AX58" s="38" t="s">
        <v>26</v>
      </c>
      <c r="AY58" s="38" t="s">
        <v>27</v>
      </c>
      <c r="AZ58" s="38" t="s">
        <v>28</v>
      </c>
      <c r="BA58" s="38" t="s">
        <v>29</v>
      </c>
      <c r="BB58" s="38" t="s">
        <v>30</v>
      </c>
      <c r="BC58" s="38" t="s">
        <v>31</v>
      </c>
      <c r="BD58" s="38" t="s">
        <v>32</v>
      </c>
      <c r="BE58" s="38" t="s">
        <v>40</v>
      </c>
      <c r="BF58" s="38" t="s">
        <v>57</v>
      </c>
      <c r="BG58" s="39" t="s">
        <v>14</v>
      </c>
      <c r="BH58" s="39" t="s">
        <v>14</v>
      </c>
      <c r="BI58" s="39" t="s">
        <v>14</v>
      </c>
      <c r="BJ58" s="39" t="s">
        <v>14</v>
      </c>
      <c r="BK58" s="39" t="s">
        <v>14</v>
      </c>
      <c r="BL58" s="40" t="s">
        <v>90</v>
      </c>
      <c r="BM58" s="40" t="s">
        <v>91</v>
      </c>
      <c r="BN58" s="40" t="s">
        <v>92</v>
      </c>
      <c r="BO58" s="40" t="s">
        <v>93</v>
      </c>
      <c r="BP58" s="40" t="s">
        <v>94</v>
      </c>
      <c r="BQ58" s="40" t="s">
        <v>95</v>
      </c>
      <c r="BR58" s="38" t="s">
        <v>96</v>
      </c>
      <c r="BS58" s="38" t="s">
        <v>97</v>
      </c>
      <c r="BT58" s="38" t="s">
        <v>98</v>
      </c>
      <c r="BU58" s="38" t="s">
        <v>99</v>
      </c>
      <c r="BV58" s="38" t="s">
        <v>98</v>
      </c>
      <c r="BW58" s="38" t="s">
        <v>100</v>
      </c>
      <c r="BX58" s="38" t="s">
        <v>101</v>
      </c>
      <c r="BY58" s="38" t="s">
        <v>102</v>
      </c>
      <c r="BZ58" s="38" t="s">
        <v>103</v>
      </c>
      <c r="CA58" s="38" t="s">
        <v>100</v>
      </c>
      <c r="CB58" s="38" t="s">
        <v>101</v>
      </c>
      <c r="CC58" s="38" t="s">
        <v>102</v>
      </c>
      <c r="CD58" s="38" t="s">
        <v>103</v>
      </c>
      <c r="CE58" s="38" t="s">
        <v>154</v>
      </c>
      <c r="CF58" s="38" t="s">
        <v>155</v>
      </c>
      <c r="CG58" s="38" t="s">
        <v>106</v>
      </c>
      <c r="CH58" s="38" t="s">
        <v>107</v>
      </c>
      <c r="CI58" s="38" t="s">
        <v>96</v>
      </c>
      <c r="CM58" s="42" t="s">
        <v>176</v>
      </c>
      <c r="CN58" s="38" t="s">
        <v>14</v>
      </c>
      <c r="CO58" s="38" t="s">
        <v>59</v>
      </c>
      <c r="CP58" s="38" t="s">
        <v>60</v>
      </c>
      <c r="CQ58" s="38" t="s">
        <v>61</v>
      </c>
      <c r="CR58" s="38" t="s">
        <v>11</v>
      </c>
      <c r="CS58" s="38" t="s">
        <v>19</v>
      </c>
      <c r="CT58" s="38" t="s">
        <v>20</v>
      </c>
      <c r="CU58" s="38" t="s">
        <v>21</v>
      </c>
      <c r="CV58" s="38" t="s">
        <v>22</v>
      </c>
      <c r="CW58" s="38" t="s">
        <v>23</v>
      </c>
      <c r="CX58" s="38" t="s">
        <v>24</v>
      </c>
      <c r="CY58" s="38" t="s">
        <v>54</v>
      </c>
      <c r="CZ58" s="38" t="s">
        <v>33</v>
      </c>
      <c r="DA58" s="38" t="s">
        <v>11</v>
      </c>
      <c r="DB58" s="38" t="s">
        <v>19</v>
      </c>
      <c r="DC58" s="38" t="s">
        <v>20</v>
      </c>
      <c r="DD58" s="38" t="s">
        <v>21</v>
      </c>
      <c r="DE58" s="38" t="s">
        <v>22</v>
      </c>
      <c r="DF58" s="38" t="s">
        <v>23</v>
      </c>
      <c r="DG58" s="38" t="s">
        <v>24</v>
      </c>
      <c r="DH58" s="38" t="s">
        <v>38</v>
      </c>
      <c r="DI58" s="38" t="s">
        <v>62</v>
      </c>
      <c r="DJ58" s="38" t="s">
        <v>73</v>
      </c>
      <c r="DK58" s="38" t="s">
        <v>37</v>
      </c>
      <c r="DL58" s="38" t="s">
        <v>55</v>
      </c>
      <c r="DM58" s="38" t="s">
        <v>42</v>
      </c>
      <c r="DN58" s="38" t="s">
        <v>43</v>
      </c>
      <c r="DO58" s="38" t="s">
        <v>44</v>
      </c>
      <c r="DP58" s="38" t="s">
        <v>74</v>
      </c>
      <c r="DQ58" s="38" t="s">
        <v>14</v>
      </c>
      <c r="DR58" s="38" t="s">
        <v>36</v>
      </c>
      <c r="DS58" s="38" t="s">
        <v>50</v>
      </c>
      <c r="DT58" s="38" t="s">
        <v>50</v>
      </c>
      <c r="DU58" s="38" t="s">
        <v>14</v>
      </c>
      <c r="DV58" s="38" t="s">
        <v>52</v>
      </c>
      <c r="DW58" s="38" t="s">
        <v>12</v>
      </c>
      <c r="DX58" s="38" t="s">
        <v>12</v>
      </c>
      <c r="DY58" s="38" t="s">
        <v>26</v>
      </c>
      <c r="DZ58" s="38" t="s">
        <v>27</v>
      </c>
      <c r="EA58" s="38" t="s">
        <v>28</v>
      </c>
      <c r="EB58" s="38" t="s">
        <v>29</v>
      </c>
      <c r="EC58" s="38" t="s">
        <v>30</v>
      </c>
      <c r="ED58" s="38" t="s">
        <v>31</v>
      </c>
      <c r="EE58" s="38" t="s">
        <v>32</v>
      </c>
      <c r="EF58" s="38" t="s">
        <v>40</v>
      </c>
      <c r="EG58" s="38" t="s">
        <v>57</v>
      </c>
      <c r="EH58" s="39" t="s">
        <v>14</v>
      </c>
      <c r="EI58" s="39" t="s">
        <v>14</v>
      </c>
      <c r="EJ58" s="39" t="s">
        <v>14</v>
      </c>
      <c r="EK58" s="39" t="s">
        <v>14</v>
      </c>
      <c r="EL58" s="39" t="s">
        <v>14</v>
      </c>
      <c r="EM58" s="40" t="s">
        <v>90</v>
      </c>
      <c r="EN58" s="40" t="s">
        <v>91</v>
      </c>
      <c r="EO58" s="40" t="s">
        <v>92</v>
      </c>
      <c r="EP58" s="40" t="s">
        <v>93</v>
      </c>
      <c r="EQ58" s="40" t="s">
        <v>94</v>
      </c>
      <c r="ER58" s="40" t="s">
        <v>95</v>
      </c>
      <c r="ES58" s="38" t="s">
        <v>96</v>
      </c>
      <c r="ET58" s="38" t="s">
        <v>97</v>
      </c>
      <c r="EU58" s="38" t="s">
        <v>98</v>
      </c>
      <c r="EV58" s="38" t="s">
        <v>99</v>
      </c>
      <c r="EW58" s="38" t="s">
        <v>98</v>
      </c>
      <c r="EX58" s="38" t="s">
        <v>100</v>
      </c>
      <c r="EY58" s="38" t="s">
        <v>101</v>
      </c>
      <c r="EZ58" s="38" t="s">
        <v>102</v>
      </c>
      <c r="FA58" s="38" t="s">
        <v>103</v>
      </c>
      <c r="FB58" s="38" t="s">
        <v>100</v>
      </c>
      <c r="FC58" s="38" t="s">
        <v>101</v>
      </c>
      <c r="FD58" s="38" t="s">
        <v>102</v>
      </c>
      <c r="FE58" s="38" t="s">
        <v>103</v>
      </c>
      <c r="FF58" s="38" t="s">
        <v>154</v>
      </c>
      <c r="FG58" s="38" t="s">
        <v>155</v>
      </c>
      <c r="FH58" s="38" t="s">
        <v>106</v>
      </c>
      <c r="FI58" s="38" t="s">
        <v>107</v>
      </c>
      <c r="FJ58" s="38" t="s">
        <v>96</v>
      </c>
    </row>
    <row r="59" spans="1:167" x14ac:dyDescent="0.15">
      <c r="A59" s="84"/>
      <c r="B59" s="96">
        <v>56</v>
      </c>
      <c r="C59" s="96">
        <f>'[1]功能-子任务'!$S60</f>
        <v>2836.8</v>
      </c>
      <c r="D59" s="96">
        <f>'[1]功能-子任务'!$AC60</f>
        <v>2560000</v>
      </c>
      <c r="E59" s="96">
        <f>'[1]功能-子任务'!$AM60/4</f>
        <v>10262500</v>
      </c>
      <c r="F59" s="96">
        <f t="shared" si="78"/>
        <v>10262500</v>
      </c>
      <c r="G59" s="96">
        <f>'[1]功能-子任务'!$AR60</f>
        <v>14500000</v>
      </c>
      <c r="H59" s="96">
        <f>'[1]功能-子任务'!$BA60</f>
        <v>8550</v>
      </c>
      <c r="I59" s="96">
        <f>'[1]功能-子任务'!$BJ60</f>
        <v>90536</v>
      </c>
      <c r="L59" s="25">
        <v>1</v>
      </c>
      <c r="M59" s="45">
        <f>IF(成就内容!D7="","",INDEX($D$4:$D$178*成就内容!D$120/SUM(成就内容!$D$120:$BZ$120),成就内容!D63,1))</f>
        <v>0</v>
      </c>
      <c r="N59" s="45" t="str">
        <f>IF(成就内容!E7="","",INDEX($D$4:$D$178*成就内容!E$120/SUM(成就内容!$D$120:$BZ$120),成就内容!E63,1))</f>
        <v/>
      </c>
      <c r="O59" s="45">
        <f>IF(成就内容!F7="","",INDEX($D$4:$D$178*成就内容!F$120/SUM(成就内容!$D$120:$BZ$120),成就内容!F63,1))</f>
        <v>727.27272727272725</v>
      </c>
      <c r="P59" s="45" t="str">
        <f>IF(成就内容!G7="","",INDEX($D$4:$D$178*成就内容!G$120/SUM(成就内容!$D$120:$BZ$120),成就内容!G63,1))</f>
        <v/>
      </c>
      <c r="Q59" s="45">
        <f>IF(成就内容!H7="","",INDEX($D$4:$D$178*成就内容!H$120/SUM(成就内容!$D$120:$BZ$120),成就内容!H63,1))</f>
        <v>0</v>
      </c>
      <c r="R59" s="45">
        <f>IF(成就内容!I7="","",INDEX($D$4:$D$178*成就内容!I$120/SUM(成就内容!$D$120:$BZ$120),成就内容!I63,1))</f>
        <v>1454.5454545454545</v>
      </c>
      <c r="S59" s="45">
        <f>IF(成就内容!J7="","",INDEX($D$4:$D$178*成就内容!J$120/SUM(成就内容!$D$120:$BZ$120),成就内容!J63,1))</f>
        <v>0</v>
      </c>
      <c r="T59" s="45">
        <f>IF(成就内容!K7="","",INDEX($D$4:$D$178*成就内容!K$120/SUM(成就内容!$D$120:$BZ$120),成就内容!K63,1))</f>
        <v>0</v>
      </c>
      <c r="U59" s="45">
        <f>IF(成就内容!L7="","",INDEX($D$4:$D$178*成就内容!L$120/SUM(成就内容!$D$120:$BZ$120),成就内容!L63,1))</f>
        <v>0</v>
      </c>
      <c r="V59" s="45">
        <f>IF(成就内容!M7="","",INDEX($D$4:$D$178*成就内容!M$120/SUM(成就内容!$D$120:$BZ$120),成就内容!M63,1))</f>
        <v>0</v>
      </c>
      <c r="W59" s="45">
        <f>IF(成就内容!N7="","",INDEX($D$4:$D$178*成就内容!N$120/SUM(成就内容!$D$120:$BZ$120),成就内容!N63,1))</f>
        <v>0</v>
      </c>
      <c r="X59" s="45">
        <f>IF(成就内容!O7="","",INDEX($D$4:$D$178*成就内容!O$120/SUM(成就内容!$D$120:$BZ$120),成就内容!O63,1))</f>
        <v>0</v>
      </c>
      <c r="Y59" s="45">
        <f>IF(成就内容!P7="","",INDEX($D$4:$D$178*成就内容!P$120/SUM(成就内容!$D$120:$BZ$120),成就内容!P63,1))</f>
        <v>0</v>
      </c>
      <c r="Z59" s="45">
        <f>IF(成就内容!Q7="","",INDEX($D$4:$D$178*成就内容!Q$120/SUM(成就内容!$D$120:$BZ$120),成就内容!Q63,1))</f>
        <v>0</v>
      </c>
      <c r="AA59" s="45">
        <f>IF(成就内容!R7="","",INDEX($D$4:$D$178*成就内容!R$120/SUM(成就内容!$D$120:$BZ$120),成就内容!R63,1))</f>
        <v>1454.5454545454545</v>
      </c>
      <c r="AB59" s="45">
        <f>IF(成就内容!S7="","",INDEX($D$4:$D$178*成就内容!S$120/SUM(成就内容!$D$120:$BZ$120),成就内容!S63,1))</f>
        <v>0</v>
      </c>
      <c r="AC59" s="45">
        <f>IF(成就内容!T7="","",INDEX($D$4:$D$178*成就内容!T$120/SUM(成就内容!$D$120:$BZ$120),成就内容!T63,1))</f>
        <v>0</v>
      </c>
      <c r="AD59" s="45">
        <f>IF(成就内容!U7="","",INDEX($D$4:$D$178*成就内容!U$120/SUM(成就内容!$D$120:$BZ$120),成就内容!U63,1))</f>
        <v>0</v>
      </c>
      <c r="AE59" s="45">
        <f>IF(成就内容!V7="","",INDEX($D$4:$D$178*成就内容!V$120/SUM(成就内容!$D$120:$BZ$120),成就内容!V63,1))</f>
        <v>0</v>
      </c>
      <c r="AF59" s="45">
        <f>IF(成就内容!W7="","",INDEX($D$4:$D$178*成就内容!W$120/SUM(成就内容!$D$120:$BZ$120),成就内容!W63,1))</f>
        <v>0</v>
      </c>
      <c r="AG59" s="45">
        <f>IF(成就内容!X7="","",INDEX($D$4:$D$178*成就内容!X$120/SUM(成就内容!$D$120:$BZ$120),成就内容!X63,1))</f>
        <v>3636.3636363636365</v>
      </c>
      <c r="AH59" s="45">
        <f>IF(成就内容!Y7="","",INDEX($D$4:$D$178*成就内容!Y$120/SUM(成就内容!$D$120:$BZ$120),成就内容!Y63,1))</f>
        <v>4363.636363636364</v>
      </c>
      <c r="AI59" s="45" t="str">
        <f>IF(成就内容!Z7="","",INDEX($D$4:$D$178*成就内容!Z$120/SUM(成就内容!$D$120:$BZ$120),成就内容!Z63,1))</f>
        <v/>
      </c>
      <c r="AJ59" s="45">
        <f>IF(成就内容!AA7="","",INDEX($D$4:$D$178*成就内容!AA$120/SUM(成就内容!$D$120:$BZ$120),成就内容!AA63,1))</f>
        <v>0</v>
      </c>
      <c r="AK59" s="45">
        <f>IF(成就内容!AB7="","",INDEX($D$4:$D$178*成就内容!AB$120/SUM(成就内容!$D$120:$BZ$120),成就内容!AB63,1))</f>
        <v>0</v>
      </c>
      <c r="AL59" s="45">
        <f>IF(成就内容!AC7="","",INDEX($D$4:$D$178*成就内容!AC$120/SUM(成就内容!$D$120:$BZ$120),成就内容!AC63,1))</f>
        <v>0</v>
      </c>
      <c r="AM59" s="45">
        <f>IF(成就内容!AD7="","",INDEX($D$4:$D$178*成就内容!AD$120/SUM(成就内容!$D$120:$BZ$120),成就内容!AD63,1))</f>
        <v>0</v>
      </c>
      <c r="AN59" s="45">
        <f>IF(成就内容!AE7="","",INDEX($D$4:$D$178*成就内容!AE$120/SUM(成就内容!$D$120:$BZ$120),成就内容!AE63,1))</f>
        <v>0</v>
      </c>
      <c r="AO59" s="45">
        <f>IF(成就内容!AF7="","",INDEX($D$4:$D$178*成就内容!AF$120/SUM(成就内容!$D$120:$BZ$120),成就内容!AF63,1))</f>
        <v>0</v>
      </c>
      <c r="AP59" s="45">
        <f>IF(成就内容!AG7="","",INDEX($D$4:$D$178*成就内容!AG$120/SUM(成就内容!$D$120:$BZ$120),成就内容!AG63,1))</f>
        <v>2181.818181818182</v>
      </c>
      <c r="AQ59" s="45">
        <f>IF(成就内容!AH7="","",INDEX($D$4:$D$178*成就内容!AH$120/SUM(成就内容!$D$120:$BZ$120),成就内容!AH63,1))</f>
        <v>0</v>
      </c>
      <c r="AR59" s="45">
        <f>IF(成就内容!AI7="","",INDEX($D$4:$D$178*成就内容!AI$120/SUM(成就内容!$D$120:$BZ$120),成就内容!AI63,1))</f>
        <v>2181.818181818182</v>
      </c>
      <c r="AS59" s="45">
        <f>IF(成就内容!AJ7="","",INDEX($D$4:$D$178*成就内容!AJ$120/SUM(成就内容!$D$120:$BZ$120),成就内容!AJ63,1))</f>
        <v>2545.4545454545455</v>
      </c>
      <c r="AT59" s="45" t="str">
        <f>IF(成就内容!AK7="","",INDEX($D$4:$D$178*成就内容!AK$120/SUM(成就内容!$D$120:$BZ$120),成就内容!AK63,1))</f>
        <v/>
      </c>
      <c r="AU59" s="45" t="str">
        <f>IF(成就内容!AL7="","",INDEX($D$4:$D$178*成就内容!AL$120/SUM(成就内容!$D$120:$BZ$120),成就内容!AL63,1))</f>
        <v/>
      </c>
      <c r="AV59" s="45">
        <f>IF(成就内容!AM7="","",INDEX($D$4:$D$178*成就内容!AM$120/SUM(成就内容!$D$120:$BZ$120),成就内容!AM63,1))</f>
        <v>2181.818181818182</v>
      </c>
      <c r="AW59" s="45">
        <f>IF(成就内容!AN7="","",INDEX($D$4:$D$178*成就内容!AN$120/SUM(成就内容!$D$120:$BZ$120),成就内容!AN63,1))</f>
        <v>2545.4545454545455</v>
      </c>
      <c r="AX59" s="45">
        <f>IF(成就内容!AO7="","",INDEX($D$4:$D$178*成就内容!AO$120/SUM(成就内容!$D$120:$BZ$120),成就内容!AO63,1))</f>
        <v>0</v>
      </c>
      <c r="AY59" s="45">
        <f>IF(成就内容!AP7="","",INDEX($D$4:$D$178*成就内容!AP$120/SUM(成就内容!$D$120:$BZ$120),成就内容!AP63,1))</f>
        <v>0</v>
      </c>
      <c r="AZ59" s="45">
        <f>IF(成就内容!AQ7="","",INDEX($D$4:$D$178*成就内容!AQ$120/SUM(成就内容!$D$120:$BZ$120),成就内容!AQ63,1))</f>
        <v>0</v>
      </c>
      <c r="BA59" s="45">
        <f>IF(成就内容!AR7="","",INDEX($D$4:$D$178*成就内容!AR$120/SUM(成就内容!$D$120:$BZ$120),成就内容!AR63,1))</f>
        <v>0</v>
      </c>
      <c r="BB59" s="45">
        <f>IF(成就内容!AS7="","",INDEX($D$4:$D$178*成就内容!AS$120/SUM(成就内容!$D$120:$BZ$120),成就内容!AS63,1))</f>
        <v>0</v>
      </c>
      <c r="BC59" s="45">
        <f>IF(成就内容!AT7="","",INDEX($D$4:$D$178*成就内容!AT$120/SUM(成就内容!$D$120:$BZ$120),成就内容!AT63,1))</f>
        <v>0</v>
      </c>
      <c r="BD59" s="45">
        <f>IF(成就内容!AU7="","",INDEX($D$4:$D$178*成就内容!AU$120/SUM(成就内容!$D$120:$BZ$120),成就内容!AU63,1))</f>
        <v>0</v>
      </c>
      <c r="BE59" s="45">
        <f>IF(成就内容!AV7="","",INDEX($D$4:$D$178*成就内容!AV$120/SUM(成就内容!$D$120:$BZ$120),成就内容!AV63,1))</f>
        <v>0</v>
      </c>
      <c r="BF59" s="45">
        <f>IF(成就内容!AW7="","",INDEX($D$4:$D$178*成就内容!AW$120/SUM(成就内容!$D$120:$BZ$120),成就内容!AW63,1))</f>
        <v>1454.5454545454545</v>
      </c>
      <c r="BG59" s="45">
        <f>IF(成就内容!AX7="","",INDEX($D$4:$D$178*成就内容!AX$120/SUM(成就内容!$D$120:$BZ$120),成就内容!AX63,1))</f>
        <v>0</v>
      </c>
      <c r="BH59" s="45">
        <f>IF(成就内容!AY7="","",INDEX($D$4:$D$178*成就内容!AY$120/SUM(成就内容!$D$120:$BZ$120),成就内容!AY63,1))</f>
        <v>0</v>
      </c>
      <c r="BI59" s="45">
        <f>IF(成就内容!AZ7="","",INDEX($D$4:$D$178*成就内容!AZ$120/SUM(成就内容!$D$120:$BZ$120),成就内容!AZ63,1))</f>
        <v>0</v>
      </c>
      <c r="BJ59" s="45">
        <f>IF(成就内容!BA7="","",INDEX($D$4:$D$178*成就内容!BA$120/SUM(成就内容!$D$120:$BZ$120),成就内容!BA63,1))</f>
        <v>0</v>
      </c>
      <c r="BK59" s="45">
        <f>IF(成就内容!BB7="","",INDEX($D$4:$D$178*成就内容!BB$120/SUM(成就内容!$D$120:$BZ$120),成就内容!BB63,1))</f>
        <v>0</v>
      </c>
      <c r="BL59" s="45">
        <f>IF(成就内容!BC7="","",INDEX($D$4:$D$178*成就内容!BC$120/SUM(成就内容!$D$120:$BZ$120),成就内容!BC63,1))</f>
        <v>0</v>
      </c>
      <c r="BM59" s="45">
        <f>IF(成就内容!BD7="","",INDEX($D$4:$D$178*成就内容!BD$120/SUM(成就内容!$D$120:$BZ$120),成就内容!BD63,1))</f>
        <v>0</v>
      </c>
      <c r="BN59" s="45">
        <f>IF(成就内容!BE7="","",INDEX($D$4:$D$178*成就内容!BE$120/SUM(成就内容!$D$120:$BZ$120),成就内容!BE63,1))</f>
        <v>0</v>
      </c>
      <c r="BO59" s="45">
        <f>IF(成就内容!BF7="","",INDEX($D$4:$D$178*成就内容!BF$120/SUM(成就内容!$D$120:$BZ$120),成就内容!BF63,1))</f>
        <v>0</v>
      </c>
      <c r="BP59" s="45">
        <f>IF(成就内容!BG7="","",INDEX($D$4:$D$178*成就内容!BG$120/SUM(成就内容!$D$120:$BZ$120),成就内容!BG63,1))</f>
        <v>1818.1818181818182</v>
      </c>
      <c r="BQ59" s="45">
        <f>IF(成就内容!BH7="","",INDEX($D$4:$D$178*成就内容!BH$120/SUM(成就内容!$D$120:$BZ$120),成就内容!BH63,1))</f>
        <v>0</v>
      </c>
      <c r="BR59" s="45" t="str">
        <f>IF(成就内容!BI7="","",INDEX($D$4:$D$178*成就内容!BI$120/SUM(成就内容!$D$120:$BZ$120),成就内容!BI63,1))</f>
        <v/>
      </c>
      <c r="BS59" s="45">
        <f>IF(成就内容!BJ7="","",INDEX($D$4:$D$178*成就内容!BJ$120/SUM(成就内容!$D$120:$BZ$120),成就内容!BJ63,1))</f>
        <v>0</v>
      </c>
      <c r="BT59" s="45">
        <f>IF(成就内容!BK7="","",INDEX($D$4:$D$178*成就内容!BK$120/SUM(成就内容!$D$120:$BZ$120),成就内容!BK63,1))</f>
        <v>909.09090909090912</v>
      </c>
      <c r="BU59" s="45">
        <f>IF(成就内容!BL7="","",INDEX($D$4:$D$178*成就内容!BL$120/SUM(成就内容!$D$120:$BZ$120),成就内容!BL63,1))</f>
        <v>0</v>
      </c>
      <c r="BV59" s="45">
        <f>IF(成就内容!BM7="","",INDEX($D$4:$D$178*成就内容!BM$120/SUM(成就内容!$D$120:$BZ$120),成就内容!BM63,1))</f>
        <v>0</v>
      </c>
      <c r="BW59" s="45">
        <f>IF(成就内容!BN7="","",INDEX($D$4:$D$178*成就内容!BN$120/SUM(成就内容!$D$120:$BZ$120),成就内容!BN63,1))</f>
        <v>727.27272727272725</v>
      </c>
      <c r="BX59" s="45">
        <f>IF(成就内容!BO7="","",INDEX($D$4:$D$178*成就内容!BO$120/SUM(成就内容!$D$120:$BZ$120),成就内容!BO63,1))</f>
        <v>363.63636363636363</v>
      </c>
      <c r="BY59" s="45">
        <f>IF(成就内容!BP7="","",INDEX($D$4:$D$178*成就内容!BP$120/SUM(成就内容!$D$120:$BZ$120),成就内容!BP63,1))</f>
        <v>1818.1818181818182</v>
      </c>
      <c r="BZ59" s="45">
        <f>IF(成就内容!BQ7="","",INDEX($D$4:$D$178*成就内容!BQ$120/SUM(成就内容!$D$120:$BZ$120),成就内容!BQ63,1))</f>
        <v>81454.545454545456</v>
      </c>
      <c r="CA59" s="45">
        <f>IF(成就内容!BR7="","",INDEX($D$4:$D$178*成就内容!BR$120/SUM(成就内容!$D$120:$BZ$120),成就内容!BR63,1))</f>
        <v>727.27272727272725</v>
      </c>
      <c r="CB59" s="45">
        <f>IF(成就内容!BS7="","",INDEX($D$4:$D$178*成就内容!BS$120/SUM(成就内容!$D$120:$BZ$120),成就内容!BS63,1))</f>
        <v>1090.909090909091</v>
      </c>
      <c r="CC59" s="45">
        <f>IF(成就内容!BT7="","",INDEX($D$4:$D$178*成就内容!BT$120/SUM(成就内容!$D$120:$BZ$120),成就内容!BT63,1))</f>
        <v>3636.3636363636365</v>
      </c>
      <c r="CD59" s="45">
        <f>IF(成就内容!BU7="","",INDEX($D$4:$D$178*成就内容!BU$120/SUM(成就内容!$D$120:$BZ$120),成就内容!BU63,1))</f>
        <v>221090.90909090909</v>
      </c>
      <c r="CE59" s="45" t="str">
        <f>IF(成就内容!BV7="","",INDEX($D$4:$D$178*成就内容!BV$120/SUM(成就内容!$D$120:$BZ$120),成就内容!BV63,1))</f>
        <v/>
      </c>
      <c r="CF59" s="45">
        <f>IF(成就内容!BW7="","",INDEX($D$4:$D$178*成就内容!BW$120/SUM(成就内容!$D$120:$BZ$120),成就内容!BW63,1))</f>
        <v>7272.727272727273</v>
      </c>
      <c r="CG59" s="45">
        <f>IF(成就内容!BX7="","",INDEX($D$4:$D$178*成就内容!BX$120/SUM(成就内容!$D$120:$BZ$120),成就内容!BX63,1))</f>
        <v>8727.2727272727279</v>
      </c>
      <c r="CH59" s="45">
        <f>IF(成就内容!BY7="","",INDEX($D$4:$D$178*成就内容!BY$120/SUM(成就内容!$D$120:$BZ$120),成就内容!BY63,1))</f>
        <v>1454.5454545454545</v>
      </c>
      <c r="CI59" s="45">
        <f>IF(成就内容!BZ7="","",INDEX($D$4:$D$178*成就内容!BZ$120/SUM(成就内容!$D$120:$BZ$120),成就内容!BZ63,1))</f>
        <v>0</v>
      </c>
      <c r="CM59" s="43">
        <v>1</v>
      </c>
      <c r="CN59" s="41">
        <f>IF(M59="","",IF(成就内容!D$120&lt;&gt;"",MAX(ROUNDUP(SMALL(M$59:M$108,$L59)/1000,0)*1000,1000),0))</f>
        <v>0</v>
      </c>
      <c r="CO59" s="41" t="str">
        <f>IF(N59="","",IF(成就内容!E$120&lt;&gt;"",MAX(ROUNDUP(SMALL(N$59:N$108,$L59)/1000,0)*1000,1000),0))</f>
        <v/>
      </c>
      <c r="CP59" s="41">
        <f>IF(O59="","",IF(成就内容!F$120&lt;&gt;"",MAX(ROUNDUP(SMALL(O$59:O$108,$L59)/1000,0)*1000,1000),0))</f>
        <v>1000</v>
      </c>
      <c r="CQ59" s="41" t="str">
        <f>IF(P59="","",IF(成就内容!G$120&lt;&gt;"",MAX(ROUNDUP(SMALL(P$59:P$108,$L59)/1000,0)*1000,1000),0))</f>
        <v/>
      </c>
      <c r="CR59" s="41">
        <f>IF(Q59="","",IF(成就内容!H$120&lt;&gt;"",MAX(ROUNDUP(SMALL(Q$59:Q$108,$L59)/1000,0)*1000,1000),0))</f>
        <v>0</v>
      </c>
      <c r="CS59" s="41">
        <f>IF(R59="","",IF(成就内容!I$120&lt;&gt;"",MAX(ROUNDUP(SMALL(R$59:R$108,$L59)/1000,0)*1000,1000),0))</f>
        <v>2000</v>
      </c>
      <c r="CT59" s="41">
        <f>IF(S59="","",IF(成就内容!J$120&lt;&gt;"",MAX(ROUNDUP(SMALL(S$59:S$108,$L59)/1000,0)*1000,1000),0))</f>
        <v>0</v>
      </c>
      <c r="CU59" s="41">
        <f>IF(T59="","",IF(成就内容!K$120&lt;&gt;"",MAX(ROUNDUP(SMALL(T$59:T$108,$L59)/1000,0)*1000,1000),0))</f>
        <v>0</v>
      </c>
      <c r="CV59" s="41">
        <f>IF(U59="","",IF(成就内容!L$120&lt;&gt;"",MAX(ROUNDUP(SMALL(U$59:U$108,$L59)/1000,0)*1000,1000),0))</f>
        <v>0</v>
      </c>
      <c r="CW59" s="41">
        <f>IF(V59="","",IF(成就内容!M$120&lt;&gt;"",MAX(ROUNDUP(SMALL(V$59:V$108,$L59)/1000,0)*1000,1000),0))</f>
        <v>0</v>
      </c>
      <c r="CX59" s="41">
        <f>IF(W59="","",IF(成就内容!N$120&lt;&gt;"",MAX(ROUNDUP(SMALL(W$59:W$108,$L59)/1000,0)*1000,1000),0))</f>
        <v>0</v>
      </c>
      <c r="CY59" s="41">
        <f>IF(X59="","",IF(成就内容!O$120&lt;&gt;"",MAX(ROUNDUP(SMALL(X$59:X$108,$L59)/1000,0)*1000,1000),0))</f>
        <v>0</v>
      </c>
      <c r="CZ59" s="41">
        <f>IF(Y59="","",IF(成就内容!P$120&lt;&gt;"",MAX(ROUNDUP(SMALL(Y$59:Y$108,$L59)/1000,0)*1000,1000),0))</f>
        <v>0</v>
      </c>
      <c r="DA59" s="41">
        <f>IF(Z59="","",IF(成就内容!Q$120&lt;&gt;"",MAX(ROUNDUP(SMALL(Z$59:Z$108,$L59)/1000,0)*1000,1000),0))</f>
        <v>0</v>
      </c>
      <c r="DB59" s="41">
        <f>IF(AA59="","",IF(成就内容!R$120&lt;&gt;"",MAX(ROUNDUP(SMALL(AA$59:AA$108,$L59)/1000,0)*1000,1000),0))</f>
        <v>2000</v>
      </c>
      <c r="DC59" s="41">
        <f>IF(AB59="","",IF(成就内容!S$120&lt;&gt;"",MAX(ROUNDUP(SMALL(AB$59:AB$108,$L59)/1000,0)*1000,1000),0))</f>
        <v>0</v>
      </c>
      <c r="DD59" s="41">
        <f>IF(AC59="","",IF(成就内容!T$120&lt;&gt;"",MAX(ROUNDUP(SMALL(AC$59:AC$108,$L59)/1000,0)*1000,1000),0))</f>
        <v>0</v>
      </c>
      <c r="DE59" s="41">
        <f>IF(AD59="","",IF(成就内容!U$120&lt;&gt;"",MAX(ROUNDUP(SMALL(AD$59:AD$108,$L59)/1000,0)*1000,1000),0))</f>
        <v>0</v>
      </c>
      <c r="DF59" s="41">
        <f>IF(AE59="","",IF(成就内容!V$120&lt;&gt;"",MAX(ROUNDUP(SMALL(AE$59:AE$108,$L59)/1000,0)*1000,1000),0))</f>
        <v>0</v>
      </c>
      <c r="DG59" s="41">
        <f>IF(AF59="","",IF(成就内容!W$120&lt;&gt;"",MAX(ROUNDUP(SMALL(AF$59:AF$108,$L59)/1000,0)*1000,1000),0))</f>
        <v>0</v>
      </c>
      <c r="DH59" s="41">
        <f>IF(AG59="","",IF(成就内容!X$120&lt;&gt;"",MAX(ROUNDUP(SMALL(AG$59:AG$108,$L59)/1000,0)*1000,1000),0))</f>
        <v>4000</v>
      </c>
      <c r="DI59" s="41">
        <f>IF(AH59="","",IF(成就内容!Y$120&lt;&gt;"",MAX(ROUNDUP(SMALL(AH$59:AH$108,$L59)/1000,0)*1000,1000),0))</f>
        <v>3000</v>
      </c>
      <c r="DJ59" s="41" t="str">
        <f>IF(AI59="","",IF(成就内容!Z$120&lt;&gt;"",MAX(ROUNDUP(SMALL(AI$59:AI$108,$L59)/1000,0)*1000,1000),0))</f>
        <v/>
      </c>
      <c r="DK59" s="41">
        <f>IF(AJ59="","",IF(成就内容!AA$120&lt;&gt;"",MAX(ROUNDUP(SMALL(AJ$59:AJ$108,$L59)/1000,0)*1000,1000),0))</f>
        <v>0</v>
      </c>
      <c r="DL59" s="41">
        <f>IF(AK59="","",IF(成就内容!AB$120&lt;&gt;"",MAX(ROUNDUP(SMALL(AK$59:AK$108,$L59)/1000,0)*1000,1000),0))</f>
        <v>0</v>
      </c>
      <c r="DM59" s="41">
        <f>IF(AL59="","",IF(成就内容!AC$120&lt;&gt;"",MAX(ROUNDUP(SMALL(AL$59:AL$108,$L59)/1000,0)*1000,1000),0))</f>
        <v>0</v>
      </c>
      <c r="DN59" s="41">
        <f>IF(AM59="","",IF(成就内容!AD$120&lt;&gt;"",MAX(ROUNDUP(SMALL(AM$59:AM$108,$L59)/1000,0)*1000,1000),0))</f>
        <v>0</v>
      </c>
      <c r="DO59" s="41">
        <f>IF(AN59="","",IF(成就内容!AE$120&lt;&gt;"",MAX(ROUNDUP(SMALL(AN$59:AN$108,$L59)/1000,0)*1000,1000),0))</f>
        <v>0</v>
      </c>
      <c r="DP59" s="41">
        <f>IF(AO59="","",IF(成就内容!AF$120&lt;&gt;"",MAX(ROUNDUP(SMALL(AO$59:AO$108,$L59)/1000,0)*1000,1000),0))</f>
        <v>0</v>
      </c>
      <c r="DQ59" s="41">
        <f>IF(AP59="","",IF(成就内容!AG$120&lt;&gt;"",MAX(ROUNDUP(SMALL(AP$59:AP$108,$L59)/1000,0)*1000,1000),0))</f>
        <v>2000</v>
      </c>
      <c r="DR59" s="41">
        <f>IF(AQ59="","",IF(成就内容!AH$120&lt;&gt;"",MAX(ROUNDUP(SMALL(AQ$59:AQ$108,$L59)/1000,0)*1000,1000),0))</f>
        <v>0</v>
      </c>
      <c r="DS59" s="41">
        <f>IF(AR59="","",IF(成就内容!AI$120&lt;&gt;"",MAX(ROUNDUP(SMALL(AR$59:AR$108,$L59)/1000,0)*1000,1000),0))</f>
        <v>2000</v>
      </c>
      <c r="DT59" s="41">
        <f>IF(AS59="","",IF(成就内容!AJ$120&lt;&gt;"",MAX(ROUNDUP(SMALL(AS$59:AS$108,$L59)/1000,0)*1000,1000),0))</f>
        <v>2000</v>
      </c>
      <c r="DU59" s="41" t="str">
        <f>IF(AT59="","",IF(成就内容!AK$120&lt;&gt;"",MAX(ROUNDUP(SMALL(AT$59:AT$108,$L59)/1000,0)*1000,1000),0))</f>
        <v/>
      </c>
      <c r="DV59" s="41" t="str">
        <f>IF(AU59="","",IF(成就内容!AL$120&lt;&gt;"",MAX(ROUNDUP(SMALL(AU$59:AU$108,$L59)/1000,0)*1000,1000),0))</f>
        <v/>
      </c>
      <c r="DW59" s="41">
        <f>IF(AV59="","",IF(成就内容!AM$120&lt;&gt;"",MAX(ROUNDUP(SMALL(AV$59:AV$108,$L59)/1000,0)*1000,1000),0))</f>
        <v>2000</v>
      </c>
      <c r="DX59" s="41">
        <f>IF(AW59="","",IF(成就内容!AN$120&lt;&gt;"",MAX(ROUNDUP(SMALL(AW$59:AW$108,$L59)/1000,0)*1000,1000),0))</f>
        <v>2000</v>
      </c>
      <c r="DY59" s="41">
        <f>IF(AX59="","",IF(成就内容!AO$120&lt;&gt;"",MAX(ROUNDUP(SMALL(AX$59:AX$108,$L59)/1000,0)*1000,1000),0))</f>
        <v>0</v>
      </c>
      <c r="DZ59" s="41">
        <f>IF(AY59="","",IF(成就内容!AP$120&lt;&gt;"",MAX(ROUNDUP(SMALL(AY$59:AY$108,$L59)/1000,0)*1000,1000),0))</f>
        <v>0</v>
      </c>
      <c r="EA59" s="41">
        <f>IF(AZ59="","",IF(成就内容!AQ$120&lt;&gt;"",MAX(ROUNDUP(SMALL(AZ$59:AZ$108,$L59)/1000,0)*1000,1000),0))</f>
        <v>0</v>
      </c>
      <c r="EB59" s="41">
        <f>IF(BA59="","",IF(成就内容!AR$120&lt;&gt;"",MAX(ROUNDUP(SMALL(BA$59:BA$108,$L59)/1000,0)*1000,1000),0))</f>
        <v>0</v>
      </c>
      <c r="EC59" s="41">
        <f>IF(BB59="","",IF(成就内容!AS$120&lt;&gt;"",MAX(ROUNDUP(SMALL(BB$59:BB$108,$L59)/1000,0)*1000,1000),0))</f>
        <v>0</v>
      </c>
      <c r="ED59" s="41">
        <f>IF(BC59="","",IF(成就内容!AT$120&lt;&gt;"",MAX(ROUNDUP(SMALL(BC$59:BC$108,$L59)/1000,0)*1000,1000),0))</f>
        <v>0</v>
      </c>
      <c r="EE59" s="41">
        <f>IF(BD59="","",IF(成就内容!AU$120&lt;&gt;"",MAX(ROUNDUP(SMALL(BD$59:BD$108,$L59)/1000,0)*1000,1000),0))</f>
        <v>0</v>
      </c>
      <c r="EF59" s="41">
        <f>IF(BE59="","",IF(成就内容!AV$120&lt;&gt;"",MAX(ROUNDUP(SMALL(BE$59:BE$108,$L59)/1000,0)*1000,1000),0))</f>
        <v>0</v>
      </c>
      <c r="EG59" s="41">
        <f>IF(BF59="","",IF(成就内容!AW$120&lt;&gt;"",MAX(ROUNDUP(SMALL(BF$59:BF$108,$L59)/1000,0)*1000,1000),0))</f>
        <v>2000</v>
      </c>
      <c r="EH59" s="41">
        <f>IF(BG59="","",IF(成就内容!AX$120&lt;&gt;"",MAX(ROUNDUP(SMALL(BG$59:BG$108,$L59)/1000,0)*1000,1000),0))</f>
        <v>0</v>
      </c>
      <c r="EI59" s="41">
        <f>IF(BH59="","",IF(成就内容!AY$120&lt;&gt;"",MAX(ROUNDUP(SMALL(BH$59:BH$108,$L59)/1000,0)*1000,1000),0))</f>
        <v>0</v>
      </c>
      <c r="EJ59" s="41">
        <f>IF(BI59="","",IF(成就内容!AZ$120&lt;&gt;"",MAX(ROUNDUP(SMALL(BI$59:BI$108,$L59)/1000,0)*1000,1000),0))</f>
        <v>0</v>
      </c>
      <c r="EK59" s="41">
        <f>IF(BJ59="","",IF(成就内容!BA$120&lt;&gt;"",MAX(ROUNDUP(SMALL(BJ$59:BJ$108,$L59)/1000,0)*1000,1000),0))</f>
        <v>0</v>
      </c>
      <c r="EL59" s="41">
        <f>IF(BK59="","",IF(成就内容!BB$120&lt;&gt;"",MAX(ROUNDUP(SMALL(BK$59:BK$108,$L59)/1000,0)*1000,1000),0))</f>
        <v>0</v>
      </c>
      <c r="EM59" s="41">
        <f>IF(BL59="","",IF(成就内容!BC$120&lt;&gt;"",MAX(ROUNDUP(SMALL(BL$59:BL$108,$L59)/1000,0)*1000,1000),0))</f>
        <v>0</v>
      </c>
      <c r="EN59" s="41">
        <f>IF(BM59="","",IF(成就内容!BD$120&lt;&gt;"",MAX(ROUNDUP(SMALL(BM$59:BM$108,$L59)/1000,0)*1000,1000),0))</f>
        <v>0</v>
      </c>
      <c r="EO59" s="41">
        <f>IF(BN59="","",IF(成就内容!BE$120&lt;&gt;"",MAX(ROUNDUP(SMALL(BN$59:BN$108,$L59)/1000,0)*1000,1000),0))</f>
        <v>0</v>
      </c>
      <c r="EP59" s="41">
        <f>IF(BO59="","",IF(成就内容!BF$120&lt;&gt;"",MAX(ROUNDUP(SMALL(BO$59:BO$108,$L59)/1000,0)*1000,1000),0))</f>
        <v>0</v>
      </c>
      <c r="EQ59" s="41">
        <f>IF(BP59="","",IF(成就内容!BG$120&lt;&gt;"",MAX(ROUNDUP(SMALL(BP$59:BP$108,$L59)/1000,0)*1000,1000),0))</f>
        <v>2000</v>
      </c>
      <c r="ER59" s="41">
        <f>IF(BQ59="","",IF(成就内容!BH$120&lt;&gt;"",MAX(ROUNDUP(SMALL(BQ$59:BQ$108,$L59)/1000,0)*1000,1000),0))</f>
        <v>0</v>
      </c>
      <c r="ES59" s="41" t="str">
        <f>IF(BR59="","",IF(成就内容!BI$120&lt;&gt;"",MAX(ROUNDUP(SMALL(BR$59:BR$108,$L59)/1000,0)*1000,1000),0))</f>
        <v/>
      </c>
      <c r="ET59" s="41">
        <f>IF(BS59="","",IF(成就内容!BJ$120&lt;&gt;"",MAX(ROUNDUP(SMALL(BS$59:BS$108,$L59)/1000,0)*1000,1000),0))</f>
        <v>0</v>
      </c>
      <c r="EU59" s="41">
        <f>IF(BT59="","",IF(成就内容!BK$120&lt;&gt;"",MAX(ROUNDUP(SMALL(BT$59:BT$108,$L59)/1000,0)*1000,1000),0))</f>
        <v>1000</v>
      </c>
      <c r="EV59" s="41">
        <f>IF(BU59="","",IF(成就内容!BL$120&lt;&gt;"",MAX(ROUNDUP(SMALL(BU$59:BU$108,$L59)/1000,0)*1000,1000),0))</f>
        <v>0</v>
      </c>
      <c r="EW59" s="41">
        <f>IF(BV59="","",IF(成就内容!BM$120&lt;&gt;"",MAX(ROUNDUP(SMALL(BV$59:BV$108,$L59)/1000,0)*1000,1000),0))</f>
        <v>0</v>
      </c>
      <c r="EX59" s="41">
        <f>IF(BW59="","",IF(成就内容!BN$120&lt;&gt;"",MAX(ROUNDUP(SMALL(BW$59:BW$108,$L59)/1000,0)*1000,1000),0))</f>
        <v>1000</v>
      </c>
      <c r="EY59" s="41">
        <f>IF(BX59="","",IF(成就内容!BO$120&lt;&gt;"",MAX(ROUNDUP(SMALL(BX$59:BX$108,$L59)/1000,0)*1000,1000),0))</f>
        <v>1000</v>
      </c>
      <c r="EZ59" s="41">
        <f>IF(BY59="","",IF(成就内容!BP$120&lt;&gt;"",MAX(ROUNDUP(SMALL(BY$59:BY$108,$L59)/1000,0)*1000,1000),0))</f>
        <v>1000</v>
      </c>
      <c r="FA59" s="41">
        <f>IF(BZ59="","",IF(成就内容!BQ$120&lt;&gt;"",MAX(ROUNDUP(SMALL(BZ$59:BZ$108,$L59)/1000,0)*1000,1000),0))</f>
        <v>1000</v>
      </c>
      <c r="FB59" s="41">
        <f>IF(CA59="","",IF(成就内容!BR$120&lt;&gt;"",MAX(ROUNDUP(SMALL(CA$59:CA$108,$L59)/1000,0)*1000,1000),0))</f>
        <v>1000</v>
      </c>
      <c r="FC59" s="41">
        <f>IF(CB59="","",IF(成就内容!BS$120&lt;&gt;"",MAX(ROUNDUP(SMALL(CB$59:CB$108,$L59)/1000,0)*1000,1000),0))</f>
        <v>1000</v>
      </c>
      <c r="FD59" s="41">
        <f>IF(CC59="","",IF(成就内容!BT$120&lt;&gt;"",MAX(ROUNDUP(SMALL(CC$59:CC$108,$L59)/1000,0)*1000,1000),0))</f>
        <v>1000</v>
      </c>
      <c r="FE59" s="41">
        <f>IF(CD59="","",IF(成就内容!BU$120&lt;&gt;"",MAX(ROUNDUP(SMALL(CD$59:CD$108,$L59)/1000,0)*1000,1000),0))</f>
        <v>12000</v>
      </c>
      <c r="FF59" s="41" t="str">
        <f>IF(CE59="","",IF(成就内容!BV$120&lt;&gt;"",MAX(ROUNDUP(SMALL(CE$59:CE$108,$L59)/1000,0)*1000,1000),0))</f>
        <v/>
      </c>
      <c r="FG59" s="41">
        <f>IF(CF59="","",IF(成就内容!BW$120&lt;&gt;"",MAX(ROUNDUP(SMALL(CF$59:CF$108,$L59)/1000,0)*1000,1000),0))</f>
        <v>3000</v>
      </c>
      <c r="FH59" s="41">
        <f>IF(CG59="","",IF(成就内容!BX$120&lt;&gt;"",MAX(ROUNDUP(SMALL(CG$59:CG$108,$L59)/1000,0)*1000,1000),0))</f>
        <v>3000</v>
      </c>
      <c r="FI59" s="41">
        <f>IF(CH59="","",IF(成就内容!BY$120&lt;&gt;"",MAX(ROUNDUP(SMALL(CH$59:CH$108,$L59)/1000,0)*1000,1000),0))</f>
        <v>2000</v>
      </c>
      <c r="FJ59" s="41">
        <f>IF(CI59="","",IF(成就内容!BZ$120&lt;&gt;"",MAX(ROUNDUP(SMALL(CI$59:CI$108,$L59)/1000,0)*1000,1000),0))</f>
        <v>0</v>
      </c>
    </row>
    <row r="60" spans="1:167" x14ac:dyDescent="0.15">
      <c r="A60" s="84"/>
      <c r="B60" s="96">
        <v>57</v>
      </c>
      <c r="C60" s="96">
        <f>'[1]功能-子任务'!$S61</f>
        <v>3009.6000000000004</v>
      </c>
      <c r="D60" s="96">
        <f>'[1]功能-子任务'!$AC61</f>
        <v>2720000</v>
      </c>
      <c r="E60" s="96">
        <f>'[1]功能-子任务'!$AM61/4</f>
        <v>11043750</v>
      </c>
      <c r="F60" s="96">
        <f t="shared" si="78"/>
        <v>11043750</v>
      </c>
      <c r="G60" s="96">
        <f>'[1]功能-子任务'!$AR61</f>
        <v>16780000</v>
      </c>
      <c r="H60" s="96">
        <f>'[1]功能-子任务'!$BA61</f>
        <v>9150</v>
      </c>
      <c r="I60" s="96">
        <f>'[1]功能-子任务'!$BJ61</f>
        <v>93698.5</v>
      </c>
      <c r="L60" s="25">
        <v>2</v>
      </c>
      <c r="M60" s="41">
        <f>IF(成就内容!D8="","",INDEX($D$4:$D$178*成就内容!D$120/SUM(成就内容!$D$120:$BZ$120),成就内容!D64,1)-SUM(M$59:M59))</f>
        <v>0</v>
      </c>
      <c r="N60" s="41" t="str">
        <f>IF(成就内容!E8="","",INDEX($D$4:$D$178*成就内容!E$120/SUM(成就内容!$D$120:$BZ$120),成就内容!E64,1)-SUM(N$59:N59))</f>
        <v/>
      </c>
      <c r="O60" s="41">
        <f>IF(成就内容!F8="","",INDEX($D$4:$D$178*成就内容!F$120/SUM(成就内容!$D$120:$BZ$120),成就内容!F64,1)-SUM(O$59:O59))</f>
        <v>1454.5454545454547</v>
      </c>
      <c r="P60" s="41" t="str">
        <f>IF(成就内容!G8="","",INDEX($D$4:$D$178*成就内容!G$120/SUM(成就内容!$D$120:$BZ$120),成就内容!G64,1)-SUM(P$59:P59))</f>
        <v/>
      </c>
      <c r="Q60" s="41">
        <f>IF(成就内容!H8="","",INDEX($D$4:$D$178*成就内容!H$120/SUM(成就内容!$D$120:$BZ$120),成就内容!H64,1)-SUM(Q$59:Q59))</f>
        <v>0</v>
      </c>
      <c r="R60" s="41">
        <f>IF(成就内容!I8="","",INDEX($D$4:$D$178*成就内容!I$120/SUM(成就内容!$D$120:$BZ$120),成就内容!I64,1)-SUM(R$59:R59))</f>
        <v>1454.5454545454545</v>
      </c>
      <c r="S60" s="41">
        <f>IF(成就内容!J8="","",INDEX($D$4:$D$178*成就内容!J$120/SUM(成就内容!$D$120:$BZ$120),成就内容!J64,1)-SUM(S$59:S59))</f>
        <v>0</v>
      </c>
      <c r="T60" s="41">
        <f>IF(成就内容!K8="","",INDEX($D$4:$D$178*成就内容!K$120/SUM(成就内容!$D$120:$BZ$120),成就内容!K64,1)-SUM(T$59:T59))</f>
        <v>0</v>
      </c>
      <c r="U60" s="41">
        <f>IF(成就内容!L8="","",INDEX($D$4:$D$178*成就内容!L$120/SUM(成就内容!$D$120:$BZ$120),成就内容!L64,1)-SUM(U$59:U59))</f>
        <v>0</v>
      </c>
      <c r="V60" s="41">
        <f>IF(成就内容!M8="","",INDEX($D$4:$D$178*成就内容!M$120/SUM(成就内容!$D$120:$BZ$120),成就内容!M64,1)-SUM(V$59:V59))</f>
        <v>0</v>
      </c>
      <c r="W60" s="41">
        <f>IF(成就内容!N8="","",INDEX($D$4:$D$178*成就内容!N$120/SUM(成就内容!$D$120:$BZ$120),成就内容!N64,1)-SUM(W$59:W59))</f>
        <v>0</v>
      </c>
      <c r="X60" s="41">
        <f>IF(成就内容!O8="","",INDEX($D$4:$D$178*成就内容!O$120/SUM(成就内容!$D$120:$BZ$120),成就内容!O64,1)-SUM(X$59:X59))</f>
        <v>0</v>
      </c>
      <c r="Y60" s="41">
        <f>IF(成就内容!P8="","",INDEX($D$4:$D$178*成就内容!P$120/SUM(成就内容!$D$120:$BZ$120),成就内容!P64,1)-SUM(Y$59:Y59))</f>
        <v>0</v>
      </c>
      <c r="Z60" s="41">
        <f>IF(成就内容!Q8="","",INDEX($D$4:$D$178*成就内容!Q$120/SUM(成就内容!$D$120:$BZ$120),成就内容!Q64,1)-SUM(Z$59:Z59))</f>
        <v>0</v>
      </c>
      <c r="AA60" s="41">
        <f>IF(成就内容!R8="","",INDEX($D$4:$D$178*成就内容!R$120/SUM(成就内容!$D$120:$BZ$120),成就内容!R64,1)-SUM(AA$59:AA59))</f>
        <v>1454.5454545454545</v>
      </c>
      <c r="AB60" s="41">
        <f>IF(成就内容!S8="","",INDEX($D$4:$D$178*成就内容!S$120/SUM(成就内容!$D$120:$BZ$120),成就内容!S64,1)-SUM(AB$59:AB59))</f>
        <v>0</v>
      </c>
      <c r="AC60" s="41">
        <f>IF(成就内容!T8="","",INDEX($D$4:$D$178*成就内容!T$120/SUM(成就内容!$D$120:$BZ$120),成就内容!T64,1)-SUM(AC$59:AC59))</f>
        <v>0</v>
      </c>
      <c r="AD60" s="41">
        <f>IF(成就内容!U8="","",INDEX($D$4:$D$178*成就内容!U$120/SUM(成就内容!$D$120:$BZ$120),成就内容!U64,1)-SUM(AD$59:AD59))</f>
        <v>0</v>
      </c>
      <c r="AE60" s="41">
        <f>IF(成就内容!V8="","",INDEX($D$4:$D$178*成就内容!V$120/SUM(成就内容!$D$120:$BZ$120),成就内容!V64,1)-SUM(AE$59:AE59))</f>
        <v>0</v>
      </c>
      <c r="AF60" s="41">
        <f>IF(成就内容!W8="","",INDEX($D$4:$D$178*成就内容!W$120/SUM(成就内容!$D$120:$BZ$120),成就内容!W64,1)-SUM(AF$59:AF59))</f>
        <v>0</v>
      </c>
      <c r="AG60" s="41">
        <f>IF(成就内容!X8="","",INDEX($D$4:$D$178*成就内容!X$120/SUM(成就内容!$D$120:$BZ$120),成就内容!X64,1)-SUM(AG$59:AG59))</f>
        <v>3636.3636363636365</v>
      </c>
      <c r="AH60" s="41">
        <f>IF(成就内容!Y8="","",INDEX($D$4:$D$178*成就内容!Y$120/SUM(成就内容!$D$120:$BZ$120),成就内容!Y64,1)-SUM(AH$59:AH59))</f>
        <v>2909.090909090909</v>
      </c>
      <c r="AI60" s="41" t="str">
        <f>IF(成就内容!Z8="","",INDEX($D$4:$D$178*成就内容!Z$120/SUM(成就内容!$D$120:$BZ$120),成就内容!Z64,1)-SUM(AI$59:AI59))</f>
        <v/>
      </c>
      <c r="AJ60" s="41">
        <f>IF(成就内容!AA8="","",INDEX($D$4:$D$178*成就内容!AA$120/SUM(成就内容!$D$120:$BZ$120),成就内容!AA64,1)-SUM(AJ$59:AJ59))</f>
        <v>0</v>
      </c>
      <c r="AK60" s="41">
        <f>IF(成就内容!AB8="","",INDEX($D$4:$D$178*成就内容!AB$120/SUM(成就内容!$D$120:$BZ$120),成就内容!AB64,1)-SUM(AK$59:AK59))</f>
        <v>0</v>
      </c>
      <c r="AL60" s="41">
        <f>IF(成就内容!AC8="","",INDEX($D$4:$D$178*成就内容!AC$120/SUM(成就内容!$D$120:$BZ$120),成就内容!AC64,1)-SUM(AL$59:AL59))</f>
        <v>0</v>
      </c>
      <c r="AM60" s="41">
        <f>IF(成就内容!AD8="","",INDEX($D$4:$D$178*成就内容!AD$120/SUM(成就内容!$D$120:$BZ$120),成就内容!AD64,1)-SUM(AM$59:AM59))</f>
        <v>0</v>
      </c>
      <c r="AN60" s="41">
        <f>IF(成就内容!AE8="","",INDEX($D$4:$D$178*成就内容!AE$120/SUM(成就内容!$D$120:$BZ$120),成就内容!AE64,1)-SUM(AN$59:AN59))</f>
        <v>0</v>
      </c>
      <c r="AO60" s="41">
        <f>IF(成就内容!AF8="","",INDEX($D$4:$D$178*成就内容!AF$120/SUM(成就内容!$D$120:$BZ$120),成就内容!AF64,1)-SUM(AO$59:AO59))</f>
        <v>0</v>
      </c>
      <c r="AP60" s="41">
        <f>IF(成就内容!AG8="","",INDEX($D$4:$D$178*成就内容!AG$120/SUM(成就内容!$D$120:$BZ$120),成就内容!AG64,1)-SUM(AP$59:AP59))</f>
        <v>1454.5454545454545</v>
      </c>
      <c r="AQ60" s="41">
        <f>IF(成就内容!AH8="","",INDEX($D$4:$D$178*成就内容!AH$120/SUM(成就内容!$D$120:$BZ$120),成就内容!AH64,1)-SUM(AQ$59:AQ59))</f>
        <v>0</v>
      </c>
      <c r="AR60" s="41">
        <f>IF(成就内容!AI8="","",INDEX($D$4:$D$178*成就内容!AI$120/SUM(成就内容!$D$120:$BZ$120),成就内容!AI64,1)-SUM(AR$59:AR59))</f>
        <v>1454.5454545454545</v>
      </c>
      <c r="AS60" s="41">
        <f>IF(成就内容!AJ8="","",INDEX($D$4:$D$178*成就内容!AJ$120/SUM(成就内容!$D$120:$BZ$120),成就内容!AJ64,1)-SUM(AS$59:AS59))</f>
        <v>1454.5454545454545</v>
      </c>
      <c r="AT60" s="41" t="str">
        <f>IF(成就内容!AK8="","",INDEX($D$4:$D$178*成就内容!AK$120/SUM(成就内容!$D$120:$BZ$120),成就内容!AK64,1)-SUM(AT$59:AT59))</f>
        <v/>
      </c>
      <c r="AU60" s="41" t="str">
        <f>IF(成就内容!AL8="","",INDEX($D$4:$D$178*成就内容!AL$120/SUM(成就内容!$D$120:$BZ$120),成就内容!AL64,1)-SUM(AU$59:AU59))</f>
        <v/>
      </c>
      <c r="AV60" s="41">
        <f>IF(成就内容!AM8="","",INDEX($D$4:$D$178*成就内容!AM$120/SUM(成就内容!$D$120:$BZ$120),成就内容!AM64,1)-SUM(AV$59:AV59))</f>
        <v>1454.5454545454545</v>
      </c>
      <c r="AW60" s="41">
        <f>IF(成就内容!AN8="","",INDEX($D$4:$D$178*成就内容!AN$120/SUM(成就内容!$D$120:$BZ$120),成就内容!AN64,1)-SUM(AW$59:AW59))</f>
        <v>1454.5454545454545</v>
      </c>
      <c r="AX60" s="41">
        <f>IF(成就内容!AO8="","",INDEX($D$4:$D$178*成就内容!AO$120/SUM(成就内容!$D$120:$BZ$120),成就内容!AO64,1)-SUM(AX$59:AX59))</f>
        <v>0</v>
      </c>
      <c r="AY60" s="41">
        <f>IF(成就内容!AP8="","",INDEX($D$4:$D$178*成就内容!AP$120/SUM(成就内容!$D$120:$BZ$120),成就内容!AP64,1)-SUM(AY$59:AY59))</f>
        <v>0</v>
      </c>
      <c r="AZ60" s="41">
        <f>IF(成就内容!AQ8="","",INDEX($D$4:$D$178*成就内容!AQ$120/SUM(成就内容!$D$120:$BZ$120),成就内容!AQ64,1)-SUM(AZ$59:AZ59))</f>
        <v>0</v>
      </c>
      <c r="BA60" s="41">
        <f>IF(成就内容!AR8="","",INDEX($D$4:$D$178*成就内容!AR$120/SUM(成就内容!$D$120:$BZ$120),成就内容!AR64,1)-SUM(BA$59:BA59))</f>
        <v>0</v>
      </c>
      <c r="BB60" s="41">
        <f>IF(成就内容!AS8="","",INDEX($D$4:$D$178*成就内容!AS$120/SUM(成就内容!$D$120:$BZ$120),成就内容!AS64,1)-SUM(BB$59:BB59))</f>
        <v>0</v>
      </c>
      <c r="BC60" s="41">
        <f>IF(成就内容!AT8="","",INDEX($D$4:$D$178*成就内容!AT$120/SUM(成就内容!$D$120:$BZ$120),成就内容!AT64,1)-SUM(BC$59:BC59))</f>
        <v>0</v>
      </c>
      <c r="BD60" s="41">
        <f>IF(成就内容!AU8="","",INDEX($D$4:$D$178*成就内容!AU$120/SUM(成就内容!$D$120:$BZ$120),成就内容!AU64,1)-SUM(BD$59:BD59))</f>
        <v>0</v>
      </c>
      <c r="BE60" s="41">
        <f>IF(成就内容!AV8="","",INDEX($D$4:$D$178*成就内容!AV$120/SUM(成就内容!$D$120:$BZ$120),成就内容!AV64,1)-SUM(BE$59:BE59))</f>
        <v>0</v>
      </c>
      <c r="BF60" s="41">
        <f>IF(成就内容!AW8="","",INDEX($D$4:$D$178*成就内容!AW$120/SUM(成就内容!$D$120:$BZ$120),成就内容!AW64,1)-SUM(BF$59:BF59))</f>
        <v>1454.5454545454545</v>
      </c>
      <c r="BG60" s="41">
        <f>IF(成就内容!AX8="","",INDEX($D$4:$D$178*成就内容!AX$120/SUM(成就内容!$D$120:$BZ$120),成就内容!AX64,1)-SUM(BG$59:BG59))</f>
        <v>0</v>
      </c>
      <c r="BH60" s="41">
        <f>IF(成就内容!AY8="","",INDEX($D$4:$D$178*成就内容!AY$120/SUM(成就内容!$D$120:$BZ$120),成就内容!AY64,1)-SUM(BH$59:BH59))</f>
        <v>0</v>
      </c>
      <c r="BI60" s="41">
        <f>IF(成就内容!AZ8="","",INDEX($D$4:$D$178*成就内容!AZ$120/SUM(成就内容!$D$120:$BZ$120),成就内容!AZ64,1)-SUM(BI$59:BI59))</f>
        <v>0</v>
      </c>
      <c r="BJ60" s="41">
        <f>IF(成就内容!BA8="","",INDEX($D$4:$D$178*成就内容!BA$120/SUM(成就内容!$D$120:$BZ$120),成就内容!BA64,1)-SUM(BJ$59:BJ59))</f>
        <v>0</v>
      </c>
      <c r="BK60" s="41">
        <f>IF(成就内容!BB8="","",INDEX($D$4:$D$178*成就内容!BB$120/SUM(成就内容!$D$120:$BZ$120),成就内容!BB64,1)-SUM(BK$59:BK59))</f>
        <v>0</v>
      </c>
      <c r="BL60" s="41">
        <f>IF(成就内容!BC8="","",INDEX($D$4:$D$178*成就内容!BC$120/SUM(成就内容!$D$120:$BZ$120),成就内容!BC64,1)-SUM(BL$59:BL59))</f>
        <v>0</v>
      </c>
      <c r="BM60" s="41">
        <f>IF(成就内容!BD8="","",INDEX($D$4:$D$178*成就内容!BD$120/SUM(成就内容!$D$120:$BZ$120),成就内容!BD64,1)-SUM(BM$59:BM59))</f>
        <v>0</v>
      </c>
      <c r="BN60" s="41">
        <f>IF(成就内容!BE8="","",INDEX($D$4:$D$178*成就内容!BE$120/SUM(成就内容!$D$120:$BZ$120),成就内容!BE64,1)-SUM(BN$59:BN59))</f>
        <v>0</v>
      </c>
      <c r="BO60" s="41">
        <f>IF(成就内容!BF8="","",INDEX($D$4:$D$178*成就内容!BF$120/SUM(成就内容!$D$120:$BZ$120),成就内容!BF64,1)-SUM(BO$59:BO59))</f>
        <v>0</v>
      </c>
      <c r="BP60" s="41">
        <f>IF(成就内容!BG8="","",INDEX($D$4:$D$178*成就内容!BG$120/SUM(成就内容!$D$120:$BZ$120),成就内容!BG64,1)-SUM(BP$59:BP59))</f>
        <v>1454.5454545454543</v>
      </c>
      <c r="BQ60" s="41">
        <f>IF(成就内容!BH8="","",INDEX($D$4:$D$178*成就内容!BH$120/SUM(成就内容!$D$120:$BZ$120),成就内容!BH64,1)-SUM(BQ$59:BQ59))</f>
        <v>0</v>
      </c>
      <c r="BR60" s="41" t="str">
        <f>IF(成就内容!BI8="","",INDEX($D$4:$D$178*成就内容!BI$120/SUM(成就内容!$D$120:$BZ$120),成就内容!BI64,1)-SUM(BR$59:BR59))</f>
        <v/>
      </c>
      <c r="BS60" s="41">
        <f>IF(成就内容!BJ8="","",INDEX($D$4:$D$178*成就内容!BJ$120/SUM(成就内容!$D$120:$BZ$120),成就内容!BJ64,1)-SUM(BS$59:BS59))</f>
        <v>0</v>
      </c>
      <c r="BT60" s="41">
        <f>IF(成就内容!BK8="","",INDEX($D$4:$D$178*成就内容!BK$120/SUM(成就内容!$D$120:$BZ$120),成就内容!BK64,1)-SUM(BT$59:BT59))</f>
        <v>363.63636363636363</v>
      </c>
      <c r="BU60" s="41">
        <f>IF(成就内容!BL8="","",INDEX($D$4:$D$178*成就内容!BL$120/SUM(成就内容!$D$120:$BZ$120),成就内容!BL64,1)-SUM(BU$59:BU59))</f>
        <v>0</v>
      </c>
      <c r="BV60" s="41">
        <f>IF(成就内容!BM8="","",INDEX($D$4:$D$178*成就内容!BM$120/SUM(成就内容!$D$120:$BZ$120),成就内容!BM64,1)-SUM(BV$59:BV59))</f>
        <v>0</v>
      </c>
      <c r="BW60" s="41">
        <f>IF(成就内容!BN8="","",INDEX($D$4:$D$178*成就内容!BN$120/SUM(成就内容!$D$120:$BZ$120),成就内容!BN64,1)-SUM(BW$59:BW59))</f>
        <v>727.27272727272725</v>
      </c>
      <c r="BX60" s="41">
        <f>IF(成就内容!BO8="","",INDEX($D$4:$D$178*成就内容!BO$120/SUM(成就内容!$D$120:$BZ$120),成就内容!BO64,1)-SUM(BX$59:BX59))</f>
        <v>363.63636363636363</v>
      </c>
      <c r="BY60" s="41">
        <f>IF(成就内容!BP8="","",INDEX($D$4:$D$178*成就内容!BP$120/SUM(成就内容!$D$120:$BZ$120),成就内容!BP64,1)-SUM(BY$59:BY59))</f>
        <v>727.27272727272725</v>
      </c>
      <c r="BZ60" s="41">
        <f>IF(成就内容!BQ8="","",INDEX($D$4:$D$178*成就内容!BQ$120/SUM(成就内容!$D$120:$BZ$120),成就内容!BQ64,1)-SUM(BZ$59:BZ59))</f>
        <v>11636.363636363632</v>
      </c>
      <c r="CA60" s="41">
        <f>IF(成就内容!BR8="","",INDEX($D$4:$D$178*成就内容!BR$120/SUM(成就内容!$D$120:$BZ$120),成就内容!BR64,1)-SUM(CA$59:CA59))</f>
        <v>727.27272727272725</v>
      </c>
      <c r="CB60" s="41">
        <f>IF(成就内容!BS8="","",INDEX($D$4:$D$178*成就内容!BS$120/SUM(成就内容!$D$120:$BZ$120),成就内容!BS64,1)-SUM(CB$59:CB59))</f>
        <v>1090.909090909091</v>
      </c>
      <c r="CC60" s="41">
        <f>IF(成就内容!BT8="","",INDEX($D$4:$D$178*成就内容!BT$120/SUM(成就内容!$D$120:$BZ$120),成就内容!BT64,1)-SUM(CC$59:CC59))</f>
        <v>1818.1818181818185</v>
      </c>
      <c r="CD60" s="41">
        <f>IF(成就内容!BU8="","",INDEX($D$4:$D$178*成就内容!BU$120/SUM(成就内容!$D$120:$BZ$120),成就内容!BU64,1)-SUM(CD$59:CD59))</f>
        <v>11636.363636363647</v>
      </c>
      <c r="CE60" s="41" t="str">
        <f>IF(成就内容!BV8="","",INDEX($D$4:$D$178*成就内容!BV$120/SUM(成就内容!$D$120:$BZ$120),成就内容!BV64,1)-SUM(CE$59:CE59))</f>
        <v/>
      </c>
      <c r="CF60" s="41">
        <f>IF(成就内容!BW8="","",INDEX($D$4:$D$178*成就内容!BW$120/SUM(成就内容!$D$120:$BZ$120),成就内容!BW64,1)-SUM(CF$59:CF59))</f>
        <v>2909.090909090909</v>
      </c>
      <c r="CG60" s="41">
        <f>IF(成就内容!BX8="","",INDEX($D$4:$D$178*成就内容!BX$120/SUM(成就内容!$D$120:$BZ$120),成就内容!BX64,1)-SUM(CG$59:CG59))</f>
        <v>2181.818181818182</v>
      </c>
      <c r="CH60" s="41">
        <f>IF(成就内容!BY8="","",INDEX($D$4:$D$178*成就内容!BY$120/SUM(成就内容!$D$120:$BZ$120),成就内容!BY64,1)-SUM(CH$59:CH59))</f>
        <v>1454.5454545454545</v>
      </c>
      <c r="CI60" s="41">
        <f>IF(成就内容!BZ8="","",INDEX($D$4:$D$178*成就内容!BZ$120/SUM(成就内容!$D$120:$BZ$120),成就内容!BZ64,1)-SUM(CI$59:CI59))</f>
        <v>0</v>
      </c>
      <c r="CM60" s="43">
        <v>2</v>
      </c>
      <c r="CN60" s="41">
        <f>IF(M60="","",IF(成就内容!D$120&lt;&gt;"",MAX(ROUNDUP(SMALL(M$59:M$108,$L60)/1000,0)*1000,1000),0))</f>
        <v>0</v>
      </c>
      <c r="CO60" s="41" t="str">
        <f>IF(N60="","",IF(成就内容!E$120&lt;&gt;"",MAX(ROUNDUP(SMALL(N$59:N$108,$L60)/1000,0)*1000,1000),0))</f>
        <v/>
      </c>
      <c r="CP60" s="41">
        <f>IF(O60="","",IF(成就内容!F$120&lt;&gt;"",MAX(ROUNDUP(SMALL(O$59:O$108,$L60)/1000,0)*1000,1000),0))</f>
        <v>2000</v>
      </c>
      <c r="CQ60" s="41" t="str">
        <f>IF(P60="","",IF(成就内容!G$120&lt;&gt;"",MAX(ROUNDUP(SMALL(P$59:P$108,$L60)/1000,0)*1000,1000),0))</f>
        <v/>
      </c>
      <c r="CR60" s="41">
        <f>IF(Q60="","",IF(成就内容!H$120&lt;&gt;"",MAX(ROUNDUP(SMALL(Q$59:Q$108,$L60)/1000,0)*1000,1000),0))</f>
        <v>0</v>
      </c>
      <c r="CS60" s="41">
        <f>IF(R60="","",IF(成就内容!I$120&lt;&gt;"",MAX(ROUNDUP(SMALL(R$59:R$108,$L60)/1000,0)*1000,1000),0))</f>
        <v>2000</v>
      </c>
      <c r="CT60" s="41">
        <f>IF(S60="","",IF(成就内容!J$120&lt;&gt;"",MAX(ROUNDUP(SMALL(S$59:S$108,$L60)/1000,0)*1000,1000),0))</f>
        <v>0</v>
      </c>
      <c r="CU60" s="41">
        <f>IF(T60="","",IF(成就内容!K$120&lt;&gt;"",MAX(ROUNDUP(SMALL(T$59:T$108,$L60)/1000,0)*1000,1000),0))</f>
        <v>0</v>
      </c>
      <c r="CV60" s="41">
        <f>IF(U60="","",IF(成就内容!L$120&lt;&gt;"",MAX(ROUNDUP(SMALL(U$59:U$108,$L60)/1000,0)*1000,1000),0))</f>
        <v>0</v>
      </c>
      <c r="CW60" s="41">
        <f>IF(V60="","",IF(成就内容!M$120&lt;&gt;"",MAX(ROUNDUP(SMALL(V$59:V$108,$L60)/1000,0)*1000,1000),0))</f>
        <v>0</v>
      </c>
      <c r="CX60" s="41">
        <f>IF(W60="","",IF(成就内容!N$120&lt;&gt;"",MAX(ROUNDUP(SMALL(W$59:W$108,$L60)/1000,0)*1000,1000),0))</f>
        <v>0</v>
      </c>
      <c r="CY60" s="41">
        <f>IF(X60="","",IF(成就内容!O$120&lt;&gt;"",MAX(ROUNDUP(SMALL(X$59:X$108,$L60)/1000,0)*1000,1000),0))</f>
        <v>0</v>
      </c>
      <c r="CZ60" s="41">
        <f>IF(Y60="","",IF(成就内容!P$120&lt;&gt;"",MAX(ROUNDUP(SMALL(Y$59:Y$108,$L60)/1000,0)*1000,1000),0))</f>
        <v>0</v>
      </c>
      <c r="DA60" s="41">
        <f>IF(Z60="","",IF(成就内容!Q$120&lt;&gt;"",MAX(ROUNDUP(SMALL(Z$59:Z$108,$L60)/1000,0)*1000,1000),0))</f>
        <v>0</v>
      </c>
      <c r="DB60" s="41">
        <f>IF(AA60="","",IF(成就内容!R$120&lt;&gt;"",MAX(ROUNDUP(SMALL(AA$59:AA$108,$L60)/1000,0)*1000,1000),0))</f>
        <v>2000</v>
      </c>
      <c r="DC60" s="41">
        <f>IF(AB60="","",IF(成就内容!S$120&lt;&gt;"",MAX(ROUNDUP(SMALL(AB$59:AB$108,$L60)/1000,0)*1000,1000),0))</f>
        <v>0</v>
      </c>
      <c r="DD60" s="41">
        <f>IF(AC60="","",IF(成就内容!T$120&lt;&gt;"",MAX(ROUNDUP(SMALL(AC$59:AC$108,$L60)/1000,0)*1000,1000),0))</f>
        <v>0</v>
      </c>
      <c r="DE60" s="41">
        <f>IF(AD60="","",IF(成就内容!U$120&lt;&gt;"",MAX(ROUNDUP(SMALL(AD$59:AD$108,$L60)/1000,0)*1000,1000),0))</f>
        <v>0</v>
      </c>
      <c r="DF60" s="41">
        <f>IF(AE60="","",IF(成就内容!V$120&lt;&gt;"",MAX(ROUNDUP(SMALL(AE$59:AE$108,$L60)/1000,0)*1000,1000),0))</f>
        <v>0</v>
      </c>
      <c r="DG60" s="41">
        <f>IF(AF60="","",IF(成就内容!W$120&lt;&gt;"",MAX(ROUNDUP(SMALL(AF$59:AF$108,$L60)/1000,0)*1000,1000),0))</f>
        <v>0</v>
      </c>
      <c r="DH60" s="41">
        <f>IF(AG60="","",IF(成就内容!X$120&lt;&gt;"",MAX(ROUNDUP(SMALL(AG$59:AG$108,$L60)/1000,0)*1000,1000),0))</f>
        <v>4000</v>
      </c>
      <c r="DI60" s="41">
        <f>IF(AH60="","",IF(成就内容!Y$120&lt;&gt;"",MAX(ROUNDUP(SMALL(AH$59:AH$108,$L60)/1000,0)*1000,1000),0))</f>
        <v>3000</v>
      </c>
      <c r="DJ60" s="41" t="str">
        <f>IF(AI60="","",IF(成就内容!Z$120&lt;&gt;"",MAX(ROUNDUP(SMALL(AI$59:AI$108,$L60)/1000,0)*1000,1000),0))</f>
        <v/>
      </c>
      <c r="DK60" s="41">
        <f>IF(AJ60="","",IF(成就内容!AA$120&lt;&gt;"",MAX(ROUNDUP(SMALL(AJ$59:AJ$108,$L60)/1000,0)*1000,1000),0))</f>
        <v>0</v>
      </c>
      <c r="DL60" s="41">
        <f>IF(AK60="","",IF(成就内容!AB$120&lt;&gt;"",MAX(ROUNDUP(SMALL(AK$59:AK$108,$L60)/1000,0)*1000,1000),0))</f>
        <v>0</v>
      </c>
      <c r="DM60" s="41">
        <f>IF(AL60="","",IF(成就内容!AC$120&lt;&gt;"",MAX(ROUNDUP(SMALL(AL$59:AL$108,$L60)/1000,0)*1000,1000),0))</f>
        <v>0</v>
      </c>
      <c r="DN60" s="41">
        <f>IF(AM60="","",IF(成就内容!AD$120&lt;&gt;"",MAX(ROUNDUP(SMALL(AM$59:AM$108,$L60)/1000,0)*1000,1000),0))</f>
        <v>0</v>
      </c>
      <c r="DO60" s="41">
        <f>IF(AN60="","",IF(成就内容!AE$120&lt;&gt;"",MAX(ROUNDUP(SMALL(AN$59:AN$108,$L60)/1000,0)*1000,1000),0))</f>
        <v>0</v>
      </c>
      <c r="DP60" s="41">
        <f>IF(AO60="","",IF(成就内容!AF$120&lt;&gt;"",MAX(ROUNDUP(SMALL(AO$59:AO$108,$L60)/1000,0)*1000,1000),0))</f>
        <v>0</v>
      </c>
      <c r="DQ60" s="41">
        <f>IF(AP60="","",IF(成就内容!AG$120&lt;&gt;"",MAX(ROUNDUP(SMALL(AP$59:AP$108,$L60)/1000,0)*1000,1000),0))</f>
        <v>2000</v>
      </c>
      <c r="DR60" s="41">
        <f>IF(AQ60="","",IF(成就内容!AH$120&lt;&gt;"",MAX(ROUNDUP(SMALL(AQ$59:AQ$108,$L60)/1000,0)*1000,1000),0))</f>
        <v>0</v>
      </c>
      <c r="DS60" s="41">
        <f>IF(AR60="","",IF(成就内容!AI$120&lt;&gt;"",MAX(ROUNDUP(SMALL(AR$59:AR$108,$L60)/1000,0)*1000,1000),0))</f>
        <v>2000</v>
      </c>
      <c r="DT60" s="41">
        <f>IF(AS60="","",IF(成就内容!AJ$120&lt;&gt;"",MAX(ROUNDUP(SMALL(AS$59:AS$108,$L60)/1000,0)*1000,1000),0))</f>
        <v>2000</v>
      </c>
      <c r="DU60" s="41" t="str">
        <f>IF(AT60="","",IF(成就内容!AK$120&lt;&gt;"",MAX(ROUNDUP(SMALL(AT$59:AT$108,$L60)/1000,0)*1000,1000),0))</f>
        <v/>
      </c>
      <c r="DV60" s="41" t="str">
        <f>IF(AU60="","",IF(成就内容!AL$120&lt;&gt;"",MAX(ROUNDUP(SMALL(AU$59:AU$108,$L60)/1000,0)*1000,1000),0))</f>
        <v/>
      </c>
      <c r="DW60" s="41">
        <f>IF(AV60="","",IF(成就内容!AM$120&lt;&gt;"",MAX(ROUNDUP(SMALL(AV$59:AV$108,$L60)/1000,0)*1000,1000),0))</f>
        <v>2000</v>
      </c>
      <c r="DX60" s="41">
        <f>IF(AW60="","",IF(成就内容!AN$120&lt;&gt;"",MAX(ROUNDUP(SMALL(AW$59:AW$108,$L60)/1000,0)*1000,1000),0))</f>
        <v>2000</v>
      </c>
      <c r="DY60" s="41">
        <f>IF(AX60="","",IF(成就内容!AO$120&lt;&gt;"",MAX(ROUNDUP(SMALL(AX$59:AX$108,$L60)/1000,0)*1000,1000),0))</f>
        <v>0</v>
      </c>
      <c r="DZ60" s="41">
        <f>IF(AY60="","",IF(成就内容!AP$120&lt;&gt;"",MAX(ROUNDUP(SMALL(AY$59:AY$108,$L60)/1000,0)*1000,1000),0))</f>
        <v>0</v>
      </c>
      <c r="EA60" s="41">
        <f>IF(AZ60="","",IF(成就内容!AQ$120&lt;&gt;"",MAX(ROUNDUP(SMALL(AZ$59:AZ$108,$L60)/1000,0)*1000,1000),0))</f>
        <v>0</v>
      </c>
      <c r="EB60" s="41">
        <f>IF(BA60="","",IF(成就内容!AR$120&lt;&gt;"",MAX(ROUNDUP(SMALL(BA$59:BA$108,$L60)/1000,0)*1000,1000),0))</f>
        <v>0</v>
      </c>
      <c r="EC60" s="41">
        <f>IF(BB60="","",IF(成就内容!AS$120&lt;&gt;"",MAX(ROUNDUP(SMALL(BB$59:BB$108,$L60)/1000,0)*1000,1000),0))</f>
        <v>0</v>
      </c>
      <c r="ED60" s="41">
        <f>IF(BC60="","",IF(成就内容!AT$120&lt;&gt;"",MAX(ROUNDUP(SMALL(BC$59:BC$108,$L60)/1000,0)*1000,1000),0))</f>
        <v>0</v>
      </c>
      <c r="EE60" s="41">
        <f>IF(BD60="","",IF(成就内容!AU$120&lt;&gt;"",MAX(ROUNDUP(SMALL(BD$59:BD$108,$L60)/1000,0)*1000,1000),0))</f>
        <v>0</v>
      </c>
      <c r="EF60" s="41">
        <f>IF(BE60="","",IF(成就内容!AV$120&lt;&gt;"",MAX(ROUNDUP(SMALL(BE$59:BE$108,$L60)/1000,0)*1000,1000),0))</f>
        <v>0</v>
      </c>
      <c r="EG60" s="41">
        <f>IF(BF60="","",IF(成就内容!AW$120&lt;&gt;"",MAX(ROUNDUP(SMALL(BF$59:BF$108,$L60)/1000,0)*1000,1000),0))</f>
        <v>2000</v>
      </c>
      <c r="EH60" s="41">
        <f>IF(BG60="","",IF(成就内容!AX$120&lt;&gt;"",MAX(ROUNDUP(SMALL(BG$59:BG$108,$L60)/1000,0)*1000,1000),0))</f>
        <v>0</v>
      </c>
      <c r="EI60" s="41">
        <f>IF(BH60="","",IF(成就内容!AY$120&lt;&gt;"",MAX(ROUNDUP(SMALL(BH$59:BH$108,$L60)/1000,0)*1000,1000),0))</f>
        <v>0</v>
      </c>
      <c r="EJ60" s="41">
        <f>IF(BI60="","",IF(成就内容!AZ$120&lt;&gt;"",MAX(ROUNDUP(SMALL(BI$59:BI$108,$L60)/1000,0)*1000,1000),0))</f>
        <v>0</v>
      </c>
      <c r="EK60" s="41">
        <f>IF(BJ60="","",IF(成就内容!BA$120&lt;&gt;"",MAX(ROUNDUP(SMALL(BJ$59:BJ$108,$L60)/1000,0)*1000,1000),0))</f>
        <v>0</v>
      </c>
      <c r="EL60" s="41">
        <f>IF(BK60="","",IF(成就内容!BB$120&lt;&gt;"",MAX(ROUNDUP(SMALL(BK$59:BK$108,$L60)/1000,0)*1000,1000),0))</f>
        <v>0</v>
      </c>
      <c r="EM60" s="41">
        <f>IF(BL60="","",IF(成就内容!BC$120&lt;&gt;"",MAX(ROUNDUP(SMALL(BL$59:BL$108,$L60)/1000,0)*1000,1000),0))</f>
        <v>0</v>
      </c>
      <c r="EN60" s="41">
        <f>IF(BM60="","",IF(成就内容!BD$120&lt;&gt;"",MAX(ROUNDUP(SMALL(BM$59:BM$108,$L60)/1000,0)*1000,1000),0))</f>
        <v>0</v>
      </c>
      <c r="EO60" s="41">
        <f>IF(BN60="","",IF(成就内容!BE$120&lt;&gt;"",MAX(ROUNDUP(SMALL(BN$59:BN$108,$L60)/1000,0)*1000,1000),0))</f>
        <v>0</v>
      </c>
      <c r="EP60" s="41">
        <f>IF(BO60="","",IF(成就内容!BF$120&lt;&gt;"",MAX(ROUNDUP(SMALL(BO$59:BO$108,$L60)/1000,0)*1000,1000),0))</f>
        <v>0</v>
      </c>
      <c r="EQ60" s="41">
        <f>IF(BP60="","",IF(成就内容!BG$120&lt;&gt;"",MAX(ROUNDUP(SMALL(BP$59:BP$108,$L60)/1000,0)*1000,1000),0))</f>
        <v>2000</v>
      </c>
      <c r="ER60" s="41">
        <f>IF(BQ60="","",IF(成就内容!BH$120&lt;&gt;"",MAX(ROUNDUP(SMALL(BQ$59:BQ$108,$L60)/1000,0)*1000,1000),0))</f>
        <v>0</v>
      </c>
      <c r="ES60" s="41" t="str">
        <f>IF(BR60="","",IF(成就内容!BI$120&lt;&gt;"",MAX(ROUNDUP(SMALL(BR$59:BR$108,$L60)/1000,0)*1000,1000),0))</f>
        <v/>
      </c>
      <c r="ET60" s="41">
        <f>IF(BS60="","",IF(成就内容!BJ$120&lt;&gt;"",MAX(ROUNDUP(SMALL(BS$59:BS$108,$L60)/1000,0)*1000,1000),0))</f>
        <v>0</v>
      </c>
      <c r="EU60" s="41">
        <f>IF(BT60="","",IF(成就内容!BK$120&lt;&gt;"",MAX(ROUNDUP(SMALL(BT$59:BT$108,$L60)/1000,0)*1000,1000),0))</f>
        <v>1000</v>
      </c>
      <c r="EV60" s="41">
        <f>IF(BU60="","",IF(成就内容!BL$120&lt;&gt;"",MAX(ROUNDUP(SMALL(BU$59:BU$108,$L60)/1000,0)*1000,1000),0))</f>
        <v>0</v>
      </c>
      <c r="EW60" s="41">
        <f>IF(BV60="","",IF(成就内容!BM$120&lt;&gt;"",MAX(ROUNDUP(SMALL(BV$59:BV$108,$L60)/1000,0)*1000,1000),0))</f>
        <v>0</v>
      </c>
      <c r="EX60" s="41">
        <f>IF(BW60="","",IF(成就内容!BN$120&lt;&gt;"",MAX(ROUNDUP(SMALL(BW$59:BW$108,$L60)/1000,0)*1000,1000),0))</f>
        <v>1000</v>
      </c>
      <c r="EY60" s="41">
        <f>IF(BX60="","",IF(成就内容!BO$120&lt;&gt;"",MAX(ROUNDUP(SMALL(BX$59:BX$108,$L60)/1000,0)*1000,1000),0))</f>
        <v>1000</v>
      </c>
      <c r="EZ60" s="41">
        <f>IF(BY60="","",IF(成就内容!BP$120&lt;&gt;"",MAX(ROUNDUP(SMALL(BY$59:BY$108,$L60)/1000,0)*1000,1000),0))</f>
        <v>1000</v>
      </c>
      <c r="FA60" s="41">
        <f>IF(BZ60="","",IF(成就内容!BQ$120&lt;&gt;"",MAX(ROUNDUP(SMALL(BZ$59:BZ$108,$L60)/1000,0)*1000,1000),0))</f>
        <v>1000</v>
      </c>
      <c r="FB60" s="41">
        <f>IF(CA60="","",IF(成就内容!BR$120&lt;&gt;"",MAX(ROUNDUP(SMALL(CA$59:CA$108,$L60)/1000,0)*1000,1000),0))</f>
        <v>1000</v>
      </c>
      <c r="FC60" s="41">
        <f>IF(CB60="","",IF(成就内容!BS$120&lt;&gt;"",MAX(ROUNDUP(SMALL(CB$59:CB$108,$L60)/1000,0)*1000,1000),0))</f>
        <v>1000</v>
      </c>
      <c r="FD60" s="41">
        <f>IF(CC60="","",IF(成就内容!BT$120&lt;&gt;"",MAX(ROUNDUP(SMALL(CC$59:CC$108,$L60)/1000,0)*1000,1000),0))</f>
        <v>1000</v>
      </c>
      <c r="FE60" s="41">
        <f>IF(CD60="","",IF(成就内容!BU$120&lt;&gt;"",MAX(ROUNDUP(SMALL(CD$59:CD$108,$L60)/1000,0)*1000,1000),0))</f>
        <v>24000</v>
      </c>
      <c r="FF60" s="41" t="str">
        <f>IF(CE60="","",IF(成就内容!BV$120&lt;&gt;"",MAX(ROUNDUP(SMALL(CE$59:CE$108,$L60)/1000,0)*1000,1000),0))</f>
        <v/>
      </c>
      <c r="FG60" s="41">
        <f>IF(CF60="","",IF(成就内容!BW$120&lt;&gt;"",MAX(ROUNDUP(SMALL(CF$59:CF$108,$L60)/1000,0)*1000,1000),0))</f>
        <v>3000</v>
      </c>
      <c r="FH60" s="41">
        <f>IF(CG60="","",IF(成就内容!BX$120&lt;&gt;"",MAX(ROUNDUP(SMALL(CG$59:CG$108,$L60)/1000,0)*1000,1000),0))</f>
        <v>3000</v>
      </c>
      <c r="FI60" s="41">
        <f>IF(CH60="","",IF(成就内容!BY$120&lt;&gt;"",MAX(ROUNDUP(SMALL(CH$59:CH$108,$L60)/1000,0)*1000,1000),0))</f>
        <v>2000</v>
      </c>
      <c r="FJ60" s="41">
        <f>IF(CI60="","",IF(成就内容!BZ$120&lt;&gt;"",MAX(ROUNDUP(SMALL(CI$59:CI$108,$L60)/1000,0)*1000,1000),0))</f>
        <v>0</v>
      </c>
    </row>
    <row r="61" spans="1:167" x14ac:dyDescent="0.15">
      <c r="A61" s="84"/>
      <c r="B61" s="96">
        <v>58</v>
      </c>
      <c r="C61" s="96">
        <f>'[1]功能-子任务'!$S62</f>
        <v>3182.4</v>
      </c>
      <c r="D61" s="96">
        <f>'[1]功能-子任务'!$AC62</f>
        <v>2880000</v>
      </c>
      <c r="E61" s="96">
        <f>'[1]功能-子任务'!$AM62/4</f>
        <v>11825000</v>
      </c>
      <c r="F61" s="96">
        <f t="shared" si="78"/>
        <v>11825000</v>
      </c>
      <c r="G61" s="96">
        <f>'[1]功能-子任务'!$AR62</f>
        <v>19060000</v>
      </c>
      <c r="H61" s="96">
        <f>'[1]功能-子任务'!$BA62</f>
        <v>9750</v>
      </c>
      <c r="I61" s="96">
        <f>'[1]功能-子任务'!$BJ62</f>
        <v>96861</v>
      </c>
      <c r="L61" s="25">
        <v>3</v>
      </c>
      <c r="M61" s="41">
        <f>IF(成就内容!D9="","",INDEX($D$4:$D$178*成就内容!D$120/SUM(成就内容!$D$120:$BZ$120),成就内容!D65,1)-SUM(M$59:M60))</f>
        <v>0</v>
      </c>
      <c r="N61" s="41" t="str">
        <f>IF(成就内容!E9="","",INDEX($D$4:$D$178*成就内容!E$120/SUM(成就内容!$D$120:$BZ$120),成就内容!E65,1)-SUM(N$59:N60))</f>
        <v/>
      </c>
      <c r="O61" s="41">
        <f>IF(成就内容!F9="","",INDEX($D$4:$D$178*成就内容!F$120/SUM(成就内容!$D$120:$BZ$120),成就内容!F65,1)-SUM(O$59:O60))</f>
        <v>1454.5454545454545</v>
      </c>
      <c r="P61" s="41" t="str">
        <f>IF(成就内容!G9="","",INDEX($D$4:$D$178*成就内容!G$120/SUM(成就内容!$D$120:$BZ$120),成就内容!G65,1)-SUM(P$59:P60))</f>
        <v/>
      </c>
      <c r="Q61" s="41">
        <f>IF(成就内容!H9="","",INDEX($D$4:$D$178*成就内容!H$120/SUM(成就内容!$D$120:$BZ$120),成就内容!H65,1)-SUM(Q$59:Q60))</f>
        <v>0</v>
      </c>
      <c r="R61" s="41">
        <f>IF(成就内容!I9="","",INDEX($D$4:$D$178*成就内容!I$120/SUM(成就内容!$D$120:$BZ$120),成就内容!I65,1)-SUM(R$59:R60))</f>
        <v>1454.545454545455</v>
      </c>
      <c r="S61" s="41">
        <f>IF(成就内容!J9="","",INDEX($D$4:$D$178*成就内容!J$120/SUM(成就内容!$D$120:$BZ$120),成就内容!J65,1)-SUM(S$59:S60))</f>
        <v>0</v>
      </c>
      <c r="T61" s="41">
        <f>IF(成就内容!K9="","",INDEX($D$4:$D$178*成就内容!K$120/SUM(成就内容!$D$120:$BZ$120),成就内容!K65,1)-SUM(T$59:T60))</f>
        <v>0</v>
      </c>
      <c r="U61" s="41">
        <f>IF(成就内容!L9="","",INDEX($D$4:$D$178*成就内容!L$120/SUM(成就内容!$D$120:$BZ$120),成就内容!L65,1)-SUM(U$59:U60))</f>
        <v>0</v>
      </c>
      <c r="V61" s="41">
        <f>IF(成就内容!M9="","",INDEX($D$4:$D$178*成就内容!M$120/SUM(成就内容!$D$120:$BZ$120),成就内容!M65,1)-SUM(V$59:V60))</f>
        <v>0</v>
      </c>
      <c r="W61" s="41">
        <f>IF(成就内容!N9="","",INDEX($D$4:$D$178*成就内容!N$120/SUM(成就内容!$D$120:$BZ$120),成就内容!N65,1)-SUM(W$59:W60))</f>
        <v>0</v>
      </c>
      <c r="X61" s="41">
        <f>IF(成就内容!O9="","",INDEX($D$4:$D$178*成就内容!O$120/SUM(成就内容!$D$120:$BZ$120),成就内容!O65,1)-SUM(X$59:X60))</f>
        <v>0</v>
      </c>
      <c r="Y61" s="41">
        <f>IF(成就内容!P9="","",INDEX($D$4:$D$178*成就内容!P$120/SUM(成就内容!$D$120:$BZ$120),成就内容!P65,1)-SUM(Y$59:Y60))</f>
        <v>0</v>
      </c>
      <c r="Z61" s="41">
        <f>IF(成就内容!Q9="","",INDEX($D$4:$D$178*成就内容!Q$120/SUM(成就内容!$D$120:$BZ$120),成就内容!Q65,1)-SUM(Z$59:Z60))</f>
        <v>0</v>
      </c>
      <c r="AA61" s="41">
        <f>IF(成就内容!R9="","",INDEX($D$4:$D$178*成就内容!R$120/SUM(成就内容!$D$120:$BZ$120),成就内容!R65,1)-SUM(AA$59:AA60))</f>
        <v>1454.545454545455</v>
      </c>
      <c r="AB61" s="41">
        <f>IF(成就内容!S9="","",INDEX($D$4:$D$178*成就内容!S$120/SUM(成就内容!$D$120:$BZ$120),成就内容!S65,1)-SUM(AB$59:AB60))</f>
        <v>0</v>
      </c>
      <c r="AC61" s="41">
        <f>IF(成就内容!T9="","",INDEX($D$4:$D$178*成就内容!T$120/SUM(成就内容!$D$120:$BZ$120),成就内容!T65,1)-SUM(AC$59:AC60))</f>
        <v>0</v>
      </c>
      <c r="AD61" s="41">
        <f>IF(成就内容!U9="","",INDEX($D$4:$D$178*成就内容!U$120/SUM(成就内容!$D$120:$BZ$120),成就内容!U65,1)-SUM(AD$59:AD60))</f>
        <v>0</v>
      </c>
      <c r="AE61" s="41">
        <f>IF(成就内容!V9="","",INDEX($D$4:$D$178*成就内容!V$120/SUM(成就内容!$D$120:$BZ$120),成就内容!V65,1)-SUM(AE$59:AE60))</f>
        <v>0</v>
      </c>
      <c r="AF61" s="41">
        <f>IF(成就内容!W9="","",INDEX($D$4:$D$178*成就内容!W$120/SUM(成就内容!$D$120:$BZ$120),成就内容!W65,1)-SUM(AF$59:AF60))</f>
        <v>0</v>
      </c>
      <c r="AG61" s="41">
        <f>IF(成就内容!X9="","",INDEX($D$4:$D$178*成就内容!X$120/SUM(成就内容!$D$120:$BZ$120),成就内容!X65,1)-SUM(AG$59:AG60))</f>
        <v>3636.3636363636369</v>
      </c>
      <c r="AH61" s="41">
        <f>IF(成就内容!Y9="","",INDEX($D$4:$D$178*成就内容!Y$120/SUM(成就内容!$D$120:$BZ$120),成就内容!Y65,1)-SUM(AH$59:AH60))</f>
        <v>2909.090909090909</v>
      </c>
      <c r="AI61" s="41" t="str">
        <f>IF(成就内容!Z9="","",INDEX($D$4:$D$178*成就内容!Z$120/SUM(成就内容!$D$120:$BZ$120),成就内容!Z65,1)-SUM(AI$59:AI60))</f>
        <v/>
      </c>
      <c r="AJ61" s="41">
        <f>IF(成就内容!AA9="","",INDEX($D$4:$D$178*成就内容!AA$120/SUM(成就内容!$D$120:$BZ$120),成就内容!AA65,1)-SUM(AJ$59:AJ60))</f>
        <v>0</v>
      </c>
      <c r="AK61" s="41">
        <f>IF(成就内容!AB9="","",INDEX($D$4:$D$178*成就内容!AB$120/SUM(成就内容!$D$120:$BZ$120),成就内容!AB65,1)-SUM(AK$59:AK60))</f>
        <v>0</v>
      </c>
      <c r="AL61" s="41">
        <f>IF(成就内容!AC9="","",INDEX($D$4:$D$178*成就内容!AC$120/SUM(成就内容!$D$120:$BZ$120),成就内容!AC65,1)-SUM(AL$59:AL60))</f>
        <v>0</v>
      </c>
      <c r="AM61" s="41">
        <f>IF(成就内容!AD9="","",INDEX($D$4:$D$178*成就内容!AD$120/SUM(成就内容!$D$120:$BZ$120),成就内容!AD65,1)-SUM(AM$59:AM60))</f>
        <v>0</v>
      </c>
      <c r="AN61" s="41">
        <f>IF(成就内容!AE9="","",INDEX($D$4:$D$178*成就内容!AE$120/SUM(成就内容!$D$120:$BZ$120),成就内容!AE65,1)-SUM(AN$59:AN60))</f>
        <v>0</v>
      </c>
      <c r="AO61" s="41">
        <f>IF(成就内容!AF9="","",INDEX($D$4:$D$178*成就内容!AF$120/SUM(成就内容!$D$120:$BZ$120),成就内容!AF65,1)-SUM(AO$59:AO60))</f>
        <v>0</v>
      </c>
      <c r="AP61" s="41">
        <f>IF(成就内容!AG9="","",INDEX($D$4:$D$178*成就内容!AG$120/SUM(成就内容!$D$120:$BZ$120),成就内容!AG65,1)-SUM(AP$59:AP60))</f>
        <v>1454.5454545454545</v>
      </c>
      <c r="AQ61" s="41">
        <f>IF(成就内容!AH9="","",INDEX($D$4:$D$178*成就内容!AH$120/SUM(成就内容!$D$120:$BZ$120),成就内容!AH65,1)-SUM(AQ$59:AQ60))</f>
        <v>0</v>
      </c>
      <c r="AR61" s="41">
        <f>IF(成就内容!AI9="","",INDEX($D$4:$D$178*成就内容!AI$120/SUM(成就内容!$D$120:$BZ$120),成就内容!AI65,1)-SUM(AR$59:AR60))</f>
        <v>1454.5454545454545</v>
      </c>
      <c r="AS61" s="41">
        <f>IF(成就内容!AJ9="","",INDEX($D$4:$D$178*成就内容!AJ$120/SUM(成就内容!$D$120:$BZ$120),成就内容!AJ65,1)-SUM(AS$59:AS60))</f>
        <v>1454.545454545455</v>
      </c>
      <c r="AT61" s="41" t="str">
        <f>IF(成就内容!AK9="","",INDEX($D$4:$D$178*成就内容!AK$120/SUM(成就内容!$D$120:$BZ$120),成就内容!AK65,1)-SUM(AT$59:AT60))</f>
        <v/>
      </c>
      <c r="AU61" s="41" t="str">
        <f>IF(成就内容!AL9="","",INDEX($D$4:$D$178*成就内容!AL$120/SUM(成就内容!$D$120:$BZ$120),成就内容!AL65,1)-SUM(AU$59:AU60))</f>
        <v/>
      </c>
      <c r="AV61" s="41">
        <f>IF(成就内容!AM9="","",INDEX($D$4:$D$178*成就内容!AM$120/SUM(成就内容!$D$120:$BZ$120),成就内容!AM65,1)-SUM(AV$59:AV60))</f>
        <v>1454.5454545454545</v>
      </c>
      <c r="AW61" s="41">
        <f>IF(成就内容!AN9="","",INDEX($D$4:$D$178*成就内容!AN$120/SUM(成就内容!$D$120:$BZ$120),成就内容!AN65,1)-SUM(AW$59:AW60))</f>
        <v>1454.545454545455</v>
      </c>
      <c r="AX61" s="41">
        <f>IF(成就内容!AO9="","",INDEX($D$4:$D$178*成就内容!AO$120/SUM(成就内容!$D$120:$BZ$120),成就内容!AO65,1)-SUM(AX$59:AX60))</f>
        <v>0</v>
      </c>
      <c r="AY61" s="41">
        <f>IF(成就内容!AP9="","",INDEX($D$4:$D$178*成就内容!AP$120/SUM(成就内容!$D$120:$BZ$120),成就内容!AP65,1)-SUM(AY$59:AY60))</f>
        <v>0</v>
      </c>
      <c r="AZ61" s="41">
        <f>IF(成就内容!AQ9="","",INDEX($D$4:$D$178*成就内容!AQ$120/SUM(成就内容!$D$120:$BZ$120),成就内容!AQ65,1)-SUM(AZ$59:AZ60))</f>
        <v>0</v>
      </c>
      <c r="BA61" s="41">
        <f>IF(成就内容!AR9="","",INDEX($D$4:$D$178*成就内容!AR$120/SUM(成就内容!$D$120:$BZ$120),成就内容!AR65,1)-SUM(BA$59:BA60))</f>
        <v>0</v>
      </c>
      <c r="BB61" s="41">
        <f>IF(成就内容!AS9="","",INDEX($D$4:$D$178*成就内容!AS$120/SUM(成就内容!$D$120:$BZ$120),成就内容!AS65,1)-SUM(BB$59:BB60))</f>
        <v>0</v>
      </c>
      <c r="BC61" s="41">
        <f>IF(成就内容!AT9="","",INDEX($D$4:$D$178*成就内容!AT$120/SUM(成就内容!$D$120:$BZ$120),成就内容!AT65,1)-SUM(BC$59:BC60))</f>
        <v>0</v>
      </c>
      <c r="BD61" s="41">
        <f>IF(成就内容!AU9="","",INDEX($D$4:$D$178*成就内容!AU$120/SUM(成就内容!$D$120:$BZ$120),成就内容!AU65,1)-SUM(BD$59:BD60))</f>
        <v>0</v>
      </c>
      <c r="BE61" s="41">
        <f>IF(成就内容!AV9="","",INDEX($D$4:$D$178*成就内容!AV$120/SUM(成就内容!$D$120:$BZ$120),成就内容!AV65,1)-SUM(BE$59:BE60))</f>
        <v>0</v>
      </c>
      <c r="BF61" s="41">
        <f>IF(成就内容!AW9="","",INDEX($D$4:$D$178*成就内容!AW$120/SUM(成就内容!$D$120:$BZ$120),成就内容!AW65,1)-SUM(BF$59:BF60))</f>
        <v>1454.545454545455</v>
      </c>
      <c r="BG61" s="41">
        <f>IF(成就内容!AX9="","",INDEX($D$4:$D$178*成就内容!AX$120/SUM(成就内容!$D$120:$BZ$120),成就内容!AX65,1)-SUM(BG$59:BG60))</f>
        <v>0</v>
      </c>
      <c r="BH61" s="41">
        <f>IF(成就内容!AY9="","",INDEX($D$4:$D$178*成就内容!AY$120/SUM(成就内容!$D$120:$BZ$120),成就内容!AY65,1)-SUM(BH$59:BH60))</f>
        <v>0</v>
      </c>
      <c r="BI61" s="41">
        <f>IF(成就内容!AZ9="","",INDEX($D$4:$D$178*成就内容!AZ$120/SUM(成就内容!$D$120:$BZ$120),成就内容!AZ65,1)-SUM(BI$59:BI60))</f>
        <v>0</v>
      </c>
      <c r="BJ61" s="41">
        <f>IF(成就内容!BA9="","",INDEX($D$4:$D$178*成就内容!BA$120/SUM(成就内容!$D$120:$BZ$120),成就内容!BA65,1)-SUM(BJ$59:BJ60))</f>
        <v>0</v>
      </c>
      <c r="BK61" s="41">
        <f>IF(成就内容!BB9="","",INDEX($D$4:$D$178*成就内容!BB$120/SUM(成就内容!$D$120:$BZ$120),成就内容!BB65,1)-SUM(BK$59:BK60))</f>
        <v>0</v>
      </c>
      <c r="BL61" s="41">
        <f>IF(成就内容!BC9="","",INDEX($D$4:$D$178*成就内容!BC$120/SUM(成就内容!$D$120:$BZ$120),成就内容!BC65,1)-SUM(BL$59:BL60))</f>
        <v>0</v>
      </c>
      <c r="BM61" s="41">
        <f>IF(成就内容!BD9="","",INDEX($D$4:$D$178*成就内容!BD$120/SUM(成就内容!$D$120:$BZ$120),成就内容!BD65,1)-SUM(BM$59:BM60))</f>
        <v>0</v>
      </c>
      <c r="BN61" s="41">
        <f>IF(成就内容!BE9="","",INDEX($D$4:$D$178*成就内容!BE$120/SUM(成就内容!$D$120:$BZ$120),成就内容!BE65,1)-SUM(BN$59:BN60))</f>
        <v>0</v>
      </c>
      <c r="BO61" s="41">
        <f>IF(成就内容!BF9="","",INDEX($D$4:$D$178*成就内容!BF$120/SUM(成就内容!$D$120:$BZ$120),成就内容!BF65,1)-SUM(BO$59:BO60))</f>
        <v>0</v>
      </c>
      <c r="BP61" s="41">
        <f>IF(成就内容!BG9="","",INDEX($D$4:$D$178*成就内容!BG$120/SUM(成就内容!$D$120:$BZ$120),成就内容!BG65,1)-SUM(BP$59:BP60))</f>
        <v>1454.5454545454545</v>
      </c>
      <c r="BQ61" s="41">
        <f>IF(成就内容!BH9="","",INDEX($D$4:$D$178*成就内容!BH$120/SUM(成就内容!$D$120:$BZ$120),成就内容!BH65,1)-SUM(BQ$59:BQ60))</f>
        <v>0</v>
      </c>
      <c r="BR61" s="41" t="str">
        <f>IF(成就内容!BI9="","",INDEX($D$4:$D$178*成就内容!BI$120/SUM(成就内容!$D$120:$BZ$120),成就内容!BI65,1)-SUM(BR$59:BR60))</f>
        <v/>
      </c>
      <c r="BS61" s="41">
        <f>IF(成就内容!BJ9="","",INDEX($D$4:$D$178*成就内容!BJ$120/SUM(成就内容!$D$120:$BZ$120),成就内容!BJ65,1)-SUM(BS$59:BS60))</f>
        <v>0</v>
      </c>
      <c r="BT61" s="41">
        <f>IF(成就内容!BK9="","",INDEX($D$4:$D$178*成就内容!BK$120/SUM(成就内容!$D$120:$BZ$120),成就内容!BK65,1)-SUM(BT$59:BT60))</f>
        <v>181.81818181818176</v>
      </c>
      <c r="BU61" s="41">
        <f>IF(成就内容!BL9="","",INDEX($D$4:$D$178*成就内容!BL$120/SUM(成就内容!$D$120:$BZ$120),成就内容!BL65,1)-SUM(BU$59:BU60))</f>
        <v>0</v>
      </c>
      <c r="BV61" s="41">
        <f>IF(成就内容!BM9="","",INDEX($D$4:$D$178*成就内容!BM$120/SUM(成就内容!$D$120:$BZ$120),成就内容!BM65,1)-SUM(BV$59:BV60))</f>
        <v>0</v>
      </c>
      <c r="BW61" s="41">
        <f>IF(成就内容!BN9="","",INDEX($D$4:$D$178*成就内容!BN$120/SUM(成就内容!$D$120:$BZ$120),成就内容!BN65,1)-SUM(BW$59:BW60))</f>
        <v>1090.909090909091</v>
      </c>
      <c r="BX61" s="41">
        <f>IF(成就内容!BO9="","",INDEX($D$4:$D$178*成就内容!BO$120/SUM(成就内容!$D$120:$BZ$120),成就内容!BO65,1)-SUM(BX$59:BX60))</f>
        <v>727.27272727272725</v>
      </c>
      <c r="BY61" s="41">
        <f>IF(成就内容!BP9="","",INDEX($D$4:$D$178*成就内容!BP$120/SUM(成就内容!$D$120:$BZ$120),成就内容!BP65,1)-SUM(BY$59:BY60))</f>
        <v>1090.909090909091</v>
      </c>
      <c r="BZ61" s="41">
        <f>IF(成就内容!BQ9="","",INDEX($D$4:$D$178*成就内容!BQ$120/SUM(成就内容!$D$120:$BZ$120),成就内容!BQ65,1)-SUM(BZ$59:BZ60))</f>
        <v>17454.545454545456</v>
      </c>
      <c r="CA61" s="41">
        <f>IF(成就内容!BR9="","",INDEX($D$4:$D$178*成就内容!BR$120/SUM(成就内容!$D$120:$BZ$120),成就内容!BR65,1)-SUM(CA$59:CA60))</f>
        <v>727.27272727272748</v>
      </c>
      <c r="CB61" s="41">
        <f>IF(成就内容!BS9="","",INDEX($D$4:$D$178*成就内容!BS$120/SUM(成就内容!$D$120:$BZ$120),成就内容!BS65,1)-SUM(CB$59:CB60))</f>
        <v>1454.5454545454545</v>
      </c>
      <c r="CC61" s="41">
        <f>IF(成就内容!BT9="","",INDEX($D$4:$D$178*成就内容!BT$120/SUM(成就内容!$D$120:$BZ$120),成就内容!BT65,1)-SUM(CC$59:CC60))</f>
        <v>1818.181818181818</v>
      </c>
      <c r="CD61" s="41">
        <f>IF(成就内容!BU9="","",INDEX($D$4:$D$178*成就内容!BU$120/SUM(成就内容!$D$120:$BZ$120),成就内容!BU65,1)-SUM(CD$59:CD60))</f>
        <v>46545.454545454559</v>
      </c>
      <c r="CE61" s="41" t="str">
        <f>IF(成就内容!BV9="","",INDEX($D$4:$D$178*成就内容!BV$120/SUM(成就内容!$D$120:$BZ$120),成就内容!BV65,1)-SUM(CE$59:CE60))</f>
        <v/>
      </c>
      <c r="CF61" s="41">
        <f>IF(成就内容!BW9="","",INDEX($D$4:$D$178*成就内容!BW$120/SUM(成就内容!$D$120:$BZ$120),成就内容!BW65,1)-SUM(CF$59:CF60))</f>
        <v>2909.0909090909081</v>
      </c>
      <c r="CG61" s="41">
        <f>IF(成就内容!BX9="","",INDEX($D$4:$D$178*成就内容!BX$120/SUM(成就内容!$D$120:$BZ$120),成就内容!BX65,1)-SUM(CG$59:CG60))</f>
        <v>2181.8181818181802</v>
      </c>
      <c r="CH61" s="41">
        <f>IF(成就内容!BY9="","",INDEX($D$4:$D$178*成就内容!BY$120/SUM(成就内容!$D$120:$BZ$120),成就内容!BY65,1)-SUM(CH$59:CH60))</f>
        <v>1454.545454545455</v>
      </c>
      <c r="CI61" s="41">
        <f>IF(成就内容!BZ9="","",INDEX($D$4:$D$178*成就内容!BZ$120/SUM(成就内容!$D$120:$BZ$120),成就内容!BZ65,1)-SUM(CI$59:CI60))</f>
        <v>0</v>
      </c>
      <c r="CM61" s="43">
        <v>3</v>
      </c>
      <c r="CN61" s="41">
        <f>IF(M61="","",IF(成就内容!D$120&lt;&gt;"",MAX(ROUNDUP(SMALL(M$59:M$108,$L61)/1000,0)*1000,1000),0))</f>
        <v>0</v>
      </c>
      <c r="CO61" s="41" t="str">
        <f>IF(N61="","",IF(成就内容!E$120&lt;&gt;"",MAX(ROUNDUP(SMALL(N$59:N$108,$L61)/1000,0)*1000,1000),0))</f>
        <v/>
      </c>
      <c r="CP61" s="41">
        <f>IF(O61="","",IF(成就内容!F$120&lt;&gt;"",MAX(ROUNDUP(SMALL(O$59:O$108,$L61)/1000,0)*1000,1000),0))</f>
        <v>2000</v>
      </c>
      <c r="CQ61" s="41" t="str">
        <f>IF(P61="","",IF(成就内容!G$120&lt;&gt;"",MAX(ROUNDUP(SMALL(P$59:P$108,$L61)/1000,0)*1000,1000),0))</f>
        <v/>
      </c>
      <c r="CR61" s="41">
        <f>IF(Q61="","",IF(成就内容!H$120&lt;&gt;"",MAX(ROUNDUP(SMALL(Q$59:Q$108,$L61)/1000,0)*1000,1000),0))</f>
        <v>0</v>
      </c>
      <c r="CS61" s="41">
        <f>IF(R61="","",IF(成就内容!I$120&lt;&gt;"",MAX(ROUNDUP(SMALL(R$59:R$108,$L61)/1000,0)*1000,1000),0))</f>
        <v>2000</v>
      </c>
      <c r="CT61" s="41">
        <f>IF(S61="","",IF(成就内容!J$120&lt;&gt;"",MAX(ROUNDUP(SMALL(S$59:S$108,$L61)/1000,0)*1000,1000),0))</f>
        <v>0</v>
      </c>
      <c r="CU61" s="41">
        <f>IF(T61="","",IF(成就内容!K$120&lt;&gt;"",MAX(ROUNDUP(SMALL(T$59:T$108,$L61)/1000,0)*1000,1000),0))</f>
        <v>0</v>
      </c>
      <c r="CV61" s="41">
        <f>IF(U61="","",IF(成就内容!L$120&lt;&gt;"",MAX(ROUNDUP(SMALL(U$59:U$108,$L61)/1000,0)*1000,1000),0))</f>
        <v>0</v>
      </c>
      <c r="CW61" s="41">
        <f>IF(V61="","",IF(成就内容!M$120&lt;&gt;"",MAX(ROUNDUP(SMALL(V$59:V$108,$L61)/1000,0)*1000,1000),0))</f>
        <v>0</v>
      </c>
      <c r="CX61" s="41">
        <f>IF(W61="","",IF(成就内容!N$120&lt;&gt;"",MAX(ROUNDUP(SMALL(W$59:W$108,$L61)/1000,0)*1000,1000),0))</f>
        <v>0</v>
      </c>
      <c r="CY61" s="41">
        <f>IF(X61="","",IF(成就内容!O$120&lt;&gt;"",MAX(ROUNDUP(SMALL(X$59:X$108,$L61)/1000,0)*1000,1000),0))</f>
        <v>0</v>
      </c>
      <c r="CZ61" s="41">
        <f>IF(Y61="","",IF(成就内容!P$120&lt;&gt;"",MAX(ROUNDUP(SMALL(Y$59:Y$108,$L61)/1000,0)*1000,1000),0))</f>
        <v>0</v>
      </c>
      <c r="DA61" s="41">
        <f>IF(Z61="","",IF(成就内容!Q$120&lt;&gt;"",MAX(ROUNDUP(SMALL(Z$59:Z$108,$L61)/1000,0)*1000,1000),0))</f>
        <v>0</v>
      </c>
      <c r="DB61" s="41">
        <f>IF(AA61="","",IF(成就内容!R$120&lt;&gt;"",MAX(ROUNDUP(SMALL(AA$59:AA$108,$L61)/1000,0)*1000,1000),0))</f>
        <v>2000</v>
      </c>
      <c r="DC61" s="41">
        <f>IF(AB61="","",IF(成就内容!S$120&lt;&gt;"",MAX(ROUNDUP(SMALL(AB$59:AB$108,$L61)/1000,0)*1000,1000),0))</f>
        <v>0</v>
      </c>
      <c r="DD61" s="41">
        <f>IF(AC61="","",IF(成就内容!T$120&lt;&gt;"",MAX(ROUNDUP(SMALL(AC$59:AC$108,$L61)/1000,0)*1000,1000),0))</f>
        <v>0</v>
      </c>
      <c r="DE61" s="41">
        <f>IF(AD61="","",IF(成就内容!U$120&lt;&gt;"",MAX(ROUNDUP(SMALL(AD$59:AD$108,$L61)/1000,0)*1000,1000),0))</f>
        <v>0</v>
      </c>
      <c r="DF61" s="41">
        <f>IF(AE61="","",IF(成就内容!V$120&lt;&gt;"",MAX(ROUNDUP(SMALL(AE$59:AE$108,$L61)/1000,0)*1000,1000),0))</f>
        <v>0</v>
      </c>
      <c r="DG61" s="41">
        <f>IF(AF61="","",IF(成就内容!W$120&lt;&gt;"",MAX(ROUNDUP(SMALL(AF$59:AF$108,$L61)/1000,0)*1000,1000),0))</f>
        <v>0</v>
      </c>
      <c r="DH61" s="41">
        <f>IF(AG61="","",IF(成就内容!X$120&lt;&gt;"",MAX(ROUNDUP(SMALL(AG$59:AG$108,$L61)/1000,0)*1000,1000),0))</f>
        <v>4000</v>
      </c>
      <c r="DI61" s="41">
        <f>IF(AH61="","",IF(成就内容!Y$120&lt;&gt;"",MAX(ROUNDUP(SMALL(AH$59:AH$108,$L61)/1000,0)*1000,1000),0))</f>
        <v>3000</v>
      </c>
      <c r="DJ61" s="41" t="str">
        <f>IF(AI61="","",IF(成就内容!Z$120&lt;&gt;"",MAX(ROUNDUP(SMALL(AI$59:AI$108,$L61)/1000,0)*1000,1000),0))</f>
        <v/>
      </c>
      <c r="DK61" s="41">
        <f>IF(AJ61="","",IF(成就内容!AA$120&lt;&gt;"",MAX(ROUNDUP(SMALL(AJ$59:AJ$108,$L61)/1000,0)*1000,1000),0))</f>
        <v>0</v>
      </c>
      <c r="DL61" s="41">
        <f>IF(AK61="","",IF(成就内容!AB$120&lt;&gt;"",MAX(ROUNDUP(SMALL(AK$59:AK$108,$L61)/1000,0)*1000,1000),0))</f>
        <v>0</v>
      </c>
      <c r="DM61" s="41">
        <f>IF(AL61="","",IF(成就内容!AC$120&lt;&gt;"",MAX(ROUNDUP(SMALL(AL$59:AL$108,$L61)/1000,0)*1000,1000),0))</f>
        <v>0</v>
      </c>
      <c r="DN61" s="41">
        <f>IF(AM61="","",IF(成就内容!AD$120&lt;&gt;"",MAX(ROUNDUP(SMALL(AM$59:AM$108,$L61)/1000,0)*1000,1000),0))</f>
        <v>0</v>
      </c>
      <c r="DO61" s="41">
        <f>IF(AN61="","",IF(成就内容!AE$120&lt;&gt;"",MAX(ROUNDUP(SMALL(AN$59:AN$108,$L61)/1000,0)*1000,1000),0))</f>
        <v>0</v>
      </c>
      <c r="DP61" s="41">
        <f>IF(AO61="","",IF(成就内容!AF$120&lt;&gt;"",MAX(ROUNDUP(SMALL(AO$59:AO$108,$L61)/1000,0)*1000,1000),0))</f>
        <v>0</v>
      </c>
      <c r="DQ61" s="41">
        <f>IF(AP61="","",IF(成就内容!AG$120&lt;&gt;"",MAX(ROUNDUP(SMALL(AP$59:AP$108,$L61)/1000,0)*1000,1000),0))</f>
        <v>2000</v>
      </c>
      <c r="DR61" s="41">
        <f>IF(AQ61="","",IF(成就内容!AH$120&lt;&gt;"",MAX(ROUNDUP(SMALL(AQ$59:AQ$108,$L61)/1000,0)*1000,1000),0))</f>
        <v>0</v>
      </c>
      <c r="DS61" s="41">
        <f>IF(AR61="","",IF(成就内容!AI$120&lt;&gt;"",MAX(ROUNDUP(SMALL(AR$59:AR$108,$L61)/1000,0)*1000,1000),0))</f>
        <v>2000</v>
      </c>
      <c r="DT61" s="41">
        <f>IF(AS61="","",IF(成就内容!AJ$120&lt;&gt;"",MAX(ROUNDUP(SMALL(AS$59:AS$108,$L61)/1000,0)*1000,1000),0))</f>
        <v>2000</v>
      </c>
      <c r="DU61" s="41" t="str">
        <f>IF(AT61="","",IF(成就内容!AK$120&lt;&gt;"",MAX(ROUNDUP(SMALL(AT$59:AT$108,$L61)/1000,0)*1000,1000),0))</f>
        <v/>
      </c>
      <c r="DV61" s="41" t="str">
        <f>IF(AU61="","",IF(成就内容!AL$120&lt;&gt;"",MAX(ROUNDUP(SMALL(AU$59:AU$108,$L61)/1000,0)*1000,1000),0))</f>
        <v/>
      </c>
      <c r="DW61" s="41">
        <f>IF(AV61="","",IF(成就内容!AM$120&lt;&gt;"",MAX(ROUNDUP(SMALL(AV$59:AV$108,$L61)/1000,0)*1000,1000),0))</f>
        <v>2000</v>
      </c>
      <c r="DX61" s="41">
        <f>IF(AW61="","",IF(成就内容!AN$120&lt;&gt;"",MAX(ROUNDUP(SMALL(AW$59:AW$108,$L61)/1000,0)*1000,1000),0))</f>
        <v>2000</v>
      </c>
      <c r="DY61" s="41">
        <f>IF(AX61="","",IF(成就内容!AO$120&lt;&gt;"",MAX(ROUNDUP(SMALL(AX$59:AX$108,$L61)/1000,0)*1000,1000),0))</f>
        <v>0</v>
      </c>
      <c r="DZ61" s="41">
        <f>IF(AY61="","",IF(成就内容!AP$120&lt;&gt;"",MAX(ROUNDUP(SMALL(AY$59:AY$108,$L61)/1000,0)*1000,1000),0))</f>
        <v>0</v>
      </c>
      <c r="EA61" s="41">
        <f>IF(AZ61="","",IF(成就内容!AQ$120&lt;&gt;"",MAX(ROUNDUP(SMALL(AZ$59:AZ$108,$L61)/1000,0)*1000,1000),0))</f>
        <v>0</v>
      </c>
      <c r="EB61" s="41">
        <f>IF(BA61="","",IF(成就内容!AR$120&lt;&gt;"",MAX(ROUNDUP(SMALL(BA$59:BA$108,$L61)/1000,0)*1000,1000),0))</f>
        <v>0</v>
      </c>
      <c r="EC61" s="41">
        <f>IF(BB61="","",IF(成就内容!AS$120&lt;&gt;"",MAX(ROUNDUP(SMALL(BB$59:BB$108,$L61)/1000,0)*1000,1000),0))</f>
        <v>0</v>
      </c>
      <c r="ED61" s="41">
        <f>IF(BC61="","",IF(成就内容!AT$120&lt;&gt;"",MAX(ROUNDUP(SMALL(BC$59:BC$108,$L61)/1000,0)*1000,1000),0))</f>
        <v>0</v>
      </c>
      <c r="EE61" s="41">
        <f>IF(BD61="","",IF(成就内容!AU$120&lt;&gt;"",MAX(ROUNDUP(SMALL(BD$59:BD$108,$L61)/1000,0)*1000,1000),0))</f>
        <v>0</v>
      </c>
      <c r="EF61" s="41">
        <f>IF(BE61="","",IF(成就内容!AV$120&lt;&gt;"",MAX(ROUNDUP(SMALL(BE$59:BE$108,$L61)/1000,0)*1000,1000),0))</f>
        <v>0</v>
      </c>
      <c r="EG61" s="41">
        <f>IF(BF61="","",IF(成就内容!AW$120&lt;&gt;"",MAX(ROUNDUP(SMALL(BF$59:BF$108,$L61)/1000,0)*1000,1000),0))</f>
        <v>2000</v>
      </c>
      <c r="EH61" s="41">
        <f>IF(BG61="","",IF(成就内容!AX$120&lt;&gt;"",MAX(ROUNDUP(SMALL(BG$59:BG$108,$L61)/1000,0)*1000,1000),0))</f>
        <v>0</v>
      </c>
      <c r="EI61" s="41">
        <f>IF(BH61="","",IF(成就内容!AY$120&lt;&gt;"",MAX(ROUNDUP(SMALL(BH$59:BH$108,$L61)/1000,0)*1000,1000),0))</f>
        <v>0</v>
      </c>
      <c r="EJ61" s="41">
        <f>IF(BI61="","",IF(成就内容!AZ$120&lt;&gt;"",MAX(ROUNDUP(SMALL(BI$59:BI$108,$L61)/1000,0)*1000,1000),0))</f>
        <v>0</v>
      </c>
      <c r="EK61" s="41">
        <f>IF(BJ61="","",IF(成就内容!BA$120&lt;&gt;"",MAX(ROUNDUP(SMALL(BJ$59:BJ$108,$L61)/1000,0)*1000,1000),0))</f>
        <v>0</v>
      </c>
      <c r="EL61" s="41">
        <f>IF(BK61="","",IF(成就内容!BB$120&lt;&gt;"",MAX(ROUNDUP(SMALL(BK$59:BK$108,$L61)/1000,0)*1000,1000),0))</f>
        <v>0</v>
      </c>
      <c r="EM61" s="41">
        <f>IF(BL61="","",IF(成就内容!BC$120&lt;&gt;"",MAX(ROUNDUP(SMALL(BL$59:BL$108,$L61)/1000,0)*1000,1000),0))</f>
        <v>0</v>
      </c>
      <c r="EN61" s="41">
        <f>IF(BM61="","",IF(成就内容!BD$120&lt;&gt;"",MAX(ROUNDUP(SMALL(BM$59:BM$108,$L61)/1000,0)*1000,1000),0))</f>
        <v>0</v>
      </c>
      <c r="EO61" s="41">
        <f>IF(BN61="","",IF(成就内容!BE$120&lt;&gt;"",MAX(ROUNDUP(SMALL(BN$59:BN$108,$L61)/1000,0)*1000,1000),0))</f>
        <v>0</v>
      </c>
      <c r="EP61" s="41">
        <f>IF(BO61="","",IF(成就内容!BF$120&lt;&gt;"",MAX(ROUNDUP(SMALL(BO$59:BO$108,$L61)/1000,0)*1000,1000),0))</f>
        <v>0</v>
      </c>
      <c r="EQ61" s="41">
        <f>IF(BP61="","",IF(成就内容!BG$120&lt;&gt;"",MAX(ROUNDUP(SMALL(BP$59:BP$108,$L61)/1000,0)*1000,1000),0))</f>
        <v>2000</v>
      </c>
      <c r="ER61" s="41">
        <f>IF(BQ61="","",IF(成就内容!BH$120&lt;&gt;"",MAX(ROUNDUP(SMALL(BQ$59:BQ$108,$L61)/1000,0)*1000,1000),0))</f>
        <v>0</v>
      </c>
      <c r="ES61" s="41" t="str">
        <f>IF(BR61="","",IF(成就内容!BI$120&lt;&gt;"",MAX(ROUNDUP(SMALL(BR$59:BR$108,$L61)/1000,0)*1000,1000),0))</f>
        <v/>
      </c>
      <c r="ET61" s="41">
        <f>IF(BS61="","",IF(成就内容!BJ$120&lt;&gt;"",MAX(ROUNDUP(SMALL(BS$59:BS$108,$L61)/1000,0)*1000,1000),0))</f>
        <v>0</v>
      </c>
      <c r="EU61" s="41">
        <f>IF(BT61="","",IF(成就内容!BK$120&lt;&gt;"",MAX(ROUNDUP(SMALL(BT$59:BT$108,$L61)/1000,0)*1000,1000),0))</f>
        <v>1000</v>
      </c>
      <c r="EV61" s="41">
        <f>IF(BU61="","",IF(成就内容!BL$120&lt;&gt;"",MAX(ROUNDUP(SMALL(BU$59:BU$108,$L61)/1000,0)*1000,1000),0))</f>
        <v>0</v>
      </c>
      <c r="EW61" s="41">
        <f>IF(BV61="","",IF(成就内容!BM$120&lt;&gt;"",MAX(ROUNDUP(SMALL(BV$59:BV$108,$L61)/1000,0)*1000,1000),0))</f>
        <v>0</v>
      </c>
      <c r="EX61" s="41">
        <f>IF(BW61="","",IF(成就内容!BN$120&lt;&gt;"",MAX(ROUNDUP(SMALL(BW$59:BW$108,$L61)/1000,0)*1000,1000),0))</f>
        <v>2000</v>
      </c>
      <c r="EY61" s="41">
        <f>IF(BX61="","",IF(成就内容!BO$120&lt;&gt;"",MAX(ROUNDUP(SMALL(BX$59:BX$108,$L61)/1000,0)*1000,1000),0))</f>
        <v>1000</v>
      </c>
      <c r="EZ61" s="41">
        <f>IF(BY61="","",IF(成就内容!BP$120&lt;&gt;"",MAX(ROUNDUP(SMALL(BY$59:BY$108,$L61)/1000,0)*1000,1000),0))</f>
        <v>1000</v>
      </c>
      <c r="FA61" s="41">
        <f>IF(BZ61="","",IF(成就内容!BQ$120&lt;&gt;"",MAX(ROUNDUP(SMALL(BZ$59:BZ$108,$L61)/1000,0)*1000,1000),0))</f>
        <v>1000</v>
      </c>
      <c r="FB61" s="41">
        <f>IF(CA61="","",IF(成就内容!BR$120&lt;&gt;"",MAX(ROUNDUP(SMALL(CA$59:CA$108,$L61)/1000,0)*1000,1000),0))</f>
        <v>1000</v>
      </c>
      <c r="FC61" s="41">
        <f>IF(CB61="","",IF(成就内容!BS$120&lt;&gt;"",MAX(ROUNDUP(SMALL(CB$59:CB$108,$L61)/1000,0)*1000,1000),0))</f>
        <v>1000</v>
      </c>
      <c r="FD61" s="41">
        <f>IF(CC61="","",IF(成就内容!BT$120&lt;&gt;"",MAX(ROUNDUP(SMALL(CC$59:CC$108,$L61)/1000,0)*1000,1000),0))</f>
        <v>1000</v>
      </c>
      <c r="FE61" s="41">
        <f>IF(CD61="","",IF(成就内容!BU$120&lt;&gt;"",MAX(ROUNDUP(SMALL(CD$59:CD$108,$L61)/1000,0)*1000,1000),0))</f>
        <v>24000</v>
      </c>
      <c r="FF61" s="41" t="str">
        <f>IF(CE61="","",IF(成就内容!BV$120&lt;&gt;"",MAX(ROUNDUP(SMALL(CE$59:CE$108,$L61)/1000,0)*1000,1000),0))</f>
        <v/>
      </c>
      <c r="FG61" s="41">
        <f>IF(CF61="","",IF(成就内容!BW$120&lt;&gt;"",MAX(ROUNDUP(SMALL(CF$59:CF$108,$L61)/1000,0)*1000,1000),0))</f>
        <v>5000</v>
      </c>
      <c r="FH61" s="41">
        <f>IF(CG61="","",IF(成就内容!BX$120&lt;&gt;"",MAX(ROUNDUP(SMALL(CG$59:CG$108,$L61)/1000,0)*1000,1000),0))</f>
        <v>3000</v>
      </c>
      <c r="FI61" s="41">
        <f>IF(CH61="","",IF(成就内容!BY$120&lt;&gt;"",MAX(ROUNDUP(SMALL(CH$59:CH$108,$L61)/1000,0)*1000,1000),0))</f>
        <v>2000</v>
      </c>
      <c r="FJ61" s="41">
        <f>IF(CI61="","",IF(成就内容!BZ$120&lt;&gt;"",MAX(ROUNDUP(SMALL(CI$59:CI$108,$L61)/1000,0)*1000,1000),0))</f>
        <v>0</v>
      </c>
    </row>
    <row r="62" spans="1:167" x14ac:dyDescent="0.15">
      <c r="A62" s="84"/>
      <c r="B62" s="96">
        <v>59</v>
      </c>
      <c r="C62" s="96">
        <f>'[1]功能-子任务'!$S63</f>
        <v>3355.2</v>
      </c>
      <c r="D62" s="96">
        <f>'[1]功能-子任务'!$AC63</f>
        <v>3040000</v>
      </c>
      <c r="E62" s="96">
        <f>'[1]功能-子任务'!$AM63/4</f>
        <v>12606250</v>
      </c>
      <c r="F62" s="96">
        <f t="shared" si="78"/>
        <v>12606250</v>
      </c>
      <c r="G62" s="96">
        <f>'[1]功能-子任务'!$AR63</f>
        <v>21340000</v>
      </c>
      <c r="H62" s="96">
        <f>'[1]功能-子任务'!$BA63</f>
        <v>10350</v>
      </c>
      <c r="I62" s="96">
        <f>'[1]功能-子任务'!$BJ63</f>
        <v>100023.5</v>
      </c>
      <c r="L62" s="25">
        <v>4</v>
      </c>
      <c r="M62" s="41">
        <f>IF(成就内容!D10="","",INDEX($D$4:$D$178*成就内容!D$120/SUM(成就内容!$D$120:$BZ$120),成就内容!D66,1)-SUM(M$59:M61))</f>
        <v>0</v>
      </c>
      <c r="N62" s="41" t="str">
        <f>IF(成就内容!E10="","",INDEX($D$4:$D$178*成就内容!E$120/SUM(成就内容!$D$120:$BZ$120),成就内容!E66,1)-SUM(N$59:N61))</f>
        <v/>
      </c>
      <c r="O62" s="41">
        <f>IF(成就内容!F10="","",INDEX($D$4:$D$178*成就内容!F$120/SUM(成就内容!$D$120:$BZ$120),成就内容!F66,1)-SUM(O$59:O61))</f>
        <v>2181.8181818181815</v>
      </c>
      <c r="P62" s="41" t="str">
        <f>IF(成就内容!G10="","",INDEX($D$4:$D$178*成就内容!G$120/SUM(成就内容!$D$120:$BZ$120),成就内容!G66,1)-SUM(P$59:P61))</f>
        <v/>
      </c>
      <c r="Q62" s="41">
        <f>IF(成就内容!H10="","",INDEX($D$4:$D$178*成就内容!H$120/SUM(成就内容!$D$120:$BZ$120),成就内容!H66,1)-SUM(Q$59:Q61))</f>
        <v>0</v>
      </c>
      <c r="R62" s="41">
        <f>IF(成就内容!I10="","",INDEX($D$4:$D$178*成就内容!I$120/SUM(成就内容!$D$120:$BZ$120),成就内容!I66,1)-SUM(R$59:R61))</f>
        <v>1454.545454545454</v>
      </c>
      <c r="S62" s="41">
        <f>IF(成就内容!J10="","",INDEX($D$4:$D$178*成就内容!J$120/SUM(成就内容!$D$120:$BZ$120),成就内容!J66,1)-SUM(S$59:S61))</f>
        <v>0</v>
      </c>
      <c r="T62" s="41">
        <f>IF(成就内容!K10="","",INDEX($D$4:$D$178*成就内容!K$120/SUM(成就内容!$D$120:$BZ$120),成就内容!K66,1)-SUM(T$59:T61))</f>
        <v>0</v>
      </c>
      <c r="U62" s="41">
        <f>IF(成就内容!L10="","",INDEX($D$4:$D$178*成就内容!L$120/SUM(成就内容!$D$120:$BZ$120),成就内容!L66,1)-SUM(U$59:U61))</f>
        <v>0</v>
      </c>
      <c r="V62" s="41">
        <f>IF(成就内容!M10="","",INDEX($D$4:$D$178*成就内容!M$120/SUM(成就内容!$D$120:$BZ$120),成就内容!M66,1)-SUM(V$59:V61))</f>
        <v>0</v>
      </c>
      <c r="W62" s="41">
        <f>IF(成就内容!N10="","",INDEX($D$4:$D$178*成就内容!N$120/SUM(成就内容!$D$120:$BZ$120),成就内容!N66,1)-SUM(W$59:W61))</f>
        <v>0</v>
      </c>
      <c r="X62" s="41">
        <f>IF(成就内容!O10="","",INDEX($D$4:$D$178*成就内容!O$120/SUM(成就内容!$D$120:$BZ$120),成就内容!O66,1)-SUM(X$59:X61))</f>
        <v>0</v>
      </c>
      <c r="Y62" s="41">
        <f>IF(成就内容!P10="","",INDEX($D$4:$D$178*成就内容!P$120/SUM(成就内容!$D$120:$BZ$120),成就内容!P66,1)-SUM(Y$59:Y61))</f>
        <v>0</v>
      </c>
      <c r="Z62" s="41">
        <f>IF(成就内容!Q10="","",INDEX($D$4:$D$178*成就内容!Q$120/SUM(成就内容!$D$120:$BZ$120),成就内容!Q66,1)-SUM(Z$59:Z61))</f>
        <v>0</v>
      </c>
      <c r="AA62" s="41">
        <f>IF(成就内容!R10="","",INDEX($D$4:$D$178*成就内容!R$120/SUM(成就内容!$D$120:$BZ$120),成就内容!R66,1)-SUM(AA$59:AA61))</f>
        <v>1454.545454545454</v>
      </c>
      <c r="AB62" s="41">
        <f>IF(成就内容!S10="","",INDEX($D$4:$D$178*成就内容!S$120/SUM(成就内容!$D$120:$BZ$120),成就内容!S66,1)-SUM(AB$59:AB61))</f>
        <v>0</v>
      </c>
      <c r="AC62" s="41">
        <f>IF(成就内容!T10="","",INDEX($D$4:$D$178*成就内容!T$120/SUM(成就内容!$D$120:$BZ$120),成就内容!T66,1)-SUM(AC$59:AC61))</f>
        <v>0</v>
      </c>
      <c r="AD62" s="41">
        <f>IF(成就内容!U10="","",INDEX($D$4:$D$178*成就内容!U$120/SUM(成就内容!$D$120:$BZ$120),成就内容!U66,1)-SUM(AD$59:AD61))</f>
        <v>0</v>
      </c>
      <c r="AE62" s="41">
        <f>IF(成就内容!V10="","",INDEX($D$4:$D$178*成就内容!V$120/SUM(成就内容!$D$120:$BZ$120),成就内容!V66,1)-SUM(AE$59:AE61))</f>
        <v>0</v>
      </c>
      <c r="AF62" s="41">
        <f>IF(成就内容!W10="","",INDEX($D$4:$D$178*成就内容!W$120/SUM(成就内容!$D$120:$BZ$120),成就内容!W66,1)-SUM(AF$59:AF61))</f>
        <v>0</v>
      </c>
      <c r="AG62" s="41">
        <f>IF(成就内容!X10="","",INDEX($D$4:$D$178*成就内容!X$120/SUM(成就内容!$D$120:$BZ$120),成就内容!X66,1)-SUM(AG$59:AG61))</f>
        <v>3636.363636363636</v>
      </c>
      <c r="AH62" s="41">
        <f>IF(成就内容!Y10="","",INDEX($D$4:$D$178*成就内容!Y$120/SUM(成就内容!$D$120:$BZ$120),成就内容!Y66,1)-SUM(AH$59:AH61))</f>
        <v>2909.0909090909081</v>
      </c>
      <c r="AI62" s="41" t="str">
        <f>IF(成就内容!Z10="","",INDEX($D$4:$D$178*成就内容!Z$120/SUM(成就内容!$D$120:$BZ$120),成就内容!Z66,1)-SUM(AI$59:AI61))</f>
        <v/>
      </c>
      <c r="AJ62" s="41">
        <f>IF(成就内容!AA10="","",INDEX($D$4:$D$178*成就内容!AA$120/SUM(成就内容!$D$120:$BZ$120),成就内容!AA66,1)-SUM(AJ$59:AJ61))</f>
        <v>0</v>
      </c>
      <c r="AK62" s="41">
        <f>IF(成就内容!AB10="","",INDEX($D$4:$D$178*成就内容!AB$120/SUM(成就内容!$D$120:$BZ$120),成就内容!AB66,1)-SUM(AK$59:AK61))</f>
        <v>0</v>
      </c>
      <c r="AL62" s="41">
        <f>IF(成就内容!AC10="","",INDEX($D$4:$D$178*成就内容!AC$120/SUM(成就内容!$D$120:$BZ$120),成就内容!AC66,1)-SUM(AL$59:AL61))</f>
        <v>0</v>
      </c>
      <c r="AM62" s="41">
        <f>IF(成就内容!AD10="","",INDEX($D$4:$D$178*成就内容!AD$120/SUM(成就内容!$D$120:$BZ$120),成就内容!AD66,1)-SUM(AM$59:AM61))</f>
        <v>0</v>
      </c>
      <c r="AN62" s="41">
        <f>IF(成就内容!AE10="","",INDEX($D$4:$D$178*成就内容!AE$120/SUM(成就内容!$D$120:$BZ$120),成就内容!AE66,1)-SUM(AN$59:AN61))</f>
        <v>0</v>
      </c>
      <c r="AO62" s="41">
        <f>IF(成就内容!AF10="","",INDEX($D$4:$D$178*成就内容!AF$120/SUM(成就内容!$D$120:$BZ$120),成就内容!AF66,1)-SUM(AO$59:AO61))</f>
        <v>0</v>
      </c>
      <c r="AP62" s="41">
        <f>IF(成就内容!AG10="","",INDEX($D$4:$D$178*成就内容!AG$120/SUM(成就内容!$D$120:$BZ$120),成就内容!AG66,1)-SUM(AP$59:AP61))</f>
        <v>1454.545454545454</v>
      </c>
      <c r="AQ62" s="41">
        <f>IF(成就内容!AH10="","",INDEX($D$4:$D$178*成就内容!AH$120/SUM(成就内容!$D$120:$BZ$120),成就内容!AH66,1)-SUM(AQ$59:AQ61))</f>
        <v>0</v>
      </c>
      <c r="AR62" s="41">
        <f>IF(成就内容!AI10="","",INDEX($D$4:$D$178*成就内容!AI$120/SUM(成就内容!$D$120:$BZ$120),成就内容!AI66,1)-SUM(AR$59:AR61))</f>
        <v>1454.545454545454</v>
      </c>
      <c r="AS62" s="41">
        <f>IF(成就内容!AJ10="","",INDEX($D$4:$D$178*成就内容!AJ$120/SUM(成就内容!$D$120:$BZ$120),成就内容!AJ66,1)-SUM(AS$59:AS61))</f>
        <v>1454.545454545454</v>
      </c>
      <c r="AT62" s="41" t="str">
        <f>IF(成就内容!AK10="","",INDEX($D$4:$D$178*成就内容!AK$120/SUM(成就内容!$D$120:$BZ$120),成就内容!AK66,1)-SUM(AT$59:AT61))</f>
        <v/>
      </c>
      <c r="AU62" s="41" t="str">
        <f>IF(成就内容!AL10="","",INDEX($D$4:$D$178*成就内容!AL$120/SUM(成就内容!$D$120:$BZ$120),成就内容!AL66,1)-SUM(AU$59:AU61))</f>
        <v/>
      </c>
      <c r="AV62" s="41">
        <f>IF(成就内容!AM10="","",INDEX($D$4:$D$178*成就内容!AM$120/SUM(成就内容!$D$120:$BZ$120),成就内容!AM66,1)-SUM(AV$59:AV61))</f>
        <v>1454.545454545454</v>
      </c>
      <c r="AW62" s="41">
        <f>IF(成就内容!AN10="","",INDEX($D$4:$D$178*成就内容!AN$120/SUM(成就内容!$D$120:$BZ$120),成就内容!AN66,1)-SUM(AW$59:AW61))</f>
        <v>1454.545454545454</v>
      </c>
      <c r="AX62" s="41">
        <f>IF(成就内容!AO10="","",INDEX($D$4:$D$178*成就内容!AO$120/SUM(成就内容!$D$120:$BZ$120),成就内容!AO66,1)-SUM(AX$59:AX61))</f>
        <v>0</v>
      </c>
      <c r="AY62" s="41">
        <f>IF(成就内容!AP10="","",INDEX($D$4:$D$178*成就内容!AP$120/SUM(成就内容!$D$120:$BZ$120),成就内容!AP66,1)-SUM(AY$59:AY61))</f>
        <v>0</v>
      </c>
      <c r="AZ62" s="41">
        <f>IF(成就内容!AQ10="","",INDEX($D$4:$D$178*成就内容!AQ$120/SUM(成就内容!$D$120:$BZ$120),成就内容!AQ66,1)-SUM(AZ$59:AZ61))</f>
        <v>0</v>
      </c>
      <c r="BA62" s="41">
        <f>IF(成就内容!AR10="","",INDEX($D$4:$D$178*成就内容!AR$120/SUM(成就内容!$D$120:$BZ$120),成就内容!AR66,1)-SUM(BA$59:BA61))</f>
        <v>0</v>
      </c>
      <c r="BB62" s="41">
        <f>IF(成就内容!AS10="","",INDEX($D$4:$D$178*成就内容!AS$120/SUM(成就内容!$D$120:$BZ$120),成就内容!AS66,1)-SUM(BB$59:BB61))</f>
        <v>0</v>
      </c>
      <c r="BC62" s="41">
        <f>IF(成就内容!AT10="","",INDEX($D$4:$D$178*成就内容!AT$120/SUM(成就内容!$D$120:$BZ$120),成就内容!AT66,1)-SUM(BC$59:BC61))</f>
        <v>0</v>
      </c>
      <c r="BD62" s="41">
        <f>IF(成就内容!AU10="","",INDEX($D$4:$D$178*成就内容!AU$120/SUM(成就内容!$D$120:$BZ$120),成就内容!AU66,1)-SUM(BD$59:BD61))</f>
        <v>0</v>
      </c>
      <c r="BE62" s="41">
        <f>IF(成就内容!AV10="","",INDEX($D$4:$D$178*成就内容!AV$120/SUM(成就内容!$D$120:$BZ$120),成就内容!AV66,1)-SUM(BE$59:BE61))</f>
        <v>0</v>
      </c>
      <c r="BF62" s="41">
        <f>IF(成就内容!AW10="","",INDEX($D$4:$D$178*成就内容!AW$120/SUM(成就内容!$D$120:$BZ$120),成就内容!AW66,1)-SUM(BF$59:BF61))</f>
        <v>1454.545454545454</v>
      </c>
      <c r="BG62" s="41">
        <f>IF(成就内容!AX10="","",INDEX($D$4:$D$178*成就内容!AX$120/SUM(成就内容!$D$120:$BZ$120),成就内容!AX66,1)-SUM(BG$59:BG61))</f>
        <v>0</v>
      </c>
      <c r="BH62" s="41">
        <f>IF(成就内容!AY10="","",INDEX($D$4:$D$178*成就内容!AY$120/SUM(成就内容!$D$120:$BZ$120),成就内容!AY66,1)-SUM(BH$59:BH61))</f>
        <v>0</v>
      </c>
      <c r="BI62" s="41">
        <f>IF(成就内容!AZ10="","",INDEX($D$4:$D$178*成就内容!AZ$120/SUM(成就内容!$D$120:$BZ$120),成就内容!AZ66,1)-SUM(BI$59:BI61))</f>
        <v>0</v>
      </c>
      <c r="BJ62" s="41">
        <f>IF(成就内容!BA10="","",INDEX($D$4:$D$178*成就内容!BA$120/SUM(成就内容!$D$120:$BZ$120),成就内容!BA66,1)-SUM(BJ$59:BJ61))</f>
        <v>0</v>
      </c>
      <c r="BK62" s="41">
        <f>IF(成就内容!BB10="","",INDEX($D$4:$D$178*成就内容!BB$120/SUM(成就内容!$D$120:$BZ$120),成就内容!BB66,1)-SUM(BK$59:BK61))</f>
        <v>0</v>
      </c>
      <c r="BL62" s="41">
        <f>IF(成就内容!BC10="","",INDEX($D$4:$D$178*成就内容!BC$120/SUM(成就内容!$D$120:$BZ$120),成就内容!BC66,1)-SUM(BL$59:BL61))</f>
        <v>0</v>
      </c>
      <c r="BM62" s="41">
        <f>IF(成就内容!BD10="","",INDEX($D$4:$D$178*成就内容!BD$120/SUM(成就内容!$D$120:$BZ$120),成就内容!BD66,1)-SUM(BM$59:BM61))</f>
        <v>0</v>
      </c>
      <c r="BN62" s="41">
        <f>IF(成就内容!BE10="","",INDEX($D$4:$D$178*成就内容!BE$120/SUM(成就内容!$D$120:$BZ$120),成就内容!BE66,1)-SUM(BN$59:BN61))</f>
        <v>0</v>
      </c>
      <c r="BO62" s="41">
        <f>IF(成就内容!BF10="","",INDEX($D$4:$D$178*成就内容!BF$120/SUM(成就内容!$D$120:$BZ$120),成就内容!BF66,1)-SUM(BO$59:BO61))</f>
        <v>0</v>
      </c>
      <c r="BP62" s="41">
        <f>IF(成就内容!BG10="","",INDEX($D$4:$D$178*成就内容!BG$120/SUM(成就内容!$D$120:$BZ$120),成就内容!BG66,1)-SUM(BP$59:BP61))</f>
        <v>1454.545454545455</v>
      </c>
      <c r="BQ62" s="41">
        <f>IF(成就内容!BH10="","",INDEX($D$4:$D$178*成就内容!BH$120/SUM(成就内容!$D$120:$BZ$120),成就内容!BH66,1)-SUM(BQ$59:BQ61))</f>
        <v>0</v>
      </c>
      <c r="BR62" s="41" t="str">
        <f>IF(成就内容!BI10="","",INDEX($D$4:$D$178*成就内容!BI$120/SUM(成就内容!$D$120:$BZ$120),成就内容!BI66,1)-SUM(BR$59:BR61))</f>
        <v/>
      </c>
      <c r="BS62" s="41">
        <f>IF(成就内容!BJ10="","",INDEX($D$4:$D$178*成就内容!BJ$120/SUM(成就内容!$D$120:$BZ$120),成就内容!BJ66,1)-SUM(BS$59:BS61))</f>
        <v>0</v>
      </c>
      <c r="BT62" s="41">
        <f>IF(成就内容!BK10="","",INDEX($D$4:$D$178*成就内容!BK$120/SUM(成就内容!$D$120:$BZ$120),成就内容!BK66,1)-SUM(BT$59:BT61))</f>
        <v>181.81818181818176</v>
      </c>
      <c r="BU62" s="41">
        <f>IF(成就内容!BL10="","",INDEX($D$4:$D$178*成就内容!BL$120/SUM(成就内容!$D$120:$BZ$120),成就内容!BL66,1)-SUM(BU$59:BU61))</f>
        <v>0</v>
      </c>
      <c r="BV62" s="41">
        <f>IF(成就内容!BM10="","",INDEX($D$4:$D$178*成就内容!BM$120/SUM(成就内容!$D$120:$BZ$120),成就内容!BM66,1)-SUM(BV$59:BV61))</f>
        <v>0</v>
      </c>
      <c r="BW62" s="41">
        <f>IF(成就内容!BN10="","",INDEX($D$4:$D$178*成就内容!BN$120/SUM(成就内容!$D$120:$BZ$120),成就内容!BN66,1)-SUM(BW$59:BW61))</f>
        <v>1454.5454545454545</v>
      </c>
      <c r="BX62" s="41">
        <f>IF(成就内容!BO10="","",INDEX($D$4:$D$178*成就内容!BO$120/SUM(成就内容!$D$120:$BZ$120),成就内容!BO66,1)-SUM(BX$59:BX61))</f>
        <v>727.27272727272748</v>
      </c>
      <c r="BY62" s="41">
        <f>IF(成就内容!BP10="","",INDEX($D$4:$D$178*成就内容!BP$120/SUM(成就内容!$D$120:$BZ$120),成就内容!BP66,1)-SUM(BY$59:BY61))</f>
        <v>1818.1818181818185</v>
      </c>
      <c r="BZ62" s="41">
        <f>IF(成就内容!BQ10="","",INDEX($D$4:$D$178*成就内容!BQ$120/SUM(成就内容!$D$120:$BZ$120),成就内容!BQ66,1)-SUM(BZ$59:BZ61))</f>
        <v>5818.1818181818235</v>
      </c>
      <c r="CA62" s="41">
        <f>IF(成就内容!BR10="","",INDEX($D$4:$D$178*成就内容!BR$120/SUM(成就内容!$D$120:$BZ$120),成就内容!BR66,1)-SUM(CA$59:CA61))</f>
        <v>727.27272727272702</v>
      </c>
      <c r="CB62" s="41">
        <f>IF(成就内容!BS10="","",INDEX($D$4:$D$178*成就内容!BS$120/SUM(成就内容!$D$120:$BZ$120),成就内容!BS66,1)-SUM(CB$59:CB61))</f>
        <v>727.27272727272748</v>
      </c>
      <c r="CC62" s="41">
        <f>IF(成就内容!BT10="","",INDEX($D$4:$D$178*成就内容!BT$120/SUM(成就内容!$D$120:$BZ$120),成就内容!BT66,1)-SUM(CC$59:CC61))</f>
        <v>2909.090909090909</v>
      </c>
      <c r="CD62" s="41">
        <f>IF(成就内容!BU10="","",INDEX($D$4:$D$178*成就内容!BU$120/SUM(成就内容!$D$120:$BZ$120),成就内容!BU66,1)-SUM(CD$59:CD61))</f>
        <v>46545.45454545453</v>
      </c>
      <c r="CE62" s="41" t="str">
        <f>IF(成就内容!BV10="","",INDEX($D$4:$D$178*成就内容!BV$120/SUM(成就内容!$D$120:$BZ$120),成就内容!BV66,1)-SUM(CE$59:CE61))</f>
        <v/>
      </c>
      <c r="CF62" s="41">
        <f>IF(成就内容!BW10="","",INDEX($D$4:$D$178*成就内容!BW$120/SUM(成就内容!$D$120:$BZ$120),成就内容!BW66,1)-SUM(CF$59:CF61))</f>
        <v>4363.6363636363658</v>
      </c>
      <c r="CG62" s="41">
        <f>IF(成就内容!BX10="","",INDEX($D$4:$D$178*成就内容!BX$120/SUM(成就内容!$D$120:$BZ$120),成就内容!BX66,1)-SUM(CG$59:CG61))</f>
        <v>2909.0909090909099</v>
      </c>
      <c r="CH62" s="41">
        <f>IF(成就内容!BY10="","",INDEX($D$4:$D$178*成就内容!BY$120/SUM(成就内容!$D$120:$BZ$120),成就内容!BY66,1)-SUM(CH$59:CH61))</f>
        <v>1454.545454545454</v>
      </c>
      <c r="CI62" s="41">
        <f>IF(成就内容!BZ10="","",INDEX($D$4:$D$178*成就内容!BZ$120/SUM(成就内容!$D$120:$BZ$120),成就内容!BZ66,1)-SUM(CI$59:CI61))</f>
        <v>0</v>
      </c>
      <c r="CM62" s="43">
        <v>4</v>
      </c>
      <c r="CN62" s="41">
        <f>IF(M62="","",IF(成就内容!D$120&lt;&gt;"",MAX(ROUNDUP(SMALL(M$59:M$108,$L62)/1000,0)*1000,1000),0))</f>
        <v>0</v>
      </c>
      <c r="CO62" s="41" t="str">
        <f>IF(N62="","",IF(成就内容!E$120&lt;&gt;"",MAX(ROUNDUP(SMALL(N$59:N$108,$L62)/1000,0)*1000,1000),0))</f>
        <v/>
      </c>
      <c r="CP62" s="41">
        <f>IF(O62="","",IF(成就内容!F$120&lt;&gt;"",MAX(ROUNDUP(SMALL(O$59:O$108,$L62)/1000,0)*1000,1000),0))</f>
        <v>3000</v>
      </c>
      <c r="CQ62" s="41" t="str">
        <f>IF(P62="","",IF(成就内容!G$120&lt;&gt;"",MAX(ROUNDUP(SMALL(P$59:P$108,$L62)/1000,0)*1000,1000),0))</f>
        <v/>
      </c>
      <c r="CR62" s="41">
        <f>IF(Q62="","",IF(成就内容!H$120&lt;&gt;"",MAX(ROUNDUP(SMALL(Q$59:Q$108,$L62)/1000,0)*1000,1000),0))</f>
        <v>0</v>
      </c>
      <c r="CS62" s="41">
        <f>IF(R62="","",IF(成就内容!I$120&lt;&gt;"",MAX(ROUNDUP(SMALL(R$59:R$108,$L62)/1000,0)*1000,1000),0))</f>
        <v>2000</v>
      </c>
      <c r="CT62" s="41">
        <f>IF(S62="","",IF(成就内容!J$120&lt;&gt;"",MAX(ROUNDUP(SMALL(S$59:S$108,$L62)/1000,0)*1000,1000),0))</f>
        <v>0</v>
      </c>
      <c r="CU62" s="41">
        <f>IF(T62="","",IF(成就内容!K$120&lt;&gt;"",MAX(ROUNDUP(SMALL(T$59:T$108,$L62)/1000,0)*1000,1000),0))</f>
        <v>0</v>
      </c>
      <c r="CV62" s="41">
        <f>IF(U62="","",IF(成就内容!L$120&lt;&gt;"",MAX(ROUNDUP(SMALL(U$59:U$108,$L62)/1000,0)*1000,1000),0))</f>
        <v>0</v>
      </c>
      <c r="CW62" s="41">
        <f>IF(V62="","",IF(成就内容!M$120&lt;&gt;"",MAX(ROUNDUP(SMALL(V$59:V$108,$L62)/1000,0)*1000,1000),0))</f>
        <v>0</v>
      </c>
      <c r="CX62" s="41">
        <f>IF(W62="","",IF(成就内容!N$120&lt;&gt;"",MAX(ROUNDUP(SMALL(W$59:W$108,$L62)/1000,0)*1000,1000),0))</f>
        <v>0</v>
      </c>
      <c r="CY62" s="41">
        <f>IF(X62="","",IF(成就内容!O$120&lt;&gt;"",MAX(ROUNDUP(SMALL(X$59:X$108,$L62)/1000,0)*1000,1000),0))</f>
        <v>0</v>
      </c>
      <c r="CZ62" s="41">
        <f>IF(Y62="","",IF(成就内容!P$120&lt;&gt;"",MAX(ROUNDUP(SMALL(Y$59:Y$108,$L62)/1000,0)*1000,1000),0))</f>
        <v>0</v>
      </c>
      <c r="DA62" s="41">
        <f>IF(Z62="","",IF(成就内容!Q$120&lt;&gt;"",MAX(ROUNDUP(SMALL(Z$59:Z$108,$L62)/1000,0)*1000,1000),0))</f>
        <v>0</v>
      </c>
      <c r="DB62" s="41">
        <f>IF(AA62="","",IF(成就内容!R$120&lt;&gt;"",MAX(ROUNDUP(SMALL(AA$59:AA$108,$L62)/1000,0)*1000,1000),0))</f>
        <v>2000</v>
      </c>
      <c r="DC62" s="41">
        <f>IF(AB62="","",IF(成就内容!S$120&lt;&gt;"",MAX(ROUNDUP(SMALL(AB$59:AB$108,$L62)/1000,0)*1000,1000),0))</f>
        <v>0</v>
      </c>
      <c r="DD62" s="41">
        <f>IF(AC62="","",IF(成就内容!T$120&lt;&gt;"",MAX(ROUNDUP(SMALL(AC$59:AC$108,$L62)/1000,0)*1000,1000),0))</f>
        <v>0</v>
      </c>
      <c r="DE62" s="41">
        <f>IF(AD62="","",IF(成就内容!U$120&lt;&gt;"",MAX(ROUNDUP(SMALL(AD$59:AD$108,$L62)/1000,0)*1000,1000),0))</f>
        <v>0</v>
      </c>
      <c r="DF62" s="41">
        <f>IF(AE62="","",IF(成就内容!V$120&lt;&gt;"",MAX(ROUNDUP(SMALL(AE$59:AE$108,$L62)/1000,0)*1000,1000),0))</f>
        <v>0</v>
      </c>
      <c r="DG62" s="41">
        <f>IF(AF62="","",IF(成就内容!W$120&lt;&gt;"",MAX(ROUNDUP(SMALL(AF$59:AF$108,$L62)/1000,0)*1000,1000),0))</f>
        <v>0</v>
      </c>
      <c r="DH62" s="41">
        <f>IF(AG62="","",IF(成就内容!X$120&lt;&gt;"",MAX(ROUNDUP(SMALL(AG$59:AG$108,$L62)/1000,0)*1000,1000),0))</f>
        <v>4000</v>
      </c>
      <c r="DI62" s="41">
        <f>IF(AH62="","",IF(成就内容!Y$120&lt;&gt;"",MAX(ROUNDUP(SMALL(AH$59:AH$108,$L62)/1000,0)*1000,1000),0))</f>
        <v>5000</v>
      </c>
      <c r="DJ62" s="41" t="str">
        <f>IF(AI62="","",IF(成就内容!Z$120&lt;&gt;"",MAX(ROUNDUP(SMALL(AI$59:AI$108,$L62)/1000,0)*1000,1000),0))</f>
        <v/>
      </c>
      <c r="DK62" s="41">
        <f>IF(AJ62="","",IF(成就内容!AA$120&lt;&gt;"",MAX(ROUNDUP(SMALL(AJ$59:AJ$108,$L62)/1000,0)*1000,1000),0))</f>
        <v>0</v>
      </c>
      <c r="DL62" s="41">
        <f>IF(AK62="","",IF(成就内容!AB$120&lt;&gt;"",MAX(ROUNDUP(SMALL(AK$59:AK$108,$L62)/1000,0)*1000,1000),0))</f>
        <v>0</v>
      </c>
      <c r="DM62" s="41">
        <f>IF(AL62="","",IF(成就内容!AC$120&lt;&gt;"",MAX(ROUNDUP(SMALL(AL$59:AL$108,$L62)/1000,0)*1000,1000),0))</f>
        <v>0</v>
      </c>
      <c r="DN62" s="41">
        <f>IF(AM62="","",IF(成就内容!AD$120&lt;&gt;"",MAX(ROUNDUP(SMALL(AM$59:AM$108,$L62)/1000,0)*1000,1000),0))</f>
        <v>0</v>
      </c>
      <c r="DO62" s="41">
        <f>IF(AN62="","",IF(成就内容!AE$120&lt;&gt;"",MAX(ROUNDUP(SMALL(AN$59:AN$108,$L62)/1000,0)*1000,1000),0))</f>
        <v>0</v>
      </c>
      <c r="DP62" s="41">
        <f>IF(AO62="","",IF(成就内容!AF$120&lt;&gt;"",MAX(ROUNDUP(SMALL(AO$59:AO$108,$L62)/1000,0)*1000,1000),0))</f>
        <v>0</v>
      </c>
      <c r="DQ62" s="41">
        <f>IF(AP62="","",IF(成就内容!AG$120&lt;&gt;"",MAX(ROUNDUP(SMALL(AP$59:AP$108,$L62)/1000,0)*1000,1000),0))</f>
        <v>3000</v>
      </c>
      <c r="DR62" s="41">
        <f>IF(AQ62="","",IF(成就内容!AH$120&lt;&gt;"",MAX(ROUNDUP(SMALL(AQ$59:AQ$108,$L62)/1000,0)*1000,1000),0))</f>
        <v>0</v>
      </c>
      <c r="DS62" s="41">
        <f>IF(AR62="","",IF(成就内容!AI$120&lt;&gt;"",MAX(ROUNDUP(SMALL(AR$59:AR$108,$L62)/1000,0)*1000,1000),0))</f>
        <v>3000</v>
      </c>
      <c r="DT62" s="41">
        <f>IF(AS62="","",IF(成就内容!AJ$120&lt;&gt;"",MAX(ROUNDUP(SMALL(AS$59:AS$108,$L62)/1000,0)*1000,1000),0))</f>
        <v>3000</v>
      </c>
      <c r="DU62" s="41" t="str">
        <f>IF(AT62="","",IF(成就内容!AK$120&lt;&gt;"",MAX(ROUNDUP(SMALL(AT$59:AT$108,$L62)/1000,0)*1000,1000),0))</f>
        <v/>
      </c>
      <c r="DV62" s="41" t="str">
        <f>IF(AU62="","",IF(成就内容!AL$120&lt;&gt;"",MAX(ROUNDUP(SMALL(AU$59:AU$108,$L62)/1000,0)*1000,1000),0))</f>
        <v/>
      </c>
      <c r="DW62" s="41">
        <f>IF(AV62="","",IF(成就内容!AM$120&lt;&gt;"",MAX(ROUNDUP(SMALL(AV$59:AV$108,$L62)/1000,0)*1000,1000),0))</f>
        <v>3000</v>
      </c>
      <c r="DX62" s="41">
        <f>IF(AW62="","",IF(成就内容!AN$120&lt;&gt;"",MAX(ROUNDUP(SMALL(AW$59:AW$108,$L62)/1000,0)*1000,1000),0))</f>
        <v>3000</v>
      </c>
      <c r="DY62" s="41">
        <f>IF(AX62="","",IF(成就内容!AO$120&lt;&gt;"",MAX(ROUNDUP(SMALL(AX$59:AX$108,$L62)/1000,0)*1000,1000),0))</f>
        <v>0</v>
      </c>
      <c r="DZ62" s="41">
        <f>IF(AY62="","",IF(成就内容!AP$120&lt;&gt;"",MAX(ROUNDUP(SMALL(AY$59:AY$108,$L62)/1000,0)*1000,1000),0))</f>
        <v>0</v>
      </c>
      <c r="EA62" s="41">
        <f>IF(AZ62="","",IF(成就内容!AQ$120&lt;&gt;"",MAX(ROUNDUP(SMALL(AZ$59:AZ$108,$L62)/1000,0)*1000,1000),0))</f>
        <v>0</v>
      </c>
      <c r="EB62" s="41">
        <f>IF(BA62="","",IF(成就内容!AR$120&lt;&gt;"",MAX(ROUNDUP(SMALL(BA$59:BA$108,$L62)/1000,0)*1000,1000),0))</f>
        <v>0</v>
      </c>
      <c r="EC62" s="41">
        <f>IF(BB62="","",IF(成就内容!AS$120&lt;&gt;"",MAX(ROUNDUP(SMALL(BB$59:BB$108,$L62)/1000,0)*1000,1000),0))</f>
        <v>0</v>
      </c>
      <c r="ED62" s="41">
        <f>IF(BC62="","",IF(成就内容!AT$120&lt;&gt;"",MAX(ROUNDUP(SMALL(BC$59:BC$108,$L62)/1000,0)*1000,1000),0))</f>
        <v>0</v>
      </c>
      <c r="EE62" s="41">
        <f>IF(BD62="","",IF(成就内容!AU$120&lt;&gt;"",MAX(ROUNDUP(SMALL(BD$59:BD$108,$L62)/1000,0)*1000,1000),0))</f>
        <v>0</v>
      </c>
      <c r="EF62" s="41">
        <f>IF(BE62="","",IF(成就内容!AV$120&lt;&gt;"",MAX(ROUNDUP(SMALL(BE$59:BE$108,$L62)/1000,0)*1000,1000),0))</f>
        <v>0</v>
      </c>
      <c r="EG62" s="41">
        <f>IF(BF62="","",IF(成就内容!AW$120&lt;&gt;"",MAX(ROUNDUP(SMALL(BF$59:BF$108,$L62)/1000,0)*1000,1000),0))</f>
        <v>2000</v>
      </c>
      <c r="EH62" s="41">
        <f>IF(BG62="","",IF(成就内容!AX$120&lt;&gt;"",MAX(ROUNDUP(SMALL(BG$59:BG$108,$L62)/1000,0)*1000,1000),0))</f>
        <v>0</v>
      </c>
      <c r="EI62" s="41">
        <f>IF(BH62="","",IF(成就内容!AY$120&lt;&gt;"",MAX(ROUNDUP(SMALL(BH$59:BH$108,$L62)/1000,0)*1000,1000),0))</f>
        <v>0</v>
      </c>
      <c r="EJ62" s="41">
        <f>IF(BI62="","",IF(成就内容!AZ$120&lt;&gt;"",MAX(ROUNDUP(SMALL(BI$59:BI$108,$L62)/1000,0)*1000,1000),0))</f>
        <v>0</v>
      </c>
      <c r="EK62" s="41">
        <f>IF(BJ62="","",IF(成就内容!BA$120&lt;&gt;"",MAX(ROUNDUP(SMALL(BJ$59:BJ$108,$L62)/1000,0)*1000,1000),0))</f>
        <v>0</v>
      </c>
      <c r="EL62" s="41">
        <f>IF(BK62="","",IF(成就内容!BB$120&lt;&gt;"",MAX(ROUNDUP(SMALL(BK$59:BK$108,$L62)/1000,0)*1000,1000),0))</f>
        <v>0</v>
      </c>
      <c r="EM62" s="41">
        <f>IF(BL62="","",IF(成就内容!BC$120&lt;&gt;"",MAX(ROUNDUP(SMALL(BL$59:BL$108,$L62)/1000,0)*1000,1000),0))</f>
        <v>0</v>
      </c>
      <c r="EN62" s="41">
        <f>IF(BM62="","",IF(成就内容!BD$120&lt;&gt;"",MAX(ROUNDUP(SMALL(BM$59:BM$108,$L62)/1000,0)*1000,1000),0))</f>
        <v>0</v>
      </c>
      <c r="EO62" s="41">
        <f>IF(BN62="","",IF(成就内容!BE$120&lt;&gt;"",MAX(ROUNDUP(SMALL(BN$59:BN$108,$L62)/1000,0)*1000,1000),0))</f>
        <v>0</v>
      </c>
      <c r="EP62" s="41">
        <f>IF(BO62="","",IF(成就内容!BF$120&lt;&gt;"",MAX(ROUNDUP(SMALL(BO$59:BO$108,$L62)/1000,0)*1000,1000),0))</f>
        <v>0</v>
      </c>
      <c r="EQ62" s="41">
        <f>IF(BP62="","",IF(成就内容!BG$120&lt;&gt;"",MAX(ROUNDUP(SMALL(BP$59:BP$108,$L62)/1000,0)*1000,1000),0))</f>
        <v>2000</v>
      </c>
      <c r="ER62" s="41">
        <f>IF(BQ62="","",IF(成就内容!BH$120&lt;&gt;"",MAX(ROUNDUP(SMALL(BQ$59:BQ$108,$L62)/1000,0)*1000,1000),0))</f>
        <v>0</v>
      </c>
      <c r="ES62" s="41" t="str">
        <f>IF(BR62="","",IF(成就内容!BI$120&lt;&gt;"",MAX(ROUNDUP(SMALL(BR$59:BR$108,$L62)/1000,0)*1000,1000),0))</f>
        <v/>
      </c>
      <c r="ET62" s="41">
        <f>IF(BS62="","",IF(成就内容!BJ$120&lt;&gt;"",MAX(ROUNDUP(SMALL(BS$59:BS$108,$L62)/1000,0)*1000,1000),0))</f>
        <v>0</v>
      </c>
      <c r="EU62" s="41">
        <f>IF(BT62="","",IF(成就内容!BK$120&lt;&gt;"",MAX(ROUNDUP(SMALL(BT$59:BT$108,$L62)/1000,0)*1000,1000),0))</f>
        <v>1000</v>
      </c>
      <c r="EV62" s="41">
        <f>IF(BU62="","",IF(成就内容!BL$120&lt;&gt;"",MAX(ROUNDUP(SMALL(BU$59:BU$108,$L62)/1000,0)*1000,1000),0))</f>
        <v>0</v>
      </c>
      <c r="EW62" s="41">
        <f>IF(BV62="","",IF(成就内容!BM$120&lt;&gt;"",MAX(ROUNDUP(SMALL(BV$59:BV$108,$L62)/1000,0)*1000,1000),0))</f>
        <v>0</v>
      </c>
      <c r="EX62" s="41">
        <f>IF(BW62="","",IF(成就内容!BN$120&lt;&gt;"",MAX(ROUNDUP(SMALL(BW$59:BW$108,$L62)/1000,0)*1000,1000),0))</f>
        <v>2000</v>
      </c>
      <c r="EY62" s="41">
        <f>IF(BX62="","",IF(成就内容!BO$120&lt;&gt;"",MAX(ROUNDUP(SMALL(BX$59:BX$108,$L62)/1000,0)*1000,1000),0))</f>
        <v>1000</v>
      </c>
      <c r="EZ62" s="41">
        <f>IF(BY62="","",IF(成就内容!BP$120&lt;&gt;"",MAX(ROUNDUP(SMALL(BY$59:BY$108,$L62)/1000,0)*1000,1000),0))</f>
        <v>1000</v>
      </c>
      <c r="FA62" s="41">
        <f>IF(BZ62="","",IF(成就内容!BQ$120&lt;&gt;"",MAX(ROUNDUP(SMALL(BZ$59:BZ$108,$L62)/1000,0)*1000,1000),0))</f>
        <v>1000</v>
      </c>
      <c r="FB62" s="41">
        <f>IF(CA62="","",IF(成就内容!BR$120&lt;&gt;"",MAX(ROUNDUP(SMALL(CA$59:CA$108,$L62)/1000,0)*1000,1000),0))</f>
        <v>1000</v>
      </c>
      <c r="FC62" s="41">
        <f>IF(CB62="","",IF(成就内容!BS$120&lt;&gt;"",MAX(ROUNDUP(SMALL(CB$59:CB$108,$L62)/1000,0)*1000,1000),0))</f>
        <v>2000</v>
      </c>
      <c r="FD62" s="41">
        <f>IF(CC62="","",IF(成就内容!BT$120&lt;&gt;"",MAX(ROUNDUP(SMALL(CC$59:CC$108,$L62)/1000,0)*1000,1000),0))</f>
        <v>1000</v>
      </c>
      <c r="FE62" s="41">
        <f>IF(CD62="","",IF(成就内容!BU$120&lt;&gt;"",MAX(ROUNDUP(SMALL(CD$59:CD$108,$L62)/1000,0)*1000,1000),0))</f>
        <v>47000</v>
      </c>
      <c r="FF62" s="41" t="str">
        <f>IF(CE62="","",IF(成就内容!BV$120&lt;&gt;"",MAX(ROUNDUP(SMALL(CE$59:CE$108,$L62)/1000,0)*1000,1000),0))</f>
        <v/>
      </c>
      <c r="FG62" s="41">
        <f>IF(CF62="","",IF(成就内容!BW$120&lt;&gt;"",MAX(ROUNDUP(SMALL(CF$59:CF$108,$L62)/1000,0)*1000,1000),0))</f>
        <v>6000</v>
      </c>
      <c r="FH62" s="41">
        <f>IF(CG62="","",IF(成就内容!BX$120&lt;&gt;"",MAX(ROUNDUP(SMALL(CG$59:CG$108,$L62)/1000,0)*1000,1000),0))</f>
        <v>5000</v>
      </c>
      <c r="FI62" s="41">
        <f>IF(CH62="","",IF(成就内容!BY$120&lt;&gt;"",MAX(ROUNDUP(SMALL(CH$59:CH$108,$L62)/1000,0)*1000,1000),0))</f>
        <v>2000</v>
      </c>
      <c r="FJ62" s="41">
        <f>IF(CI62="","",IF(成就内容!BZ$120&lt;&gt;"",MAX(ROUNDUP(SMALL(CI$59:CI$108,$L62)/1000,0)*1000,1000),0))</f>
        <v>0</v>
      </c>
    </row>
    <row r="63" spans="1:167" x14ac:dyDescent="0.15">
      <c r="A63" s="84"/>
      <c r="B63" s="96">
        <v>60</v>
      </c>
      <c r="C63" s="96">
        <f>'[1]功能-子任务'!$S64</f>
        <v>3528</v>
      </c>
      <c r="D63" s="96">
        <f>'[1]功能-子任务'!$AC64</f>
        <v>3200000</v>
      </c>
      <c r="E63" s="96">
        <f>'[1]功能-子任务'!$AM64/4</f>
        <v>13387500</v>
      </c>
      <c r="F63" s="96">
        <f t="shared" si="78"/>
        <v>13387500</v>
      </c>
      <c r="G63" s="96">
        <f>'[1]功能-子任务'!$AR64</f>
        <v>23620000</v>
      </c>
      <c r="H63" s="96">
        <f>'[1]功能-子任务'!$BA64</f>
        <v>10950</v>
      </c>
      <c r="I63" s="96">
        <f>'[1]功能-子任务'!$BJ64</f>
        <v>103186</v>
      </c>
      <c r="L63" s="25">
        <v>5</v>
      </c>
      <c r="M63" s="41">
        <f>IF(成就内容!D11="","",INDEX($D$4:$D$178*成就内容!D$120/SUM(成就内容!$D$120:$BZ$120),成就内容!D67,1)-SUM(M$59:M62))</f>
        <v>0</v>
      </c>
      <c r="N63" s="41" t="str">
        <f>IF(成就内容!E11="","",INDEX($D$4:$D$178*成就内容!E$120/SUM(成就内容!$D$120:$BZ$120),成就内容!E67,1)-SUM(N$59:N62))</f>
        <v/>
      </c>
      <c r="O63" s="41">
        <f>IF(成就内容!F11="","",INDEX($D$4:$D$178*成就内容!F$120/SUM(成就内容!$D$120:$BZ$120),成就内容!F67,1)-SUM(O$59:O62))</f>
        <v>2181.818181818182</v>
      </c>
      <c r="P63" s="41" t="str">
        <f>IF(成就内容!G11="","",INDEX($D$4:$D$178*成就内容!G$120/SUM(成就内容!$D$120:$BZ$120),成就内容!G67,1)-SUM(P$59:P62))</f>
        <v/>
      </c>
      <c r="Q63" s="41">
        <f>IF(成就内容!H11="","",INDEX($D$4:$D$178*成就内容!H$120/SUM(成就内容!$D$120:$BZ$120),成就内容!H67,1)-SUM(Q$59:Q62))</f>
        <v>0</v>
      </c>
      <c r="R63" s="41">
        <f>IF(成就内容!I11="","",INDEX($D$4:$D$178*成就内容!I$120/SUM(成就内容!$D$120:$BZ$120),成就内容!I67,1)-SUM(R$59:R62))</f>
        <v>1454.545454545455</v>
      </c>
      <c r="S63" s="41">
        <f>IF(成就内容!J11="","",INDEX($D$4:$D$178*成就内容!J$120/SUM(成就内容!$D$120:$BZ$120),成就内容!J67,1)-SUM(S$59:S62))</f>
        <v>0</v>
      </c>
      <c r="T63" s="41">
        <f>IF(成就内容!K11="","",INDEX($D$4:$D$178*成就内容!K$120/SUM(成就内容!$D$120:$BZ$120),成就内容!K67,1)-SUM(T$59:T62))</f>
        <v>0</v>
      </c>
      <c r="U63" s="41">
        <f>IF(成就内容!L11="","",INDEX($D$4:$D$178*成就内容!L$120/SUM(成就内容!$D$120:$BZ$120),成就内容!L67,1)-SUM(U$59:U62))</f>
        <v>0</v>
      </c>
      <c r="V63" s="41">
        <f>IF(成就内容!M11="","",INDEX($D$4:$D$178*成就内容!M$120/SUM(成就内容!$D$120:$BZ$120),成就内容!M67,1)-SUM(V$59:V62))</f>
        <v>0</v>
      </c>
      <c r="W63" s="41">
        <f>IF(成就内容!N11="","",INDEX($D$4:$D$178*成就内容!N$120/SUM(成就内容!$D$120:$BZ$120),成就内容!N67,1)-SUM(W$59:W62))</f>
        <v>0</v>
      </c>
      <c r="X63" s="41">
        <f>IF(成就内容!O11="","",INDEX($D$4:$D$178*成就内容!O$120/SUM(成就内容!$D$120:$BZ$120),成就内容!O67,1)-SUM(X$59:X62))</f>
        <v>0</v>
      </c>
      <c r="Y63" s="41">
        <f>IF(成就内容!P11="","",INDEX($D$4:$D$178*成就内容!P$120/SUM(成就内容!$D$120:$BZ$120),成就内容!P67,1)-SUM(Y$59:Y62))</f>
        <v>0</v>
      </c>
      <c r="Z63" s="41">
        <f>IF(成就内容!Q11="","",INDEX($D$4:$D$178*成就内容!Q$120/SUM(成就内容!$D$120:$BZ$120),成就内容!Q67,1)-SUM(Z$59:Z62))</f>
        <v>0</v>
      </c>
      <c r="AA63" s="41">
        <f>IF(成就内容!R11="","",INDEX($D$4:$D$178*成就内容!R$120/SUM(成就内容!$D$120:$BZ$120),成就内容!R67,1)-SUM(AA$59:AA62))</f>
        <v>1454.545454545455</v>
      </c>
      <c r="AB63" s="41">
        <f>IF(成就内容!S11="","",INDEX($D$4:$D$178*成就内容!S$120/SUM(成就内容!$D$120:$BZ$120),成就内容!S67,1)-SUM(AB$59:AB62))</f>
        <v>0</v>
      </c>
      <c r="AC63" s="41">
        <f>IF(成就内容!T11="","",INDEX($D$4:$D$178*成就内容!T$120/SUM(成就内容!$D$120:$BZ$120),成就内容!T67,1)-SUM(AC$59:AC62))</f>
        <v>0</v>
      </c>
      <c r="AD63" s="41">
        <f>IF(成就内容!U11="","",INDEX($D$4:$D$178*成就内容!U$120/SUM(成就内容!$D$120:$BZ$120),成就内容!U67,1)-SUM(AD$59:AD62))</f>
        <v>0</v>
      </c>
      <c r="AE63" s="41">
        <f>IF(成就内容!V11="","",INDEX($D$4:$D$178*成就内容!V$120/SUM(成就内容!$D$120:$BZ$120),成就内容!V67,1)-SUM(AE$59:AE62))</f>
        <v>0</v>
      </c>
      <c r="AF63" s="41">
        <f>IF(成就内容!W11="","",INDEX($D$4:$D$178*成就内容!W$120/SUM(成就内容!$D$120:$BZ$120),成就内容!W67,1)-SUM(AF$59:AF62))</f>
        <v>0</v>
      </c>
      <c r="AG63" s="41">
        <f>IF(成就内容!X11="","",INDEX($D$4:$D$178*成就内容!X$120/SUM(成就内容!$D$120:$BZ$120),成就内容!X67,1)-SUM(AG$59:AG62))</f>
        <v>7272.7272727272739</v>
      </c>
      <c r="AH63" s="41">
        <f>IF(成就内容!Y11="","",INDEX($D$4:$D$178*成就内容!Y$120/SUM(成就内容!$D$120:$BZ$120),成就内容!Y67,1)-SUM(AH$59:AH62))</f>
        <v>4363.6363636363658</v>
      </c>
      <c r="AI63" s="41" t="str">
        <f>IF(成就内容!Z11="","",INDEX($D$4:$D$178*成就内容!Z$120/SUM(成就内容!$D$120:$BZ$120),成就内容!Z67,1)-SUM(AI$59:AI62))</f>
        <v/>
      </c>
      <c r="AJ63" s="41">
        <f>IF(成就内容!AA11="","",INDEX($D$4:$D$178*成就内容!AA$120/SUM(成就内容!$D$120:$BZ$120),成就内容!AA67,1)-SUM(AJ$59:AJ62))</f>
        <v>0</v>
      </c>
      <c r="AK63" s="41">
        <f>IF(成就内容!AB11="","",INDEX($D$4:$D$178*成就内容!AB$120/SUM(成就内容!$D$120:$BZ$120),成就内容!AB67,1)-SUM(AK$59:AK62))</f>
        <v>0</v>
      </c>
      <c r="AL63" s="41">
        <f>IF(成就内容!AC11="","",INDEX($D$4:$D$178*成就内容!AC$120/SUM(成就内容!$D$120:$BZ$120),成就内容!AC67,1)-SUM(AL$59:AL62))</f>
        <v>0</v>
      </c>
      <c r="AM63" s="41">
        <f>IF(成就内容!AD11="","",INDEX($D$4:$D$178*成就内容!AD$120/SUM(成就内容!$D$120:$BZ$120),成就内容!AD67,1)-SUM(AM$59:AM62))</f>
        <v>0</v>
      </c>
      <c r="AN63" s="41">
        <f>IF(成就内容!AE11="","",INDEX($D$4:$D$178*成就内容!AE$120/SUM(成就内容!$D$120:$BZ$120),成就内容!AE67,1)-SUM(AN$59:AN62))</f>
        <v>0</v>
      </c>
      <c r="AO63" s="41">
        <f>IF(成就内容!AF11="","",INDEX($D$4:$D$178*成就内容!AF$120/SUM(成就内容!$D$120:$BZ$120),成就内容!AF67,1)-SUM(AO$59:AO62))</f>
        <v>0</v>
      </c>
      <c r="AP63" s="41">
        <f>IF(成就内容!AG11="","",INDEX($D$4:$D$178*成就内容!AG$120/SUM(成就内容!$D$120:$BZ$120),成就内容!AG67,1)-SUM(AP$59:AP62))</f>
        <v>2181.8181818181829</v>
      </c>
      <c r="AQ63" s="41">
        <f>IF(成就内容!AH11="","",INDEX($D$4:$D$178*成就内容!AH$120/SUM(成就内容!$D$120:$BZ$120),成就内容!AH67,1)-SUM(AQ$59:AQ62))</f>
        <v>0</v>
      </c>
      <c r="AR63" s="41">
        <f>IF(成就内容!AI11="","",INDEX($D$4:$D$178*成就内容!AI$120/SUM(成就内容!$D$120:$BZ$120),成就内容!AI67,1)-SUM(AR$59:AR62))</f>
        <v>2181.8181818181829</v>
      </c>
      <c r="AS63" s="41">
        <f>IF(成就内容!AJ11="","",INDEX($D$4:$D$178*成就内容!AJ$120/SUM(成就内容!$D$120:$BZ$120),成就内容!AJ67,1)-SUM(AS$59:AS62))</f>
        <v>2545.454545454545</v>
      </c>
      <c r="AT63" s="41" t="str">
        <f>IF(成就内容!AK11="","",INDEX($D$4:$D$178*成就内容!AK$120/SUM(成就内容!$D$120:$BZ$120),成就内容!AK67,1)-SUM(AT$59:AT62))</f>
        <v/>
      </c>
      <c r="AU63" s="41" t="str">
        <f>IF(成就内容!AL11="","",INDEX($D$4:$D$178*成就内容!AL$120/SUM(成就内容!$D$120:$BZ$120),成就内容!AL67,1)-SUM(AU$59:AU62))</f>
        <v/>
      </c>
      <c r="AV63" s="41">
        <f>IF(成就内容!AM11="","",INDEX($D$4:$D$178*成就内容!AM$120/SUM(成就内容!$D$120:$BZ$120),成就内容!AM67,1)-SUM(AV$59:AV62))</f>
        <v>2181.8181818181829</v>
      </c>
      <c r="AW63" s="41">
        <f>IF(成就内容!AN11="","",INDEX($D$4:$D$178*成就内容!AN$120/SUM(成就内容!$D$120:$BZ$120),成就内容!AN67,1)-SUM(AW$59:AW62))</f>
        <v>2545.454545454545</v>
      </c>
      <c r="AX63" s="41">
        <f>IF(成就内容!AO11="","",INDEX($D$4:$D$178*成就内容!AO$120/SUM(成就内容!$D$120:$BZ$120),成就内容!AO67,1)-SUM(AX$59:AX62))</f>
        <v>0</v>
      </c>
      <c r="AY63" s="41">
        <f>IF(成就内容!AP11="","",INDEX($D$4:$D$178*成就内容!AP$120/SUM(成就内容!$D$120:$BZ$120),成就内容!AP67,1)-SUM(AY$59:AY62))</f>
        <v>0</v>
      </c>
      <c r="AZ63" s="41">
        <f>IF(成就内容!AQ11="","",INDEX($D$4:$D$178*成就内容!AQ$120/SUM(成就内容!$D$120:$BZ$120),成就内容!AQ67,1)-SUM(AZ$59:AZ62))</f>
        <v>0</v>
      </c>
      <c r="BA63" s="41">
        <f>IF(成就内容!AR11="","",INDEX($D$4:$D$178*成就内容!AR$120/SUM(成就内容!$D$120:$BZ$120),成就内容!AR67,1)-SUM(BA$59:BA62))</f>
        <v>0</v>
      </c>
      <c r="BB63" s="41">
        <f>IF(成就内容!AS11="","",INDEX($D$4:$D$178*成就内容!AS$120/SUM(成就内容!$D$120:$BZ$120),成就内容!AS67,1)-SUM(BB$59:BB62))</f>
        <v>0</v>
      </c>
      <c r="BC63" s="41">
        <f>IF(成就内容!AT11="","",INDEX($D$4:$D$178*成就内容!AT$120/SUM(成就内容!$D$120:$BZ$120),成就内容!AT67,1)-SUM(BC$59:BC62))</f>
        <v>0</v>
      </c>
      <c r="BD63" s="41">
        <f>IF(成就内容!AU11="","",INDEX($D$4:$D$178*成就内容!AU$120/SUM(成就内容!$D$120:$BZ$120),成就内容!AU67,1)-SUM(BD$59:BD62))</f>
        <v>0</v>
      </c>
      <c r="BE63" s="41">
        <f>IF(成就内容!AV11="","",INDEX($D$4:$D$178*成就内容!AV$120/SUM(成就内容!$D$120:$BZ$120),成就内容!AV67,1)-SUM(BE$59:BE62))</f>
        <v>0</v>
      </c>
      <c r="BF63" s="41">
        <f>IF(成就内容!AW11="","",INDEX($D$4:$D$178*成就内容!AW$120/SUM(成就内容!$D$120:$BZ$120),成就内容!AW67,1)-SUM(BF$59:BF62))</f>
        <v>1454.545454545455</v>
      </c>
      <c r="BG63" s="41">
        <f>IF(成就内容!AX11="","",INDEX($D$4:$D$178*成就内容!AX$120/SUM(成就内容!$D$120:$BZ$120),成就内容!AX67,1)-SUM(BG$59:BG62))</f>
        <v>0</v>
      </c>
      <c r="BH63" s="41">
        <f>IF(成就内容!AY11="","",INDEX($D$4:$D$178*成就内容!AY$120/SUM(成就内容!$D$120:$BZ$120),成就内容!AY67,1)-SUM(BH$59:BH62))</f>
        <v>0</v>
      </c>
      <c r="BI63" s="41">
        <f>IF(成就内容!AZ11="","",INDEX($D$4:$D$178*成就内容!AZ$120/SUM(成就内容!$D$120:$BZ$120),成就内容!AZ67,1)-SUM(BI$59:BI62))</f>
        <v>0</v>
      </c>
      <c r="BJ63" s="41">
        <f>IF(成就内容!BA11="","",INDEX($D$4:$D$178*成就内容!BA$120/SUM(成就内容!$D$120:$BZ$120),成就内容!BA67,1)-SUM(BJ$59:BJ62))</f>
        <v>0</v>
      </c>
      <c r="BK63" s="41">
        <f>IF(成就内容!BB11="","",INDEX($D$4:$D$178*成就内容!BB$120/SUM(成就内容!$D$120:$BZ$120),成就内容!BB67,1)-SUM(BK$59:BK62))</f>
        <v>0</v>
      </c>
      <c r="BL63" s="41">
        <f>IF(成就内容!BC11="","",INDEX($D$4:$D$178*成就内容!BC$120/SUM(成就内容!$D$120:$BZ$120),成就内容!BC67,1)-SUM(BL$59:BL62))</f>
        <v>0</v>
      </c>
      <c r="BM63" s="41">
        <f>IF(成就内容!BD11="","",INDEX($D$4:$D$178*成就内容!BD$120/SUM(成就内容!$D$120:$BZ$120),成就内容!BD67,1)-SUM(BM$59:BM62))</f>
        <v>0</v>
      </c>
      <c r="BN63" s="41">
        <f>IF(成就内容!BE11="","",INDEX($D$4:$D$178*成就内容!BE$120/SUM(成就内容!$D$120:$BZ$120),成就内容!BE67,1)-SUM(BN$59:BN62))</f>
        <v>0</v>
      </c>
      <c r="BO63" s="41">
        <f>IF(成就内容!BF11="","",INDEX($D$4:$D$178*成就内容!BF$120/SUM(成就内容!$D$120:$BZ$120),成就内容!BF67,1)-SUM(BO$59:BO62))</f>
        <v>0</v>
      </c>
      <c r="BP63" s="41">
        <f>IF(成就内容!BG11="","",INDEX($D$4:$D$178*成就内容!BG$120/SUM(成就内容!$D$120:$BZ$120),成就内容!BG67,1)-SUM(BP$59:BP62))</f>
        <v>1818.181818181818</v>
      </c>
      <c r="BQ63" s="41">
        <f>IF(成就内容!BH11="","",INDEX($D$4:$D$178*成就内容!BH$120/SUM(成就内容!$D$120:$BZ$120),成就内容!BH67,1)-SUM(BQ$59:BQ62))</f>
        <v>0</v>
      </c>
      <c r="BR63" s="41" t="str">
        <f>IF(成就内容!BI11="","",INDEX($D$4:$D$178*成就内容!BI$120/SUM(成就内容!$D$120:$BZ$120),成就内容!BI67,1)-SUM(BR$59:BR62))</f>
        <v/>
      </c>
      <c r="BS63" s="41">
        <f>IF(成就内容!BJ11="","",INDEX($D$4:$D$178*成就内容!BJ$120/SUM(成就内容!$D$120:$BZ$120),成就内容!BJ67,1)-SUM(BS$59:BS62))</f>
        <v>0</v>
      </c>
      <c r="BT63" s="41">
        <f>IF(成就内容!BK11="","",INDEX($D$4:$D$178*成就内容!BK$120/SUM(成就内容!$D$120:$BZ$120),成就内容!BK67,1)-SUM(BT$59:BT62))</f>
        <v>363.63636363636374</v>
      </c>
      <c r="BU63" s="41">
        <f>IF(成就内容!BL11="","",INDEX($D$4:$D$178*成就内容!BL$120/SUM(成就内容!$D$120:$BZ$120),成就内容!BL67,1)-SUM(BU$59:BU62))</f>
        <v>0</v>
      </c>
      <c r="BV63" s="41">
        <f>IF(成就内容!BM11="","",INDEX($D$4:$D$178*成就内容!BM$120/SUM(成就内容!$D$120:$BZ$120),成就内容!BM67,1)-SUM(BV$59:BV62))</f>
        <v>0</v>
      </c>
      <c r="BW63" s="41">
        <f>IF(成就内容!BN11="","",INDEX($D$4:$D$178*成就内容!BN$120/SUM(成就内容!$D$120:$BZ$120),成就内容!BN67,1)-SUM(BW$59:BW62))</f>
        <v>1454.545454545455</v>
      </c>
      <c r="BX63" s="41">
        <f>IF(成就内容!BO11="","",INDEX($D$4:$D$178*成就内容!BO$120/SUM(成就内容!$D$120:$BZ$120),成就内容!BO67,1)-SUM(BX$59:BX62))</f>
        <v>1090.9090909090905</v>
      </c>
      <c r="BY63" s="41">
        <f>IF(成就内容!BP11="","",INDEX($D$4:$D$178*成就内容!BP$120/SUM(成就内容!$D$120:$BZ$120),成就内容!BP67,1)-SUM(BY$59:BY62))</f>
        <v>1818.181818181818</v>
      </c>
      <c r="BZ63" s="41">
        <f>IF(成就内容!BQ11="","",INDEX($D$4:$D$178*成就内容!BQ$120/SUM(成就内容!$D$120:$BZ$120),成就内容!BQ67,1)-SUM(BZ$59:BZ62))</f>
        <v>11636.363636363632</v>
      </c>
      <c r="CA63" s="41">
        <f>IF(成就内容!BR11="","",INDEX($D$4:$D$178*成就内容!BR$120/SUM(成就内容!$D$120:$BZ$120),成就内容!BR67,1)-SUM(CA$59:CA62))</f>
        <v>727.27272727272748</v>
      </c>
      <c r="CB63" s="41">
        <f>IF(成就内容!BS11="","",INDEX($D$4:$D$178*成就内容!BS$120/SUM(成就内容!$D$120:$BZ$120),成就内容!BS67,1)-SUM(CB$59:CB62))</f>
        <v>727.27272727272702</v>
      </c>
      <c r="CC63" s="41">
        <f>IF(成就内容!BT11="","",INDEX($D$4:$D$178*成就内容!BT$120/SUM(成就内容!$D$120:$BZ$120),成就内容!BT67,1)-SUM(CC$59:CC62))</f>
        <v>2909.0909090909081</v>
      </c>
      <c r="CD63" s="41">
        <f>IF(成就内容!BU11="","",INDEX($D$4:$D$178*成就内容!BU$120/SUM(成就内容!$D$120:$BZ$120),成就内容!BU67,1)-SUM(CD$59:CD62))</f>
        <v>46545.45454545453</v>
      </c>
      <c r="CE63" s="41" t="str">
        <f>IF(成就内容!BV11="","",INDEX($D$4:$D$178*成就内容!BV$120/SUM(成就内容!$D$120:$BZ$120),成就内容!BV67,1)-SUM(CE$59:CE62))</f>
        <v/>
      </c>
      <c r="CF63" s="41">
        <f>IF(成就内容!BW11="","",INDEX($D$4:$D$178*成就内容!BW$120/SUM(成就内容!$D$120:$BZ$120),成就内容!BW67,1)-SUM(CF$59:CF62))</f>
        <v>5818.1818181818162</v>
      </c>
      <c r="CG63" s="41">
        <f>IF(成就内容!BX11="","",INDEX($D$4:$D$178*成就内容!BX$120/SUM(成就内容!$D$120:$BZ$120),成就内容!BX67,1)-SUM(CG$59:CG62))</f>
        <v>4363.636363636364</v>
      </c>
      <c r="CH63" s="41">
        <f>IF(成就内容!BY11="","",INDEX($D$4:$D$178*成就内容!BY$120/SUM(成就内容!$D$120:$BZ$120),成就内容!BY67,1)-SUM(CH$59:CH62))</f>
        <v>1454.545454545455</v>
      </c>
      <c r="CI63" s="41">
        <f>IF(成就内容!BZ11="","",INDEX($D$4:$D$178*成就内容!BZ$120/SUM(成就内容!$D$120:$BZ$120),成就内容!BZ67,1)-SUM(CI$59:CI62))</f>
        <v>0</v>
      </c>
      <c r="CM63" s="43">
        <v>5</v>
      </c>
      <c r="CN63" s="41">
        <f>IF(M63="","",IF(成就内容!D$120&lt;&gt;"",MAX(ROUNDUP(SMALL(M$59:M$108,$L63)/1000,0)*1000,1000),0))</f>
        <v>0</v>
      </c>
      <c r="CO63" s="41" t="str">
        <f>IF(N63="","",IF(成就内容!E$120&lt;&gt;"",MAX(ROUNDUP(SMALL(N$59:N$108,$L63)/1000,0)*1000,1000),0))</f>
        <v/>
      </c>
      <c r="CP63" s="41">
        <f>IF(O63="","",IF(成就内容!F$120&lt;&gt;"",MAX(ROUNDUP(SMALL(O$59:O$108,$L63)/1000,0)*1000,1000),0))</f>
        <v>3000</v>
      </c>
      <c r="CQ63" s="41" t="str">
        <f>IF(P63="","",IF(成就内容!G$120&lt;&gt;"",MAX(ROUNDUP(SMALL(P$59:P$108,$L63)/1000,0)*1000,1000),0))</f>
        <v/>
      </c>
      <c r="CR63" s="41">
        <f>IF(Q63="","",IF(成就内容!H$120&lt;&gt;"",MAX(ROUNDUP(SMALL(Q$59:Q$108,$L63)/1000,0)*1000,1000),0))</f>
        <v>0</v>
      </c>
      <c r="CS63" s="41">
        <f>IF(R63="","",IF(成就内容!I$120&lt;&gt;"",MAX(ROUNDUP(SMALL(R$59:R$108,$L63)/1000,0)*1000,1000),0))</f>
        <v>2000</v>
      </c>
      <c r="CT63" s="41">
        <f>IF(S63="","",IF(成就内容!J$120&lt;&gt;"",MAX(ROUNDUP(SMALL(S$59:S$108,$L63)/1000,0)*1000,1000),0))</f>
        <v>0</v>
      </c>
      <c r="CU63" s="41">
        <f>IF(T63="","",IF(成就内容!K$120&lt;&gt;"",MAX(ROUNDUP(SMALL(T$59:T$108,$L63)/1000,0)*1000,1000),0))</f>
        <v>0</v>
      </c>
      <c r="CV63" s="41">
        <f>IF(U63="","",IF(成就内容!L$120&lt;&gt;"",MAX(ROUNDUP(SMALL(U$59:U$108,$L63)/1000,0)*1000,1000),0))</f>
        <v>0</v>
      </c>
      <c r="CW63" s="41">
        <f>IF(V63="","",IF(成就内容!M$120&lt;&gt;"",MAX(ROUNDUP(SMALL(V$59:V$108,$L63)/1000,0)*1000,1000),0))</f>
        <v>0</v>
      </c>
      <c r="CX63" s="41">
        <f>IF(W63="","",IF(成就内容!N$120&lt;&gt;"",MAX(ROUNDUP(SMALL(W$59:W$108,$L63)/1000,0)*1000,1000),0))</f>
        <v>0</v>
      </c>
      <c r="CY63" s="41">
        <f>IF(X63="","",IF(成就内容!O$120&lt;&gt;"",MAX(ROUNDUP(SMALL(X$59:X$108,$L63)/1000,0)*1000,1000),0))</f>
        <v>0</v>
      </c>
      <c r="CZ63" s="41">
        <f>IF(Y63="","",IF(成就内容!P$120&lt;&gt;"",MAX(ROUNDUP(SMALL(Y$59:Y$108,$L63)/1000,0)*1000,1000),0))</f>
        <v>0</v>
      </c>
      <c r="DA63" s="41">
        <f>IF(Z63="","",IF(成就内容!Q$120&lt;&gt;"",MAX(ROUNDUP(SMALL(Z$59:Z$108,$L63)/1000,0)*1000,1000),0))</f>
        <v>0</v>
      </c>
      <c r="DB63" s="41">
        <f>IF(AA63="","",IF(成就内容!R$120&lt;&gt;"",MAX(ROUNDUP(SMALL(AA$59:AA$108,$L63)/1000,0)*1000,1000),0))</f>
        <v>2000</v>
      </c>
      <c r="DC63" s="41">
        <f>IF(AB63="","",IF(成就内容!S$120&lt;&gt;"",MAX(ROUNDUP(SMALL(AB$59:AB$108,$L63)/1000,0)*1000,1000),0))</f>
        <v>0</v>
      </c>
      <c r="DD63" s="41">
        <f>IF(AC63="","",IF(成就内容!T$120&lt;&gt;"",MAX(ROUNDUP(SMALL(AC$59:AC$108,$L63)/1000,0)*1000,1000),0))</f>
        <v>0</v>
      </c>
      <c r="DE63" s="41">
        <f>IF(AD63="","",IF(成就内容!U$120&lt;&gt;"",MAX(ROUNDUP(SMALL(AD$59:AD$108,$L63)/1000,0)*1000,1000),0))</f>
        <v>0</v>
      </c>
      <c r="DF63" s="41">
        <f>IF(AE63="","",IF(成就内容!V$120&lt;&gt;"",MAX(ROUNDUP(SMALL(AE$59:AE$108,$L63)/1000,0)*1000,1000),0))</f>
        <v>0</v>
      </c>
      <c r="DG63" s="41">
        <f>IF(AF63="","",IF(成就内容!W$120&lt;&gt;"",MAX(ROUNDUP(SMALL(AF$59:AF$108,$L63)/1000,0)*1000,1000),0))</f>
        <v>0</v>
      </c>
      <c r="DH63" s="41">
        <f>IF(AG63="","",IF(成就内容!X$120&lt;&gt;"",MAX(ROUNDUP(SMALL(AG$59:AG$108,$L63)/1000,0)*1000,1000),0))</f>
        <v>8000</v>
      </c>
      <c r="DI63" s="41">
        <f>IF(AH63="","",IF(成就内容!Y$120&lt;&gt;"",MAX(ROUNDUP(SMALL(AH$59:AH$108,$L63)/1000,0)*1000,1000),0))</f>
        <v>5000</v>
      </c>
      <c r="DJ63" s="41" t="str">
        <f>IF(AI63="","",IF(成就内容!Z$120&lt;&gt;"",MAX(ROUNDUP(SMALL(AI$59:AI$108,$L63)/1000,0)*1000,1000),0))</f>
        <v/>
      </c>
      <c r="DK63" s="41">
        <f>IF(AJ63="","",IF(成就内容!AA$120&lt;&gt;"",MAX(ROUNDUP(SMALL(AJ$59:AJ$108,$L63)/1000,0)*1000,1000),0))</f>
        <v>0</v>
      </c>
      <c r="DL63" s="41">
        <f>IF(AK63="","",IF(成就内容!AB$120&lt;&gt;"",MAX(ROUNDUP(SMALL(AK$59:AK$108,$L63)/1000,0)*1000,1000),0))</f>
        <v>0</v>
      </c>
      <c r="DM63" s="41">
        <f>IF(AL63="","",IF(成就内容!AC$120&lt;&gt;"",MAX(ROUNDUP(SMALL(AL$59:AL$108,$L63)/1000,0)*1000,1000),0))</f>
        <v>0</v>
      </c>
      <c r="DN63" s="41">
        <f>IF(AM63="","",IF(成就内容!AD$120&lt;&gt;"",MAX(ROUNDUP(SMALL(AM$59:AM$108,$L63)/1000,0)*1000,1000),0))</f>
        <v>0</v>
      </c>
      <c r="DO63" s="41">
        <f>IF(AN63="","",IF(成就内容!AE$120&lt;&gt;"",MAX(ROUNDUP(SMALL(AN$59:AN$108,$L63)/1000,0)*1000,1000),0))</f>
        <v>0</v>
      </c>
      <c r="DP63" s="41">
        <f>IF(AO63="","",IF(成就内容!AF$120&lt;&gt;"",MAX(ROUNDUP(SMALL(AO$59:AO$108,$L63)/1000,0)*1000,1000),0))</f>
        <v>0</v>
      </c>
      <c r="DQ63" s="41">
        <f>IF(AP63="","",IF(成就内容!AG$120&lt;&gt;"",MAX(ROUNDUP(SMALL(AP$59:AP$108,$L63)/1000,0)*1000,1000),0))</f>
        <v>3000</v>
      </c>
      <c r="DR63" s="41">
        <f>IF(AQ63="","",IF(成就内容!AH$120&lt;&gt;"",MAX(ROUNDUP(SMALL(AQ$59:AQ$108,$L63)/1000,0)*1000,1000),0))</f>
        <v>0</v>
      </c>
      <c r="DS63" s="41">
        <f>IF(AR63="","",IF(成就内容!AI$120&lt;&gt;"",MAX(ROUNDUP(SMALL(AR$59:AR$108,$L63)/1000,0)*1000,1000),0))</f>
        <v>3000</v>
      </c>
      <c r="DT63" s="41">
        <f>IF(AS63="","",IF(成就内容!AJ$120&lt;&gt;"",MAX(ROUNDUP(SMALL(AS$59:AS$108,$L63)/1000,0)*1000,1000),0))</f>
        <v>3000</v>
      </c>
      <c r="DU63" s="41" t="str">
        <f>IF(AT63="","",IF(成就内容!AK$120&lt;&gt;"",MAX(ROUNDUP(SMALL(AT$59:AT$108,$L63)/1000,0)*1000,1000),0))</f>
        <v/>
      </c>
      <c r="DV63" s="41" t="str">
        <f>IF(AU63="","",IF(成就内容!AL$120&lt;&gt;"",MAX(ROUNDUP(SMALL(AU$59:AU$108,$L63)/1000,0)*1000,1000),0))</f>
        <v/>
      </c>
      <c r="DW63" s="41">
        <f>IF(AV63="","",IF(成就内容!AM$120&lt;&gt;"",MAX(ROUNDUP(SMALL(AV$59:AV$108,$L63)/1000,0)*1000,1000),0))</f>
        <v>3000</v>
      </c>
      <c r="DX63" s="41">
        <f>IF(AW63="","",IF(成就内容!AN$120&lt;&gt;"",MAX(ROUNDUP(SMALL(AW$59:AW$108,$L63)/1000,0)*1000,1000),0))</f>
        <v>3000</v>
      </c>
      <c r="DY63" s="41">
        <f>IF(AX63="","",IF(成就内容!AO$120&lt;&gt;"",MAX(ROUNDUP(SMALL(AX$59:AX$108,$L63)/1000,0)*1000,1000),0))</f>
        <v>0</v>
      </c>
      <c r="DZ63" s="41">
        <f>IF(AY63="","",IF(成就内容!AP$120&lt;&gt;"",MAX(ROUNDUP(SMALL(AY$59:AY$108,$L63)/1000,0)*1000,1000),0))</f>
        <v>0</v>
      </c>
      <c r="EA63" s="41">
        <f>IF(AZ63="","",IF(成就内容!AQ$120&lt;&gt;"",MAX(ROUNDUP(SMALL(AZ$59:AZ$108,$L63)/1000,0)*1000,1000),0))</f>
        <v>0</v>
      </c>
      <c r="EB63" s="41">
        <f>IF(BA63="","",IF(成就内容!AR$120&lt;&gt;"",MAX(ROUNDUP(SMALL(BA$59:BA$108,$L63)/1000,0)*1000,1000),0))</f>
        <v>0</v>
      </c>
      <c r="EC63" s="41">
        <f>IF(BB63="","",IF(成就内容!AS$120&lt;&gt;"",MAX(ROUNDUP(SMALL(BB$59:BB$108,$L63)/1000,0)*1000,1000),0))</f>
        <v>0</v>
      </c>
      <c r="ED63" s="41">
        <f>IF(BC63="","",IF(成就内容!AT$120&lt;&gt;"",MAX(ROUNDUP(SMALL(BC$59:BC$108,$L63)/1000,0)*1000,1000),0))</f>
        <v>0</v>
      </c>
      <c r="EE63" s="41">
        <f>IF(BD63="","",IF(成就内容!AU$120&lt;&gt;"",MAX(ROUNDUP(SMALL(BD$59:BD$108,$L63)/1000,0)*1000,1000),0))</f>
        <v>0</v>
      </c>
      <c r="EF63" s="41">
        <f>IF(BE63="","",IF(成就内容!AV$120&lt;&gt;"",MAX(ROUNDUP(SMALL(BE$59:BE$108,$L63)/1000,0)*1000,1000),0))</f>
        <v>0</v>
      </c>
      <c r="EG63" s="41">
        <f>IF(BF63="","",IF(成就内容!AW$120&lt;&gt;"",MAX(ROUNDUP(SMALL(BF$59:BF$108,$L63)/1000,0)*1000,1000),0))</f>
        <v>2000</v>
      </c>
      <c r="EH63" s="41">
        <f>IF(BG63="","",IF(成就内容!AX$120&lt;&gt;"",MAX(ROUNDUP(SMALL(BG$59:BG$108,$L63)/1000,0)*1000,1000),0))</f>
        <v>0</v>
      </c>
      <c r="EI63" s="41">
        <f>IF(BH63="","",IF(成就内容!AY$120&lt;&gt;"",MAX(ROUNDUP(SMALL(BH$59:BH$108,$L63)/1000,0)*1000,1000),0))</f>
        <v>0</v>
      </c>
      <c r="EJ63" s="41">
        <f>IF(BI63="","",IF(成就内容!AZ$120&lt;&gt;"",MAX(ROUNDUP(SMALL(BI$59:BI$108,$L63)/1000,0)*1000,1000),0))</f>
        <v>0</v>
      </c>
      <c r="EK63" s="41">
        <f>IF(BJ63="","",IF(成就内容!BA$120&lt;&gt;"",MAX(ROUNDUP(SMALL(BJ$59:BJ$108,$L63)/1000,0)*1000,1000),0))</f>
        <v>0</v>
      </c>
      <c r="EL63" s="41">
        <f>IF(BK63="","",IF(成就内容!BB$120&lt;&gt;"",MAX(ROUNDUP(SMALL(BK$59:BK$108,$L63)/1000,0)*1000,1000),0))</f>
        <v>0</v>
      </c>
      <c r="EM63" s="41">
        <f>IF(BL63="","",IF(成就内容!BC$120&lt;&gt;"",MAX(ROUNDUP(SMALL(BL$59:BL$108,$L63)/1000,0)*1000,1000),0))</f>
        <v>0</v>
      </c>
      <c r="EN63" s="41">
        <f>IF(BM63="","",IF(成就内容!BD$120&lt;&gt;"",MAX(ROUNDUP(SMALL(BM$59:BM$108,$L63)/1000,0)*1000,1000),0))</f>
        <v>0</v>
      </c>
      <c r="EO63" s="41">
        <f>IF(BN63="","",IF(成就内容!BE$120&lt;&gt;"",MAX(ROUNDUP(SMALL(BN$59:BN$108,$L63)/1000,0)*1000,1000),0))</f>
        <v>0</v>
      </c>
      <c r="EP63" s="41">
        <f>IF(BO63="","",IF(成就内容!BF$120&lt;&gt;"",MAX(ROUNDUP(SMALL(BO$59:BO$108,$L63)/1000,0)*1000,1000),0))</f>
        <v>0</v>
      </c>
      <c r="EQ63" s="41">
        <f>IF(BP63="","",IF(成就内容!BG$120&lt;&gt;"",MAX(ROUNDUP(SMALL(BP$59:BP$108,$L63)/1000,0)*1000,1000),0))</f>
        <v>2000</v>
      </c>
      <c r="ER63" s="41">
        <f>IF(BQ63="","",IF(成就内容!BH$120&lt;&gt;"",MAX(ROUNDUP(SMALL(BQ$59:BQ$108,$L63)/1000,0)*1000,1000),0))</f>
        <v>0</v>
      </c>
      <c r="ES63" s="41" t="str">
        <f>IF(BR63="","",IF(成就内容!BI$120&lt;&gt;"",MAX(ROUNDUP(SMALL(BR$59:BR$108,$L63)/1000,0)*1000,1000),0))</f>
        <v/>
      </c>
      <c r="ET63" s="41">
        <f>IF(BS63="","",IF(成就内容!BJ$120&lt;&gt;"",MAX(ROUNDUP(SMALL(BS$59:BS$108,$L63)/1000,0)*1000,1000),0))</f>
        <v>0</v>
      </c>
      <c r="EU63" s="41">
        <f>IF(BT63="","",IF(成就内容!BK$120&lt;&gt;"",MAX(ROUNDUP(SMALL(BT$59:BT$108,$L63)/1000,0)*1000,1000),0))</f>
        <v>1000</v>
      </c>
      <c r="EV63" s="41">
        <f>IF(BU63="","",IF(成就内容!BL$120&lt;&gt;"",MAX(ROUNDUP(SMALL(BU$59:BU$108,$L63)/1000,0)*1000,1000),0))</f>
        <v>0</v>
      </c>
      <c r="EW63" s="41">
        <f>IF(BV63="","",IF(成就内容!BM$120&lt;&gt;"",MAX(ROUNDUP(SMALL(BV$59:BV$108,$L63)/1000,0)*1000,1000),0))</f>
        <v>0</v>
      </c>
      <c r="EX63" s="41">
        <f>IF(BW63="","",IF(成就内容!BN$120&lt;&gt;"",MAX(ROUNDUP(SMALL(BW$59:BW$108,$L63)/1000,0)*1000,1000),0))</f>
        <v>2000</v>
      </c>
      <c r="EY63" s="41">
        <f>IF(BX63="","",IF(成就内容!BO$120&lt;&gt;"",MAX(ROUNDUP(SMALL(BX$59:BX$108,$L63)/1000,0)*1000,1000),0))</f>
        <v>1000</v>
      </c>
      <c r="EZ63" s="41">
        <f>IF(BY63="","",IF(成就内容!BP$120&lt;&gt;"",MAX(ROUNDUP(SMALL(BY$59:BY$108,$L63)/1000,0)*1000,1000),0))</f>
        <v>1000</v>
      </c>
      <c r="FA63" s="41">
        <f>IF(BZ63="","",IF(成就内容!BQ$120&lt;&gt;"",MAX(ROUNDUP(SMALL(BZ$59:BZ$108,$L63)/1000,0)*1000,1000),0))</f>
        <v>1000</v>
      </c>
      <c r="FB63" s="41">
        <f>IF(CA63="","",IF(成就内容!BR$120&lt;&gt;"",MAX(ROUNDUP(SMALL(CA$59:CA$108,$L63)/1000,0)*1000,1000),0))</f>
        <v>1000</v>
      </c>
      <c r="FC63" s="41">
        <f>IF(CB63="","",IF(成就内容!BS$120&lt;&gt;"",MAX(ROUNDUP(SMALL(CB$59:CB$108,$L63)/1000,0)*1000,1000),0))</f>
        <v>2000</v>
      </c>
      <c r="FD63" s="41">
        <f>IF(CC63="","",IF(成就内容!BT$120&lt;&gt;"",MAX(ROUNDUP(SMALL(CC$59:CC$108,$L63)/1000,0)*1000,1000),0))</f>
        <v>1000</v>
      </c>
      <c r="FE63" s="41">
        <f>IF(CD63="","",IF(成就内容!BU$120&lt;&gt;"",MAX(ROUNDUP(SMALL(CD$59:CD$108,$L63)/1000,0)*1000,1000),0))</f>
        <v>47000</v>
      </c>
      <c r="FF63" s="41" t="str">
        <f>IF(CE63="","",IF(成就内容!BV$120&lt;&gt;"",MAX(ROUNDUP(SMALL(CE$59:CE$108,$L63)/1000,0)*1000,1000),0))</f>
        <v/>
      </c>
      <c r="FG63" s="41">
        <f>IF(CF63="","",IF(成就内容!BW$120&lt;&gt;"",MAX(ROUNDUP(SMALL(CF$59:CF$108,$L63)/1000,0)*1000,1000),0))</f>
        <v>6000</v>
      </c>
      <c r="FH63" s="41">
        <f>IF(CG63="","",IF(成就内容!BX$120&lt;&gt;"",MAX(ROUNDUP(SMALL(CG$59:CG$108,$L63)/1000,0)*1000,1000),0))</f>
        <v>5000</v>
      </c>
      <c r="FI63" s="41">
        <f>IF(CH63="","",IF(成就内容!BY$120&lt;&gt;"",MAX(ROUNDUP(SMALL(CH$59:CH$108,$L63)/1000,0)*1000,1000),0))</f>
        <v>2000</v>
      </c>
      <c r="FJ63" s="41">
        <f>IF(CI63="","",IF(成就内容!BZ$120&lt;&gt;"",MAX(ROUNDUP(SMALL(CI$59:CI$108,$L63)/1000,0)*1000,1000),0))</f>
        <v>0</v>
      </c>
    </row>
    <row r="64" spans="1:167" x14ac:dyDescent="0.15">
      <c r="A64" s="84"/>
      <c r="B64" s="96">
        <v>61</v>
      </c>
      <c r="C64" s="96">
        <f>'[1]功能-子任务'!$S65</f>
        <v>3873.6</v>
      </c>
      <c r="D64" s="96">
        <f>'[1]功能-子任务'!$AC65</f>
        <v>3520000</v>
      </c>
      <c r="E64" s="96">
        <f>'[1]功能-子任务'!$AM65/4</f>
        <v>15340625</v>
      </c>
      <c r="F64" s="96">
        <f t="shared" si="78"/>
        <v>15340625</v>
      </c>
      <c r="G64" s="96">
        <f>'[1]功能-子任务'!$AR65</f>
        <v>29220000.000000004</v>
      </c>
      <c r="H64" s="96">
        <f>'[1]功能-子任务'!$BA65</f>
        <v>12150</v>
      </c>
      <c r="I64" s="96">
        <f>'[1]功能-子任务'!$BJ65</f>
        <v>107613.5</v>
      </c>
      <c r="L64" s="25">
        <v>6</v>
      </c>
      <c r="M64" s="41">
        <f>IF(成就内容!D12="","",INDEX($D$4:$D$178*成就内容!D$120/SUM(成就内容!$D$120:$BZ$120),成就内容!D68,1)-SUM(M$59:M63))</f>
        <v>0</v>
      </c>
      <c r="N64" s="41" t="str">
        <f>IF(成就内容!E12="","",INDEX($D$4:$D$178*成就内容!E$120/SUM(成就内容!$D$120:$BZ$120),成就内容!E68,1)-SUM(N$59:N63))</f>
        <v/>
      </c>
      <c r="O64" s="41">
        <f>IF(成就内容!F12="","",INDEX($D$4:$D$178*成就内容!F$120/SUM(成就内容!$D$120:$BZ$120),成就内容!F68,1)-SUM(O$59:O63))</f>
        <v>2181.818181818182</v>
      </c>
      <c r="P64" s="41" t="str">
        <f>IF(成就内容!G12="","",INDEX($D$4:$D$178*成就内容!G$120/SUM(成就内容!$D$120:$BZ$120),成就内容!G68,1)-SUM(P$59:P63))</f>
        <v/>
      </c>
      <c r="Q64" s="41">
        <f>IF(成就内容!H12="","",INDEX($D$4:$D$178*成就内容!H$120/SUM(成就内容!$D$120:$BZ$120),成就内容!H68,1)-SUM(Q$59:Q63))</f>
        <v>0</v>
      </c>
      <c r="R64" s="41">
        <f>IF(成就内容!I12="","",INDEX($D$4:$D$178*成就内容!I$120/SUM(成就内容!$D$120:$BZ$120),成就内容!I68,1)-SUM(R$59:R63))</f>
        <v>2909.090909090909</v>
      </c>
      <c r="S64" s="41">
        <f>IF(成就内容!J12="","",INDEX($D$4:$D$178*成就内容!J$120/SUM(成就内容!$D$120:$BZ$120),成就内容!J68,1)-SUM(S$59:S63))</f>
        <v>0</v>
      </c>
      <c r="T64" s="41">
        <f>IF(成就内容!K12="","",INDEX($D$4:$D$178*成就内容!K$120/SUM(成就内容!$D$120:$BZ$120),成就内容!K68,1)-SUM(T$59:T63))</f>
        <v>0</v>
      </c>
      <c r="U64" s="41">
        <f>IF(成就内容!L12="","",INDEX($D$4:$D$178*成就内容!L$120/SUM(成就内容!$D$120:$BZ$120),成就内容!L68,1)-SUM(U$59:U63))</f>
        <v>0</v>
      </c>
      <c r="V64" s="41">
        <f>IF(成就内容!M12="","",INDEX($D$4:$D$178*成就内容!M$120/SUM(成就内容!$D$120:$BZ$120),成就内容!M68,1)-SUM(V$59:V63))</f>
        <v>0</v>
      </c>
      <c r="W64" s="41">
        <f>IF(成就内容!N12="","",INDEX($D$4:$D$178*成就内容!N$120/SUM(成就内容!$D$120:$BZ$120),成就内容!N68,1)-SUM(W$59:W63))</f>
        <v>0</v>
      </c>
      <c r="X64" s="41">
        <f>IF(成就内容!O12="","",INDEX($D$4:$D$178*成就内容!O$120/SUM(成就内容!$D$120:$BZ$120),成就内容!O68,1)-SUM(X$59:X63))</f>
        <v>0</v>
      </c>
      <c r="Y64" s="41">
        <f>IF(成就内容!P12="","",INDEX($D$4:$D$178*成就内容!P$120/SUM(成就内容!$D$120:$BZ$120),成就内容!P68,1)-SUM(Y$59:Y63))</f>
        <v>0</v>
      </c>
      <c r="Z64" s="41">
        <f>IF(成就内容!Q12="","",INDEX($D$4:$D$178*成就内容!Q$120/SUM(成就内容!$D$120:$BZ$120),成就内容!Q68,1)-SUM(Z$59:Z63))</f>
        <v>0</v>
      </c>
      <c r="AA64" s="41">
        <f>IF(成就内容!R12="","",INDEX($D$4:$D$178*成就内容!R$120/SUM(成就内容!$D$120:$BZ$120),成就内容!R68,1)-SUM(AA$59:AA63))</f>
        <v>2909.090909090909</v>
      </c>
      <c r="AB64" s="41">
        <f>IF(成就内容!S12="","",INDEX($D$4:$D$178*成就内容!S$120/SUM(成就内容!$D$120:$BZ$120),成就内容!S68,1)-SUM(AB$59:AB63))</f>
        <v>0</v>
      </c>
      <c r="AC64" s="41">
        <f>IF(成就内容!T12="","",INDEX($D$4:$D$178*成就内容!T$120/SUM(成就内容!$D$120:$BZ$120),成就内容!T68,1)-SUM(AC$59:AC63))</f>
        <v>0</v>
      </c>
      <c r="AD64" s="41">
        <f>IF(成就内容!U12="","",INDEX($D$4:$D$178*成就内容!U$120/SUM(成就内容!$D$120:$BZ$120),成就内容!U68,1)-SUM(AD$59:AD63))</f>
        <v>0</v>
      </c>
      <c r="AE64" s="41">
        <f>IF(成就内容!V12="","",INDEX($D$4:$D$178*成就内容!V$120/SUM(成就内容!$D$120:$BZ$120),成就内容!V68,1)-SUM(AE$59:AE63))</f>
        <v>0</v>
      </c>
      <c r="AF64" s="41">
        <f>IF(成就内容!W12="","",INDEX($D$4:$D$178*成就内容!W$120/SUM(成就内容!$D$120:$BZ$120),成就内容!W68,1)-SUM(AF$59:AF63))</f>
        <v>0</v>
      </c>
      <c r="AG64" s="41">
        <f>IF(成就内容!X12="","",INDEX($D$4:$D$178*成就内容!X$120/SUM(成就内容!$D$120:$BZ$120),成就内容!X68,1)-SUM(AG$59:AG63))</f>
        <v>7272.7272727272721</v>
      </c>
      <c r="AH64" s="41">
        <f>IF(成就内容!Y12="","",INDEX($D$4:$D$178*成就内容!Y$120/SUM(成就内容!$D$120:$BZ$120),成就内容!Y68,1)-SUM(AH$59:AH63))</f>
        <v>5818.1818181818162</v>
      </c>
      <c r="AI64" s="41" t="str">
        <f>IF(成就内容!Z12="","",INDEX($D$4:$D$178*成就内容!Z$120/SUM(成就内容!$D$120:$BZ$120),成就内容!Z68,1)-SUM(AI$59:AI63))</f>
        <v/>
      </c>
      <c r="AJ64" s="41">
        <f>IF(成就内容!AA12="","",INDEX($D$4:$D$178*成就内容!AA$120/SUM(成就内容!$D$120:$BZ$120),成就内容!AA68,1)-SUM(AJ$59:AJ63))</f>
        <v>0</v>
      </c>
      <c r="AK64" s="41">
        <f>IF(成就内容!AB12="","",INDEX($D$4:$D$178*成就内容!AB$120/SUM(成就内容!$D$120:$BZ$120),成就内容!AB68,1)-SUM(AK$59:AK63))</f>
        <v>0</v>
      </c>
      <c r="AL64" s="41">
        <f>IF(成就内容!AC12="","",INDEX($D$4:$D$178*成就内容!AC$120/SUM(成就内容!$D$120:$BZ$120),成就内容!AC68,1)-SUM(AL$59:AL63))</f>
        <v>0</v>
      </c>
      <c r="AM64" s="41">
        <f>IF(成就内容!AD12="","",INDEX($D$4:$D$178*成就内容!AD$120/SUM(成就内容!$D$120:$BZ$120),成就内容!AD68,1)-SUM(AM$59:AM63))</f>
        <v>0</v>
      </c>
      <c r="AN64" s="41">
        <f>IF(成就内容!AE12="","",INDEX($D$4:$D$178*成就内容!AE$120/SUM(成就内容!$D$120:$BZ$120),成就内容!AE68,1)-SUM(AN$59:AN63))</f>
        <v>0</v>
      </c>
      <c r="AO64" s="41">
        <f>IF(成就内容!AF12="","",INDEX($D$4:$D$178*成就内容!AF$120/SUM(成就内容!$D$120:$BZ$120),成就内容!AF68,1)-SUM(AO$59:AO63))</f>
        <v>0</v>
      </c>
      <c r="AP64" s="41">
        <f>IF(成就内容!AG12="","",INDEX($D$4:$D$178*成就内容!AG$120/SUM(成就内容!$D$120:$BZ$120),成就内容!AG68,1)-SUM(AP$59:AP63))</f>
        <v>2909.0909090909081</v>
      </c>
      <c r="AQ64" s="41">
        <f>IF(成就内容!AH12="","",INDEX($D$4:$D$178*成就内容!AH$120/SUM(成就内容!$D$120:$BZ$120),成就内容!AH68,1)-SUM(AQ$59:AQ63))</f>
        <v>0</v>
      </c>
      <c r="AR64" s="41">
        <f>IF(成就内容!AI12="","",INDEX($D$4:$D$178*成就内容!AI$120/SUM(成就内容!$D$120:$BZ$120),成就内容!AI68,1)-SUM(AR$59:AR63))</f>
        <v>2909.0909090909081</v>
      </c>
      <c r="AS64" s="41">
        <f>IF(成就内容!AJ12="","",INDEX($D$4:$D$178*成就内容!AJ$120/SUM(成就内容!$D$120:$BZ$120),成就内容!AJ68,1)-SUM(AS$59:AS63))</f>
        <v>2909.0909090909099</v>
      </c>
      <c r="AT64" s="41" t="str">
        <f>IF(成就内容!AK12="","",INDEX($D$4:$D$178*成就内容!AK$120/SUM(成就内容!$D$120:$BZ$120),成就内容!AK68,1)-SUM(AT$59:AT63))</f>
        <v/>
      </c>
      <c r="AU64" s="41" t="str">
        <f>IF(成就内容!AL12="","",INDEX($D$4:$D$178*成就内容!AL$120/SUM(成就内容!$D$120:$BZ$120),成就内容!AL68,1)-SUM(AU$59:AU63))</f>
        <v/>
      </c>
      <c r="AV64" s="41">
        <f>IF(成就内容!AM12="","",INDEX($D$4:$D$178*成就内容!AM$120/SUM(成就内容!$D$120:$BZ$120),成就内容!AM68,1)-SUM(AV$59:AV63))</f>
        <v>2909.0909090909081</v>
      </c>
      <c r="AW64" s="41">
        <f>IF(成就内容!AN12="","",INDEX($D$4:$D$178*成就内容!AN$120/SUM(成就内容!$D$120:$BZ$120),成就内容!AN68,1)-SUM(AW$59:AW63))</f>
        <v>2909.0909090909099</v>
      </c>
      <c r="AX64" s="41">
        <f>IF(成就内容!AO12="","",INDEX($D$4:$D$178*成就内容!AO$120/SUM(成就内容!$D$120:$BZ$120),成就内容!AO68,1)-SUM(AX$59:AX63))</f>
        <v>0</v>
      </c>
      <c r="AY64" s="41">
        <f>IF(成就内容!AP12="","",INDEX($D$4:$D$178*成就内容!AP$120/SUM(成就内容!$D$120:$BZ$120),成就内容!AP68,1)-SUM(AY$59:AY63))</f>
        <v>0</v>
      </c>
      <c r="AZ64" s="41">
        <f>IF(成就内容!AQ12="","",INDEX($D$4:$D$178*成就内容!AQ$120/SUM(成就内容!$D$120:$BZ$120),成就内容!AQ68,1)-SUM(AZ$59:AZ63))</f>
        <v>0</v>
      </c>
      <c r="BA64" s="41">
        <f>IF(成就内容!AR12="","",INDEX($D$4:$D$178*成就内容!AR$120/SUM(成就内容!$D$120:$BZ$120),成就内容!AR68,1)-SUM(BA$59:BA63))</f>
        <v>0</v>
      </c>
      <c r="BB64" s="41">
        <f>IF(成就内容!AS12="","",INDEX($D$4:$D$178*成就内容!AS$120/SUM(成就内容!$D$120:$BZ$120),成就内容!AS68,1)-SUM(BB$59:BB63))</f>
        <v>0</v>
      </c>
      <c r="BC64" s="41">
        <f>IF(成就内容!AT12="","",INDEX($D$4:$D$178*成就内容!AT$120/SUM(成就内容!$D$120:$BZ$120),成就内容!AT68,1)-SUM(BC$59:BC63))</f>
        <v>0</v>
      </c>
      <c r="BD64" s="41">
        <f>IF(成就内容!AU12="","",INDEX($D$4:$D$178*成就内容!AU$120/SUM(成就内容!$D$120:$BZ$120),成就内容!AU68,1)-SUM(BD$59:BD63))</f>
        <v>0</v>
      </c>
      <c r="BE64" s="41">
        <f>IF(成就内容!AV12="","",INDEX($D$4:$D$178*成就内容!AV$120/SUM(成就内容!$D$120:$BZ$120),成就内容!AV68,1)-SUM(BE$59:BE63))</f>
        <v>0</v>
      </c>
      <c r="BF64" s="41">
        <f>IF(成就内容!AW12="","",INDEX($D$4:$D$178*成就内容!AW$120/SUM(成就内容!$D$120:$BZ$120),成就内容!AW68,1)-SUM(BF$59:BF63))</f>
        <v>2909.090909090909</v>
      </c>
      <c r="BG64" s="41">
        <f>IF(成就内容!AX12="","",INDEX($D$4:$D$178*成就内容!AX$120/SUM(成就内容!$D$120:$BZ$120),成就内容!AX68,1)-SUM(BG$59:BG63))</f>
        <v>0</v>
      </c>
      <c r="BH64" s="41">
        <f>IF(成就内容!AY12="","",INDEX($D$4:$D$178*成就内容!AY$120/SUM(成就内容!$D$120:$BZ$120),成就内容!AY68,1)-SUM(BH$59:BH63))</f>
        <v>0</v>
      </c>
      <c r="BI64" s="41">
        <f>IF(成就内容!AZ12="","",INDEX($D$4:$D$178*成就内容!AZ$120/SUM(成就内容!$D$120:$BZ$120),成就内容!AZ68,1)-SUM(BI$59:BI63))</f>
        <v>0</v>
      </c>
      <c r="BJ64" s="41">
        <f>IF(成就内容!BA12="","",INDEX($D$4:$D$178*成就内容!BA$120/SUM(成就内容!$D$120:$BZ$120),成就内容!BA68,1)-SUM(BJ$59:BJ63))</f>
        <v>0</v>
      </c>
      <c r="BK64" s="41">
        <f>IF(成就内容!BB12="","",INDEX($D$4:$D$178*成就内容!BB$120/SUM(成就内容!$D$120:$BZ$120),成就内容!BB68,1)-SUM(BK$59:BK63))</f>
        <v>0</v>
      </c>
      <c r="BL64" s="41">
        <f>IF(成就内容!BC12="","",INDEX($D$4:$D$178*成就内容!BC$120/SUM(成就内容!$D$120:$BZ$120),成就内容!BC68,1)-SUM(BL$59:BL63))</f>
        <v>0</v>
      </c>
      <c r="BM64" s="41">
        <f>IF(成就内容!BD12="","",INDEX($D$4:$D$178*成就内容!BD$120/SUM(成就内容!$D$120:$BZ$120),成就内容!BD68,1)-SUM(BM$59:BM63))</f>
        <v>0</v>
      </c>
      <c r="BN64" s="41">
        <f>IF(成就内容!BE12="","",INDEX($D$4:$D$178*成就内容!BE$120/SUM(成就内容!$D$120:$BZ$120),成就内容!BE68,1)-SUM(BN$59:BN63))</f>
        <v>0</v>
      </c>
      <c r="BO64" s="41">
        <f>IF(成就内容!BF12="","",INDEX($D$4:$D$178*成就内容!BF$120/SUM(成就内容!$D$120:$BZ$120),成就内容!BF68,1)-SUM(BO$59:BO63))</f>
        <v>0</v>
      </c>
      <c r="BP64" s="41">
        <f>IF(成就内容!BG12="","",INDEX($D$4:$D$178*成就内容!BG$120/SUM(成就内容!$D$120:$BZ$120),成就内容!BG68,1)-SUM(BP$59:BP63))</f>
        <v>2909.0909090909099</v>
      </c>
      <c r="BQ64" s="41">
        <f>IF(成就内容!BH12="","",INDEX($D$4:$D$178*成就内容!BH$120/SUM(成就内容!$D$120:$BZ$120),成就内容!BH68,1)-SUM(BQ$59:BQ63))</f>
        <v>0</v>
      </c>
      <c r="BR64" s="41" t="str">
        <f>IF(成就内容!BI12="","",INDEX($D$4:$D$178*成就内容!BI$120/SUM(成就内容!$D$120:$BZ$120),成就内容!BI68,1)-SUM(BR$59:BR63))</f>
        <v/>
      </c>
      <c r="BS64" s="41">
        <f>IF(成就内容!BJ12="","",INDEX($D$4:$D$178*成就内容!BJ$120/SUM(成就内容!$D$120:$BZ$120),成就内容!BJ68,1)-SUM(BS$59:BS63))</f>
        <v>0</v>
      </c>
      <c r="BT64" s="41">
        <f>IF(成就内容!BK12="","",INDEX($D$4:$D$178*成就内容!BK$120/SUM(成就内容!$D$120:$BZ$120),成就内容!BK68,1)-SUM(BT$59:BT63))</f>
        <v>545.4545454545455</v>
      </c>
      <c r="BU64" s="41">
        <f>IF(成就内容!BL12="","",INDEX($D$4:$D$178*成就内容!BL$120/SUM(成就内容!$D$120:$BZ$120),成就内容!BL68,1)-SUM(BU$59:BU63))</f>
        <v>0</v>
      </c>
      <c r="BV64" s="41">
        <f>IF(成就内容!BM12="","",INDEX($D$4:$D$178*成就内容!BM$120/SUM(成就内容!$D$120:$BZ$120),成就内容!BM68,1)-SUM(BV$59:BV63))</f>
        <v>0</v>
      </c>
      <c r="BW64" s="41">
        <f>IF(成就内容!BN12="","",INDEX($D$4:$D$178*成就内容!BN$120/SUM(成就内容!$D$120:$BZ$120),成就内容!BN68,1)-SUM(BW$59:BW63))</f>
        <v>1454.545454545454</v>
      </c>
      <c r="BX64" s="41">
        <f>IF(成就内容!BO12="","",INDEX($D$4:$D$178*成就内容!BO$120/SUM(成就内容!$D$120:$BZ$120),成就内容!BO68,1)-SUM(BX$59:BX63))</f>
        <v>727.27272727272748</v>
      </c>
      <c r="BY64" s="41">
        <f>IF(成就内容!BP12="","",INDEX($D$4:$D$178*成就内容!BP$120/SUM(成就内容!$D$120:$BZ$120),成就内容!BP68,1)-SUM(BY$59:BY63))</f>
        <v>2181.8181818181811</v>
      </c>
      <c r="BZ64" s="41">
        <f>IF(成就内容!BQ12="","",INDEX($D$4:$D$178*成就内容!BQ$120/SUM(成就内容!$D$120:$BZ$120),成就内容!BQ68,1)-SUM(BZ$59:BZ63))</f>
        <v>0</v>
      </c>
      <c r="CA64" s="41">
        <f>IF(成就内容!BR12="","",INDEX($D$4:$D$178*成就内容!BR$120/SUM(成就内容!$D$120:$BZ$120),成就内容!BR68,1)-SUM(CA$59:CA63))</f>
        <v>1818.1818181818185</v>
      </c>
      <c r="CB64" s="41">
        <f>IF(成就内容!BS12="","",INDEX($D$4:$D$178*成就内容!BS$120/SUM(成就内容!$D$120:$BZ$120),成就内容!BS68,1)-SUM(CB$59:CB63))</f>
        <v>727.27272727272702</v>
      </c>
      <c r="CC64" s="41">
        <f>IF(成就内容!BT12="","",INDEX($D$4:$D$178*成就内容!BT$120/SUM(成就内容!$D$120:$BZ$120),成就内容!BT68,1)-SUM(CC$59:CC63))</f>
        <v>1454.5454545454559</v>
      </c>
      <c r="CD64" s="41">
        <f>IF(成就内容!BU12="","",INDEX($D$4:$D$178*成就内容!BU$120/SUM(成就内容!$D$120:$BZ$120),成就内容!BU68,1)-SUM(CD$59:CD63))</f>
        <v>23272.727272727294</v>
      </c>
      <c r="CE64" s="41" t="str">
        <f>IF(成就内容!BV12="","",INDEX($D$4:$D$178*成就内容!BV$120/SUM(成就内容!$D$120:$BZ$120),成就内容!BV68,1)-SUM(CE$59:CE63))</f>
        <v/>
      </c>
      <c r="CF64" s="41">
        <f>IF(成就内容!BW12="","",INDEX($D$4:$D$178*成就内容!BW$120/SUM(成就内容!$D$120:$BZ$120),成就内容!BW68,1)-SUM(CF$59:CF63))</f>
        <v>5818.1818181818198</v>
      </c>
      <c r="CG64" s="41">
        <f>IF(成就内容!BX12="","",INDEX($D$4:$D$178*成就内容!BX$120/SUM(成就内容!$D$120:$BZ$120),成就内容!BX68,1)-SUM(CG$59:CG63))</f>
        <v>4363.636363636364</v>
      </c>
      <c r="CH64" s="41">
        <f>IF(成就内容!BY12="","",INDEX($D$4:$D$178*成就内容!BY$120/SUM(成就内容!$D$120:$BZ$120),成就内容!BY68,1)-SUM(CH$59:CH63))</f>
        <v>2909.090909090909</v>
      </c>
      <c r="CI64" s="41">
        <f>IF(成就内容!BZ12="","",INDEX($D$4:$D$178*成就内容!BZ$120/SUM(成就内容!$D$120:$BZ$120),成就内容!BZ68,1)-SUM(CI$59:CI63))</f>
        <v>0</v>
      </c>
      <c r="CM64" s="43">
        <v>6</v>
      </c>
      <c r="CN64" s="41">
        <f>IF(M64="","",IF(成就内容!D$120&lt;&gt;"",MAX(ROUNDUP(SMALL(M$59:M$108,$L64)/1000,0)*1000,1000),0))</f>
        <v>0</v>
      </c>
      <c r="CO64" s="41" t="str">
        <f>IF(N64="","",IF(成就内容!E$120&lt;&gt;"",MAX(ROUNDUP(SMALL(N$59:N$108,$L64)/1000,0)*1000,1000),0))</f>
        <v/>
      </c>
      <c r="CP64" s="41">
        <f>IF(O64="","",IF(成就内容!F$120&lt;&gt;"",MAX(ROUNDUP(SMALL(O$59:O$108,$L64)/1000,0)*1000,1000),0))</f>
        <v>3000</v>
      </c>
      <c r="CQ64" s="41" t="str">
        <f>IF(P64="","",IF(成就内容!G$120&lt;&gt;"",MAX(ROUNDUP(SMALL(P$59:P$108,$L64)/1000,0)*1000,1000),0))</f>
        <v/>
      </c>
      <c r="CR64" s="41">
        <f>IF(Q64="","",IF(成就内容!H$120&lt;&gt;"",MAX(ROUNDUP(SMALL(Q$59:Q$108,$L64)/1000,0)*1000,1000),0))</f>
        <v>0</v>
      </c>
      <c r="CS64" s="41">
        <f>IF(R64="","",IF(成就内容!I$120&lt;&gt;"",MAX(ROUNDUP(SMALL(R$59:R$108,$L64)/1000,0)*1000,1000),0))</f>
        <v>3000</v>
      </c>
      <c r="CT64" s="41">
        <f>IF(S64="","",IF(成就内容!J$120&lt;&gt;"",MAX(ROUNDUP(SMALL(S$59:S$108,$L64)/1000,0)*1000,1000),0))</f>
        <v>0</v>
      </c>
      <c r="CU64" s="41">
        <f>IF(T64="","",IF(成就内容!K$120&lt;&gt;"",MAX(ROUNDUP(SMALL(T$59:T$108,$L64)/1000,0)*1000,1000),0))</f>
        <v>0</v>
      </c>
      <c r="CV64" s="41">
        <f>IF(U64="","",IF(成就内容!L$120&lt;&gt;"",MAX(ROUNDUP(SMALL(U$59:U$108,$L64)/1000,0)*1000,1000),0))</f>
        <v>0</v>
      </c>
      <c r="CW64" s="41">
        <f>IF(V64="","",IF(成就内容!M$120&lt;&gt;"",MAX(ROUNDUP(SMALL(V$59:V$108,$L64)/1000,0)*1000,1000),0))</f>
        <v>0</v>
      </c>
      <c r="CX64" s="41">
        <f>IF(W64="","",IF(成就内容!N$120&lt;&gt;"",MAX(ROUNDUP(SMALL(W$59:W$108,$L64)/1000,0)*1000,1000),0))</f>
        <v>0</v>
      </c>
      <c r="CY64" s="41">
        <f>IF(X64="","",IF(成就内容!O$120&lt;&gt;"",MAX(ROUNDUP(SMALL(X$59:X$108,$L64)/1000,0)*1000,1000),0))</f>
        <v>0</v>
      </c>
      <c r="CZ64" s="41">
        <f>IF(Y64="","",IF(成就内容!P$120&lt;&gt;"",MAX(ROUNDUP(SMALL(Y$59:Y$108,$L64)/1000,0)*1000,1000),0))</f>
        <v>0</v>
      </c>
      <c r="DA64" s="41">
        <f>IF(Z64="","",IF(成就内容!Q$120&lt;&gt;"",MAX(ROUNDUP(SMALL(Z$59:Z$108,$L64)/1000,0)*1000,1000),0))</f>
        <v>0</v>
      </c>
      <c r="DB64" s="41">
        <f>IF(AA64="","",IF(成就内容!R$120&lt;&gt;"",MAX(ROUNDUP(SMALL(AA$59:AA$108,$L64)/1000,0)*1000,1000),0))</f>
        <v>3000</v>
      </c>
      <c r="DC64" s="41">
        <f>IF(AB64="","",IF(成就内容!S$120&lt;&gt;"",MAX(ROUNDUP(SMALL(AB$59:AB$108,$L64)/1000,0)*1000,1000),0))</f>
        <v>0</v>
      </c>
      <c r="DD64" s="41">
        <f>IF(AC64="","",IF(成就内容!T$120&lt;&gt;"",MAX(ROUNDUP(SMALL(AC$59:AC$108,$L64)/1000,0)*1000,1000),0))</f>
        <v>0</v>
      </c>
      <c r="DE64" s="41">
        <f>IF(AD64="","",IF(成就内容!U$120&lt;&gt;"",MAX(ROUNDUP(SMALL(AD$59:AD$108,$L64)/1000,0)*1000,1000),0))</f>
        <v>0</v>
      </c>
      <c r="DF64" s="41">
        <f>IF(AE64="","",IF(成就内容!V$120&lt;&gt;"",MAX(ROUNDUP(SMALL(AE$59:AE$108,$L64)/1000,0)*1000,1000),0))</f>
        <v>0</v>
      </c>
      <c r="DG64" s="41">
        <f>IF(AF64="","",IF(成就内容!W$120&lt;&gt;"",MAX(ROUNDUP(SMALL(AF$59:AF$108,$L64)/1000,0)*1000,1000),0))</f>
        <v>0</v>
      </c>
      <c r="DH64" s="41">
        <f>IF(AG64="","",IF(成就内容!X$120&lt;&gt;"",MAX(ROUNDUP(SMALL(AG$59:AG$108,$L64)/1000,0)*1000,1000),0))</f>
        <v>8000</v>
      </c>
      <c r="DI64" s="41">
        <f>IF(AH64="","",IF(成就内容!Y$120&lt;&gt;"",MAX(ROUNDUP(SMALL(AH$59:AH$108,$L64)/1000,0)*1000,1000),0))</f>
        <v>6000</v>
      </c>
      <c r="DJ64" s="41" t="str">
        <f>IF(AI64="","",IF(成就内容!Z$120&lt;&gt;"",MAX(ROUNDUP(SMALL(AI$59:AI$108,$L64)/1000,0)*1000,1000),0))</f>
        <v/>
      </c>
      <c r="DK64" s="41">
        <f>IF(AJ64="","",IF(成就内容!AA$120&lt;&gt;"",MAX(ROUNDUP(SMALL(AJ$59:AJ$108,$L64)/1000,0)*1000,1000),0))</f>
        <v>0</v>
      </c>
      <c r="DL64" s="41">
        <f>IF(AK64="","",IF(成就内容!AB$120&lt;&gt;"",MAX(ROUNDUP(SMALL(AK$59:AK$108,$L64)/1000,0)*1000,1000),0))</f>
        <v>0</v>
      </c>
      <c r="DM64" s="41">
        <f>IF(AL64="","",IF(成就内容!AC$120&lt;&gt;"",MAX(ROUNDUP(SMALL(AL$59:AL$108,$L64)/1000,0)*1000,1000),0))</f>
        <v>0</v>
      </c>
      <c r="DN64" s="41">
        <f>IF(AM64="","",IF(成就内容!AD$120&lt;&gt;"",MAX(ROUNDUP(SMALL(AM$59:AM$108,$L64)/1000,0)*1000,1000),0))</f>
        <v>0</v>
      </c>
      <c r="DO64" s="41">
        <f>IF(AN64="","",IF(成就内容!AE$120&lt;&gt;"",MAX(ROUNDUP(SMALL(AN$59:AN$108,$L64)/1000,0)*1000,1000),0))</f>
        <v>0</v>
      </c>
      <c r="DP64" s="41">
        <f>IF(AO64="","",IF(成就内容!AF$120&lt;&gt;"",MAX(ROUNDUP(SMALL(AO$59:AO$108,$L64)/1000,0)*1000,1000),0))</f>
        <v>0</v>
      </c>
      <c r="DQ64" s="41">
        <f>IF(AP64="","",IF(成就内容!AG$120&lt;&gt;"",MAX(ROUNDUP(SMALL(AP$59:AP$108,$L64)/1000,0)*1000,1000),0))</f>
        <v>3000</v>
      </c>
      <c r="DR64" s="41">
        <f>IF(AQ64="","",IF(成就内容!AH$120&lt;&gt;"",MAX(ROUNDUP(SMALL(AQ$59:AQ$108,$L64)/1000,0)*1000,1000),0))</f>
        <v>0</v>
      </c>
      <c r="DS64" s="41">
        <f>IF(AR64="","",IF(成就内容!AI$120&lt;&gt;"",MAX(ROUNDUP(SMALL(AR$59:AR$108,$L64)/1000,0)*1000,1000),0))</f>
        <v>3000</v>
      </c>
      <c r="DT64" s="41">
        <f>IF(AS64="","",IF(成就内容!AJ$120&lt;&gt;"",MAX(ROUNDUP(SMALL(AS$59:AS$108,$L64)/1000,0)*1000,1000),0))</f>
        <v>3000</v>
      </c>
      <c r="DU64" s="41" t="str">
        <f>IF(AT64="","",IF(成就内容!AK$120&lt;&gt;"",MAX(ROUNDUP(SMALL(AT$59:AT$108,$L64)/1000,0)*1000,1000),0))</f>
        <v/>
      </c>
      <c r="DV64" s="41" t="str">
        <f>IF(AU64="","",IF(成就内容!AL$120&lt;&gt;"",MAX(ROUNDUP(SMALL(AU$59:AU$108,$L64)/1000,0)*1000,1000),0))</f>
        <v/>
      </c>
      <c r="DW64" s="41">
        <f>IF(AV64="","",IF(成就内容!AM$120&lt;&gt;"",MAX(ROUNDUP(SMALL(AV$59:AV$108,$L64)/1000,0)*1000,1000),0))</f>
        <v>3000</v>
      </c>
      <c r="DX64" s="41">
        <f>IF(AW64="","",IF(成就内容!AN$120&lt;&gt;"",MAX(ROUNDUP(SMALL(AW$59:AW$108,$L64)/1000,0)*1000,1000),0))</f>
        <v>3000</v>
      </c>
      <c r="DY64" s="41">
        <f>IF(AX64="","",IF(成就内容!AO$120&lt;&gt;"",MAX(ROUNDUP(SMALL(AX$59:AX$108,$L64)/1000,0)*1000,1000),0))</f>
        <v>0</v>
      </c>
      <c r="DZ64" s="41">
        <f>IF(AY64="","",IF(成就内容!AP$120&lt;&gt;"",MAX(ROUNDUP(SMALL(AY$59:AY$108,$L64)/1000,0)*1000,1000),0))</f>
        <v>0</v>
      </c>
      <c r="EA64" s="41">
        <f>IF(AZ64="","",IF(成就内容!AQ$120&lt;&gt;"",MAX(ROUNDUP(SMALL(AZ$59:AZ$108,$L64)/1000,0)*1000,1000),0))</f>
        <v>0</v>
      </c>
      <c r="EB64" s="41">
        <f>IF(BA64="","",IF(成就内容!AR$120&lt;&gt;"",MAX(ROUNDUP(SMALL(BA$59:BA$108,$L64)/1000,0)*1000,1000),0))</f>
        <v>0</v>
      </c>
      <c r="EC64" s="41">
        <f>IF(BB64="","",IF(成就内容!AS$120&lt;&gt;"",MAX(ROUNDUP(SMALL(BB$59:BB$108,$L64)/1000,0)*1000,1000),0))</f>
        <v>0</v>
      </c>
      <c r="ED64" s="41">
        <f>IF(BC64="","",IF(成就内容!AT$120&lt;&gt;"",MAX(ROUNDUP(SMALL(BC$59:BC$108,$L64)/1000,0)*1000,1000),0))</f>
        <v>0</v>
      </c>
      <c r="EE64" s="41">
        <f>IF(BD64="","",IF(成就内容!AU$120&lt;&gt;"",MAX(ROUNDUP(SMALL(BD$59:BD$108,$L64)/1000,0)*1000,1000),0))</f>
        <v>0</v>
      </c>
      <c r="EF64" s="41">
        <f>IF(BE64="","",IF(成就内容!AV$120&lt;&gt;"",MAX(ROUNDUP(SMALL(BE$59:BE$108,$L64)/1000,0)*1000,1000),0))</f>
        <v>0</v>
      </c>
      <c r="EG64" s="41">
        <f>IF(BF64="","",IF(成就内容!AW$120&lt;&gt;"",MAX(ROUNDUP(SMALL(BF$59:BF$108,$L64)/1000,0)*1000,1000),0))</f>
        <v>3000</v>
      </c>
      <c r="EH64" s="41">
        <f>IF(BG64="","",IF(成就内容!AX$120&lt;&gt;"",MAX(ROUNDUP(SMALL(BG$59:BG$108,$L64)/1000,0)*1000,1000),0))</f>
        <v>0</v>
      </c>
      <c r="EI64" s="41">
        <f>IF(BH64="","",IF(成就内容!AY$120&lt;&gt;"",MAX(ROUNDUP(SMALL(BH$59:BH$108,$L64)/1000,0)*1000,1000),0))</f>
        <v>0</v>
      </c>
      <c r="EJ64" s="41">
        <f>IF(BI64="","",IF(成就内容!AZ$120&lt;&gt;"",MAX(ROUNDUP(SMALL(BI$59:BI$108,$L64)/1000,0)*1000,1000),0))</f>
        <v>0</v>
      </c>
      <c r="EK64" s="41">
        <f>IF(BJ64="","",IF(成就内容!BA$120&lt;&gt;"",MAX(ROUNDUP(SMALL(BJ$59:BJ$108,$L64)/1000,0)*1000,1000),0))</f>
        <v>0</v>
      </c>
      <c r="EL64" s="41">
        <f>IF(BK64="","",IF(成就内容!BB$120&lt;&gt;"",MAX(ROUNDUP(SMALL(BK$59:BK$108,$L64)/1000,0)*1000,1000),0))</f>
        <v>0</v>
      </c>
      <c r="EM64" s="41">
        <f>IF(BL64="","",IF(成就内容!BC$120&lt;&gt;"",MAX(ROUNDUP(SMALL(BL$59:BL$108,$L64)/1000,0)*1000,1000),0))</f>
        <v>0</v>
      </c>
      <c r="EN64" s="41">
        <f>IF(BM64="","",IF(成就内容!BD$120&lt;&gt;"",MAX(ROUNDUP(SMALL(BM$59:BM$108,$L64)/1000,0)*1000,1000),0))</f>
        <v>0</v>
      </c>
      <c r="EO64" s="41">
        <f>IF(BN64="","",IF(成就内容!BE$120&lt;&gt;"",MAX(ROUNDUP(SMALL(BN$59:BN$108,$L64)/1000,0)*1000,1000),0))</f>
        <v>0</v>
      </c>
      <c r="EP64" s="41">
        <f>IF(BO64="","",IF(成就内容!BF$120&lt;&gt;"",MAX(ROUNDUP(SMALL(BO$59:BO$108,$L64)/1000,0)*1000,1000),0))</f>
        <v>0</v>
      </c>
      <c r="EQ64" s="41">
        <f>IF(BP64="","",IF(成就内容!BG$120&lt;&gt;"",MAX(ROUNDUP(SMALL(BP$59:BP$108,$L64)/1000,0)*1000,1000),0))</f>
        <v>3000</v>
      </c>
      <c r="ER64" s="41">
        <f>IF(BQ64="","",IF(成就内容!BH$120&lt;&gt;"",MAX(ROUNDUP(SMALL(BQ$59:BQ$108,$L64)/1000,0)*1000,1000),0))</f>
        <v>0</v>
      </c>
      <c r="ES64" s="41" t="str">
        <f>IF(BR64="","",IF(成就内容!BI$120&lt;&gt;"",MAX(ROUNDUP(SMALL(BR$59:BR$108,$L64)/1000,0)*1000,1000),0))</f>
        <v/>
      </c>
      <c r="ET64" s="41">
        <f>IF(BS64="","",IF(成就内容!BJ$120&lt;&gt;"",MAX(ROUNDUP(SMALL(BS$59:BS$108,$L64)/1000,0)*1000,1000),0))</f>
        <v>0</v>
      </c>
      <c r="EU64" s="41">
        <f>IF(BT64="","",IF(成就内容!BK$120&lt;&gt;"",MAX(ROUNDUP(SMALL(BT$59:BT$108,$L64)/1000,0)*1000,1000),0))</f>
        <v>1000</v>
      </c>
      <c r="EV64" s="41">
        <f>IF(BU64="","",IF(成就内容!BL$120&lt;&gt;"",MAX(ROUNDUP(SMALL(BU$59:BU$108,$L64)/1000,0)*1000,1000),0))</f>
        <v>0</v>
      </c>
      <c r="EW64" s="41">
        <f>IF(BV64="","",IF(成就内容!BM$120&lt;&gt;"",MAX(ROUNDUP(SMALL(BV$59:BV$108,$L64)/1000,0)*1000,1000),0))</f>
        <v>0</v>
      </c>
      <c r="EX64" s="41">
        <f>IF(BW64="","",IF(成就内容!BN$120&lt;&gt;"",MAX(ROUNDUP(SMALL(BW$59:BW$108,$L64)/1000,0)*1000,1000),0))</f>
        <v>2000</v>
      </c>
      <c r="EY64" s="41">
        <f>IF(BX64="","",IF(成就内容!BO$120&lt;&gt;"",MAX(ROUNDUP(SMALL(BX$59:BX$108,$L64)/1000,0)*1000,1000),0))</f>
        <v>1000</v>
      </c>
      <c r="EZ64" s="41">
        <f>IF(BY64="","",IF(成就内容!BP$120&lt;&gt;"",MAX(ROUNDUP(SMALL(BY$59:BY$108,$L64)/1000,0)*1000,1000),0))</f>
        <v>1000</v>
      </c>
      <c r="FA64" s="41">
        <f>IF(BZ64="","",IF(成就内容!BQ$120&lt;&gt;"",MAX(ROUNDUP(SMALL(BZ$59:BZ$108,$L64)/1000,0)*1000,1000),0))</f>
        <v>1000</v>
      </c>
      <c r="FB64" s="41">
        <f>IF(CA64="","",IF(成就内容!BR$120&lt;&gt;"",MAX(ROUNDUP(SMALL(CA$59:CA$108,$L64)/1000,0)*1000,1000),0))</f>
        <v>2000</v>
      </c>
      <c r="FC64" s="41">
        <f>IF(CB64="","",IF(成就内容!BS$120&lt;&gt;"",MAX(ROUNDUP(SMALL(CB$59:CB$108,$L64)/1000,0)*1000,1000),0))</f>
        <v>2000</v>
      </c>
      <c r="FD64" s="41">
        <f>IF(CC64="","",IF(成就内容!BT$120&lt;&gt;"",MAX(ROUNDUP(SMALL(CC$59:CC$108,$L64)/1000,0)*1000,1000),0))</f>
        <v>2000</v>
      </c>
      <c r="FE64" s="41">
        <f>IF(CD64="","",IF(成就内容!BU$120&lt;&gt;"",MAX(ROUNDUP(SMALL(CD$59:CD$108,$L64)/1000,0)*1000,1000),0))</f>
        <v>47000</v>
      </c>
      <c r="FF64" s="41" t="str">
        <f>IF(CE64="","",IF(成就内容!BV$120&lt;&gt;"",MAX(ROUNDUP(SMALL(CE$59:CE$108,$L64)/1000,0)*1000,1000),0))</f>
        <v/>
      </c>
      <c r="FG64" s="41">
        <f>IF(CF64="","",IF(成就内容!BW$120&lt;&gt;"",MAX(ROUNDUP(SMALL(CF$59:CF$108,$L64)/1000,0)*1000,1000),0))</f>
        <v>8000</v>
      </c>
      <c r="FH64" s="41">
        <f>IF(CG64="","",IF(成就内容!BX$120&lt;&gt;"",MAX(ROUNDUP(SMALL(CG$59:CG$108,$L64)/1000,0)*1000,1000),0))</f>
        <v>5000</v>
      </c>
      <c r="FI64" s="41">
        <f>IF(CH64="","",IF(成就内容!BY$120&lt;&gt;"",MAX(ROUNDUP(SMALL(CH$59:CH$108,$L64)/1000,0)*1000,1000),0))</f>
        <v>3000</v>
      </c>
      <c r="FJ64" s="41">
        <f>IF(CI64="","",IF(成就内容!BZ$120&lt;&gt;"",MAX(ROUNDUP(SMALL(CI$59:CI$108,$L64)/1000,0)*1000,1000),0))</f>
        <v>0</v>
      </c>
    </row>
    <row r="65" spans="1:166" x14ac:dyDescent="0.15">
      <c r="A65" s="84"/>
      <c r="B65" s="96">
        <v>62</v>
      </c>
      <c r="C65" s="96">
        <f>'[1]功能-子任务'!$S66</f>
        <v>4219.2</v>
      </c>
      <c r="D65" s="96">
        <f>'[1]功能-子任务'!$AC66</f>
        <v>3840000</v>
      </c>
      <c r="E65" s="96">
        <f>'[1]功能-子任务'!$AM66/4</f>
        <v>17293750</v>
      </c>
      <c r="F65" s="96">
        <f t="shared" si="78"/>
        <v>17293750</v>
      </c>
      <c r="G65" s="96">
        <f>'[1]功能-子任务'!$AR66</f>
        <v>34820000.000000007</v>
      </c>
      <c r="H65" s="96">
        <f>'[1]功能-子任务'!$BA66</f>
        <v>13350</v>
      </c>
      <c r="I65" s="96">
        <f>'[1]功能-子任务'!$BJ66</f>
        <v>112041</v>
      </c>
      <c r="L65" s="25">
        <v>7</v>
      </c>
      <c r="M65" s="41">
        <f>IF(成就内容!D13="","",INDEX($D$4:$D$178*成就内容!D$120/SUM(成就内容!$D$120:$BZ$120),成就内容!D69,1)-SUM(M$59:M64))</f>
        <v>0</v>
      </c>
      <c r="N65" s="41" t="str">
        <f>IF(成就内容!E13="","",INDEX($D$4:$D$178*成就内容!E$120/SUM(成就内容!$D$120:$BZ$120),成就内容!E69,1)-SUM(N$59:N64))</f>
        <v/>
      </c>
      <c r="O65" s="41">
        <f>IF(成就内容!F13="","",INDEX($D$4:$D$178*成就内容!F$120/SUM(成就内容!$D$120:$BZ$120),成就内容!F69,1)-SUM(O$59:O64))</f>
        <v>2181.818181818182</v>
      </c>
      <c r="P65" s="41" t="str">
        <f>IF(成就内容!G13="","",INDEX($D$4:$D$178*成就内容!G$120/SUM(成就内容!$D$120:$BZ$120),成就内容!G69,1)-SUM(P$59:P64))</f>
        <v/>
      </c>
      <c r="Q65" s="41">
        <f>IF(成就内容!H13="","",INDEX($D$4:$D$178*成就内容!H$120/SUM(成就内容!$D$120:$BZ$120),成就内容!H69,1)-SUM(Q$59:Q64))</f>
        <v>0</v>
      </c>
      <c r="R65" s="41">
        <f>IF(成就内容!I13="","",INDEX($D$4:$D$178*成就内容!I$120/SUM(成就内容!$D$120:$BZ$120),成就内容!I69,1)-SUM(R$59:R64))</f>
        <v>2909.0909090909081</v>
      </c>
      <c r="S65" s="41">
        <f>IF(成就内容!J13="","",INDEX($D$4:$D$178*成就内容!J$120/SUM(成就内容!$D$120:$BZ$120),成就内容!J69,1)-SUM(S$59:S64))</f>
        <v>0</v>
      </c>
      <c r="T65" s="41">
        <f>IF(成就内容!K13="","",INDEX($D$4:$D$178*成就内容!K$120/SUM(成就内容!$D$120:$BZ$120),成就内容!K69,1)-SUM(T$59:T64))</f>
        <v>0</v>
      </c>
      <c r="U65" s="41">
        <f>IF(成就内容!L13="","",INDEX($D$4:$D$178*成就内容!L$120/SUM(成就内容!$D$120:$BZ$120),成就内容!L69,1)-SUM(U$59:U64))</f>
        <v>0</v>
      </c>
      <c r="V65" s="41">
        <f>IF(成就内容!M13="","",INDEX($D$4:$D$178*成就内容!M$120/SUM(成就内容!$D$120:$BZ$120),成就内容!M69,1)-SUM(V$59:V64))</f>
        <v>0</v>
      </c>
      <c r="W65" s="41">
        <f>IF(成就内容!N13="","",INDEX($D$4:$D$178*成就内容!N$120/SUM(成就内容!$D$120:$BZ$120),成就内容!N69,1)-SUM(W$59:W64))</f>
        <v>0</v>
      </c>
      <c r="X65" s="41">
        <f>IF(成就内容!O13="","",INDEX($D$4:$D$178*成就内容!O$120/SUM(成就内容!$D$120:$BZ$120),成就内容!O69,1)-SUM(X$59:X64))</f>
        <v>0</v>
      </c>
      <c r="Y65" s="41">
        <f>IF(成就内容!P13="","",INDEX($D$4:$D$178*成就内容!P$120/SUM(成就内容!$D$120:$BZ$120),成就内容!P69,1)-SUM(Y$59:Y64))</f>
        <v>0</v>
      </c>
      <c r="Z65" s="41">
        <f>IF(成就内容!Q13="","",INDEX($D$4:$D$178*成就内容!Q$120/SUM(成就内容!$D$120:$BZ$120),成就内容!Q69,1)-SUM(Z$59:Z64))</f>
        <v>0</v>
      </c>
      <c r="AA65" s="41">
        <f>IF(成就内容!R13="","",INDEX($D$4:$D$178*成就内容!R$120/SUM(成就内容!$D$120:$BZ$120),成就内容!R69,1)-SUM(AA$59:AA64))</f>
        <v>2909.0909090909081</v>
      </c>
      <c r="AB65" s="41">
        <f>IF(成就内容!S13="","",INDEX($D$4:$D$178*成就内容!S$120/SUM(成就内容!$D$120:$BZ$120),成就内容!S69,1)-SUM(AB$59:AB64))</f>
        <v>0</v>
      </c>
      <c r="AC65" s="41">
        <f>IF(成就内容!T13="","",INDEX($D$4:$D$178*成就内容!T$120/SUM(成就内容!$D$120:$BZ$120),成就内容!T69,1)-SUM(AC$59:AC64))</f>
        <v>0</v>
      </c>
      <c r="AD65" s="41">
        <f>IF(成就内容!U13="","",INDEX($D$4:$D$178*成就内容!U$120/SUM(成就内容!$D$120:$BZ$120),成就内容!U69,1)-SUM(AD$59:AD64))</f>
        <v>0</v>
      </c>
      <c r="AE65" s="41">
        <f>IF(成就内容!V13="","",INDEX($D$4:$D$178*成就内容!V$120/SUM(成就内容!$D$120:$BZ$120),成就内容!V69,1)-SUM(AE$59:AE64))</f>
        <v>0</v>
      </c>
      <c r="AF65" s="41">
        <f>IF(成就内容!W13="","",INDEX($D$4:$D$178*成就内容!W$120/SUM(成就内容!$D$120:$BZ$120),成就内容!W69,1)-SUM(AF$59:AF64))</f>
        <v>0</v>
      </c>
      <c r="AG65" s="41">
        <f>IF(成就内容!X13="","",INDEX($D$4:$D$178*成就内容!X$120/SUM(成就内容!$D$120:$BZ$120),成就内容!X69,1)-SUM(AG$59:AG64))</f>
        <v>14545.454545454548</v>
      </c>
      <c r="AH65" s="41">
        <f>IF(成就内容!Y13="","",INDEX($D$4:$D$178*成就内容!Y$120/SUM(成就内容!$D$120:$BZ$120),成就内容!Y69,1)-SUM(AH$59:AH64))</f>
        <v>5818.1818181818198</v>
      </c>
      <c r="AI65" s="41" t="str">
        <f>IF(成就内容!Z13="","",INDEX($D$4:$D$178*成就内容!Z$120/SUM(成就内容!$D$120:$BZ$120),成就内容!Z69,1)-SUM(AI$59:AI64))</f>
        <v/>
      </c>
      <c r="AJ65" s="41">
        <f>IF(成就内容!AA13="","",INDEX($D$4:$D$178*成就内容!AA$120/SUM(成就内容!$D$120:$BZ$120),成就内容!AA69,1)-SUM(AJ$59:AJ64))</f>
        <v>0</v>
      </c>
      <c r="AK65" s="41">
        <f>IF(成就内容!AB13="","",INDEX($D$4:$D$178*成就内容!AB$120/SUM(成就内容!$D$120:$BZ$120),成就内容!AB69,1)-SUM(AK$59:AK64))</f>
        <v>0</v>
      </c>
      <c r="AL65" s="41">
        <f>IF(成就内容!AC13="","",INDEX($D$4:$D$178*成就内容!AC$120/SUM(成就内容!$D$120:$BZ$120),成就内容!AC69,1)-SUM(AL$59:AL64))</f>
        <v>0</v>
      </c>
      <c r="AM65" s="41">
        <f>IF(成就内容!AD13="","",INDEX($D$4:$D$178*成就内容!AD$120/SUM(成就内容!$D$120:$BZ$120),成就内容!AD69,1)-SUM(AM$59:AM64))</f>
        <v>0</v>
      </c>
      <c r="AN65" s="41">
        <f>IF(成就内容!AE13="","",INDEX($D$4:$D$178*成就内容!AE$120/SUM(成就内容!$D$120:$BZ$120),成就内容!AE69,1)-SUM(AN$59:AN64))</f>
        <v>0</v>
      </c>
      <c r="AO65" s="41">
        <f>IF(成就内容!AF13="","",INDEX($D$4:$D$178*成就内容!AF$120/SUM(成就内容!$D$120:$BZ$120),成就内容!AF69,1)-SUM(AO$59:AO64))</f>
        <v>0</v>
      </c>
      <c r="AP65" s="41">
        <f>IF(成就内容!AG13="","",INDEX($D$4:$D$178*成就内容!AG$120/SUM(成就内容!$D$120:$BZ$120),成就内容!AG69,1)-SUM(AP$59:AP64))</f>
        <v>2909.0909090909099</v>
      </c>
      <c r="AQ65" s="41">
        <f>IF(成就内容!AH13="","",INDEX($D$4:$D$178*成就内容!AH$120/SUM(成就内容!$D$120:$BZ$120),成就内容!AH69,1)-SUM(AQ$59:AQ64))</f>
        <v>0</v>
      </c>
      <c r="AR65" s="41">
        <f>IF(成就内容!AI13="","",INDEX($D$4:$D$178*成就内容!AI$120/SUM(成就内容!$D$120:$BZ$120),成就内容!AI69,1)-SUM(AR$59:AR64))</f>
        <v>2909.0909090909099</v>
      </c>
      <c r="AS65" s="41">
        <f>IF(成就内容!AJ13="","",INDEX($D$4:$D$178*成就内容!AJ$120/SUM(成就内容!$D$120:$BZ$120),成就内容!AJ69,1)-SUM(AS$59:AS64))</f>
        <v>3636.363636363636</v>
      </c>
      <c r="AT65" s="41" t="str">
        <f>IF(成就内容!AK13="","",INDEX($D$4:$D$178*成就内容!AK$120/SUM(成就内容!$D$120:$BZ$120),成就内容!AK69,1)-SUM(AT$59:AT64))</f>
        <v/>
      </c>
      <c r="AU65" s="41" t="str">
        <f>IF(成就内容!AL13="","",INDEX($D$4:$D$178*成就内容!AL$120/SUM(成就内容!$D$120:$BZ$120),成就内容!AL69,1)-SUM(AU$59:AU64))</f>
        <v/>
      </c>
      <c r="AV65" s="41">
        <f>IF(成就内容!AM13="","",INDEX($D$4:$D$178*成就内容!AM$120/SUM(成就内容!$D$120:$BZ$120),成就内容!AM69,1)-SUM(AV$59:AV64))</f>
        <v>2909.0909090909099</v>
      </c>
      <c r="AW65" s="41">
        <f>IF(成就内容!AN13="","",INDEX($D$4:$D$178*成就内容!AN$120/SUM(成就内容!$D$120:$BZ$120),成就内容!AN69,1)-SUM(AW$59:AW64))</f>
        <v>3636.363636363636</v>
      </c>
      <c r="AX65" s="41">
        <f>IF(成就内容!AO13="","",INDEX($D$4:$D$178*成就内容!AO$120/SUM(成就内容!$D$120:$BZ$120),成就内容!AO69,1)-SUM(AX$59:AX64))</f>
        <v>0</v>
      </c>
      <c r="AY65" s="41">
        <f>IF(成就内容!AP13="","",INDEX($D$4:$D$178*成就内容!AP$120/SUM(成就内容!$D$120:$BZ$120),成就内容!AP69,1)-SUM(AY$59:AY64))</f>
        <v>0</v>
      </c>
      <c r="AZ65" s="41">
        <f>IF(成就内容!AQ13="","",INDEX($D$4:$D$178*成就内容!AQ$120/SUM(成就内容!$D$120:$BZ$120),成就内容!AQ69,1)-SUM(AZ$59:AZ64))</f>
        <v>0</v>
      </c>
      <c r="BA65" s="41">
        <f>IF(成就内容!AR13="","",INDEX($D$4:$D$178*成就内容!AR$120/SUM(成就内容!$D$120:$BZ$120),成就内容!AR69,1)-SUM(BA$59:BA64))</f>
        <v>0</v>
      </c>
      <c r="BB65" s="41">
        <f>IF(成就内容!AS13="","",INDEX($D$4:$D$178*成就内容!AS$120/SUM(成就内容!$D$120:$BZ$120),成就内容!AS69,1)-SUM(BB$59:BB64))</f>
        <v>0</v>
      </c>
      <c r="BC65" s="41">
        <f>IF(成就内容!AT13="","",INDEX($D$4:$D$178*成就内容!AT$120/SUM(成就内容!$D$120:$BZ$120),成就内容!AT69,1)-SUM(BC$59:BC64))</f>
        <v>0</v>
      </c>
      <c r="BD65" s="41">
        <f>IF(成就内容!AU13="","",INDEX($D$4:$D$178*成就内容!AU$120/SUM(成就内容!$D$120:$BZ$120),成就内容!AU69,1)-SUM(BD$59:BD64))</f>
        <v>0</v>
      </c>
      <c r="BE65" s="41">
        <f>IF(成就内容!AV13="","",INDEX($D$4:$D$178*成就内容!AV$120/SUM(成就内容!$D$120:$BZ$120),成就内容!AV69,1)-SUM(BE$59:BE64))</f>
        <v>0</v>
      </c>
      <c r="BF65" s="41">
        <f>IF(成就内容!AW13="","",INDEX($D$4:$D$178*成就内容!AW$120/SUM(成就内容!$D$120:$BZ$120),成就内容!AW69,1)-SUM(BF$59:BF64))</f>
        <v>2909.0909090909081</v>
      </c>
      <c r="BG65" s="41">
        <f>IF(成就内容!AX13="","",INDEX($D$4:$D$178*成就内容!AX$120/SUM(成就内容!$D$120:$BZ$120),成就内容!AX69,1)-SUM(BG$59:BG64))</f>
        <v>0</v>
      </c>
      <c r="BH65" s="41">
        <f>IF(成就内容!AY13="","",INDEX($D$4:$D$178*成就内容!AY$120/SUM(成就内容!$D$120:$BZ$120),成就内容!AY69,1)-SUM(BH$59:BH64))</f>
        <v>0</v>
      </c>
      <c r="BI65" s="41">
        <f>IF(成就内容!AZ13="","",INDEX($D$4:$D$178*成就内容!AZ$120/SUM(成就内容!$D$120:$BZ$120),成就内容!AZ69,1)-SUM(BI$59:BI64))</f>
        <v>0</v>
      </c>
      <c r="BJ65" s="41">
        <f>IF(成就内容!BA13="","",INDEX($D$4:$D$178*成就内容!BA$120/SUM(成就内容!$D$120:$BZ$120),成就内容!BA69,1)-SUM(BJ$59:BJ64))</f>
        <v>0</v>
      </c>
      <c r="BK65" s="41">
        <f>IF(成就内容!BB13="","",INDEX($D$4:$D$178*成就内容!BB$120/SUM(成就内容!$D$120:$BZ$120),成就内容!BB69,1)-SUM(BK$59:BK64))</f>
        <v>0</v>
      </c>
      <c r="BL65" s="41">
        <f>IF(成就内容!BC13="","",INDEX($D$4:$D$178*成就内容!BC$120/SUM(成就内容!$D$120:$BZ$120),成就内容!BC69,1)-SUM(BL$59:BL64))</f>
        <v>0</v>
      </c>
      <c r="BM65" s="41">
        <f>IF(成就内容!BD13="","",INDEX($D$4:$D$178*成就内容!BD$120/SUM(成就内容!$D$120:$BZ$120),成就内容!BD69,1)-SUM(BM$59:BM64))</f>
        <v>0</v>
      </c>
      <c r="BN65" s="41">
        <f>IF(成就内容!BE13="","",INDEX($D$4:$D$178*成就内容!BE$120/SUM(成就内容!$D$120:$BZ$120),成就内容!BE69,1)-SUM(BN$59:BN64))</f>
        <v>0</v>
      </c>
      <c r="BO65" s="41">
        <f>IF(成就内容!BF13="","",INDEX($D$4:$D$178*成就内容!BF$120/SUM(成就内容!$D$120:$BZ$120),成就内容!BF69,1)-SUM(BO$59:BO64))</f>
        <v>0</v>
      </c>
      <c r="BP65" s="41">
        <f>IF(成就内容!BG13="","",INDEX($D$4:$D$178*成就内容!BG$120/SUM(成就内容!$D$120:$BZ$120),成就内容!BG69,1)-SUM(BP$59:BP64))</f>
        <v>2909.0909090909081</v>
      </c>
      <c r="BQ65" s="41">
        <f>IF(成就内容!BH13="","",INDEX($D$4:$D$178*成就内容!BH$120/SUM(成就内容!$D$120:$BZ$120),成就内容!BH69,1)-SUM(BQ$59:BQ64))</f>
        <v>0</v>
      </c>
      <c r="BR65" s="41" t="str">
        <f>IF(成就内容!BI13="","",INDEX($D$4:$D$178*成就内容!BI$120/SUM(成就内容!$D$120:$BZ$120),成就内容!BI69,1)-SUM(BR$59:BR64))</f>
        <v/>
      </c>
      <c r="BS65" s="41">
        <f>IF(成就内容!BJ13="","",INDEX($D$4:$D$178*成就内容!BJ$120/SUM(成就内容!$D$120:$BZ$120),成就内容!BJ69,1)-SUM(BS$59:BS64))</f>
        <v>0</v>
      </c>
      <c r="BT65" s="41">
        <f>IF(成就内容!BK13="","",INDEX($D$4:$D$178*成就内容!BK$120/SUM(成就内容!$D$120:$BZ$120),成就内容!BK69,1)-SUM(BT$59:BT64))</f>
        <v>2181.8181818181815</v>
      </c>
      <c r="BU65" s="41">
        <f>IF(成就内容!BL13="","",INDEX($D$4:$D$178*成就内容!BL$120/SUM(成就内容!$D$120:$BZ$120),成就内容!BL69,1)-SUM(BU$59:BU64))</f>
        <v>0</v>
      </c>
      <c r="BV65" s="41">
        <f>IF(成就内容!BM13="","",INDEX($D$4:$D$178*成就内容!BM$120/SUM(成就内容!$D$120:$BZ$120),成就内容!BM69,1)-SUM(BV$59:BV64))</f>
        <v>0</v>
      </c>
      <c r="BW65" s="41">
        <f>IF(成就内容!BN13="","",INDEX($D$4:$D$178*成就内容!BN$120/SUM(成就内容!$D$120:$BZ$120),成就内容!BN69,1)-SUM(BW$59:BW64))</f>
        <v>1818.1818181818189</v>
      </c>
      <c r="BX65" s="41">
        <f>IF(成就内容!BO13="","",INDEX($D$4:$D$178*成就内容!BO$120/SUM(成就内容!$D$120:$BZ$120),成就内容!BO69,1)-SUM(BX$59:BX64))</f>
        <v>1090.909090909091</v>
      </c>
      <c r="BY65" s="41">
        <f>IF(成就内容!BP13="","",INDEX($D$4:$D$178*成就内容!BP$120/SUM(成就内容!$D$120:$BZ$120),成就内容!BP69,1)-SUM(BY$59:BY64))</f>
        <v>5090.9090909090919</v>
      </c>
      <c r="BZ65" s="41">
        <f>IF(成就内容!BQ13="","",INDEX($D$4:$D$178*成就内容!BQ$120/SUM(成就内容!$D$120:$BZ$120),成就内容!BQ69,1)-SUM(BZ$59:BZ64))</f>
        <v>11636.363636363647</v>
      </c>
      <c r="CA65" s="41">
        <f>IF(成就内容!BR13="","",INDEX($D$4:$D$178*成就内容!BR$120/SUM(成就内容!$D$120:$BZ$120),成就内容!BR69,1)-SUM(CA$59:CA64))</f>
        <v>1818.181818181818</v>
      </c>
      <c r="CB65" s="41">
        <f>IF(成就内容!BS13="","",INDEX($D$4:$D$178*成就内容!BS$120/SUM(成就内容!$D$120:$BZ$120),成就内容!BS69,1)-SUM(CB$59:CB64))</f>
        <v>1454.545454545455</v>
      </c>
      <c r="CC65" s="41">
        <f>IF(成就内容!BT13="","",INDEX($D$4:$D$178*成就内容!BT$120/SUM(成就内容!$D$120:$BZ$120),成就内容!BT69,1)-SUM(CC$59:CC64))</f>
        <v>2909.0909090909099</v>
      </c>
      <c r="CD65" s="41">
        <f>IF(成就内容!BU13="","",INDEX($D$4:$D$178*成就内容!BU$120/SUM(成就内容!$D$120:$BZ$120),成就内容!BU69,1)-SUM(CD$59:CD64))</f>
        <v>46545.45454545453</v>
      </c>
      <c r="CE65" s="41" t="str">
        <f>IF(成就内容!BV13="","",INDEX($D$4:$D$178*成就内容!BV$120/SUM(成就内容!$D$120:$BZ$120),成就内容!BV69,1)-SUM(CE$59:CE64))</f>
        <v/>
      </c>
      <c r="CF65" s="41">
        <f>IF(成就内容!BW13="","",INDEX($D$4:$D$178*成就内容!BW$120/SUM(成就内容!$D$120:$BZ$120),成就内容!BW69,1)-SUM(CF$59:CF64))</f>
        <v>11636.363636363636</v>
      </c>
      <c r="CG65" s="41">
        <f>IF(成就内容!BX13="","",INDEX($D$4:$D$178*成就内容!BX$120/SUM(成就内容!$D$120:$BZ$120),成就内容!BX69,1)-SUM(CG$59:CG64))</f>
        <v>4363.636363636364</v>
      </c>
      <c r="CH65" s="41">
        <f>IF(成就内容!BY13="","",INDEX($D$4:$D$178*成就内容!BY$120/SUM(成就内容!$D$120:$BZ$120),成就内容!BY69,1)-SUM(CH$59:CH64))</f>
        <v>2909.0909090909081</v>
      </c>
      <c r="CI65" s="41">
        <f>IF(成就内容!BZ13="","",INDEX($D$4:$D$178*成就内容!BZ$120/SUM(成就内容!$D$120:$BZ$120),成就内容!BZ69,1)-SUM(CI$59:CI64))</f>
        <v>0</v>
      </c>
      <c r="CM65" s="43">
        <v>7</v>
      </c>
      <c r="CN65" s="41">
        <f>IF(M65="","",IF(成就内容!D$120&lt;&gt;"",MAX(ROUNDUP(SMALL(M$59:M$108,$L65)/1000,0)*1000,1000),0))</f>
        <v>0</v>
      </c>
      <c r="CO65" s="41" t="str">
        <f>IF(N65="","",IF(成就内容!E$120&lt;&gt;"",MAX(ROUNDUP(SMALL(N$59:N$108,$L65)/1000,0)*1000,1000),0))</f>
        <v/>
      </c>
      <c r="CP65" s="41">
        <f>IF(O65="","",IF(成就内容!F$120&lt;&gt;"",MAX(ROUNDUP(SMALL(O$59:O$108,$L65)/1000,0)*1000,1000),0))</f>
        <v>3000</v>
      </c>
      <c r="CQ65" s="41" t="str">
        <f>IF(P65="","",IF(成就内容!G$120&lt;&gt;"",MAX(ROUNDUP(SMALL(P$59:P$108,$L65)/1000,0)*1000,1000),0))</f>
        <v/>
      </c>
      <c r="CR65" s="41">
        <f>IF(Q65="","",IF(成就内容!H$120&lt;&gt;"",MAX(ROUNDUP(SMALL(Q$59:Q$108,$L65)/1000,0)*1000,1000),0))</f>
        <v>0</v>
      </c>
      <c r="CS65" s="41">
        <f>IF(R65="","",IF(成就内容!I$120&lt;&gt;"",MAX(ROUNDUP(SMALL(R$59:R$108,$L65)/1000,0)*1000,1000),0))</f>
        <v>3000</v>
      </c>
      <c r="CT65" s="41">
        <f>IF(S65="","",IF(成就内容!J$120&lt;&gt;"",MAX(ROUNDUP(SMALL(S$59:S$108,$L65)/1000,0)*1000,1000),0))</f>
        <v>0</v>
      </c>
      <c r="CU65" s="41">
        <f>IF(T65="","",IF(成就内容!K$120&lt;&gt;"",MAX(ROUNDUP(SMALL(T$59:T$108,$L65)/1000,0)*1000,1000),0))</f>
        <v>0</v>
      </c>
      <c r="CV65" s="41">
        <f>IF(U65="","",IF(成就内容!L$120&lt;&gt;"",MAX(ROUNDUP(SMALL(U$59:U$108,$L65)/1000,0)*1000,1000),0))</f>
        <v>0</v>
      </c>
      <c r="CW65" s="41">
        <f>IF(V65="","",IF(成就内容!M$120&lt;&gt;"",MAX(ROUNDUP(SMALL(V$59:V$108,$L65)/1000,0)*1000,1000),0))</f>
        <v>0</v>
      </c>
      <c r="CX65" s="41">
        <f>IF(W65="","",IF(成就内容!N$120&lt;&gt;"",MAX(ROUNDUP(SMALL(W$59:W$108,$L65)/1000,0)*1000,1000),0))</f>
        <v>0</v>
      </c>
      <c r="CY65" s="41">
        <f>IF(X65="","",IF(成就内容!O$120&lt;&gt;"",MAX(ROUNDUP(SMALL(X$59:X$108,$L65)/1000,0)*1000,1000),0))</f>
        <v>0</v>
      </c>
      <c r="CZ65" s="41">
        <f>IF(Y65="","",IF(成就内容!P$120&lt;&gt;"",MAX(ROUNDUP(SMALL(Y$59:Y$108,$L65)/1000,0)*1000,1000),0))</f>
        <v>0</v>
      </c>
      <c r="DA65" s="41">
        <f>IF(Z65="","",IF(成就内容!Q$120&lt;&gt;"",MAX(ROUNDUP(SMALL(Z$59:Z$108,$L65)/1000,0)*1000,1000),0))</f>
        <v>0</v>
      </c>
      <c r="DB65" s="41">
        <f>IF(AA65="","",IF(成就内容!R$120&lt;&gt;"",MAX(ROUNDUP(SMALL(AA$59:AA$108,$L65)/1000,0)*1000,1000),0))</f>
        <v>3000</v>
      </c>
      <c r="DC65" s="41">
        <f>IF(AB65="","",IF(成就内容!S$120&lt;&gt;"",MAX(ROUNDUP(SMALL(AB$59:AB$108,$L65)/1000,0)*1000,1000),0))</f>
        <v>0</v>
      </c>
      <c r="DD65" s="41">
        <f>IF(AC65="","",IF(成就内容!T$120&lt;&gt;"",MAX(ROUNDUP(SMALL(AC$59:AC$108,$L65)/1000,0)*1000,1000),0))</f>
        <v>0</v>
      </c>
      <c r="DE65" s="41">
        <f>IF(AD65="","",IF(成就内容!U$120&lt;&gt;"",MAX(ROUNDUP(SMALL(AD$59:AD$108,$L65)/1000,0)*1000,1000),0))</f>
        <v>0</v>
      </c>
      <c r="DF65" s="41">
        <f>IF(AE65="","",IF(成就内容!V$120&lt;&gt;"",MAX(ROUNDUP(SMALL(AE$59:AE$108,$L65)/1000,0)*1000,1000),0))</f>
        <v>0</v>
      </c>
      <c r="DG65" s="41">
        <f>IF(AF65="","",IF(成就内容!W$120&lt;&gt;"",MAX(ROUNDUP(SMALL(AF$59:AF$108,$L65)/1000,0)*1000,1000),0))</f>
        <v>0</v>
      </c>
      <c r="DH65" s="41">
        <f>IF(AG65="","",IF(成就内容!X$120&lt;&gt;"",MAX(ROUNDUP(SMALL(AG$59:AG$108,$L65)/1000,0)*1000,1000),0))</f>
        <v>15000</v>
      </c>
      <c r="DI65" s="41">
        <f>IF(AH65="","",IF(成就内容!Y$120&lt;&gt;"",MAX(ROUNDUP(SMALL(AH$59:AH$108,$L65)/1000,0)*1000,1000),0))</f>
        <v>6000</v>
      </c>
      <c r="DJ65" s="41" t="str">
        <f>IF(AI65="","",IF(成就内容!Z$120&lt;&gt;"",MAX(ROUNDUP(SMALL(AI$59:AI$108,$L65)/1000,0)*1000,1000),0))</f>
        <v/>
      </c>
      <c r="DK65" s="41">
        <f>IF(AJ65="","",IF(成就内容!AA$120&lt;&gt;"",MAX(ROUNDUP(SMALL(AJ$59:AJ$108,$L65)/1000,0)*1000,1000),0))</f>
        <v>0</v>
      </c>
      <c r="DL65" s="41">
        <f>IF(AK65="","",IF(成就内容!AB$120&lt;&gt;"",MAX(ROUNDUP(SMALL(AK$59:AK$108,$L65)/1000,0)*1000,1000),0))</f>
        <v>0</v>
      </c>
      <c r="DM65" s="41">
        <f>IF(AL65="","",IF(成就内容!AC$120&lt;&gt;"",MAX(ROUNDUP(SMALL(AL$59:AL$108,$L65)/1000,0)*1000,1000),0))</f>
        <v>0</v>
      </c>
      <c r="DN65" s="41">
        <f>IF(AM65="","",IF(成就内容!AD$120&lt;&gt;"",MAX(ROUNDUP(SMALL(AM$59:AM$108,$L65)/1000,0)*1000,1000),0))</f>
        <v>0</v>
      </c>
      <c r="DO65" s="41">
        <f>IF(AN65="","",IF(成就内容!AE$120&lt;&gt;"",MAX(ROUNDUP(SMALL(AN$59:AN$108,$L65)/1000,0)*1000,1000),0))</f>
        <v>0</v>
      </c>
      <c r="DP65" s="41">
        <f>IF(AO65="","",IF(成就内容!AF$120&lt;&gt;"",MAX(ROUNDUP(SMALL(AO$59:AO$108,$L65)/1000,0)*1000,1000),0))</f>
        <v>0</v>
      </c>
      <c r="DQ65" s="41">
        <f>IF(AP65="","",IF(成就内容!AG$120&lt;&gt;"",MAX(ROUNDUP(SMALL(AP$59:AP$108,$L65)/1000,0)*1000,1000),0))</f>
        <v>3000</v>
      </c>
      <c r="DR65" s="41">
        <f>IF(AQ65="","",IF(成就内容!AH$120&lt;&gt;"",MAX(ROUNDUP(SMALL(AQ$59:AQ$108,$L65)/1000,0)*1000,1000),0))</f>
        <v>0</v>
      </c>
      <c r="DS65" s="41">
        <f>IF(AR65="","",IF(成就内容!AI$120&lt;&gt;"",MAX(ROUNDUP(SMALL(AR$59:AR$108,$L65)/1000,0)*1000,1000),0))</f>
        <v>3000</v>
      </c>
      <c r="DT65" s="41">
        <f>IF(AS65="","",IF(成就内容!AJ$120&lt;&gt;"",MAX(ROUNDUP(SMALL(AS$59:AS$108,$L65)/1000,0)*1000,1000),0))</f>
        <v>4000</v>
      </c>
      <c r="DU65" s="41" t="str">
        <f>IF(AT65="","",IF(成就内容!AK$120&lt;&gt;"",MAX(ROUNDUP(SMALL(AT$59:AT$108,$L65)/1000,0)*1000,1000),0))</f>
        <v/>
      </c>
      <c r="DV65" s="41" t="str">
        <f>IF(AU65="","",IF(成就内容!AL$120&lt;&gt;"",MAX(ROUNDUP(SMALL(AU$59:AU$108,$L65)/1000,0)*1000,1000),0))</f>
        <v/>
      </c>
      <c r="DW65" s="41">
        <f>IF(AV65="","",IF(成就内容!AM$120&lt;&gt;"",MAX(ROUNDUP(SMALL(AV$59:AV$108,$L65)/1000,0)*1000,1000),0))</f>
        <v>3000</v>
      </c>
      <c r="DX65" s="41">
        <f>IF(AW65="","",IF(成就内容!AN$120&lt;&gt;"",MAX(ROUNDUP(SMALL(AW$59:AW$108,$L65)/1000,0)*1000,1000),0))</f>
        <v>4000</v>
      </c>
      <c r="DY65" s="41">
        <f>IF(AX65="","",IF(成就内容!AO$120&lt;&gt;"",MAX(ROUNDUP(SMALL(AX$59:AX$108,$L65)/1000,0)*1000,1000),0))</f>
        <v>0</v>
      </c>
      <c r="DZ65" s="41">
        <f>IF(AY65="","",IF(成就内容!AP$120&lt;&gt;"",MAX(ROUNDUP(SMALL(AY$59:AY$108,$L65)/1000,0)*1000,1000),0))</f>
        <v>0</v>
      </c>
      <c r="EA65" s="41">
        <f>IF(AZ65="","",IF(成就内容!AQ$120&lt;&gt;"",MAX(ROUNDUP(SMALL(AZ$59:AZ$108,$L65)/1000,0)*1000,1000),0))</f>
        <v>0</v>
      </c>
      <c r="EB65" s="41">
        <f>IF(BA65="","",IF(成就内容!AR$120&lt;&gt;"",MAX(ROUNDUP(SMALL(BA$59:BA$108,$L65)/1000,0)*1000,1000),0))</f>
        <v>0</v>
      </c>
      <c r="EC65" s="41">
        <f>IF(BB65="","",IF(成就内容!AS$120&lt;&gt;"",MAX(ROUNDUP(SMALL(BB$59:BB$108,$L65)/1000,0)*1000,1000),0))</f>
        <v>0</v>
      </c>
      <c r="ED65" s="41">
        <f>IF(BC65="","",IF(成就内容!AT$120&lt;&gt;"",MAX(ROUNDUP(SMALL(BC$59:BC$108,$L65)/1000,0)*1000,1000),0))</f>
        <v>0</v>
      </c>
      <c r="EE65" s="41">
        <f>IF(BD65="","",IF(成就内容!AU$120&lt;&gt;"",MAX(ROUNDUP(SMALL(BD$59:BD$108,$L65)/1000,0)*1000,1000),0))</f>
        <v>0</v>
      </c>
      <c r="EF65" s="41">
        <f>IF(BE65="","",IF(成就内容!AV$120&lt;&gt;"",MAX(ROUNDUP(SMALL(BE$59:BE$108,$L65)/1000,0)*1000,1000),0))</f>
        <v>0</v>
      </c>
      <c r="EG65" s="41">
        <f>IF(BF65="","",IF(成就内容!AW$120&lt;&gt;"",MAX(ROUNDUP(SMALL(BF$59:BF$108,$L65)/1000,0)*1000,1000),0))</f>
        <v>3000</v>
      </c>
      <c r="EH65" s="41">
        <f>IF(BG65="","",IF(成就内容!AX$120&lt;&gt;"",MAX(ROUNDUP(SMALL(BG$59:BG$108,$L65)/1000,0)*1000,1000),0))</f>
        <v>0</v>
      </c>
      <c r="EI65" s="41">
        <f>IF(BH65="","",IF(成就内容!AY$120&lt;&gt;"",MAX(ROUNDUP(SMALL(BH$59:BH$108,$L65)/1000,0)*1000,1000),0))</f>
        <v>0</v>
      </c>
      <c r="EJ65" s="41">
        <f>IF(BI65="","",IF(成就内容!AZ$120&lt;&gt;"",MAX(ROUNDUP(SMALL(BI$59:BI$108,$L65)/1000,0)*1000,1000),0))</f>
        <v>0</v>
      </c>
      <c r="EK65" s="41">
        <f>IF(BJ65="","",IF(成就内容!BA$120&lt;&gt;"",MAX(ROUNDUP(SMALL(BJ$59:BJ$108,$L65)/1000,0)*1000,1000),0))</f>
        <v>0</v>
      </c>
      <c r="EL65" s="41">
        <f>IF(BK65="","",IF(成就内容!BB$120&lt;&gt;"",MAX(ROUNDUP(SMALL(BK$59:BK$108,$L65)/1000,0)*1000,1000),0))</f>
        <v>0</v>
      </c>
      <c r="EM65" s="41">
        <f>IF(BL65="","",IF(成就内容!BC$120&lt;&gt;"",MAX(ROUNDUP(SMALL(BL$59:BL$108,$L65)/1000,0)*1000,1000),0))</f>
        <v>0</v>
      </c>
      <c r="EN65" s="41">
        <f>IF(BM65="","",IF(成就内容!BD$120&lt;&gt;"",MAX(ROUNDUP(SMALL(BM$59:BM$108,$L65)/1000,0)*1000,1000),0))</f>
        <v>0</v>
      </c>
      <c r="EO65" s="41">
        <f>IF(BN65="","",IF(成就内容!BE$120&lt;&gt;"",MAX(ROUNDUP(SMALL(BN$59:BN$108,$L65)/1000,0)*1000,1000),0))</f>
        <v>0</v>
      </c>
      <c r="EP65" s="41">
        <f>IF(BO65="","",IF(成就内容!BF$120&lt;&gt;"",MAX(ROUNDUP(SMALL(BO$59:BO$108,$L65)/1000,0)*1000,1000),0))</f>
        <v>0</v>
      </c>
      <c r="EQ65" s="41">
        <f>IF(BP65="","",IF(成就内容!BG$120&lt;&gt;"",MAX(ROUNDUP(SMALL(BP$59:BP$108,$L65)/1000,0)*1000,1000),0))</f>
        <v>3000</v>
      </c>
      <c r="ER65" s="41">
        <f>IF(BQ65="","",IF(成就内容!BH$120&lt;&gt;"",MAX(ROUNDUP(SMALL(BQ$59:BQ$108,$L65)/1000,0)*1000,1000),0))</f>
        <v>0</v>
      </c>
      <c r="ES65" s="41" t="str">
        <f>IF(BR65="","",IF(成就内容!BI$120&lt;&gt;"",MAX(ROUNDUP(SMALL(BR$59:BR$108,$L65)/1000,0)*1000,1000),0))</f>
        <v/>
      </c>
      <c r="ET65" s="41">
        <f>IF(BS65="","",IF(成就内容!BJ$120&lt;&gt;"",MAX(ROUNDUP(SMALL(BS$59:BS$108,$L65)/1000,0)*1000,1000),0))</f>
        <v>0</v>
      </c>
      <c r="EU65" s="41">
        <f>IF(BT65="","",IF(成就内容!BK$120&lt;&gt;"",MAX(ROUNDUP(SMALL(BT$59:BT$108,$L65)/1000,0)*1000,1000),0))</f>
        <v>2000</v>
      </c>
      <c r="EV65" s="41">
        <f>IF(BU65="","",IF(成就内容!BL$120&lt;&gt;"",MAX(ROUNDUP(SMALL(BU$59:BU$108,$L65)/1000,0)*1000,1000),0))</f>
        <v>0</v>
      </c>
      <c r="EW65" s="41">
        <f>IF(BV65="","",IF(成就内容!BM$120&lt;&gt;"",MAX(ROUNDUP(SMALL(BV$59:BV$108,$L65)/1000,0)*1000,1000),0))</f>
        <v>0</v>
      </c>
      <c r="EX65" s="41">
        <f>IF(BW65="","",IF(成就内容!BN$120&lt;&gt;"",MAX(ROUNDUP(SMALL(BW$59:BW$108,$L65)/1000,0)*1000,1000),0))</f>
        <v>2000</v>
      </c>
      <c r="EY65" s="41">
        <f>IF(BX65="","",IF(成就内容!BO$120&lt;&gt;"",MAX(ROUNDUP(SMALL(BX$59:BX$108,$L65)/1000,0)*1000,1000),0))</f>
        <v>1000</v>
      </c>
      <c r="EZ65" s="41">
        <f>IF(BY65="","",IF(成就内容!BP$120&lt;&gt;"",MAX(ROUNDUP(SMALL(BY$59:BY$108,$L65)/1000,0)*1000,1000),0))</f>
        <v>1000</v>
      </c>
      <c r="FA65" s="41">
        <f>IF(BZ65="","",IF(成就内容!BQ$120&lt;&gt;"",MAX(ROUNDUP(SMALL(BZ$59:BZ$108,$L65)/1000,0)*1000,1000),0))</f>
        <v>1000</v>
      </c>
      <c r="FB65" s="41">
        <f>IF(CA65="","",IF(成就内容!BR$120&lt;&gt;"",MAX(ROUNDUP(SMALL(CA$59:CA$108,$L65)/1000,0)*1000,1000),0))</f>
        <v>2000</v>
      </c>
      <c r="FC65" s="41">
        <f>IF(CB65="","",IF(成就内容!BS$120&lt;&gt;"",MAX(ROUNDUP(SMALL(CB$59:CB$108,$L65)/1000,0)*1000,1000),0))</f>
        <v>2000</v>
      </c>
      <c r="FD65" s="41">
        <f>IF(CC65="","",IF(成就内容!BT$120&lt;&gt;"",MAX(ROUNDUP(SMALL(CC$59:CC$108,$L65)/1000,0)*1000,1000),0))</f>
        <v>2000</v>
      </c>
      <c r="FE65" s="41">
        <f>IF(CD65="","",IF(成就内容!BU$120&lt;&gt;"",MAX(ROUNDUP(SMALL(CD$59:CD$108,$L65)/1000,0)*1000,1000),0))</f>
        <v>47000</v>
      </c>
      <c r="FF65" s="41" t="str">
        <f>IF(CE65="","",IF(成就内容!BV$120&lt;&gt;"",MAX(ROUNDUP(SMALL(CE$59:CE$108,$L65)/1000,0)*1000,1000),0))</f>
        <v/>
      </c>
      <c r="FG65" s="41">
        <f>IF(CF65="","",IF(成就内容!BW$120&lt;&gt;"",MAX(ROUNDUP(SMALL(CF$59:CF$108,$L65)/1000,0)*1000,1000),0))</f>
        <v>12000</v>
      </c>
      <c r="FH65" s="41">
        <f>IF(CG65="","",IF(成就内容!BX$120&lt;&gt;"",MAX(ROUNDUP(SMALL(CG$59:CG$108,$L65)/1000,0)*1000,1000),0))</f>
        <v>9000</v>
      </c>
      <c r="FI65" s="41">
        <f>IF(CH65="","",IF(成就内容!BY$120&lt;&gt;"",MAX(ROUNDUP(SMALL(CH$59:CH$108,$L65)/1000,0)*1000,1000),0))</f>
        <v>3000</v>
      </c>
      <c r="FJ65" s="41">
        <f>IF(CI65="","",IF(成就内容!BZ$120&lt;&gt;"",MAX(ROUNDUP(SMALL(CI$59:CI$108,$L65)/1000,0)*1000,1000),0))</f>
        <v>0</v>
      </c>
    </row>
    <row r="66" spans="1:166" x14ac:dyDescent="0.15">
      <c r="A66" s="84"/>
      <c r="B66" s="96">
        <v>63</v>
      </c>
      <c r="C66" s="96">
        <f>'[1]功能-子任务'!$S67</f>
        <v>4564.8</v>
      </c>
      <c r="D66" s="96">
        <f>'[1]功能-子任务'!$AC67</f>
        <v>4160000</v>
      </c>
      <c r="E66" s="96">
        <f>'[1]功能-子任务'!$AM67/4</f>
        <v>19246875</v>
      </c>
      <c r="F66" s="96">
        <f t="shared" si="78"/>
        <v>19246875</v>
      </c>
      <c r="G66" s="96">
        <f>'[1]功能-子任务'!$AR67</f>
        <v>40420000.000000015</v>
      </c>
      <c r="H66" s="96">
        <f>'[1]功能-子任务'!$BA67</f>
        <v>14550</v>
      </c>
      <c r="I66" s="96">
        <f>'[1]功能-子任务'!$BJ67</f>
        <v>116468.5</v>
      </c>
      <c r="L66" s="25">
        <v>8</v>
      </c>
      <c r="M66" s="41">
        <f>IF(成就内容!D14="","",INDEX($D$4:$D$178*成就内容!D$120/SUM(成就内容!$D$120:$BZ$120),成就内容!D70,1)-SUM(M$59:M65))</f>
        <v>0</v>
      </c>
      <c r="N66" s="41" t="str">
        <f>IF(成就内容!E14="","",INDEX($D$4:$D$178*成就内容!E$120/SUM(成就内容!$D$120:$BZ$120),成就内容!E70,1)-SUM(N$59:N65))</f>
        <v/>
      </c>
      <c r="O66" s="41">
        <f>IF(成就内容!F14="","",INDEX($D$4:$D$178*成就内容!F$120/SUM(成就内容!$D$120:$BZ$120),成就内容!F70,1)-SUM(O$59:O65))</f>
        <v>2181.818181818182</v>
      </c>
      <c r="P66" s="41" t="str">
        <f>IF(成就内容!G14="","",INDEX($D$4:$D$178*成就内容!G$120/SUM(成就内容!$D$120:$BZ$120),成就内容!G70,1)-SUM(P$59:P65))</f>
        <v/>
      </c>
      <c r="Q66" s="41">
        <f>IF(成就内容!H14="","",INDEX($D$4:$D$178*成就内容!H$120/SUM(成就内容!$D$120:$BZ$120),成就内容!H70,1)-SUM(Q$59:Q65))</f>
        <v>0</v>
      </c>
      <c r="R66" s="41">
        <f>IF(成就内容!I14="","",INDEX($D$4:$D$178*成就内容!I$120/SUM(成就内容!$D$120:$BZ$120),成就内容!I70,1)-SUM(R$59:R65))</f>
        <v>4363.6363636363658</v>
      </c>
      <c r="S66" s="41">
        <f>IF(成就内容!J14="","",INDEX($D$4:$D$178*成就内容!J$120/SUM(成就内容!$D$120:$BZ$120),成就内容!J70,1)-SUM(S$59:S65))</f>
        <v>0</v>
      </c>
      <c r="T66" s="41">
        <f>IF(成就内容!K14="","",INDEX($D$4:$D$178*成就内容!K$120/SUM(成就内容!$D$120:$BZ$120),成就内容!K70,1)-SUM(T$59:T65))</f>
        <v>0</v>
      </c>
      <c r="U66" s="41">
        <f>IF(成就内容!L14="","",INDEX($D$4:$D$178*成就内容!L$120/SUM(成就内容!$D$120:$BZ$120),成就内容!L70,1)-SUM(U$59:U65))</f>
        <v>0</v>
      </c>
      <c r="V66" s="41">
        <f>IF(成就内容!M14="","",INDEX($D$4:$D$178*成就内容!M$120/SUM(成就内容!$D$120:$BZ$120),成就内容!M70,1)-SUM(V$59:V65))</f>
        <v>0</v>
      </c>
      <c r="W66" s="41">
        <f>IF(成就内容!N14="","",INDEX($D$4:$D$178*成就内容!N$120/SUM(成就内容!$D$120:$BZ$120),成就内容!N70,1)-SUM(W$59:W65))</f>
        <v>0</v>
      </c>
      <c r="X66" s="41">
        <f>IF(成就内容!O14="","",INDEX($D$4:$D$178*成就内容!O$120/SUM(成就内容!$D$120:$BZ$120),成就内容!O70,1)-SUM(X$59:X65))</f>
        <v>0</v>
      </c>
      <c r="Y66" s="41">
        <f>IF(成就内容!P14="","",INDEX($D$4:$D$178*成就内容!P$120/SUM(成就内容!$D$120:$BZ$120),成就内容!P70,1)-SUM(Y$59:Y65))</f>
        <v>0</v>
      </c>
      <c r="Z66" s="41">
        <f>IF(成就内容!Q14="","",INDEX($D$4:$D$178*成就内容!Q$120/SUM(成就内容!$D$120:$BZ$120),成就内容!Q70,1)-SUM(Z$59:Z65))</f>
        <v>0</v>
      </c>
      <c r="AA66" s="41">
        <f>IF(成就内容!R14="","",INDEX($D$4:$D$178*成就内容!R$120/SUM(成就内容!$D$120:$BZ$120),成就内容!R70,1)-SUM(AA$59:AA65))</f>
        <v>4363.6363636363658</v>
      </c>
      <c r="AB66" s="41">
        <f>IF(成就内容!S14="","",INDEX($D$4:$D$178*成就内容!S$120/SUM(成就内容!$D$120:$BZ$120),成就内容!S70,1)-SUM(AB$59:AB65))</f>
        <v>0</v>
      </c>
      <c r="AC66" s="41">
        <f>IF(成就内容!T14="","",INDEX($D$4:$D$178*成就内容!T$120/SUM(成就内容!$D$120:$BZ$120),成就内容!T70,1)-SUM(AC$59:AC65))</f>
        <v>0</v>
      </c>
      <c r="AD66" s="41">
        <f>IF(成就内容!U14="","",INDEX($D$4:$D$178*成就内容!U$120/SUM(成就内容!$D$120:$BZ$120),成就内容!U70,1)-SUM(AD$59:AD65))</f>
        <v>0</v>
      </c>
      <c r="AE66" s="41">
        <f>IF(成就内容!V14="","",INDEX($D$4:$D$178*成就内容!V$120/SUM(成就内容!$D$120:$BZ$120),成就内容!V70,1)-SUM(AE$59:AE65))</f>
        <v>0</v>
      </c>
      <c r="AF66" s="41">
        <f>IF(成就内容!W14="","",INDEX($D$4:$D$178*成就内容!W$120/SUM(成就内容!$D$120:$BZ$120),成就内容!W70,1)-SUM(AF$59:AF65))</f>
        <v>0</v>
      </c>
      <c r="AG66" s="41">
        <f>IF(成就内容!X14="","",INDEX($D$4:$D$178*成就内容!X$120/SUM(成就内容!$D$120:$BZ$120),成就内容!X70,1)-SUM(AG$59:AG65))</f>
        <v>14545.454545454544</v>
      </c>
      <c r="AH66" s="41">
        <f>IF(成就内容!Y14="","",INDEX($D$4:$D$178*成就内容!Y$120/SUM(成就内容!$D$120:$BZ$120),成就内容!Y70,1)-SUM(AH$59:AH65))</f>
        <v>11636.363636363636</v>
      </c>
      <c r="AI66" s="41" t="str">
        <f>IF(成就内容!Z14="","",INDEX($D$4:$D$178*成就内容!Z$120/SUM(成就内容!$D$120:$BZ$120),成就内容!Z70,1)-SUM(AI$59:AI65))</f>
        <v/>
      </c>
      <c r="AJ66" s="41">
        <f>IF(成就内容!AA14="","",INDEX($D$4:$D$178*成就内容!AA$120/SUM(成就内容!$D$120:$BZ$120),成就内容!AA70,1)-SUM(AJ$59:AJ65))</f>
        <v>0</v>
      </c>
      <c r="AK66" s="41">
        <f>IF(成就内容!AB14="","",INDEX($D$4:$D$178*成就内容!AB$120/SUM(成就内容!$D$120:$BZ$120),成就内容!AB70,1)-SUM(AK$59:AK65))</f>
        <v>0</v>
      </c>
      <c r="AL66" s="41">
        <f>IF(成就内容!AC14="","",INDEX($D$4:$D$178*成就内容!AC$120/SUM(成就内容!$D$120:$BZ$120),成就内容!AC70,1)-SUM(AL$59:AL65))</f>
        <v>0</v>
      </c>
      <c r="AM66" s="41">
        <f>IF(成就内容!AD14="","",INDEX($D$4:$D$178*成就内容!AD$120/SUM(成就内容!$D$120:$BZ$120),成就内容!AD70,1)-SUM(AM$59:AM65))</f>
        <v>0</v>
      </c>
      <c r="AN66" s="41">
        <f>IF(成就内容!AE14="","",INDEX($D$4:$D$178*成就内容!AE$120/SUM(成就内容!$D$120:$BZ$120),成就内容!AE70,1)-SUM(AN$59:AN65))</f>
        <v>0</v>
      </c>
      <c r="AO66" s="41">
        <f>IF(成就内容!AF14="","",INDEX($D$4:$D$178*成就内容!AF$120/SUM(成就内容!$D$120:$BZ$120),成就内容!AF70,1)-SUM(AO$59:AO65))</f>
        <v>0</v>
      </c>
      <c r="AP66" s="41">
        <f>IF(成就内容!AG14="","",INDEX($D$4:$D$178*成就内容!AG$120/SUM(成就内容!$D$120:$BZ$120),成就内容!AG70,1)-SUM(AP$59:AP65))</f>
        <v>5818.181818181818</v>
      </c>
      <c r="AQ66" s="41">
        <f>IF(成就内容!AH14="","",INDEX($D$4:$D$178*成就内容!AH$120/SUM(成就内容!$D$120:$BZ$120),成就内容!AH70,1)-SUM(AQ$59:AQ65))</f>
        <v>0</v>
      </c>
      <c r="AR66" s="41">
        <f>IF(成就内容!AI14="","",INDEX($D$4:$D$178*成就内容!AI$120/SUM(成就内容!$D$120:$BZ$120),成就内容!AI70,1)-SUM(AR$59:AR65))</f>
        <v>5818.181818181818</v>
      </c>
      <c r="AS66" s="41">
        <f>IF(成就内容!AJ14="","",INDEX($D$4:$D$178*成就内容!AJ$120/SUM(成就内容!$D$120:$BZ$120),成就内容!AJ70,1)-SUM(AS$59:AS65))</f>
        <v>5818.1818181818198</v>
      </c>
      <c r="AT66" s="41" t="str">
        <f>IF(成就内容!AK14="","",INDEX($D$4:$D$178*成就内容!AK$120/SUM(成就内容!$D$120:$BZ$120),成就内容!AK70,1)-SUM(AT$59:AT65))</f>
        <v/>
      </c>
      <c r="AU66" s="41" t="str">
        <f>IF(成就内容!AL14="","",INDEX($D$4:$D$178*成就内容!AL$120/SUM(成就内容!$D$120:$BZ$120),成就内容!AL70,1)-SUM(AU$59:AU65))</f>
        <v/>
      </c>
      <c r="AV66" s="41">
        <f>IF(成就内容!AM14="","",INDEX($D$4:$D$178*成就内容!AM$120/SUM(成就内容!$D$120:$BZ$120),成就内容!AM70,1)-SUM(AV$59:AV65))</f>
        <v>5818.181818181818</v>
      </c>
      <c r="AW66" s="41">
        <f>IF(成就内容!AN14="","",INDEX($D$4:$D$178*成就内容!AN$120/SUM(成就内容!$D$120:$BZ$120),成就内容!AN70,1)-SUM(AW$59:AW65))</f>
        <v>5818.1818181818198</v>
      </c>
      <c r="AX66" s="41">
        <f>IF(成就内容!AO14="","",INDEX($D$4:$D$178*成就内容!AO$120/SUM(成就内容!$D$120:$BZ$120),成就内容!AO70,1)-SUM(AX$59:AX65))</f>
        <v>0</v>
      </c>
      <c r="AY66" s="41">
        <f>IF(成就内容!AP14="","",INDEX($D$4:$D$178*成就内容!AP$120/SUM(成就内容!$D$120:$BZ$120),成就内容!AP70,1)-SUM(AY$59:AY65))</f>
        <v>0</v>
      </c>
      <c r="AZ66" s="41">
        <f>IF(成就内容!AQ14="","",INDEX($D$4:$D$178*成就内容!AQ$120/SUM(成就内容!$D$120:$BZ$120),成就内容!AQ70,1)-SUM(AZ$59:AZ65))</f>
        <v>0</v>
      </c>
      <c r="BA66" s="41">
        <f>IF(成就内容!AR14="","",INDEX($D$4:$D$178*成就内容!AR$120/SUM(成就内容!$D$120:$BZ$120),成就内容!AR70,1)-SUM(BA$59:BA65))</f>
        <v>0</v>
      </c>
      <c r="BB66" s="41">
        <f>IF(成就内容!AS14="","",INDEX($D$4:$D$178*成就内容!AS$120/SUM(成就内容!$D$120:$BZ$120),成就内容!AS70,1)-SUM(BB$59:BB65))</f>
        <v>0</v>
      </c>
      <c r="BC66" s="41">
        <f>IF(成就内容!AT14="","",INDEX($D$4:$D$178*成就内容!AT$120/SUM(成就内容!$D$120:$BZ$120),成就内容!AT70,1)-SUM(BC$59:BC65))</f>
        <v>0</v>
      </c>
      <c r="BD66" s="41">
        <f>IF(成就内容!AU14="","",INDEX($D$4:$D$178*成就内容!AU$120/SUM(成就内容!$D$120:$BZ$120),成就内容!AU70,1)-SUM(BD$59:BD65))</f>
        <v>0</v>
      </c>
      <c r="BE66" s="41">
        <f>IF(成就内容!AV14="","",INDEX($D$4:$D$178*成就内容!AV$120/SUM(成就内容!$D$120:$BZ$120),成就内容!AV70,1)-SUM(BE$59:BE65))</f>
        <v>0</v>
      </c>
      <c r="BF66" s="41">
        <f>IF(成就内容!AW14="","",INDEX($D$4:$D$178*成就内容!AW$120/SUM(成就内容!$D$120:$BZ$120),成就内容!AW70,1)-SUM(BF$59:BF65))</f>
        <v>4363.6363636363658</v>
      </c>
      <c r="BG66" s="41">
        <f>IF(成就内容!AX14="","",INDEX($D$4:$D$178*成就内容!AX$120/SUM(成就内容!$D$120:$BZ$120),成就内容!AX70,1)-SUM(BG$59:BG65))</f>
        <v>0</v>
      </c>
      <c r="BH66" s="41">
        <f>IF(成就内容!AY14="","",INDEX($D$4:$D$178*成就内容!AY$120/SUM(成就内容!$D$120:$BZ$120),成就内容!AY70,1)-SUM(BH$59:BH65))</f>
        <v>0</v>
      </c>
      <c r="BI66" s="41">
        <f>IF(成就内容!AZ14="","",INDEX($D$4:$D$178*成就内容!AZ$120/SUM(成就内容!$D$120:$BZ$120),成就内容!AZ70,1)-SUM(BI$59:BI65))</f>
        <v>0</v>
      </c>
      <c r="BJ66" s="41">
        <f>IF(成就内容!BA14="","",INDEX($D$4:$D$178*成就内容!BA$120/SUM(成就内容!$D$120:$BZ$120),成就内容!BA70,1)-SUM(BJ$59:BJ65))</f>
        <v>0</v>
      </c>
      <c r="BK66" s="41">
        <f>IF(成就内容!BB14="","",INDEX($D$4:$D$178*成就内容!BB$120/SUM(成就内容!$D$120:$BZ$120),成就内容!BB70,1)-SUM(BK$59:BK65))</f>
        <v>0</v>
      </c>
      <c r="BL66" s="41">
        <f>IF(成就内容!BC14="","",INDEX($D$4:$D$178*成就内容!BC$120/SUM(成就内容!$D$120:$BZ$120),成就内容!BC70,1)-SUM(BL$59:BL65))</f>
        <v>0</v>
      </c>
      <c r="BM66" s="41">
        <f>IF(成就内容!BD14="","",INDEX($D$4:$D$178*成就内容!BD$120/SUM(成就内容!$D$120:$BZ$120),成就内容!BD70,1)-SUM(BM$59:BM65))</f>
        <v>0</v>
      </c>
      <c r="BN66" s="41">
        <f>IF(成就内容!BE14="","",INDEX($D$4:$D$178*成就内容!BE$120/SUM(成就内容!$D$120:$BZ$120),成就内容!BE70,1)-SUM(BN$59:BN65))</f>
        <v>0</v>
      </c>
      <c r="BO66" s="41">
        <f>IF(成就内容!BF14="","",INDEX($D$4:$D$178*成就内容!BF$120/SUM(成就内容!$D$120:$BZ$120),成就内容!BF70,1)-SUM(BO$59:BO65))</f>
        <v>0</v>
      </c>
      <c r="BP66" s="41">
        <f>IF(成就内容!BG14="","",INDEX($D$4:$D$178*成就内容!BG$120/SUM(成就内容!$D$120:$BZ$120),成就内容!BG70,1)-SUM(BP$59:BP65))</f>
        <v>5090.9090909090901</v>
      </c>
      <c r="BQ66" s="41">
        <f>IF(成就内容!BH14="","",INDEX($D$4:$D$178*成就内容!BH$120/SUM(成就内容!$D$120:$BZ$120),成就内容!BH70,1)-SUM(BQ$59:BQ65))</f>
        <v>0</v>
      </c>
      <c r="BR66" s="41" t="str">
        <f>IF(成就内容!BI14="","",INDEX($D$4:$D$178*成就内容!BI$120/SUM(成就内容!$D$120:$BZ$120),成就内容!BI70,1)-SUM(BR$59:BR65))</f>
        <v/>
      </c>
      <c r="BS66" s="41">
        <f>IF(成就内容!BJ14="","",INDEX($D$4:$D$178*成就内容!BJ$120/SUM(成就内容!$D$120:$BZ$120),成就内容!BJ70,1)-SUM(BS$59:BS65))</f>
        <v>0</v>
      </c>
      <c r="BT66" s="41">
        <f>IF(成就内容!BK14="","",INDEX($D$4:$D$178*成就内容!BK$120/SUM(成就内容!$D$120:$BZ$120),成就内容!BK70,1)-SUM(BT$59:BT65))</f>
        <v>1454.545454545455</v>
      </c>
      <c r="BU66" s="41">
        <f>IF(成就内容!BL14="","",INDEX($D$4:$D$178*成就内容!BL$120/SUM(成就内容!$D$120:$BZ$120),成就内容!BL70,1)-SUM(BU$59:BU65))</f>
        <v>0</v>
      </c>
      <c r="BV66" s="41">
        <f>IF(成就内容!BM14="","",INDEX($D$4:$D$178*成就内容!BM$120/SUM(成就内容!$D$120:$BZ$120),成就内容!BM70,1)-SUM(BV$59:BV65))</f>
        <v>0</v>
      </c>
      <c r="BW66" s="41">
        <f>IF(成就内容!BN14="","",INDEX($D$4:$D$178*成就内容!BN$120/SUM(成就内容!$D$120:$BZ$120),成就内容!BN70,1)-SUM(BW$59:BW65))</f>
        <v>3636.363636363636</v>
      </c>
      <c r="BX66" s="41">
        <f>IF(成就内容!BO14="","",INDEX($D$4:$D$178*成就内容!BO$120/SUM(成就内容!$D$120:$BZ$120),成就内容!BO70,1)-SUM(BX$59:BX65))</f>
        <v>1818.181818181818</v>
      </c>
      <c r="BY66" s="41">
        <f>IF(成就内容!BP14="","",INDEX($D$4:$D$178*成就内容!BP$120/SUM(成就内容!$D$120:$BZ$120),成就内容!BP70,1)-SUM(BY$59:BY65))</f>
        <v>8727.2727272727261</v>
      </c>
      <c r="BZ66" s="41">
        <f>IF(成就内容!BQ14="","",INDEX($D$4:$D$178*成就内容!BQ$120/SUM(成就内容!$D$120:$BZ$120),成就内容!BQ70,1)-SUM(BZ$59:BZ65))</f>
        <v>11636.363636363618</v>
      </c>
      <c r="CA66" s="41">
        <f>IF(成就内容!BR14="","",INDEX($D$4:$D$178*成就内容!BR$120/SUM(成就内容!$D$120:$BZ$120),成就内容!BR70,1)-SUM(CA$59:CA65))</f>
        <v>2909.090909090909</v>
      </c>
      <c r="CB66" s="41">
        <f>IF(成就内容!BS14="","",INDEX($D$4:$D$178*成就内容!BS$120/SUM(成就内容!$D$120:$BZ$120),成就内容!BS70,1)-SUM(CB$59:CB65))</f>
        <v>1454.545454545455</v>
      </c>
      <c r="CC66" s="41">
        <f>IF(成就内容!BT14="","",INDEX($D$4:$D$178*成就内容!BT$120/SUM(成就内容!$D$120:$BZ$120),成就内容!BT70,1)-SUM(CC$59:CC65))</f>
        <v>2909.0909090909081</v>
      </c>
      <c r="CD66" s="41">
        <f>IF(成就内容!BU14="","",INDEX($D$4:$D$178*成就内容!BU$120/SUM(成就内容!$D$120:$BZ$120),成就内容!BU70,1)-SUM(CD$59:CD65))</f>
        <v>23272.727272727294</v>
      </c>
      <c r="CE66" s="41" t="str">
        <f>IF(成就内容!BV14="","",INDEX($D$4:$D$178*成就内容!BV$120/SUM(成就内容!$D$120:$BZ$120),成就内容!BV70,1)-SUM(CE$59:CE65))</f>
        <v/>
      </c>
      <c r="CF66" s="41">
        <f>IF(成就内容!BW14="","",INDEX($D$4:$D$178*成就内容!BW$120/SUM(成就内容!$D$120:$BZ$120),成就内容!BW70,1)-SUM(CF$59:CF65))</f>
        <v>11636.363636363632</v>
      </c>
      <c r="CG66" s="41">
        <f>IF(成就内容!BX14="","",INDEX($D$4:$D$178*成就内容!BX$120/SUM(成就内容!$D$120:$BZ$120),成就内容!BX70,1)-SUM(CG$59:CG65))</f>
        <v>8727.2727272727243</v>
      </c>
      <c r="CH66" s="41">
        <f>IF(成就内容!BY14="","",INDEX($D$4:$D$178*成就内容!BY$120/SUM(成就内容!$D$120:$BZ$120),成就内容!BY70,1)-SUM(CH$59:CH65))</f>
        <v>4363.6363636363658</v>
      </c>
      <c r="CI66" s="41">
        <f>IF(成就内容!BZ14="","",INDEX($D$4:$D$178*成就内容!BZ$120/SUM(成就内容!$D$120:$BZ$120),成就内容!BZ70,1)-SUM(CI$59:CI65))</f>
        <v>0</v>
      </c>
      <c r="CM66" s="43">
        <v>8</v>
      </c>
      <c r="CN66" s="41">
        <f>IF(M66="","",IF(成就内容!D$120&lt;&gt;"",MAX(ROUNDUP(SMALL(M$59:M$108,$L66)/1000,0)*1000,1000),0))</f>
        <v>0</v>
      </c>
      <c r="CO66" s="41" t="str">
        <f>IF(N66="","",IF(成就内容!E$120&lt;&gt;"",MAX(ROUNDUP(SMALL(N$59:N$108,$L66)/1000,0)*1000,1000),0))</f>
        <v/>
      </c>
      <c r="CP66" s="41">
        <f>IF(O66="","",IF(成就内容!F$120&lt;&gt;"",MAX(ROUNDUP(SMALL(O$59:O$108,$L66)/1000,0)*1000,1000),0))</f>
        <v>3000</v>
      </c>
      <c r="CQ66" s="41" t="str">
        <f>IF(P66="","",IF(成就内容!G$120&lt;&gt;"",MAX(ROUNDUP(SMALL(P$59:P$108,$L66)/1000,0)*1000,1000),0))</f>
        <v/>
      </c>
      <c r="CR66" s="41">
        <f>IF(Q66="","",IF(成就内容!H$120&lt;&gt;"",MAX(ROUNDUP(SMALL(Q$59:Q$108,$L66)/1000,0)*1000,1000),0))</f>
        <v>0</v>
      </c>
      <c r="CS66" s="41">
        <f>IF(R66="","",IF(成就内容!I$120&lt;&gt;"",MAX(ROUNDUP(SMALL(R$59:R$108,$L66)/1000,0)*1000,1000),0))</f>
        <v>5000</v>
      </c>
      <c r="CT66" s="41">
        <f>IF(S66="","",IF(成就内容!J$120&lt;&gt;"",MAX(ROUNDUP(SMALL(S$59:S$108,$L66)/1000,0)*1000,1000),0))</f>
        <v>0</v>
      </c>
      <c r="CU66" s="41">
        <f>IF(T66="","",IF(成就内容!K$120&lt;&gt;"",MAX(ROUNDUP(SMALL(T$59:T$108,$L66)/1000,0)*1000,1000),0))</f>
        <v>0</v>
      </c>
      <c r="CV66" s="41">
        <f>IF(U66="","",IF(成就内容!L$120&lt;&gt;"",MAX(ROUNDUP(SMALL(U$59:U$108,$L66)/1000,0)*1000,1000),0))</f>
        <v>0</v>
      </c>
      <c r="CW66" s="41">
        <f>IF(V66="","",IF(成就内容!M$120&lt;&gt;"",MAX(ROUNDUP(SMALL(V$59:V$108,$L66)/1000,0)*1000,1000),0))</f>
        <v>0</v>
      </c>
      <c r="CX66" s="41">
        <f>IF(W66="","",IF(成就内容!N$120&lt;&gt;"",MAX(ROUNDUP(SMALL(W$59:W$108,$L66)/1000,0)*1000,1000),0))</f>
        <v>0</v>
      </c>
      <c r="CY66" s="41">
        <f>IF(X66="","",IF(成就内容!O$120&lt;&gt;"",MAX(ROUNDUP(SMALL(X$59:X$108,$L66)/1000,0)*1000,1000),0))</f>
        <v>0</v>
      </c>
      <c r="CZ66" s="41">
        <f>IF(Y66="","",IF(成就内容!P$120&lt;&gt;"",MAX(ROUNDUP(SMALL(Y$59:Y$108,$L66)/1000,0)*1000,1000),0))</f>
        <v>0</v>
      </c>
      <c r="DA66" s="41">
        <f>IF(Z66="","",IF(成就内容!Q$120&lt;&gt;"",MAX(ROUNDUP(SMALL(Z$59:Z$108,$L66)/1000,0)*1000,1000),0))</f>
        <v>0</v>
      </c>
      <c r="DB66" s="41">
        <f>IF(AA66="","",IF(成就内容!R$120&lt;&gt;"",MAX(ROUNDUP(SMALL(AA$59:AA$108,$L66)/1000,0)*1000,1000),0))</f>
        <v>5000</v>
      </c>
      <c r="DC66" s="41">
        <f>IF(AB66="","",IF(成就内容!S$120&lt;&gt;"",MAX(ROUNDUP(SMALL(AB$59:AB$108,$L66)/1000,0)*1000,1000),0))</f>
        <v>0</v>
      </c>
      <c r="DD66" s="41">
        <f>IF(AC66="","",IF(成就内容!T$120&lt;&gt;"",MAX(ROUNDUP(SMALL(AC$59:AC$108,$L66)/1000,0)*1000,1000),0))</f>
        <v>0</v>
      </c>
      <c r="DE66" s="41">
        <f>IF(AD66="","",IF(成就内容!U$120&lt;&gt;"",MAX(ROUNDUP(SMALL(AD$59:AD$108,$L66)/1000,0)*1000,1000),0))</f>
        <v>0</v>
      </c>
      <c r="DF66" s="41">
        <f>IF(AE66="","",IF(成就内容!V$120&lt;&gt;"",MAX(ROUNDUP(SMALL(AE$59:AE$108,$L66)/1000,0)*1000,1000),0))</f>
        <v>0</v>
      </c>
      <c r="DG66" s="41">
        <f>IF(AF66="","",IF(成就内容!W$120&lt;&gt;"",MAX(ROUNDUP(SMALL(AF$59:AF$108,$L66)/1000,0)*1000,1000),0))</f>
        <v>0</v>
      </c>
      <c r="DH66" s="41">
        <f>IF(AG66="","",IF(成就内容!X$120&lt;&gt;"",MAX(ROUNDUP(SMALL(AG$59:AG$108,$L66)/1000,0)*1000,1000),0))</f>
        <v>15000</v>
      </c>
      <c r="DI66" s="41">
        <f>IF(AH66="","",IF(成就内容!Y$120&lt;&gt;"",MAX(ROUNDUP(SMALL(AH$59:AH$108,$L66)/1000,0)*1000,1000),0))</f>
        <v>12000</v>
      </c>
      <c r="DJ66" s="41" t="str">
        <f>IF(AI66="","",IF(成就内容!Z$120&lt;&gt;"",MAX(ROUNDUP(SMALL(AI$59:AI$108,$L66)/1000,0)*1000,1000),0))</f>
        <v/>
      </c>
      <c r="DK66" s="41">
        <f>IF(AJ66="","",IF(成就内容!AA$120&lt;&gt;"",MAX(ROUNDUP(SMALL(AJ$59:AJ$108,$L66)/1000,0)*1000,1000),0))</f>
        <v>0</v>
      </c>
      <c r="DL66" s="41">
        <f>IF(AK66="","",IF(成就内容!AB$120&lt;&gt;"",MAX(ROUNDUP(SMALL(AK$59:AK$108,$L66)/1000,0)*1000,1000),0))</f>
        <v>0</v>
      </c>
      <c r="DM66" s="41">
        <f>IF(AL66="","",IF(成就内容!AC$120&lt;&gt;"",MAX(ROUNDUP(SMALL(AL$59:AL$108,$L66)/1000,0)*1000,1000),0))</f>
        <v>0</v>
      </c>
      <c r="DN66" s="41">
        <f>IF(AM66="","",IF(成就内容!AD$120&lt;&gt;"",MAX(ROUNDUP(SMALL(AM$59:AM$108,$L66)/1000,0)*1000,1000),0))</f>
        <v>0</v>
      </c>
      <c r="DO66" s="41">
        <f>IF(AN66="","",IF(成就内容!AE$120&lt;&gt;"",MAX(ROUNDUP(SMALL(AN$59:AN$108,$L66)/1000,0)*1000,1000),0))</f>
        <v>0</v>
      </c>
      <c r="DP66" s="41">
        <f>IF(AO66="","",IF(成就内容!AF$120&lt;&gt;"",MAX(ROUNDUP(SMALL(AO$59:AO$108,$L66)/1000,0)*1000,1000),0))</f>
        <v>0</v>
      </c>
      <c r="DQ66" s="41">
        <f>IF(AP66="","",IF(成就内容!AG$120&lt;&gt;"",MAX(ROUNDUP(SMALL(AP$59:AP$108,$L66)/1000,0)*1000,1000),0))</f>
        <v>6000</v>
      </c>
      <c r="DR66" s="41">
        <f>IF(AQ66="","",IF(成就内容!AH$120&lt;&gt;"",MAX(ROUNDUP(SMALL(AQ$59:AQ$108,$L66)/1000,0)*1000,1000),0))</f>
        <v>0</v>
      </c>
      <c r="DS66" s="41">
        <f>IF(AR66="","",IF(成就内容!AI$120&lt;&gt;"",MAX(ROUNDUP(SMALL(AR$59:AR$108,$L66)/1000,0)*1000,1000),0))</f>
        <v>6000</v>
      </c>
      <c r="DT66" s="41">
        <f>IF(AS66="","",IF(成就内容!AJ$120&lt;&gt;"",MAX(ROUNDUP(SMALL(AS$59:AS$108,$L66)/1000,0)*1000,1000),0))</f>
        <v>6000</v>
      </c>
      <c r="DU66" s="41" t="str">
        <f>IF(AT66="","",IF(成就内容!AK$120&lt;&gt;"",MAX(ROUNDUP(SMALL(AT$59:AT$108,$L66)/1000,0)*1000,1000),0))</f>
        <v/>
      </c>
      <c r="DV66" s="41" t="str">
        <f>IF(AU66="","",IF(成就内容!AL$120&lt;&gt;"",MAX(ROUNDUP(SMALL(AU$59:AU$108,$L66)/1000,0)*1000,1000),0))</f>
        <v/>
      </c>
      <c r="DW66" s="41">
        <f>IF(AV66="","",IF(成就内容!AM$120&lt;&gt;"",MAX(ROUNDUP(SMALL(AV$59:AV$108,$L66)/1000,0)*1000,1000),0))</f>
        <v>6000</v>
      </c>
      <c r="DX66" s="41">
        <f>IF(AW66="","",IF(成就内容!AN$120&lt;&gt;"",MAX(ROUNDUP(SMALL(AW$59:AW$108,$L66)/1000,0)*1000,1000),0))</f>
        <v>6000</v>
      </c>
      <c r="DY66" s="41">
        <f>IF(AX66="","",IF(成就内容!AO$120&lt;&gt;"",MAX(ROUNDUP(SMALL(AX$59:AX$108,$L66)/1000,0)*1000,1000),0))</f>
        <v>0</v>
      </c>
      <c r="DZ66" s="41">
        <f>IF(AY66="","",IF(成就内容!AP$120&lt;&gt;"",MAX(ROUNDUP(SMALL(AY$59:AY$108,$L66)/1000,0)*1000,1000),0))</f>
        <v>0</v>
      </c>
      <c r="EA66" s="41">
        <f>IF(AZ66="","",IF(成就内容!AQ$120&lt;&gt;"",MAX(ROUNDUP(SMALL(AZ$59:AZ$108,$L66)/1000,0)*1000,1000),0))</f>
        <v>0</v>
      </c>
      <c r="EB66" s="41">
        <f>IF(BA66="","",IF(成就内容!AR$120&lt;&gt;"",MAX(ROUNDUP(SMALL(BA$59:BA$108,$L66)/1000,0)*1000,1000),0))</f>
        <v>0</v>
      </c>
      <c r="EC66" s="41">
        <f>IF(BB66="","",IF(成就内容!AS$120&lt;&gt;"",MAX(ROUNDUP(SMALL(BB$59:BB$108,$L66)/1000,0)*1000,1000),0))</f>
        <v>0</v>
      </c>
      <c r="ED66" s="41">
        <f>IF(BC66="","",IF(成就内容!AT$120&lt;&gt;"",MAX(ROUNDUP(SMALL(BC$59:BC$108,$L66)/1000,0)*1000,1000),0))</f>
        <v>0</v>
      </c>
      <c r="EE66" s="41">
        <f>IF(BD66="","",IF(成就内容!AU$120&lt;&gt;"",MAX(ROUNDUP(SMALL(BD$59:BD$108,$L66)/1000,0)*1000,1000),0))</f>
        <v>0</v>
      </c>
      <c r="EF66" s="41">
        <f>IF(BE66="","",IF(成就内容!AV$120&lt;&gt;"",MAX(ROUNDUP(SMALL(BE$59:BE$108,$L66)/1000,0)*1000,1000),0))</f>
        <v>0</v>
      </c>
      <c r="EG66" s="41">
        <f>IF(BF66="","",IF(成就内容!AW$120&lt;&gt;"",MAX(ROUNDUP(SMALL(BF$59:BF$108,$L66)/1000,0)*1000,1000),0))</f>
        <v>5000</v>
      </c>
      <c r="EH66" s="41">
        <f>IF(BG66="","",IF(成就内容!AX$120&lt;&gt;"",MAX(ROUNDUP(SMALL(BG$59:BG$108,$L66)/1000,0)*1000,1000),0))</f>
        <v>0</v>
      </c>
      <c r="EI66" s="41">
        <f>IF(BH66="","",IF(成就内容!AY$120&lt;&gt;"",MAX(ROUNDUP(SMALL(BH$59:BH$108,$L66)/1000,0)*1000,1000),0))</f>
        <v>0</v>
      </c>
      <c r="EJ66" s="41">
        <f>IF(BI66="","",IF(成就内容!AZ$120&lt;&gt;"",MAX(ROUNDUP(SMALL(BI$59:BI$108,$L66)/1000,0)*1000,1000),0))</f>
        <v>0</v>
      </c>
      <c r="EK66" s="41">
        <f>IF(BJ66="","",IF(成就内容!BA$120&lt;&gt;"",MAX(ROUNDUP(SMALL(BJ$59:BJ$108,$L66)/1000,0)*1000,1000),0))</f>
        <v>0</v>
      </c>
      <c r="EL66" s="41">
        <f>IF(BK66="","",IF(成就内容!BB$120&lt;&gt;"",MAX(ROUNDUP(SMALL(BK$59:BK$108,$L66)/1000,0)*1000,1000),0))</f>
        <v>0</v>
      </c>
      <c r="EM66" s="41">
        <f>IF(BL66="","",IF(成就内容!BC$120&lt;&gt;"",MAX(ROUNDUP(SMALL(BL$59:BL$108,$L66)/1000,0)*1000,1000),0))</f>
        <v>0</v>
      </c>
      <c r="EN66" s="41">
        <f>IF(BM66="","",IF(成就内容!BD$120&lt;&gt;"",MAX(ROUNDUP(SMALL(BM$59:BM$108,$L66)/1000,0)*1000,1000),0))</f>
        <v>0</v>
      </c>
      <c r="EO66" s="41">
        <f>IF(BN66="","",IF(成就内容!BE$120&lt;&gt;"",MAX(ROUNDUP(SMALL(BN$59:BN$108,$L66)/1000,0)*1000,1000),0))</f>
        <v>0</v>
      </c>
      <c r="EP66" s="41">
        <f>IF(BO66="","",IF(成就内容!BF$120&lt;&gt;"",MAX(ROUNDUP(SMALL(BO$59:BO$108,$L66)/1000,0)*1000,1000),0))</f>
        <v>0</v>
      </c>
      <c r="EQ66" s="41">
        <f>IF(BP66="","",IF(成就内容!BG$120&lt;&gt;"",MAX(ROUNDUP(SMALL(BP$59:BP$108,$L66)/1000,0)*1000,1000),0))</f>
        <v>6000</v>
      </c>
      <c r="ER66" s="41">
        <f>IF(BQ66="","",IF(成就内容!BH$120&lt;&gt;"",MAX(ROUNDUP(SMALL(BQ$59:BQ$108,$L66)/1000,0)*1000,1000),0))</f>
        <v>0</v>
      </c>
      <c r="ES66" s="41" t="str">
        <f>IF(BR66="","",IF(成就内容!BI$120&lt;&gt;"",MAX(ROUNDUP(SMALL(BR$59:BR$108,$L66)/1000,0)*1000,1000),0))</f>
        <v/>
      </c>
      <c r="ET66" s="41">
        <f>IF(BS66="","",IF(成就内容!BJ$120&lt;&gt;"",MAX(ROUNDUP(SMALL(BS$59:BS$108,$L66)/1000,0)*1000,1000),0))</f>
        <v>0</v>
      </c>
      <c r="EU66" s="41">
        <f>IF(BT66="","",IF(成就内容!BK$120&lt;&gt;"",MAX(ROUNDUP(SMALL(BT$59:BT$108,$L66)/1000,0)*1000,1000),0))</f>
        <v>2000</v>
      </c>
      <c r="EV66" s="41">
        <f>IF(BU66="","",IF(成就内容!BL$120&lt;&gt;"",MAX(ROUNDUP(SMALL(BU$59:BU$108,$L66)/1000,0)*1000,1000),0))</f>
        <v>0</v>
      </c>
      <c r="EW66" s="41">
        <f>IF(BV66="","",IF(成就内容!BM$120&lt;&gt;"",MAX(ROUNDUP(SMALL(BV$59:BV$108,$L66)/1000,0)*1000,1000),0))</f>
        <v>0</v>
      </c>
      <c r="EX66" s="41">
        <f>IF(BW66="","",IF(成就内容!BN$120&lt;&gt;"",MAX(ROUNDUP(SMALL(BW$59:BW$108,$L66)/1000,0)*1000,1000),0))</f>
        <v>4000</v>
      </c>
      <c r="EY66" s="41">
        <f>IF(BX66="","",IF(成就内容!BO$120&lt;&gt;"",MAX(ROUNDUP(SMALL(BX$59:BX$108,$L66)/1000,0)*1000,1000),0))</f>
        <v>1000</v>
      </c>
      <c r="EZ66" s="41">
        <f>IF(BY66="","",IF(成就内容!BP$120&lt;&gt;"",MAX(ROUNDUP(SMALL(BY$59:BY$108,$L66)/1000,0)*1000,1000),0))</f>
        <v>2000</v>
      </c>
      <c r="FA66" s="41">
        <f>IF(BZ66="","",IF(成就内容!BQ$120&lt;&gt;"",MAX(ROUNDUP(SMALL(BZ$59:BZ$108,$L66)/1000,0)*1000,1000),0))</f>
        <v>1000</v>
      </c>
      <c r="FB66" s="41">
        <f>IF(CA66="","",IF(成就内容!BR$120&lt;&gt;"",MAX(ROUNDUP(SMALL(CA$59:CA$108,$L66)/1000,0)*1000,1000),0))</f>
        <v>3000</v>
      </c>
      <c r="FC66" s="41">
        <f>IF(CB66="","",IF(成就内容!BS$120&lt;&gt;"",MAX(ROUNDUP(SMALL(CB$59:CB$108,$L66)/1000,0)*1000,1000),0))</f>
        <v>2000</v>
      </c>
      <c r="FD66" s="41">
        <f>IF(CC66="","",IF(成就内容!BT$120&lt;&gt;"",MAX(ROUNDUP(SMALL(CC$59:CC$108,$L66)/1000,0)*1000,1000),0))</f>
        <v>2000</v>
      </c>
      <c r="FE66" s="41">
        <f>IF(CD66="","",IF(成就内容!BU$120&lt;&gt;"",MAX(ROUNDUP(SMALL(CD$59:CD$108,$L66)/1000,0)*1000,1000),0))</f>
        <v>47000</v>
      </c>
      <c r="FF66" s="41" t="str">
        <f>IF(CE66="","",IF(成就内容!BV$120&lt;&gt;"",MAX(ROUNDUP(SMALL(CE$59:CE$108,$L66)/1000,0)*1000,1000),0))</f>
        <v/>
      </c>
      <c r="FG66" s="41">
        <f>IF(CF66="","",IF(成就内容!BW$120&lt;&gt;"",MAX(ROUNDUP(SMALL(CF$59:CF$108,$L66)/1000,0)*1000,1000),0))</f>
        <v>12000</v>
      </c>
      <c r="FH66" s="41">
        <f>IF(CG66="","",IF(成就内容!BX$120&lt;&gt;"",MAX(ROUNDUP(SMALL(CG$59:CG$108,$L66)/1000,0)*1000,1000),0))</f>
        <v>9000</v>
      </c>
      <c r="FI66" s="41">
        <f>IF(CH66="","",IF(成就内容!BY$120&lt;&gt;"",MAX(ROUNDUP(SMALL(CH$59:CH$108,$L66)/1000,0)*1000,1000),0))</f>
        <v>5000</v>
      </c>
      <c r="FJ66" s="41">
        <f>IF(CI66="","",IF(成就内容!BZ$120&lt;&gt;"",MAX(ROUNDUP(SMALL(CI$59:CI$108,$L66)/1000,0)*1000,1000),0))</f>
        <v>0</v>
      </c>
    </row>
    <row r="67" spans="1:166" x14ac:dyDescent="0.15">
      <c r="A67" s="84"/>
      <c r="B67" s="96">
        <v>64</v>
      </c>
      <c r="C67" s="96">
        <f>'[1]功能-子任务'!$S68</f>
        <v>4910.3999999999996</v>
      </c>
      <c r="D67" s="96">
        <f>'[1]功能-子任务'!$AC68</f>
        <v>4480000</v>
      </c>
      <c r="E67" s="96">
        <f>'[1]功能-子任务'!$AM68/4</f>
        <v>21200000</v>
      </c>
      <c r="F67" s="96">
        <f t="shared" si="78"/>
        <v>21200000</v>
      </c>
      <c r="G67" s="96">
        <f>'[1]功能-子任务'!$AR68</f>
        <v>46020000.000000015</v>
      </c>
      <c r="H67" s="96">
        <f>'[1]功能-子任务'!$BA68</f>
        <v>15750</v>
      </c>
      <c r="I67" s="96">
        <f>'[1]功能-子任务'!$BJ68</f>
        <v>120896</v>
      </c>
      <c r="L67" s="25">
        <v>9</v>
      </c>
      <c r="M67" s="41">
        <f>IF(成就内容!D15="","",INDEX($D$4:$D$178*成就内容!D$120/SUM(成就内容!$D$120:$BZ$120),成就内容!D71,1)-SUM(M$59:M66))</f>
        <v>0</v>
      </c>
      <c r="N67" s="41" t="str">
        <f>IF(成就内容!E15="","",INDEX($D$4:$D$178*成就内容!E$120/SUM(成就内容!$D$120:$BZ$120),成就内容!E71,1)-SUM(N$59:N66))</f>
        <v/>
      </c>
      <c r="O67" s="41">
        <f>IF(成就内容!F15="","",INDEX($D$4:$D$178*成就内容!F$120/SUM(成就内容!$D$120:$BZ$120),成就内容!F71,1)-SUM(O$59:O66))</f>
        <v>4363.6363636363621</v>
      </c>
      <c r="P67" s="41" t="str">
        <f>IF(成就内容!G15="","",INDEX($D$4:$D$178*成就内容!G$120/SUM(成就内容!$D$120:$BZ$120),成就内容!G71,1)-SUM(P$59:P66))</f>
        <v/>
      </c>
      <c r="Q67" s="41">
        <f>IF(成就内容!H15="","",INDEX($D$4:$D$178*成就内容!H$120/SUM(成就内容!$D$120:$BZ$120),成就内容!H71,1)-SUM(Q$59:Q66))</f>
        <v>0</v>
      </c>
      <c r="R67" s="41">
        <f>IF(成就内容!I15="","",INDEX($D$4:$D$178*成就内容!I$120/SUM(成就内容!$D$120:$BZ$120),成就内容!I71,1)-SUM(R$59:R66))</f>
        <v>5818.1818181818162</v>
      </c>
      <c r="S67" s="41">
        <f>IF(成就内容!J15="","",INDEX($D$4:$D$178*成就内容!J$120/SUM(成就内容!$D$120:$BZ$120),成就内容!J71,1)-SUM(S$59:S66))</f>
        <v>0</v>
      </c>
      <c r="T67" s="41">
        <f>IF(成就内容!K15="","",INDEX($D$4:$D$178*成就内容!K$120/SUM(成就内容!$D$120:$BZ$120),成就内容!K71,1)-SUM(T$59:T66))</f>
        <v>0</v>
      </c>
      <c r="U67" s="41">
        <f>IF(成就内容!L15="","",INDEX($D$4:$D$178*成就内容!L$120/SUM(成就内容!$D$120:$BZ$120),成就内容!L71,1)-SUM(U$59:U66))</f>
        <v>0</v>
      </c>
      <c r="V67" s="41">
        <f>IF(成就内容!M15="","",INDEX($D$4:$D$178*成就内容!M$120/SUM(成就内容!$D$120:$BZ$120),成就内容!M71,1)-SUM(V$59:V66))</f>
        <v>0</v>
      </c>
      <c r="W67" s="41">
        <f>IF(成就内容!N15="","",INDEX($D$4:$D$178*成就内容!N$120/SUM(成就内容!$D$120:$BZ$120),成就内容!N71,1)-SUM(W$59:W66))</f>
        <v>0</v>
      </c>
      <c r="X67" s="41">
        <f>IF(成就内容!O15="","",INDEX($D$4:$D$178*成就内容!O$120/SUM(成就内容!$D$120:$BZ$120),成就内容!O71,1)-SUM(X$59:X66))</f>
        <v>0</v>
      </c>
      <c r="Y67" s="41">
        <f>IF(成就内容!P15="","",INDEX($D$4:$D$178*成就内容!P$120/SUM(成就内容!$D$120:$BZ$120),成就内容!P71,1)-SUM(Y$59:Y66))</f>
        <v>0</v>
      </c>
      <c r="Z67" s="41">
        <f>IF(成就内容!Q15="","",INDEX($D$4:$D$178*成就内容!Q$120/SUM(成就内容!$D$120:$BZ$120),成就内容!Q71,1)-SUM(Z$59:Z66))</f>
        <v>0</v>
      </c>
      <c r="AA67" s="41">
        <f>IF(成就内容!R15="","",INDEX($D$4:$D$178*成就内容!R$120/SUM(成就内容!$D$120:$BZ$120),成就内容!R71,1)-SUM(AA$59:AA66))</f>
        <v>5818.1818181818162</v>
      </c>
      <c r="AB67" s="41">
        <f>IF(成就内容!S15="","",INDEX($D$4:$D$178*成就内容!S$120/SUM(成就内容!$D$120:$BZ$120),成就内容!S71,1)-SUM(AB$59:AB66))</f>
        <v>0</v>
      </c>
      <c r="AC67" s="41">
        <f>IF(成就内容!T15="","",INDEX($D$4:$D$178*成就内容!T$120/SUM(成就内容!$D$120:$BZ$120),成就内容!T71,1)-SUM(AC$59:AC66))</f>
        <v>0</v>
      </c>
      <c r="AD67" s="41">
        <f>IF(成就内容!U15="","",INDEX($D$4:$D$178*成就内容!U$120/SUM(成就内容!$D$120:$BZ$120),成就内容!U71,1)-SUM(AD$59:AD66))</f>
        <v>0</v>
      </c>
      <c r="AE67" s="41">
        <f>IF(成就内容!V15="","",INDEX($D$4:$D$178*成就内容!V$120/SUM(成就内容!$D$120:$BZ$120),成就内容!V71,1)-SUM(AE$59:AE66))</f>
        <v>0</v>
      </c>
      <c r="AF67" s="41">
        <f>IF(成就内容!W15="","",INDEX($D$4:$D$178*成就内容!W$120/SUM(成就内容!$D$120:$BZ$120),成就内容!W71,1)-SUM(AF$59:AF66))</f>
        <v>0</v>
      </c>
      <c r="AG67" s="41">
        <f>IF(成就内容!X15="","",INDEX($D$4:$D$178*成就内容!X$120/SUM(成就内容!$D$120:$BZ$120),成就内容!X71,1)-SUM(AG$59:AG66))</f>
        <v>29090.909090909096</v>
      </c>
      <c r="AH67" s="41">
        <f>IF(成就内容!Y15="","",INDEX($D$4:$D$178*成就内容!Y$120/SUM(成就内容!$D$120:$BZ$120),成就内容!Y71,1)-SUM(AH$59:AH66))</f>
        <v>11636.363636363632</v>
      </c>
      <c r="AI67" s="41" t="str">
        <f>IF(成就内容!Z15="","",INDEX($D$4:$D$178*成就内容!Z$120/SUM(成就内容!$D$120:$BZ$120),成就内容!Z71,1)-SUM(AI$59:AI66))</f>
        <v/>
      </c>
      <c r="AJ67" s="41">
        <f>IF(成就内容!AA15="","",INDEX($D$4:$D$178*成就内容!AA$120/SUM(成就内容!$D$120:$BZ$120),成就内容!AA71,1)-SUM(AJ$59:AJ66))</f>
        <v>0</v>
      </c>
      <c r="AK67" s="41">
        <f>IF(成就内容!AB15="","",INDEX($D$4:$D$178*成就内容!AB$120/SUM(成就内容!$D$120:$BZ$120),成就内容!AB71,1)-SUM(AK$59:AK66))</f>
        <v>0</v>
      </c>
      <c r="AL67" s="41">
        <f>IF(成就内容!AC15="","",INDEX($D$4:$D$178*成就内容!AC$120/SUM(成就内容!$D$120:$BZ$120),成就内容!AC71,1)-SUM(AL$59:AL66))</f>
        <v>0</v>
      </c>
      <c r="AM67" s="41">
        <f>IF(成就内容!AD15="","",INDEX($D$4:$D$178*成就内容!AD$120/SUM(成就内容!$D$120:$BZ$120),成就内容!AD71,1)-SUM(AM$59:AM66))</f>
        <v>0</v>
      </c>
      <c r="AN67" s="41">
        <f>IF(成就内容!AE15="","",INDEX($D$4:$D$178*成就内容!AE$120/SUM(成就内容!$D$120:$BZ$120),成就内容!AE71,1)-SUM(AN$59:AN66))</f>
        <v>0</v>
      </c>
      <c r="AO67" s="41">
        <f>IF(成就内容!AF15="","",INDEX($D$4:$D$178*成就内容!AF$120/SUM(成就内容!$D$120:$BZ$120),成就内容!AF71,1)-SUM(AO$59:AO66))</f>
        <v>0</v>
      </c>
      <c r="AP67" s="41">
        <f>IF(成就内容!AG15="","",INDEX($D$4:$D$178*成就内容!AG$120/SUM(成就内容!$D$120:$BZ$120),成就内容!AG71,1)-SUM(AP$59:AP66))</f>
        <v>5818.1818181818162</v>
      </c>
      <c r="AQ67" s="41">
        <f>IF(成就内容!AH15="","",INDEX($D$4:$D$178*成就内容!AH$120/SUM(成就内容!$D$120:$BZ$120),成就内容!AH71,1)-SUM(AQ$59:AQ66))</f>
        <v>0</v>
      </c>
      <c r="AR67" s="41">
        <f>IF(成就内容!AI15="","",INDEX($D$4:$D$178*成就内容!AI$120/SUM(成就内容!$D$120:$BZ$120),成就内容!AI71,1)-SUM(AR$59:AR66))</f>
        <v>5818.1818181818162</v>
      </c>
      <c r="AS67" s="41">
        <f>IF(成就内容!AJ15="","",INDEX($D$4:$D$178*成就内容!AJ$120/SUM(成就内容!$D$120:$BZ$120),成就内容!AJ71,1)-SUM(AS$59:AS66))</f>
        <v>5818.1818181818162</v>
      </c>
      <c r="AT67" s="41" t="str">
        <f>IF(成就内容!AK15="","",INDEX($D$4:$D$178*成就内容!AK$120/SUM(成就内容!$D$120:$BZ$120),成就内容!AK71,1)-SUM(AT$59:AT66))</f>
        <v/>
      </c>
      <c r="AU67" s="41" t="str">
        <f>IF(成就内容!AL15="","",INDEX($D$4:$D$178*成就内容!AL$120/SUM(成就内容!$D$120:$BZ$120),成就内容!AL71,1)-SUM(AU$59:AU66))</f>
        <v/>
      </c>
      <c r="AV67" s="41">
        <f>IF(成就内容!AM15="","",INDEX($D$4:$D$178*成就内容!AM$120/SUM(成就内容!$D$120:$BZ$120),成就内容!AM71,1)-SUM(AV$59:AV66))</f>
        <v>5818.1818181818162</v>
      </c>
      <c r="AW67" s="41">
        <f>IF(成就内容!AN15="","",INDEX($D$4:$D$178*成就内容!AN$120/SUM(成就内容!$D$120:$BZ$120),成就内容!AN71,1)-SUM(AW$59:AW66))</f>
        <v>5818.1818181818162</v>
      </c>
      <c r="AX67" s="41">
        <f>IF(成就内容!AO15="","",INDEX($D$4:$D$178*成就内容!AO$120/SUM(成就内容!$D$120:$BZ$120),成就内容!AO71,1)-SUM(AX$59:AX66))</f>
        <v>0</v>
      </c>
      <c r="AY67" s="41">
        <f>IF(成就内容!AP15="","",INDEX($D$4:$D$178*成就内容!AP$120/SUM(成就内容!$D$120:$BZ$120),成就内容!AP71,1)-SUM(AY$59:AY66))</f>
        <v>0</v>
      </c>
      <c r="AZ67" s="41">
        <f>IF(成就内容!AQ15="","",INDEX($D$4:$D$178*成就内容!AQ$120/SUM(成就内容!$D$120:$BZ$120),成就内容!AQ71,1)-SUM(AZ$59:AZ66))</f>
        <v>0</v>
      </c>
      <c r="BA67" s="41">
        <f>IF(成就内容!AR15="","",INDEX($D$4:$D$178*成就内容!AR$120/SUM(成就内容!$D$120:$BZ$120),成就内容!AR71,1)-SUM(BA$59:BA66))</f>
        <v>0</v>
      </c>
      <c r="BB67" s="41">
        <f>IF(成就内容!AS15="","",INDEX($D$4:$D$178*成就内容!AS$120/SUM(成就内容!$D$120:$BZ$120),成就内容!AS71,1)-SUM(BB$59:BB66))</f>
        <v>0</v>
      </c>
      <c r="BC67" s="41">
        <f>IF(成就内容!AT15="","",INDEX($D$4:$D$178*成就内容!AT$120/SUM(成就内容!$D$120:$BZ$120),成就内容!AT71,1)-SUM(BC$59:BC66))</f>
        <v>0</v>
      </c>
      <c r="BD67" s="41">
        <f>IF(成就内容!AU15="","",INDEX($D$4:$D$178*成就内容!AU$120/SUM(成就内容!$D$120:$BZ$120),成就内容!AU71,1)-SUM(BD$59:BD66))</f>
        <v>0</v>
      </c>
      <c r="BE67" s="41">
        <f>IF(成就内容!AV15="","",INDEX($D$4:$D$178*成就内容!AV$120/SUM(成就内容!$D$120:$BZ$120),成就内容!AV71,1)-SUM(BE$59:BE66))</f>
        <v>0</v>
      </c>
      <c r="BF67" s="41">
        <f>IF(成就内容!AW15="","",INDEX($D$4:$D$178*成就内容!AW$120/SUM(成就内容!$D$120:$BZ$120),成就内容!AW71,1)-SUM(BF$59:BF66))</f>
        <v>5818.1818181818162</v>
      </c>
      <c r="BG67" s="41">
        <f>IF(成就内容!AX15="","",INDEX($D$4:$D$178*成就内容!AX$120/SUM(成就内容!$D$120:$BZ$120),成就内容!AX71,1)-SUM(BG$59:BG66))</f>
        <v>0</v>
      </c>
      <c r="BH67" s="41">
        <f>IF(成就内容!AY15="","",INDEX($D$4:$D$178*成就内容!AY$120/SUM(成就内容!$D$120:$BZ$120),成就内容!AY71,1)-SUM(BH$59:BH66))</f>
        <v>0</v>
      </c>
      <c r="BI67" s="41">
        <f>IF(成就内容!AZ15="","",INDEX($D$4:$D$178*成就内容!AZ$120/SUM(成就内容!$D$120:$BZ$120),成就内容!AZ71,1)-SUM(BI$59:BI66))</f>
        <v>0</v>
      </c>
      <c r="BJ67" s="41">
        <f>IF(成就内容!BA15="","",INDEX($D$4:$D$178*成就内容!BA$120/SUM(成就内容!$D$120:$BZ$120),成就内容!BA71,1)-SUM(BJ$59:BJ66))</f>
        <v>0</v>
      </c>
      <c r="BK67" s="41">
        <f>IF(成就内容!BB15="","",INDEX($D$4:$D$178*成就内容!BB$120/SUM(成就内容!$D$120:$BZ$120),成就内容!BB71,1)-SUM(BK$59:BK66))</f>
        <v>0</v>
      </c>
      <c r="BL67" s="41">
        <f>IF(成就内容!BC15="","",INDEX($D$4:$D$178*成就内容!BC$120/SUM(成就内容!$D$120:$BZ$120),成就内容!BC71,1)-SUM(BL$59:BL66))</f>
        <v>0</v>
      </c>
      <c r="BM67" s="41">
        <f>IF(成就内容!BD15="","",INDEX($D$4:$D$178*成就内容!BD$120/SUM(成就内容!$D$120:$BZ$120),成就内容!BD71,1)-SUM(BM$59:BM66))</f>
        <v>0</v>
      </c>
      <c r="BN67" s="41">
        <f>IF(成就内容!BE15="","",INDEX($D$4:$D$178*成就内容!BE$120/SUM(成就内容!$D$120:$BZ$120),成就内容!BE71,1)-SUM(BN$59:BN66))</f>
        <v>0</v>
      </c>
      <c r="BO67" s="41">
        <f>IF(成就内容!BF15="","",INDEX($D$4:$D$178*成就内容!BF$120/SUM(成就内容!$D$120:$BZ$120),成就内容!BF71,1)-SUM(BO$59:BO66))</f>
        <v>0</v>
      </c>
      <c r="BP67" s="41">
        <f>IF(成就内容!BG15="","",INDEX($D$4:$D$178*成就内容!BG$120/SUM(成就内容!$D$120:$BZ$120),成就内容!BG71,1)-SUM(BP$59:BP66))</f>
        <v>5818.1818181818198</v>
      </c>
      <c r="BQ67" s="41">
        <f>IF(成就内容!BH15="","",INDEX($D$4:$D$178*成就内容!BH$120/SUM(成就内容!$D$120:$BZ$120),成就内容!BH71,1)-SUM(BQ$59:BQ66))</f>
        <v>0</v>
      </c>
      <c r="BR67" s="41" t="str">
        <f>IF(成就内容!BI15="","",INDEX($D$4:$D$178*成就内容!BI$120/SUM(成就内容!$D$120:$BZ$120),成就内容!BI71,1)-SUM(BR$59:BR66))</f>
        <v/>
      </c>
      <c r="BS67" s="41">
        <f>IF(成就内容!BJ15="","",INDEX($D$4:$D$178*成就内容!BJ$120/SUM(成就内容!$D$120:$BZ$120),成就内容!BJ71,1)-SUM(BS$59:BS66))</f>
        <v>0</v>
      </c>
      <c r="BT67" s="41">
        <f>IF(成就内容!BK15="","",INDEX($D$4:$D$178*成就内容!BK$120/SUM(成就内容!$D$120:$BZ$120),成就内容!BK71,1)-SUM(BT$59:BT66))</f>
        <v>4000</v>
      </c>
      <c r="BU67" s="41">
        <f>IF(成就内容!BL15="","",INDEX($D$4:$D$178*成就内容!BL$120/SUM(成就内容!$D$120:$BZ$120),成就内容!BL71,1)-SUM(BU$59:BU66))</f>
        <v>0</v>
      </c>
      <c r="BV67" s="41">
        <f>IF(成就内容!BM15="","",INDEX($D$4:$D$178*成就内容!BM$120/SUM(成就内容!$D$120:$BZ$120),成就内容!BM71,1)-SUM(BV$59:BV66))</f>
        <v>0</v>
      </c>
      <c r="BW67" s="41">
        <f>IF(成就内容!BN15="","",INDEX($D$4:$D$178*成就内容!BN$120/SUM(成就内容!$D$120:$BZ$120),成就内容!BN71,1)-SUM(BW$59:BW66))</f>
        <v>5090.9090909090919</v>
      </c>
      <c r="BX67" s="41">
        <f>IF(成就内容!BO15="","",INDEX($D$4:$D$178*成就内容!BO$120/SUM(成就内容!$D$120:$BZ$120),成就内容!BO71,1)-SUM(BX$59:BX66))</f>
        <v>2545.454545454545</v>
      </c>
      <c r="BY67" s="41">
        <f>IF(成就内容!BP15="","",INDEX($D$4:$D$178*成就内容!BP$120/SUM(成就内容!$D$120:$BZ$120),成就内容!BP71,1)-SUM(BY$59:BY66))</f>
        <v>5818.1818181818198</v>
      </c>
      <c r="BZ67" s="41">
        <f>IF(成就内容!BQ15="","",INDEX($D$4:$D$178*成就内容!BQ$120/SUM(成就内容!$D$120:$BZ$120),成就内容!BQ71,1)-SUM(BZ$59:BZ66))</f>
        <v>11636.363636363647</v>
      </c>
      <c r="CA67" s="41">
        <f>IF(成就内容!BR15="","",INDEX($D$4:$D$178*成就内容!BR$120/SUM(成就内容!$D$120:$BZ$120),成就内容!BR71,1)-SUM(CA$59:CA66))</f>
        <v>2909.0909090909081</v>
      </c>
      <c r="CB67" s="41">
        <f>IF(成就内容!BS15="","",INDEX($D$4:$D$178*成就内容!BS$120/SUM(成就内容!$D$120:$BZ$120),成就内容!BS71,1)-SUM(CB$59:CB66))</f>
        <v>2181.818181818182</v>
      </c>
      <c r="CC67" s="41">
        <f>IF(成就内容!BT15="","",INDEX($D$4:$D$178*成就内容!BT$120/SUM(成就内容!$D$120:$BZ$120),成就内容!BT71,1)-SUM(CC$59:CC66))</f>
        <v>2909.0909090909081</v>
      </c>
      <c r="CD67" s="41">
        <f>IF(成就内容!BU15="","",INDEX($D$4:$D$178*成就内容!BU$120/SUM(成就内容!$D$120:$BZ$120),成就内容!BU71,1)-SUM(CD$59:CD66))</f>
        <v>46545.45454545453</v>
      </c>
      <c r="CE67" s="41" t="str">
        <f>IF(成就内容!BV15="","",INDEX($D$4:$D$178*成就内容!BV$120/SUM(成就内容!$D$120:$BZ$120),成就内容!BV71,1)-SUM(CE$59:CE66))</f>
        <v/>
      </c>
      <c r="CF67" s="41">
        <f>IF(成就内容!BW15="","",INDEX($D$4:$D$178*成就内容!BW$120/SUM(成就内容!$D$120:$BZ$120),成就内容!BW71,1)-SUM(CF$59:CF66))</f>
        <v>17454.545454545463</v>
      </c>
      <c r="CG67" s="41">
        <f>IF(成就内容!BX15="","",INDEX($D$4:$D$178*成就内容!BX$120/SUM(成就内容!$D$120:$BZ$120),成就内容!BX71,1)-SUM(CG$59:CG66))</f>
        <v>8727.2727272727279</v>
      </c>
      <c r="CH67" s="41">
        <f>IF(成就内容!BY15="","",INDEX($D$4:$D$178*成就内容!BY$120/SUM(成就内容!$D$120:$BZ$120),成就内容!BY71,1)-SUM(CH$59:CH66))</f>
        <v>5818.1818181818162</v>
      </c>
      <c r="CI67" s="41">
        <f>IF(成就内容!BZ15="","",INDEX($D$4:$D$178*成就内容!BZ$120/SUM(成就内容!$D$120:$BZ$120),成就内容!BZ71,1)-SUM(CI$59:CI66))</f>
        <v>0</v>
      </c>
      <c r="CM67" s="43">
        <v>9</v>
      </c>
      <c r="CN67" s="41">
        <f>IF(M67="","",IF(成就内容!D$120&lt;&gt;"",MAX(ROUNDUP(SMALL(M$59:M$108,$L67)/1000,0)*1000,1000),0))</f>
        <v>0</v>
      </c>
      <c r="CO67" s="41" t="str">
        <f>IF(N67="","",IF(成就内容!E$120&lt;&gt;"",MAX(ROUNDUP(SMALL(N$59:N$108,$L67)/1000,0)*1000,1000),0))</f>
        <v/>
      </c>
      <c r="CP67" s="41">
        <f>IF(O67="","",IF(成就内容!F$120&lt;&gt;"",MAX(ROUNDUP(SMALL(O$59:O$108,$L67)/1000,0)*1000,1000),0))</f>
        <v>5000</v>
      </c>
      <c r="CQ67" s="41" t="str">
        <f>IF(P67="","",IF(成就内容!G$120&lt;&gt;"",MAX(ROUNDUP(SMALL(P$59:P$108,$L67)/1000,0)*1000,1000),0))</f>
        <v/>
      </c>
      <c r="CR67" s="41">
        <f>IF(Q67="","",IF(成就内容!H$120&lt;&gt;"",MAX(ROUNDUP(SMALL(Q$59:Q$108,$L67)/1000,0)*1000,1000),0))</f>
        <v>0</v>
      </c>
      <c r="CS67" s="41">
        <f>IF(R67="","",IF(成就内容!I$120&lt;&gt;"",MAX(ROUNDUP(SMALL(R$59:R$108,$L67)/1000,0)*1000,1000),0))</f>
        <v>6000</v>
      </c>
      <c r="CT67" s="41">
        <f>IF(S67="","",IF(成就内容!J$120&lt;&gt;"",MAX(ROUNDUP(SMALL(S$59:S$108,$L67)/1000,0)*1000,1000),0))</f>
        <v>0</v>
      </c>
      <c r="CU67" s="41">
        <f>IF(T67="","",IF(成就内容!K$120&lt;&gt;"",MAX(ROUNDUP(SMALL(T$59:T$108,$L67)/1000,0)*1000,1000),0))</f>
        <v>0</v>
      </c>
      <c r="CV67" s="41">
        <f>IF(U67="","",IF(成就内容!L$120&lt;&gt;"",MAX(ROUNDUP(SMALL(U$59:U$108,$L67)/1000,0)*1000,1000),0))</f>
        <v>0</v>
      </c>
      <c r="CW67" s="41">
        <f>IF(V67="","",IF(成就内容!M$120&lt;&gt;"",MAX(ROUNDUP(SMALL(V$59:V$108,$L67)/1000,0)*1000,1000),0))</f>
        <v>0</v>
      </c>
      <c r="CX67" s="41">
        <f>IF(W67="","",IF(成就内容!N$120&lt;&gt;"",MAX(ROUNDUP(SMALL(W$59:W$108,$L67)/1000,0)*1000,1000),0))</f>
        <v>0</v>
      </c>
      <c r="CY67" s="41">
        <f>IF(X67="","",IF(成就内容!O$120&lt;&gt;"",MAX(ROUNDUP(SMALL(X$59:X$108,$L67)/1000,0)*1000,1000),0))</f>
        <v>0</v>
      </c>
      <c r="CZ67" s="41">
        <f>IF(Y67="","",IF(成就内容!P$120&lt;&gt;"",MAX(ROUNDUP(SMALL(Y$59:Y$108,$L67)/1000,0)*1000,1000),0))</f>
        <v>0</v>
      </c>
      <c r="DA67" s="41">
        <f>IF(Z67="","",IF(成就内容!Q$120&lt;&gt;"",MAX(ROUNDUP(SMALL(Z$59:Z$108,$L67)/1000,0)*1000,1000),0))</f>
        <v>0</v>
      </c>
      <c r="DB67" s="41">
        <f>IF(AA67="","",IF(成就内容!R$120&lt;&gt;"",MAX(ROUNDUP(SMALL(AA$59:AA$108,$L67)/1000,0)*1000,1000),0))</f>
        <v>6000</v>
      </c>
      <c r="DC67" s="41">
        <f>IF(AB67="","",IF(成就内容!S$120&lt;&gt;"",MAX(ROUNDUP(SMALL(AB$59:AB$108,$L67)/1000,0)*1000,1000),0))</f>
        <v>0</v>
      </c>
      <c r="DD67" s="41">
        <f>IF(AC67="","",IF(成就内容!T$120&lt;&gt;"",MAX(ROUNDUP(SMALL(AC$59:AC$108,$L67)/1000,0)*1000,1000),0))</f>
        <v>0</v>
      </c>
      <c r="DE67" s="41">
        <f>IF(AD67="","",IF(成就内容!U$120&lt;&gt;"",MAX(ROUNDUP(SMALL(AD$59:AD$108,$L67)/1000,0)*1000,1000),0))</f>
        <v>0</v>
      </c>
      <c r="DF67" s="41">
        <f>IF(AE67="","",IF(成就内容!V$120&lt;&gt;"",MAX(ROUNDUP(SMALL(AE$59:AE$108,$L67)/1000,0)*1000,1000),0))</f>
        <v>0</v>
      </c>
      <c r="DG67" s="41">
        <f>IF(AF67="","",IF(成就内容!W$120&lt;&gt;"",MAX(ROUNDUP(SMALL(AF$59:AF$108,$L67)/1000,0)*1000,1000),0))</f>
        <v>0</v>
      </c>
      <c r="DH67" s="41">
        <f>IF(AG67="","",IF(成就内容!X$120&lt;&gt;"",MAX(ROUNDUP(SMALL(AG$59:AG$108,$L67)/1000,0)*1000,1000),0))</f>
        <v>30000</v>
      </c>
      <c r="DI67" s="41">
        <f>IF(AH67="","",IF(成就内容!Y$120&lt;&gt;"",MAX(ROUNDUP(SMALL(AH$59:AH$108,$L67)/1000,0)*1000,1000),0))</f>
        <v>12000</v>
      </c>
      <c r="DJ67" s="41" t="str">
        <f>IF(AI67="","",IF(成就内容!Z$120&lt;&gt;"",MAX(ROUNDUP(SMALL(AI$59:AI$108,$L67)/1000,0)*1000,1000),0))</f>
        <v/>
      </c>
      <c r="DK67" s="41">
        <f>IF(AJ67="","",IF(成就内容!AA$120&lt;&gt;"",MAX(ROUNDUP(SMALL(AJ$59:AJ$108,$L67)/1000,0)*1000,1000),0))</f>
        <v>0</v>
      </c>
      <c r="DL67" s="41">
        <f>IF(AK67="","",IF(成就内容!AB$120&lt;&gt;"",MAX(ROUNDUP(SMALL(AK$59:AK$108,$L67)/1000,0)*1000,1000),0))</f>
        <v>0</v>
      </c>
      <c r="DM67" s="41">
        <f>IF(AL67="","",IF(成就内容!AC$120&lt;&gt;"",MAX(ROUNDUP(SMALL(AL$59:AL$108,$L67)/1000,0)*1000,1000),0))</f>
        <v>0</v>
      </c>
      <c r="DN67" s="41">
        <f>IF(AM67="","",IF(成就内容!AD$120&lt;&gt;"",MAX(ROUNDUP(SMALL(AM$59:AM$108,$L67)/1000,0)*1000,1000),0))</f>
        <v>0</v>
      </c>
      <c r="DO67" s="41">
        <f>IF(AN67="","",IF(成就内容!AE$120&lt;&gt;"",MAX(ROUNDUP(SMALL(AN$59:AN$108,$L67)/1000,0)*1000,1000),0))</f>
        <v>0</v>
      </c>
      <c r="DP67" s="41">
        <f>IF(AO67="","",IF(成就内容!AF$120&lt;&gt;"",MAX(ROUNDUP(SMALL(AO$59:AO$108,$L67)/1000,0)*1000,1000),0))</f>
        <v>0</v>
      </c>
      <c r="DQ67" s="41">
        <f>IF(AP67="","",IF(成就内容!AG$120&lt;&gt;"",MAX(ROUNDUP(SMALL(AP$59:AP$108,$L67)/1000,0)*1000,1000),0))</f>
        <v>6000</v>
      </c>
      <c r="DR67" s="41">
        <f>IF(AQ67="","",IF(成就内容!AH$120&lt;&gt;"",MAX(ROUNDUP(SMALL(AQ$59:AQ$108,$L67)/1000,0)*1000,1000),0))</f>
        <v>0</v>
      </c>
      <c r="DS67" s="41">
        <f>IF(AR67="","",IF(成就内容!AI$120&lt;&gt;"",MAX(ROUNDUP(SMALL(AR$59:AR$108,$L67)/1000,0)*1000,1000),0))</f>
        <v>6000</v>
      </c>
      <c r="DT67" s="41">
        <f>IF(AS67="","",IF(成就内容!AJ$120&lt;&gt;"",MAX(ROUNDUP(SMALL(AS$59:AS$108,$L67)/1000,0)*1000,1000),0))</f>
        <v>6000</v>
      </c>
      <c r="DU67" s="41" t="str">
        <f>IF(AT67="","",IF(成就内容!AK$120&lt;&gt;"",MAX(ROUNDUP(SMALL(AT$59:AT$108,$L67)/1000,0)*1000,1000),0))</f>
        <v/>
      </c>
      <c r="DV67" s="41" t="str">
        <f>IF(AU67="","",IF(成就内容!AL$120&lt;&gt;"",MAX(ROUNDUP(SMALL(AU$59:AU$108,$L67)/1000,0)*1000,1000),0))</f>
        <v/>
      </c>
      <c r="DW67" s="41">
        <f>IF(AV67="","",IF(成就内容!AM$120&lt;&gt;"",MAX(ROUNDUP(SMALL(AV$59:AV$108,$L67)/1000,0)*1000,1000),0))</f>
        <v>6000</v>
      </c>
      <c r="DX67" s="41">
        <f>IF(AW67="","",IF(成就内容!AN$120&lt;&gt;"",MAX(ROUNDUP(SMALL(AW$59:AW$108,$L67)/1000,0)*1000,1000),0))</f>
        <v>6000</v>
      </c>
      <c r="DY67" s="41">
        <f>IF(AX67="","",IF(成就内容!AO$120&lt;&gt;"",MAX(ROUNDUP(SMALL(AX$59:AX$108,$L67)/1000,0)*1000,1000),0))</f>
        <v>0</v>
      </c>
      <c r="DZ67" s="41">
        <f>IF(AY67="","",IF(成就内容!AP$120&lt;&gt;"",MAX(ROUNDUP(SMALL(AY$59:AY$108,$L67)/1000,0)*1000,1000),0))</f>
        <v>0</v>
      </c>
      <c r="EA67" s="41">
        <f>IF(AZ67="","",IF(成就内容!AQ$120&lt;&gt;"",MAX(ROUNDUP(SMALL(AZ$59:AZ$108,$L67)/1000,0)*1000,1000),0))</f>
        <v>0</v>
      </c>
      <c r="EB67" s="41">
        <f>IF(BA67="","",IF(成就内容!AR$120&lt;&gt;"",MAX(ROUNDUP(SMALL(BA$59:BA$108,$L67)/1000,0)*1000,1000),0))</f>
        <v>0</v>
      </c>
      <c r="EC67" s="41">
        <f>IF(BB67="","",IF(成就内容!AS$120&lt;&gt;"",MAX(ROUNDUP(SMALL(BB$59:BB$108,$L67)/1000,0)*1000,1000),0))</f>
        <v>0</v>
      </c>
      <c r="ED67" s="41">
        <f>IF(BC67="","",IF(成就内容!AT$120&lt;&gt;"",MAX(ROUNDUP(SMALL(BC$59:BC$108,$L67)/1000,0)*1000,1000),0))</f>
        <v>0</v>
      </c>
      <c r="EE67" s="41">
        <f>IF(BD67="","",IF(成就内容!AU$120&lt;&gt;"",MAX(ROUNDUP(SMALL(BD$59:BD$108,$L67)/1000,0)*1000,1000),0))</f>
        <v>0</v>
      </c>
      <c r="EF67" s="41">
        <f>IF(BE67="","",IF(成就内容!AV$120&lt;&gt;"",MAX(ROUNDUP(SMALL(BE$59:BE$108,$L67)/1000,0)*1000,1000),0))</f>
        <v>0</v>
      </c>
      <c r="EG67" s="41">
        <f>IF(BF67="","",IF(成就内容!AW$120&lt;&gt;"",MAX(ROUNDUP(SMALL(BF$59:BF$108,$L67)/1000,0)*1000,1000),0))</f>
        <v>6000</v>
      </c>
      <c r="EH67" s="41">
        <f>IF(BG67="","",IF(成就内容!AX$120&lt;&gt;"",MAX(ROUNDUP(SMALL(BG$59:BG$108,$L67)/1000,0)*1000,1000),0))</f>
        <v>0</v>
      </c>
      <c r="EI67" s="41">
        <f>IF(BH67="","",IF(成就内容!AY$120&lt;&gt;"",MAX(ROUNDUP(SMALL(BH$59:BH$108,$L67)/1000,0)*1000,1000),0))</f>
        <v>0</v>
      </c>
      <c r="EJ67" s="41">
        <f>IF(BI67="","",IF(成就内容!AZ$120&lt;&gt;"",MAX(ROUNDUP(SMALL(BI$59:BI$108,$L67)/1000,0)*1000,1000),0))</f>
        <v>0</v>
      </c>
      <c r="EK67" s="41">
        <f>IF(BJ67="","",IF(成就内容!BA$120&lt;&gt;"",MAX(ROUNDUP(SMALL(BJ$59:BJ$108,$L67)/1000,0)*1000,1000),0))</f>
        <v>0</v>
      </c>
      <c r="EL67" s="41">
        <f>IF(BK67="","",IF(成就内容!BB$120&lt;&gt;"",MAX(ROUNDUP(SMALL(BK$59:BK$108,$L67)/1000,0)*1000,1000),0))</f>
        <v>0</v>
      </c>
      <c r="EM67" s="41">
        <f>IF(BL67="","",IF(成就内容!BC$120&lt;&gt;"",MAX(ROUNDUP(SMALL(BL$59:BL$108,$L67)/1000,0)*1000,1000),0))</f>
        <v>0</v>
      </c>
      <c r="EN67" s="41">
        <f>IF(BM67="","",IF(成就内容!BD$120&lt;&gt;"",MAX(ROUNDUP(SMALL(BM$59:BM$108,$L67)/1000,0)*1000,1000),0))</f>
        <v>0</v>
      </c>
      <c r="EO67" s="41">
        <f>IF(BN67="","",IF(成就内容!BE$120&lt;&gt;"",MAX(ROUNDUP(SMALL(BN$59:BN$108,$L67)/1000,0)*1000,1000),0))</f>
        <v>0</v>
      </c>
      <c r="EP67" s="41">
        <f>IF(BO67="","",IF(成就内容!BF$120&lt;&gt;"",MAX(ROUNDUP(SMALL(BO$59:BO$108,$L67)/1000,0)*1000,1000),0))</f>
        <v>0</v>
      </c>
      <c r="EQ67" s="41">
        <f>IF(BP67="","",IF(成就内容!BG$120&lt;&gt;"",MAX(ROUNDUP(SMALL(BP$59:BP$108,$L67)/1000,0)*1000,1000),0))</f>
        <v>6000</v>
      </c>
      <c r="ER67" s="41">
        <f>IF(BQ67="","",IF(成就内容!BH$120&lt;&gt;"",MAX(ROUNDUP(SMALL(BQ$59:BQ$108,$L67)/1000,0)*1000,1000),0))</f>
        <v>0</v>
      </c>
      <c r="ES67" s="41" t="str">
        <f>IF(BR67="","",IF(成就内容!BI$120&lt;&gt;"",MAX(ROUNDUP(SMALL(BR$59:BR$108,$L67)/1000,0)*1000,1000),0))</f>
        <v/>
      </c>
      <c r="ET67" s="41">
        <f>IF(BS67="","",IF(成就内容!BJ$120&lt;&gt;"",MAX(ROUNDUP(SMALL(BS$59:BS$108,$L67)/1000,0)*1000,1000),0))</f>
        <v>0</v>
      </c>
      <c r="EU67" s="41">
        <f>IF(BT67="","",IF(成就内容!BK$120&lt;&gt;"",MAX(ROUNDUP(SMALL(BT$59:BT$108,$L67)/1000,0)*1000,1000),0))</f>
        <v>2000</v>
      </c>
      <c r="EV67" s="41">
        <f>IF(BU67="","",IF(成就内容!BL$120&lt;&gt;"",MAX(ROUNDUP(SMALL(BU$59:BU$108,$L67)/1000,0)*1000,1000),0))</f>
        <v>0</v>
      </c>
      <c r="EW67" s="41">
        <f>IF(BV67="","",IF(成就内容!BM$120&lt;&gt;"",MAX(ROUNDUP(SMALL(BV$59:BV$108,$L67)/1000,0)*1000,1000),0))</f>
        <v>0</v>
      </c>
      <c r="EX67" s="41">
        <f>IF(BW67="","",IF(成就内容!BN$120&lt;&gt;"",MAX(ROUNDUP(SMALL(BW$59:BW$108,$L67)/1000,0)*1000,1000),0))</f>
        <v>6000</v>
      </c>
      <c r="EY67" s="41">
        <f>IF(BX67="","",IF(成就内容!BO$120&lt;&gt;"",MAX(ROUNDUP(SMALL(BX$59:BX$108,$L67)/1000,0)*1000,1000),0))</f>
        <v>1000</v>
      </c>
      <c r="EZ67" s="41">
        <f>IF(BY67="","",IF(成就内容!BP$120&lt;&gt;"",MAX(ROUNDUP(SMALL(BY$59:BY$108,$L67)/1000,0)*1000,1000),0))</f>
        <v>2000</v>
      </c>
      <c r="FA67" s="41">
        <f>IF(BZ67="","",IF(成就内容!BQ$120&lt;&gt;"",MAX(ROUNDUP(SMALL(BZ$59:BZ$108,$L67)/1000,0)*1000,1000),0))</f>
        <v>1000</v>
      </c>
      <c r="FB67" s="41">
        <f>IF(CA67="","",IF(成就内容!BR$120&lt;&gt;"",MAX(ROUNDUP(SMALL(CA$59:CA$108,$L67)/1000,0)*1000,1000),0))</f>
        <v>3000</v>
      </c>
      <c r="FC67" s="41">
        <f>IF(CB67="","",IF(成就内容!BS$120&lt;&gt;"",MAX(ROUNDUP(SMALL(CB$59:CB$108,$L67)/1000,0)*1000,1000),0))</f>
        <v>3000</v>
      </c>
      <c r="FD67" s="41">
        <f>IF(CC67="","",IF(成就内容!BT$120&lt;&gt;"",MAX(ROUNDUP(SMALL(CC$59:CC$108,$L67)/1000,0)*1000,1000),0))</f>
        <v>3000</v>
      </c>
      <c r="FE67" s="41">
        <f>IF(CD67="","",IF(成就内容!BU$120&lt;&gt;"",MAX(ROUNDUP(SMALL(CD$59:CD$108,$L67)/1000,0)*1000,1000),0))</f>
        <v>47000</v>
      </c>
      <c r="FF67" s="41" t="str">
        <f>IF(CE67="","",IF(成就内容!BV$120&lt;&gt;"",MAX(ROUNDUP(SMALL(CE$59:CE$108,$L67)/1000,0)*1000,1000),0))</f>
        <v/>
      </c>
      <c r="FG67" s="41">
        <f>IF(CF67="","",IF(成就内容!BW$120&lt;&gt;"",MAX(ROUNDUP(SMALL(CF$59:CF$108,$L67)/1000,0)*1000,1000),0))</f>
        <v>18000</v>
      </c>
      <c r="FH67" s="41">
        <f>IF(CG67="","",IF(成就内容!BX$120&lt;&gt;"",MAX(ROUNDUP(SMALL(CG$59:CG$108,$L67)/1000,0)*1000,1000),0))</f>
        <v>9000</v>
      </c>
      <c r="FI67" s="41">
        <f>IF(CH67="","",IF(成就内容!BY$120&lt;&gt;"",MAX(ROUNDUP(SMALL(CH$59:CH$108,$L67)/1000,0)*1000,1000),0))</f>
        <v>6000</v>
      </c>
      <c r="FJ67" s="41">
        <f>IF(CI67="","",IF(成就内容!BZ$120&lt;&gt;"",MAX(ROUNDUP(SMALL(CI$59:CI$108,$L67)/1000,0)*1000,1000),0))</f>
        <v>0</v>
      </c>
    </row>
    <row r="68" spans="1:166" x14ac:dyDescent="0.15">
      <c r="A68" s="84"/>
      <c r="B68" s="96">
        <v>65</v>
      </c>
      <c r="C68" s="96">
        <f>'[1]功能-子任务'!$S69</f>
        <v>5256</v>
      </c>
      <c r="D68" s="96">
        <f>'[1]功能-子任务'!$AC69</f>
        <v>4800000</v>
      </c>
      <c r="E68" s="96">
        <f>'[1]功能-子任务'!$AM69/4</f>
        <v>23153125</v>
      </c>
      <c r="F68" s="96">
        <f t="shared" si="78"/>
        <v>23153125</v>
      </c>
      <c r="G68" s="96">
        <f>'[1]功能-子任务'!$AR69</f>
        <v>51620000.000000022</v>
      </c>
      <c r="H68" s="96">
        <f>'[1]功能-子任务'!$BA69</f>
        <v>16950</v>
      </c>
      <c r="I68" s="96">
        <f>'[1]功能-子任务'!$BJ69</f>
        <v>125323.5</v>
      </c>
      <c r="L68" s="25">
        <v>10</v>
      </c>
      <c r="M68" s="41">
        <f>IF(成就内容!D16="","",INDEX($D$4:$D$178*成就内容!D$120/SUM(成就内容!$D$120:$BZ$120),成就内容!D72,1)-SUM(M$59:M67))</f>
        <v>0</v>
      </c>
      <c r="N68" s="41" t="str">
        <f>IF(成就内容!E16="","",INDEX($D$4:$D$178*成就内容!E$120/SUM(成就内容!$D$120:$BZ$120),成就内容!E72,1)-SUM(N$59:N67))</f>
        <v/>
      </c>
      <c r="O68" s="41">
        <f>IF(成就内容!F16="","",INDEX($D$4:$D$178*成就内容!F$120/SUM(成就内容!$D$120:$BZ$120),成就内容!F72,1)-SUM(O$59:O67))</f>
        <v>4363.636363636364</v>
      </c>
      <c r="P68" s="41" t="str">
        <f>IF(成就内容!G16="","",INDEX($D$4:$D$178*成就内容!G$120/SUM(成就内容!$D$120:$BZ$120),成就内容!G72,1)-SUM(P$59:P67))</f>
        <v/>
      </c>
      <c r="Q68" s="41">
        <f>IF(成就内容!H16="","",INDEX($D$4:$D$178*成就内容!H$120/SUM(成就内容!$D$120:$BZ$120),成就内容!H72,1)-SUM(Q$59:Q67))</f>
        <v>0</v>
      </c>
      <c r="R68" s="41">
        <f>IF(成就内容!I16="","",INDEX($D$4:$D$178*成就内容!I$120/SUM(成就内容!$D$120:$BZ$120),成就内容!I72,1)-SUM(R$59:R67))</f>
        <v>5818.1818181818198</v>
      </c>
      <c r="S68" s="41">
        <f>IF(成就内容!J16="","",INDEX($D$4:$D$178*成就内容!J$120/SUM(成就内容!$D$120:$BZ$120),成就内容!J72,1)-SUM(S$59:S67))</f>
        <v>0</v>
      </c>
      <c r="T68" s="41">
        <f>IF(成就内容!K16="","",INDEX($D$4:$D$178*成就内容!K$120/SUM(成就内容!$D$120:$BZ$120),成就内容!K72,1)-SUM(T$59:T67))</f>
        <v>0</v>
      </c>
      <c r="U68" s="41">
        <f>IF(成就内容!L16="","",INDEX($D$4:$D$178*成就内容!L$120/SUM(成就内容!$D$120:$BZ$120),成就内容!L72,1)-SUM(U$59:U67))</f>
        <v>0</v>
      </c>
      <c r="V68" s="41">
        <f>IF(成就内容!M16="","",INDEX($D$4:$D$178*成就内容!M$120/SUM(成就内容!$D$120:$BZ$120),成就内容!M72,1)-SUM(V$59:V67))</f>
        <v>0</v>
      </c>
      <c r="W68" s="41">
        <f>IF(成就内容!N16="","",INDEX($D$4:$D$178*成就内容!N$120/SUM(成就内容!$D$120:$BZ$120),成就内容!N72,1)-SUM(W$59:W67))</f>
        <v>0</v>
      </c>
      <c r="X68" s="41">
        <f>IF(成就内容!O16="","",INDEX($D$4:$D$178*成就内容!O$120/SUM(成就内容!$D$120:$BZ$120),成就内容!O72,1)-SUM(X$59:X67))</f>
        <v>0</v>
      </c>
      <c r="Y68" s="41">
        <f>IF(成就内容!P16="","",INDEX($D$4:$D$178*成就内容!P$120/SUM(成就内容!$D$120:$BZ$120),成就内容!P72,1)-SUM(Y$59:Y67))</f>
        <v>0</v>
      </c>
      <c r="Z68" s="41">
        <f>IF(成就内容!Q16="","",INDEX($D$4:$D$178*成就内容!Q$120/SUM(成就内容!$D$120:$BZ$120),成就内容!Q72,1)-SUM(Z$59:Z67))</f>
        <v>0</v>
      </c>
      <c r="AA68" s="41">
        <f>IF(成就内容!R16="","",INDEX($D$4:$D$178*成就内容!R$120/SUM(成就内容!$D$120:$BZ$120),成就内容!R72,1)-SUM(AA$59:AA67))</f>
        <v>5818.1818181818198</v>
      </c>
      <c r="AB68" s="41">
        <f>IF(成就内容!S16="","",INDEX($D$4:$D$178*成就内容!S$120/SUM(成就内容!$D$120:$BZ$120),成就内容!S72,1)-SUM(AB$59:AB67))</f>
        <v>0</v>
      </c>
      <c r="AC68" s="41">
        <f>IF(成就内容!T16="","",INDEX($D$4:$D$178*成就内容!T$120/SUM(成就内容!$D$120:$BZ$120),成就内容!T72,1)-SUM(AC$59:AC67))</f>
        <v>0</v>
      </c>
      <c r="AD68" s="41">
        <f>IF(成就内容!U16="","",INDEX($D$4:$D$178*成就内容!U$120/SUM(成就内容!$D$120:$BZ$120),成就内容!U72,1)-SUM(AD$59:AD67))</f>
        <v>0</v>
      </c>
      <c r="AE68" s="41">
        <f>IF(成就内容!V16="","",INDEX($D$4:$D$178*成就内容!V$120/SUM(成就内容!$D$120:$BZ$120),成就内容!V72,1)-SUM(AE$59:AE67))</f>
        <v>0</v>
      </c>
      <c r="AF68" s="41">
        <f>IF(成就内容!W16="","",INDEX($D$4:$D$178*成就内容!W$120/SUM(成就内容!$D$120:$BZ$120),成就内容!W72,1)-SUM(AF$59:AF67))</f>
        <v>0</v>
      </c>
      <c r="AG68" s="41">
        <f>IF(成就内容!X16="","",INDEX($D$4:$D$178*成就内容!X$120/SUM(成就内容!$D$120:$BZ$120),成就内容!X72,1)-SUM(AG$59:AG67))</f>
        <v>29090.909090909088</v>
      </c>
      <c r="AH68" s="41">
        <f>IF(成就内容!Y16="","",INDEX($D$4:$D$178*成就内容!Y$120/SUM(成就内容!$D$120:$BZ$120),成就内容!Y72,1)-SUM(AH$59:AH67))</f>
        <v>17454.545454545463</v>
      </c>
      <c r="AI68" s="41" t="str">
        <f>IF(成就内容!Z16="","",INDEX($D$4:$D$178*成就内容!Z$120/SUM(成就内容!$D$120:$BZ$120),成就内容!Z72,1)-SUM(AI$59:AI67))</f>
        <v/>
      </c>
      <c r="AJ68" s="41">
        <f>IF(成就内容!AA16="","",INDEX($D$4:$D$178*成就内容!AA$120/SUM(成就内容!$D$120:$BZ$120),成就内容!AA72,1)-SUM(AJ$59:AJ67))</f>
        <v>0</v>
      </c>
      <c r="AK68" s="41">
        <f>IF(成就内容!AB16="","",INDEX($D$4:$D$178*成就内容!AB$120/SUM(成就内容!$D$120:$BZ$120),成就内容!AB72,1)-SUM(AK$59:AK67))</f>
        <v>0</v>
      </c>
      <c r="AL68" s="41">
        <f>IF(成就内容!AC16="","",INDEX($D$4:$D$178*成就内容!AC$120/SUM(成就内容!$D$120:$BZ$120),成就内容!AC72,1)-SUM(AL$59:AL67))</f>
        <v>0</v>
      </c>
      <c r="AM68" s="41">
        <f>IF(成就内容!AD16="","",INDEX($D$4:$D$178*成就内容!AD$120/SUM(成就内容!$D$120:$BZ$120),成就内容!AD72,1)-SUM(AM$59:AM67))</f>
        <v>0</v>
      </c>
      <c r="AN68" s="41">
        <f>IF(成就内容!AE16="","",INDEX($D$4:$D$178*成就内容!AE$120/SUM(成就内容!$D$120:$BZ$120),成就内容!AE72,1)-SUM(AN$59:AN67))</f>
        <v>0</v>
      </c>
      <c r="AO68" s="41">
        <f>IF(成就内容!AF16="","",INDEX($D$4:$D$178*成就内容!AF$120/SUM(成就内容!$D$120:$BZ$120),成就内容!AF72,1)-SUM(AO$59:AO67))</f>
        <v>0</v>
      </c>
      <c r="AP68" s="41">
        <f>IF(成就内容!AG16="","",INDEX($D$4:$D$178*成就内容!AG$120/SUM(成就内容!$D$120:$BZ$120),成就内容!AG72,1)-SUM(AP$59:AP67))</f>
        <v>8727.2727272727316</v>
      </c>
      <c r="AQ68" s="41">
        <f>IF(成就内容!AH16="","",INDEX($D$4:$D$178*成就内容!AH$120/SUM(成就内容!$D$120:$BZ$120),成就内容!AH72,1)-SUM(AQ$59:AQ67))</f>
        <v>0</v>
      </c>
      <c r="AR68" s="41">
        <f>IF(成就内容!AI16="","",INDEX($D$4:$D$178*成就内容!AI$120/SUM(成就内容!$D$120:$BZ$120),成就内容!AI72,1)-SUM(AR$59:AR67))</f>
        <v>8727.2727272727316</v>
      </c>
      <c r="AS68" s="41">
        <f>IF(成就内容!AJ16="","",INDEX($D$4:$D$178*成就内容!AJ$120/SUM(成就内容!$D$120:$BZ$120),成就内容!AJ72,1)-SUM(AS$59:AS67))</f>
        <v>10181.81818181818</v>
      </c>
      <c r="AT68" s="41" t="str">
        <f>IF(成就内容!AK16="","",INDEX($D$4:$D$178*成就内容!AK$120/SUM(成就内容!$D$120:$BZ$120),成就内容!AK72,1)-SUM(AT$59:AT67))</f>
        <v/>
      </c>
      <c r="AU68" s="41" t="str">
        <f>IF(成就内容!AL16="","",INDEX($D$4:$D$178*成就内容!AL$120/SUM(成就内容!$D$120:$BZ$120),成就内容!AL72,1)-SUM(AU$59:AU67))</f>
        <v/>
      </c>
      <c r="AV68" s="41">
        <f>IF(成就内容!AM16="","",INDEX($D$4:$D$178*成就内容!AM$120/SUM(成就内容!$D$120:$BZ$120),成就内容!AM72,1)-SUM(AV$59:AV67))</f>
        <v>8727.2727272727316</v>
      </c>
      <c r="AW68" s="41">
        <f>IF(成就内容!AN16="","",INDEX($D$4:$D$178*成就内容!AN$120/SUM(成就内容!$D$120:$BZ$120),成就内容!AN72,1)-SUM(AW$59:AW67))</f>
        <v>10181.81818181818</v>
      </c>
      <c r="AX68" s="41">
        <f>IF(成就内容!AO16="","",INDEX($D$4:$D$178*成就内容!AO$120/SUM(成就内容!$D$120:$BZ$120),成就内容!AO72,1)-SUM(AX$59:AX67))</f>
        <v>0</v>
      </c>
      <c r="AY68" s="41">
        <f>IF(成就内容!AP16="","",INDEX($D$4:$D$178*成就内容!AP$120/SUM(成就内容!$D$120:$BZ$120),成就内容!AP72,1)-SUM(AY$59:AY67))</f>
        <v>0</v>
      </c>
      <c r="AZ68" s="41">
        <f>IF(成就内容!AQ16="","",INDEX($D$4:$D$178*成就内容!AQ$120/SUM(成就内容!$D$120:$BZ$120),成就内容!AQ72,1)-SUM(AZ$59:AZ67))</f>
        <v>0</v>
      </c>
      <c r="BA68" s="41">
        <f>IF(成就内容!AR16="","",INDEX($D$4:$D$178*成就内容!AR$120/SUM(成就内容!$D$120:$BZ$120),成就内容!AR72,1)-SUM(BA$59:BA67))</f>
        <v>0</v>
      </c>
      <c r="BB68" s="41">
        <f>IF(成就内容!AS16="","",INDEX($D$4:$D$178*成就内容!AS$120/SUM(成就内容!$D$120:$BZ$120),成就内容!AS72,1)-SUM(BB$59:BB67))</f>
        <v>0</v>
      </c>
      <c r="BC68" s="41">
        <f>IF(成就内容!AT16="","",INDEX($D$4:$D$178*成就内容!AT$120/SUM(成就内容!$D$120:$BZ$120),成就内容!AT72,1)-SUM(BC$59:BC67))</f>
        <v>0</v>
      </c>
      <c r="BD68" s="41">
        <f>IF(成就内容!AU16="","",INDEX($D$4:$D$178*成就内容!AU$120/SUM(成就内容!$D$120:$BZ$120),成就内容!AU72,1)-SUM(BD$59:BD67))</f>
        <v>0</v>
      </c>
      <c r="BE68" s="41">
        <f>IF(成就内容!AV16="","",INDEX($D$4:$D$178*成就内容!AV$120/SUM(成就内容!$D$120:$BZ$120),成就内容!AV72,1)-SUM(BE$59:BE67))</f>
        <v>0</v>
      </c>
      <c r="BF68" s="41">
        <f>IF(成就内容!AW16="","",INDEX($D$4:$D$178*成就内容!AW$120/SUM(成就内容!$D$120:$BZ$120),成就内容!AW72,1)-SUM(BF$59:BF67))</f>
        <v>5818.1818181818198</v>
      </c>
      <c r="BG68" s="41">
        <f>IF(成就内容!AX16="","",INDEX($D$4:$D$178*成就内容!AX$120/SUM(成就内容!$D$120:$BZ$120),成就内容!AX72,1)-SUM(BG$59:BG67))</f>
        <v>0</v>
      </c>
      <c r="BH68" s="41">
        <f>IF(成就内容!AY16="","",INDEX($D$4:$D$178*成就内容!AY$120/SUM(成就内容!$D$120:$BZ$120),成就内容!AY72,1)-SUM(BH$59:BH67))</f>
        <v>0</v>
      </c>
      <c r="BI68" s="41">
        <f>IF(成就内容!AZ16="","",INDEX($D$4:$D$178*成就内容!AZ$120/SUM(成就内容!$D$120:$BZ$120),成就内容!AZ72,1)-SUM(BI$59:BI67))</f>
        <v>0</v>
      </c>
      <c r="BJ68" s="41">
        <f>IF(成就内容!BA16="","",INDEX($D$4:$D$178*成就内容!BA$120/SUM(成就内容!$D$120:$BZ$120),成就内容!BA72,1)-SUM(BJ$59:BJ67))</f>
        <v>0</v>
      </c>
      <c r="BK68" s="41">
        <f>IF(成就内容!BB16="","",INDEX($D$4:$D$178*成就内容!BB$120/SUM(成就内容!$D$120:$BZ$120),成就内容!BB72,1)-SUM(BK$59:BK67))</f>
        <v>0</v>
      </c>
      <c r="BL68" s="41">
        <f>IF(成就内容!BC16="","",INDEX($D$4:$D$178*成就内容!BC$120/SUM(成就内容!$D$120:$BZ$120),成就内容!BC72,1)-SUM(BL$59:BL67))</f>
        <v>0</v>
      </c>
      <c r="BM68" s="41">
        <f>IF(成就内容!BD16="","",INDEX($D$4:$D$178*成就内容!BD$120/SUM(成就内容!$D$120:$BZ$120),成就内容!BD72,1)-SUM(BM$59:BM67))</f>
        <v>0</v>
      </c>
      <c r="BN68" s="41">
        <f>IF(成就内容!BE16="","",INDEX($D$4:$D$178*成就内容!BE$120/SUM(成就内容!$D$120:$BZ$120),成就内容!BE72,1)-SUM(BN$59:BN67))</f>
        <v>0</v>
      </c>
      <c r="BO68" s="41">
        <f>IF(成就内容!BF16="","",INDEX($D$4:$D$178*成就内容!BF$120/SUM(成就内容!$D$120:$BZ$120),成就内容!BF72,1)-SUM(BO$59:BO67))</f>
        <v>0</v>
      </c>
      <c r="BP68" s="41">
        <f>IF(成就内容!BG16="","",INDEX($D$4:$D$178*成就内容!BG$120/SUM(成就内容!$D$120:$BZ$120),成就内容!BG72,1)-SUM(BP$59:BP67))</f>
        <v>7272.7272727272721</v>
      </c>
      <c r="BQ68" s="41">
        <f>IF(成就内容!BH16="","",INDEX($D$4:$D$178*成就内容!BH$120/SUM(成就内容!$D$120:$BZ$120),成就内容!BH72,1)-SUM(BQ$59:BQ67))</f>
        <v>0</v>
      </c>
      <c r="BR68" s="41" t="str">
        <f>IF(成就内容!BI16="","",INDEX($D$4:$D$178*成就内容!BI$120/SUM(成就内容!$D$120:$BZ$120),成就内容!BI72,1)-SUM(BR$59:BR67))</f>
        <v/>
      </c>
      <c r="BS68" s="41">
        <f>IF(成就内容!BJ16="","",INDEX($D$4:$D$178*成就内容!BJ$120/SUM(成就内容!$D$120:$BZ$120),成就内容!BJ72,1)-SUM(BS$59:BS67))</f>
        <v>0</v>
      </c>
      <c r="BT68" s="41">
        <f>IF(成就内容!BK16="","",INDEX($D$4:$D$178*成就内容!BK$120/SUM(成就内容!$D$120:$BZ$120),成就内容!BK72,1)-SUM(BT$59:BT67))</f>
        <v>1454.545454545454</v>
      </c>
      <c r="BU68" s="41">
        <f>IF(成就内容!BL16="","",INDEX($D$4:$D$178*成就内容!BL$120/SUM(成就内容!$D$120:$BZ$120),成就内容!BL72,1)-SUM(BU$59:BU67))</f>
        <v>0</v>
      </c>
      <c r="BV68" s="41">
        <f>IF(成就内容!BM16="","",INDEX($D$4:$D$178*成就内容!BM$120/SUM(成就内容!$D$120:$BZ$120),成就内容!BM72,1)-SUM(BV$59:BV67))</f>
        <v>0</v>
      </c>
      <c r="BW68" s="41">
        <f>IF(成就内容!BN16="","",INDEX($D$4:$D$178*成就内容!BN$120/SUM(成就内容!$D$120:$BZ$120),成就内容!BN72,1)-SUM(BW$59:BW67))</f>
        <v>10181.81818181818</v>
      </c>
      <c r="BX68" s="41">
        <f>IF(成就内容!BO16="","",INDEX($D$4:$D$178*成就内容!BO$120/SUM(成就内容!$D$120:$BZ$120),成就内容!BO72,1)-SUM(BX$59:BX67))</f>
        <v>5090.9090909090919</v>
      </c>
      <c r="BY68" s="41">
        <f>IF(成就内容!BP16="","",INDEX($D$4:$D$178*成就内容!BP$120/SUM(成就内容!$D$120:$BZ$120),成就内容!BP72,1)-SUM(BY$59:BY67))</f>
        <v>17454.545454545452</v>
      </c>
      <c r="BZ68" s="41">
        <f>IF(成就内容!BQ16="","",INDEX($D$4:$D$178*成就内容!BQ$120/SUM(成就内容!$D$120:$BZ$120),成就内容!BQ72,1)-SUM(BZ$59:BZ67))</f>
        <v>11636.363636363647</v>
      </c>
      <c r="CA68" s="41">
        <f>IF(成就内容!BR16="","",INDEX($D$4:$D$178*成就内容!BR$120/SUM(成就内容!$D$120:$BZ$120),成就内容!BR72,1)-SUM(CA$59:CA67))</f>
        <v>2909.0909090909099</v>
      </c>
      <c r="CB68" s="41">
        <f>IF(成就内容!BS16="","",INDEX($D$4:$D$178*成就内容!BS$120/SUM(成就内容!$D$120:$BZ$120),成就内容!BS72,1)-SUM(CB$59:CB67))</f>
        <v>2181.8181818181802</v>
      </c>
      <c r="CC68" s="41">
        <f>IF(成就内容!BT16="","",INDEX($D$4:$D$178*成就内容!BT$120/SUM(成就内容!$D$120:$BZ$120),成就内容!BT72,1)-SUM(CC$59:CC67))</f>
        <v>2909.0909090909081</v>
      </c>
      <c r="CD68" s="41">
        <f>IF(成就内容!BU16="","",INDEX($D$4:$D$178*成就内容!BU$120/SUM(成就内容!$D$120:$BZ$120),成就内容!BU72,1)-SUM(CD$59:CD67))</f>
        <v>46545.454545454588</v>
      </c>
      <c r="CE68" s="41" t="str">
        <f>IF(成就内容!BV16="","",INDEX($D$4:$D$178*成就内容!BV$120/SUM(成就内容!$D$120:$BZ$120),成就内容!BV72,1)-SUM(CE$59:CE67))</f>
        <v/>
      </c>
      <c r="CF68" s="41">
        <f>IF(成就内容!BW16="","",INDEX($D$4:$D$178*成就内容!BW$120/SUM(成就内容!$D$120:$BZ$120),成就内容!BW72,1)-SUM(CF$59:CF67))</f>
        <v>23272.727272727265</v>
      </c>
      <c r="CG68" s="41">
        <f>IF(成就内容!BX16="","",INDEX($D$4:$D$178*成就内容!BX$120/SUM(成就内容!$D$120:$BZ$120),成就内容!BX72,1)-SUM(CG$59:CG67))</f>
        <v>8727.2727272727279</v>
      </c>
      <c r="CH68" s="41">
        <f>IF(成就内容!BY16="","",INDEX($D$4:$D$178*成就内容!BY$120/SUM(成就内容!$D$120:$BZ$120),成就内容!BY72,1)-SUM(CH$59:CH67))</f>
        <v>5818.1818181818198</v>
      </c>
      <c r="CI68" s="41">
        <f>IF(成就内容!BZ16="","",INDEX($D$4:$D$178*成就内容!BZ$120/SUM(成就内容!$D$120:$BZ$120),成就内容!BZ72,1)-SUM(CI$59:CI67))</f>
        <v>0</v>
      </c>
      <c r="CM68" s="43">
        <v>10</v>
      </c>
      <c r="CN68" s="41">
        <f>IF(M68="","",IF(成就内容!D$120&lt;&gt;"",MAX(ROUNDUP(SMALL(M$59:M$108,$L68)/1000,0)*1000,1000),0))</f>
        <v>0</v>
      </c>
      <c r="CO68" s="41" t="str">
        <f>IF(N68="","",IF(成就内容!E$120&lt;&gt;"",MAX(ROUNDUP(SMALL(N$59:N$108,$L68)/1000,0)*1000,1000),0))</f>
        <v/>
      </c>
      <c r="CP68" s="41">
        <f>IF(O68="","",IF(成就内容!F$120&lt;&gt;"",MAX(ROUNDUP(SMALL(O$59:O$108,$L68)/1000,0)*1000,1000),0))</f>
        <v>5000</v>
      </c>
      <c r="CQ68" s="41" t="str">
        <f>IF(P68="","",IF(成就内容!G$120&lt;&gt;"",MAX(ROUNDUP(SMALL(P$59:P$108,$L68)/1000,0)*1000,1000),0))</f>
        <v/>
      </c>
      <c r="CR68" s="41">
        <f>IF(Q68="","",IF(成就内容!H$120&lt;&gt;"",MAX(ROUNDUP(SMALL(Q$59:Q$108,$L68)/1000,0)*1000,1000),0))</f>
        <v>0</v>
      </c>
      <c r="CS68" s="41">
        <f>IF(R68="","",IF(成就内容!I$120&lt;&gt;"",MAX(ROUNDUP(SMALL(R$59:R$108,$L68)/1000,0)*1000,1000),0))</f>
        <v>6000</v>
      </c>
      <c r="CT68" s="41">
        <f>IF(S68="","",IF(成就内容!J$120&lt;&gt;"",MAX(ROUNDUP(SMALL(S$59:S$108,$L68)/1000,0)*1000,1000),0))</f>
        <v>0</v>
      </c>
      <c r="CU68" s="41">
        <f>IF(T68="","",IF(成就内容!K$120&lt;&gt;"",MAX(ROUNDUP(SMALL(T$59:T$108,$L68)/1000,0)*1000,1000),0))</f>
        <v>0</v>
      </c>
      <c r="CV68" s="41">
        <f>IF(U68="","",IF(成就内容!L$120&lt;&gt;"",MAX(ROUNDUP(SMALL(U$59:U$108,$L68)/1000,0)*1000,1000),0))</f>
        <v>0</v>
      </c>
      <c r="CW68" s="41">
        <f>IF(V68="","",IF(成就内容!M$120&lt;&gt;"",MAX(ROUNDUP(SMALL(V$59:V$108,$L68)/1000,0)*1000,1000),0))</f>
        <v>0</v>
      </c>
      <c r="CX68" s="41">
        <f>IF(W68="","",IF(成就内容!N$120&lt;&gt;"",MAX(ROUNDUP(SMALL(W$59:W$108,$L68)/1000,0)*1000,1000),0))</f>
        <v>0</v>
      </c>
      <c r="CY68" s="41">
        <f>IF(X68="","",IF(成就内容!O$120&lt;&gt;"",MAX(ROUNDUP(SMALL(X$59:X$108,$L68)/1000,0)*1000,1000),0))</f>
        <v>0</v>
      </c>
      <c r="CZ68" s="41">
        <f>IF(Y68="","",IF(成就内容!P$120&lt;&gt;"",MAX(ROUNDUP(SMALL(Y$59:Y$108,$L68)/1000,0)*1000,1000),0))</f>
        <v>0</v>
      </c>
      <c r="DA68" s="41">
        <f>IF(Z68="","",IF(成就内容!Q$120&lt;&gt;"",MAX(ROUNDUP(SMALL(Z$59:Z$108,$L68)/1000,0)*1000,1000),0))</f>
        <v>0</v>
      </c>
      <c r="DB68" s="41">
        <f>IF(AA68="","",IF(成就内容!R$120&lt;&gt;"",MAX(ROUNDUP(SMALL(AA$59:AA$108,$L68)/1000,0)*1000,1000),0))</f>
        <v>6000</v>
      </c>
      <c r="DC68" s="41">
        <f>IF(AB68="","",IF(成就内容!S$120&lt;&gt;"",MAX(ROUNDUP(SMALL(AB$59:AB$108,$L68)/1000,0)*1000,1000),0))</f>
        <v>0</v>
      </c>
      <c r="DD68" s="41">
        <f>IF(AC68="","",IF(成就内容!T$120&lt;&gt;"",MAX(ROUNDUP(SMALL(AC$59:AC$108,$L68)/1000,0)*1000,1000),0))</f>
        <v>0</v>
      </c>
      <c r="DE68" s="41">
        <f>IF(AD68="","",IF(成就内容!U$120&lt;&gt;"",MAX(ROUNDUP(SMALL(AD$59:AD$108,$L68)/1000,0)*1000,1000),0))</f>
        <v>0</v>
      </c>
      <c r="DF68" s="41">
        <f>IF(AE68="","",IF(成就内容!V$120&lt;&gt;"",MAX(ROUNDUP(SMALL(AE$59:AE$108,$L68)/1000,0)*1000,1000),0))</f>
        <v>0</v>
      </c>
      <c r="DG68" s="41">
        <f>IF(AF68="","",IF(成就内容!W$120&lt;&gt;"",MAX(ROUNDUP(SMALL(AF$59:AF$108,$L68)/1000,0)*1000,1000),0))</f>
        <v>0</v>
      </c>
      <c r="DH68" s="41">
        <f>IF(AG68="","",IF(成就内容!X$120&lt;&gt;"",MAX(ROUNDUP(SMALL(AG$59:AG$108,$L68)/1000,0)*1000,1000),0))</f>
        <v>30000</v>
      </c>
      <c r="DI68" s="41">
        <f>IF(AH68="","",IF(成就内容!Y$120&lt;&gt;"",MAX(ROUNDUP(SMALL(AH$59:AH$108,$L68)/1000,0)*1000,1000),0))</f>
        <v>18000</v>
      </c>
      <c r="DJ68" s="41" t="str">
        <f>IF(AI68="","",IF(成就内容!Z$120&lt;&gt;"",MAX(ROUNDUP(SMALL(AI$59:AI$108,$L68)/1000,0)*1000,1000),0))</f>
        <v/>
      </c>
      <c r="DK68" s="41">
        <f>IF(AJ68="","",IF(成就内容!AA$120&lt;&gt;"",MAX(ROUNDUP(SMALL(AJ$59:AJ$108,$L68)/1000,0)*1000,1000),0))</f>
        <v>0</v>
      </c>
      <c r="DL68" s="41">
        <f>IF(AK68="","",IF(成就内容!AB$120&lt;&gt;"",MAX(ROUNDUP(SMALL(AK$59:AK$108,$L68)/1000,0)*1000,1000),0))</f>
        <v>0</v>
      </c>
      <c r="DM68" s="41">
        <f>IF(AL68="","",IF(成就内容!AC$120&lt;&gt;"",MAX(ROUNDUP(SMALL(AL$59:AL$108,$L68)/1000,0)*1000,1000),0))</f>
        <v>0</v>
      </c>
      <c r="DN68" s="41">
        <f>IF(AM68="","",IF(成就内容!AD$120&lt;&gt;"",MAX(ROUNDUP(SMALL(AM$59:AM$108,$L68)/1000,0)*1000,1000),0))</f>
        <v>0</v>
      </c>
      <c r="DO68" s="41">
        <f>IF(AN68="","",IF(成就内容!AE$120&lt;&gt;"",MAX(ROUNDUP(SMALL(AN$59:AN$108,$L68)/1000,0)*1000,1000),0))</f>
        <v>0</v>
      </c>
      <c r="DP68" s="41">
        <f>IF(AO68="","",IF(成就内容!AF$120&lt;&gt;"",MAX(ROUNDUP(SMALL(AO$59:AO$108,$L68)/1000,0)*1000,1000),0))</f>
        <v>0</v>
      </c>
      <c r="DQ68" s="41">
        <f>IF(AP68="","",IF(成就内容!AG$120&lt;&gt;"",MAX(ROUNDUP(SMALL(AP$59:AP$108,$L68)/1000,0)*1000,1000),0))</f>
        <v>9000</v>
      </c>
      <c r="DR68" s="41">
        <f>IF(AQ68="","",IF(成就内容!AH$120&lt;&gt;"",MAX(ROUNDUP(SMALL(AQ$59:AQ$108,$L68)/1000,0)*1000,1000),0))</f>
        <v>0</v>
      </c>
      <c r="DS68" s="41">
        <f>IF(AR68="","",IF(成就内容!AI$120&lt;&gt;"",MAX(ROUNDUP(SMALL(AR$59:AR$108,$L68)/1000,0)*1000,1000),0))</f>
        <v>9000</v>
      </c>
      <c r="DT68" s="41">
        <f>IF(AS68="","",IF(成就内容!AJ$120&lt;&gt;"",MAX(ROUNDUP(SMALL(AS$59:AS$108,$L68)/1000,0)*1000,1000),0))</f>
        <v>11000</v>
      </c>
      <c r="DU68" s="41" t="str">
        <f>IF(AT68="","",IF(成就内容!AK$120&lt;&gt;"",MAX(ROUNDUP(SMALL(AT$59:AT$108,$L68)/1000,0)*1000,1000),0))</f>
        <v/>
      </c>
      <c r="DV68" s="41" t="str">
        <f>IF(AU68="","",IF(成就内容!AL$120&lt;&gt;"",MAX(ROUNDUP(SMALL(AU$59:AU$108,$L68)/1000,0)*1000,1000),0))</f>
        <v/>
      </c>
      <c r="DW68" s="41">
        <f>IF(AV68="","",IF(成就内容!AM$120&lt;&gt;"",MAX(ROUNDUP(SMALL(AV$59:AV$108,$L68)/1000,0)*1000,1000),0))</f>
        <v>9000</v>
      </c>
      <c r="DX68" s="41">
        <f>IF(AW68="","",IF(成就内容!AN$120&lt;&gt;"",MAX(ROUNDUP(SMALL(AW$59:AW$108,$L68)/1000,0)*1000,1000),0))</f>
        <v>11000</v>
      </c>
      <c r="DY68" s="41">
        <f>IF(AX68="","",IF(成就内容!AO$120&lt;&gt;"",MAX(ROUNDUP(SMALL(AX$59:AX$108,$L68)/1000,0)*1000,1000),0))</f>
        <v>0</v>
      </c>
      <c r="DZ68" s="41">
        <f>IF(AY68="","",IF(成就内容!AP$120&lt;&gt;"",MAX(ROUNDUP(SMALL(AY$59:AY$108,$L68)/1000,0)*1000,1000),0))</f>
        <v>0</v>
      </c>
      <c r="EA68" s="41">
        <f>IF(AZ68="","",IF(成就内容!AQ$120&lt;&gt;"",MAX(ROUNDUP(SMALL(AZ$59:AZ$108,$L68)/1000,0)*1000,1000),0))</f>
        <v>0</v>
      </c>
      <c r="EB68" s="41">
        <f>IF(BA68="","",IF(成就内容!AR$120&lt;&gt;"",MAX(ROUNDUP(SMALL(BA$59:BA$108,$L68)/1000,0)*1000,1000),0))</f>
        <v>0</v>
      </c>
      <c r="EC68" s="41">
        <f>IF(BB68="","",IF(成就内容!AS$120&lt;&gt;"",MAX(ROUNDUP(SMALL(BB$59:BB$108,$L68)/1000,0)*1000,1000),0))</f>
        <v>0</v>
      </c>
      <c r="ED68" s="41">
        <f>IF(BC68="","",IF(成就内容!AT$120&lt;&gt;"",MAX(ROUNDUP(SMALL(BC$59:BC$108,$L68)/1000,0)*1000,1000),0))</f>
        <v>0</v>
      </c>
      <c r="EE68" s="41">
        <f>IF(BD68="","",IF(成就内容!AU$120&lt;&gt;"",MAX(ROUNDUP(SMALL(BD$59:BD$108,$L68)/1000,0)*1000,1000),0))</f>
        <v>0</v>
      </c>
      <c r="EF68" s="41">
        <f>IF(BE68="","",IF(成就内容!AV$120&lt;&gt;"",MAX(ROUNDUP(SMALL(BE$59:BE$108,$L68)/1000,0)*1000,1000),0))</f>
        <v>0</v>
      </c>
      <c r="EG68" s="41">
        <f>IF(BF68="","",IF(成就内容!AW$120&lt;&gt;"",MAX(ROUNDUP(SMALL(BF$59:BF$108,$L68)/1000,0)*1000,1000),0))</f>
        <v>6000</v>
      </c>
      <c r="EH68" s="41">
        <f>IF(BG68="","",IF(成就内容!AX$120&lt;&gt;"",MAX(ROUNDUP(SMALL(BG$59:BG$108,$L68)/1000,0)*1000,1000),0))</f>
        <v>0</v>
      </c>
      <c r="EI68" s="41">
        <f>IF(BH68="","",IF(成就内容!AY$120&lt;&gt;"",MAX(ROUNDUP(SMALL(BH$59:BH$108,$L68)/1000,0)*1000,1000),0))</f>
        <v>0</v>
      </c>
      <c r="EJ68" s="41">
        <f>IF(BI68="","",IF(成就内容!AZ$120&lt;&gt;"",MAX(ROUNDUP(SMALL(BI$59:BI$108,$L68)/1000,0)*1000,1000),0))</f>
        <v>0</v>
      </c>
      <c r="EK68" s="41">
        <f>IF(BJ68="","",IF(成就内容!BA$120&lt;&gt;"",MAX(ROUNDUP(SMALL(BJ$59:BJ$108,$L68)/1000,0)*1000,1000),0))</f>
        <v>0</v>
      </c>
      <c r="EL68" s="41">
        <f>IF(BK68="","",IF(成就内容!BB$120&lt;&gt;"",MAX(ROUNDUP(SMALL(BK$59:BK$108,$L68)/1000,0)*1000,1000),0))</f>
        <v>0</v>
      </c>
      <c r="EM68" s="41">
        <f>IF(BL68="","",IF(成就内容!BC$120&lt;&gt;"",MAX(ROUNDUP(SMALL(BL$59:BL$108,$L68)/1000,0)*1000,1000),0))</f>
        <v>0</v>
      </c>
      <c r="EN68" s="41">
        <f>IF(BM68="","",IF(成就内容!BD$120&lt;&gt;"",MAX(ROUNDUP(SMALL(BM$59:BM$108,$L68)/1000,0)*1000,1000),0))</f>
        <v>0</v>
      </c>
      <c r="EO68" s="41">
        <f>IF(BN68="","",IF(成就内容!BE$120&lt;&gt;"",MAX(ROUNDUP(SMALL(BN$59:BN$108,$L68)/1000,0)*1000,1000),0))</f>
        <v>0</v>
      </c>
      <c r="EP68" s="41">
        <f>IF(BO68="","",IF(成就内容!BF$120&lt;&gt;"",MAX(ROUNDUP(SMALL(BO$59:BO$108,$L68)/1000,0)*1000,1000),0))</f>
        <v>0</v>
      </c>
      <c r="EQ68" s="41">
        <f>IF(BP68="","",IF(成就内容!BG$120&lt;&gt;"",MAX(ROUNDUP(SMALL(BP$59:BP$108,$L68)/1000,0)*1000,1000),0))</f>
        <v>8000</v>
      </c>
      <c r="ER68" s="41">
        <f>IF(BQ68="","",IF(成就内容!BH$120&lt;&gt;"",MAX(ROUNDUP(SMALL(BQ$59:BQ$108,$L68)/1000,0)*1000,1000),0))</f>
        <v>0</v>
      </c>
      <c r="ES68" s="41" t="str">
        <f>IF(BR68="","",IF(成就内容!BI$120&lt;&gt;"",MAX(ROUNDUP(SMALL(BR$59:BR$108,$L68)/1000,0)*1000,1000),0))</f>
        <v/>
      </c>
      <c r="ET68" s="41">
        <f>IF(BS68="","",IF(成就内容!BJ$120&lt;&gt;"",MAX(ROUNDUP(SMALL(BS$59:BS$108,$L68)/1000,0)*1000,1000),0))</f>
        <v>0</v>
      </c>
      <c r="EU68" s="41">
        <f>IF(BT68="","",IF(成就内容!BK$120&lt;&gt;"",MAX(ROUNDUP(SMALL(BT$59:BT$108,$L68)/1000,0)*1000,1000),0))</f>
        <v>3000</v>
      </c>
      <c r="EV68" s="41">
        <f>IF(BU68="","",IF(成就内容!BL$120&lt;&gt;"",MAX(ROUNDUP(SMALL(BU$59:BU$108,$L68)/1000,0)*1000,1000),0))</f>
        <v>0</v>
      </c>
      <c r="EW68" s="41">
        <f>IF(BV68="","",IF(成就内容!BM$120&lt;&gt;"",MAX(ROUNDUP(SMALL(BV$59:BV$108,$L68)/1000,0)*1000,1000),0))</f>
        <v>0</v>
      </c>
      <c r="EX68" s="41">
        <f>IF(BW68="","",IF(成就内容!BN$120&lt;&gt;"",MAX(ROUNDUP(SMALL(BW$59:BW$108,$L68)/1000,0)*1000,1000),0))</f>
        <v>11000</v>
      </c>
      <c r="EY68" s="41">
        <f>IF(BX68="","",IF(成就内容!BO$120&lt;&gt;"",MAX(ROUNDUP(SMALL(BX$59:BX$108,$L68)/1000,0)*1000,1000),0))</f>
        <v>2000</v>
      </c>
      <c r="EZ68" s="41">
        <f>IF(BY68="","",IF(成就内容!BP$120&lt;&gt;"",MAX(ROUNDUP(SMALL(BY$59:BY$108,$L68)/1000,0)*1000,1000),0))</f>
        <v>2000</v>
      </c>
      <c r="FA68" s="41">
        <f>IF(BZ68="","",IF(成就内容!BQ$120&lt;&gt;"",MAX(ROUNDUP(SMALL(BZ$59:BZ$108,$L68)/1000,0)*1000,1000),0))</f>
        <v>1000</v>
      </c>
      <c r="FB68" s="41">
        <f>IF(CA68="","",IF(成就内容!BR$120&lt;&gt;"",MAX(ROUNDUP(SMALL(CA$59:CA$108,$L68)/1000,0)*1000,1000),0))</f>
        <v>3000</v>
      </c>
      <c r="FC68" s="41">
        <f>IF(CB68="","",IF(成就内容!BS$120&lt;&gt;"",MAX(ROUNDUP(SMALL(CB$59:CB$108,$L68)/1000,0)*1000,1000),0))</f>
        <v>3000</v>
      </c>
      <c r="FD68" s="41">
        <f>IF(CC68="","",IF(成就内容!BT$120&lt;&gt;"",MAX(ROUNDUP(SMALL(CC$59:CC$108,$L68)/1000,0)*1000,1000),0))</f>
        <v>3000</v>
      </c>
      <c r="FE68" s="41">
        <f>IF(CD68="","",IF(成就内容!BU$120&lt;&gt;"",MAX(ROUNDUP(SMALL(CD$59:CD$108,$L68)/1000,0)*1000,1000),0))</f>
        <v>47000</v>
      </c>
      <c r="FF68" s="41" t="str">
        <f>IF(CE68="","",IF(成就内容!BV$120&lt;&gt;"",MAX(ROUNDUP(SMALL(CE$59:CE$108,$L68)/1000,0)*1000,1000),0))</f>
        <v/>
      </c>
      <c r="FG68" s="41">
        <f>IF(CF68="","",IF(成就内容!BW$120&lt;&gt;"",MAX(ROUNDUP(SMALL(CF$59:CF$108,$L68)/1000,0)*1000,1000),0))</f>
        <v>24000</v>
      </c>
      <c r="FH68" s="41">
        <f>IF(CG68="","",IF(成就内容!BX$120&lt;&gt;"",MAX(ROUNDUP(SMALL(CG$59:CG$108,$L68)/1000,0)*1000,1000),0))</f>
        <v>9000</v>
      </c>
      <c r="FI68" s="41">
        <f>IF(CH68="","",IF(成就内容!BY$120&lt;&gt;"",MAX(ROUNDUP(SMALL(CH$59:CH$108,$L68)/1000,0)*1000,1000),0))</f>
        <v>6000</v>
      </c>
      <c r="FJ68" s="41">
        <f>IF(CI68="","",IF(成就内容!BZ$120&lt;&gt;"",MAX(ROUNDUP(SMALL(CI$59:CI$108,$L68)/1000,0)*1000,1000),0))</f>
        <v>0</v>
      </c>
    </row>
    <row r="69" spans="1:166" x14ac:dyDescent="0.15">
      <c r="A69" s="84"/>
      <c r="B69" s="96">
        <v>66</v>
      </c>
      <c r="C69" s="96">
        <f>'[1]功能-子任务'!$S70</f>
        <v>5601.6</v>
      </c>
      <c r="D69" s="96">
        <f>'[1]功能-子任务'!$AC70</f>
        <v>5120000</v>
      </c>
      <c r="E69" s="96">
        <f>'[1]功能-子任务'!$AM70/4</f>
        <v>25106250</v>
      </c>
      <c r="F69" s="96">
        <f t="shared" si="78"/>
        <v>25106250</v>
      </c>
      <c r="G69" s="96">
        <f>'[1]功能-子任务'!$AR70</f>
        <v>57220000.00000003</v>
      </c>
      <c r="H69" s="96">
        <f>'[1]功能-子任务'!$BA70</f>
        <v>18150</v>
      </c>
      <c r="I69" s="96">
        <f>'[1]功能-子任务'!$BJ70</f>
        <v>129751</v>
      </c>
      <c r="L69" s="25">
        <v>11</v>
      </c>
      <c r="M69" s="41">
        <f>IF(成就内容!D17="","",INDEX($D$4:$D$178*成就内容!D$120/SUM(成就内容!$D$120:$BZ$120),成就内容!D73,1)-SUM(M$59:M68))</f>
        <v>0</v>
      </c>
      <c r="N69" s="41" t="str">
        <f>IF(成就内容!E17="","",INDEX($D$4:$D$178*成就内容!E$120/SUM(成就内容!$D$120:$BZ$120),成就内容!E73,1)-SUM(N$59:N68))</f>
        <v/>
      </c>
      <c r="O69" s="41">
        <f>IF(成就内容!F17="","",INDEX($D$4:$D$178*成就内容!F$120/SUM(成就内容!$D$120:$BZ$120),成就内容!F73,1)-SUM(O$59:O68))</f>
        <v>4363.636363636364</v>
      </c>
      <c r="P69" s="41" t="str">
        <f>IF(成就内容!G17="","",INDEX($D$4:$D$178*成就内容!G$120/SUM(成就内容!$D$120:$BZ$120),成就内容!G73,1)-SUM(P$59:P68))</f>
        <v/>
      </c>
      <c r="Q69" s="41">
        <f>IF(成就内容!H17="","",INDEX($D$4:$D$178*成就内容!H$120/SUM(成就内容!$D$120:$BZ$120),成就内容!H73,1)-SUM(Q$59:Q68))</f>
        <v>0</v>
      </c>
      <c r="R69" s="41">
        <f>IF(成就内容!I17="","",INDEX($D$4:$D$178*成就内容!I$120/SUM(成就内容!$D$120:$BZ$120),成就内容!I73,1)-SUM(R$59:R68))</f>
        <v>11636.363636363636</v>
      </c>
      <c r="S69" s="41">
        <f>IF(成就内容!J17="","",INDEX($D$4:$D$178*成就内容!J$120/SUM(成就内容!$D$120:$BZ$120),成就内容!J73,1)-SUM(S$59:S68))</f>
        <v>0</v>
      </c>
      <c r="T69" s="41">
        <f>IF(成就内容!K17="","",INDEX($D$4:$D$178*成就内容!K$120/SUM(成就内容!$D$120:$BZ$120),成就内容!K73,1)-SUM(T$59:T68))</f>
        <v>0</v>
      </c>
      <c r="U69" s="41">
        <f>IF(成就内容!L17="","",INDEX($D$4:$D$178*成就内容!L$120/SUM(成就内容!$D$120:$BZ$120),成就内容!L73,1)-SUM(U$59:U68))</f>
        <v>0</v>
      </c>
      <c r="V69" s="41">
        <f>IF(成就内容!M17="","",INDEX($D$4:$D$178*成就内容!M$120/SUM(成就内容!$D$120:$BZ$120),成就内容!M73,1)-SUM(V$59:V68))</f>
        <v>0</v>
      </c>
      <c r="W69" s="41">
        <f>IF(成就内容!N17="","",INDEX($D$4:$D$178*成就内容!N$120/SUM(成就内容!$D$120:$BZ$120),成就内容!N73,1)-SUM(W$59:W68))</f>
        <v>0</v>
      </c>
      <c r="X69" s="41">
        <f>IF(成就内容!O17="","",INDEX($D$4:$D$178*成就内容!O$120/SUM(成就内容!$D$120:$BZ$120),成就内容!O73,1)-SUM(X$59:X68))</f>
        <v>0</v>
      </c>
      <c r="Y69" s="41">
        <f>IF(成就内容!P17="","",INDEX($D$4:$D$178*成就内容!P$120/SUM(成就内容!$D$120:$BZ$120),成就内容!P73,1)-SUM(Y$59:Y68))</f>
        <v>0</v>
      </c>
      <c r="Z69" s="41">
        <f>IF(成就内容!Q17="","",INDEX($D$4:$D$178*成就内容!Q$120/SUM(成就内容!$D$120:$BZ$120),成就内容!Q73,1)-SUM(Z$59:Z68))</f>
        <v>0</v>
      </c>
      <c r="AA69" s="41">
        <f>IF(成就内容!R17="","",INDEX($D$4:$D$178*成就内容!R$120/SUM(成就内容!$D$120:$BZ$120),成就内容!R73,1)-SUM(AA$59:AA68))</f>
        <v>11636.363636363636</v>
      </c>
      <c r="AB69" s="41">
        <f>IF(成就内容!S17="","",INDEX($D$4:$D$178*成就内容!S$120/SUM(成就内容!$D$120:$BZ$120),成就内容!S73,1)-SUM(AB$59:AB68))</f>
        <v>0</v>
      </c>
      <c r="AC69" s="41">
        <f>IF(成就内容!T17="","",INDEX($D$4:$D$178*成就内容!T$120/SUM(成就内容!$D$120:$BZ$120),成就内容!T73,1)-SUM(AC$59:AC68))</f>
        <v>0</v>
      </c>
      <c r="AD69" s="41">
        <f>IF(成就内容!U17="","",INDEX($D$4:$D$178*成就内容!U$120/SUM(成就内容!$D$120:$BZ$120),成就内容!U73,1)-SUM(AD$59:AD68))</f>
        <v>0</v>
      </c>
      <c r="AE69" s="41">
        <f>IF(成就内容!V17="","",INDEX($D$4:$D$178*成就内容!V$120/SUM(成就内容!$D$120:$BZ$120),成就内容!V73,1)-SUM(AE$59:AE68))</f>
        <v>0</v>
      </c>
      <c r="AF69" s="41">
        <f>IF(成就内容!W17="","",INDEX($D$4:$D$178*成就内容!W$120/SUM(成就内容!$D$120:$BZ$120),成就内容!W73,1)-SUM(AF$59:AF68))</f>
        <v>0</v>
      </c>
      <c r="AG69" s="41">
        <f>IF(成就内容!X17="","",INDEX($D$4:$D$178*成就内容!X$120/SUM(成就内容!$D$120:$BZ$120),成就内容!X73,1)-SUM(AG$59:AG68))</f>
        <v>58181.818181818191</v>
      </c>
      <c r="AH69" s="41">
        <f>IF(成就内容!Y17="","",INDEX($D$4:$D$178*成就内容!Y$120/SUM(成就内容!$D$120:$BZ$120),成就内容!Y73,1)-SUM(AH$59:AH68))</f>
        <v>23272.727272727265</v>
      </c>
      <c r="AI69" s="41" t="str">
        <f>IF(成就内容!Z17="","",INDEX($D$4:$D$178*成就内容!Z$120/SUM(成就内容!$D$120:$BZ$120),成就内容!Z73,1)-SUM(AI$59:AI68))</f>
        <v/>
      </c>
      <c r="AJ69" s="41">
        <f>IF(成就内容!AA17="","",INDEX($D$4:$D$178*成就内容!AA$120/SUM(成就内容!$D$120:$BZ$120),成就内容!AA73,1)-SUM(AJ$59:AJ68))</f>
        <v>0</v>
      </c>
      <c r="AK69" s="41">
        <f>IF(成就内容!AB17="","",INDEX($D$4:$D$178*成就内容!AB$120/SUM(成就内容!$D$120:$BZ$120),成就内容!AB73,1)-SUM(AK$59:AK68))</f>
        <v>0</v>
      </c>
      <c r="AL69" s="41">
        <f>IF(成就内容!AC17="","",INDEX($D$4:$D$178*成就内容!AC$120/SUM(成就内容!$D$120:$BZ$120),成就内容!AC73,1)-SUM(AL$59:AL68))</f>
        <v>0</v>
      </c>
      <c r="AM69" s="41">
        <f>IF(成就内容!AD17="","",INDEX($D$4:$D$178*成就内容!AD$120/SUM(成就内容!$D$120:$BZ$120),成就内容!AD73,1)-SUM(AM$59:AM68))</f>
        <v>0</v>
      </c>
      <c r="AN69" s="41">
        <f>IF(成就内容!AE17="","",INDEX($D$4:$D$178*成就内容!AE$120/SUM(成就内容!$D$120:$BZ$120),成就内容!AE73,1)-SUM(AN$59:AN68))</f>
        <v>0</v>
      </c>
      <c r="AO69" s="41">
        <f>IF(成就内容!AF17="","",INDEX($D$4:$D$178*成就内容!AF$120/SUM(成就内容!$D$120:$BZ$120),成就内容!AF73,1)-SUM(AO$59:AO68))</f>
        <v>0</v>
      </c>
      <c r="AP69" s="41">
        <f>IF(成就内容!AG17="","",INDEX($D$4:$D$178*成就内容!AG$120/SUM(成就内容!$D$120:$BZ$120),成就内容!AG73,1)-SUM(AP$59:AP68))</f>
        <v>11636.363636363632</v>
      </c>
      <c r="AQ69" s="41">
        <f>IF(成就内容!AH17="","",INDEX($D$4:$D$178*成就内容!AH$120/SUM(成就内容!$D$120:$BZ$120),成就内容!AH73,1)-SUM(AQ$59:AQ68))</f>
        <v>0</v>
      </c>
      <c r="AR69" s="41">
        <f>IF(成就内容!AI17="","",INDEX($D$4:$D$178*成就内容!AI$120/SUM(成就内容!$D$120:$BZ$120),成就内容!AI73,1)-SUM(AR$59:AR68))</f>
        <v>11636.363636363632</v>
      </c>
      <c r="AS69" s="41">
        <f>IF(成就内容!AJ17="","",INDEX($D$4:$D$178*成就内容!AJ$120/SUM(成就内容!$D$120:$BZ$120),成就内容!AJ73,1)-SUM(AS$59:AS68))</f>
        <v>11636.36363636364</v>
      </c>
      <c r="AT69" s="41" t="str">
        <f>IF(成就内容!AK17="","",INDEX($D$4:$D$178*成就内容!AK$120/SUM(成就内容!$D$120:$BZ$120),成就内容!AK73,1)-SUM(AT$59:AT68))</f>
        <v/>
      </c>
      <c r="AU69" s="41" t="str">
        <f>IF(成就内容!AL17="","",INDEX($D$4:$D$178*成就内容!AL$120/SUM(成就内容!$D$120:$BZ$120),成就内容!AL73,1)-SUM(AU$59:AU68))</f>
        <v/>
      </c>
      <c r="AV69" s="41">
        <f>IF(成就内容!AM17="","",INDEX($D$4:$D$178*成就内容!AM$120/SUM(成就内容!$D$120:$BZ$120),成就内容!AM73,1)-SUM(AV$59:AV68))</f>
        <v>11636.363636363632</v>
      </c>
      <c r="AW69" s="41">
        <f>IF(成就内容!AN17="","",INDEX($D$4:$D$178*成就内容!AN$120/SUM(成就内容!$D$120:$BZ$120),成就内容!AN73,1)-SUM(AW$59:AW68))</f>
        <v>11636.36363636364</v>
      </c>
      <c r="AX69" s="41">
        <f>IF(成就内容!AO17="","",INDEX($D$4:$D$178*成就内容!AO$120/SUM(成就内容!$D$120:$BZ$120),成就内容!AO73,1)-SUM(AX$59:AX68))</f>
        <v>0</v>
      </c>
      <c r="AY69" s="41">
        <f>IF(成就内容!AP17="","",INDEX($D$4:$D$178*成就内容!AP$120/SUM(成就内容!$D$120:$BZ$120),成就内容!AP73,1)-SUM(AY$59:AY68))</f>
        <v>0</v>
      </c>
      <c r="AZ69" s="41">
        <f>IF(成就内容!AQ17="","",INDEX($D$4:$D$178*成就内容!AQ$120/SUM(成就内容!$D$120:$BZ$120),成就内容!AQ73,1)-SUM(AZ$59:AZ68))</f>
        <v>0</v>
      </c>
      <c r="BA69" s="41">
        <f>IF(成就内容!AR17="","",INDEX($D$4:$D$178*成就内容!AR$120/SUM(成就内容!$D$120:$BZ$120),成就内容!AR73,1)-SUM(BA$59:BA68))</f>
        <v>0</v>
      </c>
      <c r="BB69" s="41">
        <f>IF(成就内容!AS17="","",INDEX($D$4:$D$178*成就内容!AS$120/SUM(成就内容!$D$120:$BZ$120),成就内容!AS73,1)-SUM(BB$59:BB68))</f>
        <v>0</v>
      </c>
      <c r="BC69" s="41">
        <f>IF(成就内容!AT17="","",INDEX($D$4:$D$178*成就内容!AT$120/SUM(成就内容!$D$120:$BZ$120),成就内容!AT73,1)-SUM(BC$59:BC68))</f>
        <v>0</v>
      </c>
      <c r="BD69" s="41">
        <f>IF(成就内容!AU17="","",INDEX($D$4:$D$178*成就内容!AU$120/SUM(成就内容!$D$120:$BZ$120),成就内容!AU73,1)-SUM(BD$59:BD68))</f>
        <v>0</v>
      </c>
      <c r="BE69" s="41">
        <f>IF(成就内容!AV17="","",INDEX($D$4:$D$178*成就内容!AV$120/SUM(成就内容!$D$120:$BZ$120),成就内容!AV73,1)-SUM(BE$59:BE68))</f>
        <v>0</v>
      </c>
      <c r="BF69" s="41">
        <f>IF(成就内容!AW17="","",INDEX($D$4:$D$178*成就内容!AW$120/SUM(成就内容!$D$120:$BZ$120),成就内容!AW73,1)-SUM(BF$59:BF68))</f>
        <v>11636.363636363636</v>
      </c>
      <c r="BG69" s="41">
        <f>IF(成就内容!AX17="","",INDEX($D$4:$D$178*成就内容!AX$120/SUM(成就内容!$D$120:$BZ$120),成就内容!AX73,1)-SUM(BG$59:BG68))</f>
        <v>0</v>
      </c>
      <c r="BH69" s="41">
        <f>IF(成就内容!AY17="","",INDEX($D$4:$D$178*成就内容!AY$120/SUM(成就内容!$D$120:$BZ$120),成就内容!AY73,1)-SUM(BH$59:BH68))</f>
        <v>0</v>
      </c>
      <c r="BI69" s="41">
        <f>IF(成就内容!AZ17="","",INDEX($D$4:$D$178*成就内容!AZ$120/SUM(成就内容!$D$120:$BZ$120),成就内容!AZ73,1)-SUM(BI$59:BI68))</f>
        <v>0</v>
      </c>
      <c r="BJ69" s="41">
        <f>IF(成就内容!BA17="","",INDEX($D$4:$D$178*成就内容!BA$120/SUM(成就内容!$D$120:$BZ$120),成就内容!BA73,1)-SUM(BJ$59:BJ68))</f>
        <v>0</v>
      </c>
      <c r="BK69" s="41">
        <f>IF(成就内容!BB17="","",INDEX($D$4:$D$178*成就内容!BB$120/SUM(成就内容!$D$120:$BZ$120),成就内容!BB73,1)-SUM(BK$59:BK68))</f>
        <v>0</v>
      </c>
      <c r="BL69" s="41">
        <f>IF(成就内容!BC17="","",INDEX($D$4:$D$178*成就内容!BC$120/SUM(成就内容!$D$120:$BZ$120),成就内容!BC73,1)-SUM(BL$59:BL68))</f>
        <v>0</v>
      </c>
      <c r="BM69" s="41">
        <f>IF(成就内容!BD17="","",INDEX($D$4:$D$178*成就内容!BD$120/SUM(成就内容!$D$120:$BZ$120),成就内容!BD73,1)-SUM(BM$59:BM68))</f>
        <v>0</v>
      </c>
      <c r="BN69" s="41">
        <f>IF(成就内容!BE17="","",INDEX($D$4:$D$178*成就内容!BE$120/SUM(成就内容!$D$120:$BZ$120),成就内容!BE73,1)-SUM(BN$59:BN68))</f>
        <v>0</v>
      </c>
      <c r="BO69" s="41">
        <f>IF(成就内容!BF17="","",INDEX($D$4:$D$178*成就内容!BF$120/SUM(成就内容!$D$120:$BZ$120),成就内容!BF73,1)-SUM(BO$59:BO68))</f>
        <v>0</v>
      </c>
      <c r="BP69" s="41">
        <f>IF(成就内容!BG17="","",INDEX($D$4:$D$178*成就内容!BG$120/SUM(成就内容!$D$120:$BZ$120),成就内容!BG73,1)-SUM(BP$59:BP68))</f>
        <v>11636.36363636364</v>
      </c>
      <c r="BQ69" s="41">
        <f>IF(成就内容!BH17="","",INDEX($D$4:$D$178*成就内容!BH$120/SUM(成就内容!$D$120:$BZ$120),成就内容!BH73,1)-SUM(BQ$59:BQ68))</f>
        <v>0</v>
      </c>
      <c r="BR69" s="41" t="str">
        <f>IF(成就内容!BI17="","",INDEX($D$4:$D$178*成就内容!BI$120/SUM(成就内容!$D$120:$BZ$120),成就内容!BI73,1)-SUM(BR$59:BR68))</f>
        <v/>
      </c>
      <c r="BS69" s="41">
        <f>IF(成就内容!BJ17="","",INDEX($D$4:$D$178*成就内容!BJ$120/SUM(成就内容!$D$120:$BZ$120),成就内容!BJ73,1)-SUM(BS$59:BS68))</f>
        <v>0</v>
      </c>
      <c r="BT69" s="41">
        <f>IF(成就内容!BK17="","",INDEX($D$4:$D$178*成就内容!BK$120/SUM(成就内容!$D$120:$BZ$120),成就内容!BK73,1)-SUM(BT$59:BT68))</f>
        <v>1454.545454545454</v>
      </c>
      <c r="BU69" s="41">
        <f>IF(成就内容!BL17="","",INDEX($D$4:$D$178*成就内容!BL$120/SUM(成就内容!$D$120:$BZ$120),成就内容!BL73,1)-SUM(BU$59:BU68))</f>
        <v>0</v>
      </c>
      <c r="BV69" s="41">
        <f>IF(成就内容!BM17="","",INDEX($D$4:$D$178*成就内容!BM$120/SUM(成就内容!$D$120:$BZ$120),成就内容!BM73,1)-SUM(BV$59:BV68))</f>
        <v>0</v>
      </c>
      <c r="BW69" s="41">
        <f>IF(成就内容!BN17="","",INDEX($D$4:$D$178*成就内容!BN$120/SUM(成就内容!$D$120:$BZ$120),成就内容!BN73,1)-SUM(BW$59:BW68))</f>
        <v>13090.909090909092</v>
      </c>
      <c r="BX69" s="41">
        <f>IF(成就内容!BO17="","",INDEX($D$4:$D$178*成就内容!BO$120/SUM(成就内容!$D$120:$BZ$120),成就内容!BO73,1)-SUM(BX$59:BX68))</f>
        <v>8727.2727272727261</v>
      </c>
      <c r="BY69" s="41">
        <f>IF(成就内容!BP17="","",INDEX($D$4:$D$178*成就内容!BP$120/SUM(成就内容!$D$120:$BZ$120),成就内容!BP73,1)-SUM(BY$59:BY68))</f>
        <v>29090.909090909088</v>
      </c>
      <c r="BZ69" s="41">
        <f>IF(成就内容!BQ17="","",INDEX($D$4:$D$178*成就内容!BQ$120/SUM(成就内容!$D$120:$BZ$120),成就内容!BQ73,1)-SUM(BZ$59:BZ68))</f>
        <v>11636.363636363618</v>
      </c>
      <c r="CA69" s="41">
        <f>IF(成就内容!BR17="","",INDEX($D$4:$D$178*成就内容!BR$120/SUM(成就内容!$D$120:$BZ$120),成就内容!BR73,1)-SUM(CA$59:CA68))</f>
        <v>4363.636363636364</v>
      </c>
      <c r="CB69" s="41">
        <f>IF(成就内容!BS17="","",INDEX($D$4:$D$178*成就内容!BS$120/SUM(成就内容!$D$120:$BZ$120),成就内容!BS73,1)-SUM(CB$59:CB68))</f>
        <v>7272.7272727272739</v>
      </c>
      <c r="CC69" s="41">
        <f>IF(成就内容!BT17="","",INDEX($D$4:$D$178*成就内容!BT$120/SUM(成就内容!$D$120:$BZ$120),成就内容!BT73,1)-SUM(CC$59:CC68))</f>
        <v>2909.0909090909117</v>
      </c>
      <c r="CD69" s="41">
        <f>IF(成就内容!BU17="","",INDEX($D$4:$D$178*成就内容!BU$120/SUM(成就内容!$D$120:$BZ$120),成就内容!BU73,1)-SUM(CD$59:CD68))</f>
        <v>46545.454545454471</v>
      </c>
      <c r="CE69" s="41" t="str">
        <f>IF(成就内容!BV17="","",INDEX($D$4:$D$178*成就内容!BV$120/SUM(成就内容!$D$120:$BZ$120),成就内容!BV73,1)-SUM(CE$59:CE68))</f>
        <v/>
      </c>
      <c r="CF69" s="41">
        <f>IF(成就内容!BW17="","",INDEX($D$4:$D$178*成就内容!BW$120/SUM(成就内容!$D$120:$BZ$120),成就内容!BW73,1)-SUM(CF$59:CF68))</f>
        <v>23272.727272727279</v>
      </c>
      <c r="CG69" s="41">
        <f>IF(成就内容!BX17="","",INDEX($D$4:$D$178*成就内容!BX$120/SUM(成就内容!$D$120:$BZ$120),成就内容!BX73,1)-SUM(CG$59:CG68))</f>
        <v>14545.454545454551</v>
      </c>
      <c r="CH69" s="41">
        <f>IF(成就内容!BY17="","",INDEX($D$4:$D$178*成就内容!BY$120/SUM(成就内容!$D$120:$BZ$120),成就内容!BY73,1)-SUM(CH$59:CH68))</f>
        <v>11636.363636363636</v>
      </c>
      <c r="CI69" s="41">
        <f>IF(成就内容!BZ17="","",INDEX($D$4:$D$178*成就内容!BZ$120/SUM(成就内容!$D$120:$BZ$120),成就内容!BZ73,1)-SUM(CI$59:CI68))</f>
        <v>0</v>
      </c>
      <c r="CM69" s="43">
        <v>11</v>
      </c>
      <c r="CN69" s="41">
        <f>IF(M69="","",IF(成就内容!D$120&lt;&gt;"",MAX(ROUNDUP(SMALL(M$59:M$108,$L69)/1000,0)*1000,1000),0))</f>
        <v>0</v>
      </c>
      <c r="CO69" s="41" t="str">
        <f>IF(N69="","",IF(成就内容!E$120&lt;&gt;"",MAX(ROUNDUP(SMALL(N$59:N$108,$L69)/1000,0)*1000,1000),0))</f>
        <v/>
      </c>
      <c r="CP69" s="41">
        <f>IF(O69="","",IF(成就内容!F$120&lt;&gt;"",MAX(ROUNDUP(SMALL(O$59:O$108,$L69)/1000,0)*1000,1000),0))</f>
        <v>5000</v>
      </c>
      <c r="CQ69" s="41" t="str">
        <f>IF(P69="","",IF(成就内容!G$120&lt;&gt;"",MAX(ROUNDUP(SMALL(P$59:P$108,$L69)/1000,0)*1000,1000),0))</f>
        <v/>
      </c>
      <c r="CR69" s="41">
        <f>IF(Q69="","",IF(成就内容!H$120&lt;&gt;"",MAX(ROUNDUP(SMALL(Q$59:Q$108,$L69)/1000,0)*1000,1000),0))</f>
        <v>0</v>
      </c>
      <c r="CS69" s="41">
        <f>IF(R69="","",IF(成就内容!I$120&lt;&gt;"",MAX(ROUNDUP(SMALL(R$59:R$108,$L69)/1000,0)*1000,1000),0))</f>
        <v>12000</v>
      </c>
      <c r="CT69" s="41">
        <f>IF(S69="","",IF(成就内容!J$120&lt;&gt;"",MAX(ROUNDUP(SMALL(S$59:S$108,$L69)/1000,0)*1000,1000),0))</f>
        <v>0</v>
      </c>
      <c r="CU69" s="41">
        <f>IF(T69="","",IF(成就内容!K$120&lt;&gt;"",MAX(ROUNDUP(SMALL(T$59:T$108,$L69)/1000,0)*1000,1000),0))</f>
        <v>0</v>
      </c>
      <c r="CV69" s="41">
        <f>IF(U69="","",IF(成就内容!L$120&lt;&gt;"",MAX(ROUNDUP(SMALL(U$59:U$108,$L69)/1000,0)*1000,1000),0))</f>
        <v>0</v>
      </c>
      <c r="CW69" s="41">
        <f>IF(V69="","",IF(成就内容!M$120&lt;&gt;"",MAX(ROUNDUP(SMALL(V$59:V$108,$L69)/1000,0)*1000,1000),0))</f>
        <v>0</v>
      </c>
      <c r="CX69" s="41">
        <f>IF(W69="","",IF(成就内容!N$120&lt;&gt;"",MAX(ROUNDUP(SMALL(W$59:W$108,$L69)/1000,0)*1000,1000),0))</f>
        <v>0</v>
      </c>
      <c r="CY69" s="41">
        <f>IF(X69="","",IF(成就内容!O$120&lt;&gt;"",MAX(ROUNDUP(SMALL(X$59:X$108,$L69)/1000,0)*1000,1000),0))</f>
        <v>0</v>
      </c>
      <c r="CZ69" s="41">
        <f>IF(Y69="","",IF(成就内容!P$120&lt;&gt;"",MAX(ROUNDUP(SMALL(Y$59:Y$108,$L69)/1000,0)*1000,1000),0))</f>
        <v>0</v>
      </c>
      <c r="DA69" s="41">
        <f>IF(Z69="","",IF(成就内容!Q$120&lt;&gt;"",MAX(ROUNDUP(SMALL(Z$59:Z$108,$L69)/1000,0)*1000,1000),0))</f>
        <v>0</v>
      </c>
      <c r="DB69" s="41">
        <f>IF(AA69="","",IF(成就内容!R$120&lt;&gt;"",MAX(ROUNDUP(SMALL(AA$59:AA$108,$L69)/1000,0)*1000,1000),0))</f>
        <v>12000</v>
      </c>
      <c r="DC69" s="41">
        <f>IF(AB69="","",IF(成就内容!S$120&lt;&gt;"",MAX(ROUNDUP(SMALL(AB$59:AB$108,$L69)/1000,0)*1000,1000),0))</f>
        <v>0</v>
      </c>
      <c r="DD69" s="41">
        <f>IF(AC69="","",IF(成就内容!T$120&lt;&gt;"",MAX(ROUNDUP(SMALL(AC$59:AC$108,$L69)/1000,0)*1000,1000),0))</f>
        <v>0</v>
      </c>
      <c r="DE69" s="41">
        <f>IF(AD69="","",IF(成就内容!U$120&lt;&gt;"",MAX(ROUNDUP(SMALL(AD$59:AD$108,$L69)/1000,0)*1000,1000),0))</f>
        <v>0</v>
      </c>
      <c r="DF69" s="41">
        <f>IF(AE69="","",IF(成就内容!V$120&lt;&gt;"",MAX(ROUNDUP(SMALL(AE$59:AE$108,$L69)/1000,0)*1000,1000),0))</f>
        <v>0</v>
      </c>
      <c r="DG69" s="41">
        <f>IF(AF69="","",IF(成就内容!W$120&lt;&gt;"",MAX(ROUNDUP(SMALL(AF$59:AF$108,$L69)/1000,0)*1000,1000),0))</f>
        <v>0</v>
      </c>
      <c r="DH69" s="41">
        <f>IF(AG69="","",IF(成就内容!X$120&lt;&gt;"",MAX(ROUNDUP(SMALL(AG$59:AG$108,$L69)/1000,0)*1000,1000),0))</f>
        <v>59000</v>
      </c>
      <c r="DI69" s="41">
        <f>IF(AH69="","",IF(成就内容!Y$120&lt;&gt;"",MAX(ROUNDUP(SMALL(AH$59:AH$108,$L69)/1000,0)*1000,1000),0))</f>
        <v>24000</v>
      </c>
      <c r="DJ69" s="41" t="str">
        <f>IF(AI69="","",IF(成就内容!Z$120&lt;&gt;"",MAX(ROUNDUP(SMALL(AI$59:AI$108,$L69)/1000,0)*1000,1000),0))</f>
        <v/>
      </c>
      <c r="DK69" s="41">
        <f>IF(AJ69="","",IF(成就内容!AA$120&lt;&gt;"",MAX(ROUNDUP(SMALL(AJ$59:AJ$108,$L69)/1000,0)*1000,1000),0))</f>
        <v>0</v>
      </c>
      <c r="DL69" s="41">
        <f>IF(AK69="","",IF(成就内容!AB$120&lt;&gt;"",MAX(ROUNDUP(SMALL(AK$59:AK$108,$L69)/1000,0)*1000,1000),0))</f>
        <v>0</v>
      </c>
      <c r="DM69" s="41">
        <f>IF(AL69="","",IF(成就内容!AC$120&lt;&gt;"",MAX(ROUNDUP(SMALL(AL$59:AL$108,$L69)/1000,0)*1000,1000),0))</f>
        <v>0</v>
      </c>
      <c r="DN69" s="41">
        <f>IF(AM69="","",IF(成就内容!AD$120&lt;&gt;"",MAX(ROUNDUP(SMALL(AM$59:AM$108,$L69)/1000,0)*1000,1000),0))</f>
        <v>0</v>
      </c>
      <c r="DO69" s="41">
        <f>IF(AN69="","",IF(成就内容!AE$120&lt;&gt;"",MAX(ROUNDUP(SMALL(AN$59:AN$108,$L69)/1000,0)*1000,1000),0))</f>
        <v>0</v>
      </c>
      <c r="DP69" s="41">
        <f>IF(AO69="","",IF(成就内容!AF$120&lt;&gt;"",MAX(ROUNDUP(SMALL(AO$59:AO$108,$L69)/1000,0)*1000,1000),0))</f>
        <v>0</v>
      </c>
      <c r="DQ69" s="41">
        <f>IF(AP69="","",IF(成就内容!AG$120&lt;&gt;"",MAX(ROUNDUP(SMALL(AP$59:AP$108,$L69)/1000,0)*1000,1000),0))</f>
        <v>12000</v>
      </c>
      <c r="DR69" s="41">
        <f>IF(AQ69="","",IF(成就内容!AH$120&lt;&gt;"",MAX(ROUNDUP(SMALL(AQ$59:AQ$108,$L69)/1000,0)*1000,1000),0))</f>
        <v>0</v>
      </c>
      <c r="DS69" s="41">
        <f>IF(AR69="","",IF(成就内容!AI$120&lt;&gt;"",MAX(ROUNDUP(SMALL(AR$59:AR$108,$L69)/1000,0)*1000,1000),0))</f>
        <v>12000</v>
      </c>
      <c r="DT69" s="41">
        <f>IF(AS69="","",IF(成就内容!AJ$120&lt;&gt;"",MAX(ROUNDUP(SMALL(AS$59:AS$108,$L69)/1000,0)*1000,1000),0))</f>
        <v>12000</v>
      </c>
      <c r="DU69" s="41" t="str">
        <f>IF(AT69="","",IF(成就内容!AK$120&lt;&gt;"",MAX(ROUNDUP(SMALL(AT$59:AT$108,$L69)/1000,0)*1000,1000),0))</f>
        <v/>
      </c>
      <c r="DV69" s="41" t="str">
        <f>IF(AU69="","",IF(成就内容!AL$120&lt;&gt;"",MAX(ROUNDUP(SMALL(AU$59:AU$108,$L69)/1000,0)*1000,1000),0))</f>
        <v/>
      </c>
      <c r="DW69" s="41">
        <f>IF(AV69="","",IF(成就内容!AM$120&lt;&gt;"",MAX(ROUNDUP(SMALL(AV$59:AV$108,$L69)/1000,0)*1000,1000),0))</f>
        <v>12000</v>
      </c>
      <c r="DX69" s="41">
        <f>IF(AW69="","",IF(成就内容!AN$120&lt;&gt;"",MAX(ROUNDUP(SMALL(AW$59:AW$108,$L69)/1000,0)*1000,1000),0))</f>
        <v>12000</v>
      </c>
      <c r="DY69" s="41">
        <f>IF(AX69="","",IF(成就内容!AO$120&lt;&gt;"",MAX(ROUNDUP(SMALL(AX$59:AX$108,$L69)/1000,0)*1000,1000),0))</f>
        <v>0</v>
      </c>
      <c r="DZ69" s="41">
        <f>IF(AY69="","",IF(成就内容!AP$120&lt;&gt;"",MAX(ROUNDUP(SMALL(AY$59:AY$108,$L69)/1000,0)*1000,1000),0))</f>
        <v>0</v>
      </c>
      <c r="EA69" s="41">
        <f>IF(AZ69="","",IF(成就内容!AQ$120&lt;&gt;"",MAX(ROUNDUP(SMALL(AZ$59:AZ$108,$L69)/1000,0)*1000,1000),0))</f>
        <v>0</v>
      </c>
      <c r="EB69" s="41">
        <f>IF(BA69="","",IF(成就内容!AR$120&lt;&gt;"",MAX(ROUNDUP(SMALL(BA$59:BA$108,$L69)/1000,0)*1000,1000),0))</f>
        <v>0</v>
      </c>
      <c r="EC69" s="41">
        <f>IF(BB69="","",IF(成就内容!AS$120&lt;&gt;"",MAX(ROUNDUP(SMALL(BB$59:BB$108,$L69)/1000,0)*1000,1000),0))</f>
        <v>0</v>
      </c>
      <c r="ED69" s="41">
        <f>IF(BC69="","",IF(成就内容!AT$120&lt;&gt;"",MAX(ROUNDUP(SMALL(BC$59:BC$108,$L69)/1000,0)*1000,1000),0))</f>
        <v>0</v>
      </c>
      <c r="EE69" s="41">
        <f>IF(BD69="","",IF(成就内容!AU$120&lt;&gt;"",MAX(ROUNDUP(SMALL(BD$59:BD$108,$L69)/1000,0)*1000,1000),0))</f>
        <v>0</v>
      </c>
      <c r="EF69" s="41">
        <f>IF(BE69="","",IF(成就内容!AV$120&lt;&gt;"",MAX(ROUNDUP(SMALL(BE$59:BE$108,$L69)/1000,0)*1000,1000),0))</f>
        <v>0</v>
      </c>
      <c r="EG69" s="41">
        <f>IF(BF69="","",IF(成就内容!AW$120&lt;&gt;"",MAX(ROUNDUP(SMALL(BF$59:BF$108,$L69)/1000,0)*1000,1000),0))</f>
        <v>12000</v>
      </c>
      <c r="EH69" s="41">
        <f>IF(BG69="","",IF(成就内容!AX$120&lt;&gt;"",MAX(ROUNDUP(SMALL(BG$59:BG$108,$L69)/1000,0)*1000,1000),0))</f>
        <v>0</v>
      </c>
      <c r="EI69" s="41">
        <f>IF(BH69="","",IF(成就内容!AY$120&lt;&gt;"",MAX(ROUNDUP(SMALL(BH$59:BH$108,$L69)/1000,0)*1000,1000),0))</f>
        <v>0</v>
      </c>
      <c r="EJ69" s="41">
        <f>IF(BI69="","",IF(成就内容!AZ$120&lt;&gt;"",MAX(ROUNDUP(SMALL(BI$59:BI$108,$L69)/1000,0)*1000,1000),0))</f>
        <v>0</v>
      </c>
      <c r="EK69" s="41">
        <f>IF(BJ69="","",IF(成就内容!BA$120&lt;&gt;"",MAX(ROUNDUP(SMALL(BJ$59:BJ$108,$L69)/1000,0)*1000,1000),0))</f>
        <v>0</v>
      </c>
      <c r="EL69" s="41">
        <f>IF(BK69="","",IF(成就内容!BB$120&lt;&gt;"",MAX(ROUNDUP(SMALL(BK$59:BK$108,$L69)/1000,0)*1000,1000),0))</f>
        <v>0</v>
      </c>
      <c r="EM69" s="41">
        <f>IF(BL69="","",IF(成就内容!BC$120&lt;&gt;"",MAX(ROUNDUP(SMALL(BL$59:BL$108,$L69)/1000,0)*1000,1000),0))</f>
        <v>0</v>
      </c>
      <c r="EN69" s="41">
        <f>IF(BM69="","",IF(成就内容!BD$120&lt;&gt;"",MAX(ROUNDUP(SMALL(BM$59:BM$108,$L69)/1000,0)*1000,1000),0))</f>
        <v>0</v>
      </c>
      <c r="EO69" s="41">
        <f>IF(BN69="","",IF(成就内容!BE$120&lt;&gt;"",MAX(ROUNDUP(SMALL(BN$59:BN$108,$L69)/1000,0)*1000,1000),0))</f>
        <v>0</v>
      </c>
      <c r="EP69" s="41">
        <f>IF(BO69="","",IF(成就内容!BF$120&lt;&gt;"",MAX(ROUNDUP(SMALL(BO$59:BO$108,$L69)/1000,0)*1000,1000),0))</f>
        <v>0</v>
      </c>
      <c r="EQ69" s="41">
        <f>IF(BP69="","",IF(成就内容!BG$120&lt;&gt;"",MAX(ROUNDUP(SMALL(BP$59:BP$108,$L69)/1000,0)*1000,1000),0))</f>
        <v>12000</v>
      </c>
      <c r="ER69" s="41">
        <f>IF(BQ69="","",IF(成就内容!BH$120&lt;&gt;"",MAX(ROUNDUP(SMALL(BQ$59:BQ$108,$L69)/1000,0)*1000,1000),0))</f>
        <v>0</v>
      </c>
      <c r="ES69" s="41" t="str">
        <f>IF(BR69="","",IF(成就内容!BI$120&lt;&gt;"",MAX(ROUNDUP(SMALL(BR$59:BR$108,$L69)/1000,0)*1000,1000),0))</f>
        <v/>
      </c>
      <c r="ET69" s="41">
        <f>IF(BS69="","",IF(成就内容!BJ$120&lt;&gt;"",MAX(ROUNDUP(SMALL(BS$59:BS$108,$L69)/1000,0)*1000,1000),0))</f>
        <v>0</v>
      </c>
      <c r="EU69" s="41">
        <f>IF(BT69="","",IF(成就内容!BK$120&lt;&gt;"",MAX(ROUNDUP(SMALL(BT$59:BT$108,$L69)/1000,0)*1000,1000),0))</f>
        <v>4000</v>
      </c>
      <c r="EV69" s="41">
        <f>IF(BU69="","",IF(成就内容!BL$120&lt;&gt;"",MAX(ROUNDUP(SMALL(BU$59:BU$108,$L69)/1000,0)*1000,1000),0))</f>
        <v>0</v>
      </c>
      <c r="EW69" s="41">
        <f>IF(BV69="","",IF(成就内容!BM$120&lt;&gt;"",MAX(ROUNDUP(SMALL(BV$59:BV$108,$L69)/1000,0)*1000,1000),0))</f>
        <v>0</v>
      </c>
      <c r="EX69" s="41">
        <f>IF(BW69="","",IF(成就内容!BN$120&lt;&gt;"",MAX(ROUNDUP(SMALL(BW$59:BW$108,$L69)/1000,0)*1000,1000),0))</f>
        <v>14000</v>
      </c>
      <c r="EY69" s="41">
        <f>IF(BX69="","",IF(成就内容!BO$120&lt;&gt;"",MAX(ROUNDUP(SMALL(BX$59:BX$108,$L69)/1000,0)*1000,1000),0))</f>
        <v>2000</v>
      </c>
      <c r="EZ69" s="41">
        <f>IF(BY69="","",IF(成就内容!BP$120&lt;&gt;"",MAX(ROUNDUP(SMALL(BY$59:BY$108,$L69)/1000,0)*1000,1000),0))</f>
        <v>2000</v>
      </c>
      <c r="FA69" s="41">
        <f>IF(BZ69="","",IF(成就内容!BQ$120&lt;&gt;"",MAX(ROUNDUP(SMALL(BZ$59:BZ$108,$L69)/1000,0)*1000,1000),0))</f>
        <v>1000</v>
      </c>
      <c r="FB69" s="41">
        <f>IF(CA69="","",IF(成就内容!BR$120&lt;&gt;"",MAX(ROUNDUP(SMALL(CA$59:CA$108,$L69)/1000,0)*1000,1000),0))</f>
        <v>3000</v>
      </c>
      <c r="FC69" s="41">
        <f>IF(CB69="","",IF(成就内容!BS$120&lt;&gt;"",MAX(ROUNDUP(SMALL(CB$59:CB$108,$L69)/1000,0)*1000,1000),0))</f>
        <v>6000</v>
      </c>
      <c r="FD69" s="41">
        <f>IF(CC69="","",IF(成就内容!BT$120&lt;&gt;"",MAX(ROUNDUP(SMALL(CC$59:CC$108,$L69)/1000,0)*1000,1000),0))</f>
        <v>3000</v>
      </c>
      <c r="FE69" s="41">
        <f>IF(CD69="","",IF(成就内容!BU$120&lt;&gt;"",MAX(ROUNDUP(SMALL(CD$59:CD$108,$L69)/1000,0)*1000,1000),0))</f>
        <v>47000</v>
      </c>
      <c r="FF69" s="41" t="str">
        <f>IF(CE69="","",IF(成就内容!BV$120&lt;&gt;"",MAX(ROUNDUP(SMALL(CE$59:CE$108,$L69)/1000,0)*1000,1000),0))</f>
        <v/>
      </c>
      <c r="FG69" s="41">
        <f>IF(CF69="","",IF(成就内容!BW$120&lt;&gt;"",MAX(ROUNDUP(SMALL(CF$59:CF$108,$L69)/1000,0)*1000,1000),0))</f>
        <v>24000</v>
      </c>
      <c r="FH69" s="41">
        <f>IF(CG69="","",IF(成就内容!BX$120&lt;&gt;"",MAX(ROUNDUP(SMALL(CG$59:CG$108,$L69)/1000,0)*1000,1000),0))</f>
        <v>15000</v>
      </c>
      <c r="FI69" s="41">
        <f>IF(CH69="","",IF(成就内容!BY$120&lt;&gt;"",MAX(ROUNDUP(SMALL(CH$59:CH$108,$L69)/1000,0)*1000,1000),0))</f>
        <v>12000</v>
      </c>
      <c r="FJ69" s="41">
        <f>IF(CI69="","",IF(成就内容!BZ$120&lt;&gt;"",MAX(ROUNDUP(SMALL(CI$59:CI$108,$L69)/1000,0)*1000,1000),0))</f>
        <v>0</v>
      </c>
    </row>
    <row r="70" spans="1:166" x14ac:dyDescent="0.15">
      <c r="A70" s="84"/>
      <c r="B70" s="96">
        <v>67</v>
      </c>
      <c r="C70" s="96">
        <f>'[1]功能-子任务'!$S71</f>
        <v>5947.2000000000007</v>
      </c>
      <c r="D70" s="96">
        <f>'[1]功能-子任务'!$AC71</f>
        <v>5440000</v>
      </c>
      <c r="E70" s="96">
        <f>'[1]功能-子任务'!$AM71/4</f>
        <v>27059375</v>
      </c>
      <c r="F70" s="96">
        <f t="shared" si="78"/>
        <v>27059375</v>
      </c>
      <c r="G70" s="96">
        <f>'[1]功能-子任务'!$AR71</f>
        <v>62820000.00000003</v>
      </c>
      <c r="H70" s="96">
        <f>'[1]功能-子任务'!$BA71</f>
        <v>19350</v>
      </c>
      <c r="I70" s="96">
        <f>'[1]功能-子任务'!$BJ71</f>
        <v>134178.5</v>
      </c>
      <c r="L70" s="25">
        <v>12</v>
      </c>
      <c r="M70" s="41">
        <f>IF(成就内容!D18="","",INDEX($D$4:$D$178*成就内容!D$120/SUM(成就内容!$D$120:$BZ$120),成就内容!D74,1)-SUM(M$59:M69))</f>
        <v>0</v>
      </c>
      <c r="N70" s="41" t="str">
        <f>IF(成就内容!E18="","",INDEX($D$4:$D$178*成就内容!E$120/SUM(成就内容!$D$120:$BZ$120),成就内容!E74,1)-SUM(N$59:N69))</f>
        <v/>
      </c>
      <c r="O70" s="41">
        <f>IF(成就内容!F18="","",INDEX($D$4:$D$178*成就内容!F$120/SUM(成就内容!$D$120:$BZ$120),成就内容!F74,1)-SUM(O$59:O69))</f>
        <v>10181.81818181818</v>
      </c>
      <c r="P70" s="41" t="str">
        <f>IF(成就内容!G18="","",INDEX($D$4:$D$178*成就内容!G$120/SUM(成就内容!$D$120:$BZ$120),成就内容!G74,1)-SUM(P$59:P69))</f>
        <v/>
      </c>
      <c r="Q70" s="41">
        <f>IF(成就内容!H18="","",INDEX($D$4:$D$178*成就内容!H$120/SUM(成就内容!$D$120:$BZ$120),成就内容!H74,1)-SUM(Q$59:Q69))</f>
        <v>0</v>
      </c>
      <c r="R70" s="41">
        <f>IF(成就内容!I18="","",INDEX($D$4:$D$178*成就内容!I$120/SUM(成就内容!$D$120:$BZ$120),成就内容!I74,1)-SUM(R$59:R69))</f>
        <v>11636.363636363632</v>
      </c>
      <c r="S70" s="41">
        <f>IF(成就内容!J18="","",INDEX($D$4:$D$178*成就内容!J$120/SUM(成就内容!$D$120:$BZ$120),成就内容!J74,1)-SUM(S$59:S69))</f>
        <v>0</v>
      </c>
      <c r="T70" s="41">
        <f>IF(成就内容!K18="","",INDEX($D$4:$D$178*成就内容!K$120/SUM(成就内容!$D$120:$BZ$120),成就内容!K74,1)-SUM(T$59:T69))</f>
        <v>0</v>
      </c>
      <c r="U70" s="41">
        <f>IF(成就内容!L18="","",INDEX($D$4:$D$178*成就内容!L$120/SUM(成就内容!$D$120:$BZ$120),成就内容!L74,1)-SUM(U$59:U69))</f>
        <v>0</v>
      </c>
      <c r="V70" s="41">
        <f>IF(成就内容!M18="","",INDEX($D$4:$D$178*成就内容!M$120/SUM(成就内容!$D$120:$BZ$120),成就内容!M74,1)-SUM(V$59:V69))</f>
        <v>0</v>
      </c>
      <c r="W70" s="41">
        <f>IF(成就内容!N18="","",INDEX($D$4:$D$178*成就内容!N$120/SUM(成就内容!$D$120:$BZ$120),成就内容!N74,1)-SUM(W$59:W69))</f>
        <v>0</v>
      </c>
      <c r="X70" s="41">
        <f>IF(成就内容!O18="","",INDEX($D$4:$D$178*成就内容!O$120/SUM(成就内容!$D$120:$BZ$120),成就内容!O74,1)-SUM(X$59:X69))</f>
        <v>0</v>
      </c>
      <c r="Y70" s="41">
        <f>IF(成就内容!P18="","",INDEX($D$4:$D$178*成就内容!P$120/SUM(成就内容!$D$120:$BZ$120),成就内容!P74,1)-SUM(Y$59:Y69))</f>
        <v>0</v>
      </c>
      <c r="Z70" s="41">
        <f>IF(成就内容!Q18="","",INDEX($D$4:$D$178*成就内容!Q$120/SUM(成就内容!$D$120:$BZ$120),成就内容!Q74,1)-SUM(Z$59:Z69))</f>
        <v>0</v>
      </c>
      <c r="AA70" s="41">
        <f>IF(成就内容!R18="","",INDEX($D$4:$D$178*成就内容!R$120/SUM(成就内容!$D$120:$BZ$120),成就内容!R74,1)-SUM(AA$59:AA69))</f>
        <v>11636.363636363632</v>
      </c>
      <c r="AB70" s="41">
        <f>IF(成就内容!S18="","",INDEX($D$4:$D$178*成就内容!S$120/SUM(成就内容!$D$120:$BZ$120),成就内容!S74,1)-SUM(AB$59:AB69))</f>
        <v>0</v>
      </c>
      <c r="AC70" s="41">
        <f>IF(成就内容!T18="","",INDEX($D$4:$D$178*成就内容!T$120/SUM(成就内容!$D$120:$BZ$120),成就内容!T74,1)-SUM(AC$59:AC69))</f>
        <v>0</v>
      </c>
      <c r="AD70" s="41">
        <f>IF(成就内容!U18="","",INDEX($D$4:$D$178*成就内容!U$120/SUM(成就内容!$D$120:$BZ$120),成就内容!U74,1)-SUM(AD$59:AD69))</f>
        <v>0</v>
      </c>
      <c r="AE70" s="41">
        <f>IF(成就内容!V18="","",INDEX($D$4:$D$178*成就内容!V$120/SUM(成就内容!$D$120:$BZ$120),成就内容!V74,1)-SUM(AE$59:AE69))</f>
        <v>0</v>
      </c>
      <c r="AF70" s="41">
        <f>IF(成就内容!W18="","",INDEX($D$4:$D$178*成就内容!W$120/SUM(成就内容!$D$120:$BZ$120),成就内容!W74,1)-SUM(AF$59:AF69))</f>
        <v>0</v>
      </c>
      <c r="AG70" s="41">
        <f>IF(成就内容!X18="","",INDEX($D$4:$D$178*成就内容!X$120/SUM(成就内容!$D$120:$BZ$120),成就内容!X74,1)-SUM(AG$59:AG69))</f>
        <v>58181.818181818177</v>
      </c>
      <c r="AH70" s="41">
        <f>IF(成就内容!Y18="","",INDEX($D$4:$D$178*成就内容!Y$120/SUM(成就内容!$D$120:$BZ$120),成就内容!Y74,1)-SUM(AH$59:AH69))</f>
        <v>23272.727272727279</v>
      </c>
      <c r="AI70" s="41" t="str">
        <f>IF(成就内容!Z18="","",INDEX($D$4:$D$178*成就内容!Z$120/SUM(成就内容!$D$120:$BZ$120),成就内容!Z74,1)-SUM(AI$59:AI69))</f>
        <v/>
      </c>
      <c r="AJ70" s="41">
        <f>IF(成就内容!AA18="","",INDEX($D$4:$D$178*成就内容!AA$120/SUM(成就内容!$D$120:$BZ$120),成就内容!AA74,1)-SUM(AJ$59:AJ69))</f>
        <v>0</v>
      </c>
      <c r="AK70" s="41">
        <f>IF(成就内容!AB18="","",INDEX($D$4:$D$178*成就内容!AB$120/SUM(成就内容!$D$120:$BZ$120),成就内容!AB74,1)-SUM(AK$59:AK69))</f>
        <v>0</v>
      </c>
      <c r="AL70" s="41">
        <f>IF(成就内容!AC18="","",INDEX($D$4:$D$178*成就内容!AC$120/SUM(成就内容!$D$120:$BZ$120),成就内容!AC74,1)-SUM(AL$59:AL69))</f>
        <v>0</v>
      </c>
      <c r="AM70" s="41">
        <f>IF(成就内容!AD18="","",INDEX($D$4:$D$178*成就内容!AD$120/SUM(成就内容!$D$120:$BZ$120),成就内容!AD74,1)-SUM(AM$59:AM69))</f>
        <v>0</v>
      </c>
      <c r="AN70" s="41">
        <f>IF(成就内容!AE18="","",INDEX($D$4:$D$178*成就内容!AE$120/SUM(成就内容!$D$120:$BZ$120),成就内容!AE74,1)-SUM(AN$59:AN69))</f>
        <v>0</v>
      </c>
      <c r="AO70" s="41">
        <f>IF(成就内容!AF18="","",INDEX($D$4:$D$178*成就内容!AF$120/SUM(成就内容!$D$120:$BZ$120),成就内容!AF74,1)-SUM(AO$59:AO69))</f>
        <v>0</v>
      </c>
      <c r="AP70" s="41">
        <f>IF(成就内容!AG18="","",INDEX($D$4:$D$178*成就内容!AG$120/SUM(成就内容!$D$120:$BZ$120),成就内容!AG74,1)-SUM(AP$59:AP69))</f>
        <v>11636.36363636364</v>
      </c>
      <c r="AQ70" s="41">
        <f>IF(成就内容!AH18="","",INDEX($D$4:$D$178*成就内容!AH$120/SUM(成就内容!$D$120:$BZ$120),成就内容!AH74,1)-SUM(AQ$59:AQ69))</f>
        <v>0</v>
      </c>
      <c r="AR70" s="41">
        <f>IF(成就内容!AI18="","",INDEX($D$4:$D$178*成就内容!AI$120/SUM(成就内容!$D$120:$BZ$120),成就内容!AI74,1)-SUM(AR$59:AR69))</f>
        <v>11636.36363636364</v>
      </c>
      <c r="AS70" s="41">
        <f>IF(成就内容!AJ18="","",INDEX($D$4:$D$178*成就内容!AJ$120/SUM(成就内容!$D$120:$BZ$120),成就内容!AJ74,1)-SUM(AS$59:AS69))</f>
        <v>14545.454545454544</v>
      </c>
      <c r="AT70" s="41" t="str">
        <f>IF(成就内容!AK18="","",INDEX($D$4:$D$178*成就内容!AK$120/SUM(成就内容!$D$120:$BZ$120),成就内容!AK74,1)-SUM(AT$59:AT69))</f>
        <v/>
      </c>
      <c r="AU70" s="41" t="str">
        <f>IF(成就内容!AL18="","",INDEX($D$4:$D$178*成就内容!AL$120/SUM(成就内容!$D$120:$BZ$120),成就内容!AL74,1)-SUM(AU$59:AU69))</f>
        <v/>
      </c>
      <c r="AV70" s="41">
        <f>IF(成就内容!AM18="","",INDEX($D$4:$D$178*成就内容!AM$120/SUM(成就内容!$D$120:$BZ$120),成就内容!AM74,1)-SUM(AV$59:AV69))</f>
        <v>11636.36363636364</v>
      </c>
      <c r="AW70" s="41">
        <f>IF(成就内容!AN18="","",INDEX($D$4:$D$178*成就内容!AN$120/SUM(成就内容!$D$120:$BZ$120),成就内容!AN74,1)-SUM(AW$59:AW69))</f>
        <v>14545.454545454544</v>
      </c>
      <c r="AX70" s="41">
        <f>IF(成就内容!AO18="","",INDEX($D$4:$D$178*成就内容!AO$120/SUM(成就内容!$D$120:$BZ$120),成就内容!AO74,1)-SUM(AX$59:AX69))</f>
        <v>0</v>
      </c>
      <c r="AY70" s="41">
        <f>IF(成就内容!AP18="","",INDEX($D$4:$D$178*成就内容!AP$120/SUM(成就内容!$D$120:$BZ$120),成就内容!AP74,1)-SUM(AY$59:AY69))</f>
        <v>0</v>
      </c>
      <c r="AZ70" s="41">
        <f>IF(成就内容!AQ18="","",INDEX($D$4:$D$178*成就内容!AQ$120/SUM(成就内容!$D$120:$BZ$120),成就内容!AQ74,1)-SUM(AZ$59:AZ69))</f>
        <v>0</v>
      </c>
      <c r="BA70" s="41">
        <f>IF(成就内容!AR18="","",INDEX($D$4:$D$178*成就内容!AR$120/SUM(成就内容!$D$120:$BZ$120),成就内容!AR74,1)-SUM(BA$59:BA69))</f>
        <v>0</v>
      </c>
      <c r="BB70" s="41">
        <f>IF(成就内容!AS18="","",INDEX($D$4:$D$178*成就内容!AS$120/SUM(成就内容!$D$120:$BZ$120),成就内容!AS74,1)-SUM(BB$59:BB69))</f>
        <v>0</v>
      </c>
      <c r="BC70" s="41">
        <f>IF(成就内容!AT18="","",INDEX($D$4:$D$178*成就内容!AT$120/SUM(成就内容!$D$120:$BZ$120),成就内容!AT74,1)-SUM(BC$59:BC69))</f>
        <v>0</v>
      </c>
      <c r="BD70" s="41">
        <f>IF(成就内容!AU18="","",INDEX($D$4:$D$178*成就内容!AU$120/SUM(成就内容!$D$120:$BZ$120),成就内容!AU74,1)-SUM(BD$59:BD69))</f>
        <v>0</v>
      </c>
      <c r="BE70" s="41">
        <f>IF(成就内容!AV18="","",INDEX($D$4:$D$178*成就内容!AV$120/SUM(成就内容!$D$120:$BZ$120),成就内容!AV74,1)-SUM(BE$59:BE69))</f>
        <v>0</v>
      </c>
      <c r="BF70" s="41">
        <f>IF(成就内容!AW18="","",INDEX($D$4:$D$178*成就内容!AW$120/SUM(成就内容!$D$120:$BZ$120),成就内容!AW74,1)-SUM(BF$59:BF69))</f>
        <v>11636.363636363632</v>
      </c>
      <c r="BG70" s="41">
        <f>IF(成就内容!AX18="","",INDEX($D$4:$D$178*成就内容!AX$120/SUM(成就内容!$D$120:$BZ$120),成就内容!AX74,1)-SUM(BG$59:BG69))</f>
        <v>0</v>
      </c>
      <c r="BH70" s="41">
        <f>IF(成就内容!AY18="","",INDEX($D$4:$D$178*成就内容!AY$120/SUM(成就内容!$D$120:$BZ$120),成就内容!AY74,1)-SUM(BH$59:BH69))</f>
        <v>0</v>
      </c>
      <c r="BI70" s="41">
        <f>IF(成就内容!AZ18="","",INDEX($D$4:$D$178*成就内容!AZ$120/SUM(成就内容!$D$120:$BZ$120),成就内容!AZ74,1)-SUM(BI$59:BI69))</f>
        <v>0</v>
      </c>
      <c r="BJ70" s="41">
        <f>IF(成就内容!BA18="","",INDEX($D$4:$D$178*成就内容!BA$120/SUM(成就内容!$D$120:$BZ$120),成就内容!BA74,1)-SUM(BJ$59:BJ69))</f>
        <v>0</v>
      </c>
      <c r="BK70" s="41">
        <f>IF(成就内容!BB18="","",INDEX($D$4:$D$178*成就内容!BB$120/SUM(成就内容!$D$120:$BZ$120),成就内容!BB74,1)-SUM(BK$59:BK69))</f>
        <v>0</v>
      </c>
      <c r="BL70" s="41">
        <f>IF(成就内容!BC18="","",INDEX($D$4:$D$178*成就内容!BC$120/SUM(成就内容!$D$120:$BZ$120),成就内容!BC74,1)-SUM(BL$59:BL69))</f>
        <v>0</v>
      </c>
      <c r="BM70" s="41">
        <f>IF(成就内容!BD18="","",INDEX($D$4:$D$178*成就内容!BD$120/SUM(成就内容!$D$120:$BZ$120),成就内容!BD74,1)-SUM(BM$59:BM69))</f>
        <v>0</v>
      </c>
      <c r="BN70" s="41">
        <f>IF(成就内容!BE18="","",INDEX($D$4:$D$178*成就内容!BE$120/SUM(成就内容!$D$120:$BZ$120),成就内容!BE74,1)-SUM(BN$59:BN69))</f>
        <v>0</v>
      </c>
      <c r="BO70" s="41">
        <f>IF(成就内容!BF18="","",INDEX($D$4:$D$178*成就内容!BF$120/SUM(成就内容!$D$120:$BZ$120),成就内容!BF74,1)-SUM(BO$59:BO69))</f>
        <v>0</v>
      </c>
      <c r="BP70" s="41">
        <f>IF(成就内容!BG18="","",INDEX($D$4:$D$178*成就内容!BG$120/SUM(成就内容!$D$120:$BZ$120),成就内容!BG74,1)-SUM(BP$59:BP69))</f>
        <v>11636.363636363632</v>
      </c>
      <c r="BQ70" s="41">
        <f>IF(成就内容!BH18="","",INDEX($D$4:$D$178*成就内容!BH$120/SUM(成就内容!$D$120:$BZ$120),成就内容!BH74,1)-SUM(BQ$59:BQ69))</f>
        <v>0</v>
      </c>
      <c r="BR70" s="41" t="str">
        <f>IF(成就内容!BI18="","",INDEX($D$4:$D$178*成就内容!BI$120/SUM(成就内容!$D$120:$BZ$120),成就内容!BI74,1)-SUM(BR$59:BR69))</f>
        <v/>
      </c>
      <c r="BS70" s="41">
        <f>IF(成就内容!BJ18="","",INDEX($D$4:$D$178*成就内容!BJ$120/SUM(成就内容!$D$120:$BZ$120),成就内容!BJ74,1)-SUM(BS$59:BS69))</f>
        <v>0</v>
      </c>
      <c r="BT70" s="41">
        <f>IF(成就内容!BK18="","",INDEX($D$4:$D$178*成就内容!BK$120/SUM(成就内容!$D$120:$BZ$120),成就内容!BK74,1)-SUM(BT$59:BT69))</f>
        <v>10181.818181818182</v>
      </c>
      <c r="BU70" s="41">
        <f>IF(成就内容!BL18="","",INDEX($D$4:$D$178*成就内容!BL$120/SUM(成就内容!$D$120:$BZ$120),成就内容!BL74,1)-SUM(BU$59:BU69))</f>
        <v>0</v>
      </c>
      <c r="BV70" s="41">
        <f>IF(成就内容!BM18="","",INDEX($D$4:$D$178*成就内容!BM$120/SUM(成就内容!$D$120:$BZ$120),成就内容!BM74,1)-SUM(BV$59:BV69))</f>
        <v>0</v>
      </c>
      <c r="BW70" s="41">
        <f>IF(成就内容!BN18="","",INDEX($D$4:$D$178*成就内容!BN$120/SUM(成就内容!$D$120:$BZ$120),成就内容!BN74,1)-SUM(BW$59:BW69))</f>
        <v>14545.454545454544</v>
      </c>
      <c r="BX70" s="41">
        <f>IF(成就内容!BO18="","",INDEX($D$4:$D$178*成就内容!BO$120/SUM(成就内容!$D$120:$BZ$120),成就内容!BO74,1)-SUM(BX$59:BX69))</f>
        <v>11636.36363636364</v>
      </c>
      <c r="BY70" s="41">
        <f>IF(成就内容!BP18="","",INDEX($D$4:$D$178*成就内容!BP$120/SUM(成就内容!$D$120:$BZ$120),成就内容!BP74,1)-SUM(BY$59:BY69))</f>
        <v>23272.727272727279</v>
      </c>
      <c r="BZ70" s="41">
        <f>IF(成就内容!BQ18="","",INDEX($D$4:$D$178*成就内容!BQ$120/SUM(成就内容!$D$120:$BZ$120),成就内容!BQ74,1)-SUM(BZ$59:BZ69))</f>
        <v>11636.363636363647</v>
      </c>
      <c r="CA70" s="41">
        <f>IF(成就内容!BR18="","",INDEX($D$4:$D$178*成就内容!BR$120/SUM(成就内容!$D$120:$BZ$120),成就内容!BR74,1)-SUM(CA$59:CA69))</f>
        <v>4363.636363636364</v>
      </c>
      <c r="CB70" s="41">
        <f>IF(成就内容!BS18="","",INDEX($D$4:$D$178*成就内容!BS$120/SUM(成就内容!$D$120:$BZ$120),成就内容!BS74,1)-SUM(CB$59:CB69))</f>
        <v>5818.1818181818162</v>
      </c>
      <c r="CC70" s="41">
        <f>IF(成就内容!BT18="","",INDEX($D$4:$D$178*成就内容!BT$120/SUM(成就内容!$D$120:$BZ$120),成就内容!BT74,1)-SUM(CC$59:CC69))</f>
        <v>2909.0909090909081</v>
      </c>
      <c r="CD70" s="41">
        <f>IF(成就内容!BU18="","",INDEX($D$4:$D$178*成就内容!BU$120/SUM(成就内容!$D$120:$BZ$120),成就内容!BU74,1)-SUM(CD$59:CD69))</f>
        <v>46545.454545454588</v>
      </c>
      <c r="CE70" s="41" t="str">
        <f>IF(成就内容!BV18="","",INDEX($D$4:$D$178*成就内容!BV$120/SUM(成就内容!$D$120:$BZ$120),成就内容!BV74,1)-SUM(CE$59:CE69))</f>
        <v/>
      </c>
      <c r="CF70" s="41">
        <f>IF(成就内容!BW18="","",INDEX($D$4:$D$178*成就内容!BW$120/SUM(成就内容!$D$120:$BZ$120),成就内容!BW74,1)-SUM(CF$59:CF69))</f>
        <v>46545.454545454544</v>
      </c>
      <c r="CG70" s="41">
        <f>IF(成就内容!BX18="","",INDEX($D$4:$D$178*成就内容!BX$120/SUM(成就内容!$D$120:$BZ$120),成就内容!BX74,1)-SUM(CG$59:CG69))</f>
        <v>17454.545454545456</v>
      </c>
      <c r="CH70" s="41">
        <f>IF(成就内容!BY18="","",INDEX($D$4:$D$178*成就内容!BY$120/SUM(成就内容!$D$120:$BZ$120),成就内容!BY74,1)-SUM(CH$59:CH69))</f>
        <v>11636.363636363632</v>
      </c>
      <c r="CI70" s="41">
        <f>IF(成就内容!BZ18="","",INDEX($D$4:$D$178*成就内容!BZ$120/SUM(成就内容!$D$120:$BZ$120),成就内容!BZ74,1)-SUM(CI$59:CI69))</f>
        <v>0</v>
      </c>
      <c r="CM70" s="43">
        <v>12</v>
      </c>
      <c r="CN70" s="41">
        <f>IF(M70="","",IF(成就内容!D$120&lt;&gt;"",MAX(ROUNDUP(SMALL(M$59:M$108,$L70)/1000,0)*1000,1000),0))</f>
        <v>0</v>
      </c>
      <c r="CO70" s="41" t="str">
        <f>IF(N70="","",IF(成就内容!E$120&lt;&gt;"",MAX(ROUNDUP(SMALL(N$59:N$108,$L70)/1000,0)*1000,1000),0))</f>
        <v/>
      </c>
      <c r="CP70" s="41">
        <f>IF(O70="","",IF(成就内容!F$120&lt;&gt;"",MAX(ROUNDUP(SMALL(O$59:O$108,$L70)/1000,0)*1000,1000),0))</f>
        <v>11000</v>
      </c>
      <c r="CQ70" s="41" t="str">
        <f>IF(P70="","",IF(成就内容!G$120&lt;&gt;"",MAX(ROUNDUP(SMALL(P$59:P$108,$L70)/1000,0)*1000,1000),0))</f>
        <v/>
      </c>
      <c r="CR70" s="41">
        <f>IF(Q70="","",IF(成就内容!H$120&lt;&gt;"",MAX(ROUNDUP(SMALL(Q$59:Q$108,$L70)/1000,0)*1000,1000),0))</f>
        <v>0</v>
      </c>
      <c r="CS70" s="41">
        <f>IF(R70="","",IF(成就内容!I$120&lt;&gt;"",MAX(ROUNDUP(SMALL(R$59:R$108,$L70)/1000,0)*1000,1000),0))</f>
        <v>12000</v>
      </c>
      <c r="CT70" s="41">
        <f>IF(S70="","",IF(成就内容!J$120&lt;&gt;"",MAX(ROUNDUP(SMALL(S$59:S$108,$L70)/1000,0)*1000,1000),0))</f>
        <v>0</v>
      </c>
      <c r="CU70" s="41">
        <f>IF(T70="","",IF(成就内容!K$120&lt;&gt;"",MAX(ROUNDUP(SMALL(T$59:T$108,$L70)/1000,0)*1000,1000),0))</f>
        <v>0</v>
      </c>
      <c r="CV70" s="41">
        <f>IF(U70="","",IF(成就内容!L$120&lt;&gt;"",MAX(ROUNDUP(SMALL(U$59:U$108,$L70)/1000,0)*1000,1000),0))</f>
        <v>0</v>
      </c>
      <c r="CW70" s="41">
        <f>IF(V70="","",IF(成就内容!M$120&lt;&gt;"",MAX(ROUNDUP(SMALL(V$59:V$108,$L70)/1000,0)*1000,1000),0))</f>
        <v>0</v>
      </c>
      <c r="CX70" s="41">
        <f>IF(W70="","",IF(成就内容!N$120&lt;&gt;"",MAX(ROUNDUP(SMALL(W$59:W$108,$L70)/1000,0)*1000,1000),0))</f>
        <v>0</v>
      </c>
      <c r="CY70" s="41">
        <f>IF(X70="","",IF(成就内容!O$120&lt;&gt;"",MAX(ROUNDUP(SMALL(X$59:X$108,$L70)/1000,0)*1000,1000),0))</f>
        <v>0</v>
      </c>
      <c r="CZ70" s="41">
        <f>IF(Y70="","",IF(成就内容!P$120&lt;&gt;"",MAX(ROUNDUP(SMALL(Y$59:Y$108,$L70)/1000,0)*1000,1000),0))</f>
        <v>0</v>
      </c>
      <c r="DA70" s="41">
        <f>IF(Z70="","",IF(成就内容!Q$120&lt;&gt;"",MAX(ROUNDUP(SMALL(Z$59:Z$108,$L70)/1000,0)*1000,1000),0))</f>
        <v>0</v>
      </c>
      <c r="DB70" s="41">
        <f>IF(AA70="","",IF(成就内容!R$120&lt;&gt;"",MAX(ROUNDUP(SMALL(AA$59:AA$108,$L70)/1000,0)*1000,1000),0))</f>
        <v>12000</v>
      </c>
      <c r="DC70" s="41">
        <f>IF(AB70="","",IF(成就内容!S$120&lt;&gt;"",MAX(ROUNDUP(SMALL(AB$59:AB$108,$L70)/1000,0)*1000,1000),0))</f>
        <v>0</v>
      </c>
      <c r="DD70" s="41">
        <f>IF(AC70="","",IF(成就内容!T$120&lt;&gt;"",MAX(ROUNDUP(SMALL(AC$59:AC$108,$L70)/1000,0)*1000,1000),0))</f>
        <v>0</v>
      </c>
      <c r="DE70" s="41">
        <f>IF(AD70="","",IF(成就内容!U$120&lt;&gt;"",MAX(ROUNDUP(SMALL(AD$59:AD$108,$L70)/1000,0)*1000,1000),0))</f>
        <v>0</v>
      </c>
      <c r="DF70" s="41">
        <f>IF(AE70="","",IF(成就内容!V$120&lt;&gt;"",MAX(ROUNDUP(SMALL(AE$59:AE$108,$L70)/1000,0)*1000,1000),0))</f>
        <v>0</v>
      </c>
      <c r="DG70" s="41">
        <f>IF(AF70="","",IF(成就内容!W$120&lt;&gt;"",MAX(ROUNDUP(SMALL(AF$59:AF$108,$L70)/1000,0)*1000,1000),0))</f>
        <v>0</v>
      </c>
      <c r="DH70" s="41">
        <f>IF(AG70="","",IF(成就内容!X$120&lt;&gt;"",MAX(ROUNDUP(SMALL(AG$59:AG$108,$L70)/1000,0)*1000,1000),0))</f>
        <v>59000</v>
      </c>
      <c r="DI70" s="41">
        <f>IF(AH70="","",IF(成就内容!Y$120&lt;&gt;"",MAX(ROUNDUP(SMALL(AH$59:AH$108,$L70)/1000,0)*1000,1000),0))</f>
        <v>24000</v>
      </c>
      <c r="DJ70" s="41" t="str">
        <f>IF(AI70="","",IF(成就内容!Z$120&lt;&gt;"",MAX(ROUNDUP(SMALL(AI$59:AI$108,$L70)/1000,0)*1000,1000),0))</f>
        <v/>
      </c>
      <c r="DK70" s="41">
        <f>IF(AJ70="","",IF(成就内容!AA$120&lt;&gt;"",MAX(ROUNDUP(SMALL(AJ$59:AJ$108,$L70)/1000,0)*1000,1000),0))</f>
        <v>0</v>
      </c>
      <c r="DL70" s="41">
        <f>IF(AK70="","",IF(成就内容!AB$120&lt;&gt;"",MAX(ROUNDUP(SMALL(AK$59:AK$108,$L70)/1000,0)*1000,1000),0))</f>
        <v>0</v>
      </c>
      <c r="DM70" s="41">
        <f>IF(AL70="","",IF(成就内容!AC$120&lt;&gt;"",MAX(ROUNDUP(SMALL(AL$59:AL$108,$L70)/1000,0)*1000,1000),0))</f>
        <v>0</v>
      </c>
      <c r="DN70" s="41">
        <f>IF(AM70="","",IF(成就内容!AD$120&lt;&gt;"",MAX(ROUNDUP(SMALL(AM$59:AM$108,$L70)/1000,0)*1000,1000),0))</f>
        <v>0</v>
      </c>
      <c r="DO70" s="41">
        <f>IF(AN70="","",IF(成就内容!AE$120&lt;&gt;"",MAX(ROUNDUP(SMALL(AN$59:AN$108,$L70)/1000,0)*1000,1000),0))</f>
        <v>0</v>
      </c>
      <c r="DP70" s="41">
        <f>IF(AO70="","",IF(成就内容!AF$120&lt;&gt;"",MAX(ROUNDUP(SMALL(AO$59:AO$108,$L70)/1000,0)*1000,1000),0))</f>
        <v>0</v>
      </c>
      <c r="DQ70" s="41">
        <f>IF(AP70="","",IF(成就内容!AG$120&lt;&gt;"",MAX(ROUNDUP(SMALL(AP$59:AP$108,$L70)/1000,0)*1000,1000),0))</f>
        <v>12000</v>
      </c>
      <c r="DR70" s="41">
        <f>IF(AQ70="","",IF(成就内容!AH$120&lt;&gt;"",MAX(ROUNDUP(SMALL(AQ$59:AQ$108,$L70)/1000,0)*1000,1000),0))</f>
        <v>0</v>
      </c>
      <c r="DS70" s="41">
        <f>IF(AR70="","",IF(成就内容!AI$120&lt;&gt;"",MAX(ROUNDUP(SMALL(AR$59:AR$108,$L70)/1000,0)*1000,1000),0))</f>
        <v>12000</v>
      </c>
      <c r="DT70" s="41">
        <f>IF(AS70="","",IF(成就内容!AJ$120&lt;&gt;"",MAX(ROUNDUP(SMALL(AS$59:AS$108,$L70)/1000,0)*1000,1000),0))</f>
        <v>15000</v>
      </c>
      <c r="DU70" s="41" t="str">
        <f>IF(AT70="","",IF(成就内容!AK$120&lt;&gt;"",MAX(ROUNDUP(SMALL(AT$59:AT$108,$L70)/1000,0)*1000,1000),0))</f>
        <v/>
      </c>
      <c r="DV70" s="41" t="str">
        <f>IF(AU70="","",IF(成就内容!AL$120&lt;&gt;"",MAX(ROUNDUP(SMALL(AU$59:AU$108,$L70)/1000,0)*1000,1000),0))</f>
        <v/>
      </c>
      <c r="DW70" s="41">
        <f>IF(AV70="","",IF(成就内容!AM$120&lt;&gt;"",MAX(ROUNDUP(SMALL(AV$59:AV$108,$L70)/1000,0)*1000,1000),0))</f>
        <v>12000</v>
      </c>
      <c r="DX70" s="41">
        <f>IF(AW70="","",IF(成就内容!AN$120&lt;&gt;"",MAX(ROUNDUP(SMALL(AW$59:AW$108,$L70)/1000,0)*1000,1000),0))</f>
        <v>15000</v>
      </c>
      <c r="DY70" s="41">
        <f>IF(AX70="","",IF(成就内容!AO$120&lt;&gt;"",MAX(ROUNDUP(SMALL(AX$59:AX$108,$L70)/1000,0)*1000,1000),0))</f>
        <v>0</v>
      </c>
      <c r="DZ70" s="41">
        <f>IF(AY70="","",IF(成就内容!AP$120&lt;&gt;"",MAX(ROUNDUP(SMALL(AY$59:AY$108,$L70)/1000,0)*1000,1000),0))</f>
        <v>0</v>
      </c>
      <c r="EA70" s="41">
        <f>IF(AZ70="","",IF(成就内容!AQ$120&lt;&gt;"",MAX(ROUNDUP(SMALL(AZ$59:AZ$108,$L70)/1000,0)*1000,1000),0))</f>
        <v>0</v>
      </c>
      <c r="EB70" s="41">
        <f>IF(BA70="","",IF(成就内容!AR$120&lt;&gt;"",MAX(ROUNDUP(SMALL(BA$59:BA$108,$L70)/1000,0)*1000,1000),0))</f>
        <v>0</v>
      </c>
      <c r="EC70" s="41">
        <f>IF(BB70="","",IF(成就内容!AS$120&lt;&gt;"",MAX(ROUNDUP(SMALL(BB$59:BB$108,$L70)/1000,0)*1000,1000),0))</f>
        <v>0</v>
      </c>
      <c r="ED70" s="41">
        <f>IF(BC70="","",IF(成就内容!AT$120&lt;&gt;"",MAX(ROUNDUP(SMALL(BC$59:BC$108,$L70)/1000,0)*1000,1000),0))</f>
        <v>0</v>
      </c>
      <c r="EE70" s="41">
        <f>IF(BD70="","",IF(成就内容!AU$120&lt;&gt;"",MAX(ROUNDUP(SMALL(BD$59:BD$108,$L70)/1000,0)*1000,1000),0))</f>
        <v>0</v>
      </c>
      <c r="EF70" s="41">
        <f>IF(BE70="","",IF(成就内容!AV$120&lt;&gt;"",MAX(ROUNDUP(SMALL(BE$59:BE$108,$L70)/1000,0)*1000,1000),0))</f>
        <v>0</v>
      </c>
      <c r="EG70" s="41">
        <f>IF(BF70="","",IF(成就内容!AW$120&lt;&gt;"",MAX(ROUNDUP(SMALL(BF$59:BF$108,$L70)/1000,0)*1000,1000),0))</f>
        <v>12000</v>
      </c>
      <c r="EH70" s="41">
        <f>IF(BG70="","",IF(成就内容!AX$120&lt;&gt;"",MAX(ROUNDUP(SMALL(BG$59:BG$108,$L70)/1000,0)*1000,1000),0))</f>
        <v>0</v>
      </c>
      <c r="EI70" s="41">
        <f>IF(BH70="","",IF(成就内容!AY$120&lt;&gt;"",MAX(ROUNDUP(SMALL(BH$59:BH$108,$L70)/1000,0)*1000,1000),0))</f>
        <v>0</v>
      </c>
      <c r="EJ70" s="41">
        <f>IF(BI70="","",IF(成就内容!AZ$120&lt;&gt;"",MAX(ROUNDUP(SMALL(BI$59:BI$108,$L70)/1000,0)*1000,1000),0))</f>
        <v>0</v>
      </c>
      <c r="EK70" s="41">
        <f>IF(BJ70="","",IF(成就内容!BA$120&lt;&gt;"",MAX(ROUNDUP(SMALL(BJ$59:BJ$108,$L70)/1000,0)*1000,1000),0))</f>
        <v>0</v>
      </c>
      <c r="EL70" s="41">
        <f>IF(BK70="","",IF(成就内容!BB$120&lt;&gt;"",MAX(ROUNDUP(SMALL(BK$59:BK$108,$L70)/1000,0)*1000,1000),0))</f>
        <v>0</v>
      </c>
      <c r="EM70" s="41">
        <f>IF(BL70="","",IF(成就内容!BC$120&lt;&gt;"",MAX(ROUNDUP(SMALL(BL$59:BL$108,$L70)/1000,0)*1000,1000),0))</f>
        <v>0</v>
      </c>
      <c r="EN70" s="41">
        <f>IF(BM70="","",IF(成就内容!BD$120&lt;&gt;"",MAX(ROUNDUP(SMALL(BM$59:BM$108,$L70)/1000,0)*1000,1000),0))</f>
        <v>0</v>
      </c>
      <c r="EO70" s="41">
        <f>IF(BN70="","",IF(成就内容!BE$120&lt;&gt;"",MAX(ROUNDUP(SMALL(BN$59:BN$108,$L70)/1000,0)*1000,1000),0))</f>
        <v>0</v>
      </c>
      <c r="EP70" s="41">
        <f>IF(BO70="","",IF(成就内容!BF$120&lt;&gt;"",MAX(ROUNDUP(SMALL(BO$59:BO$108,$L70)/1000,0)*1000,1000),0))</f>
        <v>0</v>
      </c>
      <c r="EQ70" s="41">
        <f>IF(BP70="","",IF(成就内容!BG$120&lt;&gt;"",MAX(ROUNDUP(SMALL(BP$59:BP$108,$L70)/1000,0)*1000,1000),0))</f>
        <v>12000</v>
      </c>
      <c r="ER70" s="41">
        <f>IF(BQ70="","",IF(成就内容!BH$120&lt;&gt;"",MAX(ROUNDUP(SMALL(BQ$59:BQ$108,$L70)/1000,0)*1000,1000),0))</f>
        <v>0</v>
      </c>
      <c r="ES70" s="41" t="str">
        <f>IF(BR70="","",IF(成就内容!BI$120&lt;&gt;"",MAX(ROUNDUP(SMALL(BR$59:BR$108,$L70)/1000,0)*1000,1000),0))</f>
        <v/>
      </c>
      <c r="ET70" s="41">
        <f>IF(BS70="","",IF(成就内容!BJ$120&lt;&gt;"",MAX(ROUNDUP(SMALL(BS$59:BS$108,$L70)/1000,0)*1000,1000),0))</f>
        <v>0</v>
      </c>
      <c r="EU70" s="41">
        <f>IF(BT70="","",IF(成就内容!BK$120&lt;&gt;"",MAX(ROUNDUP(SMALL(BT$59:BT$108,$L70)/1000,0)*1000,1000),0))</f>
        <v>6000</v>
      </c>
      <c r="EV70" s="41">
        <f>IF(BU70="","",IF(成就内容!BL$120&lt;&gt;"",MAX(ROUNDUP(SMALL(BU$59:BU$108,$L70)/1000,0)*1000,1000),0))</f>
        <v>0</v>
      </c>
      <c r="EW70" s="41">
        <f>IF(BV70="","",IF(成就内容!BM$120&lt;&gt;"",MAX(ROUNDUP(SMALL(BV$59:BV$108,$L70)/1000,0)*1000,1000),0))</f>
        <v>0</v>
      </c>
      <c r="EX70" s="41">
        <f>IF(BW70="","",IF(成就内容!BN$120&lt;&gt;"",MAX(ROUNDUP(SMALL(BW$59:BW$108,$L70)/1000,0)*1000,1000),0))</f>
        <v>15000</v>
      </c>
      <c r="EY70" s="41">
        <f>IF(BX70="","",IF(成就内容!BO$120&lt;&gt;"",MAX(ROUNDUP(SMALL(BX$59:BX$108,$L70)/1000,0)*1000,1000),0))</f>
        <v>2000</v>
      </c>
      <c r="EZ70" s="41">
        <f>IF(BY70="","",IF(成就内容!BP$120&lt;&gt;"",MAX(ROUNDUP(SMALL(BY$59:BY$108,$L70)/1000,0)*1000,1000),0))</f>
        <v>3000</v>
      </c>
      <c r="FA70" s="41">
        <f>IF(BZ70="","",IF(成就内容!BQ$120&lt;&gt;"",MAX(ROUNDUP(SMALL(BZ$59:BZ$108,$L70)/1000,0)*1000,1000),0))</f>
        <v>6000</v>
      </c>
      <c r="FB70" s="41">
        <f>IF(CA70="","",IF(成就内容!BR$120&lt;&gt;"",MAX(ROUNDUP(SMALL(CA$59:CA$108,$L70)/1000,0)*1000,1000),0))</f>
        <v>5000</v>
      </c>
      <c r="FC70" s="41">
        <f>IF(CB70="","",IF(成就内容!BS$120&lt;&gt;"",MAX(ROUNDUP(SMALL(CB$59:CB$108,$L70)/1000,0)*1000,1000),0))</f>
        <v>6000</v>
      </c>
      <c r="FD70" s="41">
        <f>IF(CC70="","",IF(成就内容!BT$120&lt;&gt;"",MAX(ROUNDUP(SMALL(CC$59:CC$108,$L70)/1000,0)*1000,1000),0))</f>
        <v>3000</v>
      </c>
      <c r="FE70" s="41">
        <f>IF(CD70="","",IF(成就内容!BU$120&lt;&gt;"",MAX(ROUNDUP(SMALL(CD$59:CD$108,$L70)/1000,0)*1000,1000),0))</f>
        <v>47000</v>
      </c>
      <c r="FF70" s="41" t="str">
        <f>IF(CE70="","",IF(成就内容!BV$120&lt;&gt;"",MAX(ROUNDUP(SMALL(CE$59:CE$108,$L70)/1000,0)*1000,1000),0))</f>
        <v/>
      </c>
      <c r="FG70" s="41">
        <f>IF(CF70="","",IF(成就内容!BW$120&lt;&gt;"",MAX(ROUNDUP(SMALL(CF$59:CF$108,$L70)/1000,0)*1000,1000),0))</f>
        <v>47000</v>
      </c>
      <c r="FH70" s="41">
        <f>IF(CG70="","",IF(成就内容!BX$120&lt;&gt;"",MAX(ROUNDUP(SMALL(CG$59:CG$108,$L70)/1000,0)*1000,1000),0))</f>
        <v>18000</v>
      </c>
      <c r="FI70" s="41">
        <f>IF(CH70="","",IF(成就内容!BY$120&lt;&gt;"",MAX(ROUNDUP(SMALL(CH$59:CH$108,$L70)/1000,0)*1000,1000),0))</f>
        <v>12000</v>
      </c>
      <c r="FJ70" s="41">
        <f>IF(CI70="","",IF(成就内容!BZ$120&lt;&gt;"",MAX(ROUNDUP(SMALL(CI$59:CI$108,$L70)/1000,0)*1000,1000),0))</f>
        <v>0</v>
      </c>
    </row>
    <row r="71" spans="1:166" x14ac:dyDescent="0.15">
      <c r="A71" s="84"/>
      <c r="B71" s="96">
        <v>68</v>
      </c>
      <c r="C71" s="96">
        <f>'[1]功能-子任务'!$S72</f>
        <v>6292.8</v>
      </c>
      <c r="D71" s="96">
        <f>'[1]功能-子任务'!$AC72</f>
        <v>5760000</v>
      </c>
      <c r="E71" s="96">
        <f>'[1]功能-子任务'!$AM72/4</f>
        <v>29012500</v>
      </c>
      <c r="F71" s="96">
        <f t="shared" si="78"/>
        <v>29012500</v>
      </c>
      <c r="G71" s="96">
        <f>'[1]功能-子任务'!$AR72</f>
        <v>68420000.00000003</v>
      </c>
      <c r="H71" s="96">
        <f>'[1]功能-子任务'!$BA72</f>
        <v>20550</v>
      </c>
      <c r="I71" s="96">
        <f>'[1]功能-子任务'!$BJ72</f>
        <v>138606</v>
      </c>
      <c r="L71" s="25">
        <v>13</v>
      </c>
      <c r="M71" s="41">
        <f>IF(成就内容!D19="","",INDEX($D$4:$D$178*成就内容!D$120/SUM(成就内容!$D$120:$BZ$120),成就内容!D75,1)-SUM(M$59:M70))</f>
        <v>0</v>
      </c>
      <c r="N71" s="41" t="str">
        <f>IF(成就内容!E19="","",INDEX($D$4:$D$178*成就内容!E$120/SUM(成就内容!$D$120:$BZ$120),成就内容!E75,1)-SUM(N$59:N70))</f>
        <v/>
      </c>
      <c r="O71" s="41">
        <f>IF(成就内容!F19="","",INDEX($D$4:$D$178*成就内容!F$120/SUM(成就内容!$D$120:$BZ$120),成就内容!F75,1)-SUM(O$59:O70))</f>
        <v>11636.36363636364</v>
      </c>
      <c r="P71" s="41" t="str">
        <f>IF(成就内容!G19="","",INDEX($D$4:$D$178*成就内容!G$120/SUM(成就内容!$D$120:$BZ$120),成就内容!G75,1)-SUM(P$59:P70))</f>
        <v/>
      </c>
      <c r="Q71" s="41">
        <f>IF(成就内容!H19="","",INDEX($D$4:$D$178*成就内容!H$120/SUM(成就内容!$D$120:$BZ$120),成就内容!H75,1)-SUM(Q$59:Q70))</f>
        <v>0</v>
      </c>
      <c r="R71" s="41">
        <f>IF(成就内容!I19="","",INDEX($D$4:$D$178*成就内容!I$120/SUM(成就内容!$D$120:$BZ$120),成就内容!I75,1)-SUM(R$59:R70))</f>
        <v>17454.545454545463</v>
      </c>
      <c r="S71" s="41">
        <f>IF(成就内容!J19="","",INDEX($D$4:$D$178*成就内容!J$120/SUM(成就内容!$D$120:$BZ$120),成就内容!J75,1)-SUM(S$59:S70))</f>
        <v>0</v>
      </c>
      <c r="T71" s="41">
        <f>IF(成就内容!K19="","",INDEX($D$4:$D$178*成就内容!K$120/SUM(成就内容!$D$120:$BZ$120),成就内容!K75,1)-SUM(T$59:T70))</f>
        <v>0</v>
      </c>
      <c r="U71" s="41">
        <f>IF(成就内容!L19="","",INDEX($D$4:$D$178*成就内容!L$120/SUM(成就内容!$D$120:$BZ$120),成就内容!L75,1)-SUM(U$59:U70))</f>
        <v>0</v>
      </c>
      <c r="V71" s="41">
        <f>IF(成就内容!M19="","",INDEX($D$4:$D$178*成就内容!M$120/SUM(成就内容!$D$120:$BZ$120),成就内容!M75,1)-SUM(V$59:V70))</f>
        <v>0</v>
      </c>
      <c r="W71" s="41">
        <f>IF(成就内容!N19="","",INDEX($D$4:$D$178*成就内容!N$120/SUM(成就内容!$D$120:$BZ$120),成就内容!N75,1)-SUM(W$59:W70))</f>
        <v>0</v>
      </c>
      <c r="X71" s="41">
        <f>IF(成就内容!O19="","",INDEX($D$4:$D$178*成就内容!O$120/SUM(成就内容!$D$120:$BZ$120),成就内容!O75,1)-SUM(X$59:X70))</f>
        <v>0</v>
      </c>
      <c r="Y71" s="41">
        <f>IF(成就内容!P19="","",INDEX($D$4:$D$178*成就内容!P$120/SUM(成就内容!$D$120:$BZ$120),成就内容!P75,1)-SUM(Y$59:Y70))</f>
        <v>0</v>
      </c>
      <c r="Z71" s="41">
        <f>IF(成就内容!Q19="","",INDEX($D$4:$D$178*成就内容!Q$120/SUM(成就内容!$D$120:$BZ$120),成就内容!Q75,1)-SUM(Z$59:Z70))</f>
        <v>0</v>
      </c>
      <c r="AA71" s="41">
        <f>IF(成就内容!R19="","",INDEX($D$4:$D$178*成就内容!R$120/SUM(成就内容!$D$120:$BZ$120),成就内容!R75,1)-SUM(AA$59:AA70))</f>
        <v>17454.545454545463</v>
      </c>
      <c r="AB71" s="41">
        <f>IF(成就内容!S19="","",INDEX($D$4:$D$178*成就内容!S$120/SUM(成就内容!$D$120:$BZ$120),成就内容!S75,1)-SUM(AB$59:AB70))</f>
        <v>0</v>
      </c>
      <c r="AC71" s="41">
        <f>IF(成就内容!T19="","",INDEX($D$4:$D$178*成就内容!T$120/SUM(成就内容!$D$120:$BZ$120),成就内容!T75,1)-SUM(AC$59:AC70))</f>
        <v>0</v>
      </c>
      <c r="AD71" s="41">
        <f>IF(成就内容!U19="","",INDEX($D$4:$D$178*成就内容!U$120/SUM(成就内容!$D$120:$BZ$120),成就内容!U75,1)-SUM(AD$59:AD70))</f>
        <v>0</v>
      </c>
      <c r="AE71" s="41">
        <f>IF(成就内容!V19="","",INDEX($D$4:$D$178*成就内容!V$120/SUM(成就内容!$D$120:$BZ$120),成就内容!V75,1)-SUM(AE$59:AE70))</f>
        <v>0</v>
      </c>
      <c r="AF71" s="41">
        <f>IF(成就内容!W19="","",INDEX($D$4:$D$178*成就内容!W$120/SUM(成就内容!$D$120:$BZ$120),成就内容!W75,1)-SUM(AF$59:AF70))</f>
        <v>0</v>
      </c>
      <c r="AG71" s="41">
        <f>IF(成就内容!X19="","",INDEX($D$4:$D$178*成就内容!X$120/SUM(成就内容!$D$120:$BZ$120),成就内容!X75,1)-SUM(AG$59:AG70))</f>
        <v>116363.63636363638</v>
      </c>
      <c r="AH71" s="41">
        <f>IF(成就内容!Y19="","",INDEX($D$4:$D$178*成就内容!Y$120/SUM(成就内容!$D$120:$BZ$120),成就内容!Y75,1)-SUM(AH$59:AH70))</f>
        <v>46545.454545454544</v>
      </c>
      <c r="AI71" s="41" t="str">
        <f>IF(成就内容!Z19="","",INDEX($D$4:$D$178*成就内容!Z$120/SUM(成就内容!$D$120:$BZ$120),成就内容!Z75,1)-SUM(AI$59:AI70))</f>
        <v/>
      </c>
      <c r="AJ71" s="41">
        <f>IF(成就内容!AA19="","",INDEX($D$4:$D$178*成就内容!AA$120/SUM(成就内容!$D$120:$BZ$120),成就内容!AA75,1)-SUM(AJ$59:AJ70))</f>
        <v>0</v>
      </c>
      <c r="AK71" s="41">
        <f>IF(成就内容!AB19="","",INDEX($D$4:$D$178*成就内容!AB$120/SUM(成就内容!$D$120:$BZ$120),成就内容!AB75,1)-SUM(AK$59:AK70))</f>
        <v>0</v>
      </c>
      <c r="AL71" s="41">
        <f>IF(成就内容!AC19="","",INDEX($D$4:$D$178*成就内容!AC$120/SUM(成就内容!$D$120:$BZ$120),成就内容!AC75,1)-SUM(AL$59:AL70))</f>
        <v>0</v>
      </c>
      <c r="AM71" s="41">
        <f>IF(成就内容!AD19="","",INDEX($D$4:$D$178*成就内容!AD$120/SUM(成就内容!$D$120:$BZ$120),成就内容!AD75,1)-SUM(AM$59:AM70))</f>
        <v>0</v>
      </c>
      <c r="AN71" s="41">
        <f>IF(成就内容!AE19="","",INDEX($D$4:$D$178*成就内容!AE$120/SUM(成就内容!$D$120:$BZ$120),成就内容!AE75,1)-SUM(AN$59:AN70))</f>
        <v>0</v>
      </c>
      <c r="AO71" s="41">
        <f>IF(成就内容!AF19="","",INDEX($D$4:$D$178*成就内容!AF$120/SUM(成就内容!$D$120:$BZ$120),成就内容!AF75,1)-SUM(AO$59:AO70))</f>
        <v>0</v>
      </c>
      <c r="AP71" s="41">
        <f>IF(成就内容!AG19="","",INDEX($D$4:$D$178*成就内容!AG$120/SUM(成就内容!$D$120:$BZ$120),成就内容!AG75,1)-SUM(AP$59:AP70))</f>
        <v>23272.727272727272</v>
      </c>
      <c r="AQ71" s="41">
        <f>IF(成就内容!AH19="","",INDEX($D$4:$D$178*成就内容!AH$120/SUM(成就内容!$D$120:$BZ$120),成就内容!AH75,1)-SUM(AQ$59:AQ70))</f>
        <v>0</v>
      </c>
      <c r="AR71" s="41">
        <f>IF(成就内容!AI19="","",INDEX($D$4:$D$178*成就内容!AI$120/SUM(成就内容!$D$120:$BZ$120),成就内容!AI75,1)-SUM(AR$59:AR70))</f>
        <v>23272.727272727272</v>
      </c>
      <c r="AS71" s="41">
        <f>IF(成就内容!AJ19="","",INDEX($D$4:$D$178*成就内容!AJ$120/SUM(成就内容!$D$120:$BZ$120),成就内容!AJ75,1)-SUM(AS$59:AS70))</f>
        <v>23272.727272727279</v>
      </c>
      <c r="AT71" s="41" t="str">
        <f>IF(成就内容!AK19="","",INDEX($D$4:$D$178*成就内容!AK$120/SUM(成就内容!$D$120:$BZ$120),成就内容!AK75,1)-SUM(AT$59:AT70))</f>
        <v/>
      </c>
      <c r="AU71" s="41" t="str">
        <f>IF(成就内容!AL19="","",INDEX($D$4:$D$178*成就内容!AL$120/SUM(成就内容!$D$120:$BZ$120),成就内容!AL75,1)-SUM(AU$59:AU70))</f>
        <v/>
      </c>
      <c r="AV71" s="41">
        <f>IF(成就内容!AM19="","",INDEX($D$4:$D$178*成就内容!AM$120/SUM(成就内容!$D$120:$BZ$120),成就内容!AM75,1)-SUM(AV$59:AV70))</f>
        <v>23272.727272727272</v>
      </c>
      <c r="AW71" s="41">
        <f>IF(成就内容!AN19="","",INDEX($D$4:$D$178*成就内容!AN$120/SUM(成就内容!$D$120:$BZ$120),成就内容!AN75,1)-SUM(AW$59:AW70))</f>
        <v>23272.727272727279</v>
      </c>
      <c r="AX71" s="41">
        <f>IF(成就内容!AO19="","",INDEX($D$4:$D$178*成就内容!AO$120/SUM(成就内容!$D$120:$BZ$120),成就内容!AO75,1)-SUM(AX$59:AX70))</f>
        <v>0</v>
      </c>
      <c r="AY71" s="41">
        <f>IF(成就内容!AP19="","",INDEX($D$4:$D$178*成就内容!AP$120/SUM(成就内容!$D$120:$BZ$120),成就内容!AP75,1)-SUM(AY$59:AY70))</f>
        <v>0</v>
      </c>
      <c r="AZ71" s="41">
        <f>IF(成就内容!AQ19="","",INDEX($D$4:$D$178*成就内容!AQ$120/SUM(成就内容!$D$120:$BZ$120),成就内容!AQ75,1)-SUM(AZ$59:AZ70))</f>
        <v>0</v>
      </c>
      <c r="BA71" s="41">
        <f>IF(成就内容!AR19="","",INDEX($D$4:$D$178*成就内容!AR$120/SUM(成就内容!$D$120:$BZ$120),成就内容!AR75,1)-SUM(BA$59:BA70))</f>
        <v>0</v>
      </c>
      <c r="BB71" s="41">
        <f>IF(成就内容!AS19="","",INDEX($D$4:$D$178*成就内容!AS$120/SUM(成就内容!$D$120:$BZ$120),成就内容!AS75,1)-SUM(BB$59:BB70))</f>
        <v>0</v>
      </c>
      <c r="BC71" s="41">
        <f>IF(成就内容!AT19="","",INDEX($D$4:$D$178*成就内容!AT$120/SUM(成就内容!$D$120:$BZ$120),成就内容!AT75,1)-SUM(BC$59:BC70))</f>
        <v>0</v>
      </c>
      <c r="BD71" s="41">
        <f>IF(成就内容!AU19="","",INDEX($D$4:$D$178*成就内容!AU$120/SUM(成就内容!$D$120:$BZ$120),成就内容!AU75,1)-SUM(BD$59:BD70))</f>
        <v>0</v>
      </c>
      <c r="BE71" s="41">
        <f>IF(成就内容!AV19="","",INDEX($D$4:$D$178*成就内容!AV$120/SUM(成就内容!$D$120:$BZ$120),成就内容!AV75,1)-SUM(BE$59:BE70))</f>
        <v>0</v>
      </c>
      <c r="BF71" s="41">
        <f>IF(成就内容!AW19="","",INDEX($D$4:$D$178*成就内容!AW$120/SUM(成就内容!$D$120:$BZ$120),成就内容!AW75,1)-SUM(BF$59:BF70))</f>
        <v>17454.545454545463</v>
      </c>
      <c r="BG71" s="41">
        <f>IF(成就内容!AX19="","",INDEX($D$4:$D$178*成就内容!AX$120/SUM(成就内容!$D$120:$BZ$120),成就内容!AX75,1)-SUM(BG$59:BG70))</f>
        <v>0</v>
      </c>
      <c r="BH71" s="41">
        <f>IF(成就内容!AY19="","",INDEX($D$4:$D$178*成就内容!AY$120/SUM(成就内容!$D$120:$BZ$120),成就内容!AY75,1)-SUM(BH$59:BH70))</f>
        <v>0</v>
      </c>
      <c r="BI71" s="41">
        <f>IF(成就内容!AZ19="","",INDEX($D$4:$D$178*成就内容!AZ$120/SUM(成就内容!$D$120:$BZ$120),成就内容!AZ75,1)-SUM(BI$59:BI70))</f>
        <v>0</v>
      </c>
      <c r="BJ71" s="41">
        <f>IF(成就内容!BA19="","",INDEX($D$4:$D$178*成就内容!BA$120/SUM(成就内容!$D$120:$BZ$120),成就内容!BA75,1)-SUM(BJ$59:BJ70))</f>
        <v>0</v>
      </c>
      <c r="BK71" s="41">
        <f>IF(成就内容!BB19="","",INDEX($D$4:$D$178*成就内容!BB$120/SUM(成就内容!$D$120:$BZ$120),成就内容!BB75,1)-SUM(BK$59:BK70))</f>
        <v>0</v>
      </c>
      <c r="BL71" s="41">
        <f>IF(成就内容!BC19="","",INDEX($D$4:$D$178*成就内容!BC$120/SUM(成就内容!$D$120:$BZ$120),成就内容!BC75,1)-SUM(BL$59:BL70))</f>
        <v>0</v>
      </c>
      <c r="BM71" s="41">
        <f>IF(成就内容!BD19="","",INDEX($D$4:$D$178*成就内容!BD$120/SUM(成就内容!$D$120:$BZ$120),成就内容!BD75,1)-SUM(BM$59:BM70))</f>
        <v>0</v>
      </c>
      <c r="BN71" s="41">
        <f>IF(成就内容!BE19="","",INDEX($D$4:$D$178*成就内容!BE$120/SUM(成就内容!$D$120:$BZ$120),成就内容!BE75,1)-SUM(BN$59:BN70))</f>
        <v>0</v>
      </c>
      <c r="BO71" s="41">
        <f>IF(成就内容!BF19="","",INDEX($D$4:$D$178*成就内容!BF$120/SUM(成就内容!$D$120:$BZ$120),成就内容!BF75,1)-SUM(BO$59:BO70))</f>
        <v>0</v>
      </c>
      <c r="BP71" s="41">
        <f>IF(成就内容!BG19="","",INDEX($D$4:$D$178*成就内容!BG$120/SUM(成就内容!$D$120:$BZ$120),成就内容!BG75,1)-SUM(BP$59:BP70))</f>
        <v>20363.63636363636</v>
      </c>
      <c r="BQ71" s="41">
        <f>IF(成就内容!BH19="","",INDEX($D$4:$D$178*成就内容!BH$120/SUM(成就内容!$D$120:$BZ$120),成就内容!BH75,1)-SUM(BQ$59:BQ70))</f>
        <v>0</v>
      </c>
      <c r="BR71" s="41" t="str">
        <f>IF(成就内容!BI19="","",INDEX($D$4:$D$178*成就内容!BI$120/SUM(成就内容!$D$120:$BZ$120),成就内容!BI75,1)-SUM(BR$59:BR70))</f>
        <v/>
      </c>
      <c r="BS71" s="41">
        <f>IF(成就内容!BJ19="","",INDEX($D$4:$D$178*成就内容!BJ$120/SUM(成就内容!$D$120:$BZ$120),成就内容!BJ75,1)-SUM(BS$59:BS70))</f>
        <v>0</v>
      </c>
      <c r="BT71" s="41">
        <f>IF(成就内容!BK19="","",INDEX($D$4:$D$178*成就内容!BK$120/SUM(成就内容!$D$120:$BZ$120),成就内容!BK75,1)-SUM(BT$59:BT70))</f>
        <v>5818.1818181818198</v>
      </c>
      <c r="BU71" s="41">
        <f>IF(成就内容!BL19="","",INDEX($D$4:$D$178*成就内容!BL$120/SUM(成就内容!$D$120:$BZ$120),成就内容!BL75,1)-SUM(BU$59:BU70))</f>
        <v>0</v>
      </c>
      <c r="BV71" s="41">
        <f>IF(成就内容!BM19="","",INDEX($D$4:$D$178*成就内容!BM$120/SUM(成就内容!$D$120:$BZ$120),成就内容!BM75,1)-SUM(BV$59:BV70))</f>
        <v>0</v>
      </c>
      <c r="BW71" s="41">
        <f>IF(成就内容!BN19="","",INDEX($D$4:$D$178*成就内容!BN$120/SUM(成就内容!$D$120:$BZ$120),成就内容!BN75,1)-SUM(BW$59:BW70))</f>
        <v>20363.63636363636</v>
      </c>
      <c r="BX71" s="41">
        <f>IF(成就内容!BO19="","",INDEX($D$4:$D$178*成就内容!BO$120/SUM(成就内容!$D$120:$BZ$120),成就内容!BO75,1)-SUM(BX$59:BX70))</f>
        <v>11636.363636363632</v>
      </c>
      <c r="BY71" s="41">
        <f>IF(成就内容!BP19="","",INDEX($D$4:$D$178*成就内容!BP$120/SUM(成就内容!$D$120:$BZ$120),成就内容!BP75,1)-SUM(BY$59:BY70))</f>
        <v>52363.636363636353</v>
      </c>
      <c r="BZ71" s="41">
        <f>IF(成就内容!BQ19="","",INDEX($D$4:$D$178*成就内容!BQ$120/SUM(成就内容!$D$120:$BZ$120),成就内容!BQ75,1)-SUM(BZ$59:BZ70))</f>
        <v>11636.363636363618</v>
      </c>
      <c r="CA71" s="41">
        <f>IF(成就内容!BR19="","",INDEX($D$4:$D$178*成就内容!BR$120/SUM(成就内容!$D$120:$BZ$120),成就内容!BR75,1)-SUM(CA$59:CA70))</f>
        <v>4363.636363636364</v>
      </c>
      <c r="CB71" s="41">
        <f>IF(成就内容!BS19="","",INDEX($D$4:$D$178*成就内容!BS$120/SUM(成就内容!$D$120:$BZ$120),成就内容!BS75,1)-SUM(CB$59:CB70))</f>
        <v>5818.1818181818198</v>
      </c>
      <c r="CC71" s="41">
        <f>IF(成就内容!BT19="","",INDEX($D$4:$D$178*成就内容!BT$120/SUM(成就内容!$D$120:$BZ$120),成就内容!BT75,1)-SUM(CC$59:CC70))</f>
        <v>5818.1818181818162</v>
      </c>
      <c r="CD71" s="41">
        <f>IF(成就内容!BU19="","",INDEX($D$4:$D$178*成就内容!BU$120/SUM(成就内容!$D$120:$BZ$120),成就内容!BU75,1)-SUM(CD$59:CD70))</f>
        <v>46545.454545454588</v>
      </c>
      <c r="CE71" s="41" t="str">
        <f>IF(成就内容!BV19="","",INDEX($D$4:$D$178*成就内容!BV$120/SUM(成就内容!$D$120:$BZ$120),成就内容!BV75,1)-SUM(CE$59:CE70))</f>
        <v/>
      </c>
      <c r="CF71" s="41">
        <f>IF(成就内容!BW19="","",INDEX($D$4:$D$178*成就内容!BW$120/SUM(成就内容!$D$120:$BZ$120),成就内容!BW75,1)-SUM(CF$59:CF70))</f>
        <v>46545.45454545453</v>
      </c>
      <c r="CG71" s="41">
        <f>IF(成就内容!BX19="","",INDEX($D$4:$D$178*成就内容!BX$120/SUM(成就内容!$D$120:$BZ$120),成就内容!BX75,1)-SUM(CG$59:CG70))</f>
        <v>17454.545454545441</v>
      </c>
      <c r="CH71" s="41">
        <f>IF(成就内容!BY19="","",INDEX($D$4:$D$178*成就内容!BY$120/SUM(成就内容!$D$120:$BZ$120),成就内容!BY75,1)-SUM(CH$59:CH70))</f>
        <v>17454.545454545463</v>
      </c>
      <c r="CI71" s="41">
        <f>IF(成就内容!BZ19="","",INDEX($D$4:$D$178*成就内容!BZ$120/SUM(成就内容!$D$120:$BZ$120),成就内容!BZ75,1)-SUM(CI$59:CI70))</f>
        <v>0</v>
      </c>
      <c r="CM71" s="43">
        <v>13</v>
      </c>
      <c r="CN71" s="41">
        <f>IF(M71="","",IF(成就内容!D$120&lt;&gt;"",MAX(ROUNDUP(SMALL(M$59:M$108,$L71)/1000,0)*1000,1000),0))</f>
        <v>0</v>
      </c>
      <c r="CO71" s="41" t="str">
        <f>IF(N71="","",IF(成就内容!E$120&lt;&gt;"",MAX(ROUNDUP(SMALL(N$59:N$108,$L71)/1000,0)*1000,1000),0))</f>
        <v/>
      </c>
      <c r="CP71" s="41">
        <f>IF(O71="","",IF(成就内容!F$120&lt;&gt;"",MAX(ROUNDUP(SMALL(O$59:O$108,$L71)/1000,0)*1000,1000),0))</f>
        <v>12000</v>
      </c>
      <c r="CQ71" s="41" t="str">
        <f>IF(P71="","",IF(成就内容!G$120&lt;&gt;"",MAX(ROUNDUP(SMALL(P$59:P$108,$L71)/1000,0)*1000,1000),0))</f>
        <v/>
      </c>
      <c r="CR71" s="41">
        <f>IF(Q71="","",IF(成就内容!H$120&lt;&gt;"",MAX(ROUNDUP(SMALL(Q$59:Q$108,$L71)/1000,0)*1000,1000),0))</f>
        <v>0</v>
      </c>
      <c r="CS71" s="41">
        <f>IF(R71="","",IF(成就内容!I$120&lt;&gt;"",MAX(ROUNDUP(SMALL(R$59:R$108,$L71)/1000,0)*1000,1000),0))</f>
        <v>18000</v>
      </c>
      <c r="CT71" s="41">
        <f>IF(S71="","",IF(成就内容!J$120&lt;&gt;"",MAX(ROUNDUP(SMALL(S$59:S$108,$L71)/1000,0)*1000,1000),0))</f>
        <v>0</v>
      </c>
      <c r="CU71" s="41">
        <f>IF(T71="","",IF(成就内容!K$120&lt;&gt;"",MAX(ROUNDUP(SMALL(T$59:T$108,$L71)/1000,0)*1000,1000),0))</f>
        <v>0</v>
      </c>
      <c r="CV71" s="41">
        <f>IF(U71="","",IF(成就内容!L$120&lt;&gt;"",MAX(ROUNDUP(SMALL(U$59:U$108,$L71)/1000,0)*1000,1000),0))</f>
        <v>0</v>
      </c>
      <c r="CW71" s="41">
        <f>IF(V71="","",IF(成就内容!M$120&lt;&gt;"",MAX(ROUNDUP(SMALL(V$59:V$108,$L71)/1000,0)*1000,1000),0))</f>
        <v>0</v>
      </c>
      <c r="CX71" s="41">
        <f>IF(W71="","",IF(成就内容!N$120&lt;&gt;"",MAX(ROUNDUP(SMALL(W$59:W$108,$L71)/1000,0)*1000,1000),0))</f>
        <v>0</v>
      </c>
      <c r="CY71" s="41">
        <f>IF(X71="","",IF(成就内容!O$120&lt;&gt;"",MAX(ROUNDUP(SMALL(X$59:X$108,$L71)/1000,0)*1000,1000),0))</f>
        <v>0</v>
      </c>
      <c r="CZ71" s="41">
        <f>IF(Y71="","",IF(成就内容!P$120&lt;&gt;"",MAX(ROUNDUP(SMALL(Y$59:Y$108,$L71)/1000,0)*1000,1000),0))</f>
        <v>0</v>
      </c>
      <c r="DA71" s="41">
        <f>IF(Z71="","",IF(成就内容!Q$120&lt;&gt;"",MAX(ROUNDUP(SMALL(Z$59:Z$108,$L71)/1000,0)*1000,1000),0))</f>
        <v>0</v>
      </c>
      <c r="DB71" s="41">
        <f>IF(AA71="","",IF(成就内容!R$120&lt;&gt;"",MAX(ROUNDUP(SMALL(AA$59:AA$108,$L71)/1000,0)*1000,1000),0))</f>
        <v>18000</v>
      </c>
      <c r="DC71" s="41">
        <f>IF(AB71="","",IF(成就内容!S$120&lt;&gt;"",MAX(ROUNDUP(SMALL(AB$59:AB$108,$L71)/1000,0)*1000,1000),0))</f>
        <v>0</v>
      </c>
      <c r="DD71" s="41">
        <f>IF(AC71="","",IF(成就内容!T$120&lt;&gt;"",MAX(ROUNDUP(SMALL(AC$59:AC$108,$L71)/1000,0)*1000,1000),0))</f>
        <v>0</v>
      </c>
      <c r="DE71" s="41">
        <f>IF(AD71="","",IF(成就内容!U$120&lt;&gt;"",MAX(ROUNDUP(SMALL(AD$59:AD$108,$L71)/1000,0)*1000,1000),0))</f>
        <v>0</v>
      </c>
      <c r="DF71" s="41">
        <f>IF(AE71="","",IF(成就内容!V$120&lt;&gt;"",MAX(ROUNDUP(SMALL(AE$59:AE$108,$L71)/1000,0)*1000,1000),0))</f>
        <v>0</v>
      </c>
      <c r="DG71" s="41">
        <f>IF(AF71="","",IF(成就内容!W$120&lt;&gt;"",MAX(ROUNDUP(SMALL(AF$59:AF$108,$L71)/1000,0)*1000,1000),0))</f>
        <v>0</v>
      </c>
      <c r="DH71" s="41">
        <f>IF(AG71="","",IF(成就内容!X$120&lt;&gt;"",MAX(ROUNDUP(SMALL(AG$59:AG$108,$L71)/1000,0)*1000,1000),0))</f>
        <v>117000</v>
      </c>
      <c r="DI71" s="41">
        <f>IF(AH71="","",IF(成就内容!Y$120&lt;&gt;"",MAX(ROUNDUP(SMALL(AH$59:AH$108,$L71)/1000,0)*1000,1000),0))</f>
        <v>47000</v>
      </c>
      <c r="DJ71" s="41" t="str">
        <f>IF(AI71="","",IF(成就内容!Z$120&lt;&gt;"",MAX(ROUNDUP(SMALL(AI$59:AI$108,$L71)/1000,0)*1000,1000),0))</f>
        <v/>
      </c>
      <c r="DK71" s="41">
        <f>IF(AJ71="","",IF(成就内容!AA$120&lt;&gt;"",MAX(ROUNDUP(SMALL(AJ$59:AJ$108,$L71)/1000,0)*1000,1000),0))</f>
        <v>0</v>
      </c>
      <c r="DL71" s="41">
        <f>IF(AK71="","",IF(成就内容!AB$120&lt;&gt;"",MAX(ROUNDUP(SMALL(AK$59:AK$108,$L71)/1000,0)*1000,1000),0))</f>
        <v>0</v>
      </c>
      <c r="DM71" s="41">
        <f>IF(AL71="","",IF(成就内容!AC$120&lt;&gt;"",MAX(ROUNDUP(SMALL(AL$59:AL$108,$L71)/1000,0)*1000,1000),0))</f>
        <v>0</v>
      </c>
      <c r="DN71" s="41">
        <f>IF(AM71="","",IF(成就内容!AD$120&lt;&gt;"",MAX(ROUNDUP(SMALL(AM$59:AM$108,$L71)/1000,0)*1000,1000),0))</f>
        <v>0</v>
      </c>
      <c r="DO71" s="41">
        <f>IF(AN71="","",IF(成就内容!AE$120&lt;&gt;"",MAX(ROUNDUP(SMALL(AN$59:AN$108,$L71)/1000,0)*1000,1000),0))</f>
        <v>0</v>
      </c>
      <c r="DP71" s="41">
        <f>IF(AO71="","",IF(成就内容!AF$120&lt;&gt;"",MAX(ROUNDUP(SMALL(AO$59:AO$108,$L71)/1000,0)*1000,1000),0))</f>
        <v>0</v>
      </c>
      <c r="DQ71" s="41">
        <f>IF(AP71="","",IF(成就内容!AG$120&lt;&gt;"",MAX(ROUNDUP(SMALL(AP$59:AP$108,$L71)/1000,0)*1000,1000),0))</f>
        <v>24000</v>
      </c>
      <c r="DR71" s="41">
        <f>IF(AQ71="","",IF(成就内容!AH$120&lt;&gt;"",MAX(ROUNDUP(SMALL(AQ$59:AQ$108,$L71)/1000,0)*1000,1000),0))</f>
        <v>0</v>
      </c>
      <c r="DS71" s="41">
        <f>IF(AR71="","",IF(成就内容!AI$120&lt;&gt;"",MAX(ROUNDUP(SMALL(AR$59:AR$108,$L71)/1000,0)*1000,1000),0))</f>
        <v>24000</v>
      </c>
      <c r="DT71" s="41">
        <f>IF(AS71="","",IF(成就内容!AJ$120&lt;&gt;"",MAX(ROUNDUP(SMALL(AS$59:AS$108,$L71)/1000,0)*1000,1000),0))</f>
        <v>24000</v>
      </c>
      <c r="DU71" s="41" t="str">
        <f>IF(AT71="","",IF(成就内容!AK$120&lt;&gt;"",MAX(ROUNDUP(SMALL(AT$59:AT$108,$L71)/1000,0)*1000,1000),0))</f>
        <v/>
      </c>
      <c r="DV71" s="41" t="str">
        <f>IF(AU71="","",IF(成就内容!AL$120&lt;&gt;"",MAX(ROUNDUP(SMALL(AU$59:AU$108,$L71)/1000,0)*1000,1000),0))</f>
        <v/>
      </c>
      <c r="DW71" s="41">
        <f>IF(AV71="","",IF(成就内容!AM$120&lt;&gt;"",MAX(ROUNDUP(SMALL(AV$59:AV$108,$L71)/1000,0)*1000,1000),0))</f>
        <v>24000</v>
      </c>
      <c r="DX71" s="41">
        <f>IF(AW71="","",IF(成就内容!AN$120&lt;&gt;"",MAX(ROUNDUP(SMALL(AW$59:AW$108,$L71)/1000,0)*1000,1000),0))</f>
        <v>24000</v>
      </c>
      <c r="DY71" s="41">
        <f>IF(AX71="","",IF(成就内容!AO$120&lt;&gt;"",MAX(ROUNDUP(SMALL(AX$59:AX$108,$L71)/1000,0)*1000,1000),0))</f>
        <v>0</v>
      </c>
      <c r="DZ71" s="41">
        <f>IF(AY71="","",IF(成就内容!AP$120&lt;&gt;"",MAX(ROUNDUP(SMALL(AY$59:AY$108,$L71)/1000,0)*1000,1000),0))</f>
        <v>0</v>
      </c>
      <c r="EA71" s="41">
        <f>IF(AZ71="","",IF(成就内容!AQ$120&lt;&gt;"",MAX(ROUNDUP(SMALL(AZ$59:AZ$108,$L71)/1000,0)*1000,1000),0))</f>
        <v>0</v>
      </c>
      <c r="EB71" s="41">
        <f>IF(BA71="","",IF(成就内容!AR$120&lt;&gt;"",MAX(ROUNDUP(SMALL(BA$59:BA$108,$L71)/1000,0)*1000,1000),0))</f>
        <v>0</v>
      </c>
      <c r="EC71" s="41">
        <f>IF(BB71="","",IF(成就内容!AS$120&lt;&gt;"",MAX(ROUNDUP(SMALL(BB$59:BB$108,$L71)/1000,0)*1000,1000),0))</f>
        <v>0</v>
      </c>
      <c r="ED71" s="41">
        <f>IF(BC71="","",IF(成就内容!AT$120&lt;&gt;"",MAX(ROUNDUP(SMALL(BC$59:BC$108,$L71)/1000,0)*1000,1000),0))</f>
        <v>0</v>
      </c>
      <c r="EE71" s="41">
        <f>IF(BD71="","",IF(成就内容!AU$120&lt;&gt;"",MAX(ROUNDUP(SMALL(BD$59:BD$108,$L71)/1000,0)*1000,1000),0))</f>
        <v>0</v>
      </c>
      <c r="EF71" s="41">
        <f>IF(BE71="","",IF(成就内容!AV$120&lt;&gt;"",MAX(ROUNDUP(SMALL(BE$59:BE$108,$L71)/1000,0)*1000,1000),0))</f>
        <v>0</v>
      </c>
      <c r="EG71" s="41">
        <f>IF(BF71="","",IF(成就内容!AW$120&lt;&gt;"",MAX(ROUNDUP(SMALL(BF$59:BF$108,$L71)/1000,0)*1000,1000),0))</f>
        <v>18000</v>
      </c>
      <c r="EH71" s="41">
        <f>IF(BG71="","",IF(成就内容!AX$120&lt;&gt;"",MAX(ROUNDUP(SMALL(BG$59:BG$108,$L71)/1000,0)*1000,1000),0))</f>
        <v>0</v>
      </c>
      <c r="EI71" s="41">
        <f>IF(BH71="","",IF(成就内容!AY$120&lt;&gt;"",MAX(ROUNDUP(SMALL(BH$59:BH$108,$L71)/1000,0)*1000,1000),0))</f>
        <v>0</v>
      </c>
      <c r="EJ71" s="41">
        <f>IF(BI71="","",IF(成就内容!AZ$120&lt;&gt;"",MAX(ROUNDUP(SMALL(BI$59:BI$108,$L71)/1000,0)*1000,1000),0))</f>
        <v>0</v>
      </c>
      <c r="EK71" s="41">
        <f>IF(BJ71="","",IF(成就内容!BA$120&lt;&gt;"",MAX(ROUNDUP(SMALL(BJ$59:BJ$108,$L71)/1000,0)*1000,1000),0))</f>
        <v>0</v>
      </c>
      <c r="EL71" s="41">
        <f>IF(BK71="","",IF(成就内容!BB$120&lt;&gt;"",MAX(ROUNDUP(SMALL(BK$59:BK$108,$L71)/1000,0)*1000,1000),0))</f>
        <v>0</v>
      </c>
      <c r="EM71" s="41">
        <f>IF(BL71="","",IF(成就内容!BC$120&lt;&gt;"",MAX(ROUNDUP(SMALL(BL$59:BL$108,$L71)/1000,0)*1000,1000),0))</f>
        <v>0</v>
      </c>
      <c r="EN71" s="41">
        <f>IF(BM71="","",IF(成就内容!BD$120&lt;&gt;"",MAX(ROUNDUP(SMALL(BM$59:BM$108,$L71)/1000,0)*1000,1000),0))</f>
        <v>0</v>
      </c>
      <c r="EO71" s="41">
        <f>IF(BN71="","",IF(成就内容!BE$120&lt;&gt;"",MAX(ROUNDUP(SMALL(BN$59:BN$108,$L71)/1000,0)*1000,1000),0))</f>
        <v>0</v>
      </c>
      <c r="EP71" s="41">
        <f>IF(BO71="","",IF(成就内容!BF$120&lt;&gt;"",MAX(ROUNDUP(SMALL(BO$59:BO$108,$L71)/1000,0)*1000,1000),0))</f>
        <v>0</v>
      </c>
      <c r="EQ71" s="41">
        <f>IF(BP71="","",IF(成就内容!BG$120&lt;&gt;"",MAX(ROUNDUP(SMALL(BP$59:BP$108,$L71)/1000,0)*1000,1000),0))</f>
        <v>21000</v>
      </c>
      <c r="ER71" s="41">
        <f>IF(BQ71="","",IF(成就内容!BH$120&lt;&gt;"",MAX(ROUNDUP(SMALL(BQ$59:BQ$108,$L71)/1000,0)*1000,1000),0))</f>
        <v>0</v>
      </c>
      <c r="ES71" s="41" t="str">
        <f>IF(BR71="","",IF(成就内容!BI$120&lt;&gt;"",MAX(ROUNDUP(SMALL(BR$59:BR$108,$L71)/1000,0)*1000,1000),0))</f>
        <v/>
      </c>
      <c r="ET71" s="41">
        <f>IF(BS71="","",IF(成就内容!BJ$120&lt;&gt;"",MAX(ROUNDUP(SMALL(BS$59:BS$108,$L71)/1000,0)*1000,1000),0))</f>
        <v>0</v>
      </c>
      <c r="EU71" s="41">
        <f>IF(BT71="","",IF(成就内容!BK$120&lt;&gt;"",MAX(ROUNDUP(SMALL(BT$59:BT$108,$L71)/1000,0)*1000,1000),0))</f>
        <v>6000</v>
      </c>
      <c r="EV71" s="41">
        <f>IF(BU71="","",IF(成就内容!BL$120&lt;&gt;"",MAX(ROUNDUP(SMALL(BU$59:BU$108,$L71)/1000,0)*1000,1000),0))</f>
        <v>0</v>
      </c>
      <c r="EW71" s="41">
        <f>IF(BV71="","",IF(成就内容!BM$120&lt;&gt;"",MAX(ROUNDUP(SMALL(BV$59:BV$108,$L71)/1000,0)*1000,1000),0))</f>
        <v>0</v>
      </c>
      <c r="EX71" s="41">
        <f>IF(BW71="","",IF(成就内容!BN$120&lt;&gt;"",MAX(ROUNDUP(SMALL(BW$59:BW$108,$L71)/1000,0)*1000,1000),0))</f>
        <v>21000</v>
      </c>
      <c r="EY71" s="41">
        <f>IF(BX71="","",IF(成就内容!BO$120&lt;&gt;"",MAX(ROUNDUP(SMALL(BX$59:BX$108,$L71)/1000,0)*1000,1000),0))</f>
        <v>3000</v>
      </c>
      <c r="EZ71" s="41">
        <f>IF(BY71="","",IF(成就内容!BP$120&lt;&gt;"",MAX(ROUNDUP(SMALL(BY$59:BY$108,$L71)/1000,0)*1000,1000),0))</f>
        <v>6000</v>
      </c>
      <c r="FA71" s="41">
        <f>IF(BZ71="","",IF(成就内容!BQ$120&lt;&gt;"",MAX(ROUNDUP(SMALL(BZ$59:BZ$108,$L71)/1000,0)*1000,1000),0))</f>
        <v>12000</v>
      </c>
      <c r="FB71" s="41">
        <f>IF(CA71="","",IF(成就内容!BR$120&lt;&gt;"",MAX(ROUNDUP(SMALL(CA$59:CA$108,$L71)/1000,0)*1000,1000),0))</f>
        <v>5000</v>
      </c>
      <c r="FC71" s="41">
        <f>IF(CB71="","",IF(成就内容!BS$120&lt;&gt;"",MAX(ROUNDUP(SMALL(CB$59:CB$108,$L71)/1000,0)*1000,1000),0))</f>
        <v>6000</v>
      </c>
      <c r="FD71" s="41">
        <f>IF(CC71="","",IF(成就内容!BT$120&lt;&gt;"",MAX(ROUNDUP(SMALL(CC$59:CC$108,$L71)/1000,0)*1000,1000),0))</f>
        <v>3000</v>
      </c>
      <c r="FE71" s="41">
        <f>IF(CD71="","",IF(成就内容!BU$120&lt;&gt;"",MAX(ROUNDUP(SMALL(CD$59:CD$108,$L71)/1000,0)*1000,1000),0))</f>
        <v>47000</v>
      </c>
      <c r="FF71" s="41" t="str">
        <f>IF(CE71="","",IF(成就内容!BV$120&lt;&gt;"",MAX(ROUNDUP(SMALL(CE$59:CE$108,$L71)/1000,0)*1000,1000),0))</f>
        <v/>
      </c>
      <c r="FG71" s="41">
        <f>IF(CF71="","",IF(成就内容!BW$120&lt;&gt;"",MAX(ROUNDUP(SMALL(CF$59:CF$108,$L71)/1000,0)*1000,1000),0))</f>
        <v>47000</v>
      </c>
      <c r="FH71" s="41">
        <f>IF(CG71="","",IF(成就内容!BX$120&lt;&gt;"",MAX(ROUNDUP(SMALL(CG$59:CG$108,$L71)/1000,0)*1000,1000),0))</f>
        <v>18000</v>
      </c>
      <c r="FI71" s="41">
        <f>IF(CH71="","",IF(成就内容!BY$120&lt;&gt;"",MAX(ROUNDUP(SMALL(CH$59:CH$108,$L71)/1000,0)*1000,1000),0))</f>
        <v>18000</v>
      </c>
      <c r="FJ71" s="41">
        <f>IF(CI71="","",IF(成就内容!BZ$120&lt;&gt;"",MAX(ROUNDUP(SMALL(CI$59:CI$108,$L71)/1000,0)*1000,1000),0))</f>
        <v>0</v>
      </c>
    </row>
    <row r="72" spans="1:166" x14ac:dyDescent="0.15">
      <c r="A72" s="84"/>
      <c r="B72" s="96">
        <v>69</v>
      </c>
      <c r="C72" s="96">
        <f>'[1]功能-子任务'!$S73</f>
        <v>6638.4</v>
      </c>
      <c r="D72" s="96">
        <f>'[1]功能-子任务'!$AC73</f>
        <v>6080000</v>
      </c>
      <c r="E72" s="96">
        <f>'[1]功能-子任务'!$AM73/4</f>
        <v>30965625</v>
      </c>
      <c r="F72" s="96">
        <f t="shared" si="78"/>
        <v>30965625</v>
      </c>
      <c r="G72" s="96">
        <f>'[1]功能-子任务'!$AR73</f>
        <v>74020000.000000045</v>
      </c>
      <c r="H72" s="96">
        <f>'[1]功能-子任务'!$BA73</f>
        <v>21750</v>
      </c>
      <c r="I72" s="96">
        <f>'[1]功能-子任务'!$BJ73</f>
        <v>143033.5</v>
      </c>
      <c r="L72" s="25">
        <v>14</v>
      </c>
      <c r="M72" s="41">
        <f>IF(成就内容!D20="","",INDEX($D$4:$D$178*成就内容!D$120/SUM(成就内容!$D$120:$BZ$120),成就内容!D76,1)-SUM(M$59:M71))</f>
        <v>0</v>
      </c>
      <c r="N72" s="41" t="str">
        <f>IF(成就内容!E20="","",INDEX($D$4:$D$178*成就内容!E$120/SUM(成就内容!$D$120:$BZ$120),成就内容!E76,1)-SUM(N$59:N71))</f>
        <v/>
      </c>
      <c r="O72" s="41">
        <f>IF(成就内容!F20="","",INDEX($D$4:$D$178*成就内容!F$120/SUM(成就内容!$D$120:$BZ$120),成就内容!F76,1)-SUM(O$59:O71))</f>
        <v>20363.636363636368</v>
      </c>
      <c r="P72" s="41" t="str">
        <f>IF(成就内容!G20="","",INDEX($D$4:$D$178*成就内容!G$120/SUM(成就内容!$D$120:$BZ$120),成就内容!G76,1)-SUM(P$59:P71))</f>
        <v/>
      </c>
      <c r="Q72" s="41">
        <f>IF(成就内容!H20="","",INDEX($D$4:$D$178*成就内容!H$120/SUM(成就内容!$D$120:$BZ$120),成就内容!H76,1)-SUM(Q$59:Q71))</f>
        <v>0</v>
      </c>
      <c r="R72" s="41">
        <f>IF(成就内容!I20="","",INDEX($D$4:$D$178*成就内容!I$120/SUM(成就内容!$D$120:$BZ$120),成就内容!I76,1)-SUM(R$59:R71))</f>
        <v>23272.727272727265</v>
      </c>
      <c r="S72" s="41">
        <f>IF(成就内容!J20="","",INDEX($D$4:$D$178*成就内容!J$120/SUM(成就内容!$D$120:$BZ$120),成就内容!J76,1)-SUM(S$59:S71))</f>
        <v>0</v>
      </c>
      <c r="T72" s="41">
        <f>IF(成就内容!K20="","",INDEX($D$4:$D$178*成就内容!K$120/SUM(成就内容!$D$120:$BZ$120),成就内容!K76,1)-SUM(T$59:T71))</f>
        <v>0</v>
      </c>
      <c r="U72" s="41">
        <f>IF(成就内容!L20="","",INDEX($D$4:$D$178*成就内容!L$120/SUM(成就内容!$D$120:$BZ$120),成就内容!L76,1)-SUM(U$59:U71))</f>
        <v>0</v>
      </c>
      <c r="V72" s="41">
        <f>IF(成就内容!M20="","",INDEX($D$4:$D$178*成就内容!M$120/SUM(成就内容!$D$120:$BZ$120),成就内容!M76,1)-SUM(V$59:V71))</f>
        <v>0</v>
      </c>
      <c r="W72" s="41">
        <f>IF(成就内容!N20="","",INDEX($D$4:$D$178*成就内容!N$120/SUM(成就内容!$D$120:$BZ$120),成就内容!N76,1)-SUM(W$59:W71))</f>
        <v>0</v>
      </c>
      <c r="X72" s="41">
        <f>IF(成就内容!O20="","",INDEX($D$4:$D$178*成就内容!O$120/SUM(成就内容!$D$120:$BZ$120),成就内容!O76,1)-SUM(X$59:X71))</f>
        <v>0</v>
      </c>
      <c r="Y72" s="41" t="str">
        <f>IF(成就内容!P20="","",INDEX($D$4:$D$178*成就内容!P$120/SUM(成就内容!$D$120:$BZ$120),成就内容!P76,1)-SUM(Y$59:Y71))</f>
        <v/>
      </c>
      <c r="Z72" s="41">
        <f>IF(成就内容!Q20="","",INDEX($D$4:$D$178*成就内容!Q$120/SUM(成就内容!$D$120:$BZ$120),成就内容!Q76,1)-SUM(Z$59:Z71))</f>
        <v>0</v>
      </c>
      <c r="AA72" s="41">
        <f>IF(成就内容!R20="","",INDEX($D$4:$D$178*成就内容!R$120/SUM(成就内容!$D$120:$BZ$120),成就内容!R76,1)-SUM(AA$59:AA71))</f>
        <v>23272.727272727265</v>
      </c>
      <c r="AB72" s="41">
        <f>IF(成就内容!S20="","",INDEX($D$4:$D$178*成就内容!S$120/SUM(成就内容!$D$120:$BZ$120),成就内容!S76,1)-SUM(AB$59:AB71))</f>
        <v>0</v>
      </c>
      <c r="AC72" s="41">
        <f>IF(成就内容!T20="","",INDEX($D$4:$D$178*成就内容!T$120/SUM(成就内容!$D$120:$BZ$120),成就内容!T76,1)-SUM(AC$59:AC71))</f>
        <v>0</v>
      </c>
      <c r="AD72" s="41">
        <f>IF(成就内容!U20="","",INDEX($D$4:$D$178*成就内容!U$120/SUM(成就内容!$D$120:$BZ$120),成就内容!U76,1)-SUM(AD$59:AD71))</f>
        <v>0</v>
      </c>
      <c r="AE72" s="41">
        <f>IF(成就内容!V20="","",INDEX($D$4:$D$178*成就内容!V$120/SUM(成就内容!$D$120:$BZ$120),成就内容!V76,1)-SUM(AE$59:AE71))</f>
        <v>0</v>
      </c>
      <c r="AF72" s="41">
        <f>IF(成就内容!W20="","",INDEX($D$4:$D$178*成就内容!W$120/SUM(成就内容!$D$120:$BZ$120),成就内容!W76,1)-SUM(AF$59:AF71))</f>
        <v>0</v>
      </c>
      <c r="AG72" s="41">
        <f>IF(成就内容!X20="","",INDEX($D$4:$D$178*成就内容!X$120/SUM(成就内容!$D$120:$BZ$120),成就内容!X76,1)-SUM(AG$59:AG71))</f>
        <v>116363.63636363635</v>
      </c>
      <c r="AH72" s="41">
        <f>IF(成就内容!Y20="","",INDEX($D$4:$D$178*成就内容!Y$120/SUM(成就内容!$D$120:$BZ$120),成就内容!Y76,1)-SUM(AH$59:AH71))</f>
        <v>46545.45454545453</v>
      </c>
      <c r="AI72" s="41" t="str">
        <f>IF(成就内容!Z20="","",INDEX($D$4:$D$178*成就内容!Z$120/SUM(成就内容!$D$120:$BZ$120),成就内容!Z76,1)-SUM(AI$59:AI71))</f>
        <v/>
      </c>
      <c r="AJ72" s="41">
        <f>IF(成就内容!AA20="","",INDEX($D$4:$D$178*成就内容!AA$120/SUM(成就内容!$D$120:$BZ$120),成就内容!AA76,1)-SUM(AJ$59:AJ71))</f>
        <v>0</v>
      </c>
      <c r="AK72" s="41">
        <f>IF(成就内容!AB20="","",INDEX($D$4:$D$178*成就内容!AB$120/SUM(成就内容!$D$120:$BZ$120),成就内容!AB76,1)-SUM(AK$59:AK71))</f>
        <v>0</v>
      </c>
      <c r="AL72" s="41">
        <f>IF(成就内容!AC20="","",INDEX($D$4:$D$178*成就内容!AC$120/SUM(成就内容!$D$120:$BZ$120),成就内容!AC76,1)-SUM(AL$59:AL71))</f>
        <v>0</v>
      </c>
      <c r="AM72" s="41">
        <f>IF(成就内容!AD20="","",INDEX($D$4:$D$178*成就内容!AD$120/SUM(成就内容!$D$120:$BZ$120),成就内容!AD76,1)-SUM(AM$59:AM71))</f>
        <v>0</v>
      </c>
      <c r="AN72" s="41">
        <f>IF(成就内容!AE20="","",INDEX($D$4:$D$178*成就内容!AE$120/SUM(成就内容!$D$120:$BZ$120),成就内容!AE76,1)-SUM(AN$59:AN71))</f>
        <v>0</v>
      </c>
      <c r="AO72" s="41">
        <f>IF(成就内容!AF20="","",INDEX($D$4:$D$178*成就内容!AF$120/SUM(成就内容!$D$120:$BZ$120),成就内容!AF76,1)-SUM(AO$59:AO71))</f>
        <v>0</v>
      </c>
      <c r="AP72" s="41">
        <f>IF(成就内容!AG20="","",INDEX($D$4:$D$178*成就内容!AG$120/SUM(成就内容!$D$120:$BZ$120),成就内容!AG76,1)-SUM(AP$59:AP71))</f>
        <v>23272.727272727265</v>
      </c>
      <c r="AQ72" s="41">
        <f>IF(成就内容!AH20="","",INDEX($D$4:$D$178*成就内容!AH$120/SUM(成就内容!$D$120:$BZ$120),成就内容!AH76,1)-SUM(AQ$59:AQ71))</f>
        <v>0</v>
      </c>
      <c r="AR72" s="41">
        <f>IF(成就内容!AI20="","",INDEX($D$4:$D$178*成就内容!AI$120/SUM(成就内容!$D$120:$BZ$120),成就内容!AI76,1)-SUM(AR$59:AR71))</f>
        <v>23272.727272727265</v>
      </c>
      <c r="AS72" s="41">
        <f>IF(成就内容!AJ20="","",INDEX($D$4:$D$178*成就内容!AJ$120/SUM(成就内容!$D$120:$BZ$120),成就内容!AJ76,1)-SUM(AS$59:AS71))</f>
        <v>23272.727272727265</v>
      </c>
      <c r="AT72" s="41" t="str">
        <f>IF(成就内容!AK20="","",INDEX($D$4:$D$178*成就内容!AK$120/SUM(成就内容!$D$120:$BZ$120),成就内容!AK76,1)-SUM(AT$59:AT71))</f>
        <v/>
      </c>
      <c r="AU72" s="41" t="str">
        <f>IF(成就内容!AL20="","",INDEX($D$4:$D$178*成就内容!AL$120/SUM(成就内容!$D$120:$BZ$120),成就内容!AL76,1)-SUM(AU$59:AU71))</f>
        <v/>
      </c>
      <c r="AV72" s="41">
        <f>IF(成就内容!AM20="","",INDEX($D$4:$D$178*成就内容!AM$120/SUM(成就内容!$D$120:$BZ$120),成就内容!AM76,1)-SUM(AV$59:AV71))</f>
        <v>23272.727272727265</v>
      </c>
      <c r="AW72" s="41">
        <f>IF(成就内容!AN20="","",INDEX($D$4:$D$178*成就内容!AN$120/SUM(成就内容!$D$120:$BZ$120),成就内容!AN76,1)-SUM(AW$59:AW71))</f>
        <v>23272.727272727265</v>
      </c>
      <c r="AX72" s="41">
        <f>IF(成就内容!AO20="","",INDEX($D$4:$D$178*成就内容!AO$120/SUM(成就内容!$D$120:$BZ$120),成就内容!AO76,1)-SUM(AX$59:AX71))</f>
        <v>0</v>
      </c>
      <c r="AY72" s="41">
        <f>IF(成就内容!AP20="","",INDEX($D$4:$D$178*成就内容!AP$120/SUM(成就内容!$D$120:$BZ$120),成就内容!AP76,1)-SUM(AY$59:AY71))</f>
        <v>0</v>
      </c>
      <c r="AZ72" s="41">
        <f>IF(成就内容!AQ20="","",INDEX($D$4:$D$178*成就内容!AQ$120/SUM(成就内容!$D$120:$BZ$120),成就内容!AQ76,1)-SUM(AZ$59:AZ71))</f>
        <v>0</v>
      </c>
      <c r="BA72" s="41">
        <f>IF(成就内容!AR20="","",INDEX($D$4:$D$178*成就内容!AR$120/SUM(成就内容!$D$120:$BZ$120),成就内容!AR76,1)-SUM(BA$59:BA71))</f>
        <v>0</v>
      </c>
      <c r="BB72" s="41">
        <f>IF(成就内容!AS20="","",INDEX($D$4:$D$178*成就内容!AS$120/SUM(成就内容!$D$120:$BZ$120),成就内容!AS76,1)-SUM(BB$59:BB71))</f>
        <v>0</v>
      </c>
      <c r="BC72" s="41">
        <f>IF(成就内容!AT20="","",INDEX($D$4:$D$178*成就内容!AT$120/SUM(成就内容!$D$120:$BZ$120),成就内容!AT76,1)-SUM(BC$59:BC71))</f>
        <v>0</v>
      </c>
      <c r="BD72" s="41">
        <f>IF(成就内容!AU20="","",INDEX($D$4:$D$178*成就内容!AU$120/SUM(成就内容!$D$120:$BZ$120),成就内容!AU76,1)-SUM(BD$59:BD71))</f>
        <v>0</v>
      </c>
      <c r="BE72" s="41">
        <f>IF(成就内容!AV20="","",INDEX($D$4:$D$178*成就内容!AV$120/SUM(成就内容!$D$120:$BZ$120),成就内容!AV76,1)-SUM(BE$59:BE71))</f>
        <v>0</v>
      </c>
      <c r="BF72" s="41">
        <f>IF(成就内容!AW20="","",INDEX($D$4:$D$178*成就内容!AW$120/SUM(成就内容!$D$120:$BZ$120),成就内容!AW76,1)-SUM(BF$59:BF71))</f>
        <v>23272.727272727265</v>
      </c>
      <c r="BG72" s="41">
        <f>IF(成就内容!AX20="","",INDEX($D$4:$D$178*成就内容!AX$120/SUM(成就内容!$D$120:$BZ$120),成就内容!AX76,1)-SUM(BG$59:BG71))</f>
        <v>0</v>
      </c>
      <c r="BH72" s="41">
        <f>IF(成就内容!AY20="","",INDEX($D$4:$D$178*成就内容!AY$120/SUM(成就内容!$D$120:$BZ$120),成就内容!AY76,1)-SUM(BH$59:BH71))</f>
        <v>0</v>
      </c>
      <c r="BI72" s="41">
        <f>IF(成就内容!AZ20="","",INDEX($D$4:$D$178*成就内容!AZ$120/SUM(成就内容!$D$120:$BZ$120),成就内容!AZ76,1)-SUM(BI$59:BI71))</f>
        <v>0</v>
      </c>
      <c r="BJ72" s="41">
        <f>IF(成就内容!BA20="","",INDEX($D$4:$D$178*成就内容!BA$120/SUM(成就内容!$D$120:$BZ$120),成就内容!BA76,1)-SUM(BJ$59:BJ71))</f>
        <v>0</v>
      </c>
      <c r="BK72" s="41">
        <f>IF(成就内容!BB20="","",INDEX($D$4:$D$178*成就内容!BB$120/SUM(成就内容!$D$120:$BZ$120),成就内容!BB76,1)-SUM(BK$59:BK71))</f>
        <v>0</v>
      </c>
      <c r="BL72" s="41">
        <f>IF(成就内容!BC20="","",INDEX($D$4:$D$178*成就内容!BC$120/SUM(成就内容!$D$120:$BZ$120),成就内容!BC76,1)-SUM(BL$59:BL71))</f>
        <v>0</v>
      </c>
      <c r="BM72" s="41">
        <f>IF(成就内容!BD20="","",INDEX($D$4:$D$178*成就内容!BD$120/SUM(成就内容!$D$120:$BZ$120),成就内容!BD76,1)-SUM(BM$59:BM71))</f>
        <v>0</v>
      </c>
      <c r="BN72" s="41">
        <f>IF(成就内容!BE20="","",INDEX($D$4:$D$178*成就内容!BE$120/SUM(成就内容!$D$120:$BZ$120),成就内容!BE76,1)-SUM(BN$59:BN71))</f>
        <v>0</v>
      </c>
      <c r="BO72" s="41">
        <f>IF(成就内容!BF20="","",INDEX($D$4:$D$178*成就内容!BF$120/SUM(成就内容!$D$120:$BZ$120),成就内容!BF76,1)-SUM(BO$59:BO71))</f>
        <v>0</v>
      </c>
      <c r="BP72" s="41">
        <f>IF(成就内容!BG20="","",INDEX($D$4:$D$178*成就内容!BG$120/SUM(成就内容!$D$120:$BZ$120),成就内容!BG76,1)-SUM(BP$59:BP71))</f>
        <v>23272.727272727279</v>
      </c>
      <c r="BQ72" s="41">
        <f>IF(成就内容!BH20="","",INDEX($D$4:$D$178*成就内容!BH$120/SUM(成就内容!$D$120:$BZ$120),成就内容!BH76,1)-SUM(BQ$59:BQ71))</f>
        <v>0</v>
      </c>
      <c r="BR72" s="41" t="str">
        <f>IF(成就内容!BI20="","",INDEX($D$4:$D$178*成就内容!BI$120/SUM(成就内容!$D$120:$BZ$120),成就内容!BI76,1)-SUM(BR$59:BR71))</f>
        <v/>
      </c>
      <c r="BS72" s="41">
        <f>IF(成就内容!BJ20="","",INDEX($D$4:$D$178*成就内容!BJ$120/SUM(成就内容!$D$120:$BZ$120),成就内容!BJ76,1)-SUM(BS$59:BS71))</f>
        <v>0</v>
      </c>
      <c r="BT72" s="41">
        <f>IF(成就内容!BK20="","",INDEX($D$4:$D$178*成就内容!BK$120/SUM(成就内容!$D$120:$BZ$120),成就内容!BK76,1)-SUM(BT$59:BT71))</f>
        <v>5818.1818181818198</v>
      </c>
      <c r="BU72" s="41">
        <f>IF(成就内容!BL20="","",INDEX($D$4:$D$178*成就内容!BL$120/SUM(成就内容!$D$120:$BZ$120),成就内容!BL76,1)-SUM(BU$59:BU71))</f>
        <v>0</v>
      </c>
      <c r="BV72" s="41">
        <f>IF(成就内容!BM20="","",INDEX($D$4:$D$178*成就内容!BM$120/SUM(成就内容!$D$120:$BZ$120),成就内容!BM76,1)-SUM(BV$59:BV71))</f>
        <v>0</v>
      </c>
      <c r="BW72" s="41">
        <f>IF(成就内容!BN20="","",INDEX($D$4:$D$178*成就内容!BN$120/SUM(成就内容!$D$120:$BZ$120),成就内容!BN76,1)-SUM(BW$59:BW71))</f>
        <v>29090.909090909088</v>
      </c>
      <c r="BX72" s="41">
        <f>IF(成就内容!BO20="","",INDEX($D$4:$D$178*成就内容!BO$120/SUM(成就内容!$D$120:$BZ$120),成就内容!BO76,1)-SUM(BX$59:BX71))</f>
        <v>17454.545454545456</v>
      </c>
      <c r="BY72" s="41">
        <f>IF(成就内容!BP20="","",INDEX($D$4:$D$178*成就内容!BP$120/SUM(成就内容!$D$120:$BZ$120),成就内容!BP76,1)-SUM(BY$59:BY71))</f>
        <v>69818.181818181823</v>
      </c>
      <c r="BZ72" s="41">
        <f>IF(成就内容!BQ20="","",INDEX($D$4:$D$178*成就内容!BQ$120/SUM(成就内容!$D$120:$BZ$120),成就内容!BQ76,1)-SUM(BZ$59:BZ71))</f>
        <v>11636.363636363647</v>
      </c>
      <c r="CA72" s="41">
        <f>IF(成就内容!BR20="","",INDEX($D$4:$D$178*成就内容!BR$120/SUM(成就内容!$D$120:$BZ$120),成就内容!BR76,1)-SUM(CA$59:CA71))</f>
        <v>2909.0909090909081</v>
      </c>
      <c r="CB72" s="41">
        <f>IF(成就内容!BS20="","",INDEX($D$4:$D$178*成就内容!BS$120/SUM(成就内容!$D$120:$BZ$120),成就内容!BS76,1)-SUM(CB$59:CB71))</f>
        <v>5818.1818181818162</v>
      </c>
      <c r="CC72" s="41">
        <f>IF(成就内容!BT20="","",INDEX($D$4:$D$178*成就内容!BT$120/SUM(成就内容!$D$120:$BZ$120),成就内容!BT76,1)-SUM(CC$59:CC71))</f>
        <v>2909.0909090909117</v>
      </c>
      <c r="CD72" s="41">
        <f>IF(成就内容!BU20="","",INDEX($D$4:$D$178*成就内容!BU$120/SUM(成就内容!$D$120:$BZ$120),成就内容!BU76,1)-SUM(CD$59:CD71))</f>
        <v>46545.454545454471</v>
      </c>
      <c r="CE72" s="41" t="str">
        <f>IF(成就内容!BV20="","",INDEX($D$4:$D$178*成就内容!BV$120/SUM(成就内容!$D$120:$BZ$120),成就内容!BV76,1)-SUM(CE$59:CE71))</f>
        <v/>
      </c>
      <c r="CF72" s="41">
        <f>IF(成就内容!BW20="","",INDEX($D$4:$D$178*成就内容!BW$120/SUM(成就内容!$D$120:$BZ$120),成就内容!BW76,1)-SUM(CF$59:CF71))</f>
        <v>69818.181818181853</v>
      </c>
      <c r="CG72" s="41">
        <f>IF(成就内容!BX20="","",INDEX($D$4:$D$178*成就内容!BX$120/SUM(成就内容!$D$120:$BZ$120),成就内容!BX76,1)-SUM(CG$59:CG71))</f>
        <v>23272.727272727279</v>
      </c>
      <c r="CH72" s="41">
        <f>IF(成就内容!BY20="","",INDEX($D$4:$D$178*成就内容!BY$120/SUM(成就内容!$D$120:$BZ$120),成就内容!BY76,1)-SUM(CH$59:CH71))</f>
        <v>23272.727272727265</v>
      </c>
      <c r="CI72" s="41">
        <f>IF(成就内容!BZ20="","",INDEX($D$4:$D$178*成就内容!BZ$120/SUM(成就内容!$D$120:$BZ$120),成就内容!BZ76,1)-SUM(CI$59:CI71))</f>
        <v>0</v>
      </c>
      <c r="CM72" s="43">
        <v>14</v>
      </c>
      <c r="CN72" s="41">
        <f>IF(M72="","",IF(成就内容!D$120&lt;&gt;"",MAX(ROUNDUP(SMALL(M$59:M$108,$L72)/1000,0)*1000,1000),0))</f>
        <v>0</v>
      </c>
      <c r="CO72" s="41" t="str">
        <f>IF(N72="","",IF(成就内容!E$120&lt;&gt;"",MAX(ROUNDUP(SMALL(N$59:N$108,$L72)/1000,0)*1000,1000),0))</f>
        <v/>
      </c>
      <c r="CP72" s="41">
        <f>IF(O72="","",IF(成就内容!F$120&lt;&gt;"",MAX(ROUNDUP(SMALL(O$59:O$108,$L72)/1000,0)*1000,1000),0))</f>
        <v>21000</v>
      </c>
      <c r="CQ72" s="41" t="str">
        <f>IF(P72="","",IF(成就内容!G$120&lt;&gt;"",MAX(ROUNDUP(SMALL(P$59:P$108,$L72)/1000,0)*1000,1000),0))</f>
        <v/>
      </c>
      <c r="CR72" s="41">
        <f>IF(Q72="","",IF(成就内容!H$120&lt;&gt;"",MAX(ROUNDUP(SMALL(Q$59:Q$108,$L72)/1000,0)*1000,1000),0))</f>
        <v>0</v>
      </c>
      <c r="CS72" s="41">
        <f>IF(R72="","",IF(成就内容!I$120&lt;&gt;"",MAX(ROUNDUP(SMALL(R$59:R$108,$L72)/1000,0)*1000,1000),0))</f>
        <v>24000</v>
      </c>
      <c r="CT72" s="41">
        <f>IF(S72="","",IF(成就内容!J$120&lt;&gt;"",MAX(ROUNDUP(SMALL(S$59:S$108,$L72)/1000,0)*1000,1000),0))</f>
        <v>0</v>
      </c>
      <c r="CU72" s="41">
        <f>IF(T72="","",IF(成就内容!K$120&lt;&gt;"",MAX(ROUNDUP(SMALL(T$59:T$108,$L72)/1000,0)*1000,1000),0))</f>
        <v>0</v>
      </c>
      <c r="CV72" s="41">
        <f>IF(U72="","",IF(成就内容!L$120&lt;&gt;"",MAX(ROUNDUP(SMALL(U$59:U$108,$L72)/1000,0)*1000,1000),0))</f>
        <v>0</v>
      </c>
      <c r="CW72" s="41">
        <f>IF(V72="","",IF(成就内容!M$120&lt;&gt;"",MAX(ROUNDUP(SMALL(V$59:V$108,$L72)/1000,0)*1000,1000),0))</f>
        <v>0</v>
      </c>
      <c r="CX72" s="41">
        <f>IF(W72="","",IF(成就内容!N$120&lt;&gt;"",MAX(ROUNDUP(SMALL(W$59:W$108,$L72)/1000,0)*1000,1000),0))</f>
        <v>0</v>
      </c>
      <c r="CY72" s="41">
        <f>IF(X72="","",IF(成就内容!O$120&lt;&gt;"",MAX(ROUNDUP(SMALL(X$59:X$108,$L72)/1000,0)*1000,1000),0))</f>
        <v>0</v>
      </c>
      <c r="CZ72" s="41" t="str">
        <f>IF(Y72="","",IF(成就内容!P$120&lt;&gt;"",MAX(ROUNDUP(SMALL(Y$59:Y$108,$L72)/1000,0)*1000,1000),0))</f>
        <v/>
      </c>
      <c r="DA72" s="41">
        <f>IF(Z72="","",IF(成就内容!Q$120&lt;&gt;"",MAX(ROUNDUP(SMALL(Z$59:Z$108,$L72)/1000,0)*1000,1000),0))</f>
        <v>0</v>
      </c>
      <c r="DB72" s="41">
        <f>IF(AA72="","",IF(成就内容!R$120&lt;&gt;"",MAX(ROUNDUP(SMALL(AA$59:AA$108,$L72)/1000,0)*1000,1000),0))</f>
        <v>24000</v>
      </c>
      <c r="DC72" s="41">
        <f>IF(AB72="","",IF(成就内容!S$120&lt;&gt;"",MAX(ROUNDUP(SMALL(AB$59:AB$108,$L72)/1000,0)*1000,1000),0))</f>
        <v>0</v>
      </c>
      <c r="DD72" s="41">
        <f>IF(AC72="","",IF(成就内容!T$120&lt;&gt;"",MAX(ROUNDUP(SMALL(AC$59:AC$108,$L72)/1000,0)*1000,1000),0))</f>
        <v>0</v>
      </c>
      <c r="DE72" s="41">
        <f>IF(AD72="","",IF(成就内容!U$120&lt;&gt;"",MAX(ROUNDUP(SMALL(AD$59:AD$108,$L72)/1000,0)*1000,1000),0))</f>
        <v>0</v>
      </c>
      <c r="DF72" s="41">
        <f>IF(AE72="","",IF(成就内容!V$120&lt;&gt;"",MAX(ROUNDUP(SMALL(AE$59:AE$108,$L72)/1000,0)*1000,1000),0))</f>
        <v>0</v>
      </c>
      <c r="DG72" s="41">
        <f>IF(AF72="","",IF(成就内容!W$120&lt;&gt;"",MAX(ROUNDUP(SMALL(AF$59:AF$108,$L72)/1000,0)*1000,1000),0))</f>
        <v>0</v>
      </c>
      <c r="DH72" s="41">
        <f>IF(AG72="","",IF(成就内容!X$120&lt;&gt;"",MAX(ROUNDUP(SMALL(AG$59:AG$108,$L72)/1000,0)*1000,1000),0))</f>
        <v>117000</v>
      </c>
      <c r="DI72" s="41">
        <f>IF(AH72="","",IF(成就内容!Y$120&lt;&gt;"",MAX(ROUNDUP(SMALL(AH$59:AH$108,$L72)/1000,0)*1000,1000),0))</f>
        <v>47000</v>
      </c>
      <c r="DJ72" s="41" t="str">
        <f>IF(AI72="","",IF(成就内容!Z$120&lt;&gt;"",MAX(ROUNDUP(SMALL(AI$59:AI$108,$L72)/1000,0)*1000,1000),0))</f>
        <v/>
      </c>
      <c r="DK72" s="41">
        <f>IF(AJ72="","",IF(成就内容!AA$120&lt;&gt;"",MAX(ROUNDUP(SMALL(AJ$59:AJ$108,$L72)/1000,0)*1000,1000),0))</f>
        <v>0</v>
      </c>
      <c r="DL72" s="41">
        <f>IF(AK72="","",IF(成就内容!AB$120&lt;&gt;"",MAX(ROUNDUP(SMALL(AK$59:AK$108,$L72)/1000,0)*1000,1000),0))</f>
        <v>0</v>
      </c>
      <c r="DM72" s="41">
        <f>IF(AL72="","",IF(成就内容!AC$120&lt;&gt;"",MAX(ROUNDUP(SMALL(AL$59:AL$108,$L72)/1000,0)*1000,1000),0))</f>
        <v>0</v>
      </c>
      <c r="DN72" s="41">
        <f>IF(AM72="","",IF(成就内容!AD$120&lt;&gt;"",MAX(ROUNDUP(SMALL(AM$59:AM$108,$L72)/1000,0)*1000,1000),0))</f>
        <v>0</v>
      </c>
      <c r="DO72" s="41">
        <f>IF(AN72="","",IF(成就内容!AE$120&lt;&gt;"",MAX(ROUNDUP(SMALL(AN$59:AN$108,$L72)/1000,0)*1000,1000),0))</f>
        <v>0</v>
      </c>
      <c r="DP72" s="41">
        <f>IF(AO72="","",IF(成就内容!AF$120&lt;&gt;"",MAX(ROUNDUP(SMALL(AO$59:AO$108,$L72)/1000,0)*1000,1000),0))</f>
        <v>0</v>
      </c>
      <c r="DQ72" s="41">
        <f>IF(AP72="","",IF(成就内容!AG$120&lt;&gt;"",MAX(ROUNDUP(SMALL(AP$59:AP$108,$L72)/1000,0)*1000,1000),0))</f>
        <v>24000</v>
      </c>
      <c r="DR72" s="41">
        <f>IF(AQ72="","",IF(成就内容!AH$120&lt;&gt;"",MAX(ROUNDUP(SMALL(AQ$59:AQ$108,$L72)/1000,0)*1000,1000),0))</f>
        <v>0</v>
      </c>
      <c r="DS72" s="41">
        <f>IF(AR72="","",IF(成就内容!AI$120&lt;&gt;"",MAX(ROUNDUP(SMALL(AR$59:AR$108,$L72)/1000,0)*1000,1000),0))</f>
        <v>24000</v>
      </c>
      <c r="DT72" s="41">
        <f>IF(AS72="","",IF(成就内容!AJ$120&lt;&gt;"",MAX(ROUNDUP(SMALL(AS$59:AS$108,$L72)/1000,0)*1000,1000),0))</f>
        <v>24000</v>
      </c>
      <c r="DU72" s="41" t="str">
        <f>IF(AT72="","",IF(成就内容!AK$120&lt;&gt;"",MAX(ROUNDUP(SMALL(AT$59:AT$108,$L72)/1000,0)*1000,1000),0))</f>
        <v/>
      </c>
      <c r="DV72" s="41" t="str">
        <f>IF(AU72="","",IF(成就内容!AL$120&lt;&gt;"",MAX(ROUNDUP(SMALL(AU$59:AU$108,$L72)/1000,0)*1000,1000),0))</f>
        <v/>
      </c>
      <c r="DW72" s="41">
        <f>IF(AV72="","",IF(成就内容!AM$120&lt;&gt;"",MAX(ROUNDUP(SMALL(AV$59:AV$108,$L72)/1000,0)*1000,1000),0))</f>
        <v>24000</v>
      </c>
      <c r="DX72" s="41">
        <f>IF(AW72="","",IF(成就内容!AN$120&lt;&gt;"",MAX(ROUNDUP(SMALL(AW$59:AW$108,$L72)/1000,0)*1000,1000),0))</f>
        <v>24000</v>
      </c>
      <c r="DY72" s="41">
        <f>IF(AX72="","",IF(成就内容!AO$120&lt;&gt;"",MAX(ROUNDUP(SMALL(AX$59:AX$108,$L72)/1000,0)*1000,1000),0))</f>
        <v>0</v>
      </c>
      <c r="DZ72" s="41">
        <f>IF(AY72="","",IF(成就内容!AP$120&lt;&gt;"",MAX(ROUNDUP(SMALL(AY$59:AY$108,$L72)/1000,0)*1000,1000),0))</f>
        <v>0</v>
      </c>
      <c r="EA72" s="41">
        <f>IF(AZ72="","",IF(成就内容!AQ$120&lt;&gt;"",MAX(ROUNDUP(SMALL(AZ$59:AZ$108,$L72)/1000,0)*1000,1000),0))</f>
        <v>0</v>
      </c>
      <c r="EB72" s="41">
        <f>IF(BA72="","",IF(成就内容!AR$120&lt;&gt;"",MAX(ROUNDUP(SMALL(BA$59:BA$108,$L72)/1000,0)*1000,1000),0))</f>
        <v>0</v>
      </c>
      <c r="EC72" s="41">
        <f>IF(BB72="","",IF(成就内容!AS$120&lt;&gt;"",MAX(ROUNDUP(SMALL(BB$59:BB$108,$L72)/1000,0)*1000,1000),0))</f>
        <v>0</v>
      </c>
      <c r="ED72" s="41">
        <f>IF(BC72="","",IF(成就内容!AT$120&lt;&gt;"",MAX(ROUNDUP(SMALL(BC$59:BC$108,$L72)/1000,0)*1000,1000),0))</f>
        <v>0</v>
      </c>
      <c r="EE72" s="41">
        <f>IF(BD72="","",IF(成就内容!AU$120&lt;&gt;"",MAX(ROUNDUP(SMALL(BD$59:BD$108,$L72)/1000,0)*1000,1000),0))</f>
        <v>0</v>
      </c>
      <c r="EF72" s="41">
        <f>IF(BE72="","",IF(成就内容!AV$120&lt;&gt;"",MAX(ROUNDUP(SMALL(BE$59:BE$108,$L72)/1000,0)*1000,1000),0))</f>
        <v>0</v>
      </c>
      <c r="EG72" s="41">
        <f>IF(BF72="","",IF(成就内容!AW$120&lt;&gt;"",MAX(ROUNDUP(SMALL(BF$59:BF$108,$L72)/1000,0)*1000,1000),0))</f>
        <v>24000</v>
      </c>
      <c r="EH72" s="41">
        <f>IF(BG72="","",IF(成就内容!AX$120&lt;&gt;"",MAX(ROUNDUP(SMALL(BG$59:BG$108,$L72)/1000,0)*1000,1000),0))</f>
        <v>0</v>
      </c>
      <c r="EI72" s="41">
        <f>IF(BH72="","",IF(成就内容!AY$120&lt;&gt;"",MAX(ROUNDUP(SMALL(BH$59:BH$108,$L72)/1000,0)*1000,1000),0))</f>
        <v>0</v>
      </c>
      <c r="EJ72" s="41">
        <f>IF(BI72="","",IF(成就内容!AZ$120&lt;&gt;"",MAX(ROUNDUP(SMALL(BI$59:BI$108,$L72)/1000,0)*1000,1000),0))</f>
        <v>0</v>
      </c>
      <c r="EK72" s="41">
        <f>IF(BJ72="","",IF(成就内容!BA$120&lt;&gt;"",MAX(ROUNDUP(SMALL(BJ$59:BJ$108,$L72)/1000,0)*1000,1000),0))</f>
        <v>0</v>
      </c>
      <c r="EL72" s="41">
        <f>IF(BK72="","",IF(成就内容!BB$120&lt;&gt;"",MAX(ROUNDUP(SMALL(BK$59:BK$108,$L72)/1000,0)*1000,1000),0))</f>
        <v>0</v>
      </c>
      <c r="EM72" s="41">
        <f>IF(BL72="","",IF(成就内容!BC$120&lt;&gt;"",MAX(ROUNDUP(SMALL(BL$59:BL$108,$L72)/1000,0)*1000,1000),0))</f>
        <v>0</v>
      </c>
      <c r="EN72" s="41">
        <f>IF(BM72="","",IF(成就内容!BD$120&lt;&gt;"",MAX(ROUNDUP(SMALL(BM$59:BM$108,$L72)/1000,0)*1000,1000),0))</f>
        <v>0</v>
      </c>
      <c r="EO72" s="41">
        <f>IF(BN72="","",IF(成就内容!BE$120&lt;&gt;"",MAX(ROUNDUP(SMALL(BN$59:BN$108,$L72)/1000,0)*1000,1000),0))</f>
        <v>0</v>
      </c>
      <c r="EP72" s="41">
        <f>IF(BO72="","",IF(成就内容!BF$120&lt;&gt;"",MAX(ROUNDUP(SMALL(BO$59:BO$108,$L72)/1000,0)*1000,1000),0))</f>
        <v>0</v>
      </c>
      <c r="EQ72" s="41">
        <f>IF(BP72="","",IF(成就内容!BG$120&lt;&gt;"",MAX(ROUNDUP(SMALL(BP$59:BP$108,$L72)/1000,0)*1000,1000),0))</f>
        <v>24000</v>
      </c>
      <c r="ER72" s="41">
        <f>IF(BQ72="","",IF(成就内容!BH$120&lt;&gt;"",MAX(ROUNDUP(SMALL(BQ$59:BQ$108,$L72)/1000,0)*1000,1000),0))</f>
        <v>0</v>
      </c>
      <c r="ES72" s="41" t="str">
        <f>IF(BR72="","",IF(成就内容!BI$120&lt;&gt;"",MAX(ROUNDUP(SMALL(BR$59:BR$108,$L72)/1000,0)*1000,1000),0))</f>
        <v/>
      </c>
      <c r="ET72" s="41">
        <f>IF(BS72="","",IF(成就内容!BJ$120&lt;&gt;"",MAX(ROUNDUP(SMALL(BS$59:BS$108,$L72)/1000,0)*1000,1000),0))</f>
        <v>0</v>
      </c>
      <c r="EU72" s="41">
        <f>IF(BT72="","",IF(成就内容!BK$120&lt;&gt;"",MAX(ROUNDUP(SMALL(BT$59:BT$108,$L72)/1000,0)*1000,1000),0))</f>
        <v>6000</v>
      </c>
      <c r="EV72" s="41">
        <f>IF(BU72="","",IF(成就内容!BL$120&lt;&gt;"",MAX(ROUNDUP(SMALL(BU$59:BU$108,$L72)/1000,0)*1000,1000),0))</f>
        <v>0</v>
      </c>
      <c r="EW72" s="41">
        <f>IF(BV72="","",IF(成就内容!BM$120&lt;&gt;"",MAX(ROUNDUP(SMALL(BV$59:BV$108,$L72)/1000,0)*1000,1000),0))</f>
        <v>0</v>
      </c>
      <c r="EX72" s="41">
        <f>IF(BW72="","",IF(成就内容!BN$120&lt;&gt;"",MAX(ROUNDUP(SMALL(BW$59:BW$108,$L72)/1000,0)*1000,1000),0))</f>
        <v>30000</v>
      </c>
      <c r="EY72" s="41">
        <f>IF(BX72="","",IF(成就内容!BO$120&lt;&gt;"",MAX(ROUNDUP(SMALL(BX$59:BX$108,$L72)/1000,0)*1000,1000),0))</f>
        <v>6000</v>
      </c>
      <c r="EZ72" s="41">
        <f>IF(BY72="","",IF(成就内容!BP$120&lt;&gt;"",MAX(ROUNDUP(SMALL(BY$59:BY$108,$L72)/1000,0)*1000,1000),0))</f>
        <v>6000</v>
      </c>
      <c r="FA72" s="41">
        <f>IF(BZ72="","",IF(成就内容!BQ$120&lt;&gt;"",MAX(ROUNDUP(SMALL(BZ$59:BZ$108,$L72)/1000,0)*1000,1000),0))</f>
        <v>12000</v>
      </c>
      <c r="FB72" s="41">
        <f>IF(CA72="","",IF(成就内容!BR$120&lt;&gt;"",MAX(ROUNDUP(SMALL(CA$59:CA$108,$L72)/1000,0)*1000,1000),0))</f>
        <v>5000</v>
      </c>
      <c r="FC72" s="41">
        <f>IF(CB72="","",IF(成就内容!BS$120&lt;&gt;"",MAX(ROUNDUP(SMALL(CB$59:CB$108,$L72)/1000,0)*1000,1000),0))</f>
        <v>8000</v>
      </c>
      <c r="FD72" s="41">
        <f>IF(CC72="","",IF(成就内容!BT$120&lt;&gt;"",MAX(ROUNDUP(SMALL(CC$59:CC$108,$L72)/1000,0)*1000,1000),0))</f>
        <v>3000</v>
      </c>
      <c r="FE72" s="41">
        <f>IF(CD72="","",IF(成就内容!BU$120&lt;&gt;"",MAX(ROUNDUP(SMALL(CD$59:CD$108,$L72)/1000,0)*1000,1000),0))</f>
        <v>94000</v>
      </c>
      <c r="FF72" s="41" t="str">
        <f>IF(CE72="","",IF(成就内容!BV$120&lt;&gt;"",MAX(ROUNDUP(SMALL(CE$59:CE$108,$L72)/1000,0)*1000,1000),0))</f>
        <v/>
      </c>
      <c r="FG72" s="41">
        <f>IF(CF72="","",IF(成就内容!BW$120&lt;&gt;"",MAX(ROUNDUP(SMALL(CF$59:CF$108,$L72)/1000,0)*1000,1000),0))</f>
        <v>70000</v>
      </c>
      <c r="FH72" s="41">
        <f>IF(CG72="","",IF(成就内容!BX$120&lt;&gt;"",MAX(ROUNDUP(SMALL(CG$59:CG$108,$L72)/1000,0)*1000,1000),0))</f>
        <v>24000</v>
      </c>
      <c r="FI72" s="41">
        <f>IF(CH72="","",IF(成就内容!BY$120&lt;&gt;"",MAX(ROUNDUP(SMALL(CH$59:CH$108,$L72)/1000,0)*1000,1000),0))</f>
        <v>24000</v>
      </c>
      <c r="FJ72" s="41">
        <f>IF(CI72="","",IF(成就内容!BZ$120&lt;&gt;"",MAX(ROUNDUP(SMALL(CI$59:CI$108,$L72)/1000,0)*1000,1000),0))</f>
        <v>0</v>
      </c>
    </row>
    <row r="73" spans="1:166" x14ac:dyDescent="0.15">
      <c r="A73" s="84"/>
      <c r="B73" s="96">
        <v>70</v>
      </c>
      <c r="C73" s="96">
        <f>'[1]功能-子任务'!$S74</f>
        <v>6984</v>
      </c>
      <c r="D73" s="96">
        <f>'[1]功能-子任务'!$AC74</f>
        <v>6400000</v>
      </c>
      <c r="E73" s="96">
        <f>'[1]功能-子任务'!$AM74/4</f>
        <v>32918750</v>
      </c>
      <c r="F73" s="96">
        <f t="shared" si="78"/>
        <v>32918750</v>
      </c>
      <c r="G73" s="96">
        <f>'[1]功能-子任务'!$AR74</f>
        <v>79620000.000000045</v>
      </c>
      <c r="H73" s="96">
        <f>'[1]功能-子任务'!$BA74</f>
        <v>22950</v>
      </c>
      <c r="I73" s="96">
        <f>'[1]功能-子任务'!$BJ74</f>
        <v>147461</v>
      </c>
      <c r="L73" s="25">
        <v>15</v>
      </c>
      <c r="M73" s="41">
        <f>IF(成就内容!D21="","",INDEX($D$4:$D$178*成就内容!D$120/SUM(成就内容!$D$120:$BZ$120),成就内容!D77,1)-SUM(M$59:M72))</f>
        <v>0</v>
      </c>
      <c r="N73" s="41" t="str">
        <f>IF(成就内容!E21="","",INDEX($D$4:$D$178*成就内容!E$120/SUM(成就内容!$D$120:$BZ$120),成就内容!E77,1)-SUM(N$59:N72))</f>
        <v/>
      </c>
      <c r="O73" s="41">
        <f>IF(成就内容!F21="","",INDEX($D$4:$D$178*成就内容!F$120/SUM(成就内容!$D$120:$BZ$120),成就内容!F77,1)-SUM(O$59:O72))</f>
        <v>34909.090909090897</v>
      </c>
      <c r="P73" s="41" t="str">
        <f>IF(成就内容!G21="","",INDEX($D$4:$D$178*成就内容!G$120/SUM(成就内容!$D$120:$BZ$120),成就内容!G77,1)-SUM(P$59:P72))</f>
        <v/>
      </c>
      <c r="Q73" s="41">
        <f>IF(成就内容!H21="","",INDEX($D$4:$D$178*成就内容!H$120/SUM(成就内容!$D$120:$BZ$120),成就内容!H77,1)-SUM(Q$59:Q72))</f>
        <v>0</v>
      </c>
      <c r="R73" s="41">
        <f>IF(成就内容!I21="","",INDEX($D$4:$D$178*成就内容!I$120/SUM(成就内容!$D$120:$BZ$120),成就内容!I77,1)-SUM(R$59:R72))</f>
        <v>23272.727272727279</v>
      </c>
      <c r="S73" s="41">
        <f>IF(成就内容!J21="","",INDEX($D$4:$D$178*成就内容!J$120/SUM(成就内容!$D$120:$BZ$120),成就内容!J77,1)-SUM(S$59:S72))</f>
        <v>0</v>
      </c>
      <c r="T73" s="41">
        <f>IF(成就内容!K21="","",INDEX($D$4:$D$178*成就内容!K$120/SUM(成就内容!$D$120:$BZ$120),成就内容!K77,1)-SUM(T$59:T72))</f>
        <v>0</v>
      </c>
      <c r="U73" s="41">
        <f>IF(成就内容!L21="","",INDEX($D$4:$D$178*成就内容!L$120/SUM(成就内容!$D$120:$BZ$120),成就内容!L77,1)-SUM(U$59:U72))</f>
        <v>0</v>
      </c>
      <c r="V73" s="41">
        <f>IF(成就内容!M21="","",INDEX($D$4:$D$178*成就内容!M$120/SUM(成就内容!$D$120:$BZ$120),成就内容!M77,1)-SUM(V$59:V72))</f>
        <v>0</v>
      </c>
      <c r="W73" s="41">
        <f>IF(成就内容!N21="","",INDEX($D$4:$D$178*成就内容!N$120/SUM(成就内容!$D$120:$BZ$120),成就内容!N77,1)-SUM(W$59:W72))</f>
        <v>0</v>
      </c>
      <c r="X73" s="41">
        <f>IF(成就内容!O21="","",INDEX($D$4:$D$178*成就内容!O$120/SUM(成就内容!$D$120:$BZ$120),成就内容!O77,1)-SUM(X$59:X72))</f>
        <v>0</v>
      </c>
      <c r="Y73" s="41" t="str">
        <f>IF(成就内容!P21="","",INDEX($D$4:$D$178*成就内容!P$120/SUM(成就内容!$D$120:$BZ$120),成就内容!P77,1)-SUM(Y$59:Y72))</f>
        <v/>
      </c>
      <c r="Z73" s="41">
        <f>IF(成就内容!Q21="","",INDEX($D$4:$D$178*成就内容!Q$120/SUM(成就内容!$D$120:$BZ$120),成就内容!Q77,1)-SUM(Z$59:Z72))</f>
        <v>0</v>
      </c>
      <c r="AA73" s="41">
        <f>IF(成就内容!R21="","",INDEX($D$4:$D$178*成就内容!R$120/SUM(成就内容!$D$120:$BZ$120),成就内容!R77,1)-SUM(AA$59:AA72))</f>
        <v>23272.727272727279</v>
      </c>
      <c r="AB73" s="41">
        <f>IF(成就内容!S21="","",INDEX($D$4:$D$178*成就内容!S$120/SUM(成就内容!$D$120:$BZ$120),成就内容!S77,1)-SUM(AB$59:AB72))</f>
        <v>0</v>
      </c>
      <c r="AC73" s="41">
        <f>IF(成就内容!T21="","",INDEX($D$4:$D$178*成就内容!T$120/SUM(成就内容!$D$120:$BZ$120),成就内容!T77,1)-SUM(AC$59:AC72))</f>
        <v>0</v>
      </c>
      <c r="AD73" s="41">
        <f>IF(成就内容!U21="","",INDEX($D$4:$D$178*成就内容!U$120/SUM(成就内容!$D$120:$BZ$120),成就内容!U77,1)-SUM(AD$59:AD72))</f>
        <v>0</v>
      </c>
      <c r="AE73" s="41">
        <f>IF(成就内容!V21="","",INDEX($D$4:$D$178*成就内容!V$120/SUM(成就内容!$D$120:$BZ$120),成就内容!V77,1)-SUM(AE$59:AE72))</f>
        <v>0</v>
      </c>
      <c r="AF73" s="41">
        <f>IF(成就内容!W21="","",INDEX($D$4:$D$178*成就内容!W$120/SUM(成就内容!$D$120:$BZ$120),成就内容!W77,1)-SUM(AF$59:AF72))</f>
        <v>0</v>
      </c>
      <c r="AG73" s="41">
        <f>IF(成就内容!X21="","",INDEX($D$4:$D$178*成就内容!X$120/SUM(成就内容!$D$120:$BZ$120),成就内容!X77,1)-SUM(AG$59:AG72))</f>
        <v>232727.27272727276</v>
      </c>
      <c r="AH73" s="41">
        <f>IF(成就内容!Y21="","",INDEX($D$4:$D$178*成就内容!Y$120/SUM(成就内容!$D$120:$BZ$120),成就内容!Y77,1)-SUM(AH$59:AH72))</f>
        <v>69818.181818181853</v>
      </c>
      <c r="AI73" s="41" t="str">
        <f>IF(成就内容!Z21="","",INDEX($D$4:$D$178*成就内容!Z$120/SUM(成就内容!$D$120:$BZ$120),成就内容!Z77,1)-SUM(AI$59:AI72))</f>
        <v/>
      </c>
      <c r="AJ73" s="41">
        <f>IF(成就内容!AA21="","",INDEX($D$4:$D$178*成就内容!AA$120/SUM(成就内容!$D$120:$BZ$120),成就内容!AA77,1)-SUM(AJ$59:AJ72))</f>
        <v>0</v>
      </c>
      <c r="AK73" s="41">
        <f>IF(成就内容!AB21="","",INDEX($D$4:$D$178*成就内容!AB$120/SUM(成就内容!$D$120:$BZ$120),成就内容!AB77,1)-SUM(AK$59:AK72))</f>
        <v>0</v>
      </c>
      <c r="AL73" s="41">
        <f>IF(成就内容!AC21="","",INDEX($D$4:$D$178*成就内容!AC$120/SUM(成就内容!$D$120:$BZ$120),成就内容!AC77,1)-SUM(AL$59:AL72))</f>
        <v>0</v>
      </c>
      <c r="AM73" s="41">
        <f>IF(成就内容!AD21="","",INDEX($D$4:$D$178*成就内容!AD$120/SUM(成就内容!$D$120:$BZ$120),成就内容!AD77,1)-SUM(AM$59:AM72))</f>
        <v>0</v>
      </c>
      <c r="AN73" s="41">
        <f>IF(成就内容!AE21="","",INDEX($D$4:$D$178*成就内容!AE$120/SUM(成就内容!$D$120:$BZ$120),成就内容!AE77,1)-SUM(AN$59:AN72))</f>
        <v>0</v>
      </c>
      <c r="AO73" s="41">
        <f>IF(成就内容!AF21="","",INDEX($D$4:$D$178*成就内容!AF$120/SUM(成就内容!$D$120:$BZ$120),成就内容!AF77,1)-SUM(AO$59:AO72))</f>
        <v>0</v>
      </c>
      <c r="AP73" s="41">
        <f>IF(成就内容!AG21="","",INDEX($D$4:$D$178*成就内容!AG$120/SUM(成就内容!$D$120:$BZ$120),成就内容!AG77,1)-SUM(AP$59:AP72))</f>
        <v>34909.090909090926</v>
      </c>
      <c r="AQ73" s="41">
        <f>IF(成就内容!AH21="","",INDEX($D$4:$D$178*成就内容!AH$120/SUM(成就内容!$D$120:$BZ$120),成就内容!AH77,1)-SUM(AQ$59:AQ72))</f>
        <v>0</v>
      </c>
      <c r="AR73" s="41">
        <f>IF(成就内容!AI21="","",INDEX($D$4:$D$178*成就内容!AI$120/SUM(成就内容!$D$120:$BZ$120),成就内容!AI77,1)-SUM(AR$59:AR72))</f>
        <v>34909.090909090926</v>
      </c>
      <c r="AS73" s="41">
        <f>IF(成就内容!AJ21="","",INDEX($D$4:$D$178*成就内容!AJ$120/SUM(成就内容!$D$120:$BZ$120),成就内容!AJ77,1)-SUM(AS$59:AS72))</f>
        <v>40727.272727272721</v>
      </c>
      <c r="AT73" s="41" t="str">
        <f>IF(成就内容!AK21="","",INDEX($D$4:$D$178*成就内容!AK$120/SUM(成就内容!$D$120:$BZ$120),成就内容!AK77,1)-SUM(AT$59:AT72))</f>
        <v/>
      </c>
      <c r="AU73" s="41" t="str">
        <f>IF(成就内容!AL21="","",INDEX($D$4:$D$178*成就内容!AL$120/SUM(成就内容!$D$120:$BZ$120),成就内容!AL77,1)-SUM(AU$59:AU72))</f>
        <v/>
      </c>
      <c r="AV73" s="41">
        <f>IF(成就内容!AM21="","",INDEX($D$4:$D$178*成就内容!AM$120/SUM(成就内容!$D$120:$BZ$120),成就内容!AM77,1)-SUM(AV$59:AV72))</f>
        <v>34909.090909090926</v>
      </c>
      <c r="AW73" s="41">
        <f>IF(成就内容!AN21="","",INDEX($D$4:$D$178*成就内容!AN$120/SUM(成就内容!$D$120:$BZ$120),成就内容!AN77,1)-SUM(AW$59:AW72))</f>
        <v>40727.272727272721</v>
      </c>
      <c r="AX73" s="41">
        <f>IF(成就内容!AO21="","",INDEX($D$4:$D$178*成就内容!AO$120/SUM(成就内容!$D$120:$BZ$120),成就内容!AO77,1)-SUM(AX$59:AX72))</f>
        <v>0</v>
      </c>
      <c r="AY73" s="41">
        <f>IF(成就内容!AP21="","",INDEX($D$4:$D$178*成就内容!AP$120/SUM(成就内容!$D$120:$BZ$120),成就内容!AP77,1)-SUM(AY$59:AY72))</f>
        <v>0</v>
      </c>
      <c r="AZ73" s="41">
        <f>IF(成就内容!AQ21="","",INDEX($D$4:$D$178*成就内容!AQ$120/SUM(成就内容!$D$120:$BZ$120),成就内容!AQ77,1)-SUM(AZ$59:AZ72))</f>
        <v>0</v>
      </c>
      <c r="BA73" s="41">
        <f>IF(成就内容!AR21="","",INDEX($D$4:$D$178*成就内容!AR$120/SUM(成就内容!$D$120:$BZ$120),成就内容!AR77,1)-SUM(BA$59:BA72))</f>
        <v>0</v>
      </c>
      <c r="BB73" s="41">
        <f>IF(成就内容!AS21="","",INDEX($D$4:$D$178*成就内容!AS$120/SUM(成就内容!$D$120:$BZ$120),成就内容!AS77,1)-SUM(BB$59:BB72))</f>
        <v>0</v>
      </c>
      <c r="BC73" s="41">
        <f>IF(成就内容!AT21="","",INDEX($D$4:$D$178*成就内容!AT$120/SUM(成就内容!$D$120:$BZ$120),成就内容!AT77,1)-SUM(BC$59:BC72))</f>
        <v>0</v>
      </c>
      <c r="BD73" s="41">
        <f>IF(成就内容!AU21="","",INDEX($D$4:$D$178*成就内容!AU$120/SUM(成就内容!$D$120:$BZ$120),成就内容!AU77,1)-SUM(BD$59:BD72))</f>
        <v>0</v>
      </c>
      <c r="BE73" s="41">
        <f>IF(成就内容!AV21="","",INDEX($D$4:$D$178*成就内容!AV$120/SUM(成就内容!$D$120:$BZ$120),成就内容!AV77,1)-SUM(BE$59:BE72))</f>
        <v>0</v>
      </c>
      <c r="BF73" s="41">
        <f>IF(成就内容!AW21="","",INDEX($D$4:$D$178*成就内容!AW$120/SUM(成就内容!$D$120:$BZ$120),成就内容!AW77,1)-SUM(BF$59:BF72))</f>
        <v>23272.727272727279</v>
      </c>
      <c r="BG73" s="41">
        <f>IF(成就内容!AX21="","",INDEX($D$4:$D$178*成就内容!AX$120/SUM(成就内容!$D$120:$BZ$120),成就内容!AX77,1)-SUM(BG$59:BG72))</f>
        <v>0</v>
      </c>
      <c r="BH73" s="41">
        <f>IF(成就内容!AY21="","",INDEX($D$4:$D$178*成就内容!AY$120/SUM(成就内容!$D$120:$BZ$120),成就内容!AY77,1)-SUM(BH$59:BH72))</f>
        <v>0</v>
      </c>
      <c r="BI73" s="41">
        <f>IF(成就内容!AZ21="","",INDEX($D$4:$D$178*成就内容!AZ$120/SUM(成就内容!$D$120:$BZ$120),成就内容!AZ77,1)-SUM(BI$59:BI72))</f>
        <v>0</v>
      </c>
      <c r="BJ73" s="41">
        <f>IF(成就内容!BA21="","",INDEX($D$4:$D$178*成就内容!BA$120/SUM(成就内容!$D$120:$BZ$120),成就内容!BA77,1)-SUM(BJ$59:BJ72))</f>
        <v>0</v>
      </c>
      <c r="BK73" s="41">
        <f>IF(成就内容!BB21="","",INDEX($D$4:$D$178*成就内容!BB$120/SUM(成就内容!$D$120:$BZ$120),成就内容!BB77,1)-SUM(BK$59:BK72))</f>
        <v>0</v>
      </c>
      <c r="BL73" s="41">
        <f>IF(成就内容!BC21="","",INDEX($D$4:$D$178*成就内容!BC$120/SUM(成就内容!$D$120:$BZ$120),成就内容!BC77,1)-SUM(BL$59:BL72))</f>
        <v>0</v>
      </c>
      <c r="BM73" s="41">
        <f>IF(成就内容!BD21="","",INDEX($D$4:$D$178*成就内容!BD$120/SUM(成就内容!$D$120:$BZ$120),成就内容!BD77,1)-SUM(BM$59:BM72))</f>
        <v>0</v>
      </c>
      <c r="BN73" s="41">
        <f>IF(成就内容!BE21="","",INDEX($D$4:$D$178*成就内容!BE$120/SUM(成就内容!$D$120:$BZ$120),成就内容!BE77,1)-SUM(BN$59:BN72))</f>
        <v>0</v>
      </c>
      <c r="BO73" s="41">
        <f>IF(成就内容!BF21="","",INDEX($D$4:$D$178*成就内容!BF$120/SUM(成就内容!$D$120:$BZ$120),成就内容!BF77,1)-SUM(BO$59:BO72))</f>
        <v>0</v>
      </c>
      <c r="BP73" s="41">
        <f>IF(成就内容!BG21="","",INDEX($D$4:$D$178*成就内容!BG$120/SUM(成就内容!$D$120:$BZ$120),成就内容!BG77,1)-SUM(BP$59:BP72))</f>
        <v>29090.909090909088</v>
      </c>
      <c r="BQ73" s="41">
        <f>IF(成就内容!BH21="","",INDEX($D$4:$D$178*成就内容!BH$120/SUM(成就内容!$D$120:$BZ$120),成就内容!BH77,1)-SUM(BQ$59:BQ72))</f>
        <v>0</v>
      </c>
      <c r="BR73" s="41" t="str">
        <f>IF(成就内容!BI21="","",INDEX($D$4:$D$178*成就内容!BI$120/SUM(成就内容!$D$120:$BZ$120),成就内容!BI77,1)-SUM(BR$59:BR72))</f>
        <v/>
      </c>
      <c r="BS73" s="41">
        <f>IF(成就内容!BJ21="","",INDEX($D$4:$D$178*成就内容!BJ$120/SUM(成就内容!$D$120:$BZ$120),成就内容!BJ77,1)-SUM(BS$59:BS72))</f>
        <v>0</v>
      </c>
      <c r="BT73" s="41">
        <f>IF(成就内容!BK21="","",INDEX($D$4:$D$178*成就内容!BK$120/SUM(成就内容!$D$120:$BZ$120),成就内容!BK77,1)-SUM(BT$59:BT72))</f>
        <v>5818.1818181818162</v>
      </c>
      <c r="BU73" s="41">
        <f>IF(成就内容!BL21="","",INDEX($D$4:$D$178*成就内容!BL$120/SUM(成就内容!$D$120:$BZ$120),成就内容!BL77,1)-SUM(BU$59:BU72))</f>
        <v>0</v>
      </c>
      <c r="BV73" s="41">
        <f>IF(成就内容!BM21="","",INDEX($D$4:$D$178*成就内容!BM$120/SUM(成就内容!$D$120:$BZ$120),成就内容!BM77,1)-SUM(BV$59:BV72))</f>
        <v>0</v>
      </c>
      <c r="BW73" s="41">
        <f>IF(成就内容!BN21="","",INDEX($D$4:$D$178*成就内容!BN$120/SUM(成就内容!$D$120:$BZ$120),成就内容!BN77,1)-SUM(BW$59:BW72))</f>
        <v>34909.090909090926</v>
      </c>
      <c r="BX73" s="41">
        <f>IF(成就内容!BO21="","",INDEX($D$4:$D$178*成就内容!BO$120/SUM(成就内容!$D$120:$BZ$120),成就内容!BO77,1)-SUM(BX$59:BX72))</f>
        <v>23272.727272727279</v>
      </c>
      <c r="BY73" s="41">
        <f>IF(成就内容!BP21="","",INDEX($D$4:$D$178*成就内容!BP$120/SUM(成就内容!$D$120:$BZ$120),成就内容!BP77,1)-SUM(BY$59:BY72))</f>
        <v>104727.27272727274</v>
      </c>
      <c r="BZ73" s="41">
        <f>IF(成就内容!BQ21="","",INDEX($D$4:$D$178*成就内容!BQ$120/SUM(成就内容!$D$120:$BZ$120),成就内容!BQ77,1)-SUM(BZ$59:BZ72))</f>
        <v>11636.363636363647</v>
      </c>
      <c r="CA73" s="41">
        <f>IF(成就内容!BR21="","",INDEX($D$4:$D$178*成就内容!BR$120/SUM(成就内容!$D$120:$BZ$120),成就内容!BR77,1)-SUM(CA$59:CA72))</f>
        <v>5818.1818181818162</v>
      </c>
      <c r="CB73" s="41">
        <f>IF(成就内容!BS21="","",INDEX($D$4:$D$178*成就内容!BS$120/SUM(成就内容!$D$120:$BZ$120),成就内容!BS77,1)-SUM(CB$59:CB72))</f>
        <v>11636.36363636364</v>
      </c>
      <c r="CC73" s="41">
        <f>IF(成就内容!BT21="","",INDEX($D$4:$D$178*成就内容!BT$120/SUM(成就内容!$D$120:$BZ$120),成就内容!BT77,1)-SUM(CC$59:CC72))</f>
        <v>2909.0909090909117</v>
      </c>
      <c r="CD73" s="41">
        <f>IF(成就内容!BU21="","",INDEX($D$4:$D$178*成就内容!BU$120/SUM(成就内容!$D$120:$BZ$120),成就内容!BU77,1)-SUM(CD$59:CD72))</f>
        <v>93090.909090909059</v>
      </c>
      <c r="CE73" s="41" t="str">
        <f>IF(成就内容!BV21="","",INDEX($D$4:$D$178*成就内容!BV$120/SUM(成就内容!$D$120:$BZ$120),成就内容!BV77,1)-SUM(CE$59:CE72))</f>
        <v/>
      </c>
      <c r="CF73" s="41">
        <f>IF(成就内容!BW21="","",INDEX($D$4:$D$178*成就内容!BW$120/SUM(成就内容!$D$120:$BZ$120),成就内容!BW77,1)-SUM(CF$59:CF72))</f>
        <v>93090.909090909059</v>
      </c>
      <c r="CG73" s="41">
        <f>IF(成就内容!BX21="","",INDEX($D$4:$D$178*成就内容!BX$120/SUM(成就内容!$D$120:$BZ$120),成就内容!BX77,1)-SUM(CG$59:CG72))</f>
        <v>34909.090909090912</v>
      </c>
      <c r="CH73" s="41">
        <f>IF(成就内容!BY21="","",INDEX($D$4:$D$178*成就内容!BY$120/SUM(成就内容!$D$120:$BZ$120),成就内容!BY77,1)-SUM(CH$59:CH72))</f>
        <v>23272.727272727279</v>
      </c>
      <c r="CI73" s="41">
        <f>IF(成就内容!BZ21="","",INDEX($D$4:$D$178*成就内容!BZ$120/SUM(成就内容!$D$120:$BZ$120),成就内容!BZ77,1)-SUM(CI$59:CI72))</f>
        <v>0</v>
      </c>
      <c r="CM73" s="43">
        <v>15</v>
      </c>
      <c r="CN73" s="41">
        <f>IF(M73="","",IF(成就内容!D$120&lt;&gt;"",MAX(ROUNDUP(SMALL(M$59:M$108,$L73)/1000,0)*1000,1000),0))</f>
        <v>0</v>
      </c>
      <c r="CO73" s="41" t="str">
        <f>IF(N73="","",IF(成就内容!E$120&lt;&gt;"",MAX(ROUNDUP(SMALL(N$59:N$108,$L73)/1000,0)*1000,1000),0))</f>
        <v/>
      </c>
      <c r="CP73" s="41">
        <f>IF(O73="","",IF(成就内容!F$120&lt;&gt;"",MAX(ROUNDUP(SMALL(O$59:O$108,$L73)/1000,0)*1000,1000),0))</f>
        <v>35000</v>
      </c>
      <c r="CQ73" s="41" t="str">
        <f>IF(P73="","",IF(成就内容!G$120&lt;&gt;"",MAX(ROUNDUP(SMALL(P$59:P$108,$L73)/1000,0)*1000,1000),0))</f>
        <v/>
      </c>
      <c r="CR73" s="41">
        <f>IF(Q73="","",IF(成就内容!H$120&lt;&gt;"",MAX(ROUNDUP(SMALL(Q$59:Q$108,$L73)/1000,0)*1000,1000),0))</f>
        <v>0</v>
      </c>
      <c r="CS73" s="41">
        <f>IF(R73="","",IF(成就内容!I$120&lt;&gt;"",MAX(ROUNDUP(SMALL(R$59:R$108,$L73)/1000,0)*1000,1000),0))</f>
        <v>24000</v>
      </c>
      <c r="CT73" s="41">
        <f>IF(S73="","",IF(成就内容!J$120&lt;&gt;"",MAX(ROUNDUP(SMALL(S$59:S$108,$L73)/1000,0)*1000,1000),0))</f>
        <v>0</v>
      </c>
      <c r="CU73" s="41">
        <f>IF(T73="","",IF(成就内容!K$120&lt;&gt;"",MAX(ROUNDUP(SMALL(T$59:T$108,$L73)/1000,0)*1000,1000),0))</f>
        <v>0</v>
      </c>
      <c r="CV73" s="41">
        <f>IF(U73="","",IF(成就内容!L$120&lt;&gt;"",MAX(ROUNDUP(SMALL(U$59:U$108,$L73)/1000,0)*1000,1000),0))</f>
        <v>0</v>
      </c>
      <c r="CW73" s="41">
        <f>IF(V73="","",IF(成就内容!M$120&lt;&gt;"",MAX(ROUNDUP(SMALL(V$59:V$108,$L73)/1000,0)*1000,1000),0))</f>
        <v>0</v>
      </c>
      <c r="CX73" s="41">
        <f>IF(W73="","",IF(成就内容!N$120&lt;&gt;"",MAX(ROUNDUP(SMALL(W$59:W$108,$L73)/1000,0)*1000,1000),0))</f>
        <v>0</v>
      </c>
      <c r="CY73" s="41">
        <f>IF(X73="","",IF(成就内容!O$120&lt;&gt;"",MAX(ROUNDUP(SMALL(X$59:X$108,$L73)/1000,0)*1000,1000),0))</f>
        <v>0</v>
      </c>
      <c r="CZ73" s="41" t="str">
        <f>IF(Y73="","",IF(成就内容!P$120&lt;&gt;"",MAX(ROUNDUP(SMALL(Y$59:Y$108,$L73)/1000,0)*1000,1000),0))</f>
        <v/>
      </c>
      <c r="DA73" s="41">
        <f>IF(Z73="","",IF(成就内容!Q$120&lt;&gt;"",MAX(ROUNDUP(SMALL(Z$59:Z$108,$L73)/1000,0)*1000,1000),0))</f>
        <v>0</v>
      </c>
      <c r="DB73" s="41">
        <f>IF(AA73="","",IF(成就内容!R$120&lt;&gt;"",MAX(ROUNDUP(SMALL(AA$59:AA$108,$L73)/1000,0)*1000,1000),0))</f>
        <v>24000</v>
      </c>
      <c r="DC73" s="41">
        <f>IF(AB73="","",IF(成就内容!S$120&lt;&gt;"",MAX(ROUNDUP(SMALL(AB$59:AB$108,$L73)/1000,0)*1000,1000),0))</f>
        <v>0</v>
      </c>
      <c r="DD73" s="41">
        <f>IF(AC73="","",IF(成就内容!T$120&lt;&gt;"",MAX(ROUNDUP(SMALL(AC$59:AC$108,$L73)/1000,0)*1000,1000),0))</f>
        <v>0</v>
      </c>
      <c r="DE73" s="41">
        <f>IF(AD73="","",IF(成就内容!U$120&lt;&gt;"",MAX(ROUNDUP(SMALL(AD$59:AD$108,$L73)/1000,0)*1000,1000),0))</f>
        <v>0</v>
      </c>
      <c r="DF73" s="41">
        <f>IF(AE73="","",IF(成就内容!V$120&lt;&gt;"",MAX(ROUNDUP(SMALL(AE$59:AE$108,$L73)/1000,0)*1000,1000),0))</f>
        <v>0</v>
      </c>
      <c r="DG73" s="41">
        <f>IF(AF73="","",IF(成就内容!W$120&lt;&gt;"",MAX(ROUNDUP(SMALL(AF$59:AF$108,$L73)/1000,0)*1000,1000),0))</f>
        <v>0</v>
      </c>
      <c r="DH73" s="41">
        <f>IF(AG73="","",IF(成就内容!X$120&lt;&gt;"",MAX(ROUNDUP(SMALL(AG$59:AG$108,$L73)/1000,0)*1000,1000),0))</f>
        <v>233000</v>
      </c>
      <c r="DI73" s="41">
        <f>IF(AH73="","",IF(成就内容!Y$120&lt;&gt;"",MAX(ROUNDUP(SMALL(AH$59:AH$108,$L73)/1000,0)*1000,1000),0))</f>
        <v>70000</v>
      </c>
      <c r="DJ73" s="41" t="str">
        <f>IF(AI73="","",IF(成就内容!Z$120&lt;&gt;"",MAX(ROUNDUP(SMALL(AI$59:AI$108,$L73)/1000,0)*1000,1000),0))</f>
        <v/>
      </c>
      <c r="DK73" s="41">
        <f>IF(AJ73="","",IF(成就内容!AA$120&lt;&gt;"",MAX(ROUNDUP(SMALL(AJ$59:AJ$108,$L73)/1000,0)*1000,1000),0))</f>
        <v>0</v>
      </c>
      <c r="DL73" s="41">
        <f>IF(AK73="","",IF(成就内容!AB$120&lt;&gt;"",MAX(ROUNDUP(SMALL(AK$59:AK$108,$L73)/1000,0)*1000,1000),0))</f>
        <v>0</v>
      </c>
      <c r="DM73" s="41">
        <f>IF(AL73="","",IF(成就内容!AC$120&lt;&gt;"",MAX(ROUNDUP(SMALL(AL$59:AL$108,$L73)/1000,0)*1000,1000),0))</f>
        <v>0</v>
      </c>
      <c r="DN73" s="41">
        <f>IF(AM73="","",IF(成就内容!AD$120&lt;&gt;"",MAX(ROUNDUP(SMALL(AM$59:AM$108,$L73)/1000,0)*1000,1000),0))</f>
        <v>0</v>
      </c>
      <c r="DO73" s="41">
        <f>IF(AN73="","",IF(成就内容!AE$120&lt;&gt;"",MAX(ROUNDUP(SMALL(AN$59:AN$108,$L73)/1000,0)*1000,1000),0))</f>
        <v>0</v>
      </c>
      <c r="DP73" s="41">
        <f>IF(AO73="","",IF(成就内容!AF$120&lt;&gt;"",MAX(ROUNDUP(SMALL(AO$59:AO$108,$L73)/1000,0)*1000,1000),0))</f>
        <v>0</v>
      </c>
      <c r="DQ73" s="41">
        <f>IF(AP73="","",IF(成就内容!AG$120&lt;&gt;"",MAX(ROUNDUP(SMALL(AP$59:AP$108,$L73)/1000,0)*1000,1000),0))</f>
        <v>35000</v>
      </c>
      <c r="DR73" s="41">
        <f>IF(AQ73="","",IF(成就内容!AH$120&lt;&gt;"",MAX(ROUNDUP(SMALL(AQ$59:AQ$108,$L73)/1000,0)*1000,1000),0))</f>
        <v>0</v>
      </c>
      <c r="DS73" s="41">
        <f>IF(AR73="","",IF(成就内容!AI$120&lt;&gt;"",MAX(ROUNDUP(SMALL(AR$59:AR$108,$L73)/1000,0)*1000,1000),0))</f>
        <v>35000</v>
      </c>
      <c r="DT73" s="41">
        <f>IF(AS73="","",IF(成就内容!AJ$120&lt;&gt;"",MAX(ROUNDUP(SMALL(AS$59:AS$108,$L73)/1000,0)*1000,1000),0))</f>
        <v>41000</v>
      </c>
      <c r="DU73" s="41" t="str">
        <f>IF(AT73="","",IF(成就内容!AK$120&lt;&gt;"",MAX(ROUNDUP(SMALL(AT$59:AT$108,$L73)/1000,0)*1000,1000),0))</f>
        <v/>
      </c>
      <c r="DV73" s="41" t="str">
        <f>IF(AU73="","",IF(成就内容!AL$120&lt;&gt;"",MAX(ROUNDUP(SMALL(AU$59:AU$108,$L73)/1000,0)*1000,1000),0))</f>
        <v/>
      </c>
      <c r="DW73" s="41">
        <f>IF(AV73="","",IF(成就内容!AM$120&lt;&gt;"",MAX(ROUNDUP(SMALL(AV$59:AV$108,$L73)/1000,0)*1000,1000),0))</f>
        <v>35000</v>
      </c>
      <c r="DX73" s="41">
        <f>IF(AW73="","",IF(成就内容!AN$120&lt;&gt;"",MAX(ROUNDUP(SMALL(AW$59:AW$108,$L73)/1000,0)*1000,1000),0))</f>
        <v>41000</v>
      </c>
      <c r="DY73" s="41">
        <f>IF(AX73="","",IF(成就内容!AO$120&lt;&gt;"",MAX(ROUNDUP(SMALL(AX$59:AX$108,$L73)/1000,0)*1000,1000),0))</f>
        <v>0</v>
      </c>
      <c r="DZ73" s="41">
        <f>IF(AY73="","",IF(成就内容!AP$120&lt;&gt;"",MAX(ROUNDUP(SMALL(AY$59:AY$108,$L73)/1000,0)*1000,1000),0))</f>
        <v>0</v>
      </c>
      <c r="EA73" s="41">
        <f>IF(AZ73="","",IF(成就内容!AQ$120&lt;&gt;"",MAX(ROUNDUP(SMALL(AZ$59:AZ$108,$L73)/1000,0)*1000,1000),0))</f>
        <v>0</v>
      </c>
      <c r="EB73" s="41">
        <f>IF(BA73="","",IF(成就内容!AR$120&lt;&gt;"",MAX(ROUNDUP(SMALL(BA$59:BA$108,$L73)/1000,0)*1000,1000),0))</f>
        <v>0</v>
      </c>
      <c r="EC73" s="41">
        <f>IF(BB73="","",IF(成就内容!AS$120&lt;&gt;"",MAX(ROUNDUP(SMALL(BB$59:BB$108,$L73)/1000,0)*1000,1000),0))</f>
        <v>0</v>
      </c>
      <c r="ED73" s="41">
        <f>IF(BC73="","",IF(成就内容!AT$120&lt;&gt;"",MAX(ROUNDUP(SMALL(BC$59:BC$108,$L73)/1000,0)*1000,1000),0))</f>
        <v>0</v>
      </c>
      <c r="EE73" s="41">
        <f>IF(BD73="","",IF(成就内容!AU$120&lt;&gt;"",MAX(ROUNDUP(SMALL(BD$59:BD$108,$L73)/1000,0)*1000,1000),0))</f>
        <v>0</v>
      </c>
      <c r="EF73" s="41">
        <f>IF(BE73="","",IF(成就内容!AV$120&lt;&gt;"",MAX(ROUNDUP(SMALL(BE$59:BE$108,$L73)/1000,0)*1000,1000),0))</f>
        <v>0</v>
      </c>
      <c r="EG73" s="41">
        <f>IF(BF73="","",IF(成就内容!AW$120&lt;&gt;"",MAX(ROUNDUP(SMALL(BF$59:BF$108,$L73)/1000,0)*1000,1000),0))</f>
        <v>24000</v>
      </c>
      <c r="EH73" s="41">
        <f>IF(BG73="","",IF(成就内容!AX$120&lt;&gt;"",MAX(ROUNDUP(SMALL(BG$59:BG$108,$L73)/1000,0)*1000,1000),0))</f>
        <v>0</v>
      </c>
      <c r="EI73" s="41">
        <f>IF(BH73="","",IF(成就内容!AY$120&lt;&gt;"",MAX(ROUNDUP(SMALL(BH$59:BH$108,$L73)/1000,0)*1000,1000),0))</f>
        <v>0</v>
      </c>
      <c r="EJ73" s="41">
        <f>IF(BI73="","",IF(成就内容!AZ$120&lt;&gt;"",MAX(ROUNDUP(SMALL(BI$59:BI$108,$L73)/1000,0)*1000,1000),0))</f>
        <v>0</v>
      </c>
      <c r="EK73" s="41">
        <f>IF(BJ73="","",IF(成就内容!BA$120&lt;&gt;"",MAX(ROUNDUP(SMALL(BJ$59:BJ$108,$L73)/1000,0)*1000,1000),0))</f>
        <v>0</v>
      </c>
      <c r="EL73" s="41">
        <f>IF(BK73="","",IF(成就内容!BB$120&lt;&gt;"",MAX(ROUNDUP(SMALL(BK$59:BK$108,$L73)/1000,0)*1000,1000),0))</f>
        <v>0</v>
      </c>
      <c r="EM73" s="41">
        <f>IF(BL73="","",IF(成就内容!BC$120&lt;&gt;"",MAX(ROUNDUP(SMALL(BL$59:BL$108,$L73)/1000,0)*1000,1000),0))</f>
        <v>0</v>
      </c>
      <c r="EN73" s="41">
        <f>IF(BM73="","",IF(成就内容!BD$120&lt;&gt;"",MAX(ROUNDUP(SMALL(BM$59:BM$108,$L73)/1000,0)*1000,1000),0))</f>
        <v>0</v>
      </c>
      <c r="EO73" s="41">
        <f>IF(BN73="","",IF(成就内容!BE$120&lt;&gt;"",MAX(ROUNDUP(SMALL(BN$59:BN$108,$L73)/1000,0)*1000,1000),0))</f>
        <v>0</v>
      </c>
      <c r="EP73" s="41">
        <f>IF(BO73="","",IF(成就内容!BF$120&lt;&gt;"",MAX(ROUNDUP(SMALL(BO$59:BO$108,$L73)/1000,0)*1000,1000),0))</f>
        <v>0</v>
      </c>
      <c r="EQ73" s="41">
        <f>IF(BP73="","",IF(成就内容!BG$120&lt;&gt;"",MAX(ROUNDUP(SMALL(BP$59:BP$108,$L73)/1000,0)*1000,1000),0))</f>
        <v>30000</v>
      </c>
      <c r="ER73" s="41">
        <f>IF(BQ73="","",IF(成就内容!BH$120&lt;&gt;"",MAX(ROUNDUP(SMALL(BQ$59:BQ$108,$L73)/1000,0)*1000,1000),0))</f>
        <v>0</v>
      </c>
      <c r="ES73" s="41" t="str">
        <f>IF(BR73="","",IF(成就内容!BI$120&lt;&gt;"",MAX(ROUNDUP(SMALL(BR$59:BR$108,$L73)/1000,0)*1000,1000),0))</f>
        <v/>
      </c>
      <c r="ET73" s="41">
        <f>IF(BS73="","",IF(成就内容!BJ$120&lt;&gt;"",MAX(ROUNDUP(SMALL(BS$59:BS$108,$L73)/1000,0)*1000,1000),0))</f>
        <v>0</v>
      </c>
      <c r="EU73" s="41">
        <f>IF(BT73="","",IF(成就内容!BK$120&lt;&gt;"",MAX(ROUNDUP(SMALL(BT$59:BT$108,$L73)/1000,0)*1000,1000),0))</f>
        <v>11000</v>
      </c>
      <c r="EV73" s="41">
        <f>IF(BU73="","",IF(成就内容!BL$120&lt;&gt;"",MAX(ROUNDUP(SMALL(BU$59:BU$108,$L73)/1000,0)*1000,1000),0))</f>
        <v>0</v>
      </c>
      <c r="EW73" s="41">
        <f>IF(BV73="","",IF(成就内容!BM$120&lt;&gt;"",MAX(ROUNDUP(SMALL(BV$59:BV$108,$L73)/1000,0)*1000,1000),0))</f>
        <v>0</v>
      </c>
      <c r="EX73" s="41">
        <f>IF(BW73="","",IF(成就内容!BN$120&lt;&gt;"",MAX(ROUNDUP(SMALL(BW$59:BW$108,$L73)/1000,0)*1000,1000),0))</f>
        <v>35000</v>
      </c>
      <c r="EY73" s="41">
        <f>IF(BX73="","",IF(成就内容!BO$120&lt;&gt;"",MAX(ROUNDUP(SMALL(BX$59:BX$108,$L73)/1000,0)*1000,1000),0))</f>
        <v>9000</v>
      </c>
      <c r="EZ73" s="41">
        <f>IF(BY73="","",IF(成就内容!BP$120&lt;&gt;"",MAX(ROUNDUP(SMALL(BY$59:BY$108,$L73)/1000,0)*1000,1000),0))</f>
        <v>9000</v>
      </c>
      <c r="FA73" s="41">
        <f>IF(BZ73="","",IF(成就内容!BQ$120&lt;&gt;"",MAX(ROUNDUP(SMALL(BZ$59:BZ$108,$L73)/1000,0)*1000,1000),0))</f>
        <v>12000</v>
      </c>
      <c r="FB73" s="41">
        <f>IF(CA73="","",IF(成就内容!BR$120&lt;&gt;"",MAX(ROUNDUP(SMALL(CA$59:CA$108,$L73)/1000,0)*1000,1000),0))</f>
        <v>6000</v>
      </c>
      <c r="FC73" s="41">
        <f>IF(CB73="","",IF(成就内容!BS$120&lt;&gt;"",MAX(ROUNDUP(SMALL(CB$59:CB$108,$L73)/1000,0)*1000,1000),0))</f>
        <v>9000</v>
      </c>
      <c r="FD73" s="41">
        <f>IF(CC73="","",IF(成就内容!BT$120&lt;&gt;"",MAX(ROUNDUP(SMALL(CC$59:CC$108,$L73)/1000,0)*1000,1000),0))</f>
        <v>3000</v>
      </c>
      <c r="FE73" s="41">
        <f>IF(CD73="","",IF(成就内容!BU$120&lt;&gt;"",MAX(ROUNDUP(SMALL(CD$59:CD$108,$L73)/1000,0)*1000,1000),0))</f>
        <v>94000</v>
      </c>
      <c r="FF73" s="41" t="str">
        <f>IF(CE73="","",IF(成就内容!BV$120&lt;&gt;"",MAX(ROUNDUP(SMALL(CE$59:CE$108,$L73)/1000,0)*1000,1000),0))</f>
        <v/>
      </c>
      <c r="FG73" s="41">
        <f>IF(CF73="","",IF(成就内容!BW$120&lt;&gt;"",MAX(ROUNDUP(SMALL(CF$59:CF$108,$L73)/1000,0)*1000,1000),0))</f>
        <v>94000</v>
      </c>
      <c r="FH73" s="41">
        <f>IF(CG73="","",IF(成就内容!BX$120&lt;&gt;"",MAX(ROUNDUP(SMALL(CG$59:CG$108,$L73)/1000,0)*1000,1000),0))</f>
        <v>35000</v>
      </c>
      <c r="FI73" s="41">
        <f>IF(CH73="","",IF(成就内容!BY$120&lt;&gt;"",MAX(ROUNDUP(SMALL(CH$59:CH$108,$L73)/1000,0)*1000,1000),0))</f>
        <v>24000</v>
      </c>
      <c r="FJ73" s="41">
        <f>IF(CI73="","",IF(成就内容!BZ$120&lt;&gt;"",MAX(ROUNDUP(SMALL(CI$59:CI$108,$L73)/1000,0)*1000,1000),0))</f>
        <v>0</v>
      </c>
    </row>
    <row r="74" spans="1:166" x14ac:dyDescent="0.15">
      <c r="A74" s="84"/>
      <c r="B74" s="96">
        <v>71</v>
      </c>
      <c r="C74" s="96">
        <f>'[1]功能-子任务'!$S75</f>
        <v>7675.2</v>
      </c>
      <c r="D74" s="96">
        <f>'[1]功能-子任务'!$AC75</f>
        <v>7040000</v>
      </c>
      <c r="E74" s="96">
        <f>'[1]功能-子任务'!$AM75/4</f>
        <v>37801562.5</v>
      </c>
      <c r="F74" s="96">
        <f t="shared" si="78"/>
        <v>37801562.5</v>
      </c>
      <c r="G74" s="96">
        <f>'[1]功能-子任务'!$AR75</f>
        <v>94220000.00000006</v>
      </c>
      <c r="H74" s="96">
        <f>'[1]功能-子任务'!$BA75</f>
        <v>24950</v>
      </c>
      <c r="I74" s="96">
        <f>'[1]功能-子任务'!$BJ75</f>
        <v>153659.5</v>
      </c>
      <c r="L74" s="25">
        <v>16</v>
      </c>
      <c r="M74" s="41">
        <f>IF(成就内容!D22="","",INDEX($D$4:$D$178*成就内容!D$120/SUM(成就内容!$D$120:$BZ$120),成就内容!D78,1)-SUM(M$59:M73))</f>
        <v>0</v>
      </c>
      <c r="N74" s="41" t="str">
        <f>IF(成就内容!E22="","",INDEX($D$4:$D$178*成就内容!E$120/SUM(成就内容!$D$120:$BZ$120),成就内容!E78,1)-SUM(N$59:N73))</f>
        <v/>
      </c>
      <c r="O74" s="41">
        <f>IF(成就内容!F22="","",INDEX($D$4:$D$178*成就内容!F$120/SUM(成就内容!$D$120:$BZ$120),成就内容!F78,1)-SUM(O$59:O73))</f>
        <v>58181.818181818191</v>
      </c>
      <c r="P74" s="41" t="str">
        <f>IF(成就内容!G22="","",INDEX($D$4:$D$178*成就内容!G$120/SUM(成就内容!$D$120:$BZ$120),成就内容!G78,1)-SUM(P$59:P73))</f>
        <v/>
      </c>
      <c r="Q74" s="41">
        <f>IF(成就内容!H22="","",INDEX($D$4:$D$178*成就内容!H$120/SUM(成就内容!$D$120:$BZ$120),成就内容!H78,1)-SUM(Q$59:Q73))</f>
        <v>0</v>
      </c>
      <c r="R74" s="41">
        <f>IF(成就内容!I22="","",INDEX($D$4:$D$178*成就内容!I$120/SUM(成就内容!$D$120:$BZ$120),成就内容!I78,1)-SUM(R$59:R73))</f>
        <v>46545.454545454544</v>
      </c>
      <c r="S74" s="41">
        <f>IF(成就内容!J22="","",INDEX($D$4:$D$178*成就内容!J$120/SUM(成就内容!$D$120:$BZ$120),成就内容!J78,1)-SUM(S$59:S73))</f>
        <v>0</v>
      </c>
      <c r="T74" s="41">
        <f>IF(成就内容!K22="","",INDEX($D$4:$D$178*成就内容!K$120/SUM(成就内容!$D$120:$BZ$120),成就内容!K78,1)-SUM(T$59:T73))</f>
        <v>0</v>
      </c>
      <c r="U74" s="41">
        <f>IF(成就内容!L22="","",INDEX($D$4:$D$178*成就内容!L$120/SUM(成就内容!$D$120:$BZ$120),成就内容!L78,1)-SUM(U$59:U73))</f>
        <v>0</v>
      </c>
      <c r="V74" s="41">
        <f>IF(成就内容!M22="","",INDEX($D$4:$D$178*成就内容!M$120/SUM(成就内容!$D$120:$BZ$120),成就内容!M78,1)-SUM(V$59:V73))</f>
        <v>0</v>
      </c>
      <c r="W74" s="41">
        <f>IF(成就内容!N22="","",INDEX($D$4:$D$178*成就内容!N$120/SUM(成就内容!$D$120:$BZ$120),成就内容!N78,1)-SUM(W$59:W73))</f>
        <v>0</v>
      </c>
      <c r="X74" s="41">
        <f>IF(成就内容!O22="","",INDEX($D$4:$D$178*成就内容!O$120/SUM(成就内容!$D$120:$BZ$120),成就内容!O78,1)-SUM(X$59:X73))</f>
        <v>0</v>
      </c>
      <c r="Y74" s="41" t="str">
        <f>IF(成就内容!P22="","",INDEX($D$4:$D$178*成就内容!P$120/SUM(成就内容!$D$120:$BZ$120),成就内容!P78,1)-SUM(Y$59:Y73))</f>
        <v/>
      </c>
      <c r="Z74" s="41">
        <f>IF(成就内容!Q22="","",INDEX($D$4:$D$178*成就内容!Q$120/SUM(成就内容!$D$120:$BZ$120),成就内容!Q78,1)-SUM(Z$59:Z73))</f>
        <v>0</v>
      </c>
      <c r="AA74" s="41">
        <f>IF(成就内容!R22="","",INDEX($D$4:$D$178*成就内容!R$120/SUM(成就内容!$D$120:$BZ$120),成就内容!R78,1)-SUM(AA$59:AA73))</f>
        <v>46545.454545454544</v>
      </c>
      <c r="AB74" s="41">
        <f>IF(成就内容!S22="","",INDEX($D$4:$D$178*成就内容!S$120/SUM(成就内容!$D$120:$BZ$120),成就内容!S78,1)-SUM(AB$59:AB73))</f>
        <v>0</v>
      </c>
      <c r="AC74" s="41">
        <f>IF(成就内容!T22="","",INDEX($D$4:$D$178*成就内容!T$120/SUM(成就内容!$D$120:$BZ$120),成就内容!T78,1)-SUM(AC$59:AC73))</f>
        <v>0</v>
      </c>
      <c r="AD74" s="41">
        <f>IF(成就内容!U22="","",INDEX($D$4:$D$178*成就内容!U$120/SUM(成就内容!$D$120:$BZ$120),成就内容!U78,1)-SUM(AD$59:AD73))</f>
        <v>0</v>
      </c>
      <c r="AE74" s="41">
        <f>IF(成就内容!V22="","",INDEX($D$4:$D$178*成就内容!V$120/SUM(成就内容!$D$120:$BZ$120),成就内容!V78,1)-SUM(AE$59:AE73))</f>
        <v>0</v>
      </c>
      <c r="AF74" s="41">
        <f>IF(成就内容!W22="","",INDEX($D$4:$D$178*成就内容!W$120/SUM(成就内容!$D$120:$BZ$120),成就内容!W78,1)-SUM(AF$59:AF73))</f>
        <v>0</v>
      </c>
      <c r="AG74" s="41">
        <f>IF(成就内容!X22="","",INDEX($D$4:$D$178*成就内容!X$120/SUM(成就内容!$D$120:$BZ$120),成就内容!X78,1)-SUM(AG$59:AG73))</f>
        <v>232727.27272727271</v>
      </c>
      <c r="AH74" s="41">
        <f>IF(成就内容!Y22="","",INDEX($D$4:$D$178*成就内容!Y$120/SUM(成就内容!$D$120:$BZ$120),成就内容!Y78,1)-SUM(AH$59:AH73))</f>
        <v>93090.909090909059</v>
      </c>
      <c r="AI74" s="41" t="str">
        <f>IF(成就内容!Z22="","",INDEX($D$4:$D$178*成就内容!Z$120/SUM(成就内容!$D$120:$BZ$120),成就内容!Z78,1)-SUM(AI$59:AI73))</f>
        <v/>
      </c>
      <c r="AJ74" s="41">
        <f>IF(成就内容!AA22="","",INDEX($D$4:$D$178*成就内容!AA$120/SUM(成就内容!$D$120:$BZ$120),成就内容!AA78,1)-SUM(AJ$59:AJ73))</f>
        <v>0</v>
      </c>
      <c r="AK74" s="41">
        <f>IF(成就内容!AB22="","",INDEX($D$4:$D$178*成就内容!AB$120/SUM(成就内容!$D$120:$BZ$120),成就内容!AB78,1)-SUM(AK$59:AK73))</f>
        <v>0</v>
      </c>
      <c r="AL74" s="41">
        <f>IF(成就内容!AC22="","",INDEX($D$4:$D$178*成就内容!AC$120/SUM(成就内容!$D$120:$BZ$120),成就内容!AC78,1)-SUM(AL$59:AL73))</f>
        <v>0</v>
      </c>
      <c r="AM74" s="41">
        <f>IF(成就内容!AD22="","",INDEX($D$4:$D$178*成就内容!AD$120/SUM(成就内容!$D$120:$BZ$120),成就内容!AD78,1)-SUM(AM$59:AM73))</f>
        <v>0</v>
      </c>
      <c r="AN74" s="41">
        <f>IF(成就内容!AE22="","",INDEX($D$4:$D$178*成就内容!AE$120/SUM(成就内容!$D$120:$BZ$120),成就内容!AE78,1)-SUM(AN$59:AN73))</f>
        <v>0</v>
      </c>
      <c r="AO74" s="41">
        <f>IF(成就内容!AF22="","",INDEX($D$4:$D$178*成就内容!AF$120/SUM(成就内容!$D$120:$BZ$120),成就内容!AF78,1)-SUM(AO$59:AO73))</f>
        <v>0</v>
      </c>
      <c r="AP74" s="41">
        <f>IF(成就内容!AG22="","",INDEX($D$4:$D$178*成就内容!AG$120/SUM(成就内容!$D$120:$BZ$120),成就内容!AG78,1)-SUM(AP$59:AP73))</f>
        <v>46545.45454545453</v>
      </c>
      <c r="AQ74" s="41">
        <f>IF(成就内容!AH22="","",INDEX($D$4:$D$178*成就内容!AH$120/SUM(成就内容!$D$120:$BZ$120),成就内容!AH78,1)-SUM(AQ$59:AQ73))</f>
        <v>0</v>
      </c>
      <c r="AR74" s="41">
        <f>IF(成就内容!AI22="","",INDEX($D$4:$D$178*成就内容!AI$120/SUM(成就内容!$D$120:$BZ$120),成就内容!AI78,1)-SUM(AR$59:AR73))</f>
        <v>46545.45454545453</v>
      </c>
      <c r="AS74" s="41">
        <f>IF(成就内容!AJ22="","",INDEX($D$4:$D$178*成就内容!AJ$120/SUM(成就内容!$D$120:$BZ$120),成就内容!AJ78,1)-SUM(AS$59:AS73))</f>
        <v>46545.454545454559</v>
      </c>
      <c r="AT74" s="41" t="str">
        <f>IF(成就内容!AK22="","",INDEX($D$4:$D$178*成就内容!AK$120/SUM(成就内容!$D$120:$BZ$120),成就内容!AK78,1)-SUM(AT$59:AT73))</f>
        <v/>
      </c>
      <c r="AU74" s="41" t="str">
        <f>IF(成就内容!AL22="","",INDEX($D$4:$D$178*成就内容!AL$120/SUM(成就内容!$D$120:$BZ$120),成就内容!AL78,1)-SUM(AU$59:AU73))</f>
        <v/>
      </c>
      <c r="AV74" s="41">
        <f>IF(成就内容!AM22="","",INDEX($D$4:$D$178*成就内容!AM$120/SUM(成就内容!$D$120:$BZ$120),成就内容!AM78,1)-SUM(AV$59:AV73))</f>
        <v>46545.45454545453</v>
      </c>
      <c r="AW74" s="41">
        <f>IF(成就内容!AN22="","",INDEX($D$4:$D$178*成就内容!AN$120/SUM(成就内容!$D$120:$BZ$120),成就内容!AN78,1)-SUM(AW$59:AW73))</f>
        <v>46545.454545454559</v>
      </c>
      <c r="AX74" s="41">
        <f>IF(成就内容!AO22="","",INDEX($D$4:$D$178*成就内容!AO$120/SUM(成就内容!$D$120:$BZ$120),成就内容!AO78,1)-SUM(AX$59:AX73))</f>
        <v>0</v>
      </c>
      <c r="AY74" s="41">
        <f>IF(成就内容!AP22="","",INDEX($D$4:$D$178*成就内容!AP$120/SUM(成就内容!$D$120:$BZ$120),成就内容!AP78,1)-SUM(AY$59:AY73))</f>
        <v>0</v>
      </c>
      <c r="AZ74" s="41">
        <f>IF(成就内容!AQ22="","",INDEX($D$4:$D$178*成就内容!AQ$120/SUM(成就内容!$D$120:$BZ$120),成就内容!AQ78,1)-SUM(AZ$59:AZ73))</f>
        <v>0</v>
      </c>
      <c r="BA74" s="41">
        <f>IF(成就内容!AR22="","",INDEX($D$4:$D$178*成就内容!AR$120/SUM(成就内容!$D$120:$BZ$120),成就内容!AR78,1)-SUM(BA$59:BA73))</f>
        <v>0</v>
      </c>
      <c r="BB74" s="41">
        <f>IF(成就内容!AS22="","",INDEX($D$4:$D$178*成就内容!AS$120/SUM(成就内容!$D$120:$BZ$120),成就内容!AS78,1)-SUM(BB$59:BB73))</f>
        <v>0</v>
      </c>
      <c r="BC74" s="41">
        <f>IF(成就内容!AT22="","",INDEX($D$4:$D$178*成就内容!AT$120/SUM(成就内容!$D$120:$BZ$120),成就内容!AT78,1)-SUM(BC$59:BC73))</f>
        <v>0</v>
      </c>
      <c r="BD74" s="41">
        <f>IF(成就内容!AU22="","",INDEX($D$4:$D$178*成就内容!AU$120/SUM(成就内容!$D$120:$BZ$120),成就内容!AU78,1)-SUM(BD$59:BD73))</f>
        <v>0</v>
      </c>
      <c r="BE74" s="41">
        <f>IF(成就内容!AV22="","",INDEX($D$4:$D$178*成就内容!AV$120/SUM(成就内容!$D$120:$BZ$120),成就内容!AV78,1)-SUM(BE$59:BE73))</f>
        <v>0</v>
      </c>
      <c r="BF74" s="41">
        <f>IF(成就内容!AW22="","",INDEX($D$4:$D$178*成就内容!AW$120/SUM(成就内容!$D$120:$BZ$120),成就内容!AW78,1)-SUM(BF$59:BF73))</f>
        <v>46545.454545454544</v>
      </c>
      <c r="BG74" s="41">
        <f>IF(成就内容!AX22="","",INDEX($D$4:$D$178*成就内容!AX$120/SUM(成就内容!$D$120:$BZ$120),成就内容!AX78,1)-SUM(BG$59:BG73))</f>
        <v>0</v>
      </c>
      <c r="BH74" s="41">
        <f>IF(成就内容!AY22="","",INDEX($D$4:$D$178*成就内容!AY$120/SUM(成就内容!$D$120:$BZ$120),成就内容!AY78,1)-SUM(BH$59:BH73))</f>
        <v>0</v>
      </c>
      <c r="BI74" s="41">
        <f>IF(成就内容!AZ22="","",INDEX($D$4:$D$178*成就内容!AZ$120/SUM(成就内容!$D$120:$BZ$120),成就内容!AZ78,1)-SUM(BI$59:BI73))</f>
        <v>0</v>
      </c>
      <c r="BJ74" s="41">
        <f>IF(成就内容!BA22="","",INDEX($D$4:$D$178*成就内容!BA$120/SUM(成就内容!$D$120:$BZ$120),成就内容!BA78,1)-SUM(BJ$59:BJ73))</f>
        <v>0</v>
      </c>
      <c r="BK74" s="41">
        <f>IF(成就内容!BB22="","",INDEX($D$4:$D$178*成就内容!BB$120/SUM(成就内容!$D$120:$BZ$120),成就内容!BB78,1)-SUM(BK$59:BK73))</f>
        <v>0</v>
      </c>
      <c r="BL74" s="41">
        <f>IF(成就内容!BC22="","",INDEX($D$4:$D$178*成就内容!BC$120/SUM(成就内容!$D$120:$BZ$120),成就内容!BC78,1)-SUM(BL$59:BL73))</f>
        <v>0</v>
      </c>
      <c r="BM74" s="41">
        <f>IF(成就内容!BD22="","",INDEX($D$4:$D$178*成就内容!BD$120/SUM(成就内容!$D$120:$BZ$120),成就内容!BD78,1)-SUM(BM$59:BM73))</f>
        <v>0</v>
      </c>
      <c r="BN74" s="41">
        <f>IF(成就内容!BE22="","",INDEX($D$4:$D$178*成就内容!BE$120/SUM(成就内容!$D$120:$BZ$120),成就内容!BE78,1)-SUM(BN$59:BN73))</f>
        <v>0</v>
      </c>
      <c r="BO74" s="41">
        <f>IF(成就内容!BF22="","",INDEX($D$4:$D$178*成就内容!BF$120/SUM(成就内容!$D$120:$BZ$120),成就内容!BF78,1)-SUM(BO$59:BO73))</f>
        <v>0</v>
      </c>
      <c r="BP74" s="41">
        <f>IF(成就内容!BG22="","",INDEX($D$4:$D$178*成就内容!BG$120/SUM(成就内容!$D$120:$BZ$120),成就内容!BG78,1)-SUM(BP$59:BP73))</f>
        <v>46545.454545454559</v>
      </c>
      <c r="BQ74" s="41">
        <f>IF(成就内容!BH22="","",INDEX($D$4:$D$178*成就内容!BH$120/SUM(成就内容!$D$120:$BZ$120),成就内容!BH78,1)-SUM(BQ$59:BQ73))</f>
        <v>0</v>
      </c>
      <c r="BR74" s="41" t="str">
        <f>IF(成就内容!BI22="","",INDEX($D$4:$D$178*成就内容!BI$120/SUM(成就内容!$D$120:$BZ$120),成就内容!BI78,1)-SUM(BR$59:BR73))</f>
        <v/>
      </c>
      <c r="BS74" s="41">
        <f>IF(成就内容!BJ22="","",INDEX($D$4:$D$178*成就内容!BJ$120/SUM(成就内容!$D$120:$BZ$120),成就内容!BJ78,1)-SUM(BS$59:BS73))</f>
        <v>0</v>
      </c>
      <c r="BT74" s="41">
        <f>IF(成就内容!BK22="","",INDEX($D$4:$D$178*成就内容!BK$120/SUM(成就内容!$D$120:$BZ$120),成就内容!BK78,1)-SUM(BT$59:BT73))</f>
        <v>14545.454545454544</v>
      </c>
      <c r="BU74" s="41">
        <f>IF(成就内容!BL22="","",INDEX($D$4:$D$178*成就内容!BL$120/SUM(成就内容!$D$120:$BZ$120),成就内容!BL78,1)-SUM(BU$59:BU73))</f>
        <v>0</v>
      </c>
      <c r="BV74" s="41">
        <f>IF(成就内容!BM22="","",INDEX($D$4:$D$178*成就内容!BM$120/SUM(成就内容!$D$120:$BZ$120),成就内容!BM78,1)-SUM(BV$59:BV73))</f>
        <v>0</v>
      </c>
      <c r="BW74" s="41">
        <f>IF(成就内容!BN22="","",INDEX($D$4:$D$178*成就内容!BN$120/SUM(成就内容!$D$120:$BZ$120),成就内容!BN78,1)-SUM(BW$59:BW73))</f>
        <v>46545.45454545453</v>
      </c>
      <c r="BX74" s="41">
        <f>IF(成就内容!BO22="","",INDEX($D$4:$D$178*成就内容!BO$120/SUM(成就内容!$D$120:$BZ$120),成就内容!BO78,1)-SUM(BX$59:BX73))</f>
        <v>23272.727272727265</v>
      </c>
      <c r="BY74" s="41">
        <f>IF(成就内容!BP22="","",INDEX($D$4:$D$178*成就内容!BP$120/SUM(成就内容!$D$120:$BZ$120),成就内容!BP78,1)-SUM(BY$59:BY73))</f>
        <v>139636.36363636365</v>
      </c>
      <c r="BZ74" s="41">
        <f>IF(成就内容!BQ22="","",INDEX($D$4:$D$178*成就内容!BQ$120/SUM(成就内容!$D$120:$BZ$120),成就内容!BQ78,1)-SUM(BZ$59:BZ73))</f>
        <v>0</v>
      </c>
      <c r="CA74" s="41" t="str">
        <f>IF(成就内容!BR22="","",INDEX($D$4:$D$178*成就内容!BR$120/SUM(成就内容!$D$120:$BZ$120),成就内容!BR78,1)-SUM(CA$59:CA73))</f>
        <v/>
      </c>
      <c r="CB74" s="41">
        <f>IF(成就内容!BS22="","",INDEX($D$4:$D$178*成就内容!BS$120/SUM(成就内容!$D$120:$BZ$120),成就内容!BS78,1)-SUM(CB$59:CB73))</f>
        <v>8727.2727272727279</v>
      </c>
      <c r="CC74" s="41">
        <f>IF(成就内容!BT22="","",INDEX($D$4:$D$178*成就内容!BT$120/SUM(成就内容!$D$120:$BZ$120),成就内容!BT78,1)-SUM(CC$59:CC73))</f>
        <v>2909.0909090909045</v>
      </c>
      <c r="CD74" s="41">
        <f>IF(成就内容!BU22="","",INDEX($D$4:$D$178*成就内容!BU$120/SUM(成就内容!$D$120:$BZ$120),成就内容!BU78,1)-SUM(CD$59:CD73))</f>
        <v>93090.909090909176</v>
      </c>
      <c r="CE74" s="41" t="str">
        <f>IF(成就内容!BV22="","",INDEX($D$4:$D$178*成就内容!BV$120/SUM(成就内容!$D$120:$BZ$120),成就内容!BV78,1)-SUM(CE$59:CE73))</f>
        <v/>
      </c>
      <c r="CF74" s="41">
        <f>IF(成就内容!BW22="","",INDEX($D$4:$D$178*成就内容!BW$120/SUM(成就内容!$D$120:$BZ$120),成就内容!BW78,1)-SUM(CF$59:CF73))</f>
        <v>93090.909090909117</v>
      </c>
      <c r="CG74" s="41">
        <f>IF(成就内容!BX22="","",INDEX($D$4:$D$178*成就内容!BX$120/SUM(成就内容!$D$120:$BZ$120),成就内容!BX78,1)-SUM(CG$59:CG73))</f>
        <v>34909.090909090912</v>
      </c>
      <c r="CH74" s="41">
        <f>IF(成就内容!BY22="","",INDEX($D$4:$D$178*成就内容!BY$120/SUM(成就内容!$D$120:$BZ$120),成就内容!BY78,1)-SUM(CH$59:CH73))</f>
        <v>46545.454545454544</v>
      </c>
      <c r="CI74" s="41">
        <f>IF(成就内容!BZ22="","",INDEX($D$4:$D$178*成就内容!BZ$120/SUM(成就内容!$D$120:$BZ$120),成就内容!BZ78,1)-SUM(CI$59:CI73))</f>
        <v>0</v>
      </c>
      <c r="CM74" s="43">
        <v>16</v>
      </c>
      <c r="CN74" s="41">
        <f>IF(M74="","",IF(成就内容!D$120&lt;&gt;"",MAX(ROUNDUP(SMALL(M$59:M$108,$L74)/1000,0)*1000,1000),0))</f>
        <v>0</v>
      </c>
      <c r="CO74" s="41" t="str">
        <f>IF(N74="","",IF(成就内容!E$120&lt;&gt;"",MAX(ROUNDUP(SMALL(N$59:N$108,$L74)/1000,0)*1000,1000),0))</f>
        <v/>
      </c>
      <c r="CP74" s="41">
        <f>IF(O74="","",IF(成就内容!F$120&lt;&gt;"",MAX(ROUNDUP(SMALL(O$59:O$108,$L74)/1000,0)*1000,1000),0))</f>
        <v>59000</v>
      </c>
      <c r="CQ74" s="41" t="str">
        <f>IF(P74="","",IF(成就内容!G$120&lt;&gt;"",MAX(ROUNDUP(SMALL(P$59:P$108,$L74)/1000,0)*1000,1000),0))</f>
        <v/>
      </c>
      <c r="CR74" s="41">
        <f>IF(Q74="","",IF(成就内容!H$120&lt;&gt;"",MAX(ROUNDUP(SMALL(Q$59:Q$108,$L74)/1000,0)*1000,1000),0))</f>
        <v>0</v>
      </c>
      <c r="CS74" s="41">
        <f>IF(R74="","",IF(成就内容!I$120&lt;&gt;"",MAX(ROUNDUP(SMALL(R$59:R$108,$L74)/1000,0)*1000,1000),0))</f>
        <v>47000</v>
      </c>
      <c r="CT74" s="41">
        <f>IF(S74="","",IF(成就内容!J$120&lt;&gt;"",MAX(ROUNDUP(SMALL(S$59:S$108,$L74)/1000,0)*1000,1000),0))</f>
        <v>0</v>
      </c>
      <c r="CU74" s="41">
        <f>IF(T74="","",IF(成就内容!K$120&lt;&gt;"",MAX(ROUNDUP(SMALL(T$59:T$108,$L74)/1000,0)*1000,1000),0))</f>
        <v>0</v>
      </c>
      <c r="CV74" s="41">
        <f>IF(U74="","",IF(成就内容!L$120&lt;&gt;"",MAX(ROUNDUP(SMALL(U$59:U$108,$L74)/1000,0)*1000,1000),0))</f>
        <v>0</v>
      </c>
      <c r="CW74" s="41">
        <f>IF(V74="","",IF(成就内容!M$120&lt;&gt;"",MAX(ROUNDUP(SMALL(V$59:V$108,$L74)/1000,0)*1000,1000),0))</f>
        <v>0</v>
      </c>
      <c r="CX74" s="41">
        <f>IF(W74="","",IF(成就内容!N$120&lt;&gt;"",MAX(ROUNDUP(SMALL(W$59:W$108,$L74)/1000,0)*1000,1000),0))</f>
        <v>0</v>
      </c>
      <c r="CY74" s="41">
        <f>IF(X74="","",IF(成就内容!O$120&lt;&gt;"",MAX(ROUNDUP(SMALL(X$59:X$108,$L74)/1000,0)*1000,1000),0))</f>
        <v>0</v>
      </c>
      <c r="CZ74" s="41" t="str">
        <f>IF(Y74="","",IF(成就内容!P$120&lt;&gt;"",MAX(ROUNDUP(SMALL(Y$59:Y$108,$L74)/1000,0)*1000,1000),0))</f>
        <v/>
      </c>
      <c r="DA74" s="41">
        <f>IF(Z74="","",IF(成就内容!Q$120&lt;&gt;"",MAX(ROUNDUP(SMALL(Z$59:Z$108,$L74)/1000,0)*1000,1000),0))</f>
        <v>0</v>
      </c>
      <c r="DB74" s="41">
        <f>IF(AA74="","",IF(成就内容!R$120&lt;&gt;"",MAX(ROUNDUP(SMALL(AA$59:AA$108,$L74)/1000,0)*1000,1000),0))</f>
        <v>47000</v>
      </c>
      <c r="DC74" s="41">
        <f>IF(AB74="","",IF(成就内容!S$120&lt;&gt;"",MAX(ROUNDUP(SMALL(AB$59:AB$108,$L74)/1000,0)*1000,1000),0))</f>
        <v>0</v>
      </c>
      <c r="DD74" s="41">
        <f>IF(AC74="","",IF(成就内容!T$120&lt;&gt;"",MAX(ROUNDUP(SMALL(AC$59:AC$108,$L74)/1000,0)*1000,1000),0))</f>
        <v>0</v>
      </c>
      <c r="DE74" s="41">
        <f>IF(AD74="","",IF(成就内容!U$120&lt;&gt;"",MAX(ROUNDUP(SMALL(AD$59:AD$108,$L74)/1000,0)*1000,1000),0))</f>
        <v>0</v>
      </c>
      <c r="DF74" s="41">
        <f>IF(AE74="","",IF(成就内容!V$120&lt;&gt;"",MAX(ROUNDUP(SMALL(AE$59:AE$108,$L74)/1000,0)*1000,1000),0))</f>
        <v>0</v>
      </c>
      <c r="DG74" s="41">
        <f>IF(AF74="","",IF(成就内容!W$120&lt;&gt;"",MAX(ROUNDUP(SMALL(AF$59:AF$108,$L74)/1000,0)*1000,1000),0))</f>
        <v>0</v>
      </c>
      <c r="DH74" s="41">
        <f>IF(AG74="","",IF(成就内容!X$120&lt;&gt;"",MAX(ROUNDUP(SMALL(AG$59:AG$108,$L74)/1000,0)*1000,1000),0))</f>
        <v>233000</v>
      </c>
      <c r="DI74" s="41">
        <f>IF(AH74="","",IF(成就内容!Y$120&lt;&gt;"",MAX(ROUNDUP(SMALL(AH$59:AH$108,$L74)/1000,0)*1000,1000),0))</f>
        <v>94000</v>
      </c>
      <c r="DJ74" s="41" t="str">
        <f>IF(AI74="","",IF(成就内容!Z$120&lt;&gt;"",MAX(ROUNDUP(SMALL(AI$59:AI$108,$L74)/1000,0)*1000,1000),0))</f>
        <v/>
      </c>
      <c r="DK74" s="41">
        <f>IF(AJ74="","",IF(成就内容!AA$120&lt;&gt;"",MAX(ROUNDUP(SMALL(AJ$59:AJ$108,$L74)/1000,0)*1000,1000),0))</f>
        <v>0</v>
      </c>
      <c r="DL74" s="41">
        <f>IF(AK74="","",IF(成就内容!AB$120&lt;&gt;"",MAX(ROUNDUP(SMALL(AK$59:AK$108,$L74)/1000,0)*1000,1000),0))</f>
        <v>0</v>
      </c>
      <c r="DM74" s="41">
        <f>IF(AL74="","",IF(成就内容!AC$120&lt;&gt;"",MAX(ROUNDUP(SMALL(AL$59:AL$108,$L74)/1000,0)*1000,1000),0))</f>
        <v>0</v>
      </c>
      <c r="DN74" s="41">
        <f>IF(AM74="","",IF(成就内容!AD$120&lt;&gt;"",MAX(ROUNDUP(SMALL(AM$59:AM$108,$L74)/1000,0)*1000,1000),0))</f>
        <v>0</v>
      </c>
      <c r="DO74" s="41">
        <f>IF(AN74="","",IF(成就内容!AE$120&lt;&gt;"",MAX(ROUNDUP(SMALL(AN$59:AN$108,$L74)/1000,0)*1000,1000),0))</f>
        <v>0</v>
      </c>
      <c r="DP74" s="41">
        <f>IF(AO74="","",IF(成就内容!AF$120&lt;&gt;"",MAX(ROUNDUP(SMALL(AO$59:AO$108,$L74)/1000,0)*1000,1000),0))</f>
        <v>0</v>
      </c>
      <c r="DQ74" s="41">
        <f>IF(AP74="","",IF(成就内容!AG$120&lt;&gt;"",MAX(ROUNDUP(SMALL(AP$59:AP$108,$L74)/1000,0)*1000,1000),0))</f>
        <v>47000</v>
      </c>
      <c r="DR74" s="41">
        <f>IF(AQ74="","",IF(成就内容!AH$120&lt;&gt;"",MAX(ROUNDUP(SMALL(AQ$59:AQ$108,$L74)/1000,0)*1000,1000),0))</f>
        <v>0</v>
      </c>
      <c r="DS74" s="41">
        <f>IF(AR74="","",IF(成就内容!AI$120&lt;&gt;"",MAX(ROUNDUP(SMALL(AR$59:AR$108,$L74)/1000,0)*1000,1000),0))</f>
        <v>47000</v>
      </c>
      <c r="DT74" s="41">
        <f>IF(AS74="","",IF(成就内容!AJ$120&lt;&gt;"",MAX(ROUNDUP(SMALL(AS$59:AS$108,$L74)/1000,0)*1000,1000),0))</f>
        <v>47000</v>
      </c>
      <c r="DU74" s="41" t="str">
        <f>IF(AT74="","",IF(成就内容!AK$120&lt;&gt;"",MAX(ROUNDUP(SMALL(AT$59:AT$108,$L74)/1000,0)*1000,1000),0))</f>
        <v/>
      </c>
      <c r="DV74" s="41" t="str">
        <f>IF(AU74="","",IF(成就内容!AL$120&lt;&gt;"",MAX(ROUNDUP(SMALL(AU$59:AU$108,$L74)/1000,0)*1000,1000),0))</f>
        <v/>
      </c>
      <c r="DW74" s="41">
        <f>IF(AV74="","",IF(成就内容!AM$120&lt;&gt;"",MAX(ROUNDUP(SMALL(AV$59:AV$108,$L74)/1000,0)*1000,1000),0))</f>
        <v>47000</v>
      </c>
      <c r="DX74" s="41">
        <f>IF(AW74="","",IF(成就内容!AN$120&lt;&gt;"",MAX(ROUNDUP(SMALL(AW$59:AW$108,$L74)/1000,0)*1000,1000),0))</f>
        <v>47000</v>
      </c>
      <c r="DY74" s="41">
        <f>IF(AX74="","",IF(成就内容!AO$120&lt;&gt;"",MAX(ROUNDUP(SMALL(AX$59:AX$108,$L74)/1000,0)*1000,1000),0))</f>
        <v>0</v>
      </c>
      <c r="DZ74" s="41">
        <f>IF(AY74="","",IF(成就内容!AP$120&lt;&gt;"",MAX(ROUNDUP(SMALL(AY$59:AY$108,$L74)/1000,0)*1000,1000),0))</f>
        <v>0</v>
      </c>
      <c r="EA74" s="41">
        <f>IF(AZ74="","",IF(成就内容!AQ$120&lt;&gt;"",MAX(ROUNDUP(SMALL(AZ$59:AZ$108,$L74)/1000,0)*1000,1000),0))</f>
        <v>0</v>
      </c>
      <c r="EB74" s="41">
        <f>IF(BA74="","",IF(成就内容!AR$120&lt;&gt;"",MAX(ROUNDUP(SMALL(BA$59:BA$108,$L74)/1000,0)*1000,1000),0))</f>
        <v>0</v>
      </c>
      <c r="EC74" s="41">
        <f>IF(BB74="","",IF(成就内容!AS$120&lt;&gt;"",MAX(ROUNDUP(SMALL(BB$59:BB$108,$L74)/1000,0)*1000,1000),0))</f>
        <v>0</v>
      </c>
      <c r="ED74" s="41">
        <f>IF(BC74="","",IF(成就内容!AT$120&lt;&gt;"",MAX(ROUNDUP(SMALL(BC$59:BC$108,$L74)/1000,0)*1000,1000),0))</f>
        <v>0</v>
      </c>
      <c r="EE74" s="41">
        <f>IF(BD74="","",IF(成就内容!AU$120&lt;&gt;"",MAX(ROUNDUP(SMALL(BD$59:BD$108,$L74)/1000,0)*1000,1000),0))</f>
        <v>0</v>
      </c>
      <c r="EF74" s="41">
        <f>IF(BE74="","",IF(成就内容!AV$120&lt;&gt;"",MAX(ROUNDUP(SMALL(BE$59:BE$108,$L74)/1000,0)*1000,1000),0))</f>
        <v>0</v>
      </c>
      <c r="EG74" s="41">
        <f>IF(BF74="","",IF(成就内容!AW$120&lt;&gt;"",MAX(ROUNDUP(SMALL(BF$59:BF$108,$L74)/1000,0)*1000,1000),0))</f>
        <v>47000</v>
      </c>
      <c r="EH74" s="41">
        <f>IF(BG74="","",IF(成就内容!AX$120&lt;&gt;"",MAX(ROUNDUP(SMALL(BG$59:BG$108,$L74)/1000,0)*1000,1000),0))</f>
        <v>0</v>
      </c>
      <c r="EI74" s="41">
        <f>IF(BH74="","",IF(成就内容!AY$120&lt;&gt;"",MAX(ROUNDUP(SMALL(BH$59:BH$108,$L74)/1000,0)*1000,1000),0))</f>
        <v>0</v>
      </c>
      <c r="EJ74" s="41">
        <f>IF(BI74="","",IF(成就内容!AZ$120&lt;&gt;"",MAX(ROUNDUP(SMALL(BI$59:BI$108,$L74)/1000,0)*1000,1000),0))</f>
        <v>0</v>
      </c>
      <c r="EK74" s="41">
        <f>IF(BJ74="","",IF(成就内容!BA$120&lt;&gt;"",MAX(ROUNDUP(SMALL(BJ$59:BJ$108,$L74)/1000,0)*1000,1000),0))</f>
        <v>0</v>
      </c>
      <c r="EL74" s="41">
        <f>IF(BK74="","",IF(成就内容!BB$120&lt;&gt;"",MAX(ROUNDUP(SMALL(BK$59:BK$108,$L74)/1000,0)*1000,1000),0))</f>
        <v>0</v>
      </c>
      <c r="EM74" s="41">
        <f>IF(BL74="","",IF(成就内容!BC$120&lt;&gt;"",MAX(ROUNDUP(SMALL(BL$59:BL$108,$L74)/1000,0)*1000,1000),0))</f>
        <v>0</v>
      </c>
      <c r="EN74" s="41">
        <f>IF(BM74="","",IF(成就内容!BD$120&lt;&gt;"",MAX(ROUNDUP(SMALL(BM$59:BM$108,$L74)/1000,0)*1000,1000),0))</f>
        <v>0</v>
      </c>
      <c r="EO74" s="41">
        <f>IF(BN74="","",IF(成就内容!BE$120&lt;&gt;"",MAX(ROUNDUP(SMALL(BN$59:BN$108,$L74)/1000,0)*1000,1000),0))</f>
        <v>0</v>
      </c>
      <c r="EP74" s="41">
        <f>IF(BO74="","",IF(成就内容!BF$120&lt;&gt;"",MAX(ROUNDUP(SMALL(BO$59:BO$108,$L74)/1000,0)*1000,1000),0))</f>
        <v>0</v>
      </c>
      <c r="EQ74" s="41">
        <f>IF(BP74="","",IF(成就内容!BG$120&lt;&gt;"",MAX(ROUNDUP(SMALL(BP$59:BP$108,$L74)/1000,0)*1000,1000),0))</f>
        <v>47000</v>
      </c>
      <c r="ER74" s="41">
        <f>IF(BQ74="","",IF(成就内容!BH$120&lt;&gt;"",MAX(ROUNDUP(SMALL(BQ$59:BQ$108,$L74)/1000,0)*1000,1000),0))</f>
        <v>0</v>
      </c>
      <c r="ES74" s="41" t="str">
        <f>IF(BR74="","",IF(成就内容!BI$120&lt;&gt;"",MAX(ROUNDUP(SMALL(BR$59:BR$108,$L74)/1000,0)*1000,1000),0))</f>
        <v/>
      </c>
      <c r="ET74" s="41">
        <f>IF(BS74="","",IF(成就内容!BJ$120&lt;&gt;"",MAX(ROUNDUP(SMALL(BS$59:BS$108,$L74)/1000,0)*1000,1000),0))</f>
        <v>0</v>
      </c>
      <c r="EU74" s="41">
        <f>IF(BT74="","",IF(成就内容!BK$120&lt;&gt;"",MAX(ROUNDUP(SMALL(BT$59:BT$108,$L74)/1000,0)*1000,1000),0))</f>
        <v>15000</v>
      </c>
      <c r="EV74" s="41">
        <f>IF(BU74="","",IF(成就内容!BL$120&lt;&gt;"",MAX(ROUNDUP(SMALL(BU$59:BU$108,$L74)/1000,0)*1000,1000),0))</f>
        <v>0</v>
      </c>
      <c r="EW74" s="41">
        <f>IF(BV74="","",IF(成就内容!BM$120&lt;&gt;"",MAX(ROUNDUP(SMALL(BV$59:BV$108,$L74)/1000,0)*1000,1000),0))</f>
        <v>0</v>
      </c>
      <c r="EX74" s="41">
        <f>IF(BW74="","",IF(成就内容!BN$120&lt;&gt;"",MAX(ROUNDUP(SMALL(BW$59:BW$108,$L74)/1000,0)*1000,1000),0))</f>
        <v>47000</v>
      </c>
      <c r="EY74" s="41">
        <f>IF(BX74="","",IF(成就内容!BO$120&lt;&gt;"",MAX(ROUNDUP(SMALL(BX$59:BX$108,$L74)/1000,0)*1000,1000),0))</f>
        <v>12000</v>
      </c>
      <c r="EZ74" s="41">
        <f>IF(BY74="","",IF(成就内容!BP$120&lt;&gt;"",MAX(ROUNDUP(SMALL(BY$59:BY$108,$L74)/1000,0)*1000,1000),0))</f>
        <v>18000</v>
      </c>
      <c r="FA74" s="41">
        <f>IF(BZ74="","",IF(成就内容!BQ$120&lt;&gt;"",MAX(ROUNDUP(SMALL(BZ$59:BZ$108,$L74)/1000,0)*1000,1000),0))</f>
        <v>12000</v>
      </c>
      <c r="FB74" s="41" t="str">
        <f>IF(CA74="","",IF(成就内容!BR$120&lt;&gt;"",MAX(ROUNDUP(SMALL(CA$59:CA$108,$L74)/1000,0)*1000,1000),0))</f>
        <v/>
      </c>
      <c r="FC74" s="41">
        <f>IF(CB74="","",IF(成就内容!BS$120&lt;&gt;"",MAX(ROUNDUP(SMALL(CB$59:CB$108,$L74)/1000,0)*1000,1000),0))</f>
        <v>12000</v>
      </c>
      <c r="FD74" s="41">
        <f>IF(CC74="","",IF(成就内容!BT$120&lt;&gt;"",MAX(ROUNDUP(SMALL(CC$59:CC$108,$L74)/1000,0)*1000,1000),0))</f>
        <v>3000</v>
      </c>
      <c r="FE74" s="41">
        <f>IF(CD74="","",IF(成就内容!BU$120&lt;&gt;"",MAX(ROUNDUP(SMALL(CD$59:CD$108,$L74)/1000,0)*1000,1000),0))</f>
        <v>94000</v>
      </c>
      <c r="FF74" s="41" t="str">
        <f>IF(CE74="","",IF(成就内容!BV$120&lt;&gt;"",MAX(ROUNDUP(SMALL(CE$59:CE$108,$L74)/1000,0)*1000,1000),0))</f>
        <v/>
      </c>
      <c r="FG74" s="41">
        <f>IF(CF74="","",IF(成就内容!BW$120&lt;&gt;"",MAX(ROUNDUP(SMALL(CF$59:CF$108,$L74)/1000,0)*1000,1000),0))</f>
        <v>94000</v>
      </c>
      <c r="FH74" s="41">
        <f>IF(CG74="","",IF(成就内容!BX$120&lt;&gt;"",MAX(ROUNDUP(SMALL(CG$59:CG$108,$L74)/1000,0)*1000,1000),0))</f>
        <v>35000</v>
      </c>
      <c r="FI74" s="41">
        <f>IF(CH74="","",IF(成就内容!BY$120&lt;&gt;"",MAX(ROUNDUP(SMALL(CH$59:CH$108,$L74)/1000,0)*1000,1000),0))</f>
        <v>47000</v>
      </c>
      <c r="FJ74" s="41">
        <f>IF(CI74="","",IF(成就内容!BZ$120&lt;&gt;"",MAX(ROUNDUP(SMALL(CI$59:CI$108,$L74)/1000,0)*1000,1000),0))</f>
        <v>0</v>
      </c>
    </row>
    <row r="75" spans="1:166" x14ac:dyDescent="0.15">
      <c r="A75" s="84"/>
      <c r="B75" s="96">
        <v>72</v>
      </c>
      <c r="C75" s="96">
        <f>'[1]功能-子任务'!$S76</f>
        <v>8366.4</v>
      </c>
      <c r="D75" s="96">
        <f>'[1]功能-子任务'!$AC76</f>
        <v>7680000</v>
      </c>
      <c r="E75" s="96">
        <f>'[1]功能-子任务'!$AM76/4</f>
        <v>42684375</v>
      </c>
      <c r="F75" s="96">
        <f t="shared" si="78"/>
        <v>42684375</v>
      </c>
      <c r="G75" s="96">
        <f>'[1]功能-子任务'!$AR76</f>
        <v>108820000.00000009</v>
      </c>
      <c r="H75" s="96">
        <f>'[1]功能-子任务'!$BA76</f>
        <v>26950</v>
      </c>
      <c r="I75" s="96">
        <f>'[1]功能-子任务'!$BJ76</f>
        <v>159858</v>
      </c>
      <c r="L75" s="25">
        <v>17</v>
      </c>
      <c r="M75" s="41">
        <f>IF(成就内容!D23="","",INDEX($D$4:$D$178*成就内容!D$120/SUM(成就内容!$D$120:$BZ$120),成就内容!D79,1)-SUM(M$59:M74))</f>
        <v>0</v>
      </c>
      <c r="N75" s="41" t="str">
        <f>IF(成就内容!E23="","",INDEX($D$4:$D$178*成就内容!E$120/SUM(成就内容!$D$120:$BZ$120),成就内容!E79,1)-SUM(N$59:N74))</f>
        <v/>
      </c>
      <c r="O75" s="41">
        <f>IF(成就内容!F23="","",INDEX($D$4:$D$178*成就内容!F$120/SUM(成就内容!$D$120:$BZ$120),成就内容!F79,1)-SUM(O$59:O74))</f>
        <v>69818.181818181823</v>
      </c>
      <c r="P75" s="41" t="str">
        <f>IF(成就内容!G23="","",INDEX($D$4:$D$178*成就内容!G$120/SUM(成就内容!$D$120:$BZ$120),成就内容!G79,1)-SUM(P$59:P74))</f>
        <v/>
      </c>
      <c r="Q75" s="41">
        <f>IF(成就内容!H23="","",INDEX($D$4:$D$178*成就内容!H$120/SUM(成就内容!$D$120:$BZ$120),成就内容!H79,1)-SUM(Q$59:Q74))</f>
        <v>0</v>
      </c>
      <c r="R75" s="41">
        <f>IF(成就内容!I23="","",INDEX($D$4:$D$178*成就内容!I$120/SUM(成就内容!$D$120:$BZ$120),成就内容!I79,1)-SUM(R$59:R74))</f>
        <v>46545.45454545453</v>
      </c>
      <c r="S75" s="41">
        <f>IF(成就内容!J23="","",INDEX($D$4:$D$178*成就内容!J$120/SUM(成就内容!$D$120:$BZ$120),成就内容!J79,1)-SUM(S$59:S74))</f>
        <v>0</v>
      </c>
      <c r="T75" s="41">
        <f>IF(成就内容!K23="","",INDEX($D$4:$D$178*成就内容!K$120/SUM(成就内容!$D$120:$BZ$120),成就内容!K79,1)-SUM(T$59:T74))</f>
        <v>0</v>
      </c>
      <c r="U75" s="41">
        <f>IF(成就内容!L23="","",INDEX($D$4:$D$178*成就内容!L$120/SUM(成就内容!$D$120:$BZ$120),成就内容!L79,1)-SUM(U$59:U74))</f>
        <v>0</v>
      </c>
      <c r="V75" s="41">
        <f>IF(成就内容!M23="","",INDEX($D$4:$D$178*成就内容!M$120/SUM(成就内容!$D$120:$BZ$120),成就内容!M79,1)-SUM(V$59:V74))</f>
        <v>0</v>
      </c>
      <c r="W75" s="41">
        <f>IF(成就内容!N23="","",INDEX($D$4:$D$178*成就内容!N$120/SUM(成就内容!$D$120:$BZ$120),成就内容!N79,1)-SUM(W$59:W74))</f>
        <v>0</v>
      </c>
      <c r="X75" s="41">
        <f>IF(成就内容!O23="","",INDEX($D$4:$D$178*成就内容!O$120/SUM(成就内容!$D$120:$BZ$120),成就内容!O79,1)-SUM(X$59:X74))</f>
        <v>0</v>
      </c>
      <c r="Y75" s="41" t="str">
        <f>IF(成就内容!P23="","",INDEX($D$4:$D$178*成就内容!P$120/SUM(成就内容!$D$120:$BZ$120),成就内容!P79,1)-SUM(Y$59:Y74))</f>
        <v/>
      </c>
      <c r="Z75" s="41">
        <f>IF(成就内容!Q23="","",INDEX($D$4:$D$178*成就内容!Q$120/SUM(成就内容!$D$120:$BZ$120),成就内容!Q79,1)-SUM(Z$59:Z74))</f>
        <v>0</v>
      </c>
      <c r="AA75" s="41">
        <f>IF(成就内容!R23="","",INDEX($D$4:$D$178*成就内容!R$120/SUM(成就内容!$D$120:$BZ$120),成就内容!R79,1)-SUM(AA$59:AA74))</f>
        <v>46545.45454545453</v>
      </c>
      <c r="AB75" s="41">
        <f>IF(成就内容!S23="","",INDEX($D$4:$D$178*成就内容!S$120/SUM(成就内容!$D$120:$BZ$120),成就内容!S79,1)-SUM(AB$59:AB74))</f>
        <v>0</v>
      </c>
      <c r="AC75" s="41">
        <f>IF(成就内容!T23="","",INDEX($D$4:$D$178*成就内容!T$120/SUM(成就内容!$D$120:$BZ$120),成就内容!T79,1)-SUM(AC$59:AC74))</f>
        <v>0</v>
      </c>
      <c r="AD75" s="41">
        <f>IF(成就内容!U23="","",INDEX($D$4:$D$178*成就内容!U$120/SUM(成就内容!$D$120:$BZ$120),成就内容!U79,1)-SUM(AD$59:AD74))</f>
        <v>0</v>
      </c>
      <c r="AE75" s="41">
        <f>IF(成就内容!V23="","",INDEX($D$4:$D$178*成就内容!V$120/SUM(成就内容!$D$120:$BZ$120),成就内容!V79,1)-SUM(AE$59:AE74))</f>
        <v>0</v>
      </c>
      <c r="AF75" s="41">
        <f>IF(成就内容!W23="","",INDEX($D$4:$D$178*成就内容!W$120/SUM(成就内容!$D$120:$BZ$120),成就内容!W79,1)-SUM(AF$59:AF74))</f>
        <v>0</v>
      </c>
      <c r="AG75" s="41">
        <f>IF(成就内容!X23="","",INDEX($D$4:$D$178*成就内容!X$120/SUM(成就内容!$D$120:$BZ$120),成就内容!X79,1)-SUM(AG$59:AG74))</f>
        <v>465454.54545454553</v>
      </c>
      <c r="AH75" s="41">
        <f>IF(成就内容!Y23="","",INDEX($D$4:$D$178*成就内容!Y$120/SUM(成就内容!$D$120:$BZ$120),成就内容!Y79,1)-SUM(AH$59:AH74))</f>
        <v>93090.909090909117</v>
      </c>
      <c r="AI75" s="41" t="str">
        <f>IF(成就内容!Z23="","",INDEX($D$4:$D$178*成就内容!Z$120/SUM(成就内容!$D$120:$BZ$120),成就内容!Z79,1)-SUM(AI$59:AI74))</f>
        <v/>
      </c>
      <c r="AJ75" s="41">
        <f>IF(成就内容!AA23="","",INDEX($D$4:$D$178*成就内容!AA$120/SUM(成就内容!$D$120:$BZ$120),成就内容!AA79,1)-SUM(AJ$59:AJ74))</f>
        <v>0</v>
      </c>
      <c r="AK75" s="41">
        <f>IF(成就内容!AB23="","",INDEX($D$4:$D$178*成就内容!AB$120/SUM(成就内容!$D$120:$BZ$120),成就内容!AB79,1)-SUM(AK$59:AK74))</f>
        <v>0</v>
      </c>
      <c r="AL75" s="41">
        <f>IF(成就内容!AC23="","",INDEX($D$4:$D$178*成就内容!AC$120/SUM(成就内容!$D$120:$BZ$120),成就内容!AC79,1)-SUM(AL$59:AL74))</f>
        <v>0</v>
      </c>
      <c r="AM75" s="41">
        <f>IF(成就内容!AD23="","",INDEX($D$4:$D$178*成就内容!AD$120/SUM(成就内容!$D$120:$BZ$120),成就内容!AD79,1)-SUM(AM$59:AM74))</f>
        <v>0</v>
      </c>
      <c r="AN75" s="41">
        <f>IF(成就内容!AE23="","",INDEX($D$4:$D$178*成就内容!AE$120/SUM(成就内容!$D$120:$BZ$120),成就内容!AE79,1)-SUM(AN$59:AN74))</f>
        <v>0</v>
      </c>
      <c r="AO75" s="41">
        <f>IF(成就内容!AF23="","",INDEX($D$4:$D$178*成就内容!AF$120/SUM(成就内容!$D$120:$BZ$120),成就内容!AF79,1)-SUM(AO$59:AO74))</f>
        <v>0</v>
      </c>
      <c r="AP75" s="41">
        <f>IF(成就内容!AG23="","",INDEX($D$4:$D$178*成就内容!AG$120/SUM(成就内容!$D$120:$BZ$120),成就内容!AG79,1)-SUM(AP$59:AP74))</f>
        <v>46545.454545454559</v>
      </c>
      <c r="AQ75" s="41">
        <f>IF(成就内容!AH23="","",INDEX($D$4:$D$178*成就内容!AH$120/SUM(成就内容!$D$120:$BZ$120),成就内容!AH79,1)-SUM(AQ$59:AQ74))</f>
        <v>0</v>
      </c>
      <c r="AR75" s="41">
        <f>IF(成就内容!AI23="","",INDEX($D$4:$D$178*成就内容!AI$120/SUM(成就内容!$D$120:$BZ$120),成就内容!AI79,1)-SUM(AR$59:AR74))</f>
        <v>46545.454545454559</v>
      </c>
      <c r="AS75" s="41">
        <f>IF(成就内容!AJ23="","",INDEX($D$4:$D$178*成就内容!AJ$120/SUM(成就内容!$D$120:$BZ$120),成就内容!AJ79,1)-SUM(AS$59:AS74))</f>
        <v>58181.818181818177</v>
      </c>
      <c r="AT75" s="41" t="str">
        <f>IF(成就内容!AK23="","",INDEX($D$4:$D$178*成就内容!AK$120/SUM(成就内容!$D$120:$BZ$120),成就内容!AK79,1)-SUM(AT$59:AT74))</f>
        <v/>
      </c>
      <c r="AU75" s="41" t="str">
        <f>IF(成就内容!AL23="","",INDEX($D$4:$D$178*成就内容!AL$120/SUM(成就内容!$D$120:$BZ$120),成就内容!AL79,1)-SUM(AU$59:AU74))</f>
        <v/>
      </c>
      <c r="AV75" s="41">
        <f>IF(成就内容!AM23="","",INDEX($D$4:$D$178*成就内容!AM$120/SUM(成就内容!$D$120:$BZ$120),成就内容!AM79,1)-SUM(AV$59:AV74))</f>
        <v>46545.454545454559</v>
      </c>
      <c r="AW75" s="41">
        <f>IF(成就内容!AN23="","",INDEX($D$4:$D$178*成就内容!AN$120/SUM(成就内容!$D$120:$BZ$120),成就内容!AN79,1)-SUM(AW$59:AW74))</f>
        <v>58181.818181818177</v>
      </c>
      <c r="AX75" s="41">
        <f>IF(成就内容!AO23="","",INDEX($D$4:$D$178*成就内容!AO$120/SUM(成就内容!$D$120:$BZ$120),成就内容!AO79,1)-SUM(AX$59:AX74))</f>
        <v>0</v>
      </c>
      <c r="AY75" s="41">
        <f>IF(成就内容!AP23="","",INDEX($D$4:$D$178*成就内容!AP$120/SUM(成就内容!$D$120:$BZ$120),成就内容!AP79,1)-SUM(AY$59:AY74))</f>
        <v>0</v>
      </c>
      <c r="AZ75" s="41">
        <f>IF(成就内容!AQ23="","",INDEX($D$4:$D$178*成就内容!AQ$120/SUM(成就内容!$D$120:$BZ$120),成就内容!AQ79,1)-SUM(AZ$59:AZ74))</f>
        <v>0</v>
      </c>
      <c r="BA75" s="41">
        <f>IF(成就内容!AR23="","",INDEX($D$4:$D$178*成就内容!AR$120/SUM(成就内容!$D$120:$BZ$120),成就内容!AR79,1)-SUM(BA$59:BA74))</f>
        <v>0</v>
      </c>
      <c r="BB75" s="41">
        <f>IF(成就内容!AS23="","",INDEX($D$4:$D$178*成就内容!AS$120/SUM(成就内容!$D$120:$BZ$120),成就内容!AS79,1)-SUM(BB$59:BB74))</f>
        <v>0</v>
      </c>
      <c r="BC75" s="41">
        <f>IF(成就内容!AT23="","",INDEX($D$4:$D$178*成就内容!AT$120/SUM(成就内容!$D$120:$BZ$120),成就内容!AT79,1)-SUM(BC$59:BC74))</f>
        <v>0</v>
      </c>
      <c r="BD75" s="41">
        <f>IF(成就内容!AU23="","",INDEX($D$4:$D$178*成就内容!AU$120/SUM(成就内容!$D$120:$BZ$120),成就内容!AU79,1)-SUM(BD$59:BD74))</f>
        <v>0</v>
      </c>
      <c r="BE75" s="41">
        <f>IF(成就内容!AV23="","",INDEX($D$4:$D$178*成就内容!AV$120/SUM(成就内容!$D$120:$BZ$120),成就内容!AV79,1)-SUM(BE$59:BE74))</f>
        <v>0</v>
      </c>
      <c r="BF75" s="41">
        <f>IF(成就内容!AW23="","",INDEX($D$4:$D$178*成就内容!AW$120/SUM(成就内容!$D$120:$BZ$120),成就内容!AW79,1)-SUM(BF$59:BF74))</f>
        <v>46545.45454545453</v>
      </c>
      <c r="BG75" s="41">
        <f>IF(成就内容!AX23="","",INDEX($D$4:$D$178*成就内容!AX$120/SUM(成就内容!$D$120:$BZ$120),成就内容!AX79,1)-SUM(BG$59:BG74))</f>
        <v>0</v>
      </c>
      <c r="BH75" s="41">
        <f>IF(成就内容!AY23="","",INDEX($D$4:$D$178*成就内容!AY$120/SUM(成就内容!$D$120:$BZ$120),成就内容!AY79,1)-SUM(BH$59:BH74))</f>
        <v>0</v>
      </c>
      <c r="BI75" s="41">
        <f>IF(成就内容!AZ23="","",INDEX($D$4:$D$178*成就内容!AZ$120/SUM(成就内容!$D$120:$BZ$120),成就内容!AZ79,1)-SUM(BI$59:BI74))</f>
        <v>0</v>
      </c>
      <c r="BJ75" s="41">
        <f>IF(成就内容!BA23="","",INDEX($D$4:$D$178*成就内容!BA$120/SUM(成就内容!$D$120:$BZ$120),成就内容!BA79,1)-SUM(BJ$59:BJ74))</f>
        <v>0</v>
      </c>
      <c r="BK75" s="41">
        <f>IF(成就内容!BB23="","",INDEX($D$4:$D$178*成就内容!BB$120/SUM(成就内容!$D$120:$BZ$120),成就内容!BB79,1)-SUM(BK$59:BK74))</f>
        <v>0</v>
      </c>
      <c r="BL75" s="41">
        <f>IF(成就内容!BC23="","",INDEX($D$4:$D$178*成就内容!BC$120/SUM(成就内容!$D$120:$BZ$120),成就内容!BC79,1)-SUM(BL$59:BL74))</f>
        <v>0</v>
      </c>
      <c r="BM75" s="41">
        <f>IF(成就内容!BD23="","",INDEX($D$4:$D$178*成就内容!BD$120/SUM(成就内容!$D$120:$BZ$120),成就内容!BD79,1)-SUM(BM$59:BM74))</f>
        <v>0</v>
      </c>
      <c r="BN75" s="41">
        <f>IF(成就内容!BE23="","",INDEX($D$4:$D$178*成就内容!BE$120/SUM(成就内容!$D$120:$BZ$120),成就内容!BE79,1)-SUM(BN$59:BN74))</f>
        <v>0</v>
      </c>
      <c r="BO75" s="41">
        <f>IF(成就内容!BF23="","",INDEX($D$4:$D$178*成就内容!BF$120/SUM(成就内容!$D$120:$BZ$120),成就内容!BF79,1)-SUM(BO$59:BO74))</f>
        <v>0</v>
      </c>
      <c r="BP75" s="41">
        <f>IF(成就内容!BG23="","",INDEX($D$4:$D$178*成就内容!BG$120/SUM(成就内容!$D$120:$BZ$120),成就内容!BG79,1)-SUM(BP$59:BP74))</f>
        <v>46545.45454545453</v>
      </c>
      <c r="BQ75" s="41">
        <f>IF(成就内容!BH23="","",INDEX($D$4:$D$178*成就内容!BH$120/SUM(成就内容!$D$120:$BZ$120),成就内容!BH79,1)-SUM(BQ$59:BQ74))</f>
        <v>0</v>
      </c>
      <c r="BR75" s="41" t="str">
        <f>IF(成就内容!BI23="","",INDEX($D$4:$D$178*成就内容!BI$120/SUM(成就内容!$D$120:$BZ$120),成就内容!BI79,1)-SUM(BR$59:BR74))</f>
        <v/>
      </c>
      <c r="BS75" s="41">
        <f>IF(成就内容!BJ23="","",INDEX($D$4:$D$178*成就内容!BJ$120/SUM(成就内容!$D$120:$BZ$120),成就内容!BJ79,1)-SUM(BS$59:BS74))</f>
        <v>0</v>
      </c>
      <c r="BT75" s="41">
        <f>IF(成就内容!BK23="","",INDEX($D$4:$D$178*成就内容!BK$120/SUM(成就内容!$D$120:$BZ$120),成就内容!BK79,1)-SUM(BT$59:BT74))</f>
        <v>14545.454545454551</v>
      </c>
      <c r="BU75" s="41">
        <f>IF(成就内容!BL23="","",INDEX($D$4:$D$178*成就内容!BL$120/SUM(成就内容!$D$120:$BZ$120),成就内容!BL79,1)-SUM(BU$59:BU74))</f>
        <v>0</v>
      </c>
      <c r="BV75" s="41">
        <f>IF(成就内容!BM23="","",INDEX($D$4:$D$178*成就内容!BM$120/SUM(成就内容!$D$120:$BZ$120),成就内容!BM79,1)-SUM(BV$59:BV74))</f>
        <v>0</v>
      </c>
      <c r="BW75" s="41">
        <f>IF(成就内容!BN23="","",INDEX($D$4:$D$178*成就内容!BN$120/SUM(成就内容!$D$120:$BZ$120),成就内容!BN79,1)-SUM(BW$59:BW74))</f>
        <v>69818.181818181823</v>
      </c>
      <c r="BX75" s="41">
        <f>IF(成就内容!BO23="","",INDEX($D$4:$D$178*成就内容!BO$120/SUM(成就内容!$D$120:$BZ$120),成就内容!BO79,1)-SUM(BX$59:BX74))</f>
        <v>40727.272727272721</v>
      </c>
      <c r="BY75" s="41">
        <f>IF(成就内容!BP23="","",INDEX($D$4:$D$178*成就内容!BP$120/SUM(成就内容!$D$120:$BZ$120),成就内容!BP79,1)-SUM(BY$59:BY74))</f>
        <v>232727.27272727276</v>
      </c>
      <c r="BZ75" s="41">
        <f>IF(成就内容!BQ23="","",INDEX($D$4:$D$178*成就内容!BQ$120/SUM(成就内容!$D$120:$BZ$120),成就内容!BQ79,1)-SUM(BZ$59:BZ74))</f>
        <v>23272.727272727265</v>
      </c>
      <c r="CA75" s="41" t="str">
        <f>IF(成就内容!BR23="","",INDEX($D$4:$D$178*成就内容!BR$120/SUM(成就内容!$D$120:$BZ$120),成就内容!BR79,1)-SUM(CA$59:CA74))</f>
        <v/>
      </c>
      <c r="CB75" s="41">
        <f>IF(成就内容!BS23="","",INDEX($D$4:$D$178*成就内容!BS$120/SUM(成就内容!$D$120:$BZ$120),成就内容!BS79,1)-SUM(CB$59:CB74))</f>
        <v>17454.545454545449</v>
      </c>
      <c r="CC75" s="41">
        <f>IF(成就内容!BT23="","",INDEX($D$4:$D$178*成就内容!BT$120/SUM(成就内容!$D$120:$BZ$120),成就内容!BT79,1)-SUM(CC$59:CC74))</f>
        <v>2909.0909090909117</v>
      </c>
      <c r="CD75" s="41">
        <f>IF(成就内容!BU23="","",INDEX($D$4:$D$178*成就内容!BU$120/SUM(成就内容!$D$120:$BZ$120),成就内容!BU79,1)-SUM(CD$59:CD74))</f>
        <v>93090.909090909059</v>
      </c>
      <c r="CE75" s="41" t="str">
        <f>IF(成就内容!BV23="","",INDEX($D$4:$D$178*成就内容!BV$120/SUM(成就内容!$D$120:$BZ$120),成就内容!BV79,1)-SUM(CE$59:CE74))</f>
        <v/>
      </c>
      <c r="CF75" s="41">
        <f>IF(成就内容!BW23="","",INDEX($D$4:$D$178*成就内容!BW$120/SUM(成就内容!$D$120:$BZ$120),成就内容!BW79,1)-SUM(CF$59:CF74))</f>
        <v>186181.81818181818</v>
      </c>
      <c r="CG75" s="41">
        <f>IF(成就内容!BX23="","",INDEX($D$4:$D$178*成就内容!BX$120/SUM(成就内容!$D$120:$BZ$120),成就内容!BX79,1)-SUM(CG$59:CG74))</f>
        <v>34909.090909090912</v>
      </c>
      <c r="CH75" s="41">
        <f>IF(成就内容!BY23="","",INDEX($D$4:$D$178*成就内容!BY$120/SUM(成就内容!$D$120:$BZ$120),成就内容!BY79,1)-SUM(CH$59:CH74))</f>
        <v>46545.45454545453</v>
      </c>
      <c r="CI75" s="41">
        <f>IF(成就内容!BZ23="","",INDEX($D$4:$D$178*成就内容!BZ$120/SUM(成就内容!$D$120:$BZ$120),成就内容!BZ79,1)-SUM(CI$59:CI74))</f>
        <v>0</v>
      </c>
      <c r="CM75" s="43">
        <v>17</v>
      </c>
      <c r="CN75" s="41">
        <f>IF(M75="","",IF(成就内容!D$120&lt;&gt;"",MAX(ROUNDUP(SMALL(M$59:M$108,$L75)/1000,0)*1000,1000),0))</f>
        <v>0</v>
      </c>
      <c r="CO75" s="41" t="str">
        <f>IF(N75="","",IF(成就内容!E$120&lt;&gt;"",MAX(ROUNDUP(SMALL(N$59:N$108,$L75)/1000,0)*1000,1000),0))</f>
        <v/>
      </c>
      <c r="CP75" s="41">
        <f>IF(O75="","",IF(成就内容!F$120&lt;&gt;"",MAX(ROUNDUP(SMALL(O$59:O$108,$L75)/1000,0)*1000,1000),0))</f>
        <v>70000</v>
      </c>
      <c r="CQ75" s="41" t="str">
        <f>IF(P75="","",IF(成就内容!G$120&lt;&gt;"",MAX(ROUNDUP(SMALL(P$59:P$108,$L75)/1000,0)*1000,1000),0))</f>
        <v/>
      </c>
      <c r="CR75" s="41">
        <f>IF(Q75="","",IF(成就内容!H$120&lt;&gt;"",MAX(ROUNDUP(SMALL(Q$59:Q$108,$L75)/1000,0)*1000,1000),0))</f>
        <v>0</v>
      </c>
      <c r="CS75" s="41">
        <f>IF(R75="","",IF(成就内容!I$120&lt;&gt;"",MAX(ROUNDUP(SMALL(R$59:R$108,$L75)/1000,0)*1000,1000),0))</f>
        <v>47000</v>
      </c>
      <c r="CT75" s="41">
        <f>IF(S75="","",IF(成就内容!J$120&lt;&gt;"",MAX(ROUNDUP(SMALL(S$59:S$108,$L75)/1000,0)*1000,1000),0))</f>
        <v>0</v>
      </c>
      <c r="CU75" s="41">
        <f>IF(T75="","",IF(成就内容!K$120&lt;&gt;"",MAX(ROUNDUP(SMALL(T$59:T$108,$L75)/1000,0)*1000,1000),0))</f>
        <v>0</v>
      </c>
      <c r="CV75" s="41">
        <f>IF(U75="","",IF(成就内容!L$120&lt;&gt;"",MAX(ROUNDUP(SMALL(U$59:U$108,$L75)/1000,0)*1000,1000),0))</f>
        <v>0</v>
      </c>
      <c r="CW75" s="41">
        <f>IF(V75="","",IF(成就内容!M$120&lt;&gt;"",MAX(ROUNDUP(SMALL(V$59:V$108,$L75)/1000,0)*1000,1000),0))</f>
        <v>0</v>
      </c>
      <c r="CX75" s="41">
        <f>IF(W75="","",IF(成就内容!N$120&lt;&gt;"",MAX(ROUNDUP(SMALL(W$59:W$108,$L75)/1000,0)*1000,1000),0))</f>
        <v>0</v>
      </c>
      <c r="CY75" s="41">
        <f>IF(X75="","",IF(成就内容!O$120&lt;&gt;"",MAX(ROUNDUP(SMALL(X$59:X$108,$L75)/1000,0)*1000,1000),0))</f>
        <v>0</v>
      </c>
      <c r="CZ75" s="41" t="str">
        <f>IF(Y75="","",IF(成就内容!P$120&lt;&gt;"",MAX(ROUNDUP(SMALL(Y$59:Y$108,$L75)/1000,0)*1000,1000),0))</f>
        <v/>
      </c>
      <c r="DA75" s="41">
        <f>IF(Z75="","",IF(成就内容!Q$120&lt;&gt;"",MAX(ROUNDUP(SMALL(Z$59:Z$108,$L75)/1000,0)*1000,1000),0))</f>
        <v>0</v>
      </c>
      <c r="DB75" s="41">
        <f>IF(AA75="","",IF(成就内容!R$120&lt;&gt;"",MAX(ROUNDUP(SMALL(AA$59:AA$108,$L75)/1000,0)*1000,1000),0))</f>
        <v>47000</v>
      </c>
      <c r="DC75" s="41">
        <f>IF(AB75="","",IF(成就内容!S$120&lt;&gt;"",MAX(ROUNDUP(SMALL(AB$59:AB$108,$L75)/1000,0)*1000,1000),0))</f>
        <v>0</v>
      </c>
      <c r="DD75" s="41">
        <f>IF(AC75="","",IF(成就内容!T$120&lt;&gt;"",MAX(ROUNDUP(SMALL(AC$59:AC$108,$L75)/1000,0)*1000,1000),0))</f>
        <v>0</v>
      </c>
      <c r="DE75" s="41">
        <f>IF(AD75="","",IF(成就内容!U$120&lt;&gt;"",MAX(ROUNDUP(SMALL(AD$59:AD$108,$L75)/1000,0)*1000,1000),0))</f>
        <v>0</v>
      </c>
      <c r="DF75" s="41">
        <f>IF(AE75="","",IF(成就内容!V$120&lt;&gt;"",MAX(ROUNDUP(SMALL(AE$59:AE$108,$L75)/1000,0)*1000,1000),0))</f>
        <v>0</v>
      </c>
      <c r="DG75" s="41">
        <f>IF(AF75="","",IF(成就内容!W$120&lt;&gt;"",MAX(ROUNDUP(SMALL(AF$59:AF$108,$L75)/1000,0)*1000,1000),0))</f>
        <v>0</v>
      </c>
      <c r="DH75" s="41">
        <f>IF(AG75="","",IF(成就内容!X$120&lt;&gt;"",MAX(ROUNDUP(SMALL(AG$59:AG$108,$L75)/1000,0)*1000,1000),0))</f>
        <v>466000</v>
      </c>
      <c r="DI75" s="41">
        <f>IF(AH75="","",IF(成就内容!Y$120&lt;&gt;"",MAX(ROUNDUP(SMALL(AH$59:AH$108,$L75)/1000,0)*1000,1000),0))</f>
        <v>94000</v>
      </c>
      <c r="DJ75" s="41" t="str">
        <f>IF(AI75="","",IF(成就内容!Z$120&lt;&gt;"",MAX(ROUNDUP(SMALL(AI$59:AI$108,$L75)/1000,0)*1000,1000),0))</f>
        <v/>
      </c>
      <c r="DK75" s="41">
        <f>IF(AJ75="","",IF(成就内容!AA$120&lt;&gt;"",MAX(ROUNDUP(SMALL(AJ$59:AJ$108,$L75)/1000,0)*1000,1000),0))</f>
        <v>0</v>
      </c>
      <c r="DL75" s="41">
        <f>IF(AK75="","",IF(成就内容!AB$120&lt;&gt;"",MAX(ROUNDUP(SMALL(AK$59:AK$108,$L75)/1000,0)*1000,1000),0))</f>
        <v>0</v>
      </c>
      <c r="DM75" s="41">
        <f>IF(AL75="","",IF(成就内容!AC$120&lt;&gt;"",MAX(ROUNDUP(SMALL(AL$59:AL$108,$L75)/1000,0)*1000,1000),0))</f>
        <v>0</v>
      </c>
      <c r="DN75" s="41">
        <f>IF(AM75="","",IF(成就内容!AD$120&lt;&gt;"",MAX(ROUNDUP(SMALL(AM$59:AM$108,$L75)/1000,0)*1000,1000),0))</f>
        <v>0</v>
      </c>
      <c r="DO75" s="41">
        <f>IF(AN75="","",IF(成就内容!AE$120&lt;&gt;"",MAX(ROUNDUP(SMALL(AN$59:AN$108,$L75)/1000,0)*1000,1000),0))</f>
        <v>0</v>
      </c>
      <c r="DP75" s="41">
        <f>IF(AO75="","",IF(成就内容!AF$120&lt;&gt;"",MAX(ROUNDUP(SMALL(AO$59:AO$108,$L75)/1000,0)*1000,1000),0))</f>
        <v>0</v>
      </c>
      <c r="DQ75" s="41">
        <f>IF(AP75="","",IF(成就内容!AG$120&lt;&gt;"",MAX(ROUNDUP(SMALL(AP$59:AP$108,$L75)/1000,0)*1000,1000),0))</f>
        <v>47000</v>
      </c>
      <c r="DR75" s="41">
        <f>IF(AQ75="","",IF(成就内容!AH$120&lt;&gt;"",MAX(ROUNDUP(SMALL(AQ$59:AQ$108,$L75)/1000,0)*1000,1000),0))</f>
        <v>0</v>
      </c>
      <c r="DS75" s="41">
        <f>IF(AR75="","",IF(成就内容!AI$120&lt;&gt;"",MAX(ROUNDUP(SMALL(AR$59:AR$108,$L75)/1000,0)*1000,1000),0))</f>
        <v>47000</v>
      </c>
      <c r="DT75" s="41">
        <f>IF(AS75="","",IF(成就内容!AJ$120&lt;&gt;"",MAX(ROUNDUP(SMALL(AS$59:AS$108,$L75)/1000,0)*1000,1000),0))</f>
        <v>59000</v>
      </c>
      <c r="DU75" s="41" t="str">
        <f>IF(AT75="","",IF(成就内容!AK$120&lt;&gt;"",MAX(ROUNDUP(SMALL(AT$59:AT$108,$L75)/1000,0)*1000,1000),0))</f>
        <v/>
      </c>
      <c r="DV75" s="41" t="str">
        <f>IF(AU75="","",IF(成就内容!AL$120&lt;&gt;"",MAX(ROUNDUP(SMALL(AU$59:AU$108,$L75)/1000,0)*1000,1000),0))</f>
        <v/>
      </c>
      <c r="DW75" s="41">
        <f>IF(AV75="","",IF(成就内容!AM$120&lt;&gt;"",MAX(ROUNDUP(SMALL(AV$59:AV$108,$L75)/1000,0)*1000,1000),0))</f>
        <v>47000</v>
      </c>
      <c r="DX75" s="41">
        <f>IF(AW75="","",IF(成就内容!AN$120&lt;&gt;"",MAX(ROUNDUP(SMALL(AW$59:AW$108,$L75)/1000,0)*1000,1000),0))</f>
        <v>59000</v>
      </c>
      <c r="DY75" s="41">
        <f>IF(AX75="","",IF(成就内容!AO$120&lt;&gt;"",MAX(ROUNDUP(SMALL(AX$59:AX$108,$L75)/1000,0)*1000,1000),0))</f>
        <v>0</v>
      </c>
      <c r="DZ75" s="41">
        <f>IF(AY75="","",IF(成就内容!AP$120&lt;&gt;"",MAX(ROUNDUP(SMALL(AY$59:AY$108,$L75)/1000,0)*1000,1000),0))</f>
        <v>0</v>
      </c>
      <c r="EA75" s="41">
        <f>IF(AZ75="","",IF(成就内容!AQ$120&lt;&gt;"",MAX(ROUNDUP(SMALL(AZ$59:AZ$108,$L75)/1000,0)*1000,1000),0))</f>
        <v>0</v>
      </c>
      <c r="EB75" s="41">
        <f>IF(BA75="","",IF(成就内容!AR$120&lt;&gt;"",MAX(ROUNDUP(SMALL(BA$59:BA$108,$L75)/1000,0)*1000,1000),0))</f>
        <v>0</v>
      </c>
      <c r="EC75" s="41">
        <f>IF(BB75="","",IF(成就内容!AS$120&lt;&gt;"",MAX(ROUNDUP(SMALL(BB$59:BB$108,$L75)/1000,0)*1000,1000),0))</f>
        <v>0</v>
      </c>
      <c r="ED75" s="41">
        <f>IF(BC75="","",IF(成就内容!AT$120&lt;&gt;"",MAX(ROUNDUP(SMALL(BC$59:BC$108,$L75)/1000,0)*1000,1000),0))</f>
        <v>0</v>
      </c>
      <c r="EE75" s="41">
        <f>IF(BD75="","",IF(成就内容!AU$120&lt;&gt;"",MAX(ROUNDUP(SMALL(BD$59:BD$108,$L75)/1000,0)*1000,1000),0))</f>
        <v>0</v>
      </c>
      <c r="EF75" s="41">
        <f>IF(BE75="","",IF(成就内容!AV$120&lt;&gt;"",MAX(ROUNDUP(SMALL(BE$59:BE$108,$L75)/1000,0)*1000,1000),0))</f>
        <v>0</v>
      </c>
      <c r="EG75" s="41">
        <f>IF(BF75="","",IF(成就内容!AW$120&lt;&gt;"",MAX(ROUNDUP(SMALL(BF$59:BF$108,$L75)/1000,0)*1000,1000),0))</f>
        <v>47000</v>
      </c>
      <c r="EH75" s="41">
        <f>IF(BG75="","",IF(成就内容!AX$120&lt;&gt;"",MAX(ROUNDUP(SMALL(BG$59:BG$108,$L75)/1000,0)*1000,1000),0))</f>
        <v>0</v>
      </c>
      <c r="EI75" s="41">
        <f>IF(BH75="","",IF(成就内容!AY$120&lt;&gt;"",MAX(ROUNDUP(SMALL(BH$59:BH$108,$L75)/1000,0)*1000,1000),0))</f>
        <v>0</v>
      </c>
      <c r="EJ75" s="41">
        <f>IF(BI75="","",IF(成就内容!AZ$120&lt;&gt;"",MAX(ROUNDUP(SMALL(BI$59:BI$108,$L75)/1000,0)*1000,1000),0))</f>
        <v>0</v>
      </c>
      <c r="EK75" s="41">
        <f>IF(BJ75="","",IF(成就内容!BA$120&lt;&gt;"",MAX(ROUNDUP(SMALL(BJ$59:BJ$108,$L75)/1000,0)*1000,1000),0))</f>
        <v>0</v>
      </c>
      <c r="EL75" s="41">
        <f>IF(BK75="","",IF(成就内容!BB$120&lt;&gt;"",MAX(ROUNDUP(SMALL(BK$59:BK$108,$L75)/1000,0)*1000,1000),0))</f>
        <v>0</v>
      </c>
      <c r="EM75" s="41">
        <f>IF(BL75="","",IF(成就内容!BC$120&lt;&gt;"",MAX(ROUNDUP(SMALL(BL$59:BL$108,$L75)/1000,0)*1000,1000),0))</f>
        <v>0</v>
      </c>
      <c r="EN75" s="41">
        <f>IF(BM75="","",IF(成就内容!BD$120&lt;&gt;"",MAX(ROUNDUP(SMALL(BM$59:BM$108,$L75)/1000,0)*1000,1000),0))</f>
        <v>0</v>
      </c>
      <c r="EO75" s="41">
        <f>IF(BN75="","",IF(成就内容!BE$120&lt;&gt;"",MAX(ROUNDUP(SMALL(BN$59:BN$108,$L75)/1000,0)*1000,1000),0))</f>
        <v>0</v>
      </c>
      <c r="EP75" s="41">
        <f>IF(BO75="","",IF(成就内容!BF$120&lt;&gt;"",MAX(ROUNDUP(SMALL(BO$59:BO$108,$L75)/1000,0)*1000,1000),0))</f>
        <v>0</v>
      </c>
      <c r="EQ75" s="41">
        <f>IF(BP75="","",IF(成就内容!BG$120&lt;&gt;"",MAX(ROUNDUP(SMALL(BP$59:BP$108,$L75)/1000,0)*1000,1000),0))</f>
        <v>47000</v>
      </c>
      <c r="ER75" s="41">
        <f>IF(BQ75="","",IF(成就内容!BH$120&lt;&gt;"",MAX(ROUNDUP(SMALL(BQ$59:BQ$108,$L75)/1000,0)*1000,1000),0))</f>
        <v>0</v>
      </c>
      <c r="ES75" s="41" t="str">
        <f>IF(BR75="","",IF(成就内容!BI$120&lt;&gt;"",MAX(ROUNDUP(SMALL(BR$59:BR$108,$L75)/1000,0)*1000,1000),0))</f>
        <v/>
      </c>
      <c r="ET75" s="41">
        <f>IF(BS75="","",IF(成就内容!BJ$120&lt;&gt;"",MAX(ROUNDUP(SMALL(BS$59:BS$108,$L75)/1000,0)*1000,1000),0))</f>
        <v>0</v>
      </c>
      <c r="EU75" s="41">
        <f>IF(BT75="","",IF(成就内容!BK$120&lt;&gt;"",MAX(ROUNDUP(SMALL(BT$59:BT$108,$L75)/1000,0)*1000,1000),0))</f>
        <v>15000</v>
      </c>
      <c r="EV75" s="41">
        <f>IF(BU75="","",IF(成就内容!BL$120&lt;&gt;"",MAX(ROUNDUP(SMALL(BU$59:BU$108,$L75)/1000,0)*1000,1000),0))</f>
        <v>0</v>
      </c>
      <c r="EW75" s="41">
        <f>IF(BV75="","",IF(成就内容!BM$120&lt;&gt;"",MAX(ROUNDUP(SMALL(BV$59:BV$108,$L75)/1000,0)*1000,1000),0))</f>
        <v>0</v>
      </c>
      <c r="EX75" s="41">
        <f>IF(BW75="","",IF(成就内容!BN$120&lt;&gt;"",MAX(ROUNDUP(SMALL(BW$59:BW$108,$L75)/1000,0)*1000,1000),0))</f>
        <v>70000</v>
      </c>
      <c r="EY75" s="41">
        <f>IF(BX75="","",IF(成就内容!BO$120&lt;&gt;"",MAX(ROUNDUP(SMALL(BX$59:BX$108,$L75)/1000,0)*1000,1000),0))</f>
        <v>12000</v>
      </c>
      <c r="EZ75" s="41">
        <f>IF(BY75="","",IF(成就内容!BP$120&lt;&gt;"",MAX(ROUNDUP(SMALL(BY$59:BY$108,$L75)/1000,0)*1000,1000),0))</f>
        <v>24000</v>
      </c>
      <c r="FA75" s="41">
        <f>IF(BZ75="","",IF(成就内容!BQ$120&lt;&gt;"",MAX(ROUNDUP(SMALL(BZ$59:BZ$108,$L75)/1000,0)*1000,1000),0))</f>
        <v>12000</v>
      </c>
      <c r="FB75" s="41" t="str">
        <f>IF(CA75="","",IF(成就内容!BR$120&lt;&gt;"",MAX(ROUNDUP(SMALL(CA$59:CA$108,$L75)/1000,0)*1000,1000),0))</f>
        <v/>
      </c>
      <c r="FC75" s="41">
        <f>IF(CB75="","",IF(成就内容!BS$120&lt;&gt;"",MAX(ROUNDUP(SMALL(CB$59:CB$108,$L75)/1000,0)*1000,1000),0))</f>
        <v>18000</v>
      </c>
      <c r="FD75" s="41">
        <f>IF(CC75="","",IF(成就内容!BT$120&lt;&gt;"",MAX(ROUNDUP(SMALL(CC$59:CC$108,$L75)/1000,0)*1000,1000),0))</f>
        <v>3000</v>
      </c>
      <c r="FE75" s="41">
        <f>IF(CD75="","",IF(成就内容!BU$120&lt;&gt;"",MAX(ROUNDUP(SMALL(CD$59:CD$108,$L75)/1000,0)*1000,1000),0))</f>
        <v>94000</v>
      </c>
      <c r="FF75" s="41" t="str">
        <f>IF(CE75="","",IF(成就内容!BV$120&lt;&gt;"",MAX(ROUNDUP(SMALL(CE$59:CE$108,$L75)/1000,0)*1000,1000),0))</f>
        <v/>
      </c>
      <c r="FG75" s="41">
        <f>IF(CF75="","",IF(成就内容!BW$120&lt;&gt;"",MAX(ROUNDUP(SMALL(CF$59:CF$108,$L75)/1000,0)*1000,1000),0))</f>
        <v>187000</v>
      </c>
      <c r="FH75" s="41">
        <f>IF(CG75="","",IF(成就内容!BX$120&lt;&gt;"",MAX(ROUNDUP(SMALL(CG$59:CG$108,$L75)/1000,0)*1000,1000),0))</f>
        <v>35000</v>
      </c>
      <c r="FI75" s="41">
        <f>IF(CH75="","",IF(成就内容!BY$120&lt;&gt;"",MAX(ROUNDUP(SMALL(CH$59:CH$108,$L75)/1000,0)*1000,1000),0))</f>
        <v>47000</v>
      </c>
      <c r="FJ75" s="41">
        <f>IF(CI75="","",IF(成就内容!BZ$120&lt;&gt;"",MAX(ROUNDUP(SMALL(CI$59:CI$108,$L75)/1000,0)*1000,1000),0))</f>
        <v>0</v>
      </c>
    </row>
    <row r="76" spans="1:166" x14ac:dyDescent="0.15">
      <c r="A76" s="84"/>
      <c r="B76" s="96">
        <v>73</v>
      </c>
      <c r="C76" s="96">
        <f>'[1]功能-子任务'!$S77</f>
        <v>9057.6</v>
      </c>
      <c r="D76" s="96">
        <f>'[1]功能-子任务'!$AC77</f>
        <v>8320000</v>
      </c>
      <c r="E76" s="96">
        <f>'[1]功能-子任务'!$AM77/4</f>
        <v>47567187.5</v>
      </c>
      <c r="F76" s="96">
        <f t="shared" si="78"/>
        <v>47567187.5</v>
      </c>
      <c r="G76" s="96">
        <f>'[1]功能-子任务'!$AR77</f>
        <v>123420000.0000001</v>
      </c>
      <c r="H76" s="96">
        <f>'[1]功能-子任务'!$BA77</f>
        <v>28950</v>
      </c>
      <c r="I76" s="96">
        <f>'[1]功能-子任务'!$BJ77</f>
        <v>166056.5</v>
      </c>
      <c r="L76" s="25">
        <v>18</v>
      </c>
      <c r="M76" s="41">
        <f>IF(成就内容!D24="","",INDEX($D$4:$D$178*成就内容!D$120/SUM(成就内容!$D$120:$BZ$120),成就内容!D80,1)-SUM(M$59:M75))</f>
        <v>0</v>
      </c>
      <c r="N76" s="41" t="str">
        <f>IF(成就内容!E24="","",INDEX($D$4:$D$178*成就内容!E$120/SUM(成就内容!$D$120:$BZ$120),成就内容!E80,1)-SUM(N$59:N75))</f>
        <v/>
      </c>
      <c r="O76" s="41">
        <f>IF(成就内容!F24="","",INDEX($D$4:$D$178*成就内容!F$120/SUM(成就内容!$D$120:$BZ$120),成就内容!F80,1)-SUM(O$59:O75))</f>
        <v>139636.36363636362</v>
      </c>
      <c r="P76" s="41" t="str">
        <f>IF(成就内容!G24="","",INDEX($D$4:$D$178*成就内容!G$120/SUM(成就内容!$D$120:$BZ$120),成就内容!G80,1)-SUM(P$59:P75))</f>
        <v/>
      </c>
      <c r="Q76" s="41">
        <f>IF(成就内容!H24="","",INDEX($D$4:$D$178*成就内容!H$120/SUM(成就内容!$D$120:$BZ$120),成就内容!H80,1)-SUM(Q$59:Q75))</f>
        <v>0</v>
      </c>
      <c r="R76" s="41">
        <f>IF(成就内容!I24="","",INDEX($D$4:$D$178*成就内容!I$120/SUM(成就内容!$D$120:$BZ$120),成就内容!I80,1)-SUM(R$59:R75))</f>
        <v>69818.181818181853</v>
      </c>
      <c r="S76" s="41">
        <f>IF(成就内容!J24="","",INDEX($D$4:$D$178*成就内容!J$120/SUM(成就内容!$D$120:$BZ$120),成就内容!J80,1)-SUM(S$59:S75))</f>
        <v>0</v>
      </c>
      <c r="T76" s="41">
        <f>IF(成就内容!K24="","",INDEX($D$4:$D$178*成就内容!K$120/SUM(成就内容!$D$120:$BZ$120),成就内容!K80,1)-SUM(T$59:T75))</f>
        <v>0</v>
      </c>
      <c r="U76" s="41">
        <f>IF(成就内容!L24="","",INDEX($D$4:$D$178*成就内容!L$120/SUM(成就内容!$D$120:$BZ$120),成就内容!L80,1)-SUM(U$59:U75))</f>
        <v>0</v>
      </c>
      <c r="V76" s="41">
        <f>IF(成就内容!M24="","",INDEX($D$4:$D$178*成就内容!M$120/SUM(成就内容!$D$120:$BZ$120),成就内容!M80,1)-SUM(V$59:V75))</f>
        <v>0</v>
      </c>
      <c r="W76" s="41">
        <f>IF(成就内容!N24="","",INDEX($D$4:$D$178*成就内容!N$120/SUM(成就内容!$D$120:$BZ$120),成就内容!N80,1)-SUM(W$59:W75))</f>
        <v>0</v>
      </c>
      <c r="X76" s="41">
        <f>IF(成就内容!O24="","",INDEX($D$4:$D$178*成就内容!O$120/SUM(成就内容!$D$120:$BZ$120),成就内容!O80,1)-SUM(X$59:X75))</f>
        <v>0</v>
      </c>
      <c r="Y76" s="41" t="str">
        <f>IF(成就内容!P24="","",INDEX($D$4:$D$178*成就内容!P$120/SUM(成就内容!$D$120:$BZ$120),成就内容!P80,1)-SUM(Y$59:Y75))</f>
        <v/>
      </c>
      <c r="Z76" s="41">
        <f>IF(成就内容!Q24="","",INDEX($D$4:$D$178*成就内容!Q$120/SUM(成就内容!$D$120:$BZ$120),成就内容!Q80,1)-SUM(Z$59:Z75))</f>
        <v>0</v>
      </c>
      <c r="AA76" s="41">
        <f>IF(成就内容!R24="","",INDEX($D$4:$D$178*成就内容!R$120/SUM(成就内容!$D$120:$BZ$120),成就内容!R80,1)-SUM(AA$59:AA75))</f>
        <v>69818.181818181853</v>
      </c>
      <c r="AB76" s="41">
        <f>IF(成就内容!S24="","",INDEX($D$4:$D$178*成就内容!S$120/SUM(成就内容!$D$120:$BZ$120),成就内容!S80,1)-SUM(AB$59:AB75))</f>
        <v>0</v>
      </c>
      <c r="AC76" s="41">
        <f>IF(成就内容!T24="","",INDEX($D$4:$D$178*成就内容!T$120/SUM(成就内容!$D$120:$BZ$120),成就内容!T80,1)-SUM(AC$59:AC75))</f>
        <v>0</v>
      </c>
      <c r="AD76" s="41">
        <f>IF(成就内容!U24="","",INDEX($D$4:$D$178*成就内容!U$120/SUM(成就内容!$D$120:$BZ$120),成就内容!U80,1)-SUM(AD$59:AD75))</f>
        <v>0</v>
      </c>
      <c r="AE76" s="41">
        <f>IF(成就内容!V24="","",INDEX($D$4:$D$178*成就内容!V$120/SUM(成就内容!$D$120:$BZ$120),成就内容!V80,1)-SUM(AE$59:AE75))</f>
        <v>0</v>
      </c>
      <c r="AF76" s="41">
        <f>IF(成就内容!W24="","",INDEX($D$4:$D$178*成就内容!W$120/SUM(成就内容!$D$120:$BZ$120),成就内容!W80,1)-SUM(AF$59:AF75))</f>
        <v>0</v>
      </c>
      <c r="AG76" s="41">
        <f>IF(成就内容!X24="","",INDEX($D$4:$D$178*成就内容!X$120/SUM(成就内容!$D$120:$BZ$120),成就内容!X80,1)-SUM(AG$59:AG75))</f>
        <v>465454.54545454541</v>
      </c>
      <c r="AH76" s="41">
        <f>IF(成就内容!Y24="","",INDEX($D$4:$D$178*成就内容!Y$120/SUM(成就内容!$D$120:$BZ$120),成就内容!Y80,1)-SUM(AH$59:AH75))</f>
        <v>186181.81818181818</v>
      </c>
      <c r="AI76" s="41" t="str">
        <f>IF(成就内容!Z24="","",INDEX($D$4:$D$178*成就内容!Z$120/SUM(成就内容!$D$120:$BZ$120),成就内容!Z80,1)-SUM(AI$59:AI75))</f>
        <v/>
      </c>
      <c r="AJ76" s="41">
        <f>IF(成就内容!AA24="","",INDEX($D$4:$D$178*成就内容!AA$120/SUM(成就内容!$D$120:$BZ$120),成就内容!AA80,1)-SUM(AJ$59:AJ75))</f>
        <v>0</v>
      </c>
      <c r="AK76" s="41">
        <f>IF(成就内容!AB24="","",INDEX($D$4:$D$178*成就内容!AB$120/SUM(成就内容!$D$120:$BZ$120),成就内容!AB80,1)-SUM(AK$59:AK75))</f>
        <v>0</v>
      </c>
      <c r="AL76" s="41">
        <f>IF(成就内容!AC24="","",INDEX($D$4:$D$178*成就内容!AC$120/SUM(成就内容!$D$120:$BZ$120),成就内容!AC80,1)-SUM(AL$59:AL75))</f>
        <v>0</v>
      </c>
      <c r="AM76" s="41">
        <f>IF(成就内容!AD24="","",INDEX($D$4:$D$178*成就内容!AD$120/SUM(成就内容!$D$120:$BZ$120),成就内容!AD80,1)-SUM(AM$59:AM75))</f>
        <v>0</v>
      </c>
      <c r="AN76" s="41">
        <f>IF(成就内容!AE24="","",INDEX($D$4:$D$178*成就内容!AE$120/SUM(成就内容!$D$120:$BZ$120),成就内容!AE80,1)-SUM(AN$59:AN75))</f>
        <v>0</v>
      </c>
      <c r="AO76" s="41">
        <f>IF(成就内容!AF24="","",INDEX($D$4:$D$178*成就内容!AF$120/SUM(成就内容!$D$120:$BZ$120),成就内容!AF80,1)-SUM(AO$59:AO75))</f>
        <v>0</v>
      </c>
      <c r="AP76" s="41">
        <f>IF(成就内容!AG24="","",INDEX($D$4:$D$178*成就内容!AG$120/SUM(成就内容!$D$120:$BZ$120),成就内容!AG80,1)-SUM(AP$59:AP75))</f>
        <v>93090.909090909088</v>
      </c>
      <c r="AQ76" s="41">
        <f>IF(成就内容!AH24="","",INDEX($D$4:$D$178*成就内容!AH$120/SUM(成就内容!$D$120:$BZ$120),成就内容!AH80,1)-SUM(AQ$59:AQ75))</f>
        <v>0</v>
      </c>
      <c r="AR76" s="41">
        <f>IF(成就内容!AI24="","",INDEX($D$4:$D$178*成就内容!AI$120/SUM(成就内容!$D$120:$BZ$120),成就内容!AI80,1)-SUM(AR$59:AR75))</f>
        <v>93090.909090909088</v>
      </c>
      <c r="AS76" s="41">
        <f>IF(成就内容!AJ24="","",INDEX($D$4:$D$178*成就内容!AJ$120/SUM(成就内容!$D$120:$BZ$120),成就内容!AJ80,1)-SUM(AS$59:AS75))</f>
        <v>93090.909090909117</v>
      </c>
      <c r="AT76" s="41" t="str">
        <f>IF(成就内容!AK24="","",INDEX($D$4:$D$178*成就内容!AK$120/SUM(成就内容!$D$120:$BZ$120),成就内容!AK80,1)-SUM(AT$59:AT75))</f>
        <v/>
      </c>
      <c r="AU76" s="41" t="str">
        <f>IF(成就内容!AL24="","",INDEX($D$4:$D$178*成就内容!AL$120/SUM(成就内容!$D$120:$BZ$120),成就内容!AL80,1)-SUM(AU$59:AU75))</f>
        <v/>
      </c>
      <c r="AV76" s="41">
        <f>IF(成就内容!AM24="","",INDEX($D$4:$D$178*成就内容!AM$120/SUM(成就内容!$D$120:$BZ$120),成就内容!AM80,1)-SUM(AV$59:AV75))</f>
        <v>93090.909090909088</v>
      </c>
      <c r="AW76" s="41">
        <f>IF(成就内容!AN24="","",INDEX($D$4:$D$178*成就内容!AN$120/SUM(成就内容!$D$120:$BZ$120),成就内容!AN80,1)-SUM(AW$59:AW75))</f>
        <v>93090.909090909117</v>
      </c>
      <c r="AX76" s="41">
        <f>IF(成就内容!AO24="","",INDEX($D$4:$D$178*成就内容!AO$120/SUM(成就内容!$D$120:$BZ$120),成就内容!AO80,1)-SUM(AX$59:AX75))</f>
        <v>0</v>
      </c>
      <c r="AY76" s="41">
        <f>IF(成就内容!AP24="","",INDEX($D$4:$D$178*成就内容!AP$120/SUM(成就内容!$D$120:$BZ$120),成就内容!AP80,1)-SUM(AY$59:AY75))</f>
        <v>0</v>
      </c>
      <c r="AZ76" s="41">
        <f>IF(成就内容!AQ24="","",INDEX($D$4:$D$178*成就内容!AQ$120/SUM(成就内容!$D$120:$BZ$120),成就内容!AQ80,1)-SUM(AZ$59:AZ75))</f>
        <v>0</v>
      </c>
      <c r="BA76" s="41">
        <f>IF(成就内容!AR24="","",INDEX($D$4:$D$178*成就内容!AR$120/SUM(成就内容!$D$120:$BZ$120),成就内容!AR80,1)-SUM(BA$59:BA75))</f>
        <v>0</v>
      </c>
      <c r="BB76" s="41">
        <f>IF(成就内容!AS24="","",INDEX($D$4:$D$178*成就内容!AS$120/SUM(成就内容!$D$120:$BZ$120),成就内容!AS80,1)-SUM(BB$59:BB75))</f>
        <v>0</v>
      </c>
      <c r="BC76" s="41">
        <f>IF(成就内容!AT24="","",INDEX($D$4:$D$178*成就内容!AT$120/SUM(成就内容!$D$120:$BZ$120),成就内容!AT80,1)-SUM(BC$59:BC75))</f>
        <v>0</v>
      </c>
      <c r="BD76" s="41">
        <f>IF(成就内容!AU24="","",INDEX($D$4:$D$178*成就内容!AU$120/SUM(成就内容!$D$120:$BZ$120),成就内容!AU80,1)-SUM(BD$59:BD75))</f>
        <v>0</v>
      </c>
      <c r="BE76" s="41">
        <f>IF(成就内容!AV24="","",INDEX($D$4:$D$178*成就内容!AV$120/SUM(成就内容!$D$120:$BZ$120),成就内容!AV80,1)-SUM(BE$59:BE75))</f>
        <v>0</v>
      </c>
      <c r="BF76" s="41">
        <f>IF(成就内容!AW24="","",INDEX($D$4:$D$178*成就内容!AW$120/SUM(成就内容!$D$120:$BZ$120),成就内容!AW80,1)-SUM(BF$59:BF75))</f>
        <v>69818.181818181853</v>
      </c>
      <c r="BG76" s="41">
        <f>IF(成就内容!AX24="","",INDEX($D$4:$D$178*成就内容!AX$120/SUM(成就内容!$D$120:$BZ$120),成就内容!AX80,1)-SUM(BG$59:BG75))</f>
        <v>0</v>
      </c>
      <c r="BH76" s="41">
        <f>IF(成就内容!AY24="","",INDEX($D$4:$D$178*成就内容!AY$120/SUM(成就内容!$D$120:$BZ$120),成就内容!AY80,1)-SUM(BH$59:BH75))</f>
        <v>0</v>
      </c>
      <c r="BI76" s="41">
        <f>IF(成就内容!AZ24="","",INDEX($D$4:$D$178*成就内容!AZ$120/SUM(成就内容!$D$120:$BZ$120),成就内容!AZ80,1)-SUM(BI$59:BI75))</f>
        <v>0</v>
      </c>
      <c r="BJ76" s="41">
        <f>IF(成就内容!BA24="","",INDEX($D$4:$D$178*成就内容!BA$120/SUM(成就内容!$D$120:$BZ$120),成就内容!BA80,1)-SUM(BJ$59:BJ75))</f>
        <v>0</v>
      </c>
      <c r="BK76" s="41">
        <f>IF(成就内容!BB24="","",INDEX($D$4:$D$178*成就内容!BB$120/SUM(成就内容!$D$120:$BZ$120),成就内容!BB80,1)-SUM(BK$59:BK75))</f>
        <v>0</v>
      </c>
      <c r="BL76" s="41">
        <f>IF(成就内容!BC24="","",INDEX($D$4:$D$178*成就内容!BC$120/SUM(成就内容!$D$120:$BZ$120),成就内容!BC80,1)-SUM(BL$59:BL75))</f>
        <v>0</v>
      </c>
      <c r="BM76" s="41">
        <f>IF(成就内容!BD24="","",INDEX($D$4:$D$178*成就内容!BD$120/SUM(成就内容!$D$120:$BZ$120),成就内容!BD80,1)-SUM(BM$59:BM75))</f>
        <v>0</v>
      </c>
      <c r="BN76" s="41">
        <f>IF(成就内容!BE24="","",INDEX($D$4:$D$178*成就内容!BE$120/SUM(成就内容!$D$120:$BZ$120),成就内容!BE80,1)-SUM(BN$59:BN75))</f>
        <v>0</v>
      </c>
      <c r="BO76" s="41">
        <f>IF(成就内容!BF24="","",INDEX($D$4:$D$178*成就内容!BF$120/SUM(成就内容!$D$120:$BZ$120),成就内容!BF80,1)-SUM(BO$59:BO75))</f>
        <v>0</v>
      </c>
      <c r="BP76" s="41">
        <f>IF(成就内容!BG24="","",INDEX($D$4:$D$178*成就内容!BG$120/SUM(成就内容!$D$120:$BZ$120),成就内容!BG80,1)-SUM(BP$59:BP75))</f>
        <v>81454.545454545441</v>
      </c>
      <c r="BQ76" s="41">
        <f>IF(成就内容!BH24="","",INDEX($D$4:$D$178*成就内容!BH$120/SUM(成就内容!$D$120:$BZ$120),成就内容!BH80,1)-SUM(BQ$59:BQ75))</f>
        <v>0</v>
      </c>
      <c r="BR76" s="41" t="str">
        <f>IF(成就内容!BI24="","",INDEX($D$4:$D$178*成就内容!BI$120/SUM(成就内容!$D$120:$BZ$120),成就内容!BI80,1)-SUM(BR$59:BR75))</f>
        <v/>
      </c>
      <c r="BS76" s="41">
        <f>IF(成就内容!BJ24="","",INDEX($D$4:$D$178*成就内容!BJ$120/SUM(成就内容!$D$120:$BZ$120),成就内容!BJ80,1)-SUM(BS$59:BS75))</f>
        <v>0</v>
      </c>
      <c r="BT76" s="41">
        <f>IF(成就内容!BK24="","",INDEX($D$4:$D$178*成就内容!BK$120/SUM(成就内容!$D$120:$BZ$120),成就内容!BK80,1)-SUM(BT$59:BT75))</f>
        <v>46545.454545454544</v>
      </c>
      <c r="BU76" s="41">
        <f>IF(成就内容!BL24="","",INDEX($D$4:$D$178*成就内容!BL$120/SUM(成就内容!$D$120:$BZ$120),成就内容!BL80,1)-SUM(BU$59:BU75))</f>
        <v>0</v>
      </c>
      <c r="BV76" s="41">
        <f>IF(成就内容!BM24="","",INDEX($D$4:$D$178*成就内容!BM$120/SUM(成就内容!$D$120:$BZ$120),成就内容!BM80,1)-SUM(BV$59:BV75))</f>
        <v>0</v>
      </c>
      <c r="BW76" s="41">
        <f>IF(成就内容!BN24="","",INDEX($D$4:$D$178*成就内容!BN$120/SUM(成就内容!$D$120:$BZ$120),成就内容!BN80,1)-SUM(BW$59:BW75))</f>
        <v>93090.909090909117</v>
      </c>
      <c r="BX76" s="41">
        <f>IF(成就内容!BO24="","",INDEX($D$4:$D$178*成就内容!BO$120/SUM(成就内容!$D$120:$BZ$120),成就内容!BO80,1)-SUM(BX$59:BX75))</f>
        <v>58181.818181818177</v>
      </c>
      <c r="BY76" s="41">
        <f>IF(成就内容!BP24="","",INDEX($D$4:$D$178*成就内容!BP$120/SUM(成就内容!$D$120:$BZ$120),成就内容!BP80,1)-SUM(BY$59:BY75))</f>
        <v>418909.09090909094</v>
      </c>
      <c r="BZ76" s="41">
        <f>IF(成就内容!BQ24="","",INDEX($D$4:$D$178*成就内容!BQ$120/SUM(成就内容!$D$120:$BZ$120),成就内容!BQ80,1)-SUM(BZ$59:BZ75))</f>
        <v>23272.727272727294</v>
      </c>
      <c r="CA76" s="41" t="str">
        <f>IF(成就内容!BR24="","",INDEX($D$4:$D$178*成就内容!BR$120/SUM(成就内容!$D$120:$BZ$120),成就内容!BR80,1)-SUM(CA$59:CA75))</f>
        <v/>
      </c>
      <c r="CB76" s="41">
        <f>IF(成就内容!BS24="","",INDEX($D$4:$D$178*成就内容!BS$120/SUM(成就内容!$D$120:$BZ$120),成就内容!BS80,1)-SUM(CB$59:CB75))</f>
        <v>23272.727272727279</v>
      </c>
      <c r="CC76" s="41">
        <f>IF(成就内容!BT24="","",INDEX($D$4:$D$178*成就内容!BT$120/SUM(成就内容!$D$120:$BZ$120),成就内容!BT80,1)-SUM(CC$59:CC75))</f>
        <v>2909.0909090909045</v>
      </c>
      <c r="CD76" s="41">
        <f>IF(成就内容!BU24="","",INDEX($D$4:$D$178*成就内容!BU$120/SUM(成就内容!$D$120:$BZ$120),成就内容!BU80,1)-SUM(CD$59:CD75))</f>
        <v>186181.81818181812</v>
      </c>
      <c r="CE76" s="41" t="str">
        <f>IF(成就内容!BV24="","",INDEX($D$4:$D$178*成就内容!BV$120/SUM(成就内容!$D$120:$BZ$120),成就内容!BV80,1)-SUM(CE$59:CE75))</f>
        <v/>
      </c>
      <c r="CF76" s="41">
        <f>IF(成就内容!BW24="","",INDEX($D$4:$D$178*成就内容!BW$120/SUM(成就内容!$D$120:$BZ$120),成就内容!BW80,1)-SUM(CF$59:CF75))</f>
        <v>186181.81818181812</v>
      </c>
      <c r="CG76" s="41">
        <f>IF(成就内容!BX24="","",INDEX($D$4:$D$178*成就内容!BX$120/SUM(成就内容!$D$120:$BZ$120),成就内容!BX80,1)-SUM(CG$59:CG75))</f>
        <v>69818.181818181794</v>
      </c>
      <c r="CH76" s="41">
        <f>IF(成就内容!BY24="","",INDEX($D$4:$D$178*成就内容!BY$120/SUM(成就内容!$D$120:$BZ$120),成就内容!BY80,1)-SUM(CH$59:CH75))</f>
        <v>69818.181818181853</v>
      </c>
      <c r="CI76" s="41">
        <f>IF(成就内容!BZ24="","",INDEX($D$4:$D$178*成就内容!BZ$120/SUM(成就内容!$D$120:$BZ$120),成就内容!BZ80,1)-SUM(CI$59:CI75))</f>
        <v>0</v>
      </c>
      <c r="CM76" s="43">
        <v>18</v>
      </c>
      <c r="CN76" s="41">
        <f>IF(M76="","",IF(成就内容!D$120&lt;&gt;"",MAX(ROUNDUP(SMALL(M$59:M$108,$L76)/1000,0)*1000,1000),0))</f>
        <v>0</v>
      </c>
      <c r="CO76" s="41" t="str">
        <f>IF(N76="","",IF(成就内容!E$120&lt;&gt;"",MAX(ROUNDUP(SMALL(N$59:N$108,$L76)/1000,0)*1000,1000),0))</f>
        <v/>
      </c>
      <c r="CP76" s="41">
        <f>IF(O76="","",IF(成就内容!F$120&lt;&gt;"",MAX(ROUNDUP(SMALL(O$59:O$108,$L76)/1000,0)*1000,1000),0))</f>
        <v>140000</v>
      </c>
      <c r="CQ76" s="41" t="str">
        <f>IF(P76="","",IF(成就内容!G$120&lt;&gt;"",MAX(ROUNDUP(SMALL(P$59:P$108,$L76)/1000,0)*1000,1000),0))</f>
        <v/>
      </c>
      <c r="CR76" s="41">
        <f>IF(Q76="","",IF(成就内容!H$120&lt;&gt;"",MAX(ROUNDUP(SMALL(Q$59:Q$108,$L76)/1000,0)*1000,1000),0))</f>
        <v>0</v>
      </c>
      <c r="CS76" s="41">
        <f>IF(R76="","",IF(成就内容!I$120&lt;&gt;"",MAX(ROUNDUP(SMALL(R$59:R$108,$L76)/1000,0)*1000,1000),0))</f>
        <v>70000</v>
      </c>
      <c r="CT76" s="41">
        <f>IF(S76="","",IF(成就内容!J$120&lt;&gt;"",MAX(ROUNDUP(SMALL(S$59:S$108,$L76)/1000,0)*1000,1000),0))</f>
        <v>0</v>
      </c>
      <c r="CU76" s="41">
        <f>IF(T76="","",IF(成就内容!K$120&lt;&gt;"",MAX(ROUNDUP(SMALL(T$59:T$108,$L76)/1000,0)*1000,1000),0))</f>
        <v>0</v>
      </c>
      <c r="CV76" s="41">
        <f>IF(U76="","",IF(成就内容!L$120&lt;&gt;"",MAX(ROUNDUP(SMALL(U$59:U$108,$L76)/1000,0)*1000,1000),0))</f>
        <v>0</v>
      </c>
      <c r="CW76" s="41">
        <f>IF(V76="","",IF(成就内容!M$120&lt;&gt;"",MAX(ROUNDUP(SMALL(V$59:V$108,$L76)/1000,0)*1000,1000),0))</f>
        <v>0</v>
      </c>
      <c r="CX76" s="41">
        <f>IF(W76="","",IF(成就内容!N$120&lt;&gt;"",MAX(ROUNDUP(SMALL(W$59:W$108,$L76)/1000,0)*1000,1000),0))</f>
        <v>0</v>
      </c>
      <c r="CY76" s="41">
        <f>IF(X76="","",IF(成就内容!O$120&lt;&gt;"",MAX(ROUNDUP(SMALL(X$59:X$108,$L76)/1000,0)*1000,1000),0))</f>
        <v>0</v>
      </c>
      <c r="CZ76" s="41" t="str">
        <f>IF(Y76="","",IF(成就内容!P$120&lt;&gt;"",MAX(ROUNDUP(SMALL(Y$59:Y$108,$L76)/1000,0)*1000,1000),0))</f>
        <v/>
      </c>
      <c r="DA76" s="41">
        <f>IF(Z76="","",IF(成就内容!Q$120&lt;&gt;"",MAX(ROUNDUP(SMALL(Z$59:Z$108,$L76)/1000,0)*1000,1000),0))</f>
        <v>0</v>
      </c>
      <c r="DB76" s="41">
        <f>IF(AA76="","",IF(成就内容!R$120&lt;&gt;"",MAX(ROUNDUP(SMALL(AA$59:AA$108,$L76)/1000,0)*1000,1000),0))</f>
        <v>70000</v>
      </c>
      <c r="DC76" s="41">
        <f>IF(AB76="","",IF(成就内容!S$120&lt;&gt;"",MAX(ROUNDUP(SMALL(AB$59:AB$108,$L76)/1000,0)*1000,1000),0))</f>
        <v>0</v>
      </c>
      <c r="DD76" s="41">
        <f>IF(AC76="","",IF(成就内容!T$120&lt;&gt;"",MAX(ROUNDUP(SMALL(AC$59:AC$108,$L76)/1000,0)*1000,1000),0))</f>
        <v>0</v>
      </c>
      <c r="DE76" s="41">
        <f>IF(AD76="","",IF(成就内容!U$120&lt;&gt;"",MAX(ROUNDUP(SMALL(AD$59:AD$108,$L76)/1000,0)*1000,1000),0))</f>
        <v>0</v>
      </c>
      <c r="DF76" s="41">
        <f>IF(AE76="","",IF(成就内容!V$120&lt;&gt;"",MAX(ROUNDUP(SMALL(AE$59:AE$108,$L76)/1000,0)*1000,1000),0))</f>
        <v>0</v>
      </c>
      <c r="DG76" s="41">
        <f>IF(AF76="","",IF(成就内容!W$120&lt;&gt;"",MAX(ROUNDUP(SMALL(AF$59:AF$108,$L76)/1000,0)*1000,1000),0))</f>
        <v>0</v>
      </c>
      <c r="DH76" s="41">
        <f>IF(AG76="","",IF(成就内容!X$120&lt;&gt;"",MAX(ROUNDUP(SMALL(AG$59:AG$108,$L76)/1000,0)*1000,1000),0))</f>
        <v>466000</v>
      </c>
      <c r="DI76" s="41">
        <f>IF(AH76="","",IF(成就内容!Y$120&lt;&gt;"",MAX(ROUNDUP(SMALL(AH$59:AH$108,$L76)/1000,0)*1000,1000),0))</f>
        <v>187000</v>
      </c>
      <c r="DJ76" s="41" t="str">
        <f>IF(AI76="","",IF(成就内容!Z$120&lt;&gt;"",MAX(ROUNDUP(SMALL(AI$59:AI$108,$L76)/1000,0)*1000,1000),0))</f>
        <v/>
      </c>
      <c r="DK76" s="41">
        <f>IF(AJ76="","",IF(成就内容!AA$120&lt;&gt;"",MAX(ROUNDUP(SMALL(AJ$59:AJ$108,$L76)/1000,0)*1000,1000),0))</f>
        <v>0</v>
      </c>
      <c r="DL76" s="41">
        <f>IF(AK76="","",IF(成就内容!AB$120&lt;&gt;"",MAX(ROUNDUP(SMALL(AK$59:AK$108,$L76)/1000,0)*1000,1000),0))</f>
        <v>0</v>
      </c>
      <c r="DM76" s="41">
        <f>IF(AL76="","",IF(成就内容!AC$120&lt;&gt;"",MAX(ROUNDUP(SMALL(AL$59:AL$108,$L76)/1000,0)*1000,1000),0))</f>
        <v>0</v>
      </c>
      <c r="DN76" s="41">
        <f>IF(AM76="","",IF(成就内容!AD$120&lt;&gt;"",MAX(ROUNDUP(SMALL(AM$59:AM$108,$L76)/1000,0)*1000,1000),0))</f>
        <v>0</v>
      </c>
      <c r="DO76" s="41">
        <f>IF(AN76="","",IF(成就内容!AE$120&lt;&gt;"",MAX(ROUNDUP(SMALL(AN$59:AN$108,$L76)/1000,0)*1000,1000),0))</f>
        <v>0</v>
      </c>
      <c r="DP76" s="41">
        <f>IF(AO76="","",IF(成就内容!AF$120&lt;&gt;"",MAX(ROUNDUP(SMALL(AO$59:AO$108,$L76)/1000,0)*1000,1000),0))</f>
        <v>0</v>
      </c>
      <c r="DQ76" s="41">
        <f>IF(AP76="","",IF(成就内容!AG$120&lt;&gt;"",MAX(ROUNDUP(SMALL(AP$59:AP$108,$L76)/1000,0)*1000,1000),0))</f>
        <v>94000</v>
      </c>
      <c r="DR76" s="41">
        <f>IF(AQ76="","",IF(成就内容!AH$120&lt;&gt;"",MAX(ROUNDUP(SMALL(AQ$59:AQ$108,$L76)/1000,0)*1000,1000),0))</f>
        <v>0</v>
      </c>
      <c r="DS76" s="41">
        <f>IF(AR76="","",IF(成就内容!AI$120&lt;&gt;"",MAX(ROUNDUP(SMALL(AR$59:AR$108,$L76)/1000,0)*1000,1000),0))</f>
        <v>94000</v>
      </c>
      <c r="DT76" s="41">
        <f>IF(AS76="","",IF(成就内容!AJ$120&lt;&gt;"",MAX(ROUNDUP(SMALL(AS$59:AS$108,$L76)/1000,0)*1000,1000),0))</f>
        <v>94000</v>
      </c>
      <c r="DU76" s="41" t="str">
        <f>IF(AT76="","",IF(成就内容!AK$120&lt;&gt;"",MAX(ROUNDUP(SMALL(AT$59:AT$108,$L76)/1000,0)*1000,1000),0))</f>
        <v/>
      </c>
      <c r="DV76" s="41" t="str">
        <f>IF(AU76="","",IF(成就内容!AL$120&lt;&gt;"",MAX(ROUNDUP(SMALL(AU$59:AU$108,$L76)/1000,0)*1000,1000),0))</f>
        <v/>
      </c>
      <c r="DW76" s="41">
        <f>IF(AV76="","",IF(成就内容!AM$120&lt;&gt;"",MAX(ROUNDUP(SMALL(AV$59:AV$108,$L76)/1000,0)*1000,1000),0))</f>
        <v>94000</v>
      </c>
      <c r="DX76" s="41">
        <f>IF(AW76="","",IF(成就内容!AN$120&lt;&gt;"",MAX(ROUNDUP(SMALL(AW$59:AW$108,$L76)/1000,0)*1000,1000),0))</f>
        <v>94000</v>
      </c>
      <c r="DY76" s="41">
        <f>IF(AX76="","",IF(成就内容!AO$120&lt;&gt;"",MAX(ROUNDUP(SMALL(AX$59:AX$108,$L76)/1000,0)*1000,1000),0))</f>
        <v>0</v>
      </c>
      <c r="DZ76" s="41">
        <f>IF(AY76="","",IF(成就内容!AP$120&lt;&gt;"",MAX(ROUNDUP(SMALL(AY$59:AY$108,$L76)/1000,0)*1000,1000),0))</f>
        <v>0</v>
      </c>
      <c r="EA76" s="41">
        <f>IF(AZ76="","",IF(成就内容!AQ$120&lt;&gt;"",MAX(ROUNDUP(SMALL(AZ$59:AZ$108,$L76)/1000,0)*1000,1000),0))</f>
        <v>0</v>
      </c>
      <c r="EB76" s="41">
        <f>IF(BA76="","",IF(成就内容!AR$120&lt;&gt;"",MAX(ROUNDUP(SMALL(BA$59:BA$108,$L76)/1000,0)*1000,1000),0))</f>
        <v>0</v>
      </c>
      <c r="EC76" s="41">
        <f>IF(BB76="","",IF(成就内容!AS$120&lt;&gt;"",MAX(ROUNDUP(SMALL(BB$59:BB$108,$L76)/1000,0)*1000,1000),0))</f>
        <v>0</v>
      </c>
      <c r="ED76" s="41">
        <f>IF(BC76="","",IF(成就内容!AT$120&lt;&gt;"",MAX(ROUNDUP(SMALL(BC$59:BC$108,$L76)/1000,0)*1000,1000),0))</f>
        <v>0</v>
      </c>
      <c r="EE76" s="41">
        <f>IF(BD76="","",IF(成就内容!AU$120&lt;&gt;"",MAX(ROUNDUP(SMALL(BD$59:BD$108,$L76)/1000,0)*1000,1000),0))</f>
        <v>0</v>
      </c>
      <c r="EF76" s="41">
        <f>IF(BE76="","",IF(成就内容!AV$120&lt;&gt;"",MAX(ROUNDUP(SMALL(BE$59:BE$108,$L76)/1000,0)*1000,1000),0))</f>
        <v>0</v>
      </c>
      <c r="EG76" s="41">
        <f>IF(BF76="","",IF(成就内容!AW$120&lt;&gt;"",MAX(ROUNDUP(SMALL(BF$59:BF$108,$L76)/1000,0)*1000,1000),0))</f>
        <v>70000</v>
      </c>
      <c r="EH76" s="41">
        <f>IF(BG76="","",IF(成就内容!AX$120&lt;&gt;"",MAX(ROUNDUP(SMALL(BG$59:BG$108,$L76)/1000,0)*1000,1000),0))</f>
        <v>0</v>
      </c>
      <c r="EI76" s="41">
        <f>IF(BH76="","",IF(成就内容!AY$120&lt;&gt;"",MAX(ROUNDUP(SMALL(BH$59:BH$108,$L76)/1000,0)*1000,1000),0))</f>
        <v>0</v>
      </c>
      <c r="EJ76" s="41">
        <f>IF(BI76="","",IF(成就内容!AZ$120&lt;&gt;"",MAX(ROUNDUP(SMALL(BI$59:BI$108,$L76)/1000,0)*1000,1000),0))</f>
        <v>0</v>
      </c>
      <c r="EK76" s="41">
        <f>IF(BJ76="","",IF(成就内容!BA$120&lt;&gt;"",MAX(ROUNDUP(SMALL(BJ$59:BJ$108,$L76)/1000,0)*1000,1000),0))</f>
        <v>0</v>
      </c>
      <c r="EL76" s="41">
        <f>IF(BK76="","",IF(成就内容!BB$120&lt;&gt;"",MAX(ROUNDUP(SMALL(BK$59:BK$108,$L76)/1000,0)*1000,1000),0))</f>
        <v>0</v>
      </c>
      <c r="EM76" s="41">
        <f>IF(BL76="","",IF(成就内容!BC$120&lt;&gt;"",MAX(ROUNDUP(SMALL(BL$59:BL$108,$L76)/1000,0)*1000,1000),0))</f>
        <v>0</v>
      </c>
      <c r="EN76" s="41">
        <f>IF(BM76="","",IF(成就内容!BD$120&lt;&gt;"",MAX(ROUNDUP(SMALL(BM$59:BM$108,$L76)/1000,0)*1000,1000),0))</f>
        <v>0</v>
      </c>
      <c r="EO76" s="41">
        <f>IF(BN76="","",IF(成就内容!BE$120&lt;&gt;"",MAX(ROUNDUP(SMALL(BN$59:BN$108,$L76)/1000,0)*1000,1000),0))</f>
        <v>0</v>
      </c>
      <c r="EP76" s="41">
        <f>IF(BO76="","",IF(成就内容!BF$120&lt;&gt;"",MAX(ROUNDUP(SMALL(BO$59:BO$108,$L76)/1000,0)*1000,1000),0))</f>
        <v>0</v>
      </c>
      <c r="EQ76" s="41">
        <f>IF(BP76="","",IF(成就内容!BG$120&lt;&gt;"",MAX(ROUNDUP(SMALL(BP$59:BP$108,$L76)/1000,0)*1000,1000),0))</f>
        <v>82000</v>
      </c>
      <c r="ER76" s="41">
        <f>IF(BQ76="","",IF(成就内容!BH$120&lt;&gt;"",MAX(ROUNDUP(SMALL(BQ$59:BQ$108,$L76)/1000,0)*1000,1000),0))</f>
        <v>0</v>
      </c>
      <c r="ES76" s="41" t="str">
        <f>IF(BR76="","",IF(成就内容!BI$120&lt;&gt;"",MAX(ROUNDUP(SMALL(BR$59:BR$108,$L76)/1000,0)*1000,1000),0))</f>
        <v/>
      </c>
      <c r="ET76" s="41">
        <f>IF(BS76="","",IF(成就内容!BJ$120&lt;&gt;"",MAX(ROUNDUP(SMALL(BS$59:BS$108,$L76)/1000,0)*1000,1000),0))</f>
        <v>0</v>
      </c>
      <c r="EU76" s="41">
        <f>IF(BT76="","",IF(成就内容!BK$120&lt;&gt;"",MAX(ROUNDUP(SMALL(BT$59:BT$108,$L76)/1000,0)*1000,1000),0))</f>
        <v>35000</v>
      </c>
      <c r="EV76" s="41">
        <f>IF(BU76="","",IF(成就内容!BL$120&lt;&gt;"",MAX(ROUNDUP(SMALL(BU$59:BU$108,$L76)/1000,0)*1000,1000),0))</f>
        <v>0</v>
      </c>
      <c r="EW76" s="41">
        <f>IF(BV76="","",IF(成就内容!BM$120&lt;&gt;"",MAX(ROUNDUP(SMALL(BV$59:BV$108,$L76)/1000,0)*1000,1000),0))</f>
        <v>0</v>
      </c>
      <c r="EX76" s="41">
        <f>IF(BW76="","",IF(成就内容!BN$120&lt;&gt;"",MAX(ROUNDUP(SMALL(BW$59:BW$108,$L76)/1000,0)*1000,1000),0))</f>
        <v>94000</v>
      </c>
      <c r="EY76" s="41">
        <f>IF(BX76="","",IF(成就内容!BO$120&lt;&gt;"",MAX(ROUNDUP(SMALL(BX$59:BX$108,$L76)/1000,0)*1000,1000),0))</f>
        <v>18000</v>
      </c>
      <c r="EZ76" s="41">
        <f>IF(BY76="","",IF(成就内容!BP$120&lt;&gt;"",MAX(ROUNDUP(SMALL(BY$59:BY$108,$L76)/1000,0)*1000,1000),0))</f>
        <v>30000</v>
      </c>
      <c r="FA76" s="41">
        <f>IF(BZ76="","",IF(成就内容!BQ$120&lt;&gt;"",MAX(ROUNDUP(SMALL(BZ$59:BZ$108,$L76)/1000,0)*1000,1000),0))</f>
        <v>12000</v>
      </c>
      <c r="FB76" s="41" t="str">
        <f>IF(CA76="","",IF(成就内容!BR$120&lt;&gt;"",MAX(ROUNDUP(SMALL(CA$59:CA$108,$L76)/1000,0)*1000,1000),0))</f>
        <v/>
      </c>
      <c r="FC76" s="41">
        <f>IF(CB76="","",IF(成就内容!BS$120&lt;&gt;"",MAX(ROUNDUP(SMALL(CB$59:CB$108,$L76)/1000,0)*1000,1000),0))</f>
        <v>24000</v>
      </c>
      <c r="FD76" s="41">
        <f>IF(CC76="","",IF(成就内容!BT$120&lt;&gt;"",MAX(ROUNDUP(SMALL(CC$59:CC$108,$L76)/1000,0)*1000,1000),0))</f>
        <v>3000</v>
      </c>
      <c r="FE76" s="41">
        <f>IF(CD76="","",IF(成就内容!BU$120&lt;&gt;"",MAX(ROUNDUP(SMALL(CD$59:CD$108,$L76)/1000,0)*1000,1000),0))</f>
        <v>187000</v>
      </c>
      <c r="FF76" s="41" t="str">
        <f>IF(CE76="","",IF(成就内容!BV$120&lt;&gt;"",MAX(ROUNDUP(SMALL(CE$59:CE$108,$L76)/1000,0)*1000,1000),0))</f>
        <v/>
      </c>
      <c r="FG76" s="41">
        <f>IF(CF76="","",IF(成就内容!BW$120&lt;&gt;"",MAX(ROUNDUP(SMALL(CF$59:CF$108,$L76)/1000,0)*1000,1000),0))</f>
        <v>187000</v>
      </c>
      <c r="FH76" s="41">
        <f>IF(CG76="","",IF(成就内容!BX$120&lt;&gt;"",MAX(ROUNDUP(SMALL(CG$59:CG$108,$L76)/1000,0)*1000,1000),0))</f>
        <v>70000</v>
      </c>
      <c r="FI76" s="41">
        <f>IF(CH76="","",IF(成就内容!BY$120&lt;&gt;"",MAX(ROUNDUP(SMALL(CH$59:CH$108,$L76)/1000,0)*1000,1000),0))</f>
        <v>70000</v>
      </c>
      <c r="FJ76" s="41">
        <f>IF(CI76="","",IF(成就内容!BZ$120&lt;&gt;"",MAX(ROUNDUP(SMALL(CI$59:CI$108,$L76)/1000,0)*1000,1000),0))</f>
        <v>0</v>
      </c>
    </row>
    <row r="77" spans="1:166" x14ac:dyDescent="0.15">
      <c r="A77" s="84"/>
      <c r="B77" s="96">
        <v>74</v>
      </c>
      <c r="C77" s="96">
        <f>'[1]功能-子任务'!$S78</f>
        <v>9748.7999999999993</v>
      </c>
      <c r="D77" s="96">
        <f>'[1]功能-子任务'!$AC78</f>
        <v>8960000</v>
      </c>
      <c r="E77" s="96">
        <f>'[1]功能-子任务'!$AM78/4</f>
        <v>52450000</v>
      </c>
      <c r="F77" s="96">
        <f t="shared" si="78"/>
        <v>52450000</v>
      </c>
      <c r="G77" s="96">
        <f>'[1]功能-子任务'!$AR78</f>
        <v>138020000.00000012</v>
      </c>
      <c r="H77" s="96">
        <f>'[1]功能-子任务'!$BA78</f>
        <v>30950</v>
      </c>
      <c r="I77" s="96">
        <f>'[1]功能-子任务'!$BJ78</f>
        <v>172255</v>
      </c>
      <c r="L77" s="25">
        <v>19</v>
      </c>
      <c r="M77" s="41">
        <f>IF(成就内容!D25="","",INDEX($D$4:$D$178*成就内容!D$120/SUM(成就内容!$D$120:$BZ$120),成就内容!D81,1)-SUM(M$59:M76))</f>
        <v>0</v>
      </c>
      <c r="N77" s="41" t="str">
        <f>IF(成就内容!E25="","",INDEX($D$4:$D$178*成就内容!E$120/SUM(成就内容!$D$120:$BZ$120),成就内容!E81,1)-SUM(N$59:N76))</f>
        <v/>
      </c>
      <c r="O77" s="41">
        <f>IF(成就内容!F25="","",INDEX($D$4:$D$178*成就内容!F$120/SUM(成就内容!$D$120:$BZ$120),成就内容!F81,1)-SUM(O$59:O76))</f>
        <v>186181.81818181823</v>
      </c>
      <c r="P77" s="41" t="str">
        <f>IF(成就内容!G25="","",INDEX($D$4:$D$178*成就内容!G$120/SUM(成就内容!$D$120:$BZ$120),成就内容!G81,1)-SUM(P$59:P76))</f>
        <v/>
      </c>
      <c r="Q77" s="41">
        <f>IF(成就内容!H25="","",INDEX($D$4:$D$178*成就内容!H$120/SUM(成就内容!$D$120:$BZ$120),成就内容!H81,1)-SUM(Q$59:Q76))</f>
        <v>0</v>
      </c>
      <c r="R77" s="41">
        <f>IF(成就内容!I25="","",INDEX($D$4:$D$178*成就内容!I$120/SUM(成就内容!$D$120:$BZ$120),成就内容!I81,1)-SUM(R$59:R76))</f>
        <v>93090.909090909059</v>
      </c>
      <c r="S77" s="41">
        <f>IF(成就内容!J25="","",INDEX($D$4:$D$178*成就内容!J$120/SUM(成就内容!$D$120:$BZ$120),成就内容!J81,1)-SUM(S$59:S76))</f>
        <v>0</v>
      </c>
      <c r="T77" s="41">
        <f>IF(成就内容!K25="","",INDEX($D$4:$D$178*成就内容!K$120/SUM(成就内容!$D$120:$BZ$120),成就内容!K81,1)-SUM(T$59:T76))</f>
        <v>0</v>
      </c>
      <c r="U77" s="41">
        <f>IF(成就内容!L25="","",INDEX($D$4:$D$178*成就内容!L$120/SUM(成就内容!$D$120:$BZ$120),成就内容!L81,1)-SUM(U$59:U76))</f>
        <v>0</v>
      </c>
      <c r="V77" s="41">
        <f>IF(成就内容!M25="","",INDEX($D$4:$D$178*成就内容!M$120/SUM(成就内容!$D$120:$BZ$120),成就内容!M81,1)-SUM(V$59:V76))</f>
        <v>0</v>
      </c>
      <c r="W77" s="41">
        <f>IF(成就内容!N25="","",INDEX($D$4:$D$178*成就内容!N$120/SUM(成就内容!$D$120:$BZ$120),成就内容!N81,1)-SUM(W$59:W76))</f>
        <v>0</v>
      </c>
      <c r="X77" s="41">
        <f>IF(成就内容!O25="","",INDEX($D$4:$D$178*成就内容!O$120/SUM(成就内容!$D$120:$BZ$120),成就内容!O81,1)-SUM(X$59:X76))</f>
        <v>0</v>
      </c>
      <c r="Y77" s="41" t="str">
        <f>IF(成就内容!P25="","",INDEX($D$4:$D$178*成就内容!P$120/SUM(成就内容!$D$120:$BZ$120),成就内容!P81,1)-SUM(Y$59:Y76))</f>
        <v/>
      </c>
      <c r="Z77" s="41">
        <f>IF(成就内容!Q25="","",INDEX($D$4:$D$178*成就内容!Q$120/SUM(成就内容!$D$120:$BZ$120),成就内容!Q81,1)-SUM(Z$59:Z76))</f>
        <v>0</v>
      </c>
      <c r="AA77" s="41">
        <f>IF(成就内容!R25="","",INDEX($D$4:$D$178*成就内容!R$120/SUM(成就内容!$D$120:$BZ$120),成就内容!R81,1)-SUM(AA$59:AA76))</f>
        <v>93090.909090909059</v>
      </c>
      <c r="AB77" s="41">
        <f>IF(成就内容!S25="","",INDEX($D$4:$D$178*成就内容!S$120/SUM(成就内容!$D$120:$BZ$120),成就内容!S81,1)-SUM(AB$59:AB76))</f>
        <v>0</v>
      </c>
      <c r="AC77" s="41">
        <f>IF(成就内容!T25="","",INDEX($D$4:$D$178*成就内容!T$120/SUM(成就内容!$D$120:$BZ$120),成就内容!T81,1)-SUM(AC$59:AC76))</f>
        <v>0</v>
      </c>
      <c r="AD77" s="41">
        <f>IF(成就内容!U25="","",INDEX($D$4:$D$178*成就内容!U$120/SUM(成就内容!$D$120:$BZ$120),成就内容!U81,1)-SUM(AD$59:AD76))</f>
        <v>0</v>
      </c>
      <c r="AE77" s="41">
        <f>IF(成就内容!V25="","",INDEX($D$4:$D$178*成就内容!V$120/SUM(成就内容!$D$120:$BZ$120),成就内容!V81,1)-SUM(AE$59:AE76))</f>
        <v>0</v>
      </c>
      <c r="AF77" s="41">
        <f>IF(成就内容!W25="","",INDEX($D$4:$D$178*成就内容!W$120/SUM(成就内容!$D$120:$BZ$120),成就内容!W81,1)-SUM(AF$59:AF76))</f>
        <v>0</v>
      </c>
      <c r="AG77" s="41">
        <f>IF(成就内容!X25="","",INDEX($D$4:$D$178*成就内容!X$120/SUM(成就内容!$D$120:$BZ$120),成就内容!X81,1)-SUM(AG$59:AG76))</f>
        <v>930909.09090909106</v>
      </c>
      <c r="AH77" s="41">
        <f>IF(成就内容!Y25="","",INDEX($D$4:$D$178*成就内容!Y$120/SUM(成就内容!$D$120:$BZ$120),成就内容!Y81,1)-SUM(AH$59:AH76))</f>
        <v>186181.81818181812</v>
      </c>
      <c r="AI77" s="41" t="str">
        <f>IF(成就内容!Z25="","",INDEX($D$4:$D$178*成就内容!Z$120/SUM(成就内容!$D$120:$BZ$120),成就内容!Z81,1)-SUM(AI$59:AI76))</f>
        <v/>
      </c>
      <c r="AJ77" s="41" t="str">
        <f>IF(成就内容!AA25="","",INDEX($D$4:$D$178*成就内容!AA$120/SUM(成就内容!$D$120:$BZ$120),成就内容!AA81,1)-SUM(AJ$59:AJ76))</f>
        <v/>
      </c>
      <c r="AK77" s="41" t="str">
        <f>IF(成就内容!AB25="","",INDEX($D$4:$D$178*成就内容!AB$120/SUM(成就内容!$D$120:$BZ$120),成就内容!AB81,1)-SUM(AK$59:AK76))</f>
        <v/>
      </c>
      <c r="AL77" s="41">
        <f>IF(成就内容!AC25="","",INDEX($D$4:$D$178*成就内容!AC$120/SUM(成就内容!$D$120:$BZ$120),成就内容!AC81,1)-SUM(AL$59:AL76))</f>
        <v>0</v>
      </c>
      <c r="AM77" s="41">
        <f>IF(成就内容!AD25="","",INDEX($D$4:$D$178*成就内容!AD$120/SUM(成就内容!$D$120:$BZ$120),成就内容!AD81,1)-SUM(AM$59:AM76))</f>
        <v>0</v>
      </c>
      <c r="AN77" s="41">
        <f>IF(成就内容!AE25="","",INDEX($D$4:$D$178*成就内容!AE$120/SUM(成就内容!$D$120:$BZ$120),成就内容!AE81,1)-SUM(AN$59:AN76))</f>
        <v>0</v>
      </c>
      <c r="AO77" s="41">
        <f>IF(成就内容!AF25="","",INDEX($D$4:$D$178*成就内容!AF$120/SUM(成就内容!$D$120:$BZ$120),成就内容!AF81,1)-SUM(AO$59:AO76))</f>
        <v>0</v>
      </c>
      <c r="AP77" s="41">
        <f>IF(成就内容!AG25="","",INDEX($D$4:$D$178*成就内容!AG$120/SUM(成就内容!$D$120:$BZ$120),成就内容!AG81,1)-SUM(AP$59:AP76))</f>
        <v>93090.909090909059</v>
      </c>
      <c r="AQ77" s="41">
        <f>IF(成就内容!AH25="","",INDEX($D$4:$D$178*成就内容!AH$120/SUM(成就内容!$D$120:$BZ$120),成就内容!AH81,1)-SUM(AQ$59:AQ76))</f>
        <v>0</v>
      </c>
      <c r="AR77" s="41">
        <f>IF(成就内容!AI25="","",INDEX($D$4:$D$178*成就内容!AI$120/SUM(成就内容!$D$120:$BZ$120),成就内容!AI81,1)-SUM(AR$59:AR76))</f>
        <v>93090.909090909059</v>
      </c>
      <c r="AS77" s="41">
        <f>IF(成就内容!AJ25="","",INDEX($D$4:$D$178*成就内容!AJ$120/SUM(成就内容!$D$120:$BZ$120),成就内容!AJ81,1)-SUM(AS$59:AS76))</f>
        <v>93090.909090909059</v>
      </c>
      <c r="AT77" s="41" t="str">
        <f>IF(成就内容!AK25="","",INDEX($D$4:$D$178*成就内容!AK$120/SUM(成就内容!$D$120:$BZ$120),成就内容!AK81,1)-SUM(AT$59:AT76))</f>
        <v/>
      </c>
      <c r="AU77" s="41" t="str">
        <f>IF(成就内容!AL25="","",INDEX($D$4:$D$178*成就内容!AL$120/SUM(成就内容!$D$120:$BZ$120),成就内容!AL81,1)-SUM(AU$59:AU76))</f>
        <v/>
      </c>
      <c r="AV77" s="41">
        <f>IF(成就内容!AM25="","",INDEX($D$4:$D$178*成就内容!AM$120/SUM(成就内容!$D$120:$BZ$120),成就内容!AM81,1)-SUM(AV$59:AV76))</f>
        <v>93090.909090909059</v>
      </c>
      <c r="AW77" s="41">
        <f>IF(成就内容!AN25="","",INDEX($D$4:$D$178*成就内容!AN$120/SUM(成就内容!$D$120:$BZ$120),成就内容!AN81,1)-SUM(AW$59:AW76))</f>
        <v>93090.909090909059</v>
      </c>
      <c r="AX77" s="41">
        <f>IF(成就内容!AO25="","",INDEX($D$4:$D$178*成就内容!AO$120/SUM(成就内容!$D$120:$BZ$120),成就内容!AO81,1)-SUM(AX$59:AX76))</f>
        <v>0</v>
      </c>
      <c r="AY77" s="41">
        <f>IF(成就内容!AP25="","",INDEX($D$4:$D$178*成就内容!AP$120/SUM(成就内容!$D$120:$BZ$120),成就内容!AP81,1)-SUM(AY$59:AY76))</f>
        <v>0</v>
      </c>
      <c r="AZ77" s="41">
        <f>IF(成就内容!AQ25="","",INDEX($D$4:$D$178*成就内容!AQ$120/SUM(成就内容!$D$120:$BZ$120),成就内容!AQ81,1)-SUM(AZ$59:AZ76))</f>
        <v>0</v>
      </c>
      <c r="BA77" s="41">
        <f>IF(成就内容!AR25="","",INDEX($D$4:$D$178*成就内容!AR$120/SUM(成就内容!$D$120:$BZ$120),成就内容!AR81,1)-SUM(BA$59:BA76))</f>
        <v>0</v>
      </c>
      <c r="BB77" s="41">
        <f>IF(成就内容!AS25="","",INDEX($D$4:$D$178*成就内容!AS$120/SUM(成就内容!$D$120:$BZ$120),成就内容!AS81,1)-SUM(BB$59:BB76))</f>
        <v>0</v>
      </c>
      <c r="BC77" s="41">
        <f>IF(成就内容!AT25="","",INDEX($D$4:$D$178*成就内容!AT$120/SUM(成就内容!$D$120:$BZ$120),成就内容!AT81,1)-SUM(BC$59:BC76))</f>
        <v>0</v>
      </c>
      <c r="BD77" s="41">
        <f>IF(成就内容!AU25="","",INDEX($D$4:$D$178*成就内容!AU$120/SUM(成就内容!$D$120:$BZ$120),成就内容!AU81,1)-SUM(BD$59:BD76))</f>
        <v>0</v>
      </c>
      <c r="BE77" s="41">
        <f>IF(成就内容!AV25="","",INDEX($D$4:$D$178*成就内容!AV$120/SUM(成就内容!$D$120:$BZ$120),成就内容!AV81,1)-SUM(BE$59:BE76))</f>
        <v>0</v>
      </c>
      <c r="BF77" s="41">
        <f>IF(成就内容!AW25="","",INDEX($D$4:$D$178*成就内容!AW$120/SUM(成就内容!$D$120:$BZ$120),成就内容!AW81,1)-SUM(BF$59:BF76))</f>
        <v>93090.909090909059</v>
      </c>
      <c r="BG77" s="41">
        <f>IF(成就内容!AX25="","",INDEX($D$4:$D$178*成就内容!AX$120/SUM(成就内容!$D$120:$BZ$120),成就内容!AX81,1)-SUM(BG$59:BG76))</f>
        <v>0</v>
      </c>
      <c r="BH77" s="41">
        <f>IF(成就内容!AY25="","",INDEX($D$4:$D$178*成就内容!AY$120/SUM(成就内容!$D$120:$BZ$120),成就内容!AY81,1)-SUM(BH$59:BH76))</f>
        <v>0</v>
      </c>
      <c r="BI77" s="41">
        <f>IF(成就内容!AZ25="","",INDEX($D$4:$D$178*成就内容!AZ$120/SUM(成就内容!$D$120:$BZ$120),成就内容!AZ81,1)-SUM(BI$59:BI76))</f>
        <v>0</v>
      </c>
      <c r="BJ77" s="41">
        <f>IF(成就内容!BA25="","",INDEX($D$4:$D$178*成就内容!BA$120/SUM(成就内容!$D$120:$BZ$120),成就内容!BA81,1)-SUM(BJ$59:BJ76))</f>
        <v>0</v>
      </c>
      <c r="BK77" s="41">
        <f>IF(成就内容!BB25="","",INDEX($D$4:$D$178*成就内容!BB$120/SUM(成就内容!$D$120:$BZ$120),成就内容!BB81,1)-SUM(BK$59:BK76))</f>
        <v>0</v>
      </c>
      <c r="BL77" s="41">
        <f>IF(成就内容!BC25="","",INDEX($D$4:$D$178*成就内容!BC$120/SUM(成就内容!$D$120:$BZ$120),成就内容!BC81,1)-SUM(BL$59:BL76))</f>
        <v>0</v>
      </c>
      <c r="BM77" s="41">
        <f>IF(成就内容!BD25="","",INDEX($D$4:$D$178*成就内容!BD$120/SUM(成就内容!$D$120:$BZ$120),成就内容!BD81,1)-SUM(BM$59:BM76))</f>
        <v>0</v>
      </c>
      <c r="BN77" s="41">
        <f>IF(成就内容!BE25="","",INDEX($D$4:$D$178*成就内容!BE$120/SUM(成就内容!$D$120:$BZ$120),成就内容!BE81,1)-SUM(BN$59:BN76))</f>
        <v>0</v>
      </c>
      <c r="BO77" s="41">
        <f>IF(成就内容!BF25="","",INDEX($D$4:$D$178*成就内容!BF$120/SUM(成就内容!$D$120:$BZ$120),成就内容!BF81,1)-SUM(BO$59:BO76))</f>
        <v>0</v>
      </c>
      <c r="BP77" s="41">
        <f>IF(成就内容!BG25="","",INDEX($D$4:$D$178*成就内容!BG$120/SUM(成就内容!$D$120:$BZ$120),成就内容!BG81,1)-SUM(BP$59:BP76))</f>
        <v>93090.909090909117</v>
      </c>
      <c r="BQ77" s="41">
        <f>IF(成就内容!BH25="","",INDEX($D$4:$D$178*成就内容!BH$120/SUM(成就内容!$D$120:$BZ$120),成就内容!BH81,1)-SUM(BQ$59:BQ76))</f>
        <v>0</v>
      </c>
      <c r="BR77" s="41" t="str">
        <f>IF(成就内容!BI25="","",INDEX($D$4:$D$178*成就内容!BI$120/SUM(成就内容!$D$120:$BZ$120),成就内容!BI81,1)-SUM(BR$59:BR76))</f>
        <v/>
      </c>
      <c r="BS77" s="41">
        <f>IF(成就内容!BJ25="","",INDEX($D$4:$D$178*成就内容!BJ$120/SUM(成就内容!$D$120:$BZ$120),成就内容!BJ81,1)-SUM(BS$59:BS76))</f>
        <v>0</v>
      </c>
      <c r="BT77" s="41">
        <f>IF(成就内容!BK25="","",INDEX($D$4:$D$178*成就内容!BK$120/SUM(成就内容!$D$120:$BZ$120),成就内容!BK81,1)-SUM(BT$59:BT76))</f>
        <v>46545.454545454544</v>
      </c>
      <c r="BU77" s="41">
        <f>IF(成就内容!BL25="","",INDEX($D$4:$D$178*成就内容!BL$120/SUM(成就内容!$D$120:$BZ$120),成就内容!BL81,1)-SUM(BU$59:BU76))</f>
        <v>0</v>
      </c>
      <c r="BV77" s="41">
        <f>IF(成就内容!BM25="","",INDEX($D$4:$D$178*成就内容!BM$120/SUM(成就内容!$D$120:$BZ$120),成就内容!BM81,1)-SUM(BV$59:BV76))</f>
        <v>0</v>
      </c>
      <c r="BW77" s="41">
        <f>IF(成就内容!BN25="","",INDEX($D$4:$D$178*成就内容!BN$120/SUM(成就内容!$D$120:$BZ$120),成就内容!BN81,1)-SUM(BW$59:BW76))</f>
        <v>93090.909090909059</v>
      </c>
      <c r="BX77" s="41">
        <f>IF(成就内容!BO25="","",INDEX($D$4:$D$178*成就内容!BO$120/SUM(成就内容!$D$120:$BZ$120),成就内容!BO81,1)-SUM(BX$59:BX76))</f>
        <v>93090.909090909088</v>
      </c>
      <c r="BY77" s="41">
        <f>IF(成就内容!BP25="","",INDEX($D$4:$D$178*成就内容!BP$120/SUM(成就内容!$D$120:$BZ$120),成就内容!BP81,1)-SUM(BY$59:BY76))</f>
        <v>558545.45454545435</v>
      </c>
      <c r="BZ77" s="41">
        <f>IF(成就内容!BQ25="","",INDEX($D$4:$D$178*成就内容!BQ$120/SUM(成就内容!$D$120:$BZ$120),成就内容!BQ81,1)-SUM(BZ$59:BZ76))</f>
        <v>0</v>
      </c>
      <c r="CA77" s="41" t="str">
        <f>IF(成就内容!BR25="","",INDEX($D$4:$D$178*成就内容!BR$120/SUM(成就内容!$D$120:$BZ$120),成就内容!BR81,1)-SUM(CA$59:CA76))</f>
        <v/>
      </c>
      <c r="CB77" s="41" t="str">
        <f>IF(成就内容!BS25="","",INDEX($D$4:$D$178*成就内容!BS$120/SUM(成就内容!$D$120:$BZ$120),成就内容!BS81,1)-SUM(CB$59:CB76))</f>
        <v/>
      </c>
      <c r="CC77" s="41">
        <f>IF(成就内容!BT25="","",INDEX($D$4:$D$178*成就内容!BT$120/SUM(成就内容!$D$120:$BZ$120),成就内容!BT81,1)-SUM(CC$59:CC76))</f>
        <v>2909.0909090909117</v>
      </c>
      <c r="CD77" s="41">
        <f>IF(成就内容!BU25="","",INDEX($D$4:$D$178*成就内容!BU$120/SUM(成就内容!$D$120:$BZ$120),成就内容!BU81,1)-SUM(CD$59:CD76))</f>
        <v>186181.81818181835</v>
      </c>
      <c r="CE77" s="41" t="str">
        <f>IF(成就内容!BV25="","",INDEX($D$4:$D$178*成就内容!BV$120/SUM(成就内容!$D$120:$BZ$120),成就内容!BV81,1)-SUM(CE$59:CE76))</f>
        <v/>
      </c>
      <c r="CF77" s="41">
        <f>IF(成就内容!BW25="","",INDEX($D$4:$D$178*成就内容!BW$120/SUM(成就内容!$D$120:$BZ$120),成就内容!BW81,1)-SUM(CF$59:CF76))</f>
        <v>279272.72727272741</v>
      </c>
      <c r="CG77" s="41">
        <f>IF(成就内容!BX25="","",INDEX($D$4:$D$178*成就内容!BX$120/SUM(成就内容!$D$120:$BZ$120),成就内容!BX81,1)-SUM(CG$59:CG76))</f>
        <v>69818.181818181823</v>
      </c>
      <c r="CH77" s="41">
        <f>IF(成就内容!BY25="","",INDEX($D$4:$D$178*成就内容!BY$120/SUM(成就内容!$D$120:$BZ$120),成就内容!BY81,1)-SUM(CH$59:CH76))</f>
        <v>93090.909090909059</v>
      </c>
      <c r="CI77" s="41">
        <f>IF(成就内容!BZ25="","",INDEX($D$4:$D$178*成就内容!BZ$120/SUM(成就内容!$D$120:$BZ$120),成就内容!BZ81,1)-SUM(CI$59:CI76))</f>
        <v>0</v>
      </c>
      <c r="CM77" s="43">
        <v>19</v>
      </c>
      <c r="CN77" s="41">
        <f>IF(M77="","",IF(成就内容!D$120&lt;&gt;"",MAX(ROUNDUP(SMALL(M$59:M$108,$L77)/1000,0)*1000,1000),0))</f>
        <v>0</v>
      </c>
      <c r="CO77" s="41" t="str">
        <f>IF(N77="","",IF(成就内容!E$120&lt;&gt;"",MAX(ROUNDUP(SMALL(N$59:N$108,$L77)/1000,0)*1000,1000),0))</f>
        <v/>
      </c>
      <c r="CP77" s="41">
        <f>IF(O77="","",IF(成就内容!F$120&lt;&gt;"",MAX(ROUNDUP(SMALL(O$59:O$108,$L77)/1000,0)*1000,1000),0))</f>
        <v>187000</v>
      </c>
      <c r="CQ77" s="41" t="str">
        <f>IF(P77="","",IF(成就内容!G$120&lt;&gt;"",MAX(ROUNDUP(SMALL(P$59:P$108,$L77)/1000,0)*1000,1000),0))</f>
        <v/>
      </c>
      <c r="CR77" s="41">
        <f>IF(Q77="","",IF(成就内容!H$120&lt;&gt;"",MAX(ROUNDUP(SMALL(Q$59:Q$108,$L77)/1000,0)*1000,1000),0))</f>
        <v>0</v>
      </c>
      <c r="CS77" s="41">
        <f>IF(R77="","",IF(成就内容!I$120&lt;&gt;"",MAX(ROUNDUP(SMALL(R$59:R$108,$L77)/1000,0)*1000,1000),0))</f>
        <v>94000</v>
      </c>
      <c r="CT77" s="41">
        <f>IF(S77="","",IF(成就内容!J$120&lt;&gt;"",MAX(ROUNDUP(SMALL(S$59:S$108,$L77)/1000,0)*1000,1000),0))</f>
        <v>0</v>
      </c>
      <c r="CU77" s="41">
        <f>IF(T77="","",IF(成就内容!K$120&lt;&gt;"",MAX(ROUNDUP(SMALL(T$59:T$108,$L77)/1000,0)*1000,1000),0))</f>
        <v>0</v>
      </c>
      <c r="CV77" s="41">
        <f>IF(U77="","",IF(成就内容!L$120&lt;&gt;"",MAX(ROUNDUP(SMALL(U$59:U$108,$L77)/1000,0)*1000,1000),0))</f>
        <v>0</v>
      </c>
      <c r="CW77" s="41">
        <f>IF(V77="","",IF(成就内容!M$120&lt;&gt;"",MAX(ROUNDUP(SMALL(V$59:V$108,$L77)/1000,0)*1000,1000),0))</f>
        <v>0</v>
      </c>
      <c r="CX77" s="41">
        <f>IF(W77="","",IF(成就内容!N$120&lt;&gt;"",MAX(ROUNDUP(SMALL(W$59:W$108,$L77)/1000,0)*1000,1000),0))</f>
        <v>0</v>
      </c>
      <c r="CY77" s="41">
        <f>IF(X77="","",IF(成就内容!O$120&lt;&gt;"",MAX(ROUNDUP(SMALL(X$59:X$108,$L77)/1000,0)*1000,1000),0))</f>
        <v>0</v>
      </c>
      <c r="CZ77" s="41" t="str">
        <f>IF(Y77="","",IF(成就内容!P$120&lt;&gt;"",MAX(ROUNDUP(SMALL(Y$59:Y$108,$L77)/1000,0)*1000,1000),0))</f>
        <v/>
      </c>
      <c r="DA77" s="41">
        <f>IF(Z77="","",IF(成就内容!Q$120&lt;&gt;"",MAX(ROUNDUP(SMALL(Z$59:Z$108,$L77)/1000,0)*1000,1000),0))</f>
        <v>0</v>
      </c>
      <c r="DB77" s="41">
        <f>IF(AA77="","",IF(成就内容!R$120&lt;&gt;"",MAX(ROUNDUP(SMALL(AA$59:AA$108,$L77)/1000,0)*1000,1000),0))</f>
        <v>94000</v>
      </c>
      <c r="DC77" s="41">
        <f>IF(AB77="","",IF(成就内容!S$120&lt;&gt;"",MAX(ROUNDUP(SMALL(AB$59:AB$108,$L77)/1000,0)*1000,1000),0))</f>
        <v>0</v>
      </c>
      <c r="DD77" s="41">
        <f>IF(AC77="","",IF(成就内容!T$120&lt;&gt;"",MAX(ROUNDUP(SMALL(AC$59:AC$108,$L77)/1000,0)*1000,1000),0))</f>
        <v>0</v>
      </c>
      <c r="DE77" s="41">
        <f>IF(AD77="","",IF(成就内容!U$120&lt;&gt;"",MAX(ROUNDUP(SMALL(AD$59:AD$108,$L77)/1000,0)*1000,1000),0))</f>
        <v>0</v>
      </c>
      <c r="DF77" s="41">
        <f>IF(AE77="","",IF(成就内容!V$120&lt;&gt;"",MAX(ROUNDUP(SMALL(AE$59:AE$108,$L77)/1000,0)*1000,1000),0))</f>
        <v>0</v>
      </c>
      <c r="DG77" s="41">
        <f>IF(AF77="","",IF(成就内容!W$120&lt;&gt;"",MAX(ROUNDUP(SMALL(AF$59:AF$108,$L77)/1000,0)*1000,1000),0))</f>
        <v>0</v>
      </c>
      <c r="DH77" s="41">
        <f>IF(AG77="","",IF(成就内容!X$120&lt;&gt;"",MAX(ROUNDUP(SMALL(AG$59:AG$108,$L77)/1000,0)*1000,1000),0))</f>
        <v>931000</v>
      </c>
      <c r="DI77" s="41">
        <f>IF(AH77="","",IF(成就内容!Y$120&lt;&gt;"",MAX(ROUNDUP(SMALL(AH$59:AH$108,$L77)/1000,0)*1000,1000),0))</f>
        <v>187000</v>
      </c>
      <c r="DJ77" s="41" t="str">
        <f>IF(AI77="","",IF(成就内容!Z$120&lt;&gt;"",MAX(ROUNDUP(SMALL(AI$59:AI$108,$L77)/1000,0)*1000,1000),0))</f>
        <v/>
      </c>
      <c r="DK77" s="41" t="str">
        <f>IF(AJ77="","",IF(成就内容!AA$120&lt;&gt;"",MAX(ROUNDUP(SMALL(AJ$59:AJ$108,$L77)/1000,0)*1000,1000),0))</f>
        <v/>
      </c>
      <c r="DL77" s="41" t="str">
        <f>IF(AK77="","",IF(成就内容!AB$120&lt;&gt;"",MAX(ROUNDUP(SMALL(AK$59:AK$108,$L77)/1000,0)*1000,1000),0))</f>
        <v/>
      </c>
      <c r="DM77" s="41">
        <f>IF(AL77="","",IF(成就内容!AC$120&lt;&gt;"",MAX(ROUNDUP(SMALL(AL$59:AL$108,$L77)/1000,0)*1000,1000),0))</f>
        <v>0</v>
      </c>
      <c r="DN77" s="41">
        <f>IF(AM77="","",IF(成就内容!AD$120&lt;&gt;"",MAX(ROUNDUP(SMALL(AM$59:AM$108,$L77)/1000,0)*1000,1000),0))</f>
        <v>0</v>
      </c>
      <c r="DO77" s="41">
        <f>IF(AN77="","",IF(成就内容!AE$120&lt;&gt;"",MAX(ROUNDUP(SMALL(AN$59:AN$108,$L77)/1000,0)*1000,1000),0))</f>
        <v>0</v>
      </c>
      <c r="DP77" s="41">
        <f>IF(AO77="","",IF(成就内容!AF$120&lt;&gt;"",MAX(ROUNDUP(SMALL(AO$59:AO$108,$L77)/1000,0)*1000,1000),0))</f>
        <v>0</v>
      </c>
      <c r="DQ77" s="41">
        <f>IF(AP77="","",IF(成就内容!AG$120&lt;&gt;"",MAX(ROUNDUP(SMALL(AP$59:AP$108,$L77)/1000,0)*1000,1000),0))</f>
        <v>94000</v>
      </c>
      <c r="DR77" s="41">
        <f>IF(AQ77="","",IF(成就内容!AH$120&lt;&gt;"",MAX(ROUNDUP(SMALL(AQ$59:AQ$108,$L77)/1000,0)*1000,1000),0))</f>
        <v>0</v>
      </c>
      <c r="DS77" s="41">
        <f>IF(AR77="","",IF(成就内容!AI$120&lt;&gt;"",MAX(ROUNDUP(SMALL(AR$59:AR$108,$L77)/1000,0)*1000,1000),0))</f>
        <v>94000</v>
      </c>
      <c r="DT77" s="41">
        <f>IF(AS77="","",IF(成就内容!AJ$120&lt;&gt;"",MAX(ROUNDUP(SMALL(AS$59:AS$108,$L77)/1000,0)*1000,1000),0))</f>
        <v>94000</v>
      </c>
      <c r="DU77" s="41" t="str">
        <f>IF(AT77="","",IF(成就内容!AK$120&lt;&gt;"",MAX(ROUNDUP(SMALL(AT$59:AT$108,$L77)/1000,0)*1000,1000),0))</f>
        <v/>
      </c>
      <c r="DV77" s="41" t="str">
        <f>IF(AU77="","",IF(成就内容!AL$120&lt;&gt;"",MAX(ROUNDUP(SMALL(AU$59:AU$108,$L77)/1000,0)*1000,1000),0))</f>
        <v/>
      </c>
      <c r="DW77" s="41">
        <f>IF(AV77="","",IF(成就内容!AM$120&lt;&gt;"",MAX(ROUNDUP(SMALL(AV$59:AV$108,$L77)/1000,0)*1000,1000),0))</f>
        <v>94000</v>
      </c>
      <c r="DX77" s="41">
        <f>IF(AW77="","",IF(成就内容!AN$120&lt;&gt;"",MAX(ROUNDUP(SMALL(AW$59:AW$108,$L77)/1000,0)*1000,1000),0))</f>
        <v>94000</v>
      </c>
      <c r="DY77" s="41">
        <f>IF(AX77="","",IF(成就内容!AO$120&lt;&gt;"",MAX(ROUNDUP(SMALL(AX$59:AX$108,$L77)/1000,0)*1000,1000),0))</f>
        <v>0</v>
      </c>
      <c r="DZ77" s="41">
        <f>IF(AY77="","",IF(成就内容!AP$120&lt;&gt;"",MAX(ROUNDUP(SMALL(AY$59:AY$108,$L77)/1000,0)*1000,1000),0))</f>
        <v>0</v>
      </c>
      <c r="EA77" s="41">
        <f>IF(AZ77="","",IF(成就内容!AQ$120&lt;&gt;"",MAX(ROUNDUP(SMALL(AZ$59:AZ$108,$L77)/1000,0)*1000,1000),0))</f>
        <v>0</v>
      </c>
      <c r="EB77" s="41">
        <f>IF(BA77="","",IF(成就内容!AR$120&lt;&gt;"",MAX(ROUNDUP(SMALL(BA$59:BA$108,$L77)/1000,0)*1000,1000),0))</f>
        <v>0</v>
      </c>
      <c r="EC77" s="41">
        <f>IF(BB77="","",IF(成就内容!AS$120&lt;&gt;"",MAX(ROUNDUP(SMALL(BB$59:BB$108,$L77)/1000,0)*1000,1000),0))</f>
        <v>0</v>
      </c>
      <c r="ED77" s="41">
        <f>IF(BC77="","",IF(成就内容!AT$120&lt;&gt;"",MAX(ROUNDUP(SMALL(BC$59:BC$108,$L77)/1000,0)*1000,1000),0))</f>
        <v>0</v>
      </c>
      <c r="EE77" s="41">
        <f>IF(BD77="","",IF(成就内容!AU$120&lt;&gt;"",MAX(ROUNDUP(SMALL(BD$59:BD$108,$L77)/1000,0)*1000,1000),0))</f>
        <v>0</v>
      </c>
      <c r="EF77" s="41">
        <f>IF(BE77="","",IF(成就内容!AV$120&lt;&gt;"",MAX(ROUNDUP(SMALL(BE$59:BE$108,$L77)/1000,0)*1000,1000),0))</f>
        <v>0</v>
      </c>
      <c r="EG77" s="41">
        <f>IF(BF77="","",IF(成就内容!AW$120&lt;&gt;"",MAX(ROUNDUP(SMALL(BF$59:BF$108,$L77)/1000,0)*1000,1000),0))</f>
        <v>94000</v>
      </c>
      <c r="EH77" s="41">
        <f>IF(BG77="","",IF(成就内容!AX$120&lt;&gt;"",MAX(ROUNDUP(SMALL(BG$59:BG$108,$L77)/1000,0)*1000,1000),0))</f>
        <v>0</v>
      </c>
      <c r="EI77" s="41">
        <f>IF(BH77="","",IF(成就内容!AY$120&lt;&gt;"",MAX(ROUNDUP(SMALL(BH$59:BH$108,$L77)/1000,0)*1000,1000),0))</f>
        <v>0</v>
      </c>
      <c r="EJ77" s="41">
        <f>IF(BI77="","",IF(成就内容!AZ$120&lt;&gt;"",MAX(ROUNDUP(SMALL(BI$59:BI$108,$L77)/1000,0)*1000,1000),0))</f>
        <v>0</v>
      </c>
      <c r="EK77" s="41">
        <f>IF(BJ77="","",IF(成就内容!BA$120&lt;&gt;"",MAX(ROUNDUP(SMALL(BJ$59:BJ$108,$L77)/1000,0)*1000,1000),0))</f>
        <v>0</v>
      </c>
      <c r="EL77" s="41">
        <f>IF(BK77="","",IF(成就内容!BB$120&lt;&gt;"",MAX(ROUNDUP(SMALL(BK$59:BK$108,$L77)/1000,0)*1000,1000),0))</f>
        <v>0</v>
      </c>
      <c r="EM77" s="41">
        <f>IF(BL77="","",IF(成就内容!BC$120&lt;&gt;"",MAX(ROUNDUP(SMALL(BL$59:BL$108,$L77)/1000,0)*1000,1000),0))</f>
        <v>0</v>
      </c>
      <c r="EN77" s="41">
        <f>IF(BM77="","",IF(成就内容!BD$120&lt;&gt;"",MAX(ROUNDUP(SMALL(BM$59:BM$108,$L77)/1000,0)*1000,1000),0))</f>
        <v>0</v>
      </c>
      <c r="EO77" s="41">
        <f>IF(BN77="","",IF(成就内容!BE$120&lt;&gt;"",MAX(ROUNDUP(SMALL(BN$59:BN$108,$L77)/1000,0)*1000,1000),0))</f>
        <v>0</v>
      </c>
      <c r="EP77" s="41">
        <f>IF(BO77="","",IF(成就内容!BF$120&lt;&gt;"",MAX(ROUNDUP(SMALL(BO$59:BO$108,$L77)/1000,0)*1000,1000),0))</f>
        <v>0</v>
      </c>
      <c r="EQ77" s="41">
        <f>IF(BP77="","",IF(成就内容!BG$120&lt;&gt;"",MAX(ROUNDUP(SMALL(BP$59:BP$108,$L77)/1000,0)*1000,1000),0))</f>
        <v>94000</v>
      </c>
      <c r="ER77" s="41">
        <f>IF(BQ77="","",IF(成就内容!BH$120&lt;&gt;"",MAX(ROUNDUP(SMALL(BQ$59:BQ$108,$L77)/1000,0)*1000,1000),0))</f>
        <v>0</v>
      </c>
      <c r="ES77" s="41" t="str">
        <f>IF(BR77="","",IF(成就内容!BI$120&lt;&gt;"",MAX(ROUNDUP(SMALL(BR$59:BR$108,$L77)/1000,0)*1000,1000),0))</f>
        <v/>
      </c>
      <c r="ET77" s="41">
        <f>IF(BS77="","",IF(成就内容!BJ$120&lt;&gt;"",MAX(ROUNDUP(SMALL(BS$59:BS$108,$L77)/1000,0)*1000,1000),0))</f>
        <v>0</v>
      </c>
      <c r="EU77" s="41">
        <f>IF(BT77="","",IF(成就内容!BK$120&lt;&gt;"",MAX(ROUNDUP(SMALL(BT$59:BT$108,$L77)/1000,0)*1000,1000),0))</f>
        <v>47000</v>
      </c>
      <c r="EV77" s="41">
        <f>IF(BU77="","",IF(成就内容!BL$120&lt;&gt;"",MAX(ROUNDUP(SMALL(BU$59:BU$108,$L77)/1000,0)*1000,1000),0))</f>
        <v>0</v>
      </c>
      <c r="EW77" s="41">
        <f>IF(BV77="","",IF(成就内容!BM$120&lt;&gt;"",MAX(ROUNDUP(SMALL(BV$59:BV$108,$L77)/1000,0)*1000,1000),0))</f>
        <v>0</v>
      </c>
      <c r="EX77" s="41">
        <f>IF(BW77="","",IF(成就内容!BN$120&lt;&gt;"",MAX(ROUNDUP(SMALL(BW$59:BW$108,$L77)/1000,0)*1000,1000),0))</f>
        <v>94000</v>
      </c>
      <c r="EY77" s="41">
        <f>IF(BX77="","",IF(成就内容!BO$120&lt;&gt;"",MAX(ROUNDUP(SMALL(BX$59:BX$108,$L77)/1000,0)*1000,1000),0))</f>
        <v>24000</v>
      </c>
      <c r="EZ77" s="41">
        <f>IF(BY77="","",IF(成就内容!BP$120&lt;&gt;"",MAX(ROUNDUP(SMALL(BY$59:BY$108,$L77)/1000,0)*1000,1000),0))</f>
        <v>53000</v>
      </c>
      <c r="FA77" s="41">
        <f>IF(BZ77="","",IF(成就内容!BQ$120&lt;&gt;"",MAX(ROUNDUP(SMALL(BZ$59:BZ$108,$L77)/1000,0)*1000,1000),0))</f>
        <v>12000</v>
      </c>
      <c r="FB77" s="41" t="str">
        <f>IF(CA77="","",IF(成就内容!BR$120&lt;&gt;"",MAX(ROUNDUP(SMALL(CA$59:CA$108,$L77)/1000,0)*1000,1000),0))</f>
        <v/>
      </c>
      <c r="FC77" s="41" t="str">
        <f>IF(CB77="","",IF(成就内容!BS$120&lt;&gt;"",MAX(ROUNDUP(SMALL(CB$59:CB$108,$L77)/1000,0)*1000,1000),0))</f>
        <v/>
      </c>
      <c r="FD77" s="41">
        <f>IF(CC77="","",IF(成就内容!BT$120&lt;&gt;"",MAX(ROUNDUP(SMALL(CC$59:CC$108,$L77)/1000,0)*1000,1000),0))</f>
        <v>3000</v>
      </c>
      <c r="FE77" s="41">
        <f>IF(CD77="","",IF(成就内容!BU$120&lt;&gt;"",MAX(ROUNDUP(SMALL(CD$59:CD$108,$L77)/1000,0)*1000,1000),0))</f>
        <v>187000</v>
      </c>
      <c r="FF77" s="41" t="str">
        <f>IF(CE77="","",IF(成就内容!BV$120&lt;&gt;"",MAX(ROUNDUP(SMALL(CE$59:CE$108,$L77)/1000,0)*1000,1000),0))</f>
        <v/>
      </c>
      <c r="FG77" s="41">
        <f>IF(CF77="","",IF(成就内容!BW$120&lt;&gt;"",MAX(ROUNDUP(SMALL(CF$59:CF$108,$L77)/1000,0)*1000,1000),0))</f>
        <v>280000</v>
      </c>
      <c r="FH77" s="41">
        <f>IF(CG77="","",IF(成就内容!BX$120&lt;&gt;"",MAX(ROUNDUP(SMALL(CG$59:CG$108,$L77)/1000,0)*1000,1000),0))</f>
        <v>70000</v>
      </c>
      <c r="FI77" s="41">
        <f>IF(CH77="","",IF(成就内容!BY$120&lt;&gt;"",MAX(ROUNDUP(SMALL(CH$59:CH$108,$L77)/1000,0)*1000,1000),0))</f>
        <v>94000</v>
      </c>
      <c r="FJ77" s="41">
        <f>IF(CI77="","",IF(成就内容!BZ$120&lt;&gt;"",MAX(ROUNDUP(SMALL(CI$59:CI$108,$L77)/1000,0)*1000,1000),0))</f>
        <v>0</v>
      </c>
    </row>
    <row r="78" spans="1:166" x14ac:dyDescent="0.15">
      <c r="A78" s="84"/>
      <c r="B78" s="96">
        <v>75</v>
      </c>
      <c r="C78" s="96">
        <f>'[1]功能-子任务'!$S79</f>
        <v>10440</v>
      </c>
      <c r="D78" s="96">
        <f>'[1]功能-子任务'!$AC79</f>
        <v>9600000</v>
      </c>
      <c r="E78" s="96">
        <f>'[1]功能-子任务'!$AM79/4</f>
        <v>57332812.5</v>
      </c>
      <c r="F78" s="96">
        <f t="shared" si="78"/>
        <v>57332812.5</v>
      </c>
      <c r="G78" s="96">
        <f>'[1]功能-子任务'!$AR79</f>
        <v>152620000.00000012</v>
      </c>
      <c r="H78" s="96">
        <f>'[1]功能-子任务'!$BA79</f>
        <v>32950</v>
      </c>
      <c r="I78" s="96">
        <f>'[1]功能-子任务'!$BJ79</f>
        <v>178453.5</v>
      </c>
      <c r="L78" s="25">
        <v>20</v>
      </c>
      <c r="M78" s="41">
        <f>IF(成就内容!D26="","",INDEX($D$4:$D$178*成就内容!D$120/SUM(成就内容!$D$120:$BZ$120),成就内容!D82,1)-SUM(M$59:M77))</f>
        <v>0</v>
      </c>
      <c r="N78" s="41" t="str">
        <f>IF(成就内容!E26="","",INDEX($D$4:$D$178*成就内容!E$120/SUM(成就内容!$D$120:$BZ$120),成就内容!E82,1)-SUM(N$59:N77))</f>
        <v/>
      </c>
      <c r="O78" s="41">
        <f>IF(成就内容!F26="","",INDEX($D$4:$D$178*成就内容!F$120/SUM(成就内容!$D$120:$BZ$120),成就内容!F82,1)-SUM(O$59:O77))</f>
        <v>279272.72727272718</v>
      </c>
      <c r="P78" s="41" t="str">
        <f>IF(成就内容!G26="","",INDEX($D$4:$D$178*成就内容!G$120/SUM(成就内容!$D$120:$BZ$120),成就内容!G82,1)-SUM(P$59:P77))</f>
        <v/>
      </c>
      <c r="Q78" s="41">
        <f>IF(成就内容!H26="","",INDEX($D$4:$D$178*成就内容!H$120/SUM(成就内容!$D$120:$BZ$120),成就内容!H82,1)-SUM(Q$59:Q77))</f>
        <v>0</v>
      </c>
      <c r="R78" s="41">
        <f>IF(成就内容!I26="","",INDEX($D$4:$D$178*成就内容!I$120/SUM(成就内容!$D$120:$BZ$120),成就内容!I82,1)-SUM(R$59:R77))</f>
        <v>93090.909090909117</v>
      </c>
      <c r="S78" s="41">
        <f>IF(成就内容!J26="","",INDEX($D$4:$D$178*成就内容!J$120/SUM(成就内容!$D$120:$BZ$120),成就内容!J82,1)-SUM(S$59:S77))</f>
        <v>0</v>
      </c>
      <c r="T78" s="41">
        <f>IF(成就内容!K26="","",INDEX($D$4:$D$178*成就内容!K$120/SUM(成就内容!$D$120:$BZ$120),成就内容!K82,1)-SUM(T$59:T77))</f>
        <v>0</v>
      </c>
      <c r="U78" s="41">
        <f>IF(成就内容!L26="","",INDEX($D$4:$D$178*成就内容!L$120/SUM(成就内容!$D$120:$BZ$120),成就内容!L82,1)-SUM(U$59:U77))</f>
        <v>0</v>
      </c>
      <c r="V78" s="41">
        <f>IF(成就内容!M26="","",INDEX($D$4:$D$178*成就内容!M$120/SUM(成就内容!$D$120:$BZ$120),成就内容!M82,1)-SUM(V$59:V77))</f>
        <v>0</v>
      </c>
      <c r="W78" s="41">
        <f>IF(成就内容!N26="","",INDEX($D$4:$D$178*成就内容!N$120/SUM(成就内容!$D$120:$BZ$120),成就内容!N82,1)-SUM(W$59:W77))</f>
        <v>0</v>
      </c>
      <c r="X78" s="41">
        <f>IF(成就内容!O26="","",INDEX($D$4:$D$178*成就内容!O$120/SUM(成就内容!$D$120:$BZ$120),成就内容!O82,1)-SUM(X$59:X77))</f>
        <v>0</v>
      </c>
      <c r="Y78" s="41" t="str">
        <f>IF(成就内容!P26="","",INDEX($D$4:$D$178*成就内容!P$120/SUM(成就内容!$D$120:$BZ$120),成就内容!P82,1)-SUM(Y$59:Y77))</f>
        <v/>
      </c>
      <c r="Z78" s="41">
        <f>IF(成就内容!Q26="","",INDEX($D$4:$D$178*成就内容!Q$120/SUM(成就内容!$D$120:$BZ$120),成就内容!Q82,1)-SUM(Z$59:Z77))</f>
        <v>0</v>
      </c>
      <c r="AA78" s="41">
        <f>IF(成就内容!R26="","",INDEX($D$4:$D$178*成就内容!R$120/SUM(成就内容!$D$120:$BZ$120),成就内容!R82,1)-SUM(AA$59:AA77))</f>
        <v>93090.909090909117</v>
      </c>
      <c r="AB78" s="41">
        <f>IF(成就内容!S26="","",INDEX($D$4:$D$178*成就内容!S$120/SUM(成就内容!$D$120:$BZ$120),成就内容!S82,1)-SUM(AB$59:AB77))</f>
        <v>0</v>
      </c>
      <c r="AC78" s="41">
        <f>IF(成就内容!T26="","",INDEX($D$4:$D$178*成就内容!T$120/SUM(成就内容!$D$120:$BZ$120),成就内容!T82,1)-SUM(AC$59:AC77))</f>
        <v>0</v>
      </c>
      <c r="AD78" s="41">
        <f>IF(成就内容!U26="","",INDEX($D$4:$D$178*成就内容!U$120/SUM(成就内容!$D$120:$BZ$120),成就内容!U82,1)-SUM(AD$59:AD77))</f>
        <v>0</v>
      </c>
      <c r="AE78" s="41">
        <f>IF(成就内容!V26="","",INDEX($D$4:$D$178*成就内容!V$120/SUM(成就内容!$D$120:$BZ$120),成就内容!V82,1)-SUM(AE$59:AE77))</f>
        <v>0</v>
      </c>
      <c r="AF78" s="41">
        <f>IF(成就内容!W26="","",INDEX($D$4:$D$178*成就内容!W$120/SUM(成就内容!$D$120:$BZ$120),成就内容!W82,1)-SUM(AF$59:AF77))</f>
        <v>0</v>
      </c>
      <c r="AG78" s="41">
        <f>IF(成就内容!X26="","",INDEX($D$4:$D$178*成就内容!X$120/SUM(成就内容!$D$120:$BZ$120),成就内容!X82,1)-SUM(AG$59:AG77))</f>
        <v>930909.09090909082</v>
      </c>
      <c r="AH78" s="41">
        <f>IF(成就内容!Y26="","",INDEX($D$4:$D$178*成就内容!Y$120/SUM(成就内容!$D$120:$BZ$120),成就内容!Y82,1)-SUM(AH$59:AH77))</f>
        <v>279272.72727272741</v>
      </c>
      <c r="AI78" s="41" t="str">
        <f>IF(成就内容!Z26="","",INDEX($D$4:$D$178*成就内容!Z$120/SUM(成就内容!$D$120:$BZ$120),成就内容!Z82,1)-SUM(AI$59:AI77))</f>
        <v/>
      </c>
      <c r="AJ78" s="41" t="str">
        <f>IF(成就内容!AA26="","",INDEX($D$4:$D$178*成就内容!AA$120/SUM(成就内容!$D$120:$BZ$120),成就内容!AA82,1)-SUM(AJ$59:AJ77))</f>
        <v/>
      </c>
      <c r="AK78" s="41" t="str">
        <f>IF(成就内容!AB26="","",INDEX($D$4:$D$178*成就内容!AB$120/SUM(成就内容!$D$120:$BZ$120),成就内容!AB82,1)-SUM(AK$59:AK77))</f>
        <v/>
      </c>
      <c r="AL78" s="41">
        <f>IF(成就内容!AC26="","",INDEX($D$4:$D$178*成就内容!AC$120/SUM(成就内容!$D$120:$BZ$120),成就内容!AC82,1)-SUM(AL$59:AL77))</f>
        <v>0</v>
      </c>
      <c r="AM78" s="41">
        <f>IF(成就内容!AD26="","",INDEX($D$4:$D$178*成就内容!AD$120/SUM(成就内容!$D$120:$BZ$120),成就内容!AD82,1)-SUM(AM$59:AM77))</f>
        <v>0</v>
      </c>
      <c r="AN78" s="41">
        <f>IF(成就内容!AE26="","",INDEX($D$4:$D$178*成就内容!AE$120/SUM(成就内容!$D$120:$BZ$120),成就内容!AE82,1)-SUM(AN$59:AN77))</f>
        <v>0</v>
      </c>
      <c r="AO78" s="41">
        <f>IF(成就内容!AF26="","",INDEX($D$4:$D$178*成就内容!AF$120/SUM(成就内容!$D$120:$BZ$120),成就内容!AF82,1)-SUM(AO$59:AO77))</f>
        <v>0</v>
      </c>
      <c r="AP78" s="41">
        <f>IF(成就内容!AG26="","",INDEX($D$4:$D$178*成就内容!AG$120/SUM(成就内容!$D$120:$BZ$120),成就内容!AG82,1)-SUM(AP$59:AP77))</f>
        <v>139636.36363636371</v>
      </c>
      <c r="AQ78" s="41">
        <f>IF(成就内容!AH26="","",INDEX($D$4:$D$178*成就内容!AH$120/SUM(成就内容!$D$120:$BZ$120),成就内容!AH82,1)-SUM(AQ$59:AQ77))</f>
        <v>0</v>
      </c>
      <c r="AR78" s="41">
        <f>IF(成就内容!AI26="","",INDEX($D$4:$D$178*成就内容!AI$120/SUM(成就内容!$D$120:$BZ$120),成就内容!AI82,1)-SUM(AR$59:AR77))</f>
        <v>139636.36363636371</v>
      </c>
      <c r="AS78" s="41">
        <f>IF(成就内容!AJ26="","",INDEX($D$4:$D$178*成就内容!AJ$120/SUM(成就内容!$D$120:$BZ$120),成就内容!AJ82,1)-SUM(AS$59:AS77))</f>
        <v>162909.09090909088</v>
      </c>
      <c r="AT78" s="41" t="str">
        <f>IF(成就内容!AK26="","",INDEX($D$4:$D$178*成就内容!AK$120/SUM(成就内容!$D$120:$BZ$120),成就内容!AK82,1)-SUM(AT$59:AT77))</f>
        <v/>
      </c>
      <c r="AU78" s="41" t="str">
        <f>IF(成就内容!AL26="","",INDEX($D$4:$D$178*成就内容!AL$120/SUM(成就内容!$D$120:$BZ$120),成就内容!AL82,1)-SUM(AU$59:AU77))</f>
        <v/>
      </c>
      <c r="AV78" s="41">
        <f>IF(成就内容!AM26="","",INDEX($D$4:$D$178*成就内容!AM$120/SUM(成就内容!$D$120:$BZ$120),成就内容!AM82,1)-SUM(AV$59:AV77))</f>
        <v>139636.36363636371</v>
      </c>
      <c r="AW78" s="41">
        <f>IF(成就内容!AN26="","",INDEX($D$4:$D$178*成就内容!AN$120/SUM(成就内容!$D$120:$BZ$120),成就内容!AN82,1)-SUM(AW$59:AW77))</f>
        <v>162909.09090909088</v>
      </c>
      <c r="AX78" s="41">
        <f>IF(成就内容!AO26="","",INDEX($D$4:$D$178*成就内容!AO$120/SUM(成就内容!$D$120:$BZ$120),成就内容!AO82,1)-SUM(AX$59:AX77))</f>
        <v>0</v>
      </c>
      <c r="AY78" s="41">
        <f>IF(成就内容!AP26="","",INDEX($D$4:$D$178*成就内容!AP$120/SUM(成就内容!$D$120:$BZ$120),成就内容!AP82,1)-SUM(AY$59:AY77))</f>
        <v>0</v>
      </c>
      <c r="AZ78" s="41">
        <f>IF(成就内容!AQ26="","",INDEX($D$4:$D$178*成就内容!AQ$120/SUM(成就内容!$D$120:$BZ$120),成就内容!AQ82,1)-SUM(AZ$59:AZ77))</f>
        <v>0</v>
      </c>
      <c r="BA78" s="41">
        <f>IF(成就内容!AR26="","",INDEX($D$4:$D$178*成就内容!AR$120/SUM(成就内容!$D$120:$BZ$120),成就内容!AR82,1)-SUM(BA$59:BA77))</f>
        <v>0</v>
      </c>
      <c r="BB78" s="41">
        <f>IF(成就内容!AS26="","",INDEX($D$4:$D$178*成就内容!AS$120/SUM(成就内容!$D$120:$BZ$120),成就内容!AS82,1)-SUM(BB$59:BB77))</f>
        <v>0</v>
      </c>
      <c r="BC78" s="41">
        <f>IF(成就内容!AT26="","",INDEX($D$4:$D$178*成就内容!AT$120/SUM(成就内容!$D$120:$BZ$120),成就内容!AT82,1)-SUM(BC$59:BC77))</f>
        <v>0</v>
      </c>
      <c r="BD78" s="41">
        <f>IF(成就内容!AU26="","",INDEX($D$4:$D$178*成就内容!AU$120/SUM(成就内容!$D$120:$BZ$120),成就内容!AU82,1)-SUM(BD$59:BD77))</f>
        <v>0</v>
      </c>
      <c r="BE78" s="41">
        <f>IF(成就内容!AV26="","",INDEX($D$4:$D$178*成就内容!AV$120/SUM(成就内容!$D$120:$BZ$120),成就内容!AV82,1)-SUM(BE$59:BE77))</f>
        <v>0</v>
      </c>
      <c r="BF78" s="41">
        <f>IF(成就内容!AW26="","",INDEX($D$4:$D$178*成就内容!AW$120/SUM(成就内容!$D$120:$BZ$120),成就内容!AW82,1)-SUM(BF$59:BF77))</f>
        <v>93090.909090909117</v>
      </c>
      <c r="BG78" s="41">
        <f>IF(成就内容!AX26="","",INDEX($D$4:$D$178*成就内容!AX$120/SUM(成就内容!$D$120:$BZ$120),成就内容!AX82,1)-SUM(BG$59:BG77))</f>
        <v>0</v>
      </c>
      <c r="BH78" s="41">
        <f>IF(成就内容!AY26="","",INDEX($D$4:$D$178*成就内容!AY$120/SUM(成就内容!$D$120:$BZ$120),成就内容!AY82,1)-SUM(BH$59:BH77))</f>
        <v>0</v>
      </c>
      <c r="BI78" s="41">
        <f>IF(成就内容!AZ26="","",INDEX($D$4:$D$178*成就内容!AZ$120/SUM(成就内容!$D$120:$BZ$120),成就内容!AZ82,1)-SUM(BI$59:BI77))</f>
        <v>0</v>
      </c>
      <c r="BJ78" s="41">
        <f>IF(成就内容!BA26="","",INDEX($D$4:$D$178*成就内容!BA$120/SUM(成就内容!$D$120:$BZ$120),成就内容!BA82,1)-SUM(BJ$59:BJ77))</f>
        <v>0</v>
      </c>
      <c r="BK78" s="41">
        <f>IF(成就内容!BB26="","",INDEX($D$4:$D$178*成就内容!BB$120/SUM(成就内容!$D$120:$BZ$120),成就内容!BB82,1)-SUM(BK$59:BK77))</f>
        <v>0</v>
      </c>
      <c r="BL78" s="41">
        <f>IF(成就内容!BC26="","",INDEX($D$4:$D$178*成就内容!BC$120/SUM(成就内容!$D$120:$BZ$120),成就内容!BC82,1)-SUM(BL$59:BL77))</f>
        <v>0</v>
      </c>
      <c r="BM78" s="41">
        <f>IF(成就内容!BD26="","",INDEX($D$4:$D$178*成就内容!BD$120/SUM(成就内容!$D$120:$BZ$120),成就内容!BD82,1)-SUM(BM$59:BM77))</f>
        <v>0</v>
      </c>
      <c r="BN78" s="41">
        <f>IF(成就内容!BE26="","",INDEX($D$4:$D$178*成就内容!BE$120/SUM(成就内容!$D$120:$BZ$120),成就内容!BE82,1)-SUM(BN$59:BN77))</f>
        <v>0</v>
      </c>
      <c r="BO78" s="41">
        <f>IF(成就内容!BF26="","",INDEX($D$4:$D$178*成就内容!BF$120/SUM(成就内容!$D$120:$BZ$120),成就内容!BF82,1)-SUM(BO$59:BO77))</f>
        <v>0</v>
      </c>
      <c r="BP78" s="41">
        <f>IF(成就内容!BG26="","",INDEX($D$4:$D$178*成就内容!BG$120/SUM(成就内容!$D$120:$BZ$120),成就内容!BG82,1)-SUM(BP$59:BP77))</f>
        <v>116363.63636363635</v>
      </c>
      <c r="BQ78" s="41">
        <f>IF(成就内容!BH26="","",INDEX($D$4:$D$178*成就内容!BH$120/SUM(成就内容!$D$120:$BZ$120),成就内容!BH82,1)-SUM(BQ$59:BQ77))</f>
        <v>0</v>
      </c>
      <c r="BR78" s="41" t="str">
        <f>IF(成就内容!BI26="","",INDEX($D$4:$D$178*成就内容!BI$120/SUM(成就内容!$D$120:$BZ$120),成就内容!BI82,1)-SUM(BR$59:BR77))</f>
        <v/>
      </c>
      <c r="BS78" s="41">
        <f>IF(成就内容!BJ26="","",INDEX($D$4:$D$178*成就内容!BJ$120/SUM(成就内容!$D$120:$BZ$120),成就内容!BJ82,1)-SUM(BS$59:BS77))</f>
        <v>0</v>
      </c>
      <c r="BT78" s="41">
        <f>IF(成就内容!BK26="","",INDEX($D$4:$D$178*成就内容!BK$120/SUM(成就内容!$D$120:$BZ$120),成就内容!BK82,1)-SUM(BT$59:BT77))</f>
        <v>58181.818181818177</v>
      </c>
      <c r="BU78" s="41">
        <f>IF(成就内容!BL26="","",INDEX($D$4:$D$178*成就内容!BL$120/SUM(成就内容!$D$120:$BZ$120),成就内容!BL82,1)-SUM(BU$59:BU77))</f>
        <v>0</v>
      </c>
      <c r="BV78" s="41">
        <f>IF(成就内容!BM26="","",INDEX($D$4:$D$178*成就内容!BM$120/SUM(成就内容!$D$120:$BZ$120),成就内容!BM82,1)-SUM(BV$59:BV77))</f>
        <v>0</v>
      </c>
      <c r="BW78" s="41">
        <f>IF(成就内容!BN26="","",INDEX($D$4:$D$178*成就内容!BN$120/SUM(成就内容!$D$120:$BZ$120),成就内容!BN82,1)-SUM(BW$59:BW77))</f>
        <v>162909.09090909088</v>
      </c>
      <c r="BX78" s="41">
        <f>IF(成就内容!BO26="","",INDEX($D$4:$D$178*成就内容!BO$120/SUM(成就内容!$D$120:$BZ$120),成就内容!BO82,1)-SUM(BX$59:BX77))</f>
        <v>69818.181818181823</v>
      </c>
      <c r="BY78" s="41">
        <f>IF(成就内容!BP26="","",INDEX($D$4:$D$178*成就内容!BP$120/SUM(成就内容!$D$120:$BZ$120),成就内容!BP82,1)-SUM(BY$59:BY77))</f>
        <v>744727.27272727271</v>
      </c>
      <c r="BZ78" s="41">
        <f>IF(成就内容!BQ26="","",INDEX($D$4:$D$178*成就内容!BQ$120/SUM(成就内容!$D$120:$BZ$120),成就内容!BQ82,1)-SUM(BZ$59:BZ77))</f>
        <v>23272.727272727236</v>
      </c>
      <c r="CA78" s="41" t="str">
        <f>IF(成就内容!BR26="","",INDEX($D$4:$D$178*成就内容!BR$120/SUM(成就内容!$D$120:$BZ$120),成就内容!BR82,1)-SUM(CA$59:CA77))</f>
        <v/>
      </c>
      <c r="CB78" s="41" t="str">
        <f>IF(成就内容!BS26="","",INDEX($D$4:$D$178*成就内容!BS$120/SUM(成就内容!$D$120:$BZ$120),成就内容!BS82,1)-SUM(CB$59:CB77))</f>
        <v/>
      </c>
      <c r="CC78" s="41">
        <f>IF(成就内容!BT26="","",INDEX($D$4:$D$178*成就内容!BT$120/SUM(成就内容!$D$120:$BZ$120),成就内容!BT82,1)-SUM(CC$59:CC77))</f>
        <v>2909.0909090909117</v>
      </c>
      <c r="CD78" s="41">
        <f>IF(成就内容!BU26="","",INDEX($D$4:$D$178*成就内容!BU$120/SUM(成就内容!$D$120:$BZ$120),成就内容!BU82,1)-SUM(CD$59:CD77))</f>
        <v>93090.909090908943</v>
      </c>
      <c r="CE78" s="41" t="str">
        <f>IF(成就内容!BV26="","",INDEX($D$4:$D$178*成就内容!BV$120/SUM(成就内容!$D$120:$BZ$120),成就内容!BV82,1)-SUM(CE$59:CE77))</f>
        <v/>
      </c>
      <c r="CF78" s="41">
        <f>IF(成就内容!BW26="","",INDEX($D$4:$D$178*成就内容!BW$120/SUM(成就内容!$D$120:$BZ$120),成就内容!BW82,1)-SUM(CF$59:CF77))</f>
        <v>372363.63636363624</v>
      </c>
      <c r="CG78" s="41">
        <f>IF(成就内容!BX26="","",INDEX($D$4:$D$178*成就内容!BX$120/SUM(成就内容!$D$120:$BZ$120),成就内容!BX82,1)-SUM(CG$59:CG77))</f>
        <v>69818.181818181823</v>
      </c>
      <c r="CH78" s="41">
        <f>IF(成就内容!BY26="","",INDEX($D$4:$D$178*成就内容!BY$120/SUM(成就内容!$D$120:$BZ$120),成就内容!BY82,1)-SUM(CH$59:CH77))</f>
        <v>93090.909090909117</v>
      </c>
      <c r="CI78" s="41">
        <f>IF(成就内容!BZ26="","",INDEX($D$4:$D$178*成就内容!BZ$120/SUM(成就内容!$D$120:$BZ$120),成就内容!BZ82,1)-SUM(CI$59:CI77))</f>
        <v>0</v>
      </c>
      <c r="CM78" s="43">
        <v>20</v>
      </c>
      <c r="CN78" s="41">
        <f>IF(M78="","",IF(成就内容!D$120&lt;&gt;"",MAX(ROUNDUP(SMALL(M$59:M$108,$L78)/1000,0)*1000,1000),0))</f>
        <v>0</v>
      </c>
      <c r="CO78" s="41" t="str">
        <f>IF(N78="","",IF(成就内容!E$120&lt;&gt;"",MAX(ROUNDUP(SMALL(N$59:N$108,$L78)/1000,0)*1000,1000),0))</f>
        <v/>
      </c>
      <c r="CP78" s="41">
        <f>IF(O78="","",IF(成就内容!F$120&lt;&gt;"",MAX(ROUNDUP(SMALL(O$59:O$108,$L78)/1000,0)*1000,1000),0))</f>
        <v>280000</v>
      </c>
      <c r="CQ78" s="41" t="str">
        <f>IF(P78="","",IF(成就内容!G$120&lt;&gt;"",MAX(ROUNDUP(SMALL(P$59:P$108,$L78)/1000,0)*1000,1000),0))</f>
        <v/>
      </c>
      <c r="CR78" s="41">
        <f>IF(Q78="","",IF(成就内容!H$120&lt;&gt;"",MAX(ROUNDUP(SMALL(Q$59:Q$108,$L78)/1000,0)*1000,1000),0))</f>
        <v>0</v>
      </c>
      <c r="CS78" s="41">
        <f>IF(R78="","",IF(成就内容!I$120&lt;&gt;"",MAX(ROUNDUP(SMALL(R$59:R$108,$L78)/1000,0)*1000,1000),0))</f>
        <v>94000</v>
      </c>
      <c r="CT78" s="41">
        <f>IF(S78="","",IF(成就内容!J$120&lt;&gt;"",MAX(ROUNDUP(SMALL(S$59:S$108,$L78)/1000,0)*1000,1000),0))</f>
        <v>0</v>
      </c>
      <c r="CU78" s="41">
        <f>IF(T78="","",IF(成就内容!K$120&lt;&gt;"",MAX(ROUNDUP(SMALL(T$59:T$108,$L78)/1000,0)*1000,1000),0))</f>
        <v>0</v>
      </c>
      <c r="CV78" s="41">
        <f>IF(U78="","",IF(成就内容!L$120&lt;&gt;"",MAX(ROUNDUP(SMALL(U$59:U$108,$L78)/1000,0)*1000,1000),0))</f>
        <v>0</v>
      </c>
      <c r="CW78" s="41">
        <f>IF(V78="","",IF(成就内容!M$120&lt;&gt;"",MAX(ROUNDUP(SMALL(V$59:V$108,$L78)/1000,0)*1000,1000),0))</f>
        <v>0</v>
      </c>
      <c r="CX78" s="41">
        <f>IF(W78="","",IF(成就内容!N$120&lt;&gt;"",MAX(ROUNDUP(SMALL(W$59:W$108,$L78)/1000,0)*1000,1000),0))</f>
        <v>0</v>
      </c>
      <c r="CY78" s="41">
        <f>IF(X78="","",IF(成就内容!O$120&lt;&gt;"",MAX(ROUNDUP(SMALL(X$59:X$108,$L78)/1000,0)*1000,1000),0))</f>
        <v>0</v>
      </c>
      <c r="CZ78" s="41" t="str">
        <f>IF(Y78="","",IF(成就内容!P$120&lt;&gt;"",MAX(ROUNDUP(SMALL(Y$59:Y$108,$L78)/1000,0)*1000,1000),0))</f>
        <v/>
      </c>
      <c r="DA78" s="41">
        <f>IF(Z78="","",IF(成就内容!Q$120&lt;&gt;"",MAX(ROUNDUP(SMALL(Z$59:Z$108,$L78)/1000,0)*1000,1000),0))</f>
        <v>0</v>
      </c>
      <c r="DB78" s="41">
        <f>IF(AA78="","",IF(成就内容!R$120&lt;&gt;"",MAX(ROUNDUP(SMALL(AA$59:AA$108,$L78)/1000,0)*1000,1000),0))</f>
        <v>94000</v>
      </c>
      <c r="DC78" s="41">
        <f>IF(AB78="","",IF(成就内容!S$120&lt;&gt;"",MAX(ROUNDUP(SMALL(AB$59:AB$108,$L78)/1000,0)*1000,1000),0))</f>
        <v>0</v>
      </c>
      <c r="DD78" s="41">
        <f>IF(AC78="","",IF(成就内容!T$120&lt;&gt;"",MAX(ROUNDUP(SMALL(AC$59:AC$108,$L78)/1000,0)*1000,1000),0))</f>
        <v>0</v>
      </c>
      <c r="DE78" s="41">
        <f>IF(AD78="","",IF(成就内容!U$120&lt;&gt;"",MAX(ROUNDUP(SMALL(AD$59:AD$108,$L78)/1000,0)*1000,1000),0))</f>
        <v>0</v>
      </c>
      <c r="DF78" s="41">
        <f>IF(AE78="","",IF(成就内容!V$120&lt;&gt;"",MAX(ROUNDUP(SMALL(AE$59:AE$108,$L78)/1000,0)*1000,1000),0))</f>
        <v>0</v>
      </c>
      <c r="DG78" s="41">
        <f>IF(AF78="","",IF(成就内容!W$120&lt;&gt;"",MAX(ROUNDUP(SMALL(AF$59:AF$108,$L78)/1000,0)*1000,1000),0))</f>
        <v>0</v>
      </c>
      <c r="DH78" s="41">
        <f>IF(AG78="","",IF(成就内容!X$120&lt;&gt;"",MAX(ROUNDUP(SMALL(AG$59:AG$108,$L78)/1000,0)*1000,1000),0))</f>
        <v>931000</v>
      </c>
      <c r="DI78" s="41">
        <f>IF(AH78="","",IF(成就内容!Y$120&lt;&gt;"",MAX(ROUNDUP(SMALL(AH$59:AH$108,$L78)/1000,0)*1000,1000),0))</f>
        <v>280000</v>
      </c>
      <c r="DJ78" s="41" t="str">
        <f>IF(AI78="","",IF(成就内容!Z$120&lt;&gt;"",MAX(ROUNDUP(SMALL(AI$59:AI$108,$L78)/1000,0)*1000,1000),0))</f>
        <v/>
      </c>
      <c r="DK78" s="41" t="str">
        <f>IF(AJ78="","",IF(成就内容!AA$120&lt;&gt;"",MAX(ROUNDUP(SMALL(AJ$59:AJ$108,$L78)/1000,0)*1000,1000),0))</f>
        <v/>
      </c>
      <c r="DL78" s="41" t="str">
        <f>IF(AK78="","",IF(成就内容!AB$120&lt;&gt;"",MAX(ROUNDUP(SMALL(AK$59:AK$108,$L78)/1000,0)*1000,1000),0))</f>
        <v/>
      </c>
      <c r="DM78" s="41">
        <f>IF(AL78="","",IF(成就内容!AC$120&lt;&gt;"",MAX(ROUNDUP(SMALL(AL$59:AL$108,$L78)/1000,0)*1000,1000),0))</f>
        <v>0</v>
      </c>
      <c r="DN78" s="41">
        <f>IF(AM78="","",IF(成就内容!AD$120&lt;&gt;"",MAX(ROUNDUP(SMALL(AM$59:AM$108,$L78)/1000,0)*1000,1000),0))</f>
        <v>0</v>
      </c>
      <c r="DO78" s="41">
        <f>IF(AN78="","",IF(成就内容!AE$120&lt;&gt;"",MAX(ROUNDUP(SMALL(AN$59:AN$108,$L78)/1000,0)*1000,1000),0))</f>
        <v>0</v>
      </c>
      <c r="DP78" s="41">
        <f>IF(AO78="","",IF(成就内容!AF$120&lt;&gt;"",MAX(ROUNDUP(SMALL(AO$59:AO$108,$L78)/1000,0)*1000,1000),0))</f>
        <v>0</v>
      </c>
      <c r="DQ78" s="41">
        <f>IF(AP78="","",IF(成就内容!AG$120&lt;&gt;"",MAX(ROUNDUP(SMALL(AP$59:AP$108,$L78)/1000,0)*1000,1000),0))</f>
        <v>140000</v>
      </c>
      <c r="DR78" s="41">
        <f>IF(AQ78="","",IF(成就内容!AH$120&lt;&gt;"",MAX(ROUNDUP(SMALL(AQ$59:AQ$108,$L78)/1000,0)*1000,1000),0))</f>
        <v>0</v>
      </c>
      <c r="DS78" s="41">
        <f>IF(AR78="","",IF(成就内容!AI$120&lt;&gt;"",MAX(ROUNDUP(SMALL(AR$59:AR$108,$L78)/1000,0)*1000,1000),0))</f>
        <v>140000</v>
      </c>
      <c r="DT78" s="41">
        <f>IF(AS78="","",IF(成就内容!AJ$120&lt;&gt;"",MAX(ROUNDUP(SMALL(AS$59:AS$108,$L78)/1000,0)*1000,1000),0))</f>
        <v>163000</v>
      </c>
      <c r="DU78" s="41" t="str">
        <f>IF(AT78="","",IF(成就内容!AK$120&lt;&gt;"",MAX(ROUNDUP(SMALL(AT$59:AT$108,$L78)/1000,0)*1000,1000),0))</f>
        <v/>
      </c>
      <c r="DV78" s="41" t="str">
        <f>IF(AU78="","",IF(成就内容!AL$120&lt;&gt;"",MAX(ROUNDUP(SMALL(AU$59:AU$108,$L78)/1000,0)*1000,1000),0))</f>
        <v/>
      </c>
      <c r="DW78" s="41">
        <f>IF(AV78="","",IF(成就内容!AM$120&lt;&gt;"",MAX(ROUNDUP(SMALL(AV$59:AV$108,$L78)/1000,0)*1000,1000),0))</f>
        <v>140000</v>
      </c>
      <c r="DX78" s="41">
        <f>IF(AW78="","",IF(成就内容!AN$120&lt;&gt;"",MAX(ROUNDUP(SMALL(AW$59:AW$108,$L78)/1000,0)*1000,1000),0))</f>
        <v>163000</v>
      </c>
      <c r="DY78" s="41">
        <f>IF(AX78="","",IF(成就内容!AO$120&lt;&gt;"",MAX(ROUNDUP(SMALL(AX$59:AX$108,$L78)/1000,0)*1000,1000),0))</f>
        <v>0</v>
      </c>
      <c r="DZ78" s="41">
        <f>IF(AY78="","",IF(成就内容!AP$120&lt;&gt;"",MAX(ROUNDUP(SMALL(AY$59:AY$108,$L78)/1000,0)*1000,1000),0))</f>
        <v>0</v>
      </c>
      <c r="EA78" s="41">
        <f>IF(AZ78="","",IF(成就内容!AQ$120&lt;&gt;"",MAX(ROUNDUP(SMALL(AZ$59:AZ$108,$L78)/1000,0)*1000,1000),0))</f>
        <v>0</v>
      </c>
      <c r="EB78" s="41">
        <f>IF(BA78="","",IF(成就内容!AR$120&lt;&gt;"",MAX(ROUNDUP(SMALL(BA$59:BA$108,$L78)/1000,0)*1000,1000),0))</f>
        <v>0</v>
      </c>
      <c r="EC78" s="41">
        <f>IF(BB78="","",IF(成就内容!AS$120&lt;&gt;"",MAX(ROUNDUP(SMALL(BB$59:BB$108,$L78)/1000,0)*1000,1000),0))</f>
        <v>0</v>
      </c>
      <c r="ED78" s="41">
        <f>IF(BC78="","",IF(成就内容!AT$120&lt;&gt;"",MAX(ROUNDUP(SMALL(BC$59:BC$108,$L78)/1000,0)*1000,1000),0))</f>
        <v>0</v>
      </c>
      <c r="EE78" s="41">
        <f>IF(BD78="","",IF(成就内容!AU$120&lt;&gt;"",MAX(ROUNDUP(SMALL(BD$59:BD$108,$L78)/1000,0)*1000,1000),0))</f>
        <v>0</v>
      </c>
      <c r="EF78" s="41">
        <f>IF(BE78="","",IF(成就内容!AV$120&lt;&gt;"",MAX(ROUNDUP(SMALL(BE$59:BE$108,$L78)/1000,0)*1000,1000),0))</f>
        <v>0</v>
      </c>
      <c r="EG78" s="41">
        <f>IF(BF78="","",IF(成就内容!AW$120&lt;&gt;"",MAX(ROUNDUP(SMALL(BF$59:BF$108,$L78)/1000,0)*1000,1000),0))</f>
        <v>94000</v>
      </c>
      <c r="EH78" s="41">
        <f>IF(BG78="","",IF(成就内容!AX$120&lt;&gt;"",MAX(ROUNDUP(SMALL(BG$59:BG$108,$L78)/1000,0)*1000,1000),0))</f>
        <v>0</v>
      </c>
      <c r="EI78" s="41">
        <f>IF(BH78="","",IF(成就内容!AY$120&lt;&gt;"",MAX(ROUNDUP(SMALL(BH$59:BH$108,$L78)/1000,0)*1000,1000),0))</f>
        <v>0</v>
      </c>
      <c r="EJ78" s="41">
        <f>IF(BI78="","",IF(成就内容!AZ$120&lt;&gt;"",MAX(ROUNDUP(SMALL(BI$59:BI$108,$L78)/1000,0)*1000,1000),0))</f>
        <v>0</v>
      </c>
      <c r="EK78" s="41">
        <f>IF(BJ78="","",IF(成就内容!BA$120&lt;&gt;"",MAX(ROUNDUP(SMALL(BJ$59:BJ$108,$L78)/1000,0)*1000,1000),0))</f>
        <v>0</v>
      </c>
      <c r="EL78" s="41">
        <f>IF(BK78="","",IF(成就内容!BB$120&lt;&gt;"",MAX(ROUNDUP(SMALL(BK$59:BK$108,$L78)/1000,0)*1000,1000),0))</f>
        <v>0</v>
      </c>
      <c r="EM78" s="41">
        <f>IF(BL78="","",IF(成就内容!BC$120&lt;&gt;"",MAX(ROUNDUP(SMALL(BL$59:BL$108,$L78)/1000,0)*1000,1000),0))</f>
        <v>0</v>
      </c>
      <c r="EN78" s="41">
        <f>IF(BM78="","",IF(成就内容!BD$120&lt;&gt;"",MAX(ROUNDUP(SMALL(BM$59:BM$108,$L78)/1000,0)*1000,1000),0))</f>
        <v>0</v>
      </c>
      <c r="EO78" s="41">
        <f>IF(BN78="","",IF(成就内容!BE$120&lt;&gt;"",MAX(ROUNDUP(SMALL(BN$59:BN$108,$L78)/1000,0)*1000,1000),0))</f>
        <v>0</v>
      </c>
      <c r="EP78" s="41">
        <f>IF(BO78="","",IF(成就内容!BF$120&lt;&gt;"",MAX(ROUNDUP(SMALL(BO$59:BO$108,$L78)/1000,0)*1000,1000),0))</f>
        <v>0</v>
      </c>
      <c r="EQ78" s="41">
        <f>IF(BP78="","",IF(成就内容!BG$120&lt;&gt;"",MAX(ROUNDUP(SMALL(BP$59:BP$108,$L78)/1000,0)*1000,1000),0))</f>
        <v>117000</v>
      </c>
      <c r="ER78" s="41">
        <f>IF(BQ78="","",IF(成就内容!BH$120&lt;&gt;"",MAX(ROUNDUP(SMALL(BQ$59:BQ$108,$L78)/1000,0)*1000,1000),0))</f>
        <v>0</v>
      </c>
      <c r="ES78" s="41" t="str">
        <f>IF(BR78="","",IF(成就内容!BI$120&lt;&gt;"",MAX(ROUNDUP(SMALL(BR$59:BR$108,$L78)/1000,0)*1000,1000),0))</f>
        <v/>
      </c>
      <c r="ET78" s="41">
        <f>IF(BS78="","",IF(成就内容!BJ$120&lt;&gt;"",MAX(ROUNDUP(SMALL(BS$59:BS$108,$L78)/1000,0)*1000,1000),0))</f>
        <v>0</v>
      </c>
      <c r="EU78" s="41">
        <f>IF(BT78="","",IF(成就内容!BK$120&lt;&gt;"",MAX(ROUNDUP(SMALL(BT$59:BT$108,$L78)/1000,0)*1000,1000),0))</f>
        <v>47000</v>
      </c>
      <c r="EV78" s="41">
        <f>IF(BU78="","",IF(成就内容!BL$120&lt;&gt;"",MAX(ROUNDUP(SMALL(BU$59:BU$108,$L78)/1000,0)*1000,1000),0))</f>
        <v>0</v>
      </c>
      <c r="EW78" s="41">
        <f>IF(BV78="","",IF(成就内容!BM$120&lt;&gt;"",MAX(ROUNDUP(SMALL(BV$59:BV$108,$L78)/1000,0)*1000,1000),0))</f>
        <v>0</v>
      </c>
      <c r="EX78" s="41">
        <f>IF(BW78="","",IF(成就内容!BN$120&lt;&gt;"",MAX(ROUNDUP(SMALL(BW$59:BW$108,$L78)/1000,0)*1000,1000),0))</f>
        <v>140000</v>
      </c>
      <c r="EY78" s="41">
        <f>IF(BX78="","",IF(成就内容!BO$120&lt;&gt;"",MAX(ROUNDUP(SMALL(BX$59:BX$108,$L78)/1000,0)*1000,1000),0))</f>
        <v>24000</v>
      </c>
      <c r="EZ78" s="41">
        <f>IF(BY78="","",IF(成就内容!BP$120&lt;&gt;"",MAX(ROUNDUP(SMALL(BY$59:BY$108,$L78)/1000,0)*1000,1000),0))</f>
        <v>70000</v>
      </c>
      <c r="FA78" s="41">
        <f>IF(BZ78="","",IF(成就内容!BQ$120&lt;&gt;"",MAX(ROUNDUP(SMALL(BZ$59:BZ$108,$L78)/1000,0)*1000,1000),0))</f>
        <v>12000</v>
      </c>
      <c r="FB78" s="41" t="str">
        <f>IF(CA78="","",IF(成就内容!BR$120&lt;&gt;"",MAX(ROUNDUP(SMALL(CA$59:CA$108,$L78)/1000,0)*1000,1000),0))</f>
        <v/>
      </c>
      <c r="FC78" s="41" t="str">
        <f>IF(CB78="","",IF(成就内容!BS$120&lt;&gt;"",MAX(ROUNDUP(SMALL(CB$59:CB$108,$L78)/1000,0)*1000,1000),0))</f>
        <v/>
      </c>
      <c r="FD78" s="41">
        <f>IF(CC78="","",IF(成就内容!BT$120&lt;&gt;"",MAX(ROUNDUP(SMALL(CC$59:CC$108,$L78)/1000,0)*1000,1000),0))</f>
        <v>3000</v>
      </c>
      <c r="FE78" s="41">
        <f>IF(CD78="","",IF(成就内容!BU$120&lt;&gt;"",MAX(ROUNDUP(SMALL(CD$59:CD$108,$L78)/1000,0)*1000,1000),0))</f>
        <v>187000</v>
      </c>
      <c r="FF78" s="41" t="str">
        <f>IF(CE78="","",IF(成就内容!BV$120&lt;&gt;"",MAX(ROUNDUP(SMALL(CE$59:CE$108,$L78)/1000,0)*1000,1000),0))</f>
        <v/>
      </c>
      <c r="FG78" s="41">
        <f>IF(CF78="","",IF(成就内容!BW$120&lt;&gt;"",MAX(ROUNDUP(SMALL(CF$59:CF$108,$L78)/1000,0)*1000,1000),0))</f>
        <v>373000</v>
      </c>
      <c r="FH78" s="41">
        <f>IF(CG78="","",IF(成就内容!BX$120&lt;&gt;"",MAX(ROUNDUP(SMALL(CG$59:CG$108,$L78)/1000,0)*1000,1000),0))</f>
        <v>70000</v>
      </c>
      <c r="FI78" s="41">
        <f>IF(CH78="","",IF(成就内容!BY$120&lt;&gt;"",MAX(ROUNDUP(SMALL(CH$59:CH$108,$L78)/1000,0)*1000,1000),0))</f>
        <v>94000</v>
      </c>
      <c r="FJ78" s="41">
        <f>IF(CI78="","",IF(成就内容!BZ$120&lt;&gt;"",MAX(ROUNDUP(SMALL(CI$59:CI$108,$L78)/1000,0)*1000,1000),0))</f>
        <v>0</v>
      </c>
    </row>
    <row r="79" spans="1:166" x14ac:dyDescent="0.15">
      <c r="A79" s="84"/>
      <c r="B79" s="96">
        <v>76</v>
      </c>
      <c r="C79" s="96">
        <f>'[1]功能-子任务'!$S80</f>
        <v>11131.2</v>
      </c>
      <c r="D79" s="96">
        <f>'[1]功能-子任务'!$AC80</f>
        <v>10240000</v>
      </c>
      <c r="E79" s="96">
        <f>'[1]功能-子任务'!$AM80/4</f>
        <v>62215625</v>
      </c>
      <c r="F79" s="96">
        <f t="shared" si="78"/>
        <v>62215625</v>
      </c>
      <c r="G79" s="96">
        <f>'[1]功能-子任务'!$AR80</f>
        <v>167220000.00000018</v>
      </c>
      <c r="H79" s="96">
        <f>'[1]功能-子任务'!$BA80</f>
        <v>34950</v>
      </c>
      <c r="I79" s="96">
        <f>'[1]功能-子任务'!$BJ80</f>
        <v>184652</v>
      </c>
      <c r="L79" s="25">
        <v>21</v>
      </c>
      <c r="M79" s="41">
        <f>IF(成就内容!D27="","",INDEX($D$4:$D$178*成就内容!D$120/SUM(成就内容!$D$120:$BZ$120),成就内容!D83,1)-SUM(M$59:M78))</f>
        <v>0</v>
      </c>
      <c r="N79" s="41" t="str">
        <f>IF(成就内容!E27="","",INDEX($D$4:$D$178*成就内容!E$120/SUM(成就内容!$D$120:$BZ$120),成就内容!E83,1)-SUM(N$59:N78))</f>
        <v/>
      </c>
      <c r="O79" s="41" t="str">
        <f>IF(成就内容!F27="","",INDEX($D$4:$D$178*成就内容!F$120/SUM(成就内容!$D$120:$BZ$120),成就内容!F83,1)-SUM(O$59:O78))</f>
        <v/>
      </c>
      <c r="P79" s="41" t="str">
        <f>IF(成就内容!G27="","",INDEX($D$4:$D$178*成就内容!G$120/SUM(成就内容!$D$120:$BZ$120),成就内容!G83,1)-SUM(P$59:P78))</f>
        <v/>
      </c>
      <c r="Q79" s="41">
        <f>IF(成就内容!H27="","",INDEX($D$4:$D$178*成就内容!H$120/SUM(成就内容!$D$120:$BZ$120),成就内容!H83,1)-SUM(Q$59:Q78))</f>
        <v>0</v>
      </c>
      <c r="R79" s="41">
        <f>IF(成就内容!I27="","",INDEX($D$4:$D$178*成就内容!I$120/SUM(成就内容!$D$120:$BZ$120),成就内容!I83,1)-SUM(R$59:R78))</f>
        <v>186181.81818181818</v>
      </c>
      <c r="S79" s="41">
        <f>IF(成就内容!J27="","",INDEX($D$4:$D$178*成就内容!J$120/SUM(成就内容!$D$120:$BZ$120),成就内容!J83,1)-SUM(S$59:S78))</f>
        <v>0</v>
      </c>
      <c r="T79" s="41">
        <f>IF(成就内容!K27="","",INDEX($D$4:$D$178*成就内容!K$120/SUM(成就内容!$D$120:$BZ$120),成就内容!K83,1)-SUM(T$59:T78))</f>
        <v>0</v>
      </c>
      <c r="U79" s="41">
        <f>IF(成就内容!L27="","",INDEX($D$4:$D$178*成就内容!L$120/SUM(成就内容!$D$120:$BZ$120),成就内容!L83,1)-SUM(U$59:U78))</f>
        <v>0</v>
      </c>
      <c r="V79" s="41">
        <f>IF(成就内容!M27="","",INDEX($D$4:$D$178*成就内容!M$120/SUM(成就内容!$D$120:$BZ$120),成就内容!M83,1)-SUM(V$59:V78))</f>
        <v>0</v>
      </c>
      <c r="W79" s="41">
        <f>IF(成就内容!N27="","",INDEX($D$4:$D$178*成就内容!N$120/SUM(成就内容!$D$120:$BZ$120),成就内容!N83,1)-SUM(W$59:W78))</f>
        <v>0</v>
      </c>
      <c r="X79" s="41">
        <f>IF(成就内容!O27="","",INDEX($D$4:$D$178*成就内容!O$120/SUM(成就内容!$D$120:$BZ$120),成就内容!O83,1)-SUM(X$59:X78))</f>
        <v>0</v>
      </c>
      <c r="Y79" s="41" t="str">
        <f>IF(成就内容!P27="","",INDEX($D$4:$D$178*成就内容!P$120/SUM(成就内容!$D$120:$BZ$120),成就内容!P83,1)-SUM(Y$59:Y78))</f>
        <v/>
      </c>
      <c r="Z79" s="41">
        <f>IF(成就内容!Q27="","",INDEX($D$4:$D$178*成就内容!Q$120/SUM(成就内容!$D$120:$BZ$120),成就内容!Q83,1)-SUM(Z$59:Z78))</f>
        <v>0</v>
      </c>
      <c r="AA79" s="41">
        <f>IF(成就内容!R27="","",INDEX($D$4:$D$178*成就内容!R$120/SUM(成就内容!$D$120:$BZ$120),成就内容!R83,1)-SUM(AA$59:AA78))</f>
        <v>186181.81818181818</v>
      </c>
      <c r="AB79" s="41">
        <f>IF(成就内容!S27="","",INDEX($D$4:$D$178*成就内容!S$120/SUM(成就内容!$D$120:$BZ$120),成就内容!S83,1)-SUM(AB$59:AB78))</f>
        <v>0</v>
      </c>
      <c r="AC79" s="41">
        <f>IF(成就内容!T27="","",INDEX($D$4:$D$178*成就内容!T$120/SUM(成就内容!$D$120:$BZ$120),成就内容!T83,1)-SUM(AC$59:AC78))</f>
        <v>0</v>
      </c>
      <c r="AD79" s="41">
        <f>IF(成就内容!U27="","",INDEX($D$4:$D$178*成就内容!U$120/SUM(成就内容!$D$120:$BZ$120),成就内容!U83,1)-SUM(AD$59:AD78))</f>
        <v>0</v>
      </c>
      <c r="AE79" s="41">
        <f>IF(成就内容!V27="","",INDEX($D$4:$D$178*成就内容!V$120/SUM(成就内容!$D$120:$BZ$120),成就内容!V83,1)-SUM(AE$59:AE78))</f>
        <v>0</v>
      </c>
      <c r="AF79" s="41">
        <f>IF(成就内容!W27="","",INDEX($D$4:$D$178*成就内容!W$120/SUM(成就内容!$D$120:$BZ$120),成就内容!W83,1)-SUM(AF$59:AF78))</f>
        <v>0</v>
      </c>
      <c r="AG79" s="41">
        <f>IF(成就内容!X27="","",INDEX($D$4:$D$178*成就内容!X$120/SUM(成就内容!$D$120:$BZ$120),成就内容!X83,1)-SUM(AG$59:AG78))</f>
        <v>1861818.1818181821</v>
      </c>
      <c r="AH79" s="41">
        <f>IF(成就内容!Y27="","",INDEX($D$4:$D$178*成就内容!Y$120/SUM(成就内容!$D$120:$BZ$120),成就内容!Y83,1)-SUM(AH$59:AH78))</f>
        <v>372363.63636363624</v>
      </c>
      <c r="AI79" s="41" t="str">
        <f>IF(成就内容!Z27="","",INDEX($D$4:$D$178*成就内容!Z$120/SUM(成就内容!$D$120:$BZ$120),成就内容!Z83,1)-SUM(AI$59:AI78))</f>
        <v/>
      </c>
      <c r="AJ79" s="41" t="str">
        <f>IF(成就内容!AA27="","",INDEX($D$4:$D$178*成就内容!AA$120/SUM(成就内容!$D$120:$BZ$120),成就内容!AA83,1)-SUM(AJ$59:AJ78))</f>
        <v/>
      </c>
      <c r="AK79" s="41" t="str">
        <f>IF(成就内容!AB27="","",INDEX($D$4:$D$178*成就内容!AB$120/SUM(成就内容!$D$120:$BZ$120),成就内容!AB83,1)-SUM(AK$59:AK78))</f>
        <v/>
      </c>
      <c r="AL79" s="41">
        <f>IF(成就内容!AC27="","",INDEX($D$4:$D$178*成就内容!AC$120/SUM(成就内容!$D$120:$BZ$120),成就内容!AC83,1)-SUM(AL$59:AL78))</f>
        <v>0</v>
      </c>
      <c r="AM79" s="41">
        <f>IF(成就内容!AD27="","",INDEX($D$4:$D$178*成就内容!AD$120/SUM(成就内容!$D$120:$BZ$120),成就内容!AD83,1)-SUM(AM$59:AM78))</f>
        <v>0</v>
      </c>
      <c r="AN79" s="41">
        <f>IF(成就内容!AE27="","",INDEX($D$4:$D$178*成就内容!AE$120/SUM(成就内容!$D$120:$BZ$120),成就内容!AE83,1)-SUM(AN$59:AN78))</f>
        <v>0</v>
      </c>
      <c r="AO79" s="41">
        <f>IF(成就内容!AF27="","",INDEX($D$4:$D$178*成就内容!AF$120/SUM(成就内容!$D$120:$BZ$120),成就内容!AF83,1)-SUM(AO$59:AO78))</f>
        <v>0</v>
      </c>
      <c r="AP79" s="41">
        <f>IF(成就内容!AG27="","",INDEX($D$4:$D$178*成就内容!AG$120/SUM(成就内容!$D$120:$BZ$120),成就内容!AG83,1)-SUM(AP$59:AP78))</f>
        <v>186181.81818181812</v>
      </c>
      <c r="AQ79" s="41">
        <f>IF(成就内容!AH27="","",INDEX($D$4:$D$178*成就内容!AH$120/SUM(成就内容!$D$120:$BZ$120),成就内容!AH83,1)-SUM(AQ$59:AQ78))</f>
        <v>0</v>
      </c>
      <c r="AR79" s="41">
        <f>IF(成就内容!AI27="","",INDEX($D$4:$D$178*成就内容!AI$120/SUM(成就内容!$D$120:$BZ$120),成就内容!AI83,1)-SUM(AR$59:AR78))</f>
        <v>186181.81818181812</v>
      </c>
      <c r="AS79" s="41">
        <f>IF(成就内容!AJ27="","",INDEX($D$4:$D$178*成就内容!AJ$120/SUM(成就内容!$D$120:$BZ$120),成就内容!AJ83,1)-SUM(AS$59:AS78))</f>
        <v>186181.81818181823</v>
      </c>
      <c r="AT79" s="41" t="str">
        <f>IF(成就内容!AK27="","",INDEX($D$4:$D$178*成就内容!AK$120/SUM(成就内容!$D$120:$BZ$120),成就内容!AK83,1)-SUM(AT$59:AT78))</f>
        <v/>
      </c>
      <c r="AU79" s="41" t="str">
        <f>IF(成就内容!AL27="","",INDEX($D$4:$D$178*成就内容!AL$120/SUM(成就内容!$D$120:$BZ$120),成就内容!AL83,1)-SUM(AU$59:AU78))</f>
        <v/>
      </c>
      <c r="AV79" s="41">
        <f>IF(成就内容!AM27="","",INDEX($D$4:$D$178*成就内容!AM$120/SUM(成就内容!$D$120:$BZ$120),成就内容!AM83,1)-SUM(AV$59:AV78))</f>
        <v>186181.81818181812</v>
      </c>
      <c r="AW79" s="41">
        <f>IF(成就内容!AN27="","",INDEX($D$4:$D$178*成就内容!AN$120/SUM(成就内容!$D$120:$BZ$120),成就内容!AN83,1)-SUM(AW$59:AW78))</f>
        <v>186181.81818181823</v>
      </c>
      <c r="AX79" s="41">
        <f>IF(成就内容!AO27="","",INDEX($D$4:$D$178*成就内容!AO$120/SUM(成就内容!$D$120:$BZ$120),成就内容!AO83,1)-SUM(AX$59:AX78))</f>
        <v>0</v>
      </c>
      <c r="AY79" s="41">
        <f>IF(成就内容!AP27="","",INDEX($D$4:$D$178*成就内容!AP$120/SUM(成就内容!$D$120:$BZ$120),成就内容!AP83,1)-SUM(AY$59:AY78))</f>
        <v>0</v>
      </c>
      <c r="AZ79" s="41">
        <f>IF(成就内容!AQ27="","",INDEX($D$4:$D$178*成就内容!AQ$120/SUM(成就内容!$D$120:$BZ$120),成就内容!AQ83,1)-SUM(AZ$59:AZ78))</f>
        <v>0</v>
      </c>
      <c r="BA79" s="41">
        <f>IF(成就内容!AR27="","",INDEX($D$4:$D$178*成就内容!AR$120/SUM(成就内容!$D$120:$BZ$120),成就内容!AR83,1)-SUM(BA$59:BA78))</f>
        <v>0</v>
      </c>
      <c r="BB79" s="41">
        <f>IF(成就内容!AS27="","",INDEX($D$4:$D$178*成就内容!AS$120/SUM(成就内容!$D$120:$BZ$120),成就内容!AS83,1)-SUM(BB$59:BB78))</f>
        <v>0</v>
      </c>
      <c r="BC79" s="41">
        <f>IF(成就内容!AT27="","",INDEX($D$4:$D$178*成就内容!AT$120/SUM(成就内容!$D$120:$BZ$120),成就内容!AT83,1)-SUM(BC$59:BC78))</f>
        <v>0</v>
      </c>
      <c r="BD79" s="41">
        <f>IF(成就内容!AU27="","",INDEX($D$4:$D$178*成就内容!AU$120/SUM(成就内容!$D$120:$BZ$120),成就内容!AU83,1)-SUM(BD$59:BD78))</f>
        <v>0</v>
      </c>
      <c r="BE79" s="41" t="str">
        <f>IF(成就内容!AV27="","",INDEX($D$4:$D$178*成就内容!AV$120/SUM(成就内容!$D$120:$BZ$120),成就内容!AV83,1)-SUM(BE$59:BE78))</f>
        <v/>
      </c>
      <c r="BF79" s="41">
        <f>IF(成就内容!AW27="","",INDEX($D$4:$D$178*成就内容!AW$120/SUM(成就内容!$D$120:$BZ$120),成就内容!AW83,1)-SUM(BF$59:BF78))</f>
        <v>186181.81818181818</v>
      </c>
      <c r="BG79" s="41">
        <f>IF(成就内容!AX27="","",INDEX($D$4:$D$178*成就内容!AX$120/SUM(成就内容!$D$120:$BZ$120),成就内容!AX83,1)-SUM(BG$59:BG78))</f>
        <v>0</v>
      </c>
      <c r="BH79" s="41">
        <f>IF(成就内容!AY27="","",INDEX($D$4:$D$178*成就内容!AY$120/SUM(成就内容!$D$120:$BZ$120),成就内容!AY83,1)-SUM(BH$59:BH78))</f>
        <v>0</v>
      </c>
      <c r="BI79" s="41">
        <f>IF(成就内容!AZ27="","",INDEX($D$4:$D$178*成就内容!AZ$120/SUM(成就内容!$D$120:$BZ$120),成就内容!AZ83,1)-SUM(BI$59:BI78))</f>
        <v>0</v>
      </c>
      <c r="BJ79" s="41">
        <f>IF(成就内容!BA27="","",INDEX($D$4:$D$178*成就内容!BA$120/SUM(成就内容!$D$120:$BZ$120),成就内容!BA83,1)-SUM(BJ$59:BJ78))</f>
        <v>0</v>
      </c>
      <c r="BK79" s="41">
        <f>IF(成就内容!BB27="","",INDEX($D$4:$D$178*成就内容!BB$120/SUM(成就内容!$D$120:$BZ$120),成就内容!BB83,1)-SUM(BK$59:BK78))</f>
        <v>0</v>
      </c>
      <c r="BL79" s="41">
        <f>IF(成就内容!BC27="","",INDEX($D$4:$D$178*成就内容!BC$120/SUM(成就内容!$D$120:$BZ$120),成就内容!BC83,1)-SUM(BL$59:BL78))</f>
        <v>0</v>
      </c>
      <c r="BM79" s="41">
        <f>IF(成就内容!BD27="","",INDEX($D$4:$D$178*成就内容!BD$120/SUM(成就内容!$D$120:$BZ$120),成就内容!BD83,1)-SUM(BM$59:BM78))</f>
        <v>0</v>
      </c>
      <c r="BN79" s="41">
        <f>IF(成就内容!BE27="","",INDEX($D$4:$D$178*成就内容!BE$120/SUM(成就内容!$D$120:$BZ$120),成就内容!BE83,1)-SUM(BN$59:BN78))</f>
        <v>0</v>
      </c>
      <c r="BO79" s="41">
        <f>IF(成就内容!BF27="","",INDEX($D$4:$D$178*成就内容!BF$120/SUM(成就内容!$D$120:$BZ$120),成就内容!BF83,1)-SUM(BO$59:BO78))</f>
        <v>0</v>
      </c>
      <c r="BP79" s="41">
        <f>IF(成就内容!BG27="","",INDEX($D$4:$D$178*成就内容!BG$120/SUM(成就内容!$D$120:$BZ$120),成就内容!BG83,1)-SUM(BP$59:BP78))</f>
        <v>186181.81818181823</v>
      </c>
      <c r="BQ79" s="41">
        <f>IF(成就内容!BH27="","",INDEX($D$4:$D$178*成就内容!BH$120/SUM(成就内容!$D$120:$BZ$120),成就内容!BH83,1)-SUM(BQ$59:BQ78))</f>
        <v>0</v>
      </c>
      <c r="BR79" s="41" t="str">
        <f>IF(成就内容!BI27="","",INDEX($D$4:$D$178*成就内容!BI$120/SUM(成就内容!$D$120:$BZ$120),成就内容!BI83,1)-SUM(BR$59:BR78))</f>
        <v/>
      </c>
      <c r="BS79" s="41">
        <f>IF(成就内容!BJ27="","",INDEX($D$4:$D$178*成就内容!BJ$120/SUM(成就内容!$D$120:$BZ$120),成就内容!BJ83,1)-SUM(BS$59:BS78))</f>
        <v>0</v>
      </c>
      <c r="BT79" s="41">
        <f>IF(成就内容!BK27="","",INDEX($D$4:$D$178*成就内容!BK$120/SUM(成就内容!$D$120:$BZ$120),成就内容!BK83,1)-SUM(BT$59:BT78))</f>
        <v>34909.090909090912</v>
      </c>
      <c r="BU79" s="41">
        <f>IF(成就内容!BL27="","",INDEX($D$4:$D$178*成就内容!BL$120/SUM(成就内容!$D$120:$BZ$120),成就内容!BL83,1)-SUM(BU$59:BU78))</f>
        <v>0</v>
      </c>
      <c r="BV79" s="41">
        <f>IF(成就内容!BM27="","",INDEX($D$4:$D$178*成就内容!BM$120/SUM(成就内容!$D$120:$BZ$120),成就内容!BM83,1)-SUM(BV$59:BV78))</f>
        <v>0</v>
      </c>
      <c r="BW79" s="41">
        <f>IF(成就内容!BN27="","",INDEX($D$4:$D$178*成就内容!BN$120/SUM(成就内容!$D$120:$BZ$120),成就内容!BN83,1)-SUM(BW$59:BW78))</f>
        <v>186181.81818181823</v>
      </c>
      <c r="BX79" s="41">
        <f>IF(成就内容!BO27="","",INDEX($D$4:$D$178*成就内容!BO$120/SUM(成就内容!$D$120:$BZ$120),成就内容!BO83,1)-SUM(BX$59:BX78))</f>
        <v>69818.181818181823</v>
      </c>
      <c r="BY79" s="41">
        <f>IF(成就内容!BP27="","",INDEX($D$4:$D$178*成就内容!BP$120/SUM(成就内容!$D$120:$BZ$120),成就内容!BP83,1)-SUM(BY$59:BY78))</f>
        <v>744727.27272727294</v>
      </c>
      <c r="BZ79" s="41">
        <f>IF(成就内容!BQ27="","",INDEX($D$4:$D$178*成就内容!BQ$120/SUM(成就内容!$D$120:$BZ$120),成就内容!BQ83,1)-SUM(BZ$59:BZ78))</f>
        <v>23272.727272727294</v>
      </c>
      <c r="CA79" s="41" t="str">
        <f>IF(成就内容!BR27="","",INDEX($D$4:$D$178*成就内容!BR$120/SUM(成就内容!$D$120:$BZ$120),成就内容!BR83,1)-SUM(CA$59:CA78))</f>
        <v/>
      </c>
      <c r="CB79" s="41" t="str">
        <f>IF(成就内容!BS27="","",INDEX($D$4:$D$178*成就内容!BS$120/SUM(成就内容!$D$120:$BZ$120),成就内容!BS83,1)-SUM(CB$59:CB78))</f>
        <v/>
      </c>
      <c r="CC79" s="41">
        <f>IF(成就内容!BT27="","",INDEX($D$4:$D$178*成就内容!BT$120/SUM(成就内容!$D$120:$BZ$120),成就内容!BT83,1)-SUM(CC$59:CC78))</f>
        <v>5818.1818181818162</v>
      </c>
      <c r="CD79" s="41">
        <f>IF(成就内容!BU27="","",INDEX($D$4:$D$178*成就内容!BU$120/SUM(成就内容!$D$120:$BZ$120),成就内容!BU83,1)-SUM(CD$59:CD78))</f>
        <v>186181.81818181812</v>
      </c>
      <c r="CE79" s="41" t="str">
        <f>IF(成就内容!BV27="","",INDEX($D$4:$D$178*成就内容!BV$120/SUM(成就内容!$D$120:$BZ$120),成就内容!BV83,1)-SUM(CE$59:CE78))</f>
        <v/>
      </c>
      <c r="CF79" s="41">
        <f>IF(成就内容!BW27="","",INDEX($D$4:$D$178*成就内容!BW$120/SUM(成就内容!$D$120:$BZ$120),成就内容!BW83,1)-SUM(CF$59:CF78))</f>
        <v>372363.63636363647</v>
      </c>
      <c r="CG79" s="41">
        <f>IF(成就内容!BX27="","",INDEX($D$4:$D$178*成就内容!BX$120/SUM(成就内容!$D$120:$BZ$120),成就内容!BX83,1)-SUM(CG$59:CG78))</f>
        <v>116363.63636363641</v>
      </c>
      <c r="CH79" s="41">
        <f>IF(成就内容!BY27="","",INDEX($D$4:$D$178*成就内容!BY$120/SUM(成就内容!$D$120:$BZ$120),成就内容!BY83,1)-SUM(CH$59:CH78))</f>
        <v>186181.81818181818</v>
      </c>
      <c r="CI79" s="41">
        <f>IF(成就内容!BZ27="","",INDEX($D$4:$D$178*成就内容!BZ$120/SUM(成就内容!$D$120:$BZ$120),成就内容!BZ83,1)-SUM(CI$59:CI78))</f>
        <v>0</v>
      </c>
      <c r="CM79" s="43">
        <v>21</v>
      </c>
      <c r="CN79" s="41">
        <f>IF(M79="","",IF(成就内容!D$120&lt;&gt;"",MAX(ROUNDUP(SMALL(M$59:M$108,$L79)/1000,0)*1000,1000),0))</f>
        <v>0</v>
      </c>
      <c r="CO79" s="41" t="str">
        <f>IF(N79="","",IF(成就内容!E$120&lt;&gt;"",MAX(ROUNDUP(SMALL(N$59:N$108,$L79)/1000,0)*1000,1000),0))</f>
        <v/>
      </c>
      <c r="CP79" s="41" t="str">
        <f>IF(O79="","",IF(成就内容!F$120&lt;&gt;"",MAX(ROUNDUP(SMALL(O$59:O$108,$L79)/1000,0)*1000,1000),0))</f>
        <v/>
      </c>
      <c r="CQ79" s="41" t="str">
        <f>IF(P79="","",IF(成就内容!G$120&lt;&gt;"",MAX(ROUNDUP(SMALL(P$59:P$108,$L79)/1000,0)*1000,1000),0))</f>
        <v/>
      </c>
      <c r="CR79" s="41">
        <f>IF(Q79="","",IF(成就内容!H$120&lt;&gt;"",MAX(ROUNDUP(SMALL(Q$59:Q$108,$L79)/1000,0)*1000,1000),0))</f>
        <v>0</v>
      </c>
      <c r="CS79" s="41">
        <f>IF(R79="","",IF(成就内容!I$120&lt;&gt;"",MAX(ROUNDUP(SMALL(R$59:R$108,$L79)/1000,0)*1000,1000),0))</f>
        <v>187000</v>
      </c>
      <c r="CT79" s="41">
        <f>IF(S79="","",IF(成就内容!J$120&lt;&gt;"",MAX(ROUNDUP(SMALL(S$59:S$108,$L79)/1000,0)*1000,1000),0))</f>
        <v>0</v>
      </c>
      <c r="CU79" s="41">
        <f>IF(T79="","",IF(成就内容!K$120&lt;&gt;"",MAX(ROUNDUP(SMALL(T$59:T$108,$L79)/1000,0)*1000,1000),0))</f>
        <v>0</v>
      </c>
      <c r="CV79" s="41">
        <f>IF(U79="","",IF(成就内容!L$120&lt;&gt;"",MAX(ROUNDUP(SMALL(U$59:U$108,$L79)/1000,0)*1000,1000),0))</f>
        <v>0</v>
      </c>
      <c r="CW79" s="41">
        <f>IF(V79="","",IF(成就内容!M$120&lt;&gt;"",MAX(ROUNDUP(SMALL(V$59:V$108,$L79)/1000,0)*1000,1000),0))</f>
        <v>0</v>
      </c>
      <c r="CX79" s="41">
        <f>IF(W79="","",IF(成就内容!N$120&lt;&gt;"",MAX(ROUNDUP(SMALL(W$59:W$108,$L79)/1000,0)*1000,1000),0))</f>
        <v>0</v>
      </c>
      <c r="CY79" s="41">
        <f>IF(X79="","",IF(成就内容!O$120&lt;&gt;"",MAX(ROUNDUP(SMALL(X$59:X$108,$L79)/1000,0)*1000,1000),0))</f>
        <v>0</v>
      </c>
      <c r="CZ79" s="41" t="str">
        <f>IF(Y79="","",IF(成就内容!P$120&lt;&gt;"",MAX(ROUNDUP(SMALL(Y$59:Y$108,$L79)/1000,0)*1000,1000),0))</f>
        <v/>
      </c>
      <c r="DA79" s="41">
        <f>IF(Z79="","",IF(成就内容!Q$120&lt;&gt;"",MAX(ROUNDUP(SMALL(Z$59:Z$108,$L79)/1000,0)*1000,1000),0))</f>
        <v>0</v>
      </c>
      <c r="DB79" s="41">
        <f>IF(AA79="","",IF(成就内容!R$120&lt;&gt;"",MAX(ROUNDUP(SMALL(AA$59:AA$108,$L79)/1000,0)*1000,1000),0))</f>
        <v>187000</v>
      </c>
      <c r="DC79" s="41">
        <f>IF(AB79="","",IF(成就内容!S$120&lt;&gt;"",MAX(ROUNDUP(SMALL(AB$59:AB$108,$L79)/1000,0)*1000,1000),0))</f>
        <v>0</v>
      </c>
      <c r="DD79" s="41">
        <f>IF(AC79="","",IF(成就内容!T$120&lt;&gt;"",MAX(ROUNDUP(SMALL(AC$59:AC$108,$L79)/1000,0)*1000,1000),0))</f>
        <v>0</v>
      </c>
      <c r="DE79" s="41">
        <f>IF(AD79="","",IF(成就内容!U$120&lt;&gt;"",MAX(ROUNDUP(SMALL(AD$59:AD$108,$L79)/1000,0)*1000,1000),0))</f>
        <v>0</v>
      </c>
      <c r="DF79" s="41">
        <f>IF(AE79="","",IF(成就内容!V$120&lt;&gt;"",MAX(ROUNDUP(SMALL(AE$59:AE$108,$L79)/1000,0)*1000,1000),0))</f>
        <v>0</v>
      </c>
      <c r="DG79" s="41">
        <f>IF(AF79="","",IF(成就内容!W$120&lt;&gt;"",MAX(ROUNDUP(SMALL(AF$59:AF$108,$L79)/1000,0)*1000,1000),0))</f>
        <v>0</v>
      </c>
      <c r="DH79" s="41">
        <f>IF(AG79="","",IF(成就内容!X$120&lt;&gt;"",MAX(ROUNDUP(SMALL(AG$59:AG$108,$L79)/1000,0)*1000,1000),0))</f>
        <v>1862000</v>
      </c>
      <c r="DI79" s="41">
        <f>IF(AH79="","",IF(成就内容!Y$120&lt;&gt;"",MAX(ROUNDUP(SMALL(AH$59:AH$108,$L79)/1000,0)*1000,1000),0))</f>
        <v>373000</v>
      </c>
      <c r="DJ79" s="41" t="str">
        <f>IF(AI79="","",IF(成就内容!Z$120&lt;&gt;"",MAX(ROUNDUP(SMALL(AI$59:AI$108,$L79)/1000,0)*1000,1000),0))</f>
        <v/>
      </c>
      <c r="DK79" s="41" t="str">
        <f>IF(AJ79="","",IF(成就内容!AA$120&lt;&gt;"",MAX(ROUNDUP(SMALL(AJ$59:AJ$108,$L79)/1000,0)*1000,1000),0))</f>
        <v/>
      </c>
      <c r="DL79" s="41" t="str">
        <f>IF(AK79="","",IF(成就内容!AB$120&lt;&gt;"",MAX(ROUNDUP(SMALL(AK$59:AK$108,$L79)/1000,0)*1000,1000),0))</f>
        <v/>
      </c>
      <c r="DM79" s="41">
        <f>IF(AL79="","",IF(成就内容!AC$120&lt;&gt;"",MAX(ROUNDUP(SMALL(AL$59:AL$108,$L79)/1000,0)*1000,1000),0))</f>
        <v>0</v>
      </c>
      <c r="DN79" s="41">
        <f>IF(AM79="","",IF(成就内容!AD$120&lt;&gt;"",MAX(ROUNDUP(SMALL(AM$59:AM$108,$L79)/1000,0)*1000,1000),0))</f>
        <v>0</v>
      </c>
      <c r="DO79" s="41">
        <f>IF(AN79="","",IF(成就内容!AE$120&lt;&gt;"",MAX(ROUNDUP(SMALL(AN$59:AN$108,$L79)/1000,0)*1000,1000),0))</f>
        <v>0</v>
      </c>
      <c r="DP79" s="41">
        <f>IF(AO79="","",IF(成就内容!AF$120&lt;&gt;"",MAX(ROUNDUP(SMALL(AO$59:AO$108,$L79)/1000,0)*1000,1000),0))</f>
        <v>0</v>
      </c>
      <c r="DQ79" s="41">
        <f>IF(AP79="","",IF(成就内容!AG$120&lt;&gt;"",MAX(ROUNDUP(SMALL(AP$59:AP$108,$L79)/1000,0)*1000,1000),0))</f>
        <v>187000</v>
      </c>
      <c r="DR79" s="41">
        <f>IF(AQ79="","",IF(成就内容!AH$120&lt;&gt;"",MAX(ROUNDUP(SMALL(AQ$59:AQ$108,$L79)/1000,0)*1000,1000),0))</f>
        <v>0</v>
      </c>
      <c r="DS79" s="41">
        <f>IF(AR79="","",IF(成就内容!AI$120&lt;&gt;"",MAX(ROUNDUP(SMALL(AR$59:AR$108,$L79)/1000,0)*1000,1000),0))</f>
        <v>187000</v>
      </c>
      <c r="DT79" s="41">
        <f>IF(AS79="","",IF(成就内容!AJ$120&lt;&gt;"",MAX(ROUNDUP(SMALL(AS$59:AS$108,$L79)/1000,0)*1000,1000),0))</f>
        <v>187000</v>
      </c>
      <c r="DU79" s="41" t="str">
        <f>IF(AT79="","",IF(成就内容!AK$120&lt;&gt;"",MAX(ROUNDUP(SMALL(AT$59:AT$108,$L79)/1000,0)*1000,1000),0))</f>
        <v/>
      </c>
      <c r="DV79" s="41" t="str">
        <f>IF(AU79="","",IF(成就内容!AL$120&lt;&gt;"",MAX(ROUNDUP(SMALL(AU$59:AU$108,$L79)/1000,0)*1000,1000),0))</f>
        <v/>
      </c>
      <c r="DW79" s="41">
        <f>IF(AV79="","",IF(成就内容!AM$120&lt;&gt;"",MAX(ROUNDUP(SMALL(AV$59:AV$108,$L79)/1000,0)*1000,1000),0))</f>
        <v>187000</v>
      </c>
      <c r="DX79" s="41">
        <f>IF(AW79="","",IF(成就内容!AN$120&lt;&gt;"",MAX(ROUNDUP(SMALL(AW$59:AW$108,$L79)/1000,0)*1000,1000),0))</f>
        <v>187000</v>
      </c>
      <c r="DY79" s="41">
        <f>IF(AX79="","",IF(成就内容!AO$120&lt;&gt;"",MAX(ROUNDUP(SMALL(AX$59:AX$108,$L79)/1000,0)*1000,1000),0))</f>
        <v>0</v>
      </c>
      <c r="DZ79" s="41">
        <f>IF(AY79="","",IF(成就内容!AP$120&lt;&gt;"",MAX(ROUNDUP(SMALL(AY$59:AY$108,$L79)/1000,0)*1000,1000),0))</f>
        <v>0</v>
      </c>
      <c r="EA79" s="41">
        <f>IF(AZ79="","",IF(成就内容!AQ$120&lt;&gt;"",MAX(ROUNDUP(SMALL(AZ$59:AZ$108,$L79)/1000,0)*1000,1000),0))</f>
        <v>0</v>
      </c>
      <c r="EB79" s="41">
        <f>IF(BA79="","",IF(成就内容!AR$120&lt;&gt;"",MAX(ROUNDUP(SMALL(BA$59:BA$108,$L79)/1000,0)*1000,1000),0))</f>
        <v>0</v>
      </c>
      <c r="EC79" s="41">
        <f>IF(BB79="","",IF(成就内容!AS$120&lt;&gt;"",MAX(ROUNDUP(SMALL(BB$59:BB$108,$L79)/1000,0)*1000,1000),0))</f>
        <v>0</v>
      </c>
      <c r="ED79" s="41">
        <f>IF(BC79="","",IF(成就内容!AT$120&lt;&gt;"",MAX(ROUNDUP(SMALL(BC$59:BC$108,$L79)/1000,0)*1000,1000),0))</f>
        <v>0</v>
      </c>
      <c r="EE79" s="41">
        <f>IF(BD79="","",IF(成就内容!AU$120&lt;&gt;"",MAX(ROUNDUP(SMALL(BD$59:BD$108,$L79)/1000,0)*1000,1000),0))</f>
        <v>0</v>
      </c>
      <c r="EF79" s="41" t="str">
        <f>IF(BE79="","",IF(成就内容!AV$120&lt;&gt;"",MAX(ROUNDUP(SMALL(BE$59:BE$108,$L79)/1000,0)*1000,1000),0))</f>
        <v/>
      </c>
      <c r="EG79" s="41">
        <f>IF(BF79="","",IF(成就内容!AW$120&lt;&gt;"",MAX(ROUNDUP(SMALL(BF$59:BF$108,$L79)/1000,0)*1000,1000),0))</f>
        <v>187000</v>
      </c>
      <c r="EH79" s="41">
        <f>IF(BG79="","",IF(成就内容!AX$120&lt;&gt;"",MAX(ROUNDUP(SMALL(BG$59:BG$108,$L79)/1000,0)*1000,1000),0))</f>
        <v>0</v>
      </c>
      <c r="EI79" s="41">
        <f>IF(BH79="","",IF(成就内容!AY$120&lt;&gt;"",MAX(ROUNDUP(SMALL(BH$59:BH$108,$L79)/1000,0)*1000,1000),0))</f>
        <v>0</v>
      </c>
      <c r="EJ79" s="41">
        <f>IF(BI79="","",IF(成就内容!AZ$120&lt;&gt;"",MAX(ROUNDUP(SMALL(BI$59:BI$108,$L79)/1000,0)*1000,1000),0))</f>
        <v>0</v>
      </c>
      <c r="EK79" s="41">
        <f>IF(BJ79="","",IF(成就内容!BA$120&lt;&gt;"",MAX(ROUNDUP(SMALL(BJ$59:BJ$108,$L79)/1000,0)*1000,1000),0))</f>
        <v>0</v>
      </c>
      <c r="EL79" s="41">
        <f>IF(BK79="","",IF(成就内容!BB$120&lt;&gt;"",MAX(ROUNDUP(SMALL(BK$59:BK$108,$L79)/1000,0)*1000,1000),0))</f>
        <v>0</v>
      </c>
      <c r="EM79" s="41">
        <f>IF(BL79="","",IF(成就内容!BC$120&lt;&gt;"",MAX(ROUNDUP(SMALL(BL$59:BL$108,$L79)/1000,0)*1000,1000),0))</f>
        <v>0</v>
      </c>
      <c r="EN79" s="41">
        <f>IF(BM79="","",IF(成就内容!BD$120&lt;&gt;"",MAX(ROUNDUP(SMALL(BM$59:BM$108,$L79)/1000,0)*1000,1000),0))</f>
        <v>0</v>
      </c>
      <c r="EO79" s="41">
        <f>IF(BN79="","",IF(成就内容!BE$120&lt;&gt;"",MAX(ROUNDUP(SMALL(BN$59:BN$108,$L79)/1000,0)*1000,1000),0))</f>
        <v>0</v>
      </c>
      <c r="EP79" s="41">
        <f>IF(BO79="","",IF(成就内容!BF$120&lt;&gt;"",MAX(ROUNDUP(SMALL(BO$59:BO$108,$L79)/1000,0)*1000,1000),0))</f>
        <v>0</v>
      </c>
      <c r="EQ79" s="41">
        <f>IF(BP79="","",IF(成就内容!BG$120&lt;&gt;"",MAX(ROUNDUP(SMALL(BP$59:BP$108,$L79)/1000,0)*1000,1000),0))</f>
        <v>187000</v>
      </c>
      <c r="ER79" s="41">
        <f>IF(BQ79="","",IF(成就内容!BH$120&lt;&gt;"",MAX(ROUNDUP(SMALL(BQ$59:BQ$108,$L79)/1000,0)*1000,1000),0))</f>
        <v>0</v>
      </c>
      <c r="ES79" s="41" t="str">
        <f>IF(BR79="","",IF(成就内容!BI$120&lt;&gt;"",MAX(ROUNDUP(SMALL(BR$59:BR$108,$L79)/1000,0)*1000,1000),0))</f>
        <v/>
      </c>
      <c r="ET79" s="41">
        <f>IF(BS79="","",IF(成就内容!BJ$120&lt;&gt;"",MAX(ROUNDUP(SMALL(BS$59:BS$108,$L79)/1000,0)*1000,1000),0))</f>
        <v>0</v>
      </c>
      <c r="EU79" s="41">
        <f>IF(BT79="","",IF(成就内容!BK$120&lt;&gt;"",MAX(ROUNDUP(SMALL(BT$59:BT$108,$L79)/1000,0)*1000,1000),0))</f>
        <v>47000</v>
      </c>
      <c r="EV79" s="41">
        <f>IF(BU79="","",IF(成就内容!BL$120&lt;&gt;"",MAX(ROUNDUP(SMALL(BU$59:BU$108,$L79)/1000,0)*1000,1000),0))</f>
        <v>0</v>
      </c>
      <c r="EW79" s="41">
        <f>IF(BV79="","",IF(成就内容!BM$120&lt;&gt;"",MAX(ROUNDUP(SMALL(BV$59:BV$108,$L79)/1000,0)*1000,1000),0))</f>
        <v>0</v>
      </c>
      <c r="EX79" s="41">
        <f>IF(BW79="","",IF(成就内容!BN$120&lt;&gt;"",MAX(ROUNDUP(SMALL(BW$59:BW$108,$L79)/1000,0)*1000,1000),0))</f>
        <v>163000</v>
      </c>
      <c r="EY79" s="41">
        <f>IF(BX79="","",IF(成就内容!BO$120&lt;&gt;"",MAX(ROUNDUP(SMALL(BX$59:BX$108,$L79)/1000,0)*1000,1000),0))</f>
        <v>41000</v>
      </c>
      <c r="EZ79" s="41">
        <f>IF(BY79="","",IF(成就内容!BP$120&lt;&gt;"",MAX(ROUNDUP(SMALL(BY$59:BY$108,$L79)/1000,0)*1000,1000),0))</f>
        <v>105000</v>
      </c>
      <c r="FA79" s="41">
        <f>IF(BZ79="","",IF(成就内容!BQ$120&lt;&gt;"",MAX(ROUNDUP(SMALL(BZ$59:BZ$108,$L79)/1000,0)*1000,1000),0))</f>
        <v>12000</v>
      </c>
      <c r="FB79" s="41" t="str">
        <f>IF(CA79="","",IF(成就内容!BR$120&lt;&gt;"",MAX(ROUNDUP(SMALL(CA$59:CA$108,$L79)/1000,0)*1000,1000),0))</f>
        <v/>
      </c>
      <c r="FC79" s="41" t="str">
        <f>IF(CB79="","",IF(成就内容!BS$120&lt;&gt;"",MAX(ROUNDUP(SMALL(CB$59:CB$108,$L79)/1000,0)*1000,1000),0))</f>
        <v/>
      </c>
      <c r="FD79" s="41">
        <f>IF(CC79="","",IF(成就内容!BT$120&lt;&gt;"",MAX(ROUNDUP(SMALL(CC$59:CC$108,$L79)/1000,0)*1000,1000),0))</f>
        <v>3000</v>
      </c>
      <c r="FE79" s="41">
        <f>IF(CD79="","",IF(成就内容!BU$120&lt;&gt;"",MAX(ROUNDUP(SMALL(CD$59:CD$108,$L79)/1000,0)*1000,1000),0))</f>
        <v>187000</v>
      </c>
      <c r="FF79" s="41" t="str">
        <f>IF(CE79="","",IF(成就内容!BV$120&lt;&gt;"",MAX(ROUNDUP(SMALL(CE$59:CE$108,$L79)/1000,0)*1000,1000),0))</f>
        <v/>
      </c>
      <c r="FG79" s="41">
        <f>IF(CF79="","",IF(成就内容!BW$120&lt;&gt;"",MAX(ROUNDUP(SMALL(CF$59:CF$108,$L79)/1000,0)*1000,1000),0))</f>
        <v>373000</v>
      </c>
      <c r="FH79" s="41">
        <f>IF(CG79="","",IF(成就内容!BX$120&lt;&gt;"",MAX(ROUNDUP(SMALL(CG$59:CG$108,$L79)/1000,0)*1000,1000),0))</f>
        <v>117000</v>
      </c>
      <c r="FI79" s="41">
        <f>IF(CH79="","",IF(成就内容!BY$120&lt;&gt;"",MAX(ROUNDUP(SMALL(CH$59:CH$108,$L79)/1000,0)*1000,1000),0))</f>
        <v>187000</v>
      </c>
      <c r="FJ79" s="41">
        <f>IF(CI79="","",IF(成就内容!BZ$120&lt;&gt;"",MAX(ROUNDUP(SMALL(CI$59:CI$108,$L79)/1000,0)*1000,1000),0))</f>
        <v>0</v>
      </c>
    </row>
    <row r="80" spans="1:166" x14ac:dyDescent="0.15">
      <c r="A80" s="84"/>
      <c r="B80" s="96">
        <v>77</v>
      </c>
      <c r="C80" s="96">
        <f>'[1]功能-子任务'!$S81</f>
        <v>11822.400000000001</v>
      </c>
      <c r="D80" s="96">
        <f>'[1]功能-子任务'!$AC81</f>
        <v>10880000</v>
      </c>
      <c r="E80" s="96">
        <f>'[1]功能-子任务'!$AM81/4</f>
        <v>67098437.5</v>
      </c>
      <c r="F80" s="96">
        <f t="shared" si="78"/>
        <v>67098437.5</v>
      </c>
      <c r="G80" s="96">
        <f>'[1]功能-子任务'!$AR81</f>
        <v>181820000.00000018</v>
      </c>
      <c r="H80" s="96">
        <f>'[1]功能-子任务'!$BA81</f>
        <v>36950</v>
      </c>
      <c r="I80" s="96">
        <f>'[1]功能-子任务'!$BJ81</f>
        <v>190850.5</v>
      </c>
      <c r="L80" s="25">
        <v>22</v>
      </c>
      <c r="M80" s="41">
        <f>IF(成就内容!D28="","",INDEX($D$4:$D$178*成就内容!D$120/SUM(成就内容!$D$120:$BZ$120),成就内容!D84,1)-SUM(M$59:M79))</f>
        <v>0</v>
      </c>
      <c r="N80" s="41" t="str">
        <f>IF(成就内容!E28="","",INDEX($D$4:$D$178*成就内容!E$120/SUM(成就内容!$D$120:$BZ$120),成就内容!E84,1)-SUM(N$59:N79))</f>
        <v/>
      </c>
      <c r="O80" s="41" t="str">
        <f>IF(成就内容!F28="","",INDEX($D$4:$D$178*成就内容!F$120/SUM(成就内容!$D$120:$BZ$120),成就内容!F84,1)-SUM(O$59:O79))</f>
        <v/>
      </c>
      <c r="P80" s="41" t="str">
        <f>IF(成就内容!G28="","",INDEX($D$4:$D$178*成就内容!G$120/SUM(成就内容!$D$120:$BZ$120),成就内容!G84,1)-SUM(P$59:P79))</f>
        <v/>
      </c>
      <c r="Q80" s="41">
        <f>IF(成就内容!H28="","",INDEX($D$4:$D$178*成就内容!H$120/SUM(成就内容!$D$120:$BZ$120),成就内容!H84,1)-SUM(Q$59:Q79))</f>
        <v>0</v>
      </c>
      <c r="R80" s="41">
        <f>IF(成就内容!I28="","",INDEX($D$4:$D$178*成就内容!I$120/SUM(成就内容!$D$120:$BZ$120),成就内容!I84,1)-SUM(R$59:R79))</f>
        <v>186181.81818181812</v>
      </c>
      <c r="S80" s="41">
        <f>IF(成就内容!J28="","",INDEX($D$4:$D$178*成就内容!J$120/SUM(成就内容!$D$120:$BZ$120),成就内容!J84,1)-SUM(S$59:S79))</f>
        <v>0</v>
      </c>
      <c r="T80" s="41">
        <f>IF(成就内容!K28="","",INDEX($D$4:$D$178*成就内容!K$120/SUM(成就内容!$D$120:$BZ$120),成就内容!K84,1)-SUM(T$59:T79))</f>
        <v>0</v>
      </c>
      <c r="U80" s="41">
        <f>IF(成就内容!L28="","",INDEX($D$4:$D$178*成就内容!L$120/SUM(成就内容!$D$120:$BZ$120),成就内容!L84,1)-SUM(U$59:U79))</f>
        <v>0</v>
      </c>
      <c r="V80" s="41">
        <f>IF(成就内容!M28="","",INDEX($D$4:$D$178*成就内容!M$120/SUM(成就内容!$D$120:$BZ$120),成就内容!M84,1)-SUM(V$59:V79))</f>
        <v>0</v>
      </c>
      <c r="W80" s="41">
        <f>IF(成就内容!N28="","",INDEX($D$4:$D$178*成就内容!N$120/SUM(成就内容!$D$120:$BZ$120),成就内容!N84,1)-SUM(W$59:W79))</f>
        <v>0</v>
      </c>
      <c r="X80" s="41">
        <f>IF(成就内容!O28="","",INDEX($D$4:$D$178*成就内容!O$120/SUM(成就内容!$D$120:$BZ$120),成就内容!O84,1)-SUM(X$59:X79))</f>
        <v>0</v>
      </c>
      <c r="Y80" s="41" t="str">
        <f>IF(成就内容!P28="","",INDEX($D$4:$D$178*成就内容!P$120/SUM(成就内容!$D$120:$BZ$120),成就内容!P84,1)-SUM(Y$59:Y79))</f>
        <v/>
      </c>
      <c r="Z80" s="41">
        <f>IF(成就内容!Q28="","",INDEX($D$4:$D$178*成就内容!Q$120/SUM(成就内容!$D$120:$BZ$120),成就内容!Q84,1)-SUM(Z$59:Z79))</f>
        <v>0</v>
      </c>
      <c r="AA80" s="41">
        <f>IF(成就内容!R28="","",INDEX($D$4:$D$178*成就内容!R$120/SUM(成就内容!$D$120:$BZ$120),成就内容!R84,1)-SUM(AA$59:AA79))</f>
        <v>186181.81818181812</v>
      </c>
      <c r="AB80" s="41">
        <f>IF(成就内容!S28="","",INDEX($D$4:$D$178*成就内容!S$120/SUM(成就内容!$D$120:$BZ$120),成就内容!S84,1)-SUM(AB$59:AB79))</f>
        <v>0</v>
      </c>
      <c r="AC80" s="41">
        <f>IF(成就内容!T28="","",INDEX($D$4:$D$178*成就内容!T$120/SUM(成就内容!$D$120:$BZ$120),成就内容!T84,1)-SUM(AC$59:AC79))</f>
        <v>0</v>
      </c>
      <c r="AD80" s="41">
        <f>IF(成就内容!U28="","",INDEX($D$4:$D$178*成就内容!U$120/SUM(成就内容!$D$120:$BZ$120),成就内容!U84,1)-SUM(AD$59:AD79))</f>
        <v>0</v>
      </c>
      <c r="AE80" s="41">
        <f>IF(成就内容!V28="","",INDEX($D$4:$D$178*成就内容!V$120/SUM(成就内容!$D$120:$BZ$120),成就内容!V84,1)-SUM(AE$59:AE79))</f>
        <v>0</v>
      </c>
      <c r="AF80" s="41">
        <f>IF(成就内容!W28="","",INDEX($D$4:$D$178*成就内容!W$120/SUM(成就内容!$D$120:$BZ$120),成就内容!W84,1)-SUM(AF$59:AF79))</f>
        <v>0</v>
      </c>
      <c r="AG80" s="41">
        <f>IF(成就内容!X28="","",INDEX($D$4:$D$178*成就内容!X$120/SUM(成就内容!$D$120:$BZ$120),成就内容!X84,1)-SUM(AG$59:AG79))</f>
        <v>1861818.1818181816</v>
      </c>
      <c r="AH80" s="41" t="str">
        <f>IF(成就内容!Y28="","",INDEX($D$4:$D$178*成就内容!Y$120/SUM(成就内容!$D$120:$BZ$120),成就内容!Y84,1)-SUM(AH$59:AH79))</f>
        <v/>
      </c>
      <c r="AI80" s="41" t="str">
        <f>IF(成就内容!Z28="","",INDEX($D$4:$D$178*成就内容!Z$120/SUM(成就内容!$D$120:$BZ$120),成就内容!Z84,1)-SUM(AI$59:AI79))</f>
        <v/>
      </c>
      <c r="AJ80" s="41" t="str">
        <f>IF(成就内容!AA28="","",INDEX($D$4:$D$178*成就内容!AA$120/SUM(成就内容!$D$120:$BZ$120),成就内容!AA84,1)-SUM(AJ$59:AJ79))</f>
        <v/>
      </c>
      <c r="AK80" s="41" t="str">
        <f>IF(成就内容!AB28="","",INDEX($D$4:$D$178*成就内容!AB$120/SUM(成就内容!$D$120:$BZ$120),成就内容!AB84,1)-SUM(AK$59:AK79))</f>
        <v/>
      </c>
      <c r="AL80" s="41">
        <f>IF(成就内容!AC28="","",INDEX($D$4:$D$178*成就内容!AC$120/SUM(成就内容!$D$120:$BZ$120),成就内容!AC84,1)-SUM(AL$59:AL79))</f>
        <v>0</v>
      </c>
      <c r="AM80" s="41">
        <f>IF(成就内容!AD28="","",INDEX($D$4:$D$178*成就内容!AD$120/SUM(成就内容!$D$120:$BZ$120),成就内容!AD84,1)-SUM(AM$59:AM79))</f>
        <v>0</v>
      </c>
      <c r="AN80" s="41">
        <f>IF(成就内容!AE28="","",INDEX($D$4:$D$178*成就内容!AE$120/SUM(成就内容!$D$120:$BZ$120),成就内容!AE84,1)-SUM(AN$59:AN79))</f>
        <v>0</v>
      </c>
      <c r="AO80" s="41">
        <f>IF(成就内容!AF28="","",INDEX($D$4:$D$178*成就内容!AF$120/SUM(成就内容!$D$120:$BZ$120),成就内容!AF84,1)-SUM(AO$59:AO79))</f>
        <v>0</v>
      </c>
      <c r="AP80" s="41">
        <f>IF(成就内容!AG28="","",INDEX($D$4:$D$178*成就内容!AG$120/SUM(成就内容!$D$120:$BZ$120),成就内容!AG84,1)-SUM(AP$59:AP79))</f>
        <v>186181.81818181823</v>
      </c>
      <c r="AQ80" s="41">
        <f>IF(成就内容!AH28="","",INDEX($D$4:$D$178*成就内容!AH$120/SUM(成就内容!$D$120:$BZ$120),成就内容!AH84,1)-SUM(AQ$59:AQ79))</f>
        <v>0</v>
      </c>
      <c r="AR80" s="41">
        <f>IF(成就内容!AI28="","",INDEX($D$4:$D$178*成就内容!AI$120/SUM(成就内容!$D$120:$BZ$120),成就内容!AI84,1)-SUM(AR$59:AR79))</f>
        <v>186181.81818181823</v>
      </c>
      <c r="AS80" s="41">
        <f>IF(成就内容!AJ28="","",INDEX($D$4:$D$178*成就内容!AJ$120/SUM(成就内容!$D$120:$BZ$120),成就内容!AJ84,1)-SUM(AS$59:AS79))</f>
        <v>232727.27272727271</v>
      </c>
      <c r="AT80" s="41" t="str">
        <f>IF(成就内容!AK28="","",INDEX($D$4:$D$178*成就内容!AK$120/SUM(成就内容!$D$120:$BZ$120),成就内容!AK84,1)-SUM(AT$59:AT79))</f>
        <v/>
      </c>
      <c r="AU80" s="41" t="str">
        <f>IF(成就内容!AL28="","",INDEX($D$4:$D$178*成就内容!AL$120/SUM(成就内容!$D$120:$BZ$120),成就内容!AL84,1)-SUM(AU$59:AU79))</f>
        <v/>
      </c>
      <c r="AV80" s="41">
        <f>IF(成就内容!AM28="","",INDEX($D$4:$D$178*成就内容!AM$120/SUM(成就内容!$D$120:$BZ$120),成就内容!AM84,1)-SUM(AV$59:AV79))</f>
        <v>186181.81818181823</v>
      </c>
      <c r="AW80" s="41">
        <f>IF(成就内容!AN28="","",INDEX($D$4:$D$178*成就内容!AN$120/SUM(成就内容!$D$120:$BZ$120),成就内容!AN84,1)-SUM(AW$59:AW79))</f>
        <v>232727.27272727271</v>
      </c>
      <c r="AX80" s="41">
        <f>IF(成就内容!AO28="","",INDEX($D$4:$D$178*成就内容!AO$120/SUM(成就内容!$D$120:$BZ$120),成就内容!AO84,1)-SUM(AX$59:AX79))</f>
        <v>0</v>
      </c>
      <c r="AY80" s="41">
        <f>IF(成就内容!AP28="","",INDEX($D$4:$D$178*成就内容!AP$120/SUM(成就内容!$D$120:$BZ$120),成就内容!AP84,1)-SUM(AY$59:AY79))</f>
        <v>0</v>
      </c>
      <c r="AZ80" s="41">
        <f>IF(成就内容!AQ28="","",INDEX($D$4:$D$178*成就内容!AQ$120/SUM(成就内容!$D$120:$BZ$120),成就内容!AQ84,1)-SUM(AZ$59:AZ79))</f>
        <v>0</v>
      </c>
      <c r="BA80" s="41">
        <f>IF(成就内容!AR28="","",INDEX($D$4:$D$178*成就内容!AR$120/SUM(成就内容!$D$120:$BZ$120),成就内容!AR84,1)-SUM(BA$59:BA79))</f>
        <v>0</v>
      </c>
      <c r="BB80" s="41">
        <f>IF(成就内容!AS28="","",INDEX($D$4:$D$178*成就内容!AS$120/SUM(成就内容!$D$120:$BZ$120),成就内容!AS84,1)-SUM(BB$59:BB79))</f>
        <v>0</v>
      </c>
      <c r="BC80" s="41">
        <f>IF(成就内容!AT28="","",INDEX($D$4:$D$178*成就内容!AT$120/SUM(成就内容!$D$120:$BZ$120),成就内容!AT84,1)-SUM(BC$59:BC79))</f>
        <v>0</v>
      </c>
      <c r="BD80" s="41">
        <f>IF(成就内容!AU28="","",INDEX($D$4:$D$178*成就内容!AU$120/SUM(成就内容!$D$120:$BZ$120),成就内容!AU84,1)-SUM(BD$59:BD79))</f>
        <v>0</v>
      </c>
      <c r="BE80" s="41" t="str">
        <f>IF(成就内容!AV28="","",INDEX($D$4:$D$178*成就内容!AV$120/SUM(成就内容!$D$120:$BZ$120),成就内容!AV84,1)-SUM(BE$59:BE79))</f>
        <v/>
      </c>
      <c r="BF80" s="41">
        <f>IF(成就内容!AW28="","",INDEX($D$4:$D$178*成就内容!AW$120/SUM(成就内容!$D$120:$BZ$120),成就内容!AW84,1)-SUM(BF$59:BF79))</f>
        <v>186181.81818181812</v>
      </c>
      <c r="BG80" s="41">
        <f>IF(成就内容!AX28="","",INDEX($D$4:$D$178*成就内容!AX$120/SUM(成就内容!$D$120:$BZ$120),成就内容!AX84,1)-SUM(BG$59:BG79))</f>
        <v>0</v>
      </c>
      <c r="BH80" s="41">
        <f>IF(成就内容!AY28="","",INDEX($D$4:$D$178*成就内容!AY$120/SUM(成就内容!$D$120:$BZ$120),成就内容!AY84,1)-SUM(BH$59:BH79))</f>
        <v>0</v>
      </c>
      <c r="BI80" s="41">
        <f>IF(成就内容!AZ28="","",INDEX($D$4:$D$178*成就内容!AZ$120/SUM(成就内容!$D$120:$BZ$120),成就内容!AZ84,1)-SUM(BI$59:BI79))</f>
        <v>0</v>
      </c>
      <c r="BJ80" s="41">
        <f>IF(成就内容!BA28="","",INDEX($D$4:$D$178*成就内容!BA$120/SUM(成就内容!$D$120:$BZ$120),成就内容!BA84,1)-SUM(BJ$59:BJ79))</f>
        <v>0</v>
      </c>
      <c r="BK80" s="41">
        <f>IF(成就内容!BB28="","",INDEX($D$4:$D$178*成就内容!BB$120/SUM(成就内容!$D$120:$BZ$120),成就内容!BB84,1)-SUM(BK$59:BK79))</f>
        <v>0</v>
      </c>
      <c r="BL80" s="41">
        <f>IF(成就内容!BC28="","",INDEX($D$4:$D$178*成就内容!BC$120/SUM(成就内容!$D$120:$BZ$120),成就内容!BC84,1)-SUM(BL$59:BL79))</f>
        <v>0</v>
      </c>
      <c r="BM80" s="41">
        <f>IF(成就内容!BD28="","",INDEX($D$4:$D$178*成就内容!BD$120/SUM(成就内容!$D$120:$BZ$120),成就内容!BD84,1)-SUM(BM$59:BM79))</f>
        <v>0</v>
      </c>
      <c r="BN80" s="41">
        <f>IF(成就内容!BE28="","",INDEX($D$4:$D$178*成就内容!BE$120/SUM(成就内容!$D$120:$BZ$120),成就内容!BE84,1)-SUM(BN$59:BN79))</f>
        <v>0</v>
      </c>
      <c r="BO80" s="41">
        <f>IF(成就内容!BF28="","",INDEX($D$4:$D$178*成就内容!BF$120/SUM(成就内容!$D$120:$BZ$120),成就内容!BF84,1)-SUM(BO$59:BO79))</f>
        <v>0</v>
      </c>
      <c r="BP80" s="41">
        <f>IF(成就内容!BG28="","",INDEX($D$4:$D$178*成就内容!BG$120/SUM(成就内容!$D$120:$BZ$120),成就内容!BG84,1)-SUM(BP$59:BP79))</f>
        <v>186181.81818181812</v>
      </c>
      <c r="BQ80" s="41">
        <f>IF(成就内容!BH28="","",INDEX($D$4:$D$178*成就内容!BH$120/SUM(成就内容!$D$120:$BZ$120),成就内容!BH84,1)-SUM(BQ$59:BQ79))</f>
        <v>0</v>
      </c>
      <c r="BR80" s="41" t="str">
        <f>IF(成就内容!BI28="","",INDEX($D$4:$D$178*成就内容!BI$120/SUM(成就内容!$D$120:$BZ$120),成就内容!BI84,1)-SUM(BR$59:BR79))</f>
        <v/>
      </c>
      <c r="BS80" s="41">
        <f>IF(成就内容!BJ28="","",INDEX($D$4:$D$178*成就内容!BJ$120/SUM(成就内容!$D$120:$BZ$120),成就内容!BJ84,1)-SUM(BS$59:BS79))</f>
        <v>0</v>
      </c>
      <c r="BT80" s="41">
        <f>IF(成就内容!BK28="","",INDEX($D$4:$D$178*成就内容!BK$120/SUM(成就内容!$D$120:$BZ$120),成就内容!BK84,1)-SUM(BT$59:BT79))</f>
        <v>46545.45454545453</v>
      </c>
      <c r="BU80" s="41">
        <f>IF(成就内容!BL28="","",INDEX($D$4:$D$178*成就内容!BL$120/SUM(成就内容!$D$120:$BZ$120),成就内容!BL84,1)-SUM(BU$59:BU79))</f>
        <v>0</v>
      </c>
      <c r="BV80" s="41">
        <f>IF(成就内容!BM28="","",INDEX($D$4:$D$178*成就内容!BM$120/SUM(成就内容!$D$120:$BZ$120),成就内容!BM84,1)-SUM(BV$59:BV79))</f>
        <v>0</v>
      </c>
      <c r="BW80" s="41">
        <f>IF(成就内容!BN28="","",INDEX($D$4:$D$178*成就内容!BN$120/SUM(成就内容!$D$120:$BZ$120),成就内容!BN84,1)-SUM(BW$59:BW79))</f>
        <v>139636.36363636365</v>
      </c>
      <c r="BX80" s="41">
        <f>IF(成就内容!BO28="","",INDEX($D$4:$D$178*成就内容!BO$120/SUM(成就内容!$D$120:$BZ$120),成就内容!BO84,1)-SUM(BX$59:BX79))</f>
        <v>69818.181818181823</v>
      </c>
      <c r="BY80" s="41">
        <f>IF(成就内容!BP28="","",INDEX($D$4:$D$178*成就内容!BP$120/SUM(成就内容!$D$120:$BZ$120),成就内容!BP84,1)-SUM(BY$59:BY79))</f>
        <v>558545.45454545459</v>
      </c>
      <c r="BZ80" s="41">
        <f>IF(成就内容!BQ28="","",INDEX($D$4:$D$178*成就内容!BQ$120/SUM(成就内容!$D$120:$BZ$120),成就内容!BQ84,1)-SUM(BZ$59:BZ79))</f>
        <v>23272.727272727294</v>
      </c>
      <c r="CA80" s="41" t="str">
        <f>IF(成就内容!BR28="","",INDEX($D$4:$D$178*成就内容!BR$120/SUM(成就内容!$D$120:$BZ$120),成就内容!BR84,1)-SUM(CA$59:CA79))</f>
        <v/>
      </c>
      <c r="CB80" s="41" t="str">
        <f>IF(成就内容!BS28="","",INDEX($D$4:$D$178*成就内容!BS$120/SUM(成就内容!$D$120:$BZ$120),成就内容!BS84,1)-SUM(CB$59:CB79))</f>
        <v/>
      </c>
      <c r="CC80" s="41">
        <f>IF(成就内容!BT28="","",INDEX($D$4:$D$178*成就内容!BT$120/SUM(成就内容!$D$120:$BZ$120),成就内容!BT84,1)-SUM(CC$59:CC79))</f>
        <v>0</v>
      </c>
      <c r="CD80" s="41">
        <f>IF(成就内容!BU28="","",INDEX($D$4:$D$178*成就内容!BU$120/SUM(成就内容!$D$120:$BZ$120),成就内容!BU84,1)-SUM(CD$59:CD79))</f>
        <v>186181.81818181835</v>
      </c>
      <c r="CE80" s="41" t="str">
        <f>IF(成就内容!BV28="","",INDEX($D$4:$D$178*成就内容!BV$120/SUM(成就内容!$D$120:$BZ$120),成就内容!BV84,1)-SUM(CE$59:CE79))</f>
        <v/>
      </c>
      <c r="CF80" s="41">
        <f>IF(成就内容!BW28="","",INDEX($D$4:$D$178*成就内容!BW$120/SUM(成就内容!$D$120:$BZ$120),成就内容!BW84,1)-SUM(CF$59:CF79))</f>
        <v>744727.27272727271</v>
      </c>
      <c r="CG80" s="41">
        <f>IF(成就内容!BX28="","",INDEX($D$4:$D$178*成就内容!BX$120/SUM(成就内容!$D$120:$BZ$120),成就内容!BX84,1)-SUM(CG$59:CG79))</f>
        <v>139636.36363636365</v>
      </c>
      <c r="CH80" s="41">
        <f>IF(成就内容!BY28="","",INDEX($D$4:$D$178*成就内容!BY$120/SUM(成就内容!$D$120:$BZ$120),成就内容!BY84,1)-SUM(CH$59:CH79))</f>
        <v>186181.81818181812</v>
      </c>
      <c r="CI80" s="41">
        <f>IF(成就内容!BZ28="","",INDEX($D$4:$D$178*成就内容!BZ$120/SUM(成就内容!$D$120:$BZ$120),成就内容!BZ84,1)-SUM(CI$59:CI79))</f>
        <v>0</v>
      </c>
      <c r="CM80" s="43">
        <v>22</v>
      </c>
      <c r="CN80" s="41">
        <f>IF(M80="","",IF(成就内容!D$120&lt;&gt;"",MAX(ROUNDUP(SMALL(M$59:M$108,$L80)/1000,0)*1000,1000),0))</f>
        <v>0</v>
      </c>
      <c r="CO80" s="41" t="str">
        <f>IF(N80="","",IF(成就内容!E$120&lt;&gt;"",MAX(ROUNDUP(SMALL(N$59:N$108,$L80)/1000,0)*1000,1000),0))</f>
        <v/>
      </c>
      <c r="CP80" s="41" t="str">
        <f>IF(O80="","",IF(成就内容!F$120&lt;&gt;"",MAX(ROUNDUP(SMALL(O$59:O$108,$L80)/1000,0)*1000,1000),0))</f>
        <v/>
      </c>
      <c r="CQ80" s="41" t="str">
        <f>IF(P80="","",IF(成就内容!G$120&lt;&gt;"",MAX(ROUNDUP(SMALL(P$59:P$108,$L80)/1000,0)*1000,1000),0))</f>
        <v/>
      </c>
      <c r="CR80" s="41">
        <f>IF(Q80="","",IF(成就内容!H$120&lt;&gt;"",MAX(ROUNDUP(SMALL(Q$59:Q$108,$L80)/1000,0)*1000,1000),0))</f>
        <v>0</v>
      </c>
      <c r="CS80" s="41">
        <f>IF(R80="","",IF(成就内容!I$120&lt;&gt;"",MAX(ROUNDUP(SMALL(R$59:R$108,$L80)/1000,0)*1000,1000),0))</f>
        <v>187000</v>
      </c>
      <c r="CT80" s="41">
        <f>IF(S80="","",IF(成就内容!J$120&lt;&gt;"",MAX(ROUNDUP(SMALL(S$59:S$108,$L80)/1000,0)*1000,1000),0))</f>
        <v>0</v>
      </c>
      <c r="CU80" s="41">
        <f>IF(T80="","",IF(成就内容!K$120&lt;&gt;"",MAX(ROUNDUP(SMALL(T$59:T$108,$L80)/1000,0)*1000,1000),0))</f>
        <v>0</v>
      </c>
      <c r="CV80" s="41">
        <f>IF(U80="","",IF(成就内容!L$120&lt;&gt;"",MAX(ROUNDUP(SMALL(U$59:U$108,$L80)/1000,0)*1000,1000),0))</f>
        <v>0</v>
      </c>
      <c r="CW80" s="41">
        <f>IF(V80="","",IF(成就内容!M$120&lt;&gt;"",MAX(ROUNDUP(SMALL(V$59:V$108,$L80)/1000,0)*1000,1000),0))</f>
        <v>0</v>
      </c>
      <c r="CX80" s="41">
        <f>IF(W80="","",IF(成就内容!N$120&lt;&gt;"",MAX(ROUNDUP(SMALL(W$59:W$108,$L80)/1000,0)*1000,1000),0))</f>
        <v>0</v>
      </c>
      <c r="CY80" s="41">
        <f>IF(X80="","",IF(成就内容!O$120&lt;&gt;"",MAX(ROUNDUP(SMALL(X$59:X$108,$L80)/1000,0)*1000,1000),0))</f>
        <v>0</v>
      </c>
      <c r="CZ80" s="41" t="str">
        <f>IF(Y80="","",IF(成就内容!P$120&lt;&gt;"",MAX(ROUNDUP(SMALL(Y$59:Y$108,$L80)/1000,0)*1000,1000),0))</f>
        <v/>
      </c>
      <c r="DA80" s="41">
        <f>IF(Z80="","",IF(成就内容!Q$120&lt;&gt;"",MAX(ROUNDUP(SMALL(Z$59:Z$108,$L80)/1000,0)*1000,1000),0))</f>
        <v>0</v>
      </c>
      <c r="DB80" s="41">
        <f>IF(AA80="","",IF(成就内容!R$120&lt;&gt;"",MAX(ROUNDUP(SMALL(AA$59:AA$108,$L80)/1000,0)*1000,1000),0))</f>
        <v>187000</v>
      </c>
      <c r="DC80" s="41">
        <f>IF(AB80="","",IF(成就内容!S$120&lt;&gt;"",MAX(ROUNDUP(SMALL(AB$59:AB$108,$L80)/1000,0)*1000,1000),0))</f>
        <v>0</v>
      </c>
      <c r="DD80" s="41">
        <f>IF(AC80="","",IF(成就内容!T$120&lt;&gt;"",MAX(ROUNDUP(SMALL(AC$59:AC$108,$L80)/1000,0)*1000,1000),0))</f>
        <v>0</v>
      </c>
      <c r="DE80" s="41">
        <f>IF(AD80="","",IF(成就内容!U$120&lt;&gt;"",MAX(ROUNDUP(SMALL(AD$59:AD$108,$L80)/1000,0)*1000,1000),0))</f>
        <v>0</v>
      </c>
      <c r="DF80" s="41">
        <f>IF(AE80="","",IF(成就内容!V$120&lt;&gt;"",MAX(ROUNDUP(SMALL(AE$59:AE$108,$L80)/1000,0)*1000,1000),0))</f>
        <v>0</v>
      </c>
      <c r="DG80" s="41">
        <f>IF(AF80="","",IF(成就内容!W$120&lt;&gt;"",MAX(ROUNDUP(SMALL(AF$59:AF$108,$L80)/1000,0)*1000,1000),0))</f>
        <v>0</v>
      </c>
      <c r="DH80" s="41">
        <f>IF(AG80="","",IF(成就内容!X$120&lt;&gt;"",MAX(ROUNDUP(SMALL(AG$59:AG$108,$L80)/1000,0)*1000,1000),0))</f>
        <v>1862000</v>
      </c>
      <c r="DI80" s="41" t="str">
        <f>IF(AH80="","",IF(成就内容!Y$120&lt;&gt;"",MAX(ROUNDUP(SMALL(AH$59:AH$108,$L80)/1000,0)*1000,1000),0))</f>
        <v/>
      </c>
      <c r="DJ80" s="41" t="str">
        <f>IF(AI80="","",IF(成就内容!Z$120&lt;&gt;"",MAX(ROUNDUP(SMALL(AI$59:AI$108,$L80)/1000,0)*1000,1000),0))</f>
        <v/>
      </c>
      <c r="DK80" s="41" t="str">
        <f>IF(AJ80="","",IF(成就内容!AA$120&lt;&gt;"",MAX(ROUNDUP(SMALL(AJ$59:AJ$108,$L80)/1000,0)*1000,1000),0))</f>
        <v/>
      </c>
      <c r="DL80" s="41" t="str">
        <f>IF(AK80="","",IF(成就内容!AB$120&lt;&gt;"",MAX(ROUNDUP(SMALL(AK$59:AK$108,$L80)/1000,0)*1000,1000),0))</f>
        <v/>
      </c>
      <c r="DM80" s="41">
        <f>IF(AL80="","",IF(成就内容!AC$120&lt;&gt;"",MAX(ROUNDUP(SMALL(AL$59:AL$108,$L80)/1000,0)*1000,1000),0))</f>
        <v>0</v>
      </c>
      <c r="DN80" s="41">
        <f>IF(AM80="","",IF(成就内容!AD$120&lt;&gt;"",MAX(ROUNDUP(SMALL(AM$59:AM$108,$L80)/1000,0)*1000,1000),0))</f>
        <v>0</v>
      </c>
      <c r="DO80" s="41">
        <f>IF(AN80="","",IF(成就内容!AE$120&lt;&gt;"",MAX(ROUNDUP(SMALL(AN$59:AN$108,$L80)/1000,0)*1000,1000),0))</f>
        <v>0</v>
      </c>
      <c r="DP80" s="41">
        <f>IF(AO80="","",IF(成就内容!AF$120&lt;&gt;"",MAX(ROUNDUP(SMALL(AO$59:AO$108,$L80)/1000,0)*1000,1000),0))</f>
        <v>0</v>
      </c>
      <c r="DQ80" s="41">
        <f>IF(AP80="","",IF(成就内容!AG$120&lt;&gt;"",MAX(ROUNDUP(SMALL(AP$59:AP$108,$L80)/1000,0)*1000,1000),0))</f>
        <v>187000</v>
      </c>
      <c r="DR80" s="41">
        <f>IF(AQ80="","",IF(成就内容!AH$120&lt;&gt;"",MAX(ROUNDUP(SMALL(AQ$59:AQ$108,$L80)/1000,0)*1000,1000),0))</f>
        <v>0</v>
      </c>
      <c r="DS80" s="41">
        <f>IF(AR80="","",IF(成就内容!AI$120&lt;&gt;"",MAX(ROUNDUP(SMALL(AR$59:AR$108,$L80)/1000,0)*1000,1000),0))</f>
        <v>187000</v>
      </c>
      <c r="DT80" s="41">
        <f>IF(AS80="","",IF(成就内容!AJ$120&lt;&gt;"",MAX(ROUNDUP(SMALL(AS$59:AS$108,$L80)/1000,0)*1000,1000),0))</f>
        <v>233000</v>
      </c>
      <c r="DU80" s="41" t="str">
        <f>IF(AT80="","",IF(成就内容!AK$120&lt;&gt;"",MAX(ROUNDUP(SMALL(AT$59:AT$108,$L80)/1000,0)*1000,1000),0))</f>
        <v/>
      </c>
      <c r="DV80" s="41" t="str">
        <f>IF(AU80="","",IF(成就内容!AL$120&lt;&gt;"",MAX(ROUNDUP(SMALL(AU$59:AU$108,$L80)/1000,0)*1000,1000),0))</f>
        <v/>
      </c>
      <c r="DW80" s="41">
        <f>IF(AV80="","",IF(成就内容!AM$120&lt;&gt;"",MAX(ROUNDUP(SMALL(AV$59:AV$108,$L80)/1000,0)*1000,1000),0))</f>
        <v>187000</v>
      </c>
      <c r="DX80" s="41">
        <f>IF(AW80="","",IF(成就内容!AN$120&lt;&gt;"",MAX(ROUNDUP(SMALL(AW$59:AW$108,$L80)/1000,0)*1000,1000),0))</f>
        <v>233000</v>
      </c>
      <c r="DY80" s="41">
        <f>IF(AX80="","",IF(成就内容!AO$120&lt;&gt;"",MAX(ROUNDUP(SMALL(AX$59:AX$108,$L80)/1000,0)*1000,1000),0))</f>
        <v>0</v>
      </c>
      <c r="DZ80" s="41">
        <f>IF(AY80="","",IF(成就内容!AP$120&lt;&gt;"",MAX(ROUNDUP(SMALL(AY$59:AY$108,$L80)/1000,0)*1000,1000),0))</f>
        <v>0</v>
      </c>
      <c r="EA80" s="41">
        <f>IF(AZ80="","",IF(成就内容!AQ$120&lt;&gt;"",MAX(ROUNDUP(SMALL(AZ$59:AZ$108,$L80)/1000,0)*1000,1000),0))</f>
        <v>0</v>
      </c>
      <c r="EB80" s="41">
        <f>IF(BA80="","",IF(成就内容!AR$120&lt;&gt;"",MAX(ROUNDUP(SMALL(BA$59:BA$108,$L80)/1000,0)*1000,1000),0))</f>
        <v>0</v>
      </c>
      <c r="EC80" s="41">
        <f>IF(BB80="","",IF(成就内容!AS$120&lt;&gt;"",MAX(ROUNDUP(SMALL(BB$59:BB$108,$L80)/1000,0)*1000,1000),0))</f>
        <v>0</v>
      </c>
      <c r="ED80" s="41">
        <f>IF(BC80="","",IF(成就内容!AT$120&lt;&gt;"",MAX(ROUNDUP(SMALL(BC$59:BC$108,$L80)/1000,0)*1000,1000),0))</f>
        <v>0</v>
      </c>
      <c r="EE80" s="41">
        <f>IF(BD80="","",IF(成就内容!AU$120&lt;&gt;"",MAX(ROUNDUP(SMALL(BD$59:BD$108,$L80)/1000,0)*1000,1000),0))</f>
        <v>0</v>
      </c>
      <c r="EF80" s="41" t="str">
        <f>IF(BE80="","",IF(成就内容!AV$120&lt;&gt;"",MAX(ROUNDUP(SMALL(BE$59:BE$108,$L80)/1000,0)*1000,1000),0))</f>
        <v/>
      </c>
      <c r="EG80" s="41">
        <f>IF(BF80="","",IF(成就内容!AW$120&lt;&gt;"",MAX(ROUNDUP(SMALL(BF$59:BF$108,$L80)/1000,0)*1000,1000),0))</f>
        <v>187000</v>
      </c>
      <c r="EH80" s="41">
        <f>IF(BG80="","",IF(成就内容!AX$120&lt;&gt;"",MAX(ROUNDUP(SMALL(BG$59:BG$108,$L80)/1000,0)*1000,1000),0))</f>
        <v>0</v>
      </c>
      <c r="EI80" s="41">
        <f>IF(BH80="","",IF(成就内容!AY$120&lt;&gt;"",MAX(ROUNDUP(SMALL(BH$59:BH$108,$L80)/1000,0)*1000,1000),0))</f>
        <v>0</v>
      </c>
      <c r="EJ80" s="41">
        <f>IF(BI80="","",IF(成就内容!AZ$120&lt;&gt;"",MAX(ROUNDUP(SMALL(BI$59:BI$108,$L80)/1000,0)*1000,1000),0))</f>
        <v>0</v>
      </c>
      <c r="EK80" s="41">
        <f>IF(BJ80="","",IF(成就内容!BA$120&lt;&gt;"",MAX(ROUNDUP(SMALL(BJ$59:BJ$108,$L80)/1000,0)*1000,1000),0))</f>
        <v>0</v>
      </c>
      <c r="EL80" s="41">
        <f>IF(BK80="","",IF(成就内容!BB$120&lt;&gt;"",MAX(ROUNDUP(SMALL(BK$59:BK$108,$L80)/1000,0)*1000,1000),0))</f>
        <v>0</v>
      </c>
      <c r="EM80" s="41">
        <f>IF(BL80="","",IF(成就内容!BC$120&lt;&gt;"",MAX(ROUNDUP(SMALL(BL$59:BL$108,$L80)/1000,0)*1000,1000),0))</f>
        <v>0</v>
      </c>
      <c r="EN80" s="41">
        <f>IF(BM80="","",IF(成就内容!BD$120&lt;&gt;"",MAX(ROUNDUP(SMALL(BM$59:BM$108,$L80)/1000,0)*1000,1000),0))</f>
        <v>0</v>
      </c>
      <c r="EO80" s="41">
        <f>IF(BN80="","",IF(成就内容!BE$120&lt;&gt;"",MAX(ROUNDUP(SMALL(BN$59:BN$108,$L80)/1000,0)*1000,1000),0))</f>
        <v>0</v>
      </c>
      <c r="EP80" s="41">
        <f>IF(BO80="","",IF(成就内容!BF$120&lt;&gt;"",MAX(ROUNDUP(SMALL(BO$59:BO$108,$L80)/1000,0)*1000,1000),0))</f>
        <v>0</v>
      </c>
      <c r="EQ80" s="41">
        <f>IF(BP80="","",IF(成就内容!BG$120&lt;&gt;"",MAX(ROUNDUP(SMALL(BP$59:BP$108,$L80)/1000,0)*1000,1000),0))</f>
        <v>187000</v>
      </c>
      <c r="ER80" s="41">
        <f>IF(BQ80="","",IF(成就内容!BH$120&lt;&gt;"",MAX(ROUNDUP(SMALL(BQ$59:BQ$108,$L80)/1000,0)*1000,1000),0))</f>
        <v>0</v>
      </c>
      <c r="ES80" s="41" t="str">
        <f>IF(BR80="","",IF(成就内容!BI$120&lt;&gt;"",MAX(ROUNDUP(SMALL(BR$59:BR$108,$L80)/1000,0)*1000,1000),0))</f>
        <v/>
      </c>
      <c r="ET80" s="41">
        <f>IF(BS80="","",IF(成就内容!BJ$120&lt;&gt;"",MAX(ROUNDUP(SMALL(BS$59:BS$108,$L80)/1000,0)*1000,1000),0))</f>
        <v>0</v>
      </c>
      <c r="EU80" s="41">
        <f>IF(BT80="","",IF(成就内容!BK$120&lt;&gt;"",MAX(ROUNDUP(SMALL(BT$59:BT$108,$L80)/1000,0)*1000,1000),0))</f>
        <v>59000</v>
      </c>
      <c r="EV80" s="41">
        <f>IF(BU80="","",IF(成就内容!BL$120&lt;&gt;"",MAX(ROUNDUP(SMALL(BU$59:BU$108,$L80)/1000,0)*1000,1000),0))</f>
        <v>0</v>
      </c>
      <c r="EW80" s="41">
        <f>IF(BV80="","",IF(成就内容!BM$120&lt;&gt;"",MAX(ROUNDUP(SMALL(BV$59:BV$108,$L80)/1000,0)*1000,1000),0))</f>
        <v>0</v>
      </c>
      <c r="EX80" s="41">
        <f>IF(BW80="","",IF(成就内容!BN$120&lt;&gt;"",MAX(ROUNDUP(SMALL(BW$59:BW$108,$L80)/1000,0)*1000,1000),0))</f>
        <v>187000</v>
      </c>
      <c r="EY80" s="41">
        <f>IF(BX80="","",IF(成就内容!BO$120&lt;&gt;"",MAX(ROUNDUP(SMALL(BX$59:BX$108,$L80)/1000,0)*1000,1000),0))</f>
        <v>47000</v>
      </c>
      <c r="EZ80" s="41">
        <f>IF(BY80="","",IF(成就内容!BP$120&lt;&gt;"",MAX(ROUNDUP(SMALL(BY$59:BY$108,$L80)/1000,0)*1000,1000),0))</f>
        <v>140000</v>
      </c>
      <c r="FA80" s="41">
        <f>IF(BZ80="","",IF(成就内容!BQ$120&lt;&gt;"",MAX(ROUNDUP(SMALL(BZ$59:BZ$108,$L80)/1000,0)*1000,1000),0))</f>
        <v>12000</v>
      </c>
      <c r="FB80" s="41" t="str">
        <f>IF(CA80="","",IF(成就内容!BR$120&lt;&gt;"",MAX(ROUNDUP(SMALL(CA$59:CA$108,$L80)/1000,0)*1000,1000),0))</f>
        <v/>
      </c>
      <c r="FC80" s="41" t="str">
        <f>IF(CB80="","",IF(成就内容!BS$120&lt;&gt;"",MAX(ROUNDUP(SMALL(CB$59:CB$108,$L80)/1000,0)*1000,1000),0))</f>
        <v/>
      </c>
      <c r="FD80" s="41">
        <f>IF(CC80="","",IF(成就内容!BT$120&lt;&gt;"",MAX(ROUNDUP(SMALL(CC$59:CC$108,$L80)/1000,0)*1000,1000),0))</f>
        <v>3000</v>
      </c>
      <c r="FE80" s="41">
        <f>IF(CD80="","",IF(成就内容!BU$120&lt;&gt;"",MAX(ROUNDUP(SMALL(CD$59:CD$108,$L80)/1000,0)*1000,1000),0))</f>
        <v>187000</v>
      </c>
      <c r="FF80" s="41" t="str">
        <f>IF(CE80="","",IF(成就内容!BV$120&lt;&gt;"",MAX(ROUNDUP(SMALL(CE$59:CE$108,$L80)/1000,0)*1000,1000),0))</f>
        <v/>
      </c>
      <c r="FG80" s="41">
        <f>IF(CF80="","",IF(成就内容!BW$120&lt;&gt;"",MAX(ROUNDUP(SMALL(CF$59:CF$108,$L80)/1000,0)*1000,1000),0))</f>
        <v>745000</v>
      </c>
      <c r="FH80" s="41">
        <f>IF(CG80="","",IF(成就内容!BX$120&lt;&gt;"",MAX(ROUNDUP(SMALL(CG$59:CG$108,$L80)/1000,0)*1000,1000),0))</f>
        <v>140000</v>
      </c>
      <c r="FI80" s="41">
        <f>IF(CH80="","",IF(成就内容!BY$120&lt;&gt;"",MAX(ROUNDUP(SMALL(CH$59:CH$108,$L80)/1000,0)*1000,1000),0))</f>
        <v>187000</v>
      </c>
      <c r="FJ80" s="41">
        <f>IF(CI80="","",IF(成就内容!BZ$120&lt;&gt;"",MAX(ROUNDUP(SMALL(CI$59:CI$108,$L80)/1000,0)*1000,1000),0))</f>
        <v>0</v>
      </c>
    </row>
    <row r="81" spans="1:166" x14ac:dyDescent="0.15">
      <c r="A81" s="84"/>
      <c r="B81" s="96">
        <v>78</v>
      </c>
      <c r="C81" s="96">
        <f>'[1]功能-子任务'!$S82</f>
        <v>12513.6</v>
      </c>
      <c r="D81" s="96">
        <f>'[1]功能-子任务'!$AC82</f>
        <v>11520000</v>
      </c>
      <c r="E81" s="96">
        <f>'[1]功能-子任务'!$AM82/4</f>
        <v>71981250</v>
      </c>
      <c r="F81" s="96">
        <f t="shared" si="78"/>
        <v>71981250</v>
      </c>
      <c r="G81" s="96">
        <f>'[1]功能-子任务'!$AR82</f>
        <v>196420000.00000018</v>
      </c>
      <c r="H81" s="96">
        <f>'[1]功能-子任务'!$BA82</f>
        <v>38950</v>
      </c>
      <c r="I81" s="96">
        <f>'[1]功能-子任务'!$BJ82</f>
        <v>197049</v>
      </c>
      <c r="L81" s="25">
        <v>23</v>
      </c>
      <c r="M81" s="41">
        <f>IF(成就内容!D29="","",INDEX($D$4:$D$178*成就内容!D$120/SUM(成就内容!$D$120:$BZ$120),成就内容!D85,1)-SUM(M$59:M80))</f>
        <v>0</v>
      </c>
      <c r="N81" s="41" t="str">
        <f>IF(成就内容!E29="","",INDEX($D$4:$D$178*成就内容!E$120/SUM(成就内容!$D$120:$BZ$120),成就内容!E85,1)-SUM(N$59:N80))</f>
        <v/>
      </c>
      <c r="O81" s="41" t="str">
        <f>IF(成就内容!F29="","",INDEX($D$4:$D$178*成就内容!F$120/SUM(成就内容!$D$120:$BZ$120),成就内容!F85,1)-SUM(O$59:O80))</f>
        <v/>
      </c>
      <c r="P81" s="41" t="str">
        <f>IF(成就内容!G29="","",INDEX($D$4:$D$178*成就内容!G$120/SUM(成就内容!$D$120:$BZ$120),成就内容!G85,1)-SUM(P$59:P80))</f>
        <v/>
      </c>
      <c r="Q81" s="41">
        <f>IF(成就内容!H29="","",INDEX($D$4:$D$178*成就内容!H$120/SUM(成就内容!$D$120:$BZ$120),成就内容!H85,1)-SUM(Q$59:Q80))</f>
        <v>0</v>
      </c>
      <c r="R81" s="41">
        <f>IF(成就内容!I29="","",INDEX($D$4:$D$178*成就内容!I$120/SUM(成就内容!$D$120:$BZ$120),成就内容!I85,1)-SUM(R$59:R80))</f>
        <v>279272.72727272741</v>
      </c>
      <c r="S81" s="41">
        <f>IF(成就内容!J29="","",INDEX($D$4:$D$178*成就内容!J$120/SUM(成就内容!$D$120:$BZ$120),成就内容!J85,1)-SUM(S$59:S80))</f>
        <v>0</v>
      </c>
      <c r="T81" s="41">
        <f>IF(成就内容!K29="","",INDEX($D$4:$D$178*成就内容!K$120/SUM(成就内容!$D$120:$BZ$120),成就内容!K85,1)-SUM(T$59:T80))</f>
        <v>0</v>
      </c>
      <c r="U81" s="41">
        <f>IF(成就内容!L29="","",INDEX($D$4:$D$178*成就内容!L$120/SUM(成就内容!$D$120:$BZ$120),成就内容!L85,1)-SUM(U$59:U80))</f>
        <v>0</v>
      </c>
      <c r="V81" s="41">
        <f>IF(成就内容!M29="","",INDEX($D$4:$D$178*成就内容!M$120/SUM(成就内容!$D$120:$BZ$120),成就内容!M85,1)-SUM(V$59:V80))</f>
        <v>0</v>
      </c>
      <c r="W81" s="41">
        <f>IF(成就内容!N29="","",INDEX($D$4:$D$178*成就内容!N$120/SUM(成就内容!$D$120:$BZ$120),成就内容!N85,1)-SUM(W$59:W80))</f>
        <v>0</v>
      </c>
      <c r="X81" s="41">
        <f>IF(成就内容!O29="","",INDEX($D$4:$D$178*成就内容!O$120/SUM(成就内容!$D$120:$BZ$120),成就内容!O85,1)-SUM(X$59:X80))</f>
        <v>0</v>
      </c>
      <c r="Y81" s="41" t="str">
        <f>IF(成就内容!P29="","",INDEX($D$4:$D$178*成就内容!P$120/SUM(成就内容!$D$120:$BZ$120),成就内容!P85,1)-SUM(Y$59:Y80))</f>
        <v/>
      </c>
      <c r="Z81" s="41">
        <f>IF(成就内容!Q29="","",INDEX($D$4:$D$178*成就内容!Q$120/SUM(成就内容!$D$120:$BZ$120),成就内容!Q85,1)-SUM(Z$59:Z80))</f>
        <v>0</v>
      </c>
      <c r="AA81" s="41">
        <f>IF(成就内容!R29="","",INDEX($D$4:$D$178*成就内容!R$120/SUM(成就内容!$D$120:$BZ$120),成就内容!R85,1)-SUM(AA$59:AA80))</f>
        <v>279272.72727272741</v>
      </c>
      <c r="AB81" s="41">
        <f>IF(成就内容!S29="","",INDEX($D$4:$D$178*成就内容!S$120/SUM(成就内容!$D$120:$BZ$120),成就内容!S85,1)-SUM(AB$59:AB80))</f>
        <v>0</v>
      </c>
      <c r="AC81" s="41">
        <f>IF(成就内容!T29="","",INDEX($D$4:$D$178*成就内容!T$120/SUM(成就内容!$D$120:$BZ$120),成就内容!T85,1)-SUM(AC$59:AC80))</f>
        <v>0</v>
      </c>
      <c r="AD81" s="41">
        <f>IF(成就内容!U29="","",INDEX($D$4:$D$178*成就内容!U$120/SUM(成就内容!$D$120:$BZ$120),成就内容!U85,1)-SUM(AD$59:AD80))</f>
        <v>0</v>
      </c>
      <c r="AE81" s="41">
        <f>IF(成就内容!V29="","",INDEX($D$4:$D$178*成就内容!V$120/SUM(成就内容!$D$120:$BZ$120),成就内容!V85,1)-SUM(AE$59:AE80))</f>
        <v>0</v>
      </c>
      <c r="AF81" s="41">
        <f>IF(成就内容!W29="","",INDEX($D$4:$D$178*成就内容!W$120/SUM(成就内容!$D$120:$BZ$120),成就内容!W85,1)-SUM(AF$59:AF80))</f>
        <v>0</v>
      </c>
      <c r="AG81" s="41">
        <f>IF(成就内容!X29="","",INDEX($D$4:$D$178*成就内容!X$120/SUM(成就内容!$D$120:$BZ$120),成就内容!X85,1)-SUM(AG$59:AG80))</f>
        <v>1861818.1818181807</v>
      </c>
      <c r="AH81" s="41" t="str">
        <f>IF(成就内容!Y29="","",INDEX($D$4:$D$178*成就内容!Y$120/SUM(成就内容!$D$120:$BZ$120),成就内容!Y85,1)-SUM(AH$59:AH80))</f>
        <v/>
      </c>
      <c r="AI81" s="41" t="str">
        <f>IF(成就内容!Z29="","",INDEX($D$4:$D$178*成就内容!Z$120/SUM(成就内容!$D$120:$BZ$120),成就内容!Z85,1)-SUM(AI$59:AI80))</f>
        <v/>
      </c>
      <c r="AJ81" s="41" t="str">
        <f>IF(成就内容!AA29="","",INDEX($D$4:$D$178*成就内容!AA$120/SUM(成就内容!$D$120:$BZ$120),成就内容!AA85,1)-SUM(AJ$59:AJ80))</f>
        <v/>
      </c>
      <c r="AK81" s="41" t="str">
        <f>IF(成就内容!AB29="","",INDEX($D$4:$D$178*成就内容!AB$120/SUM(成就内容!$D$120:$BZ$120),成就内容!AB85,1)-SUM(AK$59:AK80))</f>
        <v/>
      </c>
      <c r="AL81" s="41">
        <f>IF(成就内容!AC29="","",INDEX($D$4:$D$178*成就内容!AC$120/SUM(成就内容!$D$120:$BZ$120),成就内容!AC85,1)-SUM(AL$59:AL80))</f>
        <v>0</v>
      </c>
      <c r="AM81" s="41">
        <f>IF(成就内容!AD29="","",INDEX($D$4:$D$178*成就内容!AD$120/SUM(成就内容!$D$120:$BZ$120),成就内容!AD85,1)-SUM(AM$59:AM80))</f>
        <v>0</v>
      </c>
      <c r="AN81" s="41">
        <f>IF(成就内容!AE29="","",INDEX($D$4:$D$178*成就内容!AE$120/SUM(成就内容!$D$120:$BZ$120),成就内容!AE85,1)-SUM(AN$59:AN80))</f>
        <v>0</v>
      </c>
      <c r="AO81" s="41">
        <f>IF(成就内容!AF29="","",INDEX($D$4:$D$178*成就内容!AF$120/SUM(成就内容!$D$120:$BZ$120),成就内容!AF85,1)-SUM(AO$59:AO80))</f>
        <v>0</v>
      </c>
      <c r="AP81" s="41">
        <f>IF(成就内容!AG29="","",INDEX($D$4:$D$178*成就内容!AG$120/SUM(成就内容!$D$120:$BZ$120),成就内容!AG85,1)-SUM(AP$59:AP80))</f>
        <v>372363.63636363635</v>
      </c>
      <c r="AQ81" s="41">
        <f>IF(成就内容!AH29="","",INDEX($D$4:$D$178*成就内容!AH$120/SUM(成就内容!$D$120:$BZ$120),成就内容!AH85,1)-SUM(AQ$59:AQ80))</f>
        <v>0</v>
      </c>
      <c r="AR81" s="41">
        <f>IF(成就内容!AI29="","",INDEX($D$4:$D$178*成就内容!AI$120/SUM(成就内容!$D$120:$BZ$120),成就内容!AI85,1)-SUM(AR$59:AR80))</f>
        <v>372363.63636363635</v>
      </c>
      <c r="AS81" s="41">
        <f>IF(成就内容!AJ29="","",INDEX($D$4:$D$178*成就内容!AJ$120/SUM(成就内容!$D$120:$BZ$120),成就内容!AJ85,1)-SUM(AS$59:AS80))</f>
        <v>372363.63636363647</v>
      </c>
      <c r="AT81" s="41" t="str">
        <f>IF(成就内容!AK29="","",INDEX($D$4:$D$178*成就内容!AK$120/SUM(成就内容!$D$120:$BZ$120),成就内容!AK85,1)-SUM(AT$59:AT80))</f>
        <v/>
      </c>
      <c r="AU81" s="41" t="str">
        <f>IF(成就内容!AL29="","",INDEX($D$4:$D$178*成就内容!AL$120/SUM(成就内容!$D$120:$BZ$120),成就内容!AL85,1)-SUM(AU$59:AU80))</f>
        <v/>
      </c>
      <c r="AV81" s="41">
        <f>IF(成就内容!AM29="","",INDEX($D$4:$D$178*成就内容!AM$120/SUM(成就内容!$D$120:$BZ$120),成就内容!AM85,1)-SUM(AV$59:AV80))</f>
        <v>372363.63636363635</v>
      </c>
      <c r="AW81" s="41">
        <f>IF(成就内容!AN29="","",INDEX($D$4:$D$178*成就内容!AN$120/SUM(成就内容!$D$120:$BZ$120),成就内容!AN85,1)-SUM(AW$59:AW80))</f>
        <v>372363.63636363647</v>
      </c>
      <c r="AX81" s="41">
        <f>IF(成就内容!AO29="","",INDEX($D$4:$D$178*成就内容!AO$120/SUM(成就内容!$D$120:$BZ$120),成就内容!AO85,1)-SUM(AX$59:AX80))</f>
        <v>0</v>
      </c>
      <c r="AY81" s="41">
        <f>IF(成就内容!AP29="","",INDEX($D$4:$D$178*成就内容!AP$120/SUM(成就内容!$D$120:$BZ$120),成就内容!AP85,1)-SUM(AY$59:AY80))</f>
        <v>0</v>
      </c>
      <c r="AZ81" s="41">
        <f>IF(成就内容!AQ29="","",INDEX($D$4:$D$178*成就内容!AQ$120/SUM(成就内容!$D$120:$BZ$120),成就内容!AQ85,1)-SUM(AZ$59:AZ80))</f>
        <v>0</v>
      </c>
      <c r="BA81" s="41">
        <f>IF(成就内容!AR29="","",INDEX($D$4:$D$178*成就内容!AR$120/SUM(成就内容!$D$120:$BZ$120),成就内容!AR85,1)-SUM(BA$59:BA80))</f>
        <v>0</v>
      </c>
      <c r="BB81" s="41">
        <f>IF(成就内容!AS29="","",INDEX($D$4:$D$178*成就内容!AS$120/SUM(成就内容!$D$120:$BZ$120),成就内容!AS85,1)-SUM(BB$59:BB80))</f>
        <v>0</v>
      </c>
      <c r="BC81" s="41">
        <f>IF(成就内容!AT29="","",INDEX($D$4:$D$178*成就内容!AT$120/SUM(成就内容!$D$120:$BZ$120),成就内容!AT85,1)-SUM(BC$59:BC80))</f>
        <v>0</v>
      </c>
      <c r="BD81" s="41">
        <f>IF(成就内容!AU29="","",INDEX($D$4:$D$178*成就内容!AU$120/SUM(成就内容!$D$120:$BZ$120),成就内容!AU85,1)-SUM(BD$59:BD80))</f>
        <v>0</v>
      </c>
      <c r="BE81" s="41" t="str">
        <f>IF(成就内容!AV29="","",INDEX($D$4:$D$178*成就内容!AV$120/SUM(成就内容!$D$120:$BZ$120),成就内容!AV85,1)-SUM(BE$59:BE80))</f>
        <v/>
      </c>
      <c r="BF81" s="41">
        <f>IF(成就内容!AW29="","",INDEX($D$4:$D$178*成就内容!AW$120/SUM(成就内容!$D$120:$BZ$120),成就内容!AW85,1)-SUM(BF$59:BF80))</f>
        <v>279272.72727272741</v>
      </c>
      <c r="BG81" s="41">
        <f>IF(成就内容!AX29="","",INDEX($D$4:$D$178*成就内容!AX$120/SUM(成就内容!$D$120:$BZ$120),成就内容!AX85,1)-SUM(BG$59:BG80))</f>
        <v>0</v>
      </c>
      <c r="BH81" s="41">
        <f>IF(成就内容!AY29="","",INDEX($D$4:$D$178*成就内容!AY$120/SUM(成就内容!$D$120:$BZ$120),成就内容!AY85,1)-SUM(BH$59:BH80))</f>
        <v>0</v>
      </c>
      <c r="BI81" s="41">
        <f>IF(成就内容!AZ29="","",INDEX($D$4:$D$178*成就内容!AZ$120/SUM(成就内容!$D$120:$BZ$120),成就内容!AZ85,1)-SUM(BI$59:BI80))</f>
        <v>0</v>
      </c>
      <c r="BJ81" s="41">
        <f>IF(成就内容!BA29="","",INDEX($D$4:$D$178*成就内容!BA$120/SUM(成就内容!$D$120:$BZ$120),成就内容!BA85,1)-SUM(BJ$59:BJ80))</f>
        <v>0</v>
      </c>
      <c r="BK81" s="41">
        <f>IF(成就内容!BB29="","",INDEX($D$4:$D$178*成就内容!BB$120/SUM(成就内容!$D$120:$BZ$120),成就内容!BB85,1)-SUM(BK$59:BK80))</f>
        <v>0</v>
      </c>
      <c r="BL81" s="41">
        <f>IF(成就内容!BC29="","",INDEX($D$4:$D$178*成就内容!BC$120/SUM(成就内容!$D$120:$BZ$120),成就内容!BC85,1)-SUM(BL$59:BL80))</f>
        <v>0</v>
      </c>
      <c r="BM81" s="41">
        <f>IF(成就内容!BD29="","",INDEX($D$4:$D$178*成就内容!BD$120/SUM(成就内容!$D$120:$BZ$120),成就内容!BD85,1)-SUM(BM$59:BM80))</f>
        <v>0</v>
      </c>
      <c r="BN81" s="41">
        <f>IF(成就内容!BE29="","",INDEX($D$4:$D$178*成就内容!BE$120/SUM(成就内容!$D$120:$BZ$120),成就内容!BE85,1)-SUM(BN$59:BN80))</f>
        <v>0</v>
      </c>
      <c r="BO81" s="41">
        <f>IF(成就内容!BF29="","",INDEX($D$4:$D$178*成就内容!BF$120/SUM(成就内容!$D$120:$BZ$120),成就内容!BF85,1)-SUM(BO$59:BO80))</f>
        <v>0</v>
      </c>
      <c r="BP81" s="41">
        <f>IF(成就内容!BG29="","",INDEX($D$4:$D$178*成就内容!BG$120/SUM(成就内容!$D$120:$BZ$120),成就内容!BG85,1)-SUM(BP$59:BP80))</f>
        <v>325818.18181818177</v>
      </c>
      <c r="BQ81" s="41">
        <f>IF(成就内容!BH29="","",INDEX($D$4:$D$178*成就内容!BH$120/SUM(成就内容!$D$120:$BZ$120),成就内容!BH85,1)-SUM(BQ$59:BQ80))</f>
        <v>0</v>
      </c>
      <c r="BR81" s="41" t="str">
        <f>IF(成就内容!BI29="","",INDEX($D$4:$D$178*成就内容!BI$120/SUM(成就内容!$D$120:$BZ$120),成就内容!BI85,1)-SUM(BR$59:BR80))</f>
        <v/>
      </c>
      <c r="BS81" s="41">
        <f>IF(成就内容!BJ29="","",INDEX($D$4:$D$178*成就内容!BJ$120/SUM(成就内容!$D$120:$BZ$120),成就内容!BJ85,1)-SUM(BS$59:BS80))</f>
        <v>0</v>
      </c>
      <c r="BT81" s="41">
        <f>IF(成就内容!BK29="","",INDEX($D$4:$D$178*成就内容!BK$120/SUM(成就内容!$D$120:$BZ$120),成就内容!BK85,1)-SUM(BT$59:BT80))</f>
        <v>116363.63636363635</v>
      </c>
      <c r="BU81" s="41">
        <f>IF(成就内容!BL29="","",INDEX($D$4:$D$178*成就内容!BL$120/SUM(成就内容!$D$120:$BZ$120),成就内容!BL85,1)-SUM(BU$59:BU80))</f>
        <v>0</v>
      </c>
      <c r="BV81" s="41">
        <f>IF(成就内容!BM29="","",INDEX($D$4:$D$178*成就内容!BM$120/SUM(成就内容!$D$120:$BZ$120),成就内容!BM85,1)-SUM(BV$59:BV80))</f>
        <v>0</v>
      </c>
      <c r="BW81" s="41" t="str">
        <f>IF(成就内容!BN29="","",INDEX($D$4:$D$178*成就内容!BN$120/SUM(成就内容!$D$120:$BZ$120),成就内容!BN85,1)-SUM(BW$59:BW80))</f>
        <v/>
      </c>
      <c r="BX81" s="41">
        <f>IF(成就内容!BO29="","",INDEX($D$4:$D$178*成就内容!BO$120/SUM(成就内容!$D$120:$BZ$120),成就内容!BO85,1)-SUM(BX$59:BX80))</f>
        <v>93090.909090909059</v>
      </c>
      <c r="BY81" s="41">
        <f>IF(成就内容!BP29="","",INDEX($D$4:$D$178*成就内容!BP$120/SUM(成就内容!$D$120:$BZ$120),成就内容!BP85,1)-SUM(BY$59:BY80))</f>
        <v>558545.45454545459</v>
      </c>
      <c r="BZ81" s="41">
        <f>IF(成就内容!BQ29="","",INDEX($D$4:$D$178*成就内容!BQ$120/SUM(成就内容!$D$120:$BZ$120),成就内容!BQ85,1)-SUM(BZ$59:BZ80))</f>
        <v>23272.727272727236</v>
      </c>
      <c r="CA81" s="41" t="str">
        <f>IF(成就内容!BR29="","",INDEX($D$4:$D$178*成就内容!BR$120/SUM(成就内容!$D$120:$BZ$120),成就内容!BR85,1)-SUM(CA$59:CA80))</f>
        <v/>
      </c>
      <c r="CB81" s="41" t="str">
        <f>IF(成就内容!BS29="","",INDEX($D$4:$D$178*成就内容!BS$120/SUM(成就内容!$D$120:$BZ$120),成就内容!BS85,1)-SUM(CB$59:CB80))</f>
        <v/>
      </c>
      <c r="CC81" s="41">
        <f>IF(成就内容!BT29="","",INDEX($D$4:$D$178*成就内容!BT$120/SUM(成就内容!$D$120:$BZ$120),成就内容!BT85,1)-SUM(CC$59:CC80))</f>
        <v>5818.1818181818235</v>
      </c>
      <c r="CD81" s="41">
        <f>IF(成就内容!BU29="","",INDEX($D$4:$D$178*成就内容!BU$120/SUM(成就内容!$D$120:$BZ$120),成就内容!BU85,1)-SUM(CD$59:CD80))</f>
        <v>372363.63636363647</v>
      </c>
      <c r="CE81" s="41" t="str">
        <f>IF(成就内容!BV29="","",INDEX($D$4:$D$178*成就内容!BV$120/SUM(成就内容!$D$120:$BZ$120),成就内容!BV85,1)-SUM(CE$59:CE80))</f>
        <v/>
      </c>
      <c r="CF81" s="41">
        <f>IF(成就内容!BW29="","",INDEX($D$4:$D$178*成就内容!BW$120/SUM(成就内容!$D$120:$BZ$120),成就内容!BW85,1)-SUM(CF$59:CF80))</f>
        <v>744727.27272727247</v>
      </c>
      <c r="CG81" s="41">
        <f>IF(成就内容!BX29="","",INDEX($D$4:$D$178*成就内容!BX$120/SUM(成就内容!$D$120:$BZ$120),成就内容!BX85,1)-SUM(CG$59:CG80))</f>
        <v>139636.36363636353</v>
      </c>
      <c r="CH81" s="41">
        <f>IF(成就内容!BY29="","",INDEX($D$4:$D$178*成就内容!BY$120/SUM(成就内容!$D$120:$BZ$120),成就内容!BY85,1)-SUM(CH$59:CH80))</f>
        <v>279272.72727272741</v>
      </c>
      <c r="CI81" s="41">
        <f>IF(成就内容!BZ29="","",INDEX($D$4:$D$178*成就内容!BZ$120/SUM(成就内容!$D$120:$BZ$120),成就内容!BZ85,1)-SUM(CI$59:CI80))</f>
        <v>0</v>
      </c>
      <c r="CM81" s="43">
        <v>23</v>
      </c>
      <c r="CN81" s="41">
        <f>IF(M81="","",IF(成就内容!D$120&lt;&gt;"",MAX(ROUNDUP(SMALL(M$59:M$108,$L81)/1000,0)*1000,1000),0))</f>
        <v>0</v>
      </c>
      <c r="CO81" s="41" t="str">
        <f>IF(N81="","",IF(成就内容!E$120&lt;&gt;"",MAX(ROUNDUP(SMALL(N$59:N$108,$L81)/1000,0)*1000,1000),0))</f>
        <v/>
      </c>
      <c r="CP81" s="41" t="str">
        <f>IF(O81="","",IF(成就内容!F$120&lt;&gt;"",MAX(ROUNDUP(SMALL(O$59:O$108,$L81)/1000,0)*1000,1000),0))</f>
        <v/>
      </c>
      <c r="CQ81" s="41" t="str">
        <f>IF(P81="","",IF(成就内容!G$120&lt;&gt;"",MAX(ROUNDUP(SMALL(P$59:P$108,$L81)/1000,0)*1000,1000),0))</f>
        <v/>
      </c>
      <c r="CR81" s="41">
        <f>IF(Q81="","",IF(成就内容!H$120&lt;&gt;"",MAX(ROUNDUP(SMALL(Q$59:Q$108,$L81)/1000,0)*1000,1000),0))</f>
        <v>0</v>
      </c>
      <c r="CS81" s="41">
        <f>IF(R81="","",IF(成就内容!I$120&lt;&gt;"",MAX(ROUNDUP(SMALL(R$59:R$108,$L81)/1000,0)*1000,1000),0))</f>
        <v>280000</v>
      </c>
      <c r="CT81" s="41">
        <f>IF(S81="","",IF(成就内容!J$120&lt;&gt;"",MAX(ROUNDUP(SMALL(S$59:S$108,$L81)/1000,0)*1000,1000),0))</f>
        <v>0</v>
      </c>
      <c r="CU81" s="41">
        <f>IF(T81="","",IF(成就内容!K$120&lt;&gt;"",MAX(ROUNDUP(SMALL(T$59:T$108,$L81)/1000,0)*1000,1000),0))</f>
        <v>0</v>
      </c>
      <c r="CV81" s="41">
        <f>IF(U81="","",IF(成就内容!L$120&lt;&gt;"",MAX(ROUNDUP(SMALL(U$59:U$108,$L81)/1000,0)*1000,1000),0))</f>
        <v>0</v>
      </c>
      <c r="CW81" s="41">
        <f>IF(V81="","",IF(成就内容!M$120&lt;&gt;"",MAX(ROUNDUP(SMALL(V$59:V$108,$L81)/1000,0)*1000,1000),0))</f>
        <v>0</v>
      </c>
      <c r="CX81" s="41">
        <f>IF(W81="","",IF(成就内容!N$120&lt;&gt;"",MAX(ROUNDUP(SMALL(W$59:W$108,$L81)/1000,0)*1000,1000),0))</f>
        <v>0</v>
      </c>
      <c r="CY81" s="41">
        <f>IF(X81="","",IF(成就内容!O$120&lt;&gt;"",MAX(ROUNDUP(SMALL(X$59:X$108,$L81)/1000,0)*1000,1000),0))</f>
        <v>0</v>
      </c>
      <c r="CZ81" s="41" t="str">
        <f>IF(Y81="","",IF(成就内容!P$120&lt;&gt;"",MAX(ROUNDUP(SMALL(Y$59:Y$108,$L81)/1000,0)*1000,1000),0))</f>
        <v/>
      </c>
      <c r="DA81" s="41">
        <f>IF(Z81="","",IF(成就内容!Q$120&lt;&gt;"",MAX(ROUNDUP(SMALL(Z$59:Z$108,$L81)/1000,0)*1000,1000),0))</f>
        <v>0</v>
      </c>
      <c r="DB81" s="41">
        <f>IF(AA81="","",IF(成就内容!R$120&lt;&gt;"",MAX(ROUNDUP(SMALL(AA$59:AA$108,$L81)/1000,0)*1000,1000),0))</f>
        <v>280000</v>
      </c>
      <c r="DC81" s="41">
        <f>IF(AB81="","",IF(成就内容!S$120&lt;&gt;"",MAX(ROUNDUP(SMALL(AB$59:AB$108,$L81)/1000,0)*1000,1000),0))</f>
        <v>0</v>
      </c>
      <c r="DD81" s="41">
        <f>IF(AC81="","",IF(成就内容!T$120&lt;&gt;"",MAX(ROUNDUP(SMALL(AC$59:AC$108,$L81)/1000,0)*1000,1000),0))</f>
        <v>0</v>
      </c>
      <c r="DE81" s="41">
        <f>IF(AD81="","",IF(成就内容!U$120&lt;&gt;"",MAX(ROUNDUP(SMALL(AD$59:AD$108,$L81)/1000,0)*1000,1000),0))</f>
        <v>0</v>
      </c>
      <c r="DF81" s="41">
        <f>IF(AE81="","",IF(成就内容!V$120&lt;&gt;"",MAX(ROUNDUP(SMALL(AE$59:AE$108,$L81)/1000,0)*1000,1000),0))</f>
        <v>0</v>
      </c>
      <c r="DG81" s="41">
        <f>IF(AF81="","",IF(成就内容!W$120&lt;&gt;"",MAX(ROUNDUP(SMALL(AF$59:AF$108,$L81)/1000,0)*1000,1000),0))</f>
        <v>0</v>
      </c>
      <c r="DH81" s="41">
        <f>IF(AG81="","",IF(成就内容!X$120&lt;&gt;"",MAX(ROUNDUP(SMALL(AG$59:AG$108,$L81)/1000,0)*1000,1000),0))</f>
        <v>1862000</v>
      </c>
      <c r="DI81" s="41" t="str">
        <f>IF(AH81="","",IF(成就内容!Y$120&lt;&gt;"",MAX(ROUNDUP(SMALL(AH$59:AH$108,$L81)/1000,0)*1000,1000),0))</f>
        <v/>
      </c>
      <c r="DJ81" s="41" t="str">
        <f>IF(AI81="","",IF(成就内容!Z$120&lt;&gt;"",MAX(ROUNDUP(SMALL(AI$59:AI$108,$L81)/1000,0)*1000,1000),0))</f>
        <v/>
      </c>
      <c r="DK81" s="41" t="str">
        <f>IF(AJ81="","",IF(成就内容!AA$120&lt;&gt;"",MAX(ROUNDUP(SMALL(AJ$59:AJ$108,$L81)/1000,0)*1000,1000),0))</f>
        <v/>
      </c>
      <c r="DL81" s="41" t="str">
        <f>IF(AK81="","",IF(成就内容!AB$120&lt;&gt;"",MAX(ROUNDUP(SMALL(AK$59:AK$108,$L81)/1000,0)*1000,1000),0))</f>
        <v/>
      </c>
      <c r="DM81" s="41">
        <f>IF(AL81="","",IF(成就内容!AC$120&lt;&gt;"",MAX(ROUNDUP(SMALL(AL$59:AL$108,$L81)/1000,0)*1000,1000),0))</f>
        <v>0</v>
      </c>
      <c r="DN81" s="41">
        <f>IF(AM81="","",IF(成就内容!AD$120&lt;&gt;"",MAX(ROUNDUP(SMALL(AM$59:AM$108,$L81)/1000,0)*1000,1000),0))</f>
        <v>0</v>
      </c>
      <c r="DO81" s="41">
        <f>IF(AN81="","",IF(成就内容!AE$120&lt;&gt;"",MAX(ROUNDUP(SMALL(AN$59:AN$108,$L81)/1000,0)*1000,1000),0))</f>
        <v>0</v>
      </c>
      <c r="DP81" s="41">
        <f>IF(AO81="","",IF(成就内容!AF$120&lt;&gt;"",MAX(ROUNDUP(SMALL(AO$59:AO$108,$L81)/1000,0)*1000,1000),0))</f>
        <v>0</v>
      </c>
      <c r="DQ81" s="41">
        <f>IF(AP81="","",IF(成就内容!AG$120&lt;&gt;"",MAX(ROUNDUP(SMALL(AP$59:AP$108,$L81)/1000,0)*1000,1000),0))</f>
        <v>373000</v>
      </c>
      <c r="DR81" s="41">
        <f>IF(AQ81="","",IF(成就内容!AH$120&lt;&gt;"",MAX(ROUNDUP(SMALL(AQ$59:AQ$108,$L81)/1000,0)*1000,1000),0))</f>
        <v>0</v>
      </c>
      <c r="DS81" s="41">
        <f>IF(AR81="","",IF(成就内容!AI$120&lt;&gt;"",MAX(ROUNDUP(SMALL(AR$59:AR$108,$L81)/1000,0)*1000,1000),0))</f>
        <v>373000</v>
      </c>
      <c r="DT81" s="41">
        <f>IF(AS81="","",IF(成就内容!AJ$120&lt;&gt;"",MAX(ROUNDUP(SMALL(AS$59:AS$108,$L81)/1000,0)*1000,1000),0))</f>
        <v>373000</v>
      </c>
      <c r="DU81" s="41" t="str">
        <f>IF(AT81="","",IF(成就内容!AK$120&lt;&gt;"",MAX(ROUNDUP(SMALL(AT$59:AT$108,$L81)/1000,0)*1000,1000),0))</f>
        <v/>
      </c>
      <c r="DV81" s="41" t="str">
        <f>IF(AU81="","",IF(成就内容!AL$120&lt;&gt;"",MAX(ROUNDUP(SMALL(AU$59:AU$108,$L81)/1000,0)*1000,1000),0))</f>
        <v/>
      </c>
      <c r="DW81" s="41">
        <f>IF(AV81="","",IF(成就内容!AM$120&lt;&gt;"",MAX(ROUNDUP(SMALL(AV$59:AV$108,$L81)/1000,0)*1000,1000),0))</f>
        <v>373000</v>
      </c>
      <c r="DX81" s="41">
        <f>IF(AW81="","",IF(成就内容!AN$120&lt;&gt;"",MAX(ROUNDUP(SMALL(AW$59:AW$108,$L81)/1000,0)*1000,1000),0))</f>
        <v>373000</v>
      </c>
      <c r="DY81" s="41">
        <f>IF(AX81="","",IF(成就内容!AO$120&lt;&gt;"",MAX(ROUNDUP(SMALL(AX$59:AX$108,$L81)/1000,0)*1000,1000),0))</f>
        <v>0</v>
      </c>
      <c r="DZ81" s="41">
        <f>IF(AY81="","",IF(成就内容!AP$120&lt;&gt;"",MAX(ROUNDUP(SMALL(AY$59:AY$108,$L81)/1000,0)*1000,1000),0))</f>
        <v>0</v>
      </c>
      <c r="EA81" s="41">
        <f>IF(AZ81="","",IF(成就内容!AQ$120&lt;&gt;"",MAX(ROUNDUP(SMALL(AZ$59:AZ$108,$L81)/1000,0)*1000,1000),0))</f>
        <v>0</v>
      </c>
      <c r="EB81" s="41">
        <f>IF(BA81="","",IF(成就内容!AR$120&lt;&gt;"",MAX(ROUNDUP(SMALL(BA$59:BA$108,$L81)/1000,0)*1000,1000),0))</f>
        <v>0</v>
      </c>
      <c r="EC81" s="41">
        <f>IF(BB81="","",IF(成就内容!AS$120&lt;&gt;"",MAX(ROUNDUP(SMALL(BB$59:BB$108,$L81)/1000,0)*1000,1000),0))</f>
        <v>0</v>
      </c>
      <c r="ED81" s="41">
        <f>IF(BC81="","",IF(成就内容!AT$120&lt;&gt;"",MAX(ROUNDUP(SMALL(BC$59:BC$108,$L81)/1000,0)*1000,1000),0))</f>
        <v>0</v>
      </c>
      <c r="EE81" s="41">
        <f>IF(BD81="","",IF(成就内容!AU$120&lt;&gt;"",MAX(ROUNDUP(SMALL(BD$59:BD$108,$L81)/1000,0)*1000,1000),0))</f>
        <v>0</v>
      </c>
      <c r="EF81" s="41" t="str">
        <f>IF(BE81="","",IF(成就内容!AV$120&lt;&gt;"",MAX(ROUNDUP(SMALL(BE$59:BE$108,$L81)/1000,0)*1000,1000),0))</f>
        <v/>
      </c>
      <c r="EG81" s="41">
        <f>IF(BF81="","",IF(成就内容!AW$120&lt;&gt;"",MAX(ROUNDUP(SMALL(BF$59:BF$108,$L81)/1000,0)*1000,1000),0))</f>
        <v>280000</v>
      </c>
      <c r="EH81" s="41">
        <f>IF(BG81="","",IF(成就内容!AX$120&lt;&gt;"",MAX(ROUNDUP(SMALL(BG$59:BG$108,$L81)/1000,0)*1000,1000),0))</f>
        <v>0</v>
      </c>
      <c r="EI81" s="41">
        <f>IF(BH81="","",IF(成就内容!AY$120&lt;&gt;"",MAX(ROUNDUP(SMALL(BH$59:BH$108,$L81)/1000,0)*1000,1000),0))</f>
        <v>0</v>
      </c>
      <c r="EJ81" s="41">
        <f>IF(BI81="","",IF(成就内容!AZ$120&lt;&gt;"",MAX(ROUNDUP(SMALL(BI$59:BI$108,$L81)/1000,0)*1000,1000),0))</f>
        <v>0</v>
      </c>
      <c r="EK81" s="41">
        <f>IF(BJ81="","",IF(成就内容!BA$120&lt;&gt;"",MAX(ROUNDUP(SMALL(BJ$59:BJ$108,$L81)/1000,0)*1000,1000),0))</f>
        <v>0</v>
      </c>
      <c r="EL81" s="41">
        <f>IF(BK81="","",IF(成就内容!BB$120&lt;&gt;"",MAX(ROUNDUP(SMALL(BK$59:BK$108,$L81)/1000,0)*1000,1000),0))</f>
        <v>0</v>
      </c>
      <c r="EM81" s="41">
        <f>IF(BL81="","",IF(成就内容!BC$120&lt;&gt;"",MAX(ROUNDUP(SMALL(BL$59:BL$108,$L81)/1000,0)*1000,1000),0))</f>
        <v>0</v>
      </c>
      <c r="EN81" s="41">
        <f>IF(BM81="","",IF(成就内容!BD$120&lt;&gt;"",MAX(ROUNDUP(SMALL(BM$59:BM$108,$L81)/1000,0)*1000,1000),0))</f>
        <v>0</v>
      </c>
      <c r="EO81" s="41">
        <f>IF(BN81="","",IF(成就内容!BE$120&lt;&gt;"",MAX(ROUNDUP(SMALL(BN$59:BN$108,$L81)/1000,0)*1000,1000),0))</f>
        <v>0</v>
      </c>
      <c r="EP81" s="41">
        <f>IF(BO81="","",IF(成就内容!BF$120&lt;&gt;"",MAX(ROUNDUP(SMALL(BO$59:BO$108,$L81)/1000,0)*1000,1000),0))</f>
        <v>0</v>
      </c>
      <c r="EQ81" s="41">
        <f>IF(BP81="","",IF(成就内容!BG$120&lt;&gt;"",MAX(ROUNDUP(SMALL(BP$59:BP$108,$L81)/1000,0)*1000,1000),0))</f>
        <v>326000</v>
      </c>
      <c r="ER81" s="41">
        <f>IF(BQ81="","",IF(成就内容!BH$120&lt;&gt;"",MAX(ROUNDUP(SMALL(BQ$59:BQ$108,$L81)/1000,0)*1000,1000),0))</f>
        <v>0</v>
      </c>
      <c r="ES81" s="41" t="str">
        <f>IF(BR81="","",IF(成就内容!BI$120&lt;&gt;"",MAX(ROUNDUP(SMALL(BR$59:BR$108,$L81)/1000,0)*1000,1000),0))</f>
        <v/>
      </c>
      <c r="ET81" s="41">
        <f>IF(BS81="","",IF(成就内容!BJ$120&lt;&gt;"",MAX(ROUNDUP(SMALL(BS$59:BS$108,$L81)/1000,0)*1000,1000),0))</f>
        <v>0</v>
      </c>
      <c r="EU81" s="41">
        <f>IF(BT81="","",IF(成就内容!BK$120&lt;&gt;"",MAX(ROUNDUP(SMALL(BT$59:BT$108,$L81)/1000,0)*1000,1000),0))</f>
        <v>117000</v>
      </c>
      <c r="EV81" s="41">
        <f>IF(BU81="","",IF(成就内容!BL$120&lt;&gt;"",MAX(ROUNDUP(SMALL(BU$59:BU$108,$L81)/1000,0)*1000,1000),0))</f>
        <v>0</v>
      </c>
      <c r="EW81" s="41">
        <f>IF(BV81="","",IF(成就内容!BM$120&lt;&gt;"",MAX(ROUNDUP(SMALL(BV$59:BV$108,$L81)/1000,0)*1000,1000),0))</f>
        <v>0</v>
      </c>
      <c r="EX81" s="41" t="str">
        <f>IF(BW81="","",IF(成就内容!BN$120&lt;&gt;"",MAX(ROUNDUP(SMALL(BW$59:BW$108,$L81)/1000,0)*1000,1000),0))</f>
        <v/>
      </c>
      <c r="EY81" s="41">
        <f>IF(BX81="","",IF(成就内容!BO$120&lt;&gt;"",MAX(ROUNDUP(SMALL(BX$59:BX$108,$L81)/1000,0)*1000,1000),0))</f>
        <v>59000</v>
      </c>
      <c r="EZ81" s="41">
        <f>IF(BY81="","",IF(成就内容!BP$120&lt;&gt;"",MAX(ROUNDUP(SMALL(BY$59:BY$108,$L81)/1000,0)*1000,1000),0))</f>
        <v>187000</v>
      </c>
      <c r="FA81" s="41">
        <f>IF(BZ81="","",IF(成就内容!BQ$120&lt;&gt;"",MAX(ROUNDUP(SMALL(BZ$59:BZ$108,$L81)/1000,0)*1000,1000),0))</f>
        <v>12000</v>
      </c>
      <c r="FB81" s="41" t="str">
        <f>IF(CA81="","",IF(成就内容!BR$120&lt;&gt;"",MAX(ROUNDUP(SMALL(CA$59:CA$108,$L81)/1000,0)*1000,1000),0))</f>
        <v/>
      </c>
      <c r="FC81" s="41" t="str">
        <f>IF(CB81="","",IF(成就内容!BS$120&lt;&gt;"",MAX(ROUNDUP(SMALL(CB$59:CB$108,$L81)/1000,0)*1000,1000),0))</f>
        <v/>
      </c>
      <c r="FD81" s="41">
        <f>IF(CC81="","",IF(成就内容!BT$120&lt;&gt;"",MAX(ROUNDUP(SMALL(CC$59:CC$108,$L81)/1000,0)*1000,1000),0))</f>
        <v>3000</v>
      </c>
      <c r="FE81" s="41">
        <f>IF(CD81="","",IF(成就内容!BU$120&lt;&gt;"",MAX(ROUNDUP(SMALL(CD$59:CD$108,$L81)/1000,0)*1000,1000),0))</f>
        <v>187000</v>
      </c>
      <c r="FF81" s="41" t="str">
        <f>IF(CE81="","",IF(成就内容!BV$120&lt;&gt;"",MAX(ROUNDUP(SMALL(CE$59:CE$108,$L81)/1000,0)*1000,1000),0))</f>
        <v/>
      </c>
      <c r="FG81" s="41">
        <f>IF(CF81="","",IF(成就内容!BW$120&lt;&gt;"",MAX(ROUNDUP(SMALL(CF$59:CF$108,$L81)/1000,0)*1000,1000),0))</f>
        <v>745000</v>
      </c>
      <c r="FH81" s="41">
        <f>IF(CG81="","",IF(成就内容!BX$120&lt;&gt;"",MAX(ROUNDUP(SMALL(CG$59:CG$108,$L81)/1000,0)*1000,1000),0))</f>
        <v>140000</v>
      </c>
      <c r="FI81" s="41">
        <f>IF(CH81="","",IF(成就内容!BY$120&lt;&gt;"",MAX(ROUNDUP(SMALL(CH$59:CH$108,$L81)/1000,0)*1000,1000),0))</f>
        <v>280000</v>
      </c>
      <c r="FJ81" s="41">
        <f>IF(CI81="","",IF(成就内容!BZ$120&lt;&gt;"",MAX(ROUNDUP(SMALL(CI$59:CI$108,$L81)/1000,0)*1000,1000),0))</f>
        <v>0</v>
      </c>
    </row>
    <row r="82" spans="1:166" x14ac:dyDescent="0.15">
      <c r="A82" s="84"/>
      <c r="B82" s="96">
        <v>79</v>
      </c>
      <c r="C82" s="96">
        <f>'[1]功能-子任务'!$S83</f>
        <v>13204.8</v>
      </c>
      <c r="D82" s="96">
        <f>'[1]功能-子任务'!$AC83</f>
        <v>12160000</v>
      </c>
      <c r="E82" s="96">
        <f>'[1]功能-子任务'!$AM83/4</f>
        <v>76864062.5</v>
      </c>
      <c r="F82" s="96">
        <f t="shared" si="78"/>
        <v>76864062.5</v>
      </c>
      <c r="G82" s="96">
        <f>'[1]功能-子任务'!$AR83</f>
        <v>211020000.00000021</v>
      </c>
      <c r="H82" s="96">
        <f>'[1]功能-子任务'!$BA83</f>
        <v>40950</v>
      </c>
      <c r="I82" s="96">
        <f>'[1]功能-子任务'!$BJ83</f>
        <v>203247.5</v>
      </c>
      <c r="L82" s="25">
        <v>24</v>
      </c>
      <c r="M82" s="41">
        <f>IF(成就内容!D30="","",INDEX($D$4:$D$178*成就内容!D$120/SUM(成就内容!$D$120:$BZ$120),成就内容!D86,1)-SUM(M$59:M81))</f>
        <v>0</v>
      </c>
      <c r="N82" s="41" t="str">
        <f>IF(成就内容!E30="","",INDEX($D$4:$D$178*成就内容!E$120/SUM(成就内容!$D$120:$BZ$120),成就内容!E86,1)-SUM(N$59:N81))</f>
        <v/>
      </c>
      <c r="O82" s="41" t="str">
        <f>IF(成就内容!F30="","",INDEX($D$4:$D$178*成就内容!F$120/SUM(成就内容!$D$120:$BZ$120),成就内容!F86,1)-SUM(O$59:O81))</f>
        <v/>
      </c>
      <c r="P82" s="41" t="str">
        <f>IF(成就内容!G30="","",INDEX($D$4:$D$178*成就内容!G$120/SUM(成就内容!$D$120:$BZ$120),成就内容!G86,1)-SUM(P$59:P81))</f>
        <v/>
      </c>
      <c r="Q82" s="41">
        <f>IF(成就内容!H30="","",INDEX($D$4:$D$178*成就内容!H$120/SUM(成就内容!$D$120:$BZ$120),成就内容!H86,1)-SUM(Q$59:Q81))</f>
        <v>0</v>
      </c>
      <c r="R82" s="41">
        <f>IF(成就内容!I30="","",INDEX($D$4:$D$178*成就内容!I$120/SUM(成就内容!$D$120:$BZ$120),成就内容!I86,1)-SUM(R$59:R81))</f>
        <v>372363.63636363624</v>
      </c>
      <c r="S82" s="41">
        <f>IF(成就内容!J30="","",INDEX($D$4:$D$178*成就内容!J$120/SUM(成就内容!$D$120:$BZ$120),成就内容!J86,1)-SUM(S$59:S81))</f>
        <v>0</v>
      </c>
      <c r="T82" s="41">
        <f>IF(成就内容!K30="","",INDEX($D$4:$D$178*成就内容!K$120/SUM(成就内容!$D$120:$BZ$120),成就内容!K86,1)-SUM(T$59:T81))</f>
        <v>0</v>
      </c>
      <c r="U82" s="41">
        <f>IF(成就内容!L30="","",INDEX($D$4:$D$178*成就内容!L$120/SUM(成就内容!$D$120:$BZ$120),成就内容!L86,1)-SUM(U$59:U81))</f>
        <v>0</v>
      </c>
      <c r="V82" s="41">
        <f>IF(成就内容!M30="","",INDEX($D$4:$D$178*成就内容!M$120/SUM(成就内容!$D$120:$BZ$120),成就内容!M86,1)-SUM(V$59:V81))</f>
        <v>0</v>
      </c>
      <c r="W82" s="41">
        <f>IF(成就内容!N30="","",INDEX($D$4:$D$178*成就内容!N$120/SUM(成就内容!$D$120:$BZ$120),成就内容!N86,1)-SUM(W$59:W81))</f>
        <v>0</v>
      </c>
      <c r="X82" s="41">
        <f>IF(成就内容!O30="","",INDEX($D$4:$D$178*成就内容!O$120/SUM(成就内容!$D$120:$BZ$120),成就内容!O86,1)-SUM(X$59:X81))</f>
        <v>0</v>
      </c>
      <c r="Y82" s="41" t="str">
        <f>IF(成就内容!P30="","",INDEX($D$4:$D$178*成就内容!P$120/SUM(成就内容!$D$120:$BZ$120),成就内容!P86,1)-SUM(Y$59:Y81))</f>
        <v/>
      </c>
      <c r="Z82" s="41">
        <f>IF(成就内容!Q30="","",INDEX($D$4:$D$178*成就内容!Q$120/SUM(成就内容!$D$120:$BZ$120),成就内容!Q86,1)-SUM(Z$59:Z81))</f>
        <v>0</v>
      </c>
      <c r="AA82" s="41">
        <f>IF(成就内容!R30="","",INDEX($D$4:$D$178*成就内容!R$120/SUM(成就内容!$D$120:$BZ$120),成就内容!R86,1)-SUM(AA$59:AA81))</f>
        <v>372363.63636363624</v>
      </c>
      <c r="AB82" s="41">
        <f>IF(成就内容!S30="","",INDEX($D$4:$D$178*成就内容!S$120/SUM(成就内容!$D$120:$BZ$120),成就内容!S86,1)-SUM(AB$59:AB81))</f>
        <v>0</v>
      </c>
      <c r="AC82" s="41">
        <f>IF(成就内容!T30="","",INDEX($D$4:$D$178*成就内容!T$120/SUM(成就内容!$D$120:$BZ$120),成就内容!T86,1)-SUM(AC$59:AC81))</f>
        <v>0</v>
      </c>
      <c r="AD82" s="41">
        <f>IF(成就内容!U30="","",INDEX($D$4:$D$178*成就内容!U$120/SUM(成就内容!$D$120:$BZ$120),成就内容!U86,1)-SUM(AD$59:AD81))</f>
        <v>0</v>
      </c>
      <c r="AE82" s="41">
        <f>IF(成就内容!V30="","",INDEX($D$4:$D$178*成就内容!V$120/SUM(成就内容!$D$120:$BZ$120),成就内容!V86,1)-SUM(AE$59:AE81))</f>
        <v>0</v>
      </c>
      <c r="AF82" s="41">
        <f>IF(成就内容!W30="","",INDEX($D$4:$D$178*成就内容!W$120/SUM(成就内容!$D$120:$BZ$120),成就内容!W86,1)-SUM(AF$59:AF81))</f>
        <v>0</v>
      </c>
      <c r="AG82" s="41">
        <f>IF(成就内容!X30="","",INDEX($D$4:$D$178*成就内容!X$120/SUM(成就内容!$D$120:$BZ$120),成就内容!X86,1)-SUM(AG$59:AG81))</f>
        <v>1861818.1818181835</v>
      </c>
      <c r="AH82" s="41" t="str">
        <f>IF(成就内容!Y30="","",INDEX($D$4:$D$178*成就内容!Y$120/SUM(成就内容!$D$120:$BZ$120),成就内容!Y86,1)-SUM(AH$59:AH81))</f>
        <v/>
      </c>
      <c r="AI82" s="41" t="str">
        <f>IF(成就内容!Z30="","",INDEX($D$4:$D$178*成就内容!Z$120/SUM(成就内容!$D$120:$BZ$120),成就内容!Z86,1)-SUM(AI$59:AI81))</f>
        <v/>
      </c>
      <c r="AJ82" s="41" t="str">
        <f>IF(成就内容!AA30="","",INDEX($D$4:$D$178*成就内容!AA$120/SUM(成就内容!$D$120:$BZ$120),成就内容!AA86,1)-SUM(AJ$59:AJ81))</f>
        <v/>
      </c>
      <c r="AK82" s="41" t="str">
        <f>IF(成就内容!AB30="","",INDEX($D$4:$D$178*成就内容!AB$120/SUM(成就内容!$D$120:$BZ$120),成就内容!AB86,1)-SUM(AK$59:AK81))</f>
        <v/>
      </c>
      <c r="AL82" s="41">
        <f>IF(成就内容!AC30="","",INDEX($D$4:$D$178*成就内容!AC$120/SUM(成就内容!$D$120:$BZ$120),成就内容!AC86,1)-SUM(AL$59:AL81))</f>
        <v>0</v>
      </c>
      <c r="AM82" s="41">
        <f>IF(成就内容!AD30="","",INDEX($D$4:$D$178*成就内容!AD$120/SUM(成就内容!$D$120:$BZ$120),成就内容!AD86,1)-SUM(AM$59:AM81))</f>
        <v>0</v>
      </c>
      <c r="AN82" s="41">
        <f>IF(成就内容!AE30="","",INDEX($D$4:$D$178*成就内容!AE$120/SUM(成就内容!$D$120:$BZ$120),成就内容!AE86,1)-SUM(AN$59:AN81))</f>
        <v>0</v>
      </c>
      <c r="AO82" s="41">
        <f>IF(成就内容!AF30="","",INDEX($D$4:$D$178*成就内容!AF$120/SUM(成就内容!$D$120:$BZ$120),成就内容!AF86,1)-SUM(AO$59:AO81))</f>
        <v>0</v>
      </c>
      <c r="AP82" s="41">
        <f>IF(成就内容!AG30="","",INDEX($D$4:$D$178*成就内容!AG$120/SUM(成就内容!$D$120:$BZ$120),成就内容!AG86,1)-SUM(AP$59:AP81))</f>
        <v>372363.63636363624</v>
      </c>
      <c r="AQ82" s="41">
        <f>IF(成就内容!AH30="","",INDEX($D$4:$D$178*成就内容!AH$120/SUM(成就内容!$D$120:$BZ$120),成就内容!AH86,1)-SUM(AQ$59:AQ81))</f>
        <v>0</v>
      </c>
      <c r="AR82" s="41">
        <f>IF(成就内容!AI30="","",INDEX($D$4:$D$178*成就内容!AI$120/SUM(成就内容!$D$120:$BZ$120),成就内容!AI86,1)-SUM(AR$59:AR81))</f>
        <v>372363.63636363624</v>
      </c>
      <c r="AS82" s="41">
        <f>IF(成就内容!AJ30="","",INDEX($D$4:$D$178*成就内容!AJ$120/SUM(成就内容!$D$120:$BZ$120),成就内容!AJ86,1)-SUM(AS$59:AS81))</f>
        <v>372363.63636363624</v>
      </c>
      <c r="AT82" s="41" t="str">
        <f>IF(成就内容!AK30="","",INDEX($D$4:$D$178*成就内容!AK$120/SUM(成就内容!$D$120:$BZ$120),成就内容!AK86,1)-SUM(AT$59:AT81))</f>
        <v/>
      </c>
      <c r="AU82" s="41" t="str">
        <f>IF(成就内容!AL30="","",INDEX($D$4:$D$178*成就内容!AL$120/SUM(成就内容!$D$120:$BZ$120),成就内容!AL86,1)-SUM(AU$59:AU81))</f>
        <v/>
      </c>
      <c r="AV82" s="41">
        <f>IF(成就内容!AM30="","",INDEX($D$4:$D$178*成就内容!AM$120/SUM(成就内容!$D$120:$BZ$120),成就内容!AM86,1)-SUM(AV$59:AV81))</f>
        <v>372363.63636363624</v>
      </c>
      <c r="AW82" s="41">
        <f>IF(成就内容!AN30="","",INDEX($D$4:$D$178*成就内容!AN$120/SUM(成就内容!$D$120:$BZ$120),成就内容!AN86,1)-SUM(AW$59:AW81))</f>
        <v>372363.63636363624</v>
      </c>
      <c r="AX82" s="41">
        <f>IF(成就内容!AO30="","",INDEX($D$4:$D$178*成就内容!AO$120/SUM(成就内容!$D$120:$BZ$120),成就内容!AO86,1)-SUM(AX$59:AX81))</f>
        <v>0</v>
      </c>
      <c r="AY82" s="41">
        <f>IF(成就内容!AP30="","",INDEX($D$4:$D$178*成就内容!AP$120/SUM(成就内容!$D$120:$BZ$120),成就内容!AP86,1)-SUM(AY$59:AY81))</f>
        <v>0</v>
      </c>
      <c r="AZ82" s="41">
        <f>IF(成就内容!AQ30="","",INDEX($D$4:$D$178*成就内容!AQ$120/SUM(成就内容!$D$120:$BZ$120),成就内容!AQ86,1)-SUM(AZ$59:AZ81))</f>
        <v>0</v>
      </c>
      <c r="BA82" s="41">
        <f>IF(成就内容!AR30="","",INDEX($D$4:$D$178*成就内容!AR$120/SUM(成就内容!$D$120:$BZ$120),成就内容!AR86,1)-SUM(BA$59:BA81))</f>
        <v>0</v>
      </c>
      <c r="BB82" s="41">
        <f>IF(成就内容!AS30="","",INDEX($D$4:$D$178*成就内容!AS$120/SUM(成就内容!$D$120:$BZ$120),成就内容!AS86,1)-SUM(BB$59:BB81))</f>
        <v>0</v>
      </c>
      <c r="BC82" s="41">
        <f>IF(成就内容!AT30="","",INDEX($D$4:$D$178*成就内容!AT$120/SUM(成就内容!$D$120:$BZ$120),成就内容!AT86,1)-SUM(BC$59:BC81))</f>
        <v>0</v>
      </c>
      <c r="BD82" s="41">
        <f>IF(成就内容!AU30="","",INDEX($D$4:$D$178*成就内容!AU$120/SUM(成就内容!$D$120:$BZ$120),成就内容!AU86,1)-SUM(BD$59:BD81))</f>
        <v>0</v>
      </c>
      <c r="BE82" s="41" t="str">
        <f>IF(成就内容!AV30="","",INDEX($D$4:$D$178*成就内容!AV$120/SUM(成就内容!$D$120:$BZ$120),成就内容!AV86,1)-SUM(BE$59:BE81))</f>
        <v/>
      </c>
      <c r="BF82" s="41">
        <f>IF(成就内容!AW30="","",INDEX($D$4:$D$178*成就内容!AW$120/SUM(成就内容!$D$120:$BZ$120),成就内容!AW86,1)-SUM(BF$59:BF81))</f>
        <v>372363.63636363624</v>
      </c>
      <c r="BG82" s="41">
        <f>IF(成就内容!AX30="","",INDEX($D$4:$D$178*成就内容!AX$120/SUM(成就内容!$D$120:$BZ$120),成就内容!AX86,1)-SUM(BG$59:BG81))</f>
        <v>0</v>
      </c>
      <c r="BH82" s="41">
        <f>IF(成就内容!AY30="","",INDEX($D$4:$D$178*成就内容!AY$120/SUM(成就内容!$D$120:$BZ$120),成就内容!AY86,1)-SUM(BH$59:BH81))</f>
        <v>0</v>
      </c>
      <c r="BI82" s="41">
        <f>IF(成就内容!AZ30="","",INDEX($D$4:$D$178*成就内容!AZ$120/SUM(成就内容!$D$120:$BZ$120),成就内容!AZ86,1)-SUM(BI$59:BI81))</f>
        <v>0</v>
      </c>
      <c r="BJ82" s="41">
        <f>IF(成就内容!BA30="","",INDEX($D$4:$D$178*成就内容!BA$120/SUM(成就内容!$D$120:$BZ$120),成就内容!BA86,1)-SUM(BJ$59:BJ81))</f>
        <v>0</v>
      </c>
      <c r="BK82" s="41">
        <f>IF(成就内容!BB30="","",INDEX($D$4:$D$178*成就内容!BB$120/SUM(成就内容!$D$120:$BZ$120),成就内容!BB86,1)-SUM(BK$59:BK81))</f>
        <v>0</v>
      </c>
      <c r="BL82" s="41">
        <f>IF(成就内容!BC30="","",INDEX($D$4:$D$178*成就内容!BC$120/SUM(成就内容!$D$120:$BZ$120),成就内容!BC86,1)-SUM(BL$59:BL81))</f>
        <v>0</v>
      </c>
      <c r="BM82" s="41">
        <f>IF(成就内容!BD30="","",INDEX($D$4:$D$178*成就内容!BD$120/SUM(成就内容!$D$120:$BZ$120),成就内容!BD86,1)-SUM(BM$59:BM81))</f>
        <v>0</v>
      </c>
      <c r="BN82" s="41">
        <f>IF(成就内容!BE30="","",INDEX($D$4:$D$178*成就内容!BE$120/SUM(成就内容!$D$120:$BZ$120),成就内容!BE86,1)-SUM(BN$59:BN81))</f>
        <v>0</v>
      </c>
      <c r="BO82" s="41">
        <f>IF(成就内容!BF30="","",INDEX($D$4:$D$178*成就内容!BF$120/SUM(成就内容!$D$120:$BZ$120),成就内容!BF86,1)-SUM(BO$59:BO81))</f>
        <v>0</v>
      </c>
      <c r="BP82" s="41">
        <f>IF(成就内容!BG30="","",INDEX($D$4:$D$178*成就内容!BG$120/SUM(成就内容!$D$120:$BZ$120),成就内容!BG86,1)-SUM(BP$59:BP81))</f>
        <v>372363.63636363647</v>
      </c>
      <c r="BQ82" s="41">
        <f>IF(成就内容!BH30="","",INDEX($D$4:$D$178*成就内容!BH$120/SUM(成就内容!$D$120:$BZ$120),成就内容!BH86,1)-SUM(BQ$59:BQ81))</f>
        <v>0</v>
      </c>
      <c r="BR82" s="41" t="str">
        <f>IF(成就内容!BI30="","",INDEX($D$4:$D$178*成就内容!BI$120/SUM(成就内容!$D$120:$BZ$120),成就内容!BI86,1)-SUM(BR$59:BR81))</f>
        <v/>
      </c>
      <c r="BS82" s="41">
        <f>IF(成就内容!BJ30="","",INDEX($D$4:$D$178*成就内容!BJ$120/SUM(成就内容!$D$120:$BZ$120),成就内容!BJ86,1)-SUM(BS$59:BS81))</f>
        <v>0</v>
      </c>
      <c r="BT82" s="41">
        <f>IF(成就内容!BK30="","",INDEX($D$4:$D$178*成就内容!BK$120/SUM(成就内容!$D$120:$BZ$120),成就内容!BK86,1)-SUM(BT$59:BT81))</f>
        <v>325818.18181818182</v>
      </c>
      <c r="BU82" s="41">
        <f>IF(成就内容!BL30="","",INDEX($D$4:$D$178*成就内容!BL$120/SUM(成就内容!$D$120:$BZ$120),成就内容!BL86,1)-SUM(BU$59:BU81))</f>
        <v>0</v>
      </c>
      <c r="BV82" s="41">
        <f>IF(成就内容!BM30="","",INDEX($D$4:$D$178*成就内容!BM$120/SUM(成就内容!$D$120:$BZ$120),成就内容!BM86,1)-SUM(BV$59:BV81))</f>
        <v>0</v>
      </c>
      <c r="BW82" s="41" t="str">
        <f>IF(成就内容!BN30="","",INDEX($D$4:$D$178*成就内容!BN$120/SUM(成就内容!$D$120:$BZ$120),成就内容!BN86,1)-SUM(BW$59:BW81))</f>
        <v/>
      </c>
      <c r="BX82" s="41">
        <f>IF(成就内容!BO30="","",INDEX($D$4:$D$178*成就内容!BO$120/SUM(成就内容!$D$120:$BZ$120),成就内容!BO86,1)-SUM(BX$59:BX81))</f>
        <v>93090.909090909176</v>
      </c>
      <c r="BY82" s="41">
        <f>IF(成就内容!BP30="","",INDEX($D$4:$D$178*成就内容!BP$120/SUM(成就内容!$D$120:$BZ$120),成就内容!BP86,1)-SUM(BY$59:BY81))</f>
        <v>372363.63636363577</v>
      </c>
      <c r="BZ82" s="41">
        <f>IF(成就内容!BQ30="","",INDEX($D$4:$D$178*成就内容!BQ$120/SUM(成就内容!$D$120:$BZ$120),成就内容!BQ86,1)-SUM(BZ$59:BZ81))</f>
        <v>23272.727272727294</v>
      </c>
      <c r="CA82" s="41" t="str">
        <f>IF(成就内容!BR30="","",INDEX($D$4:$D$178*成就内容!BR$120/SUM(成就内容!$D$120:$BZ$120),成就内容!BR86,1)-SUM(CA$59:CA81))</f>
        <v/>
      </c>
      <c r="CB82" s="41" t="str">
        <f>IF(成就内容!BS30="","",INDEX($D$4:$D$178*成就内容!BS$120/SUM(成就内容!$D$120:$BZ$120),成就内容!BS86,1)-SUM(CB$59:CB81))</f>
        <v/>
      </c>
      <c r="CC82" s="41">
        <f>IF(成就内容!BT30="","",INDEX($D$4:$D$178*成就内容!BT$120/SUM(成就内容!$D$120:$BZ$120),成就内容!BT86,1)-SUM(CC$59:CC81))</f>
        <v>5818.1818181818089</v>
      </c>
      <c r="CD82" s="41">
        <f>IF(成就内容!BU30="","",INDEX($D$4:$D$178*成就内容!BU$120/SUM(成就内容!$D$120:$BZ$120),成就内容!BU86,1)-SUM(CD$59:CD81))</f>
        <v>372363.63636363624</v>
      </c>
      <c r="CE82" s="41" t="str">
        <f>IF(成就内容!BV30="","",INDEX($D$4:$D$178*成就内容!BV$120/SUM(成就内容!$D$120:$BZ$120),成就内容!BV86,1)-SUM(CE$59:CE81))</f>
        <v/>
      </c>
      <c r="CF82" s="41">
        <f>IF(成就内容!BW30="","",INDEX($D$4:$D$178*成就内容!BW$120/SUM(成就内容!$D$120:$BZ$120),成就内容!BW86,1)-SUM(CF$59:CF81))</f>
        <v>744727.27272727294</v>
      </c>
      <c r="CG82" s="41">
        <f>IF(成就内容!BX30="","",INDEX($D$4:$D$178*成就内容!BX$120/SUM(成就内容!$D$120:$BZ$120),成就内容!BX86,1)-SUM(CG$59:CG81))</f>
        <v>186181.81818181823</v>
      </c>
      <c r="CH82" s="41">
        <f>IF(成就内容!BY30="","",INDEX($D$4:$D$178*成就内容!BY$120/SUM(成就内容!$D$120:$BZ$120),成就内容!BY86,1)-SUM(CH$59:CH81))</f>
        <v>372363.63636363624</v>
      </c>
      <c r="CI82" s="41">
        <f>IF(成就内容!BZ30="","",INDEX($D$4:$D$178*成就内容!BZ$120/SUM(成就内容!$D$120:$BZ$120),成就内容!BZ86,1)-SUM(CI$59:CI81))</f>
        <v>0</v>
      </c>
      <c r="CM82" s="43">
        <v>24</v>
      </c>
      <c r="CN82" s="41">
        <f>IF(M82="","",IF(成就内容!D$120&lt;&gt;"",MAX(ROUNDUP(SMALL(M$59:M$108,$L82)/1000,0)*1000,1000),0))</f>
        <v>0</v>
      </c>
      <c r="CO82" s="41" t="str">
        <f>IF(N82="","",IF(成就内容!E$120&lt;&gt;"",MAX(ROUNDUP(SMALL(N$59:N$108,$L82)/1000,0)*1000,1000),0))</f>
        <v/>
      </c>
      <c r="CP82" s="41" t="str">
        <f>IF(O82="","",IF(成就内容!F$120&lt;&gt;"",MAX(ROUNDUP(SMALL(O$59:O$108,$L82)/1000,0)*1000,1000),0))</f>
        <v/>
      </c>
      <c r="CQ82" s="41" t="str">
        <f>IF(P82="","",IF(成就内容!G$120&lt;&gt;"",MAX(ROUNDUP(SMALL(P$59:P$108,$L82)/1000,0)*1000,1000),0))</f>
        <v/>
      </c>
      <c r="CR82" s="41">
        <f>IF(Q82="","",IF(成就内容!H$120&lt;&gt;"",MAX(ROUNDUP(SMALL(Q$59:Q$108,$L82)/1000,0)*1000,1000),0))</f>
        <v>0</v>
      </c>
      <c r="CS82" s="41">
        <f>IF(R82="","",IF(成就内容!I$120&lt;&gt;"",MAX(ROUNDUP(SMALL(R$59:R$108,$L82)/1000,0)*1000,1000),0))</f>
        <v>373000</v>
      </c>
      <c r="CT82" s="41">
        <f>IF(S82="","",IF(成就内容!J$120&lt;&gt;"",MAX(ROUNDUP(SMALL(S$59:S$108,$L82)/1000,0)*1000,1000),0))</f>
        <v>0</v>
      </c>
      <c r="CU82" s="41">
        <f>IF(T82="","",IF(成就内容!K$120&lt;&gt;"",MAX(ROUNDUP(SMALL(T$59:T$108,$L82)/1000,0)*1000,1000),0))</f>
        <v>0</v>
      </c>
      <c r="CV82" s="41">
        <f>IF(U82="","",IF(成就内容!L$120&lt;&gt;"",MAX(ROUNDUP(SMALL(U$59:U$108,$L82)/1000,0)*1000,1000),0))</f>
        <v>0</v>
      </c>
      <c r="CW82" s="41">
        <f>IF(V82="","",IF(成就内容!M$120&lt;&gt;"",MAX(ROUNDUP(SMALL(V$59:V$108,$L82)/1000,0)*1000,1000),0))</f>
        <v>0</v>
      </c>
      <c r="CX82" s="41">
        <f>IF(W82="","",IF(成就内容!N$120&lt;&gt;"",MAX(ROUNDUP(SMALL(W$59:W$108,$L82)/1000,0)*1000,1000),0))</f>
        <v>0</v>
      </c>
      <c r="CY82" s="41">
        <f>IF(X82="","",IF(成就内容!O$120&lt;&gt;"",MAX(ROUNDUP(SMALL(X$59:X$108,$L82)/1000,0)*1000,1000),0))</f>
        <v>0</v>
      </c>
      <c r="CZ82" s="41" t="str">
        <f>IF(Y82="","",IF(成就内容!P$120&lt;&gt;"",MAX(ROUNDUP(SMALL(Y$59:Y$108,$L82)/1000,0)*1000,1000),0))</f>
        <v/>
      </c>
      <c r="DA82" s="41">
        <f>IF(Z82="","",IF(成就内容!Q$120&lt;&gt;"",MAX(ROUNDUP(SMALL(Z$59:Z$108,$L82)/1000,0)*1000,1000),0))</f>
        <v>0</v>
      </c>
      <c r="DB82" s="41">
        <f>IF(AA82="","",IF(成就内容!R$120&lt;&gt;"",MAX(ROUNDUP(SMALL(AA$59:AA$108,$L82)/1000,0)*1000,1000),0))</f>
        <v>373000</v>
      </c>
      <c r="DC82" s="41">
        <f>IF(AB82="","",IF(成就内容!S$120&lt;&gt;"",MAX(ROUNDUP(SMALL(AB$59:AB$108,$L82)/1000,0)*1000,1000),0))</f>
        <v>0</v>
      </c>
      <c r="DD82" s="41">
        <f>IF(AC82="","",IF(成就内容!T$120&lt;&gt;"",MAX(ROUNDUP(SMALL(AC$59:AC$108,$L82)/1000,0)*1000,1000),0))</f>
        <v>0</v>
      </c>
      <c r="DE82" s="41">
        <f>IF(AD82="","",IF(成就内容!U$120&lt;&gt;"",MAX(ROUNDUP(SMALL(AD$59:AD$108,$L82)/1000,0)*1000,1000),0))</f>
        <v>0</v>
      </c>
      <c r="DF82" s="41">
        <f>IF(AE82="","",IF(成就内容!V$120&lt;&gt;"",MAX(ROUNDUP(SMALL(AE$59:AE$108,$L82)/1000,0)*1000,1000),0))</f>
        <v>0</v>
      </c>
      <c r="DG82" s="41">
        <f>IF(AF82="","",IF(成就内容!W$120&lt;&gt;"",MAX(ROUNDUP(SMALL(AF$59:AF$108,$L82)/1000,0)*1000,1000),0))</f>
        <v>0</v>
      </c>
      <c r="DH82" s="41">
        <f>IF(AG82="","",IF(成就内容!X$120&lt;&gt;"",MAX(ROUNDUP(SMALL(AG$59:AG$108,$L82)/1000,0)*1000,1000),0))</f>
        <v>1862000</v>
      </c>
      <c r="DI82" s="41" t="str">
        <f>IF(AH82="","",IF(成就内容!Y$120&lt;&gt;"",MAX(ROUNDUP(SMALL(AH$59:AH$108,$L82)/1000,0)*1000,1000),0))</f>
        <v/>
      </c>
      <c r="DJ82" s="41" t="str">
        <f>IF(AI82="","",IF(成就内容!Z$120&lt;&gt;"",MAX(ROUNDUP(SMALL(AI$59:AI$108,$L82)/1000,0)*1000,1000),0))</f>
        <v/>
      </c>
      <c r="DK82" s="41" t="str">
        <f>IF(AJ82="","",IF(成就内容!AA$120&lt;&gt;"",MAX(ROUNDUP(SMALL(AJ$59:AJ$108,$L82)/1000,0)*1000,1000),0))</f>
        <v/>
      </c>
      <c r="DL82" s="41" t="str">
        <f>IF(AK82="","",IF(成就内容!AB$120&lt;&gt;"",MAX(ROUNDUP(SMALL(AK$59:AK$108,$L82)/1000,0)*1000,1000),0))</f>
        <v/>
      </c>
      <c r="DM82" s="41">
        <f>IF(AL82="","",IF(成就内容!AC$120&lt;&gt;"",MAX(ROUNDUP(SMALL(AL$59:AL$108,$L82)/1000,0)*1000,1000),0))</f>
        <v>0</v>
      </c>
      <c r="DN82" s="41">
        <f>IF(AM82="","",IF(成就内容!AD$120&lt;&gt;"",MAX(ROUNDUP(SMALL(AM$59:AM$108,$L82)/1000,0)*1000,1000),0))</f>
        <v>0</v>
      </c>
      <c r="DO82" s="41">
        <f>IF(AN82="","",IF(成就内容!AE$120&lt;&gt;"",MAX(ROUNDUP(SMALL(AN$59:AN$108,$L82)/1000,0)*1000,1000),0))</f>
        <v>0</v>
      </c>
      <c r="DP82" s="41">
        <f>IF(AO82="","",IF(成就内容!AF$120&lt;&gt;"",MAX(ROUNDUP(SMALL(AO$59:AO$108,$L82)/1000,0)*1000,1000),0))</f>
        <v>0</v>
      </c>
      <c r="DQ82" s="41">
        <f>IF(AP82="","",IF(成就内容!AG$120&lt;&gt;"",MAX(ROUNDUP(SMALL(AP$59:AP$108,$L82)/1000,0)*1000,1000),0))</f>
        <v>373000</v>
      </c>
      <c r="DR82" s="41">
        <f>IF(AQ82="","",IF(成就内容!AH$120&lt;&gt;"",MAX(ROUNDUP(SMALL(AQ$59:AQ$108,$L82)/1000,0)*1000,1000),0))</f>
        <v>0</v>
      </c>
      <c r="DS82" s="41">
        <f>IF(AR82="","",IF(成就内容!AI$120&lt;&gt;"",MAX(ROUNDUP(SMALL(AR$59:AR$108,$L82)/1000,0)*1000,1000),0))</f>
        <v>373000</v>
      </c>
      <c r="DT82" s="41">
        <f>IF(AS82="","",IF(成就内容!AJ$120&lt;&gt;"",MAX(ROUNDUP(SMALL(AS$59:AS$108,$L82)/1000,0)*1000,1000),0))</f>
        <v>373000</v>
      </c>
      <c r="DU82" s="41" t="str">
        <f>IF(AT82="","",IF(成就内容!AK$120&lt;&gt;"",MAX(ROUNDUP(SMALL(AT$59:AT$108,$L82)/1000,0)*1000,1000),0))</f>
        <v/>
      </c>
      <c r="DV82" s="41" t="str">
        <f>IF(AU82="","",IF(成就内容!AL$120&lt;&gt;"",MAX(ROUNDUP(SMALL(AU$59:AU$108,$L82)/1000,0)*1000,1000),0))</f>
        <v/>
      </c>
      <c r="DW82" s="41">
        <f>IF(AV82="","",IF(成就内容!AM$120&lt;&gt;"",MAX(ROUNDUP(SMALL(AV$59:AV$108,$L82)/1000,0)*1000,1000),0))</f>
        <v>373000</v>
      </c>
      <c r="DX82" s="41">
        <f>IF(AW82="","",IF(成就内容!AN$120&lt;&gt;"",MAX(ROUNDUP(SMALL(AW$59:AW$108,$L82)/1000,0)*1000,1000),0))</f>
        <v>373000</v>
      </c>
      <c r="DY82" s="41">
        <f>IF(AX82="","",IF(成就内容!AO$120&lt;&gt;"",MAX(ROUNDUP(SMALL(AX$59:AX$108,$L82)/1000,0)*1000,1000),0))</f>
        <v>0</v>
      </c>
      <c r="DZ82" s="41">
        <f>IF(AY82="","",IF(成就内容!AP$120&lt;&gt;"",MAX(ROUNDUP(SMALL(AY$59:AY$108,$L82)/1000,0)*1000,1000),0))</f>
        <v>0</v>
      </c>
      <c r="EA82" s="41">
        <f>IF(AZ82="","",IF(成就内容!AQ$120&lt;&gt;"",MAX(ROUNDUP(SMALL(AZ$59:AZ$108,$L82)/1000,0)*1000,1000),0))</f>
        <v>0</v>
      </c>
      <c r="EB82" s="41">
        <f>IF(BA82="","",IF(成就内容!AR$120&lt;&gt;"",MAX(ROUNDUP(SMALL(BA$59:BA$108,$L82)/1000,0)*1000,1000),0))</f>
        <v>0</v>
      </c>
      <c r="EC82" s="41">
        <f>IF(BB82="","",IF(成就内容!AS$120&lt;&gt;"",MAX(ROUNDUP(SMALL(BB$59:BB$108,$L82)/1000,0)*1000,1000),0))</f>
        <v>0</v>
      </c>
      <c r="ED82" s="41">
        <f>IF(BC82="","",IF(成就内容!AT$120&lt;&gt;"",MAX(ROUNDUP(SMALL(BC$59:BC$108,$L82)/1000,0)*1000,1000),0))</f>
        <v>0</v>
      </c>
      <c r="EE82" s="41">
        <f>IF(BD82="","",IF(成就内容!AU$120&lt;&gt;"",MAX(ROUNDUP(SMALL(BD$59:BD$108,$L82)/1000,0)*1000,1000),0))</f>
        <v>0</v>
      </c>
      <c r="EF82" s="41" t="str">
        <f>IF(BE82="","",IF(成就内容!AV$120&lt;&gt;"",MAX(ROUNDUP(SMALL(BE$59:BE$108,$L82)/1000,0)*1000,1000),0))</f>
        <v/>
      </c>
      <c r="EG82" s="41">
        <f>IF(BF82="","",IF(成就内容!AW$120&lt;&gt;"",MAX(ROUNDUP(SMALL(BF$59:BF$108,$L82)/1000,0)*1000,1000),0))</f>
        <v>373000</v>
      </c>
      <c r="EH82" s="41">
        <f>IF(BG82="","",IF(成就内容!AX$120&lt;&gt;"",MAX(ROUNDUP(SMALL(BG$59:BG$108,$L82)/1000,0)*1000,1000),0))</f>
        <v>0</v>
      </c>
      <c r="EI82" s="41">
        <f>IF(BH82="","",IF(成就内容!AY$120&lt;&gt;"",MAX(ROUNDUP(SMALL(BH$59:BH$108,$L82)/1000,0)*1000,1000),0))</f>
        <v>0</v>
      </c>
      <c r="EJ82" s="41">
        <f>IF(BI82="","",IF(成就内容!AZ$120&lt;&gt;"",MAX(ROUNDUP(SMALL(BI$59:BI$108,$L82)/1000,0)*1000,1000),0))</f>
        <v>0</v>
      </c>
      <c r="EK82" s="41">
        <f>IF(BJ82="","",IF(成就内容!BA$120&lt;&gt;"",MAX(ROUNDUP(SMALL(BJ$59:BJ$108,$L82)/1000,0)*1000,1000),0))</f>
        <v>0</v>
      </c>
      <c r="EL82" s="41">
        <f>IF(BK82="","",IF(成就内容!BB$120&lt;&gt;"",MAX(ROUNDUP(SMALL(BK$59:BK$108,$L82)/1000,0)*1000,1000),0))</f>
        <v>0</v>
      </c>
      <c r="EM82" s="41">
        <f>IF(BL82="","",IF(成就内容!BC$120&lt;&gt;"",MAX(ROUNDUP(SMALL(BL$59:BL$108,$L82)/1000,0)*1000,1000),0))</f>
        <v>0</v>
      </c>
      <c r="EN82" s="41">
        <f>IF(BM82="","",IF(成就内容!BD$120&lt;&gt;"",MAX(ROUNDUP(SMALL(BM$59:BM$108,$L82)/1000,0)*1000,1000),0))</f>
        <v>0</v>
      </c>
      <c r="EO82" s="41">
        <f>IF(BN82="","",IF(成就内容!BE$120&lt;&gt;"",MAX(ROUNDUP(SMALL(BN$59:BN$108,$L82)/1000,0)*1000,1000),0))</f>
        <v>0</v>
      </c>
      <c r="EP82" s="41">
        <f>IF(BO82="","",IF(成就内容!BF$120&lt;&gt;"",MAX(ROUNDUP(SMALL(BO$59:BO$108,$L82)/1000,0)*1000,1000),0))</f>
        <v>0</v>
      </c>
      <c r="EQ82" s="41">
        <f>IF(BP82="","",IF(成就内容!BG$120&lt;&gt;"",MAX(ROUNDUP(SMALL(BP$59:BP$108,$L82)/1000,0)*1000,1000),0))</f>
        <v>373000</v>
      </c>
      <c r="ER82" s="41">
        <f>IF(BQ82="","",IF(成就内容!BH$120&lt;&gt;"",MAX(ROUNDUP(SMALL(BQ$59:BQ$108,$L82)/1000,0)*1000,1000),0))</f>
        <v>0</v>
      </c>
      <c r="ES82" s="41" t="str">
        <f>IF(BR82="","",IF(成就内容!BI$120&lt;&gt;"",MAX(ROUNDUP(SMALL(BR$59:BR$108,$L82)/1000,0)*1000,1000),0))</f>
        <v/>
      </c>
      <c r="ET82" s="41">
        <f>IF(BS82="","",IF(成就内容!BJ$120&lt;&gt;"",MAX(ROUNDUP(SMALL(BS$59:BS$108,$L82)/1000,0)*1000,1000),0))</f>
        <v>0</v>
      </c>
      <c r="EU82" s="41">
        <f>IF(BT82="","",IF(成就内容!BK$120&lt;&gt;"",MAX(ROUNDUP(SMALL(BT$59:BT$108,$L82)/1000,0)*1000,1000),0))</f>
        <v>140000</v>
      </c>
      <c r="EV82" s="41">
        <f>IF(BU82="","",IF(成就内容!BL$120&lt;&gt;"",MAX(ROUNDUP(SMALL(BU$59:BU$108,$L82)/1000,0)*1000,1000),0))</f>
        <v>0</v>
      </c>
      <c r="EW82" s="41">
        <f>IF(BV82="","",IF(成就内容!BM$120&lt;&gt;"",MAX(ROUNDUP(SMALL(BV$59:BV$108,$L82)/1000,0)*1000,1000),0))</f>
        <v>0</v>
      </c>
      <c r="EX82" s="41" t="str">
        <f>IF(BW82="","",IF(成就内容!BN$120&lt;&gt;"",MAX(ROUNDUP(SMALL(BW$59:BW$108,$L82)/1000,0)*1000,1000),0))</f>
        <v/>
      </c>
      <c r="EY82" s="41">
        <f>IF(BX82="","",IF(成就内容!BO$120&lt;&gt;"",MAX(ROUNDUP(SMALL(BX$59:BX$108,$L82)/1000,0)*1000,1000),0))</f>
        <v>70000</v>
      </c>
      <c r="EZ82" s="41">
        <f>IF(BY82="","",IF(成就内容!BP$120&lt;&gt;"",MAX(ROUNDUP(SMALL(BY$59:BY$108,$L82)/1000,0)*1000,1000),0))</f>
        <v>187000</v>
      </c>
      <c r="FA82" s="41">
        <f>IF(BZ82="","",IF(成就内容!BQ$120&lt;&gt;"",MAX(ROUNDUP(SMALL(BZ$59:BZ$108,$L82)/1000,0)*1000,1000),0))</f>
        <v>18000</v>
      </c>
      <c r="FB82" s="41" t="str">
        <f>IF(CA82="","",IF(成就内容!BR$120&lt;&gt;"",MAX(ROUNDUP(SMALL(CA$59:CA$108,$L82)/1000,0)*1000,1000),0))</f>
        <v/>
      </c>
      <c r="FC82" s="41" t="str">
        <f>IF(CB82="","",IF(成就内容!BS$120&lt;&gt;"",MAX(ROUNDUP(SMALL(CB$59:CB$108,$L82)/1000,0)*1000,1000),0))</f>
        <v/>
      </c>
      <c r="FD82" s="41">
        <f>IF(CC82="","",IF(成就内容!BT$120&lt;&gt;"",MAX(ROUNDUP(SMALL(CC$59:CC$108,$L82)/1000,0)*1000,1000),0))</f>
        <v>4000</v>
      </c>
      <c r="FE82" s="41">
        <f>IF(CD82="","",IF(成就内容!BU$120&lt;&gt;"",MAX(ROUNDUP(SMALL(CD$59:CD$108,$L82)/1000,0)*1000,1000),0))</f>
        <v>187000</v>
      </c>
      <c r="FF82" s="41" t="str">
        <f>IF(CE82="","",IF(成就内容!BV$120&lt;&gt;"",MAX(ROUNDUP(SMALL(CE$59:CE$108,$L82)/1000,0)*1000,1000),0))</f>
        <v/>
      </c>
      <c r="FG82" s="41">
        <f>IF(CF82="","",IF(成就内容!BW$120&lt;&gt;"",MAX(ROUNDUP(SMALL(CF$59:CF$108,$L82)/1000,0)*1000,1000),0))</f>
        <v>745000</v>
      </c>
      <c r="FH82" s="41">
        <f>IF(CG82="","",IF(成就内容!BX$120&lt;&gt;"",MAX(ROUNDUP(SMALL(CG$59:CG$108,$L82)/1000,0)*1000,1000),0))</f>
        <v>187000</v>
      </c>
      <c r="FI82" s="41">
        <f>IF(CH82="","",IF(成就内容!BY$120&lt;&gt;"",MAX(ROUNDUP(SMALL(CH$59:CH$108,$L82)/1000,0)*1000,1000),0))</f>
        <v>373000</v>
      </c>
      <c r="FJ82" s="41">
        <f>IF(CI82="","",IF(成就内容!BZ$120&lt;&gt;"",MAX(ROUNDUP(SMALL(CI$59:CI$108,$L82)/1000,0)*1000,1000),0))</f>
        <v>0</v>
      </c>
    </row>
    <row r="83" spans="1:166" s="96" customFormat="1" x14ac:dyDescent="0.15">
      <c r="B83" s="96">
        <v>80</v>
      </c>
      <c r="C83" s="96">
        <f>'[1]功能-子任务'!$S84</f>
        <v>13896</v>
      </c>
      <c r="D83" s="96">
        <f>'[1]功能-子任务'!$AC84</f>
        <v>12800000</v>
      </c>
      <c r="E83" s="96">
        <f>'[1]功能-子任务'!$AM84/4</f>
        <v>81746875</v>
      </c>
      <c r="F83" s="96">
        <f t="shared" si="78"/>
        <v>81746875</v>
      </c>
      <c r="G83" s="96">
        <f>'[1]功能-子任务'!$AR84</f>
        <v>225620000.00000024</v>
      </c>
      <c r="H83" s="96">
        <f>'[1]功能-子任务'!$BA84</f>
        <v>42950</v>
      </c>
      <c r="I83" s="96">
        <f>'[1]功能-子任务'!$BJ84</f>
        <v>209446</v>
      </c>
      <c r="J83" s="19"/>
      <c r="L83" s="43">
        <v>25</v>
      </c>
      <c r="M83" s="41">
        <f>IF(成就内容!D31="","",INDEX($D$4:$D$178*成就内容!D$120/SUM(成就内容!$D$120:$BZ$120),成就内容!D87,1)-SUM(M$59:M82))</f>
        <v>0</v>
      </c>
      <c r="N83" s="41" t="str">
        <f>IF(成就内容!E31="","",INDEX($D$4:$D$178*成就内容!E$120/SUM(成就内容!$D$120:$BZ$120),成就内容!E87,1)-SUM(N$59:N82))</f>
        <v/>
      </c>
      <c r="O83" s="41" t="str">
        <f>IF(成就内容!F31="","",INDEX($D$4:$D$178*成就内容!F$120/SUM(成就内容!$D$120:$BZ$120),成就内容!F87,1)-SUM(O$59:O82))</f>
        <v/>
      </c>
      <c r="P83" s="41" t="str">
        <f>IF(成就内容!G31="","",INDEX($D$4:$D$178*成就内容!G$120/SUM(成就内容!$D$120:$BZ$120),成就内容!G87,1)-SUM(P$59:P82))</f>
        <v/>
      </c>
      <c r="Q83" s="41">
        <f>IF(成就内容!H31="","",INDEX($D$4:$D$178*成就内容!H$120/SUM(成就内容!$D$120:$BZ$120),成就内容!H87,1)-SUM(Q$59:Q82))</f>
        <v>0</v>
      </c>
      <c r="R83" s="41">
        <f>IF(成就内容!I31="","",INDEX($D$4:$D$178*成就内容!I$120/SUM(成就内容!$D$120:$BZ$120),成就内容!I87,1)-SUM(R$59:R82))</f>
        <v>372363.63636363647</v>
      </c>
      <c r="S83" s="41">
        <f>IF(成就内容!J31="","",INDEX($D$4:$D$178*成就内容!J$120/SUM(成就内容!$D$120:$BZ$120),成就内容!J87,1)-SUM(S$59:S82))</f>
        <v>0</v>
      </c>
      <c r="T83" s="41">
        <f>IF(成就内容!K31="","",INDEX($D$4:$D$178*成就内容!K$120/SUM(成就内容!$D$120:$BZ$120),成就内容!K87,1)-SUM(T$59:T82))</f>
        <v>0</v>
      </c>
      <c r="U83" s="41">
        <f>IF(成就内容!L31="","",INDEX($D$4:$D$178*成就内容!L$120/SUM(成就内容!$D$120:$BZ$120),成就内容!L87,1)-SUM(U$59:U82))</f>
        <v>0</v>
      </c>
      <c r="V83" s="41">
        <f>IF(成就内容!M31="","",INDEX($D$4:$D$178*成就内容!M$120/SUM(成就内容!$D$120:$BZ$120),成就内容!M87,1)-SUM(V$59:V82))</f>
        <v>0</v>
      </c>
      <c r="W83" s="41">
        <f>IF(成就内容!N31="","",INDEX($D$4:$D$178*成就内容!N$120/SUM(成就内容!$D$120:$BZ$120),成就内容!N87,1)-SUM(W$59:W82))</f>
        <v>0</v>
      </c>
      <c r="X83" s="41">
        <f>IF(成就内容!O31="","",INDEX($D$4:$D$178*成就内容!O$120/SUM(成就内容!$D$120:$BZ$120),成就内容!O87,1)-SUM(X$59:X82))</f>
        <v>0</v>
      </c>
      <c r="Y83" s="41" t="str">
        <f>IF(成就内容!P31="","",INDEX($D$4:$D$178*成就内容!P$120/SUM(成就内容!$D$120:$BZ$120),成就内容!P87,1)-SUM(Y$59:Y82))</f>
        <v/>
      </c>
      <c r="Z83" s="41">
        <f>IF(成就内容!Q31="","",INDEX($D$4:$D$178*成就内容!Q$120/SUM(成就内容!$D$120:$BZ$120),成就内容!Q87,1)-SUM(Z$59:Z82))</f>
        <v>0</v>
      </c>
      <c r="AA83" s="41">
        <f>IF(成就内容!R31="","",INDEX($D$4:$D$178*成就内容!R$120/SUM(成就内容!$D$120:$BZ$120),成就内容!R87,1)-SUM(AA$59:AA82))</f>
        <v>372363.63636363647</v>
      </c>
      <c r="AB83" s="41">
        <f>IF(成就内容!S31="","",INDEX($D$4:$D$178*成就内容!S$120/SUM(成就内容!$D$120:$BZ$120),成就内容!S87,1)-SUM(AB$59:AB82))</f>
        <v>0</v>
      </c>
      <c r="AC83" s="41">
        <f>IF(成就内容!T31="","",INDEX($D$4:$D$178*成就内容!T$120/SUM(成就内容!$D$120:$BZ$120),成就内容!T87,1)-SUM(AC$59:AC82))</f>
        <v>0</v>
      </c>
      <c r="AD83" s="41">
        <f>IF(成就内容!U31="","",INDEX($D$4:$D$178*成就内容!U$120/SUM(成就内容!$D$120:$BZ$120),成就内容!U87,1)-SUM(AD$59:AD82))</f>
        <v>0</v>
      </c>
      <c r="AE83" s="41">
        <f>IF(成就内容!V31="","",INDEX($D$4:$D$178*成就内容!V$120/SUM(成就内容!$D$120:$BZ$120),成就内容!V87,1)-SUM(AE$59:AE82))</f>
        <v>0</v>
      </c>
      <c r="AF83" s="41">
        <f>IF(成就内容!W31="","",INDEX($D$4:$D$178*成就内容!W$120/SUM(成就内容!$D$120:$BZ$120),成就内容!W87,1)-SUM(AF$59:AF82))</f>
        <v>0</v>
      </c>
      <c r="AG83" s="41">
        <f>IF(成就内容!X31="","",INDEX($D$4:$D$178*成就内容!X$120/SUM(成就内容!$D$120:$BZ$120),成就内容!X87,1)-SUM(AG$59:AG82))</f>
        <v>1861818.1818181816</v>
      </c>
      <c r="AH83" s="41" t="str">
        <f>IF(成就内容!Y31="","",INDEX($D$4:$D$178*成就内容!Y$120/SUM(成就内容!$D$120:$BZ$120),成就内容!Y87,1)-SUM(AH$59:AH82))</f>
        <v/>
      </c>
      <c r="AI83" s="41" t="str">
        <f>IF(成就内容!Z31="","",INDEX($D$4:$D$178*成就内容!Z$120/SUM(成就内容!$D$120:$BZ$120),成就内容!Z87,1)-SUM(AI$59:AI82))</f>
        <v/>
      </c>
      <c r="AJ83" s="41" t="str">
        <f>IF(成就内容!AA31="","",INDEX($D$4:$D$178*成就内容!AA$120/SUM(成就内容!$D$120:$BZ$120),成就内容!AA87,1)-SUM(AJ$59:AJ82))</f>
        <v/>
      </c>
      <c r="AK83" s="41" t="str">
        <f>IF(成就内容!AB31="","",INDEX($D$4:$D$178*成就内容!AB$120/SUM(成就内容!$D$120:$BZ$120),成就内容!AB87,1)-SUM(AK$59:AK82))</f>
        <v/>
      </c>
      <c r="AL83" s="41">
        <f>IF(成就内容!AC31="","",INDEX($D$4:$D$178*成就内容!AC$120/SUM(成就内容!$D$120:$BZ$120),成就内容!AC87,1)-SUM(AL$59:AL82))</f>
        <v>0</v>
      </c>
      <c r="AM83" s="41">
        <f>IF(成就内容!AD31="","",INDEX($D$4:$D$178*成就内容!AD$120/SUM(成就内容!$D$120:$BZ$120),成就内容!AD87,1)-SUM(AM$59:AM82))</f>
        <v>0</v>
      </c>
      <c r="AN83" s="41">
        <f>IF(成就内容!AE31="","",INDEX($D$4:$D$178*成就内容!AE$120/SUM(成就内容!$D$120:$BZ$120),成就内容!AE87,1)-SUM(AN$59:AN82))</f>
        <v>0</v>
      </c>
      <c r="AO83" s="41">
        <f>IF(成就内容!AF31="","",INDEX($D$4:$D$178*成就内容!AF$120/SUM(成就内容!$D$120:$BZ$120),成就内容!AF87,1)-SUM(AO$59:AO82))</f>
        <v>0</v>
      </c>
      <c r="AP83" s="41">
        <f>IF(成就内容!AG31="","",INDEX($D$4:$D$178*成就内容!AG$120/SUM(成就内容!$D$120:$BZ$120),成就内容!AG87,1)-SUM(AP$59:AP82))</f>
        <v>558545.45454545482</v>
      </c>
      <c r="AQ83" s="41">
        <f>IF(成就内容!AH31="","",INDEX($D$4:$D$178*成就内容!AH$120/SUM(成就内容!$D$120:$BZ$120),成就内容!AH87,1)-SUM(AQ$59:AQ82))</f>
        <v>0</v>
      </c>
      <c r="AR83" s="41">
        <f>IF(成就内容!AI31="","",INDEX($D$4:$D$178*成就内容!AI$120/SUM(成就内容!$D$120:$BZ$120),成就内容!AI87,1)-SUM(AR$59:AR82))</f>
        <v>558545.45454545482</v>
      </c>
      <c r="AS83" s="41">
        <f>IF(成就内容!AJ31="","",INDEX($D$4:$D$178*成就内容!AJ$120/SUM(成就内容!$D$120:$BZ$120),成就内容!AJ87,1)-SUM(AS$59:AS82))</f>
        <v>651636.36363636353</v>
      </c>
      <c r="AT83" s="41" t="str">
        <f>IF(成就内容!AK31="","",INDEX($D$4:$D$178*成就内容!AK$120/SUM(成就内容!$D$120:$BZ$120),成就内容!AK87,1)-SUM(AT$59:AT82))</f>
        <v/>
      </c>
      <c r="AU83" s="41" t="str">
        <f>IF(成就内容!AL31="","",INDEX($D$4:$D$178*成就内容!AL$120/SUM(成就内容!$D$120:$BZ$120),成就内容!AL87,1)-SUM(AU$59:AU82))</f>
        <v/>
      </c>
      <c r="AV83" s="41" t="str">
        <f>IF(成就内容!AM31="","",INDEX($D$4:$D$178*成就内容!AM$120/SUM(成就内容!$D$120:$BZ$120),成就内容!AM87,1)-SUM(AV$59:AV82))</f>
        <v/>
      </c>
      <c r="AW83" s="41" t="str">
        <f>IF(成就内容!AN31="","",INDEX($D$4:$D$178*成就内容!AN$120/SUM(成就内容!$D$120:$BZ$120),成就内容!AN87,1)-SUM(AW$59:AW82))</f>
        <v/>
      </c>
      <c r="AX83" s="41">
        <f>IF(成就内容!AO31="","",INDEX($D$4:$D$178*成就内容!AO$120/SUM(成就内容!$D$120:$BZ$120),成就内容!AO87,1)-SUM(AX$59:AX82))</f>
        <v>0</v>
      </c>
      <c r="AY83" s="41">
        <f>IF(成就内容!AP31="","",INDEX($D$4:$D$178*成就内容!AP$120/SUM(成就内容!$D$120:$BZ$120),成就内容!AP87,1)-SUM(AY$59:AY82))</f>
        <v>0</v>
      </c>
      <c r="AZ83" s="41">
        <f>IF(成就内容!AQ31="","",INDEX($D$4:$D$178*成就内容!AQ$120/SUM(成就内容!$D$120:$BZ$120),成就内容!AQ87,1)-SUM(AZ$59:AZ82))</f>
        <v>0</v>
      </c>
      <c r="BA83" s="41">
        <f>IF(成就内容!AR31="","",INDEX($D$4:$D$178*成就内容!AR$120/SUM(成就内容!$D$120:$BZ$120),成就内容!AR87,1)-SUM(BA$59:BA82))</f>
        <v>0</v>
      </c>
      <c r="BB83" s="41">
        <f>IF(成就内容!AS31="","",INDEX($D$4:$D$178*成就内容!AS$120/SUM(成就内容!$D$120:$BZ$120),成就内容!AS87,1)-SUM(BB$59:BB82))</f>
        <v>0</v>
      </c>
      <c r="BC83" s="41">
        <f>IF(成就内容!AT31="","",INDEX($D$4:$D$178*成就内容!AT$120/SUM(成就内容!$D$120:$BZ$120),成就内容!AT87,1)-SUM(BC$59:BC82))</f>
        <v>0</v>
      </c>
      <c r="BD83" s="41">
        <f>IF(成就内容!AU31="","",INDEX($D$4:$D$178*成就内容!AU$120/SUM(成就内容!$D$120:$BZ$120),成就内容!AU87,1)-SUM(BD$59:BD82))</f>
        <v>0</v>
      </c>
      <c r="BE83" s="41" t="str">
        <f>IF(成就内容!AV31="","",INDEX($D$4:$D$178*成就内容!AV$120/SUM(成就内容!$D$120:$BZ$120),成就内容!AV87,1)-SUM(BE$59:BE82))</f>
        <v/>
      </c>
      <c r="BF83" s="41">
        <f>IF(成就内容!AW31="","",INDEX($D$4:$D$178*成就内容!AW$120/SUM(成就内容!$D$120:$BZ$120),成就内容!AW87,1)-SUM(BF$59:BF82))</f>
        <v>372363.63636363647</v>
      </c>
      <c r="BG83" s="41">
        <f>IF(成就内容!AX31="","",INDEX($D$4:$D$178*成就内容!AX$120/SUM(成就内容!$D$120:$BZ$120),成就内容!AX87,1)-SUM(BG$59:BG82))</f>
        <v>0</v>
      </c>
      <c r="BH83" s="41">
        <f>IF(成就内容!AY31="","",INDEX($D$4:$D$178*成就内容!AY$120/SUM(成就内容!$D$120:$BZ$120),成就内容!AY87,1)-SUM(BH$59:BH82))</f>
        <v>0</v>
      </c>
      <c r="BI83" s="41">
        <f>IF(成就内容!AZ31="","",INDEX($D$4:$D$178*成就内容!AZ$120/SUM(成就内容!$D$120:$BZ$120),成就内容!AZ87,1)-SUM(BI$59:BI82))</f>
        <v>0</v>
      </c>
      <c r="BJ83" s="41">
        <f>IF(成就内容!BA31="","",INDEX($D$4:$D$178*成就内容!BA$120/SUM(成就内容!$D$120:$BZ$120),成就内容!BA87,1)-SUM(BJ$59:BJ82))</f>
        <v>0</v>
      </c>
      <c r="BK83" s="41">
        <f>IF(成就内容!BB31="","",INDEX($D$4:$D$178*成就内容!BB$120/SUM(成就内容!$D$120:$BZ$120),成就内容!BB87,1)-SUM(BK$59:BK82))</f>
        <v>0</v>
      </c>
      <c r="BL83" s="41">
        <f>IF(成就内容!BC31="","",INDEX($D$4:$D$178*成就内容!BC$120/SUM(成就内容!$D$120:$BZ$120),成就内容!BC87,1)-SUM(BL$59:BL82))</f>
        <v>0</v>
      </c>
      <c r="BM83" s="41">
        <f>IF(成就内容!BD31="","",INDEX($D$4:$D$178*成就内容!BD$120/SUM(成就内容!$D$120:$BZ$120),成就内容!BD87,1)-SUM(BM$59:BM82))</f>
        <v>0</v>
      </c>
      <c r="BN83" s="41">
        <f>IF(成就内容!BE31="","",INDEX($D$4:$D$178*成就内容!BE$120/SUM(成就内容!$D$120:$BZ$120),成就内容!BE87,1)-SUM(BN$59:BN82))</f>
        <v>0</v>
      </c>
      <c r="BO83" s="41">
        <f>IF(成就内容!BF31="","",INDEX($D$4:$D$178*成就内容!BF$120/SUM(成就内容!$D$120:$BZ$120),成就内容!BF87,1)-SUM(BO$59:BO82))</f>
        <v>0</v>
      </c>
      <c r="BP83" s="41">
        <f>IF(成就内容!BG31="","",INDEX($D$4:$D$178*成就内容!BG$120/SUM(成就内容!$D$120:$BZ$120),成就内容!BG87,1)-SUM(BP$59:BP82))</f>
        <v>465454.54545454541</v>
      </c>
      <c r="BQ83" s="41">
        <f>IF(成就内容!BH31="","",INDEX($D$4:$D$178*成就内容!BH$120/SUM(成就内容!$D$120:$BZ$120),成就内容!BH87,1)-SUM(BQ$59:BQ82))</f>
        <v>0</v>
      </c>
      <c r="BR83" s="41" t="str">
        <f>IF(成就内容!BI31="","",INDEX($D$4:$D$178*成就内容!BI$120/SUM(成就内容!$D$120:$BZ$120),成就内容!BI87,1)-SUM(BR$59:BR82))</f>
        <v/>
      </c>
      <c r="BS83" s="41">
        <f>IF(成就内容!BJ31="","",INDEX($D$4:$D$178*成就内容!BJ$120/SUM(成就内容!$D$120:$BZ$120),成就内容!BJ87,1)-SUM(BS$59:BS82))</f>
        <v>0</v>
      </c>
      <c r="BT83" s="41">
        <f>IF(成就内容!BK31="","",INDEX($D$4:$D$178*成就内容!BK$120/SUM(成就内容!$D$120:$BZ$120),成就内容!BK87,1)-SUM(BT$59:BT82))</f>
        <v>139636.36363636365</v>
      </c>
      <c r="BU83" s="41">
        <f>IF(成就内容!BL31="","",INDEX($D$4:$D$178*成就内容!BL$120/SUM(成就内容!$D$120:$BZ$120),成就内容!BL87,1)-SUM(BU$59:BU82))</f>
        <v>0</v>
      </c>
      <c r="BV83" s="41">
        <f>IF(成就内容!BM31="","",INDEX($D$4:$D$178*成就内容!BM$120/SUM(成就内容!$D$120:$BZ$120),成就内容!BM87,1)-SUM(BV$59:BV82))</f>
        <v>0</v>
      </c>
      <c r="BW83" s="41" t="str">
        <f>IF(成就内容!BN31="","",INDEX($D$4:$D$178*成就内容!BN$120/SUM(成就内容!$D$120:$BZ$120),成就内容!BN87,1)-SUM(BW$59:BW82))</f>
        <v/>
      </c>
      <c r="BX83" s="41">
        <f>IF(成就内容!BO31="","",INDEX($D$4:$D$178*成就内容!BO$120/SUM(成就内容!$D$120:$BZ$120),成就内容!BO87,1)-SUM(BX$59:BX82))</f>
        <v>46545.454545454471</v>
      </c>
      <c r="BY83" s="41">
        <f>IF(成就内容!BP31="","",INDEX($D$4:$D$178*成就内容!BP$120/SUM(成就内容!$D$120:$BZ$120),成就内容!BP87,1)-SUM(BY$59:BY82))</f>
        <v>372363.6363636367</v>
      </c>
      <c r="BZ83" s="41">
        <f>IF(成就内容!BQ31="","",INDEX($D$4:$D$178*成就内容!BQ$120/SUM(成就内容!$D$120:$BZ$120),成就内容!BQ87,1)-SUM(BZ$59:BZ82))</f>
        <v>23272.727272727236</v>
      </c>
      <c r="CA83" s="41" t="str">
        <f>IF(成就内容!BR31="","",INDEX($D$4:$D$178*成就内容!BR$120/SUM(成就内容!$D$120:$BZ$120),成就内容!BR87,1)-SUM(CA$59:CA82))</f>
        <v/>
      </c>
      <c r="CB83" s="41" t="str">
        <f>IF(成就内容!BS31="","",INDEX($D$4:$D$178*成就内容!BS$120/SUM(成就内容!$D$120:$BZ$120),成就内容!BS87,1)-SUM(CB$59:CB82))</f>
        <v/>
      </c>
      <c r="CC83" s="41">
        <f>IF(成就内容!BT31="","",INDEX($D$4:$D$178*成就内容!BT$120/SUM(成就内容!$D$120:$BZ$120),成就内容!BT87,1)-SUM(CC$59:CC82))</f>
        <v>11636.363636363647</v>
      </c>
      <c r="CD83" s="41">
        <f>IF(成就内容!BU31="","",INDEX($D$4:$D$178*成就内容!BU$120/SUM(成就内容!$D$120:$BZ$120),成就内容!BU87,1)-SUM(CD$59:CD82))</f>
        <v>186181.81818181835</v>
      </c>
      <c r="CE83" s="41" t="str">
        <f>IF(成就内容!BV31="","",INDEX($D$4:$D$178*成就内容!BV$120/SUM(成就内容!$D$120:$BZ$120),成就内容!BV87,1)-SUM(CE$59:CE82))</f>
        <v/>
      </c>
      <c r="CF83" s="41">
        <f>IF(成就内容!BW31="","",INDEX($D$4:$D$178*成就内容!BW$120/SUM(成就内容!$D$120:$BZ$120),成就内容!BW87,1)-SUM(CF$59:CF82))</f>
        <v>744727.27272727247</v>
      </c>
      <c r="CG83" s="41">
        <f>IF(成就内容!BX31="","",INDEX($D$4:$D$178*成就内容!BX$120/SUM(成就内容!$D$120:$BZ$120),成就内容!BX87,1)-SUM(CG$59:CG82))</f>
        <v>279272.72727272729</v>
      </c>
      <c r="CH83" s="41">
        <f>IF(成就内容!BY31="","",INDEX($D$4:$D$178*成就内容!BY$120/SUM(成就内容!$D$120:$BZ$120),成就内容!BY87,1)-SUM(CH$59:CH82))</f>
        <v>372363.63636363647</v>
      </c>
      <c r="CI83" s="41">
        <f>IF(成就内容!BZ31="","",INDEX($D$4:$D$178*成就内容!BZ$120/SUM(成就内容!$D$120:$BZ$120),成就内容!BZ87,1)-SUM(CI$59:CI82))</f>
        <v>0</v>
      </c>
      <c r="CK83" s="19"/>
      <c r="CM83" s="43">
        <v>25</v>
      </c>
      <c r="CN83" s="41">
        <f>IF(M83="","",IF(成就内容!D$120&lt;&gt;"",MAX(ROUNDUP(SMALL(M$59:M$108,$L83)/1000,0)*1000,1000),0))</f>
        <v>0</v>
      </c>
      <c r="CO83" s="41" t="str">
        <f>IF(N83="","",IF(成就内容!E$120&lt;&gt;"",MAX(ROUNDUP(SMALL(N$59:N$108,$L83)/1000,0)*1000,1000),0))</f>
        <v/>
      </c>
      <c r="CP83" s="41" t="str">
        <f>IF(O83="","",IF(成就内容!F$120&lt;&gt;"",MAX(ROUNDUP(SMALL(O$59:O$108,$L83)/1000,0)*1000,1000),0))</f>
        <v/>
      </c>
      <c r="CQ83" s="41" t="str">
        <f>IF(P83="","",IF(成就内容!G$120&lt;&gt;"",MAX(ROUNDUP(SMALL(P$59:P$108,$L83)/1000,0)*1000,1000),0))</f>
        <v/>
      </c>
      <c r="CR83" s="41">
        <f>IF(Q83="","",IF(成就内容!H$120&lt;&gt;"",MAX(ROUNDUP(SMALL(Q$59:Q$108,$L83)/1000,0)*1000,1000),0))</f>
        <v>0</v>
      </c>
      <c r="CS83" s="41">
        <f>IF(R83="","",IF(成就内容!I$120&lt;&gt;"",MAX(ROUNDUP(SMALL(R$59:R$108,$L83)/1000,0)*1000,1000),0))</f>
        <v>373000</v>
      </c>
      <c r="CT83" s="41">
        <f>IF(S83="","",IF(成就内容!J$120&lt;&gt;"",MAX(ROUNDUP(SMALL(S$59:S$108,$L83)/1000,0)*1000,1000),0))</f>
        <v>0</v>
      </c>
      <c r="CU83" s="41">
        <f>IF(T83="","",IF(成就内容!K$120&lt;&gt;"",MAX(ROUNDUP(SMALL(T$59:T$108,$L83)/1000,0)*1000,1000),0))</f>
        <v>0</v>
      </c>
      <c r="CV83" s="41">
        <f>IF(U83="","",IF(成就内容!L$120&lt;&gt;"",MAX(ROUNDUP(SMALL(U$59:U$108,$L83)/1000,0)*1000,1000),0))</f>
        <v>0</v>
      </c>
      <c r="CW83" s="41">
        <f>IF(V83="","",IF(成就内容!M$120&lt;&gt;"",MAX(ROUNDUP(SMALL(V$59:V$108,$L83)/1000,0)*1000,1000),0))</f>
        <v>0</v>
      </c>
      <c r="CX83" s="41">
        <f>IF(W83="","",IF(成就内容!N$120&lt;&gt;"",MAX(ROUNDUP(SMALL(W$59:W$108,$L83)/1000,0)*1000,1000),0))</f>
        <v>0</v>
      </c>
      <c r="CY83" s="41">
        <f>IF(X83="","",IF(成就内容!O$120&lt;&gt;"",MAX(ROUNDUP(SMALL(X$59:X$108,$L83)/1000,0)*1000,1000),0))</f>
        <v>0</v>
      </c>
      <c r="CZ83" s="41" t="str">
        <f>IF(Y83="","",IF(成就内容!P$120&lt;&gt;"",MAX(ROUNDUP(SMALL(Y$59:Y$108,$L83)/1000,0)*1000,1000),0))</f>
        <v/>
      </c>
      <c r="DA83" s="41">
        <f>IF(Z83="","",IF(成就内容!Q$120&lt;&gt;"",MAX(ROUNDUP(SMALL(Z$59:Z$108,$L83)/1000,0)*1000,1000),0))</f>
        <v>0</v>
      </c>
      <c r="DB83" s="41">
        <f>IF(AA83="","",IF(成就内容!R$120&lt;&gt;"",MAX(ROUNDUP(SMALL(AA$59:AA$108,$L83)/1000,0)*1000,1000),0))</f>
        <v>373000</v>
      </c>
      <c r="DC83" s="41">
        <f>IF(AB83="","",IF(成就内容!S$120&lt;&gt;"",MAX(ROUNDUP(SMALL(AB$59:AB$108,$L83)/1000,0)*1000,1000),0))</f>
        <v>0</v>
      </c>
      <c r="DD83" s="41">
        <f>IF(AC83="","",IF(成就内容!T$120&lt;&gt;"",MAX(ROUNDUP(SMALL(AC$59:AC$108,$L83)/1000,0)*1000,1000),0))</f>
        <v>0</v>
      </c>
      <c r="DE83" s="41">
        <f>IF(AD83="","",IF(成就内容!U$120&lt;&gt;"",MAX(ROUNDUP(SMALL(AD$59:AD$108,$L83)/1000,0)*1000,1000),0))</f>
        <v>0</v>
      </c>
      <c r="DF83" s="41">
        <f>IF(AE83="","",IF(成就内容!V$120&lt;&gt;"",MAX(ROUNDUP(SMALL(AE$59:AE$108,$L83)/1000,0)*1000,1000),0))</f>
        <v>0</v>
      </c>
      <c r="DG83" s="41">
        <f>IF(AF83="","",IF(成就内容!W$120&lt;&gt;"",MAX(ROUNDUP(SMALL(AF$59:AF$108,$L83)/1000,0)*1000,1000),0))</f>
        <v>0</v>
      </c>
      <c r="DH83" s="41">
        <f>IF(AG83="","",IF(成就内容!X$120&lt;&gt;"",MAX(ROUNDUP(SMALL(AG$59:AG$108,$L83)/1000,0)*1000,1000),0))</f>
        <v>1862000</v>
      </c>
      <c r="DI83" s="41" t="str">
        <f>IF(AH83="","",IF(成就内容!Y$120&lt;&gt;"",MAX(ROUNDUP(SMALL(AH$59:AH$108,$L83)/1000,0)*1000,1000),0))</f>
        <v/>
      </c>
      <c r="DJ83" s="41" t="str">
        <f>IF(AI83="","",IF(成就内容!Z$120&lt;&gt;"",MAX(ROUNDUP(SMALL(AI$59:AI$108,$L83)/1000,0)*1000,1000),0))</f>
        <v/>
      </c>
      <c r="DK83" s="41" t="str">
        <f>IF(AJ83="","",IF(成就内容!AA$120&lt;&gt;"",MAX(ROUNDUP(SMALL(AJ$59:AJ$108,$L83)/1000,0)*1000,1000),0))</f>
        <v/>
      </c>
      <c r="DL83" s="41" t="str">
        <f>IF(AK83="","",IF(成就内容!AB$120&lt;&gt;"",MAX(ROUNDUP(SMALL(AK$59:AK$108,$L83)/1000,0)*1000,1000),0))</f>
        <v/>
      </c>
      <c r="DM83" s="41">
        <f>IF(AL83="","",IF(成就内容!AC$120&lt;&gt;"",MAX(ROUNDUP(SMALL(AL$59:AL$108,$L83)/1000,0)*1000,1000),0))</f>
        <v>0</v>
      </c>
      <c r="DN83" s="41">
        <f>IF(AM83="","",IF(成就内容!AD$120&lt;&gt;"",MAX(ROUNDUP(SMALL(AM$59:AM$108,$L83)/1000,0)*1000,1000),0))</f>
        <v>0</v>
      </c>
      <c r="DO83" s="41">
        <f>IF(AN83="","",IF(成就内容!AE$120&lt;&gt;"",MAX(ROUNDUP(SMALL(AN$59:AN$108,$L83)/1000,0)*1000,1000),0))</f>
        <v>0</v>
      </c>
      <c r="DP83" s="41">
        <f>IF(AO83="","",IF(成就内容!AF$120&lt;&gt;"",MAX(ROUNDUP(SMALL(AO$59:AO$108,$L83)/1000,0)*1000,1000),0))</f>
        <v>0</v>
      </c>
      <c r="DQ83" s="41">
        <f>IF(AP83="","",IF(成就内容!AG$120&lt;&gt;"",MAX(ROUNDUP(SMALL(AP$59:AP$108,$L83)/1000,0)*1000,1000),0))</f>
        <v>559000</v>
      </c>
      <c r="DR83" s="41">
        <f>IF(AQ83="","",IF(成就内容!AH$120&lt;&gt;"",MAX(ROUNDUP(SMALL(AQ$59:AQ$108,$L83)/1000,0)*1000,1000),0))</f>
        <v>0</v>
      </c>
      <c r="DS83" s="41">
        <f>IF(AR83="","",IF(成就内容!AI$120&lt;&gt;"",MAX(ROUNDUP(SMALL(AR$59:AR$108,$L83)/1000,0)*1000,1000),0))</f>
        <v>559000</v>
      </c>
      <c r="DT83" s="41">
        <f>IF(AS83="","",IF(成就内容!AJ$120&lt;&gt;"",MAX(ROUNDUP(SMALL(AS$59:AS$108,$L83)/1000,0)*1000,1000),0))</f>
        <v>652000</v>
      </c>
      <c r="DU83" s="41" t="str">
        <f>IF(AT83="","",IF(成就内容!AK$120&lt;&gt;"",MAX(ROUNDUP(SMALL(AT$59:AT$108,$L83)/1000,0)*1000,1000),0))</f>
        <v/>
      </c>
      <c r="DV83" s="41" t="str">
        <f>IF(AU83="","",IF(成就内容!AL$120&lt;&gt;"",MAX(ROUNDUP(SMALL(AU$59:AU$108,$L83)/1000,0)*1000,1000),0))</f>
        <v/>
      </c>
      <c r="DW83" s="41" t="str">
        <f>IF(AV83="","",IF(成就内容!AM$120&lt;&gt;"",MAX(ROUNDUP(SMALL(AV$59:AV$108,$L83)/1000,0)*1000,1000),0))</f>
        <v/>
      </c>
      <c r="DX83" s="41" t="str">
        <f>IF(AW83="","",IF(成就内容!AN$120&lt;&gt;"",MAX(ROUNDUP(SMALL(AW$59:AW$108,$L83)/1000,0)*1000,1000),0))</f>
        <v/>
      </c>
      <c r="DY83" s="41">
        <f>IF(AX83="","",IF(成就内容!AO$120&lt;&gt;"",MAX(ROUNDUP(SMALL(AX$59:AX$108,$L83)/1000,0)*1000,1000),0))</f>
        <v>0</v>
      </c>
      <c r="DZ83" s="41">
        <f>IF(AY83="","",IF(成就内容!AP$120&lt;&gt;"",MAX(ROUNDUP(SMALL(AY$59:AY$108,$L83)/1000,0)*1000,1000),0))</f>
        <v>0</v>
      </c>
      <c r="EA83" s="41">
        <f>IF(AZ83="","",IF(成就内容!AQ$120&lt;&gt;"",MAX(ROUNDUP(SMALL(AZ$59:AZ$108,$L83)/1000,0)*1000,1000),0))</f>
        <v>0</v>
      </c>
      <c r="EB83" s="41">
        <f>IF(BA83="","",IF(成就内容!AR$120&lt;&gt;"",MAX(ROUNDUP(SMALL(BA$59:BA$108,$L83)/1000,0)*1000,1000),0))</f>
        <v>0</v>
      </c>
      <c r="EC83" s="41">
        <f>IF(BB83="","",IF(成就内容!AS$120&lt;&gt;"",MAX(ROUNDUP(SMALL(BB$59:BB$108,$L83)/1000,0)*1000,1000),0))</f>
        <v>0</v>
      </c>
      <c r="ED83" s="41">
        <f>IF(BC83="","",IF(成就内容!AT$120&lt;&gt;"",MAX(ROUNDUP(SMALL(BC$59:BC$108,$L83)/1000,0)*1000,1000),0))</f>
        <v>0</v>
      </c>
      <c r="EE83" s="41">
        <f>IF(BD83="","",IF(成就内容!AU$120&lt;&gt;"",MAX(ROUNDUP(SMALL(BD$59:BD$108,$L83)/1000,0)*1000,1000),0))</f>
        <v>0</v>
      </c>
      <c r="EF83" s="41" t="str">
        <f>IF(BE83="","",IF(成就内容!AV$120&lt;&gt;"",MAX(ROUNDUP(SMALL(BE$59:BE$108,$L83)/1000,0)*1000,1000),0))</f>
        <v/>
      </c>
      <c r="EG83" s="41">
        <f>IF(BF83="","",IF(成就内容!AW$120&lt;&gt;"",MAX(ROUNDUP(SMALL(BF$59:BF$108,$L83)/1000,0)*1000,1000),0))</f>
        <v>373000</v>
      </c>
      <c r="EH83" s="41">
        <f>IF(BG83="","",IF(成就内容!AX$120&lt;&gt;"",MAX(ROUNDUP(SMALL(BG$59:BG$108,$L83)/1000,0)*1000,1000),0))</f>
        <v>0</v>
      </c>
      <c r="EI83" s="41">
        <f>IF(BH83="","",IF(成就内容!AY$120&lt;&gt;"",MAX(ROUNDUP(SMALL(BH$59:BH$108,$L83)/1000,0)*1000,1000),0))</f>
        <v>0</v>
      </c>
      <c r="EJ83" s="41">
        <f>IF(BI83="","",IF(成就内容!AZ$120&lt;&gt;"",MAX(ROUNDUP(SMALL(BI$59:BI$108,$L83)/1000,0)*1000,1000),0))</f>
        <v>0</v>
      </c>
      <c r="EK83" s="41">
        <f>IF(BJ83="","",IF(成就内容!BA$120&lt;&gt;"",MAX(ROUNDUP(SMALL(BJ$59:BJ$108,$L83)/1000,0)*1000,1000),0))</f>
        <v>0</v>
      </c>
      <c r="EL83" s="41">
        <f>IF(BK83="","",IF(成就内容!BB$120&lt;&gt;"",MAX(ROUNDUP(SMALL(BK$59:BK$108,$L83)/1000,0)*1000,1000),0))</f>
        <v>0</v>
      </c>
      <c r="EM83" s="41">
        <f>IF(BL83="","",IF(成就内容!BC$120&lt;&gt;"",MAX(ROUNDUP(SMALL(BL$59:BL$108,$L83)/1000,0)*1000,1000),0))</f>
        <v>0</v>
      </c>
      <c r="EN83" s="41">
        <f>IF(BM83="","",IF(成就内容!BD$120&lt;&gt;"",MAX(ROUNDUP(SMALL(BM$59:BM$108,$L83)/1000,0)*1000,1000),0))</f>
        <v>0</v>
      </c>
      <c r="EO83" s="41">
        <f>IF(BN83="","",IF(成就内容!BE$120&lt;&gt;"",MAX(ROUNDUP(SMALL(BN$59:BN$108,$L83)/1000,0)*1000,1000),0))</f>
        <v>0</v>
      </c>
      <c r="EP83" s="41">
        <f>IF(BO83="","",IF(成就内容!BF$120&lt;&gt;"",MAX(ROUNDUP(SMALL(BO$59:BO$108,$L83)/1000,0)*1000,1000),0))</f>
        <v>0</v>
      </c>
      <c r="EQ83" s="41">
        <f>IF(BP83="","",IF(成就内容!BG$120&lt;&gt;"",MAX(ROUNDUP(SMALL(BP$59:BP$108,$L83)/1000,0)*1000,1000),0))</f>
        <v>466000</v>
      </c>
      <c r="ER83" s="41">
        <f>IF(BQ83="","",IF(成就内容!BH$120&lt;&gt;"",MAX(ROUNDUP(SMALL(BQ$59:BQ$108,$L83)/1000,0)*1000,1000),0))</f>
        <v>0</v>
      </c>
      <c r="ES83" s="41" t="str">
        <f>IF(BR83="","",IF(成就内容!BI$120&lt;&gt;"",MAX(ROUNDUP(SMALL(BR$59:BR$108,$L83)/1000,0)*1000,1000),0))</f>
        <v/>
      </c>
      <c r="ET83" s="41">
        <f>IF(BS83="","",IF(成就内容!BJ$120&lt;&gt;"",MAX(ROUNDUP(SMALL(BS$59:BS$108,$L83)/1000,0)*1000,1000),0))</f>
        <v>0</v>
      </c>
      <c r="EU83" s="41">
        <f>IF(BT83="","",IF(成就内容!BK$120&lt;&gt;"",MAX(ROUNDUP(SMALL(BT$59:BT$108,$L83)/1000,0)*1000,1000),0))</f>
        <v>140000</v>
      </c>
      <c r="EV83" s="41">
        <f>IF(BU83="","",IF(成就内容!BL$120&lt;&gt;"",MAX(ROUNDUP(SMALL(BU$59:BU$108,$L83)/1000,0)*1000,1000),0))</f>
        <v>0</v>
      </c>
      <c r="EW83" s="41">
        <f>IF(BV83="","",IF(成就内容!BM$120&lt;&gt;"",MAX(ROUNDUP(SMALL(BV$59:BV$108,$L83)/1000,0)*1000,1000),0))</f>
        <v>0</v>
      </c>
      <c r="EX83" s="41" t="str">
        <f>IF(BW83="","",IF(成就内容!BN$120&lt;&gt;"",MAX(ROUNDUP(SMALL(BW$59:BW$108,$L83)/1000,0)*1000,1000),0))</f>
        <v/>
      </c>
      <c r="EY83" s="41">
        <f>IF(BX83="","",IF(成就内容!BO$120&lt;&gt;"",MAX(ROUNDUP(SMALL(BX$59:BX$108,$L83)/1000,0)*1000,1000),0))</f>
        <v>70000</v>
      </c>
      <c r="EZ83" s="41">
        <f>IF(BY83="","",IF(成就内容!BP$120&lt;&gt;"",MAX(ROUNDUP(SMALL(BY$59:BY$108,$L83)/1000,0)*1000,1000),0))</f>
        <v>187000</v>
      </c>
      <c r="FA83" s="41">
        <f>IF(BZ83="","",IF(成就内容!BQ$120&lt;&gt;"",MAX(ROUNDUP(SMALL(BZ$59:BZ$108,$L83)/1000,0)*1000,1000),0))</f>
        <v>24000</v>
      </c>
      <c r="FB83" s="41" t="str">
        <f>IF(CA83="","",IF(成就内容!BR$120&lt;&gt;"",MAX(ROUNDUP(SMALL(CA$59:CA$108,$L83)/1000,0)*1000,1000),0))</f>
        <v/>
      </c>
      <c r="FC83" s="41" t="str">
        <f>IF(CB83="","",IF(成就内容!BS$120&lt;&gt;"",MAX(ROUNDUP(SMALL(CB$59:CB$108,$L83)/1000,0)*1000,1000),0))</f>
        <v/>
      </c>
      <c r="FD83" s="41">
        <f>IF(CC83="","",IF(成就内容!BT$120&lt;&gt;"",MAX(ROUNDUP(SMALL(CC$59:CC$108,$L83)/1000,0)*1000,1000),0))</f>
        <v>6000</v>
      </c>
      <c r="FE83" s="41">
        <f>IF(CD83="","",IF(成就内容!BU$120&lt;&gt;"",MAX(ROUNDUP(SMALL(CD$59:CD$108,$L83)/1000,0)*1000,1000),0))</f>
        <v>187000</v>
      </c>
      <c r="FF83" s="41" t="str">
        <f>IF(CE83="","",IF(成就内容!BV$120&lt;&gt;"",MAX(ROUNDUP(SMALL(CE$59:CE$108,$L83)/1000,0)*1000,1000),0))</f>
        <v/>
      </c>
      <c r="FG83" s="41">
        <f>IF(CF83="","",IF(成就内容!BW$120&lt;&gt;"",MAX(ROUNDUP(SMALL(CF$59:CF$108,$L83)/1000,0)*1000,1000),0))</f>
        <v>745000</v>
      </c>
      <c r="FH83" s="41">
        <f>IF(CG83="","",IF(成就内容!BX$120&lt;&gt;"",MAX(ROUNDUP(SMALL(CG$59:CG$108,$L83)/1000,0)*1000,1000),0))</f>
        <v>280000</v>
      </c>
      <c r="FI83" s="41">
        <f>IF(CH83="","",IF(成就内容!BY$120&lt;&gt;"",MAX(ROUNDUP(SMALL(CH$59:CH$108,$L83)/1000,0)*1000,1000),0))</f>
        <v>373000</v>
      </c>
      <c r="FJ83" s="41">
        <f>IF(CI83="","",IF(成就内容!BZ$120&lt;&gt;"",MAX(ROUNDUP(SMALL(CI$59:CI$108,$L83)/1000,0)*1000,1000),0))</f>
        <v>0</v>
      </c>
    </row>
    <row r="84" spans="1:166" s="96" customFormat="1" x14ac:dyDescent="0.15">
      <c r="B84" s="96">
        <v>81</v>
      </c>
      <c r="C84" s="96">
        <f>'[1]功能-子任务'!$S85</f>
        <v>15278.4</v>
      </c>
      <c r="D84" s="96">
        <f>'[1]功能-子任务'!$AC85</f>
        <v>14080000</v>
      </c>
      <c r="E84" s="96">
        <f>'[1]功能-子任务'!$AM85/4</f>
        <v>93953906.25</v>
      </c>
      <c r="F84" s="96">
        <f t="shared" si="78"/>
        <v>93953906.25</v>
      </c>
      <c r="G84" s="96">
        <f>'[1]功能-子任务'!$AR85</f>
        <v>265620000.00000027</v>
      </c>
      <c r="H84" s="96">
        <f>'[1]功能-子任务'!$BA85</f>
        <v>45950</v>
      </c>
      <c r="I84" s="96">
        <f>'[1]功能-子任务'!$BJ85</f>
        <v>218123.9</v>
      </c>
      <c r="J84" s="19"/>
      <c r="L84" s="43">
        <v>26</v>
      </c>
      <c r="M84" s="41">
        <f>IF(成就内容!D32="","",INDEX($D$4:$D$178*成就内容!D$120/SUM(成就内容!$D$120:$BZ$120),成就内容!D88,1)-SUM(M$59:M83))</f>
        <v>0</v>
      </c>
      <c r="N84" s="41" t="str">
        <f>IF(成就内容!E32="","",INDEX($D$4:$D$178*成就内容!E$120/SUM(成就内容!$D$120:$BZ$120),成就内容!E88,1)-SUM(N$59:N83))</f>
        <v/>
      </c>
      <c r="O84" s="41" t="str">
        <f>IF(成就内容!F32="","",INDEX($D$4:$D$178*成就内容!F$120/SUM(成就内容!$D$120:$BZ$120),成就内容!F88,1)-SUM(O$59:O83))</f>
        <v/>
      </c>
      <c r="P84" s="41" t="str">
        <f>IF(成就内容!G32="","",INDEX($D$4:$D$178*成就内容!G$120/SUM(成就内容!$D$120:$BZ$120),成就内容!G88,1)-SUM(P$59:P83))</f>
        <v/>
      </c>
      <c r="Q84" s="41">
        <f>IF(成就内容!H32="","",INDEX($D$4:$D$178*成就内容!H$120/SUM(成就内容!$D$120:$BZ$120),成就内容!H88,1)-SUM(Q$59:Q83))</f>
        <v>0</v>
      </c>
      <c r="R84" s="41">
        <f>IF(成就内容!I32="","",INDEX($D$4:$D$178*成就内容!I$120/SUM(成就内容!$D$120:$BZ$120),成就内容!I88,1)-SUM(R$59:R83))</f>
        <v>744727.27272727271</v>
      </c>
      <c r="S84" s="41">
        <f>IF(成就内容!J32="","",INDEX($D$4:$D$178*成就内容!J$120/SUM(成就内容!$D$120:$BZ$120),成就内容!J88,1)-SUM(S$59:S83))</f>
        <v>0</v>
      </c>
      <c r="T84" s="41">
        <f>IF(成就内容!K32="","",INDEX($D$4:$D$178*成就内容!K$120/SUM(成就内容!$D$120:$BZ$120),成就内容!K88,1)-SUM(T$59:T83))</f>
        <v>0</v>
      </c>
      <c r="U84" s="41">
        <f>IF(成就内容!L32="","",INDEX($D$4:$D$178*成就内容!L$120/SUM(成就内容!$D$120:$BZ$120),成就内容!L88,1)-SUM(U$59:U83))</f>
        <v>0</v>
      </c>
      <c r="V84" s="41">
        <f>IF(成就内容!M32="","",INDEX($D$4:$D$178*成就内容!M$120/SUM(成就内容!$D$120:$BZ$120),成就内容!M88,1)-SUM(V$59:V83))</f>
        <v>0</v>
      </c>
      <c r="W84" s="41">
        <f>IF(成就内容!N32="","",INDEX($D$4:$D$178*成就内容!N$120/SUM(成就内容!$D$120:$BZ$120),成就内容!N88,1)-SUM(W$59:W83))</f>
        <v>0</v>
      </c>
      <c r="X84" s="41">
        <f>IF(成就内容!O32="","",INDEX($D$4:$D$178*成就内容!O$120/SUM(成就内容!$D$120:$BZ$120),成就内容!O88,1)-SUM(X$59:X83))</f>
        <v>0</v>
      </c>
      <c r="Y84" s="41" t="str">
        <f>IF(成就内容!P32="","",INDEX($D$4:$D$178*成就内容!P$120/SUM(成就内容!$D$120:$BZ$120),成就内容!P88,1)-SUM(Y$59:Y83))</f>
        <v/>
      </c>
      <c r="Z84" s="41">
        <f>IF(成就内容!Q32="","",INDEX($D$4:$D$178*成就内容!Q$120/SUM(成就内容!$D$120:$BZ$120),成就内容!Q88,1)-SUM(Z$59:Z83))</f>
        <v>0</v>
      </c>
      <c r="AA84" s="41">
        <f>IF(成就内容!R32="","",INDEX($D$4:$D$178*成就内容!R$120/SUM(成就内容!$D$120:$BZ$120),成就内容!R88,1)-SUM(AA$59:AA83))</f>
        <v>744727.27272727271</v>
      </c>
      <c r="AB84" s="41">
        <f>IF(成就内容!S32="","",INDEX($D$4:$D$178*成就内容!S$120/SUM(成就内容!$D$120:$BZ$120),成就内容!S88,1)-SUM(AB$59:AB83))</f>
        <v>0</v>
      </c>
      <c r="AC84" s="41">
        <f>IF(成就内容!T32="","",INDEX($D$4:$D$178*成就内容!T$120/SUM(成就内容!$D$120:$BZ$120),成就内容!T88,1)-SUM(AC$59:AC83))</f>
        <v>0</v>
      </c>
      <c r="AD84" s="41">
        <f>IF(成就内容!U32="","",INDEX($D$4:$D$178*成就内容!U$120/SUM(成就内容!$D$120:$BZ$120),成就内容!U88,1)-SUM(AD$59:AD83))</f>
        <v>0</v>
      </c>
      <c r="AE84" s="41">
        <f>IF(成就内容!V32="","",INDEX($D$4:$D$178*成就内容!V$120/SUM(成就内容!$D$120:$BZ$120),成就内容!V88,1)-SUM(AE$59:AE83))</f>
        <v>0</v>
      </c>
      <c r="AF84" s="41">
        <f>IF(成就内容!W32="","",INDEX($D$4:$D$178*成就内容!W$120/SUM(成就内容!$D$120:$BZ$120),成就内容!W88,1)-SUM(AF$59:AF83))</f>
        <v>0</v>
      </c>
      <c r="AG84" s="41">
        <f>IF(成就内容!X32="","",INDEX($D$4:$D$178*成就内容!X$120/SUM(成就内容!$D$120:$BZ$120),成就内容!X88,1)-SUM(AG$59:AG83))</f>
        <v>1861818.1818181816</v>
      </c>
      <c r="AH84" s="41" t="str">
        <f>IF(成就内容!Y32="","",INDEX($D$4:$D$178*成就内容!Y$120/SUM(成就内容!$D$120:$BZ$120),成就内容!Y88,1)-SUM(AH$59:AH83))</f>
        <v/>
      </c>
      <c r="AI84" s="41" t="str">
        <f>IF(成就内容!Z32="","",INDEX($D$4:$D$178*成就内容!Z$120/SUM(成就内容!$D$120:$BZ$120),成就内容!Z88,1)-SUM(AI$59:AI83))</f>
        <v/>
      </c>
      <c r="AJ84" s="41" t="str">
        <f>IF(成就内容!AA32="","",INDEX($D$4:$D$178*成就内容!AA$120/SUM(成就内容!$D$120:$BZ$120),成就内容!AA88,1)-SUM(AJ$59:AJ83))</f>
        <v/>
      </c>
      <c r="AK84" s="41" t="str">
        <f>IF(成就内容!AB32="","",INDEX($D$4:$D$178*成就内容!AB$120/SUM(成就内容!$D$120:$BZ$120),成就内容!AB88,1)-SUM(AK$59:AK83))</f>
        <v/>
      </c>
      <c r="AL84" s="41">
        <f>IF(成就内容!AC32="","",INDEX($D$4:$D$178*成就内容!AC$120/SUM(成就内容!$D$120:$BZ$120),成就内容!AC88,1)-SUM(AL$59:AL83))</f>
        <v>0</v>
      </c>
      <c r="AM84" s="41">
        <f>IF(成就内容!AD32="","",INDEX($D$4:$D$178*成就内容!AD$120/SUM(成就内容!$D$120:$BZ$120),成就内容!AD88,1)-SUM(AM$59:AM83))</f>
        <v>0</v>
      </c>
      <c r="AN84" s="41">
        <f>IF(成就内容!AE32="","",INDEX($D$4:$D$178*成就内容!AE$120/SUM(成就内容!$D$120:$BZ$120),成就内容!AE88,1)-SUM(AN$59:AN83))</f>
        <v>0</v>
      </c>
      <c r="AO84" s="41">
        <f>IF(成就内容!AF32="","",INDEX($D$4:$D$178*成就内容!AF$120/SUM(成就内容!$D$120:$BZ$120),成就内容!AF88,1)-SUM(AO$59:AO83))</f>
        <v>0</v>
      </c>
      <c r="AP84" s="41">
        <f>IF(成就内容!AG32="","",INDEX($D$4:$D$178*成就内容!AG$120/SUM(成就内容!$D$120:$BZ$120),成就内容!AG88,1)-SUM(AP$59:AP83))</f>
        <v>744727.27272727247</v>
      </c>
      <c r="AQ84" s="41" t="str">
        <f>IF(成就内容!AH32="","",INDEX($D$4:$D$178*成就内容!AH$120/SUM(成就内容!$D$120:$BZ$120),成就内容!AH88,1)-SUM(AQ$59:AQ83))</f>
        <v/>
      </c>
      <c r="AR84" s="41">
        <f>IF(成就内容!AI32="","",INDEX($D$4:$D$178*成就内容!AI$120/SUM(成就内容!$D$120:$BZ$120),成就内容!AI88,1)-SUM(AR$59:AR83))</f>
        <v>744727.27272727247</v>
      </c>
      <c r="AS84" s="41">
        <f>IF(成就内容!AJ32="","",INDEX($D$4:$D$178*成就内容!AJ$120/SUM(成就内容!$D$120:$BZ$120),成就内容!AJ88,1)-SUM(AS$59:AS83))</f>
        <v>744727.27272727294</v>
      </c>
      <c r="AT84" s="41" t="str">
        <f>IF(成就内容!AK32="","",INDEX($D$4:$D$178*成就内容!AK$120/SUM(成就内容!$D$120:$BZ$120),成就内容!AK88,1)-SUM(AT$59:AT83))</f>
        <v/>
      </c>
      <c r="AU84" s="41" t="str">
        <f>IF(成就内容!AL32="","",INDEX($D$4:$D$178*成就内容!AL$120/SUM(成就内容!$D$120:$BZ$120),成就内容!AL88,1)-SUM(AU$59:AU83))</f>
        <v/>
      </c>
      <c r="AV84" s="41" t="str">
        <f>IF(成就内容!AM32="","",INDEX($D$4:$D$178*成就内容!AM$120/SUM(成就内容!$D$120:$BZ$120),成就内容!AM88,1)-SUM(AV$59:AV83))</f>
        <v/>
      </c>
      <c r="AW84" s="41" t="str">
        <f>IF(成就内容!AN32="","",INDEX($D$4:$D$178*成就内容!AN$120/SUM(成就内容!$D$120:$BZ$120),成就内容!AN88,1)-SUM(AW$59:AW83))</f>
        <v/>
      </c>
      <c r="AX84" s="41">
        <f>IF(成就内容!AO32="","",INDEX($D$4:$D$178*成就内容!AO$120/SUM(成就内容!$D$120:$BZ$120),成就内容!AO88,1)-SUM(AX$59:AX83))</f>
        <v>0</v>
      </c>
      <c r="AY84" s="41">
        <f>IF(成就内容!AP32="","",INDEX($D$4:$D$178*成就内容!AP$120/SUM(成就内容!$D$120:$BZ$120),成就内容!AP88,1)-SUM(AY$59:AY83))</f>
        <v>0</v>
      </c>
      <c r="AZ84" s="41">
        <f>IF(成就内容!AQ32="","",INDEX($D$4:$D$178*成就内容!AQ$120/SUM(成就内容!$D$120:$BZ$120),成就内容!AQ88,1)-SUM(AZ$59:AZ83))</f>
        <v>0</v>
      </c>
      <c r="BA84" s="41">
        <f>IF(成就内容!AR32="","",INDEX($D$4:$D$178*成就内容!AR$120/SUM(成就内容!$D$120:$BZ$120),成就内容!AR88,1)-SUM(BA$59:BA83))</f>
        <v>0</v>
      </c>
      <c r="BB84" s="41">
        <f>IF(成就内容!AS32="","",INDEX($D$4:$D$178*成就内容!AS$120/SUM(成就内容!$D$120:$BZ$120),成就内容!AS88,1)-SUM(BB$59:BB83))</f>
        <v>0</v>
      </c>
      <c r="BC84" s="41">
        <f>IF(成就内容!AT32="","",INDEX($D$4:$D$178*成就内容!AT$120/SUM(成就内容!$D$120:$BZ$120),成就内容!AT88,1)-SUM(BC$59:BC83))</f>
        <v>0</v>
      </c>
      <c r="BD84" s="41">
        <f>IF(成就内容!AU32="","",INDEX($D$4:$D$178*成就内容!AU$120/SUM(成就内容!$D$120:$BZ$120),成就内容!AU88,1)-SUM(BD$59:BD83))</f>
        <v>0</v>
      </c>
      <c r="BE84" s="41" t="str">
        <f>IF(成就内容!AV32="","",INDEX($D$4:$D$178*成就内容!AV$120/SUM(成就内容!$D$120:$BZ$120),成就内容!AV88,1)-SUM(BE$59:BE83))</f>
        <v/>
      </c>
      <c r="BF84" s="41">
        <f>IF(成就内容!AW32="","",INDEX($D$4:$D$178*成就内容!AW$120/SUM(成就内容!$D$120:$BZ$120),成就内容!AW88,1)-SUM(BF$59:BF83))</f>
        <v>744727.27272727271</v>
      </c>
      <c r="BG84" s="41">
        <f>IF(成就内容!AX32="","",INDEX($D$4:$D$178*成就内容!AX$120/SUM(成就内容!$D$120:$BZ$120),成就内容!AX88,1)-SUM(BG$59:BG83))</f>
        <v>0</v>
      </c>
      <c r="BH84" s="41">
        <f>IF(成就内容!AY32="","",INDEX($D$4:$D$178*成就内容!AY$120/SUM(成就内容!$D$120:$BZ$120),成就内容!AY88,1)-SUM(BH$59:BH83))</f>
        <v>0</v>
      </c>
      <c r="BI84" s="41">
        <f>IF(成就内容!AZ32="","",INDEX($D$4:$D$178*成就内容!AZ$120/SUM(成就内容!$D$120:$BZ$120),成就内容!AZ88,1)-SUM(BI$59:BI83))</f>
        <v>0</v>
      </c>
      <c r="BJ84" s="41">
        <f>IF(成就内容!BA32="","",INDEX($D$4:$D$178*成就内容!BA$120/SUM(成就内容!$D$120:$BZ$120),成就内容!BA88,1)-SUM(BJ$59:BJ83))</f>
        <v>0</v>
      </c>
      <c r="BK84" s="41">
        <f>IF(成就内容!BB32="","",INDEX($D$4:$D$178*成就内容!BB$120/SUM(成就内容!$D$120:$BZ$120),成就内容!BB88,1)-SUM(BK$59:BK83))</f>
        <v>0</v>
      </c>
      <c r="BL84" s="41">
        <f>IF(成就内容!BC32="","",INDEX($D$4:$D$178*成就内容!BC$120/SUM(成就内容!$D$120:$BZ$120),成就内容!BC88,1)-SUM(BL$59:BL83))</f>
        <v>0</v>
      </c>
      <c r="BM84" s="41">
        <f>IF(成就内容!BD32="","",INDEX($D$4:$D$178*成就内容!BD$120/SUM(成就内容!$D$120:$BZ$120),成就内容!BD88,1)-SUM(BM$59:BM83))</f>
        <v>0</v>
      </c>
      <c r="BN84" s="41">
        <f>IF(成就内容!BE32="","",INDEX($D$4:$D$178*成就内容!BE$120/SUM(成就内容!$D$120:$BZ$120),成就内容!BE88,1)-SUM(BN$59:BN83))</f>
        <v>0</v>
      </c>
      <c r="BO84" s="41">
        <f>IF(成就内容!BF32="","",INDEX($D$4:$D$178*成就内容!BF$120/SUM(成就内容!$D$120:$BZ$120),成就内容!BF88,1)-SUM(BO$59:BO83))</f>
        <v>0</v>
      </c>
      <c r="BP84" s="41">
        <f>IF(成就内容!BG32="","",INDEX($D$4:$D$178*成就内容!BG$120/SUM(成就内容!$D$120:$BZ$120),成就内容!BG88,1)-SUM(BP$59:BP83))</f>
        <v>744727.27272727294</v>
      </c>
      <c r="BQ84" s="41">
        <f>IF(成就内容!BH32="","",INDEX($D$4:$D$178*成就内容!BH$120/SUM(成就内容!$D$120:$BZ$120),成就内容!BH88,1)-SUM(BQ$59:BQ83))</f>
        <v>0</v>
      </c>
      <c r="BR84" s="41" t="str">
        <f>IF(成就内容!BI32="","",INDEX($D$4:$D$178*成就内容!BI$120/SUM(成就内容!$D$120:$BZ$120),成就内容!BI88,1)-SUM(BR$59:BR83))</f>
        <v/>
      </c>
      <c r="BS84" s="41">
        <f>IF(成就内容!BJ32="","",INDEX($D$4:$D$178*成就内容!BJ$120/SUM(成就内容!$D$120:$BZ$120),成就内容!BJ88,1)-SUM(BS$59:BS83))</f>
        <v>0</v>
      </c>
      <c r="BT84" s="41">
        <f>IF(成就内容!BK32="","",INDEX($D$4:$D$178*成就内容!BK$120/SUM(成就内容!$D$120:$BZ$120),成就内容!BK88,1)-SUM(BT$59:BT83))</f>
        <v>139636.36363636365</v>
      </c>
      <c r="BU84" s="41">
        <f>IF(成就内容!BL32="","",INDEX($D$4:$D$178*成就内容!BL$120/SUM(成就内容!$D$120:$BZ$120),成就内容!BL88,1)-SUM(BU$59:BU83))</f>
        <v>0</v>
      </c>
      <c r="BV84" s="41">
        <f>IF(成就内容!BM32="","",INDEX($D$4:$D$178*成就内容!BM$120/SUM(成就内容!$D$120:$BZ$120),成就内容!BM88,1)-SUM(BV$59:BV83))</f>
        <v>0</v>
      </c>
      <c r="BW84" s="41" t="str">
        <f>IF(成就内容!BN32="","",INDEX($D$4:$D$178*成就内容!BN$120/SUM(成就内容!$D$120:$BZ$120),成就内容!BN88,1)-SUM(BW$59:BW83))</f>
        <v/>
      </c>
      <c r="BX84" s="41">
        <f>IF(成就内容!BO32="","",INDEX($D$4:$D$178*成就内容!BO$120/SUM(成就内容!$D$120:$BZ$120),成就内容!BO88,1)-SUM(BX$59:BX83))</f>
        <v>93090.909090909059</v>
      </c>
      <c r="BY84" s="41">
        <f>IF(成就内容!BP32="","",INDEX($D$4:$D$178*成就内容!BP$120/SUM(成就内容!$D$120:$BZ$120),成就内容!BP88,1)-SUM(BY$59:BY83))</f>
        <v>372363.6363636367</v>
      </c>
      <c r="BZ84" s="41">
        <f>IF(成就内容!BQ32="","",INDEX($D$4:$D$178*成就内容!BQ$120/SUM(成就内容!$D$120:$BZ$120),成就内容!BQ88,1)-SUM(BZ$59:BZ83))</f>
        <v>23272.727272727294</v>
      </c>
      <c r="CA84" s="41" t="str">
        <f>IF(成就内容!BR32="","",INDEX($D$4:$D$178*成就内容!BR$120/SUM(成就内容!$D$120:$BZ$120),成就内容!BR88,1)-SUM(CA$59:CA83))</f>
        <v/>
      </c>
      <c r="CB84" s="41" t="str">
        <f>IF(成就内容!BS32="","",INDEX($D$4:$D$178*成就内容!BS$120/SUM(成就内容!$D$120:$BZ$120),成就内容!BS88,1)-SUM(CB$59:CB83))</f>
        <v/>
      </c>
      <c r="CC84" s="41">
        <f>IF(成就内容!BT32="","",INDEX($D$4:$D$178*成就内容!BT$120/SUM(成就内容!$D$120:$BZ$120),成就内容!BT88,1)-SUM(CC$59:CC83))</f>
        <v>5818.1818181818089</v>
      </c>
      <c r="CD84" s="41">
        <f>IF(成就内容!BU32="","",INDEX($D$4:$D$178*成就内容!BU$120/SUM(成就内容!$D$120:$BZ$120),成就内容!BU88,1)-SUM(CD$59:CD83))</f>
        <v>372363.63636363624</v>
      </c>
      <c r="CE84" s="41" t="str">
        <f>IF(成就内容!BV32="","",INDEX($D$4:$D$178*成就内容!BV$120/SUM(成就内容!$D$120:$BZ$120),成就内容!BV88,1)-SUM(CE$59:CE83))</f>
        <v/>
      </c>
      <c r="CF84" s="41">
        <f>IF(成就内容!BW32="","",INDEX($D$4:$D$178*成就内容!BW$120/SUM(成就内容!$D$120:$BZ$120),成就内容!BW88,1)-SUM(CF$59:CF83))</f>
        <v>744727.2727272734</v>
      </c>
      <c r="CG84" s="41">
        <f>IF(成就内容!BX32="","",INDEX($D$4:$D$178*成就内容!BX$120/SUM(成就内容!$D$120:$BZ$120),成就内容!BX88,1)-SUM(CG$59:CG83))</f>
        <v>279272.72727272729</v>
      </c>
      <c r="CH84" s="41">
        <f>IF(成就内容!BY32="","",INDEX($D$4:$D$178*成就内容!BY$120/SUM(成就内容!$D$120:$BZ$120),成就内容!BY88,1)-SUM(CH$59:CH83))</f>
        <v>744727.27272727271</v>
      </c>
      <c r="CI84" s="41">
        <f>IF(成就内容!BZ32="","",INDEX($D$4:$D$178*成就内容!BZ$120/SUM(成就内容!$D$120:$BZ$120),成就内容!BZ88,1)-SUM(CI$59:CI83))</f>
        <v>0</v>
      </c>
      <c r="CK84" s="19"/>
      <c r="CM84" s="43">
        <v>26</v>
      </c>
      <c r="CN84" s="41">
        <f>IF(M84="","",IF(成就内容!D$120&lt;&gt;"",MAX(ROUNDUP(SMALL(M$59:M$108,$L84)/1000,0)*1000,1000),0))</f>
        <v>0</v>
      </c>
      <c r="CO84" s="41" t="str">
        <f>IF(N84="","",IF(成就内容!E$120&lt;&gt;"",MAX(ROUNDUP(SMALL(N$59:N$108,$L84)/1000,0)*1000,1000),0))</f>
        <v/>
      </c>
      <c r="CP84" s="41" t="str">
        <f>IF(O84="","",IF(成就内容!F$120&lt;&gt;"",MAX(ROUNDUP(SMALL(O$59:O$108,$L84)/1000,0)*1000,1000),0))</f>
        <v/>
      </c>
      <c r="CQ84" s="41" t="str">
        <f>IF(P84="","",IF(成就内容!G$120&lt;&gt;"",MAX(ROUNDUP(SMALL(P$59:P$108,$L84)/1000,0)*1000,1000),0))</f>
        <v/>
      </c>
      <c r="CR84" s="41">
        <f>IF(Q84="","",IF(成就内容!H$120&lt;&gt;"",MAX(ROUNDUP(SMALL(Q$59:Q$108,$L84)/1000,0)*1000,1000),0))</f>
        <v>0</v>
      </c>
      <c r="CS84" s="41">
        <f>IF(R84="","",IF(成就内容!I$120&lt;&gt;"",MAX(ROUNDUP(SMALL(R$59:R$108,$L84)/1000,0)*1000,1000),0))</f>
        <v>745000</v>
      </c>
      <c r="CT84" s="41">
        <f>IF(S84="","",IF(成就内容!J$120&lt;&gt;"",MAX(ROUNDUP(SMALL(S$59:S$108,$L84)/1000,0)*1000,1000),0))</f>
        <v>0</v>
      </c>
      <c r="CU84" s="41">
        <f>IF(T84="","",IF(成就内容!K$120&lt;&gt;"",MAX(ROUNDUP(SMALL(T$59:T$108,$L84)/1000,0)*1000,1000),0))</f>
        <v>0</v>
      </c>
      <c r="CV84" s="41">
        <f>IF(U84="","",IF(成就内容!L$120&lt;&gt;"",MAX(ROUNDUP(SMALL(U$59:U$108,$L84)/1000,0)*1000,1000),0))</f>
        <v>0</v>
      </c>
      <c r="CW84" s="41">
        <f>IF(V84="","",IF(成就内容!M$120&lt;&gt;"",MAX(ROUNDUP(SMALL(V$59:V$108,$L84)/1000,0)*1000,1000),0))</f>
        <v>0</v>
      </c>
      <c r="CX84" s="41">
        <f>IF(W84="","",IF(成就内容!N$120&lt;&gt;"",MAX(ROUNDUP(SMALL(W$59:W$108,$L84)/1000,0)*1000,1000),0))</f>
        <v>0</v>
      </c>
      <c r="CY84" s="41">
        <f>IF(X84="","",IF(成就内容!O$120&lt;&gt;"",MAX(ROUNDUP(SMALL(X$59:X$108,$L84)/1000,0)*1000,1000),0))</f>
        <v>0</v>
      </c>
      <c r="CZ84" s="41" t="str">
        <f>IF(Y84="","",IF(成就内容!P$120&lt;&gt;"",MAX(ROUNDUP(SMALL(Y$59:Y$108,$L84)/1000,0)*1000,1000),0))</f>
        <v/>
      </c>
      <c r="DA84" s="41">
        <f>IF(Z84="","",IF(成就内容!Q$120&lt;&gt;"",MAX(ROUNDUP(SMALL(Z$59:Z$108,$L84)/1000,0)*1000,1000),0))</f>
        <v>0</v>
      </c>
      <c r="DB84" s="41">
        <f>IF(AA84="","",IF(成就内容!R$120&lt;&gt;"",MAX(ROUNDUP(SMALL(AA$59:AA$108,$L84)/1000,0)*1000,1000),0))</f>
        <v>745000</v>
      </c>
      <c r="DC84" s="41">
        <f>IF(AB84="","",IF(成就内容!S$120&lt;&gt;"",MAX(ROUNDUP(SMALL(AB$59:AB$108,$L84)/1000,0)*1000,1000),0))</f>
        <v>0</v>
      </c>
      <c r="DD84" s="41">
        <f>IF(AC84="","",IF(成就内容!T$120&lt;&gt;"",MAX(ROUNDUP(SMALL(AC$59:AC$108,$L84)/1000,0)*1000,1000),0))</f>
        <v>0</v>
      </c>
      <c r="DE84" s="41">
        <f>IF(AD84="","",IF(成就内容!U$120&lt;&gt;"",MAX(ROUNDUP(SMALL(AD$59:AD$108,$L84)/1000,0)*1000,1000),0))</f>
        <v>0</v>
      </c>
      <c r="DF84" s="41">
        <f>IF(AE84="","",IF(成就内容!V$120&lt;&gt;"",MAX(ROUNDUP(SMALL(AE$59:AE$108,$L84)/1000,0)*1000,1000),0))</f>
        <v>0</v>
      </c>
      <c r="DG84" s="41">
        <f>IF(AF84="","",IF(成就内容!W$120&lt;&gt;"",MAX(ROUNDUP(SMALL(AF$59:AF$108,$L84)/1000,0)*1000,1000),0))</f>
        <v>0</v>
      </c>
      <c r="DH84" s="41">
        <f>IF(AG84="","",IF(成就内容!X$120&lt;&gt;"",MAX(ROUNDUP(SMALL(AG$59:AG$108,$L84)/1000,0)*1000,1000),0))</f>
        <v>1862000</v>
      </c>
      <c r="DI84" s="41" t="str">
        <f>IF(AH84="","",IF(成就内容!Y$120&lt;&gt;"",MAX(ROUNDUP(SMALL(AH$59:AH$108,$L84)/1000,0)*1000,1000),0))</f>
        <v/>
      </c>
      <c r="DJ84" s="41" t="str">
        <f>IF(AI84="","",IF(成就内容!Z$120&lt;&gt;"",MAX(ROUNDUP(SMALL(AI$59:AI$108,$L84)/1000,0)*1000,1000),0))</f>
        <v/>
      </c>
      <c r="DK84" s="41" t="str">
        <f>IF(AJ84="","",IF(成就内容!AA$120&lt;&gt;"",MAX(ROUNDUP(SMALL(AJ$59:AJ$108,$L84)/1000,0)*1000,1000),0))</f>
        <v/>
      </c>
      <c r="DL84" s="41" t="str">
        <f>IF(AK84="","",IF(成就内容!AB$120&lt;&gt;"",MAX(ROUNDUP(SMALL(AK$59:AK$108,$L84)/1000,0)*1000,1000),0))</f>
        <v/>
      </c>
      <c r="DM84" s="41">
        <f>IF(AL84="","",IF(成就内容!AC$120&lt;&gt;"",MAX(ROUNDUP(SMALL(AL$59:AL$108,$L84)/1000,0)*1000,1000),0))</f>
        <v>0</v>
      </c>
      <c r="DN84" s="41">
        <f>IF(AM84="","",IF(成就内容!AD$120&lt;&gt;"",MAX(ROUNDUP(SMALL(AM$59:AM$108,$L84)/1000,0)*1000,1000),0))</f>
        <v>0</v>
      </c>
      <c r="DO84" s="41">
        <f>IF(AN84="","",IF(成就内容!AE$120&lt;&gt;"",MAX(ROUNDUP(SMALL(AN$59:AN$108,$L84)/1000,0)*1000,1000),0))</f>
        <v>0</v>
      </c>
      <c r="DP84" s="41">
        <f>IF(AO84="","",IF(成就内容!AF$120&lt;&gt;"",MAX(ROUNDUP(SMALL(AO$59:AO$108,$L84)/1000,0)*1000,1000),0))</f>
        <v>0</v>
      </c>
      <c r="DQ84" s="41">
        <f>IF(AP84="","",IF(成就内容!AG$120&lt;&gt;"",MAX(ROUNDUP(SMALL(AP$59:AP$108,$L84)/1000,0)*1000,1000),0))</f>
        <v>745000</v>
      </c>
      <c r="DR84" s="41" t="str">
        <f>IF(AQ84="","",IF(成就内容!AH$120&lt;&gt;"",MAX(ROUNDUP(SMALL(AQ$59:AQ$108,$L84)/1000,0)*1000,1000),0))</f>
        <v/>
      </c>
      <c r="DS84" s="41">
        <f>IF(AR84="","",IF(成就内容!AI$120&lt;&gt;"",MAX(ROUNDUP(SMALL(AR$59:AR$108,$L84)/1000,0)*1000,1000),0))</f>
        <v>745000</v>
      </c>
      <c r="DT84" s="41">
        <f>IF(AS84="","",IF(成就内容!AJ$120&lt;&gt;"",MAX(ROUNDUP(SMALL(AS$59:AS$108,$L84)/1000,0)*1000,1000),0))</f>
        <v>745000</v>
      </c>
      <c r="DU84" s="41" t="str">
        <f>IF(AT84="","",IF(成就内容!AK$120&lt;&gt;"",MAX(ROUNDUP(SMALL(AT$59:AT$108,$L84)/1000,0)*1000,1000),0))</f>
        <v/>
      </c>
      <c r="DV84" s="41" t="str">
        <f>IF(AU84="","",IF(成就内容!AL$120&lt;&gt;"",MAX(ROUNDUP(SMALL(AU$59:AU$108,$L84)/1000,0)*1000,1000),0))</f>
        <v/>
      </c>
      <c r="DW84" s="41" t="str">
        <f>IF(AV84="","",IF(成就内容!AM$120&lt;&gt;"",MAX(ROUNDUP(SMALL(AV$59:AV$108,$L84)/1000,0)*1000,1000),0))</f>
        <v/>
      </c>
      <c r="DX84" s="41" t="str">
        <f>IF(AW84="","",IF(成就内容!AN$120&lt;&gt;"",MAX(ROUNDUP(SMALL(AW$59:AW$108,$L84)/1000,0)*1000,1000),0))</f>
        <v/>
      </c>
      <c r="DY84" s="41">
        <f>IF(AX84="","",IF(成就内容!AO$120&lt;&gt;"",MAX(ROUNDUP(SMALL(AX$59:AX$108,$L84)/1000,0)*1000,1000),0))</f>
        <v>0</v>
      </c>
      <c r="DZ84" s="41">
        <f>IF(AY84="","",IF(成就内容!AP$120&lt;&gt;"",MAX(ROUNDUP(SMALL(AY$59:AY$108,$L84)/1000,0)*1000,1000),0))</f>
        <v>0</v>
      </c>
      <c r="EA84" s="41">
        <f>IF(AZ84="","",IF(成就内容!AQ$120&lt;&gt;"",MAX(ROUNDUP(SMALL(AZ$59:AZ$108,$L84)/1000,0)*1000,1000),0))</f>
        <v>0</v>
      </c>
      <c r="EB84" s="41">
        <f>IF(BA84="","",IF(成就内容!AR$120&lt;&gt;"",MAX(ROUNDUP(SMALL(BA$59:BA$108,$L84)/1000,0)*1000,1000),0))</f>
        <v>0</v>
      </c>
      <c r="EC84" s="41">
        <f>IF(BB84="","",IF(成就内容!AS$120&lt;&gt;"",MAX(ROUNDUP(SMALL(BB$59:BB$108,$L84)/1000,0)*1000,1000),0))</f>
        <v>0</v>
      </c>
      <c r="ED84" s="41">
        <f>IF(BC84="","",IF(成就内容!AT$120&lt;&gt;"",MAX(ROUNDUP(SMALL(BC$59:BC$108,$L84)/1000,0)*1000,1000),0))</f>
        <v>0</v>
      </c>
      <c r="EE84" s="41">
        <f>IF(BD84="","",IF(成就内容!AU$120&lt;&gt;"",MAX(ROUNDUP(SMALL(BD$59:BD$108,$L84)/1000,0)*1000,1000),0))</f>
        <v>0</v>
      </c>
      <c r="EF84" s="41" t="str">
        <f>IF(BE84="","",IF(成就内容!AV$120&lt;&gt;"",MAX(ROUNDUP(SMALL(BE$59:BE$108,$L84)/1000,0)*1000,1000),0))</f>
        <v/>
      </c>
      <c r="EG84" s="41">
        <f>IF(BF84="","",IF(成就内容!AW$120&lt;&gt;"",MAX(ROUNDUP(SMALL(BF$59:BF$108,$L84)/1000,0)*1000,1000),0))</f>
        <v>745000</v>
      </c>
      <c r="EH84" s="41">
        <f>IF(BG84="","",IF(成就内容!AX$120&lt;&gt;"",MAX(ROUNDUP(SMALL(BG$59:BG$108,$L84)/1000,0)*1000,1000),0))</f>
        <v>0</v>
      </c>
      <c r="EI84" s="41">
        <f>IF(BH84="","",IF(成就内容!AY$120&lt;&gt;"",MAX(ROUNDUP(SMALL(BH$59:BH$108,$L84)/1000,0)*1000,1000),0))</f>
        <v>0</v>
      </c>
      <c r="EJ84" s="41">
        <f>IF(BI84="","",IF(成就内容!AZ$120&lt;&gt;"",MAX(ROUNDUP(SMALL(BI$59:BI$108,$L84)/1000,0)*1000,1000),0))</f>
        <v>0</v>
      </c>
      <c r="EK84" s="41">
        <f>IF(BJ84="","",IF(成就内容!BA$120&lt;&gt;"",MAX(ROUNDUP(SMALL(BJ$59:BJ$108,$L84)/1000,0)*1000,1000),0))</f>
        <v>0</v>
      </c>
      <c r="EL84" s="41">
        <f>IF(BK84="","",IF(成就内容!BB$120&lt;&gt;"",MAX(ROUNDUP(SMALL(BK$59:BK$108,$L84)/1000,0)*1000,1000),0))</f>
        <v>0</v>
      </c>
      <c r="EM84" s="41">
        <f>IF(BL84="","",IF(成就内容!BC$120&lt;&gt;"",MAX(ROUNDUP(SMALL(BL$59:BL$108,$L84)/1000,0)*1000,1000),0))</f>
        <v>0</v>
      </c>
      <c r="EN84" s="41">
        <f>IF(BM84="","",IF(成就内容!BD$120&lt;&gt;"",MAX(ROUNDUP(SMALL(BM$59:BM$108,$L84)/1000,0)*1000,1000),0))</f>
        <v>0</v>
      </c>
      <c r="EO84" s="41">
        <f>IF(BN84="","",IF(成就内容!BE$120&lt;&gt;"",MAX(ROUNDUP(SMALL(BN$59:BN$108,$L84)/1000,0)*1000,1000),0))</f>
        <v>0</v>
      </c>
      <c r="EP84" s="41">
        <f>IF(BO84="","",IF(成就内容!BF$120&lt;&gt;"",MAX(ROUNDUP(SMALL(BO$59:BO$108,$L84)/1000,0)*1000,1000),0))</f>
        <v>0</v>
      </c>
      <c r="EQ84" s="41">
        <f>IF(BP84="","",IF(成就内容!BG$120&lt;&gt;"",MAX(ROUNDUP(SMALL(BP$59:BP$108,$L84)/1000,0)*1000,1000),0))</f>
        <v>745000</v>
      </c>
      <c r="ER84" s="41">
        <f>IF(BQ84="","",IF(成就内容!BH$120&lt;&gt;"",MAX(ROUNDUP(SMALL(BQ$59:BQ$108,$L84)/1000,0)*1000,1000),0))</f>
        <v>0</v>
      </c>
      <c r="ES84" s="41" t="str">
        <f>IF(BR84="","",IF(成就内容!BI$120&lt;&gt;"",MAX(ROUNDUP(SMALL(BR$59:BR$108,$L84)/1000,0)*1000,1000),0))</f>
        <v/>
      </c>
      <c r="ET84" s="41">
        <f>IF(BS84="","",IF(成就内容!BJ$120&lt;&gt;"",MAX(ROUNDUP(SMALL(BS$59:BS$108,$L84)/1000,0)*1000,1000),0))</f>
        <v>0</v>
      </c>
      <c r="EU84" s="41">
        <f>IF(BT84="","",IF(成就内容!BK$120&lt;&gt;"",MAX(ROUNDUP(SMALL(BT$59:BT$108,$L84)/1000,0)*1000,1000),0))</f>
        <v>187000</v>
      </c>
      <c r="EV84" s="41">
        <f>IF(BU84="","",IF(成就内容!BL$120&lt;&gt;"",MAX(ROUNDUP(SMALL(BU$59:BU$108,$L84)/1000,0)*1000,1000),0))</f>
        <v>0</v>
      </c>
      <c r="EW84" s="41">
        <f>IF(BV84="","",IF(成就内容!BM$120&lt;&gt;"",MAX(ROUNDUP(SMALL(BV$59:BV$108,$L84)/1000,0)*1000,1000),0))</f>
        <v>0</v>
      </c>
      <c r="EX84" s="41" t="str">
        <f>IF(BW84="","",IF(成就内容!BN$120&lt;&gt;"",MAX(ROUNDUP(SMALL(BW$59:BW$108,$L84)/1000,0)*1000,1000),0))</f>
        <v/>
      </c>
      <c r="EY84" s="41">
        <f>IF(BX84="","",IF(成就内容!BO$120&lt;&gt;"",MAX(ROUNDUP(SMALL(BX$59:BX$108,$L84)/1000,0)*1000,1000),0))</f>
        <v>70000</v>
      </c>
      <c r="EZ84" s="41">
        <f>IF(BY84="","",IF(成就内容!BP$120&lt;&gt;"",MAX(ROUNDUP(SMALL(BY$59:BY$108,$L84)/1000,0)*1000,1000),0))</f>
        <v>187000</v>
      </c>
      <c r="FA84" s="41">
        <f>IF(BZ84="","",IF(成就内容!BQ$120&lt;&gt;"",MAX(ROUNDUP(SMALL(BZ$59:BZ$108,$L84)/1000,0)*1000,1000),0))</f>
        <v>24000</v>
      </c>
      <c r="FB84" s="41" t="str">
        <f>IF(CA84="","",IF(成就内容!BR$120&lt;&gt;"",MAX(ROUNDUP(SMALL(CA$59:CA$108,$L84)/1000,0)*1000,1000),0))</f>
        <v/>
      </c>
      <c r="FC84" s="41" t="str">
        <f>IF(CB84="","",IF(成就内容!BS$120&lt;&gt;"",MAX(ROUNDUP(SMALL(CB$59:CB$108,$L84)/1000,0)*1000,1000),0))</f>
        <v/>
      </c>
      <c r="FD84" s="41">
        <f>IF(CC84="","",IF(成就内容!BT$120&lt;&gt;"",MAX(ROUNDUP(SMALL(CC$59:CC$108,$L84)/1000,0)*1000,1000),0))</f>
        <v>6000</v>
      </c>
      <c r="FE84" s="41">
        <f>IF(CD84="","",IF(成就内容!BU$120&lt;&gt;"",MAX(ROUNDUP(SMALL(CD$59:CD$108,$L84)/1000,0)*1000,1000),0))</f>
        <v>187000</v>
      </c>
      <c r="FF84" s="41" t="str">
        <f>IF(CE84="","",IF(成就内容!BV$120&lt;&gt;"",MAX(ROUNDUP(SMALL(CE$59:CE$108,$L84)/1000,0)*1000,1000),0))</f>
        <v/>
      </c>
      <c r="FG84" s="41">
        <f>IF(CF84="","",IF(成就内容!BW$120&lt;&gt;"",MAX(ROUNDUP(SMALL(CF$59:CF$108,$L84)/1000,0)*1000,1000),0))</f>
        <v>745000</v>
      </c>
      <c r="FH84" s="41">
        <f>IF(CG84="","",IF(成就内容!BX$120&lt;&gt;"",MAX(ROUNDUP(SMALL(CG$59:CG$108,$L84)/1000,0)*1000,1000),0))</f>
        <v>280000</v>
      </c>
      <c r="FI84" s="41">
        <f>IF(CH84="","",IF(成就内容!BY$120&lt;&gt;"",MAX(ROUNDUP(SMALL(CH$59:CH$108,$L84)/1000,0)*1000,1000),0))</f>
        <v>745000</v>
      </c>
      <c r="FJ84" s="41">
        <f>IF(CI84="","",IF(成就内容!BZ$120&lt;&gt;"",MAX(ROUNDUP(SMALL(CI$59:CI$108,$L84)/1000,0)*1000,1000),0))</f>
        <v>0</v>
      </c>
    </row>
    <row r="85" spans="1:166" s="96" customFormat="1" x14ac:dyDescent="0.15">
      <c r="B85" s="96">
        <v>82</v>
      </c>
      <c r="C85" s="96">
        <f>'[1]功能-子任务'!$S86</f>
        <v>16660.8</v>
      </c>
      <c r="D85" s="96">
        <f>'[1]功能-子任务'!$AC86</f>
        <v>15360000</v>
      </c>
      <c r="E85" s="96">
        <f>'[1]功能-子任务'!$AM86/4</f>
        <v>106160937.5</v>
      </c>
      <c r="F85" s="96">
        <f t="shared" si="78"/>
        <v>106160937.5</v>
      </c>
      <c r="G85" s="96">
        <f>'[1]功能-子任务'!$AR86</f>
        <v>305620000.0000003</v>
      </c>
      <c r="H85" s="96">
        <f>'[1]功能-子任务'!$BA86</f>
        <v>48950</v>
      </c>
      <c r="I85" s="96">
        <f>'[1]功能-子任务'!$BJ86</f>
        <v>226801.8</v>
      </c>
      <c r="J85" s="19"/>
      <c r="L85" s="43">
        <v>27</v>
      </c>
      <c r="M85" s="41">
        <f>IF(成就内容!D33="","",INDEX($D$4:$D$178*成就内容!D$120/SUM(成就内容!$D$120:$BZ$120),成就内容!D89,1)-SUM(M$59:M84))</f>
        <v>0</v>
      </c>
      <c r="N85" s="41" t="str">
        <f>IF(成就内容!E33="","",INDEX($D$4:$D$178*成就内容!E$120/SUM(成就内容!$D$120:$BZ$120),成就内容!E89,1)-SUM(N$59:N84))</f>
        <v/>
      </c>
      <c r="O85" s="41" t="str">
        <f>IF(成就内容!F33="","",INDEX($D$4:$D$178*成就内容!F$120/SUM(成就内容!$D$120:$BZ$120),成就内容!F89,1)-SUM(O$59:O84))</f>
        <v/>
      </c>
      <c r="P85" s="41" t="str">
        <f>IF(成就内容!G33="","",INDEX($D$4:$D$178*成就内容!G$120/SUM(成就内容!$D$120:$BZ$120),成就内容!G89,1)-SUM(P$59:P84))</f>
        <v/>
      </c>
      <c r="Q85" s="41">
        <f>IF(成就内容!H33="","",INDEX($D$4:$D$178*成就内容!H$120/SUM(成就内容!$D$120:$BZ$120),成就内容!H89,1)-SUM(Q$59:Q84))</f>
        <v>0</v>
      </c>
      <c r="R85" s="41">
        <f>IF(成就内容!I33="","",INDEX($D$4:$D$178*成就内容!I$120/SUM(成就内容!$D$120:$BZ$120),成就内容!I89,1)-SUM(R$59:R84))</f>
        <v>744727.27272727247</v>
      </c>
      <c r="S85" s="41">
        <f>IF(成就内容!J33="","",INDEX($D$4:$D$178*成就内容!J$120/SUM(成就内容!$D$120:$BZ$120),成就内容!J89,1)-SUM(S$59:S84))</f>
        <v>0</v>
      </c>
      <c r="T85" s="41">
        <f>IF(成就内容!K33="","",INDEX($D$4:$D$178*成就内容!K$120/SUM(成就内容!$D$120:$BZ$120),成就内容!K89,1)-SUM(T$59:T84))</f>
        <v>0</v>
      </c>
      <c r="U85" s="41">
        <f>IF(成就内容!L33="","",INDEX($D$4:$D$178*成就内容!L$120/SUM(成就内容!$D$120:$BZ$120),成就内容!L89,1)-SUM(U$59:U84))</f>
        <v>0</v>
      </c>
      <c r="V85" s="41">
        <f>IF(成就内容!M33="","",INDEX($D$4:$D$178*成就内容!M$120/SUM(成就内容!$D$120:$BZ$120),成就内容!M89,1)-SUM(V$59:V84))</f>
        <v>0</v>
      </c>
      <c r="W85" s="41">
        <f>IF(成就内容!N33="","",INDEX($D$4:$D$178*成就内容!N$120/SUM(成就内容!$D$120:$BZ$120),成就内容!N89,1)-SUM(W$59:W84))</f>
        <v>0</v>
      </c>
      <c r="X85" s="41">
        <f>IF(成就内容!O33="","",INDEX($D$4:$D$178*成就内容!O$120/SUM(成就内容!$D$120:$BZ$120),成就内容!O89,1)-SUM(X$59:X84))</f>
        <v>0</v>
      </c>
      <c r="Y85" s="41" t="str">
        <f>IF(成就内容!P33="","",INDEX($D$4:$D$178*成就内容!P$120/SUM(成就内容!$D$120:$BZ$120),成就内容!P89,1)-SUM(Y$59:Y84))</f>
        <v/>
      </c>
      <c r="Z85" s="41">
        <f>IF(成就内容!Q33="","",INDEX($D$4:$D$178*成就内容!Q$120/SUM(成就内容!$D$120:$BZ$120),成就内容!Q89,1)-SUM(Z$59:Z84))</f>
        <v>0</v>
      </c>
      <c r="AA85" s="41">
        <f>IF(成就内容!R33="","",INDEX($D$4:$D$178*成就内容!R$120/SUM(成就内容!$D$120:$BZ$120),成就内容!R89,1)-SUM(AA$59:AA84))</f>
        <v>744727.27272727247</v>
      </c>
      <c r="AB85" s="41">
        <f>IF(成就内容!S33="","",INDEX($D$4:$D$178*成就内容!S$120/SUM(成就内容!$D$120:$BZ$120),成就内容!S89,1)-SUM(AB$59:AB84))</f>
        <v>0</v>
      </c>
      <c r="AC85" s="41">
        <f>IF(成就内容!T33="","",INDEX($D$4:$D$178*成就内容!T$120/SUM(成就内容!$D$120:$BZ$120),成就内容!T89,1)-SUM(AC$59:AC84))</f>
        <v>0</v>
      </c>
      <c r="AD85" s="41">
        <f>IF(成就内容!U33="","",INDEX($D$4:$D$178*成就内容!U$120/SUM(成就内容!$D$120:$BZ$120),成就内容!U89,1)-SUM(AD$59:AD84))</f>
        <v>0</v>
      </c>
      <c r="AE85" s="41">
        <f>IF(成就内容!V33="","",INDEX($D$4:$D$178*成就内容!V$120/SUM(成就内容!$D$120:$BZ$120),成就内容!V89,1)-SUM(AE$59:AE84))</f>
        <v>0</v>
      </c>
      <c r="AF85" s="41">
        <f>IF(成就内容!W33="","",INDEX($D$4:$D$178*成就内容!W$120/SUM(成就内容!$D$120:$BZ$120),成就内容!W89,1)-SUM(AF$59:AF84))</f>
        <v>0</v>
      </c>
      <c r="AG85" s="41">
        <f>IF(成就内容!X33="","",INDEX($D$4:$D$178*成就内容!X$120/SUM(成就内容!$D$120:$BZ$120),成就内容!X89,1)-SUM(AG$59:AG84))</f>
        <v>1861818.1818181816</v>
      </c>
      <c r="AH85" s="41" t="str">
        <f>IF(成就内容!Y33="","",INDEX($D$4:$D$178*成就内容!Y$120/SUM(成就内容!$D$120:$BZ$120),成就内容!Y89,1)-SUM(AH$59:AH84))</f>
        <v/>
      </c>
      <c r="AI85" s="41" t="str">
        <f>IF(成就内容!Z33="","",INDEX($D$4:$D$178*成就内容!Z$120/SUM(成就内容!$D$120:$BZ$120),成就内容!Z89,1)-SUM(AI$59:AI84))</f>
        <v/>
      </c>
      <c r="AJ85" s="41" t="str">
        <f>IF(成就内容!AA33="","",INDEX($D$4:$D$178*成就内容!AA$120/SUM(成就内容!$D$120:$BZ$120),成就内容!AA89,1)-SUM(AJ$59:AJ84))</f>
        <v/>
      </c>
      <c r="AK85" s="41" t="str">
        <f>IF(成就内容!AB33="","",INDEX($D$4:$D$178*成就内容!AB$120/SUM(成就内容!$D$120:$BZ$120),成就内容!AB89,1)-SUM(AK$59:AK84))</f>
        <v/>
      </c>
      <c r="AL85" s="41">
        <f>IF(成就内容!AC33="","",INDEX($D$4:$D$178*成就内容!AC$120/SUM(成就内容!$D$120:$BZ$120),成就内容!AC89,1)-SUM(AL$59:AL84))</f>
        <v>0</v>
      </c>
      <c r="AM85" s="41">
        <f>IF(成就内容!AD33="","",INDEX($D$4:$D$178*成就内容!AD$120/SUM(成就内容!$D$120:$BZ$120),成就内容!AD89,1)-SUM(AM$59:AM84))</f>
        <v>0</v>
      </c>
      <c r="AN85" s="41">
        <f>IF(成就内容!AE33="","",INDEX($D$4:$D$178*成就内容!AE$120/SUM(成就内容!$D$120:$BZ$120),成就内容!AE89,1)-SUM(AN$59:AN84))</f>
        <v>0</v>
      </c>
      <c r="AO85" s="41">
        <f>IF(成就内容!AF33="","",INDEX($D$4:$D$178*成就内容!AF$120/SUM(成就内容!$D$120:$BZ$120),成就内容!AF89,1)-SUM(AO$59:AO84))</f>
        <v>0</v>
      </c>
      <c r="AP85" s="41">
        <f>IF(成就内容!AG33="","",INDEX($D$4:$D$178*成就内容!AG$120/SUM(成就内容!$D$120:$BZ$120),成就内容!AG89,1)-SUM(AP$59:AP84))</f>
        <v>744727.27272727294</v>
      </c>
      <c r="AQ85" s="41" t="str">
        <f>IF(成就内容!AH33="","",INDEX($D$4:$D$178*成就内容!AH$120/SUM(成就内容!$D$120:$BZ$120),成就内容!AH89,1)-SUM(AQ$59:AQ84))</f>
        <v/>
      </c>
      <c r="AR85" s="41">
        <f>IF(成就内容!AI33="","",INDEX($D$4:$D$178*成就内容!AI$120/SUM(成就内容!$D$120:$BZ$120),成就内容!AI89,1)-SUM(AR$59:AR84))</f>
        <v>744727.27272727294</v>
      </c>
      <c r="AS85" s="41">
        <f>IF(成就内容!AJ33="","",INDEX($D$4:$D$178*成就内容!AJ$120/SUM(成就内容!$D$120:$BZ$120),成就内容!AJ89,1)-SUM(AS$59:AS84))</f>
        <v>744727.27272727247</v>
      </c>
      <c r="AT85" s="41" t="str">
        <f>IF(成就内容!AK33="","",INDEX($D$4:$D$178*成就内容!AK$120/SUM(成就内容!$D$120:$BZ$120),成就内容!AK89,1)-SUM(AT$59:AT84))</f>
        <v/>
      </c>
      <c r="AU85" s="41" t="str">
        <f>IF(成就内容!AL33="","",INDEX($D$4:$D$178*成就内容!AL$120/SUM(成就内容!$D$120:$BZ$120),成就内容!AL89,1)-SUM(AU$59:AU84))</f>
        <v/>
      </c>
      <c r="AV85" s="41" t="str">
        <f>IF(成就内容!AM33="","",INDEX($D$4:$D$178*成就内容!AM$120/SUM(成就内容!$D$120:$BZ$120),成就内容!AM89,1)-SUM(AV$59:AV84))</f>
        <v/>
      </c>
      <c r="AW85" s="41" t="str">
        <f>IF(成就内容!AN33="","",INDEX($D$4:$D$178*成就内容!AN$120/SUM(成就内容!$D$120:$BZ$120),成就内容!AN89,1)-SUM(AW$59:AW84))</f>
        <v/>
      </c>
      <c r="AX85" s="41">
        <f>IF(成就内容!AO33="","",INDEX($D$4:$D$178*成就内容!AO$120/SUM(成就内容!$D$120:$BZ$120),成就内容!AO89,1)-SUM(AX$59:AX84))</f>
        <v>0</v>
      </c>
      <c r="AY85" s="41">
        <f>IF(成就内容!AP33="","",INDEX($D$4:$D$178*成就内容!AP$120/SUM(成就内容!$D$120:$BZ$120),成就内容!AP89,1)-SUM(AY$59:AY84))</f>
        <v>0</v>
      </c>
      <c r="AZ85" s="41">
        <f>IF(成就内容!AQ33="","",INDEX($D$4:$D$178*成就内容!AQ$120/SUM(成就内容!$D$120:$BZ$120),成就内容!AQ89,1)-SUM(AZ$59:AZ84))</f>
        <v>0</v>
      </c>
      <c r="BA85" s="41">
        <f>IF(成就内容!AR33="","",INDEX($D$4:$D$178*成就内容!AR$120/SUM(成就内容!$D$120:$BZ$120),成就内容!AR89,1)-SUM(BA$59:BA84))</f>
        <v>0</v>
      </c>
      <c r="BB85" s="41">
        <f>IF(成就内容!AS33="","",INDEX($D$4:$D$178*成就内容!AS$120/SUM(成就内容!$D$120:$BZ$120),成就内容!AS89,1)-SUM(BB$59:BB84))</f>
        <v>0</v>
      </c>
      <c r="BC85" s="41">
        <f>IF(成就内容!AT33="","",INDEX($D$4:$D$178*成就内容!AT$120/SUM(成就内容!$D$120:$BZ$120),成就内容!AT89,1)-SUM(BC$59:BC84))</f>
        <v>0</v>
      </c>
      <c r="BD85" s="41">
        <f>IF(成就内容!AU33="","",INDEX($D$4:$D$178*成就内容!AU$120/SUM(成就内容!$D$120:$BZ$120),成就内容!AU89,1)-SUM(BD$59:BD84))</f>
        <v>0</v>
      </c>
      <c r="BE85" s="41" t="str">
        <f>IF(成就内容!AV33="","",INDEX($D$4:$D$178*成就内容!AV$120/SUM(成就内容!$D$120:$BZ$120),成就内容!AV89,1)-SUM(BE$59:BE84))</f>
        <v/>
      </c>
      <c r="BF85" s="41">
        <f>IF(成就内容!AW33="","",INDEX($D$4:$D$178*成就内容!AW$120/SUM(成就内容!$D$120:$BZ$120),成就内容!AW89,1)-SUM(BF$59:BF84))</f>
        <v>744727.27272727247</v>
      </c>
      <c r="BG85" s="41">
        <f>IF(成就内容!AX33="","",INDEX($D$4:$D$178*成就内容!AX$120/SUM(成就内容!$D$120:$BZ$120),成就内容!AX89,1)-SUM(BG$59:BG84))</f>
        <v>0</v>
      </c>
      <c r="BH85" s="41">
        <f>IF(成就内容!AY33="","",INDEX($D$4:$D$178*成就内容!AY$120/SUM(成就内容!$D$120:$BZ$120),成就内容!AY89,1)-SUM(BH$59:BH84))</f>
        <v>0</v>
      </c>
      <c r="BI85" s="41">
        <f>IF(成就内容!AZ33="","",INDEX($D$4:$D$178*成就内容!AZ$120/SUM(成就内容!$D$120:$BZ$120),成就内容!AZ89,1)-SUM(BI$59:BI84))</f>
        <v>0</v>
      </c>
      <c r="BJ85" s="41">
        <f>IF(成就内容!BA33="","",INDEX($D$4:$D$178*成就内容!BA$120/SUM(成就内容!$D$120:$BZ$120),成就内容!BA89,1)-SUM(BJ$59:BJ84))</f>
        <v>0</v>
      </c>
      <c r="BK85" s="41">
        <f>IF(成就内容!BB33="","",INDEX($D$4:$D$178*成就内容!BB$120/SUM(成就内容!$D$120:$BZ$120),成就内容!BB89,1)-SUM(BK$59:BK84))</f>
        <v>0</v>
      </c>
      <c r="BL85" s="41">
        <f>IF(成就内容!BC33="","",INDEX($D$4:$D$178*成就内容!BC$120/SUM(成就内容!$D$120:$BZ$120),成就内容!BC89,1)-SUM(BL$59:BL84))</f>
        <v>0</v>
      </c>
      <c r="BM85" s="41">
        <f>IF(成就内容!BD33="","",INDEX($D$4:$D$178*成就内容!BD$120/SUM(成就内容!$D$120:$BZ$120),成就内容!BD89,1)-SUM(BM$59:BM84))</f>
        <v>0</v>
      </c>
      <c r="BN85" s="41">
        <f>IF(成就内容!BE33="","",INDEX($D$4:$D$178*成就内容!BE$120/SUM(成就内容!$D$120:$BZ$120),成就内容!BE89,1)-SUM(BN$59:BN84))</f>
        <v>0</v>
      </c>
      <c r="BO85" s="41">
        <f>IF(成就内容!BF33="","",INDEX($D$4:$D$178*成就内容!BF$120/SUM(成就内容!$D$120:$BZ$120),成就内容!BF89,1)-SUM(BO$59:BO84))</f>
        <v>0</v>
      </c>
      <c r="BP85" s="41">
        <f>IF(成就内容!BG33="","",INDEX($D$4:$D$178*成就内容!BG$120/SUM(成就内容!$D$120:$BZ$120),成就内容!BG89,1)-SUM(BP$59:BP84))</f>
        <v>744727.27272727247</v>
      </c>
      <c r="BQ85" s="41">
        <f>IF(成就内容!BH33="","",INDEX($D$4:$D$178*成就内容!BH$120/SUM(成就内容!$D$120:$BZ$120),成就内容!BH89,1)-SUM(BQ$59:BQ84))</f>
        <v>0</v>
      </c>
      <c r="BR85" s="41" t="str">
        <f>IF(成就内容!BI33="","",INDEX($D$4:$D$178*成就内容!BI$120/SUM(成就内容!$D$120:$BZ$120),成就内容!BI89,1)-SUM(BR$59:BR84))</f>
        <v/>
      </c>
      <c r="BS85" s="41">
        <f>IF(成就内容!BJ33="","",INDEX($D$4:$D$178*成就内容!BJ$120/SUM(成就内容!$D$120:$BZ$120),成就内容!BJ89,1)-SUM(BS$59:BS84))</f>
        <v>0</v>
      </c>
      <c r="BT85" s="41">
        <f>IF(成就内容!BK33="","",INDEX($D$4:$D$178*成就内容!BK$120/SUM(成就内容!$D$120:$BZ$120),成就内容!BK89,1)-SUM(BT$59:BT84))</f>
        <v>651636.36363636353</v>
      </c>
      <c r="BU85" s="41">
        <f>IF(成就内容!BL33="","",INDEX($D$4:$D$178*成就内容!BL$120/SUM(成就内容!$D$120:$BZ$120),成就内容!BL89,1)-SUM(BU$59:BU84))</f>
        <v>0</v>
      </c>
      <c r="BV85" s="41">
        <f>IF(成就内容!BM33="","",INDEX($D$4:$D$178*成就内容!BM$120/SUM(成就内容!$D$120:$BZ$120),成就内容!BM89,1)-SUM(BV$59:BV84))</f>
        <v>0</v>
      </c>
      <c r="BW85" s="41" t="str">
        <f>IF(成就内容!BN33="","",INDEX($D$4:$D$178*成就内容!BN$120/SUM(成就内容!$D$120:$BZ$120),成就内容!BN89,1)-SUM(BW$59:BW84))</f>
        <v/>
      </c>
      <c r="BX85" s="41">
        <f>IF(成就内容!BO33="","",INDEX($D$4:$D$178*成就内容!BO$120/SUM(成就内容!$D$120:$BZ$120),成就内容!BO89,1)-SUM(BX$59:BX84))</f>
        <v>93090.909090909176</v>
      </c>
      <c r="BY85" s="41">
        <f>IF(成就内容!BP33="","",INDEX($D$4:$D$178*成就内容!BP$120/SUM(成就内容!$D$120:$BZ$120),成就内容!BP89,1)-SUM(BY$59:BY84))</f>
        <v>186181.81818181835</v>
      </c>
      <c r="BZ85" s="41">
        <f>IF(成就内容!BQ33="","",INDEX($D$4:$D$178*成就内容!BQ$120/SUM(成就内容!$D$120:$BZ$120),成就内容!BQ89,1)-SUM(BZ$59:BZ84))</f>
        <v>0</v>
      </c>
      <c r="CA85" s="41" t="str">
        <f>IF(成就内容!BR33="","",INDEX($D$4:$D$178*成就内容!BR$120/SUM(成就内容!$D$120:$BZ$120),成就内容!BR89,1)-SUM(CA$59:CA84))</f>
        <v/>
      </c>
      <c r="CB85" s="41" t="str">
        <f>IF(成就内容!BS33="","",INDEX($D$4:$D$178*成就内容!BS$120/SUM(成就内容!$D$120:$BZ$120),成就内容!BS89,1)-SUM(CB$59:CB84))</f>
        <v/>
      </c>
      <c r="CC85" s="41">
        <f>IF(成就内容!BT33="","",INDEX($D$4:$D$178*成就内容!BT$120/SUM(成就内容!$D$120:$BZ$120),成就内容!BT89,1)-SUM(CC$59:CC84))</f>
        <v>5818.1818181818235</v>
      </c>
      <c r="CD85" s="41">
        <f>IF(成就内容!BU33="","",INDEX($D$4:$D$178*成就内容!BU$120/SUM(成就内容!$D$120:$BZ$120),成就内容!BU89,1)-SUM(CD$59:CD84))</f>
        <v>372363.63636363624</v>
      </c>
      <c r="CE85" s="41" t="str">
        <f>IF(成就内容!BV33="","",INDEX($D$4:$D$178*成就内容!BV$120/SUM(成就内容!$D$120:$BZ$120),成就内容!BV89,1)-SUM(CE$59:CE84))</f>
        <v/>
      </c>
      <c r="CF85" s="41">
        <f>IF(成就内容!BW33="","",INDEX($D$4:$D$178*成就内容!BW$120/SUM(成就内容!$D$120:$BZ$120),成就内容!BW89,1)-SUM(CF$59:CF84))</f>
        <v>744727.27272727247</v>
      </c>
      <c r="CG85" s="41">
        <f>IF(成就内容!BX33="","",INDEX($D$4:$D$178*成就内容!BX$120/SUM(成就内容!$D$120:$BZ$120),成就内容!BX89,1)-SUM(CG$59:CG84))</f>
        <v>279272.72727272729</v>
      </c>
      <c r="CH85" s="41">
        <f>IF(成就内容!BY33="","",INDEX($D$4:$D$178*成就内容!BY$120/SUM(成就内容!$D$120:$BZ$120),成就内容!BY89,1)-SUM(CH$59:CH84))</f>
        <v>744727.27272727247</v>
      </c>
      <c r="CI85" s="41">
        <f>IF(成就内容!BZ33="","",INDEX($D$4:$D$178*成就内容!BZ$120/SUM(成就内容!$D$120:$BZ$120),成就内容!BZ89,1)-SUM(CI$59:CI84))</f>
        <v>0</v>
      </c>
      <c r="CK85" s="19"/>
      <c r="CM85" s="43">
        <v>27</v>
      </c>
      <c r="CN85" s="41">
        <f>IF(M85="","",IF(成就内容!D$120&lt;&gt;"",MAX(ROUNDUP(SMALL(M$59:M$108,$L85)/1000,0)*1000,1000),0))</f>
        <v>0</v>
      </c>
      <c r="CO85" s="41" t="str">
        <f>IF(N85="","",IF(成就内容!E$120&lt;&gt;"",MAX(ROUNDUP(SMALL(N$59:N$108,$L85)/1000,0)*1000,1000),0))</f>
        <v/>
      </c>
      <c r="CP85" s="41" t="str">
        <f>IF(O85="","",IF(成就内容!F$120&lt;&gt;"",MAX(ROUNDUP(SMALL(O$59:O$108,$L85)/1000,0)*1000,1000),0))</f>
        <v/>
      </c>
      <c r="CQ85" s="41" t="str">
        <f>IF(P85="","",IF(成就内容!G$120&lt;&gt;"",MAX(ROUNDUP(SMALL(P$59:P$108,$L85)/1000,0)*1000,1000),0))</f>
        <v/>
      </c>
      <c r="CR85" s="41">
        <f>IF(Q85="","",IF(成就内容!H$120&lt;&gt;"",MAX(ROUNDUP(SMALL(Q$59:Q$108,$L85)/1000,0)*1000,1000),0))</f>
        <v>0</v>
      </c>
      <c r="CS85" s="41">
        <f>IF(R85="","",IF(成就内容!I$120&lt;&gt;"",MAX(ROUNDUP(SMALL(R$59:R$108,$L85)/1000,0)*1000,1000),0))</f>
        <v>745000</v>
      </c>
      <c r="CT85" s="41">
        <f>IF(S85="","",IF(成就内容!J$120&lt;&gt;"",MAX(ROUNDUP(SMALL(S$59:S$108,$L85)/1000,0)*1000,1000),0))</f>
        <v>0</v>
      </c>
      <c r="CU85" s="41">
        <f>IF(T85="","",IF(成就内容!K$120&lt;&gt;"",MAX(ROUNDUP(SMALL(T$59:T$108,$L85)/1000,0)*1000,1000),0))</f>
        <v>0</v>
      </c>
      <c r="CV85" s="41">
        <f>IF(U85="","",IF(成就内容!L$120&lt;&gt;"",MAX(ROUNDUP(SMALL(U$59:U$108,$L85)/1000,0)*1000,1000),0))</f>
        <v>0</v>
      </c>
      <c r="CW85" s="41">
        <f>IF(V85="","",IF(成就内容!M$120&lt;&gt;"",MAX(ROUNDUP(SMALL(V$59:V$108,$L85)/1000,0)*1000,1000),0))</f>
        <v>0</v>
      </c>
      <c r="CX85" s="41">
        <f>IF(W85="","",IF(成就内容!N$120&lt;&gt;"",MAX(ROUNDUP(SMALL(W$59:W$108,$L85)/1000,0)*1000,1000),0))</f>
        <v>0</v>
      </c>
      <c r="CY85" s="41">
        <f>IF(X85="","",IF(成就内容!O$120&lt;&gt;"",MAX(ROUNDUP(SMALL(X$59:X$108,$L85)/1000,0)*1000,1000),0))</f>
        <v>0</v>
      </c>
      <c r="CZ85" s="41" t="str">
        <f>IF(Y85="","",IF(成就内容!P$120&lt;&gt;"",MAX(ROUNDUP(SMALL(Y$59:Y$108,$L85)/1000,0)*1000,1000),0))</f>
        <v/>
      </c>
      <c r="DA85" s="41">
        <f>IF(Z85="","",IF(成就内容!Q$120&lt;&gt;"",MAX(ROUNDUP(SMALL(Z$59:Z$108,$L85)/1000,0)*1000,1000),0))</f>
        <v>0</v>
      </c>
      <c r="DB85" s="41">
        <f>IF(AA85="","",IF(成就内容!R$120&lt;&gt;"",MAX(ROUNDUP(SMALL(AA$59:AA$108,$L85)/1000,0)*1000,1000),0))</f>
        <v>745000</v>
      </c>
      <c r="DC85" s="41">
        <f>IF(AB85="","",IF(成就内容!S$120&lt;&gt;"",MAX(ROUNDUP(SMALL(AB$59:AB$108,$L85)/1000,0)*1000,1000),0))</f>
        <v>0</v>
      </c>
      <c r="DD85" s="41">
        <f>IF(AC85="","",IF(成就内容!T$120&lt;&gt;"",MAX(ROUNDUP(SMALL(AC$59:AC$108,$L85)/1000,0)*1000,1000),0))</f>
        <v>0</v>
      </c>
      <c r="DE85" s="41">
        <f>IF(AD85="","",IF(成就内容!U$120&lt;&gt;"",MAX(ROUNDUP(SMALL(AD$59:AD$108,$L85)/1000,0)*1000,1000),0))</f>
        <v>0</v>
      </c>
      <c r="DF85" s="41">
        <f>IF(AE85="","",IF(成就内容!V$120&lt;&gt;"",MAX(ROUNDUP(SMALL(AE$59:AE$108,$L85)/1000,0)*1000,1000),0))</f>
        <v>0</v>
      </c>
      <c r="DG85" s="41">
        <f>IF(AF85="","",IF(成就内容!W$120&lt;&gt;"",MAX(ROUNDUP(SMALL(AF$59:AF$108,$L85)/1000,0)*1000,1000),0))</f>
        <v>0</v>
      </c>
      <c r="DH85" s="41">
        <f>IF(AG85="","",IF(成就内容!X$120&lt;&gt;"",MAX(ROUNDUP(SMALL(AG$59:AG$108,$L85)/1000,0)*1000,1000),0))</f>
        <v>1862000</v>
      </c>
      <c r="DI85" s="41" t="str">
        <f>IF(AH85="","",IF(成就内容!Y$120&lt;&gt;"",MAX(ROUNDUP(SMALL(AH$59:AH$108,$L85)/1000,0)*1000,1000),0))</f>
        <v/>
      </c>
      <c r="DJ85" s="41" t="str">
        <f>IF(AI85="","",IF(成就内容!Z$120&lt;&gt;"",MAX(ROUNDUP(SMALL(AI$59:AI$108,$L85)/1000,0)*1000,1000),0))</f>
        <v/>
      </c>
      <c r="DK85" s="41" t="str">
        <f>IF(AJ85="","",IF(成就内容!AA$120&lt;&gt;"",MAX(ROUNDUP(SMALL(AJ$59:AJ$108,$L85)/1000,0)*1000,1000),0))</f>
        <v/>
      </c>
      <c r="DL85" s="41" t="str">
        <f>IF(AK85="","",IF(成就内容!AB$120&lt;&gt;"",MAX(ROUNDUP(SMALL(AK$59:AK$108,$L85)/1000,0)*1000,1000),0))</f>
        <v/>
      </c>
      <c r="DM85" s="41">
        <f>IF(AL85="","",IF(成就内容!AC$120&lt;&gt;"",MAX(ROUNDUP(SMALL(AL$59:AL$108,$L85)/1000,0)*1000,1000),0))</f>
        <v>0</v>
      </c>
      <c r="DN85" s="41">
        <f>IF(AM85="","",IF(成就内容!AD$120&lt;&gt;"",MAX(ROUNDUP(SMALL(AM$59:AM$108,$L85)/1000,0)*1000,1000),0))</f>
        <v>0</v>
      </c>
      <c r="DO85" s="41">
        <f>IF(AN85="","",IF(成就内容!AE$120&lt;&gt;"",MAX(ROUNDUP(SMALL(AN$59:AN$108,$L85)/1000,0)*1000,1000),0))</f>
        <v>0</v>
      </c>
      <c r="DP85" s="41">
        <f>IF(AO85="","",IF(成就内容!AF$120&lt;&gt;"",MAX(ROUNDUP(SMALL(AO$59:AO$108,$L85)/1000,0)*1000,1000),0))</f>
        <v>0</v>
      </c>
      <c r="DQ85" s="41">
        <f>IF(AP85="","",IF(成就内容!AG$120&lt;&gt;"",MAX(ROUNDUP(SMALL(AP$59:AP$108,$L85)/1000,0)*1000,1000),0))</f>
        <v>745000</v>
      </c>
      <c r="DR85" s="41" t="str">
        <f>IF(AQ85="","",IF(成就内容!AH$120&lt;&gt;"",MAX(ROUNDUP(SMALL(AQ$59:AQ$108,$L85)/1000,0)*1000,1000),0))</f>
        <v/>
      </c>
      <c r="DS85" s="41">
        <f>IF(AR85="","",IF(成就内容!AI$120&lt;&gt;"",MAX(ROUNDUP(SMALL(AR$59:AR$108,$L85)/1000,0)*1000,1000),0))</f>
        <v>745000</v>
      </c>
      <c r="DT85" s="41">
        <f>IF(AS85="","",IF(成就内容!AJ$120&lt;&gt;"",MAX(ROUNDUP(SMALL(AS$59:AS$108,$L85)/1000,0)*1000,1000),0))</f>
        <v>745000</v>
      </c>
      <c r="DU85" s="41" t="str">
        <f>IF(AT85="","",IF(成就内容!AK$120&lt;&gt;"",MAX(ROUNDUP(SMALL(AT$59:AT$108,$L85)/1000,0)*1000,1000),0))</f>
        <v/>
      </c>
      <c r="DV85" s="41" t="str">
        <f>IF(AU85="","",IF(成就内容!AL$120&lt;&gt;"",MAX(ROUNDUP(SMALL(AU$59:AU$108,$L85)/1000,0)*1000,1000),0))</f>
        <v/>
      </c>
      <c r="DW85" s="41" t="str">
        <f>IF(AV85="","",IF(成就内容!AM$120&lt;&gt;"",MAX(ROUNDUP(SMALL(AV$59:AV$108,$L85)/1000,0)*1000,1000),0))</f>
        <v/>
      </c>
      <c r="DX85" s="41" t="str">
        <f>IF(AW85="","",IF(成就内容!AN$120&lt;&gt;"",MAX(ROUNDUP(SMALL(AW$59:AW$108,$L85)/1000,0)*1000,1000),0))</f>
        <v/>
      </c>
      <c r="DY85" s="41">
        <f>IF(AX85="","",IF(成就内容!AO$120&lt;&gt;"",MAX(ROUNDUP(SMALL(AX$59:AX$108,$L85)/1000,0)*1000,1000),0))</f>
        <v>0</v>
      </c>
      <c r="DZ85" s="41">
        <f>IF(AY85="","",IF(成就内容!AP$120&lt;&gt;"",MAX(ROUNDUP(SMALL(AY$59:AY$108,$L85)/1000,0)*1000,1000),0))</f>
        <v>0</v>
      </c>
      <c r="EA85" s="41">
        <f>IF(AZ85="","",IF(成就内容!AQ$120&lt;&gt;"",MAX(ROUNDUP(SMALL(AZ$59:AZ$108,$L85)/1000,0)*1000,1000),0))</f>
        <v>0</v>
      </c>
      <c r="EB85" s="41">
        <f>IF(BA85="","",IF(成就内容!AR$120&lt;&gt;"",MAX(ROUNDUP(SMALL(BA$59:BA$108,$L85)/1000,0)*1000,1000),0))</f>
        <v>0</v>
      </c>
      <c r="EC85" s="41">
        <f>IF(BB85="","",IF(成就内容!AS$120&lt;&gt;"",MAX(ROUNDUP(SMALL(BB$59:BB$108,$L85)/1000,0)*1000,1000),0))</f>
        <v>0</v>
      </c>
      <c r="ED85" s="41">
        <f>IF(BC85="","",IF(成就内容!AT$120&lt;&gt;"",MAX(ROUNDUP(SMALL(BC$59:BC$108,$L85)/1000,0)*1000,1000),0))</f>
        <v>0</v>
      </c>
      <c r="EE85" s="41">
        <f>IF(BD85="","",IF(成就内容!AU$120&lt;&gt;"",MAX(ROUNDUP(SMALL(BD$59:BD$108,$L85)/1000,0)*1000,1000),0))</f>
        <v>0</v>
      </c>
      <c r="EF85" s="41" t="str">
        <f>IF(BE85="","",IF(成就内容!AV$120&lt;&gt;"",MAX(ROUNDUP(SMALL(BE$59:BE$108,$L85)/1000,0)*1000,1000),0))</f>
        <v/>
      </c>
      <c r="EG85" s="41">
        <f>IF(BF85="","",IF(成就内容!AW$120&lt;&gt;"",MAX(ROUNDUP(SMALL(BF$59:BF$108,$L85)/1000,0)*1000,1000),0))</f>
        <v>745000</v>
      </c>
      <c r="EH85" s="41">
        <f>IF(BG85="","",IF(成就内容!AX$120&lt;&gt;"",MAX(ROUNDUP(SMALL(BG$59:BG$108,$L85)/1000,0)*1000,1000),0))</f>
        <v>0</v>
      </c>
      <c r="EI85" s="41">
        <f>IF(BH85="","",IF(成就内容!AY$120&lt;&gt;"",MAX(ROUNDUP(SMALL(BH$59:BH$108,$L85)/1000,0)*1000,1000),0))</f>
        <v>0</v>
      </c>
      <c r="EJ85" s="41">
        <f>IF(BI85="","",IF(成就内容!AZ$120&lt;&gt;"",MAX(ROUNDUP(SMALL(BI$59:BI$108,$L85)/1000,0)*1000,1000),0))</f>
        <v>0</v>
      </c>
      <c r="EK85" s="41">
        <f>IF(BJ85="","",IF(成就内容!BA$120&lt;&gt;"",MAX(ROUNDUP(SMALL(BJ$59:BJ$108,$L85)/1000,0)*1000,1000),0))</f>
        <v>0</v>
      </c>
      <c r="EL85" s="41">
        <f>IF(BK85="","",IF(成就内容!BB$120&lt;&gt;"",MAX(ROUNDUP(SMALL(BK$59:BK$108,$L85)/1000,0)*1000,1000),0))</f>
        <v>0</v>
      </c>
      <c r="EM85" s="41">
        <f>IF(BL85="","",IF(成就内容!BC$120&lt;&gt;"",MAX(ROUNDUP(SMALL(BL$59:BL$108,$L85)/1000,0)*1000,1000),0))</f>
        <v>0</v>
      </c>
      <c r="EN85" s="41">
        <f>IF(BM85="","",IF(成就内容!BD$120&lt;&gt;"",MAX(ROUNDUP(SMALL(BM$59:BM$108,$L85)/1000,0)*1000,1000),0))</f>
        <v>0</v>
      </c>
      <c r="EO85" s="41">
        <f>IF(BN85="","",IF(成就内容!BE$120&lt;&gt;"",MAX(ROUNDUP(SMALL(BN$59:BN$108,$L85)/1000,0)*1000,1000),0))</f>
        <v>0</v>
      </c>
      <c r="EP85" s="41">
        <f>IF(BO85="","",IF(成就内容!BF$120&lt;&gt;"",MAX(ROUNDUP(SMALL(BO$59:BO$108,$L85)/1000,0)*1000,1000),0))</f>
        <v>0</v>
      </c>
      <c r="EQ85" s="41">
        <f>IF(BP85="","",IF(成就内容!BG$120&lt;&gt;"",MAX(ROUNDUP(SMALL(BP$59:BP$108,$L85)/1000,0)*1000,1000),0))</f>
        <v>745000</v>
      </c>
      <c r="ER85" s="41">
        <f>IF(BQ85="","",IF(成就内容!BH$120&lt;&gt;"",MAX(ROUNDUP(SMALL(BQ$59:BQ$108,$L85)/1000,0)*1000,1000),0))</f>
        <v>0</v>
      </c>
      <c r="ES85" s="41" t="str">
        <f>IF(BR85="","",IF(成就内容!BI$120&lt;&gt;"",MAX(ROUNDUP(SMALL(BR$59:BR$108,$L85)/1000,0)*1000,1000),0))</f>
        <v/>
      </c>
      <c r="ET85" s="41">
        <f>IF(BS85="","",IF(成就内容!BJ$120&lt;&gt;"",MAX(ROUNDUP(SMALL(BS$59:BS$108,$L85)/1000,0)*1000,1000),0))</f>
        <v>0</v>
      </c>
      <c r="EU85" s="41">
        <f>IF(BT85="","",IF(成就内容!BK$120&lt;&gt;"",MAX(ROUNDUP(SMALL(BT$59:BT$108,$L85)/1000,0)*1000,1000),0))</f>
        <v>187000</v>
      </c>
      <c r="EV85" s="41">
        <f>IF(BU85="","",IF(成就内容!BL$120&lt;&gt;"",MAX(ROUNDUP(SMALL(BU$59:BU$108,$L85)/1000,0)*1000,1000),0))</f>
        <v>0</v>
      </c>
      <c r="EW85" s="41">
        <f>IF(BV85="","",IF(成就内容!BM$120&lt;&gt;"",MAX(ROUNDUP(SMALL(BV$59:BV$108,$L85)/1000,0)*1000,1000),0))</f>
        <v>0</v>
      </c>
      <c r="EX85" s="41" t="str">
        <f>IF(BW85="","",IF(成就内容!BN$120&lt;&gt;"",MAX(ROUNDUP(SMALL(BW$59:BW$108,$L85)/1000,0)*1000,1000),0))</f>
        <v/>
      </c>
      <c r="EY85" s="41">
        <f>IF(BX85="","",IF(成就内容!BO$120&lt;&gt;"",MAX(ROUNDUP(SMALL(BX$59:BX$108,$L85)/1000,0)*1000,1000),0))</f>
        <v>94000</v>
      </c>
      <c r="EZ85" s="41">
        <f>IF(BY85="","",IF(成就内容!BP$120&lt;&gt;"",MAX(ROUNDUP(SMALL(BY$59:BY$108,$L85)/1000,0)*1000,1000),0))</f>
        <v>187000</v>
      </c>
      <c r="FA85" s="41">
        <f>IF(BZ85="","",IF(成就内容!BQ$120&lt;&gt;"",MAX(ROUNDUP(SMALL(BZ$59:BZ$108,$L85)/1000,0)*1000,1000),0))</f>
        <v>24000</v>
      </c>
      <c r="FB85" s="41" t="str">
        <f>IF(CA85="","",IF(成就内容!BR$120&lt;&gt;"",MAX(ROUNDUP(SMALL(CA$59:CA$108,$L85)/1000,0)*1000,1000),0))</f>
        <v/>
      </c>
      <c r="FC85" s="41" t="str">
        <f>IF(CB85="","",IF(成就内容!BS$120&lt;&gt;"",MAX(ROUNDUP(SMALL(CB$59:CB$108,$L85)/1000,0)*1000,1000),0))</f>
        <v/>
      </c>
      <c r="FD85" s="41">
        <f>IF(CC85="","",IF(成就内容!BT$120&lt;&gt;"",MAX(ROUNDUP(SMALL(CC$59:CC$108,$L85)/1000,0)*1000,1000),0))</f>
        <v>6000</v>
      </c>
      <c r="FE85" s="41">
        <f>IF(CD85="","",IF(成就内容!BU$120&lt;&gt;"",MAX(ROUNDUP(SMALL(CD$59:CD$108,$L85)/1000,0)*1000,1000),0))</f>
        <v>187000</v>
      </c>
      <c r="FF85" s="41" t="str">
        <f>IF(CE85="","",IF(成就内容!BV$120&lt;&gt;"",MAX(ROUNDUP(SMALL(CE$59:CE$108,$L85)/1000,0)*1000,1000),0))</f>
        <v/>
      </c>
      <c r="FG85" s="41">
        <f>IF(CF85="","",IF(成就内容!BW$120&lt;&gt;"",MAX(ROUNDUP(SMALL(CF$59:CF$108,$L85)/1000,0)*1000,1000),0))</f>
        <v>745000</v>
      </c>
      <c r="FH85" s="41">
        <f>IF(CG85="","",IF(成就内容!BX$120&lt;&gt;"",MAX(ROUNDUP(SMALL(CG$59:CG$108,$L85)/1000,0)*1000,1000),0))</f>
        <v>280000</v>
      </c>
      <c r="FI85" s="41">
        <f>IF(CH85="","",IF(成就内容!BY$120&lt;&gt;"",MAX(ROUNDUP(SMALL(CH$59:CH$108,$L85)/1000,0)*1000,1000),0))</f>
        <v>745000</v>
      </c>
      <c r="FJ85" s="41">
        <f>IF(CI85="","",IF(成就内容!BZ$120&lt;&gt;"",MAX(ROUNDUP(SMALL(CI$59:CI$108,$L85)/1000,0)*1000,1000),0))</f>
        <v>0</v>
      </c>
    </row>
    <row r="86" spans="1:166" s="96" customFormat="1" x14ac:dyDescent="0.15">
      <c r="B86" s="96">
        <v>83</v>
      </c>
      <c r="C86" s="96">
        <f>'[1]功能-子任务'!$S87</f>
        <v>18043.2</v>
      </c>
      <c r="D86" s="96">
        <f>'[1]功能-子任务'!$AC87</f>
        <v>16640000</v>
      </c>
      <c r="E86" s="96">
        <f>'[1]功能-子任务'!$AM87/4</f>
        <v>118367968.75</v>
      </c>
      <c r="F86" s="96">
        <f t="shared" si="78"/>
        <v>118367968.75</v>
      </c>
      <c r="G86" s="96">
        <f>'[1]功能-子任务'!$AR87</f>
        <v>345620000.0000003</v>
      </c>
      <c r="H86" s="96">
        <f>'[1]功能-子任务'!$BA87</f>
        <v>51950</v>
      </c>
      <c r="I86" s="96">
        <f>'[1]功能-子任务'!$BJ87</f>
        <v>235479.7</v>
      </c>
      <c r="J86" s="19"/>
      <c r="L86" s="43">
        <v>28</v>
      </c>
      <c r="M86" s="41">
        <f>IF(成就内容!D34="","",INDEX($D$4:$D$178*成就内容!D$120/SUM(成就内容!$D$120:$BZ$120),成就内容!D90,1)-SUM(M$59:M85))</f>
        <v>0</v>
      </c>
      <c r="N86" s="41" t="str">
        <f>IF(成就内容!E34="","",INDEX($D$4:$D$178*成就内容!E$120/SUM(成就内容!$D$120:$BZ$120),成就内容!E90,1)-SUM(N$59:N85))</f>
        <v/>
      </c>
      <c r="O86" s="41" t="str">
        <f>IF(成就内容!F34="","",INDEX($D$4:$D$178*成就内容!F$120/SUM(成就内容!$D$120:$BZ$120),成就内容!F90,1)-SUM(O$59:O85))</f>
        <v/>
      </c>
      <c r="P86" s="41" t="str">
        <f>IF(成就内容!G34="","",INDEX($D$4:$D$178*成就内容!G$120/SUM(成就内容!$D$120:$BZ$120),成就内容!G90,1)-SUM(P$59:P85))</f>
        <v/>
      </c>
      <c r="Q86" s="41">
        <f>IF(成就内容!H34="","",INDEX($D$4:$D$178*成就内容!H$120/SUM(成就内容!$D$120:$BZ$120),成就内容!H90,1)-SUM(Q$59:Q85))</f>
        <v>0</v>
      </c>
      <c r="R86" s="41">
        <f>IF(成就内容!I34="","",INDEX($D$4:$D$178*成就内容!I$120/SUM(成就内容!$D$120:$BZ$120),成就内容!I90,1)-SUM(R$59:R85))</f>
        <v>744727.27272727294</v>
      </c>
      <c r="S86" s="41">
        <f>IF(成就内容!J34="","",INDEX($D$4:$D$178*成就内容!J$120/SUM(成就内容!$D$120:$BZ$120),成就内容!J90,1)-SUM(S$59:S85))</f>
        <v>0</v>
      </c>
      <c r="T86" s="41">
        <f>IF(成就内容!K34="","",INDEX($D$4:$D$178*成就内容!K$120/SUM(成就内容!$D$120:$BZ$120),成就内容!K90,1)-SUM(T$59:T85))</f>
        <v>0</v>
      </c>
      <c r="U86" s="41">
        <f>IF(成就内容!L34="","",INDEX($D$4:$D$178*成就内容!L$120/SUM(成就内容!$D$120:$BZ$120),成就内容!L90,1)-SUM(U$59:U85))</f>
        <v>0</v>
      </c>
      <c r="V86" s="41">
        <f>IF(成就内容!M34="","",INDEX($D$4:$D$178*成就内容!M$120/SUM(成就内容!$D$120:$BZ$120),成就内容!M90,1)-SUM(V$59:V85))</f>
        <v>0</v>
      </c>
      <c r="W86" s="41">
        <f>IF(成就内容!N34="","",INDEX($D$4:$D$178*成就内容!N$120/SUM(成就内容!$D$120:$BZ$120),成就内容!N90,1)-SUM(W$59:W85))</f>
        <v>0</v>
      </c>
      <c r="X86" s="41">
        <f>IF(成就内容!O34="","",INDEX($D$4:$D$178*成就内容!O$120/SUM(成就内容!$D$120:$BZ$120),成就内容!O90,1)-SUM(X$59:X85))</f>
        <v>0</v>
      </c>
      <c r="Y86" s="41" t="str">
        <f>IF(成就内容!P34="","",INDEX($D$4:$D$178*成就内容!P$120/SUM(成就内容!$D$120:$BZ$120),成就内容!P90,1)-SUM(Y$59:Y85))</f>
        <v/>
      </c>
      <c r="Z86" s="41">
        <f>IF(成就内容!Q34="","",INDEX($D$4:$D$178*成就内容!Q$120/SUM(成就内容!$D$120:$BZ$120),成就内容!Q90,1)-SUM(Z$59:Z85))</f>
        <v>0</v>
      </c>
      <c r="AA86" s="41">
        <f>IF(成就内容!R34="","",INDEX($D$4:$D$178*成就内容!R$120/SUM(成就内容!$D$120:$BZ$120),成就内容!R90,1)-SUM(AA$59:AA85))</f>
        <v>744727.27272727294</v>
      </c>
      <c r="AB86" s="41">
        <f>IF(成就内容!S34="","",INDEX($D$4:$D$178*成就内容!S$120/SUM(成就内容!$D$120:$BZ$120),成就内容!S90,1)-SUM(AB$59:AB85))</f>
        <v>0</v>
      </c>
      <c r="AC86" s="41">
        <f>IF(成就内容!T34="","",INDEX($D$4:$D$178*成就内容!T$120/SUM(成就内容!$D$120:$BZ$120),成就内容!T90,1)-SUM(AC$59:AC85))</f>
        <v>0</v>
      </c>
      <c r="AD86" s="41">
        <f>IF(成就内容!U34="","",INDEX($D$4:$D$178*成就内容!U$120/SUM(成就内容!$D$120:$BZ$120),成就内容!U90,1)-SUM(AD$59:AD85))</f>
        <v>0</v>
      </c>
      <c r="AE86" s="41">
        <f>IF(成就内容!V34="","",INDEX($D$4:$D$178*成就内容!V$120/SUM(成就内容!$D$120:$BZ$120),成就内容!V90,1)-SUM(AE$59:AE85))</f>
        <v>0</v>
      </c>
      <c r="AF86" s="41">
        <f>IF(成就内容!W34="","",INDEX($D$4:$D$178*成就内容!W$120/SUM(成就内容!$D$120:$BZ$120),成就内容!W90,1)-SUM(AF$59:AF85))</f>
        <v>0</v>
      </c>
      <c r="AG86" s="41">
        <f>IF(成就内容!X34="","",INDEX($D$4:$D$178*成就内容!X$120/SUM(成就内容!$D$120:$BZ$120),成就内容!X90,1)-SUM(AG$59:AG85))</f>
        <v>1861818.1818181798</v>
      </c>
      <c r="AH86" s="41" t="str">
        <f>IF(成就内容!Y34="","",INDEX($D$4:$D$178*成就内容!Y$120/SUM(成就内容!$D$120:$BZ$120),成就内容!Y90,1)-SUM(AH$59:AH85))</f>
        <v/>
      </c>
      <c r="AI86" s="41" t="str">
        <f>IF(成就内容!Z34="","",INDEX($D$4:$D$178*成就内容!Z$120/SUM(成就内容!$D$120:$BZ$120),成就内容!Z90,1)-SUM(AI$59:AI85))</f>
        <v/>
      </c>
      <c r="AJ86" s="41" t="str">
        <f>IF(成就内容!AA34="","",INDEX($D$4:$D$178*成就内容!AA$120/SUM(成就内容!$D$120:$BZ$120),成就内容!AA90,1)-SUM(AJ$59:AJ85))</f>
        <v/>
      </c>
      <c r="AK86" s="41" t="str">
        <f>IF(成就内容!AB34="","",INDEX($D$4:$D$178*成就内容!AB$120/SUM(成就内容!$D$120:$BZ$120),成就内容!AB90,1)-SUM(AK$59:AK85))</f>
        <v/>
      </c>
      <c r="AL86" s="41">
        <f>IF(成就内容!AC34="","",INDEX($D$4:$D$178*成就内容!AC$120/SUM(成就内容!$D$120:$BZ$120),成就内容!AC90,1)-SUM(AL$59:AL85))</f>
        <v>0</v>
      </c>
      <c r="AM86" s="41">
        <f>IF(成就内容!AD34="","",INDEX($D$4:$D$178*成就内容!AD$120/SUM(成就内容!$D$120:$BZ$120),成就内容!AD90,1)-SUM(AM$59:AM85))</f>
        <v>0</v>
      </c>
      <c r="AN86" s="41">
        <f>IF(成就内容!AE34="","",INDEX($D$4:$D$178*成就内容!AE$120/SUM(成就内容!$D$120:$BZ$120),成就内容!AE90,1)-SUM(AN$59:AN85))</f>
        <v>0</v>
      </c>
      <c r="AO86" s="41">
        <f>IF(成就内容!AF34="","",INDEX($D$4:$D$178*成就内容!AF$120/SUM(成就内容!$D$120:$BZ$120),成就内容!AF90,1)-SUM(AO$59:AO85))</f>
        <v>0</v>
      </c>
      <c r="AP86" s="41">
        <f>IF(成就内容!AG34="","",INDEX($D$4:$D$178*成就内容!AG$120/SUM(成就内容!$D$120:$BZ$120),成就内容!AG90,1)-SUM(AP$59:AP85))</f>
        <v>744727.27272727294</v>
      </c>
      <c r="AQ86" s="41" t="str">
        <f>IF(成就内容!AH34="","",INDEX($D$4:$D$178*成就内容!AH$120/SUM(成就内容!$D$120:$BZ$120),成就内容!AH90,1)-SUM(AQ$59:AQ85))</f>
        <v/>
      </c>
      <c r="AR86" s="41">
        <f>IF(成就内容!AI34="","",INDEX($D$4:$D$178*成就内容!AI$120/SUM(成就内容!$D$120:$BZ$120),成就内容!AI90,1)-SUM(AR$59:AR85))</f>
        <v>744727.27272727294</v>
      </c>
      <c r="AS86" s="41">
        <f>IF(成就内容!AJ34="","",INDEX($D$4:$D$178*成就内容!AJ$120/SUM(成就内容!$D$120:$BZ$120),成就内容!AJ90,1)-SUM(AS$59:AS85))</f>
        <v>744727.27272727247</v>
      </c>
      <c r="AT86" s="41" t="str">
        <f>IF(成就内容!AK34="","",INDEX($D$4:$D$178*成就内容!AK$120/SUM(成就内容!$D$120:$BZ$120),成就内容!AK90,1)-SUM(AT$59:AT85))</f>
        <v/>
      </c>
      <c r="AU86" s="41" t="str">
        <f>IF(成就内容!AL34="","",INDEX($D$4:$D$178*成就内容!AL$120/SUM(成就内容!$D$120:$BZ$120),成就内容!AL90,1)-SUM(AU$59:AU85))</f>
        <v/>
      </c>
      <c r="AV86" s="41" t="str">
        <f>IF(成就内容!AM34="","",INDEX($D$4:$D$178*成就内容!AM$120/SUM(成就内容!$D$120:$BZ$120),成就内容!AM90,1)-SUM(AV$59:AV85))</f>
        <v/>
      </c>
      <c r="AW86" s="41" t="str">
        <f>IF(成就内容!AN34="","",INDEX($D$4:$D$178*成就内容!AN$120/SUM(成就内容!$D$120:$BZ$120),成就内容!AN90,1)-SUM(AW$59:AW85))</f>
        <v/>
      </c>
      <c r="AX86" s="41">
        <f>IF(成就内容!AO34="","",INDEX($D$4:$D$178*成就内容!AO$120/SUM(成就内容!$D$120:$BZ$120),成就内容!AO90,1)-SUM(AX$59:AX85))</f>
        <v>0</v>
      </c>
      <c r="AY86" s="41">
        <f>IF(成就内容!AP34="","",INDEX($D$4:$D$178*成就内容!AP$120/SUM(成就内容!$D$120:$BZ$120),成就内容!AP90,1)-SUM(AY$59:AY85))</f>
        <v>0</v>
      </c>
      <c r="AZ86" s="41">
        <f>IF(成就内容!AQ34="","",INDEX($D$4:$D$178*成就内容!AQ$120/SUM(成就内容!$D$120:$BZ$120),成就内容!AQ90,1)-SUM(AZ$59:AZ85))</f>
        <v>0</v>
      </c>
      <c r="BA86" s="41">
        <f>IF(成就内容!AR34="","",INDEX($D$4:$D$178*成就内容!AR$120/SUM(成就内容!$D$120:$BZ$120),成就内容!AR90,1)-SUM(BA$59:BA85))</f>
        <v>0</v>
      </c>
      <c r="BB86" s="41">
        <f>IF(成就内容!AS34="","",INDEX($D$4:$D$178*成就内容!AS$120/SUM(成就内容!$D$120:$BZ$120),成就内容!AS90,1)-SUM(BB$59:BB85))</f>
        <v>0</v>
      </c>
      <c r="BC86" s="41">
        <f>IF(成就内容!AT34="","",INDEX($D$4:$D$178*成就内容!AT$120/SUM(成就内容!$D$120:$BZ$120),成就内容!AT90,1)-SUM(BC$59:BC85))</f>
        <v>0</v>
      </c>
      <c r="BD86" s="41">
        <f>IF(成就内容!AU34="","",INDEX($D$4:$D$178*成就内容!AU$120/SUM(成就内容!$D$120:$BZ$120),成就内容!AU90,1)-SUM(BD$59:BD85))</f>
        <v>0</v>
      </c>
      <c r="BE86" s="41" t="str">
        <f>IF(成就内容!AV34="","",INDEX($D$4:$D$178*成就内容!AV$120/SUM(成就内容!$D$120:$BZ$120),成就内容!AV90,1)-SUM(BE$59:BE85))</f>
        <v/>
      </c>
      <c r="BF86" s="41">
        <f>IF(成就内容!AW34="","",INDEX($D$4:$D$178*成就内容!AW$120/SUM(成就内容!$D$120:$BZ$120),成就内容!AW90,1)-SUM(BF$59:BF85))</f>
        <v>744727.27272727294</v>
      </c>
      <c r="BG86" s="41">
        <f>IF(成就内容!AX34="","",INDEX($D$4:$D$178*成就内容!AX$120/SUM(成就内容!$D$120:$BZ$120),成就内容!AX90,1)-SUM(BG$59:BG85))</f>
        <v>0</v>
      </c>
      <c r="BH86" s="41">
        <f>IF(成就内容!AY34="","",INDEX($D$4:$D$178*成就内容!AY$120/SUM(成就内容!$D$120:$BZ$120),成就内容!AY90,1)-SUM(BH$59:BH85))</f>
        <v>0</v>
      </c>
      <c r="BI86" s="41">
        <f>IF(成就内容!AZ34="","",INDEX($D$4:$D$178*成就内容!AZ$120/SUM(成就内容!$D$120:$BZ$120),成就内容!AZ90,1)-SUM(BI$59:BI85))</f>
        <v>0</v>
      </c>
      <c r="BJ86" s="41">
        <f>IF(成就内容!BA34="","",INDEX($D$4:$D$178*成就内容!BA$120/SUM(成就内容!$D$120:$BZ$120),成就内容!BA90,1)-SUM(BJ$59:BJ85))</f>
        <v>0</v>
      </c>
      <c r="BK86" s="41">
        <f>IF(成就内容!BB34="","",INDEX($D$4:$D$178*成就内容!BB$120/SUM(成就内容!$D$120:$BZ$120),成就内容!BB90,1)-SUM(BK$59:BK85))</f>
        <v>0</v>
      </c>
      <c r="BL86" s="41">
        <f>IF(成就内容!BC34="","",INDEX($D$4:$D$178*成就内容!BC$120/SUM(成就内容!$D$120:$BZ$120),成就内容!BC90,1)-SUM(BL$59:BL85))</f>
        <v>0</v>
      </c>
      <c r="BM86" s="41">
        <f>IF(成就内容!BD34="","",INDEX($D$4:$D$178*成就内容!BD$120/SUM(成就内容!$D$120:$BZ$120),成就内容!BD90,1)-SUM(BM$59:BM85))</f>
        <v>0</v>
      </c>
      <c r="BN86" s="41">
        <f>IF(成就内容!BE34="","",INDEX($D$4:$D$178*成就内容!BE$120/SUM(成就内容!$D$120:$BZ$120),成就内容!BE90,1)-SUM(BN$59:BN85))</f>
        <v>0</v>
      </c>
      <c r="BO86" s="41">
        <f>IF(成就内容!BF34="","",INDEX($D$4:$D$178*成就内容!BF$120/SUM(成就内容!$D$120:$BZ$120),成就内容!BF90,1)-SUM(BO$59:BO85))</f>
        <v>0</v>
      </c>
      <c r="BP86" s="41">
        <f>IF(成就内容!BG34="","",INDEX($D$4:$D$178*成就内容!BG$120/SUM(成就内容!$D$120:$BZ$120),成就内容!BG90,1)-SUM(BP$59:BP85))</f>
        <v>744727.27272727294</v>
      </c>
      <c r="BQ86" s="41">
        <f>IF(成就内容!BH34="","",INDEX($D$4:$D$178*成就内容!BH$120/SUM(成就内容!$D$120:$BZ$120),成就内容!BH90,1)-SUM(BQ$59:BQ85))</f>
        <v>0</v>
      </c>
      <c r="BR86" s="41" t="str">
        <f>IF(成就内容!BI34="","",INDEX($D$4:$D$178*成就内容!BI$120/SUM(成就内容!$D$120:$BZ$120),成就内容!BI90,1)-SUM(BR$59:BR85))</f>
        <v/>
      </c>
      <c r="BS86" s="41">
        <f>IF(成就内容!BJ34="","",INDEX($D$4:$D$178*成就内容!BJ$120/SUM(成就内容!$D$120:$BZ$120),成就内容!BJ90,1)-SUM(BS$59:BS85))</f>
        <v>0</v>
      </c>
      <c r="BT86" s="41">
        <f>IF(成就内容!BK34="","",INDEX($D$4:$D$178*成就内容!BK$120/SUM(成就内容!$D$120:$BZ$120),成就内容!BK90,1)-SUM(BT$59:BT85))</f>
        <v>465454.54545454565</v>
      </c>
      <c r="BU86" s="41">
        <f>IF(成就内容!BL34="","",INDEX($D$4:$D$178*成就内容!BL$120/SUM(成就内容!$D$120:$BZ$120),成就内容!BL90,1)-SUM(BU$59:BU85))</f>
        <v>0</v>
      </c>
      <c r="BV86" s="41">
        <f>IF(成就内容!BM34="","",INDEX($D$4:$D$178*成就内容!BM$120/SUM(成就内容!$D$120:$BZ$120),成就内容!BM90,1)-SUM(BV$59:BV85))</f>
        <v>0</v>
      </c>
      <c r="BW86" s="41" t="str">
        <f>IF(成就内容!BN34="","",INDEX($D$4:$D$178*成就内容!BN$120/SUM(成就内容!$D$120:$BZ$120),成就内容!BN90,1)-SUM(BW$59:BW85))</f>
        <v/>
      </c>
      <c r="BX86" s="41">
        <f>IF(成就内容!BO34="","",INDEX($D$4:$D$178*成就内容!BO$120/SUM(成就内容!$D$120:$BZ$120),成就内容!BO90,1)-SUM(BX$59:BX85))</f>
        <v>93090.909090909059</v>
      </c>
      <c r="BY86" s="41">
        <f>IF(成就内容!BP34="","",INDEX($D$4:$D$178*成就内容!BP$120/SUM(成就内容!$D$120:$BZ$120),成就内容!BP90,1)-SUM(BY$59:BY85))</f>
        <v>372363.63636363577</v>
      </c>
      <c r="BZ86" s="41">
        <f>IF(成就内容!BQ34="","",INDEX($D$4:$D$178*成就内容!BQ$120/SUM(成就内容!$D$120:$BZ$120),成就内容!BQ90,1)-SUM(BZ$59:BZ85))</f>
        <v>23272.727272727294</v>
      </c>
      <c r="CA86" s="41" t="str">
        <f>IF(成就内容!BR34="","",INDEX($D$4:$D$178*成就内容!BR$120/SUM(成就内容!$D$120:$BZ$120),成就内容!BR90,1)-SUM(CA$59:CA85))</f>
        <v/>
      </c>
      <c r="CB86" s="41" t="str">
        <f>IF(成就内容!BS34="","",INDEX($D$4:$D$178*成就内容!BS$120/SUM(成就内容!$D$120:$BZ$120),成就内容!BS90,1)-SUM(CB$59:CB85))</f>
        <v/>
      </c>
      <c r="CC86" s="41">
        <f>IF(成就内容!BT34="","",INDEX($D$4:$D$178*成就内容!BT$120/SUM(成就内容!$D$120:$BZ$120),成就内容!BT90,1)-SUM(CC$59:CC85))</f>
        <v>11636.363636363632</v>
      </c>
      <c r="CD86" s="41">
        <f>IF(成就内容!BU34="","",INDEX($D$4:$D$178*成就内容!BU$120/SUM(成就内容!$D$120:$BZ$120),成就内容!BU90,1)-SUM(CD$59:CD85))</f>
        <v>372363.63636363624</v>
      </c>
      <c r="CE86" s="41" t="str">
        <f>IF(成就内容!BV34="","",INDEX($D$4:$D$178*成就内容!BV$120/SUM(成就内容!$D$120:$BZ$120),成就内容!BV90,1)-SUM(CE$59:CE85))</f>
        <v/>
      </c>
      <c r="CF86" s="41">
        <f>IF(成就内容!BW34="","",INDEX($D$4:$D$178*成就内容!BW$120/SUM(成就内容!$D$120:$BZ$120),成就内容!BW90,1)-SUM(CF$59:CF85))</f>
        <v>744727.27272727247</v>
      </c>
      <c r="CG86" s="41">
        <f>IF(成就内容!BX34="","",INDEX($D$4:$D$178*成就内容!BX$120/SUM(成就内容!$D$120:$BZ$120),成就内容!BX90,1)-SUM(CG$59:CG85))</f>
        <v>558545.45454545435</v>
      </c>
      <c r="CH86" s="41">
        <f>IF(成就内容!BY34="","",INDEX($D$4:$D$178*成就内容!BY$120/SUM(成就内容!$D$120:$BZ$120),成就内容!BY90,1)-SUM(CH$59:CH85))</f>
        <v>744727.27272727294</v>
      </c>
      <c r="CI86" s="41">
        <f>IF(成就内容!BZ34="","",INDEX($D$4:$D$178*成就内容!BZ$120/SUM(成就内容!$D$120:$BZ$120),成就内容!BZ90,1)-SUM(CI$59:CI85))</f>
        <v>0</v>
      </c>
      <c r="CK86" s="19"/>
      <c r="CM86" s="43">
        <v>28</v>
      </c>
      <c r="CN86" s="41">
        <f>IF(M86="","",IF(成就内容!D$120&lt;&gt;"",MAX(ROUNDUP(SMALL(M$59:M$108,$L86)/1000,0)*1000,1000),0))</f>
        <v>0</v>
      </c>
      <c r="CO86" s="41" t="str">
        <f>IF(N86="","",IF(成就内容!E$120&lt;&gt;"",MAX(ROUNDUP(SMALL(N$59:N$108,$L86)/1000,0)*1000,1000),0))</f>
        <v/>
      </c>
      <c r="CP86" s="41" t="str">
        <f>IF(O86="","",IF(成就内容!F$120&lt;&gt;"",MAX(ROUNDUP(SMALL(O$59:O$108,$L86)/1000,0)*1000,1000),0))</f>
        <v/>
      </c>
      <c r="CQ86" s="41" t="str">
        <f>IF(P86="","",IF(成就内容!G$120&lt;&gt;"",MAX(ROUNDUP(SMALL(P$59:P$108,$L86)/1000,0)*1000,1000),0))</f>
        <v/>
      </c>
      <c r="CR86" s="41">
        <f>IF(Q86="","",IF(成就内容!H$120&lt;&gt;"",MAX(ROUNDUP(SMALL(Q$59:Q$108,$L86)/1000,0)*1000,1000),0))</f>
        <v>0</v>
      </c>
      <c r="CS86" s="41">
        <f>IF(R86="","",IF(成就内容!I$120&lt;&gt;"",MAX(ROUNDUP(SMALL(R$59:R$108,$L86)/1000,0)*1000,1000),0))</f>
        <v>745000</v>
      </c>
      <c r="CT86" s="41">
        <f>IF(S86="","",IF(成就内容!J$120&lt;&gt;"",MAX(ROUNDUP(SMALL(S$59:S$108,$L86)/1000,0)*1000,1000),0))</f>
        <v>0</v>
      </c>
      <c r="CU86" s="41">
        <f>IF(T86="","",IF(成就内容!K$120&lt;&gt;"",MAX(ROUNDUP(SMALL(T$59:T$108,$L86)/1000,0)*1000,1000),0))</f>
        <v>0</v>
      </c>
      <c r="CV86" s="41">
        <f>IF(U86="","",IF(成就内容!L$120&lt;&gt;"",MAX(ROUNDUP(SMALL(U$59:U$108,$L86)/1000,0)*1000,1000),0))</f>
        <v>0</v>
      </c>
      <c r="CW86" s="41">
        <f>IF(V86="","",IF(成就内容!M$120&lt;&gt;"",MAX(ROUNDUP(SMALL(V$59:V$108,$L86)/1000,0)*1000,1000),0))</f>
        <v>0</v>
      </c>
      <c r="CX86" s="41">
        <f>IF(W86="","",IF(成就内容!N$120&lt;&gt;"",MAX(ROUNDUP(SMALL(W$59:W$108,$L86)/1000,0)*1000,1000),0))</f>
        <v>0</v>
      </c>
      <c r="CY86" s="41">
        <f>IF(X86="","",IF(成就内容!O$120&lt;&gt;"",MAX(ROUNDUP(SMALL(X$59:X$108,$L86)/1000,0)*1000,1000),0))</f>
        <v>0</v>
      </c>
      <c r="CZ86" s="41" t="str">
        <f>IF(Y86="","",IF(成就内容!P$120&lt;&gt;"",MAX(ROUNDUP(SMALL(Y$59:Y$108,$L86)/1000,0)*1000,1000),0))</f>
        <v/>
      </c>
      <c r="DA86" s="41">
        <f>IF(Z86="","",IF(成就内容!Q$120&lt;&gt;"",MAX(ROUNDUP(SMALL(Z$59:Z$108,$L86)/1000,0)*1000,1000),0))</f>
        <v>0</v>
      </c>
      <c r="DB86" s="41">
        <f>IF(AA86="","",IF(成就内容!R$120&lt;&gt;"",MAX(ROUNDUP(SMALL(AA$59:AA$108,$L86)/1000,0)*1000,1000),0))</f>
        <v>745000</v>
      </c>
      <c r="DC86" s="41">
        <f>IF(AB86="","",IF(成就内容!S$120&lt;&gt;"",MAX(ROUNDUP(SMALL(AB$59:AB$108,$L86)/1000,0)*1000,1000),0))</f>
        <v>0</v>
      </c>
      <c r="DD86" s="41">
        <f>IF(AC86="","",IF(成就内容!T$120&lt;&gt;"",MAX(ROUNDUP(SMALL(AC$59:AC$108,$L86)/1000,0)*1000,1000),0))</f>
        <v>0</v>
      </c>
      <c r="DE86" s="41">
        <f>IF(AD86="","",IF(成就内容!U$120&lt;&gt;"",MAX(ROUNDUP(SMALL(AD$59:AD$108,$L86)/1000,0)*1000,1000),0))</f>
        <v>0</v>
      </c>
      <c r="DF86" s="41">
        <f>IF(AE86="","",IF(成就内容!V$120&lt;&gt;"",MAX(ROUNDUP(SMALL(AE$59:AE$108,$L86)/1000,0)*1000,1000),0))</f>
        <v>0</v>
      </c>
      <c r="DG86" s="41">
        <f>IF(AF86="","",IF(成就内容!W$120&lt;&gt;"",MAX(ROUNDUP(SMALL(AF$59:AF$108,$L86)/1000,0)*1000,1000),0))</f>
        <v>0</v>
      </c>
      <c r="DH86" s="41">
        <f>IF(AG86="","",IF(成就内容!X$120&lt;&gt;"",MAX(ROUNDUP(SMALL(AG$59:AG$108,$L86)/1000,0)*1000,1000),0))</f>
        <v>1862000</v>
      </c>
      <c r="DI86" s="41" t="str">
        <f>IF(AH86="","",IF(成就内容!Y$120&lt;&gt;"",MAX(ROUNDUP(SMALL(AH$59:AH$108,$L86)/1000,0)*1000,1000),0))</f>
        <v/>
      </c>
      <c r="DJ86" s="41" t="str">
        <f>IF(AI86="","",IF(成就内容!Z$120&lt;&gt;"",MAX(ROUNDUP(SMALL(AI$59:AI$108,$L86)/1000,0)*1000,1000),0))</f>
        <v/>
      </c>
      <c r="DK86" s="41" t="str">
        <f>IF(AJ86="","",IF(成就内容!AA$120&lt;&gt;"",MAX(ROUNDUP(SMALL(AJ$59:AJ$108,$L86)/1000,0)*1000,1000),0))</f>
        <v/>
      </c>
      <c r="DL86" s="41" t="str">
        <f>IF(AK86="","",IF(成就内容!AB$120&lt;&gt;"",MAX(ROUNDUP(SMALL(AK$59:AK$108,$L86)/1000,0)*1000,1000),0))</f>
        <v/>
      </c>
      <c r="DM86" s="41">
        <f>IF(AL86="","",IF(成就内容!AC$120&lt;&gt;"",MAX(ROUNDUP(SMALL(AL$59:AL$108,$L86)/1000,0)*1000,1000),0))</f>
        <v>0</v>
      </c>
      <c r="DN86" s="41">
        <f>IF(AM86="","",IF(成就内容!AD$120&lt;&gt;"",MAX(ROUNDUP(SMALL(AM$59:AM$108,$L86)/1000,0)*1000,1000),0))</f>
        <v>0</v>
      </c>
      <c r="DO86" s="41">
        <f>IF(AN86="","",IF(成就内容!AE$120&lt;&gt;"",MAX(ROUNDUP(SMALL(AN$59:AN$108,$L86)/1000,0)*1000,1000),0))</f>
        <v>0</v>
      </c>
      <c r="DP86" s="41">
        <f>IF(AO86="","",IF(成就内容!AF$120&lt;&gt;"",MAX(ROUNDUP(SMALL(AO$59:AO$108,$L86)/1000,0)*1000,1000),0))</f>
        <v>0</v>
      </c>
      <c r="DQ86" s="41">
        <f>IF(AP86="","",IF(成就内容!AG$120&lt;&gt;"",MAX(ROUNDUP(SMALL(AP$59:AP$108,$L86)/1000,0)*1000,1000),0))</f>
        <v>745000</v>
      </c>
      <c r="DR86" s="41" t="str">
        <f>IF(AQ86="","",IF(成就内容!AH$120&lt;&gt;"",MAX(ROUNDUP(SMALL(AQ$59:AQ$108,$L86)/1000,0)*1000,1000),0))</f>
        <v/>
      </c>
      <c r="DS86" s="41">
        <f>IF(AR86="","",IF(成就内容!AI$120&lt;&gt;"",MAX(ROUNDUP(SMALL(AR$59:AR$108,$L86)/1000,0)*1000,1000),0))</f>
        <v>745000</v>
      </c>
      <c r="DT86" s="41">
        <f>IF(AS86="","",IF(成就内容!AJ$120&lt;&gt;"",MAX(ROUNDUP(SMALL(AS$59:AS$108,$L86)/1000,0)*1000,1000),0))</f>
        <v>745000</v>
      </c>
      <c r="DU86" s="41" t="str">
        <f>IF(AT86="","",IF(成就内容!AK$120&lt;&gt;"",MAX(ROUNDUP(SMALL(AT$59:AT$108,$L86)/1000,0)*1000,1000),0))</f>
        <v/>
      </c>
      <c r="DV86" s="41" t="str">
        <f>IF(AU86="","",IF(成就内容!AL$120&lt;&gt;"",MAX(ROUNDUP(SMALL(AU$59:AU$108,$L86)/1000,0)*1000,1000),0))</f>
        <v/>
      </c>
      <c r="DW86" s="41" t="str">
        <f>IF(AV86="","",IF(成就内容!AM$120&lt;&gt;"",MAX(ROUNDUP(SMALL(AV$59:AV$108,$L86)/1000,0)*1000,1000),0))</f>
        <v/>
      </c>
      <c r="DX86" s="41" t="str">
        <f>IF(AW86="","",IF(成就内容!AN$120&lt;&gt;"",MAX(ROUNDUP(SMALL(AW$59:AW$108,$L86)/1000,0)*1000,1000),0))</f>
        <v/>
      </c>
      <c r="DY86" s="41">
        <f>IF(AX86="","",IF(成就内容!AO$120&lt;&gt;"",MAX(ROUNDUP(SMALL(AX$59:AX$108,$L86)/1000,0)*1000,1000),0))</f>
        <v>0</v>
      </c>
      <c r="DZ86" s="41">
        <f>IF(AY86="","",IF(成就内容!AP$120&lt;&gt;"",MAX(ROUNDUP(SMALL(AY$59:AY$108,$L86)/1000,0)*1000,1000),0))</f>
        <v>0</v>
      </c>
      <c r="EA86" s="41">
        <f>IF(AZ86="","",IF(成就内容!AQ$120&lt;&gt;"",MAX(ROUNDUP(SMALL(AZ$59:AZ$108,$L86)/1000,0)*1000,1000),0))</f>
        <v>0</v>
      </c>
      <c r="EB86" s="41">
        <f>IF(BA86="","",IF(成就内容!AR$120&lt;&gt;"",MAX(ROUNDUP(SMALL(BA$59:BA$108,$L86)/1000,0)*1000,1000),0))</f>
        <v>0</v>
      </c>
      <c r="EC86" s="41">
        <f>IF(BB86="","",IF(成就内容!AS$120&lt;&gt;"",MAX(ROUNDUP(SMALL(BB$59:BB$108,$L86)/1000,0)*1000,1000),0))</f>
        <v>0</v>
      </c>
      <c r="ED86" s="41">
        <f>IF(BC86="","",IF(成就内容!AT$120&lt;&gt;"",MAX(ROUNDUP(SMALL(BC$59:BC$108,$L86)/1000,0)*1000,1000),0))</f>
        <v>0</v>
      </c>
      <c r="EE86" s="41">
        <f>IF(BD86="","",IF(成就内容!AU$120&lt;&gt;"",MAX(ROUNDUP(SMALL(BD$59:BD$108,$L86)/1000,0)*1000,1000),0))</f>
        <v>0</v>
      </c>
      <c r="EF86" s="41" t="str">
        <f>IF(BE86="","",IF(成就内容!AV$120&lt;&gt;"",MAX(ROUNDUP(SMALL(BE$59:BE$108,$L86)/1000,0)*1000,1000),0))</f>
        <v/>
      </c>
      <c r="EG86" s="41">
        <f>IF(BF86="","",IF(成就内容!AW$120&lt;&gt;"",MAX(ROUNDUP(SMALL(BF$59:BF$108,$L86)/1000,0)*1000,1000),0))</f>
        <v>745000</v>
      </c>
      <c r="EH86" s="41">
        <f>IF(BG86="","",IF(成就内容!AX$120&lt;&gt;"",MAX(ROUNDUP(SMALL(BG$59:BG$108,$L86)/1000,0)*1000,1000),0))</f>
        <v>0</v>
      </c>
      <c r="EI86" s="41">
        <f>IF(BH86="","",IF(成就内容!AY$120&lt;&gt;"",MAX(ROUNDUP(SMALL(BH$59:BH$108,$L86)/1000,0)*1000,1000),0))</f>
        <v>0</v>
      </c>
      <c r="EJ86" s="41">
        <f>IF(BI86="","",IF(成就内容!AZ$120&lt;&gt;"",MAX(ROUNDUP(SMALL(BI$59:BI$108,$L86)/1000,0)*1000,1000),0))</f>
        <v>0</v>
      </c>
      <c r="EK86" s="41">
        <f>IF(BJ86="","",IF(成就内容!BA$120&lt;&gt;"",MAX(ROUNDUP(SMALL(BJ$59:BJ$108,$L86)/1000,0)*1000,1000),0))</f>
        <v>0</v>
      </c>
      <c r="EL86" s="41">
        <f>IF(BK86="","",IF(成就内容!BB$120&lt;&gt;"",MAX(ROUNDUP(SMALL(BK$59:BK$108,$L86)/1000,0)*1000,1000),0))</f>
        <v>0</v>
      </c>
      <c r="EM86" s="41">
        <f>IF(BL86="","",IF(成就内容!BC$120&lt;&gt;"",MAX(ROUNDUP(SMALL(BL$59:BL$108,$L86)/1000,0)*1000,1000),0))</f>
        <v>0</v>
      </c>
      <c r="EN86" s="41">
        <f>IF(BM86="","",IF(成就内容!BD$120&lt;&gt;"",MAX(ROUNDUP(SMALL(BM$59:BM$108,$L86)/1000,0)*1000,1000),0))</f>
        <v>0</v>
      </c>
      <c r="EO86" s="41">
        <f>IF(BN86="","",IF(成就内容!BE$120&lt;&gt;"",MAX(ROUNDUP(SMALL(BN$59:BN$108,$L86)/1000,0)*1000,1000),0))</f>
        <v>0</v>
      </c>
      <c r="EP86" s="41">
        <f>IF(BO86="","",IF(成就内容!BF$120&lt;&gt;"",MAX(ROUNDUP(SMALL(BO$59:BO$108,$L86)/1000,0)*1000,1000),0))</f>
        <v>0</v>
      </c>
      <c r="EQ86" s="41">
        <f>IF(BP86="","",IF(成就内容!BG$120&lt;&gt;"",MAX(ROUNDUP(SMALL(BP$59:BP$108,$L86)/1000,0)*1000,1000),0))</f>
        <v>745000</v>
      </c>
      <c r="ER86" s="41">
        <f>IF(BQ86="","",IF(成就内容!BH$120&lt;&gt;"",MAX(ROUNDUP(SMALL(BQ$59:BQ$108,$L86)/1000,0)*1000,1000),0))</f>
        <v>0</v>
      </c>
      <c r="ES86" s="41" t="str">
        <f>IF(BR86="","",IF(成就内容!BI$120&lt;&gt;"",MAX(ROUNDUP(SMALL(BR$59:BR$108,$L86)/1000,0)*1000,1000),0))</f>
        <v/>
      </c>
      <c r="ET86" s="41">
        <f>IF(BS86="","",IF(成就内容!BJ$120&lt;&gt;"",MAX(ROUNDUP(SMALL(BS$59:BS$108,$L86)/1000,0)*1000,1000),0))</f>
        <v>0</v>
      </c>
      <c r="EU86" s="41">
        <f>IF(BT86="","",IF(成就内容!BK$120&lt;&gt;"",MAX(ROUNDUP(SMALL(BT$59:BT$108,$L86)/1000,0)*1000,1000),0))</f>
        <v>326000</v>
      </c>
      <c r="EV86" s="41">
        <f>IF(BU86="","",IF(成就内容!BL$120&lt;&gt;"",MAX(ROUNDUP(SMALL(BU$59:BU$108,$L86)/1000,0)*1000,1000),0))</f>
        <v>0</v>
      </c>
      <c r="EW86" s="41">
        <f>IF(BV86="","",IF(成就内容!BM$120&lt;&gt;"",MAX(ROUNDUP(SMALL(BV$59:BV$108,$L86)/1000,0)*1000,1000),0))</f>
        <v>0</v>
      </c>
      <c r="EX86" s="41" t="str">
        <f>IF(BW86="","",IF(成就内容!BN$120&lt;&gt;"",MAX(ROUNDUP(SMALL(BW$59:BW$108,$L86)/1000,0)*1000,1000),0))</f>
        <v/>
      </c>
      <c r="EY86" s="41">
        <f>IF(BX86="","",IF(成就内容!BO$120&lt;&gt;"",MAX(ROUNDUP(SMALL(BX$59:BX$108,$L86)/1000,0)*1000,1000),0))</f>
        <v>94000</v>
      </c>
      <c r="EZ86" s="41">
        <f>IF(BY86="","",IF(成就内容!BP$120&lt;&gt;"",MAX(ROUNDUP(SMALL(BY$59:BY$108,$L86)/1000,0)*1000,1000),0))</f>
        <v>187000</v>
      </c>
      <c r="FA86" s="41">
        <f>IF(BZ86="","",IF(成就内容!BQ$120&lt;&gt;"",MAX(ROUNDUP(SMALL(BZ$59:BZ$108,$L86)/1000,0)*1000,1000),0))</f>
        <v>24000</v>
      </c>
      <c r="FB86" s="41" t="str">
        <f>IF(CA86="","",IF(成就内容!BR$120&lt;&gt;"",MAX(ROUNDUP(SMALL(CA$59:CA$108,$L86)/1000,0)*1000,1000),0))</f>
        <v/>
      </c>
      <c r="FC86" s="41" t="str">
        <f>IF(CB86="","",IF(成就内容!BS$120&lt;&gt;"",MAX(ROUNDUP(SMALL(CB$59:CB$108,$L86)/1000,0)*1000,1000),0))</f>
        <v/>
      </c>
      <c r="FD86" s="41">
        <f>IF(CC86="","",IF(成就内容!BT$120&lt;&gt;"",MAX(ROUNDUP(SMALL(CC$59:CC$108,$L86)/1000,0)*1000,1000),0))</f>
        <v>6000</v>
      </c>
      <c r="FE86" s="41">
        <f>IF(CD86="","",IF(成就内容!BU$120&lt;&gt;"",MAX(ROUNDUP(SMALL(CD$59:CD$108,$L86)/1000,0)*1000,1000),0))</f>
        <v>187000</v>
      </c>
      <c r="FF86" s="41" t="str">
        <f>IF(CE86="","",IF(成就内容!BV$120&lt;&gt;"",MAX(ROUNDUP(SMALL(CE$59:CE$108,$L86)/1000,0)*1000,1000),0))</f>
        <v/>
      </c>
      <c r="FG86" s="41">
        <f>IF(CF86="","",IF(成就内容!BW$120&lt;&gt;"",MAX(ROUNDUP(SMALL(CF$59:CF$108,$L86)/1000,0)*1000,1000),0))</f>
        <v>745000</v>
      </c>
      <c r="FH86" s="41">
        <f>IF(CG86="","",IF(成就内容!BX$120&lt;&gt;"",MAX(ROUNDUP(SMALL(CG$59:CG$108,$L86)/1000,0)*1000,1000),0))</f>
        <v>559000</v>
      </c>
      <c r="FI86" s="41">
        <f>IF(CH86="","",IF(成就内容!BY$120&lt;&gt;"",MAX(ROUNDUP(SMALL(CH$59:CH$108,$L86)/1000,0)*1000,1000),0))</f>
        <v>745000</v>
      </c>
      <c r="FJ86" s="41">
        <f>IF(CI86="","",IF(成就内容!BZ$120&lt;&gt;"",MAX(ROUNDUP(SMALL(CI$59:CI$108,$L86)/1000,0)*1000,1000),0))</f>
        <v>0</v>
      </c>
    </row>
    <row r="87" spans="1:166" s="96" customFormat="1" x14ac:dyDescent="0.15">
      <c r="B87" s="96">
        <v>84</v>
      </c>
      <c r="C87" s="96">
        <f>'[1]功能-子任务'!$S88</f>
        <v>19425.599999999999</v>
      </c>
      <c r="D87" s="96">
        <f>'[1]功能-子任务'!$AC88</f>
        <v>17920000</v>
      </c>
      <c r="E87" s="96">
        <f>'[1]功能-子任务'!$AM88/4</f>
        <v>130575000</v>
      </c>
      <c r="F87" s="96">
        <f t="shared" si="78"/>
        <v>130575000</v>
      </c>
      <c r="G87" s="96">
        <f>'[1]功能-子任务'!$AR88</f>
        <v>385620000.00000036</v>
      </c>
      <c r="H87" s="96">
        <f>'[1]功能-子任务'!$BA88</f>
        <v>54950</v>
      </c>
      <c r="I87" s="96">
        <f>'[1]功能-子任务'!$BJ88</f>
        <v>244157.6</v>
      </c>
      <c r="J87" s="19"/>
      <c r="L87" s="43">
        <v>29</v>
      </c>
      <c r="M87" s="41">
        <f>IF(成就内容!D35="","",INDEX($D$4:$D$178*成就内容!D$120/SUM(成就内容!$D$120:$BZ$120),成就内容!D91,1)-SUM(M$59:M86))</f>
        <v>0</v>
      </c>
      <c r="N87" s="41" t="str">
        <f>IF(成就内容!E35="","",INDEX($D$4:$D$178*成就内容!E$120/SUM(成就内容!$D$120:$BZ$120),成就内容!E91,1)-SUM(N$59:N86))</f>
        <v/>
      </c>
      <c r="O87" s="41" t="str">
        <f>IF(成就内容!F35="","",INDEX($D$4:$D$178*成就内容!F$120/SUM(成就内容!$D$120:$BZ$120),成就内容!F91,1)-SUM(O$59:O86))</f>
        <v/>
      </c>
      <c r="P87" s="41" t="str">
        <f>IF(成就内容!G35="","",INDEX($D$4:$D$178*成就内容!G$120/SUM(成就内容!$D$120:$BZ$120),成就内容!G91,1)-SUM(P$59:P86))</f>
        <v/>
      </c>
      <c r="Q87" s="41">
        <f>IF(成就内容!H35="","",INDEX($D$4:$D$178*成就内容!H$120/SUM(成就内容!$D$120:$BZ$120),成就内容!H91,1)-SUM(Q$59:Q86))</f>
        <v>0</v>
      </c>
      <c r="R87" s="41">
        <f>IF(成就内容!I35="","",INDEX($D$4:$D$178*成就内容!I$120/SUM(成就内容!$D$120:$BZ$120),成就内容!I91,1)-SUM(R$59:R86))</f>
        <v>744727.27272727247</v>
      </c>
      <c r="S87" s="41">
        <f>IF(成就内容!J35="","",INDEX($D$4:$D$178*成就内容!J$120/SUM(成就内容!$D$120:$BZ$120),成就内容!J91,1)-SUM(S$59:S86))</f>
        <v>0</v>
      </c>
      <c r="T87" s="41">
        <f>IF(成就内容!K35="","",INDEX($D$4:$D$178*成就内容!K$120/SUM(成就内容!$D$120:$BZ$120),成就内容!K91,1)-SUM(T$59:T86))</f>
        <v>0</v>
      </c>
      <c r="U87" s="41">
        <f>IF(成就内容!L35="","",INDEX($D$4:$D$178*成就内容!L$120/SUM(成就内容!$D$120:$BZ$120),成就内容!L91,1)-SUM(U$59:U86))</f>
        <v>0</v>
      </c>
      <c r="V87" s="41">
        <f>IF(成就内容!M35="","",INDEX($D$4:$D$178*成就内容!M$120/SUM(成就内容!$D$120:$BZ$120),成就内容!M91,1)-SUM(V$59:V86))</f>
        <v>0</v>
      </c>
      <c r="W87" s="41" t="str">
        <f>IF(成就内容!N35="","",INDEX($D$4:$D$178*成就内容!N$120/SUM(成就内容!$D$120:$BZ$120),成就内容!N91,1)-SUM(W$59:W86))</f>
        <v/>
      </c>
      <c r="X87" s="41">
        <f>IF(成就内容!O35="","",INDEX($D$4:$D$178*成就内容!O$120/SUM(成就内容!$D$120:$BZ$120),成就内容!O91,1)-SUM(X$59:X86))</f>
        <v>0</v>
      </c>
      <c r="Y87" s="41" t="str">
        <f>IF(成就内容!P35="","",INDEX($D$4:$D$178*成就内容!P$120/SUM(成就内容!$D$120:$BZ$120),成就内容!P91,1)-SUM(Y$59:Y86))</f>
        <v/>
      </c>
      <c r="Z87" s="41">
        <f>IF(成就内容!Q35="","",INDEX($D$4:$D$178*成就内容!Q$120/SUM(成就内容!$D$120:$BZ$120),成就内容!Q91,1)-SUM(Z$59:Z86))</f>
        <v>0</v>
      </c>
      <c r="AA87" s="41">
        <f>IF(成就内容!R35="","",INDEX($D$4:$D$178*成就内容!R$120/SUM(成就内容!$D$120:$BZ$120),成就内容!R91,1)-SUM(AA$59:AA86))</f>
        <v>744727.27272727247</v>
      </c>
      <c r="AB87" s="41">
        <f>IF(成就内容!S35="","",INDEX($D$4:$D$178*成就内容!S$120/SUM(成就内容!$D$120:$BZ$120),成就内容!S91,1)-SUM(AB$59:AB86))</f>
        <v>0</v>
      </c>
      <c r="AC87" s="41">
        <f>IF(成就内容!T35="","",INDEX($D$4:$D$178*成就内容!T$120/SUM(成就内容!$D$120:$BZ$120),成就内容!T91,1)-SUM(AC$59:AC86))</f>
        <v>0</v>
      </c>
      <c r="AD87" s="41">
        <f>IF(成就内容!U35="","",INDEX($D$4:$D$178*成就内容!U$120/SUM(成就内容!$D$120:$BZ$120),成就内容!U91,1)-SUM(AD$59:AD86))</f>
        <v>0</v>
      </c>
      <c r="AE87" s="41">
        <f>IF(成就内容!V35="","",INDEX($D$4:$D$178*成就内容!V$120/SUM(成就内容!$D$120:$BZ$120),成就内容!V91,1)-SUM(AE$59:AE86))</f>
        <v>0</v>
      </c>
      <c r="AF87" s="41" t="str">
        <f>IF(成就内容!W35="","",INDEX($D$4:$D$178*成就内容!W$120/SUM(成就内容!$D$120:$BZ$120),成就内容!W91,1)-SUM(AF$59:AF86))</f>
        <v/>
      </c>
      <c r="AG87" s="41">
        <f>IF(成就内容!X35="","",INDEX($D$4:$D$178*成就内容!X$120/SUM(成就内容!$D$120:$BZ$120),成就内容!X91,1)-SUM(AG$59:AG86))</f>
        <v>1861818.1818181835</v>
      </c>
      <c r="AH87" s="41" t="str">
        <f>IF(成就内容!Y35="","",INDEX($D$4:$D$178*成就内容!Y$120/SUM(成就内容!$D$120:$BZ$120),成就内容!Y91,1)-SUM(AH$59:AH86))</f>
        <v/>
      </c>
      <c r="AI87" s="41" t="str">
        <f>IF(成就内容!Z35="","",INDEX($D$4:$D$178*成就内容!Z$120/SUM(成就内容!$D$120:$BZ$120),成就内容!Z91,1)-SUM(AI$59:AI86))</f>
        <v/>
      </c>
      <c r="AJ87" s="41" t="str">
        <f>IF(成就内容!AA35="","",INDEX($D$4:$D$178*成就内容!AA$120/SUM(成就内容!$D$120:$BZ$120),成就内容!AA91,1)-SUM(AJ$59:AJ86))</f>
        <v/>
      </c>
      <c r="AK87" s="41" t="str">
        <f>IF(成就内容!AB35="","",INDEX($D$4:$D$178*成就内容!AB$120/SUM(成就内容!$D$120:$BZ$120),成就内容!AB91,1)-SUM(AK$59:AK86))</f>
        <v/>
      </c>
      <c r="AL87" s="41">
        <f>IF(成就内容!AC35="","",INDEX($D$4:$D$178*成就内容!AC$120/SUM(成就内容!$D$120:$BZ$120),成就内容!AC91,1)-SUM(AL$59:AL86))</f>
        <v>0</v>
      </c>
      <c r="AM87" s="41">
        <f>IF(成就内容!AD35="","",INDEX($D$4:$D$178*成就内容!AD$120/SUM(成就内容!$D$120:$BZ$120),成就内容!AD91,1)-SUM(AM$59:AM86))</f>
        <v>0</v>
      </c>
      <c r="AN87" s="41">
        <f>IF(成就内容!AE35="","",INDEX($D$4:$D$178*成就内容!AE$120/SUM(成就内容!$D$120:$BZ$120),成就内容!AE91,1)-SUM(AN$59:AN86))</f>
        <v>0</v>
      </c>
      <c r="AO87" s="41">
        <f>IF(成就内容!AF35="","",INDEX($D$4:$D$178*成就内容!AF$120/SUM(成就内容!$D$120:$BZ$120),成就内容!AF91,1)-SUM(AO$59:AO86))</f>
        <v>0</v>
      </c>
      <c r="AP87" s="41">
        <f>IF(成就内容!AG35="","",INDEX($D$4:$D$178*成就内容!AG$120/SUM(成就内容!$D$120:$BZ$120),成就内容!AG91,1)-SUM(AP$59:AP86))</f>
        <v>744727.27272727247</v>
      </c>
      <c r="AQ87" s="41" t="str">
        <f>IF(成就内容!AH35="","",INDEX($D$4:$D$178*成就内容!AH$120/SUM(成就内容!$D$120:$BZ$120),成就内容!AH91,1)-SUM(AQ$59:AQ86))</f>
        <v/>
      </c>
      <c r="AR87" s="41">
        <f>IF(成就内容!AI35="","",INDEX($D$4:$D$178*成就内容!AI$120/SUM(成就内容!$D$120:$BZ$120),成就内容!AI91,1)-SUM(AR$59:AR86))</f>
        <v>744727.27272727247</v>
      </c>
      <c r="AS87" s="41">
        <f>IF(成就内容!AJ35="","",INDEX($D$4:$D$178*成就内容!AJ$120/SUM(成就内容!$D$120:$BZ$120),成就内容!AJ91,1)-SUM(AS$59:AS86))</f>
        <v>744727.2727272734</v>
      </c>
      <c r="AT87" s="41" t="str">
        <f>IF(成就内容!AK35="","",INDEX($D$4:$D$178*成就内容!AK$120/SUM(成就内容!$D$120:$BZ$120),成就内容!AK91,1)-SUM(AT$59:AT86))</f>
        <v/>
      </c>
      <c r="AU87" s="41" t="str">
        <f>IF(成就内容!AL35="","",INDEX($D$4:$D$178*成就内容!AL$120/SUM(成就内容!$D$120:$BZ$120),成就内容!AL91,1)-SUM(AU$59:AU86))</f>
        <v/>
      </c>
      <c r="AV87" s="41" t="str">
        <f>IF(成就内容!AM35="","",INDEX($D$4:$D$178*成就内容!AM$120/SUM(成就内容!$D$120:$BZ$120),成就内容!AM91,1)-SUM(AV$59:AV86))</f>
        <v/>
      </c>
      <c r="AW87" s="41" t="str">
        <f>IF(成就内容!AN35="","",INDEX($D$4:$D$178*成就内容!AN$120/SUM(成就内容!$D$120:$BZ$120),成就内容!AN91,1)-SUM(AW$59:AW86))</f>
        <v/>
      </c>
      <c r="AX87" s="41">
        <f>IF(成就内容!AO35="","",INDEX($D$4:$D$178*成就内容!AO$120/SUM(成就内容!$D$120:$BZ$120),成就内容!AO91,1)-SUM(AX$59:AX86))</f>
        <v>0</v>
      </c>
      <c r="AY87" s="41">
        <f>IF(成就内容!AP35="","",INDEX($D$4:$D$178*成就内容!AP$120/SUM(成就内容!$D$120:$BZ$120),成就内容!AP91,1)-SUM(AY$59:AY86))</f>
        <v>0</v>
      </c>
      <c r="AZ87" s="41">
        <f>IF(成就内容!AQ35="","",INDEX($D$4:$D$178*成就内容!AQ$120/SUM(成就内容!$D$120:$BZ$120),成就内容!AQ91,1)-SUM(AZ$59:AZ86))</f>
        <v>0</v>
      </c>
      <c r="BA87" s="41">
        <f>IF(成就内容!AR35="","",INDEX($D$4:$D$178*成就内容!AR$120/SUM(成就内容!$D$120:$BZ$120),成就内容!AR91,1)-SUM(BA$59:BA86))</f>
        <v>0</v>
      </c>
      <c r="BB87" s="41">
        <f>IF(成就内容!AS35="","",INDEX($D$4:$D$178*成就内容!AS$120/SUM(成就内容!$D$120:$BZ$120),成就内容!AS91,1)-SUM(BB$59:BB86))</f>
        <v>0</v>
      </c>
      <c r="BC87" s="41">
        <f>IF(成就内容!AT35="","",INDEX($D$4:$D$178*成就内容!AT$120/SUM(成就内容!$D$120:$BZ$120),成就内容!AT91,1)-SUM(BC$59:BC86))</f>
        <v>0</v>
      </c>
      <c r="BD87" s="41">
        <f>IF(成就内容!AU35="","",INDEX($D$4:$D$178*成就内容!AU$120/SUM(成就内容!$D$120:$BZ$120),成就内容!AU91,1)-SUM(BD$59:BD86))</f>
        <v>0</v>
      </c>
      <c r="BE87" s="41" t="str">
        <f>IF(成就内容!AV35="","",INDEX($D$4:$D$178*成就内容!AV$120/SUM(成就内容!$D$120:$BZ$120),成就内容!AV91,1)-SUM(BE$59:BE86))</f>
        <v/>
      </c>
      <c r="BF87" s="41">
        <f>IF(成就内容!AW35="","",INDEX($D$4:$D$178*成就内容!AW$120/SUM(成就内容!$D$120:$BZ$120),成就内容!AW91,1)-SUM(BF$59:BF86))</f>
        <v>744727.27272727247</v>
      </c>
      <c r="BG87" s="41">
        <f>IF(成就内容!AX35="","",INDEX($D$4:$D$178*成就内容!AX$120/SUM(成就内容!$D$120:$BZ$120),成就内容!AX91,1)-SUM(BG$59:BG86))</f>
        <v>0</v>
      </c>
      <c r="BH87" s="41">
        <f>IF(成就内容!AY35="","",INDEX($D$4:$D$178*成就内容!AY$120/SUM(成就内容!$D$120:$BZ$120),成就内容!AY91,1)-SUM(BH$59:BH86))</f>
        <v>0</v>
      </c>
      <c r="BI87" s="41">
        <f>IF(成就内容!AZ35="","",INDEX($D$4:$D$178*成就内容!AZ$120/SUM(成就内容!$D$120:$BZ$120),成就内容!AZ91,1)-SUM(BI$59:BI86))</f>
        <v>0</v>
      </c>
      <c r="BJ87" s="41">
        <f>IF(成就内容!BA35="","",INDEX($D$4:$D$178*成就内容!BA$120/SUM(成就内容!$D$120:$BZ$120),成就内容!BA91,1)-SUM(BJ$59:BJ86))</f>
        <v>0</v>
      </c>
      <c r="BK87" s="41" t="str">
        <f>IF(成就内容!BB35="","",INDEX($D$4:$D$178*成就内容!BB$120/SUM(成就内容!$D$120:$BZ$120),成就内容!BB91,1)-SUM(BK$59:BK86))</f>
        <v/>
      </c>
      <c r="BL87" s="41">
        <f>IF(成就内容!BC35="","",INDEX($D$4:$D$178*成就内容!BC$120/SUM(成就内容!$D$120:$BZ$120),成就内容!BC91,1)-SUM(BL$59:BL86))</f>
        <v>0</v>
      </c>
      <c r="BM87" s="41">
        <f>IF(成就内容!BD35="","",INDEX($D$4:$D$178*成就内容!BD$120/SUM(成就内容!$D$120:$BZ$120),成就内容!BD91,1)-SUM(BM$59:BM86))</f>
        <v>0</v>
      </c>
      <c r="BN87" s="41">
        <f>IF(成就内容!BE35="","",INDEX($D$4:$D$178*成就内容!BE$120/SUM(成就内容!$D$120:$BZ$120),成就内容!BE91,1)-SUM(BN$59:BN86))</f>
        <v>0</v>
      </c>
      <c r="BO87" s="41">
        <f>IF(成就内容!BF35="","",INDEX($D$4:$D$178*成就内容!BF$120/SUM(成就内容!$D$120:$BZ$120),成就内容!BF91,1)-SUM(BO$59:BO86))</f>
        <v>0</v>
      </c>
      <c r="BP87" s="41">
        <f>IF(成就内容!BG35="","",INDEX($D$4:$D$178*成就内容!BG$120/SUM(成就内容!$D$120:$BZ$120),成就内容!BG91,1)-SUM(BP$59:BP86))</f>
        <v>744727.27272727247</v>
      </c>
      <c r="BQ87" s="41" t="str">
        <f>IF(成就内容!BH35="","",INDEX($D$4:$D$178*成就内容!BH$120/SUM(成就内容!$D$120:$BZ$120),成就内容!BH91,1)-SUM(BQ$59:BQ86))</f>
        <v/>
      </c>
      <c r="BR87" s="41" t="str">
        <f>IF(成就内容!BI35="","",INDEX($D$4:$D$178*成就内容!BI$120/SUM(成就内容!$D$120:$BZ$120),成就内容!BI91,1)-SUM(BR$59:BR86))</f>
        <v/>
      </c>
      <c r="BS87" s="41">
        <f>IF(成就内容!BJ35="","",INDEX($D$4:$D$178*成就内容!BJ$120/SUM(成就内容!$D$120:$BZ$120),成就内容!BJ91,1)-SUM(BS$59:BS86))</f>
        <v>0</v>
      </c>
      <c r="BT87" s="41">
        <f>IF(成就内容!BK35="","",INDEX($D$4:$D$178*成就内容!BK$120/SUM(成就内容!$D$120:$BZ$120),成就内容!BK91,1)-SUM(BT$59:BT86))</f>
        <v>1024000</v>
      </c>
      <c r="BU87" s="41">
        <f>IF(成就内容!BL35="","",INDEX($D$4:$D$178*成就内容!BL$120/SUM(成就内容!$D$120:$BZ$120),成就内容!BL91,1)-SUM(BU$59:BU86))</f>
        <v>0</v>
      </c>
      <c r="BV87" s="41">
        <f>IF(成就内容!BM35="","",INDEX($D$4:$D$178*成就内容!BM$120/SUM(成就内容!$D$120:$BZ$120),成就内容!BM91,1)-SUM(BV$59:BV86))</f>
        <v>0</v>
      </c>
      <c r="BW87" s="41" t="str">
        <f>IF(成就内容!BN35="","",INDEX($D$4:$D$178*成就内容!BN$120/SUM(成就内容!$D$120:$BZ$120),成就内容!BN91,1)-SUM(BW$59:BW86))</f>
        <v/>
      </c>
      <c r="BX87" s="41">
        <f>IF(成就内容!BO35="","",INDEX($D$4:$D$178*成就内容!BO$120/SUM(成就内容!$D$120:$BZ$120),成就内容!BO91,1)-SUM(BX$59:BX86))</f>
        <v>186181.81818181812</v>
      </c>
      <c r="BY87" s="41">
        <f>IF(成就内容!BP35="","",INDEX($D$4:$D$178*成就内容!BP$120/SUM(成就内容!$D$120:$BZ$120),成就内容!BP91,1)-SUM(BY$59:BY86))</f>
        <v>186181.81818181835</v>
      </c>
      <c r="BZ87" s="41">
        <f>IF(成就内容!BQ35="","",INDEX($D$4:$D$178*成就内容!BQ$120/SUM(成就内容!$D$120:$BZ$120),成就内容!BQ91,1)-SUM(BZ$59:BZ86))</f>
        <v>46545.45454545453</v>
      </c>
      <c r="CA87" s="41" t="str">
        <f>IF(成就内容!BR35="","",INDEX($D$4:$D$178*成就内容!BR$120/SUM(成就内容!$D$120:$BZ$120),成就内容!BR91,1)-SUM(CA$59:CA86))</f>
        <v/>
      </c>
      <c r="CB87" s="41" t="str">
        <f>IF(成就内容!BS35="","",INDEX($D$4:$D$178*成就内容!BS$120/SUM(成就内容!$D$120:$BZ$120),成就内容!BS91,1)-SUM(CB$59:CB86))</f>
        <v/>
      </c>
      <c r="CC87" s="41">
        <f>IF(成就内容!BT35="","",INDEX($D$4:$D$178*成就内容!BT$120/SUM(成就内容!$D$120:$BZ$120),成就内容!BT91,1)-SUM(CC$59:CC86))</f>
        <v>5818.1818181818235</v>
      </c>
      <c r="CD87" s="41">
        <f>IF(成就内容!BU35="","",INDEX($D$4:$D$178*成就内容!BU$120/SUM(成就内容!$D$120:$BZ$120),成就内容!BU91,1)-SUM(CD$59:CD86))</f>
        <v>186181.81818181835</v>
      </c>
      <c r="CE87" s="41" t="str">
        <f>IF(成就内容!BV35="","",INDEX($D$4:$D$178*成就内容!BV$120/SUM(成就内容!$D$120:$BZ$120),成就内容!BV91,1)-SUM(CE$59:CE86))</f>
        <v/>
      </c>
      <c r="CF87" s="41">
        <f>IF(成就内容!BW35="","",INDEX($D$4:$D$178*成就内容!BW$120/SUM(成就内容!$D$120:$BZ$120),成就内容!BW91,1)-SUM(CF$59:CF86))</f>
        <v>744727.27272727247</v>
      </c>
      <c r="CG87" s="41">
        <f>IF(成就内容!BX35="","",INDEX($D$4:$D$178*成就内容!BX$120/SUM(成就内容!$D$120:$BZ$120),成就内容!BX91,1)-SUM(CG$59:CG86))</f>
        <v>558545.45454545459</v>
      </c>
      <c r="CH87" s="41">
        <f>IF(成就内容!BY35="","",INDEX($D$4:$D$178*成就内容!BY$120/SUM(成就内容!$D$120:$BZ$120),成就内容!BY91,1)-SUM(CH$59:CH86))</f>
        <v>744727.27272727247</v>
      </c>
      <c r="CI87" s="41">
        <f>IF(成就内容!BZ35="","",INDEX($D$4:$D$178*成就内容!BZ$120/SUM(成就内容!$D$120:$BZ$120),成就内容!BZ91,1)-SUM(CI$59:CI86))</f>
        <v>0</v>
      </c>
      <c r="CK87" s="19"/>
      <c r="CM87" s="43">
        <v>29</v>
      </c>
      <c r="CN87" s="41">
        <f>IF(M87="","",IF(成就内容!D$120&lt;&gt;"",MAX(ROUNDUP(SMALL(M$59:M$108,$L87)/1000,0)*1000,1000),0))</f>
        <v>0</v>
      </c>
      <c r="CO87" s="41" t="str">
        <f>IF(N87="","",IF(成就内容!E$120&lt;&gt;"",MAX(ROUNDUP(SMALL(N$59:N$108,$L87)/1000,0)*1000,1000),0))</f>
        <v/>
      </c>
      <c r="CP87" s="41" t="str">
        <f>IF(O87="","",IF(成就内容!F$120&lt;&gt;"",MAX(ROUNDUP(SMALL(O$59:O$108,$L87)/1000,0)*1000,1000),0))</f>
        <v/>
      </c>
      <c r="CQ87" s="41" t="str">
        <f>IF(P87="","",IF(成就内容!G$120&lt;&gt;"",MAX(ROUNDUP(SMALL(P$59:P$108,$L87)/1000,0)*1000,1000),0))</f>
        <v/>
      </c>
      <c r="CR87" s="41">
        <f>IF(Q87="","",IF(成就内容!H$120&lt;&gt;"",MAX(ROUNDUP(SMALL(Q$59:Q$108,$L87)/1000,0)*1000,1000),0))</f>
        <v>0</v>
      </c>
      <c r="CS87" s="41">
        <f>IF(R87="","",IF(成就内容!I$120&lt;&gt;"",MAX(ROUNDUP(SMALL(R$59:R$108,$L87)/1000,0)*1000,1000),0))</f>
        <v>745000</v>
      </c>
      <c r="CT87" s="41">
        <f>IF(S87="","",IF(成就内容!J$120&lt;&gt;"",MAX(ROUNDUP(SMALL(S$59:S$108,$L87)/1000,0)*1000,1000),0))</f>
        <v>0</v>
      </c>
      <c r="CU87" s="41">
        <f>IF(T87="","",IF(成就内容!K$120&lt;&gt;"",MAX(ROUNDUP(SMALL(T$59:T$108,$L87)/1000,0)*1000,1000),0))</f>
        <v>0</v>
      </c>
      <c r="CV87" s="41">
        <f>IF(U87="","",IF(成就内容!L$120&lt;&gt;"",MAX(ROUNDUP(SMALL(U$59:U$108,$L87)/1000,0)*1000,1000),0))</f>
        <v>0</v>
      </c>
      <c r="CW87" s="41">
        <f>IF(V87="","",IF(成就内容!M$120&lt;&gt;"",MAX(ROUNDUP(SMALL(V$59:V$108,$L87)/1000,0)*1000,1000),0))</f>
        <v>0</v>
      </c>
      <c r="CX87" s="41" t="str">
        <f>IF(W87="","",IF(成就内容!N$120&lt;&gt;"",MAX(ROUNDUP(SMALL(W$59:W$108,$L87)/1000,0)*1000,1000),0))</f>
        <v/>
      </c>
      <c r="CY87" s="41">
        <f>IF(X87="","",IF(成就内容!O$120&lt;&gt;"",MAX(ROUNDUP(SMALL(X$59:X$108,$L87)/1000,0)*1000,1000),0))</f>
        <v>0</v>
      </c>
      <c r="CZ87" s="41" t="str">
        <f>IF(Y87="","",IF(成就内容!P$120&lt;&gt;"",MAX(ROUNDUP(SMALL(Y$59:Y$108,$L87)/1000,0)*1000,1000),0))</f>
        <v/>
      </c>
      <c r="DA87" s="41">
        <f>IF(Z87="","",IF(成就内容!Q$120&lt;&gt;"",MAX(ROUNDUP(SMALL(Z$59:Z$108,$L87)/1000,0)*1000,1000),0))</f>
        <v>0</v>
      </c>
      <c r="DB87" s="41">
        <f>IF(AA87="","",IF(成就内容!R$120&lt;&gt;"",MAX(ROUNDUP(SMALL(AA$59:AA$108,$L87)/1000,0)*1000,1000),0))</f>
        <v>745000</v>
      </c>
      <c r="DC87" s="41">
        <f>IF(AB87="","",IF(成就内容!S$120&lt;&gt;"",MAX(ROUNDUP(SMALL(AB$59:AB$108,$L87)/1000,0)*1000,1000),0))</f>
        <v>0</v>
      </c>
      <c r="DD87" s="41">
        <f>IF(AC87="","",IF(成就内容!T$120&lt;&gt;"",MAX(ROUNDUP(SMALL(AC$59:AC$108,$L87)/1000,0)*1000,1000),0))</f>
        <v>0</v>
      </c>
      <c r="DE87" s="41">
        <f>IF(AD87="","",IF(成就内容!U$120&lt;&gt;"",MAX(ROUNDUP(SMALL(AD$59:AD$108,$L87)/1000,0)*1000,1000),0))</f>
        <v>0</v>
      </c>
      <c r="DF87" s="41">
        <f>IF(AE87="","",IF(成就内容!V$120&lt;&gt;"",MAX(ROUNDUP(SMALL(AE$59:AE$108,$L87)/1000,0)*1000,1000),0))</f>
        <v>0</v>
      </c>
      <c r="DG87" s="41" t="str">
        <f>IF(AF87="","",IF(成就内容!W$120&lt;&gt;"",MAX(ROUNDUP(SMALL(AF$59:AF$108,$L87)/1000,0)*1000,1000),0))</f>
        <v/>
      </c>
      <c r="DH87" s="41">
        <f>IF(AG87="","",IF(成就内容!X$120&lt;&gt;"",MAX(ROUNDUP(SMALL(AG$59:AG$108,$L87)/1000,0)*1000,1000),0))</f>
        <v>1862000</v>
      </c>
      <c r="DI87" s="41" t="str">
        <f>IF(AH87="","",IF(成就内容!Y$120&lt;&gt;"",MAX(ROUNDUP(SMALL(AH$59:AH$108,$L87)/1000,0)*1000,1000),0))</f>
        <v/>
      </c>
      <c r="DJ87" s="41" t="str">
        <f>IF(AI87="","",IF(成就内容!Z$120&lt;&gt;"",MAX(ROUNDUP(SMALL(AI$59:AI$108,$L87)/1000,0)*1000,1000),0))</f>
        <v/>
      </c>
      <c r="DK87" s="41" t="str">
        <f>IF(AJ87="","",IF(成就内容!AA$120&lt;&gt;"",MAX(ROUNDUP(SMALL(AJ$59:AJ$108,$L87)/1000,0)*1000,1000),0))</f>
        <v/>
      </c>
      <c r="DL87" s="41" t="str">
        <f>IF(AK87="","",IF(成就内容!AB$120&lt;&gt;"",MAX(ROUNDUP(SMALL(AK$59:AK$108,$L87)/1000,0)*1000,1000),0))</f>
        <v/>
      </c>
      <c r="DM87" s="41">
        <f>IF(AL87="","",IF(成就内容!AC$120&lt;&gt;"",MAX(ROUNDUP(SMALL(AL$59:AL$108,$L87)/1000,0)*1000,1000),0))</f>
        <v>0</v>
      </c>
      <c r="DN87" s="41">
        <f>IF(AM87="","",IF(成就内容!AD$120&lt;&gt;"",MAX(ROUNDUP(SMALL(AM$59:AM$108,$L87)/1000,0)*1000,1000),0))</f>
        <v>0</v>
      </c>
      <c r="DO87" s="41">
        <f>IF(AN87="","",IF(成就内容!AE$120&lt;&gt;"",MAX(ROUNDUP(SMALL(AN$59:AN$108,$L87)/1000,0)*1000,1000),0))</f>
        <v>0</v>
      </c>
      <c r="DP87" s="41">
        <f>IF(AO87="","",IF(成就内容!AF$120&lt;&gt;"",MAX(ROUNDUP(SMALL(AO$59:AO$108,$L87)/1000,0)*1000,1000),0))</f>
        <v>0</v>
      </c>
      <c r="DQ87" s="41">
        <f>IF(AP87="","",IF(成就内容!AG$120&lt;&gt;"",MAX(ROUNDUP(SMALL(AP$59:AP$108,$L87)/1000,0)*1000,1000),0))</f>
        <v>745000</v>
      </c>
      <c r="DR87" s="41" t="str">
        <f>IF(AQ87="","",IF(成就内容!AH$120&lt;&gt;"",MAX(ROUNDUP(SMALL(AQ$59:AQ$108,$L87)/1000,0)*1000,1000),0))</f>
        <v/>
      </c>
      <c r="DS87" s="41">
        <f>IF(AR87="","",IF(成就内容!AI$120&lt;&gt;"",MAX(ROUNDUP(SMALL(AR$59:AR$108,$L87)/1000,0)*1000,1000),0))</f>
        <v>745000</v>
      </c>
      <c r="DT87" s="41">
        <f>IF(AS87="","",IF(成就内容!AJ$120&lt;&gt;"",MAX(ROUNDUP(SMALL(AS$59:AS$108,$L87)/1000,0)*1000,1000),0))</f>
        <v>745000</v>
      </c>
      <c r="DU87" s="41" t="str">
        <f>IF(AT87="","",IF(成就内容!AK$120&lt;&gt;"",MAX(ROUNDUP(SMALL(AT$59:AT$108,$L87)/1000,0)*1000,1000),0))</f>
        <v/>
      </c>
      <c r="DV87" s="41" t="str">
        <f>IF(AU87="","",IF(成就内容!AL$120&lt;&gt;"",MAX(ROUNDUP(SMALL(AU$59:AU$108,$L87)/1000,0)*1000,1000),0))</f>
        <v/>
      </c>
      <c r="DW87" s="41" t="str">
        <f>IF(AV87="","",IF(成就内容!AM$120&lt;&gt;"",MAX(ROUNDUP(SMALL(AV$59:AV$108,$L87)/1000,0)*1000,1000),0))</f>
        <v/>
      </c>
      <c r="DX87" s="41" t="str">
        <f>IF(AW87="","",IF(成就内容!AN$120&lt;&gt;"",MAX(ROUNDUP(SMALL(AW$59:AW$108,$L87)/1000,0)*1000,1000),0))</f>
        <v/>
      </c>
      <c r="DY87" s="41">
        <f>IF(AX87="","",IF(成就内容!AO$120&lt;&gt;"",MAX(ROUNDUP(SMALL(AX$59:AX$108,$L87)/1000,0)*1000,1000),0))</f>
        <v>0</v>
      </c>
      <c r="DZ87" s="41">
        <f>IF(AY87="","",IF(成就内容!AP$120&lt;&gt;"",MAX(ROUNDUP(SMALL(AY$59:AY$108,$L87)/1000,0)*1000,1000),0))</f>
        <v>0</v>
      </c>
      <c r="EA87" s="41">
        <f>IF(AZ87="","",IF(成就内容!AQ$120&lt;&gt;"",MAX(ROUNDUP(SMALL(AZ$59:AZ$108,$L87)/1000,0)*1000,1000),0))</f>
        <v>0</v>
      </c>
      <c r="EB87" s="41">
        <f>IF(BA87="","",IF(成就内容!AR$120&lt;&gt;"",MAX(ROUNDUP(SMALL(BA$59:BA$108,$L87)/1000,0)*1000,1000),0))</f>
        <v>0</v>
      </c>
      <c r="EC87" s="41">
        <f>IF(BB87="","",IF(成就内容!AS$120&lt;&gt;"",MAX(ROUNDUP(SMALL(BB$59:BB$108,$L87)/1000,0)*1000,1000),0))</f>
        <v>0</v>
      </c>
      <c r="ED87" s="41">
        <f>IF(BC87="","",IF(成就内容!AT$120&lt;&gt;"",MAX(ROUNDUP(SMALL(BC$59:BC$108,$L87)/1000,0)*1000,1000),0))</f>
        <v>0</v>
      </c>
      <c r="EE87" s="41">
        <f>IF(BD87="","",IF(成就内容!AU$120&lt;&gt;"",MAX(ROUNDUP(SMALL(BD$59:BD$108,$L87)/1000,0)*1000,1000),0))</f>
        <v>0</v>
      </c>
      <c r="EF87" s="41" t="str">
        <f>IF(BE87="","",IF(成就内容!AV$120&lt;&gt;"",MAX(ROUNDUP(SMALL(BE$59:BE$108,$L87)/1000,0)*1000,1000),0))</f>
        <v/>
      </c>
      <c r="EG87" s="41">
        <f>IF(BF87="","",IF(成就内容!AW$120&lt;&gt;"",MAX(ROUNDUP(SMALL(BF$59:BF$108,$L87)/1000,0)*1000,1000),0))</f>
        <v>745000</v>
      </c>
      <c r="EH87" s="41">
        <f>IF(BG87="","",IF(成就内容!AX$120&lt;&gt;"",MAX(ROUNDUP(SMALL(BG$59:BG$108,$L87)/1000,0)*1000,1000),0))</f>
        <v>0</v>
      </c>
      <c r="EI87" s="41">
        <f>IF(BH87="","",IF(成就内容!AY$120&lt;&gt;"",MAX(ROUNDUP(SMALL(BH$59:BH$108,$L87)/1000,0)*1000,1000),0))</f>
        <v>0</v>
      </c>
      <c r="EJ87" s="41">
        <f>IF(BI87="","",IF(成就内容!AZ$120&lt;&gt;"",MAX(ROUNDUP(SMALL(BI$59:BI$108,$L87)/1000,0)*1000,1000),0))</f>
        <v>0</v>
      </c>
      <c r="EK87" s="41">
        <f>IF(BJ87="","",IF(成就内容!BA$120&lt;&gt;"",MAX(ROUNDUP(SMALL(BJ$59:BJ$108,$L87)/1000,0)*1000,1000),0))</f>
        <v>0</v>
      </c>
      <c r="EL87" s="41" t="str">
        <f>IF(BK87="","",IF(成就内容!BB$120&lt;&gt;"",MAX(ROUNDUP(SMALL(BK$59:BK$108,$L87)/1000,0)*1000,1000),0))</f>
        <v/>
      </c>
      <c r="EM87" s="41">
        <f>IF(BL87="","",IF(成就内容!BC$120&lt;&gt;"",MAX(ROUNDUP(SMALL(BL$59:BL$108,$L87)/1000,0)*1000,1000),0))</f>
        <v>0</v>
      </c>
      <c r="EN87" s="41">
        <f>IF(BM87="","",IF(成就内容!BD$120&lt;&gt;"",MAX(ROUNDUP(SMALL(BM$59:BM$108,$L87)/1000,0)*1000,1000),0))</f>
        <v>0</v>
      </c>
      <c r="EO87" s="41">
        <f>IF(BN87="","",IF(成就内容!BE$120&lt;&gt;"",MAX(ROUNDUP(SMALL(BN$59:BN$108,$L87)/1000,0)*1000,1000),0))</f>
        <v>0</v>
      </c>
      <c r="EP87" s="41">
        <f>IF(BO87="","",IF(成就内容!BF$120&lt;&gt;"",MAX(ROUNDUP(SMALL(BO$59:BO$108,$L87)/1000,0)*1000,1000),0))</f>
        <v>0</v>
      </c>
      <c r="EQ87" s="41">
        <f>IF(BP87="","",IF(成就内容!BG$120&lt;&gt;"",MAX(ROUNDUP(SMALL(BP$59:BP$108,$L87)/1000,0)*1000,1000),0))</f>
        <v>745000</v>
      </c>
      <c r="ER87" s="41" t="str">
        <f>IF(BQ87="","",IF(成就内容!BH$120&lt;&gt;"",MAX(ROUNDUP(SMALL(BQ$59:BQ$108,$L87)/1000,0)*1000,1000),0))</f>
        <v/>
      </c>
      <c r="ES87" s="41" t="str">
        <f>IF(BR87="","",IF(成就内容!BI$120&lt;&gt;"",MAX(ROUNDUP(SMALL(BR$59:BR$108,$L87)/1000,0)*1000,1000),0))</f>
        <v/>
      </c>
      <c r="ET87" s="41">
        <f>IF(BS87="","",IF(成就内容!BJ$120&lt;&gt;"",MAX(ROUNDUP(SMALL(BS$59:BS$108,$L87)/1000,0)*1000,1000),0))</f>
        <v>0</v>
      </c>
      <c r="EU87" s="41">
        <f>IF(BT87="","",IF(成就内容!BK$120&lt;&gt;"",MAX(ROUNDUP(SMALL(BT$59:BT$108,$L87)/1000,0)*1000,1000),0))</f>
        <v>466000</v>
      </c>
      <c r="EV87" s="41">
        <f>IF(BU87="","",IF(成就内容!BL$120&lt;&gt;"",MAX(ROUNDUP(SMALL(BU$59:BU$108,$L87)/1000,0)*1000,1000),0))</f>
        <v>0</v>
      </c>
      <c r="EW87" s="41">
        <f>IF(BV87="","",IF(成就内容!BM$120&lt;&gt;"",MAX(ROUNDUP(SMALL(BV$59:BV$108,$L87)/1000,0)*1000,1000),0))</f>
        <v>0</v>
      </c>
      <c r="EX87" s="41" t="str">
        <f>IF(BW87="","",IF(成就内容!BN$120&lt;&gt;"",MAX(ROUNDUP(SMALL(BW$59:BW$108,$L87)/1000,0)*1000,1000),0))</f>
        <v/>
      </c>
      <c r="EY87" s="41">
        <f>IF(BX87="","",IF(成就内容!BO$120&lt;&gt;"",MAX(ROUNDUP(SMALL(BX$59:BX$108,$L87)/1000,0)*1000,1000),0))</f>
        <v>94000</v>
      </c>
      <c r="EZ87" s="41">
        <f>IF(BY87="","",IF(成就内容!BP$120&lt;&gt;"",MAX(ROUNDUP(SMALL(BY$59:BY$108,$L87)/1000,0)*1000,1000),0))</f>
        <v>187000</v>
      </c>
      <c r="FA87" s="41">
        <f>IF(BZ87="","",IF(成就内容!BQ$120&lt;&gt;"",MAX(ROUNDUP(SMALL(BZ$59:BZ$108,$L87)/1000,0)*1000,1000),0))</f>
        <v>24000</v>
      </c>
      <c r="FB87" s="41" t="str">
        <f>IF(CA87="","",IF(成就内容!BR$120&lt;&gt;"",MAX(ROUNDUP(SMALL(CA$59:CA$108,$L87)/1000,0)*1000,1000),0))</f>
        <v/>
      </c>
      <c r="FC87" s="41" t="str">
        <f>IF(CB87="","",IF(成就内容!BS$120&lt;&gt;"",MAX(ROUNDUP(SMALL(CB$59:CB$108,$L87)/1000,0)*1000,1000),0))</f>
        <v/>
      </c>
      <c r="FD87" s="41">
        <f>IF(CC87="","",IF(成就内容!BT$120&lt;&gt;"",MAX(ROUNDUP(SMALL(CC$59:CC$108,$L87)/1000,0)*1000,1000),0))</f>
        <v>6000</v>
      </c>
      <c r="FE87" s="41">
        <f>IF(CD87="","",IF(成就内容!BU$120&lt;&gt;"",MAX(ROUNDUP(SMALL(CD$59:CD$108,$L87)/1000,0)*1000,1000),0))</f>
        <v>222000</v>
      </c>
      <c r="FF87" s="41" t="str">
        <f>IF(CE87="","",IF(成就内容!BV$120&lt;&gt;"",MAX(ROUNDUP(SMALL(CE$59:CE$108,$L87)/1000,0)*1000,1000),0))</f>
        <v/>
      </c>
      <c r="FG87" s="41">
        <f>IF(CF87="","",IF(成就内容!BW$120&lt;&gt;"",MAX(ROUNDUP(SMALL(CF$59:CF$108,$L87)/1000,0)*1000,1000),0))</f>
        <v>745000</v>
      </c>
      <c r="FH87" s="41">
        <f>IF(CG87="","",IF(成就内容!BX$120&lt;&gt;"",MAX(ROUNDUP(SMALL(CG$59:CG$108,$L87)/1000,0)*1000,1000),0))</f>
        <v>559000</v>
      </c>
      <c r="FI87" s="41">
        <f>IF(CH87="","",IF(成就内容!BY$120&lt;&gt;"",MAX(ROUNDUP(SMALL(CH$59:CH$108,$L87)/1000,0)*1000,1000),0))</f>
        <v>745000</v>
      </c>
      <c r="FJ87" s="41">
        <f>IF(CI87="","",IF(成就内容!BZ$120&lt;&gt;"",MAX(ROUNDUP(SMALL(CI$59:CI$108,$L87)/1000,0)*1000,1000),0))</f>
        <v>0</v>
      </c>
    </row>
    <row r="88" spans="1:166" s="96" customFormat="1" x14ac:dyDescent="0.15">
      <c r="B88" s="96">
        <v>85</v>
      </c>
      <c r="C88" s="96">
        <f>'[1]功能-子任务'!$S89</f>
        <v>20808</v>
      </c>
      <c r="D88" s="96">
        <f>'[1]功能-子任务'!$AC89</f>
        <v>19200000</v>
      </c>
      <c r="E88" s="96">
        <f>'[1]功能-子任务'!$AM89/4</f>
        <v>142782031.25</v>
      </c>
      <c r="F88" s="96">
        <f t="shared" si="78"/>
        <v>142782031.25</v>
      </c>
      <c r="G88" s="96">
        <f>'[1]功能-子任务'!$AR89</f>
        <v>425620000.00000036</v>
      </c>
      <c r="H88" s="96">
        <f>'[1]功能-子任务'!$BA89</f>
        <v>57950</v>
      </c>
      <c r="I88" s="96">
        <f>'[1]功能-子任务'!$BJ89</f>
        <v>252835.5</v>
      </c>
      <c r="J88" s="19"/>
      <c r="L88" s="43">
        <v>30</v>
      </c>
      <c r="M88" s="41">
        <f>IF(成就内容!D36="","",INDEX($D$4:$D$178*成就内容!D$120/SUM(成就内容!$D$120:$BZ$120),成就内容!D92,1)-SUM(M$59:M87))</f>
        <v>0</v>
      </c>
      <c r="N88" s="41" t="str">
        <f>IF(成就内容!E36="","",INDEX($D$4:$D$178*成就内容!E$120/SUM(成就内容!$D$120:$BZ$120),成就内容!E92,1)-SUM(N$59:N87))</f>
        <v/>
      </c>
      <c r="O88" s="41" t="str">
        <f>IF(成就内容!F36="","",INDEX($D$4:$D$178*成就内容!F$120/SUM(成就内容!$D$120:$BZ$120),成就内容!F92,1)-SUM(O$59:O87))</f>
        <v/>
      </c>
      <c r="P88" s="41" t="str">
        <f>IF(成就内容!G36="","",INDEX($D$4:$D$178*成就内容!G$120/SUM(成就内容!$D$120:$BZ$120),成就内容!G92,1)-SUM(P$59:P87))</f>
        <v/>
      </c>
      <c r="Q88" s="41">
        <f>IF(成就内容!H36="","",INDEX($D$4:$D$178*成就内容!H$120/SUM(成就内容!$D$120:$BZ$120),成就内容!H92,1)-SUM(Q$59:Q87))</f>
        <v>0</v>
      </c>
      <c r="R88" s="41">
        <f>IF(成就内容!I36="","",INDEX($D$4:$D$178*成就内容!I$120/SUM(成就内容!$D$120:$BZ$120),成就内容!I92,1)-SUM(R$59:R87))</f>
        <v>744727.2727272734</v>
      </c>
      <c r="S88" s="41">
        <f>IF(成就内容!J36="","",INDEX($D$4:$D$178*成就内容!J$120/SUM(成就内容!$D$120:$BZ$120),成就内容!J92,1)-SUM(S$59:S87))</f>
        <v>0</v>
      </c>
      <c r="T88" s="41">
        <f>IF(成就内容!K36="","",INDEX($D$4:$D$178*成就内容!K$120/SUM(成就内容!$D$120:$BZ$120),成就内容!K92,1)-SUM(T$59:T87))</f>
        <v>0</v>
      </c>
      <c r="U88" s="41">
        <f>IF(成就内容!L36="","",INDEX($D$4:$D$178*成就内容!L$120/SUM(成就内容!$D$120:$BZ$120),成就内容!L92,1)-SUM(U$59:U87))</f>
        <v>0</v>
      </c>
      <c r="V88" s="41">
        <f>IF(成就内容!M36="","",INDEX($D$4:$D$178*成就内容!M$120/SUM(成就内容!$D$120:$BZ$120),成就内容!M92,1)-SUM(V$59:V87))</f>
        <v>0</v>
      </c>
      <c r="W88" s="41" t="str">
        <f>IF(成就内容!N36="","",INDEX($D$4:$D$178*成就内容!N$120/SUM(成就内容!$D$120:$BZ$120),成就内容!N92,1)-SUM(W$59:W87))</f>
        <v/>
      </c>
      <c r="X88" s="41">
        <f>IF(成就内容!O36="","",INDEX($D$4:$D$178*成就内容!O$120/SUM(成就内容!$D$120:$BZ$120),成就内容!O92,1)-SUM(X$59:X87))</f>
        <v>0</v>
      </c>
      <c r="Y88" s="41" t="str">
        <f>IF(成就内容!P36="","",INDEX($D$4:$D$178*成就内容!P$120/SUM(成就内容!$D$120:$BZ$120),成就内容!P92,1)-SUM(Y$59:Y87))</f>
        <v/>
      </c>
      <c r="Z88" s="41">
        <f>IF(成就内容!Q36="","",INDEX($D$4:$D$178*成就内容!Q$120/SUM(成就内容!$D$120:$BZ$120),成就内容!Q92,1)-SUM(Z$59:Z87))</f>
        <v>0</v>
      </c>
      <c r="AA88" s="41">
        <f>IF(成就内容!R36="","",INDEX($D$4:$D$178*成就内容!R$120/SUM(成就内容!$D$120:$BZ$120),成就内容!R92,1)-SUM(AA$59:AA87))</f>
        <v>744727.2727272734</v>
      </c>
      <c r="AB88" s="41">
        <f>IF(成就内容!S36="","",INDEX($D$4:$D$178*成就内容!S$120/SUM(成就内容!$D$120:$BZ$120),成就内容!S92,1)-SUM(AB$59:AB87))</f>
        <v>0</v>
      </c>
      <c r="AC88" s="41">
        <f>IF(成就内容!T36="","",INDEX($D$4:$D$178*成就内容!T$120/SUM(成就内容!$D$120:$BZ$120),成就内容!T92,1)-SUM(AC$59:AC87))</f>
        <v>0</v>
      </c>
      <c r="AD88" s="41">
        <f>IF(成就内容!U36="","",INDEX($D$4:$D$178*成就内容!U$120/SUM(成就内容!$D$120:$BZ$120),成就内容!U92,1)-SUM(AD$59:AD87))</f>
        <v>0</v>
      </c>
      <c r="AE88" s="41">
        <f>IF(成就内容!V36="","",INDEX($D$4:$D$178*成就内容!V$120/SUM(成就内容!$D$120:$BZ$120),成就内容!V92,1)-SUM(AE$59:AE87))</f>
        <v>0</v>
      </c>
      <c r="AF88" s="41" t="str">
        <f>IF(成就内容!W36="","",INDEX($D$4:$D$178*成就内容!W$120/SUM(成就内容!$D$120:$BZ$120),成就内容!W92,1)-SUM(AF$59:AF87))</f>
        <v/>
      </c>
      <c r="AG88" s="41">
        <f>IF(成就内容!X36="","",INDEX($D$4:$D$178*成就内容!X$120/SUM(成就内容!$D$120:$BZ$120),成就内容!X92,1)-SUM(AG$59:AG87))</f>
        <v>1861818.1818181835</v>
      </c>
      <c r="AH88" s="41" t="str">
        <f>IF(成就内容!Y36="","",INDEX($D$4:$D$178*成就内容!Y$120/SUM(成就内容!$D$120:$BZ$120),成就内容!Y92,1)-SUM(AH$59:AH87))</f>
        <v/>
      </c>
      <c r="AI88" s="41" t="str">
        <f>IF(成就内容!Z36="","",INDEX($D$4:$D$178*成就内容!Z$120/SUM(成就内容!$D$120:$BZ$120),成就内容!Z92,1)-SUM(AI$59:AI87))</f>
        <v/>
      </c>
      <c r="AJ88" s="41" t="str">
        <f>IF(成就内容!AA36="","",INDEX($D$4:$D$178*成就内容!AA$120/SUM(成就内容!$D$120:$BZ$120),成就内容!AA92,1)-SUM(AJ$59:AJ87))</f>
        <v/>
      </c>
      <c r="AK88" s="41" t="str">
        <f>IF(成就内容!AB36="","",INDEX($D$4:$D$178*成就内容!AB$120/SUM(成就内容!$D$120:$BZ$120),成就内容!AB92,1)-SUM(AK$59:AK87))</f>
        <v/>
      </c>
      <c r="AL88" s="41">
        <f>IF(成就内容!AC36="","",INDEX($D$4:$D$178*成就内容!AC$120/SUM(成就内容!$D$120:$BZ$120),成就内容!AC92,1)-SUM(AL$59:AL87))</f>
        <v>0</v>
      </c>
      <c r="AM88" s="41">
        <f>IF(成就内容!AD36="","",INDEX($D$4:$D$178*成就内容!AD$120/SUM(成就内容!$D$120:$BZ$120),成就内容!AD92,1)-SUM(AM$59:AM87))</f>
        <v>0</v>
      </c>
      <c r="AN88" s="41">
        <f>IF(成就内容!AE36="","",INDEX($D$4:$D$178*成就内容!AE$120/SUM(成就内容!$D$120:$BZ$120),成就内容!AE92,1)-SUM(AN$59:AN87))</f>
        <v>0</v>
      </c>
      <c r="AO88" s="41">
        <f>IF(成就内容!AF36="","",INDEX($D$4:$D$178*成就内容!AF$120/SUM(成就内容!$D$120:$BZ$120),成就内容!AF92,1)-SUM(AO$59:AO87))</f>
        <v>0</v>
      </c>
      <c r="AP88" s="41">
        <f>IF(成就内容!AG36="","",INDEX($D$4:$D$178*成就内容!AG$120/SUM(成就内容!$D$120:$BZ$120),成就内容!AG92,1)-SUM(AP$59:AP87))</f>
        <v>744727.27272727247</v>
      </c>
      <c r="AQ88" s="41" t="str">
        <f>IF(成就内容!AH36="","",INDEX($D$4:$D$178*成就内容!AH$120/SUM(成就内容!$D$120:$BZ$120),成就内容!AH92,1)-SUM(AQ$59:AQ87))</f>
        <v/>
      </c>
      <c r="AR88" s="41">
        <f>IF(成就内容!AI36="","",INDEX($D$4:$D$178*成就内容!AI$120/SUM(成就内容!$D$120:$BZ$120),成就内容!AI92,1)-SUM(AR$59:AR87))</f>
        <v>744727.27272727247</v>
      </c>
      <c r="AS88" s="41">
        <f>IF(成就内容!AJ36="","",INDEX($D$4:$D$178*成就内容!AJ$120/SUM(成就内容!$D$120:$BZ$120),成就内容!AJ92,1)-SUM(AS$59:AS87))</f>
        <v>744727.27272727247</v>
      </c>
      <c r="AT88" s="41" t="str">
        <f>IF(成就内容!AK36="","",INDEX($D$4:$D$178*成就内容!AK$120/SUM(成就内容!$D$120:$BZ$120),成就内容!AK92,1)-SUM(AT$59:AT87))</f>
        <v/>
      </c>
      <c r="AU88" s="41" t="str">
        <f>IF(成就内容!AL36="","",INDEX($D$4:$D$178*成就内容!AL$120/SUM(成就内容!$D$120:$BZ$120),成就内容!AL92,1)-SUM(AU$59:AU87))</f>
        <v/>
      </c>
      <c r="AV88" s="41" t="str">
        <f>IF(成就内容!AM36="","",INDEX($D$4:$D$178*成就内容!AM$120/SUM(成就内容!$D$120:$BZ$120),成就内容!AM92,1)-SUM(AV$59:AV87))</f>
        <v/>
      </c>
      <c r="AW88" s="41" t="str">
        <f>IF(成就内容!AN36="","",INDEX($D$4:$D$178*成就内容!AN$120/SUM(成就内容!$D$120:$BZ$120),成就内容!AN92,1)-SUM(AW$59:AW87))</f>
        <v/>
      </c>
      <c r="AX88" s="41">
        <f>IF(成就内容!AO36="","",INDEX($D$4:$D$178*成就内容!AO$120/SUM(成就内容!$D$120:$BZ$120),成就内容!AO92,1)-SUM(AX$59:AX87))</f>
        <v>0</v>
      </c>
      <c r="AY88" s="41">
        <f>IF(成就内容!AP36="","",INDEX($D$4:$D$178*成就内容!AP$120/SUM(成就内容!$D$120:$BZ$120),成就内容!AP92,1)-SUM(AY$59:AY87))</f>
        <v>0</v>
      </c>
      <c r="AZ88" s="41">
        <f>IF(成就内容!AQ36="","",INDEX($D$4:$D$178*成就内容!AQ$120/SUM(成就内容!$D$120:$BZ$120),成就内容!AQ92,1)-SUM(AZ$59:AZ87))</f>
        <v>0</v>
      </c>
      <c r="BA88" s="41">
        <f>IF(成就内容!AR36="","",INDEX($D$4:$D$178*成就内容!AR$120/SUM(成就内容!$D$120:$BZ$120),成就内容!AR92,1)-SUM(BA$59:BA87))</f>
        <v>0</v>
      </c>
      <c r="BB88" s="41">
        <f>IF(成就内容!AS36="","",INDEX($D$4:$D$178*成就内容!AS$120/SUM(成就内容!$D$120:$BZ$120),成就内容!AS92,1)-SUM(BB$59:BB87))</f>
        <v>0</v>
      </c>
      <c r="BC88" s="41">
        <f>IF(成就内容!AT36="","",INDEX($D$4:$D$178*成就内容!AT$120/SUM(成就内容!$D$120:$BZ$120),成就内容!AT92,1)-SUM(BC$59:BC87))</f>
        <v>0</v>
      </c>
      <c r="BD88" s="41">
        <f>IF(成就内容!AU36="","",INDEX($D$4:$D$178*成就内容!AU$120/SUM(成就内容!$D$120:$BZ$120),成就内容!AU92,1)-SUM(BD$59:BD87))</f>
        <v>0</v>
      </c>
      <c r="BE88" s="41" t="str">
        <f>IF(成就内容!AV36="","",INDEX($D$4:$D$178*成就内容!AV$120/SUM(成就内容!$D$120:$BZ$120),成就内容!AV92,1)-SUM(BE$59:BE87))</f>
        <v/>
      </c>
      <c r="BF88" s="41">
        <f>IF(成就内容!AW36="","",INDEX($D$4:$D$178*成就内容!AW$120/SUM(成就内容!$D$120:$BZ$120),成就内容!AW92,1)-SUM(BF$59:BF87))</f>
        <v>744727.2727272734</v>
      </c>
      <c r="BG88" s="41">
        <f>IF(成就内容!AX36="","",INDEX($D$4:$D$178*成就内容!AX$120/SUM(成就内容!$D$120:$BZ$120),成就内容!AX92,1)-SUM(BG$59:BG87))</f>
        <v>0</v>
      </c>
      <c r="BH88" s="41">
        <f>IF(成就内容!AY36="","",INDEX($D$4:$D$178*成就内容!AY$120/SUM(成就内容!$D$120:$BZ$120),成就内容!AY92,1)-SUM(BH$59:BH87))</f>
        <v>0</v>
      </c>
      <c r="BI88" s="41">
        <f>IF(成就内容!AZ36="","",INDEX($D$4:$D$178*成就内容!AZ$120/SUM(成就内容!$D$120:$BZ$120),成就内容!AZ92,1)-SUM(BI$59:BI87))</f>
        <v>0</v>
      </c>
      <c r="BJ88" s="41">
        <f>IF(成就内容!BA36="","",INDEX($D$4:$D$178*成就内容!BA$120/SUM(成就内容!$D$120:$BZ$120),成就内容!BA92,1)-SUM(BJ$59:BJ87))</f>
        <v>0</v>
      </c>
      <c r="BK88" s="41" t="str">
        <f>IF(成就内容!BB36="","",INDEX($D$4:$D$178*成就内容!BB$120/SUM(成就内容!$D$120:$BZ$120),成就内容!BB92,1)-SUM(BK$59:BK87))</f>
        <v/>
      </c>
      <c r="BL88" s="41">
        <f>IF(成就内容!BC36="","",INDEX($D$4:$D$178*成就内容!BC$120/SUM(成就内容!$D$120:$BZ$120),成就内容!BC92,1)-SUM(BL$59:BL87))</f>
        <v>0</v>
      </c>
      <c r="BM88" s="41">
        <f>IF(成就内容!BD36="","",INDEX($D$4:$D$178*成就内容!BD$120/SUM(成就内容!$D$120:$BZ$120),成就内容!BD92,1)-SUM(BM$59:BM87))</f>
        <v>0</v>
      </c>
      <c r="BN88" s="41">
        <f>IF(成就内容!BE36="","",INDEX($D$4:$D$178*成就内容!BE$120/SUM(成就内容!$D$120:$BZ$120),成就内容!BE92,1)-SUM(BN$59:BN87))</f>
        <v>0</v>
      </c>
      <c r="BO88" s="41">
        <f>IF(成就内容!BF36="","",INDEX($D$4:$D$178*成就内容!BF$120/SUM(成就内容!$D$120:$BZ$120),成就内容!BF92,1)-SUM(BO$59:BO87))</f>
        <v>0</v>
      </c>
      <c r="BP88" s="41">
        <f>IF(成就内容!BG36="","",INDEX($D$4:$D$178*成就内容!BG$120/SUM(成就内容!$D$120:$BZ$120),成就内容!BG92,1)-SUM(BP$59:BP87))</f>
        <v>744727.27272727247</v>
      </c>
      <c r="BQ88" s="41" t="str">
        <f>IF(成就内容!BH36="","",INDEX($D$4:$D$178*成就内容!BH$120/SUM(成就内容!$D$120:$BZ$120),成就内容!BH92,1)-SUM(BQ$59:BQ87))</f>
        <v/>
      </c>
      <c r="BR88" s="41" t="str">
        <f>IF(成就内容!BI36="","",INDEX($D$4:$D$178*成就内容!BI$120/SUM(成就内容!$D$120:$BZ$120),成就内容!BI92,1)-SUM(BR$59:BR87))</f>
        <v/>
      </c>
      <c r="BS88" s="41">
        <f>IF(成就内容!BJ36="","",INDEX($D$4:$D$178*成就内容!BJ$120/SUM(成就内容!$D$120:$BZ$120),成就内容!BJ92,1)-SUM(BS$59:BS87))</f>
        <v>0</v>
      </c>
      <c r="BT88" s="41">
        <f>IF(成就内容!BK36="","",INDEX($D$4:$D$178*成就内容!BK$120/SUM(成就内容!$D$120:$BZ$120),成就内容!BK92,1)-SUM(BT$59:BT87))</f>
        <v>651636.36363636376</v>
      </c>
      <c r="BU88" s="41">
        <f>IF(成就内容!BL36="","",INDEX($D$4:$D$178*成就内容!BL$120/SUM(成就内容!$D$120:$BZ$120),成就内容!BL92,1)-SUM(BU$59:BU87))</f>
        <v>0</v>
      </c>
      <c r="BV88" s="41">
        <f>IF(成就内容!BM36="","",INDEX($D$4:$D$178*成就内容!BM$120/SUM(成就内容!$D$120:$BZ$120),成就内容!BM92,1)-SUM(BV$59:BV87))</f>
        <v>0</v>
      </c>
      <c r="BW88" s="41" t="str">
        <f>IF(成就内容!BN36="","",INDEX($D$4:$D$178*成就内容!BN$120/SUM(成就内容!$D$120:$BZ$120),成就内容!BN92,1)-SUM(BW$59:BW87))</f>
        <v/>
      </c>
      <c r="BX88" s="41">
        <f>IF(成就内容!BO36="","",INDEX($D$4:$D$178*成就内容!BO$120/SUM(成就内容!$D$120:$BZ$120),成就内容!BO92,1)-SUM(BX$59:BX87))</f>
        <v>93090.909090909176</v>
      </c>
      <c r="BY88" s="41">
        <f>IF(成就内容!BP36="","",INDEX($D$4:$D$178*成就内容!BP$120/SUM(成就内容!$D$120:$BZ$120),成就内容!BP92,1)-SUM(BY$59:BY87))</f>
        <v>372363.6363636367</v>
      </c>
      <c r="BZ88" s="41">
        <f>IF(成就内容!BQ36="","",INDEX($D$4:$D$178*成就内容!BQ$120/SUM(成就内容!$D$120:$BZ$120),成就内容!BQ92,1)-SUM(BZ$59:BZ87))</f>
        <v>0</v>
      </c>
      <c r="CA88" s="41" t="str">
        <f>IF(成就内容!BR36="","",INDEX($D$4:$D$178*成就内容!BR$120/SUM(成就内容!$D$120:$BZ$120),成就内容!BR92,1)-SUM(CA$59:CA87))</f>
        <v/>
      </c>
      <c r="CB88" s="41" t="str">
        <f>IF(成就内容!BS36="","",INDEX($D$4:$D$178*成就内容!BS$120/SUM(成就内容!$D$120:$BZ$120),成就内容!BS92,1)-SUM(CB$59:CB87))</f>
        <v/>
      </c>
      <c r="CC88" s="41">
        <f>IF(成就内容!BT36="","",INDEX($D$4:$D$178*成就内容!BT$120/SUM(成就内容!$D$120:$BZ$120),成就内容!BT92,1)-SUM(CC$59:CC87))</f>
        <v>23272.727272727279</v>
      </c>
      <c r="CD88" s="41">
        <f>IF(成就内容!BU36="","",INDEX($D$4:$D$178*成就内容!BU$120/SUM(成就内容!$D$120:$BZ$120),成就内容!BU92,1)-SUM(CD$59:CD87))</f>
        <v>372363.6363636367</v>
      </c>
      <c r="CE88" s="41" t="str">
        <f>IF(成就内容!BV36="","",INDEX($D$4:$D$178*成就内容!BV$120/SUM(成就内容!$D$120:$BZ$120),成就内容!BV92,1)-SUM(CE$59:CE87))</f>
        <v/>
      </c>
      <c r="CF88" s="41">
        <f>IF(成就内容!BW36="","",INDEX($D$4:$D$178*成就内容!BW$120/SUM(成就内容!$D$120:$BZ$120),成就内容!BW92,1)-SUM(CF$59:CF87))</f>
        <v>744727.2727272734</v>
      </c>
      <c r="CG88" s="41">
        <f>IF(成就内容!BX36="","",INDEX($D$4:$D$178*成就内容!BX$120/SUM(成就内容!$D$120:$BZ$120),成就内容!BX92,1)-SUM(CG$59:CG87))</f>
        <v>558545.45454545459</v>
      </c>
      <c r="CH88" s="41">
        <f>IF(成就内容!BY36="","",INDEX($D$4:$D$178*成就内容!BY$120/SUM(成就内容!$D$120:$BZ$120),成就内容!BY92,1)-SUM(CH$59:CH87))</f>
        <v>744727.2727272734</v>
      </c>
      <c r="CI88" s="41">
        <f>IF(成就内容!BZ36="","",INDEX($D$4:$D$178*成就内容!BZ$120/SUM(成就内容!$D$120:$BZ$120),成就内容!BZ92,1)-SUM(CI$59:CI87))</f>
        <v>0</v>
      </c>
      <c r="CK88" s="19"/>
      <c r="CM88" s="43">
        <v>30</v>
      </c>
      <c r="CN88" s="41">
        <f>IF(M88="","",IF(成就内容!D$120&lt;&gt;"",MAX(ROUNDUP(SMALL(M$59:M$108,$L88)/1000,0)*1000,1000),0))</f>
        <v>0</v>
      </c>
      <c r="CO88" s="41" t="str">
        <f>IF(N88="","",IF(成就内容!E$120&lt;&gt;"",MAX(ROUNDUP(SMALL(N$59:N$108,$L88)/1000,0)*1000,1000),0))</f>
        <v/>
      </c>
      <c r="CP88" s="41" t="str">
        <f>IF(O88="","",IF(成就内容!F$120&lt;&gt;"",MAX(ROUNDUP(SMALL(O$59:O$108,$L88)/1000,0)*1000,1000),0))</f>
        <v/>
      </c>
      <c r="CQ88" s="41" t="str">
        <f>IF(P88="","",IF(成就内容!G$120&lt;&gt;"",MAX(ROUNDUP(SMALL(P$59:P$108,$L88)/1000,0)*1000,1000),0))</f>
        <v/>
      </c>
      <c r="CR88" s="41">
        <f>IF(Q88="","",IF(成就内容!H$120&lt;&gt;"",MAX(ROUNDUP(SMALL(Q$59:Q$108,$L88)/1000,0)*1000,1000),0))</f>
        <v>0</v>
      </c>
      <c r="CS88" s="41">
        <f>IF(R88="","",IF(成就内容!I$120&lt;&gt;"",MAX(ROUNDUP(SMALL(R$59:R$108,$L88)/1000,0)*1000,1000),0))</f>
        <v>745000</v>
      </c>
      <c r="CT88" s="41">
        <f>IF(S88="","",IF(成就内容!J$120&lt;&gt;"",MAX(ROUNDUP(SMALL(S$59:S$108,$L88)/1000,0)*1000,1000),0))</f>
        <v>0</v>
      </c>
      <c r="CU88" s="41">
        <f>IF(T88="","",IF(成就内容!K$120&lt;&gt;"",MAX(ROUNDUP(SMALL(T$59:T$108,$L88)/1000,0)*1000,1000),0))</f>
        <v>0</v>
      </c>
      <c r="CV88" s="41">
        <f>IF(U88="","",IF(成就内容!L$120&lt;&gt;"",MAX(ROUNDUP(SMALL(U$59:U$108,$L88)/1000,0)*1000,1000),0))</f>
        <v>0</v>
      </c>
      <c r="CW88" s="41">
        <f>IF(V88="","",IF(成就内容!M$120&lt;&gt;"",MAX(ROUNDUP(SMALL(V$59:V$108,$L88)/1000,0)*1000,1000),0))</f>
        <v>0</v>
      </c>
      <c r="CX88" s="41" t="str">
        <f>IF(W88="","",IF(成就内容!N$120&lt;&gt;"",MAX(ROUNDUP(SMALL(W$59:W$108,$L88)/1000,0)*1000,1000),0))</f>
        <v/>
      </c>
      <c r="CY88" s="41">
        <f>IF(X88="","",IF(成就内容!O$120&lt;&gt;"",MAX(ROUNDUP(SMALL(X$59:X$108,$L88)/1000,0)*1000,1000),0))</f>
        <v>0</v>
      </c>
      <c r="CZ88" s="41" t="str">
        <f>IF(Y88="","",IF(成就内容!P$120&lt;&gt;"",MAX(ROUNDUP(SMALL(Y$59:Y$108,$L88)/1000,0)*1000,1000),0))</f>
        <v/>
      </c>
      <c r="DA88" s="41">
        <f>IF(Z88="","",IF(成就内容!Q$120&lt;&gt;"",MAX(ROUNDUP(SMALL(Z$59:Z$108,$L88)/1000,0)*1000,1000),0))</f>
        <v>0</v>
      </c>
      <c r="DB88" s="41">
        <f>IF(AA88="","",IF(成就内容!R$120&lt;&gt;"",MAX(ROUNDUP(SMALL(AA$59:AA$108,$L88)/1000,0)*1000,1000),0))</f>
        <v>745000</v>
      </c>
      <c r="DC88" s="41">
        <f>IF(AB88="","",IF(成就内容!S$120&lt;&gt;"",MAX(ROUNDUP(SMALL(AB$59:AB$108,$L88)/1000,0)*1000,1000),0))</f>
        <v>0</v>
      </c>
      <c r="DD88" s="41">
        <f>IF(AC88="","",IF(成就内容!T$120&lt;&gt;"",MAX(ROUNDUP(SMALL(AC$59:AC$108,$L88)/1000,0)*1000,1000),0))</f>
        <v>0</v>
      </c>
      <c r="DE88" s="41">
        <f>IF(AD88="","",IF(成就内容!U$120&lt;&gt;"",MAX(ROUNDUP(SMALL(AD$59:AD$108,$L88)/1000,0)*1000,1000),0))</f>
        <v>0</v>
      </c>
      <c r="DF88" s="41">
        <f>IF(AE88="","",IF(成就内容!V$120&lt;&gt;"",MAX(ROUNDUP(SMALL(AE$59:AE$108,$L88)/1000,0)*1000,1000),0))</f>
        <v>0</v>
      </c>
      <c r="DG88" s="41" t="str">
        <f>IF(AF88="","",IF(成就内容!W$120&lt;&gt;"",MAX(ROUNDUP(SMALL(AF$59:AF$108,$L88)/1000,0)*1000,1000),0))</f>
        <v/>
      </c>
      <c r="DH88" s="41">
        <f>IF(AG88="","",IF(成就内容!X$120&lt;&gt;"",MAX(ROUNDUP(SMALL(AG$59:AG$108,$L88)/1000,0)*1000,1000),0))</f>
        <v>1862000</v>
      </c>
      <c r="DI88" s="41" t="str">
        <f>IF(AH88="","",IF(成就内容!Y$120&lt;&gt;"",MAX(ROUNDUP(SMALL(AH$59:AH$108,$L88)/1000,0)*1000,1000),0))</f>
        <v/>
      </c>
      <c r="DJ88" s="41" t="str">
        <f>IF(AI88="","",IF(成就内容!Z$120&lt;&gt;"",MAX(ROUNDUP(SMALL(AI$59:AI$108,$L88)/1000,0)*1000,1000),0))</f>
        <v/>
      </c>
      <c r="DK88" s="41" t="str">
        <f>IF(AJ88="","",IF(成就内容!AA$120&lt;&gt;"",MAX(ROUNDUP(SMALL(AJ$59:AJ$108,$L88)/1000,0)*1000,1000),0))</f>
        <v/>
      </c>
      <c r="DL88" s="41" t="str">
        <f>IF(AK88="","",IF(成就内容!AB$120&lt;&gt;"",MAX(ROUNDUP(SMALL(AK$59:AK$108,$L88)/1000,0)*1000,1000),0))</f>
        <v/>
      </c>
      <c r="DM88" s="41">
        <f>IF(AL88="","",IF(成就内容!AC$120&lt;&gt;"",MAX(ROUNDUP(SMALL(AL$59:AL$108,$L88)/1000,0)*1000,1000),0))</f>
        <v>0</v>
      </c>
      <c r="DN88" s="41">
        <f>IF(AM88="","",IF(成就内容!AD$120&lt;&gt;"",MAX(ROUNDUP(SMALL(AM$59:AM$108,$L88)/1000,0)*1000,1000),0))</f>
        <v>0</v>
      </c>
      <c r="DO88" s="41">
        <f>IF(AN88="","",IF(成就内容!AE$120&lt;&gt;"",MAX(ROUNDUP(SMALL(AN$59:AN$108,$L88)/1000,0)*1000,1000),0))</f>
        <v>0</v>
      </c>
      <c r="DP88" s="41">
        <f>IF(AO88="","",IF(成就内容!AF$120&lt;&gt;"",MAX(ROUNDUP(SMALL(AO$59:AO$108,$L88)/1000,0)*1000,1000),0))</f>
        <v>0</v>
      </c>
      <c r="DQ88" s="41">
        <f>IF(AP88="","",IF(成就内容!AG$120&lt;&gt;"",MAX(ROUNDUP(SMALL(AP$59:AP$108,$L88)/1000,0)*1000,1000),0))</f>
        <v>745000</v>
      </c>
      <c r="DR88" s="41" t="str">
        <f>IF(AQ88="","",IF(成就内容!AH$120&lt;&gt;"",MAX(ROUNDUP(SMALL(AQ$59:AQ$108,$L88)/1000,0)*1000,1000),0))</f>
        <v/>
      </c>
      <c r="DS88" s="41">
        <f>IF(AR88="","",IF(成就内容!AI$120&lt;&gt;"",MAX(ROUNDUP(SMALL(AR$59:AR$108,$L88)/1000,0)*1000,1000),0))</f>
        <v>745000</v>
      </c>
      <c r="DT88" s="41">
        <f>IF(AS88="","",IF(成就内容!AJ$120&lt;&gt;"",MAX(ROUNDUP(SMALL(AS$59:AS$108,$L88)/1000,0)*1000,1000),0))</f>
        <v>745000</v>
      </c>
      <c r="DU88" s="41" t="str">
        <f>IF(AT88="","",IF(成就内容!AK$120&lt;&gt;"",MAX(ROUNDUP(SMALL(AT$59:AT$108,$L88)/1000,0)*1000,1000),0))</f>
        <v/>
      </c>
      <c r="DV88" s="41" t="str">
        <f>IF(AU88="","",IF(成就内容!AL$120&lt;&gt;"",MAX(ROUNDUP(SMALL(AU$59:AU$108,$L88)/1000,0)*1000,1000),0))</f>
        <v/>
      </c>
      <c r="DW88" s="41" t="str">
        <f>IF(AV88="","",IF(成就内容!AM$120&lt;&gt;"",MAX(ROUNDUP(SMALL(AV$59:AV$108,$L88)/1000,0)*1000,1000),0))</f>
        <v/>
      </c>
      <c r="DX88" s="41" t="str">
        <f>IF(AW88="","",IF(成就内容!AN$120&lt;&gt;"",MAX(ROUNDUP(SMALL(AW$59:AW$108,$L88)/1000,0)*1000,1000),0))</f>
        <v/>
      </c>
      <c r="DY88" s="41">
        <f>IF(AX88="","",IF(成就内容!AO$120&lt;&gt;"",MAX(ROUNDUP(SMALL(AX$59:AX$108,$L88)/1000,0)*1000,1000),0))</f>
        <v>0</v>
      </c>
      <c r="DZ88" s="41">
        <f>IF(AY88="","",IF(成就内容!AP$120&lt;&gt;"",MAX(ROUNDUP(SMALL(AY$59:AY$108,$L88)/1000,0)*1000,1000),0))</f>
        <v>0</v>
      </c>
      <c r="EA88" s="41">
        <f>IF(AZ88="","",IF(成就内容!AQ$120&lt;&gt;"",MAX(ROUNDUP(SMALL(AZ$59:AZ$108,$L88)/1000,0)*1000,1000),0))</f>
        <v>0</v>
      </c>
      <c r="EB88" s="41">
        <f>IF(BA88="","",IF(成就内容!AR$120&lt;&gt;"",MAX(ROUNDUP(SMALL(BA$59:BA$108,$L88)/1000,0)*1000,1000),0))</f>
        <v>0</v>
      </c>
      <c r="EC88" s="41">
        <f>IF(BB88="","",IF(成就内容!AS$120&lt;&gt;"",MAX(ROUNDUP(SMALL(BB$59:BB$108,$L88)/1000,0)*1000,1000),0))</f>
        <v>0</v>
      </c>
      <c r="ED88" s="41">
        <f>IF(BC88="","",IF(成就内容!AT$120&lt;&gt;"",MAX(ROUNDUP(SMALL(BC$59:BC$108,$L88)/1000,0)*1000,1000),0))</f>
        <v>0</v>
      </c>
      <c r="EE88" s="41">
        <f>IF(BD88="","",IF(成就内容!AU$120&lt;&gt;"",MAX(ROUNDUP(SMALL(BD$59:BD$108,$L88)/1000,0)*1000,1000),0))</f>
        <v>0</v>
      </c>
      <c r="EF88" s="41" t="str">
        <f>IF(BE88="","",IF(成就内容!AV$120&lt;&gt;"",MAX(ROUNDUP(SMALL(BE$59:BE$108,$L88)/1000,0)*1000,1000),0))</f>
        <v/>
      </c>
      <c r="EG88" s="41">
        <f>IF(BF88="","",IF(成就内容!AW$120&lt;&gt;"",MAX(ROUNDUP(SMALL(BF$59:BF$108,$L88)/1000,0)*1000,1000),0))</f>
        <v>745000</v>
      </c>
      <c r="EH88" s="41">
        <f>IF(BG88="","",IF(成就内容!AX$120&lt;&gt;"",MAX(ROUNDUP(SMALL(BG$59:BG$108,$L88)/1000,0)*1000,1000),0))</f>
        <v>0</v>
      </c>
      <c r="EI88" s="41">
        <f>IF(BH88="","",IF(成就内容!AY$120&lt;&gt;"",MAX(ROUNDUP(SMALL(BH$59:BH$108,$L88)/1000,0)*1000,1000),0))</f>
        <v>0</v>
      </c>
      <c r="EJ88" s="41">
        <f>IF(BI88="","",IF(成就内容!AZ$120&lt;&gt;"",MAX(ROUNDUP(SMALL(BI$59:BI$108,$L88)/1000,0)*1000,1000),0))</f>
        <v>0</v>
      </c>
      <c r="EK88" s="41">
        <f>IF(BJ88="","",IF(成就内容!BA$120&lt;&gt;"",MAX(ROUNDUP(SMALL(BJ$59:BJ$108,$L88)/1000,0)*1000,1000),0))</f>
        <v>0</v>
      </c>
      <c r="EL88" s="41" t="str">
        <f>IF(BK88="","",IF(成就内容!BB$120&lt;&gt;"",MAX(ROUNDUP(SMALL(BK$59:BK$108,$L88)/1000,0)*1000,1000),0))</f>
        <v/>
      </c>
      <c r="EM88" s="41">
        <f>IF(BL88="","",IF(成就内容!BC$120&lt;&gt;"",MAX(ROUNDUP(SMALL(BL$59:BL$108,$L88)/1000,0)*1000,1000),0))</f>
        <v>0</v>
      </c>
      <c r="EN88" s="41">
        <f>IF(BM88="","",IF(成就内容!BD$120&lt;&gt;"",MAX(ROUNDUP(SMALL(BM$59:BM$108,$L88)/1000,0)*1000,1000),0))</f>
        <v>0</v>
      </c>
      <c r="EO88" s="41">
        <f>IF(BN88="","",IF(成就内容!BE$120&lt;&gt;"",MAX(ROUNDUP(SMALL(BN$59:BN$108,$L88)/1000,0)*1000,1000),0))</f>
        <v>0</v>
      </c>
      <c r="EP88" s="41">
        <f>IF(BO88="","",IF(成就内容!BF$120&lt;&gt;"",MAX(ROUNDUP(SMALL(BO$59:BO$108,$L88)/1000,0)*1000,1000),0))</f>
        <v>0</v>
      </c>
      <c r="EQ88" s="41">
        <f>IF(BP88="","",IF(成就内容!BG$120&lt;&gt;"",MAX(ROUNDUP(SMALL(BP$59:BP$108,$L88)/1000,0)*1000,1000),0))</f>
        <v>745000</v>
      </c>
      <c r="ER88" s="41" t="str">
        <f>IF(BQ88="","",IF(成就内容!BH$120&lt;&gt;"",MAX(ROUNDUP(SMALL(BQ$59:BQ$108,$L88)/1000,0)*1000,1000),0))</f>
        <v/>
      </c>
      <c r="ES88" s="41" t="str">
        <f>IF(BR88="","",IF(成就内容!BI$120&lt;&gt;"",MAX(ROUNDUP(SMALL(BR$59:BR$108,$L88)/1000,0)*1000,1000),0))</f>
        <v/>
      </c>
      <c r="ET88" s="41">
        <f>IF(BS88="","",IF(成就内容!BJ$120&lt;&gt;"",MAX(ROUNDUP(SMALL(BS$59:BS$108,$L88)/1000,0)*1000,1000),0))</f>
        <v>0</v>
      </c>
      <c r="EU88" s="41">
        <f>IF(BT88="","",IF(成就内容!BK$120&lt;&gt;"",MAX(ROUNDUP(SMALL(BT$59:BT$108,$L88)/1000,0)*1000,1000),0))</f>
        <v>466000</v>
      </c>
      <c r="EV88" s="41">
        <f>IF(BU88="","",IF(成就内容!BL$120&lt;&gt;"",MAX(ROUNDUP(SMALL(BU$59:BU$108,$L88)/1000,0)*1000,1000),0))</f>
        <v>0</v>
      </c>
      <c r="EW88" s="41">
        <f>IF(BV88="","",IF(成就内容!BM$120&lt;&gt;"",MAX(ROUNDUP(SMALL(BV$59:BV$108,$L88)/1000,0)*1000,1000),0))</f>
        <v>0</v>
      </c>
      <c r="EX88" s="41" t="str">
        <f>IF(BW88="","",IF(成就内容!BN$120&lt;&gt;"",MAX(ROUNDUP(SMALL(BW$59:BW$108,$L88)/1000,0)*1000,1000),0))</f>
        <v/>
      </c>
      <c r="EY88" s="41">
        <f>IF(BX88="","",IF(成就内容!BO$120&lt;&gt;"",MAX(ROUNDUP(SMALL(BX$59:BX$108,$L88)/1000,0)*1000,1000),0))</f>
        <v>94000</v>
      </c>
      <c r="EZ88" s="41">
        <f>IF(BY88="","",IF(成就内容!BP$120&lt;&gt;"",MAX(ROUNDUP(SMALL(BY$59:BY$108,$L88)/1000,0)*1000,1000),0))</f>
        <v>187000</v>
      </c>
      <c r="FA88" s="41">
        <f>IF(BZ88="","",IF(成就内容!BQ$120&lt;&gt;"",MAX(ROUNDUP(SMALL(BZ$59:BZ$108,$L88)/1000,0)*1000,1000),0))</f>
        <v>24000</v>
      </c>
      <c r="FB88" s="41" t="str">
        <f>IF(CA88="","",IF(成就内容!BR$120&lt;&gt;"",MAX(ROUNDUP(SMALL(CA$59:CA$108,$L88)/1000,0)*1000,1000),0))</f>
        <v/>
      </c>
      <c r="FC88" s="41" t="str">
        <f>IF(CB88="","",IF(成就内容!BS$120&lt;&gt;"",MAX(ROUNDUP(SMALL(CB$59:CB$108,$L88)/1000,0)*1000,1000),0))</f>
        <v/>
      </c>
      <c r="FD88" s="41">
        <f>IF(CC88="","",IF(成就内容!BT$120&lt;&gt;"",MAX(ROUNDUP(SMALL(CC$59:CC$108,$L88)/1000,0)*1000,1000),0))</f>
        <v>6000</v>
      </c>
      <c r="FE88" s="41">
        <f>IF(CD88="","",IF(成就内容!BU$120&lt;&gt;"",MAX(ROUNDUP(SMALL(CD$59:CD$108,$L88)/1000,0)*1000,1000),0))</f>
        <v>373000</v>
      </c>
      <c r="FF88" s="41" t="str">
        <f>IF(CE88="","",IF(成就内容!BV$120&lt;&gt;"",MAX(ROUNDUP(SMALL(CE$59:CE$108,$L88)/1000,0)*1000,1000),0))</f>
        <v/>
      </c>
      <c r="FG88" s="41">
        <f>IF(CF88="","",IF(成就内容!BW$120&lt;&gt;"",MAX(ROUNDUP(SMALL(CF$59:CF$108,$L88)/1000,0)*1000,1000),0))</f>
        <v>745000</v>
      </c>
      <c r="FH88" s="41">
        <f>IF(CG88="","",IF(成就内容!BX$120&lt;&gt;"",MAX(ROUNDUP(SMALL(CG$59:CG$108,$L88)/1000,0)*1000,1000),0))</f>
        <v>559000</v>
      </c>
      <c r="FI88" s="41">
        <f>IF(CH88="","",IF(成就内容!BY$120&lt;&gt;"",MAX(ROUNDUP(SMALL(CH$59:CH$108,$L88)/1000,0)*1000,1000),0))</f>
        <v>745000</v>
      </c>
      <c r="FJ88" s="41">
        <f>IF(CI88="","",IF(成就内容!BZ$120&lt;&gt;"",MAX(ROUNDUP(SMALL(CI$59:CI$108,$L88)/1000,0)*1000,1000),0))</f>
        <v>0</v>
      </c>
    </row>
    <row r="89" spans="1:166" s="96" customFormat="1" x14ac:dyDescent="0.15">
      <c r="B89" s="96">
        <v>86</v>
      </c>
      <c r="C89" s="96">
        <f>'[1]功能-子任务'!$S90</f>
        <v>22190.400000000001</v>
      </c>
      <c r="D89" s="96">
        <f>'[1]功能-子任务'!$AC90</f>
        <v>20480000</v>
      </c>
      <c r="E89" s="96">
        <f>'[1]功能-子任务'!$AM90/4</f>
        <v>154989062.5</v>
      </c>
      <c r="F89" s="96">
        <f t="shared" si="78"/>
        <v>154989062.5</v>
      </c>
      <c r="G89" s="96">
        <f>'[1]功能-子任务'!$AR90</f>
        <v>465620000.00000036</v>
      </c>
      <c r="H89" s="96">
        <f>'[1]功能-子任务'!$BA90</f>
        <v>60950</v>
      </c>
      <c r="I89" s="96">
        <f>'[1]功能-子任务'!$BJ90</f>
        <v>261513.4</v>
      </c>
      <c r="J89" s="19"/>
      <c r="L89" s="43">
        <v>31</v>
      </c>
      <c r="M89" s="41">
        <f>IF(成就内容!D37="","",INDEX($D$4:$D$178*成就内容!D$120/SUM(成就内容!$D$120:$BZ$120),成就内容!D93,1)-SUM(M$59:M88))</f>
        <v>0</v>
      </c>
      <c r="N89" s="41" t="str">
        <f>IF(成就内容!E37="","",INDEX($D$4:$D$178*成就内容!E$120/SUM(成就内容!$D$120:$BZ$120),成就内容!E93,1)-SUM(N$59:N88))</f>
        <v/>
      </c>
      <c r="O89" s="41" t="str">
        <f>IF(成就内容!F37="","",INDEX($D$4:$D$178*成就内容!F$120/SUM(成就内容!$D$120:$BZ$120),成就内容!F93,1)-SUM(O$59:O88))</f>
        <v/>
      </c>
      <c r="P89" s="41" t="str">
        <f>IF(成就内容!G37="","",INDEX($D$4:$D$178*成就内容!G$120/SUM(成就内容!$D$120:$BZ$120),成就内容!G93,1)-SUM(P$59:P88))</f>
        <v/>
      </c>
      <c r="Q89" s="41">
        <f>IF(成就内容!H37="","",INDEX($D$4:$D$178*成就内容!H$120/SUM(成就内容!$D$120:$BZ$120),成就内容!H93,1)-SUM(Q$59:Q88))</f>
        <v>0</v>
      </c>
      <c r="R89" s="41">
        <f>IF(成就内容!I37="","",INDEX($D$4:$D$178*成就内容!I$120/SUM(成就内容!$D$120:$BZ$120),成就内容!I93,1)-SUM(R$59:R88))</f>
        <v>744727.27272727247</v>
      </c>
      <c r="S89" s="41">
        <f>IF(成就内容!J37="","",INDEX($D$4:$D$178*成就内容!J$120/SUM(成就内容!$D$120:$BZ$120),成就内容!J93,1)-SUM(S$59:S88))</f>
        <v>0</v>
      </c>
      <c r="T89" s="41">
        <f>IF(成就内容!K37="","",INDEX($D$4:$D$178*成就内容!K$120/SUM(成就内容!$D$120:$BZ$120),成就内容!K93,1)-SUM(T$59:T88))</f>
        <v>0</v>
      </c>
      <c r="U89" s="41">
        <f>IF(成就内容!L37="","",INDEX($D$4:$D$178*成就内容!L$120/SUM(成就内容!$D$120:$BZ$120),成就内容!L93,1)-SUM(U$59:U88))</f>
        <v>0</v>
      </c>
      <c r="V89" s="41">
        <f>IF(成就内容!M37="","",INDEX($D$4:$D$178*成就内容!M$120/SUM(成就内容!$D$120:$BZ$120),成就内容!M93,1)-SUM(V$59:V88))</f>
        <v>0</v>
      </c>
      <c r="W89" s="41" t="str">
        <f>IF(成就内容!N37="","",INDEX($D$4:$D$178*成就内容!N$120/SUM(成就内容!$D$120:$BZ$120),成就内容!N93,1)-SUM(W$59:W88))</f>
        <v/>
      </c>
      <c r="X89" s="41">
        <f>IF(成就内容!O37="","",INDEX($D$4:$D$178*成就内容!O$120/SUM(成就内容!$D$120:$BZ$120),成就内容!O93,1)-SUM(X$59:X88))</f>
        <v>0</v>
      </c>
      <c r="Y89" s="41" t="str">
        <f>IF(成就内容!P37="","",INDEX($D$4:$D$178*成就内容!P$120/SUM(成就内容!$D$120:$BZ$120),成就内容!P93,1)-SUM(Y$59:Y88))</f>
        <v/>
      </c>
      <c r="Z89" s="41">
        <f>IF(成就内容!Q37="","",INDEX($D$4:$D$178*成就内容!Q$120/SUM(成就内容!$D$120:$BZ$120),成就内容!Q93,1)-SUM(Z$59:Z88))</f>
        <v>0</v>
      </c>
      <c r="AA89" s="41">
        <f>IF(成就内容!R37="","",INDEX($D$4:$D$178*成就内容!R$120/SUM(成就内容!$D$120:$BZ$120),成就内容!R93,1)-SUM(AA$59:AA88))</f>
        <v>744727.27272727247</v>
      </c>
      <c r="AB89" s="41">
        <f>IF(成就内容!S37="","",INDEX($D$4:$D$178*成就内容!S$120/SUM(成就内容!$D$120:$BZ$120),成就内容!S93,1)-SUM(AB$59:AB88))</f>
        <v>0</v>
      </c>
      <c r="AC89" s="41">
        <f>IF(成就内容!T37="","",INDEX($D$4:$D$178*成就内容!T$120/SUM(成就内容!$D$120:$BZ$120),成就内容!T93,1)-SUM(AC$59:AC88))</f>
        <v>0</v>
      </c>
      <c r="AD89" s="41">
        <f>IF(成就内容!U37="","",INDEX($D$4:$D$178*成就内容!U$120/SUM(成就内容!$D$120:$BZ$120),成就内容!U93,1)-SUM(AD$59:AD88))</f>
        <v>0</v>
      </c>
      <c r="AE89" s="41">
        <f>IF(成就内容!V37="","",INDEX($D$4:$D$178*成就内容!V$120/SUM(成就内容!$D$120:$BZ$120),成就内容!V93,1)-SUM(AE$59:AE88))</f>
        <v>0</v>
      </c>
      <c r="AF89" s="41" t="str">
        <f>IF(成就内容!W37="","",INDEX($D$4:$D$178*成就内容!W$120/SUM(成就内容!$D$120:$BZ$120),成就内容!W93,1)-SUM(AF$59:AF88))</f>
        <v/>
      </c>
      <c r="AG89" s="41">
        <f>IF(成就内容!X37="","",INDEX($D$4:$D$178*成就内容!X$120/SUM(成就内容!$D$120:$BZ$120),成就内容!X93,1)-SUM(AG$59:AG88))</f>
        <v>1861818.1818181798</v>
      </c>
      <c r="AH89" s="41" t="str">
        <f>IF(成就内容!Y37="","",INDEX($D$4:$D$178*成就内容!Y$120/SUM(成就内容!$D$120:$BZ$120),成就内容!Y93,1)-SUM(AH$59:AH88))</f>
        <v/>
      </c>
      <c r="AI89" s="41" t="str">
        <f>IF(成就内容!Z37="","",INDEX($D$4:$D$178*成就内容!Z$120/SUM(成就内容!$D$120:$BZ$120),成就内容!Z93,1)-SUM(AI$59:AI88))</f>
        <v/>
      </c>
      <c r="AJ89" s="41" t="str">
        <f>IF(成就内容!AA37="","",INDEX($D$4:$D$178*成就内容!AA$120/SUM(成就内容!$D$120:$BZ$120),成就内容!AA93,1)-SUM(AJ$59:AJ88))</f>
        <v/>
      </c>
      <c r="AK89" s="41" t="str">
        <f>IF(成就内容!AB37="","",INDEX($D$4:$D$178*成就内容!AB$120/SUM(成就内容!$D$120:$BZ$120),成就内容!AB93,1)-SUM(AK$59:AK88))</f>
        <v/>
      </c>
      <c r="AL89" s="41">
        <f>IF(成就内容!AC37="","",INDEX($D$4:$D$178*成就内容!AC$120/SUM(成就内容!$D$120:$BZ$120),成就内容!AC93,1)-SUM(AL$59:AL88))</f>
        <v>0</v>
      </c>
      <c r="AM89" s="41">
        <f>IF(成就内容!AD37="","",INDEX($D$4:$D$178*成就内容!AD$120/SUM(成就内容!$D$120:$BZ$120),成就内容!AD93,1)-SUM(AM$59:AM88))</f>
        <v>0</v>
      </c>
      <c r="AN89" s="41">
        <f>IF(成就内容!AE37="","",INDEX($D$4:$D$178*成就内容!AE$120/SUM(成就内容!$D$120:$BZ$120),成就内容!AE93,1)-SUM(AN$59:AN88))</f>
        <v>0</v>
      </c>
      <c r="AO89" s="41">
        <f>IF(成就内容!AF37="","",INDEX($D$4:$D$178*成就内容!AF$120/SUM(成就内容!$D$120:$BZ$120),成就内容!AF93,1)-SUM(AO$59:AO88))</f>
        <v>0</v>
      </c>
      <c r="AP89" s="41">
        <f>IF(成就内容!AG37="","",INDEX($D$4:$D$178*成就内容!AG$120/SUM(成就内容!$D$120:$BZ$120),成就内容!AG93,1)-SUM(AP$59:AP88))</f>
        <v>744727.27272727247</v>
      </c>
      <c r="AQ89" s="41" t="str">
        <f>IF(成就内容!AH37="","",INDEX($D$4:$D$178*成就内容!AH$120/SUM(成就内容!$D$120:$BZ$120),成就内容!AH93,1)-SUM(AQ$59:AQ88))</f>
        <v/>
      </c>
      <c r="AR89" s="41">
        <f>IF(成就内容!AI37="","",INDEX($D$4:$D$178*成就内容!AI$120/SUM(成就内容!$D$120:$BZ$120),成就内容!AI93,1)-SUM(AR$59:AR88))</f>
        <v>744727.27272727247</v>
      </c>
      <c r="AS89" s="41">
        <f>IF(成就内容!AJ37="","",INDEX($D$4:$D$178*成就内容!AJ$120/SUM(成就内容!$D$120:$BZ$120),成就内容!AJ93,1)-SUM(AS$59:AS88))</f>
        <v>744727.27272727247</v>
      </c>
      <c r="AT89" s="41" t="str">
        <f>IF(成就内容!AK37="","",INDEX($D$4:$D$178*成就内容!AK$120/SUM(成就内容!$D$120:$BZ$120),成就内容!AK93,1)-SUM(AT$59:AT88))</f>
        <v/>
      </c>
      <c r="AU89" s="41" t="str">
        <f>IF(成就内容!AL37="","",INDEX($D$4:$D$178*成就内容!AL$120/SUM(成就内容!$D$120:$BZ$120),成就内容!AL93,1)-SUM(AU$59:AU88))</f>
        <v/>
      </c>
      <c r="AV89" s="41" t="str">
        <f>IF(成就内容!AM37="","",INDEX($D$4:$D$178*成就内容!AM$120/SUM(成就内容!$D$120:$BZ$120),成就内容!AM93,1)-SUM(AV$59:AV88))</f>
        <v/>
      </c>
      <c r="AW89" s="41" t="str">
        <f>IF(成就内容!AN37="","",INDEX($D$4:$D$178*成就内容!AN$120/SUM(成就内容!$D$120:$BZ$120),成就内容!AN93,1)-SUM(AW$59:AW88))</f>
        <v/>
      </c>
      <c r="AX89" s="41">
        <f>IF(成就内容!AO37="","",INDEX($D$4:$D$178*成就内容!AO$120/SUM(成就内容!$D$120:$BZ$120),成就内容!AO93,1)-SUM(AX$59:AX88))</f>
        <v>0</v>
      </c>
      <c r="AY89" s="41">
        <f>IF(成就内容!AP37="","",INDEX($D$4:$D$178*成就内容!AP$120/SUM(成就内容!$D$120:$BZ$120),成就内容!AP93,1)-SUM(AY$59:AY88))</f>
        <v>0</v>
      </c>
      <c r="AZ89" s="41">
        <f>IF(成就内容!AQ37="","",INDEX($D$4:$D$178*成就内容!AQ$120/SUM(成就内容!$D$120:$BZ$120),成就内容!AQ93,1)-SUM(AZ$59:AZ88))</f>
        <v>0</v>
      </c>
      <c r="BA89" s="41">
        <f>IF(成就内容!AR37="","",INDEX($D$4:$D$178*成就内容!AR$120/SUM(成就内容!$D$120:$BZ$120),成就内容!AR93,1)-SUM(BA$59:BA88))</f>
        <v>0</v>
      </c>
      <c r="BB89" s="41">
        <f>IF(成就内容!AS37="","",INDEX($D$4:$D$178*成就内容!AS$120/SUM(成就内容!$D$120:$BZ$120),成就内容!AS93,1)-SUM(BB$59:BB88))</f>
        <v>0</v>
      </c>
      <c r="BC89" s="41">
        <f>IF(成就内容!AT37="","",INDEX($D$4:$D$178*成就内容!AT$120/SUM(成就内容!$D$120:$BZ$120),成就内容!AT93,1)-SUM(BC$59:BC88))</f>
        <v>0</v>
      </c>
      <c r="BD89" s="41">
        <f>IF(成就内容!AU37="","",INDEX($D$4:$D$178*成就内容!AU$120/SUM(成就内容!$D$120:$BZ$120),成就内容!AU93,1)-SUM(BD$59:BD88))</f>
        <v>0</v>
      </c>
      <c r="BE89" s="41" t="str">
        <f>IF(成就内容!AV37="","",INDEX($D$4:$D$178*成就内容!AV$120/SUM(成就内容!$D$120:$BZ$120),成就内容!AV93,1)-SUM(BE$59:BE88))</f>
        <v/>
      </c>
      <c r="BF89" s="41">
        <f>IF(成就内容!AW37="","",INDEX($D$4:$D$178*成就内容!AW$120/SUM(成就内容!$D$120:$BZ$120),成就内容!AW93,1)-SUM(BF$59:BF88))</f>
        <v>744727.27272727247</v>
      </c>
      <c r="BG89" s="41">
        <f>IF(成就内容!AX37="","",INDEX($D$4:$D$178*成就内容!AX$120/SUM(成就内容!$D$120:$BZ$120),成就内容!AX93,1)-SUM(BG$59:BG88))</f>
        <v>0</v>
      </c>
      <c r="BH89" s="41">
        <f>IF(成就内容!AY37="","",INDEX($D$4:$D$178*成就内容!AY$120/SUM(成就内容!$D$120:$BZ$120),成就内容!AY93,1)-SUM(BH$59:BH88))</f>
        <v>0</v>
      </c>
      <c r="BI89" s="41">
        <f>IF(成就内容!AZ37="","",INDEX($D$4:$D$178*成就内容!AZ$120/SUM(成就内容!$D$120:$BZ$120),成就内容!AZ93,1)-SUM(BI$59:BI88))</f>
        <v>0</v>
      </c>
      <c r="BJ89" s="41">
        <f>IF(成就内容!BA37="","",INDEX($D$4:$D$178*成就内容!BA$120/SUM(成就内容!$D$120:$BZ$120),成就内容!BA93,1)-SUM(BJ$59:BJ88))</f>
        <v>0</v>
      </c>
      <c r="BK89" s="41" t="str">
        <f>IF(成就内容!BB37="","",INDEX($D$4:$D$178*成就内容!BB$120/SUM(成就内容!$D$120:$BZ$120),成就内容!BB93,1)-SUM(BK$59:BK88))</f>
        <v/>
      </c>
      <c r="BL89" s="41">
        <f>IF(成就内容!BC37="","",INDEX($D$4:$D$178*成就内容!BC$120/SUM(成就内容!$D$120:$BZ$120),成就内容!BC93,1)-SUM(BL$59:BL88))</f>
        <v>0</v>
      </c>
      <c r="BM89" s="41">
        <f>IF(成就内容!BD37="","",INDEX($D$4:$D$178*成就内容!BD$120/SUM(成就内容!$D$120:$BZ$120),成就内容!BD93,1)-SUM(BM$59:BM88))</f>
        <v>0</v>
      </c>
      <c r="BN89" s="41">
        <f>IF(成就内容!BE37="","",INDEX($D$4:$D$178*成就内容!BE$120/SUM(成就内容!$D$120:$BZ$120),成就内容!BE93,1)-SUM(BN$59:BN88))</f>
        <v>0</v>
      </c>
      <c r="BO89" s="41">
        <f>IF(成就内容!BF37="","",INDEX($D$4:$D$178*成就内容!BF$120/SUM(成就内容!$D$120:$BZ$120),成就内容!BF93,1)-SUM(BO$59:BO88))</f>
        <v>0</v>
      </c>
      <c r="BP89" s="41">
        <f>IF(成就内容!BG37="","",INDEX($D$4:$D$178*成就内容!BG$120/SUM(成就内容!$D$120:$BZ$120),成就内容!BG93,1)-SUM(BP$59:BP88))</f>
        <v>744727.2727272734</v>
      </c>
      <c r="BQ89" s="41" t="str">
        <f>IF(成就内容!BH37="","",INDEX($D$4:$D$178*成就内容!BH$120/SUM(成就内容!$D$120:$BZ$120),成就内容!BH93,1)-SUM(BQ$59:BQ88))</f>
        <v/>
      </c>
      <c r="BR89" s="41" t="str">
        <f>IF(成就内容!BI37="","",INDEX($D$4:$D$178*成就内容!BI$120/SUM(成就内容!$D$120:$BZ$120),成就内容!BI93,1)-SUM(BR$59:BR88))</f>
        <v/>
      </c>
      <c r="BS89" s="41">
        <f>IF(成就内容!BJ37="","",INDEX($D$4:$D$178*成就内容!BJ$120/SUM(成就内容!$D$120:$BZ$120),成就内容!BJ93,1)-SUM(BS$59:BS88))</f>
        <v>0</v>
      </c>
      <c r="BT89" s="41">
        <f>IF(成就内容!BK37="","",INDEX($D$4:$D$178*成就内容!BK$120/SUM(成就内容!$D$120:$BZ$120),成就内容!BK93,1)-SUM(BT$59:BT88))</f>
        <v>558545.45454545459</v>
      </c>
      <c r="BU89" s="41">
        <f>IF(成就内容!BL37="","",INDEX($D$4:$D$178*成就内容!BL$120/SUM(成就内容!$D$120:$BZ$120),成就内容!BL93,1)-SUM(BU$59:BU88))</f>
        <v>0</v>
      </c>
      <c r="BV89" s="41">
        <f>IF(成就内容!BM37="","",INDEX($D$4:$D$178*成就内容!BM$120/SUM(成就内容!$D$120:$BZ$120),成就内容!BM93,1)-SUM(BV$59:BV88))</f>
        <v>0</v>
      </c>
      <c r="BW89" s="41" t="str">
        <f>IF(成就内容!BN37="","",INDEX($D$4:$D$178*成就内容!BN$120/SUM(成就内容!$D$120:$BZ$120),成就内容!BN93,1)-SUM(BW$59:BW88))</f>
        <v/>
      </c>
      <c r="BX89" s="41">
        <f>IF(成就内容!BO37="","",INDEX($D$4:$D$178*成就内容!BO$120/SUM(成就内容!$D$120:$BZ$120),成就内容!BO93,1)-SUM(BX$59:BX88))</f>
        <v>93090.909090909176</v>
      </c>
      <c r="BY89" s="41">
        <f>IF(成就内容!BP37="","",INDEX($D$4:$D$178*成就内容!BP$120/SUM(成就内容!$D$120:$BZ$120),成就内容!BP93,1)-SUM(BY$59:BY88))</f>
        <v>186181.81818181742</v>
      </c>
      <c r="BZ89" s="41">
        <f>IF(成就内容!BQ37="","",INDEX($D$4:$D$178*成就内容!BQ$120/SUM(成就内容!$D$120:$BZ$120),成就内容!BQ93,1)-SUM(BZ$59:BZ88))</f>
        <v>46545.454545454588</v>
      </c>
      <c r="CA89" s="41" t="str">
        <f>IF(成就内容!BR37="","",INDEX($D$4:$D$178*成就内容!BR$120/SUM(成就内容!$D$120:$BZ$120),成就内容!BR93,1)-SUM(CA$59:CA88))</f>
        <v/>
      </c>
      <c r="CB89" s="41" t="str">
        <f>IF(成就内容!BS37="","",INDEX($D$4:$D$178*成就内容!BS$120/SUM(成就内容!$D$120:$BZ$120),成就内容!BS93,1)-SUM(CB$59:CB88))</f>
        <v/>
      </c>
      <c r="CC89" s="41">
        <f>IF(成就内容!BT37="","",INDEX($D$4:$D$178*成就内容!BT$120/SUM(成就内容!$D$120:$BZ$120),成就内容!BT93,1)-SUM(CC$59:CC88))</f>
        <v>11636.363636363618</v>
      </c>
      <c r="CD89" s="41">
        <f>IF(成就内容!BU37="","",INDEX($D$4:$D$178*成就内容!BU$120/SUM(成就内容!$D$120:$BZ$120),成就内容!BU93,1)-SUM(CD$59:CD88))</f>
        <v>372363.63636363577</v>
      </c>
      <c r="CE89" s="41" t="str">
        <f>IF(成就内容!BV37="","",INDEX($D$4:$D$178*成就内容!BV$120/SUM(成就内容!$D$120:$BZ$120),成就内容!BV93,1)-SUM(CE$59:CE88))</f>
        <v/>
      </c>
      <c r="CF89" s="41">
        <f>IF(成就内容!BW37="","",INDEX($D$4:$D$178*成就内容!BW$120/SUM(成就内容!$D$120:$BZ$120),成就内容!BW93,1)-SUM(CF$59:CF88))</f>
        <v>744727.27272727154</v>
      </c>
      <c r="CG89" s="41">
        <f>IF(成就内容!BX37="","",INDEX($D$4:$D$178*成就内容!BX$120/SUM(成就内容!$D$120:$BZ$120),成就内容!BX93,1)-SUM(CG$59:CG88))</f>
        <v>930909.09090909129</v>
      </c>
      <c r="CH89" s="41">
        <f>IF(成就内容!BY37="","",INDEX($D$4:$D$178*成就内容!BY$120/SUM(成就内容!$D$120:$BZ$120),成就内容!BY93,1)-SUM(CH$59:CH88))</f>
        <v>744727.27272727247</v>
      </c>
      <c r="CI89" s="41">
        <f>IF(成就内容!BZ37="","",INDEX($D$4:$D$178*成就内容!BZ$120/SUM(成就内容!$D$120:$BZ$120),成就内容!BZ93,1)-SUM(CI$59:CI88))</f>
        <v>0</v>
      </c>
      <c r="CK89" s="19"/>
      <c r="CM89" s="43">
        <v>31</v>
      </c>
      <c r="CN89" s="41">
        <f>IF(M89="","",IF(成就内容!D$120&lt;&gt;"",MAX(ROUNDUP(SMALL(M$59:M$108,$L89)/1000,0)*1000,1000),0))</f>
        <v>0</v>
      </c>
      <c r="CO89" s="41" t="str">
        <f>IF(N89="","",IF(成就内容!E$120&lt;&gt;"",MAX(ROUNDUP(SMALL(N$59:N$108,$L89)/1000,0)*1000,1000),0))</f>
        <v/>
      </c>
      <c r="CP89" s="41" t="str">
        <f>IF(O89="","",IF(成就内容!F$120&lt;&gt;"",MAX(ROUNDUP(SMALL(O$59:O$108,$L89)/1000,0)*1000,1000),0))</f>
        <v/>
      </c>
      <c r="CQ89" s="41" t="str">
        <f>IF(P89="","",IF(成就内容!G$120&lt;&gt;"",MAX(ROUNDUP(SMALL(P$59:P$108,$L89)/1000,0)*1000,1000),0))</f>
        <v/>
      </c>
      <c r="CR89" s="41">
        <f>IF(Q89="","",IF(成就内容!H$120&lt;&gt;"",MAX(ROUNDUP(SMALL(Q$59:Q$108,$L89)/1000,0)*1000,1000),0))</f>
        <v>0</v>
      </c>
      <c r="CS89" s="41">
        <f>IF(R89="","",IF(成就内容!I$120&lt;&gt;"",MAX(ROUNDUP(SMALL(R$59:R$108,$L89)/1000,0)*1000,1000),0))</f>
        <v>745000</v>
      </c>
      <c r="CT89" s="41">
        <f>IF(S89="","",IF(成就内容!J$120&lt;&gt;"",MAX(ROUNDUP(SMALL(S$59:S$108,$L89)/1000,0)*1000,1000),0))</f>
        <v>0</v>
      </c>
      <c r="CU89" s="41">
        <f>IF(T89="","",IF(成就内容!K$120&lt;&gt;"",MAX(ROUNDUP(SMALL(T$59:T$108,$L89)/1000,0)*1000,1000),0))</f>
        <v>0</v>
      </c>
      <c r="CV89" s="41">
        <f>IF(U89="","",IF(成就内容!L$120&lt;&gt;"",MAX(ROUNDUP(SMALL(U$59:U$108,$L89)/1000,0)*1000,1000),0))</f>
        <v>0</v>
      </c>
      <c r="CW89" s="41">
        <f>IF(V89="","",IF(成就内容!M$120&lt;&gt;"",MAX(ROUNDUP(SMALL(V$59:V$108,$L89)/1000,0)*1000,1000),0))</f>
        <v>0</v>
      </c>
      <c r="CX89" s="41" t="str">
        <f>IF(W89="","",IF(成就内容!N$120&lt;&gt;"",MAX(ROUNDUP(SMALL(W$59:W$108,$L89)/1000,0)*1000,1000),0))</f>
        <v/>
      </c>
      <c r="CY89" s="41">
        <f>IF(X89="","",IF(成就内容!O$120&lt;&gt;"",MAX(ROUNDUP(SMALL(X$59:X$108,$L89)/1000,0)*1000,1000),0))</f>
        <v>0</v>
      </c>
      <c r="CZ89" s="41" t="str">
        <f>IF(Y89="","",IF(成就内容!P$120&lt;&gt;"",MAX(ROUNDUP(SMALL(Y$59:Y$108,$L89)/1000,0)*1000,1000),0))</f>
        <v/>
      </c>
      <c r="DA89" s="41">
        <f>IF(Z89="","",IF(成就内容!Q$120&lt;&gt;"",MAX(ROUNDUP(SMALL(Z$59:Z$108,$L89)/1000,0)*1000,1000),0))</f>
        <v>0</v>
      </c>
      <c r="DB89" s="41">
        <f>IF(AA89="","",IF(成就内容!R$120&lt;&gt;"",MAX(ROUNDUP(SMALL(AA$59:AA$108,$L89)/1000,0)*1000,1000),0))</f>
        <v>745000</v>
      </c>
      <c r="DC89" s="41">
        <f>IF(AB89="","",IF(成就内容!S$120&lt;&gt;"",MAX(ROUNDUP(SMALL(AB$59:AB$108,$L89)/1000,0)*1000,1000),0))</f>
        <v>0</v>
      </c>
      <c r="DD89" s="41">
        <f>IF(AC89="","",IF(成就内容!T$120&lt;&gt;"",MAX(ROUNDUP(SMALL(AC$59:AC$108,$L89)/1000,0)*1000,1000),0))</f>
        <v>0</v>
      </c>
      <c r="DE89" s="41">
        <f>IF(AD89="","",IF(成就内容!U$120&lt;&gt;"",MAX(ROUNDUP(SMALL(AD$59:AD$108,$L89)/1000,0)*1000,1000),0))</f>
        <v>0</v>
      </c>
      <c r="DF89" s="41">
        <f>IF(AE89="","",IF(成就内容!V$120&lt;&gt;"",MAX(ROUNDUP(SMALL(AE$59:AE$108,$L89)/1000,0)*1000,1000),0))</f>
        <v>0</v>
      </c>
      <c r="DG89" s="41" t="str">
        <f>IF(AF89="","",IF(成就内容!W$120&lt;&gt;"",MAX(ROUNDUP(SMALL(AF$59:AF$108,$L89)/1000,0)*1000,1000),0))</f>
        <v/>
      </c>
      <c r="DH89" s="41">
        <f>IF(AG89="","",IF(成就内容!X$120&lt;&gt;"",MAX(ROUNDUP(SMALL(AG$59:AG$108,$L89)/1000,0)*1000,1000),0))</f>
        <v>1862000</v>
      </c>
      <c r="DI89" s="41" t="str">
        <f>IF(AH89="","",IF(成就内容!Y$120&lt;&gt;"",MAX(ROUNDUP(SMALL(AH$59:AH$108,$L89)/1000,0)*1000,1000),0))</f>
        <v/>
      </c>
      <c r="DJ89" s="41" t="str">
        <f>IF(AI89="","",IF(成就内容!Z$120&lt;&gt;"",MAX(ROUNDUP(SMALL(AI$59:AI$108,$L89)/1000,0)*1000,1000),0))</f>
        <v/>
      </c>
      <c r="DK89" s="41" t="str">
        <f>IF(AJ89="","",IF(成就内容!AA$120&lt;&gt;"",MAX(ROUNDUP(SMALL(AJ$59:AJ$108,$L89)/1000,0)*1000,1000),0))</f>
        <v/>
      </c>
      <c r="DL89" s="41" t="str">
        <f>IF(AK89="","",IF(成就内容!AB$120&lt;&gt;"",MAX(ROUNDUP(SMALL(AK$59:AK$108,$L89)/1000,0)*1000,1000),0))</f>
        <v/>
      </c>
      <c r="DM89" s="41">
        <f>IF(AL89="","",IF(成就内容!AC$120&lt;&gt;"",MAX(ROUNDUP(SMALL(AL$59:AL$108,$L89)/1000,0)*1000,1000),0))</f>
        <v>0</v>
      </c>
      <c r="DN89" s="41">
        <f>IF(AM89="","",IF(成就内容!AD$120&lt;&gt;"",MAX(ROUNDUP(SMALL(AM$59:AM$108,$L89)/1000,0)*1000,1000),0))</f>
        <v>0</v>
      </c>
      <c r="DO89" s="41">
        <f>IF(AN89="","",IF(成就内容!AE$120&lt;&gt;"",MAX(ROUNDUP(SMALL(AN$59:AN$108,$L89)/1000,0)*1000,1000),0))</f>
        <v>0</v>
      </c>
      <c r="DP89" s="41">
        <f>IF(AO89="","",IF(成就内容!AF$120&lt;&gt;"",MAX(ROUNDUP(SMALL(AO$59:AO$108,$L89)/1000,0)*1000,1000),0))</f>
        <v>0</v>
      </c>
      <c r="DQ89" s="41">
        <f>IF(AP89="","",IF(成就内容!AG$120&lt;&gt;"",MAX(ROUNDUP(SMALL(AP$59:AP$108,$L89)/1000,0)*1000,1000),0))</f>
        <v>745000</v>
      </c>
      <c r="DR89" s="41" t="str">
        <f>IF(AQ89="","",IF(成就内容!AH$120&lt;&gt;"",MAX(ROUNDUP(SMALL(AQ$59:AQ$108,$L89)/1000,0)*1000,1000),0))</f>
        <v/>
      </c>
      <c r="DS89" s="41">
        <f>IF(AR89="","",IF(成就内容!AI$120&lt;&gt;"",MAX(ROUNDUP(SMALL(AR$59:AR$108,$L89)/1000,0)*1000,1000),0))</f>
        <v>745000</v>
      </c>
      <c r="DT89" s="41">
        <f>IF(AS89="","",IF(成就内容!AJ$120&lt;&gt;"",MAX(ROUNDUP(SMALL(AS$59:AS$108,$L89)/1000,0)*1000,1000),0))</f>
        <v>745000</v>
      </c>
      <c r="DU89" s="41" t="str">
        <f>IF(AT89="","",IF(成就内容!AK$120&lt;&gt;"",MAX(ROUNDUP(SMALL(AT$59:AT$108,$L89)/1000,0)*1000,1000),0))</f>
        <v/>
      </c>
      <c r="DV89" s="41" t="str">
        <f>IF(AU89="","",IF(成就内容!AL$120&lt;&gt;"",MAX(ROUNDUP(SMALL(AU$59:AU$108,$L89)/1000,0)*1000,1000),0))</f>
        <v/>
      </c>
      <c r="DW89" s="41" t="str">
        <f>IF(AV89="","",IF(成就内容!AM$120&lt;&gt;"",MAX(ROUNDUP(SMALL(AV$59:AV$108,$L89)/1000,0)*1000,1000),0))</f>
        <v/>
      </c>
      <c r="DX89" s="41" t="str">
        <f>IF(AW89="","",IF(成就内容!AN$120&lt;&gt;"",MAX(ROUNDUP(SMALL(AW$59:AW$108,$L89)/1000,0)*1000,1000),0))</f>
        <v/>
      </c>
      <c r="DY89" s="41">
        <f>IF(AX89="","",IF(成就内容!AO$120&lt;&gt;"",MAX(ROUNDUP(SMALL(AX$59:AX$108,$L89)/1000,0)*1000,1000),0))</f>
        <v>0</v>
      </c>
      <c r="DZ89" s="41">
        <f>IF(AY89="","",IF(成就内容!AP$120&lt;&gt;"",MAX(ROUNDUP(SMALL(AY$59:AY$108,$L89)/1000,0)*1000,1000),0))</f>
        <v>0</v>
      </c>
      <c r="EA89" s="41">
        <f>IF(AZ89="","",IF(成就内容!AQ$120&lt;&gt;"",MAX(ROUNDUP(SMALL(AZ$59:AZ$108,$L89)/1000,0)*1000,1000),0))</f>
        <v>0</v>
      </c>
      <c r="EB89" s="41">
        <f>IF(BA89="","",IF(成就内容!AR$120&lt;&gt;"",MAX(ROUNDUP(SMALL(BA$59:BA$108,$L89)/1000,0)*1000,1000),0))</f>
        <v>0</v>
      </c>
      <c r="EC89" s="41">
        <f>IF(BB89="","",IF(成就内容!AS$120&lt;&gt;"",MAX(ROUNDUP(SMALL(BB$59:BB$108,$L89)/1000,0)*1000,1000),0))</f>
        <v>0</v>
      </c>
      <c r="ED89" s="41">
        <f>IF(BC89="","",IF(成就内容!AT$120&lt;&gt;"",MAX(ROUNDUP(SMALL(BC$59:BC$108,$L89)/1000,0)*1000,1000),0))</f>
        <v>0</v>
      </c>
      <c r="EE89" s="41">
        <f>IF(BD89="","",IF(成就内容!AU$120&lt;&gt;"",MAX(ROUNDUP(SMALL(BD$59:BD$108,$L89)/1000,0)*1000,1000),0))</f>
        <v>0</v>
      </c>
      <c r="EF89" s="41" t="str">
        <f>IF(BE89="","",IF(成就内容!AV$120&lt;&gt;"",MAX(ROUNDUP(SMALL(BE$59:BE$108,$L89)/1000,0)*1000,1000),0))</f>
        <v/>
      </c>
      <c r="EG89" s="41">
        <f>IF(BF89="","",IF(成就内容!AW$120&lt;&gt;"",MAX(ROUNDUP(SMALL(BF$59:BF$108,$L89)/1000,0)*1000,1000),0))</f>
        <v>745000</v>
      </c>
      <c r="EH89" s="41">
        <f>IF(BG89="","",IF(成就内容!AX$120&lt;&gt;"",MAX(ROUNDUP(SMALL(BG$59:BG$108,$L89)/1000,0)*1000,1000),0))</f>
        <v>0</v>
      </c>
      <c r="EI89" s="41">
        <f>IF(BH89="","",IF(成就内容!AY$120&lt;&gt;"",MAX(ROUNDUP(SMALL(BH$59:BH$108,$L89)/1000,0)*1000,1000),0))</f>
        <v>0</v>
      </c>
      <c r="EJ89" s="41">
        <f>IF(BI89="","",IF(成就内容!AZ$120&lt;&gt;"",MAX(ROUNDUP(SMALL(BI$59:BI$108,$L89)/1000,0)*1000,1000),0))</f>
        <v>0</v>
      </c>
      <c r="EK89" s="41">
        <f>IF(BJ89="","",IF(成就内容!BA$120&lt;&gt;"",MAX(ROUNDUP(SMALL(BJ$59:BJ$108,$L89)/1000,0)*1000,1000),0))</f>
        <v>0</v>
      </c>
      <c r="EL89" s="41" t="str">
        <f>IF(BK89="","",IF(成就内容!BB$120&lt;&gt;"",MAX(ROUNDUP(SMALL(BK$59:BK$108,$L89)/1000,0)*1000,1000),0))</f>
        <v/>
      </c>
      <c r="EM89" s="41">
        <f>IF(BL89="","",IF(成就内容!BC$120&lt;&gt;"",MAX(ROUNDUP(SMALL(BL$59:BL$108,$L89)/1000,0)*1000,1000),0))</f>
        <v>0</v>
      </c>
      <c r="EN89" s="41">
        <f>IF(BM89="","",IF(成就内容!BD$120&lt;&gt;"",MAX(ROUNDUP(SMALL(BM$59:BM$108,$L89)/1000,0)*1000,1000),0))</f>
        <v>0</v>
      </c>
      <c r="EO89" s="41">
        <f>IF(BN89="","",IF(成就内容!BE$120&lt;&gt;"",MAX(ROUNDUP(SMALL(BN$59:BN$108,$L89)/1000,0)*1000,1000),0))</f>
        <v>0</v>
      </c>
      <c r="EP89" s="41">
        <f>IF(BO89="","",IF(成就内容!BF$120&lt;&gt;"",MAX(ROUNDUP(SMALL(BO$59:BO$108,$L89)/1000,0)*1000,1000),0))</f>
        <v>0</v>
      </c>
      <c r="EQ89" s="41">
        <f>IF(BP89="","",IF(成就内容!BG$120&lt;&gt;"",MAX(ROUNDUP(SMALL(BP$59:BP$108,$L89)/1000,0)*1000,1000),0))</f>
        <v>745000</v>
      </c>
      <c r="ER89" s="41" t="str">
        <f>IF(BQ89="","",IF(成就内容!BH$120&lt;&gt;"",MAX(ROUNDUP(SMALL(BQ$59:BQ$108,$L89)/1000,0)*1000,1000),0))</f>
        <v/>
      </c>
      <c r="ES89" s="41" t="str">
        <f>IF(BR89="","",IF(成就内容!BI$120&lt;&gt;"",MAX(ROUNDUP(SMALL(BR$59:BR$108,$L89)/1000,0)*1000,1000),0))</f>
        <v/>
      </c>
      <c r="ET89" s="41">
        <f>IF(BS89="","",IF(成就内容!BJ$120&lt;&gt;"",MAX(ROUNDUP(SMALL(BS$59:BS$108,$L89)/1000,0)*1000,1000),0))</f>
        <v>0</v>
      </c>
      <c r="EU89" s="41">
        <f>IF(BT89="","",IF(成就内容!BK$120&lt;&gt;"",MAX(ROUNDUP(SMALL(BT$59:BT$108,$L89)/1000,0)*1000,1000),0))</f>
        <v>559000</v>
      </c>
      <c r="EV89" s="41">
        <f>IF(BU89="","",IF(成就内容!BL$120&lt;&gt;"",MAX(ROUNDUP(SMALL(BU$59:BU$108,$L89)/1000,0)*1000,1000),0))</f>
        <v>0</v>
      </c>
      <c r="EW89" s="41">
        <f>IF(BV89="","",IF(成就内容!BM$120&lt;&gt;"",MAX(ROUNDUP(SMALL(BV$59:BV$108,$L89)/1000,0)*1000,1000),0))</f>
        <v>0</v>
      </c>
      <c r="EX89" s="41" t="str">
        <f>IF(BW89="","",IF(成就内容!BN$120&lt;&gt;"",MAX(ROUNDUP(SMALL(BW$59:BW$108,$L89)/1000,0)*1000,1000),0))</f>
        <v/>
      </c>
      <c r="EY89" s="41">
        <f>IF(BX89="","",IF(成就内容!BO$120&lt;&gt;"",MAX(ROUNDUP(SMALL(BX$59:BX$108,$L89)/1000,0)*1000,1000),0))</f>
        <v>94000</v>
      </c>
      <c r="EZ89" s="41">
        <f>IF(BY89="","",IF(成就内容!BP$120&lt;&gt;"",MAX(ROUNDUP(SMALL(BY$59:BY$108,$L89)/1000,0)*1000,1000),0))</f>
        <v>187000</v>
      </c>
      <c r="FA89" s="41">
        <f>IF(BZ89="","",IF(成就内容!BQ$120&lt;&gt;"",MAX(ROUNDUP(SMALL(BZ$59:BZ$108,$L89)/1000,0)*1000,1000),0))</f>
        <v>24000</v>
      </c>
      <c r="FB89" s="41" t="str">
        <f>IF(CA89="","",IF(成就内容!BR$120&lt;&gt;"",MAX(ROUNDUP(SMALL(CA$59:CA$108,$L89)/1000,0)*1000,1000),0))</f>
        <v/>
      </c>
      <c r="FC89" s="41" t="str">
        <f>IF(CB89="","",IF(成就内容!BS$120&lt;&gt;"",MAX(ROUNDUP(SMALL(CB$59:CB$108,$L89)/1000,0)*1000,1000),0))</f>
        <v/>
      </c>
      <c r="FD89" s="41">
        <f>IF(CC89="","",IF(成就内容!BT$120&lt;&gt;"",MAX(ROUNDUP(SMALL(CC$59:CC$108,$L89)/1000,0)*1000,1000),0))</f>
        <v>6000</v>
      </c>
      <c r="FE89" s="41">
        <f>IF(CD89="","",IF(成就内容!BU$120&lt;&gt;"",MAX(ROUNDUP(SMALL(CD$59:CD$108,$L89)/1000,0)*1000,1000),0))</f>
        <v>373000</v>
      </c>
      <c r="FF89" s="41" t="str">
        <f>IF(CE89="","",IF(成就内容!BV$120&lt;&gt;"",MAX(ROUNDUP(SMALL(CE$59:CE$108,$L89)/1000,0)*1000,1000),0))</f>
        <v/>
      </c>
      <c r="FG89" s="41">
        <f>IF(CF89="","",IF(成就内容!BW$120&lt;&gt;"",MAX(ROUNDUP(SMALL(CF$59:CF$108,$L89)/1000,0)*1000,1000),0))</f>
        <v>745000</v>
      </c>
      <c r="FH89" s="41">
        <f>IF(CG89="","",IF(成就内容!BX$120&lt;&gt;"",MAX(ROUNDUP(SMALL(CG$59:CG$108,$L89)/1000,0)*1000,1000),0))</f>
        <v>931000</v>
      </c>
      <c r="FI89" s="41">
        <f>IF(CH89="","",IF(成就内容!BY$120&lt;&gt;"",MAX(ROUNDUP(SMALL(CH$59:CH$108,$L89)/1000,0)*1000,1000),0))</f>
        <v>745000</v>
      </c>
      <c r="FJ89" s="41">
        <f>IF(CI89="","",IF(成就内容!BZ$120&lt;&gt;"",MAX(ROUNDUP(SMALL(CI$59:CI$108,$L89)/1000,0)*1000,1000),0))</f>
        <v>0</v>
      </c>
    </row>
    <row r="90" spans="1:166" s="96" customFormat="1" x14ac:dyDescent="0.15">
      <c r="B90" s="96">
        <v>87</v>
      </c>
      <c r="C90" s="96">
        <f>'[1]功能-子任务'!$S91</f>
        <v>23572.800000000003</v>
      </c>
      <c r="D90" s="96">
        <f>'[1]功能-子任务'!$AC91</f>
        <v>21760000</v>
      </c>
      <c r="E90" s="96">
        <f>'[1]功能-子任务'!$AM91/4</f>
        <v>167196093.75</v>
      </c>
      <c r="F90" s="96">
        <f t="shared" si="78"/>
        <v>167196093.75</v>
      </c>
      <c r="G90" s="96">
        <f>'[1]功能-子任务'!$AR91</f>
        <v>505620000.00000042</v>
      </c>
      <c r="H90" s="96">
        <f>'[1]功能-子任务'!$BA91</f>
        <v>63950</v>
      </c>
      <c r="I90" s="96">
        <f>'[1]功能-子任务'!$BJ91</f>
        <v>270191.3</v>
      </c>
      <c r="J90" s="19"/>
      <c r="L90" s="43">
        <v>32</v>
      </c>
      <c r="M90" s="41">
        <f>IF(成就内容!D38="","",INDEX($D$4:$D$178*成就内容!D$120/SUM(成就内容!$D$120:$BZ$120),成就内容!D94,1)-SUM(M$59:M89))</f>
        <v>0</v>
      </c>
      <c r="N90" s="41" t="str">
        <f>IF(成就内容!E38="","",INDEX($D$4:$D$178*成就内容!E$120/SUM(成就内容!$D$120:$BZ$120),成就内容!E94,1)-SUM(N$59:N89))</f>
        <v/>
      </c>
      <c r="O90" s="41" t="str">
        <f>IF(成就内容!F38="","",INDEX($D$4:$D$178*成就内容!F$120/SUM(成就内容!$D$120:$BZ$120),成就内容!F94,1)-SUM(O$59:O89))</f>
        <v/>
      </c>
      <c r="P90" s="41" t="str">
        <f>IF(成就内容!G38="","",INDEX($D$4:$D$178*成就内容!G$120/SUM(成就内容!$D$120:$BZ$120),成就内容!G94,1)-SUM(P$59:P89))</f>
        <v/>
      </c>
      <c r="Q90" s="41">
        <f>IF(成就内容!H38="","",INDEX($D$4:$D$178*成就内容!H$120/SUM(成就内容!$D$120:$BZ$120),成就内容!H94,1)-SUM(Q$59:Q89))</f>
        <v>0</v>
      </c>
      <c r="R90" s="41">
        <f>IF(成就内容!I38="","",INDEX($D$4:$D$178*成就内容!I$120/SUM(成就内容!$D$120:$BZ$120),成就内容!I94,1)-SUM(R$59:R89))</f>
        <v>744727.27272727247</v>
      </c>
      <c r="S90" s="41">
        <f>IF(成就内容!J38="","",INDEX($D$4:$D$178*成就内容!J$120/SUM(成就内容!$D$120:$BZ$120),成就内容!J94,1)-SUM(S$59:S89))</f>
        <v>0</v>
      </c>
      <c r="T90" s="41">
        <f>IF(成就内容!K38="","",INDEX($D$4:$D$178*成就内容!K$120/SUM(成就内容!$D$120:$BZ$120),成就内容!K94,1)-SUM(T$59:T89))</f>
        <v>0</v>
      </c>
      <c r="U90" s="41">
        <f>IF(成就内容!L38="","",INDEX($D$4:$D$178*成就内容!L$120/SUM(成就内容!$D$120:$BZ$120),成就内容!L94,1)-SUM(U$59:U89))</f>
        <v>0</v>
      </c>
      <c r="V90" s="41">
        <f>IF(成就内容!M38="","",INDEX($D$4:$D$178*成就内容!M$120/SUM(成就内容!$D$120:$BZ$120),成就内容!M94,1)-SUM(V$59:V89))</f>
        <v>0</v>
      </c>
      <c r="W90" s="41" t="str">
        <f>IF(成就内容!N38="","",INDEX($D$4:$D$178*成就内容!N$120/SUM(成就内容!$D$120:$BZ$120),成就内容!N94,1)-SUM(W$59:W89))</f>
        <v/>
      </c>
      <c r="X90" s="41">
        <f>IF(成就内容!O38="","",INDEX($D$4:$D$178*成就内容!O$120/SUM(成就内容!$D$120:$BZ$120),成就内容!O94,1)-SUM(X$59:X89))</f>
        <v>0</v>
      </c>
      <c r="Y90" s="41" t="str">
        <f>IF(成就内容!P38="","",INDEX($D$4:$D$178*成就内容!P$120/SUM(成就内容!$D$120:$BZ$120),成就内容!P94,1)-SUM(Y$59:Y89))</f>
        <v/>
      </c>
      <c r="Z90" s="41">
        <f>IF(成就内容!Q38="","",INDEX($D$4:$D$178*成就内容!Q$120/SUM(成就内容!$D$120:$BZ$120),成就内容!Q94,1)-SUM(Z$59:Z89))</f>
        <v>0</v>
      </c>
      <c r="AA90" s="41">
        <f>IF(成就内容!R38="","",INDEX($D$4:$D$178*成就内容!R$120/SUM(成就内容!$D$120:$BZ$120),成就内容!R94,1)-SUM(AA$59:AA89))</f>
        <v>744727.27272727247</v>
      </c>
      <c r="AB90" s="41">
        <f>IF(成就内容!S38="","",INDEX($D$4:$D$178*成就内容!S$120/SUM(成就内容!$D$120:$BZ$120),成就内容!S94,1)-SUM(AB$59:AB89))</f>
        <v>0</v>
      </c>
      <c r="AC90" s="41">
        <f>IF(成就内容!T38="","",INDEX($D$4:$D$178*成就内容!T$120/SUM(成就内容!$D$120:$BZ$120),成就内容!T94,1)-SUM(AC$59:AC89))</f>
        <v>0</v>
      </c>
      <c r="AD90" s="41">
        <f>IF(成就内容!U38="","",INDEX($D$4:$D$178*成就内容!U$120/SUM(成就内容!$D$120:$BZ$120),成就内容!U94,1)-SUM(AD$59:AD89))</f>
        <v>0</v>
      </c>
      <c r="AE90" s="41">
        <f>IF(成就内容!V38="","",INDEX($D$4:$D$178*成就内容!V$120/SUM(成就内容!$D$120:$BZ$120),成就内容!V94,1)-SUM(AE$59:AE89))</f>
        <v>0</v>
      </c>
      <c r="AF90" s="41" t="str">
        <f>IF(成就内容!W38="","",INDEX($D$4:$D$178*成就内容!W$120/SUM(成就内容!$D$120:$BZ$120),成就内容!W94,1)-SUM(AF$59:AF89))</f>
        <v/>
      </c>
      <c r="AG90" s="41">
        <f>IF(成就内容!X38="","",INDEX($D$4:$D$178*成就内容!X$120/SUM(成就内容!$D$120:$BZ$120),成就内容!X94,1)-SUM(AG$59:AG89))</f>
        <v>1861818.1818181835</v>
      </c>
      <c r="AH90" s="41" t="str">
        <f>IF(成就内容!Y38="","",INDEX($D$4:$D$178*成就内容!Y$120/SUM(成就内容!$D$120:$BZ$120),成就内容!Y94,1)-SUM(AH$59:AH89))</f>
        <v/>
      </c>
      <c r="AI90" s="41" t="str">
        <f>IF(成就内容!Z38="","",INDEX($D$4:$D$178*成就内容!Z$120/SUM(成就内容!$D$120:$BZ$120),成就内容!Z94,1)-SUM(AI$59:AI89))</f>
        <v/>
      </c>
      <c r="AJ90" s="41" t="str">
        <f>IF(成就内容!AA38="","",INDEX($D$4:$D$178*成就内容!AA$120/SUM(成就内容!$D$120:$BZ$120),成就内容!AA94,1)-SUM(AJ$59:AJ89))</f>
        <v/>
      </c>
      <c r="AK90" s="41" t="str">
        <f>IF(成就内容!AB38="","",INDEX($D$4:$D$178*成就内容!AB$120/SUM(成就内容!$D$120:$BZ$120),成就内容!AB94,1)-SUM(AK$59:AK89))</f>
        <v/>
      </c>
      <c r="AL90" s="41">
        <f>IF(成就内容!AC38="","",INDEX($D$4:$D$178*成就内容!AC$120/SUM(成就内容!$D$120:$BZ$120),成就内容!AC94,1)-SUM(AL$59:AL89))</f>
        <v>0</v>
      </c>
      <c r="AM90" s="41">
        <f>IF(成就内容!AD38="","",INDEX($D$4:$D$178*成就内容!AD$120/SUM(成就内容!$D$120:$BZ$120),成就内容!AD94,1)-SUM(AM$59:AM89))</f>
        <v>0</v>
      </c>
      <c r="AN90" s="41">
        <f>IF(成就内容!AE38="","",INDEX($D$4:$D$178*成就内容!AE$120/SUM(成就内容!$D$120:$BZ$120),成就内容!AE94,1)-SUM(AN$59:AN89))</f>
        <v>0</v>
      </c>
      <c r="AO90" s="41">
        <f>IF(成就内容!AF38="","",INDEX($D$4:$D$178*成就内容!AF$120/SUM(成就内容!$D$120:$BZ$120),成就内容!AF94,1)-SUM(AO$59:AO89))</f>
        <v>0</v>
      </c>
      <c r="AP90" s="41">
        <f>IF(成就内容!AG38="","",INDEX($D$4:$D$178*成就内容!AG$120/SUM(成就内容!$D$120:$BZ$120),成就内容!AG94,1)-SUM(AP$59:AP89))</f>
        <v>744727.2727272734</v>
      </c>
      <c r="AQ90" s="41" t="str">
        <f>IF(成就内容!AH38="","",INDEX($D$4:$D$178*成就内容!AH$120/SUM(成就内容!$D$120:$BZ$120),成就内容!AH94,1)-SUM(AQ$59:AQ89))</f>
        <v/>
      </c>
      <c r="AR90" s="41">
        <f>IF(成就内容!AI38="","",INDEX($D$4:$D$178*成就内容!AI$120/SUM(成就内容!$D$120:$BZ$120),成就内容!AI94,1)-SUM(AR$59:AR89))</f>
        <v>744727.2727272734</v>
      </c>
      <c r="AS90" s="41">
        <f>IF(成就内容!AJ38="","",INDEX($D$4:$D$178*成就内容!AJ$120/SUM(成就内容!$D$120:$BZ$120),成就内容!AJ94,1)-SUM(AS$59:AS89))</f>
        <v>744727.2727272734</v>
      </c>
      <c r="AT90" s="41" t="str">
        <f>IF(成就内容!AK38="","",INDEX($D$4:$D$178*成就内容!AK$120/SUM(成就内容!$D$120:$BZ$120),成就内容!AK94,1)-SUM(AT$59:AT89))</f>
        <v/>
      </c>
      <c r="AU90" s="41" t="str">
        <f>IF(成就内容!AL38="","",INDEX($D$4:$D$178*成就内容!AL$120/SUM(成就内容!$D$120:$BZ$120),成就内容!AL94,1)-SUM(AU$59:AU89))</f>
        <v/>
      </c>
      <c r="AV90" s="41" t="str">
        <f>IF(成就内容!AM38="","",INDEX($D$4:$D$178*成就内容!AM$120/SUM(成就内容!$D$120:$BZ$120),成就内容!AM94,1)-SUM(AV$59:AV89))</f>
        <v/>
      </c>
      <c r="AW90" s="41" t="str">
        <f>IF(成就内容!AN38="","",INDEX($D$4:$D$178*成就内容!AN$120/SUM(成就内容!$D$120:$BZ$120),成就内容!AN94,1)-SUM(AW$59:AW89))</f>
        <v/>
      </c>
      <c r="AX90" s="41">
        <f>IF(成就内容!AO38="","",INDEX($D$4:$D$178*成就内容!AO$120/SUM(成就内容!$D$120:$BZ$120),成就内容!AO94,1)-SUM(AX$59:AX89))</f>
        <v>0</v>
      </c>
      <c r="AY90" s="41">
        <f>IF(成就内容!AP38="","",INDEX($D$4:$D$178*成就内容!AP$120/SUM(成就内容!$D$120:$BZ$120),成就内容!AP94,1)-SUM(AY$59:AY89))</f>
        <v>0</v>
      </c>
      <c r="AZ90" s="41">
        <f>IF(成就内容!AQ38="","",INDEX($D$4:$D$178*成就内容!AQ$120/SUM(成就内容!$D$120:$BZ$120),成就内容!AQ94,1)-SUM(AZ$59:AZ89))</f>
        <v>0</v>
      </c>
      <c r="BA90" s="41">
        <f>IF(成就内容!AR38="","",INDEX($D$4:$D$178*成就内容!AR$120/SUM(成就内容!$D$120:$BZ$120),成就内容!AR94,1)-SUM(BA$59:BA89))</f>
        <v>0</v>
      </c>
      <c r="BB90" s="41">
        <f>IF(成就内容!AS38="","",INDEX($D$4:$D$178*成就内容!AS$120/SUM(成就内容!$D$120:$BZ$120),成就内容!AS94,1)-SUM(BB$59:BB89))</f>
        <v>0</v>
      </c>
      <c r="BC90" s="41">
        <f>IF(成就内容!AT38="","",INDEX($D$4:$D$178*成就内容!AT$120/SUM(成就内容!$D$120:$BZ$120),成就内容!AT94,1)-SUM(BC$59:BC89))</f>
        <v>0</v>
      </c>
      <c r="BD90" s="41">
        <f>IF(成就内容!AU38="","",INDEX($D$4:$D$178*成就内容!AU$120/SUM(成就内容!$D$120:$BZ$120),成就内容!AU94,1)-SUM(BD$59:BD89))</f>
        <v>0</v>
      </c>
      <c r="BE90" s="41" t="str">
        <f>IF(成就内容!AV38="","",INDEX($D$4:$D$178*成就内容!AV$120/SUM(成就内容!$D$120:$BZ$120),成就内容!AV94,1)-SUM(BE$59:BE89))</f>
        <v/>
      </c>
      <c r="BF90" s="41">
        <f>IF(成就内容!AW38="","",INDEX($D$4:$D$178*成就内容!AW$120/SUM(成就内容!$D$120:$BZ$120),成就内容!AW94,1)-SUM(BF$59:BF89))</f>
        <v>744727.27272727247</v>
      </c>
      <c r="BG90" s="41">
        <f>IF(成就内容!AX38="","",INDEX($D$4:$D$178*成就内容!AX$120/SUM(成就内容!$D$120:$BZ$120),成就内容!AX94,1)-SUM(BG$59:BG89))</f>
        <v>0</v>
      </c>
      <c r="BH90" s="41">
        <f>IF(成就内容!AY38="","",INDEX($D$4:$D$178*成就内容!AY$120/SUM(成就内容!$D$120:$BZ$120),成就内容!AY94,1)-SUM(BH$59:BH89))</f>
        <v>0</v>
      </c>
      <c r="BI90" s="41">
        <f>IF(成就内容!AZ38="","",INDEX($D$4:$D$178*成就内容!AZ$120/SUM(成就内容!$D$120:$BZ$120),成就内容!AZ94,1)-SUM(BI$59:BI89))</f>
        <v>0</v>
      </c>
      <c r="BJ90" s="41">
        <f>IF(成就内容!BA38="","",INDEX($D$4:$D$178*成就内容!BA$120/SUM(成就内容!$D$120:$BZ$120),成就内容!BA94,1)-SUM(BJ$59:BJ89))</f>
        <v>0</v>
      </c>
      <c r="BK90" s="41" t="str">
        <f>IF(成就内容!BB38="","",INDEX($D$4:$D$178*成就内容!BB$120/SUM(成就内容!$D$120:$BZ$120),成就内容!BB94,1)-SUM(BK$59:BK89))</f>
        <v/>
      </c>
      <c r="BL90" s="41">
        <f>IF(成就内容!BC38="","",INDEX($D$4:$D$178*成就内容!BC$120/SUM(成就内容!$D$120:$BZ$120),成就内容!BC94,1)-SUM(BL$59:BL89))</f>
        <v>0</v>
      </c>
      <c r="BM90" s="41">
        <f>IF(成就内容!BD38="","",INDEX($D$4:$D$178*成就内容!BD$120/SUM(成就内容!$D$120:$BZ$120),成就内容!BD94,1)-SUM(BM$59:BM89))</f>
        <v>0</v>
      </c>
      <c r="BN90" s="41">
        <f>IF(成就内容!BE38="","",INDEX($D$4:$D$178*成就内容!BE$120/SUM(成就内容!$D$120:$BZ$120),成就内容!BE94,1)-SUM(BN$59:BN89))</f>
        <v>0</v>
      </c>
      <c r="BO90" s="41">
        <f>IF(成就内容!BF38="","",INDEX($D$4:$D$178*成就内容!BF$120/SUM(成就内容!$D$120:$BZ$120),成就内容!BF94,1)-SUM(BO$59:BO89))</f>
        <v>0</v>
      </c>
      <c r="BP90" s="41">
        <f>IF(成就内容!BG38="","",INDEX($D$4:$D$178*成就内容!BG$120/SUM(成就内容!$D$120:$BZ$120),成就内容!BG94,1)-SUM(BP$59:BP89))</f>
        <v>744727.27272727247</v>
      </c>
      <c r="BQ90" s="41" t="str">
        <f>IF(成就内容!BH38="","",INDEX($D$4:$D$178*成就内容!BH$120/SUM(成就内容!$D$120:$BZ$120),成就内容!BH94,1)-SUM(BQ$59:BQ89))</f>
        <v/>
      </c>
      <c r="BR90" s="41" t="str">
        <f>IF(成就内容!BI38="","",INDEX($D$4:$D$178*成就内容!BI$120/SUM(成就内容!$D$120:$BZ$120),成就内容!BI94,1)-SUM(BR$59:BR89))</f>
        <v/>
      </c>
      <c r="BS90" s="41">
        <f>IF(成就内容!BJ38="","",INDEX($D$4:$D$178*成就内容!BJ$120/SUM(成就内容!$D$120:$BZ$120),成就内容!BJ94,1)-SUM(BS$59:BS89))</f>
        <v>0</v>
      </c>
      <c r="BT90" s="41">
        <f>IF(成就内容!BK38="","",INDEX($D$4:$D$178*成就内容!BK$120/SUM(成就内容!$D$120:$BZ$120),成就内容!BK94,1)-SUM(BT$59:BT89))</f>
        <v>465454.54545454495</v>
      </c>
      <c r="BU90" s="41">
        <f>IF(成就内容!BL38="","",INDEX($D$4:$D$178*成就内容!BL$120/SUM(成就内容!$D$120:$BZ$120),成就内容!BL94,1)-SUM(BU$59:BU89))</f>
        <v>0</v>
      </c>
      <c r="BV90" s="41">
        <f>IF(成就内容!BM38="","",INDEX($D$4:$D$178*成就内容!BM$120/SUM(成就内容!$D$120:$BZ$120),成就内容!BM94,1)-SUM(BV$59:BV89))</f>
        <v>0</v>
      </c>
      <c r="BW90" s="41" t="str">
        <f>IF(成就内容!BN38="","",INDEX($D$4:$D$178*成就内容!BN$120/SUM(成就内容!$D$120:$BZ$120),成就内容!BN94,1)-SUM(BW$59:BW89))</f>
        <v/>
      </c>
      <c r="BX90" s="41">
        <f>IF(成就内容!BO38="","",INDEX($D$4:$D$178*成就内容!BO$120/SUM(成就内容!$D$120:$BZ$120),成就内容!BO94,1)-SUM(BX$59:BX89))</f>
        <v>186181.81818181812</v>
      </c>
      <c r="BY90" s="41">
        <f>IF(成就内容!BP38="","",INDEX($D$4:$D$178*成就内容!BP$120/SUM(成就内容!$D$120:$BZ$120),成就内容!BP94,1)-SUM(BY$59:BY89))</f>
        <v>186181.81818181835</v>
      </c>
      <c r="BZ90" s="41">
        <f>IF(成就内容!BQ38="","",INDEX($D$4:$D$178*成就内容!BQ$120/SUM(成就内容!$D$120:$BZ$120),成就内容!BQ94,1)-SUM(BZ$59:BZ89))</f>
        <v>46545.454545454471</v>
      </c>
      <c r="CA90" s="41" t="str">
        <f>IF(成就内容!BR38="","",INDEX($D$4:$D$178*成就内容!BR$120/SUM(成就内容!$D$120:$BZ$120),成就内容!BR94,1)-SUM(CA$59:CA89))</f>
        <v/>
      </c>
      <c r="CB90" s="41" t="str">
        <f>IF(成就内容!BS38="","",INDEX($D$4:$D$178*成就内容!BS$120/SUM(成就内容!$D$120:$BZ$120),成就内容!BS94,1)-SUM(CB$59:CB89))</f>
        <v/>
      </c>
      <c r="CC90" s="41">
        <f>IF(成就内容!BT38="","",INDEX($D$4:$D$178*成就内容!BT$120/SUM(成就内容!$D$120:$BZ$120),成就内容!BT94,1)-SUM(CC$59:CC89))</f>
        <v>23272.727272727294</v>
      </c>
      <c r="CD90" s="41">
        <f>IF(成就内容!BU38="","",INDEX($D$4:$D$178*成就内容!BU$120/SUM(成就内容!$D$120:$BZ$120),成就内容!BU94,1)-SUM(CD$59:CD89))</f>
        <v>372363.6363636367</v>
      </c>
      <c r="CE90" s="41" t="str">
        <f>IF(成就内容!BV38="","",INDEX($D$4:$D$178*成就内容!BV$120/SUM(成就内容!$D$120:$BZ$120),成就内容!BV94,1)-SUM(CE$59:CE89))</f>
        <v/>
      </c>
      <c r="CF90" s="41">
        <f>IF(成就内容!BW38="","",INDEX($D$4:$D$178*成就内容!BW$120/SUM(成就内容!$D$120:$BZ$120),成就内容!BW94,1)-SUM(CF$59:CF89))</f>
        <v>744727.2727272734</v>
      </c>
      <c r="CG90" s="41">
        <f>IF(成就内容!BX38="","",INDEX($D$4:$D$178*成就内容!BX$120/SUM(成就内容!$D$120:$BZ$120),成就内容!BX94,1)-SUM(CG$59:CG89))</f>
        <v>1117090.9090909092</v>
      </c>
      <c r="CH90" s="41">
        <f>IF(成就内容!BY38="","",INDEX($D$4:$D$178*成就内容!BY$120/SUM(成就内容!$D$120:$BZ$120),成就内容!BY94,1)-SUM(CH$59:CH89))</f>
        <v>744727.27272727247</v>
      </c>
      <c r="CI90" s="41">
        <f>IF(成就内容!BZ38="","",INDEX($D$4:$D$178*成就内容!BZ$120/SUM(成就内容!$D$120:$BZ$120),成就内容!BZ94,1)-SUM(CI$59:CI89))</f>
        <v>0</v>
      </c>
      <c r="CK90" s="19"/>
      <c r="CM90" s="43">
        <v>32</v>
      </c>
      <c r="CN90" s="41">
        <f>IF(M90="","",IF(成就内容!D$120&lt;&gt;"",MAX(ROUNDUP(SMALL(M$59:M$108,$L90)/1000,0)*1000,1000),0))</f>
        <v>0</v>
      </c>
      <c r="CO90" s="41" t="str">
        <f>IF(N90="","",IF(成就内容!E$120&lt;&gt;"",MAX(ROUNDUP(SMALL(N$59:N$108,$L90)/1000,0)*1000,1000),0))</f>
        <v/>
      </c>
      <c r="CP90" s="41" t="str">
        <f>IF(O90="","",IF(成就内容!F$120&lt;&gt;"",MAX(ROUNDUP(SMALL(O$59:O$108,$L90)/1000,0)*1000,1000),0))</f>
        <v/>
      </c>
      <c r="CQ90" s="41" t="str">
        <f>IF(P90="","",IF(成就内容!G$120&lt;&gt;"",MAX(ROUNDUP(SMALL(P$59:P$108,$L90)/1000,0)*1000,1000),0))</f>
        <v/>
      </c>
      <c r="CR90" s="41">
        <f>IF(Q90="","",IF(成就内容!H$120&lt;&gt;"",MAX(ROUNDUP(SMALL(Q$59:Q$108,$L90)/1000,0)*1000,1000),0))</f>
        <v>0</v>
      </c>
      <c r="CS90" s="41">
        <f>IF(R90="","",IF(成就内容!I$120&lt;&gt;"",MAX(ROUNDUP(SMALL(R$59:R$108,$L90)/1000,0)*1000,1000),0))</f>
        <v>745000</v>
      </c>
      <c r="CT90" s="41">
        <f>IF(S90="","",IF(成就内容!J$120&lt;&gt;"",MAX(ROUNDUP(SMALL(S$59:S$108,$L90)/1000,0)*1000,1000),0))</f>
        <v>0</v>
      </c>
      <c r="CU90" s="41">
        <f>IF(T90="","",IF(成就内容!K$120&lt;&gt;"",MAX(ROUNDUP(SMALL(T$59:T$108,$L90)/1000,0)*1000,1000),0))</f>
        <v>0</v>
      </c>
      <c r="CV90" s="41">
        <f>IF(U90="","",IF(成就内容!L$120&lt;&gt;"",MAX(ROUNDUP(SMALL(U$59:U$108,$L90)/1000,0)*1000,1000),0))</f>
        <v>0</v>
      </c>
      <c r="CW90" s="41">
        <f>IF(V90="","",IF(成就内容!M$120&lt;&gt;"",MAX(ROUNDUP(SMALL(V$59:V$108,$L90)/1000,0)*1000,1000),0))</f>
        <v>0</v>
      </c>
      <c r="CX90" s="41" t="str">
        <f>IF(W90="","",IF(成就内容!N$120&lt;&gt;"",MAX(ROUNDUP(SMALL(W$59:W$108,$L90)/1000,0)*1000,1000),0))</f>
        <v/>
      </c>
      <c r="CY90" s="41">
        <f>IF(X90="","",IF(成就内容!O$120&lt;&gt;"",MAX(ROUNDUP(SMALL(X$59:X$108,$L90)/1000,0)*1000,1000),0))</f>
        <v>0</v>
      </c>
      <c r="CZ90" s="41" t="str">
        <f>IF(Y90="","",IF(成就内容!P$120&lt;&gt;"",MAX(ROUNDUP(SMALL(Y$59:Y$108,$L90)/1000,0)*1000,1000),0))</f>
        <v/>
      </c>
      <c r="DA90" s="41">
        <f>IF(Z90="","",IF(成就内容!Q$120&lt;&gt;"",MAX(ROUNDUP(SMALL(Z$59:Z$108,$L90)/1000,0)*1000,1000),0))</f>
        <v>0</v>
      </c>
      <c r="DB90" s="41">
        <f>IF(AA90="","",IF(成就内容!R$120&lt;&gt;"",MAX(ROUNDUP(SMALL(AA$59:AA$108,$L90)/1000,0)*1000,1000),0))</f>
        <v>745000</v>
      </c>
      <c r="DC90" s="41">
        <f>IF(AB90="","",IF(成就内容!S$120&lt;&gt;"",MAX(ROUNDUP(SMALL(AB$59:AB$108,$L90)/1000,0)*1000,1000),0))</f>
        <v>0</v>
      </c>
      <c r="DD90" s="41">
        <f>IF(AC90="","",IF(成就内容!T$120&lt;&gt;"",MAX(ROUNDUP(SMALL(AC$59:AC$108,$L90)/1000,0)*1000,1000),0))</f>
        <v>0</v>
      </c>
      <c r="DE90" s="41">
        <f>IF(AD90="","",IF(成就内容!U$120&lt;&gt;"",MAX(ROUNDUP(SMALL(AD$59:AD$108,$L90)/1000,0)*1000,1000),0))</f>
        <v>0</v>
      </c>
      <c r="DF90" s="41">
        <f>IF(AE90="","",IF(成就内容!V$120&lt;&gt;"",MAX(ROUNDUP(SMALL(AE$59:AE$108,$L90)/1000,0)*1000,1000),0))</f>
        <v>0</v>
      </c>
      <c r="DG90" s="41" t="str">
        <f>IF(AF90="","",IF(成就内容!W$120&lt;&gt;"",MAX(ROUNDUP(SMALL(AF$59:AF$108,$L90)/1000,0)*1000,1000),0))</f>
        <v/>
      </c>
      <c r="DH90" s="41">
        <f>IF(AG90="","",IF(成就内容!X$120&lt;&gt;"",MAX(ROUNDUP(SMALL(AG$59:AG$108,$L90)/1000,0)*1000,1000),0))</f>
        <v>1862000</v>
      </c>
      <c r="DI90" s="41" t="str">
        <f>IF(AH90="","",IF(成就内容!Y$120&lt;&gt;"",MAX(ROUNDUP(SMALL(AH$59:AH$108,$L90)/1000,0)*1000,1000),0))</f>
        <v/>
      </c>
      <c r="DJ90" s="41" t="str">
        <f>IF(AI90="","",IF(成就内容!Z$120&lt;&gt;"",MAX(ROUNDUP(SMALL(AI$59:AI$108,$L90)/1000,0)*1000,1000),0))</f>
        <v/>
      </c>
      <c r="DK90" s="41" t="str">
        <f>IF(AJ90="","",IF(成就内容!AA$120&lt;&gt;"",MAX(ROUNDUP(SMALL(AJ$59:AJ$108,$L90)/1000,0)*1000,1000),0))</f>
        <v/>
      </c>
      <c r="DL90" s="41" t="str">
        <f>IF(AK90="","",IF(成就内容!AB$120&lt;&gt;"",MAX(ROUNDUP(SMALL(AK$59:AK$108,$L90)/1000,0)*1000,1000),0))</f>
        <v/>
      </c>
      <c r="DM90" s="41">
        <f>IF(AL90="","",IF(成就内容!AC$120&lt;&gt;"",MAX(ROUNDUP(SMALL(AL$59:AL$108,$L90)/1000,0)*1000,1000),0))</f>
        <v>0</v>
      </c>
      <c r="DN90" s="41">
        <f>IF(AM90="","",IF(成就内容!AD$120&lt;&gt;"",MAX(ROUNDUP(SMALL(AM$59:AM$108,$L90)/1000,0)*1000,1000),0))</f>
        <v>0</v>
      </c>
      <c r="DO90" s="41">
        <f>IF(AN90="","",IF(成就内容!AE$120&lt;&gt;"",MAX(ROUNDUP(SMALL(AN$59:AN$108,$L90)/1000,0)*1000,1000),0))</f>
        <v>0</v>
      </c>
      <c r="DP90" s="41">
        <f>IF(AO90="","",IF(成就内容!AF$120&lt;&gt;"",MAX(ROUNDUP(SMALL(AO$59:AO$108,$L90)/1000,0)*1000,1000),0))</f>
        <v>0</v>
      </c>
      <c r="DQ90" s="41">
        <f>IF(AP90="","",IF(成就内容!AG$120&lt;&gt;"",MAX(ROUNDUP(SMALL(AP$59:AP$108,$L90)/1000,0)*1000,1000),0))</f>
        <v>745000</v>
      </c>
      <c r="DR90" s="41" t="str">
        <f>IF(AQ90="","",IF(成就内容!AH$120&lt;&gt;"",MAX(ROUNDUP(SMALL(AQ$59:AQ$108,$L90)/1000,0)*1000,1000),0))</f>
        <v/>
      </c>
      <c r="DS90" s="41">
        <f>IF(AR90="","",IF(成就内容!AI$120&lt;&gt;"",MAX(ROUNDUP(SMALL(AR$59:AR$108,$L90)/1000,0)*1000,1000),0))</f>
        <v>745000</v>
      </c>
      <c r="DT90" s="41">
        <f>IF(AS90="","",IF(成就内容!AJ$120&lt;&gt;"",MAX(ROUNDUP(SMALL(AS$59:AS$108,$L90)/1000,0)*1000,1000),0))</f>
        <v>745000</v>
      </c>
      <c r="DU90" s="41" t="str">
        <f>IF(AT90="","",IF(成就内容!AK$120&lt;&gt;"",MAX(ROUNDUP(SMALL(AT$59:AT$108,$L90)/1000,0)*1000,1000),0))</f>
        <v/>
      </c>
      <c r="DV90" s="41" t="str">
        <f>IF(AU90="","",IF(成就内容!AL$120&lt;&gt;"",MAX(ROUNDUP(SMALL(AU$59:AU$108,$L90)/1000,0)*1000,1000),0))</f>
        <v/>
      </c>
      <c r="DW90" s="41" t="str">
        <f>IF(AV90="","",IF(成就内容!AM$120&lt;&gt;"",MAX(ROUNDUP(SMALL(AV$59:AV$108,$L90)/1000,0)*1000,1000),0))</f>
        <v/>
      </c>
      <c r="DX90" s="41" t="str">
        <f>IF(AW90="","",IF(成就内容!AN$120&lt;&gt;"",MAX(ROUNDUP(SMALL(AW$59:AW$108,$L90)/1000,0)*1000,1000),0))</f>
        <v/>
      </c>
      <c r="DY90" s="41">
        <f>IF(AX90="","",IF(成就内容!AO$120&lt;&gt;"",MAX(ROUNDUP(SMALL(AX$59:AX$108,$L90)/1000,0)*1000,1000),0))</f>
        <v>0</v>
      </c>
      <c r="DZ90" s="41">
        <f>IF(AY90="","",IF(成就内容!AP$120&lt;&gt;"",MAX(ROUNDUP(SMALL(AY$59:AY$108,$L90)/1000,0)*1000,1000),0))</f>
        <v>0</v>
      </c>
      <c r="EA90" s="41">
        <f>IF(AZ90="","",IF(成就内容!AQ$120&lt;&gt;"",MAX(ROUNDUP(SMALL(AZ$59:AZ$108,$L90)/1000,0)*1000,1000),0))</f>
        <v>0</v>
      </c>
      <c r="EB90" s="41">
        <f>IF(BA90="","",IF(成就内容!AR$120&lt;&gt;"",MAX(ROUNDUP(SMALL(BA$59:BA$108,$L90)/1000,0)*1000,1000),0))</f>
        <v>0</v>
      </c>
      <c r="EC90" s="41">
        <f>IF(BB90="","",IF(成就内容!AS$120&lt;&gt;"",MAX(ROUNDUP(SMALL(BB$59:BB$108,$L90)/1000,0)*1000,1000),0))</f>
        <v>0</v>
      </c>
      <c r="ED90" s="41">
        <f>IF(BC90="","",IF(成就内容!AT$120&lt;&gt;"",MAX(ROUNDUP(SMALL(BC$59:BC$108,$L90)/1000,0)*1000,1000),0))</f>
        <v>0</v>
      </c>
      <c r="EE90" s="41">
        <f>IF(BD90="","",IF(成就内容!AU$120&lt;&gt;"",MAX(ROUNDUP(SMALL(BD$59:BD$108,$L90)/1000,0)*1000,1000),0))</f>
        <v>0</v>
      </c>
      <c r="EF90" s="41" t="str">
        <f>IF(BE90="","",IF(成就内容!AV$120&lt;&gt;"",MAX(ROUNDUP(SMALL(BE$59:BE$108,$L90)/1000,0)*1000,1000),0))</f>
        <v/>
      </c>
      <c r="EG90" s="41">
        <f>IF(BF90="","",IF(成就内容!AW$120&lt;&gt;"",MAX(ROUNDUP(SMALL(BF$59:BF$108,$L90)/1000,0)*1000,1000),0))</f>
        <v>745000</v>
      </c>
      <c r="EH90" s="41">
        <f>IF(BG90="","",IF(成就内容!AX$120&lt;&gt;"",MAX(ROUNDUP(SMALL(BG$59:BG$108,$L90)/1000,0)*1000,1000),0))</f>
        <v>0</v>
      </c>
      <c r="EI90" s="41">
        <f>IF(BH90="","",IF(成就内容!AY$120&lt;&gt;"",MAX(ROUNDUP(SMALL(BH$59:BH$108,$L90)/1000,0)*1000,1000),0))</f>
        <v>0</v>
      </c>
      <c r="EJ90" s="41">
        <f>IF(BI90="","",IF(成就内容!AZ$120&lt;&gt;"",MAX(ROUNDUP(SMALL(BI$59:BI$108,$L90)/1000,0)*1000,1000),0))</f>
        <v>0</v>
      </c>
      <c r="EK90" s="41">
        <f>IF(BJ90="","",IF(成就内容!BA$120&lt;&gt;"",MAX(ROUNDUP(SMALL(BJ$59:BJ$108,$L90)/1000,0)*1000,1000),0))</f>
        <v>0</v>
      </c>
      <c r="EL90" s="41" t="str">
        <f>IF(BK90="","",IF(成就内容!BB$120&lt;&gt;"",MAX(ROUNDUP(SMALL(BK$59:BK$108,$L90)/1000,0)*1000,1000),0))</f>
        <v/>
      </c>
      <c r="EM90" s="41">
        <f>IF(BL90="","",IF(成就内容!BC$120&lt;&gt;"",MAX(ROUNDUP(SMALL(BL$59:BL$108,$L90)/1000,0)*1000,1000),0))</f>
        <v>0</v>
      </c>
      <c r="EN90" s="41">
        <f>IF(BM90="","",IF(成就内容!BD$120&lt;&gt;"",MAX(ROUNDUP(SMALL(BM$59:BM$108,$L90)/1000,0)*1000,1000),0))</f>
        <v>0</v>
      </c>
      <c r="EO90" s="41">
        <f>IF(BN90="","",IF(成就内容!BE$120&lt;&gt;"",MAX(ROUNDUP(SMALL(BN$59:BN$108,$L90)/1000,0)*1000,1000),0))</f>
        <v>0</v>
      </c>
      <c r="EP90" s="41">
        <f>IF(BO90="","",IF(成就内容!BF$120&lt;&gt;"",MAX(ROUNDUP(SMALL(BO$59:BO$108,$L90)/1000,0)*1000,1000),0))</f>
        <v>0</v>
      </c>
      <c r="EQ90" s="41">
        <f>IF(BP90="","",IF(成就内容!BG$120&lt;&gt;"",MAX(ROUNDUP(SMALL(BP$59:BP$108,$L90)/1000,0)*1000,1000),0))</f>
        <v>745000</v>
      </c>
      <c r="ER90" s="41" t="str">
        <f>IF(BQ90="","",IF(成就内容!BH$120&lt;&gt;"",MAX(ROUNDUP(SMALL(BQ$59:BQ$108,$L90)/1000,0)*1000,1000),0))</f>
        <v/>
      </c>
      <c r="ES90" s="41" t="str">
        <f>IF(BR90="","",IF(成就内容!BI$120&lt;&gt;"",MAX(ROUNDUP(SMALL(BR$59:BR$108,$L90)/1000,0)*1000,1000),0))</f>
        <v/>
      </c>
      <c r="ET90" s="41">
        <f>IF(BS90="","",IF(成就内容!BJ$120&lt;&gt;"",MAX(ROUNDUP(SMALL(BS$59:BS$108,$L90)/1000,0)*1000,1000),0))</f>
        <v>0</v>
      </c>
      <c r="EU90" s="41">
        <f>IF(BT90="","",IF(成就内容!BK$120&lt;&gt;"",MAX(ROUNDUP(SMALL(BT$59:BT$108,$L90)/1000,0)*1000,1000),0))</f>
        <v>652000</v>
      </c>
      <c r="EV90" s="41">
        <f>IF(BU90="","",IF(成就内容!BL$120&lt;&gt;"",MAX(ROUNDUP(SMALL(BU$59:BU$108,$L90)/1000,0)*1000,1000),0))</f>
        <v>0</v>
      </c>
      <c r="EW90" s="41">
        <f>IF(BV90="","",IF(成就内容!BM$120&lt;&gt;"",MAX(ROUNDUP(SMALL(BV$59:BV$108,$L90)/1000,0)*1000,1000),0))</f>
        <v>0</v>
      </c>
      <c r="EX90" s="41" t="str">
        <f>IF(BW90="","",IF(成就内容!BN$120&lt;&gt;"",MAX(ROUNDUP(SMALL(BW$59:BW$108,$L90)/1000,0)*1000,1000),0))</f>
        <v/>
      </c>
      <c r="EY90" s="41">
        <f>IF(BX90="","",IF(成就内容!BO$120&lt;&gt;"",MAX(ROUNDUP(SMALL(BX$59:BX$108,$L90)/1000,0)*1000,1000),0))</f>
        <v>94000</v>
      </c>
      <c r="EZ90" s="41">
        <f>IF(BY90="","",IF(成就内容!BP$120&lt;&gt;"",MAX(ROUNDUP(SMALL(BY$59:BY$108,$L90)/1000,0)*1000,1000),0))</f>
        <v>187000</v>
      </c>
      <c r="FA90" s="41">
        <f>IF(BZ90="","",IF(成就内容!BQ$120&lt;&gt;"",MAX(ROUNDUP(SMALL(BZ$59:BZ$108,$L90)/1000,0)*1000,1000),0))</f>
        <v>24000</v>
      </c>
      <c r="FB90" s="41" t="str">
        <f>IF(CA90="","",IF(成就内容!BR$120&lt;&gt;"",MAX(ROUNDUP(SMALL(CA$59:CA$108,$L90)/1000,0)*1000,1000),0))</f>
        <v/>
      </c>
      <c r="FC90" s="41" t="str">
        <f>IF(CB90="","",IF(成就内容!BS$120&lt;&gt;"",MAX(ROUNDUP(SMALL(CB$59:CB$108,$L90)/1000,0)*1000,1000),0))</f>
        <v/>
      </c>
      <c r="FD90" s="41">
        <f>IF(CC90="","",IF(成就内容!BT$120&lt;&gt;"",MAX(ROUNDUP(SMALL(CC$59:CC$108,$L90)/1000,0)*1000,1000),0))</f>
        <v>12000</v>
      </c>
      <c r="FE90" s="41">
        <f>IF(CD90="","",IF(成就内容!BU$120&lt;&gt;"",MAX(ROUNDUP(SMALL(CD$59:CD$108,$L90)/1000,0)*1000,1000),0))</f>
        <v>373000</v>
      </c>
      <c r="FF90" s="41" t="str">
        <f>IF(CE90="","",IF(成就内容!BV$120&lt;&gt;"",MAX(ROUNDUP(SMALL(CE$59:CE$108,$L90)/1000,0)*1000,1000),0))</f>
        <v/>
      </c>
      <c r="FG90" s="41">
        <f>IF(CF90="","",IF(成就内容!BW$120&lt;&gt;"",MAX(ROUNDUP(SMALL(CF$59:CF$108,$L90)/1000,0)*1000,1000),0))</f>
        <v>745000</v>
      </c>
      <c r="FH90" s="41">
        <f>IF(CG90="","",IF(成就内容!BX$120&lt;&gt;"",MAX(ROUNDUP(SMALL(CG$59:CG$108,$L90)/1000,0)*1000,1000),0))</f>
        <v>1118000</v>
      </c>
      <c r="FI90" s="41">
        <f>IF(CH90="","",IF(成就内容!BY$120&lt;&gt;"",MAX(ROUNDUP(SMALL(CH$59:CH$108,$L90)/1000,0)*1000,1000),0))</f>
        <v>745000</v>
      </c>
      <c r="FJ90" s="41">
        <f>IF(CI90="","",IF(成就内容!BZ$120&lt;&gt;"",MAX(ROUNDUP(SMALL(CI$59:CI$108,$L90)/1000,0)*1000,1000),0))</f>
        <v>0</v>
      </c>
    </row>
    <row r="91" spans="1:166" s="96" customFormat="1" x14ac:dyDescent="0.15">
      <c r="B91" s="96">
        <v>88</v>
      </c>
      <c r="C91" s="96">
        <f>'[1]功能-子任务'!$S92</f>
        <v>24955.200000000001</v>
      </c>
      <c r="D91" s="96">
        <f>'[1]功能-子任务'!$AC92</f>
        <v>23040000</v>
      </c>
      <c r="E91" s="96">
        <f>'[1]功能-子任务'!$AM92/4</f>
        <v>179403125</v>
      </c>
      <c r="F91" s="96">
        <f t="shared" si="78"/>
        <v>179403125</v>
      </c>
      <c r="G91" s="96">
        <f>'[1]功能-子任务'!$AR92</f>
        <v>545620000.00000048</v>
      </c>
      <c r="H91" s="96">
        <f>'[1]功能-子任务'!$BA92</f>
        <v>66950</v>
      </c>
      <c r="I91" s="96">
        <f>'[1]功能-子任务'!$BJ92</f>
        <v>278869.2</v>
      </c>
      <c r="J91" s="19"/>
      <c r="L91" s="43">
        <v>33</v>
      </c>
      <c r="M91" s="41">
        <f>IF(成就内容!D39="","",INDEX($D$4:$D$178*成就内容!D$120/SUM(成就内容!$D$120:$BZ$120),成就内容!D95,1)-SUM(M$59:M90))</f>
        <v>0</v>
      </c>
      <c r="N91" s="41" t="str">
        <f>IF(成就内容!E39="","",INDEX($D$4:$D$178*成就内容!E$120/SUM(成就内容!$D$120:$BZ$120),成就内容!E95,1)-SUM(N$59:N90))</f>
        <v/>
      </c>
      <c r="O91" s="41" t="str">
        <f>IF(成就内容!F39="","",INDEX($D$4:$D$178*成就内容!F$120/SUM(成就内容!$D$120:$BZ$120),成就内容!F95,1)-SUM(O$59:O90))</f>
        <v/>
      </c>
      <c r="P91" s="41" t="str">
        <f>IF(成就内容!G39="","",INDEX($D$4:$D$178*成就内容!G$120/SUM(成就内容!$D$120:$BZ$120),成就内容!G95,1)-SUM(P$59:P90))</f>
        <v/>
      </c>
      <c r="Q91" s="41">
        <f>IF(成就内容!H39="","",INDEX($D$4:$D$178*成就内容!H$120/SUM(成就内容!$D$120:$BZ$120),成就内容!H95,1)-SUM(Q$59:Q90))</f>
        <v>0</v>
      </c>
      <c r="R91" s="41">
        <f>IF(成就内容!I39="","",INDEX($D$4:$D$178*成就内容!I$120/SUM(成就内容!$D$120:$BZ$120),成就内容!I95,1)-SUM(R$59:R90))</f>
        <v>744727.27272727247</v>
      </c>
      <c r="S91" s="41">
        <f>IF(成就内容!J39="","",INDEX($D$4:$D$178*成就内容!J$120/SUM(成就内容!$D$120:$BZ$120),成就内容!J95,1)-SUM(S$59:S90))</f>
        <v>0</v>
      </c>
      <c r="T91" s="41">
        <f>IF(成就内容!K39="","",INDEX($D$4:$D$178*成就内容!K$120/SUM(成就内容!$D$120:$BZ$120),成就内容!K95,1)-SUM(T$59:T90))</f>
        <v>0</v>
      </c>
      <c r="U91" s="41">
        <f>IF(成就内容!L39="","",INDEX($D$4:$D$178*成就内容!L$120/SUM(成就内容!$D$120:$BZ$120),成就内容!L95,1)-SUM(U$59:U90))</f>
        <v>0</v>
      </c>
      <c r="V91" s="41">
        <f>IF(成就内容!M39="","",INDEX($D$4:$D$178*成就内容!M$120/SUM(成就内容!$D$120:$BZ$120),成就内容!M95,1)-SUM(V$59:V90))</f>
        <v>0</v>
      </c>
      <c r="W91" s="41" t="str">
        <f>IF(成就内容!N39="","",INDEX($D$4:$D$178*成就内容!N$120/SUM(成就内容!$D$120:$BZ$120),成就内容!N95,1)-SUM(W$59:W90))</f>
        <v/>
      </c>
      <c r="X91" s="41" t="str">
        <f>IF(成就内容!O39="","",INDEX($D$4:$D$178*成就内容!O$120/SUM(成就内容!$D$120:$BZ$120),成就内容!O95,1)-SUM(X$59:X90))</f>
        <v/>
      </c>
      <c r="Y91" s="41" t="str">
        <f>IF(成就内容!P39="","",INDEX($D$4:$D$178*成就内容!P$120/SUM(成就内容!$D$120:$BZ$120),成就内容!P95,1)-SUM(Y$59:Y90))</f>
        <v/>
      </c>
      <c r="Z91" s="41">
        <f>IF(成就内容!Q39="","",INDEX($D$4:$D$178*成就内容!Q$120/SUM(成就内容!$D$120:$BZ$120),成就内容!Q95,1)-SUM(Z$59:Z90))</f>
        <v>0</v>
      </c>
      <c r="AA91" s="41">
        <f>IF(成就内容!R39="","",INDEX($D$4:$D$178*成就内容!R$120/SUM(成就内容!$D$120:$BZ$120),成就内容!R95,1)-SUM(AA$59:AA90))</f>
        <v>744727.27272727247</v>
      </c>
      <c r="AB91" s="41">
        <f>IF(成就内容!S39="","",INDEX($D$4:$D$178*成就内容!S$120/SUM(成就内容!$D$120:$BZ$120),成就内容!S95,1)-SUM(AB$59:AB90))</f>
        <v>0</v>
      </c>
      <c r="AC91" s="41">
        <f>IF(成就内容!T39="","",INDEX($D$4:$D$178*成就内容!T$120/SUM(成就内容!$D$120:$BZ$120),成就内容!T95,1)-SUM(AC$59:AC90))</f>
        <v>0</v>
      </c>
      <c r="AD91" s="41">
        <f>IF(成就内容!U39="","",INDEX($D$4:$D$178*成就内容!U$120/SUM(成就内容!$D$120:$BZ$120),成就内容!U95,1)-SUM(AD$59:AD90))</f>
        <v>0</v>
      </c>
      <c r="AE91" s="41">
        <f>IF(成就内容!V39="","",INDEX($D$4:$D$178*成就内容!V$120/SUM(成就内容!$D$120:$BZ$120),成就内容!V95,1)-SUM(AE$59:AE90))</f>
        <v>0</v>
      </c>
      <c r="AF91" s="41" t="str">
        <f>IF(成就内容!W39="","",INDEX($D$4:$D$178*成就内容!W$120/SUM(成就内容!$D$120:$BZ$120),成就内容!W95,1)-SUM(AF$59:AF90))</f>
        <v/>
      </c>
      <c r="AG91" s="41" t="str">
        <f>IF(成就内容!X39="","",INDEX($D$4:$D$178*成就内容!X$120/SUM(成就内容!$D$120:$BZ$120),成就内容!X95,1)-SUM(AG$59:AG90))</f>
        <v/>
      </c>
      <c r="AH91" s="41" t="str">
        <f>IF(成就内容!Y39="","",INDEX($D$4:$D$178*成就内容!Y$120/SUM(成就内容!$D$120:$BZ$120),成就内容!Y95,1)-SUM(AH$59:AH90))</f>
        <v/>
      </c>
      <c r="AI91" s="41" t="str">
        <f>IF(成就内容!Z39="","",INDEX($D$4:$D$178*成就内容!Z$120/SUM(成就内容!$D$120:$BZ$120),成就内容!Z95,1)-SUM(AI$59:AI90))</f>
        <v/>
      </c>
      <c r="AJ91" s="41" t="str">
        <f>IF(成就内容!AA39="","",INDEX($D$4:$D$178*成就内容!AA$120/SUM(成就内容!$D$120:$BZ$120),成就内容!AA95,1)-SUM(AJ$59:AJ90))</f>
        <v/>
      </c>
      <c r="AK91" s="41" t="str">
        <f>IF(成就内容!AB39="","",INDEX($D$4:$D$178*成就内容!AB$120/SUM(成就内容!$D$120:$BZ$120),成就内容!AB95,1)-SUM(AK$59:AK90))</f>
        <v/>
      </c>
      <c r="AL91" s="41">
        <f>IF(成就内容!AC39="","",INDEX($D$4:$D$178*成就内容!AC$120/SUM(成就内容!$D$120:$BZ$120),成就内容!AC95,1)-SUM(AL$59:AL90))</f>
        <v>0</v>
      </c>
      <c r="AM91" s="41">
        <f>IF(成就内容!AD39="","",INDEX($D$4:$D$178*成就内容!AD$120/SUM(成就内容!$D$120:$BZ$120),成就内容!AD95,1)-SUM(AM$59:AM90))</f>
        <v>0</v>
      </c>
      <c r="AN91" s="41">
        <f>IF(成就内容!AE39="","",INDEX($D$4:$D$178*成就内容!AE$120/SUM(成就内容!$D$120:$BZ$120),成就内容!AE95,1)-SUM(AN$59:AN90))</f>
        <v>0</v>
      </c>
      <c r="AO91" s="41">
        <f>IF(成就内容!AF39="","",INDEX($D$4:$D$178*成就内容!AF$120/SUM(成就内容!$D$120:$BZ$120),成就内容!AF95,1)-SUM(AO$59:AO90))</f>
        <v>0</v>
      </c>
      <c r="AP91" s="41">
        <f>IF(成就内容!AG39="","",INDEX($D$4:$D$178*成就内容!AG$120/SUM(成就内容!$D$120:$BZ$120),成就内容!AG95,1)-SUM(AP$59:AP90))</f>
        <v>744727.27272727247</v>
      </c>
      <c r="AQ91" s="41" t="str">
        <f>IF(成就内容!AH39="","",INDEX($D$4:$D$178*成就内容!AH$120/SUM(成就内容!$D$120:$BZ$120),成就内容!AH95,1)-SUM(AQ$59:AQ90))</f>
        <v/>
      </c>
      <c r="AR91" s="41">
        <f>IF(成就内容!AI39="","",INDEX($D$4:$D$178*成就内容!AI$120/SUM(成就内容!$D$120:$BZ$120),成就内容!AI95,1)-SUM(AR$59:AR90))</f>
        <v>744727.27272727247</v>
      </c>
      <c r="AS91" s="41">
        <f>IF(成就内容!AJ39="","",INDEX($D$4:$D$178*成就内容!AJ$120/SUM(成就内容!$D$120:$BZ$120),成就内容!AJ95,1)-SUM(AS$59:AS90))</f>
        <v>744727.27272727247</v>
      </c>
      <c r="AT91" s="41" t="str">
        <f>IF(成就内容!AK39="","",INDEX($D$4:$D$178*成就内容!AK$120/SUM(成就内容!$D$120:$BZ$120),成就内容!AK95,1)-SUM(AT$59:AT90))</f>
        <v/>
      </c>
      <c r="AU91" s="41" t="str">
        <f>IF(成就内容!AL39="","",INDEX($D$4:$D$178*成就内容!AL$120/SUM(成就内容!$D$120:$BZ$120),成就内容!AL95,1)-SUM(AU$59:AU90))</f>
        <v/>
      </c>
      <c r="AV91" s="41" t="str">
        <f>IF(成就内容!AM39="","",INDEX($D$4:$D$178*成就内容!AM$120/SUM(成就内容!$D$120:$BZ$120),成就内容!AM95,1)-SUM(AV$59:AV90))</f>
        <v/>
      </c>
      <c r="AW91" s="41" t="str">
        <f>IF(成就内容!AN39="","",INDEX($D$4:$D$178*成就内容!AN$120/SUM(成就内容!$D$120:$BZ$120),成就内容!AN95,1)-SUM(AW$59:AW90))</f>
        <v/>
      </c>
      <c r="AX91" s="41">
        <f>IF(成就内容!AO39="","",INDEX($D$4:$D$178*成就内容!AO$120/SUM(成就内容!$D$120:$BZ$120),成就内容!AO95,1)-SUM(AX$59:AX90))</f>
        <v>0</v>
      </c>
      <c r="AY91" s="41">
        <f>IF(成就内容!AP39="","",INDEX($D$4:$D$178*成就内容!AP$120/SUM(成就内容!$D$120:$BZ$120),成就内容!AP95,1)-SUM(AY$59:AY90))</f>
        <v>0</v>
      </c>
      <c r="AZ91" s="41">
        <f>IF(成就内容!AQ39="","",INDEX($D$4:$D$178*成就内容!AQ$120/SUM(成就内容!$D$120:$BZ$120),成就内容!AQ95,1)-SUM(AZ$59:AZ90))</f>
        <v>0</v>
      </c>
      <c r="BA91" s="41">
        <f>IF(成就内容!AR39="","",INDEX($D$4:$D$178*成就内容!AR$120/SUM(成就内容!$D$120:$BZ$120),成就内容!AR95,1)-SUM(BA$59:BA90))</f>
        <v>0</v>
      </c>
      <c r="BB91" s="41">
        <f>IF(成就内容!AS39="","",INDEX($D$4:$D$178*成就内容!AS$120/SUM(成就内容!$D$120:$BZ$120),成就内容!AS95,1)-SUM(BB$59:BB90))</f>
        <v>0</v>
      </c>
      <c r="BC91" s="41">
        <f>IF(成就内容!AT39="","",INDEX($D$4:$D$178*成就内容!AT$120/SUM(成就内容!$D$120:$BZ$120),成就内容!AT95,1)-SUM(BC$59:BC90))</f>
        <v>0</v>
      </c>
      <c r="BD91" s="41">
        <f>IF(成就内容!AU39="","",INDEX($D$4:$D$178*成就内容!AU$120/SUM(成就内容!$D$120:$BZ$120),成就内容!AU95,1)-SUM(BD$59:BD90))</f>
        <v>0</v>
      </c>
      <c r="BE91" s="41" t="str">
        <f>IF(成就内容!AV39="","",INDEX($D$4:$D$178*成就内容!AV$120/SUM(成就内容!$D$120:$BZ$120),成就内容!AV95,1)-SUM(BE$59:BE90))</f>
        <v/>
      </c>
      <c r="BF91" s="41">
        <f>IF(成就内容!AW39="","",INDEX($D$4:$D$178*成就内容!AW$120/SUM(成就内容!$D$120:$BZ$120),成就内容!AW95,1)-SUM(BF$59:BF90))</f>
        <v>744727.27272727247</v>
      </c>
      <c r="BG91" s="41">
        <f>IF(成就内容!AX39="","",INDEX($D$4:$D$178*成就内容!AX$120/SUM(成就内容!$D$120:$BZ$120),成就内容!AX95,1)-SUM(BG$59:BG90))</f>
        <v>0</v>
      </c>
      <c r="BH91" s="41">
        <f>IF(成就内容!AY39="","",INDEX($D$4:$D$178*成就内容!AY$120/SUM(成就内容!$D$120:$BZ$120),成就内容!AY95,1)-SUM(BH$59:BH90))</f>
        <v>0</v>
      </c>
      <c r="BI91" s="41">
        <f>IF(成就内容!AZ39="","",INDEX($D$4:$D$178*成就内容!AZ$120/SUM(成就内容!$D$120:$BZ$120),成就内容!AZ95,1)-SUM(BI$59:BI90))</f>
        <v>0</v>
      </c>
      <c r="BJ91" s="41">
        <f>IF(成就内容!BA39="","",INDEX($D$4:$D$178*成就内容!BA$120/SUM(成就内容!$D$120:$BZ$120),成就内容!BA95,1)-SUM(BJ$59:BJ90))</f>
        <v>0</v>
      </c>
      <c r="BK91" s="41" t="str">
        <f>IF(成就内容!BB39="","",INDEX($D$4:$D$178*成就内容!BB$120/SUM(成就内容!$D$120:$BZ$120),成就内容!BB95,1)-SUM(BK$59:BK90))</f>
        <v/>
      </c>
      <c r="BL91" s="41">
        <f>IF(成就内容!BC39="","",INDEX($D$4:$D$178*成就内容!BC$120/SUM(成就内容!$D$120:$BZ$120),成就内容!BC95,1)-SUM(BL$59:BL90))</f>
        <v>0</v>
      </c>
      <c r="BM91" s="41">
        <f>IF(成就内容!BD39="","",INDEX($D$4:$D$178*成就内容!BD$120/SUM(成就内容!$D$120:$BZ$120),成就内容!BD95,1)-SUM(BM$59:BM90))</f>
        <v>0</v>
      </c>
      <c r="BN91" s="41">
        <f>IF(成就内容!BE39="","",INDEX($D$4:$D$178*成就内容!BE$120/SUM(成就内容!$D$120:$BZ$120),成就内容!BE95,1)-SUM(BN$59:BN90))</f>
        <v>0</v>
      </c>
      <c r="BO91" s="41">
        <f>IF(成就内容!BF39="","",INDEX($D$4:$D$178*成就内容!BF$120/SUM(成就内容!$D$120:$BZ$120),成就内容!BF95,1)-SUM(BO$59:BO90))</f>
        <v>0</v>
      </c>
      <c r="BP91" s="41">
        <f>IF(成就内容!BG39="","",INDEX($D$4:$D$178*成就内容!BG$120/SUM(成就内容!$D$120:$BZ$120),成就内容!BG95,1)-SUM(BP$59:BP90))</f>
        <v>744727.27272727247</v>
      </c>
      <c r="BQ91" s="41" t="str">
        <f>IF(成就内容!BH39="","",INDEX($D$4:$D$178*成就内容!BH$120/SUM(成就内容!$D$120:$BZ$120),成就内容!BH95,1)-SUM(BQ$59:BQ90))</f>
        <v/>
      </c>
      <c r="BR91" s="41" t="str">
        <f>IF(成就内容!BI39="","",INDEX($D$4:$D$178*成就内容!BI$120/SUM(成就内容!$D$120:$BZ$120),成就内容!BI95,1)-SUM(BR$59:BR90))</f>
        <v/>
      </c>
      <c r="BS91" s="41">
        <f>IF(成就内容!BJ39="","",INDEX($D$4:$D$178*成就内容!BJ$120/SUM(成就内容!$D$120:$BZ$120),成就内容!BJ95,1)-SUM(BS$59:BS90))</f>
        <v>0</v>
      </c>
      <c r="BT91" s="41">
        <f>IF(成就内容!BK39="","",INDEX($D$4:$D$178*成就内容!BK$120/SUM(成就内容!$D$120:$BZ$120),成就内容!BK95,1)-SUM(BT$59:BT90))</f>
        <v>186181.81818181835</v>
      </c>
      <c r="BU91" s="41">
        <f>IF(成就内容!BL39="","",INDEX($D$4:$D$178*成就内容!BL$120/SUM(成就内容!$D$120:$BZ$120),成就内容!BL95,1)-SUM(BU$59:BU90))</f>
        <v>0</v>
      </c>
      <c r="BV91" s="41">
        <f>IF(成就内容!BM39="","",INDEX($D$4:$D$178*成就内容!BM$120/SUM(成就内容!$D$120:$BZ$120),成就内容!BM95,1)-SUM(BV$59:BV90))</f>
        <v>0</v>
      </c>
      <c r="BW91" s="41" t="str">
        <f>IF(成就内容!BN39="","",INDEX($D$4:$D$178*成就内容!BN$120/SUM(成就内容!$D$120:$BZ$120),成就内容!BN95,1)-SUM(BW$59:BW90))</f>
        <v/>
      </c>
      <c r="BX91" s="41">
        <f>IF(成就内容!BO39="","",INDEX($D$4:$D$178*成就内容!BO$120/SUM(成就内容!$D$120:$BZ$120),成就内容!BO95,1)-SUM(BX$59:BX90))</f>
        <v>93090.909090908943</v>
      </c>
      <c r="BY91" s="41">
        <f>IF(成就内容!BP39="","",INDEX($D$4:$D$178*成就内容!BP$120/SUM(成就内容!$D$120:$BZ$120),成就内容!BP95,1)-SUM(BY$59:BY90))</f>
        <v>186181.81818181835</v>
      </c>
      <c r="BZ91" s="41">
        <f>IF(成就内容!BQ39="","",INDEX($D$4:$D$178*成就内容!BQ$120/SUM(成就内容!$D$120:$BZ$120),成就内容!BQ95,1)-SUM(BZ$59:BZ90))</f>
        <v>0</v>
      </c>
      <c r="CA91" s="41" t="str">
        <f>IF(成就内容!BR39="","",INDEX($D$4:$D$178*成就内容!BR$120/SUM(成就内容!$D$120:$BZ$120),成就内容!BR95,1)-SUM(CA$59:CA90))</f>
        <v/>
      </c>
      <c r="CB91" s="41" t="str">
        <f>IF(成就内容!BS39="","",INDEX($D$4:$D$178*成就内容!BS$120/SUM(成就内容!$D$120:$BZ$120),成就内容!BS95,1)-SUM(CB$59:CB90))</f>
        <v/>
      </c>
      <c r="CC91" s="41">
        <f>IF(成就内容!BT39="","",INDEX($D$4:$D$178*成就内容!BT$120/SUM(成就内容!$D$120:$BZ$120),成就内容!BT95,1)-SUM(CC$59:CC90))</f>
        <v>11636.363636363618</v>
      </c>
      <c r="CD91" s="41">
        <f>IF(成就内容!BU39="","",INDEX($D$4:$D$178*成就内容!BU$120/SUM(成就内容!$D$120:$BZ$120),成就内容!BU95,1)-SUM(CD$59:CD90))</f>
        <v>186181.81818181835</v>
      </c>
      <c r="CE91" s="41" t="str">
        <f>IF(成就内容!BV39="","",INDEX($D$4:$D$178*成就内容!BV$120/SUM(成就内容!$D$120:$BZ$120),成就内容!BV95,1)-SUM(CE$59:CE90))</f>
        <v/>
      </c>
      <c r="CF91" s="41">
        <f>IF(成就内容!BW39="","",INDEX($D$4:$D$178*成就内容!BW$120/SUM(成就内容!$D$120:$BZ$120),成就内容!BW95,1)-SUM(CF$59:CF90))</f>
        <v>744727.2727272734</v>
      </c>
      <c r="CG91" s="41">
        <f>IF(成就内容!BX39="","",INDEX($D$4:$D$178*成就内容!BX$120/SUM(成就内容!$D$120:$BZ$120),成就内容!BX95,1)-SUM(CG$59:CG90))</f>
        <v>1117090.9090909082</v>
      </c>
      <c r="CH91" s="41">
        <f>IF(成就内容!BY39="","",INDEX($D$4:$D$178*成就内容!BY$120/SUM(成就内容!$D$120:$BZ$120),成就内容!BY95,1)-SUM(CH$59:CH90))</f>
        <v>744727.27272727247</v>
      </c>
      <c r="CI91" s="41">
        <f>IF(成就内容!BZ39="","",INDEX($D$4:$D$178*成就内容!BZ$120/SUM(成就内容!$D$120:$BZ$120),成就内容!BZ95,1)-SUM(CI$59:CI90))</f>
        <v>0</v>
      </c>
      <c r="CK91" s="19"/>
      <c r="CM91" s="43">
        <v>33</v>
      </c>
      <c r="CN91" s="41">
        <f>IF(M91="","",IF(成就内容!D$120&lt;&gt;"",MAX(ROUNDUP(SMALL(M$59:M$108,$L91)/1000,0)*1000,1000),0))</f>
        <v>0</v>
      </c>
      <c r="CO91" s="41" t="str">
        <f>IF(N91="","",IF(成就内容!E$120&lt;&gt;"",MAX(ROUNDUP(SMALL(N$59:N$108,$L91)/1000,0)*1000,1000),0))</f>
        <v/>
      </c>
      <c r="CP91" s="41" t="str">
        <f>IF(O91="","",IF(成就内容!F$120&lt;&gt;"",MAX(ROUNDUP(SMALL(O$59:O$108,$L91)/1000,0)*1000,1000),0))</f>
        <v/>
      </c>
      <c r="CQ91" s="41" t="str">
        <f>IF(P91="","",IF(成就内容!G$120&lt;&gt;"",MAX(ROUNDUP(SMALL(P$59:P$108,$L91)/1000,0)*1000,1000),0))</f>
        <v/>
      </c>
      <c r="CR91" s="41">
        <f>IF(Q91="","",IF(成就内容!H$120&lt;&gt;"",MAX(ROUNDUP(SMALL(Q$59:Q$108,$L91)/1000,0)*1000,1000),0))</f>
        <v>0</v>
      </c>
      <c r="CS91" s="41">
        <f>IF(R91="","",IF(成就内容!I$120&lt;&gt;"",MAX(ROUNDUP(SMALL(R$59:R$108,$L91)/1000,0)*1000,1000),0))</f>
        <v>745000</v>
      </c>
      <c r="CT91" s="41">
        <f>IF(S91="","",IF(成就内容!J$120&lt;&gt;"",MAX(ROUNDUP(SMALL(S$59:S$108,$L91)/1000,0)*1000,1000),0))</f>
        <v>0</v>
      </c>
      <c r="CU91" s="41">
        <f>IF(T91="","",IF(成就内容!K$120&lt;&gt;"",MAX(ROUNDUP(SMALL(T$59:T$108,$L91)/1000,0)*1000,1000),0))</f>
        <v>0</v>
      </c>
      <c r="CV91" s="41">
        <f>IF(U91="","",IF(成就内容!L$120&lt;&gt;"",MAX(ROUNDUP(SMALL(U$59:U$108,$L91)/1000,0)*1000,1000),0))</f>
        <v>0</v>
      </c>
      <c r="CW91" s="41">
        <f>IF(V91="","",IF(成就内容!M$120&lt;&gt;"",MAX(ROUNDUP(SMALL(V$59:V$108,$L91)/1000,0)*1000,1000),0))</f>
        <v>0</v>
      </c>
      <c r="CX91" s="41" t="str">
        <f>IF(W91="","",IF(成就内容!N$120&lt;&gt;"",MAX(ROUNDUP(SMALL(W$59:W$108,$L91)/1000,0)*1000,1000),0))</f>
        <v/>
      </c>
      <c r="CY91" s="41" t="str">
        <f>IF(X91="","",IF(成就内容!O$120&lt;&gt;"",MAX(ROUNDUP(SMALL(X$59:X$108,$L91)/1000,0)*1000,1000),0))</f>
        <v/>
      </c>
      <c r="CZ91" s="41" t="str">
        <f>IF(Y91="","",IF(成就内容!P$120&lt;&gt;"",MAX(ROUNDUP(SMALL(Y$59:Y$108,$L91)/1000,0)*1000,1000),0))</f>
        <v/>
      </c>
      <c r="DA91" s="41">
        <f>IF(Z91="","",IF(成就内容!Q$120&lt;&gt;"",MAX(ROUNDUP(SMALL(Z$59:Z$108,$L91)/1000,0)*1000,1000),0))</f>
        <v>0</v>
      </c>
      <c r="DB91" s="41">
        <f>IF(AA91="","",IF(成就内容!R$120&lt;&gt;"",MAX(ROUNDUP(SMALL(AA$59:AA$108,$L91)/1000,0)*1000,1000),0))</f>
        <v>745000</v>
      </c>
      <c r="DC91" s="41">
        <f>IF(AB91="","",IF(成就内容!S$120&lt;&gt;"",MAX(ROUNDUP(SMALL(AB$59:AB$108,$L91)/1000,0)*1000,1000),0))</f>
        <v>0</v>
      </c>
      <c r="DD91" s="41">
        <f>IF(AC91="","",IF(成就内容!T$120&lt;&gt;"",MAX(ROUNDUP(SMALL(AC$59:AC$108,$L91)/1000,0)*1000,1000),0))</f>
        <v>0</v>
      </c>
      <c r="DE91" s="41">
        <f>IF(AD91="","",IF(成就内容!U$120&lt;&gt;"",MAX(ROUNDUP(SMALL(AD$59:AD$108,$L91)/1000,0)*1000,1000),0))</f>
        <v>0</v>
      </c>
      <c r="DF91" s="41">
        <f>IF(AE91="","",IF(成就内容!V$120&lt;&gt;"",MAX(ROUNDUP(SMALL(AE$59:AE$108,$L91)/1000,0)*1000,1000),0))</f>
        <v>0</v>
      </c>
      <c r="DG91" s="41" t="str">
        <f>IF(AF91="","",IF(成就内容!W$120&lt;&gt;"",MAX(ROUNDUP(SMALL(AF$59:AF$108,$L91)/1000,0)*1000,1000),0))</f>
        <v/>
      </c>
      <c r="DH91" s="41" t="str">
        <f>IF(AG91="","",IF(成就内容!X$120&lt;&gt;"",MAX(ROUNDUP(SMALL(AG$59:AG$108,$L91)/1000,0)*1000,1000),0))</f>
        <v/>
      </c>
      <c r="DI91" s="41" t="str">
        <f>IF(AH91="","",IF(成就内容!Y$120&lt;&gt;"",MAX(ROUNDUP(SMALL(AH$59:AH$108,$L91)/1000,0)*1000,1000),0))</f>
        <v/>
      </c>
      <c r="DJ91" s="41" t="str">
        <f>IF(AI91="","",IF(成就内容!Z$120&lt;&gt;"",MAX(ROUNDUP(SMALL(AI$59:AI$108,$L91)/1000,0)*1000,1000),0))</f>
        <v/>
      </c>
      <c r="DK91" s="41" t="str">
        <f>IF(AJ91="","",IF(成就内容!AA$120&lt;&gt;"",MAX(ROUNDUP(SMALL(AJ$59:AJ$108,$L91)/1000,0)*1000,1000),0))</f>
        <v/>
      </c>
      <c r="DL91" s="41" t="str">
        <f>IF(AK91="","",IF(成就内容!AB$120&lt;&gt;"",MAX(ROUNDUP(SMALL(AK$59:AK$108,$L91)/1000,0)*1000,1000),0))</f>
        <v/>
      </c>
      <c r="DM91" s="41">
        <f>IF(AL91="","",IF(成就内容!AC$120&lt;&gt;"",MAX(ROUNDUP(SMALL(AL$59:AL$108,$L91)/1000,0)*1000,1000),0))</f>
        <v>0</v>
      </c>
      <c r="DN91" s="41">
        <f>IF(AM91="","",IF(成就内容!AD$120&lt;&gt;"",MAX(ROUNDUP(SMALL(AM$59:AM$108,$L91)/1000,0)*1000,1000),0))</f>
        <v>0</v>
      </c>
      <c r="DO91" s="41">
        <f>IF(AN91="","",IF(成就内容!AE$120&lt;&gt;"",MAX(ROUNDUP(SMALL(AN$59:AN$108,$L91)/1000,0)*1000,1000),0))</f>
        <v>0</v>
      </c>
      <c r="DP91" s="41">
        <f>IF(AO91="","",IF(成就内容!AF$120&lt;&gt;"",MAX(ROUNDUP(SMALL(AO$59:AO$108,$L91)/1000,0)*1000,1000),0))</f>
        <v>0</v>
      </c>
      <c r="DQ91" s="41">
        <f>IF(AP91="","",IF(成就内容!AG$120&lt;&gt;"",MAX(ROUNDUP(SMALL(AP$59:AP$108,$L91)/1000,0)*1000,1000),0))</f>
        <v>745000</v>
      </c>
      <c r="DR91" s="41" t="str">
        <f>IF(AQ91="","",IF(成就内容!AH$120&lt;&gt;"",MAX(ROUNDUP(SMALL(AQ$59:AQ$108,$L91)/1000,0)*1000,1000),0))</f>
        <v/>
      </c>
      <c r="DS91" s="41">
        <f>IF(AR91="","",IF(成就内容!AI$120&lt;&gt;"",MAX(ROUNDUP(SMALL(AR$59:AR$108,$L91)/1000,0)*1000,1000),0))</f>
        <v>745000</v>
      </c>
      <c r="DT91" s="41">
        <f>IF(AS91="","",IF(成就内容!AJ$120&lt;&gt;"",MAX(ROUNDUP(SMALL(AS$59:AS$108,$L91)/1000,0)*1000,1000),0))</f>
        <v>745000</v>
      </c>
      <c r="DU91" s="41" t="str">
        <f>IF(AT91="","",IF(成就内容!AK$120&lt;&gt;"",MAX(ROUNDUP(SMALL(AT$59:AT$108,$L91)/1000,0)*1000,1000),0))</f>
        <v/>
      </c>
      <c r="DV91" s="41" t="str">
        <f>IF(AU91="","",IF(成就内容!AL$120&lt;&gt;"",MAX(ROUNDUP(SMALL(AU$59:AU$108,$L91)/1000,0)*1000,1000),0))</f>
        <v/>
      </c>
      <c r="DW91" s="41" t="str">
        <f>IF(AV91="","",IF(成就内容!AM$120&lt;&gt;"",MAX(ROUNDUP(SMALL(AV$59:AV$108,$L91)/1000,0)*1000,1000),0))</f>
        <v/>
      </c>
      <c r="DX91" s="41" t="str">
        <f>IF(AW91="","",IF(成就内容!AN$120&lt;&gt;"",MAX(ROUNDUP(SMALL(AW$59:AW$108,$L91)/1000,0)*1000,1000),0))</f>
        <v/>
      </c>
      <c r="DY91" s="41">
        <f>IF(AX91="","",IF(成就内容!AO$120&lt;&gt;"",MAX(ROUNDUP(SMALL(AX$59:AX$108,$L91)/1000,0)*1000,1000),0))</f>
        <v>0</v>
      </c>
      <c r="DZ91" s="41">
        <f>IF(AY91="","",IF(成就内容!AP$120&lt;&gt;"",MAX(ROUNDUP(SMALL(AY$59:AY$108,$L91)/1000,0)*1000,1000),0))</f>
        <v>0</v>
      </c>
      <c r="EA91" s="41">
        <f>IF(AZ91="","",IF(成就内容!AQ$120&lt;&gt;"",MAX(ROUNDUP(SMALL(AZ$59:AZ$108,$L91)/1000,0)*1000,1000),0))</f>
        <v>0</v>
      </c>
      <c r="EB91" s="41">
        <f>IF(BA91="","",IF(成就内容!AR$120&lt;&gt;"",MAX(ROUNDUP(SMALL(BA$59:BA$108,$L91)/1000,0)*1000,1000),0))</f>
        <v>0</v>
      </c>
      <c r="EC91" s="41">
        <f>IF(BB91="","",IF(成就内容!AS$120&lt;&gt;"",MAX(ROUNDUP(SMALL(BB$59:BB$108,$L91)/1000,0)*1000,1000),0))</f>
        <v>0</v>
      </c>
      <c r="ED91" s="41">
        <f>IF(BC91="","",IF(成就内容!AT$120&lt;&gt;"",MAX(ROUNDUP(SMALL(BC$59:BC$108,$L91)/1000,0)*1000,1000),0))</f>
        <v>0</v>
      </c>
      <c r="EE91" s="41">
        <f>IF(BD91="","",IF(成就内容!AU$120&lt;&gt;"",MAX(ROUNDUP(SMALL(BD$59:BD$108,$L91)/1000,0)*1000,1000),0))</f>
        <v>0</v>
      </c>
      <c r="EF91" s="41" t="str">
        <f>IF(BE91="","",IF(成就内容!AV$120&lt;&gt;"",MAX(ROUNDUP(SMALL(BE$59:BE$108,$L91)/1000,0)*1000,1000),0))</f>
        <v/>
      </c>
      <c r="EG91" s="41">
        <f>IF(BF91="","",IF(成就内容!AW$120&lt;&gt;"",MAX(ROUNDUP(SMALL(BF$59:BF$108,$L91)/1000,0)*1000,1000),0))</f>
        <v>745000</v>
      </c>
      <c r="EH91" s="41">
        <f>IF(BG91="","",IF(成就内容!AX$120&lt;&gt;"",MAX(ROUNDUP(SMALL(BG$59:BG$108,$L91)/1000,0)*1000,1000),0))</f>
        <v>0</v>
      </c>
      <c r="EI91" s="41">
        <f>IF(BH91="","",IF(成就内容!AY$120&lt;&gt;"",MAX(ROUNDUP(SMALL(BH$59:BH$108,$L91)/1000,0)*1000,1000),0))</f>
        <v>0</v>
      </c>
      <c r="EJ91" s="41">
        <f>IF(BI91="","",IF(成就内容!AZ$120&lt;&gt;"",MAX(ROUNDUP(SMALL(BI$59:BI$108,$L91)/1000,0)*1000,1000),0))</f>
        <v>0</v>
      </c>
      <c r="EK91" s="41">
        <f>IF(BJ91="","",IF(成就内容!BA$120&lt;&gt;"",MAX(ROUNDUP(SMALL(BJ$59:BJ$108,$L91)/1000,0)*1000,1000),0))</f>
        <v>0</v>
      </c>
      <c r="EL91" s="41" t="str">
        <f>IF(BK91="","",IF(成就内容!BB$120&lt;&gt;"",MAX(ROUNDUP(SMALL(BK$59:BK$108,$L91)/1000,0)*1000,1000),0))</f>
        <v/>
      </c>
      <c r="EM91" s="41">
        <f>IF(BL91="","",IF(成就内容!BC$120&lt;&gt;"",MAX(ROUNDUP(SMALL(BL$59:BL$108,$L91)/1000,0)*1000,1000),0))</f>
        <v>0</v>
      </c>
      <c r="EN91" s="41">
        <f>IF(BM91="","",IF(成就内容!BD$120&lt;&gt;"",MAX(ROUNDUP(SMALL(BM$59:BM$108,$L91)/1000,0)*1000,1000),0))</f>
        <v>0</v>
      </c>
      <c r="EO91" s="41">
        <f>IF(BN91="","",IF(成就内容!BE$120&lt;&gt;"",MAX(ROUNDUP(SMALL(BN$59:BN$108,$L91)/1000,0)*1000,1000),0))</f>
        <v>0</v>
      </c>
      <c r="EP91" s="41">
        <f>IF(BO91="","",IF(成就内容!BF$120&lt;&gt;"",MAX(ROUNDUP(SMALL(BO$59:BO$108,$L91)/1000,0)*1000,1000),0))</f>
        <v>0</v>
      </c>
      <c r="EQ91" s="41">
        <f>IF(BP91="","",IF(成就内容!BG$120&lt;&gt;"",MAX(ROUNDUP(SMALL(BP$59:BP$108,$L91)/1000,0)*1000,1000),0))</f>
        <v>745000</v>
      </c>
      <c r="ER91" s="41" t="str">
        <f>IF(BQ91="","",IF(成就内容!BH$120&lt;&gt;"",MAX(ROUNDUP(SMALL(BQ$59:BQ$108,$L91)/1000,0)*1000,1000),0))</f>
        <v/>
      </c>
      <c r="ES91" s="41" t="str">
        <f>IF(BR91="","",IF(成就内容!BI$120&lt;&gt;"",MAX(ROUNDUP(SMALL(BR$59:BR$108,$L91)/1000,0)*1000,1000),0))</f>
        <v/>
      </c>
      <c r="ET91" s="41">
        <f>IF(BS91="","",IF(成就内容!BJ$120&lt;&gt;"",MAX(ROUNDUP(SMALL(BS$59:BS$108,$L91)/1000,0)*1000,1000),0))</f>
        <v>0</v>
      </c>
      <c r="EU91" s="41">
        <f>IF(BT91="","",IF(成就内容!BK$120&lt;&gt;"",MAX(ROUNDUP(SMALL(BT$59:BT$108,$L91)/1000,0)*1000,1000),0))</f>
        <v>652000</v>
      </c>
      <c r="EV91" s="41">
        <f>IF(BU91="","",IF(成就内容!BL$120&lt;&gt;"",MAX(ROUNDUP(SMALL(BU$59:BU$108,$L91)/1000,0)*1000,1000),0))</f>
        <v>0</v>
      </c>
      <c r="EW91" s="41">
        <f>IF(BV91="","",IF(成就内容!BM$120&lt;&gt;"",MAX(ROUNDUP(SMALL(BV$59:BV$108,$L91)/1000,0)*1000,1000),0))</f>
        <v>0</v>
      </c>
      <c r="EX91" s="41" t="str">
        <f>IF(BW91="","",IF(成就内容!BN$120&lt;&gt;"",MAX(ROUNDUP(SMALL(BW$59:BW$108,$L91)/1000,0)*1000,1000),0))</f>
        <v/>
      </c>
      <c r="EY91" s="41">
        <f>IF(BX91="","",IF(成就内容!BO$120&lt;&gt;"",MAX(ROUNDUP(SMALL(BX$59:BX$108,$L91)/1000,0)*1000,1000),0))</f>
        <v>94000</v>
      </c>
      <c r="EZ91" s="41">
        <f>IF(BY91="","",IF(成就内容!BP$120&lt;&gt;"",MAX(ROUNDUP(SMALL(BY$59:BY$108,$L91)/1000,0)*1000,1000),0))</f>
        <v>187000</v>
      </c>
      <c r="FA91" s="41">
        <f>IF(BZ91="","",IF(成就内容!BQ$120&lt;&gt;"",MAX(ROUNDUP(SMALL(BZ$59:BZ$108,$L91)/1000,0)*1000,1000),0))</f>
        <v>24000</v>
      </c>
      <c r="FB91" s="41" t="str">
        <f>IF(CA91="","",IF(成就内容!BR$120&lt;&gt;"",MAX(ROUNDUP(SMALL(CA$59:CA$108,$L91)/1000,0)*1000,1000),0))</f>
        <v/>
      </c>
      <c r="FC91" s="41" t="str">
        <f>IF(CB91="","",IF(成就内容!BS$120&lt;&gt;"",MAX(ROUNDUP(SMALL(CB$59:CB$108,$L91)/1000,0)*1000,1000),0))</f>
        <v/>
      </c>
      <c r="FD91" s="41">
        <f>IF(CC91="","",IF(成就内容!BT$120&lt;&gt;"",MAX(ROUNDUP(SMALL(CC$59:CC$108,$L91)/1000,0)*1000,1000),0))</f>
        <v>12000</v>
      </c>
      <c r="FE91" s="41">
        <f>IF(CD91="","",IF(成就内容!BU$120&lt;&gt;"",MAX(ROUNDUP(SMALL(CD$59:CD$108,$L91)/1000,0)*1000,1000),0))</f>
        <v>373000</v>
      </c>
      <c r="FF91" s="41" t="str">
        <f>IF(CE91="","",IF(成就内容!BV$120&lt;&gt;"",MAX(ROUNDUP(SMALL(CE$59:CE$108,$L91)/1000,0)*1000,1000),0))</f>
        <v/>
      </c>
      <c r="FG91" s="41">
        <f>IF(CF91="","",IF(成就内容!BW$120&lt;&gt;"",MAX(ROUNDUP(SMALL(CF$59:CF$108,$L91)/1000,0)*1000,1000),0))</f>
        <v>745000</v>
      </c>
      <c r="FH91" s="41">
        <f>IF(CG91="","",IF(成就内容!BX$120&lt;&gt;"",MAX(ROUNDUP(SMALL(CG$59:CG$108,$L91)/1000,0)*1000,1000),0))</f>
        <v>1118000</v>
      </c>
      <c r="FI91" s="41">
        <f>IF(CH91="","",IF(成就内容!BY$120&lt;&gt;"",MAX(ROUNDUP(SMALL(CH$59:CH$108,$L91)/1000,0)*1000,1000),0))</f>
        <v>745000</v>
      </c>
      <c r="FJ91" s="41">
        <f>IF(CI91="","",IF(成就内容!BZ$120&lt;&gt;"",MAX(ROUNDUP(SMALL(CI$59:CI$108,$L91)/1000,0)*1000,1000),0))</f>
        <v>0</v>
      </c>
    </row>
    <row r="92" spans="1:166" s="96" customFormat="1" x14ac:dyDescent="0.15">
      <c r="B92" s="96">
        <v>89</v>
      </c>
      <c r="C92" s="96">
        <f>'[1]功能-子任务'!$S93</f>
        <v>26337.599999999999</v>
      </c>
      <c r="D92" s="96">
        <f>'[1]功能-子任务'!$AC93</f>
        <v>24320000</v>
      </c>
      <c r="E92" s="96">
        <f>'[1]功能-子任务'!$AM93/4</f>
        <v>191610156.25</v>
      </c>
      <c r="F92" s="96">
        <f t="shared" ref="F92:F154" si="154">E92</f>
        <v>191610156.25</v>
      </c>
      <c r="G92" s="96">
        <f>'[1]功能-子任务'!$AR93</f>
        <v>585620000.00000048</v>
      </c>
      <c r="H92" s="96">
        <f>'[1]功能-子任务'!$BA93</f>
        <v>69950</v>
      </c>
      <c r="I92" s="96">
        <f>'[1]功能-子任务'!$BJ93</f>
        <v>287547.09999999998</v>
      </c>
      <c r="J92" s="19"/>
      <c r="L92" s="43">
        <v>34</v>
      </c>
      <c r="M92" s="41">
        <f>IF(成就内容!D40="","",INDEX($D$4:$D$178*成就内容!D$120/SUM(成就内容!$D$120:$BZ$120),成就内容!D96,1)-SUM(M$59:M91))</f>
        <v>0</v>
      </c>
      <c r="N92" s="41" t="str">
        <f>IF(成就内容!E40="","",INDEX($D$4:$D$178*成就内容!E$120/SUM(成就内容!$D$120:$BZ$120),成就内容!E96,1)-SUM(N$59:N91))</f>
        <v/>
      </c>
      <c r="O92" s="41" t="str">
        <f>IF(成就内容!F40="","",INDEX($D$4:$D$178*成就内容!F$120/SUM(成就内容!$D$120:$BZ$120),成就内容!F96,1)-SUM(O$59:O91))</f>
        <v/>
      </c>
      <c r="P92" s="41" t="str">
        <f>IF(成就内容!G40="","",INDEX($D$4:$D$178*成就内容!G$120/SUM(成就内容!$D$120:$BZ$120),成就内容!G96,1)-SUM(P$59:P91))</f>
        <v/>
      </c>
      <c r="Q92" s="41">
        <f>IF(成就内容!H40="","",INDEX($D$4:$D$178*成就内容!H$120/SUM(成就内容!$D$120:$BZ$120),成就内容!H96,1)-SUM(Q$59:Q91))</f>
        <v>0</v>
      </c>
      <c r="R92" s="41">
        <f>IF(成就内容!I40="","",INDEX($D$4:$D$178*成就内容!I$120/SUM(成就内容!$D$120:$BZ$120),成就内容!I96,1)-SUM(R$59:R91))</f>
        <v>744727.2727272734</v>
      </c>
      <c r="S92" s="41">
        <f>IF(成就内容!J40="","",INDEX($D$4:$D$178*成就内容!J$120/SUM(成就内容!$D$120:$BZ$120),成就内容!J96,1)-SUM(S$59:S91))</f>
        <v>0</v>
      </c>
      <c r="T92" s="41">
        <f>IF(成就内容!K40="","",INDEX($D$4:$D$178*成就内容!K$120/SUM(成就内容!$D$120:$BZ$120),成就内容!K96,1)-SUM(T$59:T91))</f>
        <v>0</v>
      </c>
      <c r="U92" s="41">
        <f>IF(成就内容!L40="","",INDEX($D$4:$D$178*成就内容!L$120/SUM(成就内容!$D$120:$BZ$120),成就内容!L96,1)-SUM(U$59:U91))</f>
        <v>0</v>
      </c>
      <c r="V92" s="41">
        <f>IF(成就内容!M40="","",INDEX($D$4:$D$178*成就内容!M$120/SUM(成就内容!$D$120:$BZ$120),成就内容!M96,1)-SUM(V$59:V91))</f>
        <v>0</v>
      </c>
      <c r="W92" s="41" t="str">
        <f>IF(成就内容!N40="","",INDEX($D$4:$D$178*成就内容!N$120/SUM(成就内容!$D$120:$BZ$120),成就内容!N96,1)-SUM(W$59:W91))</f>
        <v/>
      </c>
      <c r="X92" s="41" t="str">
        <f>IF(成就内容!O40="","",INDEX($D$4:$D$178*成就内容!O$120/SUM(成就内容!$D$120:$BZ$120),成就内容!O96,1)-SUM(X$59:X91))</f>
        <v/>
      </c>
      <c r="Y92" s="41" t="str">
        <f>IF(成就内容!P40="","",INDEX($D$4:$D$178*成就内容!P$120/SUM(成就内容!$D$120:$BZ$120),成就内容!P96,1)-SUM(Y$59:Y91))</f>
        <v/>
      </c>
      <c r="Z92" s="41">
        <f>IF(成就内容!Q40="","",INDEX($D$4:$D$178*成就内容!Q$120/SUM(成就内容!$D$120:$BZ$120),成就内容!Q96,1)-SUM(Z$59:Z91))</f>
        <v>0</v>
      </c>
      <c r="AA92" s="41">
        <f>IF(成就内容!R40="","",INDEX($D$4:$D$178*成就内容!R$120/SUM(成就内容!$D$120:$BZ$120),成就内容!R96,1)-SUM(AA$59:AA91))</f>
        <v>744727.2727272734</v>
      </c>
      <c r="AB92" s="41">
        <f>IF(成就内容!S40="","",INDEX($D$4:$D$178*成就内容!S$120/SUM(成就内容!$D$120:$BZ$120),成就内容!S96,1)-SUM(AB$59:AB91))</f>
        <v>0</v>
      </c>
      <c r="AC92" s="41">
        <f>IF(成就内容!T40="","",INDEX($D$4:$D$178*成就内容!T$120/SUM(成就内容!$D$120:$BZ$120),成就内容!T96,1)-SUM(AC$59:AC91))</f>
        <v>0</v>
      </c>
      <c r="AD92" s="41">
        <f>IF(成就内容!U40="","",INDEX($D$4:$D$178*成就内容!U$120/SUM(成就内容!$D$120:$BZ$120),成就内容!U96,1)-SUM(AD$59:AD91))</f>
        <v>0</v>
      </c>
      <c r="AE92" s="41">
        <f>IF(成就内容!V40="","",INDEX($D$4:$D$178*成就内容!V$120/SUM(成就内容!$D$120:$BZ$120),成就内容!V96,1)-SUM(AE$59:AE91))</f>
        <v>0</v>
      </c>
      <c r="AF92" s="41" t="str">
        <f>IF(成就内容!W40="","",INDEX($D$4:$D$178*成就内容!W$120/SUM(成就内容!$D$120:$BZ$120),成就内容!W96,1)-SUM(AF$59:AF91))</f>
        <v/>
      </c>
      <c r="AG92" s="41" t="str">
        <f>IF(成就内容!X40="","",INDEX($D$4:$D$178*成就内容!X$120/SUM(成就内容!$D$120:$BZ$120),成就内容!X96,1)-SUM(AG$59:AG91))</f>
        <v/>
      </c>
      <c r="AH92" s="41" t="str">
        <f>IF(成就内容!Y40="","",INDEX($D$4:$D$178*成就内容!Y$120/SUM(成就内容!$D$120:$BZ$120),成就内容!Y96,1)-SUM(AH$59:AH91))</f>
        <v/>
      </c>
      <c r="AI92" s="41" t="str">
        <f>IF(成就内容!Z40="","",INDEX($D$4:$D$178*成就内容!Z$120/SUM(成就内容!$D$120:$BZ$120),成就内容!Z96,1)-SUM(AI$59:AI91))</f>
        <v/>
      </c>
      <c r="AJ92" s="41" t="str">
        <f>IF(成就内容!AA40="","",INDEX($D$4:$D$178*成就内容!AA$120/SUM(成就内容!$D$120:$BZ$120),成就内容!AA96,1)-SUM(AJ$59:AJ91))</f>
        <v/>
      </c>
      <c r="AK92" s="41" t="str">
        <f>IF(成就内容!AB40="","",INDEX($D$4:$D$178*成就内容!AB$120/SUM(成就内容!$D$120:$BZ$120),成就内容!AB96,1)-SUM(AK$59:AK91))</f>
        <v/>
      </c>
      <c r="AL92" s="41">
        <f>IF(成就内容!AC40="","",INDEX($D$4:$D$178*成就内容!AC$120/SUM(成就内容!$D$120:$BZ$120),成就内容!AC96,1)-SUM(AL$59:AL91))</f>
        <v>0</v>
      </c>
      <c r="AM92" s="41">
        <f>IF(成就内容!AD40="","",INDEX($D$4:$D$178*成就内容!AD$120/SUM(成就内容!$D$120:$BZ$120),成就内容!AD96,1)-SUM(AM$59:AM91))</f>
        <v>0</v>
      </c>
      <c r="AN92" s="41">
        <f>IF(成就内容!AE40="","",INDEX($D$4:$D$178*成就内容!AE$120/SUM(成就内容!$D$120:$BZ$120),成就内容!AE96,1)-SUM(AN$59:AN91))</f>
        <v>0</v>
      </c>
      <c r="AO92" s="41">
        <f>IF(成就内容!AF40="","",INDEX($D$4:$D$178*成就内容!AF$120/SUM(成就内容!$D$120:$BZ$120),成就内容!AF96,1)-SUM(AO$59:AO91))</f>
        <v>0</v>
      </c>
      <c r="AP92" s="41">
        <f>IF(成就内容!AG40="","",INDEX($D$4:$D$178*成就内容!AG$120/SUM(成就内容!$D$120:$BZ$120),成就内容!AG96,1)-SUM(AP$59:AP91))</f>
        <v>744727.2727272734</v>
      </c>
      <c r="AQ92" s="41" t="str">
        <f>IF(成就内容!AH40="","",INDEX($D$4:$D$178*成就内容!AH$120/SUM(成就内容!$D$120:$BZ$120),成就内容!AH96,1)-SUM(AQ$59:AQ91))</f>
        <v/>
      </c>
      <c r="AR92" s="41">
        <f>IF(成就内容!AI40="","",INDEX($D$4:$D$178*成就内容!AI$120/SUM(成就内容!$D$120:$BZ$120),成就内容!AI96,1)-SUM(AR$59:AR91))</f>
        <v>744727.2727272734</v>
      </c>
      <c r="AS92" s="41">
        <f>IF(成就内容!AJ40="","",INDEX($D$4:$D$178*成就内容!AJ$120/SUM(成就内容!$D$120:$BZ$120),成就内容!AJ96,1)-SUM(AS$59:AS91))</f>
        <v>744727.2727272734</v>
      </c>
      <c r="AT92" s="41" t="str">
        <f>IF(成就内容!AK40="","",INDEX($D$4:$D$178*成就内容!AK$120/SUM(成就内容!$D$120:$BZ$120),成就内容!AK96,1)-SUM(AT$59:AT91))</f>
        <v/>
      </c>
      <c r="AU92" s="41" t="str">
        <f>IF(成就内容!AL40="","",INDEX($D$4:$D$178*成就内容!AL$120/SUM(成就内容!$D$120:$BZ$120),成就内容!AL96,1)-SUM(AU$59:AU91))</f>
        <v/>
      </c>
      <c r="AV92" s="41" t="str">
        <f>IF(成就内容!AM40="","",INDEX($D$4:$D$178*成就内容!AM$120/SUM(成就内容!$D$120:$BZ$120),成就内容!AM96,1)-SUM(AV$59:AV91))</f>
        <v/>
      </c>
      <c r="AW92" s="41" t="str">
        <f>IF(成就内容!AN40="","",INDEX($D$4:$D$178*成就内容!AN$120/SUM(成就内容!$D$120:$BZ$120),成就内容!AN96,1)-SUM(AW$59:AW91))</f>
        <v/>
      </c>
      <c r="AX92" s="41">
        <f>IF(成就内容!AO40="","",INDEX($D$4:$D$178*成就内容!AO$120/SUM(成就内容!$D$120:$BZ$120),成就内容!AO96,1)-SUM(AX$59:AX91))</f>
        <v>0</v>
      </c>
      <c r="AY92" s="41">
        <f>IF(成就内容!AP40="","",INDEX($D$4:$D$178*成就内容!AP$120/SUM(成就内容!$D$120:$BZ$120),成就内容!AP96,1)-SUM(AY$59:AY91))</f>
        <v>0</v>
      </c>
      <c r="AZ92" s="41">
        <f>IF(成就内容!AQ40="","",INDEX($D$4:$D$178*成就内容!AQ$120/SUM(成就内容!$D$120:$BZ$120),成就内容!AQ96,1)-SUM(AZ$59:AZ91))</f>
        <v>0</v>
      </c>
      <c r="BA92" s="41">
        <f>IF(成就内容!AR40="","",INDEX($D$4:$D$178*成就内容!AR$120/SUM(成就内容!$D$120:$BZ$120),成就内容!AR96,1)-SUM(BA$59:BA91))</f>
        <v>0</v>
      </c>
      <c r="BB92" s="41">
        <f>IF(成就内容!AS40="","",INDEX($D$4:$D$178*成就内容!AS$120/SUM(成就内容!$D$120:$BZ$120),成就内容!AS96,1)-SUM(BB$59:BB91))</f>
        <v>0</v>
      </c>
      <c r="BC92" s="41">
        <f>IF(成就内容!AT40="","",INDEX($D$4:$D$178*成就内容!AT$120/SUM(成就内容!$D$120:$BZ$120),成就内容!AT96,1)-SUM(BC$59:BC91))</f>
        <v>0</v>
      </c>
      <c r="BD92" s="41">
        <f>IF(成就内容!AU40="","",INDEX($D$4:$D$178*成就内容!AU$120/SUM(成就内容!$D$120:$BZ$120),成就内容!AU96,1)-SUM(BD$59:BD91))</f>
        <v>0</v>
      </c>
      <c r="BE92" s="41" t="str">
        <f>IF(成就内容!AV40="","",INDEX($D$4:$D$178*成就内容!AV$120/SUM(成就内容!$D$120:$BZ$120),成就内容!AV96,1)-SUM(BE$59:BE91))</f>
        <v/>
      </c>
      <c r="BF92" s="41">
        <f>IF(成就内容!AW40="","",INDEX($D$4:$D$178*成就内容!AW$120/SUM(成就内容!$D$120:$BZ$120),成就内容!AW96,1)-SUM(BF$59:BF91))</f>
        <v>744727.2727272734</v>
      </c>
      <c r="BG92" s="41">
        <f>IF(成就内容!AX40="","",INDEX($D$4:$D$178*成就内容!AX$120/SUM(成就内容!$D$120:$BZ$120),成就内容!AX96,1)-SUM(BG$59:BG91))</f>
        <v>0</v>
      </c>
      <c r="BH92" s="41">
        <f>IF(成就内容!AY40="","",INDEX($D$4:$D$178*成就内容!AY$120/SUM(成就内容!$D$120:$BZ$120),成就内容!AY96,1)-SUM(BH$59:BH91))</f>
        <v>0</v>
      </c>
      <c r="BI92" s="41">
        <f>IF(成就内容!AZ40="","",INDEX($D$4:$D$178*成就内容!AZ$120/SUM(成就内容!$D$120:$BZ$120),成就内容!AZ96,1)-SUM(BI$59:BI91))</f>
        <v>0</v>
      </c>
      <c r="BJ92" s="41">
        <f>IF(成就内容!BA40="","",INDEX($D$4:$D$178*成就内容!BA$120/SUM(成就内容!$D$120:$BZ$120),成就内容!BA96,1)-SUM(BJ$59:BJ91))</f>
        <v>0</v>
      </c>
      <c r="BK92" s="41" t="str">
        <f>IF(成就内容!BB40="","",INDEX($D$4:$D$178*成就内容!BB$120/SUM(成就内容!$D$120:$BZ$120),成就内容!BB96,1)-SUM(BK$59:BK91))</f>
        <v/>
      </c>
      <c r="BL92" s="41">
        <f>IF(成就内容!BC40="","",INDEX($D$4:$D$178*成就内容!BC$120/SUM(成就内容!$D$120:$BZ$120),成就内容!BC96,1)-SUM(BL$59:BL91))</f>
        <v>0</v>
      </c>
      <c r="BM92" s="41">
        <f>IF(成就内容!BD40="","",INDEX($D$4:$D$178*成就内容!BD$120/SUM(成就内容!$D$120:$BZ$120),成就内容!BD96,1)-SUM(BM$59:BM91))</f>
        <v>0</v>
      </c>
      <c r="BN92" s="41">
        <f>IF(成就内容!BE40="","",INDEX($D$4:$D$178*成就内容!BE$120/SUM(成就内容!$D$120:$BZ$120),成就内容!BE96,1)-SUM(BN$59:BN91))</f>
        <v>0</v>
      </c>
      <c r="BO92" s="41">
        <f>IF(成就内容!BF40="","",INDEX($D$4:$D$178*成就内容!BF$120/SUM(成就内容!$D$120:$BZ$120),成就内容!BF96,1)-SUM(BO$59:BO91))</f>
        <v>0</v>
      </c>
      <c r="BP92" s="41">
        <f>IF(成就内容!BG40="","",INDEX($D$4:$D$178*成就内容!BG$120/SUM(成就内容!$D$120:$BZ$120),成就内容!BG96,1)-SUM(BP$59:BP91))</f>
        <v>744727.2727272734</v>
      </c>
      <c r="BQ92" s="41" t="str">
        <f>IF(成就内容!BH40="","",INDEX($D$4:$D$178*成就内容!BH$120/SUM(成就内容!$D$120:$BZ$120),成就内容!BH96,1)-SUM(BQ$59:BQ91))</f>
        <v/>
      </c>
      <c r="BR92" s="41" t="str">
        <f>IF(成就内容!BI40="","",INDEX($D$4:$D$178*成就内容!BI$120/SUM(成就内容!$D$120:$BZ$120),成就内容!BI96,1)-SUM(BR$59:BR91))</f>
        <v/>
      </c>
      <c r="BS92" s="41">
        <f>IF(成就内容!BJ40="","",INDEX($D$4:$D$178*成就内容!BJ$120/SUM(成就内容!$D$120:$BZ$120),成就内容!BJ96,1)-SUM(BS$59:BS91))</f>
        <v>0</v>
      </c>
      <c r="BT92" s="41">
        <f>IF(成就内容!BK40="","",INDEX($D$4:$D$178*成就内容!BK$120/SUM(成就内容!$D$120:$BZ$120),成就内容!BK96,1)-SUM(BT$59:BT91))</f>
        <v>186181.81818181835</v>
      </c>
      <c r="BU92" s="41">
        <f>IF(成就内容!BL40="","",INDEX($D$4:$D$178*成就内容!BL$120/SUM(成就内容!$D$120:$BZ$120),成就内容!BL96,1)-SUM(BU$59:BU91))</f>
        <v>0</v>
      </c>
      <c r="BV92" s="41">
        <f>IF(成就内容!BM40="","",INDEX($D$4:$D$178*成就内容!BM$120/SUM(成就内容!$D$120:$BZ$120),成就内容!BM96,1)-SUM(BV$59:BV91))</f>
        <v>0</v>
      </c>
      <c r="BW92" s="41" t="str">
        <f>IF(成就内容!BN40="","",INDEX($D$4:$D$178*成就内容!BN$120/SUM(成就内容!$D$120:$BZ$120),成就内容!BN96,1)-SUM(BW$59:BW91))</f>
        <v/>
      </c>
      <c r="BX92" s="41">
        <f>IF(成就内容!BO40="","",INDEX($D$4:$D$178*成就内容!BO$120/SUM(成就内容!$D$120:$BZ$120),成就内容!BO96,1)-SUM(BX$59:BX91))</f>
        <v>93090.909090909176</v>
      </c>
      <c r="BY92" s="41">
        <f>IF(成就内容!BP40="","",INDEX($D$4:$D$178*成就内容!BP$120/SUM(成就内容!$D$120:$BZ$120),成就内容!BP96,1)-SUM(BY$59:BY91))</f>
        <v>186181.81818181835</v>
      </c>
      <c r="BZ92" s="41">
        <f>IF(成就内容!BQ40="","",INDEX($D$4:$D$178*成就内容!BQ$120/SUM(成就内容!$D$120:$BZ$120),成就内容!BQ96,1)-SUM(BZ$59:BZ91))</f>
        <v>46545.454545454588</v>
      </c>
      <c r="CA92" s="41" t="str">
        <f>IF(成就内容!BR40="","",INDEX($D$4:$D$178*成就内容!BR$120/SUM(成就内容!$D$120:$BZ$120),成就内容!BR96,1)-SUM(CA$59:CA91))</f>
        <v/>
      </c>
      <c r="CB92" s="41" t="str">
        <f>IF(成就内容!BS40="","",INDEX($D$4:$D$178*成就内容!BS$120/SUM(成就内容!$D$120:$BZ$120),成就内容!BS96,1)-SUM(CB$59:CB91))</f>
        <v/>
      </c>
      <c r="CC92" s="41">
        <f>IF(成就内容!BT40="","",INDEX($D$4:$D$178*成就内容!BT$120/SUM(成就内容!$D$120:$BZ$120),成就内容!BT96,1)-SUM(CC$59:CC91))</f>
        <v>11636.363636363647</v>
      </c>
      <c r="CD92" s="41">
        <f>IF(成就内容!BU40="","",INDEX($D$4:$D$178*成就内容!BU$120/SUM(成就内容!$D$120:$BZ$120),成就内容!BU96,1)-SUM(CD$59:CD91))</f>
        <v>372363.63636363577</v>
      </c>
      <c r="CE92" s="41" t="str">
        <f>IF(成就内容!BV40="","",INDEX($D$4:$D$178*成就内容!BV$120/SUM(成就内容!$D$120:$BZ$120),成就内容!BV96,1)-SUM(CE$59:CE91))</f>
        <v/>
      </c>
      <c r="CF92" s="41">
        <f>IF(成就内容!BW40="","",INDEX($D$4:$D$178*成就内容!BW$120/SUM(成就内容!$D$120:$BZ$120),成就内容!BW96,1)-SUM(CF$59:CF91))</f>
        <v>744727.27272727154</v>
      </c>
      <c r="CG92" s="41">
        <f>IF(成就内容!BX40="","",INDEX($D$4:$D$178*成就内容!BX$120/SUM(成就内容!$D$120:$BZ$120),成就内容!BX96,1)-SUM(CG$59:CG91))</f>
        <v>1117090.9090909092</v>
      </c>
      <c r="CH92" s="41">
        <f>IF(成就内容!BY40="","",INDEX($D$4:$D$178*成就内容!BY$120/SUM(成就内容!$D$120:$BZ$120),成就内容!BY96,1)-SUM(CH$59:CH91))</f>
        <v>744727.2727272734</v>
      </c>
      <c r="CI92" s="41">
        <f>IF(成就内容!BZ40="","",INDEX($D$4:$D$178*成就内容!BZ$120/SUM(成就内容!$D$120:$BZ$120),成就内容!BZ96,1)-SUM(CI$59:CI91))</f>
        <v>0</v>
      </c>
      <c r="CK92" s="19"/>
      <c r="CM92" s="43">
        <v>34</v>
      </c>
      <c r="CN92" s="41">
        <f>IF(M92="","",IF(成就内容!D$120&lt;&gt;"",MAX(ROUNDUP(SMALL(M$59:M$108,$L92)/1000,0)*1000,1000),0))</f>
        <v>0</v>
      </c>
      <c r="CO92" s="41" t="str">
        <f>IF(N92="","",IF(成就内容!E$120&lt;&gt;"",MAX(ROUNDUP(SMALL(N$59:N$108,$L92)/1000,0)*1000,1000),0))</f>
        <v/>
      </c>
      <c r="CP92" s="41" t="str">
        <f>IF(O92="","",IF(成就内容!F$120&lt;&gt;"",MAX(ROUNDUP(SMALL(O$59:O$108,$L92)/1000,0)*1000,1000),0))</f>
        <v/>
      </c>
      <c r="CQ92" s="41" t="str">
        <f>IF(P92="","",IF(成就内容!G$120&lt;&gt;"",MAX(ROUNDUP(SMALL(P$59:P$108,$L92)/1000,0)*1000,1000),0))</f>
        <v/>
      </c>
      <c r="CR92" s="41">
        <f>IF(Q92="","",IF(成就内容!H$120&lt;&gt;"",MAX(ROUNDUP(SMALL(Q$59:Q$108,$L92)/1000,0)*1000,1000),0))</f>
        <v>0</v>
      </c>
      <c r="CS92" s="41">
        <f>IF(R92="","",IF(成就内容!I$120&lt;&gt;"",MAX(ROUNDUP(SMALL(R$59:R$108,$L92)/1000,0)*1000,1000),0))</f>
        <v>745000</v>
      </c>
      <c r="CT92" s="41">
        <f>IF(S92="","",IF(成就内容!J$120&lt;&gt;"",MAX(ROUNDUP(SMALL(S$59:S$108,$L92)/1000,0)*1000,1000),0))</f>
        <v>0</v>
      </c>
      <c r="CU92" s="41">
        <f>IF(T92="","",IF(成就内容!K$120&lt;&gt;"",MAX(ROUNDUP(SMALL(T$59:T$108,$L92)/1000,0)*1000,1000),0))</f>
        <v>0</v>
      </c>
      <c r="CV92" s="41">
        <f>IF(U92="","",IF(成就内容!L$120&lt;&gt;"",MAX(ROUNDUP(SMALL(U$59:U$108,$L92)/1000,0)*1000,1000),0))</f>
        <v>0</v>
      </c>
      <c r="CW92" s="41">
        <f>IF(V92="","",IF(成就内容!M$120&lt;&gt;"",MAX(ROUNDUP(SMALL(V$59:V$108,$L92)/1000,0)*1000,1000),0))</f>
        <v>0</v>
      </c>
      <c r="CX92" s="41" t="str">
        <f>IF(W92="","",IF(成就内容!N$120&lt;&gt;"",MAX(ROUNDUP(SMALL(W$59:W$108,$L92)/1000,0)*1000,1000),0))</f>
        <v/>
      </c>
      <c r="CY92" s="41" t="str">
        <f>IF(X92="","",IF(成就内容!O$120&lt;&gt;"",MAX(ROUNDUP(SMALL(X$59:X$108,$L92)/1000,0)*1000,1000),0))</f>
        <v/>
      </c>
      <c r="CZ92" s="41" t="str">
        <f>IF(Y92="","",IF(成就内容!P$120&lt;&gt;"",MAX(ROUNDUP(SMALL(Y$59:Y$108,$L92)/1000,0)*1000,1000),0))</f>
        <v/>
      </c>
      <c r="DA92" s="41">
        <f>IF(Z92="","",IF(成就内容!Q$120&lt;&gt;"",MAX(ROUNDUP(SMALL(Z$59:Z$108,$L92)/1000,0)*1000,1000),0))</f>
        <v>0</v>
      </c>
      <c r="DB92" s="41">
        <f>IF(AA92="","",IF(成就内容!R$120&lt;&gt;"",MAX(ROUNDUP(SMALL(AA$59:AA$108,$L92)/1000,0)*1000,1000),0))</f>
        <v>745000</v>
      </c>
      <c r="DC92" s="41">
        <f>IF(AB92="","",IF(成就内容!S$120&lt;&gt;"",MAX(ROUNDUP(SMALL(AB$59:AB$108,$L92)/1000,0)*1000,1000),0))</f>
        <v>0</v>
      </c>
      <c r="DD92" s="41">
        <f>IF(AC92="","",IF(成就内容!T$120&lt;&gt;"",MAX(ROUNDUP(SMALL(AC$59:AC$108,$L92)/1000,0)*1000,1000),0))</f>
        <v>0</v>
      </c>
      <c r="DE92" s="41">
        <f>IF(AD92="","",IF(成就内容!U$120&lt;&gt;"",MAX(ROUNDUP(SMALL(AD$59:AD$108,$L92)/1000,0)*1000,1000),0))</f>
        <v>0</v>
      </c>
      <c r="DF92" s="41">
        <f>IF(AE92="","",IF(成就内容!V$120&lt;&gt;"",MAX(ROUNDUP(SMALL(AE$59:AE$108,$L92)/1000,0)*1000,1000),0))</f>
        <v>0</v>
      </c>
      <c r="DG92" s="41" t="str">
        <f>IF(AF92="","",IF(成就内容!W$120&lt;&gt;"",MAX(ROUNDUP(SMALL(AF$59:AF$108,$L92)/1000,0)*1000,1000),0))</f>
        <v/>
      </c>
      <c r="DH92" s="41" t="str">
        <f>IF(AG92="","",IF(成就内容!X$120&lt;&gt;"",MAX(ROUNDUP(SMALL(AG$59:AG$108,$L92)/1000,0)*1000,1000),0))</f>
        <v/>
      </c>
      <c r="DI92" s="41" t="str">
        <f>IF(AH92="","",IF(成就内容!Y$120&lt;&gt;"",MAX(ROUNDUP(SMALL(AH$59:AH$108,$L92)/1000,0)*1000,1000),0))</f>
        <v/>
      </c>
      <c r="DJ92" s="41" t="str">
        <f>IF(AI92="","",IF(成就内容!Z$120&lt;&gt;"",MAX(ROUNDUP(SMALL(AI$59:AI$108,$L92)/1000,0)*1000,1000),0))</f>
        <v/>
      </c>
      <c r="DK92" s="41" t="str">
        <f>IF(AJ92="","",IF(成就内容!AA$120&lt;&gt;"",MAX(ROUNDUP(SMALL(AJ$59:AJ$108,$L92)/1000,0)*1000,1000),0))</f>
        <v/>
      </c>
      <c r="DL92" s="41" t="str">
        <f>IF(AK92="","",IF(成就内容!AB$120&lt;&gt;"",MAX(ROUNDUP(SMALL(AK$59:AK$108,$L92)/1000,0)*1000,1000),0))</f>
        <v/>
      </c>
      <c r="DM92" s="41">
        <f>IF(AL92="","",IF(成就内容!AC$120&lt;&gt;"",MAX(ROUNDUP(SMALL(AL$59:AL$108,$L92)/1000,0)*1000,1000),0))</f>
        <v>0</v>
      </c>
      <c r="DN92" s="41">
        <f>IF(AM92="","",IF(成就内容!AD$120&lt;&gt;"",MAX(ROUNDUP(SMALL(AM$59:AM$108,$L92)/1000,0)*1000,1000),0))</f>
        <v>0</v>
      </c>
      <c r="DO92" s="41">
        <f>IF(AN92="","",IF(成就内容!AE$120&lt;&gt;"",MAX(ROUNDUP(SMALL(AN$59:AN$108,$L92)/1000,0)*1000,1000),0))</f>
        <v>0</v>
      </c>
      <c r="DP92" s="41">
        <f>IF(AO92="","",IF(成就内容!AF$120&lt;&gt;"",MAX(ROUNDUP(SMALL(AO$59:AO$108,$L92)/1000,0)*1000,1000),0))</f>
        <v>0</v>
      </c>
      <c r="DQ92" s="41">
        <f>IF(AP92="","",IF(成就内容!AG$120&lt;&gt;"",MAX(ROUNDUP(SMALL(AP$59:AP$108,$L92)/1000,0)*1000,1000),0))</f>
        <v>745000</v>
      </c>
      <c r="DR92" s="41" t="str">
        <f>IF(AQ92="","",IF(成就内容!AH$120&lt;&gt;"",MAX(ROUNDUP(SMALL(AQ$59:AQ$108,$L92)/1000,0)*1000,1000),0))</f>
        <v/>
      </c>
      <c r="DS92" s="41">
        <f>IF(AR92="","",IF(成就内容!AI$120&lt;&gt;"",MAX(ROUNDUP(SMALL(AR$59:AR$108,$L92)/1000,0)*1000,1000),0))</f>
        <v>745000</v>
      </c>
      <c r="DT92" s="41">
        <f>IF(AS92="","",IF(成就内容!AJ$120&lt;&gt;"",MAX(ROUNDUP(SMALL(AS$59:AS$108,$L92)/1000,0)*1000,1000),0))</f>
        <v>745000</v>
      </c>
      <c r="DU92" s="41" t="str">
        <f>IF(AT92="","",IF(成就内容!AK$120&lt;&gt;"",MAX(ROUNDUP(SMALL(AT$59:AT$108,$L92)/1000,0)*1000,1000),0))</f>
        <v/>
      </c>
      <c r="DV92" s="41" t="str">
        <f>IF(AU92="","",IF(成就内容!AL$120&lt;&gt;"",MAX(ROUNDUP(SMALL(AU$59:AU$108,$L92)/1000,0)*1000,1000),0))</f>
        <v/>
      </c>
      <c r="DW92" s="41" t="str">
        <f>IF(AV92="","",IF(成就内容!AM$120&lt;&gt;"",MAX(ROUNDUP(SMALL(AV$59:AV$108,$L92)/1000,0)*1000,1000),0))</f>
        <v/>
      </c>
      <c r="DX92" s="41" t="str">
        <f>IF(AW92="","",IF(成就内容!AN$120&lt;&gt;"",MAX(ROUNDUP(SMALL(AW$59:AW$108,$L92)/1000,0)*1000,1000),0))</f>
        <v/>
      </c>
      <c r="DY92" s="41">
        <f>IF(AX92="","",IF(成就内容!AO$120&lt;&gt;"",MAX(ROUNDUP(SMALL(AX$59:AX$108,$L92)/1000,0)*1000,1000),0))</f>
        <v>0</v>
      </c>
      <c r="DZ92" s="41">
        <f>IF(AY92="","",IF(成就内容!AP$120&lt;&gt;"",MAX(ROUNDUP(SMALL(AY$59:AY$108,$L92)/1000,0)*1000,1000),0))</f>
        <v>0</v>
      </c>
      <c r="EA92" s="41">
        <f>IF(AZ92="","",IF(成就内容!AQ$120&lt;&gt;"",MAX(ROUNDUP(SMALL(AZ$59:AZ$108,$L92)/1000,0)*1000,1000),0))</f>
        <v>0</v>
      </c>
      <c r="EB92" s="41">
        <f>IF(BA92="","",IF(成就内容!AR$120&lt;&gt;"",MAX(ROUNDUP(SMALL(BA$59:BA$108,$L92)/1000,0)*1000,1000),0))</f>
        <v>0</v>
      </c>
      <c r="EC92" s="41">
        <f>IF(BB92="","",IF(成就内容!AS$120&lt;&gt;"",MAX(ROUNDUP(SMALL(BB$59:BB$108,$L92)/1000,0)*1000,1000),0))</f>
        <v>0</v>
      </c>
      <c r="ED92" s="41">
        <f>IF(BC92="","",IF(成就内容!AT$120&lt;&gt;"",MAX(ROUNDUP(SMALL(BC$59:BC$108,$L92)/1000,0)*1000,1000),0))</f>
        <v>0</v>
      </c>
      <c r="EE92" s="41">
        <f>IF(BD92="","",IF(成就内容!AU$120&lt;&gt;"",MAX(ROUNDUP(SMALL(BD$59:BD$108,$L92)/1000,0)*1000,1000),0))</f>
        <v>0</v>
      </c>
      <c r="EF92" s="41" t="str">
        <f>IF(BE92="","",IF(成就内容!AV$120&lt;&gt;"",MAX(ROUNDUP(SMALL(BE$59:BE$108,$L92)/1000,0)*1000,1000),0))</f>
        <v/>
      </c>
      <c r="EG92" s="41">
        <f>IF(BF92="","",IF(成就内容!AW$120&lt;&gt;"",MAX(ROUNDUP(SMALL(BF$59:BF$108,$L92)/1000,0)*1000,1000),0))</f>
        <v>745000</v>
      </c>
      <c r="EH92" s="41">
        <f>IF(BG92="","",IF(成就内容!AX$120&lt;&gt;"",MAX(ROUNDUP(SMALL(BG$59:BG$108,$L92)/1000,0)*1000,1000),0))</f>
        <v>0</v>
      </c>
      <c r="EI92" s="41">
        <f>IF(BH92="","",IF(成就内容!AY$120&lt;&gt;"",MAX(ROUNDUP(SMALL(BH$59:BH$108,$L92)/1000,0)*1000,1000),0))</f>
        <v>0</v>
      </c>
      <c r="EJ92" s="41">
        <f>IF(BI92="","",IF(成就内容!AZ$120&lt;&gt;"",MAX(ROUNDUP(SMALL(BI$59:BI$108,$L92)/1000,0)*1000,1000),0))</f>
        <v>0</v>
      </c>
      <c r="EK92" s="41">
        <f>IF(BJ92="","",IF(成就内容!BA$120&lt;&gt;"",MAX(ROUNDUP(SMALL(BJ$59:BJ$108,$L92)/1000,0)*1000,1000),0))</f>
        <v>0</v>
      </c>
      <c r="EL92" s="41" t="str">
        <f>IF(BK92="","",IF(成就内容!BB$120&lt;&gt;"",MAX(ROUNDUP(SMALL(BK$59:BK$108,$L92)/1000,0)*1000,1000),0))</f>
        <v/>
      </c>
      <c r="EM92" s="41">
        <f>IF(BL92="","",IF(成就内容!BC$120&lt;&gt;"",MAX(ROUNDUP(SMALL(BL$59:BL$108,$L92)/1000,0)*1000,1000),0))</f>
        <v>0</v>
      </c>
      <c r="EN92" s="41">
        <f>IF(BM92="","",IF(成就内容!BD$120&lt;&gt;"",MAX(ROUNDUP(SMALL(BM$59:BM$108,$L92)/1000,0)*1000,1000),0))</f>
        <v>0</v>
      </c>
      <c r="EO92" s="41">
        <f>IF(BN92="","",IF(成就内容!BE$120&lt;&gt;"",MAX(ROUNDUP(SMALL(BN$59:BN$108,$L92)/1000,0)*1000,1000),0))</f>
        <v>0</v>
      </c>
      <c r="EP92" s="41">
        <f>IF(BO92="","",IF(成就内容!BF$120&lt;&gt;"",MAX(ROUNDUP(SMALL(BO$59:BO$108,$L92)/1000,0)*1000,1000),0))</f>
        <v>0</v>
      </c>
      <c r="EQ92" s="41">
        <f>IF(BP92="","",IF(成就内容!BG$120&lt;&gt;"",MAX(ROUNDUP(SMALL(BP$59:BP$108,$L92)/1000,0)*1000,1000),0))</f>
        <v>745000</v>
      </c>
      <c r="ER92" s="41" t="str">
        <f>IF(BQ92="","",IF(成就内容!BH$120&lt;&gt;"",MAX(ROUNDUP(SMALL(BQ$59:BQ$108,$L92)/1000,0)*1000,1000),0))</f>
        <v/>
      </c>
      <c r="ES92" s="41" t="str">
        <f>IF(BR92="","",IF(成就内容!BI$120&lt;&gt;"",MAX(ROUNDUP(SMALL(BR$59:BR$108,$L92)/1000,0)*1000,1000),0))</f>
        <v/>
      </c>
      <c r="ET92" s="41">
        <f>IF(BS92="","",IF(成就内容!BJ$120&lt;&gt;"",MAX(ROUNDUP(SMALL(BS$59:BS$108,$L92)/1000,0)*1000,1000),0))</f>
        <v>0</v>
      </c>
      <c r="EU92" s="41">
        <f>IF(BT92="","",IF(成就内容!BK$120&lt;&gt;"",MAX(ROUNDUP(SMALL(BT$59:BT$108,$L92)/1000,0)*1000,1000),0))</f>
        <v>1024000</v>
      </c>
      <c r="EV92" s="41">
        <f>IF(BU92="","",IF(成就内容!BL$120&lt;&gt;"",MAX(ROUNDUP(SMALL(BU$59:BU$108,$L92)/1000,0)*1000,1000),0))</f>
        <v>0</v>
      </c>
      <c r="EW92" s="41">
        <f>IF(BV92="","",IF(成就内容!BM$120&lt;&gt;"",MAX(ROUNDUP(SMALL(BV$59:BV$108,$L92)/1000,0)*1000,1000),0))</f>
        <v>0</v>
      </c>
      <c r="EX92" s="41" t="str">
        <f>IF(BW92="","",IF(成就内容!BN$120&lt;&gt;"",MAX(ROUNDUP(SMALL(BW$59:BW$108,$L92)/1000,0)*1000,1000),0))</f>
        <v/>
      </c>
      <c r="EY92" s="41">
        <f>IF(BX92="","",IF(成就内容!BO$120&lt;&gt;"",MAX(ROUNDUP(SMALL(BX$59:BX$108,$L92)/1000,0)*1000,1000),0))</f>
        <v>94000</v>
      </c>
      <c r="EZ92" s="41">
        <f>IF(BY92="","",IF(成就内容!BP$120&lt;&gt;"",MAX(ROUNDUP(SMALL(BY$59:BY$108,$L92)/1000,0)*1000,1000),0))</f>
        <v>187000</v>
      </c>
      <c r="FA92" s="41">
        <f>IF(BZ92="","",IF(成就内容!BQ$120&lt;&gt;"",MAX(ROUNDUP(SMALL(BZ$59:BZ$108,$L92)/1000,0)*1000,1000),0))</f>
        <v>24000</v>
      </c>
      <c r="FB92" s="41" t="str">
        <f>IF(CA92="","",IF(成就内容!BR$120&lt;&gt;"",MAX(ROUNDUP(SMALL(CA$59:CA$108,$L92)/1000,0)*1000,1000),0))</f>
        <v/>
      </c>
      <c r="FC92" s="41" t="str">
        <f>IF(CB92="","",IF(成就内容!BS$120&lt;&gt;"",MAX(ROUNDUP(SMALL(CB$59:CB$108,$L92)/1000,0)*1000,1000),0))</f>
        <v/>
      </c>
      <c r="FD92" s="41">
        <f>IF(CC92="","",IF(成就内容!BT$120&lt;&gt;"",MAX(ROUNDUP(SMALL(CC$59:CC$108,$L92)/1000,0)*1000,1000),0))</f>
        <v>12000</v>
      </c>
      <c r="FE92" s="41">
        <f>IF(CD92="","",IF(成就内容!BU$120&lt;&gt;"",MAX(ROUNDUP(SMALL(CD$59:CD$108,$L92)/1000,0)*1000,1000),0))</f>
        <v>373000</v>
      </c>
      <c r="FF92" s="41" t="str">
        <f>IF(CE92="","",IF(成就内容!BV$120&lt;&gt;"",MAX(ROUNDUP(SMALL(CE$59:CE$108,$L92)/1000,0)*1000,1000),0))</f>
        <v/>
      </c>
      <c r="FG92" s="41">
        <f>IF(CF92="","",IF(成就内容!BW$120&lt;&gt;"",MAX(ROUNDUP(SMALL(CF$59:CF$108,$L92)/1000,0)*1000,1000),0))</f>
        <v>745000</v>
      </c>
      <c r="FH92" s="41">
        <f>IF(CG92="","",IF(成就内容!BX$120&lt;&gt;"",MAX(ROUNDUP(SMALL(CG$59:CG$108,$L92)/1000,0)*1000,1000),0))</f>
        <v>1118000</v>
      </c>
      <c r="FI92" s="41">
        <f>IF(CH92="","",IF(成就内容!BY$120&lt;&gt;"",MAX(ROUNDUP(SMALL(CH$59:CH$108,$L92)/1000,0)*1000,1000),0))</f>
        <v>745000</v>
      </c>
      <c r="FJ92" s="41">
        <f>IF(CI92="","",IF(成就内容!BZ$120&lt;&gt;"",MAX(ROUNDUP(SMALL(CI$59:CI$108,$L92)/1000,0)*1000,1000),0))</f>
        <v>0</v>
      </c>
    </row>
    <row r="93" spans="1:166" s="96" customFormat="1" x14ac:dyDescent="0.15">
      <c r="B93" s="96">
        <v>90</v>
      </c>
      <c r="C93" s="96">
        <f>'[1]功能-子任务'!$S94</f>
        <v>27720</v>
      </c>
      <c r="D93" s="96">
        <f>'[1]功能-子任务'!$AC94</f>
        <v>25600000</v>
      </c>
      <c r="E93" s="96">
        <f>'[1]功能-子任务'!$AM94/4</f>
        <v>203817187.5</v>
      </c>
      <c r="F93" s="96">
        <f t="shared" si="154"/>
        <v>203817187.5</v>
      </c>
      <c r="G93" s="96">
        <f>'[1]功能-子任务'!$AR94</f>
        <v>625620000.00000048</v>
      </c>
      <c r="H93" s="96">
        <f>'[1]功能-子任务'!$BA94</f>
        <v>72950</v>
      </c>
      <c r="I93" s="96">
        <f>'[1]功能-子任务'!$BJ94</f>
        <v>296225</v>
      </c>
      <c r="J93" s="19"/>
      <c r="L93" s="43">
        <v>35</v>
      </c>
      <c r="M93" s="41">
        <f>IF(成就内容!D41="","",INDEX($D$4:$D$178*成就内容!D$120/SUM(成就内容!$D$120:$BZ$120),成就内容!D97,1)-SUM(M$59:M92))</f>
        <v>0</v>
      </c>
      <c r="N93" s="41" t="str">
        <f>IF(成就内容!E41="","",INDEX($D$4:$D$178*成就内容!E$120/SUM(成就内容!$D$120:$BZ$120),成就内容!E97,1)-SUM(N$59:N92))</f>
        <v/>
      </c>
      <c r="O93" s="41" t="str">
        <f>IF(成就内容!F41="","",INDEX($D$4:$D$178*成就内容!F$120/SUM(成就内容!$D$120:$BZ$120),成就内容!F97,1)-SUM(O$59:O92))</f>
        <v/>
      </c>
      <c r="P93" s="41" t="str">
        <f>IF(成就内容!G41="","",INDEX($D$4:$D$178*成就内容!G$120/SUM(成就内容!$D$120:$BZ$120),成就内容!G97,1)-SUM(P$59:P92))</f>
        <v/>
      </c>
      <c r="Q93" s="41">
        <f>IF(成就内容!H41="","",INDEX($D$4:$D$178*成就内容!H$120/SUM(成就内容!$D$120:$BZ$120),成就内容!H97,1)-SUM(Q$59:Q92))</f>
        <v>0</v>
      </c>
      <c r="R93" s="41">
        <f>IF(成就内容!I41="","",INDEX($D$4:$D$178*成就内容!I$120/SUM(成就内容!$D$120:$BZ$120),成就内容!I97,1)-SUM(R$59:R92))</f>
        <v>744727.27272727154</v>
      </c>
      <c r="S93" s="41">
        <f>IF(成就内容!J41="","",INDEX($D$4:$D$178*成就内容!J$120/SUM(成就内容!$D$120:$BZ$120),成就内容!J97,1)-SUM(S$59:S92))</f>
        <v>0</v>
      </c>
      <c r="T93" s="41">
        <f>IF(成就内容!K41="","",INDEX($D$4:$D$178*成就内容!K$120/SUM(成就内容!$D$120:$BZ$120),成就内容!K97,1)-SUM(T$59:T92))</f>
        <v>0</v>
      </c>
      <c r="U93" s="41">
        <f>IF(成就内容!L41="","",INDEX($D$4:$D$178*成就内容!L$120/SUM(成就内容!$D$120:$BZ$120),成就内容!L97,1)-SUM(U$59:U92))</f>
        <v>0</v>
      </c>
      <c r="V93" s="41">
        <f>IF(成就内容!M41="","",INDEX($D$4:$D$178*成就内容!M$120/SUM(成就内容!$D$120:$BZ$120),成就内容!M97,1)-SUM(V$59:V92))</f>
        <v>0</v>
      </c>
      <c r="W93" s="41" t="str">
        <f>IF(成就内容!N41="","",INDEX($D$4:$D$178*成就内容!N$120/SUM(成就内容!$D$120:$BZ$120),成就内容!N97,1)-SUM(W$59:W92))</f>
        <v/>
      </c>
      <c r="X93" s="41" t="str">
        <f>IF(成就内容!O41="","",INDEX($D$4:$D$178*成就内容!O$120/SUM(成就内容!$D$120:$BZ$120),成就内容!O97,1)-SUM(X$59:X92))</f>
        <v/>
      </c>
      <c r="Y93" s="41" t="str">
        <f>IF(成就内容!P41="","",INDEX($D$4:$D$178*成就内容!P$120/SUM(成就内容!$D$120:$BZ$120),成就内容!P97,1)-SUM(Y$59:Y92))</f>
        <v/>
      </c>
      <c r="Z93" s="41">
        <f>IF(成就内容!Q41="","",INDEX($D$4:$D$178*成就内容!Q$120/SUM(成就内容!$D$120:$BZ$120),成就内容!Q97,1)-SUM(Z$59:Z92))</f>
        <v>0</v>
      </c>
      <c r="AA93" s="41">
        <f>IF(成就内容!R41="","",INDEX($D$4:$D$178*成就内容!R$120/SUM(成就内容!$D$120:$BZ$120),成就内容!R97,1)-SUM(AA$59:AA92))</f>
        <v>744727.27272727154</v>
      </c>
      <c r="AB93" s="41">
        <f>IF(成就内容!S41="","",INDEX($D$4:$D$178*成就内容!S$120/SUM(成就内容!$D$120:$BZ$120),成就内容!S97,1)-SUM(AB$59:AB92))</f>
        <v>0</v>
      </c>
      <c r="AC93" s="41">
        <f>IF(成就内容!T41="","",INDEX($D$4:$D$178*成就内容!T$120/SUM(成就内容!$D$120:$BZ$120),成就内容!T97,1)-SUM(AC$59:AC92))</f>
        <v>0</v>
      </c>
      <c r="AD93" s="41">
        <f>IF(成就内容!U41="","",INDEX($D$4:$D$178*成就内容!U$120/SUM(成就内容!$D$120:$BZ$120),成就内容!U97,1)-SUM(AD$59:AD92))</f>
        <v>0</v>
      </c>
      <c r="AE93" s="41">
        <f>IF(成就内容!V41="","",INDEX($D$4:$D$178*成就内容!V$120/SUM(成就内容!$D$120:$BZ$120),成就内容!V97,1)-SUM(AE$59:AE92))</f>
        <v>0</v>
      </c>
      <c r="AF93" s="41" t="str">
        <f>IF(成就内容!W41="","",INDEX($D$4:$D$178*成就内容!W$120/SUM(成就内容!$D$120:$BZ$120),成就内容!W97,1)-SUM(AF$59:AF92))</f>
        <v/>
      </c>
      <c r="AG93" s="41" t="str">
        <f>IF(成就内容!X41="","",INDEX($D$4:$D$178*成就内容!X$120/SUM(成就内容!$D$120:$BZ$120),成就内容!X97,1)-SUM(AG$59:AG92))</f>
        <v/>
      </c>
      <c r="AH93" s="41" t="str">
        <f>IF(成就内容!Y41="","",INDEX($D$4:$D$178*成就内容!Y$120/SUM(成就内容!$D$120:$BZ$120),成就内容!Y97,1)-SUM(AH$59:AH92))</f>
        <v/>
      </c>
      <c r="AI93" s="41" t="str">
        <f>IF(成就内容!Z41="","",INDEX($D$4:$D$178*成就内容!Z$120/SUM(成就内容!$D$120:$BZ$120),成就内容!Z97,1)-SUM(AI$59:AI92))</f>
        <v/>
      </c>
      <c r="AJ93" s="41" t="str">
        <f>IF(成就内容!AA41="","",INDEX($D$4:$D$178*成就内容!AA$120/SUM(成就内容!$D$120:$BZ$120),成就内容!AA97,1)-SUM(AJ$59:AJ92))</f>
        <v/>
      </c>
      <c r="AK93" s="41" t="str">
        <f>IF(成就内容!AB41="","",INDEX($D$4:$D$178*成就内容!AB$120/SUM(成就内容!$D$120:$BZ$120),成就内容!AB97,1)-SUM(AK$59:AK92))</f>
        <v/>
      </c>
      <c r="AL93" s="41">
        <f>IF(成就内容!AC41="","",INDEX($D$4:$D$178*成就内容!AC$120/SUM(成就内容!$D$120:$BZ$120),成就内容!AC97,1)-SUM(AL$59:AL92))</f>
        <v>0</v>
      </c>
      <c r="AM93" s="41">
        <f>IF(成就内容!AD41="","",INDEX($D$4:$D$178*成就内容!AD$120/SUM(成就内容!$D$120:$BZ$120),成就内容!AD97,1)-SUM(AM$59:AM92))</f>
        <v>0</v>
      </c>
      <c r="AN93" s="41">
        <f>IF(成就内容!AE41="","",INDEX($D$4:$D$178*成就内容!AE$120/SUM(成就内容!$D$120:$BZ$120),成就内容!AE97,1)-SUM(AN$59:AN92))</f>
        <v>0</v>
      </c>
      <c r="AO93" s="41">
        <f>IF(成就内容!AF41="","",INDEX($D$4:$D$178*成就内容!AF$120/SUM(成就内容!$D$120:$BZ$120),成就内容!AF97,1)-SUM(AO$59:AO92))</f>
        <v>0</v>
      </c>
      <c r="AP93" s="41">
        <f>IF(成就内容!AG41="","",INDEX($D$4:$D$178*成就内容!AG$120/SUM(成就内容!$D$120:$BZ$120),成就内容!AG97,1)-SUM(AP$59:AP92))</f>
        <v>744727.27272727154</v>
      </c>
      <c r="AQ93" s="41" t="str">
        <f>IF(成就内容!AH41="","",INDEX($D$4:$D$178*成就内容!AH$120/SUM(成就内容!$D$120:$BZ$120),成就内容!AH97,1)-SUM(AQ$59:AQ92))</f>
        <v/>
      </c>
      <c r="AR93" s="41">
        <f>IF(成就内容!AI41="","",INDEX($D$4:$D$178*成就内容!AI$120/SUM(成就内容!$D$120:$BZ$120),成就内容!AI97,1)-SUM(AR$59:AR92))</f>
        <v>744727.27272727154</v>
      </c>
      <c r="AS93" s="41">
        <f>IF(成就内容!AJ41="","",INDEX($D$4:$D$178*成就内容!AJ$120/SUM(成就内容!$D$120:$BZ$120),成就内容!AJ97,1)-SUM(AS$59:AS92))</f>
        <v>744727.27272727154</v>
      </c>
      <c r="AT93" s="41" t="str">
        <f>IF(成就内容!AK41="","",INDEX($D$4:$D$178*成就内容!AK$120/SUM(成就内容!$D$120:$BZ$120),成就内容!AK97,1)-SUM(AT$59:AT92))</f>
        <v/>
      </c>
      <c r="AU93" s="41" t="str">
        <f>IF(成就内容!AL41="","",INDEX($D$4:$D$178*成就内容!AL$120/SUM(成就内容!$D$120:$BZ$120),成就内容!AL97,1)-SUM(AU$59:AU92))</f>
        <v/>
      </c>
      <c r="AV93" s="41" t="str">
        <f>IF(成就内容!AM41="","",INDEX($D$4:$D$178*成就内容!AM$120/SUM(成就内容!$D$120:$BZ$120),成就内容!AM97,1)-SUM(AV$59:AV92))</f>
        <v/>
      </c>
      <c r="AW93" s="41" t="str">
        <f>IF(成就内容!AN41="","",INDEX($D$4:$D$178*成就内容!AN$120/SUM(成就内容!$D$120:$BZ$120),成就内容!AN97,1)-SUM(AW$59:AW92))</f>
        <v/>
      </c>
      <c r="AX93" s="41">
        <f>IF(成就内容!AO41="","",INDEX($D$4:$D$178*成就内容!AO$120/SUM(成就内容!$D$120:$BZ$120),成就内容!AO97,1)-SUM(AX$59:AX92))</f>
        <v>0</v>
      </c>
      <c r="AY93" s="41">
        <f>IF(成就内容!AP41="","",INDEX($D$4:$D$178*成就内容!AP$120/SUM(成就内容!$D$120:$BZ$120),成就内容!AP97,1)-SUM(AY$59:AY92))</f>
        <v>0</v>
      </c>
      <c r="AZ93" s="41">
        <f>IF(成就内容!AQ41="","",INDEX($D$4:$D$178*成就内容!AQ$120/SUM(成就内容!$D$120:$BZ$120),成就内容!AQ97,1)-SUM(AZ$59:AZ92))</f>
        <v>0</v>
      </c>
      <c r="BA93" s="41">
        <f>IF(成就内容!AR41="","",INDEX($D$4:$D$178*成就内容!AR$120/SUM(成就内容!$D$120:$BZ$120),成就内容!AR97,1)-SUM(BA$59:BA92))</f>
        <v>0</v>
      </c>
      <c r="BB93" s="41">
        <f>IF(成就内容!AS41="","",INDEX($D$4:$D$178*成就内容!AS$120/SUM(成就内容!$D$120:$BZ$120),成就内容!AS97,1)-SUM(BB$59:BB92))</f>
        <v>0</v>
      </c>
      <c r="BC93" s="41">
        <f>IF(成就内容!AT41="","",INDEX($D$4:$D$178*成就内容!AT$120/SUM(成就内容!$D$120:$BZ$120),成就内容!AT97,1)-SUM(BC$59:BC92))</f>
        <v>0</v>
      </c>
      <c r="BD93" s="41">
        <f>IF(成就内容!AU41="","",INDEX($D$4:$D$178*成就内容!AU$120/SUM(成就内容!$D$120:$BZ$120),成就内容!AU97,1)-SUM(BD$59:BD92))</f>
        <v>0</v>
      </c>
      <c r="BE93" s="41" t="str">
        <f>IF(成就内容!AV41="","",INDEX($D$4:$D$178*成就内容!AV$120/SUM(成就内容!$D$120:$BZ$120),成就内容!AV97,1)-SUM(BE$59:BE92))</f>
        <v/>
      </c>
      <c r="BF93" s="41">
        <f>IF(成就内容!AW41="","",INDEX($D$4:$D$178*成就内容!AW$120/SUM(成就内容!$D$120:$BZ$120),成就内容!AW97,1)-SUM(BF$59:BF92))</f>
        <v>744727.27272727154</v>
      </c>
      <c r="BG93" s="41">
        <f>IF(成就内容!AX41="","",INDEX($D$4:$D$178*成就内容!AX$120/SUM(成就内容!$D$120:$BZ$120),成就内容!AX97,1)-SUM(BG$59:BG92))</f>
        <v>0</v>
      </c>
      <c r="BH93" s="41">
        <f>IF(成就内容!AY41="","",INDEX($D$4:$D$178*成就内容!AY$120/SUM(成就内容!$D$120:$BZ$120),成就内容!AY97,1)-SUM(BH$59:BH92))</f>
        <v>0</v>
      </c>
      <c r="BI93" s="41">
        <f>IF(成就内容!AZ41="","",INDEX($D$4:$D$178*成就内容!AZ$120/SUM(成就内容!$D$120:$BZ$120),成就内容!AZ97,1)-SUM(BI$59:BI92))</f>
        <v>0</v>
      </c>
      <c r="BJ93" s="41">
        <f>IF(成就内容!BA41="","",INDEX($D$4:$D$178*成就内容!BA$120/SUM(成就内容!$D$120:$BZ$120),成就内容!BA97,1)-SUM(BJ$59:BJ92))</f>
        <v>0</v>
      </c>
      <c r="BK93" s="41" t="str">
        <f>IF(成就内容!BB41="","",INDEX($D$4:$D$178*成就内容!BB$120/SUM(成就内容!$D$120:$BZ$120),成就内容!BB97,1)-SUM(BK$59:BK92))</f>
        <v/>
      </c>
      <c r="BL93" s="41">
        <f>IF(成就内容!BC41="","",INDEX($D$4:$D$178*成就内容!BC$120/SUM(成就内容!$D$120:$BZ$120),成就内容!BC97,1)-SUM(BL$59:BL92))</f>
        <v>0</v>
      </c>
      <c r="BM93" s="41">
        <f>IF(成就内容!BD41="","",INDEX($D$4:$D$178*成就内容!BD$120/SUM(成就内容!$D$120:$BZ$120),成就内容!BD97,1)-SUM(BM$59:BM92))</f>
        <v>0</v>
      </c>
      <c r="BN93" s="41">
        <f>IF(成就内容!BE41="","",INDEX($D$4:$D$178*成就内容!BE$120/SUM(成就内容!$D$120:$BZ$120),成就内容!BE97,1)-SUM(BN$59:BN92))</f>
        <v>0</v>
      </c>
      <c r="BO93" s="41">
        <f>IF(成就内容!BF41="","",INDEX($D$4:$D$178*成就内容!BF$120/SUM(成就内容!$D$120:$BZ$120),成就内容!BF97,1)-SUM(BO$59:BO92))</f>
        <v>0</v>
      </c>
      <c r="BP93" s="41">
        <f>IF(成就内容!BG41="","",INDEX($D$4:$D$178*成就内容!BG$120/SUM(成就内容!$D$120:$BZ$120),成就内容!BG97,1)-SUM(BP$59:BP92))</f>
        <v>744727.27272727154</v>
      </c>
      <c r="BQ93" s="41" t="str">
        <f>IF(成就内容!BH41="","",INDEX($D$4:$D$178*成就内容!BH$120/SUM(成就内容!$D$120:$BZ$120),成就内容!BH97,1)-SUM(BQ$59:BQ92))</f>
        <v/>
      </c>
      <c r="BR93" s="41" t="str">
        <f>IF(成就内容!BI41="","",INDEX($D$4:$D$178*成就内容!BI$120/SUM(成就内容!$D$120:$BZ$120),成就内容!BI97,1)-SUM(BR$59:BR92))</f>
        <v/>
      </c>
      <c r="BS93" s="41">
        <f>IF(成就内容!BJ41="","",INDEX($D$4:$D$178*成就内容!BJ$120/SUM(成就内容!$D$120:$BZ$120),成就内容!BJ97,1)-SUM(BS$59:BS92))</f>
        <v>0</v>
      </c>
      <c r="BT93" s="41" t="str">
        <f>IF(成就内容!BK41="","",INDEX($D$4:$D$178*成就内容!BK$120/SUM(成就内容!$D$120:$BZ$120),成就内容!BK97,1)-SUM(BT$59:BT92))</f>
        <v/>
      </c>
      <c r="BU93" s="41">
        <f>IF(成就内容!BL41="","",INDEX($D$4:$D$178*成就内容!BL$120/SUM(成就内容!$D$120:$BZ$120),成就内容!BL97,1)-SUM(BU$59:BU92))</f>
        <v>0</v>
      </c>
      <c r="BV93" s="41">
        <f>IF(成就内容!BM41="","",INDEX($D$4:$D$178*成就内容!BM$120/SUM(成就内容!$D$120:$BZ$120),成就内容!BM97,1)-SUM(BV$59:BV92))</f>
        <v>0</v>
      </c>
      <c r="BW93" s="41" t="str">
        <f>IF(成就内容!BN41="","",INDEX($D$4:$D$178*成就内容!BN$120/SUM(成就内容!$D$120:$BZ$120),成就内容!BN97,1)-SUM(BW$59:BW92))</f>
        <v/>
      </c>
      <c r="BX93" s="41">
        <f>IF(成就内容!BO41="","",INDEX($D$4:$D$178*成就内容!BO$120/SUM(成就内容!$D$120:$BZ$120),成就内容!BO97,1)-SUM(BX$59:BX92))</f>
        <v>93090.909090909176</v>
      </c>
      <c r="BY93" s="41">
        <f>IF(成就内容!BP41="","",INDEX($D$4:$D$178*成就内容!BP$120/SUM(成就内容!$D$120:$BZ$120),成就内容!BP97,1)-SUM(BY$59:BY92))</f>
        <v>0</v>
      </c>
      <c r="BZ93" s="41">
        <f>IF(成就内容!BQ41="","",INDEX($D$4:$D$178*成就内容!BQ$120/SUM(成就内容!$D$120:$BZ$120),成就内容!BQ97,1)-SUM(BZ$59:BZ92))</f>
        <v>0</v>
      </c>
      <c r="CA93" s="41" t="str">
        <f>IF(成就内容!BR41="","",INDEX($D$4:$D$178*成就内容!BR$120/SUM(成就内容!$D$120:$BZ$120),成就内容!BR97,1)-SUM(CA$59:CA92))</f>
        <v/>
      </c>
      <c r="CB93" s="41" t="str">
        <f>IF(成就内容!BS41="","",INDEX($D$4:$D$178*成就内容!BS$120/SUM(成就内容!$D$120:$BZ$120),成就内容!BS97,1)-SUM(CB$59:CB92))</f>
        <v/>
      </c>
      <c r="CC93" s="41">
        <f>IF(成就内容!BT41="","",INDEX($D$4:$D$178*成就内容!BT$120/SUM(成就内容!$D$120:$BZ$120),成就内容!BT97,1)-SUM(CC$59:CC92))</f>
        <v>11636.363636363618</v>
      </c>
      <c r="CD93" s="41">
        <f>IF(成就内容!BU41="","",INDEX($D$4:$D$178*成就内容!BU$120/SUM(成就内容!$D$120:$BZ$120),成就内容!BU97,1)-SUM(CD$59:CD92))</f>
        <v>372363.6363636367</v>
      </c>
      <c r="CE93" s="41" t="str">
        <f>IF(成就内容!BV41="","",INDEX($D$4:$D$178*成就内容!BV$120/SUM(成就内容!$D$120:$BZ$120),成就内容!BV97,1)-SUM(CE$59:CE92))</f>
        <v/>
      </c>
      <c r="CF93" s="41">
        <f>IF(成就内容!BW41="","",INDEX($D$4:$D$178*成就内容!BW$120/SUM(成就内容!$D$120:$BZ$120),成就内容!BW97,1)-SUM(CF$59:CF92))</f>
        <v>744727.2727272734</v>
      </c>
      <c r="CG93" s="41">
        <f>IF(成就内容!BX41="","",INDEX($D$4:$D$178*成就内容!BX$120/SUM(成就内容!$D$120:$BZ$120),成就内容!BX97,1)-SUM(CG$59:CG92))</f>
        <v>1117090.9090909101</v>
      </c>
      <c r="CH93" s="41">
        <f>IF(成就内容!BY41="","",INDEX($D$4:$D$178*成就内容!BY$120/SUM(成就内容!$D$120:$BZ$120),成就内容!BY97,1)-SUM(CH$59:CH92))</f>
        <v>744727.27272727154</v>
      </c>
      <c r="CI93" s="41">
        <f>IF(成就内容!BZ41="","",INDEX($D$4:$D$178*成就内容!BZ$120/SUM(成就内容!$D$120:$BZ$120),成就内容!BZ97,1)-SUM(CI$59:CI92))</f>
        <v>0</v>
      </c>
      <c r="CK93" s="19"/>
      <c r="CM93" s="43">
        <v>35</v>
      </c>
      <c r="CN93" s="41">
        <f>IF(M93="","",IF(成就内容!D$120&lt;&gt;"",MAX(ROUNDUP(SMALL(M$59:M$108,$L93)/1000,0)*1000,1000),0))</f>
        <v>0</v>
      </c>
      <c r="CO93" s="41" t="str">
        <f>IF(N93="","",IF(成就内容!E$120&lt;&gt;"",MAX(ROUNDUP(SMALL(N$59:N$108,$L93)/1000,0)*1000,1000),0))</f>
        <v/>
      </c>
      <c r="CP93" s="41" t="str">
        <f>IF(O93="","",IF(成就内容!F$120&lt;&gt;"",MAX(ROUNDUP(SMALL(O$59:O$108,$L93)/1000,0)*1000,1000),0))</f>
        <v/>
      </c>
      <c r="CQ93" s="41" t="str">
        <f>IF(P93="","",IF(成就内容!G$120&lt;&gt;"",MAX(ROUNDUP(SMALL(P$59:P$108,$L93)/1000,0)*1000,1000),0))</f>
        <v/>
      </c>
      <c r="CR93" s="41">
        <f>IF(Q93="","",IF(成就内容!H$120&lt;&gt;"",MAX(ROUNDUP(SMALL(Q$59:Q$108,$L93)/1000,0)*1000,1000),0))</f>
        <v>0</v>
      </c>
      <c r="CS93" s="41">
        <f>IF(R93="","",IF(成就内容!I$120&lt;&gt;"",MAX(ROUNDUP(SMALL(R$59:R$108,$L93)/1000,0)*1000,1000),0))</f>
        <v>745000</v>
      </c>
      <c r="CT93" s="41">
        <f>IF(S93="","",IF(成就内容!J$120&lt;&gt;"",MAX(ROUNDUP(SMALL(S$59:S$108,$L93)/1000,0)*1000,1000),0))</f>
        <v>0</v>
      </c>
      <c r="CU93" s="41">
        <f>IF(T93="","",IF(成就内容!K$120&lt;&gt;"",MAX(ROUNDUP(SMALL(T$59:T$108,$L93)/1000,0)*1000,1000),0))</f>
        <v>0</v>
      </c>
      <c r="CV93" s="41">
        <f>IF(U93="","",IF(成就内容!L$120&lt;&gt;"",MAX(ROUNDUP(SMALL(U$59:U$108,$L93)/1000,0)*1000,1000),0))</f>
        <v>0</v>
      </c>
      <c r="CW93" s="41">
        <f>IF(V93="","",IF(成就内容!M$120&lt;&gt;"",MAX(ROUNDUP(SMALL(V$59:V$108,$L93)/1000,0)*1000,1000),0))</f>
        <v>0</v>
      </c>
      <c r="CX93" s="41" t="str">
        <f>IF(W93="","",IF(成就内容!N$120&lt;&gt;"",MAX(ROUNDUP(SMALL(W$59:W$108,$L93)/1000,0)*1000,1000),0))</f>
        <v/>
      </c>
      <c r="CY93" s="41" t="str">
        <f>IF(X93="","",IF(成就内容!O$120&lt;&gt;"",MAX(ROUNDUP(SMALL(X$59:X$108,$L93)/1000,0)*1000,1000),0))</f>
        <v/>
      </c>
      <c r="CZ93" s="41" t="str">
        <f>IF(Y93="","",IF(成就内容!P$120&lt;&gt;"",MAX(ROUNDUP(SMALL(Y$59:Y$108,$L93)/1000,0)*1000,1000),0))</f>
        <v/>
      </c>
      <c r="DA93" s="41">
        <f>IF(Z93="","",IF(成就内容!Q$120&lt;&gt;"",MAX(ROUNDUP(SMALL(Z$59:Z$108,$L93)/1000,0)*1000,1000),0))</f>
        <v>0</v>
      </c>
      <c r="DB93" s="41">
        <f>IF(AA93="","",IF(成就内容!R$120&lt;&gt;"",MAX(ROUNDUP(SMALL(AA$59:AA$108,$L93)/1000,0)*1000,1000),0))</f>
        <v>745000</v>
      </c>
      <c r="DC93" s="41">
        <f>IF(AB93="","",IF(成就内容!S$120&lt;&gt;"",MAX(ROUNDUP(SMALL(AB$59:AB$108,$L93)/1000,0)*1000,1000),0))</f>
        <v>0</v>
      </c>
      <c r="DD93" s="41">
        <f>IF(AC93="","",IF(成就内容!T$120&lt;&gt;"",MAX(ROUNDUP(SMALL(AC$59:AC$108,$L93)/1000,0)*1000,1000),0))</f>
        <v>0</v>
      </c>
      <c r="DE93" s="41">
        <f>IF(AD93="","",IF(成就内容!U$120&lt;&gt;"",MAX(ROUNDUP(SMALL(AD$59:AD$108,$L93)/1000,0)*1000,1000),0))</f>
        <v>0</v>
      </c>
      <c r="DF93" s="41">
        <f>IF(AE93="","",IF(成就内容!V$120&lt;&gt;"",MAX(ROUNDUP(SMALL(AE$59:AE$108,$L93)/1000,0)*1000,1000),0))</f>
        <v>0</v>
      </c>
      <c r="DG93" s="41" t="str">
        <f>IF(AF93="","",IF(成就内容!W$120&lt;&gt;"",MAX(ROUNDUP(SMALL(AF$59:AF$108,$L93)/1000,0)*1000,1000),0))</f>
        <v/>
      </c>
      <c r="DH93" s="41" t="str">
        <f>IF(AG93="","",IF(成就内容!X$120&lt;&gt;"",MAX(ROUNDUP(SMALL(AG$59:AG$108,$L93)/1000,0)*1000,1000),0))</f>
        <v/>
      </c>
      <c r="DI93" s="41" t="str">
        <f>IF(AH93="","",IF(成就内容!Y$120&lt;&gt;"",MAX(ROUNDUP(SMALL(AH$59:AH$108,$L93)/1000,0)*1000,1000),0))</f>
        <v/>
      </c>
      <c r="DJ93" s="41" t="str">
        <f>IF(AI93="","",IF(成就内容!Z$120&lt;&gt;"",MAX(ROUNDUP(SMALL(AI$59:AI$108,$L93)/1000,0)*1000,1000),0))</f>
        <v/>
      </c>
      <c r="DK93" s="41" t="str">
        <f>IF(AJ93="","",IF(成就内容!AA$120&lt;&gt;"",MAX(ROUNDUP(SMALL(AJ$59:AJ$108,$L93)/1000,0)*1000,1000),0))</f>
        <v/>
      </c>
      <c r="DL93" s="41" t="str">
        <f>IF(AK93="","",IF(成就内容!AB$120&lt;&gt;"",MAX(ROUNDUP(SMALL(AK$59:AK$108,$L93)/1000,0)*1000,1000),0))</f>
        <v/>
      </c>
      <c r="DM93" s="41">
        <f>IF(AL93="","",IF(成就内容!AC$120&lt;&gt;"",MAX(ROUNDUP(SMALL(AL$59:AL$108,$L93)/1000,0)*1000,1000),0))</f>
        <v>0</v>
      </c>
      <c r="DN93" s="41">
        <f>IF(AM93="","",IF(成就内容!AD$120&lt;&gt;"",MAX(ROUNDUP(SMALL(AM$59:AM$108,$L93)/1000,0)*1000,1000),0))</f>
        <v>0</v>
      </c>
      <c r="DO93" s="41">
        <f>IF(AN93="","",IF(成就内容!AE$120&lt;&gt;"",MAX(ROUNDUP(SMALL(AN$59:AN$108,$L93)/1000,0)*1000,1000),0))</f>
        <v>0</v>
      </c>
      <c r="DP93" s="41">
        <f>IF(AO93="","",IF(成就内容!AF$120&lt;&gt;"",MAX(ROUNDUP(SMALL(AO$59:AO$108,$L93)/1000,0)*1000,1000),0))</f>
        <v>0</v>
      </c>
      <c r="DQ93" s="41">
        <f>IF(AP93="","",IF(成就内容!AG$120&lt;&gt;"",MAX(ROUNDUP(SMALL(AP$59:AP$108,$L93)/1000,0)*1000,1000),0))</f>
        <v>745000</v>
      </c>
      <c r="DR93" s="41" t="str">
        <f>IF(AQ93="","",IF(成就内容!AH$120&lt;&gt;"",MAX(ROUNDUP(SMALL(AQ$59:AQ$108,$L93)/1000,0)*1000,1000),0))</f>
        <v/>
      </c>
      <c r="DS93" s="41">
        <f>IF(AR93="","",IF(成就内容!AI$120&lt;&gt;"",MAX(ROUNDUP(SMALL(AR$59:AR$108,$L93)/1000,0)*1000,1000),0))</f>
        <v>745000</v>
      </c>
      <c r="DT93" s="41">
        <f>IF(AS93="","",IF(成就内容!AJ$120&lt;&gt;"",MAX(ROUNDUP(SMALL(AS$59:AS$108,$L93)/1000,0)*1000,1000),0))</f>
        <v>745000</v>
      </c>
      <c r="DU93" s="41" t="str">
        <f>IF(AT93="","",IF(成就内容!AK$120&lt;&gt;"",MAX(ROUNDUP(SMALL(AT$59:AT$108,$L93)/1000,0)*1000,1000),0))</f>
        <v/>
      </c>
      <c r="DV93" s="41" t="str">
        <f>IF(AU93="","",IF(成就内容!AL$120&lt;&gt;"",MAX(ROUNDUP(SMALL(AU$59:AU$108,$L93)/1000,0)*1000,1000),0))</f>
        <v/>
      </c>
      <c r="DW93" s="41" t="str">
        <f>IF(AV93="","",IF(成就内容!AM$120&lt;&gt;"",MAX(ROUNDUP(SMALL(AV$59:AV$108,$L93)/1000,0)*1000,1000),0))</f>
        <v/>
      </c>
      <c r="DX93" s="41" t="str">
        <f>IF(AW93="","",IF(成就内容!AN$120&lt;&gt;"",MAX(ROUNDUP(SMALL(AW$59:AW$108,$L93)/1000,0)*1000,1000),0))</f>
        <v/>
      </c>
      <c r="DY93" s="41">
        <f>IF(AX93="","",IF(成就内容!AO$120&lt;&gt;"",MAX(ROUNDUP(SMALL(AX$59:AX$108,$L93)/1000,0)*1000,1000),0))</f>
        <v>0</v>
      </c>
      <c r="DZ93" s="41">
        <f>IF(AY93="","",IF(成就内容!AP$120&lt;&gt;"",MAX(ROUNDUP(SMALL(AY$59:AY$108,$L93)/1000,0)*1000,1000),0))</f>
        <v>0</v>
      </c>
      <c r="EA93" s="41">
        <f>IF(AZ93="","",IF(成就内容!AQ$120&lt;&gt;"",MAX(ROUNDUP(SMALL(AZ$59:AZ$108,$L93)/1000,0)*1000,1000),0))</f>
        <v>0</v>
      </c>
      <c r="EB93" s="41">
        <f>IF(BA93="","",IF(成就内容!AR$120&lt;&gt;"",MAX(ROUNDUP(SMALL(BA$59:BA$108,$L93)/1000,0)*1000,1000),0))</f>
        <v>0</v>
      </c>
      <c r="EC93" s="41">
        <f>IF(BB93="","",IF(成就内容!AS$120&lt;&gt;"",MAX(ROUNDUP(SMALL(BB$59:BB$108,$L93)/1000,0)*1000,1000),0))</f>
        <v>0</v>
      </c>
      <c r="ED93" s="41">
        <f>IF(BC93="","",IF(成就内容!AT$120&lt;&gt;"",MAX(ROUNDUP(SMALL(BC$59:BC$108,$L93)/1000,0)*1000,1000),0))</f>
        <v>0</v>
      </c>
      <c r="EE93" s="41">
        <f>IF(BD93="","",IF(成就内容!AU$120&lt;&gt;"",MAX(ROUNDUP(SMALL(BD$59:BD$108,$L93)/1000,0)*1000,1000),0))</f>
        <v>0</v>
      </c>
      <c r="EF93" s="41" t="str">
        <f>IF(BE93="","",IF(成就内容!AV$120&lt;&gt;"",MAX(ROUNDUP(SMALL(BE$59:BE$108,$L93)/1000,0)*1000,1000),0))</f>
        <v/>
      </c>
      <c r="EG93" s="41">
        <f>IF(BF93="","",IF(成就内容!AW$120&lt;&gt;"",MAX(ROUNDUP(SMALL(BF$59:BF$108,$L93)/1000,0)*1000,1000),0))</f>
        <v>745000</v>
      </c>
      <c r="EH93" s="41">
        <f>IF(BG93="","",IF(成就内容!AX$120&lt;&gt;"",MAX(ROUNDUP(SMALL(BG$59:BG$108,$L93)/1000,0)*1000,1000),0))</f>
        <v>0</v>
      </c>
      <c r="EI93" s="41">
        <f>IF(BH93="","",IF(成就内容!AY$120&lt;&gt;"",MAX(ROUNDUP(SMALL(BH$59:BH$108,$L93)/1000,0)*1000,1000),0))</f>
        <v>0</v>
      </c>
      <c r="EJ93" s="41">
        <f>IF(BI93="","",IF(成就内容!AZ$120&lt;&gt;"",MAX(ROUNDUP(SMALL(BI$59:BI$108,$L93)/1000,0)*1000,1000),0))</f>
        <v>0</v>
      </c>
      <c r="EK93" s="41">
        <f>IF(BJ93="","",IF(成就内容!BA$120&lt;&gt;"",MAX(ROUNDUP(SMALL(BJ$59:BJ$108,$L93)/1000,0)*1000,1000),0))</f>
        <v>0</v>
      </c>
      <c r="EL93" s="41" t="str">
        <f>IF(BK93="","",IF(成就内容!BB$120&lt;&gt;"",MAX(ROUNDUP(SMALL(BK$59:BK$108,$L93)/1000,0)*1000,1000),0))</f>
        <v/>
      </c>
      <c r="EM93" s="41">
        <f>IF(BL93="","",IF(成就内容!BC$120&lt;&gt;"",MAX(ROUNDUP(SMALL(BL$59:BL$108,$L93)/1000,0)*1000,1000),0))</f>
        <v>0</v>
      </c>
      <c r="EN93" s="41">
        <f>IF(BM93="","",IF(成就内容!BD$120&lt;&gt;"",MAX(ROUNDUP(SMALL(BM$59:BM$108,$L93)/1000,0)*1000,1000),0))</f>
        <v>0</v>
      </c>
      <c r="EO93" s="41">
        <f>IF(BN93="","",IF(成就内容!BE$120&lt;&gt;"",MAX(ROUNDUP(SMALL(BN$59:BN$108,$L93)/1000,0)*1000,1000),0))</f>
        <v>0</v>
      </c>
      <c r="EP93" s="41">
        <f>IF(BO93="","",IF(成就内容!BF$120&lt;&gt;"",MAX(ROUNDUP(SMALL(BO$59:BO$108,$L93)/1000,0)*1000,1000),0))</f>
        <v>0</v>
      </c>
      <c r="EQ93" s="41">
        <f>IF(BP93="","",IF(成就内容!BG$120&lt;&gt;"",MAX(ROUNDUP(SMALL(BP$59:BP$108,$L93)/1000,0)*1000,1000),0))</f>
        <v>745000</v>
      </c>
      <c r="ER93" s="41" t="str">
        <f>IF(BQ93="","",IF(成就内容!BH$120&lt;&gt;"",MAX(ROUNDUP(SMALL(BQ$59:BQ$108,$L93)/1000,0)*1000,1000),0))</f>
        <v/>
      </c>
      <c r="ES93" s="41" t="str">
        <f>IF(BR93="","",IF(成就内容!BI$120&lt;&gt;"",MAX(ROUNDUP(SMALL(BR$59:BR$108,$L93)/1000,0)*1000,1000),0))</f>
        <v/>
      </c>
      <c r="ET93" s="41">
        <f>IF(BS93="","",IF(成就内容!BJ$120&lt;&gt;"",MAX(ROUNDUP(SMALL(BS$59:BS$108,$L93)/1000,0)*1000,1000),0))</f>
        <v>0</v>
      </c>
      <c r="EU93" s="41" t="str">
        <f>IF(BT93="","",IF(成就内容!BK$120&lt;&gt;"",MAX(ROUNDUP(SMALL(BT$59:BT$108,$L93)/1000,0)*1000,1000),0))</f>
        <v/>
      </c>
      <c r="EV93" s="41">
        <f>IF(BU93="","",IF(成就内容!BL$120&lt;&gt;"",MAX(ROUNDUP(SMALL(BU$59:BU$108,$L93)/1000,0)*1000,1000),0))</f>
        <v>0</v>
      </c>
      <c r="EW93" s="41">
        <f>IF(BV93="","",IF(成就内容!BM$120&lt;&gt;"",MAX(ROUNDUP(SMALL(BV$59:BV$108,$L93)/1000,0)*1000,1000),0))</f>
        <v>0</v>
      </c>
      <c r="EX93" s="41" t="str">
        <f>IF(BW93="","",IF(成就内容!BN$120&lt;&gt;"",MAX(ROUNDUP(SMALL(BW$59:BW$108,$L93)/1000,0)*1000,1000),0))</f>
        <v/>
      </c>
      <c r="EY93" s="41">
        <f>IF(BX93="","",IF(成就内容!BO$120&lt;&gt;"",MAX(ROUNDUP(SMALL(BX$59:BX$108,$L93)/1000,0)*1000,1000),0))</f>
        <v>94000</v>
      </c>
      <c r="EZ93" s="41">
        <f>IF(BY93="","",IF(成就内容!BP$120&lt;&gt;"",MAX(ROUNDUP(SMALL(BY$59:BY$108,$L93)/1000,0)*1000,1000),0))</f>
        <v>187000</v>
      </c>
      <c r="FA93" s="41">
        <f>IF(BZ93="","",IF(成就内容!BQ$120&lt;&gt;"",MAX(ROUNDUP(SMALL(BZ$59:BZ$108,$L93)/1000,0)*1000,1000),0))</f>
        <v>47000</v>
      </c>
      <c r="FB93" s="41" t="str">
        <f>IF(CA93="","",IF(成就内容!BR$120&lt;&gt;"",MAX(ROUNDUP(SMALL(CA$59:CA$108,$L93)/1000,0)*1000,1000),0))</f>
        <v/>
      </c>
      <c r="FC93" s="41" t="str">
        <f>IF(CB93="","",IF(成就内容!BS$120&lt;&gt;"",MAX(ROUNDUP(SMALL(CB$59:CB$108,$L93)/1000,0)*1000,1000),0))</f>
        <v/>
      </c>
      <c r="FD93" s="41">
        <f>IF(CC93="","",IF(成就内容!BT$120&lt;&gt;"",MAX(ROUNDUP(SMALL(CC$59:CC$108,$L93)/1000,0)*1000,1000),0))</f>
        <v>12000</v>
      </c>
      <c r="FE93" s="41">
        <f>IF(CD93="","",IF(成就内容!BU$120&lt;&gt;"",MAX(ROUNDUP(SMALL(CD$59:CD$108,$L93)/1000,0)*1000,1000),0))</f>
        <v>373000</v>
      </c>
      <c r="FF93" s="41" t="str">
        <f>IF(CE93="","",IF(成就内容!BV$120&lt;&gt;"",MAX(ROUNDUP(SMALL(CE$59:CE$108,$L93)/1000,0)*1000,1000),0))</f>
        <v/>
      </c>
      <c r="FG93" s="41">
        <f>IF(CF93="","",IF(成就内容!BW$120&lt;&gt;"",MAX(ROUNDUP(SMALL(CF$59:CF$108,$L93)/1000,0)*1000,1000),0))</f>
        <v>745000</v>
      </c>
      <c r="FH93" s="41">
        <f>IF(CG93="","",IF(成就内容!BX$120&lt;&gt;"",MAX(ROUNDUP(SMALL(CG$59:CG$108,$L93)/1000,0)*1000,1000),0))</f>
        <v>1118000</v>
      </c>
      <c r="FI93" s="41">
        <f>IF(CH93="","",IF(成就内容!BY$120&lt;&gt;"",MAX(ROUNDUP(SMALL(CH$59:CH$108,$L93)/1000,0)*1000,1000),0))</f>
        <v>745000</v>
      </c>
      <c r="FJ93" s="41">
        <f>IF(CI93="","",IF(成就内容!BZ$120&lt;&gt;"",MAX(ROUNDUP(SMALL(CI$59:CI$108,$L93)/1000,0)*1000,1000),0))</f>
        <v>0</v>
      </c>
    </row>
    <row r="94" spans="1:166" s="96" customFormat="1" x14ac:dyDescent="0.15">
      <c r="B94" s="96">
        <v>91</v>
      </c>
      <c r="C94" s="96">
        <f>'[1]功能-子任务'!$S95</f>
        <v>30484.799999999999</v>
      </c>
      <c r="D94" s="96">
        <f>'[1]功能-子任务'!$AC95</f>
        <v>28160000</v>
      </c>
      <c r="E94" s="96">
        <f>'[1]功能-子任务'!$AM95/4</f>
        <v>234334765.625</v>
      </c>
      <c r="F94" s="96">
        <f t="shared" si="154"/>
        <v>234334765.625</v>
      </c>
      <c r="G94" s="96">
        <f>'[1]功能-子任务'!$AR95</f>
        <v>677620000.00000048</v>
      </c>
      <c r="H94" s="96">
        <f>'[1]功能-子任务'!$BA95</f>
        <v>77450</v>
      </c>
      <c r="I94" s="96">
        <f>'[1]功能-子任务'!$BJ95</f>
        <v>308374.09999999998</v>
      </c>
      <c r="J94" s="19"/>
      <c r="L94" s="43">
        <v>36</v>
      </c>
      <c r="M94" s="41">
        <f>IF(成就内容!D42="","",INDEX($D$4:$D$178*成就内容!D$120/SUM(成就内容!$D$120:$BZ$120),成就内容!D98,1)-SUM(M$59:M93))</f>
        <v>0</v>
      </c>
      <c r="N94" s="41" t="str">
        <f>IF(成就内容!E42="","",INDEX($D$4:$D$178*成就内容!E$120/SUM(成就内容!$D$120:$BZ$120),成就内容!E98,1)-SUM(N$59:N93))</f>
        <v/>
      </c>
      <c r="O94" s="41" t="str">
        <f>IF(成就内容!F42="","",INDEX($D$4:$D$178*成就内容!F$120/SUM(成就内容!$D$120:$BZ$120),成就内容!F98,1)-SUM(O$59:O93))</f>
        <v/>
      </c>
      <c r="P94" s="41" t="str">
        <f>IF(成就内容!G42="","",INDEX($D$4:$D$178*成就内容!G$120/SUM(成就内容!$D$120:$BZ$120),成就内容!G98,1)-SUM(P$59:P93))</f>
        <v/>
      </c>
      <c r="Q94" s="41">
        <f>IF(成就内容!H42="","",INDEX($D$4:$D$178*成就内容!H$120/SUM(成就内容!$D$120:$BZ$120),成就内容!H98,1)-SUM(Q$59:Q93))</f>
        <v>0</v>
      </c>
      <c r="R94" s="41">
        <f>IF(成就内容!I42="","",INDEX($D$4:$D$178*成就内容!I$120/SUM(成就内容!$D$120:$BZ$120),成就内容!I98,1)-SUM(R$59:R93))</f>
        <v>744727.2727272734</v>
      </c>
      <c r="S94" s="41">
        <f>IF(成就内容!J42="","",INDEX($D$4:$D$178*成就内容!J$120/SUM(成就内容!$D$120:$BZ$120),成就内容!J98,1)-SUM(S$59:S93))</f>
        <v>0</v>
      </c>
      <c r="T94" s="41">
        <f>IF(成就内容!K42="","",INDEX($D$4:$D$178*成就内容!K$120/SUM(成就内容!$D$120:$BZ$120),成就内容!K98,1)-SUM(T$59:T93))</f>
        <v>0</v>
      </c>
      <c r="U94" s="41">
        <f>IF(成就内容!L42="","",INDEX($D$4:$D$178*成就内容!L$120/SUM(成就内容!$D$120:$BZ$120),成就内容!L98,1)-SUM(U$59:U93))</f>
        <v>0</v>
      </c>
      <c r="V94" s="41">
        <f>IF(成就内容!M42="","",INDEX($D$4:$D$178*成就内容!M$120/SUM(成就内容!$D$120:$BZ$120),成就内容!M98,1)-SUM(V$59:V93))</f>
        <v>0</v>
      </c>
      <c r="W94" s="41" t="str">
        <f>IF(成就内容!N42="","",INDEX($D$4:$D$178*成就内容!N$120/SUM(成就内容!$D$120:$BZ$120),成就内容!N98,1)-SUM(W$59:W93))</f>
        <v/>
      </c>
      <c r="X94" s="41" t="str">
        <f>IF(成就内容!O42="","",INDEX($D$4:$D$178*成就内容!O$120/SUM(成就内容!$D$120:$BZ$120),成就内容!O98,1)-SUM(X$59:X93))</f>
        <v/>
      </c>
      <c r="Y94" s="41" t="str">
        <f>IF(成就内容!P42="","",INDEX($D$4:$D$178*成就内容!P$120/SUM(成就内容!$D$120:$BZ$120),成就内容!P98,1)-SUM(Y$59:Y93))</f>
        <v/>
      </c>
      <c r="Z94" s="41">
        <f>IF(成就内容!Q42="","",INDEX($D$4:$D$178*成就内容!Q$120/SUM(成就内容!$D$120:$BZ$120),成就内容!Q98,1)-SUM(Z$59:Z93))</f>
        <v>0</v>
      </c>
      <c r="AA94" s="41">
        <f>IF(成就内容!R42="","",INDEX($D$4:$D$178*成就内容!R$120/SUM(成就内容!$D$120:$BZ$120),成就内容!R98,1)-SUM(AA$59:AA93))</f>
        <v>744727.2727272734</v>
      </c>
      <c r="AB94" s="41">
        <f>IF(成就内容!S42="","",INDEX($D$4:$D$178*成就内容!S$120/SUM(成就内容!$D$120:$BZ$120),成就内容!S98,1)-SUM(AB$59:AB93))</f>
        <v>0</v>
      </c>
      <c r="AC94" s="41">
        <f>IF(成就内容!T42="","",INDEX($D$4:$D$178*成就内容!T$120/SUM(成就内容!$D$120:$BZ$120),成就内容!T98,1)-SUM(AC$59:AC93))</f>
        <v>0</v>
      </c>
      <c r="AD94" s="41">
        <f>IF(成就内容!U42="","",INDEX($D$4:$D$178*成就内容!U$120/SUM(成就内容!$D$120:$BZ$120),成就内容!U98,1)-SUM(AD$59:AD93))</f>
        <v>0</v>
      </c>
      <c r="AE94" s="41">
        <f>IF(成就内容!V42="","",INDEX($D$4:$D$178*成就内容!V$120/SUM(成就内容!$D$120:$BZ$120),成就内容!V98,1)-SUM(AE$59:AE93))</f>
        <v>0</v>
      </c>
      <c r="AF94" s="41" t="str">
        <f>IF(成就内容!W42="","",INDEX($D$4:$D$178*成就内容!W$120/SUM(成就内容!$D$120:$BZ$120),成就内容!W98,1)-SUM(AF$59:AF93))</f>
        <v/>
      </c>
      <c r="AG94" s="41" t="str">
        <f>IF(成就内容!X42="","",INDEX($D$4:$D$178*成就内容!X$120/SUM(成就内容!$D$120:$BZ$120),成就内容!X98,1)-SUM(AG$59:AG93))</f>
        <v/>
      </c>
      <c r="AH94" s="41" t="str">
        <f>IF(成就内容!Y42="","",INDEX($D$4:$D$178*成就内容!Y$120/SUM(成就内容!$D$120:$BZ$120),成就内容!Y98,1)-SUM(AH$59:AH93))</f>
        <v/>
      </c>
      <c r="AI94" s="41" t="str">
        <f>IF(成就内容!Z42="","",INDEX($D$4:$D$178*成就内容!Z$120/SUM(成就内容!$D$120:$BZ$120),成就内容!Z98,1)-SUM(AI$59:AI93))</f>
        <v/>
      </c>
      <c r="AJ94" s="41" t="str">
        <f>IF(成就内容!AA42="","",INDEX($D$4:$D$178*成就内容!AA$120/SUM(成就内容!$D$120:$BZ$120),成就内容!AA98,1)-SUM(AJ$59:AJ93))</f>
        <v/>
      </c>
      <c r="AK94" s="41" t="str">
        <f>IF(成就内容!AB42="","",INDEX($D$4:$D$178*成就内容!AB$120/SUM(成就内容!$D$120:$BZ$120),成就内容!AB98,1)-SUM(AK$59:AK93))</f>
        <v/>
      </c>
      <c r="AL94" s="41">
        <f>IF(成就内容!AC42="","",INDEX($D$4:$D$178*成就内容!AC$120/SUM(成就内容!$D$120:$BZ$120),成就内容!AC98,1)-SUM(AL$59:AL93))</f>
        <v>0</v>
      </c>
      <c r="AM94" s="41">
        <f>IF(成就内容!AD42="","",INDEX($D$4:$D$178*成就内容!AD$120/SUM(成就内容!$D$120:$BZ$120),成就内容!AD98,1)-SUM(AM$59:AM93))</f>
        <v>0</v>
      </c>
      <c r="AN94" s="41">
        <f>IF(成就内容!AE42="","",INDEX($D$4:$D$178*成就内容!AE$120/SUM(成就内容!$D$120:$BZ$120),成就内容!AE98,1)-SUM(AN$59:AN93))</f>
        <v>0</v>
      </c>
      <c r="AO94" s="41">
        <f>IF(成就内容!AF42="","",INDEX($D$4:$D$178*成就内容!AF$120/SUM(成就内容!$D$120:$BZ$120),成就内容!AF98,1)-SUM(AO$59:AO93))</f>
        <v>0</v>
      </c>
      <c r="AP94" s="41">
        <f>IF(成就内容!AG42="","",INDEX($D$4:$D$178*成就内容!AG$120/SUM(成就内容!$D$120:$BZ$120),成就内容!AG98,1)-SUM(AP$59:AP93))</f>
        <v>744727.2727272734</v>
      </c>
      <c r="AQ94" s="41" t="str">
        <f>IF(成就内容!AH42="","",INDEX($D$4:$D$178*成就内容!AH$120/SUM(成就内容!$D$120:$BZ$120),成就内容!AH98,1)-SUM(AQ$59:AQ93))</f>
        <v/>
      </c>
      <c r="AR94" s="41">
        <f>IF(成就内容!AI42="","",INDEX($D$4:$D$178*成就内容!AI$120/SUM(成就内容!$D$120:$BZ$120),成就内容!AI98,1)-SUM(AR$59:AR93))</f>
        <v>744727.2727272734</v>
      </c>
      <c r="AS94" s="41">
        <f>IF(成就内容!AJ42="","",INDEX($D$4:$D$178*成就内容!AJ$120/SUM(成就内容!$D$120:$BZ$120),成就内容!AJ98,1)-SUM(AS$59:AS93))</f>
        <v>744727.2727272734</v>
      </c>
      <c r="AT94" s="41" t="str">
        <f>IF(成就内容!AK42="","",INDEX($D$4:$D$178*成就内容!AK$120/SUM(成就内容!$D$120:$BZ$120),成就内容!AK98,1)-SUM(AT$59:AT93))</f>
        <v/>
      </c>
      <c r="AU94" s="41" t="str">
        <f>IF(成就内容!AL42="","",INDEX($D$4:$D$178*成就内容!AL$120/SUM(成就内容!$D$120:$BZ$120),成就内容!AL98,1)-SUM(AU$59:AU93))</f>
        <v/>
      </c>
      <c r="AV94" s="41" t="str">
        <f>IF(成就内容!AM42="","",INDEX($D$4:$D$178*成就内容!AM$120/SUM(成就内容!$D$120:$BZ$120),成就内容!AM98,1)-SUM(AV$59:AV93))</f>
        <v/>
      </c>
      <c r="AW94" s="41" t="str">
        <f>IF(成就内容!AN42="","",INDEX($D$4:$D$178*成就内容!AN$120/SUM(成就内容!$D$120:$BZ$120),成就内容!AN98,1)-SUM(AW$59:AW93))</f>
        <v/>
      </c>
      <c r="AX94" s="41">
        <f>IF(成就内容!AO42="","",INDEX($D$4:$D$178*成就内容!AO$120/SUM(成就内容!$D$120:$BZ$120),成就内容!AO98,1)-SUM(AX$59:AX93))</f>
        <v>0</v>
      </c>
      <c r="AY94" s="41">
        <f>IF(成就内容!AP42="","",INDEX($D$4:$D$178*成就内容!AP$120/SUM(成就内容!$D$120:$BZ$120),成就内容!AP98,1)-SUM(AY$59:AY93))</f>
        <v>0</v>
      </c>
      <c r="AZ94" s="41">
        <f>IF(成就内容!AQ42="","",INDEX($D$4:$D$178*成就内容!AQ$120/SUM(成就内容!$D$120:$BZ$120),成就内容!AQ98,1)-SUM(AZ$59:AZ93))</f>
        <v>0</v>
      </c>
      <c r="BA94" s="41">
        <f>IF(成就内容!AR42="","",INDEX($D$4:$D$178*成就内容!AR$120/SUM(成就内容!$D$120:$BZ$120),成就内容!AR98,1)-SUM(BA$59:BA93))</f>
        <v>0</v>
      </c>
      <c r="BB94" s="41">
        <f>IF(成就内容!AS42="","",INDEX($D$4:$D$178*成就内容!AS$120/SUM(成就内容!$D$120:$BZ$120),成就内容!AS98,1)-SUM(BB$59:BB93))</f>
        <v>0</v>
      </c>
      <c r="BC94" s="41">
        <f>IF(成就内容!AT42="","",INDEX($D$4:$D$178*成就内容!AT$120/SUM(成就内容!$D$120:$BZ$120),成就内容!AT98,1)-SUM(BC$59:BC93))</f>
        <v>0</v>
      </c>
      <c r="BD94" s="41">
        <f>IF(成就内容!AU42="","",INDEX($D$4:$D$178*成就内容!AU$120/SUM(成就内容!$D$120:$BZ$120),成就内容!AU98,1)-SUM(BD$59:BD93))</f>
        <v>0</v>
      </c>
      <c r="BE94" s="41" t="str">
        <f>IF(成就内容!AV42="","",INDEX($D$4:$D$178*成就内容!AV$120/SUM(成就内容!$D$120:$BZ$120),成就内容!AV98,1)-SUM(BE$59:BE93))</f>
        <v/>
      </c>
      <c r="BF94" s="41">
        <f>IF(成就内容!AW42="","",INDEX($D$4:$D$178*成就内容!AW$120/SUM(成就内容!$D$120:$BZ$120),成就内容!AW98,1)-SUM(BF$59:BF93))</f>
        <v>744727.2727272734</v>
      </c>
      <c r="BG94" s="41">
        <f>IF(成就内容!AX42="","",INDEX($D$4:$D$178*成就内容!AX$120/SUM(成就内容!$D$120:$BZ$120),成就内容!AX98,1)-SUM(BG$59:BG93))</f>
        <v>0</v>
      </c>
      <c r="BH94" s="41">
        <f>IF(成就内容!AY42="","",INDEX($D$4:$D$178*成就内容!AY$120/SUM(成就内容!$D$120:$BZ$120),成就内容!AY98,1)-SUM(BH$59:BH93))</f>
        <v>0</v>
      </c>
      <c r="BI94" s="41">
        <f>IF(成就内容!AZ42="","",INDEX($D$4:$D$178*成就内容!AZ$120/SUM(成就内容!$D$120:$BZ$120),成就内容!AZ98,1)-SUM(BI$59:BI93))</f>
        <v>0</v>
      </c>
      <c r="BJ94" s="41">
        <f>IF(成就内容!BA42="","",INDEX($D$4:$D$178*成就内容!BA$120/SUM(成就内容!$D$120:$BZ$120),成就内容!BA98,1)-SUM(BJ$59:BJ93))</f>
        <v>0</v>
      </c>
      <c r="BK94" s="41" t="str">
        <f>IF(成就内容!BB42="","",INDEX($D$4:$D$178*成就内容!BB$120/SUM(成就内容!$D$120:$BZ$120),成就内容!BB98,1)-SUM(BK$59:BK93))</f>
        <v/>
      </c>
      <c r="BL94" s="41">
        <f>IF(成就内容!BC42="","",INDEX($D$4:$D$178*成就内容!BC$120/SUM(成就内容!$D$120:$BZ$120),成就内容!BC98,1)-SUM(BL$59:BL93))</f>
        <v>0</v>
      </c>
      <c r="BM94" s="41">
        <f>IF(成就内容!BD42="","",INDEX($D$4:$D$178*成就内容!BD$120/SUM(成就内容!$D$120:$BZ$120),成就内容!BD98,1)-SUM(BM$59:BM93))</f>
        <v>0</v>
      </c>
      <c r="BN94" s="41">
        <f>IF(成就内容!BE42="","",INDEX($D$4:$D$178*成就内容!BE$120/SUM(成就内容!$D$120:$BZ$120),成就内容!BE98,1)-SUM(BN$59:BN93))</f>
        <v>0</v>
      </c>
      <c r="BO94" s="41">
        <f>IF(成就内容!BF42="","",INDEX($D$4:$D$178*成就内容!BF$120/SUM(成就内容!$D$120:$BZ$120),成就内容!BF98,1)-SUM(BO$59:BO93))</f>
        <v>0</v>
      </c>
      <c r="BP94" s="41">
        <f>IF(成就内容!BG42="","",INDEX($D$4:$D$178*成就内容!BG$120/SUM(成就内容!$D$120:$BZ$120),成就内容!BG98,1)-SUM(BP$59:BP93))</f>
        <v>744727.2727272734</v>
      </c>
      <c r="BQ94" s="41" t="str">
        <f>IF(成就内容!BH42="","",INDEX($D$4:$D$178*成就内容!BH$120/SUM(成就内容!$D$120:$BZ$120),成就内容!BH98,1)-SUM(BQ$59:BQ93))</f>
        <v/>
      </c>
      <c r="BR94" s="41" t="str">
        <f>IF(成就内容!BI42="","",INDEX($D$4:$D$178*成就内容!BI$120/SUM(成就内容!$D$120:$BZ$120),成就内容!BI98,1)-SUM(BR$59:BR93))</f>
        <v/>
      </c>
      <c r="BS94" s="41">
        <f>IF(成就内容!BJ42="","",INDEX($D$4:$D$178*成就内容!BJ$120/SUM(成就内容!$D$120:$BZ$120),成就内容!BJ98,1)-SUM(BS$59:BS93))</f>
        <v>0</v>
      </c>
      <c r="BT94" s="41" t="str">
        <f>IF(成就内容!BK42="","",INDEX($D$4:$D$178*成就内容!BK$120/SUM(成就内容!$D$120:$BZ$120),成就内容!BK98,1)-SUM(BT$59:BT93))</f>
        <v/>
      </c>
      <c r="BU94" s="41">
        <f>IF(成就内容!BL42="","",INDEX($D$4:$D$178*成就内容!BL$120/SUM(成就内容!$D$120:$BZ$120),成就内容!BL98,1)-SUM(BU$59:BU93))</f>
        <v>0</v>
      </c>
      <c r="BV94" s="41">
        <f>IF(成就内容!BM42="","",INDEX($D$4:$D$178*成就内容!BM$120/SUM(成就内容!$D$120:$BZ$120),成就内容!BM98,1)-SUM(BV$59:BV93))</f>
        <v>0</v>
      </c>
      <c r="BW94" s="41" t="str">
        <f>IF(成就内容!BN42="","",INDEX($D$4:$D$178*成就内容!BN$120/SUM(成就内容!$D$120:$BZ$120),成就内容!BN98,1)-SUM(BW$59:BW93))</f>
        <v/>
      </c>
      <c r="BX94" s="41">
        <f>IF(成就内容!BO42="","",INDEX($D$4:$D$178*成就内容!BO$120/SUM(成就内容!$D$120:$BZ$120),成就内容!BO98,1)-SUM(BX$59:BX93))</f>
        <v>186181.81818181812</v>
      </c>
      <c r="BY94" s="41">
        <f>IF(成就内容!BP42="","",INDEX($D$4:$D$178*成就内容!BP$120/SUM(成就内容!$D$120:$BZ$120),成就内容!BP98,1)-SUM(BY$59:BY93))</f>
        <v>186181.81818181835</v>
      </c>
      <c r="BZ94" s="41">
        <f>IF(成就内容!BQ42="","",INDEX($D$4:$D$178*成就内容!BQ$120/SUM(成就内容!$D$120:$BZ$120),成就内容!BQ98,1)-SUM(BZ$59:BZ93))</f>
        <v>46545.454545454588</v>
      </c>
      <c r="CA94" s="41" t="str">
        <f>IF(成就内容!BR42="","",INDEX($D$4:$D$178*成就内容!BR$120/SUM(成就内容!$D$120:$BZ$120),成就内容!BR98,1)-SUM(CA$59:CA93))</f>
        <v/>
      </c>
      <c r="CB94" s="41" t="str">
        <f>IF(成就内容!BS42="","",INDEX($D$4:$D$178*成就内容!BS$120/SUM(成就内容!$D$120:$BZ$120),成就内容!BS98,1)-SUM(CB$59:CB93))</f>
        <v/>
      </c>
      <c r="CC94" s="41">
        <f>IF(成就内容!BT42="","",INDEX($D$4:$D$178*成就内容!BT$120/SUM(成就内容!$D$120:$BZ$120),成就内容!BT98,1)-SUM(CC$59:CC93))</f>
        <v>11636.363636363647</v>
      </c>
      <c r="CD94" s="41">
        <f>IF(成就内容!BU42="","",INDEX($D$4:$D$178*成就内容!BU$120/SUM(成就内容!$D$120:$BZ$120),成就内容!BU98,1)-SUM(CD$59:CD93))</f>
        <v>372363.6363636367</v>
      </c>
      <c r="CE94" s="41" t="str">
        <f>IF(成就内容!BV42="","",INDEX($D$4:$D$178*成就内容!BV$120/SUM(成就内容!$D$120:$BZ$120),成就内容!BV98,1)-SUM(CE$59:CE93))</f>
        <v/>
      </c>
      <c r="CF94" s="41">
        <f>IF(成就内容!BW42="","",INDEX($D$4:$D$178*成就内容!BW$120/SUM(成就内容!$D$120:$BZ$120),成就内容!BW98,1)-SUM(CF$59:CF93))</f>
        <v>744727.2727272734</v>
      </c>
      <c r="CG94" s="41" t="str">
        <f>IF(成就内容!BX42="","",INDEX($D$4:$D$178*成就内容!BX$120/SUM(成就内容!$D$120:$BZ$120),成就内容!BX98,1)-SUM(CG$59:CG93))</f>
        <v/>
      </c>
      <c r="CH94" s="41">
        <f>IF(成就内容!BY42="","",INDEX($D$4:$D$178*成就内容!BY$120/SUM(成就内容!$D$120:$BZ$120),成就内容!BY98,1)-SUM(CH$59:CH93))</f>
        <v>744727.2727272734</v>
      </c>
      <c r="CI94" s="41">
        <f>IF(成就内容!BZ42="","",INDEX($D$4:$D$178*成就内容!BZ$120/SUM(成就内容!$D$120:$BZ$120),成就内容!BZ98,1)-SUM(CI$59:CI93))</f>
        <v>0</v>
      </c>
      <c r="CK94" s="19"/>
      <c r="CM94" s="43">
        <v>36</v>
      </c>
      <c r="CN94" s="41">
        <f>IF(M94="","",IF(成就内容!D$120&lt;&gt;"",MAX(ROUNDUP(SMALL(M$59:M$108,$L94)/1000,0)*1000,1000),0))</f>
        <v>0</v>
      </c>
      <c r="CO94" s="41" t="str">
        <f>IF(N94="","",IF(成就内容!E$120&lt;&gt;"",MAX(ROUNDUP(SMALL(N$59:N$108,$L94)/1000,0)*1000,1000),0))</f>
        <v/>
      </c>
      <c r="CP94" s="41" t="str">
        <f>IF(O94="","",IF(成就内容!F$120&lt;&gt;"",MAX(ROUNDUP(SMALL(O$59:O$108,$L94)/1000,0)*1000,1000),0))</f>
        <v/>
      </c>
      <c r="CQ94" s="41" t="str">
        <f>IF(P94="","",IF(成就内容!G$120&lt;&gt;"",MAX(ROUNDUP(SMALL(P$59:P$108,$L94)/1000,0)*1000,1000),0))</f>
        <v/>
      </c>
      <c r="CR94" s="41">
        <f>IF(Q94="","",IF(成就内容!H$120&lt;&gt;"",MAX(ROUNDUP(SMALL(Q$59:Q$108,$L94)/1000,0)*1000,1000),0))</f>
        <v>0</v>
      </c>
      <c r="CS94" s="41">
        <f>IF(R94="","",IF(成就内容!I$120&lt;&gt;"",MAX(ROUNDUP(SMALL(R$59:R$108,$L94)/1000,0)*1000,1000),0))</f>
        <v>745000</v>
      </c>
      <c r="CT94" s="41">
        <f>IF(S94="","",IF(成就内容!J$120&lt;&gt;"",MAX(ROUNDUP(SMALL(S$59:S$108,$L94)/1000,0)*1000,1000),0))</f>
        <v>0</v>
      </c>
      <c r="CU94" s="41">
        <f>IF(T94="","",IF(成就内容!K$120&lt;&gt;"",MAX(ROUNDUP(SMALL(T$59:T$108,$L94)/1000,0)*1000,1000),0))</f>
        <v>0</v>
      </c>
      <c r="CV94" s="41">
        <f>IF(U94="","",IF(成就内容!L$120&lt;&gt;"",MAX(ROUNDUP(SMALL(U$59:U$108,$L94)/1000,0)*1000,1000),0))</f>
        <v>0</v>
      </c>
      <c r="CW94" s="41">
        <f>IF(V94="","",IF(成就内容!M$120&lt;&gt;"",MAX(ROUNDUP(SMALL(V$59:V$108,$L94)/1000,0)*1000,1000),0))</f>
        <v>0</v>
      </c>
      <c r="CX94" s="41" t="str">
        <f>IF(W94="","",IF(成就内容!N$120&lt;&gt;"",MAX(ROUNDUP(SMALL(W$59:W$108,$L94)/1000,0)*1000,1000),0))</f>
        <v/>
      </c>
      <c r="CY94" s="41" t="str">
        <f>IF(X94="","",IF(成就内容!O$120&lt;&gt;"",MAX(ROUNDUP(SMALL(X$59:X$108,$L94)/1000,0)*1000,1000),0))</f>
        <v/>
      </c>
      <c r="CZ94" s="41" t="str">
        <f>IF(Y94="","",IF(成就内容!P$120&lt;&gt;"",MAX(ROUNDUP(SMALL(Y$59:Y$108,$L94)/1000,0)*1000,1000),0))</f>
        <v/>
      </c>
      <c r="DA94" s="41">
        <f>IF(Z94="","",IF(成就内容!Q$120&lt;&gt;"",MAX(ROUNDUP(SMALL(Z$59:Z$108,$L94)/1000,0)*1000,1000),0))</f>
        <v>0</v>
      </c>
      <c r="DB94" s="41">
        <f>IF(AA94="","",IF(成就内容!R$120&lt;&gt;"",MAX(ROUNDUP(SMALL(AA$59:AA$108,$L94)/1000,0)*1000,1000),0))</f>
        <v>745000</v>
      </c>
      <c r="DC94" s="41">
        <f>IF(AB94="","",IF(成就内容!S$120&lt;&gt;"",MAX(ROUNDUP(SMALL(AB$59:AB$108,$L94)/1000,0)*1000,1000),0))</f>
        <v>0</v>
      </c>
      <c r="DD94" s="41">
        <f>IF(AC94="","",IF(成就内容!T$120&lt;&gt;"",MAX(ROUNDUP(SMALL(AC$59:AC$108,$L94)/1000,0)*1000,1000),0))</f>
        <v>0</v>
      </c>
      <c r="DE94" s="41">
        <f>IF(AD94="","",IF(成就内容!U$120&lt;&gt;"",MAX(ROUNDUP(SMALL(AD$59:AD$108,$L94)/1000,0)*1000,1000),0))</f>
        <v>0</v>
      </c>
      <c r="DF94" s="41">
        <f>IF(AE94="","",IF(成就内容!V$120&lt;&gt;"",MAX(ROUNDUP(SMALL(AE$59:AE$108,$L94)/1000,0)*1000,1000),0))</f>
        <v>0</v>
      </c>
      <c r="DG94" s="41" t="str">
        <f>IF(AF94="","",IF(成就内容!W$120&lt;&gt;"",MAX(ROUNDUP(SMALL(AF$59:AF$108,$L94)/1000,0)*1000,1000),0))</f>
        <v/>
      </c>
      <c r="DH94" s="41" t="str">
        <f>IF(AG94="","",IF(成就内容!X$120&lt;&gt;"",MAX(ROUNDUP(SMALL(AG$59:AG$108,$L94)/1000,0)*1000,1000),0))</f>
        <v/>
      </c>
      <c r="DI94" s="41" t="str">
        <f>IF(AH94="","",IF(成就内容!Y$120&lt;&gt;"",MAX(ROUNDUP(SMALL(AH$59:AH$108,$L94)/1000,0)*1000,1000),0))</f>
        <v/>
      </c>
      <c r="DJ94" s="41" t="str">
        <f>IF(AI94="","",IF(成就内容!Z$120&lt;&gt;"",MAX(ROUNDUP(SMALL(AI$59:AI$108,$L94)/1000,0)*1000,1000),0))</f>
        <v/>
      </c>
      <c r="DK94" s="41" t="str">
        <f>IF(AJ94="","",IF(成就内容!AA$120&lt;&gt;"",MAX(ROUNDUP(SMALL(AJ$59:AJ$108,$L94)/1000,0)*1000,1000),0))</f>
        <v/>
      </c>
      <c r="DL94" s="41" t="str">
        <f>IF(AK94="","",IF(成就内容!AB$120&lt;&gt;"",MAX(ROUNDUP(SMALL(AK$59:AK$108,$L94)/1000,0)*1000,1000),0))</f>
        <v/>
      </c>
      <c r="DM94" s="41">
        <f>IF(AL94="","",IF(成就内容!AC$120&lt;&gt;"",MAX(ROUNDUP(SMALL(AL$59:AL$108,$L94)/1000,0)*1000,1000),0))</f>
        <v>0</v>
      </c>
      <c r="DN94" s="41">
        <f>IF(AM94="","",IF(成就内容!AD$120&lt;&gt;"",MAX(ROUNDUP(SMALL(AM$59:AM$108,$L94)/1000,0)*1000,1000),0))</f>
        <v>0</v>
      </c>
      <c r="DO94" s="41">
        <f>IF(AN94="","",IF(成就内容!AE$120&lt;&gt;"",MAX(ROUNDUP(SMALL(AN$59:AN$108,$L94)/1000,0)*1000,1000),0))</f>
        <v>0</v>
      </c>
      <c r="DP94" s="41">
        <f>IF(AO94="","",IF(成就内容!AF$120&lt;&gt;"",MAX(ROUNDUP(SMALL(AO$59:AO$108,$L94)/1000,0)*1000,1000),0))</f>
        <v>0</v>
      </c>
      <c r="DQ94" s="41">
        <f>IF(AP94="","",IF(成就内容!AG$120&lt;&gt;"",MAX(ROUNDUP(SMALL(AP$59:AP$108,$L94)/1000,0)*1000,1000),0))</f>
        <v>745000</v>
      </c>
      <c r="DR94" s="41" t="str">
        <f>IF(AQ94="","",IF(成就内容!AH$120&lt;&gt;"",MAX(ROUNDUP(SMALL(AQ$59:AQ$108,$L94)/1000,0)*1000,1000),0))</f>
        <v/>
      </c>
      <c r="DS94" s="41">
        <f>IF(AR94="","",IF(成就内容!AI$120&lt;&gt;"",MAX(ROUNDUP(SMALL(AR$59:AR$108,$L94)/1000,0)*1000,1000),0))</f>
        <v>745000</v>
      </c>
      <c r="DT94" s="41">
        <f>IF(AS94="","",IF(成就内容!AJ$120&lt;&gt;"",MAX(ROUNDUP(SMALL(AS$59:AS$108,$L94)/1000,0)*1000,1000),0))</f>
        <v>745000</v>
      </c>
      <c r="DU94" s="41" t="str">
        <f>IF(AT94="","",IF(成就内容!AK$120&lt;&gt;"",MAX(ROUNDUP(SMALL(AT$59:AT$108,$L94)/1000,0)*1000,1000),0))</f>
        <v/>
      </c>
      <c r="DV94" s="41" t="str">
        <f>IF(AU94="","",IF(成就内容!AL$120&lt;&gt;"",MAX(ROUNDUP(SMALL(AU$59:AU$108,$L94)/1000,0)*1000,1000),0))</f>
        <v/>
      </c>
      <c r="DW94" s="41" t="str">
        <f>IF(AV94="","",IF(成就内容!AM$120&lt;&gt;"",MAX(ROUNDUP(SMALL(AV$59:AV$108,$L94)/1000,0)*1000,1000),0))</f>
        <v/>
      </c>
      <c r="DX94" s="41" t="str">
        <f>IF(AW94="","",IF(成就内容!AN$120&lt;&gt;"",MAX(ROUNDUP(SMALL(AW$59:AW$108,$L94)/1000,0)*1000,1000),0))</f>
        <v/>
      </c>
      <c r="DY94" s="41">
        <f>IF(AX94="","",IF(成就内容!AO$120&lt;&gt;"",MAX(ROUNDUP(SMALL(AX$59:AX$108,$L94)/1000,0)*1000,1000),0))</f>
        <v>0</v>
      </c>
      <c r="DZ94" s="41">
        <f>IF(AY94="","",IF(成就内容!AP$120&lt;&gt;"",MAX(ROUNDUP(SMALL(AY$59:AY$108,$L94)/1000,0)*1000,1000),0))</f>
        <v>0</v>
      </c>
      <c r="EA94" s="41">
        <f>IF(AZ94="","",IF(成就内容!AQ$120&lt;&gt;"",MAX(ROUNDUP(SMALL(AZ$59:AZ$108,$L94)/1000,0)*1000,1000),0))</f>
        <v>0</v>
      </c>
      <c r="EB94" s="41">
        <f>IF(BA94="","",IF(成就内容!AR$120&lt;&gt;"",MAX(ROUNDUP(SMALL(BA$59:BA$108,$L94)/1000,0)*1000,1000),0))</f>
        <v>0</v>
      </c>
      <c r="EC94" s="41">
        <f>IF(BB94="","",IF(成就内容!AS$120&lt;&gt;"",MAX(ROUNDUP(SMALL(BB$59:BB$108,$L94)/1000,0)*1000,1000),0))</f>
        <v>0</v>
      </c>
      <c r="ED94" s="41">
        <f>IF(BC94="","",IF(成就内容!AT$120&lt;&gt;"",MAX(ROUNDUP(SMALL(BC$59:BC$108,$L94)/1000,0)*1000,1000),0))</f>
        <v>0</v>
      </c>
      <c r="EE94" s="41">
        <f>IF(BD94="","",IF(成就内容!AU$120&lt;&gt;"",MAX(ROUNDUP(SMALL(BD$59:BD$108,$L94)/1000,0)*1000,1000),0))</f>
        <v>0</v>
      </c>
      <c r="EF94" s="41" t="str">
        <f>IF(BE94="","",IF(成就内容!AV$120&lt;&gt;"",MAX(ROUNDUP(SMALL(BE$59:BE$108,$L94)/1000,0)*1000,1000),0))</f>
        <v/>
      </c>
      <c r="EG94" s="41">
        <f>IF(BF94="","",IF(成就内容!AW$120&lt;&gt;"",MAX(ROUNDUP(SMALL(BF$59:BF$108,$L94)/1000,0)*1000,1000),0))</f>
        <v>745000</v>
      </c>
      <c r="EH94" s="41">
        <f>IF(BG94="","",IF(成就内容!AX$120&lt;&gt;"",MAX(ROUNDUP(SMALL(BG$59:BG$108,$L94)/1000,0)*1000,1000),0))</f>
        <v>0</v>
      </c>
      <c r="EI94" s="41">
        <f>IF(BH94="","",IF(成就内容!AY$120&lt;&gt;"",MAX(ROUNDUP(SMALL(BH$59:BH$108,$L94)/1000,0)*1000,1000),0))</f>
        <v>0</v>
      </c>
      <c r="EJ94" s="41">
        <f>IF(BI94="","",IF(成就内容!AZ$120&lt;&gt;"",MAX(ROUNDUP(SMALL(BI$59:BI$108,$L94)/1000,0)*1000,1000),0))</f>
        <v>0</v>
      </c>
      <c r="EK94" s="41">
        <f>IF(BJ94="","",IF(成就内容!BA$120&lt;&gt;"",MAX(ROUNDUP(SMALL(BJ$59:BJ$108,$L94)/1000,0)*1000,1000),0))</f>
        <v>0</v>
      </c>
      <c r="EL94" s="41" t="str">
        <f>IF(BK94="","",IF(成就内容!BB$120&lt;&gt;"",MAX(ROUNDUP(SMALL(BK$59:BK$108,$L94)/1000,0)*1000,1000),0))</f>
        <v/>
      </c>
      <c r="EM94" s="41">
        <f>IF(BL94="","",IF(成就内容!BC$120&lt;&gt;"",MAX(ROUNDUP(SMALL(BL$59:BL$108,$L94)/1000,0)*1000,1000),0))</f>
        <v>0</v>
      </c>
      <c r="EN94" s="41">
        <f>IF(BM94="","",IF(成就内容!BD$120&lt;&gt;"",MAX(ROUNDUP(SMALL(BM$59:BM$108,$L94)/1000,0)*1000,1000),0))</f>
        <v>0</v>
      </c>
      <c r="EO94" s="41">
        <f>IF(BN94="","",IF(成就内容!BE$120&lt;&gt;"",MAX(ROUNDUP(SMALL(BN$59:BN$108,$L94)/1000,0)*1000,1000),0))</f>
        <v>0</v>
      </c>
      <c r="EP94" s="41">
        <f>IF(BO94="","",IF(成就内容!BF$120&lt;&gt;"",MAX(ROUNDUP(SMALL(BO$59:BO$108,$L94)/1000,0)*1000,1000),0))</f>
        <v>0</v>
      </c>
      <c r="EQ94" s="41">
        <f>IF(BP94="","",IF(成就内容!BG$120&lt;&gt;"",MAX(ROUNDUP(SMALL(BP$59:BP$108,$L94)/1000,0)*1000,1000),0))</f>
        <v>745000</v>
      </c>
      <c r="ER94" s="41" t="str">
        <f>IF(BQ94="","",IF(成就内容!BH$120&lt;&gt;"",MAX(ROUNDUP(SMALL(BQ$59:BQ$108,$L94)/1000,0)*1000,1000),0))</f>
        <v/>
      </c>
      <c r="ES94" s="41" t="str">
        <f>IF(BR94="","",IF(成就内容!BI$120&lt;&gt;"",MAX(ROUNDUP(SMALL(BR$59:BR$108,$L94)/1000,0)*1000,1000),0))</f>
        <v/>
      </c>
      <c r="ET94" s="41">
        <f>IF(BS94="","",IF(成就内容!BJ$120&lt;&gt;"",MAX(ROUNDUP(SMALL(BS$59:BS$108,$L94)/1000,0)*1000,1000),0))</f>
        <v>0</v>
      </c>
      <c r="EU94" s="41" t="str">
        <f>IF(BT94="","",IF(成就内容!BK$120&lt;&gt;"",MAX(ROUNDUP(SMALL(BT$59:BT$108,$L94)/1000,0)*1000,1000),0))</f>
        <v/>
      </c>
      <c r="EV94" s="41">
        <f>IF(BU94="","",IF(成就内容!BL$120&lt;&gt;"",MAX(ROUNDUP(SMALL(BU$59:BU$108,$L94)/1000,0)*1000,1000),0))</f>
        <v>0</v>
      </c>
      <c r="EW94" s="41">
        <f>IF(BV94="","",IF(成就内容!BM$120&lt;&gt;"",MAX(ROUNDUP(SMALL(BV$59:BV$108,$L94)/1000,0)*1000,1000),0))</f>
        <v>0</v>
      </c>
      <c r="EX94" s="41" t="str">
        <f>IF(BW94="","",IF(成就内容!BN$120&lt;&gt;"",MAX(ROUNDUP(SMALL(BW$59:BW$108,$L94)/1000,0)*1000,1000),0))</f>
        <v/>
      </c>
      <c r="EY94" s="41">
        <f>IF(BX94="","",IF(成就内容!BO$120&lt;&gt;"",MAX(ROUNDUP(SMALL(BX$59:BX$108,$L94)/1000,0)*1000,1000),0))</f>
        <v>94000</v>
      </c>
      <c r="EZ94" s="41">
        <f>IF(BY94="","",IF(成就内容!BP$120&lt;&gt;"",MAX(ROUNDUP(SMALL(BY$59:BY$108,$L94)/1000,0)*1000,1000),0))</f>
        <v>187000</v>
      </c>
      <c r="FA94" s="41">
        <f>IF(BZ94="","",IF(成就内容!BQ$120&lt;&gt;"",MAX(ROUNDUP(SMALL(BZ$59:BZ$108,$L94)/1000,0)*1000,1000),0))</f>
        <v>47000</v>
      </c>
      <c r="FB94" s="41" t="str">
        <f>IF(CA94="","",IF(成就内容!BR$120&lt;&gt;"",MAX(ROUNDUP(SMALL(CA$59:CA$108,$L94)/1000,0)*1000,1000),0))</f>
        <v/>
      </c>
      <c r="FC94" s="41" t="str">
        <f>IF(CB94="","",IF(成就内容!BS$120&lt;&gt;"",MAX(ROUNDUP(SMALL(CB$59:CB$108,$L94)/1000,0)*1000,1000),0))</f>
        <v/>
      </c>
      <c r="FD94" s="41">
        <f>IF(CC94="","",IF(成就内容!BT$120&lt;&gt;"",MAX(ROUNDUP(SMALL(CC$59:CC$108,$L94)/1000,0)*1000,1000),0))</f>
        <v>12000</v>
      </c>
      <c r="FE94" s="41">
        <f>IF(CD94="","",IF(成就内容!BU$120&lt;&gt;"",MAX(ROUNDUP(SMALL(CD$59:CD$108,$L94)/1000,0)*1000,1000),0))</f>
        <v>373000</v>
      </c>
      <c r="FF94" s="41" t="str">
        <f>IF(CE94="","",IF(成就内容!BV$120&lt;&gt;"",MAX(ROUNDUP(SMALL(CE$59:CE$108,$L94)/1000,0)*1000,1000),0))</f>
        <v/>
      </c>
      <c r="FG94" s="41">
        <f>IF(CF94="","",IF(成就内容!BW$120&lt;&gt;"",MAX(ROUNDUP(SMALL(CF$59:CF$108,$L94)/1000,0)*1000,1000),0))</f>
        <v>745000</v>
      </c>
      <c r="FH94" s="41" t="str">
        <f>IF(CG94="","",IF(成就内容!BX$120&lt;&gt;"",MAX(ROUNDUP(SMALL(CG$59:CG$108,$L94)/1000,0)*1000,1000),0))</f>
        <v/>
      </c>
      <c r="FI94" s="41">
        <f>IF(CH94="","",IF(成就内容!BY$120&lt;&gt;"",MAX(ROUNDUP(SMALL(CH$59:CH$108,$L94)/1000,0)*1000,1000),0))</f>
        <v>745000</v>
      </c>
      <c r="FJ94" s="41">
        <f>IF(CI94="","",IF(成就内容!BZ$120&lt;&gt;"",MAX(ROUNDUP(SMALL(CI$59:CI$108,$L94)/1000,0)*1000,1000),0))</f>
        <v>0</v>
      </c>
    </row>
    <row r="95" spans="1:166" s="96" customFormat="1" x14ac:dyDescent="0.15">
      <c r="B95" s="96">
        <v>92</v>
      </c>
      <c r="C95" s="96">
        <f>'[1]功能-子任务'!$S96</f>
        <v>33249.599999999999</v>
      </c>
      <c r="D95" s="96">
        <f>'[1]功能-子任务'!$AC96</f>
        <v>30720000</v>
      </c>
      <c r="E95" s="96">
        <f>'[1]功能-子任务'!$AM96/4</f>
        <v>264852343.75</v>
      </c>
      <c r="F95" s="96">
        <f t="shared" si="154"/>
        <v>264852343.75</v>
      </c>
      <c r="G95" s="96">
        <f>'[1]功能-子任务'!$AR96</f>
        <v>729620000.0000006</v>
      </c>
      <c r="H95" s="96">
        <f>'[1]功能-子任务'!$BA96</f>
        <v>81950</v>
      </c>
      <c r="I95" s="96">
        <f>'[1]功能-子任务'!$BJ96</f>
        <v>320523.2</v>
      </c>
      <c r="J95" s="19"/>
      <c r="L95" s="43">
        <v>37</v>
      </c>
      <c r="M95" s="41">
        <f>IF(成就内容!D43="","",INDEX($D$4:$D$178*成就内容!D$120/SUM(成就内容!$D$120:$BZ$120),成就内容!D99,1)-SUM(M$59:M94))</f>
        <v>0</v>
      </c>
      <c r="N95" s="41" t="str">
        <f>IF(成就内容!E43="","",INDEX($D$4:$D$178*成就内容!E$120/SUM(成就内容!$D$120:$BZ$120),成就内容!E99,1)-SUM(N$59:N94))</f>
        <v/>
      </c>
      <c r="O95" s="41" t="str">
        <f>IF(成就内容!F43="","",INDEX($D$4:$D$178*成就内容!F$120/SUM(成就内容!$D$120:$BZ$120),成就内容!F99,1)-SUM(O$59:O94))</f>
        <v/>
      </c>
      <c r="P95" s="41" t="str">
        <f>IF(成就内容!G43="","",INDEX($D$4:$D$178*成就内容!G$120/SUM(成就内容!$D$120:$BZ$120),成就内容!G99,1)-SUM(P$59:P94))</f>
        <v/>
      </c>
      <c r="Q95" s="41">
        <f>IF(成就内容!H43="","",INDEX($D$4:$D$178*成就内容!H$120/SUM(成就内容!$D$120:$BZ$120),成就内容!H99,1)-SUM(Q$59:Q94))</f>
        <v>0</v>
      </c>
      <c r="R95" s="41">
        <f>IF(成就内容!I43="","",INDEX($D$4:$D$178*成就内容!I$120/SUM(成就内容!$D$120:$BZ$120),成就内容!I99,1)-SUM(R$59:R94))</f>
        <v>744727.2727272734</v>
      </c>
      <c r="S95" s="41">
        <f>IF(成就内容!J43="","",INDEX($D$4:$D$178*成就内容!J$120/SUM(成就内容!$D$120:$BZ$120),成就内容!J99,1)-SUM(S$59:S94))</f>
        <v>0</v>
      </c>
      <c r="T95" s="41">
        <f>IF(成就内容!K43="","",INDEX($D$4:$D$178*成就内容!K$120/SUM(成就内容!$D$120:$BZ$120),成就内容!K99,1)-SUM(T$59:T94))</f>
        <v>0</v>
      </c>
      <c r="U95" s="41">
        <f>IF(成就内容!L43="","",INDEX($D$4:$D$178*成就内容!L$120/SUM(成就内容!$D$120:$BZ$120),成就内容!L99,1)-SUM(U$59:U94))</f>
        <v>0</v>
      </c>
      <c r="V95" s="41">
        <f>IF(成就内容!M43="","",INDEX($D$4:$D$178*成就内容!M$120/SUM(成就内容!$D$120:$BZ$120),成就内容!M99,1)-SUM(V$59:V94))</f>
        <v>0</v>
      </c>
      <c r="W95" s="41" t="str">
        <f>IF(成就内容!N43="","",INDEX($D$4:$D$178*成就内容!N$120/SUM(成就内容!$D$120:$BZ$120),成就内容!N99,1)-SUM(W$59:W94))</f>
        <v/>
      </c>
      <c r="X95" s="41" t="str">
        <f>IF(成就内容!O43="","",INDEX($D$4:$D$178*成就内容!O$120/SUM(成就内容!$D$120:$BZ$120),成就内容!O99,1)-SUM(X$59:X94))</f>
        <v/>
      </c>
      <c r="Y95" s="41" t="str">
        <f>IF(成就内容!P43="","",INDEX($D$4:$D$178*成就内容!P$120/SUM(成就内容!$D$120:$BZ$120),成就内容!P99,1)-SUM(Y$59:Y94))</f>
        <v/>
      </c>
      <c r="Z95" s="41">
        <f>IF(成就内容!Q43="","",INDEX($D$4:$D$178*成就内容!Q$120/SUM(成就内容!$D$120:$BZ$120),成就内容!Q99,1)-SUM(Z$59:Z94))</f>
        <v>0</v>
      </c>
      <c r="AA95" s="41">
        <f>IF(成就内容!R43="","",INDEX($D$4:$D$178*成就内容!R$120/SUM(成就内容!$D$120:$BZ$120),成就内容!R99,1)-SUM(AA$59:AA94))</f>
        <v>744727.2727272734</v>
      </c>
      <c r="AB95" s="41">
        <f>IF(成就内容!S43="","",INDEX($D$4:$D$178*成就内容!S$120/SUM(成就内容!$D$120:$BZ$120),成就内容!S99,1)-SUM(AB$59:AB94))</f>
        <v>0</v>
      </c>
      <c r="AC95" s="41">
        <f>IF(成就内容!T43="","",INDEX($D$4:$D$178*成就内容!T$120/SUM(成就内容!$D$120:$BZ$120),成就内容!T99,1)-SUM(AC$59:AC94))</f>
        <v>0</v>
      </c>
      <c r="AD95" s="41">
        <f>IF(成就内容!U43="","",INDEX($D$4:$D$178*成就内容!U$120/SUM(成就内容!$D$120:$BZ$120),成就内容!U99,1)-SUM(AD$59:AD94))</f>
        <v>0</v>
      </c>
      <c r="AE95" s="41">
        <f>IF(成就内容!V43="","",INDEX($D$4:$D$178*成就内容!V$120/SUM(成就内容!$D$120:$BZ$120),成就内容!V99,1)-SUM(AE$59:AE94))</f>
        <v>0</v>
      </c>
      <c r="AF95" s="41" t="str">
        <f>IF(成就内容!W43="","",INDEX($D$4:$D$178*成就内容!W$120/SUM(成就内容!$D$120:$BZ$120),成就内容!W99,1)-SUM(AF$59:AF94))</f>
        <v/>
      </c>
      <c r="AG95" s="41" t="str">
        <f>IF(成就内容!X43="","",INDEX($D$4:$D$178*成就内容!X$120/SUM(成就内容!$D$120:$BZ$120),成就内容!X99,1)-SUM(AG$59:AG94))</f>
        <v/>
      </c>
      <c r="AH95" s="41" t="str">
        <f>IF(成就内容!Y43="","",INDEX($D$4:$D$178*成就内容!Y$120/SUM(成就内容!$D$120:$BZ$120),成就内容!Y99,1)-SUM(AH$59:AH94))</f>
        <v/>
      </c>
      <c r="AI95" s="41" t="str">
        <f>IF(成就内容!Z43="","",INDEX($D$4:$D$178*成就内容!Z$120/SUM(成就内容!$D$120:$BZ$120),成就内容!Z99,1)-SUM(AI$59:AI94))</f>
        <v/>
      </c>
      <c r="AJ95" s="41" t="str">
        <f>IF(成就内容!AA43="","",INDEX($D$4:$D$178*成就内容!AA$120/SUM(成就内容!$D$120:$BZ$120),成就内容!AA99,1)-SUM(AJ$59:AJ94))</f>
        <v/>
      </c>
      <c r="AK95" s="41" t="str">
        <f>IF(成就内容!AB43="","",INDEX($D$4:$D$178*成就内容!AB$120/SUM(成就内容!$D$120:$BZ$120),成就内容!AB99,1)-SUM(AK$59:AK94))</f>
        <v/>
      </c>
      <c r="AL95" s="41">
        <f>IF(成就内容!AC43="","",INDEX($D$4:$D$178*成就内容!AC$120/SUM(成就内容!$D$120:$BZ$120),成就内容!AC99,1)-SUM(AL$59:AL94))</f>
        <v>0</v>
      </c>
      <c r="AM95" s="41">
        <f>IF(成就内容!AD43="","",INDEX($D$4:$D$178*成就内容!AD$120/SUM(成就内容!$D$120:$BZ$120),成就内容!AD99,1)-SUM(AM$59:AM94))</f>
        <v>0</v>
      </c>
      <c r="AN95" s="41">
        <f>IF(成就内容!AE43="","",INDEX($D$4:$D$178*成就内容!AE$120/SUM(成就内容!$D$120:$BZ$120),成就内容!AE99,1)-SUM(AN$59:AN94))</f>
        <v>0</v>
      </c>
      <c r="AO95" s="41">
        <f>IF(成就内容!AF43="","",INDEX($D$4:$D$178*成就内容!AF$120/SUM(成就内容!$D$120:$BZ$120),成就内容!AF99,1)-SUM(AO$59:AO94))</f>
        <v>0</v>
      </c>
      <c r="AP95" s="41">
        <f>IF(成就内容!AG43="","",INDEX($D$4:$D$178*成就内容!AG$120/SUM(成就内容!$D$120:$BZ$120),成就内容!AG99,1)-SUM(AP$59:AP94))</f>
        <v>744727.2727272734</v>
      </c>
      <c r="AQ95" s="41" t="str">
        <f>IF(成就内容!AH43="","",INDEX($D$4:$D$178*成就内容!AH$120/SUM(成就内容!$D$120:$BZ$120),成就内容!AH99,1)-SUM(AQ$59:AQ94))</f>
        <v/>
      </c>
      <c r="AR95" s="41">
        <f>IF(成就内容!AI43="","",INDEX($D$4:$D$178*成就内容!AI$120/SUM(成就内容!$D$120:$BZ$120),成就内容!AI99,1)-SUM(AR$59:AR94))</f>
        <v>744727.2727272734</v>
      </c>
      <c r="AS95" s="41">
        <f>IF(成就内容!AJ43="","",INDEX($D$4:$D$178*成就内容!AJ$120/SUM(成就内容!$D$120:$BZ$120),成就内容!AJ99,1)-SUM(AS$59:AS94))</f>
        <v>744727.27272727154</v>
      </c>
      <c r="AT95" s="41" t="str">
        <f>IF(成就内容!AK43="","",INDEX($D$4:$D$178*成就内容!AK$120/SUM(成就内容!$D$120:$BZ$120),成就内容!AK99,1)-SUM(AT$59:AT94))</f>
        <v/>
      </c>
      <c r="AU95" s="41" t="str">
        <f>IF(成就内容!AL43="","",INDEX($D$4:$D$178*成就内容!AL$120/SUM(成就内容!$D$120:$BZ$120),成就内容!AL99,1)-SUM(AU$59:AU94))</f>
        <v/>
      </c>
      <c r="AV95" s="41" t="str">
        <f>IF(成就内容!AM43="","",INDEX($D$4:$D$178*成就内容!AM$120/SUM(成就内容!$D$120:$BZ$120),成就内容!AM99,1)-SUM(AV$59:AV94))</f>
        <v/>
      </c>
      <c r="AW95" s="41" t="str">
        <f>IF(成就内容!AN43="","",INDEX($D$4:$D$178*成就内容!AN$120/SUM(成就内容!$D$120:$BZ$120),成就内容!AN99,1)-SUM(AW$59:AW94))</f>
        <v/>
      </c>
      <c r="AX95" s="41">
        <f>IF(成就内容!AO43="","",INDEX($D$4:$D$178*成就内容!AO$120/SUM(成就内容!$D$120:$BZ$120),成就内容!AO99,1)-SUM(AX$59:AX94))</f>
        <v>0</v>
      </c>
      <c r="AY95" s="41">
        <f>IF(成就内容!AP43="","",INDEX($D$4:$D$178*成就内容!AP$120/SUM(成就内容!$D$120:$BZ$120),成就内容!AP99,1)-SUM(AY$59:AY94))</f>
        <v>0</v>
      </c>
      <c r="AZ95" s="41">
        <f>IF(成就内容!AQ43="","",INDEX($D$4:$D$178*成就内容!AQ$120/SUM(成就内容!$D$120:$BZ$120),成就内容!AQ99,1)-SUM(AZ$59:AZ94))</f>
        <v>0</v>
      </c>
      <c r="BA95" s="41">
        <f>IF(成就内容!AR43="","",INDEX($D$4:$D$178*成就内容!AR$120/SUM(成就内容!$D$120:$BZ$120),成就内容!AR99,1)-SUM(BA$59:BA94))</f>
        <v>0</v>
      </c>
      <c r="BB95" s="41">
        <f>IF(成就内容!AS43="","",INDEX($D$4:$D$178*成就内容!AS$120/SUM(成就内容!$D$120:$BZ$120),成就内容!AS99,1)-SUM(BB$59:BB94))</f>
        <v>0</v>
      </c>
      <c r="BC95" s="41">
        <f>IF(成就内容!AT43="","",INDEX($D$4:$D$178*成就内容!AT$120/SUM(成就内容!$D$120:$BZ$120),成就内容!AT99,1)-SUM(BC$59:BC94))</f>
        <v>0</v>
      </c>
      <c r="BD95" s="41" t="str">
        <f>IF(成就内容!AU43="","",INDEX($D$4:$D$178*成就内容!AU$120/SUM(成就内容!$D$120:$BZ$120),成就内容!AU99,1)-SUM(BD$59:BD94))</f>
        <v/>
      </c>
      <c r="BE95" s="41" t="str">
        <f>IF(成就内容!AV43="","",INDEX($D$4:$D$178*成就内容!AV$120/SUM(成就内容!$D$120:$BZ$120),成就内容!AV99,1)-SUM(BE$59:BE94))</f>
        <v/>
      </c>
      <c r="BF95" s="41">
        <f>IF(成就内容!AW43="","",INDEX($D$4:$D$178*成就内容!AW$120/SUM(成就内容!$D$120:$BZ$120),成就内容!AW99,1)-SUM(BF$59:BF94))</f>
        <v>744727.2727272734</v>
      </c>
      <c r="BG95" s="41" t="str">
        <f>IF(成就内容!AX43="","",INDEX($D$4:$D$178*成就内容!AX$120/SUM(成就内容!$D$120:$BZ$120),成就内容!AX99,1)-SUM(BG$59:BG94))</f>
        <v/>
      </c>
      <c r="BH95" s="41" t="str">
        <f>IF(成就内容!AY43="","",INDEX($D$4:$D$178*成就内容!AY$120/SUM(成就内容!$D$120:$BZ$120),成就内容!AY99,1)-SUM(BH$59:BH94))</f>
        <v/>
      </c>
      <c r="BI95" s="41" t="str">
        <f>IF(成就内容!AZ43="","",INDEX($D$4:$D$178*成就内容!AZ$120/SUM(成就内容!$D$120:$BZ$120),成就内容!AZ99,1)-SUM(BI$59:BI94))</f>
        <v/>
      </c>
      <c r="BJ95" s="41" t="str">
        <f>IF(成就内容!BA43="","",INDEX($D$4:$D$178*成就内容!BA$120/SUM(成就内容!$D$120:$BZ$120),成就内容!BA99,1)-SUM(BJ$59:BJ94))</f>
        <v/>
      </c>
      <c r="BK95" s="41" t="str">
        <f>IF(成就内容!BB43="","",INDEX($D$4:$D$178*成就内容!BB$120/SUM(成就内容!$D$120:$BZ$120),成就内容!BB99,1)-SUM(BK$59:BK94))</f>
        <v/>
      </c>
      <c r="BL95" s="41">
        <f>IF(成就内容!BC43="","",INDEX($D$4:$D$178*成就内容!BC$120/SUM(成就内容!$D$120:$BZ$120),成就内容!BC99,1)-SUM(BL$59:BL94))</f>
        <v>0</v>
      </c>
      <c r="BM95" s="41">
        <f>IF(成就内容!BD43="","",INDEX($D$4:$D$178*成就内容!BD$120/SUM(成就内容!$D$120:$BZ$120),成就内容!BD99,1)-SUM(BM$59:BM94))</f>
        <v>0</v>
      </c>
      <c r="BN95" s="41">
        <f>IF(成就内容!BE43="","",INDEX($D$4:$D$178*成就内容!BE$120/SUM(成就内容!$D$120:$BZ$120),成就内容!BE99,1)-SUM(BN$59:BN94))</f>
        <v>0</v>
      </c>
      <c r="BO95" s="41">
        <f>IF(成就内容!BF43="","",INDEX($D$4:$D$178*成就内容!BF$120/SUM(成就内容!$D$120:$BZ$120),成就内容!BF99,1)-SUM(BO$59:BO94))</f>
        <v>0</v>
      </c>
      <c r="BP95" s="41">
        <f>IF(成就内容!BG43="","",INDEX($D$4:$D$178*成就内容!BG$120/SUM(成就内容!$D$120:$BZ$120),成就内容!BG99,1)-SUM(BP$59:BP94))</f>
        <v>744727.2727272734</v>
      </c>
      <c r="BQ95" s="41" t="str">
        <f>IF(成就内容!BH43="","",INDEX($D$4:$D$178*成就内容!BH$120/SUM(成就内容!$D$120:$BZ$120),成就内容!BH99,1)-SUM(BQ$59:BQ94))</f>
        <v/>
      </c>
      <c r="BR95" s="41" t="str">
        <f>IF(成就内容!BI43="","",INDEX($D$4:$D$178*成就内容!BI$120/SUM(成就内容!$D$120:$BZ$120),成就内容!BI99,1)-SUM(BR$59:BR94))</f>
        <v/>
      </c>
      <c r="BS95" s="41">
        <f>IF(成就内容!BJ43="","",INDEX($D$4:$D$178*成就内容!BJ$120/SUM(成就内容!$D$120:$BZ$120),成就内容!BJ99,1)-SUM(BS$59:BS94))</f>
        <v>0</v>
      </c>
      <c r="BT95" s="41" t="str">
        <f>IF(成就内容!BK43="","",INDEX($D$4:$D$178*成就内容!BK$120/SUM(成就内容!$D$120:$BZ$120),成就内容!BK99,1)-SUM(BT$59:BT94))</f>
        <v/>
      </c>
      <c r="BU95" s="41">
        <f>IF(成就内容!BL43="","",INDEX($D$4:$D$178*成就内容!BL$120/SUM(成就内容!$D$120:$BZ$120),成就内容!BL99,1)-SUM(BU$59:BU94))</f>
        <v>0</v>
      </c>
      <c r="BV95" s="41">
        <f>IF(成就内容!BM43="","",INDEX($D$4:$D$178*成就内容!BM$120/SUM(成就内容!$D$120:$BZ$120),成就内容!BM99,1)-SUM(BV$59:BV94))</f>
        <v>0</v>
      </c>
      <c r="BW95" s="41" t="str">
        <f>IF(成就内容!BN43="","",INDEX($D$4:$D$178*成就内容!BN$120/SUM(成就内容!$D$120:$BZ$120),成就内容!BN99,1)-SUM(BW$59:BW94))</f>
        <v/>
      </c>
      <c r="BX95" s="41">
        <f>IF(成就内容!BO43="","",INDEX($D$4:$D$178*成就内容!BO$120/SUM(成就内容!$D$120:$BZ$120),成就内容!BO99,1)-SUM(BX$59:BX94))</f>
        <v>186181.81818181835</v>
      </c>
      <c r="BY95" s="41">
        <f>IF(成就内容!BP43="","",INDEX($D$4:$D$178*成就内容!BP$120/SUM(成就内容!$D$120:$BZ$120),成就内容!BP99,1)-SUM(BY$59:BY94))</f>
        <v>186181.81818181835</v>
      </c>
      <c r="BZ95" s="41">
        <f>IF(成就内容!BQ43="","",INDEX($D$4:$D$178*成就内容!BQ$120/SUM(成就内容!$D$120:$BZ$120),成就内容!BQ99,1)-SUM(BZ$59:BZ94))</f>
        <v>46545.454545454471</v>
      </c>
      <c r="CA95" s="41" t="str">
        <f>IF(成就内容!BR43="","",INDEX($D$4:$D$178*成就内容!BR$120/SUM(成就内容!$D$120:$BZ$120),成就内容!BR99,1)-SUM(CA$59:CA94))</f>
        <v/>
      </c>
      <c r="CB95" s="41" t="str">
        <f>IF(成就内容!BS43="","",INDEX($D$4:$D$178*成就内容!BS$120/SUM(成就内容!$D$120:$BZ$120),成就内容!BS99,1)-SUM(CB$59:CB94))</f>
        <v/>
      </c>
      <c r="CC95" s="41">
        <f>IF(成就内容!BT43="","",INDEX($D$4:$D$178*成就内容!BT$120/SUM(成就内容!$D$120:$BZ$120),成就内容!BT99,1)-SUM(CC$59:CC94))</f>
        <v>0</v>
      </c>
      <c r="CD95" s="41">
        <f>IF(成就内容!BU43="","",INDEX($D$4:$D$178*成就内容!BU$120/SUM(成就内容!$D$120:$BZ$120),成就内容!BU99,1)-SUM(CD$59:CD94))</f>
        <v>186181.81818181742</v>
      </c>
      <c r="CE95" s="41" t="str">
        <f>IF(成就内容!BV43="","",INDEX($D$4:$D$178*成就内容!BV$120/SUM(成就内容!$D$120:$BZ$120),成就内容!BV99,1)-SUM(CE$59:CE94))</f>
        <v/>
      </c>
      <c r="CF95" s="41" t="str">
        <f>IF(成就内容!BW43="","",INDEX($D$4:$D$178*成就内容!BW$120/SUM(成就内容!$D$120:$BZ$120),成就内容!BW99,1)-SUM(CF$59:CF94))</f>
        <v/>
      </c>
      <c r="CG95" s="41" t="str">
        <f>IF(成就内容!BX43="","",INDEX($D$4:$D$178*成就内容!BX$120/SUM(成就内容!$D$120:$BZ$120),成就内容!BX99,1)-SUM(CG$59:CG94))</f>
        <v/>
      </c>
      <c r="CH95" s="41">
        <f>IF(成就内容!BY43="","",INDEX($D$4:$D$178*成就内容!BY$120/SUM(成就内容!$D$120:$BZ$120),成就内容!BY99,1)-SUM(CH$59:CH94))</f>
        <v>744727.2727272734</v>
      </c>
      <c r="CI95" s="41">
        <f>IF(成就内容!BZ43="","",INDEX($D$4:$D$178*成就内容!BZ$120/SUM(成就内容!$D$120:$BZ$120),成就内容!BZ99,1)-SUM(CI$59:CI94))</f>
        <v>0</v>
      </c>
      <c r="CK95" s="19"/>
      <c r="CM95" s="43">
        <v>37</v>
      </c>
      <c r="CN95" s="41">
        <f>IF(M95="","",IF(成就内容!D$120&lt;&gt;"",MAX(ROUNDUP(SMALL(M$59:M$108,$L95)/1000,0)*1000,1000),0))</f>
        <v>0</v>
      </c>
      <c r="CO95" s="41" t="str">
        <f>IF(N95="","",IF(成就内容!E$120&lt;&gt;"",MAX(ROUNDUP(SMALL(N$59:N$108,$L95)/1000,0)*1000,1000),0))</f>
        <v/>
      </c>
      <c r="CP95" s="41" t="str">
        <f>IF(O95="","",IF(成就内容!F$120&lt;&gt;"",MAX(ROUNDUP(SMALL(O$59:O$108,$L95)/1000,0)*1000,1000),0))</f>
        <v/>
      </c>
      <c r="CQ95" s="41" t="str">
        <f>IF(P95="","",IF(成就内容!G$120&lt;&gt;"",MAX(ROUNDUP(SMALL(P$59:P$108,$L95)/1000,0)*1000,1000),0))</f>
        <v/>
      </c>
      <c r="CR95" s="41">
        <f>IF(Q95="","",IF(成就内容!H$120&lt;&gt;"",MAX(ROUNDUP(SMALL(Q$59:Q$108,$L95)/1000,0)*1000,1000),0))</f>
        <v>0</v>
      </c>
      <c r="CS95" s="41">
        <f>IF(R95="","",IF(成就内容!I$120&lt;&gt;"",MAX(ROUNDUP(SMALL(R$59:R$108,$L95)/1000,0)*1000,1000),0))</f>
        <v>745000</v>
      </c>
      <c r="CT95" s="41">
        <f>IF(S95="","",IF(成就内容!J$120&lt;&gt;"",MAX(ROUNDUP(SMALL(S$59:S$108,$L95)/1000,0)*1000,1000),0))</f>
        <v>0</v>
      </c>
      <c r="CU95" s="41">
        <f>IF(T95="","",IF(成就内容!K$120&lt;&gt;"",MAX(ROUNDUP(SMALL(T$59:T$108,$L95)/1000,0)*1000,1000),0))</f>
        <v>0</v>
      </c>
      <c r="CV95" s="41">
        <f>IF(U95="","",IF(成就内容!L$120&lt;&gt;"",MAX(ROUNDUP(SMALL(U$59:U$108,$L95)/1000,0)*1000,1000),0))</f>
        <v>0</v>
      </c>
      <c r="CW95" s="41">
        <f>IF(V95="","",IF(成就内容!M$120&lt;&gt;"",MAX(ROUNDUP(SMALL(V$59:V$108,$L95)/1000,0)*1000,1000),0))</f>
        <v>0</v>
      </c>
      <c r="CX95" s="41" t="str">
        <f>IF(W95="","",IF(成就内容!N$120&lt;&gt;"",MAX(ROUNDUP(SMALL(W$59:W$108,$L95)/1000,0)*1000,1000),0))</f>
        <v/>
      </c>
      <c r="CY95" s="41" t="str">
        <f>IF(X95="","",IF(成就内容!O$120&lt;&gt;"",MAX(ROUNDUP(SMALL(X$59:X$108,$L95)/1000,0)*1000,1000),0))</f>
        <v/>
      </c>
      <c r="CZ95" s="41" t="str">
        <f>IF(Y95="","",IF(成就内容!P$120&lt;&gt;"",MAX(ROUNDUP(SMALL(Y$59:Y$108,$L95)/1000,0)*1000,1000),0))</f>
        <v/>
      </c>
      <c r="DA95" s="41">
        <f>IF(Z95="","",IF(成就内容!Q$120&lt;&gt;"",MAX(ROUNDUP(SMALL(Z$59:Z$108,$L95)/1000,0)*1000,1000),0))</f>
        <v>0</v>
      </c>
      <c r="DB95" s="41">
        <f>IF(AA95="","",IF(成就内容!R$120&lt;&gt;"",MAX(ROUNDUP(SMALL(AA$59:AA$108,$L95)/1000,0)*1000,1000),0))</f>
        <v>745000</v>
      </c>
      <c r="DC95" s="41">
        <f>IF(AB95="","",IF(成就内容!S$120&lt;&gt;"",MAX(ROUNDUP(SMALL(AB$59:AB$108,$L95)/1000,0)*1000,1000),0))</f>
        <v>0</v>
      </c>
      <c r="DD95" s="41">
        <f>IF(AC95="","",IF(成就内容!T$120&lt;&gt;"",MAX(ROUNDUP(SMALL(AC$59:AC$108,$L95)/1000,0)*1000,1000),0))</f>
        <v>0</v>
      </c>
      <c r="DE95" s="41">
        <f>IF(AD95="","",IF(成就内容!U$120&lt;&gt;"",MAX(ROUNDUP(SMALL(AD$59:AD$108,$L95)/1000,0)*1000,1000),0))</f>
        <v>0</v>
      </c>
      <c r="DF95" s="41">
        <f>IF(AE95="","",IF(成就内容!V$120&lt;&gt;"",MAX(ROUNDUP(SMALL(AE$59:AE$108,$L95)/1000,0)*1000,1000),0))</f>
        <v>0</v>
      </c>
      <c r="DG95" s="41" t="str">
        <f>IF(AF95="","",IF(成就内容!W$120&lt;&gt;"",MAX(ROUNDUP(SMALL(AF$59:AF$108,$L95)/1000,0)*1000,1000),0))</f>
        <v/>
      </c>
      <c r="DH95" s="41" t="str">
        <f>IF(AG95="","",IF(成就内容!X$120&lt;&gt;"",MAX(ROUNDUP(SMALL(AG$59:AG$108,$L95)/1000,0)*1000,1000),0))</f>
        <v/>
      </c>
      <c r="DI95" s="41" t="str">
        <f>IF(AH95="","",IF(成就内容!Y$120&lt;&gt;"",MAX(ROUNDUP(SMALL(AH$59:AH$108,$L95)/1000,0)*1000,1000),0))</f>
        <v/>
      </c>
      <c r="DJ95" s="41" t="str">
        <f>IF(AI95="","",IF(成就内容!Z$120&lt;&gt;"",MAX(ROUNDUP(SMALL(AI$59:AI$108,$L95)/1000,0)*1000,1000),0))</f>
        <v/>
      </c>
      <c r="DK95" s="41" t="str">
        <f>IF(AJ95="","",IF(成就内容!AA$120&lt;&gt;"",MAX(ROUNDUP(SMALL(AJ$59:AJ$108,$L95)/1000,0)*1000,1000),0))</f>
        <v/>
      </c>
      <c r="DL95" s="41" t="str">
        <f>IF(AK95="","",IF(成就内容!AB$120&lt;&gt;"",MAX(ROUNDUP(SMALL(AK$59:AK$108,$L95)/1000,0)*1000,1000),0))</f>
        <v/>
      </c>
      <c r="DM95" s="41">
        <f>IF(AL95="","",IF(成就内容!AC$120&lt;&gt;"",MAX(ROUNDUP(SMALL(AL$59:AL$108,$L95)/1000,0)*1000,1000),0))</f>
        <v>0</v>
      </c>
      <c r="DN95" s="41">
        <f>IF(AM95="","",IF(成就内容!AD$120&lt;&gt;"",MAX(ROUNDUP(SMALL(AM$59:AM$108,$L95)/1000,0)*1000,1000),0))</f>
        <v>0</v>
      </c>
      <c r="DO95" s="41">
        <f>IF(AN95="","",IF(成就内容!AE$120&lt;&gt;"",MAX(ROUNDUP(SMALL(AN$59:AN$108,$L95)/1000,0)*1000,1000),0))</f>
        <v>0</v>
      </c>
      <c r="DP95" s="41">
        <f>IF(AO95="","",IF(成就内容!AF$120&lt;&gt;"",MAX(ROUNDUP(SMALL(AO$59:AO$108,$L95)/1000,0)*1000,1000),0))</f>
        <v>0</v>
      </c>
      <c r="DQ95" s="41">
        <f>IF(AP95="","",IF(成就内容!AG$120&lt;&gt;"",MAX(ROUNDUP(SMALL(AP$59:AP$108,$L95)/1000,0)*1000,1000),0))</f>
        <v>745000</v>
      </c>
      <c r="DR95" s="41" t="str">
        <f>IF(AQ95="","",IF(成就内容!AH$120&lt;&gt;"",MAX(ROUNDUP(SMALL(AQ$59:AQ$108,$L95)/1000,0)*1000,1000),0))</f>
        <v/>
      </c>
      <c r="DS95" s="41">
        <f>IF(AR95="","",IF(成就内容!AI$120&lt;&gt;"",MAX(ROUNDUP(SMALL(AR$59:AR$108,$L95)/1000,0)*1000,1000),0))</f>
        <v>745000</v>
      </c>
      <c r="DT95" s="41">
        <f>IF(AS95="","",IF(成就内容!AJ$120&lt;&gt;"",MAX(ROUNDUP(SMALL(AS$59:AS$108,$L95)/1000,0)*1000,1000),0))</f>
        <v>745000</v>
      </c>
      <c r="DU95" s="41" t="str">
        <f>IF(AT95="","",IF(成就内容!AK$120&lt;&gt;"",MAX(ROUNDUP(SMALL(AT$59:AT$108,$L95)/1000,0)*1000,1000),0))</f>
        <v/>
      </c>
      <c r="DV95" s="41" t="str">
        <f>IF(AU95="","",IF(成就内容!AL$120&lt;&gt;"",MAX(ROUNDUP(SMALL(AU$59:AU$108,$L95)/1000,0)*1000,1000),0))</f>
        <v/>
      </c>
      <c r="DW95" s="41" t="str">
        <f>IF(AV95="","",IF(成就内容!AM$120&lt;&gt;"",MAX(ROUNDUP(SMALL(AV$59:AV$108,$L95)/1000,0)*1000,1000),0))</f>
        <v/>
      </c>
      <c r="DX95" s="41" t="str">
        <f>IF(AW95="","",IF(成就内容!AN$120&lt;&gt;"",MAX(ROUNDUP(SMALL(AW$59:AW$108,$L95)/1000,0)*1000,1000),0))</f>
        <v/>
      </c>
      <c r="DY95" s="41">
        <f>IF(AX95="","",IF(成就内容!AO$120&lt;&gt;"",MAX(ROUNDUP(SMALL(AX$59:AX$108,$L95)/1000,0)*1000,1000),0))</f>
        <v>0</v>
      </c>
      <c r="DZ95" s="41">
        <f>IF(AY95="","",IF(成就内容!AP$120&lt;&gt;"",MAX(ROUNDUP(SMALL(AY$59:AY$108,$L95)/1000,0)*1000,1000),0))</f>
        <v>0</v>
      </c>
      <c r="EA95" s="41">
        <f>IF(AZ95="","",IF(成就内容!AQ$120&lt;&gt;"",MAX(ROUNDUP(SMALL(AZ$59:AZ$108,$L95)/1000,0)*1000,1000),0))</f>
        <v>0</v>
      </c>
      <c r="EB95" s="41">
        <f>IF(BA95="","",IF(成就内容!AR$120&lt;&gt;"",MAX(ROUNDUP(SMALL(BA$59:BA$108,$L95)/1000,0)*1000,1000),0))</f>
        <v>0</v>
      </c>
      <c r="EC95" s="41">
        <f>IF(BB95="","",IF(成就内容!AS$120&lt;&gt;"",MAX(ROUNDUP(SMALL(BB$59:BB$108,$L95)/1000,0)*1000,1000),0))</f>
        <v>0</v>
      </c>
      <c r="ED95" s="41">
        <f>IF(BC95="","",IF(成就内容!AT$120&lt;&gt;"",MAX(ROUNDUP(SMALL(BC$59:BC$108,$L95)/1000,0)*1000,1000),0))</f>
        <v>0</v>
      </c>
      <c r="EE95" s="41" t="str">
        <f>IF(BD95="","",IF(成就内容!AU$120&lt;&gt;"",MAX(ROUNDUP(SMALL(BD$59:BD$108,$L95)/1000,0)*1000,1000),0))</f>
        <v/>
      </c>
      <c r="EF95" s="41" t="str">
        <f>IF(BE95="","",IF(成就内容!AV$120&lt;&gt;"",MAX(ROUNDUP(SMALL(BE$59:BE$108,$L95)/1000,0)*1000,1000),0))</f>
        <v/>
      </c>
      <c r="EG95" s="41">
        <f>IF(BF95="","",IF(成就内容!AW$120&lt;&gt;"",MAX(ROUNDUP(SMALL(BF$59:BF$108,$L95)/1000,0)*1000,1000),0))</f>
        <v>745000</v>
      </c>
      <c r="EH95" s="41" t="str">
        <f>IF(BG95="","",IF(成就内容!AX$120&lt;&gt;"",MAX(ROUNDUP(SMALL(BG$59:BG$108,$L95)/1000,0)*1000,1000),0))</f>
        <v/>
      </c>
      <c r="EI95" s="41" t="str">
        <f>IF(BH95="","",IF(成就内容!AY$120&lt;&gt;"",MAX(ROUNDUP(SMALL(BH$59:BH$108,$L95)/1000,0)*1000,1000),0))</f>
        <v/>
      </c>
      <c r="EJ95" s="41" t="str">
        <f>IF(BI95="","",IF(成就内容!AZ$120&lt;&gt;"",MAX(ROUNDUP(SMALL(BI$59:BI$108,$L95)/1000,0)*1000,1000),0))</f>
        <v/>
      </c>
      <c r="EK95" s="41" t="str">
        <f>IF(BJ95="","",IF(成就内容!BA$120&lt;&gt;"",MAX(ROUNDUP(SMALL(BJ$59:BJ$108,$L95)/1000,0)*1000,1000),0))</f>
        <v/>
      </c>
      <c r="EL95" s="41" t="str">
        <f>IF(BK95="","",IF(成就内容!BB$120&lt;&gt;"",MAX(ROUNDUP(SMALL(BK$59:BK$108,$L95)/1000,0)*1000,1000),0))</f>
        <v/>
      </c>
      <c r="EM95" s="41">
        <f>IF(BL95="","",IF(成就内容!BC$120&lt;&gt;"",MAX(ROUNDUP(SMALL(BL$59:BL$108,$L95)/1000,0)*1000,1000),0))</f>
        <v>0</v>
      </c>
      <c r="EN95" s="41">
        <f>IF(BM95="","",IF(成就内容!BD$120&lt;&gt;"",MAX(ROUNDUP(SMALL(BM$59:BM$108,$L95)/1000,0)*1000,1000),0))</f>
        <v>0</v>
      </c>
      <c r="EO95" s="41">
        <f>IF(BN95="","",IF(成就内容!BE$120&lt;&gt;"",MAX(ROUNDUP(SMALL(BN$59:BN$108,$L95)/1000,0)*1000,1000),0))</f>
        <v>0</v>
      </c>
      <c r="EP95" s="41">
        <f>IF(BO95="","",IF(成就内容!BF$120&lt;&gt;"",MAX(ROUNDUP(SMALL(BO$59:BO$108,$L95)/1000,0)*1000,1000),0))</f>
        <v>0</v>
      </c>
      <c r="EQ95" s="41">
        <f>IF(BP95="","",IF(成就内容!BG$120&lt;&gt;"",MAX(ROUNDUP(SMALL(BP$59:BP$108,$L95)/1000,0)*1000,1000),0))</f>
        <v>745000</v>
      </c>
      <c r="ER95" s="41" t="str">
        <f>IF(BQ95="","",IF(成就内容!BH$120&lt;&gt;"",MAX(ROUNDUP(SMALL(BQ$59:BQ$108,$L95)/1000,0)*1000,1000),0))</f>
        <v/>
      </c>
      <c r="ES95" s="41" t="str">
        <f>IF(BR95="","",IF(成就内容!BI$120&lt;&gt;"",MAX(ROUNDUP(SMALL(BR$59:BR$108,$L95)/1000,0)*1000,1000),0))</f>
        <v/>
      </c>
      <c r="ET95" s="41">
        <f>IF(BS95="","",IF(成就内容!BJ$120&lt;&gt;"",MAX(ROUNDUP(SMALL(BS$59:BS$108,$L95)/1000,0)*1000,1000),0))</f>
        <v>0</v>
      </c>
      <c r="EU95" s="41" t="str">
        <f>IF(BT95="","",IF(成就内容!BK$120&lt;&gt;"",MAX(ROUNDUP(SMALL(BT$59:BT$108,$L95)/1000,0)*1000,1000),0))</f>
        <v/>
      </c>
      <c r="EV95" s="41">
        <f>IF(BU95="","",IF(成就内容!BL$120&lt;&gt;"",MAX(ROUNDUP(SMALL(BU$59:BU$108,$L95)/1000,0)*1000,1000),0))</f>
        <v>0</v>
      </c>
      <c r="EW95" s="41">
        <f>IF(BV95="","",IF(成就内容!BM$120&lt;&gt;"",MAX(ROUNDUP(SMALL(BV$59:BV$108,$L95)/1000,0)*1000,1000),0))</f>
        <v>0</v>
      </c>
      <c r="EX95" s="41" t="str">
        <f>IF(BW95="","",IF(成就内容!BN$120&lt;&gt;"",MAX(ROUNDUP(SMALL(BW$59:BW$108,$L95)/1000,0)*1000,1000),0))</f>
        <v/>
      </c>
      <c r="EY95" s="41">
        <f>IF(BX95="","",IF(成就内容!BO$120&lt;&gt;"",MAX(ROUNDUP(SMALL(BX$59:BX$108,$L95)/1000,0)*1000,1000),0))</f>
        <v>94000</v>
      </c>
      <c r="EZ95" s="41">
        <f>IF(BY95="","",IF(成就内容!BP$120&lt;&gt;"",MAX(ROUNDUP(SMALL(BY$59:BY$108,$L95)/1000,0)*1000,1000),0))</f>
        <v>187000</v>
      </c>
      <c r="FA95" s="41">
        <f>IF(BZ95="","",IF(成就内容!BQ$120&lt;&gt;"",MAX(ROUNDUP(SMALL(BZ$59:BZ$108,$L95)/1000,0)*1000,1000),0))</f>
        <v>47000</v>
      </c>
      <c r="FB95" s="41" t="str">
        <f>IF(CA95="","",IF(成就内容!BR$120&lt;&gt;"",MAX(ROUNDUP(SMALL(CA$59:CA$108,$L95)/1000,0)*1000,1000),0))</f>
        <v/>
      </c>
      <c r="FC95" s="41" t="str">
        <f>IF(CB95="","",IF(成就内容!BS$120&lt;&gt;"",MAX(ROUNDUP(SMALL(CB$59:CB$108,$L95)/1000,0)*1000,1000),0))</f>
        <v/>
      </c>
      <c r="FD95" s="41">
        <f>IF(CC95="","",IF(成就内容!BT$120&lt;&gt;"",MAX(ROUNDUP(SMALL(CC$59:CC$108,$L95)/1000,0)*1000,1000),0))</f>
        <v>12000</v>
      </c>
      <c r="FE95" s="41">
        <f>IF(CD95="","",IF(成就内容!BU$120&lt;&gt;"",MAX(ROUNDUP(SMALL(CD$59:CD$108,$L95)/1000,0)*1000,1000),0))</f>
        <v>373000</v>
      </c>
      <c r="FF95" s="41" t="str">
        <f>IF(CE95="","",IF(成就内容!BV$120&lt;&gt;"",MAX(ROUNDUP(SMALL(CE$59:CE$108,$L95)/1000,0)*1000,1000),0))</f>
        <v/>
      </c>
      <c r="FG95" s="41" t="str">
        <f>IF(CF95="","",IF(成就内容!BW$120&lt;&gt;"",MAX(ROUNDUP(SMALL(CF$59:CF$108,$L95)/1000,0)*1000,1000),0))</f>
        <v/>
      </c>
      <c r="FH95" s="41" t="str">
        <f>IF(CG95="","",IF(成就内容!BX$120&lt;&gt;"",MAX(ROUNDUP(SMALL(CG$59:CG$108,$L95)/1000,0)*1000,1000),0))</f>
        <v/>
      </c>
      <c r="FI95" s="41">
        <f>IF(CH95="","",IF(成就内容!BY$120&lt;&gt;"",MAX(ROUNDUP(SMALL(CH$59:CH$108,$L95)/1000,0)*1000,1000),0))</f>
        <v>745000</v>
      </c>
      <c r="FJ95" s="41">
        <f>IF(CI95="","",IF(成就内容!BZ$120&lt;&gt;"",MAX(ROUNDUP(SMALL(CI$59:CI$108,$L95)/1000,0)*1000,1000),0))</f>
        <v>0</v>
      </c>
    </row>
    <row r="96" spans="1:166" s="96" customFormat="1" x14ac:dyDescent="0.15">
      <c r="B96" s="96">
        <v>93</v>
      </c>
      <c r="C96" s="96">
        <f>'[1]功能-子任务'!$S97</f>
        <v>36014.400000000001</v>
      </c>
      <c r="D96" s="96">
        <f>'[1]功能-子任务'!$AC97</f>
        <v>33280000</v>
      </c>
      <c r="E96" s="96">
        <f>'[1]功能-子任务'!$AM97/4</f>
        <v>295369921.875</v>
      </c>
      <c r="F96" s="96">
        <f t="shared" si="154"/>
        <v>295369921.875</v>
      </c>
      <c r="G96" s="96">
        <f>'[1]功能-子任务'!$AR97</f>
        <v>781620000.0000006</v>
      </c>
      <c r="H96" s="96">
        <f>'[1]功能-子任务'!$BA97</f>
        <v>86450</v>
      </c>
      <c r="I96" s="96">
        <f>'[1]功能-子任务'!$BJ97</f>
        <v>332672.3</v>
      </c>
      <c r="J96" s="19"/>
      <c r="L96" s="43">
        <v>38</v>
      </c>
      <c r="M96" s="41">
        <f>IF(成就内容!D44="","",INDEX($D$4:$D$178*成就内容!D$120/SUM(成就内容!$D$120:$BZ$120),成就内容!D100,1)-SUM(M$59:M95))</f>
        <v>0</v>
      </c>
      <c r="N96" s="41" t="str">
        <f>IF(成就内容!E44="","",INDEX($D$4:$D$178*成就内容!E$120/SUM(成就内容!$D$120:$BZ$120),成就内容!E100,1)-SUM(N$59:N95))</f>
        <v/>
      </c>
      <c r="O96" s="41" t="str">
        <f>IF(成就内容!F44="","",INDEX($D$4:$D$178*成就内容!F$120/SUM(成就内容!$D$120:$BZ$120),成就内容!F100,1)-SUM(O$59:O95))</f>
        <v/>
      </c>
      <c r="P96" s="41" t="str">
        <f>IF(成就内容!G44="","",INDEX($D$4:$D$178*成就内容!G$120/SUM(成就内容!$D$120:$BZ$120),成就内容!G100,1)-SUM(P$59:P95))</f>
        <v/>
      </c>
      <c r="Q96" s="41">
        <f>IF(成就内容!H44="","",INDEX($D$4:$D$178*成就内容!H$120/SUM(成就内容!$D$120:$BZ$120),成就内容!H100,1)-SUM(Q$59:Q95))</f>
        <v>0</v>
      </c>
      <c r="R96" s="41">
        <f>IF(成就内容!I44="","",INDEX($D$4:$D$178*成就内容!I$120/SUM(成就内容!$D$120:$BZ$120),成就内容!I100,1)-SUM(R$59:R95))</f>
        <v>744727.27272727154</v>
      </c>
      <c r="S96" s="41">
        <f>IF(成就内容!J44="","",INDEX($D$4:$D$178*成就内容!J$120/SUM(成就内容!$D$120:$BZ$120),成就内容!J100,1)-SUM(S$59:S95))</f>
        <v>0</v>
      </c>
      <c r="T96" s="41">
        <f>IF(成就内容!K44="","",INDEX($D$4:$D$178*成就内容!K$120/SUM(成就内容!$D$120:$BZ$120),成就内容!K100,1)-SUM(T$59:T95))</f>
        <v>0</v>
      </c>
      <c r="U96" s="41">
        <f>IF(成就内容!L44="","",INDEX($D$4:$D$178*成就内容!L$120/SUM(成就内容!$D$120:$BZ$120),成就内容!L100,1)-SUM(U$59:U95))</f>
        <v>0</v>
      </c>
      <c r="V96" s="41">
        <f>IF(成就内容!M44="","",INDEX($D$4:$D$178*成就内容!M$120/SUM(成就内容!$D$120:$BZ$120),成就内容!M100,1)-SUM(V$59:V95))</f>
        <v>0</v>
      </c>
      <c r="W96" s="41" t="str">
        <f>IF(成就内容!N44="","",INDEX($D$4:$D$178*成就内容!N$120/SUM(成就内容!$D$120:$BZ$120),成就内容!N100,1)-SUM(W$59:W95))</f>
        <v/>
      </c>
      <c r="X96" s="41" t="str">
        <f>IF(成就内容!O44="","",INDEX($D$4:$D$178*成就内容!O$120/SUM(成就内容!$D$120:$BZ$120),成就内容!O100,1)-SUM(X$59:X95))</f>
        <v/>
      </c>
      <c r="Y96" s="41" t="str">
        <f>IF(成就内容!P44="","",INDEX($D$4:$D$178*成就内容!P$120/SUM(成就内容!$D$120:$BZ$120),成就内容!P100,1)-SUM(Y$59:Y95))</f>
        <v/>
      </c>
      <c r="Z96" s="41">
        <f>IF(成就内容!Q44="","",INDEX($D$4:$D$178*成就内容!Q$120/SUM(成就内容!$D$120:$BZ$120),成就内容!Q100,1)-SUM(Z$59:Z95))</f>
        <v>0</v>
      </c>
      <c r="AA96" s="41">
        <f>IF(成就内容!R44="","",INDEX($D$4:$D$178*成就内容!R$120/SUM(成就内容!$D$120:$BZ$120),成就内容!R100,1)-SUM(AA$59:AA95))</f>
        <v>744727.27272727154</v>
      </c>
      <c r="AB96" s="41">
        <f>IF(成就内容!S44="","",INDEX($D$4:$D$178*成就内容!S$120/SUM(成就内容!$D$120:$BZ$120),成就内容!S100,1)-SUM(AB$59:AB95))</f>
        <v>0</v>
      </c>
      <c r="AC96" s="41">
        <f>IF(成就内容!T44="","",INDEX($D$4:$D$178*成就内容!T$120/SUM(成就内容!$D$120:$BZ$120),成就内容!T100,1)-SUM(AC$59:AC95))</f>
        <v>0</v>
      </c>
      <c r="AD96" s="41">
        <f>IF(成就内容!U44="","",INDEX($D$4:$D$178*成就内容!U$120/SUM(成就内容!$D$120:$BZ$120),成就内容!U100,1)-SUM(AD$59:AD95))</f>
        <v>0</v>
      </c>
      <c r="AE96" s="41">
        <f>IF(成就内容!V44="","",INDEX($D$4:$D$178*成就内容!V$120/SUM(成就内容!$D$120:$BZ$120),成就内容!V100,1)-SUM(AE$59:AE95))</f>
        <v>0</v>
      </c>
      <c r="AF96" s="41" t="str">
        <f>IF(成就内容!W44="","",INDEX($D$4:$D$178*成就内容!W$120/SUM(成就内容!$D$120:$BZ$120),成就内容!W100,1)-SUM(AF$59:AF95))</f>
        <v/>
      </c>
      <c r="AG96" s="41" t="str">
        <f>IF(成就内容!X44="","",INDEX($D$4:$D$178*成就内容!X$120/SUM(成就内容!$D$120:$BZ$120),成就内容!X100,1)-SUM(AG$59:AG95))</f>
        <v/>
      </c>
      <c r="AH96" s="41" t="str">
        <f>IF(成就内容!Y44="","",INDEX($D$4:$D$178*成就内容!Y$120/SUM(成就内容!$D$120:$BZ$120),成就内容!Y100,1)-SUM(AH$59:AH95))</f>
        <v/>
      </c>
      <c r="AI96" s="41" t="str">
        <f>IF(成就内容!Z44="","",INDEX($D$4:$D$178*成就内容!Z$120/SUM(成就内容!$D$120:$BZ$120),成就内容!Z100,1)-SUM(AI$59:AI95))</f>
        <v/>
      </c>
      <c r="AJ96" s="41" t="str">
        <f>IF(成就内容!AA44="","",INDEX($D$4:$D$178*成就内容!AA$120/SUM(成就内容!$D$120:$BZ$120),成就内容!AA100,1)-SUM(AJ$59:AJ95))</f>
        <v/>
      </c>
      <c r="AK96" s="41" t="str">
        <f>IF(成就内容!AB44="","",INDEX($D$4:$D$178*成就内容!AB$120/SUM(成就内容!$D$120:$BZ$120),成就内容!AB100,1)-SUM(AK$59:AK95))</f>
        <v/>
      </c>
      <c r="AL96" s="41">
        <f>IF(成就内容!AC44="","",INDEX($D$4:$D$178*成就内容!AC$120/SUM(成就内容!$D$120:$BZ$120),成就内容!AC100,1)-SUM(AL$59:AL95))</f>
        <v>0</v>
      </c>
      <c r="AM96" s="41">
        <f>IF(成就内容!AD44="","",INDEX($D$4:$D$178*成就内容!AD$120/SUM(成就内容!$D$120:$BZ$120),成就内容!AD100,1)-SUM(AM$59:AM95))</f>
        <v>0</v>
      </c>
      <c r="AN96" s="41">
        <f>IF(成就内容!AE44="","",INDEX($D$4:$D$178*成就内容!AE$120/SUM(成就内容!$D$120:$BZ$120),成就内容!AE100,1)-SUM(AN$59:AN95))</f>
        <v>0</v>
      </c>
      <c r="AO96" s="41">
        <f>IF(成就内容!AF44="","",INDEX($D$4:$D$178*成就内容!AF$120/SUM(成就内容!$D$120:$BZ$120),成就内容!AF100,1)-SUM(AO$59:AO95))</f>
        <v>0</v>
      </c>
      <c r="AP96" s="41">
        <f>IF(成就内容!AG44="","",INDEX($D$4:$D$178*成就内容!AG$120/SUM(成就内容!$D$120:$BZ$120),成就内容!AG100,1)-SUM(AP$59:AP95))</f>
        <v>744727.27272727154</v>
      </c>
      <c r="AQ96" s="41" t="str">
        <f>IF(成就内容!AH44="","",INDEX($D$4:$D$178*成就内容!AH$120/SUM(成就内容!$D$120:$BZ$120),成就内容!AH100,1)-SUM(AQ$59:AQ95))</f>
        <v/>
      </c>
      <c r="AR96" s="41">
        <f>IF(成就内容!AI44="","",INDEX($D$4:$D$178*成就内容!AI$120/SUM(成就内容!$D$120:$BZ$120),成就内容!AI100,1)-SUM(AR$59:AR95))</f>
        <v>744727.27272727154</v>
      </c>
      <c r="AS96" s="41">
        <f>IF(成就内容!AJ44="","",INDEX($D$4:$D$178*成就内容!AJ$120/SUM(成就内容!$D$120:$BZ$120),成就内容!AJ100,1)-SUM(AS$59:AS95))</f>
        <v>744727.2727272734</v>
      </c>
      <c r="AT96" s="41" t="str">
        <f>IF(成就内容!AK44="","",INDEX($D$4:$D$178*成就内容!AK$120/SUM(成就内容!$D$120:$BZ$120),成就内容!AK100,1)-SUM(AT$59:AT95))</f>
        <v/>
      </c>
      <c r="AU96" s="41" t="str">
        <f>IF(成就内容!AL44="","",INDEX($D$4:$D$178*成就内容!AL$120/SUM(成就内容!$D$120:$BZ$120),成就内容!AL100,1)-SUM(AU$59:AU95))</f>
        <v/>
      </c>
      <c r="AV96" s="41" t="str">
        <f>IF(成就内容!AM44="","",INDEX($D$4:$D$178*成就内容!AM$120/SUM(成就内容!$D$120:$BZ$120),成就内容!AM100,1)-SUM(AV$59:AV95))</f>
        <v/>
      </c>
      <c r="AW96" s="41" t="str">
        <f>IF(成就内容!AN44="","",INDEX($D$4:$D$178*成就内容!AN$120/SUM(成就内容!$D$120:$BZ$120),成就内容!AN100,1)-SUM(AW$59:AW95))</f>
        <v/>
      </c>
      <c r="AX96" s="41">
        <f>IF(成就内容!AO44="","",INDEX($D$4:$D$178*成就内容!AO$120/SUM(成就内容!$D$120:$BZ$120),成就内容!AO100,1)-SUM(AX$59:AX95))</f>
        <v>0</v>
      </c>
      <c r="AY96" s="41">
        <f>IF(成就内容!AP44="","",INDEX($D$4:$D$178*成就内容!AP$120/SUM(成就内容!$D$120:$BZ$120),成就内容!AP100,1)-SUM(AY$59:AY95))</f>
        <v>0</v>
      </c>
      <c r="AZ96" s="41">
        <f>IF(成就内容!AQ44="","",INDEX($D$4:$D$178*成就内容!AQ$120/SUM(成就内容!$D$120:$BZ$120),成就内容!AQ100,1)-SUM(AZ$59:AZ95))</f>
        <v>0</v>
      </c>
      <c r="BA96" s="41">
        <f>IF(成就内容!AR44="","",INDEX($D$4:$D$178*成就内容!AR$120/SUM(成就内容!$D$120:$BZ$120),成就内容!AR100,1)-SUM(BA$59:BA95))</f>
        <v>0</v>
      </c>
      <c r="BB96" s="41">
        <f>IF(成就内容!AS44="","",INDEX($D$4:$D$178*成就内容!AS$120/SUM(成就内容!$D$120:$BZ$120),成就内容!AS100,1)-SUM(BB$59:BB95))</f>
        <v>0</v>
      </c>
      <c r="BC96" s="41">
        <f>IF(成就内容!AT44="","",INDEX($D$4:$D$178*成就内容!AT$120/SUM(成就内容!$D$120:$BZ$120),成就内容!AT100,1)-SUM(BC$59:BC95))</f>
        <v>0</v>
      </c>
      <c r="BD96" s="41" t="str">
        <f>IF(成就内容!AU44="","",INDEX($D$4:$D$178*成就内容!AU$120/SUM(成就内容!$D$120:$BZ$120),成就内容!AU100,1)-SUM(BD$59:BD95))</f>
        <v/>
      </c>
      <c r="BE96" s="41" t="str">
        <f>IF(成就内容!AV44="","",INDEX($D$4:$D$178*成就内容!AV$120/SUM(成就内容!$D$120:$BZ$120),成就内容!AV100,1)-SUM(BE$59:BE95))</f>
        <v/>
      </c>
      <c r="BF96" s="41">
        <f>IF(成就内容!AW44="","",INDEX($D$4:$D$178*成就内容!AW$120/SUM(成就内容!$D$120:$BZ$120),成就内容!AW100,1)-SUM(BF$59:BF95))</f>
        <v>744727.27272727154</v>
      </c>
      <c r="BG96" s="41" t="str">
        <f>IF(成就内容!AX44="","",INDEX($D$4:$D$178*成就内容!AX$120/SUM(成就内容!$D$120:$BZ$120),成就内容!AX100,1)-SUM(BG$59:BG95))</f>
        <v/>
      </c>
      <c r="BH96" s="41" t="str">
        <f>IF(成就内容!AY44="","",INDEX($D$4:$D$178*成就内容!AY$120/SUM(成就内容!$D$120:$BZ$120),成就内容!AY100,1)-SUM(BH$59:BH95))</f>
        <v/>
      </c>
      <c r="BI96" s="41" t="str">
        <f>IF(成就内容!AZ44="","",INDEX($D$4:$D$178*成就内容!AZ$120/SUM(成就内容!$D$120:$BZ$120),成就内容!AZ100,1)-SUM(BI$59:BI95))</f>
        <v/>
      </c>
      <c r="BJ96" s="41" t="str">
        <f>IF(成就内容!BA44="","",INDEX($D$4:$D$178*成就内容!BA$120/SUM(成就内容!$D$120:$BZ$120),成就内容!BA100,1)-SUM(BJ$59:BJ95))</f>
        <v/>
      </c>
      <c r="BK96" s="41" t="str">
        <f>IF(成就内容!BB44="","",INDEX($D$4:$D$178*成就内容!BB$120/SUM(成就内容!$D$120:$BZ$120),成就内容!BB100,1)-SUM(BK$59:BK95))</f>
        <v/>
      </c>
      <c r="BL96" s="41">
        <f>IF(成就内容!BC44="","",INDEX($D$4:$D$178*成就内容!BC$120/SUM(成就内容!$D$120:$BZ$120),成就内容!BC100,1)-SUM(BL$59:BL95))</f>
        <v>0</v>
      </c>
      <c r="BM96" s="41">
        <f>IF(成就内容!BD44="","",INDEX($D$4:$D$178*成就内容!BD$120/SUM(成就内容!$D$120:$BZ$120),成就内容!BD100,1)-SUM(BM$59:BM95))</f>
        <v>0</v>
      </c>
      <c r="BN96" s="41">
        <f>IF(成就内容!BE44="","",INDEX($D$4:$D$178*成就内容!BE$120/SUM(成就内容!$D$120:$BZ$120),成就内容!BE100,1)-SUM(BN$59:BN95))</f>
        <v>0</v>
      </c>
      <c r="BO96" s="41">
        <f>IF(成就内容!BF44="","",INDEX($D$4:$D$178*成就内容!BF$120/SUM(成就内容!$D$120:$BZ$120),成就内容!BF100,1)-SUM(BO$59:BO95))</f>
        <v>0</v>
      </c>
      <c r="BP96" s="41">
        <f>IF(成就内容!BG44="","",INDEX($D$4:$D$178*成就内容!BG$120/SUM(成就内容!$D$120:$BZ$120),成就内容!BG100,1)-SUM(BP$59:BP95))</f>
        <v>744727.27272727154</v>
      </c>
      <c r="BQ96" s="41" t="str">
        <f>IF(成就内容!BH44="","",INDEX($D$4:$D$178*成就内容!BH$120/SUM(成就内容!$D$120:$BZ$120),成就内容!BH100,1)-SUM(BQ$59:BQ95))</f>
        <v/>
      </c>
      <c r="BR96" s="41" t="str">
        <f>IF(成就内容!BI44="","",INDEX($D$4:$D$178*成就内容!BI$120/SUM(成就内容!$D$120:$BZ$120),成就内容!BI100,1)-SUM(BR$59:BR95))</f>
        <v/>
      </c>
      <c r="BS96" s="41">
        <f>IF(成就内容!BJ44="","",INDEX($D$4:$D$178*成就内容!BJ$120/SUM(成就内容!$D$120:$BZ$120),成就内容!BJ100,1)-SUM(BS$59:BS95))</f>
        <v>0</v>
      </c>
      <c r="BT96" s="41" t="str">
        <f>IF(成就内容!BK44="","",INDEX($D$4:$D$178*成就内容!BK$120/SUM(成就内容!$D$120:$BZ$120),成就内容!BK100,1)-SUM(BT$59:BT95))</f>
        <v/>
      </c>
      <c r="BU96" s="41">
        <f>IF(成就内容!BL44="","",INDEX($D$4:$D$178*成就内容!BL$120/SUM(成就内容!$D$120:$BZ$120),成就内容!BL100,1)-SUM(BU$59:BU95))</f>
        <v>0</v>
      </c>
      <c r="BV96" s="41">
        <f>IF(成就内容!BM44="","",INDEX($D$4:$D$178*成就内容!BM$120/SUM(成就内容!$D$120:$BZ$120),成就内容!BM100,1)-SUM(BV$59:BV95))</f>
        <v>0</v>
      </c>
      <c r="BW96" s="41" t="str">
        <f>IF(成就内容!BN44="","",INDEX($D$4:$D$178*成就内容!BN$120/SUM(成就内容!$D$120:$BZ$120),成就内容!BN100,1)-SUM(BW$59:BW95))</f>
        <v/>
      </c>
      <c r="BX96" s="41">
        <f>IF(成就内容!BO44="","",INDEX($D$4:$D$178*成就内容!BO$120/SUM(成就内容!$D$120:$BZ$120),成就内容!BO100,1)-SUM(BX$59:BX95))</f>
        <v>186181.81818181789</v>
      </c>
      <c r="BY96" s="41">
        <f>IF(成就内容!BP44="","",INDEX($D$4:$D$178*成就内容!BP$120/SUM(成就内容!$D$120:$BZ$120),成就内容!BP100,1)-SUM(BY$59:BY95))</f>
        <v>186181.81818181742</v>
      </c>
      <c r="BZ96" s="41">
        <f>IF(成就内容!BQ44="","",INDEX($D$4:$D$178*成就内容!BQ$120/SUM(成就内容!$D$120:$BZ$120),成就内容!BQ100,1)-SUM(BZ$59:BZ95))</f>
        <v>0</v>
      </c>
      <c r="CA96" s="41" t="str">
        <f>IF(成就内容!BR44="","",INDEX($D$4:$D$178*成就内容!BR$120/SUM(成就内容!$D$120:$BZ$120),成就内容!BR100,1)-SUM(CA$59:CA95))</f>
        <v/>
      </c>
      <c r="CB96" s="41" t="str">
        <f>IF(成就内容!BS44="","",INDEX($D$4:$D$178*成就内容!BS$120/SUM(成就内容!$D$120:$BZ$120),成就内容!BS100,1)-SUM(CB$59:CB95))</f>
        <v/>
      </c>
      <c r="CC96" s="41">
        <f>IF(成就内容!BT44="","",INDEX($D$4:$D$178*成就内容!BT$120/SUM(成就内容!$D$120:$BZ$120),成就内容!BT100,1)-SUM(CC$59:CC95))</f>
        <v>11636.363636363647</v>
      </c>
      <c r="CD96" s="41">
        <f>IF(成就内容!BU44="","",INDEX($D$4:$D$178*成就内容!BU$120/SUM(成就内容!$D$120:$BZ$120),成就内容!BU100,1)-SUM(CD$59:CD95))</f>
        <v>372363.6363636367</v>
      </c>
      <c r="CE96" s="41" t="str">
        <f>IF(成就内容!BV44="","",INDEX($D$4:$D$178*成就内容!BV$120/SUM(成就内容!$D$120:$BZ$120),成就内容!BV100,1)-SUM(CE$59:CE95))</f>
        <v/>
      </c>
      <c r="CF96" s="41" t="str">
        <f>IF(成就内容!BW44="","",INDEX($D$4:$D$178*成就内容!BW$120/SUM(成就内容!$D$120:$BZ$120),成就内容!BW100,1)-SUM(CF$59:CF95))</f>
        <v/>
      </c>
      <c r="CG96" s="41" t="str">
        <f>IF(成就内容!BX44="","",INDEX($D$4:$D$178*成就内容!BX$120/SUM(成就内容!$D$120:$BZ$120),成就内容!BX100,1)-SUM(CG$59:CG95))</f>
        <v/>
      </c>
      <c r="CH96" s="41">
        <f>IF(成就内容!BY44="","",INDEX($D$4:$D$178*成就内容!BY$120/SUM(成就内容!$D$120:$BZ$120),成就内容!BY100,1)-SUM(CH$59:CH95))</f>
        <v>744727.27272727154</v>
      </c>
      <c r="CI96" s="41">
        <f>IF(成就内容!BZ44="","",INDEX($D$4:$D$178*成就内容!BZ$120/SUM(成就内容!$D$120:$BZ$120),成就内容!BZ100,1)-SUM(CI$59:CI95))</f>
        <v>0</v>
      </c>
      <c r="CK96" s="19"/>
      <c r="CM96" s="43">
        <v>38</v>
      </c>
      <c r="CN96" s="41">
        <f>IF(M96="","",IF(成就内容!D$120&lt;&gt;"",MAX(ROUNDUP(SMALL(M$59:M$108,$L96)/1000,0)*1000,1000),0))</f>
        <v>0</v>
      </c>
      <c r="CO96" s="41" t="str">
        <f>IF(N96="","",IF(成就内容!E$120&lt;&gt;"",MAX(ROUNDUP(SMALL(N$59:N$108,$L96)/1000,0)*1000,1000),0))</f>
        <v/>
      </c>
      <c r="CP96" s="41" t="str">
        <f>IF(O96="","",IF(成就内容!F$120&lt;&gt;"",MAX(ROUNDUP(SMALL(O$59:O$108,$L96)/1000,0)*1000,1000),0))</f>
        <v/>
      </c>
      <c r="CQ96" s="41" t="str">
        <f>IF(P96="","",IF(成就内容!G$120&lt;&gt;"",MAX(ROUNDUP(SMALL(P$59:P$108,$L96)/1000,0)*1000,1000),0))</f>
        <v/>
      </c>
      <c r="CR96" s="41">
        <f>IF(Q96="","",IF(成就内容!H$120&lt;&gt;"",MAX(ROUNDUP(SMALL(Q$59:Q$108,$L96)/1000,0)*1000,1000),0))</f>
        <v>0</v>
      </c>
      <c r="CS96" s="41">
        <f>IF(R96="","",IF(成就内容!I$120&lt;&gt;"",MAX(ROUNDUP(SMALL(R$59:R$108,$L96)/1000,0)*1000,1000),0))</f>
        <v>745000</v>
      </c>
      <c r="CT96" s="41">
        <f>IF(S96="","",IF(成就内容!J$120&lt;&gt;"",MAX(ROUNDUP(SMALL(S$59:S$108,$L96)/1000,0)*1000,1000),0))</f>
        <v>0</v>
      </c>
      <c r="CU96" s="41">
        <f>IF(T96="","",IF(成就内容!K$120&lt;&gt;"",MAX(ROUNDUP(SMALL(T$59:T$108,$L96)/1000,0)*1000,1000),0))</f>
        <v>0</v>
      </c>
      <c r="CV96" s="41">
        <f>IF(U96="","",IF(成就内容!L$120&lt;&gt;"",MAX(ROUNDUP(SMALL(U$59:U$108,$L96)/1000,0)*1000,1000),0))</f>
        <v>0</v>
      </c>
      <c r="CW96" s="41">
        <f>IF(V96="","",IF(成就内容!M$120&lt;&gt;"",MAX(ROUNDUP(SMALL(V$59:V$108,$L96)/1000,0)*1000,1000),0))</f>
        <v>0</v>
      </c>
      <c r="CX96" s="41" t="str">
        <f>IF(W96="","",IF(成就内容!N$120&lt;&gt;"",MAX(ROUNDUP(SMALL(W$59:W$108,$L96)/1000,0)*1000,1000),0))</f>
        <v/>
      </c>
      <c r="CY96" s="41" t="str">
        <f>IF(X96="","",IF(成就内容!O$120&lt;&gt;"",MAX(ROUNDUP(SMALL(X$59:X$108,$L96)/1000,0)*1000,1000),0))</f>
        <v/>
      </c>
      <c r="CZ96" s="41" t="str">
        <f>IF(Y96="","",IF(成就内容!P$120&lt;&gt;"",MAX(ROUNDUP(SMALL(Y$59:Y$108,$L96)/1000,0)*1000,1000),0))</f>
        <v/>
      </c>
      <c r="DA96" s="41">
        <f>IF(Z96="","",IF(成就内容!Q$120&lt;&gt;"",MAX(ROUNDUP(SMALL(Z$59:Z$108,$L96)/1000,0)*1000,1000),0))</f>
        <v>0</v>
      </c>
      <c r="DB96" s="41">
        <f>IF(AA96="","",IF(成就内容!R$120&lt;&gt;"",MAX(ROUNDUP(SMALL(AA$59:AA$108,$L96)/1000,0)*1000,1000),0))</f>
        <v>745000</v>
      </c>
      <c r="DC96" s="41">
        <f>IF(AB96="","",IF(成就内容!S$120&lt;&gt;"",MAX(ROUNDUP(SMALL(AB$59:AB$108,$L96)/1000,0)*1000,1000),0))</f>
        <v>0</v>
      </c>
      <c r="DD96" s="41">
        <f>IF(AC96="","",IF(成就内容!T$120&lt;&gt;"",MAX(ROUNDUP(SMALL(AC$59:AC$108,$L96)/1000,0)*1000,1000),0))</f>
        <v>0</v>
      </c>
      <c r="DE96" s="41">
        <f>IF(AD96="","",IF(成就内容!U$120&lt;&gt;"",MAX(ROUNDUP(SMALL(AD$59:AD$108,$L96)/1000,0)*1000,1000),0))</f>
        <v>0</v>
      </c>
      <c r="DF96" s="41">
        <f>IF(AE96="","",IF(成就内容!V$120&lt;&gt;"",MAX(ROUNDUP(SMALL(AE$59:AE$108,$L96)/1000,0)*1000,1000),0))</f>
        <v>0</v>
      </c>
      <c r="DG96" s="41" t="str">
        <f>IF(AF96="","",IF(成就内容!W$120&lt;&gt;"",MAX(ROUNDUP(SMALL(AF$59:AF$108,$L96)/1000,0)*1000,1000),0))</f>
        <v/>
      </c>
      <c r="DH96" s="41" t="str">
        <f>IF(AG96="","",IF(成就内容!X$120&lt;&gt;"",MAX(ROUNDUP(SMALL(AG$59:AG$108,$L96)/1000,0)*1000,1000),0))</f>
        <v/>
      </c>
      <c r="DI96" s="41" t="str">
        <f>IF(AH96="","",IF(成就内容!Y$120&lt;&gt;"",MAX(ROUNDUP(SMALL(AH$59:AH$108,$L96)/1000,0)*1000,1000),0))</f>
        <v/>
      </c>
      <c r="DJ96" s="41" t="str">
        <f>IF(AI96="","",IF(成就内容!Z$120&lt;&gt;"",MAX(ROUNDUP(SMALL(AI$59:AI$108,$L96)/1000,0)*1000,1000),0))</f>
        <v/>
      </c>
      <c r="DK96" s="41" t="str">
        <f>IF(AJ96="","",IF(成就内容!AA$120&lt;&gt;"",MAX(ROUNDUP(SMALL(AJ$59:AJ$108,$L96)/1000,0)*1000,1000),0))</f>
        <v/>
      </c>
      <c r="DL96" s="41" t="str">
        <f>IF(AK96="","",IF(成就内容!AB$120&lt;&gt;"",MAX(ROUNDUP(SMALL(AK$59:AK$108,$L96)/1000,0)*1000,1000),0))</f>
        <v/>
      </c>
      <c r="DM96" s="41">
        <f>IF(AL96="","",IF(成就内容!AC$120&lt;&gt;"",MAX(ROUNDUP(SMALL(AL$59:AL$108,$L96)/1000,0)*1000,1000),0))</f>
        <v>0</v>
      </c>
      <c r="DN96" s="41">
        <f>IF(AM96="","",IF(成就内容!AD$120&lt;&gt;"",MAX(ROUNDUP(SMALL(AM$59:AM$108,$L96)/1000,0)*1000,1000),0))</f>
        <v>0</v>
      </c>
      <c r="DO96" s="41">
        <f>IF(AN96="","",IF(成就内容!AE$120&lt;&gt;"",MAX(ROUNDUP(SMALL(AN$59:AN$108,$L96)/1000,0)*1000,1000),0))</f>
        <v>0</v>
      </c>
      <c r="DP96" s="41">
        <f>IF(AO96="","",IF(成就内容!AF$120&lt;&gt;"",MAX(ROUNDUP(SMALL(AO$59:AO$108,$L96)/1000,0)*1000,1000),0))</f>
        <v>0</v>
      </c>
      <c r="DQ96" s="41">
        <f>IF(AP96="","",IF(成就内容!AG$120&lt;&gt;"",MAX(ROUNDUP(SMALL(AP$59:AP$108,$L96)/1000,0)*1000,1000),0))</f>
        <v>745000</v>
      </c>
      <c r="DR96" s="41" t="str">
        <f>IF(AQ96="","",IF(成就内容!AH$120&lt;&gt;"",MAX(ROUNDUP(SMALL(AQ$59:AQ$108,$L96)/1000,0)*1000,1000),0))</f>
        <v/>
      </c>
      <c r="DS96" s="41">
        <f>IF(AR96="","",IF(成就内容!AI$120&lt;&gt;"",MAX(ROUNDUP(SMALL(AR$59:AR$108,$L96)/1000,0)*1000,1000),0))</f>
        <v>745000</v>
      </c>
      <c r="DT96" s="41">
        <f>IF(AS96="","",IF(成就内容!AJ$120&lt;&gt;"",MAX(ROUNDUP(SMALL(AS$59:AS$108,$L96)/1000,0)*1000,1000),0))</f>
        <v>745000</v>
      </c>
      <c r="DU96" s="41" t="str">
        <f>IF(AT96="","",IF(成就内容!AK$120&lt;&gt;"",MAX(ROUNDUP(SMALL(AT$59:AT$108,$L96)/1000,0)*1000,1000),0))</f>
        <v/>
      </c>
      <c r="DV96" s="41" t="str">
        <f>IF(AU96="","",IF(成就内容!AL$120&lt;&gt;"",MAX(ROUNDUP(SMALL(AU$59:AU$108,$L96)/1000,0)*1000,1000),0))</f>
        <v/>
      </c>
      <c r="DW96" s="41" t="str">
        <f>IF(AV96="","",IF(成就内容!AM$120&lt;&gt;"",MAX(ROUNDUP(SMALL(AV$59:AV$108,$L96)/1000,0)*1000,1000),0))</f>
        <v/>
      </c>
      <c r="DX96" s="41" t="str">
        <f>IF(AW96="","",IF(成就内容!AN$120&lt;&gt;"",MAX(ROUNDUP(SMALL(AW$59:AW$108,$L96)/1000,0)*1000,1000),0))</f>
        <v/>
      </c>
      <c r="DY96" s="41">
        <f>IF(AX96="","",IF(成就内容!AO$120&lt;&gt;"",MAX(ROUNDUP(SMALL(AX$59:AX$108,$L96)/1000,0)*1000,1000),0))</f>
        <v>0</v>
      </c>
      <c r="DZ96" s="41">
        <f>IF(AY96="","",IF(成就内容!AP$120&lt;&gt;"",MAX(ROUNDUP(SMALL(AY$59:AY$108,$L96)/1000,0)*1000,1000),0))</f>
        <v>0</v>
      </c>
      <c r="EA96" s="41">
        <f>IF(AZ96="","",IF(成就内容!AQ$120&lt;&gt;"",MAX(ROUNDUP(SMALL(AZ$59:AZ$108,$L96)/1000,0)*1000,1000),0))</f>
        <v>0</v>
      </c>
      <c r="EB96" s="41">
        <f>IF(BA96="","",IF(成就内容!AR$120&lt;&gt;"",MAX(ROUNDUP(SMALL(BA$59:BA$108,$L96)/1000,0)*1000,1000),0))</f>
        <v>0</v>
      </c>
      <c r="EC96" s="41">
        <f>IF(BB96="","",IF(成就内容!AS$120&lt;&gt;"",MAX(ROUNDUP(SMALL(BB$59:BB$108,$L96)/1000,0)*1000,1000),0))</f>
        <v>0</v>
      </c>
      <c r="ED96" s="41">
        <f>IF(BC96="","",IF(成就内容!AT$120&lt;&gt;"",MAX(ROUNDUP(SMALL(BC$59:BC$108,$L96)/1000,0)*1000,1000),0))</f>
        <v>0</v>
      </c>
      <c r="EE96" s="41" t="str">
        <f>IF(BD96="","",IF(成就内容!AU$120&lt;&gt;"",MAX(ROUNDUP(SMALL(BD$59:BD$108,$L96)/1000,0)*1000,1000),0))</f>
        <v/>
      </c>
      <c r="EF96" s="41" t="str">
        <f>IF(BE96="","",IF(成就内容!AV$120&lt;&gt;"",MAX(ROUNDUP(SMALL(BE$59:BE$108,$L96)/1000,0)*1000,1000),0))</f>
        <v/>
      </c>
      <c r="EG96" s="41">
        <f>IF(BF96="","",IF(成就内容!AW$120&lt;&gt;"",MAX(ROUNDUP(SMALL(BF$59:BF$108,$L96)/1000,0)*1000,1000),0))</f>
        <v>745000</v>
      </c>
      <c r="EH96" s="41" t="str">
        <f>IF(BG96="","",IF(成就内容!AX$120&lt;&gt;"",MAX(ROUNDUP(SMALL(BG$59:BG$108,$L96)/1000,0)*1000,1000),0))</f>
        <v/>
      </c>
      <c r="EI96" s="41" t="str">
        <f>IF(BH96="","",IF(成就内容!AY$120&lt;&gt;"",MAX(ROUNDUP(SMALL(BH$59:BH$108,$L96)/1000,0)*1000,1000),0))</f>
        <v/>
      </c>
      <c r="EJ96" s="41" t="str">
        <f>IF(BI96="","",IF(成就内容!AZ$120&lt;&gt;"",MAX(ROUNDUP(SMALL(BI$59:BI$108,$L96)/1000,0)*1000,1000),0))</f>
        <v/>
      </c>
      <c r="EK96" s="41" t="str">
        <f>IF(BJ96="","",IF(成就内容!BA$120&lt;&gt;"",MAX(ROUNDUP(SMALL(BJ$59:BJ$108,$L96)/1000,0)*1000,1000),0))</f>
        <v/>
      </c>
      <c r="EL96" s="41" t="str">
        <f>IF(BK96="","",IF(成就内容!BB$120&lt;&gt;"",MAX(ROUNDUP(SMALL(BK$59:BK$108,$L96)/1000,0)*1000,1000),0))</f>
        <v/>
      </c>
      <c r="EM96" s="41">
        <f>IF(BL96="","",IF(成就内容!BC$120&lt;&gt;"",MAX(ROUNDUP(SMALL(BL$59:BL$108,$L96)/1000,0)*1000,1000),0))</f>
        <v>0</v>
      </c>
      <c r="EN96" s="41">
        <f>IF(BM96="","",IF(成就内容!BD$120&lt;&gt;"",MAX(ROUNDUP(SMALL(BM$59:BM$108,$L96)/1000,0)*1000,1000),0))</f>
        <v>0</v>
      </c>
      <c r="EO96" s="41">
        <f>IF(BN96="","",IF(成就内容!BE$120&lt;&gt;"",MAX(ROUNDUP(SMALL(BN$59:BN$108,$L96)/1000,0)*1000,1000),0))</f>
        <v>0</v>
      </c>
      <c r="EP96" s="41">
        <f>IF(BO96="","",IF(成就内容!BF$120&lt;&gt;"",MAX(ROUNDUP(SMALL(BO$59:BO$108,$L96)/1000,0)*1000,1000),0))</f>
        <v>0</v>
      </c>
      <c r="EQ96" s="41">
        <f>IF(BP96="","",IF(成就内容!BG$120&lt;&gt;"",MAX(ROUNDUP(SMALL(BP$59:BP$108,$L96)/1000,0)*1000,1000),0))</f>
        <v>745000</v>
      </c>
      <c r="ER96" s="41" t="str">
        <f>IF(BQ96="","",IF(成就内容!BH$120&lt;&gt;"",MAX(ROUNDUP(SMALL(BQ$59:BQ$108,$L96)/1000,0)*1000,1000),0))</f>
        <v/>
      </c>
      <c r="ES96" s="41" t="str">
        <f>IF(BR96="","",IF(成就内容!BI$120&lt;&gt;"",MAX(ROUNDUP(SMALL(BR$59:BR$108,$L96)/1000,0)*1000,1000),0))</f>
        <v/>
      </c>
      <c r="ET96" s="41">
        <f>IF(BS96="","",IF(成就内容!BJ$120&lt;&gt;"",MAX(ROUNDUP(SMALL(BS$59:BS$108,$L96)/1000,0)*1000,1000),0))</f>
        <v>0</v>
      </c>
      <c r="EU96" s="41" t="str">
        <f>IF(BT96="","",IF(成就内容!BK$120&lt;&gt;"",MAX(ROUNDUP(SMALL(BT$59:BT$108,$L96)/1000,0)*1000,1000),0))</f>
        <v/>
      </c>
      <c r="EV96" s="41">
        <f>IF(BU96="","",IF(成就内容!BL$120&lt;&gt;"",MAX(ROUNDUP(SMALL(BU$59:BU$108,$L96)/1000,0)*1000,1000),0))</f>
        <v>0</v>
      </c>
      <c r="EW96" s="41">
        <f>IF(BV96="","",IF(成就内容!BM$120&lt;&gt;"",MAX(ROUNDUP(SMALL(BV$59:BV$108,$L96)/1000,0)*1000,1000),0))</f>
        <v>0</v>
      </c>
      <c r="EX96" s="41" t="str">
        <f>IF(BW96="","",IF(成就内容!BN$120&lt;&gt;"",MAX(ROUNDUP(SMALL(BW$59:BW$108,$L96)/1000,0)*1000,1000),0))</f>
        <v/>
      </c>
      <c r="EY96" s="41">
        <f>IF(BX96="","",IF(成就内容!BO$120&lt;&gt;"",MAX(ROUNDUP(SMALL(BX$59:BX$108,$L96)/1000,0)*1000,1000),0))</f>
        <v>187000</v>
      </c>
      <c r="EZ96" s="41">
        <f>IF(BY96="","",IF(成就内容!BP$120&lt;&gt;"",MAX(ROUNDUP(SMALL(BY$59:BY$108,$L96)/1000,0)*1000,1000),0))</f>
        <v>187000</v>
      </c>
      <c r="FA96" s="41">
        <f>IF(BZ96="","",IF(成就内容!BQ$120&lt;&gt;"",MAX(ROUNDUP(SMALL(BZ$59:BZ$108,$L96)/1000,0)*1000,1000),0))</f>
        <v>47000</v>
      </c>
      <c r="FB96" s="41" t="str">
        <f>IF(CA96="","",IF(成就内容!BR$120&lt;&gt;"",MAX(ROUNDUP(SMALL(CA$59:CA$108,$L96)/1000,0)*1000,1000),0))</f>
        <v/>
      </c>
      <c r="FC96" s="41" t="str">
        <f>IF(CB96="","",IF(成就内容!BS$120&lt;&gt;"",MAX(ROUNDUP(SMALL(CB$59:CB$108,$L96)/1000,0)*1000,1000),0))</f>
        <v/>
      </c>
      <c r="FD96" s="41">
        <f>IF(CC96="","",IF(成就内容!BT$120&lt;&gt;"",MAX(ROUNDUP(SMALL(CC$59:CC$108,$L96)/1000,0)*1000,1000),0))</f>
        <v>12000</v>
      </c>
      <c r="FE96" s="41">
        <f>IF(CD96="","",IF(成就内容!BU$120&lt;&gt;"",MAX(ROUNDUP(SMALL(CD$59:CD$108,$L96)/1000,0)*1000,1000),0))</f>
        <v>373000</v>
      </c>
      <c r="FF96" s="41" t="str">
        <f>IF(CE96="","",IF(成就内容!BV$120&lt;&gt;"",MAX(ROUNDUP(SMALL(CE$59:CE$108,$L96)/1000,0)*1000,1000),0))</f>
        <v/>
      </c>
      <c r="FG96" s="41" t="str">
        <f>IF(CF96="","",IF(成就内容!BW$120&lt;&gt;"",MAX(ROUNDUP(SMALL(CF$59:CF$108,$L96)/1000,0)*1000,1000),0))</f>
        <v/>
      </c>
      <c r="FH96" s="41" t="str">
        <f>IF(CG96="","",IF(成就内容!BX$120&lt;&gt;"",MAX(ROUNDUP(SMALL(CG$59:CG$108,$L96)/1000,0)*1000,1000),0))</f>
        <v/>
      </c>
      <c r="FI96" s="41">
        <f>IF(CH96="","",IF(成就内容!BY$120&lt;&gt;"",MAX(ROUNDUP(SMALL(CH$59:CH$108,$L96)/1000,0)*1000,1000),0))</f>
        <v>745000</v>
      </c>
      <c r="FJ96" s="41">
        <f>IF(CI96="","",IF(成就内容!BZ$120&lt;&gt;"",MAX(ROUNDUP(SMALL(CI$59:CI$108,$L96)/1000,0)*1000,1000),0))</f>
        <v>0</v>
      </c>
    </row>
    <row r="97" spans="1:166" s="96" customFormat="1" x14ac:dyDescent="0.15">
      <c r="B97" s="96">
        <v>94</v>
      </c>
      <c r="C97" s="96">
        <f>'[1]功能-子任务'!$S98</f>
        <v>38779.199999999997</v>
      </c>
      <c r="D97" s="96">
        <f>'[1]功能-子任务'!$AC98</f>
        <v>35840000</v>
      </c>
      <c r="E97" s="96">
        <f>'[1]功能-子任务'!$AM98/4</f>
        <v>325887500</v>
      </c>
      <c r="F97" s="96">
        <f t="shared" si="154"/>
        <v>325887500</v>
      </c>
      <c r="G97" s="96">
        <f>'[1]功能-子任务'!$AR98</f>
        <v>833620000.00000072</v>
      </c>
      <c r="H97" s="96">
        <f>'[1]功能-子任务'!$BA98</f>
        <v>90950</v>
      </c>
      <c r="I97" s="96">
        <f>'[1]功能-子任务'!$BJ98</f>
        <v>344821.4</v>
      </c>
      <c r="J97" s="19"/>
      <c r="L97" s="43">
        <v>39</v>
      </c>
      <c r="M97" s="41">
        <f>IF(成就内容!D45="","",INDEX($D$4:$D$178*成就内容!D$120/SUM(成就内容!$D$120:$BZ$120),成就内容!D101,1)-SUM(M$59:M96))</f>
        <v>0</v>
      </c>
      <c r="N97" s="41" t="str">
        <f>IF(成就内容!E45="","",INDEX($D$4:$D$178*成就内容!E$120/SUM(成就内容!$D$120:$BZ$120),成就内容!E101,1)-SUM(N$59:N96))</f>
        <v/>
      </c>
      <c r="O97" s="41" t="str">
        <f>IF(成就内容!F45="","",INDEX($D$4:$D$178*成就内容!F$120/SUM(成就内容!$D$120:$BZ$120),成就内容!F101,1)-SUM(O$59:O96))</f>
        <v/>
      </c>
      <c r="P97" s="41" t="str">
        <f>IF(成就内容!G45="","",INDEX($D$4:$D$178*成就内容!G$120/SUM(成就内容!$D$120:$BZ$120),成就内容!G101,1)-SUM(P$59:P96))</f>
        <v/>
      </c>
      <c r="Q97" s="41">
        <f>IF(成就内容!H45="","",INDEX($D$4:$D$178*成就内容!H$120/SUM(成就内容!$D$120:$BZ$120),成就内容!H101,1)-SUM(Q$59:Q96))</f>
        <v>0</v>
      </c>
      <c r="R97" s="41">
        <f>IF(成就内容!I45="","",INDEX($D$4:$D$178*成就内容!I$120/SUM(成就内容!$D$120:$BZ$120),成就内容!I101,1)-SUM(R$59:R96))</f>
        <v>744727.2727272734</v>
      </c>
      <c r="S97" s="41">
        <f>IF(成就内容!J45="","",INDEX($D$4:$D$178*成就内容!J$120/SUM(成就内容!$D$120:$BZ$120),成就内容!J101,1)-SUM(S$59:S96))</f>
        <v>0</v>
      </c>
      <c r="T97" s="41">
        <f>IF(成就内容!K45="","",INDEX($D$4:$D$178*成就内容!K$120/SUM(成就内容!$D$120:$BZ$120),成就内容!K101,1)-SUM(T$59:T96))</f>
        <v>0</v>
      </c>
      <c r="U97" s="41">
        <f>IF(成就内容!L45="","",INDEX($D$4:$D$178*成就内容!L$120/SUM(成就内容!$D$120:$BZ$120),成就内容!L101,1)-SUM(U$59:U96))</f>
        <v>0</v>
      </c>
      <c r="V97" s="41">
        <f>IF(成就内容!M45="","",INDEX($D$4:$D$178*成就内容!M$120/SUM(成就内容!$D$120:$BZ$120),成就内容!M101,1)-SUM(V$59:V96))</f>
        <v>0</v>
      </c>
      <c r="W97" s="41" t="str">
        <f>IF(成就内容!N45="","",INDEX($D$4:$D$178*成就内容!N$120/SUM(成就内容!$D$120:$BZ$120),成就内容!N101,1)-SUM(W$59:W96))</f>
        <v/>
      </c>
      <c r="X97" s="41" t="str">
        <f>IF(成就内容!O45="","",INDEX($D$4:$D$178*成就内容!O$120/SUM(成就内容!$D$120:$BZ$120),成就内容!O101,1)-SUM(X$59:X96))</f>
        <v/>
      </c>
      <c r="Y97" s="41" t="str">
        <f>IF(成就内容!P45="","",INDEX($D$4:$D$178*成就内容!P$120/SUM(成就内容!$D$120:$BZ$120),成就内容!P101,1)-SUM(Y$59:Y96))</f>
        <v/>
      </c>
      <c r="Z97" s="41">
        <f>IF(成就内容!Q45="","",INDEX($D$4:$D$178*成就内容!Q$120/SUM(成就内容!$D$120:$BZ$120),成就内容!Q101,1)-SUM(Z$59:Z96))</f>
        <v>0</v>
      </c>
      <c r="AA97" s="41">
        <f>IF(成就内容!R45="","",INDEX($D$4:$D$178*成就内容!R$120/SUM(成就内容!$D$120:$BZ$120),成就内容!R101,1)-SUM(AA$59:AA96))</f>
        <v>744727.2727272734</v>
      </c>
      <c r="AB97" s="41">
        <f>IF(成就内容!S45="","",INDEX($D$4:$D$178*成就内容!S$120/SUM(成就内容!$D$120:$BZ$120),成就内容!S101,1)-SUM(AB$59:AB96))</f>
        <v>0</v>
      </c>
      <c r="AC97" s="41">
        <f>IF(成就内容!T45="","",INDEX($D$4:$D$178*成就内容!T$120/SUM(成就内容!$D$120:$BZ$120),成就内容!T101,1)-SUM(AC$59:AC96))</f>
        <v>0</v>
      </c>
      <c r="AD97" s="41">
        <f>IF(成就内容!U45="","",INDEX($D$4:$D$178*成就内容!U$120/SUM(成就内容!$D$120:$BZ$120),成就内容!U101,1)-SUM(AD$59:AD96))</f>
        <v>0</v>
      </c>
      <c r="AE97" s="41">
        <f>IF(成就内容!V45="","",INDEX($D$4:$D$178*成就内容!V$120/SUM(成就内容!$D$120:$BZ$120),成就内容!V101,1)-SUM(AE$59:AE96))</f>
        <v>0</v>
      </c>
      <c r="AF97" s="41" t="str">
        <f>IF(成就内容!W45="","",INDEX($D$4:$D$178*成就内容!W$120/SUM(成就内容!$D$120:$BZ$120),成就内容!W101,1)-SUM(AF$59:AF96))</f>
        <v/>
      </c>
      <c r="AG97" s="41" t="str">
        <f>IF(成就内容!X45="","",INDEX($D$4:$D$178*成就内容!X$120/SUM(成就内容!$D$120:$BZ$120),成就内容!X101,1)-SUM(AG$59:AG96))</f>
        <v/>
      </c>
      <c r="AH97" s="41" t="str">
        <f>IF(成就内容!Y45="","",INDEX($D$4:$D$178*成就内容!Y$120/SUM(成就内容!$D$120:$BZ$120),成就内容!Y101,1)-SUM(AH$59:AH96))</f>
        <v/>
      </c>
      <c r="AI97" s="41" t="str">
        <f>IF(成就内容!Z45="","",INDEX($D$4:$D$178*成就内容!Z$120/SUM(成就内容!$D$120:$BZ$120),成就内容!Z101,1)-SUM(AI$59:AI96))</f>
        <v/>
      </c>
      <c r="AJ97" s="41" t="str">
        <f>IF(成就内容!AA45="","",INDEX($D$4:$D$178*成就内容!AA$120/SUM(成就内容!$D$120:$BZ$120),成就内容!AA101,1)-SUM(AJ$59:AJ96))</f>
        <v/>
      </c>
      <c r="AK97" s="41" t="str">
        <f>IF(成就内容!AB45="","",INDEX($D$4:$D$178*成就内容!AB$120/SUM(成就内容!$D$120:$BZ$120),成就内容!AB101,1)-SUM(AK$59:AK96))</f>
        <v/>
      </c>
      <c r="AL97" s="41">
        <f>IF(成就内容!AC45="","",INDEX($D$4:$D$178*成就内容!AC$120/SUM(成就内容!$D$120:$BZ$120),成就内容!AC101,1)-SUM(AL$59:AL96))</f>
        <v>0</v>
      </c>
      <c r="AM97" s="41">
        <f>IF(成就内容!AD45="","",INDEX($D$4:$D$178*成就内容!AD$120/SUM(成就内容!$D$120:$BZ$120),成就内容!AD101,1)-SUM(AM$59:AM96))</f>
        <v>0</v>
      </c>
      <c r="AN97" s="41">
        <f>IF(成就内容!AE45="","",INDEX($D$4:$D$178*成就内容!AE$120/SUM(成就内容!$D$120:$BZ$120),成就内容!AE101,1)-SUM(AN$59:AN96))</f>
        <v>0</v>
      </c>
      <c r="AO97" s="41">
        <f>IF(成就内容!AF45="","",INDEX($D$4:$D$178*成就内容!AF$120/SUM(成就内容!$D$120:$BZ$120),成就内容!AF101,1)-SUM(AO$59:AO96))</f>
        <v>0</v>
      </c>
      <c r="AP97" s="41">
        <f>IF(成就内容!AG45="","",INDEX($D$4:$D$178*成就内容!AG$120/SUM(成就内容!$D$120:$BZ$120),成就内容!AG101,1)-SUM(AP$59:AP96))</f>
        <v>744727.2727272734</v>
      </c>
      <c r="AQ97" s="41" t="str">
        <f>IF(成就内容!AH45="","",INDEX($D$4:$D$178*成就内容!AH$120/SUM(成就内容!$D$120:$BZ$120),成就内容!AH101,1)-SUM(AQ$59:AQ96))</f>
        <v/>
      </c>
      <c r="AR97" s="41">
        <f>IF(成就内容!AI45="","",INDEX($D$4:$D$178*成就内容!AI$120/SUM(成就内容!$D$120:$BZ$120),成就内容!AI101,1)-SUM(AR$59:AR96))</f>
        <v>744727.2727272734</v>
      </c>
      <c r="AS97" s="41">
        <f>IF(成就内容!AJ45="","",INDEX($D$4:$D$178*成就内容!AJ$120/SUM(成就内容!$D$120:$BZ$120),成就内容!AJ101,1)-SUM(AS$59:AS96))</f>
        <v>744727.2727272734</v>
      </c>
      <c r="AT97" s="41" t="str">
        <f>IF(成就内容!AK45="","",INDEX($D$4:$D$178*成就内容!AK$120/SUM(成就内容!$D$120:$BZ$120),成就内容!AK101,1)-SUM(AT$59:AT96))</f>
        <v/>
      </c>
      <c r="AU97" s="41" t="str">
        <f>IF(成就内容!AL45="","",INDEX($D$4:$D$178*成就内容!AL$120/SUM(成就内容!$D$120:$BZ$120),成就内容!AL101,1)-SUM(AU$59:AU96))</f>
        <v/>
      </c>
      <c r="AV97" s="41" t="str">
        <f>IF(成就内容!AM45="","",INDEX($D$4:$D$178*成就内容!AM$120/SUM(成就内容!$D$120:$BZ$120),成就内容!AM101,1)-SUM(AV$59:AV96))</f>
        <v/>
      </c>
      <c r="AW97" s="41" t="str">
        <f>IF(成就内容!AN45="","",INDEX($D$4:$D$178*成就内容!AN$120/SUM(成就内容!$D$120:$BZ$120),成就内容!AN101,1)-SUM(AW$59:AW96))</f>
        <v/>
      </c>
      <c r="AX97" s="41">
        <f>IF(成就内容!AO45="","",INDEX($D$4:$D$178*成就内容!AO$120/SUM(成就内容!$D$120:$BZ$120),成就内容!AO101,1)-SUM(AX$59:AX96))</f>
        <v>0</v>
      </c>
      <c r="AY97" s="41">
        <f>IF(成就内容!AP45="","",INDEX($D$4:$D$178*成就内容!AP$120/SUM(成就内容!$D$120:$BZ$120),成就内容!AP101,1)-SUM(AY$59:AY96))</f>
        <v>0</v>
      </c>
      <c r="AZ97" s="41">
        <f>IF(成就内容!AQ45="","",INDEX($D$4:$D$178*成就内容!AQ$120/SUM(成就内容!$D$120:$BZ$120),成就内容!AQ101,1)-SUM(AZ$59:AZ96))</f>
        <v>0</v>
      </c>
      <c r="BA97" s="41" t="str">
        <f>IF(成就内容!AR45="","",INDEX($D$4:$D$178*成就内容!AR$120/SUM(成就内容!$D$120:$BZ$120),成就内容!AR101,1)-SUM(BA$59:BA96))</f>
        <v/>
      </c>
      <c r="BB97" s="41" t="str">
        <f>IF(成就内容!AS45="","",INDEX($D$4:$D$178*成就内容!AS$120/SUM(成就内容!$D$120:$BZ$120),成就内容!AS101,1)-SUM(BB$59:BB96))</f>
        <v/>
      </c>
      <c r="BC97" s="41" t="str">
        <f>IF(成就内容!AT45="","",INDEX($D$4:$D$178*成就内容!AT$120/SUM(成就内容!$D$120:$BZ$120),成就内容!AT101,1)-SUM(BC$59:BC96))</f>
        <v/>
      </c>
      <c r="BD97" s="41" t="str">
        <f>IF(成就内容!AU45="","",INDEX($D$4:$D$178*成就内容!AU$120/SUM(成就内容!$D$120:$BZ$120),成就内容!AU101,1)-SUM(BD$59:BD96))</f>
        <v/>
      </c>
      <c r="BE97" s="41" t="str">
        <f>IF(成就内容!AV45="","",INDEX($D$4:$D$178*成就内容!AV$120/SUM(成就内容!$D$120:$BZ$120),成就内容!AV101,1)-SUM(BE$59:BE96))</f>
        <v/>
      </c>
      <c r="BF97" s="41">
        <f>IF(成就内容!AW45="","",INDEX($D$4:$D$178*成就内容!AW$120/SUM(成就内容!$D$120:$BZ$120),成就内容!AW101,1)-SUM(BF$59:BF96))</f>
        <v>744727.2727272734</v>
      </c>
      <c r="BG97" s="41" t="str">
        <f>IF(成就内容!AX45="","",INDEX($D$4:$D$178*成就内容!AX$120/SUM(成就内容!$D$120:$BZ$120),成就内容!AX101,1)-SUM(BG$59:BG96))</f>
        <v/>
      </c>
      <c r="BH97" s="41" t="str">
        <f>IF(成就内容!AY45="","",INDEX($D$4:$D$178*成就内容!AY$120/SUM(成就内容!$D$120:$BZ$120),成就内容!AY101,1)-SUM(BH$59:BH96))</f>
        <v/>
      </c>
      <c r="BI97" s="41" t="str">
        <f>IF(成就内容!AZ45="","",INDEX($D$4:$D$178*成就内容!AZ$120/SUM(成就内容!$D$120:$BZ$120),成就内容!AZ101,1)-SUM(BI$59:BI96))</f>
        <v/>
      </c>
      <c r="BJ97" s="41" t="str">
        <f>IF(成就内容!BA45="","",INDEX($D$4:$D$178*成就内容!BA$120/SUM(成就内容!$D$120:$BZ$120),成就内容!BA101,1)-SUM(BJ$59:BJ96))</f>
        <v/>
      </c>
      <c r="BK97" s="41" t="str">
        <f>IF(成就内容!BB45="","",INDEX($D$4:$D$178*成就内容!BB$120/SUM(成就内容!$D$120:$BZ$120),成就内容!BB101,1)-SUM(BK$59:BK96))</f>
        <v/>
      </c>
      <c r="BL97" s="41">
        <f>IF(成就内容!BC45="","",INDEX($D$4:$D$178*成就内容!BC$120/SUM(成就内容!$D$120:$BZ$120),成就内容!BC101,1)-SUM(BL$59:BL96))</f>
        <v>0</v>
      </c>
      <c r="BM97" s="41">
        <f>IF(成就内容!BD45="","",INDEX($D$4:$D$178*成就内容!BD$120/SUM(成就内容!$D$120:$BZ$120),成就内容!BD101,1)-SUM(BM$59:BM96))</f>
        <v>0</v>
      </c>
      <c r="BN97" s="41">
        <f>IF(成就内容!BE45="","",INDEX($D$4:$D$178*成就内容!BE$120/SUM(成就内容!$D$120:$BZ$120),成就内容!BE101,1)-SUM(BN$59:BN96))</f>
        <v>0</v>
      </c>
      <c r="BO97" s="41">
        <f>IF(成就内容!BF45="","",INDEX($D$4:$D$178*成就内容!BF$120/SUM(成就内容!$D$120:$BZ$120),成就内容!BF101,1)-SUM(BO$59:BO96))</f>
        <v>0</v>
      </c>
      <c r="BP97" s="41">
        <f>IF(成就内容!BG45="","",INDEX($D$4:$D$178*成就内容!BG$120/SUM(成就内容!$D$120:$BZ$120),成就内容!BG101,1)-SUM(BP$59:BP96))</f>
        <v>744727.2727272734</v>
      </c>
      <c r="BQ97" s="41" t="str">
        <f>IF(成就内容!BH45="","",INDEX($D$4:$D$178*成就内容!BH$120/SUM(成就内容!$D$120:$BZ$120),成就内容!BH101,1)-SUM(BQ$59:BQ96))</f>
        <v/>
      </c>
      <c r="BR97" s="41" t="str">
        <f>IF(成就内容!BI45="","",INDEX($D$4:$D$178*成就内容!BI$120/SUM(成就内容!$D$120:$BZ$120),成就内容!BI101,1)-SUM(BR$59:BR96))</f>
        <v/>
      </c>
      <c r="BS97" s="41">
        <f>IF(成就内容!BJ45="","",INDEX($D$4:$D$178*成就内容!BJ$120/SUM(成就内容!$D$120:$BZ$120),成就内容!BJ101,1)-SUM(BS$59:BS96))</f>
        <v>0</v>
      </c>
      <c r="BT97" s="41" t="str">
        <f>IF(成就内容!BK45="","",INDEX($D$4:$D$178*成就内容!BK$120/SUM(成就内容!$D$120:$BZ$120),成就内容!BK101,1)-SUM(BT$59:BT96))</f>
        <v/>
      </c>
      <c r="BU97" s="41">
        <f>IF(成就内容!BL45="","",INDEX($D$4:$D$178*成就内容!BL$120/SUM(成就内容!$D$120:$BZ$120),成就内容!BL101,1)-SUM(BU$59:BU96))</f>
        <v>0</v>
      </c>
      <c r="BV97" s="41">
        <f>IF(成就内容!BM45="","",INDEX($D$4:$D$178*成就内容!BM$120/SUM(成就内容!$D$120:$BZ$120),成就内容!BM101,1)-SUM(BV$59:BV96))</f>
        <v>0</v>
      </c>
      <c r="BW97" s="41" t="str">
        <f>IF(成就内容!BN45="","",INDEX($D$4:$D$178*成就内容!BN$120/SUM(成就内容!$D$120:$BZ$120),成就内容!BN101,1)-SUM(BW$59:BW96))</f>
        <v/>
      </c>
      <c r="BX97" s="41">
        <f>IF(成就内容!BO45="","",INDEX($D$4:$D$178*成就内容!BO$120/SUM(成就内容!$D$120:$BZ$120),成就内容!BO101,1)-SUM(BX$59:BX96))</f>
        <v>0</v>
      </c>
      <c r="BY97" s="41">
        <f>IF(成就内容!BP45="","",INDEX($D$4:$D$178*成就内容!BP$120/SUM(成就内容!$D$120:$BZ$120),成就内容!BP101,1)-SUM(BY$59:BY96))</f>
        <v>0</v>
      </c>
      <c r="BZ97" s="41">
        <f>IF(成就内容!BQ45="","",INDEX($D$4:$D$178*成就内容!BQ$120/SUM(成就内容!$D$120:$BZ$120),成就内容!BQ101,1)-SUM(BZ$59:BZ96))</f>
        <v>46545.454545454588</v>
      </c>
      <c r="CA97" s="41" t="str">
        <f>IF(成就内容!BR45="","",INDEX($D$4:$D$178*成就内容!BR$120/SUM(成就内容!$D$120:$BZ$120),成就内容!BR101,1)-SUM(CA$59:CA96))</f>
        <v/>
      </c>
      <c r="CB97" s="41" t="str">
        <f>IF(成就内容!BS45="","",INDEX($D$4:$D$178*成就内容!BS$120/SUM(成就内容!$D$120:$BZ$120),成就内容!BS101,1)-SUM(CB$59:CB96))</f>
        <v/>
      </c>
      <c r="CC97" s="41">
        <f>IF(成就内容!BT45="","",INDEX($D$4:$D$178*成就内容!BT$120/SUM(成就内容!$D$120:$BZ$120),成就内容!BT101,1)-SUM(CC$59:CC96))</f>
        <v>23272.727272727265</v>
      </c>
      <c r="CD97" s="41">
        <f>IF(成就内容!BU45="","",INDEX($D$4:$D$178*成就内容!BU$120/SUM(成就内容!$D$120:$BZ$120),成就内容!BU101,1)-SUM(CD$59:CD96))</f>
        <v>372363.6363636367</v>
      </c>
      <c r="CE97" s="41" t="str">
        <f>IF(成就内容!BV45="","",INDEX($D$4:$D$178*成就内容!BV$120/SUM(成就内容!$D$120:$BZ$120),成就内容!BV101,1)-SUM(CE$59:CE96))</f>
        <v/>
      </c>
      <c r="CF97" s="41" t="str">
        <f>IF(成就内容!BW45="","",INDEX($D$4:$D$178*成就内容!BW$120/SUM(成就内容!$D$120:$BZ$120),成就内容!BW101,1)-SUM(CF$59:CF96))</f>
        <v/>
      </c>
      <c r="CG97" s="41" t="str">
        <f>IF(成就内容!BX45="","",INDEX($D$4:$D$178*成就内容!BX$120/SUM(成就内容!$D$120:$BZ$120),成就内容!BX101,1)-SUM(CG$59:CG96))</f>
        <v/>
      </c>
      <c r="CH97" s="41">
        <f>IF(成就内容!BY45="","",INDEX($D$4:$D$178*成就内容!BY$120/SUM(成就内容!$D$120:$BZ$120),成就内容!BY101,1)-SUM(CH$59:CH96))</f>
        <v>744727.2727272734</v>
      </c>
      <c r="CI97" s="41">
        <f>IF(成就内容!BZ45="","",INDEX($D$4:$D$178*成就内容!BZ$120/SUM(成就内容!$D$120:$BZ$120),成就内容!BZ101,1)-SUM(CI$59:CI96))</f>
        <v>0</v>
      </c>
      <c r="CK97" s="19"/>
      <c r="CM97" s="43">
        <v>39</v>
      </c>
      <c r="CN97" s="41">
        <f>IF(M97="","",IF(成就内容!D$120&lt;&gt;"",MAX(ROUNDUP(SMALL(M$59:M$108,$L97)/1000,0)*1000,1000),0))</f>
        <v>0</v>
      </c>
      <c r="CO97" s="41" t="str">
        <f>IF(N97="","",IF(成就内容!E$120&lt;&gt;"",MAX(ROUNDUP(SMALL(N$59:N$108,$L97)/1000,0)*1000,1000),0))</f>
        <v/>
      </c>
      <c r="CP97" s="41" t="str">
        <f>IF(O97="","",IF(成就内容!F$120&lt;&gt;"",MAX(ROUNDUP(SMALL(O$59:O$108,$L97)/1000,0)*1000,1000),0))</f>
        <v/>
      </c>
      <c r="CQ97" s="41" t="str">
        <f>IF(P97="","",IF(成就内容!G$120&lt;&gt;"",MAX(ROUNDUP(SMALL(P$59:P$108,$L97)/1000,0)*1000,1000),0))</f>
        <v/>
      </c>
      <c r="CR97" s="41">
        <f>IF(Q97="","",IF(成就内容!H$120&lt;&gt;"",MAX(ROUNDUP(SMALL(Q$59:Q$108,$L97)/1000,0)*1000,1000),0))</f>
        <v>0</v>
      </c>
      <c r="CS97" s="41">
        <f>IF(R97="","",IF(成就内容!I$120&lt;&gt;"",MAX(ROUNDUP(SMALL(R$59:R$108,$L97)/1000,0)*1000,1000),0))</f>
        <v>745000</v>
      </c>
      <c r="CT97" s="41">
        <f>IF(S97="","",IF(成就内容!J$120&lt;&gt;"",MAX(ROUNDUP(SMALL(S$59:S$108,$L97)/1000,0)*1000,1000),0))</f>
        <v>0</v>
      </c>
      <c r="CU97" s="41">
        <f>IF(T97="","",IF(成就内容!K$120&lt;&gt;"",MAX(ROUNDUP(SMALL(T$59:T$108,$L97)/1000,0)*1000,1000),0))</f>
        <v>0</v>
      </c>
      <c r="CV97" s="41">
        <f>IF(U97="","",IF(成就内容!L$120&lt;&gt;"",MAX(ROUNDUP(SMALL(U$59:U$108,$L97)/1000,0)*1000,1000),0))</f>
        <v>0</v>
      </c>
      <c r="CW97" s="41">
        <f>IF(V97="","",IF(成就内容!M$120&lt;&gt;"",MAX(ROUNDUP(SMALL(V$59:V$108,$L97)/1000,0)*1000,1000),0))</f>
        <v>0</v>
      </c>
      <c r="CX97" s="41" t="str">
        <f>IF(W97="","",IF(成就内容!N$120&lt;&gt;"",MAX(ROUNDUP(SMALL(W$59:W$108,$L97)/1000,0)*1000,1000),0))</f>
        <v/>
      </c>
      <c r="CY97" s="41" t="str">
        <f>IF(X97="","",IF(成就内容!O$120&lt;&gt;"",MAX(ROUNDUP(SMALL(X$59:X$108,$L97)/1000,0)*1000,1000),0))</f>
        <v/>
      </c>
      <c r="CZ97" s="41" t="str">
        <f>IF(Y97="","",IF(成就内容!P$120&lt;&gt;"",MAX(ROUNDUP(SMALL(Y$59:Y$108,$L97)/1000,0)*1000,1000),0))</f>
        <v/>
      </c>
      <c r="DA97" s="41">
        <f>IF(Z97="","",IF(成就内容!Q$120&lt;&gt;"",MAX(ROUNDUP(SMALL(Z$59:Z$108,$L97)/1000,0)*1000,1000),0))</f>
        <v>0</v>
      </c>
      <c r="DB97" s="41">
        <f>IF(AA97="","",IF(成就内容!R$120&lt;&gt;"",MAX(ROUNDUP(SMALL(AA$59:AA$108,$L97)/1000,0)*1000,1000),0))</f>
        <v>745000</v>
      </c>
      <c r="DC97" s="41">
        <f>IF(AB97="","",IF(成就内容!S$120&lt;&gt;"",MAX(ROUNDUP(SMALL(AB$59:AB$108,$L97)/1000,0)*1000,1000),0))</f>
        <v>0</v>
      </c>
      <c r="DD97" s="41">
        <f>IF(AC97="","",IF(成就内容!T$120&lt;&gt;"",MAX(ROUNDUP(SMALL(AC$59:AC$108,$L97)/1000,0)*1000,1000),0))</f>
        <v>0</v>
      </c>
      <c r="DE97" s="41">
        <f>IF(AD97="","",IF(成就内容!U$120&lt;&gt;"",MAX(ROUNDUP(SMALL(AD$59:AD$108,$L97)/1000,0)*1000,1000),0))</f>
        <v>0</v>
      </c>
      <c r="DF97" s="41">
        <f>IF(AE97="","",IF(成就内容!V$120&lt;&gt;"",MAX(ROUNDUP(SMALL(AE$59:AE$108,$L97)/1000,0)*1000,1000),0))</f>
        <v>0</v>
      </c>
      <c r="DG97" s="41" t="str">
        <f>IF(AF97="","",IF(成就内容!W$120&lt;&gt;"",MAX(ROUNDUP(SMALL(AF$59:AF$108,$L97)/1000,0)*1000,1000),0))</f>
        <v/>
      </c>
      <c r="DH97" s="41" t="str">
        <f>IF(AG97="","",IF(成就内容!X$120&lt;&gt;"",MAX(ROUNDUP(SMALL(AG$59:AG$108,$L97)/1000,0)*1000,1000),0))</f>
        <v/>
      </c>
      <c r="DI97" s="41" t="str">
        <f>IF(AH97="","",IF(成就内容!Y$120&lt;&gt;"",MAX(ROUNDUP(SMALL(AH$59:AH$108,$L97)/1000,0)*1000,1000),0))</f>
        <v/>
      </c>
      <c r="DJ97" s="41" t="str">
        <f>IF(AI97="","",IF(成就内容!Z$120&lt;&gt;"",MAX(ROUNDUP(SMALL(AI$59:AI$108,$L97)/1000,0)*1000,1000),0))</f>
        <v/>
      </c>
      <c r="DK97" s="41" t="str">
        <f>IF(AJ97="","",IF(成就内容!AA$120&lt;&gt;"",MAX(ROUNDUP(SMALL(AJ$59:AJ$108,$L97)/1000,0)*1000,1000),0))</f>
        <v/>
      </c>
      <c r="DL97" s="41" t="str">
        <f>IF(AK97="","",IF(成就内容!AB$120&lt;&gt;"",MAX(ROUNDUP(SMALL(AK$59:AK$108,$L97)/1000,0)*1000,1000),0))</f>
        <v/>
      </c>
      <c r="DM97" s="41">
        <f>IF(AL97="","",IF(成就内容!AC$120&lt;&gt;"",MAX(ROUNDUP(SMALL(AL$59:AL$108,$L97)/1000,0)*1000,1000),0))</f>
        <v>0</v>
      </c>
      <c r="DN97" s="41">
        <f>IF(AM97="","",IF(成就内容!AD$120&lt;&gt;"",MAX(ROUNDUP(SMALL(AM$59:AM$108,$L97)/1000,0)*1000,1000),0))</f>
        <v>0</v>
      </c>
      <c r="DO97" s="41">
        <f>IF(AN97="","",IF(成就内容!AE$120&lt;&gt;"",MAX(ROUNDUP(SMALL(AN$59:AN$108,$L97)/1000,0)*1000,1000),0))</f>
        <v>0</v>
      </c>
      <c r="DP97" s="41">
        <f>IF(AO97="","",IF(成就内容!AF$120&lt;&gt;"",MAX(ROUNDUP(SMALL(AO$59:AO$108,$L97)/1000,0)*1000,1000),0))</f>
        <v>0</v>
      </c>
      <c r="DQ97" s="41">
        <f>IF(AP97="","",IF(成就内容!AG$120&lt;&gt;"",MAX(ROUNDUP(SMALL(AP$59:AP$108,$L97)/1000,0)*1000,1000),0))</f>
        <v>745000</v>
      </c>
      <c r="DR97" s="41" t="str">
        <f>IF(AQ97="","",IF(成就内容!AH$120&lt;&gt;"",MAX(ROUNDUP(SMALL(AQ$59:AQ$108,$L97)/1000,0)*1000,1000),0))</f>
        <v/>
      </c>
      <c r="DS97" s="41">
        <f>IF(AR97="","",IF(成就内容!AI$120&lt;&gt;"",MAX(ROUNDUP(SMALL(AR$59:AR$108,$L97)/1000,0)*1000,1000),0))</f>
        <v>745000</v>
      </c>
      <c r="DT97" s="41">
        <f>IF(AS97="","",IF(成就内容!AJ$120&lt;&gt;"",MAX(ROUNDUP(SMALL(AS$59:AS$108,$L97)/1000,0)*1000,1000),0))</f>
        <v>745000</v>
      </c>
      <c r="DU97" s="41" t="str">
        <f>IF(AT97="","",IF(成就内容!AK$120&lt;&gt;"",MAX(ROUNDUP(SMALL(AT$59:AT$108,$L97)/1000,0)*1000,1000),0))</f>
        <v/>
      </c>
      <c r="DV97" s="41" t="str">
        <f>IF(AU97="","",IF(成就内容!AL$120&lt;&gt;"",MAX(ROUNDUP(SMALL(AU$59:AU$108,$L97)/1000,0)*1000,1000),0))</f>
        <v/>
      </c>
      <c r="DW97" s="41" t="str">
        <f>IF(AV97="","",IF(成就内容!AM$120&lt;&gt;"",MAX(ROUNDUP(SMALL(AV$59:AV$108,$L97)/1000,0)*1000,1000),0))</f>
        <v/>
      </c>
      <c r="DX97" s="41" t="str">
        <f>IF(AW97="","",IF(成就内容!AN$120&lt;&gt;"",MAX(ROUNDUP(SMALL(AW$59:AW$108,$L97)/1000,0)*1000,1000),0))</f>
        <v/>
      </c>
      <c r="DY97" s="41">
        <f>IF(AX97="","",IF(成就内容!AO$120&lt;&gt;"",MAX(ROUNDUP(SMALL(AX$59:AX$108,$L97)/1000,0)*1000,1000),0))</f>
        <v>0</v>
      </c>
      <c r="DZ97" s="41">
        <f>IF(AY97="","",IF(成就内容!AP$120&lt;&gt;"",MAX(ROUNDUP(SMALL(AY$59:AY$108,$L97)/1000,0)*1000,1000),0))</f>
        <v>0</v>
      </c>
      <c r="EA97" s="41">
        <f>IF(AZ97="","",IF(成就内容!AQ$120&lt;&gt;"",MAX(ROUNDUP(SMALL(AZ$59:AZ$108,$L97)/1000,0)*1000,1000),0))</f>
        <v>0</v>
      </c>
      <c r="EB97" s="41" t="str">
        <f>IF(BA97="","",IF(成就内容!AR$120&lt;&gt;"",MAX(ROUNDUP(SMALL(BA$59:BA$108,$L97)/1000,0)*1000,1000),0))</f>
        <v/>
      </c>
      <c r="EC97" s="41" t="str">
        <f>IF(BB97="","",IF(成就内容!AS$120&lt;&gt;"",MAX(ROUNDUP(SMALL(BB$59:BB$108,$L97)/1000,0)*1000,1000),0))</f>
        <v/>
      </c>
      <c r="ED97" s="41" t="str">
        <f>IF(BC97="","",IF(成就内容!AT$120&lt;&gt;"",MAX(ROUNDUP(SMALL(BC$59:BC$108,$L97)/1000,0)*1000,1000),0))</f>
        <v/>
      </c>
      <c r="EE97" s="41" t="str">
        <f>IF(BD97="","",IF(成就内容!AU$120&lt;&gt;"",MAX(ROUNDUP(SMALL(BD$59:BD$108,$L97)/1000,0)*1000,1000),0))</f>
        <v/>
      </c>
      <c r="EF97" s="41" t="str">
        <f>IF(BE97="","",IF(成就内容!AV$120&lt;&gt;"",MAX(ROUNDUP(SMALL(BE$59:BE$108,$L97)/1000,0)*1000,1000),0))</f>
        <v/>
      </c>
      <c r="EG97" s="41">
        <f>IF(BF97="","",IF(成就内容!AW$120&lt;&gt;"",MAX(ROUNDUP(SMALL(BF$59:BF$108,$L97)/1000,0)*1000,1000),0))</f>
        <v>745000</v>
      </c>
      <c r="EH97" s="41" t="str">
        <f>IF(BG97="","",IF(成就内容!AX$120&lt;&gt;"",MAX(ROUNDUP(SMALL(BG$59:BG$108,$L97)/1000,0)*1000,1000),0))</f>
        <v/>
      </c>
      <c r="EI97" s="41" t="str">
        <f>IF(BH97="","",IF(成就内容!AY$120&lt;&gt;"",MAX(ROUNDUP(SMALL(BH$59:BH$108,$L97)/1000,0)*1000,1000),0))</f>
        <v/>
      </c>
      <c r="EJ97" s="41" t="str">
        <f>IF(BI97="","",IF(成就内容!AZ$120&lt;&gt;"",MAX(ROUNDUP(SMALL(BI$59:BI$108,$L97)/1000,0)*1000,1000),0))</f>
        <v/>
      </c>
      <c r="EK97" s="41" t="str">
        <f>IF(BJ97="","",IF(成就内容!BA$120&lt;&gt;"",MAX(ROUNDUP(SMALL(BJ$59:BJ$108,$L97)/1000,0)*1000,1000),0))</f>
        <v/>
      </c>
      <c r="EL97" s="41" t="str">
        <f>IF(BK97="","",IF(成就内容!BB$120&lt;&gt;"",MAX(ROUNDUP(SMALL(BK$59:BK$108,$L97)/1000,0)*1000,1000),0))</f>
        <v/>
      </c>
      <c r="EM97" s="41">
        <f>IF(BL97="","",IF(成就内容!BC$120&lt;&gt;"",MAX(ROUNDUP(SMALL(BL$59:BL$108,$L97)/1000,0)*1000,1000),0))</f>
        <v>0</v>
      </c>
      <c r="EN97" s="41">
        <f>IF(BM97="","",IF(成就内容!BD$120&lt;&gt;"",MAX(ROUNDUP(SMALL(BM$59:BM$108,$L97)/1000,0)*1000,1000),0))</f>
        <v>0</v>
      </c>
      <c r="EO97" s="41">
        <f>IF(BN97="","",IF(成就内容!BE$120&lt;&gt;"",MAX(ROUNDUP(SMALL(BN$59:BN$108,$L97)/1000,0)*1000,1000),0))</f>
        <v>0</v>
      </c>
      <c r="EP97" s="41">
        <f>IF(BO97="","",IF(成就内容!BF$120&lt;&gt;"",MAX(ROUNDUP(SMALL(BO$59:BO$108,$L97)/1000,0)*1000,1000),0))</f>
        <v>0</v>
      </c>
      <c r="EQ97" s="41">
        <f>IF(BP97="","",IF(成就内容!BG$120&lt;&gt;"",MAX(ROUNDUP(SMALL(BP$59:BP$108,$L97)/1000,0)*1000,1000),0))</f>
        <v>745000</v>
      </c>
      <c r="ER97" s="41" t="str">
        <f>IF(BQ97="","",IF(成就内容!BH$120&lt;&gt;"",MAX(ROUNDUP(SMALL(BQ$59:BQ$108,$L97)/1000,0)*1000,1000),0))</f>
        <v/>
      </c>
      <c r="ES97" s="41" t="str">
        <f>IF(BR97="","",IF(成就内容!BI$120&lt;&gt;"",MAX(ROUNDUP(SMALL(BR$59:BR$108,$L97)/1000,0)*1000,1000),0))</f>
        <v/>
      </c>
      <c r="ET97" s="41">
        <f>IF(BS97="","",IF(成就内容!BJ$120&lt;&gt;"",MAX(ROUNDUP(SMALL(BS$59:BS$108,$L97)/1000,0)*1000,1000),0))</f>
        <v>0</v>
      </c>
      <c r="EU97" s="41" t="str">
        <f>IF(BT97="","",IF(成就内容!BK$120&lt;&gt;"",MAX(ROUNDUP(SMALL(BT$59:BT$108,$L97)/1000,0)*1000,1000),0))</f>
        <v/>
      </c>
      <c r="EV97" s="41">
        <f>IF(BU97="","",IF(成就内容!BL$120&lt;&gt;"",MAX(ROUNDUP(SMALL(BU$59:BU$108,$L97)/1000,0)*1000,1000),0))</f>
        <v>0</v>
      </c>
      <c r="EW97" s="41">
        <f>IF(BV97="","",IF(成就内容!BM$120&lt;&gt;"",MAX(ROUNDUP(SMALL(BV$59:BV$108,$L97)/1000,0)*1000,1000),0))</f>
        <v>0</v>
      </c>
      <c r="EX97" s="41" t="str">
        <f>IF(BW97="","",IF(成就内容!BN$120&lt;&gt;"",MAX(ROUNDUP(SMALL(BW$59:BW$108,$L97)/1000,0)*1000,1000),0))</f>
        <v/>
      </c>
      <c r="EY97" s="41">
        <f>IF(BX97="","",IF(成就内容!BO$120&lt;&gt;"",MAX(ROUNDUP(SMALL(BX$59:BX$108,$L97)/1000,0)*1000,1000),0))</f>
        <v>187000</v>
      </c>
      <c r="EZ97" s="41">
        <f>IF(BY97="","",IF(成就内容!BP$120&lt;&gt;"",MAX(ROUNDUP(SMALL(BY$59:BY$108,$L97)/1000,0)*1000,1000),0))</f>
        <v>233000</v>
      </c>
      <c r="FA97" s="41">
        <f>IF(BZ97="","",IF(成就内容!BQ$120&lt;&gt;"",MAX(ROUNDUP(SMALL(BZ$59:BZ$108,$L97)/1000,0)*1000,1000),0))</f>
        <v>47000</v>
      </c>
      <c r="FB97" s="41" t="str">
        <f>IF(CA97="","",IF(成就内容!BR$120&lt;&gt;"",MAX(ROUNDUP(SMALL(CA$59:CA$108,$L97)/1000,0)*1000,1000),0))</f>
        <v/>
      </c>
      <c r="FC97" s="41" t="str">
        <f>IF(CB97="","",IF(成就内容!BS$120&lt;&gt;"",MAX(ROUNDUP(SMALL(CB$59:CB$108,$L97)/1000,0)*1000,1000),0))</f>
        <v/>
      </c>
      <c r="FD97" s="41">
        <f>IF(CC97="","",IF(成就内容!BT$120&lt;&gt;"",MAX(ROUNDUP(SMALL(CC$59:CC$108,$L97)/1000,0)*1000,1000),0))</f>
        <v>12000</v>
      </c>
      <c r="FE97" s="41">
        <f>IF(CD97="","",IF(成就内容!BU$120&lt;&gt;"",MAX(ROUNDUP(SMALL(CD$59:CD$108,$L97)/1000,0)*1000,1000),0))</f>
        <v>373000</v>
      </c>
      <c r="FF97" s="41" t="str">
        <f>IF(CE97="","",IF(成就内容!BV$120&lt;&gt;"",MAX(ROUNDUP(SMALL(CE$59:CE$108,$L97)/1000,0)*1000,1000),0))</f>
        <v/>
      </c>
      <c r="FG97" s="41" t="str">
        <f>IF(CF97="","",IF(成就内容!BW$120&lt;&gt;"",MAX(ROUNDUP(SMALL(CF$59:CF$108,$L97)/1000,0)*1000,1000),0))</f>
        <v/>
      </c>
      <c r="FH97" s="41" t="str">
        <f>IF(CG97="","",IF(成就内容!BX$120&lt;&gt;"",MAX(ROUNDUP(SMALL(CG$59:CG$108,$L97)/1000,0)*1000,1000),0))</f>
        <v/>
      </c>
      <c r="FI97" s="41">
        <f>IF(CH97="","",IF(成就内容!BY$120&lt;&gt;"",MAX(ROUNDUP(SMALL(CH$59:CH$108,$L97)/1000,0)*1000,1000),0))</f>
        <v>745000</v>
      </c>
      <c r="FJ97" s="41">
        <f>IF(CI97="","",IF(成就内容!BZ$120&lt;&gt;"",MAX(ROUNDUP(SMALL(CI$59:CI$108,$L97)/1000,0)*1000,1000),0))</f>
        <v>0</v>
      </c>
    </row>
    <row r="98" spans="1:166" s="96" customFormat="1" x14ac:dyDescent="0.15">
      <c r="B98" s="96">
        <v>95</v>
      </c>
      <c r="C98" s="96">
        <f>'[1]功能-子任务'!$S99</f>
        <v>41544</v>
      </c>
      <c r="D98" s="96">
        <f>'[1]功能-子任务'!$AC99</f>
        <v>38400000</v>
      </c>
      <c r="E98" s="96">
        <f>'[1]功能-子任务'!$AM99/4</f>
        <v>356405078.125</v>
      </c>
      <c r="F98" s="96">
        <f t="shared" si="154"/>
        <v>356405078.125</v>
      </c>
      <c r="G98" s="96">
        <f>'[1]功能-子任务'!$AR99</f>
        <v>885620000.00000072</v>
      </c>
      <c r="H98" s="96">
        <f>'[1]功能-子任务'!$BA99</f>
        <v>95450</v>
      </c>
      <c r="I98" s="96">
        <f>'[1]功能-子任务'!$BJ99</f>
        <v>356970.5</v>
      </c>
      <c r="J98" s="19"/>
      <c r="L98" s="43">
        <v>40</v>
      </c>
      <c r="M98" s="41">
        <f>IF(成就内容!D46="","",INDEX($D$4:$D$178*成就内容!D$120/SUM(成就内容!$D$120:$BZ$120),成就内容!D102,1)-SUM(M$59:M97))</f>
        <v>0</v>
      </c>
      <c r="N98" s="41" t="str">
        <f>IF(成就内容!E46="","",INDEX($D$4:$D$178*成就内容!E$120/SUM(成就内容!$D$120:$BZ$120),成就内容!E102,1)-SUM(N$59:N97))</f>
        <v/>
      </c>
      <c r="O98" s="41" t="str">
        <f>IF(成就内容!F46="","",INDEX($D$4:$D$178*成就内容!F$120/SUM(成就内容!$D$120:$BZ$120),成就内容!F102,1)-SUM(O$59:O97))</f>
        <v/>
      </c>
      <c r="P98" s="41" t="str">
        <f>IF(成就内容!G46="","",INDEX($D$4:$D$178*成就内容!G$120/SUM(成就内容!$D$120:$BZ$120),成就内容!G102,1)-SUM(P$59:P97))</f>
        <v/>
      </c>
      <c r="Q98" s="41">
        <f>IF(成就内容!H46="","",INDEX($D$4:$D$178*成就内容!H$120/SUM(成就内容!$D$120:$BZ$120),成就内容!H102,1)-SUM(Q$59:Q97))</f>
        <v>0</v>
      </c>
      <c r="R98" s="41">
        <f>IF(成就内容!I46="","",INDEX($D$4:$D$178*成就内容!I$120/SUM(成就内容!$D$120:$BZ$120),成就内容!I102,1)-SUM(R$59:R97))</f>
        <v>744727.2727272734</v>
      </c>
      <c r="S98" s="41">
        <f>IF(成就内容!J46="","",INDEX($D$4:$D$178*成就内容!J$120/SUM(成就内容!$D$120:$BZ$120),成就内容!J102,1)-SUM(S$59:S97))</f>
        <v>0</v>
      </c>
      <c r="T98" s="41">
        <f>IF(成就内容!K46="","",INDEX($D$4:$D$178*成就内容!K$120/SUM(成就内容!$D$120:$BZ$120),成就内容!K102,1)-SUM(T$59:T97))</f>
        <v>0</v>
      </c>
      <c r="U98" s="41">
        <f>IF(成就内容!L46="","",INDEX($D$4:$D$178*成就内容!L$120/SUM(成就内容!$D$120:$BZ$120),成就内容!L102,1)-SUM(U$59:U97))</f>
        <v>0</v>
      </c>
      <c r="V98" s="41">
        <f>IF(成就内容!M46="","",INDEX($D$4:$D$178*成就内容!M$120/SUM(成就内容!$D$120:$BZ$120),成就内容!M102,1)-SUM(V$59:V97))</f>
        <v>0</v>
      </c>
      <c r="W98" s="41" t="str">
        <f>IF(成就内容!N46="","",INDEX($D$4:$D$178*成就内容!N$120/SUM(成就内容!$D$120:$BZ$120),成就内容!N102,1)-SUM(W$59:W97))</f>
        <v/>
      </c>
      <c r="X98" s="41" t="str">
        <f>IF(成就内容!O46="","",INDEX($D$4:$D$178*成就内容!O$120/SUM(成就内容!$D$120:$BZ$120),成就内容!O102,1)-SUM(X$59:X97))</f>
        <v/>
      </c>
      <c r="Y98" s="41" t="str">
        <f>IF(成就内容!P46="","",INDEX($D$4:$D$178*成就内容!P$120/SUM(成就内容!$D$120:$BZ$120),成就内容!P102,1)-SUM(Y$59:Y97))</f>
        <v/>
      </c>
      <c r="Z98" s="41">
        <f>IF(成就内容!Q46="","",INDEX($D$4:$D$178*成就内容!Q$120/SUM(成就内容!$D$120:$BZ$120),成就内容!Q102,1)-SUM(Z$59:Z97))</f>
        <v>0</v>
      </c>
      <c r="AA98" s="41">
        <f>IF(成就内容!R46="","",INDEX($D$4:$D$178*成就内容!R$120/SUM(成就内容!$D$120:$BZ$120),成就内容!R102,1)-SUM(AA$59:AA97))</f>
        <v>744727.2727272734</v>
      </c>
      <c r="AB98" s="41">
        <f>IF(成就内容!S46="","",INDEX($D$4:$D$178*成就内容!S$120/SUM(成就内容!$D$120:$BZ$120),成就内容!S102,1)-SUM(AB$59:AB97))</f>
        <v>0</v>
      </c>
      <c r="AC98" s="41">
        <f>IF(成就内容!T46="","",INDEX($D$4:$D$178*成就内容!T$120/SUM(成就内容!$D$120:$BZ$120),成就内容!T102,1)-SUM(AC$59:AC97))</f>
        <v>0</v>
      </c>
      <c r="AD98" s="41">
        <f>IF(成就内容!U46="","",INDEX($D$4:$D$178*成就内容!U$120/SUM(成就内容!$D$120:$BZ$120),成就内容!U102,1)-SUM(AD$59:AD97))</f>
        <v>0</v>
      </c>
      <c r="AE98" s="41">
        <f>IF(成就内容!V46="","",INDEX($D$4:$D$178*成就内容!V$120/SUM(成就内容!$D$120:$BZ$120),成就内容!V102,1)-SUM(AE$59:AE97))</f>
        <v>0</v>
      </c>
      <c r="AF98" s="41" t="str">
        <f>IF(成就内容!W46="","",INDEX($D$4:$D$178*成就内容!W$120/SUM(成就内容!$D$120:$BZ$120),成就内容!W102,1)-SUM(AF$59:AF97))</f>
        <v/>
      </c>
      <c r="AG98" s="41" t="str">
        <f>IF(成就内容!X46="","",INDEX($D$4:$D$178*成就内容!X$120/SUM(成就内容!$D$120:$BZ$120),成就内容!X102,1)-SUM(AG$59:AG97))</f>
        <v/>
      </c>
      <c r="AH98" s="41" t="str">
        <f>IF(成就内容!Y46="","",INDEX($D$4:$D$178*成就内容!Y$120/SUM(成就内容!$D$120:$BZ$120),成就内容!Y102,1)-SUM(AH$59:AH97))</f>
        <v/>
      </c>
      <c r="AI98" s="41" t="str">
        <f>IF(成就内容!Z46="","",INDEX($D$4:$D$178*成就内容!Z$120/SUM(成就内容!$D$120:$BZ$120),成就内容!Z102,1)-SUM(AI$59:AI97))</f>
        <v/>
      </c>
      <c r="AJ98" s="41" t="str">
        <f>IF(成就内容!AA46="","",INDEX($D$4:$D$178*成就内容!AA$120/SUM(成就内容!$D$120:$BZ$120),成就内容!AA102,1)-SUM(AJ$59:AJ97))</f>
        <v/>
      </c>
      <c r="AK98" s="41" t="str">
        <f>IF(成就内容!AB46="","",INDEX($D$4:$D$178*成就内容!AB$120/SUM(成就内容!$D$120:$BZ$120),成就内容!AB102,1)-SUM(AK$59:AK97))</f>
        <v/>
      </c>
      <c r="AL98" s="41">
        <f>IF(成就内容!AC46="","",INDEX($D$4:$D$178*成就内容!AC$120/SUM(成就内容!$D$120:$BZ$120),成就内容!AC102,1)-SUM(AL$59:AL97))</f>
        <v>0</v>
      </c>
      <c r="AM98" s="41">
        <f>IF(成就内容!AD46="","",INDEX($D$4:$D$178*成就内容!AD$120/SUM(成就内容!$D$120:$BZ$120),成就内容!AD102,1)-SUM(AM$59:AM97))</f>
        <v>0</v>
      </c>
      <c r="AN98" s="41">
        <f>IF(成就内容!AE46="","",INDEX($D$4:$D$178*成就内容!AE$120/SUM(成就内容!$D$120:$BZ$120),成就内容!AE102,1)-SUM(AN$59:AN97))</f>
        <v>0</v>
      </c>
      <c r="AO98" s="41">
        <f>IF(成就内容!AF46="","",INDEX($D$4:$D$178*成就内容!AF$120/SUM(成就内容!$D$120:$BZ$120),成就内容!AF102,1)-SUM(AO$59:AO97))</f>
        <v>0</v>
      </c>
      <c r="AP98" s="41" t="str">
        <f>IF(成就内容!AG46="","",INDEX($D$4:$D$178*成就内容!AG$120/SUM(成就内容!$D$120:$BZ$120),成就内容!AG102,1)-SUM(AP$59:AP97))</f>
        <v/>
      </c>
      <c r="AQ98" s="41" t="str">
        <f>IF(成就内容!AH46="","",INDEX($D$4:$D$178*成就内容!AH$120/SUM(成就内容!$D$120:$BZ$120),成就内容!AH102,1)-SUM(AQ$59:AQ97))</f>
        <v/>
      </c>
      <c r="AR98" s="41" t="str">
        <f>IF(成就内容!AI46="","",INDEX($D$4:$D$178*成就内容!AI$120/SUM(成就内容!$D$120:$BZ$120),成就内容!AI102,1)-SUM(AR$59:AR97))</f>
        <v/>
      </c>
      <c r="AS98" s="41" t="str">
        <f>IF(成就内容!AJ46="","",INDEX($D$4:$D$178*成就内容!AJ$120/SUM(成就内容!$D$120:$BZ$120),成就内容!AJ102,1)-SUM(AS$59:AS97))</f>
        <v/>
      </c>
      <c r="AT98" s="41" t="str">
        <f>IF(成就内容!AK46="","",INDEX($D$4:$D$178*成就内容!AK$120/SUM(成就内容!$D$120:$BZ$120),成就内容!AK102,1)-SUM(AT$59:AT97))</f>
        <v/>
      </c>
      <c r="AU98" s="41" t="str">
        <f>IF(成就内容!AL46="","",INDEX($D$4:$D$178*成就内容!AL$120/SUM(成就内容!$D$120:$BZ$120),成就内容!AL102,1)-SUM(AU$59:AU97))</f>
        <v/>
      </c>
      <c r="AV98" s="41" t="str">
        <f>IF(成就内容!AM46="","",INDEX($D$4:$D$178*成就内容!AM$120/SUM(成就内容!$D$120:$BZ$120),成就内容!AM102,1)-SUM(AV$59:AV97))</f>
        <v/>
      </c>
      <c r="AW98" s="41" t="str">
        <f>IF(成就内容!AN46="","",INDEX($D$4:$D$178*成就内容!AN$120/SUM(成就内容!$D$120:$BZ$120),成就内容!AN102,1)-SUM(AW$59:AW97))</f>
        <v/>
      </c>
      <c r="AX98" s="41">
        <f>IF(成就内容!AO46="","",INDEX($D$4:$D$178*成就内容!AO$120/SUM(成就内容!$D$120:$BZ$120),成就内容!AO102,1)-SUM(AX$59:AX97))</f>
        <v>0</v>
      </c>
      <c r="AY98" s="41">
        <f>IF(成就内容!AP46="","",INDEX($D$4:$D$178*成就内容!AP$120/SUM(成就内容!$D$120:$BZ$120),成就内容!AP102,1)-SUM(AY$59:AY97))</f>
        <v>0</v>
      </c>
      <c r="AZ98" s="41">
        <f>IF(成就内容!AQ46="","",INDEX($D$4:$D$178*成就内容!AQ$120/SUM(成就内容!$D$120:$BZ$120),成就内容!AQ102,1)-SUM(AZ$59:AZ97))</f>
        <v>0</v>
      </c>
      <c r="BA98" s="41" t="str">
        <f>IF(成就内容!AR46="","",INDEX($D$4:$D$178*成就内容!AR$120/SUM(成就内容!$D$120:$BZ$120),成就内容!AR102,1)-SUM(BA$59:BA97))</f>
        <v/>
      </c>
      <c r="BB98" s="41" t="str">
        <f>IF(成就内容!AS46="","",INDEX($D$4:$D$178*成就内容!AS$120/SUM(成就内容!$D$120:$BZ$120),成就内容!AS102,1)-SUM(BB$59:BB97))</f>
        <v/>
      </c>
      <c r="BC98" s="41" t="str">
        <f>IF(成就内容!AT46="","",INDEX($D$4:$D$178*成就内容!AT$120/SUM(成就内容!$D$120:$BZ$120),成就内容!AT102,1)-SUM(BC$59:BC97))</f>
        <v/>
      </c>
      <c r="BD98" s="41" t="str">
        <f>IF(成就内容!AU46="","",INDEX($D$4:$D$178*成就内容!AU$120/SUM(成就内容!$D$120:$BZ$120),成就内容!AU102,1)-SUM(BD$59:BD97))</f>
        <v/>
      </c>
      <c r="BE98" s="41" t="str">
        <f>IF(成就内容!AV46="","",INDEX($D$4:$D$178*成就内容!AV$120/SUM(成就内容!$D$120:$BZ$120),成就内容!AV102,1)-SUM(BE$59:BE97))</f>
        <v/>
      </c>
      <c r="BF98" s="41">
        <f>IF(成就内容!AW46="","",INDEX($D$4:$D$178*成就内容!AW$120/SUM(成就内容!$D$120:$BZ$120),成就内容!AW102,1)-SUM(BF$59:BF97))</f>
        <v>744727.2727272734</v>
      </c>
      <c r="BG98" s="41" t="str">
        <f>IF(成就内容!AX46="","",INDEX($D$4:$D$178*成就内容!AX$120/SUM(成就内容!$D$120:$BZ$120),成就内容!AX102,1)-SUM(BG$59:BG97))</f>
        <v/>
      </c>
      <c r="BH98" s="41" t="str">
        <f>IF(成就内容!AY46="","",INDEX($D$4:$D$178*成就内容!AY$120/SUM(成就内容!$D$120:$BZ$120),成就内容!AY102,1)-SUM(BH$59:BH97))</f>
        <v/>
      </c>
      <c r="BI98" s="41" t="str">
        <f>IF(成就内容!AZ46="","",INDEX($D$4:$D$178*成就内容!AZ$120/SUM(成就内容!$D$120:$BZ$120),成就内容!AZ102,1)-SUM(BI$59:BI97))</f>
        <v/>
      </c>
      <c r="BJ98" s="41" t="str">
        <f>IF(成就内容!BA46="","",INDEX($D$4:$D$178*成就内容!BA$120/SUM(成就内容!$D$120:$BZ$120),成就内容!BA102,1)-SUM(BJ$59:BJ97))</f>
        <v/>
      </c>
      <c r="BK98" s="41" t="str">
        <f>IF(成就内容!BB46="","",INDEX($D$4:$D$178*成就内容!BB$120/SUM(成就内容!$D$120:$BZ$120),成就内容!BB102,1)-SUM(BK$59:BK97))</f>
        <v/>
      </c>
      <c r="BL98" s="41">
        <f>IF(成就内容!BC46="","",INDEX($D$4:$D$178*成就内容!BC$120/SUM(成就内容!$D$120:$BZ$120),成就内容!BC102,1)-SUM(BL$59:BL97))</f>
        <v>0</v>
      </c>
      <c r="BM98" s="41">
        <f>IF(成就内容!BD46="","",INDEX($D$4:$D$178*成就内容!BD$120/SUM(成就内容!$D$120:$BZ$120),成就内容!BD102,1)-SUM(BM$59:BM97))</f>
        <v>0</v>
      </c>
      <c r="BN98" s="41">
        <f>IF(成就内容!BE46="","",INDEX($D$4:$D$178*成就内容!BE$120/SUM(成就内容!$D$120:$BZ$120),成就内容!BE102,1)-SUM(BN$59:BN97))</f>
        <v>0</v>
      </c>
      <c r="BO98" s="41">
        <f>IF(成就内容!BF46="","",INDEX($D$4:$D$178*成就内容!BF$120/SUM(成就内容!$D$120:$BZ$120),成就内容!BF102,1)-SUM(BO$59:BO97))</f>
        <v>0</v>
      </c>
      <c r="BP98" s="41" t="str">
        <f>IF(成就内容!BG46="","",INDEX($D$4:$D$178*成就内容!BG$120/SUM(成就内容!$D$120:$BZ$120),成就内容!BG102,1)-SUM(BP$59:BP97))</f>
        <v/>
      </c>
      <c r="BQ98" s="41" t="str">
        <f>IF(成就内容!BH46="","",INDEX($D$4:$D$178*成就内容!BH$120/SUM(成就内容!$D$120:$BZ$120),成就内容!BH102,1)-SUM(BQ$59:BQ97))</f>
        <v/>
      </c>
      <c r="BR98" s="41" t="str">
        <f>IF(成就内容!BI46="","",INDEX($D$4:$D$178*成就内容!BI$120/SUM(成就内容!$D$120:$BZ$120),成就内容!BI102,1)-SUM(BR$59:BR97))</f>
        <v/>
      </c>
      <c r="BS98" s="41">
        <f>IF(成就内容!BJ46="","",INDEX($D$4:$D$178*成就内容!BJ$120/SUM(成就内容!$D$120:$BZ$120),成就内容!BJ102,1)-SUM(BS$59:BS97))</f>
        <v>0</v>
      </c>
      <c r="BT98" s="41" t="str">
        <f>IF(成就内容!BK46="","",INDEX($D$4:$D$178*成就内容!BK$120/SUM(成就内容!$D$120:$BZ$120),成就内容!BK102,1)-SUM(BT$59:BT97))</f>
        <v/>
      </c>
      <c r="BU98" s="41">
        <f>IF(成就内容!BL46="","",INDEX($D$4:$D$178*成就内容!BL$120/SUM(成就内容!$D$120:$BZ$120),成就内容!BL102,1)-SUM(BU$59:BU97))</f>
        <v>0</v>
      </c>
      <c r="BV98" s="41">
        <f>IF(成就内容!BM46="","",INDEX($D$4:$D$178*成就内容!BM$120/SUM(成就内容!$D$120:$BZ$120),成就内容!BM102,1)-SUM(BV$59:BV97))</f>
        <v>0</v>
      </c>
      <c r="BW98" s="41" t="str">
        <f>IF(成就内容!BN46="","",INDEX($D$4:$D$178*成就内容!BN$120/SUM(成就内容!$D$120:$BZ$120),成就内容!BN102,1)-SUM(BW$59:BW97))</f>
        <v/>
      </c>
      <c r="BX98" s="41">
        <f>IF(成就内容!BO46="","",INDEX($D$4:$D$178*成就内容!BO$120/SUM(成就内容!$D$120:$BZ$120),成就内容!BO102,1)-SUM(BX$59:BX97))</f>
        <v>186181.81818181835</v>
      </c>
      <c r="BY98" s="41">
        <f>IF(成就内容!BP46="","",INDEX($D$4:$D$178*成就内容!BP$120/SUM(成就内容!$D$120:$BZ$120),成就内容!BP102,1)-SUM(BY$59:BY97))</f>
        <v>186181.81818181835</v>
      </c>
      <c r="BZ98" s="41">
        <f>IF(成就内容!BQ46="","",INDEX($D$4:$D$178*成就内容!BQ$120/SUM(成就内容!$D$120:$BZ$120),成就内容!BQ102,1)-SUM(BZ$59:BZ97))</f>
        <v>46545.454545454471</v>
      </c>
      <c r="CA98" s="41" t="str">
        <f>IF(成就内容!BR46="","",INDEX($D$4:$D$178*成就内容!BR$120/SUM(成就内容!$D$120:$BZ$120),成就内容!BR102,1)-SUM(CA$59:CA97))</f>
        <v/>
      </c>
      <c r="CB98" s="41" t="str">
        <f>IF(成就内容!BS46="","",INDEX($D$4:$D$178*成就内容!BS$120/SUM(成就内容!$D$120:$BZ$120),成就内容!BS102,1)-SUM(CB$59:CB97))</f>
        <v/>
      </c>
      <c r="CC98" s="41">
        <f>IF(成就内容!BT46="","",INDEX($D$4:$D$178*成就内容!BT$120/SUM(成就内容!$D$120:$BZ$120),成就内容!BT102,1)-SUM(CC$59:CC97))</f>
        <v>23272.727272727294</v>
      </c>
      <c r="CD98" s="41">
        <f>IF(成就内容!BU46="","",INDEX($D$4:$D$178*成就内容!BU$120/SUM(成就内容!$D$120:$BZ$120),成就内容!BU102,1)-SUM(CD$59:CD97))</f>
        <v>372363.63636363577</v>
      </c>
      <c r="CE98" s="41" t="str">
        <f>IF(成就内容!BV46="","",INDEX($D$4:$D$178*成就内容!BV$120/SUM(成就内容!$D$120:$BZ$120),成就内容!BV102,1)-SUM(CE$59:CE97))</f>
        <v/>
      </c>
      <c r="CF98" s="41" t="str">
        <f>IF(成就内容!BW46="","",INDEX($D$4:$D$178*成就内容!BW$120/SUM(成就内容!$D$120:$BZ$120),成就内容!BW102,1)-SUM(CF$59:CF97))</f>
        <v/>
      </c>
      <c r="CG98" s="41" t="str">
        <f>IF(成就内容!BX46="","",INDEX($D$4:$D$178*成就内容!BX$120/SUM(成就内容!$D$120:$BZ$120),成就内容!BX102,1)-SUM(CG$59:CG97))</f>
        <v/>
      </c>
      <c r="CH98" s="41">
        <f>IF(成就内容!BY46="","",INDEX($D$4:$D$178*成就内容!BY$120/SUM(成就内容!$D$120:$BZ$120),成就内容!BY102,1)-SUM(CH$59:CH97))</f>
        <v>744727.2727272734</v>
      </c>
      <c r="CI98" s="41" t="str">
        <f>IF(成就内容!BZ46="","",INDEX($D$4:$D$178*成就内容!BZ$120/SUM(成就内容!$D$120:$BZ$120),成就内容!BZ102,1)-SUM(CI$59:CI97))</f>
        <v/>
      </c>
      <c r="CK98" s="19"/>
      <c r="CM98" s="43">
        <v>40</v>
      </c>
      <c r="CN98" s="41">
        <f>IF(M98="","",IF(成就内容!D$120&lt;&gt;"",MAX(ROUNDUP(SMALL(M$59:M$108,$L98)/1000,0)*1000,1000),0))</f>
        <v>0</v>
      </c>
      <c r="CO98" s="41" t="str">
        <f>IF(N98="","",IF(成就内容!E$120&lt;&gt;"",MAX(ROUNDUP(SMALL(N$59:N$108,$L98)/1000,0)*1000,1000),0))</f>
        <v/>
      </c>
      <c r="CP98" s="41" t="str">
        <f>IF(O98="","",IF(成就内容!F$120&lt;&gt;"",MAX(ROUNDUP(SMALL(O$59:O$108,$L98)/1000,0)*1000,1000),0))</f>
        <v/>
      </c>
      <c r="CQ98" s="41" t="str">
        <f>IF(P98="","",IF(成就内容!G$120&lt;&gt;"",MAX(ROUNDUP(SMALL(P$59:P$108,$L98)/1000,0)*1000,1000),0))</f>
        <v/>
      </c>
      <c r="CR98" s="41">
        <f>IF(Q98="","",IF(成就内容!H$120&lt;&gt;"",MAX(ROUNDUP(SMALL(Q$59:Q$108,$L98)/1000,0)*1000,1000),0))</f>
        <v>0</v>
      </c>
      <c r="CS98" s="41">
        <f>IF(R98="","",IF(成就内容!I$120&lt;&gt;"",MAX(ROUNDUP(SMALL(R$59:R$108,$L98)/1000,0)*1000,1000),0))</f>
        <v>745000</v>
      </c>
      <c r="CT98" s="41">
        <f>IF(S98="","",IF(成就内容!J$120&lt;&gt;"",MAX(ROUNDUP(SMALL(S$59:S$108,$L98)/1000,0)*1000,1000),0))</f>
        <v>0</v>
      </c>
      <c r="CU98" s="41">
        <f>IF(T98="","",IF(成就内容!K$120&lt;&gt;"",MAX(ROUNDUP(SMALL(T$59:T$108,$L98)/1000,0)*1000,1000),0))</f>
        <v>0</v>
      </c>
      <c r="CV98" s="41">
        <f>IF(U98="","",IF(成就内容!L$120&lt;&gt;"",MAX(ROUNDUP(SMALL(U$59:U$108,$L98)/1000,0)*1000,1000),0))</f>
        <v>0</v>
      </c>
      <c r="CW98" s="41">
        <f>IF(V98="","",IF(成就内容!M$120&lt;&gt;"",MAX(ROUNDUP(SMALL(V$59:V$108,$L98)/1000,0)*1000,1000),0))</f>
        <v>0</v>
      </c>
      <c r="CX98" s="41" t="str">
        <f>IF(W98="","",IF(成就内容!N$120&lt;&gt;"",MAX(ROUNDUP(SMALL(W$59:W$108,$L98)/1000,0)*1000,1000),0))</f>
        <v/>
      </c>
      <c r="CY98" s="41" t="str">
        <f>IF(X98="","",IF(成就内容!O$120&lt;&gt;"",MAX(ROUNDUP(SMALL(X$59:X$108,$L98)/1000,0)*1000,1000),0))</f>
        <v/>
      </c>
      <c r="CZ98" s="41" t="str">
        <f>IF(Y98="","",IF(成就内容!P$120&lt;&gt;"",MAX(ROUNDUP(SMALL(Y$59:Y$108,$L98)/1000,0)*1000,1000),0))</f>
        <v/>
      </c>
      <c r="DA98" s="41">
        <f>IF(Z98="","",IF(成就内容!Q$120&lt;&gt;"",MAX(ROUNDUP(SMALL(Z$59:Z$108,$L98)/1000,0)*1000,1000),0))</f>
        <v>0</v>
      </c>
      <c r="DB98" s="41">
        <f>IF(AA98="","",IF(成就内容!R$120&lt;&gt;"",MAX(ROUNDUP(SMALL(AA$59:AA$108,$L98)/1000,0)*1000,1000),0))</f>
        <v>745000</v>
      </c>
      <c r="DC98" s="41">
        <f>IF(AB98="","",IF(成就内容!S$120&lt;&gt;"",MAX(ROUNDUP(SMALL(AB$59:AB$108,$L98)/1000,0)*1000,1000),0))</f>
        <v>0</v>
      </c>
      <c r="DD98" s="41">
        <f>IF(AC98="","",IF(成就内容!T$120&lt;&gt;"",MAX(ROUNDUP(SMALL(AC$59:AC$108,$L98)/1000,0)*1000,1000),0))</f>
        <v>0</v>
      </c>
      <c r="DE98" s="41">
        <f>IF(AD98="","",IF(成就内容!U$120&lt;&gt;"",MAX(ROUNDUP(SMALL(AD$59:AD$108,$L98)/1000,0)*1000,1000),0))</f>
        <v>0</v>
      </c>
      <c r="DF98" s="41">
        <f>IF(AE98="","",IF(成就内容!V$120&lt;&gt;"",MAX(ROUNDUP(SMALL(AE$59:AE$108,$L98)/1000,0)*1000,1000),0))</f>
        <v>0</v>
      </c>
      <c r="DG98" s="41" t="str">
        <f>IF(AF98="","",IF(成就内容!W$120&lt;&gt;"",MAX(ROUNDUP(SMALL(AF$59:AF$108,$L98)/1000,0)*1000,1000),0))</f>
        <v/>
      </c>
      <c r="DH98" s="41" t="str">
        <f>IF(AG98="","",IF(成就内容!X$120&lt;&gt;"",MAX(ROUNDUP(SMALL(AG$59:AG$108,$L98)/1000,0)*1000,1000),0))</f>
        <v/>
      </c>
      <c r="DI98" s="41" t="str">
        <f>IF(AH98="","",IF(成就内容!Y$120&lt;&gt;"",MAX(ROUNDUP(SMALL(AH$59:AH$108,$L98)/1000,0)*1000,1000),0))</f>
        <v/>
      </c>
      <c r="DJ98" s="41" t="str">
        <f>IF(AI98="","",IF(成就内容!Z$120&lt;&gt;"",MAX(ROUNDUP(SMALL(AI$59:AI$108,$L98)/1000,0)*1000,1000),0))</f>
        <v/>
      </c>
      <c r="DK98" s="41" t="str">
        <f>IF(AJ98="","",IF(成就内容!AA$120&lt;&gt;"",MAX(ROUNDUP(SMALL(AJ$59:AJ$108,$L98)/1000,0)*1000,1000),0))</f>
        <v/>
      </c>
      <c r="DL98" s="41" t="str">
        <f>IF(AK98="","",IF(成就内容!AB$120&lt;&gt;"",MAX(ROUNDUP(SMALL(AK$59:AK$108,$L98)/1000,0)*1000,1000),0))</f>
        <v/>
      </c>
      <c r="DM98" s="41">
        <f>IF(AL98="","",IF(成就内容!AC$120&lt;&gt;"",MAX(ROUNDUP(SMALL(AL$59:AL$108,$L98)/1000,0)*1000,1000),0))</f>
        <v>0</v>
      </c>
      <c r="DN98" s="41">
        <f>IF(AM98="","",IF(成就内容!AD$120&lt;&gt;"",MAX(ROUNDUP(SMALL(AM$59:AM$108,$L98)/1000,0)*1000,1000),0))</f>
        <v>0</v>
      </c>
      <c r="DO98" s="41">
        <f>IF(AN98="","",IF(成就内容!AE$120&lt;&gt;"",MAX(ROUNDUP(SMALL(AN$59:AN$108,$L98)/1000,0)*1000,1000),0))</f>
        <v>0</v>
      </c>
      <c r="DP98" s="41">
        <f>IF(AO98="","",IF(成就内容!AF$120&lt;&gt;"",MAX(ROUNDUP(SMALL(AO$59:AO$108,$L98)/1000,0)*1000,1000),0))</f>
        <v>0</v>
      </c>
      <c r="DQ98" s="41" t="str">
        <f>IF(AP98="","",IF(成就内容!AG$120&lt;&gt;"",MAX(ROUNDUP(SMALL(AP$59:AP$108,$L98)/1000,0)*1000,1000),0))</f>
        <v/>
      </c>
      <c r="DR98" s="41" t="str">
        <f>IF(AQ98="","",IF(成就内容!AH$120&lt;&gt;"",MAX(ROUNDUP(SMALL(AQ$59:AQ$108,$L98)/1000,0)*1000,1000),0))</f>
        <v/>
      </c>
      <c r="DS98" s="41" t="str">
        <f>IF(AR98="","",IF(成就内容!AI$120&lt;&gt;"",MAX(ROUNDUP(SMALL(AR$59:AR$108,$L98)/1000,0)*1000,1000),0))</f>
        <v/>
      </c>
      <c r="DT98" s="41" t="str">
        <f>IF(AS98="","",IF(成就内容!AJ$120&lt;&gt;"",MAX(ROUNDUP(SMALL(AS$59:AS$108,$L98)/1000,0)*1000,1000),0))</f>
        <v/>
      </c>
      <c r="DU98" s="41" t="str">
        <f>IF(AT98="","",IF(成就内容!AK$120&lt;&gt;"",MAX(ROUNDUP(SMALL(AT$59:AT$108,$L98)/1000,0)*1000,1000),0))</f>
        <v/>
      </c>
      <c r="DV98" s="41" t="str">
        <f>IF(AU98="","",IF(成就内容!AL$120&lt;&gt;"",MAX(ROUNDUP(SMALL(AU$59:AU$108,$L98)/1000,0)*1000,1000),0))</f>
        <v/>
      </c>
      <c r="DW98" s="41" t="str">
        <f>IF(AV98="","",IF(成就内容!AM$120&lt;&gt;"",MAX(ROUNDUP(SMALL(AV$59:AV$108,$L98)/1000,0)*1000,1000),0))</f>
        <v/>
      </c>
      <c r="DX98" s="41" t="str">
        <f>IF(AW98="","",IF(成就内容!AN$120&lt;&gt;"",MAX(ROUNDUP(SMALL(AW$59:AW$108,$L98)/1000,0)*1000,1000),0))</f>
        <v/>
      </c>
      <c r="DY98" s="41">
        <f>IF(AX98="","",IF(成就内容!AO$120&lt;&gt;"",MAX(ROUNDUP(SMALL(AX$59:AX$108,$L98)/1000,0)*1000,1000),0))</f>
        <v>0</v>
      </c>
      <c r="DZ98" s="41">
        <f>IF(AY98="","",IF(成就内容!AP$120&lt;&gt;"",MAX(ROUNDUP(SMALL(AY$59:AY$108,$L98)/1000,0)*1000,1000),0))</f>
        <v>0</v>
      </c>
      <c r="EA98" s="41">
        <f>IF(AZ98="","",IF(成就内容!AQ$120&lt;&gt;"",MAX(ROUNDUP(SMALL(AZ$59:AZ$108,$L98)/1000,0)*1000,1000),0))</f>
        <v>0</v>
      </c>
      <c r="EB98" s="41" t="str">
        <f>IF(BA98="","",IF(成就内容!AR$120&lt;&gt;"",MAX(ROUNDUP(SMALL(BA$59:BA$108,$L98)/1000,0)*1000,1000),0))</f>
        <v/>
      </c>
      <c r="EC98" s="41" t="str">
        <f>IF(BB98="","",IF(成就内容!AS$120&lt;&gt;"",MAX(ROUNDUP(SMALL(BB$59:BB$108,$L98)/1000,0)*1000,1000),0))</f>
        <v/>
      </c>
      <c r="ED98" s="41" t="str">
        <f>IF(BC98="","",IF(成就内容!AT$120&lt;&gt;"",MAX(ROUNDUP(SMALL(BC$59:BC$108,$L98)/1000,0)*1000,1000),0))</f>
        <v/>
      </c>
      <c r="EE98" s="41" t="str">
        <f>IF(BD98="","",IF(成就内容!AU$120&lt;&gt;"",MAX(ROUNDUP(SMALL(BD$59:BD$108,$L98)/1000,0)*1000,1000),0))</f>
        <v/>
      </c>
      <c r="EF98" s="41" t="str">
        <f>IF(BE98="","",IF(成就内容!AV$120&lt;&gt;"",MAX(ROUNDUP(SMALL(BE$59:BE$108,$L98)/1000,0)*1000,1000),0))</f>
        <v/>
      </c>
      <c r="EG98" s="41">
        <f>IF(BF98="","",IF(成就内容!AW$120&lt;&gt;"",MAX(ROUNDUP(SMALL(BF$59:BF$108,$L98)/1000,0)*1000,1000),0))</f>
        <v>745000</v>
      </c>
      <c r="EH98" s="41" t="str">
        <f>IF(BG98="","",IF(成就内容!AX$120&lt;&gt;"",MAX(ROUNDUP(SMALL(BG$59:BG$108,$L98)/1000,0)*1000,1000),0))</f>
        <v/>
      </c>
      <c r="EI98" s="41" t="str">
        <f>IF(BH98="","",IF(成就内容!AY$120&lt;&gt;"",MAX(ROUNDUP(SMALL(BH$59:BH$108,$L98)/1000,0)*1000,1000),0))</f>
        <v/>
      </c>
      <c r="EJ98" s="41" t="str">
        <f>IF(BI98="","",IF(成就内容!AZ$120&lt;&gt;"",MAX(ROUNDUP(SMALL(BI$59:BI$108,$L98)/1000,0)*1000,1000),0))</f>
        <v/>
      </c>
      <c r="EK98" s="41" t="str">
        <f>IF(BJ98="","",IF(成就内容!BA$120&lt;&gt;"",MAX(ROUNDUP(SMALL(BJ$59:BJ$108,$L98)/1000,0)*1000,1000),0))</f>
        <v/>
      </c>
      <c r="EL98" s="41" t="str">
        <f>IF(BK98="","",IF(成就内容!BB$120&lt;&gt;"",MAX(ROUNDUP(SMALL(BK$59:BK$108,$L98)/1000,0)*1000,1000),0))</f>
        <v/>
      </c>
      <c r="EM98" s="41">
        <f>IF(BL98="","",IF(成就内容!BC$120&lt;&gt;"",MAX(ROUNDUP(SMALL(BL$59:BL$108,$L98)/1000,0)*1000,1000),0))</f>
        <v>0</v>
      </c>
      <c r="EN98" s="41">
        <f>IF(BM98="","",IF(成就内容!BD$120&lt;&gt;"",MAX(ROUNDUP(SMALL(BM$59:BM$108,$L98)/1000,0)*1000,1000),0))</f>
        <v>0</v>
      </c>
      <c r="EO98" s="41">
        <f>IF(BN98="","",IF(成就内容!BE$120&lt;&gt;"",MAX(ROUNDUP(SMALL(BN$59:BN$108,$L98)/1000,0)*1000,1000),0))</f>
        <v>0</v>
      </c>
      <c r="EP98" s="41">
        <f>IF(BO98="","",IF(成就内容!BF$120&lt;&gt;"",MAX(ROUNDUP(SMALL(BO$59:BO$108,$L98)/1000,0)*1000,1000),0))</f>
        <v>0</v>
      </c>
      <c r="EQ98" s="41" t="str">
        <f>IF(BP98="","",IF(成就内容!BG$120&lt;&gt;"",MAX(ROUNDUP(SMALL(BP$59:BP$108,$L98)/1000,0)*1000,1000),0))</f>
        <v/>
      </c>
      <c r="ER98" s="41" t="str">
        <f>IF(BQ98="","",IF(成就内容!BH$120&lt;&gt;"",MAX(ROUNDUP(SMALL(BQ$59:BQ$108,$L98)/1000,0)*1000,1000),0))</f>
        <v/>
      </c>
      <c r="ES98" s="41" t="str">
        <f>IF(BR98="","",IF(成就内容!BI$120&lt;&gt;"",MAX(ROUNDUP(SMALL(BR$59:BR$108,$L98)/1000,0)*1000,1000),0))</f>
        <v/>
      </c>
      <c r="ET98" s="41">
        <f>IF(BS98="","",IF(成就内容!BJ$120&lt;&gt;"",MAX(ROUNDUP(SMALL(BS$59:BS$108,$L98)/1000,0)*1000,1000),0))</f>
        <v>0</v>
      </c>
      <c r="EU98" s="41" t="str">
        <f>IF(BT98="","",IF(成就内容!BK$120&lt;&gt;"",MAX(ROUNDUP(SMALL(BT$59:BT$108,$L98)/1000,0)*1000,1000),0))</f>
        <v/>
      </c>
      <c r="EV98" s="41">
        <f>IF(BU98="","",IF(成就内容!BL$120&lt;&gt;"",MAX(ROUNDUP(SMALL(BU$59:BU$108,$L98)/1000,0)*1000,1000),0))</f>
        <v>0</v>
      </c>
      <c r="EW98" s="41">
        <f>IF(BV98="","",IF(成就内容!BM$120&lt;&gt;"",MAX(ROUNDUP(SMALL(BV$59:BV$108,$L98)/1000,0)*1000,1000),0))</f>
        <v>0</v>
      </c>
      <c r="EX98" s="41" t="str">
        <f>IF(BW98="","",IF(成就内容!BN$120&lt;&gt;"",MAX(ROUNDUP(SMALL(BW$59:BW$108,$L98)/1000,0)*1000,1000),0))</f>
        <v/>
      </c>
      <c r="EY98" s="41">
        <f>IF(BX98="","",IF(成就内容!BO$120&lt;&gt;"",MAX(ROUNDUP(SMALL(BX$59:BX$108,$L98)/1000,0)*1000,1000),0))</f>
        <v>187000</v>
      </c>
      <c r="EZ98" s="41">
        <f>IF(BY98="","",IF(成就内容!BP$120&lt;&gt;"",MAX(ROUNDUP(SMALL(BY$59:BY$108,$L98)/1000,0)*1000,1000),0))</f>
        <v>373000</v>
      </c>
      <c r="FA98" s="41">
        <f>IF(BZ98="","",IF(成就内容!BQ$120&lt;&gt;"",MAX(ROUNDUP(SMALL(BZ$59:BZ$108,$L98)/1000,0)*1000,1000),0))</f>
        <v>47000</v>
      </c>
      <c r="FB98" s="41" t="str">
        <f>IF(CA98="","",IF(成就内容!BR$120&lt;&gt;"",MAX(ROUNDUP(SMALL(CA$59:CA$108,$L98)/1000,0)*1000,1000),0))</f>
        <v/>
      </c>
      <c r="FC98" s="41" t="str">
        <f>IF(CB98="","",IF(成就内容!BS$120&lt;&gt;"",MAX(ROUNDUP(SMALL(CB$59:CB$108,$L98)/1000,0)*1000,1000),0))</f>
        <v/>
      </c>
      <c r="FD98" s="41">
        <f>IF(CC98="","",IF(成就内容!BT$120&lt;&gt;"",MAX(ROUNDUP(SMALL(CC$59:CC$108,$L98)/1000,0)*1000,1000),0))</f>
        <v>24000</v>
      </c>
      <c r="FE98" s="41">
        <f>IF(CD98="","",IF(成就内容!BU$120&lt;&gt;"",MAX(ROUNDUP(SMALL(CD$59:CD$108,$L98)/1000,0)*1000,1000),0))</f>
        <v>373000</v>
      </c>
      <c r="FF98" s="41" t="str">
        <f>IF(CE98="","",IF(成就内容!BV$120&lt;&gt;"",MAX(ROUNDUP(SMALL(CE$59:CE$108,$L98)/1000,0)*1000,1000),0))</f>
        <v/>
      </c>
      <c r="FG98" s="41" t="str">
        <f>IF(CF98="","",IF(成就内容!BW$120&lt;&gt;"",MAX(ROUNDUP(SMALL(CF$59:CF$108,$L98)/1000,0)*1000,1000),0))</f>
        <v/>
      </c>
      <c r="FH98" s="41" t="str">
        <f>IF(CG98="","",IF(成就内容!BX$120&lt;&gt;"",MAX(ROUNDUP(SMALL(CG$59:CG$108,$L98)/1000,0)*1000,1000),0))</f>
        <v/>
      </c>
      <c r="FI98" s="41">
        <f>IF(CH98="","",IF(成就内容!BY$120&lt;&gt;"",MAX(ROUNDUP(SMALL(CH$59:CH$108,$L98)/1000,0)*1000,1000),0))</f>
        <v>745000</v>
      </c>
      <c r="FJ98" s="41" t="str">
        <f>IF(CI98="","",IF(成就内容!BZ$120&lt;&gt;"",MAX(ROUNDUP(SMALL(CI$59:CI$108,$L98)/1000,0)*1000,1000),0))</f>
        <v/>
      </c>
    </row>
    <row r="99" spans="1:166" s="96" customFormat="1" x14ac:dyDescent="0.15">
      <c r="B99" s="96">
        <v>96</v>
      </c>
      <c r="C99" s="96">
        <f>'[1]功能-子任务'!$S100</f>
        <v>44308.800000000003</v>
      </c>
      <c r="D99" s="96">
        <f>'[1]功能-子任务'!$AC100</f>
        <v>40960000</v>
      </c>
      <c r="E99" s="96">
        <f>'[1]功能-子任务'!$AM100/4</f>
        <v>386922656.25</v>
      </c>
      <c r="F99" s="96">
        <f t="shared" si="154"/>
        <v>386922656.25</v>
      </c>
      <c r="G99" s="96">
        <f>'[1]功能-子任务'!$AR100</f>
        <v>937620000.00000072</v>
      </c>
      <c r="H99" s="96">
        <f>'[1]功能-子任务'!$BA100</f>
        <v>99950</v>
      </c>
      <c r="I99" s="96">
        <f>'[1]功能-子任务'!$BJ100</f>
        <v>369119.6</v>
      </c>
      <c r="J99" s="19"/>
      <c r="L99" s="43">
        <v>41</v>
      </c>
      <c r="M99" s="41" t="str">
        <f>IF(成就内容!D47="","",INDEX($D$4:$D$178*成就内容!D$120/SUM(成就内容!$D$120:$BZ$120),成就内容!D103,1)-SUM(M$59:M98))</f>
        <v/>
      </c>
      <c r="N99" s="41" t="str">
        <f>IF(成就内容!E47="","",INDEX($D$4:$D$178*成就内容!E$120/SUM(成就内容!$D$120:$BZ$120),成就内容!E103,1)-SUM(N$59:N98))</f>
        <v/>
      </c>
      <c r="O99" s="41" t="str">
        <f>IF(成就内容!F47="","",INDEX($D$4:$D$178*成就内容!F$120/SUM(成就内容!$D$120:$BZ$120),成就内容!F103,1)-SUM(O$59:O98))</f>
        <v/>
      </c>
      <c r="P99" s="41" t="str">
        <f>IF(成就内容!G47="","",INDEX($D$4:$D$178*成就内容!G$120/SUM(成就内容!$D$120:$BZ$120),成就内容!G103,1)-SUM(P$59:P98))</f>
        <v/>
      </c>
      <c r="Q99" s="41" t="str">
        <f>IF(成就内容!H47="","",INDEX($D$4:$D$178*成就内容!H$120/SUM(成就内容!$D$120:$BZ$120),成就内容!H103,1)-SUM(Q$59:Q98))</f>
        <v/>
      </c>
      <c r="R99" s="41" t="str">
        <f>IF(成就内容!I47="","",INDEX($D$4:$D$178*成就内容!I$120/SUM(成就内容!$D$120:$BZ$120),成就内容!I103,1)-SUM(R$59:R98))</f>
        <v/>
      </c>
      <c r="S99" s="41" t="str">
        <f>IF(成就内容!J47="","",INDEX($D$4:$D$178*成就内容!J$120/SUM(成就内容!$D$120:$BZ$120),成就内容!J103,1)-SUM(S$59:S98))</f>
        <v/>
      </c>
      <c r="T99" s="41" t="str">
        <f>IF(成就内容!K47="","",INDEX($D$4:$D$178*成就内容!K$120/SUM(成就内容!$D$120:$BZ$120),成就内容!K103,1)-SUM(T$59:T98))</f>
        <v/>
      </c>
      <c r="U99" s="41" t="str">
        <f>IF(成就内容!L47="","",INDEX($D$4:$D$178*成就内容!L$120/SUM(成就内容!$D$120:$BZ$120),成就内容!L103,1)-SUM(U$59:U98))</f>
        <v/>
      </c>
      <c r="V99" s="41" t="str">
        <f>IF(成就内容!M47="","",INDEX($D$4:$D$178*成就内容!M$120/SUM(成就内容!$D$120:$BZ$120),成就内容!M103,1)-SUM(V$59:V98))</f>
        <v/>
      </c>
      <c r="W99" s="41" t="str">
        <f>IF(成就内容!N47="","",INDEX($D$4:$D$178*成就内容!N$120/SUM(成就内容!$D$120:$BZ$120),成就内容!N103,1)-SUM(W$59:W98))</f>
        <v/>
      </c>
      <c r="X99" s="41" t="str">
        <f>IF(成就内容!O47="","",INDEX($D$4:$D$178*成就内容!O$120/SUM(成就内容!$D$120:$BZ$120),成就内容!O103,1)-SUM(X$59:X98))</f>
        <v/>
      </c>
      <c r="Y99" s="41" t="str">
        <f>IF(成就内容!P47="","",INDEX($D$4:$D$178*成就内容!P$120/SUM(成就内容!$D$120:$BZ$120),成就内容!P103,1)-SUM(Y$59:Y98))</f>
        <v/>
      </c>
      <c r="Z99" s="41" t="str">
        <f>IF(成就内容!Q47="","",INDEX($D$4:$D$178*成就内容!Q$120/SUM(成就内容!$D$120:$BZ$120),成就内容!Q103,1)-SUM(Z$59:Z98))</f>
        <v/>
      </c>
      <c r="AA99" s="41" t="str">
        <f>IF(成就内容!R47="","",INDEX($D$4:$D$178*成就内容!R$120/SUM(成就内容!$D$120:$BZ$120),成就内容!R103,1)-SUM(AA$59:AA98))</f>
        <v/>
      </c>
      <c r="AB99" s="41" t="str">
        <f>IF(成就内容!S47="","",INDEX($D$4:$D$178*成就内容!S$120/SUM(成就内容!$D$120:$BZ$120),成就内容!S103,1)-SUM(AB$59:AB98))</f>
        <v/>
      </c>
      <c r="AC99" s="41" t="str">
        <f>IF(成就内容!T47="","",INDEX($D$4:$D$178*成就内容!T$120/SUM(成就内容!$D$120:$BZ$120),成就内容!T103,1)-SUM(AC$59:AC98))</f>
        <v/>
      </c>
      <c r="AD99" s="41" t="str">
        <f>IF(成就内容!U47="","",INDEX($D$4:$D$178*成就内容!U$120/SUM(成就内容!$D$120:$BZ$120),成就内容!U103,1)-SUM(AD$59:AD98))</f>
        <v/>
      </c>
      <c r="AE99" s="41" t="str">
        <f>IF(成就内容!V47="","",INDEX($D$4:$D$178*成就内容!V$120/SUM(成就内容!$D$120:$BZ$120),成就内容!V103,1)-SUM(AE$59:AE98))</f>
        <v/>
      </c>
      <c r="AF99" s="41" t="str">
        <f>IF(成就内容!W47="","",INDEX($D$4:$D$178*成就内容!W$120/SUM(成就内容!$D$120:$BZ$120),成就内容!W103,1)-SUM(AF$59:AF98))</f>
        <v/>
      </c>
      <c r="AG99" s="41" t="str">
        <f>IF(成就内容!X47="","",INDEX($D$4:$D$178*成就内容!X$120/SUM(成就内容!$D$120:$BZ$120),成就内容!X103,1)-SUM(AG$59:AG98))</f>
        <v/>
      </c>
      <c r="AH99" s="41" t="str">
        <f>IF(成就内容!Y47="","",INDEX($D$4:$D$178*成就内容!Y$120/SUM(成就内容!$D$120:$BZ$120),成就内容!Y103,1)-SUM(AH$59:AH98))</f>
        <v/>
      </c>
      <c r="AI99" s="41" t="str">
        <f>IF(成就内容!Z47="","",INDEX($D$4:$D$178*成就内容!Z$120/SUM(成就内容!$D$120:$BZ$120),成就内容!Z103,1)-SUM(AI$59:AI98))</f>
        <v/>
      </c>
      <c r="AJ99" s="41" t="str">
        <f>IF(成就内容!AA47="","",INDEX($D$4:$D$178*成就内容!AA$120/SUM(成就内容!$D$120:$BZ$120),成就内容!AA103,1)-SUM(AJ$59:AJ98))</f>
        <v/>
      </c>
      <c r="AK99" s="41" t="str">
        <f>IF(成就内容!AB47="","",INDEX($D$4:$D$178*成就内容!AB$120/SUM(成就内容!$D$120:$BZ$120),成就内容!AB103,1)-SUM(AK$59:AK98))</f>
        <v/>
      </c>
      <c r="AL99" s="41" t="str">
        <f>IF(成就内容!AC47="","",INDEX($D$4:$D$178*成就内容!AC$120/SUM(成就内容!$D$120:$BZ$120),成就内容!AC103,1)-SUM(AL$59:AL98))</f>
        <v/>
      </c>
      <c r="AM99" s="41" t="str">
        <f>IF(成就内容!AD47="","",INDEX($D$4:$D$178*成就内容!AD$120/SUM(成就内容!$D$120:$BZ$120),成就内容!AD103,1)-SUM(AM$59:AM98))</f>
        <v/>
      </c>
      <c r="AN99" s="41" t="str">
        <f>IF(成就内容!AE47="","",INDEX($D$4:$D$178*成就内容!AE$120/SUM(成就内容!$D$120:$BZ$120),成就内容!AE103,1)-SUM(AN$59:AN98))</f>
        <v/>
      </c>
      <c r="AO99" s="41" t="str">
        <f>IF(成就内容!AF47="","",INDEX($D$4:$D$178*成就内容!AF$120/SUM(成就内容!$D$120:$BZ$120),成就内容!AF103,1)-SUM(AO$59:AO98))</f>
        <v/>
      </c>
      <c r="AP99" s="41" t="str">
        <f>IF(成就内容!AG47="","",INDEX($D$4:$D$178*成就内容!AG$120/SUM(成就内容!$D$120:$BZ$120),成就内容!AG103,1)-SUM(AP$59:AP98))</f>
        <v/>
      </c>
      <c r="AQ99" s="41" t="str">
        <f>IF(成就内容!AH47="","",INDEX($D$4:$D$178*成就内容!AH$120/SUM(成就内容!$D$120:$BZ$120),成就内容!AH103,1)-SUM(AQ$59:AQ98))</f>
        <v/>
      </c>
      <c r="AR99" s="41" t="str">
        <f>IF(成就内容!AI47="","",INDEX($D$4:$D$178*成就内容!AI$120/SUM(成就内容!$D$120:$BZ$120),成就内容!AI103,1)-SUM(AR$59:AR98))</f>
        <v/>
      </c>
      <c r="AS99" s="41" t="str">
        <f>IF(成就内容!AJ47="","",INDEX($D$4:$D$178*成就内容!AJ$120/SUM(成就内容!$D$120:$BZ$120),成就内容!AJ103,1)-SUM(AS$59:AS98))</f>
        <v/>
      </c>
      <c r="AT99" s="41" t="str">
        <f>IF(成就内容!AK47="","",INDEX($D$4:$D$178*成就内容!AK$120/SUM(成就内容!$D$120:$BZ$120),成就内容!AK103,1)-SUM(AT$59:AT98))</f>
        <v/>
      </c>
      <c r="AU99" s="41" t="str">
        <f>IF(成就内容!AL47="","",INDEX($D$4:$D$178*成就内容!AL$120/SUM(成就内容!$D$120:$BZ$120),成就内容!AL103,1)-SUM(AU$59:AU98))</f>
        <v/>
      </c>
      <c r="AV99" s="41" t="str">
        <f>IF(成就内容!AM47="","",INDEX($D$4:$D$178*成就内容!AM$120/SUM(成就内容!$D$120:$BZ$120),成就内容!AM103,1)-SUM(AV$59:AV98))</f>
        <v/>
      </c>
      <c r="AW99" s="41" t="str">
        <f>IF(成就内容!AN47="","",INDEX($D$4:$D$178*成就内容!AN$120/SUM(成就内容!$D$120:$BZ$120),成就内容!AN103,1)-SUM(AW$59:AW98))</f>
        <v/>
      </c>
      <c r="AX99" s="41" t="str">
        <f>IF(成就内容!AO47="","",INDEX($D$4:$D$178*成就内容!AO$120/SUM(成就内容!$D$120:$BZ$120),成就内容!AO103,1)-SUM(AX$59:AX98))</f>
        <v/>
      </c>
      <c r="AY99" s="41" t="str">
        <f>IF(成就内容!AP47="","",INDEX($D$4:$D$178*成就内容!AP$120/SUM(成就内容!$D$120:$BZ$120),成就内容!AP103,1)-SUM(AY$59:AY98))</f>
        <v/>
      </c>
      <c r="AZ99" s="41" t="str">
        <f>IF(成就内容!AQ47="","",INDEX($D$4:$D$178*成就内容!AQ$120/SUM(成就内容!$D$120:$BZ$120),成就内容!AQ103,1)-SUM(AZ$59:AZ98))</f>
        <v/>
      </c>
      <c r="BA99" s="41" t="str">
        <f>IF(成就内容!AR47="","",INDEX($D$4:$D$178*成就内容!AR$120/SUM(成就内容!$D$120:$BZ$120),成就内容!AR103,1)-SUM(BA$59:BA98))</f>
        <v/>
      </c>
      <c r="BB99" s="41" t="str">
        <f>IF(成就内容!AS47="","",INDEX($D$4:$D$178*成就内容!AS$120/SUM(成就内容!$D$120:$BZ$120),成就内容!AS103,1)-SUM(BB$59:BB98))</f>
        <v/>
      </c>
      <c r="BC99" s="41" t="str">
        <f>IF(成就内容!AT47="","",INDEX($D$4:$D$178*成就内容!AT$120/SUM(成就内容!$D$120:$BZ$120),成就内容!AT103,1)-SUM(BC$59:BC98))</f>
        <v/>
      </c>
      <c r="BD99" s="41" t="str">
        <f>IF(成就内容!AU47="","",INDEX($D$4:$D$178*成就内容!AU$120/SUM(成就内容!$D$120:$BZ$120),成就内容!AU103,1)-SUM(BD$59:BD98))</f>
        <v/>
      </c>
      <c r="BE99" s="41" t="str">
        <f>IF(成就内容!AV47="","",INDEX($D$4:$D$178*成就内容!AV$120/SUM(成就内容!$D$120:$BZ$120),成就内容!AV103,1)-SUM(BE$59:BE98))</f>
        <v/>
      </c>
      <c r="BF99" s="41" t="str">
        <f>IF(成就内容!AW47="","",INDEX($D$4:$D$178*成就内容!AW$120/SUM(成就内容!$D$120:$BZ$120),成就内容!AW103,1)-SUM(BF$59:BF98))</f>
        <v/>
      </c>
      <c r="BG99" s="41" t="str">
        <f>IF(成就内容!AX47="","",INDEX($D$4:$D$178*成就内容!AX$120/SUM(成就内容!$D$120:$BZ$120),成就内容!AX103,1)-SUM(BG$59:BG98))</f>
        <v/>
      </c>
      <c r="BH99" s="41" t="str">
        <f>IF(成就内容!AY47="","",INDEX($D$4:$D$178*成就内容!AY$120/SUM(成就内容!$D$120:$BZ$120),成就内容!AY103,1)-SUM(BH$59:BH98))</f>
        <v/>
      </c>
      <c r="BI99" s="41" t="str">
        <f>IF(成就内容!AZ47="","",INDEX($D$4:$D$178*成就内容!AZ$120/SUM(成就内容!$D$120:$BZ$120),成就内容!AZ103,1)-SUM(BI$59:BI98))</f>
        <v/>
      </c>
      <c r="BJ99" s="41" t="str">
        <f>IF(成就内容!BA47="","",INDEX($D$4:$D$178*成就内容!BA$120/SUM(成就内容!$D$120:$BZ$120),成就内容!BA103,1)-SUM(BJ$59:BJ98))</f>
        <v/>
      </c>
      <c r="BK99" s="41" t="str">
        <f>IF(成就内容!BB47="","",INDEX($D$4:$D$178*成就内容!BB$120/SUM(成就内容!$D$120:$BZ$120),成就内容!BB103,1)-SUM(BK$59:BK98))</f>
        <v/>
      </c>
      <c r="BL99" s="41" t="str">
        <f>IF(成就内容!BC47="","",INDEX($D$4:$D$178*成就内容!BC$120/SUM(成就内容!$D$120:$BZ$120),成就内容!BC103,1)-SUM(BL$59:BL98))</f>
        <v/>
      </c>
      <c r="BM99" s="41" t="str">
        <f>IF(成就内容!BD47="","",INDEX($D$4:$D$178*成就内容!BD$120/SUM(成就内容!$D$120:$BZ$120),成就内容!BD103,1)-SUM(BM$59:BM98))</f>
        <v/>
      </c>
      <c r="BN99" s="41" t="str">
        <f>IF(成就内容!BE47="","",INDEX($D$4:$D$178*成就内容!BE$120/SUM(成就内容!$D$120:$BZ$120),成就内容!BE103,1)-SUM(BN$59:BN98))</f>
        <v/>
      </c>
      <c r="BO99" s="41" t="str">
        <f>IF(成就内容!BF47="","",INDEX($D$4:$D$178*成就内容!BF$120/SUM(成就内容!$D$120:$BZ$120),成就内容!BF103,1)-SUM(BO$59:BO98))</f>
        <v/>
      </c>
      <c r="BP99" s="41" t="str">
        <f>IF(成就内容!BG47="","",INDEX($D$4:$D$178*成就内容!BG$120/SUM(成就内容!$D$120:$BZ$120),成就内容!BG103,1)-SUM(BP$59:BP98))</f>
        <v/>
      </c>
      <c r="BQ99" s="41" t="str">
        <f>IF(成就内容!BH47="","",INDEX($D$4:$D$178*成就内容!BH$120/SUM(成就内容!$D$120:$BZ$120),成就内容!BH103,1)-SUM(BQ$59:BQ98))</f>
        <v/>
      </c>
      <c r="BR99" s="41" t="str">
        <f>IF(成就内容!BI47="","",INDEX($D$4:$D$178*成就内容!BI$120/SUM(成就内容!$D$120:$BZ$120),成就内容!BI103,1)-SUM(BR$59:BR98))</f>
        <v/>
      </c>
      <c r="BS99" s="41">
        <f>IF(成就内容!BJ47="","",INDEX($D$4:$D$178*成就内容!BJ$120/SUM(成就内容!$D$120:$BZ$120),成就内容!BJ103,1)-SUM(BS$59:BS98))</f>
        <v>0</v>
      </c>
      <c r="BT99" s="41" t="str">
        <f>IF(成就内容!BK47="","",INDEX($D$4:$D$178*成就内容!BK$120/SUM(成就内容!$D$120:$BZ$120),成就内容!BK103,1)-SUM(BT$59:BT98))</f>
        <v/>
      </c>
      <c r="BU99" s="41" t="str">
        <f>IF(成就内容!BL47="","",INDEX($D$4:$D$178*成就内容!BL$120/SUM(成就内容!$D$120:$BZ$120),成就内容!BL103,1)-SUM(BU$59:BU98))</f>
        <v/>
      </c>
      <c r="BV99" s="41">
        <f>IF(成就内容!BM47="","",INDEX($D$4:$D$178*成就内容!BM$120/SUM(成就内容!$D$120:$BZ$120),成就内容!BM103,1)-SUM(BV$59:BV98))</f>
        <v>0</v>
      </c>
      <c r="BW99" s="41" t="str">
        <f>IF(成就内容!BN47="","",INDEX($D$4:$D$178*成就内容!BN$120/SUM(成就内容!$D$120:$BZ$120),成就内容!BN103,1)-SUM(BW$59:BW98))</f>
        <v/>
      </c>
      <c r="BX99" s="41">
        <f>IF(成就内容!BO47="","",INDEX($D$4:$D$178*成就内容!BO$120/SUM(成就内容!$D$120:$BZ$120),成就内容!BO103,1)-SUM(BX$59:BX98))</f>
        <v>186181.81818181835</v>
      </c>
      <c r="BY99" s="41">
        <f>IF(成就内容!BP47="","",INDEX($D$4:$D$178*成就内容!BP$120/SUM(成就内容!$D$120:$BZ$120),成就内容!BP103,1)-SUM(BY$59:BY98))</f>
        <v>186181.81818181835</v>
      </c>
      <c r="BZ99" s="41">
        <f>IF(成就内容!BQ47="","",INDEX($D$4:$D$178*成就内容!BQ$120/SUM(成就内容!$D$120:$BZ$120),成就内容!BQ103,1)-SUM(BZ$59:BZ98))</f>
        <v>0</v>
      </c>
      <c r="CA99" s="41" t="str">
        <f>IF(成就内容!BR47="","",INDEX($D$4:$D$178*成就内容!BR$120/SUM(成就内容!$D$120:$BZ$120),成就内容!BR103,1)-SUM(CA$59:CA98))</f>
        <v/>
      </c>
      <c r="CB99" s="41" t="str">
        <f>IF(成就内容!BS47="","",INDEX($D$4:$D$178*成就内容!BS$120/SUM(成就内容!$D$120:$BZ$120),成就内容!BS103,1)-SUM(CB$59:CB98))</f>
        <v/>
      </c>
      <c r="CC99" s="41">
        <f>IF(成就内容!BT47="","",INDEX($D$4:$D$178*成就内容!BT$120/SUM(成就内容!$D$120:$BZ$120),成就内容!BT103,1)-SUM(CC$59:CC98))</f>
        <v>23272.727272727236</v>
      </c>
      <c r="CD99" s="41">
        <f>IF(成就内容!BU47="","",INDEX($D$4:$D$178*成就内容!BU$120/SUM(成就内容!$D$120:$BZ$120),成就内容!BU103,1)-SUM(CD$59:CD98))</f>
        <v>186181.81818181835</v>
      </c>
      <c r="CE99" s="41" t="str">
        <f>IF(成就内容!BV47="","",INDEX($D$4:$D$178*成就内容!BV$120/SUM(成就内容!$D$120:$BZ$120),成就内容!BV103,1)-SUM(CE$59:CE98))</f>
        <v/>
      </c>
      <c r="CF99" s="41" t="str">
        <f>IF(成就内容!BW47="","",INDEX($D$4:$D$178*成就内容!BW$120/SUM(成就内容!$D$120:$BZ$120),成就内容!BW103,1)-SUM(CF$59:CF98))</f>
        <v/>
      </c>
      <c r="CG99" s="41" t="str">
        <f>IF(成就内容!BX47="","",INDEX($D$4:$D$178*成就内容!BX$120/SUM(成就内容!$D$120:$BZ$120),成就内容!BX103,1)-SUM(CG$59:CG98))</f>
        <v/>
      </c>
      <c r="CH99" s="41" t="str">
        <f>IF(成就内容!BY47="","",INDEX($D$4:$D$178*成就内容!BY$120/SUM(成就内容!$D$120:$BZ$120),成就内容!BY103,1)-SUM(CH$59:CH98))</f>
        <v/>
      </c>
      <c r="CI99" s="41" t="str">
        <f>IF(成就内容!BZ47="","",INDEX($D$4:$D$178*成就内容!BZ$120/SUM(成就内容!$D$120:$BZ$120),成就内容!BZ103,1)-SUM(CI$59:CI98))</f>
        <v/>
      </c>
      <c r="CK99" s="19"/>
      <c r="CM99" s="43">
        <v>41</v>
      </c>
      <c r="CN99" s="41" t="str">
        <f>IF(M99="","",IF(成就内容!D$120&lt;&gt;"",MAX(ROUNDUP(SMALL(M$59:M$108,$L99)/1000,0)*1000,1000),0))</f>
        <v/>
      </c>
      <c r="CO99" s="41" t="str">
        <f>IF(N99="","",IF(成就内容!E$120&lt;&gt;"",MAX(ROUNDUP(SMALL(N$59:N$108,$L99)/1000,0)*1000,1000),0))</f>
        <v/>
      </c>
      <c r="CP99" s="41" t="str">
        <f>IF(O99="","",IF(成就内容!F$120&lt;&gt;"",MAX(ROUNDUP(SMALL(O$59:O$108,$L99)/1000,0)*1000,1000),0))</f>
        <v/>
      </c>
      <c r="CQ99" s="41" t="str">
        <f>IF(P99="","",IF(成就内容!G$120&lt;&gt;"",MAX(ROUNDUP(SMALL(P$59:P$108,$L99)/1000,0)*1000,1000),0))</f>
        <v/>
      </c>
      <c r="CR99" s="41" t="str">
        <f>IF(Q99="","",IF(成就内容!H$120&lt;&gt;"",MAX(ROUNDUP(SMALL(Q$59:Q$108,$L99)/1000,0)*1000,1000),0))</f>
        <v/>
      </c>
      <c r="CS99" s="41" t="str">
        <f>IF(R99="","",IF(成就内容!I$120&lt;&gt;"",MAX(ROUNDUP(SMALL(R$59:R$108,$L99)/1000,0)*1000,1000),0))</f>
        <v/>
      </c>
      <c r="CT99" s="41" t="str">
        <f>IF(S99="","",IF(成就内容!J$120&lt;&gt;"",MAX(ROUNDUP(SMALL(S$59:S$108,$L99)/1000,0)*1000,1000),0))</f>
        <v/>
      </c>
      <c r="CU99" s="41" t="str">
        <f>IF(T99="","",IF(成就内容!K$120&lt;&gt;"",MAX(ROUNDUP(SMALL(T$59:T$108,$L99)/1000,0)*1000,1000),0))</f>
        <v/>
      </c>
      <c r="CV99" s="41" t="str">
        <f>IF(U99="","",IF(成就内容!L$120&lt;&gt;"",MAX(ROUNDUP(SMALL(U$59:U$108,$L99)/1000,0)*1000,1000),0))</f>
        <v/>
      </c>
      <c r="CW99" s="41" t="str">
        <f>IF(V99="","",IF(成就内容!M$120&lt;&gt;"",MAX(ROUNDUP(SMALL(V$59:V$108,$L99)/1000,0)*1000,1000),0))</f>
        <v/>
      </c>
      <c r="CX99" s="41" t="str">
        <f>IF(W99="","",IF(成就内容!N$120&lt;&gt;"",MAX(ROUNDUP(SMALL(W$59:W$108,$L99)/1000,0)*1000,1000),0))</f>
        <v/>
      </c>
      <c r="CY99" s="41" t="str">
        <f>IF(X99="","",IF(成就内容!O$120&lt;&gt;"",MAX(ROUNDUP(SMALL(X$59:X$108,$L99)/1000,0)*1000,1000),0))</f>
        <v/>
      </c>
      <c r="CZ99" s="41" t="str">
        <f>IF(Y99="","",IF(成就内容!P$120&lt;&gt;"",MAX(ROUNDUP(SMALL(Y$59:Y$108,$L99)/1000,0)*1000,1000),0))</f>
        <v/>
      </c>
      <c r="DA99" s="41" t="str">
        <f>IF(Z99="","",IF(成就内容!Q$120&lt;&gt;"",MAX(ROUNDUP(SMALL(Z$59:Z$108,$L99)/1000,0)*1000,1000),0))</f>
        <v/>
      </c>
      <c r="DB99" s="41" t="str">
        <f>IF(AA99="","",IF(成就内容!R$120&lt;&gt;"",MAX(ROUNDUP(SMALL(AA$59:AA$108,$L99)/1000,0)*1000,1000),0))</f>
        <v/>
      </c>
      <c r="DC99" s="41" t="str">
        <f>IF(AB99="","",IF(成就内容!S$120&lt;&gt;"",MAX(ROUNDUP(SMALL(AB$59:AB$108,$L99)/1000,0)*1000,1000),0))</f>
        <v/>
      </c>
      <c r="DD99" s="41" t="str">
        <f>IF(AC99="","",IF(成就内容!T$120&lt;&gt;"",MAX(ROUNDUP(SMALL(AC$59:AC$108,$L99)/1000,0)*1000,1000),0))</f>
        <v/>
      </c>
      <c r="DE99" s="41" t="str">
        <f>IF(AD99="","",IF(成就内容!U$120&lt;&gt;"",MAX(ROUNDUP(SMALL(AD$59:AD$108,$L99)/1000,0)*1000,1000),0))</f>
        <v/>
      </c>
      <c r="DF99" s="41" t="str">
        <f>IF(AE99="","",IF(成就内容!V$120&lt;&gt;"",MAX(ROUNDUP(SMALL(AE$59:AE$108,$L99)/1000,0)*1000,1000),0))</f>
        <v/>
      </c>
      <c r="DG99" s="41" t="str">
        <f>IF(AF99="","",IF(成就内容!W$120&lt;&gt;"",MAX(ROUNDUP(SMALL(AF$59:AF$108,$L99)/1000,0)*1000,1000),0))</f>
        <v/>
      </c>
      <c r="DH99" s="41" t="str">
        <f>IF(AG99="","",IF(成就内容!X$120&lt;&gt;"",MAX(ROUNDUP(SMALL(AG$59:AG$108,$L99)/1000,0)*1000,1000),0))</f>
        <v/>
      </c>
      <c r="DI99" s="41" t="str">
        <f>IF(AH99="","",IF(成就内容!Y$120&lt;&gt;"",MAX(ROUNDUP(SMALL(AH$59:AH$108,$L99)/1000,0)*1000,1000),0))</f>
        <v/>
      </c>
      <c r="DJ99" s="41" t="str">
        <f>IF(AI99="","",IF(成就内容!Z$120&lt;&gt;"",MAX(ROUNDUP(SMALL(AI$59:AI$108,$L99)/1000,0)*1000,1000),0))</f>
        <v/>
      </c>
      <c r="DK99" s="41" t="str">
        <f>IF(AJ99="","",IF(成就内容!AA$120&lt;&gt;"",MAX(ROUNDUP(SMALL(AJ$59:AJ$108,$L99)/1000,0)*1000,1000),0))</f>
        <v/>
      </c>
      <c r="DL99" s="41" t="str">
        <f>IF(AK99="","",IF(成就内容!AB$120&lt;&gt;"",MAX(ROUNDUP(SMALL(AK$59:AK$108,$L99)/1000,0)*1000,1000),0))</f>
        <v/>
      </c>
      <c r="DM99" s="41" t="str">
        <f>IF(AL99="","",IF(成就内容!AC$120&lt;&gt;"",MAX(ROUNDUP(SMALL(AL$59:AL$108,$L99)/1000,0)*1000,1000),0))</f>
        <v/>
      </c>
      <c r="DN99" s="41" t="str">
        <f>IF(AM99="","",IF(成就内容!AD$120&lt;&gt;"",MAX(ROUNDUP(SMALL(AM$59:AM$108,$L99)/1000,0)*1000,1000),0))</f>
        <v/>
      </c>
      <c r="DO99" s="41" t="str">
        <f>IF(AN99="","",IF(成就内容!AE$120&lt;&gt;"",MAX(ROUNDUP(SMALL(AN$59:AN$108,$L99)/1000,0)*1000,1000),0))</f>
        <v/>
      </c>
      <c r="DP99" s="41" t="str">
        <f>IF(AO99="","",IF(成就内容!AF$120&lt;&gt;"",MAX(ROUNDUP(SMALL(AO$59:AO$108,$L99)/1000,0)*1000,1000),0))</f>
        <v/>
      </c>
      <c r="DQ99" s="41" t="str">
        <f>IF(AP99="","",IF(成就内容!AG$120&lt;&gt;"",MAX(ROUNDUP(SMALL(AP$59:AP$108,$L99)/1000,0)*1000,1000),0))</f>
        <v/>
      </c>
      <c r="DR99" s="41" t="str">
        <f>IF(AQ99="","",IF(成就内容!AH$120&lt;&gt;"",MAX(ROUNDUP(SMALL(AQ$59:AQ$108,$L99)/1000,0)*1000,1000),0))</f>
        <v/>
      </c>
      <c r="DS99" s="41" t="str">
        <f>IF(AR99="","",IF(成就内容!AI$120&lt;&gt;"",MAX(ROUNDUP(SMALL(AR$59:AR$108,$L99)/1000,0)*1000,1000),0))</f>
        <v/>
      </c>
      <c r="DT99" s="41" t="str">
        <f>IF(AS99="","",IF(成就内容!AJ$120&lt;&gt;"",MAX(ROUNDUP(SMALL(AS$59:AS$108,$L99)/1000,0)*1000,1000),0))</f>
        <v/>
      </c>
      <c r="DU99" s="41" t="str">
        <f>IF(AT99="","",IF(成就内容!AK$120&lt;&gt;"",MAX(ROUNDUP(SMALL(AT$59:AT$108,$L99)/1000,0)*1000,1000),0))</f>
        <v/>
      </c>
      <c r="DV99" s="41" t="str">
        <f>IF(AU99="","",IF(成就内容!AL$120&lt;&gt;"",MAX(ROUNDUP(SMALL(AU$59:AU$108,$L99)/1000,0)*1000,1000),0))</f>
        <v/>
      </c>
      <c r="DW99" s="41" t="str">
        <f>IF(AV99="","",IF(成就内容!AM$120&lt;&gt;"",MAX(ROUNDUP(SMALL(AV$59:AV$108,$L99)/1000,0)*1000,1000),0))</f>
        <v/>
      </c>
      <c r="DX99" s="41" t="str">
        <f>IF(AW99="","",IF(成就内容!AN$120&lt;&gt;"",MAX(ROUNDUP(SMALL(AW$59:AW$108,$L99)/1000,0)*1000,1000),0))</f>
        <v/>
      </c>
      <c r="DY99" s="41" t="str">
        <f>IF(AX99="","",IF(成就内容!AO$120&lt;&gt;"",MAX(ROUNDUP(SMALL(AX$59:AX$108,$L99)/1000,0)*1000,1000),0))</f>
        <v/>
      </c>
      <c r="DZ99" s="41" t="str">
        <f>IF(AY99="","",IF(成就内容!AP$120&lt;&gt;"",MAX(ROUNDUP(SMALL(AY$59:AY$108,$L99)/1000,0)*1000,1000),0))</f>
        <v/>
      </c>
      <c r="EA99" s="41" t="str">
        <f>IF(AZ99="","",IF(成就内容!AQ$120&lt;&gt;"",MAX(ROUNDUP(SMALL(AZ$59:AZ$108,$L99)/1000,0)*1000,1000),0))</f>
        <v/>
      </c>
      <c r="EB99" s="41" t="str">
        <f>IF(BA99="","",IF(成就内容!AR$120&lt;&gt;"",MAX(ROUNDUP(SMALL(BA$59:BA$108,$L99)/1000,0)*1000,1000),0))</f>
        <v/>
      </c>
      <c r="EC99" s="41" t="str">
        <f>IF(BB99="","",IF(成就内容!AS$120&lt;&gt;"",MAX(ROUNDUP(SMALL(BB$59:BB$108,$L99)/1000,0)*1000,1000),0))</f>
        <v/>
      </c>
      <c r="ED99" s="41" t="str">
        <f>IF(BC99="","",IF(成就内容!AT$120&lt;&gt;"",MAX(ROUNDUP(SMALL(BC$59:BC$108,$L99)/1000,0)*1000,1000),0))</f>
        <v/>
      </c>
      <c r="EE99" s="41" t="str">
        <f>IF(BD99="","",IF(成就内容!AU$120&lt;&gt;"",MAX(ROUNDUP(SMALL(BD$59:BD$108,$L99)/1000,0)*1000,1000),0))</f>
        <v/>
      </c>
      <c r="EF99" s="41" t="str">
        <f>IF(BE99="","",IF(成就内容!AV$120&lt;&gt;"",MAX(ROUNDUP(SMALL(BE$59:BE$108,$L99)/1000,0)*1000,1000),0))</f>
        <v/>
      </c>
      <c r="EG99" s="41" t="str">
        <f>IF(BF99="","",IF(成就内容!AW$120&lt;&gt;"",MAX(ROUNDUP(SMALL(BF$59:BF$108,$L99)/1000,0)*1000,1000),0))</f>
        <v/>
      </c>
      <c r="EH99" s="41" t="str">
        <f>IF(BG99="","",IF(成就内容!AX$120&lt;&gt;"",MAX(ROUNDUP(SMALL(BG$59:BG$108,$L99)/1000,0)*1000,1000),0))</f>
        <v/>
      </c>
      <c r="EI99" s="41" t="str">
        <f>IF(BH99="","",IF(成就内容!AY$120&lt;&gt;"",MAX(ROUNDUP(SMALL(BH$59:BH$108,$L99)/1000,0)*1000,1000),0))</f>
        <v/>
      </c>
      <c r="EJ99" s="41" t="str">
        <f>IF(BI99="","",IF(成就内容!AZ$120&lt;&gt;"",MAX(ROUNDUP(SMALL(BI$59:BI$108,$L99)/1000,0)*1000,1000),0))</f>
        <v/>
      </c>
      <c r="EK99" s="41" t="str">
        <f>IF(BJ99="","",IF(成就内容!BA$120&lt;&gt;"",MAX(ROUNDUP(SMALL(BJ$59:BJ$108,$L99)/1000,0)*1000,1000),0))</f>
        <v/>
      </c>
      <c r="EL99" s="41" t="str">
        <f>IF(BK99="","",IF(成就内容!BB$120&lt;&gt;"",MAX(ROUNDUP(SMALL(BK$59:BK$108,$L99)/1000,0)*1000,1000),0))</f>
        <v/>
      </c>
      <c r="EM99" s="41" t="str">
        <f>IF(BL99="","",IF(成就内容!BC$120&lt;&gt;"",MAX(ROUNDUP(SMALL(BL$59:BL$108,$L99)/1000,0)*1000,1000),0))</f>
        <v/>
      </c>
      <c r="EN99" s="41" t="str">
        <f>IF(BM99="","",IF(成就内容!BD$120&lt;&gt;"",MAX(ROUNDUP(SMALL(BM$59:BM$108,$L99)/1000,0)*1000,1000),0))</f>
        <v/>
      </c>
      <c r="EO99" s="41" t="str">
        <f>IF(BN99="","",IF(成就内容!BE$120&lt;&gt;"",MAX(ROUNDUP(SMALL(BN$59:BN$108,$L99)/1000,0)*1000,1000),0))</f>
        <v/>
      </c>
      <c r="EP99" s="41" t="str">
        <f>IF(BO99="","",IF(成就内容!BF$120&lt;&gt;"",MAX(ROUNDUP(SMALL(BO$59:BO$108,$L99)/1000,0)*1000,1000),0))</f>
        <v/>
      </c>
      <c r="EQ99" s="41" t="str">
        <f>IF(BP99="","",IF(成就内容!BG$120&lt;&gt;"",MAX(ROUNDUP(SMALL(BP$59:BP$108,$L99)/1000,0)*1000,1000),0))</f>
        <v/>
      </c>
      <c r="ER99" s="41" t="str">
        <f>IF(BQ99="","",IF(成就内容!BH$120&lt;&gt;"",MAX(ROUNDUP(SMALL(BQ$59:BQ$108,$L99)/1000,0)*1000,1000),0))</f>
        <v/>
      </c>
      <c r="ES99" s="41" t="str">
        <f>IF(BR99="","",IF(成就内容!BI$120&lt;&gt;"",MAX(ROUNDUP(SMALL(BR$59:BR$108,$L99)/1000,0)*1000,1000),0))</f>
        <v/>
      </c>
      <c r="ET99" s="41">
        <f>IF(BS99="","",IF(成就内容!BJ$120&lt;&gt;"",MAX(ROUNDUP(SMALL(BS$59:BS$108,$L99)/1000,0)*1000,1000),0))</f>
        <v>0</v>
      </c>
      <c r="EU99" s="41" t="str">
        <f>IF(BT99="","",IF(成就内容!BK$120&lt;&gt;"",MAX(ROUNDUP(SMALL(BT$59:BT$108,$L99)/1000,0)*1000,1000),0))</f>
        <v/>
      </c>
      <c r="EV99" s="41" t="str">
        <f>IF(BU99="","",IF(成就内容!BL$120&lt;&gt;"",MAX(ROUNDUP(SMALL(BU$59:BU$108,$L99)/1000,0)*1000,1000),0))</f>
        <v/>
      </c>
      <c r="EW99" s="41">
        <f>IF(BV99="","",IF(成就内容!BM$120&lt;&gt;"",MAX(ROUNDUP(SMALL(BV$59:BV$108,$L99)/1000,0)*1000,1000),0))</f>
        <v>0</v>
      </c>
      <c r="EX99" s="41" t="str">
        <f>IF(BW99="","",IF(成就内容!BN$120&lt;&gt;"",MAX(ROUNDUP(SMALL(BW$59:BW$108,$L99)/1000,0)*1000,1000),0))</f>
        <v/>
      </c>
      <c r="EY99" s="41">
        <f>IF(BX99="","",IF(成就内容!BO$120&lt;&gt;"",MAX(ROUNDUP(SMALL(BX$59:BX$108,$L99)/1000,0)*1000,1000),0))</f>
        <v>187000</v>
      </c>
      <c r="EZ99" s="41">
        <f>IF(BY99="","",IF(成就内容!BP$120&lt;&gt;"",MAX(ROUNDUP(SMALL(BY$59:BY$108,$L99)/1000,0)*1000,1000),0))</f>
        <v>373000</v>
      </c>
      <c r="FA99" s="41">
        <f>IF(BZ99="","",IF(成就内容!BQ$120&lt;&gt;"",MAX(ROUNDUP(SMALL(BZ$59:BZ$108,$L99)/1000,0)*1000,1000),0))</f>
        <v>47000</v>
      </c>
      <c r="FB99" s="41" t="str">
        <f>IF(CA99="","",IF(成就内容!BR$120&lt;&gt;"",MAX(ROUNDUP(SMALL(CA$59:CA$108,$L99)/1000,0)*1000,1000),0))</f>
        <v/>
      </c>
      <c r="FC99" s="41" t="str">
        <f>IF(CB99="","",IF(成就内容!BS$120&lt;&gt;"",MAX(ROUNDUP(SMALL(CB$59:CB$108,$L99)/1000,0)*1000,1000),0))</f>
        <v/>
      </c>
      <c r="FD99" s="41">
        <f>IF(CC99="","",IF(成就内容!BT$120&lt;&gt;"",MAX(ROUNDUP(SMALL(CC$59:CC$108,$L99)/1000,0)*1000,1000),0))</f>
        <v>24000</v>
      </c>
      <c r="FE99" s="41">
        <f>IF(CD99="","",IF(成就内容!BU$120&lt;&gt;"",MAX(ROUNDUP(SMALL(CD$59:CD$108,$L99)/1000,0)*1000,1000),0))</f>
        <v>373000</v>
      </c>
      <c r="FF99" s="41" t="str">
        <f>IF(CE99="","",IF(成就内容!BV$120&lt;&gt;"",MAX(ROUNDUP(SMALL(CE$59:CE$108,$L99)/1000,0)*1000,1000),0))</f>
        <v/>
      </c>
      <c r="FG99" s="41" t="str">
        <f>IF(CF99="","",IF(成就内容!BW$120&lt;&gt;"",MAX(ROUNDUP(SMALL(CF$59:CF$108,$L99)/1000,0)*1000,1000),0))</f>
        <v/>
      </c>
      <c r="FH99" s="41" t="str">
        <f>IF(CG99="","",IF(成就内容!BX$120&lt;&gt;"",MAX(ROUNDUP(SMALL(CG$59:CG$108,$L99)/1000,0)*1000,1000),0))</f>
        <v/>
      </c>
      <c r="FI99" s="41" t="str">
        <f>IF(CH99="","",IF(成就内容!BY$120&lt;&gt;"",MAX(ROUNDUP(SMALL(CH$59:CH$108,$L99)/1000,0)*1000,1000),0))</f>
        <v/>
      </c>
      <c r="FJ99" s="41" t="str">
        <f>IF(CI99="","",IF(成就内容!BZ$120&lt;&gt;"",MAX(ROUNDUP(SMALL(CI$59:CI$108,$L99)/1000,0)*1000,1000),0))</f>
        <v/>
      </c>
    </row>
    <row r="100" spans="1:166" s="96" customFormat="1" x14ac:dyDescent="0.15">
      <c r="B100" s="96">
        <v>97</v>
      </c>
      <c r="C100" s="96">
        <f>'[1]功能-子任务'!$S101</f>
        <v>47073.600000000006</v>
      </c>
      <c r="D100" s="96">
        <f>'[1]功能-子任务'!$AC101</f>
        <v>43520000</v>
      </c>
      <c r="E100" s="96">
        <f>'[1]功能-子任务'!$AM101/4</f>
        <v>417440234.375</v>
      </c>
      <c r="F100" s="96">
        <f t="shared" si="154"/>
        <v>417440234.375</v>
      </c>
      <c r="G100" s="96">
        <f>'[1]功能-子任务'!$AR101</f>
        <v>989620000.00000072</v>
      </c>
      <c r="H100" s="96">
        <f>'[1]功能-子任务'!$BA101</f>
        <v>104450</v>
      </c>
      <c r="I100" s="96">
        <f>'[1]功能-子任务'!$BJ101</f>
        <v>381268.7</v>
      </c>
      <c r="J100" s="19"/>
      <c r="L100" s="43">
        <v>42</v>
      </c>
      <c r="M100" s="41" t="str">
        <f>IF(成就内容!D48="","",INDEX($D$4:$D$178*成就内容!D$120/SUM(成就内容!$D$120:$BZ$120),成就内容!D104,1)-SUM(M$59:M99))</f>
        <v/>
      </c>
      <c r="N100" s="41" t="str">
        <f>IF(成就内容!E48="","",INDEX($D$4:$D$178*成就内容!E$120/SUM(成就内容!$D$120:$BZ$120),成就内容!E104,1)-SUM(N$59:N99))</f>
        <v/>
      </c>
      <c r="O100" s="41" t="str">
        <f>IF(成就内容!F48="","",INDEX($D$4:$D$178*成就内容!F$120/SUM(成就内容!$D$120:$BZ$120),成就内容!F104,1)-SUM(O$59:O99))</f>
        <v/>
      </c>
      <c r="P100" s="41" t="str">
        <f>IF(成就内容!G48="","",INDEX($D$4:$D$178*成就内容!G$120/SUM(成就内容!$D$120:$BZ$120),成就内容!G104,1)-SUM(P$59:P99))</f>
        <v/>
      </c>
      <c r="Q100" s="41" t="str">
        <f>IF(成就内容!H48="","",INDEX($D$4:$D$178*成就内容!H$120/SUM(成就内容!$D$120:$BZ$120),成就内容!H104,1)-SUM(Q$59:Q99))</f>
        <v/>
      </c>
      <c r="R100" s="41" t="str">
        <f>IF(成就内容!I48="","",INDEX($D$4:$D$178*成就内容!I$120/SUM(成就内容!$D$120:$BZ$120),成就内容!I104,1)-SUM(R$59:R99))</f>
        <v/>
      </c>
      <c r="S100" s="41" t="str">
        <f>IF(成就内容!J48="","",INDEX($D$4:$D$178*成就内容!J$120/SUM(成就内容!$D$120:$BZ$120),成就内容!J104,1)-SUM(S$59:S99))</f>
        <v/>
      </c>
      <c r="T100" s="41" t="str">
        <f>IF(成就内容!K48="","",INDEX($D$4:$D$178*成就内容!K$120/SUM(成就内容!$D$120:$BZ$120),成就内容!K104,1)-SUM(T$59:T99))</f>
        <v/>
      </c>
      <c r="U100" s="41" t="str">
        <f>IF(成就内容!L48="","",INDEX($D$4:$D$178*成就内容!L$120/SUM(成就内容!$D$120:$BZ$120),成就内容!L104,1)-SUM(U$59:U99))</f>
        <v/>
      </c>
      <c r="V100" s="41" t="str">
        <f>IF(成就内容!M48="","",INDEX($D$4:$D$178*成就内容!M$120/SUM(成就内容!$D$120:$BZ$120),成就内容!M104,1)-SUM(V$59:V99))</f>
        <v/>
      </c>
      <c r="W100" s="41" t="str">
        <f>IF(成就内容!N48="","",INDEX($D$4:$D$178*成就内容!N$120/SUM(成就内容!$D$120:$BZ$120),成就内容!N104,1)-SUM(W$59:W99))</f>
        <v/>
      </c>
      <c r="X100" s="41" t="str">
        <f>IF(成就内容!O48="","",INDEX($D$4:$D$178*成就内容!O$120/SUM(成就内容!$D$120:$BZ$120),成就内容!O104,1)-SUM(X$59:X99))</f>
        <v/>
      </c>
      <c r="Y100" s="41" t="str">
        <f>IF(成就内容!P48="","",INDEX($D$4:$D$178*成就内容!P$120/SUM(成就内容!$D$120:$BZ$120),成就内容!P104,1)-SUM(Y$59:Y99))</f>
        <v/>
      </c>
      <c r="Z100" s="41" t="str">
        <f>IF(成就内容!Q48="","",INDEX($D$4:$D$178*成就内容!Q$120/SUM(成就内容!$D$120:$BZ$120),成就内容!Q104,1)-SUM(Z$59:Z99))</f>
        <v/>
      </c>
      <c r="AA100" s="41" t="str">
        <f>IF(成就内容!R48="","",INDEX($D$4:$D$178*成就内容!R$120/SUM(成就内容!$D$120:$BZ$120),成就内容!R104,1)-SUM(AA$59:AA99))</f>
        <v/>
      </c>
      <c r="AB100" s="41" t="str">
        <f>IF(成就内容!S48="","",INDEX($D$4:$D$178*成就内容!S$120/SUM(成就内容!$D$120:$BZ$120),成就内容!S104,1)-SUM(AB$59:AB99))</f>
        <v/>
      </c>
      <c r="AC100" s="41" t="str">
        <f>IF(成就内容!T48="","",INDEX($D$4:$D$178*成就内容!T$120/SUM(成就内容!$D$120:$BZ$120),成就内容!T104,1)-SUM(AC$59:AC99))</f>
        <v/>
      </c>
      <c r="AD100" s="41" t="str">
        <f>IF(成就内容!U48="","",INDEX($D$4:$D$178*成就内容!U$120/SUM(成就内容!$D$120:$BZ$120),成就内容!U104,1)-SUM(AD$59:AD99))</f>
        <v/>
      </c>
      <c r="AE100" s="41" t="str">
        <f>IF(成就内容!V48="","",INDEX($D$4:$D$178*成就内容!V$120/SUM(成就内容!$D$120:$BZ$120),成就内容!V104,1)-SUM(AE$59:AE99))</f>
        <v/>
      </c>
      <c r="AF100" s="41" t="str">
        <f>IF(成就内容!W48="","",INDEX($D$4:$D$178*成就内容!W$120/SUM(成就内容!$D$120:$BZ$120),成就内容!W104,1)-SUM(AF$59:AF99))</f>
        <v/>
      </c>
      <c r="AG100" s="41" t="str">
        <f>IF(成就内容!X48="","",INDEX($D$4:$D$178*成就内容!X$120/SUM(成就内容!$D$120:$BZ$120),成就内容!X104,1)-SUM(AG$59:AG99))</f>
        <v/>
      </c>
      <c r="AH100" s="41" t="str">
        <f>IF(成就内容!Y48="","",INDEX($D$4:$D$178*成就内容!Y$120/SUM(成就内容!$D$120:$BZ$120),成就内容!Y104,1)-SUM(AH$59:AH99))</f>
        <v/>
      </c>
      <c r="AI100" s="41" t="str">
        <f>IF(成就内容!Z48="","",INDEX($D$4:$D$178*成就内容!Z$120/SUM(成就内容!$D$120:$BZ$120),成就内容!Z104,1)-SUM(AI$59:AI99))</f>
        <v/>
      </c>
      <c r="AJ100" s="41" t="str">
        <f>IF(成就内容!AA48="","",INDEX($D$4:$D$178*成就内容!AA$120/SUM(成就内容!$D$120:$BZ$120),成就内容!AA104,1)-SUM(AJ$59:AJ99))</f>
        <v/>
      </c>
      <c r="AK100" s="41" t="str">
        <f>IF(成就内容!AB48="","",INDEX($D$4:$D$178*成就内容!AB$120/SUM(成就内容!$D$120:$BZ$120),成就内容!AB104,1)-SUM(AK$59:AK99))</f>
        <v/>
      </c>
      <c r="AL100" s="41" t="str">
        <f>IF(成就内容!AC48="","",INDEX($D$4:$D$178*成就内容!AC$120/SUM(成就内容!$D$120:$BZ$120),成就内容!AC104,1)-SUM(AL$59:AL99))</f>
        <v/>
      </c>
      <c r="AM100" s="41" t="str">
        <f>IF(成就内容!AD48="","",INDEX($D$4:$D$178*成就内容!AD$120/SUM(成就内容!$D$120:$BZ$120),成就内容!AD104,1)-SUM(AM$59:AM99))</f>
        <v/>
      </c>
      <c r="AN100" s="41" t="str">
        <f>IF(成就内容!AE48="","",INDEX($D$4:$D$178*成就内容!AE$120/SUM(成就内容!$D$120:$BZ$120),成就内容!AE104,1)-SUM(AN$59:AN99))</f>
        <v/>
      </c>
      <c r="AO100" s="41" t="str">
        <f>IF(成就内容!AF48="","",INDEX($D$4:$D$178*成就内容!AF$120/SUM(成就内容!$D$120:$BZ$120),成就内容!AF104,1)-SUM(AO$59:AO99))</f>
        <v/>
      </c>
      <c r="AP100" s="41" t="str">
        <f>IF(成就内容!AG48="","",INDEX($D$4:$D$178*成就内容!AG$120/SUM(成就内容!$D$120:$BZ$120),成就内容!AG104,1)-SUM(AP$59:AP99))</f>
        <v/>
      </c>
      <c r="AQ100" s="41" t="str">
        <f>IF(成就内容!AH48="","",INDEX($D$4:$D$178*成就内容!AH$120/SUM(成就内容!$D$120:$BZ$120),成就内容!AH104,1)-SUM(AQ$59:AQ99))</f>
        <v/>
      </c>
      <c r="AR100" s="41" t="str">
        <f>IF(成就内容!AI48="","",INDEX($D$4:$D$178*成就内容!AI$120/SUM(成就内容!$D$120:$BZ$120),成就内容!AI104,1)-SUM(AR$59:AR99))</f>
        <v/>
      </c>
      <c r="AS100" s="41" t="str">
        <f>IF(成就内容!AJ48="","",INDEX($D$4:$D$178*成就内容!AJ$120/SUM(成就内容!$D$120:$BZ$120),成就内容!AJ104,1)-SUM(AS$59:AS99))</f>
        <v/>
      </c>
      <c r="AT100" s="41" t="str">
        <f>IF(成就内容!AK48="","",INDEX($D$4:$D$178*成就内容!AK$120/SUM(成就内容!$D$120:$BZ$120),成就内容!AK104,1)-SUM(AT$59:AT99))</f>
        <v/>
      </c>
      <c r="AU100" s="41" t="str">
        <f>IF(成就内容!AL48="","",INDEX($D$4:$D$178*成就内容!AL$120/SUM(成就内容!$D$120:$BZ$120),成就内容!AL104,1)-SUM(AU$59:AU99))</f>
        <v/>
      </c>
      <c r="AV100" s="41" t="str">
        <f>IF(成就内容!AM48="","",INDEX($D$4:$D$178*成就内容!AM$120/SUM(成就内容!$D$120:$BZ$120),成就内容!AM104,1)-SUM(AV$59:AV99))</f>
        <v/>
      </c>
      <c r="AW100" s="41" t="str">
        <f>IF(成就内容!AN48="","",INDEX($D$4:$D$178*成就内容!AN$120/SUM(成就内容!$D$120:$BZ$120),成就内容!AN104,1)-SUM(AW$59:AW99))</f>
        <v/>
      </c>
      <c r="AX100" s="41" t="str">
        <f>IF(成就内容!AO48="","",INDEX($D$4:$D$178*成就内容!AO$120/SUM(成就内容!$D$120:$BZ$120),成就内容!AO104,1)-SUM(AX$59:AX99))</f>
        <v/>
      </c>
      <c r="AY100" s="41" t="str">
        <f>IF(成就内容!AP48="","",INDEX($D$4:$D$178*成就内容!AP$120/SUM(成就内容!$D$120:$BZ$120),成就内容!AP104,1)-SUM(AY$59:AY99))</f>
        <v/>
      </c>
      <c r="AZ100" s="41" t="str">
        <f>IF(成就内容!AQ48="","",INDEX($D$4:$D$178*成就内容!AQ$120/SUM(成就内容!$D$120:$BZ$120),成就内容!AQ104,1)-SUM(AZ$59:AZ99))</f>
        <v/>
      </c>
      <c r="BA100" s="41" t="str">
        <f>IF(成就内容!AR48="","",INDEX($D$4:$D$178*成就内容!AR$120/SUM(成就内容!$D$120:$BZ$120),成就内容!AR104,1)-SUM(BA$59:BA99))</f>
        <v/>
      </c>
      <c r="BB100" s="41" t="str">
        <f>IF(成就内容!AS48="","",INDEX($D$4:$D$178*成就内容!AS$120/SUM(成就内容!$D$120:$BZ$120),成就内容!AS104,1)-SUM(BB$59:BB99))</f>
        <v/>
      </c>
      <c r="BC100" s="41" t="str">
        <f>IF(成就内容!AT48="","",INDEX($D$4:$D$178*成就内容!AT$120/SUM(成就内容!$D$120:$BZ$120),成就内容!AT104,1)-SUM(BC$59:BC99))</f>
        <v/>
      </c>
      <c r="BD100" s="41" t="str">
        <f>IF(成就内容!AU48="","",INDEX($D$4:$D$178*成就内容!AU$120/SUM(成就内容!$D$120:$BZ$120),成就内容!AU104,1)-SUM(BD$59:BD99))</f>
        <v/>
      </c>
      <c r="BE100" s="41" t="str">
        <f>IF(成就内容!AV48="","",INDEX($D$4:$D$178*成就内容!AV$120/SUM(成就内容!$D$120:$BZ$120),成就内容!AV104,1)-SUM(BE$59:BE99))</f>
        <v/>
      </c>
      <c r="BF100" s="41" t="str">
        <f>IF(成就内容!AW48="","",INDEX($D$4:$D$178*成就内容!AW$120/SUM(成就内容!$D$120:$BZ$120),成就内容!AW104,1)-SUM(BF$59:BF99))</f>
        <v/>
      </c>
      <c r="BG100" s="41" t="str">
        <f>IF(成就内容!AX48="","",INDEX($D$4:$D$178*成就内容!AX$120/SUM(成就内容!$D$120:$BZ$120),成就内容!AX104,1)-SUM(BG$59:BG99))</f>
        <v/>
      </c>
      <c r="BH100" s="41" t="str">
        <f>IF(成就内容!AY48="","",INDEX($D$4:$D$178*成就内容!AY$120/SUM(成就内容!$D$120:$BZ$120),成就内容!AY104,1)-SUM(BH$59:BH99))</f>
        <v/>
      </c>
      <c r="BI100" s="41" t="str">
        <f>IF(成就内容!AZ48="","",INDEX($D$4:$D$178*成就内容!AZ$120/SUM(成就内容!$D$120:$BZ$120),成就内容!AZ104,1)-SUM(BI$59:BI99))</f>
        <v/>
      </c>
      <c r="BJ100" s="41" t="str">
        <f>IF(成就内容!BA48="","",INDEX($D$4:$D$178*成就内容!BA$120/SUM(成就内容!$D$120:$BZ$120),成就内容!BA104,1)-SUM(BJ$59:BJ99))</f>
        <v/>
      </c>
      <c r="BK100" s="41" t="str">
        <f>IF(成就内容!BB48="","",INDEX($D$4:$D$178*成就内容!BB$120/SUM(成就内容!$D$120:$BZ$120),成就内容!BB104,1)-SUM(BK$59:BK99))</f>
        <v/>
      </c>
      <c r="BL100" s="41" t="str">
        <f>IF(成就内容!BC48="","",INDEX($D$4:$D$178*成就内容!BC$120/SUM(成就内容!$D$120:$BZ$120),成就内容!BC104,1)-SUM(BL$59:BL99))</f>
        <v/>
      </c>
      <c r="BM100" s="41" t="str">
        <f>IF(成就内容!BD48="","",INDEX($D$4:$D$178*成就内容!BD$120/SUM(成就内容!$D$120:$BZ$120),成就内容!BD104,1)-SUM(BM$59:BM99))</f>
        <v/>
      </c>
      <c r="BN100" s="41" t="str">
        <f>IF(成就内容!BE48="","",INDEX($D$4:$D$178*成就内容!BE$120/SUM(成就内容!$D$120:$BZ$120),成就内容!BE104,1)-SUM(BN$59:BN99))</f>
        <v/>
      </c>
      <c r="BO100" s="41" t="str">
        <f>IF(成就内容!BF48="","",INDEX($D$4:$D$178*成就内容!BF$120/SUM(成就内容!$D$120:$BZ$120),成就内容!BF104,1)-SUM(BO$59:BO99))</f>
        <v/>
      </c>
      <c r="BP100" s="41" t="str">
        <f>IF(成就内容!BG48="","",INDEX($D$4:$D$178*成就内容!BG$120/SUM(成就内容!$D$120:$BZ$120),成就内容!BG104,1)-SUM(BP$59:BP99))</f>
        <v/>
      </c>
      <c r="BQ100" s="41" t="str">
        <f>IF(成就内容!BH48="","",INDEX($D$4:$D$178*成就内容!BH$120/SUM(成就内容!$D$120:$BZ$120),成就内容!BH104,1)-SUM(BQ$59:BQ99))</f>
        <v/>
      </c>
      <c r="BR100" s="41" t="str">
        <f>IF(成就内容!BI48="","",INDEX($D$4:$D$178*成就内容!BI$120/SUM(成就内容!$D$120:$BZ$120),成就内容!BI104,1)-SUM(BR$59:BR99))</f>
        <v/>
      </c>
      <c r="BS100" s="41">
        <f>IF(成就内容!BJ48="","",INDEX($D$4:$D$178*成就内容!BJ$120/SUM(成就内容!$D$120:$BZ$120),成就内容!BJ104,1)-SUM(BS$59:BS99))</f>
        <v>0</v>
      </c>
      <c r="BT100" s="41" t="str">
        <f>IF(成就内容!BK48="","",INDEX($D$4:$D$178*成就内容!BK$120/SUM(成就内容!$D$120:$BZ$120),成就内容!BK104,1)-SUM(BT$59:BT99))</f>
        <v/>
      </c>
      <c r="BU100" s="41" t="str">
        <f>IF(成就内容!BL48="","",INDEX($D$4:$D$178*成就内容!BL$120/SUM(成就内容!$D$120:$BZ$120),成就内容!BL104,1)-SUM(BU$59:BU99))</f>
        <v/>
      </c>
      <c r="BV100" s="41">
        <f>IF(成就内容!BM48="","",INDEX($D$4:$D$178*成就内容!BM$120/SUM(成就内容!$D$120:$BZ$120),成就内容!BM104,1)-SUM(BV$59:BV99))</f>
        <v>0</v>
      </c>
      <c r="BW100" s="41" t="str">
        <f>IF(成就内容!BN48="","",INDEX($D$4:$D$178*成就内容!BN$120/SUM(成就内容!$D$120:$BZ$120),成就内容!BN104,1)-SUM(BW$59:BW99))</f>
        <v/>
      </c>
      <c r="BX100" s="41">
        <f>IF(成就内容!BO48="","",INDEX($D$4:$D$178*成就内容!BO$120/SUM(成就内容!$D$120:$BZ$120),成就内容!BO104,1)-SUM(BX$59:BX99))</f>
        <v>186181.81818181789</v>
      </c>
      <c r="BY100" s="41">
        <f>IF(成就内容!BP48="","",INDEX($D$4:$D$178*成就内容!BP$120/SUM(成就内容!$D$120:$BZ$120),成就内容!BP104,1)-SUM(BY$59:BY99))</f>
        <v>0</v>
      </c>
      <c r="BZ100" s="41">
        <f>IF(成就内容!BQ48="","",INDEX($D$4:$D$178*成就内容!BQ$120/SUM(成就内容!$D$120:$BZ$120),成就内容!BQ104,1)-SUM(BZ$59:BZ99))</f>
        <v>46545.454545454588</v>
      </c>
      <c r="CA100" s="41" t="str">
        <f>IF(成就内容!BR48="","",INDEX($D$4:$D$178*成就内容!BR$120/SUM(成就内容!$D$120:$BZ$120),成就内容!BR104,1)-SUM(CA$59:CA99))</f>
        <v/>
      </c>
      <c r="CB100" s="41" t="str">
        <f>IF(成就内容!BS48="","",INDEX($D$4:$D$178*成就内容!BS$120/SUM(成就内容!$D$120:$BZ$120),成就内容!BS104,1)-SUM(CB$59:CB99))</f>
        <v/>
      </c>
      <c r="CC100" s="41">
        <f>IF(成就内容!BT48="","",INDEX($D$4:$D$178*成就内容!BT$120/SUM(成就内容!$D$120:$BZ$120),成就内容!BT104,1)-SUM(CC$59:CC99))</f>
        <v>0</v>
      </c>
      <c r="CD100" s="41">
        <f>IF(成就内容!BU48="","",INDEX($D$4:$D$178*成就内容!BU$120/SUM(成就内容!$D$120:$BZ$120),成就内容!BU104,1)-SUM(CD$59:CD99))</f>
        <v>372363.6363636367</v>
      </c>
      <c r="CE100" s="41" t="str">
        <f>IF(成就内容!BV48="","",INDEX($D$4:$D$178*成就内容!BV$120/SUM(成就内容!$D$120:$BZ$120),成就内容!BV104,1)-SUM(CE$59:CE99))</f>
        <v/>
      </c>
      <c r="CF100" s="41" t="str">
        <f>IF(成就内容!BW48="","",INDEX($D$4:$D$178*成就内容!BW$120/SUM(成就内容!$D$120:$BZ$120),成就内容!BW104,1)-SUM(CF$59:CF99))</f>
        <v/>
      </c>
      <c r="CG100" s="41" t="str">
        <f>IF(成就内容!BX48="","",INDEX($D$4:$D$178*成就内容!BX$120/SUM(成就内容!$D$120:$BZ$120),成就内容!BX104,1)-SUM(CG$59:CG99))</f>
        <v/>
      </c>
      <c r="CH100" s="41" t="str">
        <f>IF(成就内容!BY48="","",INDEX($D$4:$D$178*成就内容!BY$120/SUM(成就内容!$D$120:$BZ$120),成就内容!BY104,1)-SUM(CH$59:CH99))</f>
        <v/>
      </c>
      <c r="CI100" s="41" t="str">
        <f>IF(成就内容!BZ48="","",INDEX($D$4:$D$178*成就内容!BZ$120/SUM(成就内容!$D$120:$BZ$120),成就内容!BZ104,1)-SUM(CI$59:CI99))</f>
        <v/>
      </c>
      <c r="CK100" s="19"/>
      <c r="CM100" s="43">
        <v>42</v>
      </c>
      <c r="CN100" s="41" t="str">
        <f>IF(M100="","",IF(成就内容!D$120&lt;&gt;"",MAX(ROUNDUP(SMALL(M$59:M$108,$L100)/1000,0)*1000,1000),0))</f>
        <v/>
      </c>
      <c r="CO100" s="41" t="str">
        <f>IF(N100="","",IF(成就内容!E$120&lt;&gt;"",MAX(ROUNDUP(SMALL(N$59:N$108,$L100)/1000,0)*1000,1000),0))</f>
        <v/>
      </c>
      <c r="CP100" s="41" t="str">
        <f>IF(O100="","",IF(成就内容!F$120&lt;&gt;"",MAX(ROUNDUP(SMALL(O$59:O$108,$L100)/1000,0)*1000,1000),0))</f>
        <v/>
      </c>
      <c r="CQ100" s="41" t="str">
        <f>IF(P100="","",IF(成就内容!G$120&lt;&gt;"",MAX(ROUNDUP(SMALL(P$59:P$108,$L100)/1000,0)*1000,1000),0))</f>
        <v/>
      </c>
      <c r="CR100" s="41" t="str">
        <f>IF(Q100="","",IF(成就内容!H$120&lt;&gt;"",MAX(ROUNDUP(SMALL(Q$59:Q$108,$L100)/1000,0)*1000,1000),0))</f>
        <v/>
      </c>
      <c r="CS100" s="41" t="str">
        <f>IF(R100="","",IF(成就内容!I$120&lt;&gt;"",MAX(ROUNDUP(SMALL(R$59:R$108,$L100)/1000,0)*1000,1000),0))</f>
        <v/>
      </c>
      <c r="CT100" s="41" t="str">
        <f>IF(S100="","",IF(成就内容!J$120&lt;&gt;"",MAX(ROUNDUP(SMALL(S$59:S$108,$L100)/1000,0)*1000,1000),0))</f>
        <v/>
      </c>
      <c r="CU100" s="41" t="str">
        <f>IF(T100="","",IF(成就内容!K$120&lt;&gt;"",MAX(ROUNDUP(SMALL(T$59:T$108,$L100)/1000,0)*1000,1000),0))</f>
        <v/>
      </c>
      <c r="CV100" s="41" t="str">
        <f>IF(U100="","",IF(成就内容!L$120&lt;&gt;"",MAX(ROUNDUP(SMALL(U$59:U$108,$L100)/1000,0)*1000,1000),0))</f>
        <v/>
      </c>
      <c r="CW100" s="41" t="str">
        <f>IF(V100="","",IF(成就内容!M$120&lt;&gt;"",MAX(ROUNDUP(SMALL(V$59:V$108,$L100)/1000,0)*1000,1000),0))</f>
        <v/>
      </c>
      <c r="CX100" s="41" t="str">
        <f>IF(W100="","",IF(成就内容!N$120&lt;&gt;"",MAX(ROUNDUP(SMALL(W$59:W$108,$L100)/1000,0)*1000,1000),0))</f>
        <v/>
      </c>
      <c r="CY100" s="41" t="str">
        <f>IF(X100="","",IF(成就内容!O$120&lt;&gt;"",MAX(ROUNDUP(SMALL(X$59:X$108,$L100)/1000,0)*1000,1000),0))</f>
        <v/>
      </c>
      <c r="CZ100" s="41" t="str">
        <f>IF(Y100="","",IF(成就内容!P$120&lt;&gt;"",MAX(ROUNDUP(SMALL(Y$59:Y$108,$L100)/1000,0)*1000,1000),0))</f>
        <v/>
      </c>
      <c r="DA100" s="41" t="str">
        <f>IF(Z100="","",IF(成就内容!Q$120&lt;&gt;"",MAX(ROUNDUP(SMALL(Z$59:Z$108,$L100)/1000,0)*1000,1000),0))</f>
        <v/>
      </c>
      <c r="DB100" s="41" t="str">
        <f>IF(AA100="","",IF(成就内容!R$120&lt;&gt;"",MAX(ROUNDUP(SMALL(AA$59:AA$108,$L100)/1000,0)*1000,1000),0))</f>
        <v/>
      </c>
      <c r="DC100" s="41" t="str">
        <f>IF(AB100="","",IF(成就内容!S$120&lt;&gt;"",MAX(ROUNDUP(SMALL(AB$59:AB$108,$L100)/1000,0)*1000,1000),0))</f>
        <v/>
      </c>
      <c r="DD100" s="41" t="str">
        <f>IF(AC100="","",IF(成就内容!T$120&lt;&gt;"",MAX(ROUNDUP(SMALL(AC$59:AC$108,$L100)/1000,0)*1000,1000),0))</f>
        <v/>
      </c>
      <c r="DE100" s="41" t="str">
        <f>IF(AD100="","",IF(成就内容!U$120&lt;&gt;"",MAX(ROUNDUP(SMALL(AD$59:AD$108,$L100)/1000,0)*1000,1000),0))</f>
        <v/>
      </c>
      <c r="DF100" s="41" t="str">
        <f>IF(AE100="","",IF(成就内容!V$120&lt;&gt;"",MAX(ROUNDUP(SMALL(AE$59:AE$108,$L100)/1000,0)*1000,1000),0))</f>
        <v/>
      </c>
      <c r="DG100" s="41" t="str">
        <f>IF(AF100="","",IF(成就内容!W$120&lt;&gt;"",MAX(ROUNDUP(SMALL(AF$59:AF$108,$L100)/1000,0)*1000,1000),0))</f>
        <v/>
      </c>
      <c r="DH100" s="41" t="str">
        <f>IF(AG100="","",IF(成就内容!X$120&lt;&gt;"",MAX(ROUNDUP(SMALL(AG$59:AG$108,$L100)/1000,0)*1000,1000),0))</f>
        <v/>
      </c>
      <c r="DI100" s="41" t="str">
        <f>IF(AH100="","",IF(成就内容!Y$120&lt;&gt;"",MAX(ROUNDUP(SMALL(AH$59:AH$108,$L100)/1000,0)*1000,1000),0))</f>
        <v/>
      </c>
      <c r="DJ100" s="41" t="str">
        <f>IF(AI100="","",IF(成就内容!Z$120&lt;&gt;"",MAX(ROUNDUP(SMALL(AI$59:AI$108,$L100)/1000,0)*1000,1000),0))</f>
        <v/>
      </c>
      <c r="DK100" s="41" t="str">
        <f>IF(AJ100="","",IF(成就内容!AA$120&lt;&gt;"",MAX(ROUNDUP(SMALL(AJ$59:AJ$108,$L100)/1000,0)*1000,1000),0))</f>
        <v/>
      </c>
      <c r="DL100" s="41" t="str">
        <f>IF(AK100="","",IF(成就内容!AB$120&lt;&gt;"",MAX(ROUNDUP(SMALL(AK$59:AK$108,$L100)/1000,0)*1000,1000),0))</f>
        <v/>
      </c>
      <c r="DM100" s="41" t="str">
        <f>IF(AL100="","",IF(成就内容!AC$120&lt;&gt;"",MAX(ROUNDUP(SMALL(AL$59:AL$108,$L100)/1000,0)*1000,1000),0))</f>
        <v/>
      </c>
      <c r="DN100" s="41" t="str">
        <f>IF(AM100="","",IF(成就内容!AD$120&lt;&gt;"",MAX(ROUNDUP(SMALL(AM$59:AM$108,$L100)/1000,0)*1000,1000),0))</f>
        <v/>
      </c>
      <c r="DO100" s="41" t="str">
        <f>IF(AN100="","",IF(成就内容!AE$120&lt;&gt;"",MAX(ROUNDUP(SMALL(AN$59:AN$108,$L100)/1000,0)*1000,1000),0))</f>
        <v/>
      </c>
      <c r="DP100" s="41" t="str">
        <f>IF(AO100="","",IF(成就内容!AF$120&lt;&gt;"",MAX(ROUNDUP(SMALL(AO$59:AO$108,$L100)/1000,0)*1000,1000),0))</f>
        <v/>
      </c>
      <c r="DQ100" s="41" t="str">
        <f>IF(AP100="","",IF(成就内容!AG$120&lt;&gt;"",MAX(ROUNDUP(SMALL(AP$59:AP$108,$L100)/1000,0)*1000,1000),0))</f>
        <v/>
      </c>
      <c r="DR100" s="41" t="str">
        <f>IF(AQ100="","",IF(成就内容!AH$120&lt;&gt;"",MAX(ROUNDUP(SMALL(AQ$59:AQ$108,$L100)/1000,0)*1000,1000),0))</f>
        <v/>
      </c>
      <c r="DS100" s="41" t="str">
        <f>IF(AR100="","",IF(成就内容!AI$120&lt;&gt;"",MAX(ROUNDUP(SMALL(AR$59:AR$108,$L100)/1000,0)*1000,1000),0))</f>
        <v/>
      </c>
      <c r="DT100" s="41" t="str">
        <f>IF(AS100="","",IF(成就内容!AJ$120&lt;&gt;"",MAX(ROUNDUP(SMALL(AS$59:AS$108,$L100)/1000,0)*1000,1000),0))</f>
        <v/>
      </c>
      <c r="DU100" s="41" t="str">
        <f>IF(AT100="","",IF(成就内容!AK$120&lt;&gt;"",MAX(ROUNDUP(SMALL(AT$59:AT$108,$L100)/1000,0)*1000,1000),0))</f>
        <v/>
      </c>
      <c r="DV100" s="41" t="str">
        <f>IF(AU100="","",IF(成就内容!AL$120&lt;&gt;"",MAX(ROUNDUP(SMALL(AU$59:AU$108,$L100)/1000,0)*1000,1000),0))</f>
        <v/>
      </c>
      <c r="DW100" s="41" t="str">
        <f>IF(AV100="","",IF(成就内容!AM$120&lt;&gt;"",MAX(ROUNDUP(SMALL(AV$59:AV$108,$L100)/1000,0)*1000,1000),0))</f>
        <v/>
      </c>
      <c r="DX100" s="41" t="str">
        <f>IF(AW100="","",IF(成就内容!AN$120&lt;&gt;"",MAX(ROUNDUP(SMALL(AW$59:AW$108,$L100)/1000,0)*1000,1000),0))</f>
        <v/>
      </c>
      <c r="DY100" s="41" t="str">
        <f>IF(AX100="","",IF(成就内容!AO$120&lt;&gt;"",MAX(ROUNDUP(SMALL(AX$59:AX$108,$L100)/1000,0)*1000,1000),0))</f>
        <v/>
      </c>
      <c r="DZ100" s="41" t="str">
        <f>IF(AY100="","",IF(成就内容!AP$120&lt;&gt;"",MAX(ROUNDUP(SMALL(AY$59:AY$108,$L100)/1000,0)*1000,1000),0))</f>
        <v/>
      </c>
      <c r="EA100" s="41" t="str">
        <f>IF(AZ100="","",IF(成就内容!AQ$120&lt;&gt;"",MAX(ROUNDUP(SMALL(AZ$59:AZ$108,$L100)/1000,0)*1000,1000),0))</f>
        <v/>
      </c>
      <c r="EB100" s="41" t="str">
        <f>IF(BA100="","",IF(成就内容!AR$120&lt;&gt;"",MAX(ROUNDUP(SMALL(BA$59:BA$108,$L100)/1000,0)*1000,1000),0))</f>
        <v/>
      </c>
      <c r="EC100" s="41" t="str">
        <f>IF(BB100="","",IF(成就内容!AS$120&lt;&gt;"",MAX(ROUNDUP(SMALL(BB$59:BB$108,$L100)/1000,0)*1000,1000),0))</f>
        <v/>
      </c>
      <c r="ED100" s="41" t="str">
        <f>IF(BC100="","",IF(成就内容!AT$120&lt;&gt;"",MAX(ROUNDUP(SMALL(BC$59:BC$108,$L100)/1000,0)*1000,1000),0))</f>
        <v/>
      </c>
      <c r="EE100" s="41" t="str">
        <f>IF(BD100="","",IF(成就内容!AU$120&lt;&gt;"",MAX(ROUNDUP(SMALL(BD$59:BD$108,$L100)/1000,0)*1000,1000),0))</f>
        <v/>
      </c>
      <c r="EF100" s="41" t="str">
        <f>IF(BE100="","",IF(成就内容!AV$120&lt;&gt;"",MAX(ROUNDUP(SMALL(BE$59:BE$108,$L100)/1000,0)*1000,1000),0))</f>
        <v/>
      </c>
      <c r="EG100" s="41" t="str">
        <f>IF(BF100="","",IF(成就内容!AW$120&lt;&gt;"",MAX(ROUNDUP(SMALL(BF$59:BF$108,$L100)/1000,0)*1000,1000),0))</f>
        <v/>
      </c>
      <c r="EH100" s="41" t="str">
        <f>IF(BG100="","",IF(成就内容!AX$120&lt;&gt;"",MAX(ROUNDUP(SMALL(BG$59:BG$108,$L100)/1000,0)*1000,1000),0))</f>
        <v/>
      </c>
      <c r="EI100" s="41" t="str">
        <f>IF(BH100="","",IF(成就内容!AY$120&lt;&gt;"",MAX(ROUNDUP(SMALL(BH$59:BH$108,$L100)/1000,0)*1000,1000),0))</f>
        <v/>
      </c>
      <c r="EJ100" s="41" t="str">
        <f>IF(BI100="","",IF(成就内容!AZ$120&lt;&gt;"",MAX(ROUNDUP(SMALL(BI$59:BI$108,$L100)/1000,0)*1000,1000),0))</f>
        <v/>
      </c>
      <c r="EK100" s="41" t="str">
        <f>IF(BJ100="","",IF(成就内容!BA$120&lt;&gt;"",MAX(ROUNDUP(SMALL(BJ$59:BJ$108,$L100)/1000,0)*1000,1000),0))</f>
        <v/>
      </c>
      <c r="EL100" s="41" t="str">
        <f>IF(BK100="","",IF(成就内容!BB$120&lt;&gt;"",MAX(ROUNDUP(SMALL(BK$59:BK$108,$L100)/1000,0)*1000,1000),0))</f>
        <v/>
      </c>
      <c r="EM100" s="41" t="str">
        <f>IF(BL100="","",IF(成就内容!BC$120&lt;&gt;"",MAX(ROUNDUP(SMALL(BL$59:BL$108,$L100)/1000,0)*1000,1000),0))</f>
        <v/>
      </c>
      <c r="EN100" s="41" t="str">
        <f>IF(BM100="","",IF(成就内容!BD$120&lt;&gt;"",MAX(ROUNDUP(SMALL(BM$59:BM$108,$L100)/1000,0)*1000,1000),0))</f>
        <v/>
      </c>
      <c r="EO100" s="41" t="str">
        <f>IF(BN100="","",IF(成就内容!BE$120&lt;&gt;"",MAX(ROUNDUP(SMALL(BN$59:BN$108,$L100)/1000,0)*1000,1000),0))</f>
        <v/>
      </c>
      <c r="EP100" s="41" t="str">
        <f>IF(BO100="","",IF(成就内容!BF$120&lt;&gt;"",MAX(ROUNDUP(SMALL(BO$59:BO$108,$L100)/1000,0)*1000,1000),0))</f>
        <v/>
      </c>
      <c r="EQ100" s="41" t="str">
        <f>IF(BP100="","",IF(成就内容!BG$120&lt;&gt;"",MAX(ROUNDUP(SMALL(BP$59:BP$108,$L100)/1000,0)*1000,1000),0))</f>
        <v/>
      </c>
      <c r="ER100" s="41" t="str">
        <f>IF(BQ100="","",IF(成就内容!BH$120&lt;&gt;"",MAX(ROUNDUP(SMALL(BQ$59:BQ$108,$L100)/1000,0)*1000,1000),0))</f>
        <v/>
      </c>
      <c r="ES100" s="41" t="str">
        <f>IF(BR100="","",IF(成就内容!BI$120&lt;&gt;"",MAX(ROUNDUP(SMALL(BR$59:BR$108,$L100)/1000,0)*1000,1000),0))</f>
        <v/>
      </c>
      <c r="ET100" s="41">
        <f>IF(BS100="","",IF(成就内容!BJ$120&lt;&gt;"",MAX(ROUNDUP(SMALL(BS$59:BS$108,$L100)/1000,0)*1000,1000),0))</f>
        <v>0</v>
      </c>
      <c r="EU100" s="41" t="str">
        <f>IF(BT100="","",IF(成就内容!BK$120&lt;&gt;"",MAX(ROUNDUP(SMALL(BT$59:BT$108,$L100)/1000,0)*1000,1000),0))</f>
        <v/>
      </c>
      <c r="EV100" s="41" t="str">
        <f>IF(BU100="","",IF(成就内容!BL$120&lt;&gt;"",MAX(ROUNDUP(SMALL(BU$59:BU$108,$L100)/1000,0)*1000,1000),0))</f>
        <v/>
      </c>
      <c r="EW100" s="41">
        <f>IF(BV100="","",IF(成就内容!BM$120&lt;&gt;"",MAX(ROUNDUP(SMALL(BV$59:BV$108,$L100)/1000,0)*1000,1000),0))</f>
        <v>0</v>
      </c>
      <c r="EX100" s="41" t="str">
        <f>IF(BW100="","",IF(成就内容!BN$120&lt;&gt;"",MAX(ROUNDUP(SMALL(BW$59:BW$108,$L100)/1000,0)*1000,1000),0))</f>
        <v/>
      </c>
      <c r="EY100" s="41">
        <f>IF(BX100="","",IF(成就内容!BO$120&lt;&gt;"",MAX(ROUNDUP(SMALL(BX$59:BX$108,$L100)/1000,0)*1000,1000),0))</f>
        <v>187000</v>
      </c>
      <c r="EZ100" s="41">
        <f>IF(BY100="","",IF(成就内容!BP$120&lt;&gt;"",MAX(ROUNDUP(SMALL(BY$59:BY$108,$L100)/1000,0)*1000,1000),0))</f>
        <v>373000</v>
      </c>
      <c r="FA100" s="41">
        <f>IF(BZ100="","",IF(成就内容!BQ$120&lt;&gt;"",MAX(ROUNDUP(SMALL(BZ$59:BZ$108,$L100)/1000,0)*1000,1000),0))</f>
        <v>47000</v>
      </c>
      <c r="FB100" s="41" t="str">
        <f>IF(CA100="","",IF(成就内容!BR$120&lt;&gt;"",MAX(ROUNDUP(SMALL(CA$59:CA$108,$L100)/1000,0)*1000,1000),0))</f>
        <v/>
      </c>
      <c r="FC100" s="41" t="str">
        <f>IF(CB100="","",IF(成就内容!BS$120&lt;&gt;"",MAX(ROUNDUP(SMALL(CB$59:CB$108,$L100)/1000,0)*1000,1000),0))</f>
        <v/>
      </c>
      <c r="FD100" s="41">
        <f>IF(CC100="","",IF(成就内容!BT$120&lt;&gt;"",MAX(ROUNDUP(SMALL(CC$59:CC$108,$L100)/1000,0)*1000,1000),0))</f>
        <v>24000</v>
      </c>
      <c r="FE100" s="41">
        <f>IF(CD100="","",IF(成就内容!BU$120&lt;&gt;"",MAX(ROUNDUP(SMALL(CD$59:CD$108,$L100)/1000,0)*1000,1000),0))</f>
        <v>373000</v>
      </c>
      <c r="FF100" s="41" t="str">
        <f>IF(CE100="","",IF(成就内容!BV$120&lt;&gt;"",MAX(ROUNDUP(SMALL(CE$59:CE$108,$L100)/1000,0)*1000,1000),0))</f>
        <v/>
      </c>
      <c r="FG100" s="41" t="str">
        <f>IF(CF100="","",IF(成就内容!BW$120&lt;&gt;"",MAX(ROUNDUP(SMALL(CF$59:CF$108,$L100)/1000,0)*1000,1000),0))</f>
        <v/>
      </c>
      <c r="FH100" s="41" t="str">
        <f>IF(CG100="","",IF(成就内容!BX$120&lt;&gt;"",MAX(ROUNDUP(SMALL(CG$59:CG$108,$L100)/1000,0)*1000,1000),0))</f>
        <v/>
      </c>
      <c r="FI100" s="41" t="str">
        <f>IF(CH100="","",IF(成就内容!BY$120&lt;&gt;"",MAX(ROUNDUP(SMALL(CH$59:CH$108,$L100)/1000,0)*1000,1000),0))</f>
        <v/>
      </c>
      <c r="FJ100" s="41" t="str">
        <f>IF(CI100="","",IF(成就内容!BZ$120&lt;&gt;"",MAX(ROUNDUP(SMALL(CI$59:CI$108,$L100)/1000,0)*1000,1000),0))</f>
        <v/>
      </c>
    </row>
    <row r="101" spans="1:166" s="96" customFormat="1" x14ac:dyDescent="0.15">
      <c r="B101" s="96">
        <v>98</v>
      </c>
      <c r="C101" s="96">
        <f>'[1]功能-子任务'!$S102</f>
        <v>49838.400000000001</v>
      </c>
      <c r="D101" s="96">
        <f>'[1]功能-子任务'!$AC102</f>
        <v>46080000</v>
      </c>
      <c r="E101" s="96">
        <f>'[1]功能-子任务'!$AM102/4</f>
        <v>447957812.5</v>
      </c>
      <c r="F101" s="96">
        <f t="shared" si="154"/>
        <v>447957812.5</v>
      </c>
      <c r="G101" s="96">
        <f>'[1]功能-子任务'!$AR102</f>
        <v>1041620000.0000008</v>
      </c>
      <c r="H101" s="96">
        <f>'[1]功能-子任务'!$BA102</f>
        <v>108950</v>
      </c>
      <c r="I101" s="96">
        <f>'[1]功能-子任务'!$BJ102</f>
        <v>393417.8</v>
      </c>
      <c r="J101" s="19"/>
      <c r="L101" s="43">
        <v>43</v>
      </c>
      <c r="M101" s="41" t="str">
        <f>IF(成就内容!D49="","",INDEX($D$4:$D$178*成就内容!D$120/SUM(成就内容!$D$120:$BZ$120),成就内容!D105,1)-SUM(M$59:M100))</f>
        <v/>
      </c>
      <c r="N101" s="41" t="str">
        <f>IF(成就内容!E49="","",INDEX($D$4:$D$178*成就内容!E$120/SUM(成就内容!$D$120:$BZ$120),成就内容!E105,1)-SUM(N$59:N100))</f>
        <v/>
      </c>
      <c r="O101" s="41" t="str">
        <f>IF(成就内容!F49="","",INDEX($D$4:$D$178*成就内容!F$120/SUM(成就内容!$D$120:$BZ$120),成就内容!F105,1)-SUM(O$59:O100))</f>
        <v/>
      </c>
      <c r="P101" s="41" t="str">
        <f>IF(成就内容!G49="","",INDEX($D$4:$D$178*成就内容!G$120/SUM(成就内容!$D$120:$BZ$120),成就内容!G105,1)-SUM(P$59:P100))</f>
        <v/>
      </c>
      <c r="Q101" s="41" t="str">
        <f>IF(成就内容!H49="","",INDEX($D$4:$D$178*成就内容!H$120/SUM(成就内容!$D$120:$BZ$120),成就内容!H105,1)-SUM(Q$59:Q100))</f>
        <v/>
      </c>
      <c r="R101" s="41" t="str">
        <f>IF(成就内容!I49="","",INDEX($D$4:$D$178*成就内容!I$120/SUM(成就内容!$D$120:$BZ$120),成就内容!I105,1)-SUM(R$59:R100))</f>
        <v/>
      </c>
      <c r="S101" s="41" t="str">
        <f>IF(成就内容!J49="","",INDEX($D$4:$D$178*成就内容!J$120/SUM(成就内容!$D$120:$BZ$120),成就内容!J105,1)-SUM(S$59:S100))</f>
        <v/>
      </c>
      <c r="T101" s="41" t="str">
        <f>IF(成就内容!K49="","",INDEX($D$4:$D$178*成就内容!K$120/SUM(成就内容!$D$120:$BZ$120),成就内容!K105,1)-SUM(T$59:T100))</f>
        <v/>
      </c>
      <c r="U101" s="41" t="str">
        <f>IF(成就内容!L49="","",INDEX($D$4:$D$178*成就内容!L$120/SUM(成就内容!$D$120:$BZ$120),成就内容!L105,1)-SUM(U$59:U100))</f>
        <v/>
      </c>
      <c r="V101" s="41" t="str">
        <f>IF(成就内容!M49="","",INDEX($D$4:$D$178*成就内容!M$120/SUM(成就内容!$D$120:$BZ$120),成就内容!M105,1)-SUM(V$59:V100))</f>
        <v/>
      </c>
      <c r="W101" s="41" t="str">
        <f>IF(成就内容!N49="","",INDEX($D$4:$D$178*成就内容!N$120/SUM(成就内容!$D$120:$BZ$120),成就内容!N105,1)-SUM(W$59:W100))</f>
        <v/>
      </c>
      <c r="X101" s="41" t="str">
        <f>IF(成就内容!O49="","",INDEX($D$4:$D$178*成就内容!O$120/SUM(成就内容!$D$120:$BZ$120),成就内容!O105,1)-SUM(X$59:X100))</f>
        <v/>
      </c>
      <c r="Y101" s="41" t="str">
        <f>IF(成就内容!P49="","",INDEX($D$4:$D$178*成就内容!P$120/SUM(成就内容!$D$120:$BZ$120),成就内容!P105,1)-SUM(Y$59:Y100))</f>
        <v/>
      </c>
      <c r="Z101" s="41" t="str">
        <f>IF(成就内容!Q49="","",INDEX($D$4:$D$178*成就内容!Q$120/SUM(成就内容!$D$120:$BZ$120),成就内容!Q105,1)-SUM(Z$59:Z100))</f>
        <v/>
      </c>
      <c r="AA101" s="41" t="str">
        <f>IF(成就内容!R49="","",INDEX($D$4:$D$178*成就内容!R$120/SUM(成就内容!$D$120:$BZ$120),成就内容!R105,1)-SUM(AA$59:AA100))</f>
        <v/>
      </c>
      <c r="AB101" s="41" t="str">
        <f>IF(成就内容!S49="","",INDEX($D$4:$D$178*成就内容!S$120/SUM(成就内容!$D$120:$BZ$120),成就内容!S105,1)-SUM(AB$59:AB100))</f>
        <v/>
      </c>
      <c r="AC101" s="41" t="str">
        <f>IF(成就内容!T49="","",INDEX($D$4:$D$178*成就内容!T$120/SUM(成就内容!$D$120:$BZ$120),成就内容!T105,1)-SUM(AC$59:AC100))</f>
        <v/>
      </c>
      <c r="AD101" s="41" t="str">
        <f>IF(成就内容!U49="","",INDEX($D$4:$D$178*成就内容!U$120/SUM(成就内容!$D$120:$BZ$120),成就内容!U105,1)-SUM(AD$59:AD100))</f>
        <v/>
      </c>
      <c r="AE101" s="41" t="str">
        <f>IF(成就内容!V49="","",INDEX($D$4:$D$178*成就内容!V$120/SUM(成就内容!$D$120:$BZ$120),成就内容!V105,1)-SUM(AE$59:AE100))</f>
        <v/>
      </c>
      <c r="AF101" s="41" t="str">
        <f>IF(成就内容!W49="","",INDEX($D$4:$D$178*成就内容!W$120/SUM(成就内容!$D$120:$BZ$120),成就内容!W105,1)-SUM(AF$59:AF100))</f>
        <v/>
      </c>
      <c r="AG101" s="41" t="str">
        <f>IF(成就内容!X49="","",INDEX($D$4:$D$178*成就内容!X$120/SUM(成就内容!$D$120:$BZ$120),成就内容!X105,1)-SUM(AG$59:AG100))</f>
        <v/>
      </c>
      <c r="AH101" s="41" t="str">
        <f>IF(成就内容!Y49="","",INDEX($D$4:$D$178*成就内容!Y$120/SUM(成就内容!$D$120:$BZ$120),成就内容!Y105,1)-SUM(AH$59:AH100))</f>
        <v/>
      </c>
      <c r="AI101" s="41" t="str">
        <f>IF(成就内容!Z49="","",INDEX($D$4:$D$178*成就内容!Z$120/SUM(成就内容!$D$120:$BZ$120),成就内容!Z105,1)-SUM(AI$59:AI100))</f>
        <v/>
      </c>
      <c r="AJ101" s="41" t="str">
        <f>IF(成就内容!AA49="","",INDEX($D$4:$D$178*成就内容!AA$120/SUM(成就内容!$D$120:$BZ$120),成就内容!AA105,1)-SUM(AJ$59:AJ100))</f>
        <v/>
      </c>
      <c r="AK101" s="41" t="str">
        <f>IF(成就内容!AB49="","",INDEX($D$4:$D$178*成就内容!AB$120/SUM(成就内容!$D$120:$BZ$120),成就内容!AB105,1)-SUM(AK$59:AK100))</f>
        <v/>
      </c>
      <c r="AL101" s="41" t="str">
        <f>IF(成就内容!AC49="","",INDEX($D$4:$D$178*成就内容!AC$120/SUM(成就内容!$D$120:$BZ$120),成就内容!AC105,1)-SUM(AL$59:AL100))</f>
        <v/>
      </c>
      <c r="AM101" s="41" t="str">
        <f>IF(成就内容!AD49="","",INDEX($D$4:$D$178*成就内容!AD$120/SUM(成就内容!$D$120:$BZ$120),成就内容!AD105,1)-SUM(AM$59:AM100))</f>
        <v/>
      </c>
      <c r="AN101" s="41" t="str">
        <f>IF(成就内容!AE49="","",INDEX($D$4:$D$178*成就内容!AE$120/SUM(成就内容!$D$120:$BZ$120),成就内容!AE105,1)-SUM(AN$59:AN100))</f>
        <v/>
      </c>
      <c r="AO101" s="41" t="str">
        <f>IF(成就内容!AF49="","",INDEX($D$4:$D$178*成就内容!AF$120/SUM(成就内容!$D$120:$BZ$120),成就内容!AF105,1)-SUM(AO$59:AO100))</f>
        <v/>
      </c>
      <c r="AP101" s="41" t="str">
        <f>IF(成就内容!AG49="","",INDEX($D$4:$D$178*成就内容!AG$120/SUM(成就内容!$D$120:$BZ$120),成就内容!AG105,1)-SUM(AP$59:AP100))</f>
        <v/>
      </c>
      <c r="AQ101" s="41" t="str">
        <f>IF(成就内容!AH49="","",INDEX($D$4:$D$178*成就内容!AH$120/SUM(成就内容!$D$120:$BZ$120),成就内容!AH105,1)-SUM(AQ$59:AQ100))</f>
        <v/>
      </c>
      <c r="AR101" s="41" t="str">
        <f>IF(成就内容!AI49="","",INDEX($D$4:$D$178*成就内容!AI$120/SUM(成就内容!$D$120:$BZ$120),成就内容!AI105,1)-SUM(AR$59:AR100))</f>
        <v/>
      </c>
      <c r="AS101" s="41" t="str">
        <f>IF(成就内容!AJ49="","",INDEX($D$4:$D$178*成就内容!AJ$120/SUM(成就内容!$D$120:$BZ$120),成就内容!AJ105,1)-SUM(AS$59:AS100))</f>
        <v/>
      </c>
      <c r="AT101" s="41" t="str">
        <f>IF(成就内容!AK49="","",INDEX($D$4:$D$178*成就内容!AK$120/SUM(成就内容!$D$120:$BZ$120),成就内容!AK105,1)-SUM(AT$59:AT100))</f>
        <v/>
      </c>
      <c r="AU101" s="41" t="str">
        <f>IF(成就内容!AL49="","",INDEX($D$4:$D$178*成就内容!AL$120/SUM(成就内容!$D$120:$BZ$120),成就内容!AL105,1)-SUM(AU$59:AU100))</f>
        <v/>
      </c>
      <c r="AV101" s="41" t="str">
        <f>IF(成就内容!AM49="","",INDEX($D$4:$D$178*成就内容!AM$120/SUM(成就内容!$D$120:$BZ$120),成就内容!AM105,1)-SUM(AV$59:AV100))</f>
        <v/>
      </c>
      <c r="AW101" s="41" t="str">
        <f>IF(成就内容!AN49="","",INDEX($D$4:$D$178*成就内容!AN$120/SUM(成就内容!$D$120:$BZ$120),成就内容!AN105,1)-SUM(AW$59:AW100))</f>
        <v/>
      </c>
      <c r="AX101" s="41" t="str">
        <f>IF(成就内容!AO49="","",INDEX($D$4:$D$178*成就内容!AO$120/SUM(成就内容!$D$120:$BZ$120),成就内容!AO105,1)-SUM(AX$59:AX100))</f>
        <v/>
      </c>
      <c r="AY101" s="41" t="str">
        <f>IF(成就内容!AP49="","",INDEX($D$4:$D$178*成就内容!AP$120/SUM(成就内容!$D$120:$BZ$120),成就内容!AP105,1)-SUM(AY$59:AY100))</f>
        <v/>
      </c>
      <c r="AZ101" s="41" t="str">
        <f>IF(成就内容!AQ49="","",INDEX($D$4:$D$178*成就内容!AQ$120/SUM(成就内容!$D$120:$BZ$120),成就内容!AQ105,1)-SUM(AZ$59:AZ100))</f>
        <v/>
      </c>
      <c r="BA101" s="41" t="str">
        <f>IF(成就内容!AR49="","",INDEX($D$4:$D$178*成就内容!AR$120/SUM(成就内容!$D$120:$BZ$120),成就内容!AR105,1)-SUM(BA$59:BA100))</f>
        <v/>
      </c>
      <c r="BB101" s="41" t="str">
        <f>IF(成就内容!AS49="","",INDEX($D$4:$D$178*成就内容!AS$120/SUM(成就内容!$D$120:$BZ$120),成就内容!AS105,1)-SUM(BB$59:BB100))</f>
        <v/>
      </c>
      <c r="BC101" s="41" t="str">
        <f>IF(成就内容!AT49="","",INDEX($D$4:$D$178*成就内容!AT$120/SUM(成就内容!$D$120:$BZ$120),成就内容!AT105,1)-SUM(BC$59:BC100))</f>
        <v/>
      </c>
      <c r="BD101" s="41" t="str">
        <f>IF(成就内容!AU49="","",INDEX($D$4:$D$178*成就内容!AU$120/SUM(成就内容!$D$120:$BZ$120),成就内容!AU105,1)-SUM(BD$59:BD100))</f>
        <v/>
      </c>
      <c r="BE101" s="41" t="str">
        <f>IF(成就内容!AV49="","",INDEX($D$4:$D$178*成就内容!AV$120/SUM(成就内容!$D$120:$BZ$120),成就内容!AV105,1)-SUM(BE$59:BE100))</f>
        <v/>
      </c>
      <c r="BF101" s="41" t="str">
        <f>IF(成就内容!AW49="","",INDEX($D$4:$D$178*成就内容!AW$120/SUM(成就内容!$D$120:$BZ$120),成就内容!AW105,1)-SUM(BF$59:BF100))</f>
        <v/>
      </c>
      <c r="BG101" s="41" t="str">
        <f>IF(成就内容!AX49="","",INDEX($D$4:$D$178*成就内容!AX$120/SUM(成就内容!$D$120:$BZ$120),成就内容!AX105,1)-SUM(BG$59:BG100))</f>
        <v/>
      </c>
      <c r="BH101" s="41" t="str">
        <f>IF(成就内容!AY49="","",INDEX($D$4:$D$178*成就内容!AY$120/SUM(成就内容!$D$120:$BZ$120),成就内容!AY105,1)-SUM(BH$59:BH100))</f>
        <v/>
      </c>
      <c r="BI101" s="41" t="str">
        <f>IF(成就内容!AZ49="","",INDEX($D$4:$D$178*成就内容!AZ$120/SUM(成就内容!$D$120:$BZ$120),成就内容!AZ105,1)-SUM(BI$59:BI100))</f>
        <v/>
      </c>
      <c r="BJ101" s="41" t="str">
        <f>IF(成就内容!BA49="","",INDEX($D$4:$D$178*成就内容!BA$120/SUM(成就内容!$D$120:$BZ$120),成就内容!BA105,1)-SUM(BJ$59:BJ100))</f>
        <v/>
      </c>
      <c r="BK101" s="41" t="str">
        <f>IF(成就内容!BB49="","",INDEX($D$4:$D$178*成就内容!BB$120/SUM(成就内容!$D$120:$BZ$120),成就内容!BB105,1)-SUM(BK$59:BK100))</f>
        <v/>
      </c>
      <c r="BL101" s="41" t="str">
        <f>IF(成就内容!BC49="","",INDEX($D$4:$D$178*成就内容!BC$120/SUM(成就内容!$D$120:$BZ$120),成就内容!BC105,1)-SUM(BL$59:BL100))</f>
        <v/>
      </c>
      <c r="BM101" s="41" t="str">
        <f>IF(成就内容!BD49="","",INDEX($D$4:$D$178*成就内容!BD$120/SUM(成就内容!$D$120:$BZ$120),成就内容!BD105,1)-SUM(BM$59:BM100))</f>
        <v/>
      </c>
      <c r="BN101" s="41" t="str">
        <f>IF(成就内容!BE49="","",INDEX($D$4:$D$178*成就内容!BE$120/SUM(成就内容!$D$120:$BZ$120),成就内容!BE105,1)-SUM(BN$59:BN100))</f>
        <v/>
      </c>
      <c r="BO101" s="41" t="str">
        <f>IF(成就内容!BF49="","",INDEX($D$4:$D$178*成就内容!BF$120/SUM(成就内容!$D$120:$BZ$120),成就内容!BF105,1)-SUM(BO$59:BO100))</f>
        <v/>
      </c>
      <c r="BP101" s="41" t="str">
        <f>IF(成就内容!BG49="","",INDEX($D$4:$D$178*成就内容!BG$120/SUM(成就内容!$D$120:$BZ$120),成就内容!BG105,1)-SUM(BP$59:BP100))</f>
        <v/>
      </c>
      <c r="BQ101" s="41" t="str">
        <f>IF(成就内容!BH49="","",INDEX($D$4:$D$178*成就内容!BH$120/SUM(成就内容!$D$120:$BZ$120),成就内容!BH105,1)-SUM(BQ$59:BQ100))</f>
        <v/>
      </c>
      <c r="BR101" s="41" t="str">
        <f>IF(成就内容!BI49="","",INDEX($D$4:$D$178*成就内容!BI$120/SUM(成就内容!$D$120:$BZ$120),成就内容!BI105,1)-SUM(BR$59:BR100))</f>
        <v/>
      </c>
      <c r="BS101" s="41">
        <f>IF(成就内容!BJ49="","",INDEX($D$4:$D$178*成就内容!BJ$120/SUM(成就内容!$D$120:$BZ$120),成就内容!BJ105,1)-SUM(BS$59:BS100))</f>
        <v>0</v>
      </c>
      <c r="BT101" s="41" t="str">
        <f>IF(成就内容!BK49="","",INDEX($D$4:$D$178*成就内容!BK$120/SUM(成就内容!$D$120:$BZ$120),成就内容!BK105,1)-SUM(BT$59:BT100))</f>
        <v/>
      </c>
      <c r="BU101" s="41" t="str">
        <f>IF(成就内容!BL49="","",INDEX($D$4:$D$178*成就内容!BL$120/SUM(成就内容!$D$120:$BZ$120),成就内容!BL105,1)-SUM(BU$59:BU100))</f>
        <v/>
      </c>
      <c r="BV101" s="41">
        <f>IF(成就内容!BM49="","",INDEX($D$4:$D$178*成就内容!BM$120/SUM(成就内容!$D$120:$BZ$120),成就内容!BM105,1)-SUM(BV$59:BV100))</f>
        <v>0</v>
      </c>
      <c r="BW101" s="41" t="str">
        <f>IF(成就内容!BN49="","",INDEX($D$4:$D$178*成就内容!BN$120/SUM(成就内容!$D$120:$BZ$120),成就内容!BN105,1)-SUM(BW$59:BW100))</f>
        <v/>
      </c>
      <c r="BX101" s="41">
        <f>IF(成就内容!BO49="","",INDEX($D$4:$D$178*成就内容!BO$120/SUM(成就内容!$D$120:$BZ$120),成就内容!BO105,1)-SUM(BX$59:BX100))</f>
        <v>0</v>
      </c>
      <c r="BY101" s="41">
        <f>IF(成就内容!BP49="","",INDEX($D$4:$D$178*成就内容!BP$120/SUM(成就内容!$D$120:$BZ$120),成就内容!BP105,1)-SUM(BY$59:BY100))</f>
        <v>186181.81818181835</v>
      </c>
      <c r="BZ101" s="41">
        <f>IF(成就内容!BQ49="","",INDEX($D$4:$D$178*成就内容!BQ$120/SUM(成就内容!$D$120:$BZ$120),成就内容!BQ105,1)-SUM(BZ$59:BZ100))</f>
        <v>46545.454545454588</v>
      </c>
      <c r="CA101" s="41" t="str">
        <f>IF(成就内容!BR49="","",INDEX($D$4:$D$178*成就内容!BR$120/SUM(成就内容!$D$120:$BZ$120),成就内容!BR105,1)-SUM(CA$59:CA100))</f>
        <v/>
      </c>
      <c r="CB101" s="41" t="str">
        <f>IF(成就内容!BS49="","",INDEX($D$4:$D$178*成就内容!BS$120/SUM(成就内容!$D$120:$BZ$120),成就内容!BS105,1)-SUM(CB$59:CB100))</f>
        <v/>
      </c>
      <c r="CC101" s="41">
        <f>IF(成就内容!BT49="","",INDEX($D$4:$D$178*成就内容!BT$120/SUM(成就内容!$D$120:$BZ$120),成就内容!BT105,1)-SUM(CC$59:CC100))</f>
        <v>23272.727272727294</v>
      </c>
      <c r="CD101" s="41">
        <f>IF(成就内容!BU49="","",INDEX($D$4:$D$178*成就内容!BU$120/SUM(成就内容!$D$120:$BZ$120),成就内容!BU105,1)-SUM(CD$59:CD100))</f>
        <v>372363.6363636367</v>
      </c>
      <c r="CE101" s="41" t="str">
        <f>IF(成就内容!BV49="","",INDEX($D$4:$D$178*成就内容!BV$120/SUM(成就内容!$D$120:$BZ$120),成就内容!BV105,1)-SUM(CE$59:CE100))</f>
        <v/>
      </c>
      <c r="CF101" s="41" t="str">
        <f>IF(成就内容!BW49="","",INDEX($D$4:$D$178*成就内容!BW$120/SUM(成就内容!$D$120:$BZ$120),成就内容!BW105,1)-SUM(CF$59:CF100))</f>
        <v/>
      </c>
      <c r="CG101" s="41" t="str">
        <f>IF(成就内容!BX49="","",INDEX($D$4:$D$178*成就内容!BX$120/SUM(成就内容!$D$120:$BZ$120),成就内容!BX105,1)-SUM(CG$59:CG100))</f>
        <v/>
      </c>
      <c r="CH101" s="41" t="str">
        <f>IF(成就内容!BY49="","",INDEX($D$4:$D$178*成就内容!BY$120/SUM(成就内容!$D$120:$BZ$120),成就内容!BY105,1)-SUM(CH$59:CH100))</f>
        <v/>
      </c>
      <c r="CI101" s="41" t="str">
        <f>IF(成就内容!BZ49="","",INDEX($D$4:$D$178*成就内容!BZ$120/SUM(成就内容!$D$120:$BZ$120),成就内容!BZ105,1)-SUM(CI$59:CI100))</f>
        <v/>
      </c>
      <c r="CK101" s="19"/>
      <c r="CM101" s="43">
        <v>43</v>
      </c>
      <c r="CN101" s="41" t="str">
        <f>IF(M101="","",IF(成就内容!D$120&lt;&gt;"",MAX(ROUNDUP(SMALL(M$59:M$108,$L101)/1000,0)*1000,1000),0))</f>
        <v/>
      </c>
      <c r="CO101" s="41" t="str">
        <f>IF(N101="","",IF(成就内容!E$120&lt;&gt;"",MAX(ROUNDUP(SMALL(N$59:N$108,$L101)/1000,0)*1000,1000),0))</f>
        <v/>
      </c>
      <c r="CP101" s="41" t="str">
        <f>IF(O101="","",IF(成就内容!F$120&lt;&gt;"",MAX(ROUNDUP(SMALL(O$59:O$108,$L101)/1000,0)*1000,1000),0))</f>
        <v/>
      </c>
      <c r="CQ101" s="41" t="str">
        <f>IF(P101="","",IF(成就内容!G$120&lt;&gt;"",MAX(ROUNDUP(SMALL(P$59:P$108,$L101)/1000,0)*1000,1000),0))</f>
        <v/>
      </c>
      <c r="CR101" s="41" t="str">
        <f>IF(Q101="","",IF(成就内容!H$120&lt;&gt;"",MAX(ROUNDUP(SMALL(Q$59:Q$108,$L101)/1000,0)*1000,1000),0))</f>
        <v/>
      </c>
      <c r="CS101" s="41" t="str">
        <f>IF(R101="","",IF(成就内容!I$120&lt;&gt;"",MAX(ROUNDUP(SMALL(R$59:R$108,$L101)/1000,0)*1000,1000),0))</f>
        <v/>
      </c>
      <c r="CT101" s="41" t="str">
        <f>IF(S101="","",IF(成就内容!J$120&lt;&gt;"",MAX(ROUNDUP(SMALL(S$59:S$108,$L101)/1000,0)*1000,1000),0))</f>
        <v/>
      </c>
      <c r="CU101" s="41" t="str">
        <f>IF(T101="","",IF(成就内容!K$120&lt;&gt;"",MAX(ROUNDUP(SMALL(T$59:T$108,$L101)/1000,0)*1000,1000),0))</f>
        <v/>
      </c>
      <c r="CV101" s="41" t="str">
        <f>IF(U101="","",IF(成就内容!L$120&lt;&gt;"",MAX(ROUNDUP(SMALL(U$59:U$108,$L101)/1000,0)*1000,1000),0))</f>
        <v/>
      </c>
      <c r="CW101" s="41" t="str">
        <f>IF(V101="","",IF(成就内容!M$120&lt;&gt;"",MAX(ROUNDUP(SMALL(V$59:V$108,$L101)/1000,0)*1000,1000),0))</f>
        <v/>
      </c>
      <c r="CX101" s="41" t="str">
        <f>IF(W101="","",IF(成就内容!N$120&lt;&gt;"",MAX(ROUNDUP(SMALL(W$59:W$108,$L101)/1000,0)*1000,1000),0))</f>
        <v/>
      </c>
      <c r="CY101" s="41" t="str">
        <f>IF(X101="","",IF(成就内容!O$120&lt;&gt;"",MAX(ROUNDUP(SMALL(X$59:X$108,$L101)/1000,0)*1000,1000),0))</f>
        <v/>
      </c>
      <c r="CZ101" s="41" t="str">
        <f>IF(Y101="","",IF(成就内容!P$120&lt;&gt;"",MAX(ROUNDUP(SMALL(Y$59:Y$108,$L101)/1000,0)*1000,1000),0))</f>
        <v/>
      </c>
      <c r="DA101" s="41" t="str">
        <f>IF(Z101="","",IF(成就内容!Q$120&lt;&gt;"",MAX(ROUNDUP(SMALL(Z$59:Z$108,$L101)/1000,0)*1000,1000),0))</f>
        <v/>
      </c>
      <c r="DB101" s="41" t="str">
        <f>IF(AA101="","",IF(成就内容!R$120&lt;&gt;"",MAX(ROUNDUP(SMALL(AA$59:AA$108,$L101)/1000,0)*1000,1000),0))</f>
        <v/>
      </c>
      <c r="DC101" s="41" t="str">
        <f>IF(AB101="","",IF(成就内容!S$120&lt;&gt;"",MAX(ROUNDUP(SMALL(AB$59:AB$108,$L101)/1000,0)*1000,1000),0))</f>
        <v/>
      </c>
      <c r="DD101" s="41" t="str">
        <f>IF(AC101="","",IF(成就内容!T$120&lt;&gt;"",MAX(ROUNDUP(SMALL(AC$59:AC$108,$L101)/1000,0)*1000,1000),0))</f>
        <v/>
      </c>
      <c r="DE101" s="41" t="str">
        <f>IF(AD101="","",IF(成就内容!U$120&lt;&gt;"",MAX(ROUNDUP(SMALL(AD$59:AD$108,$L101)/1000,0)*1000,1000),0))</f>
        <v/>
      </c>
      <c r="DF101" s="41" t="str">
        <f>IF(AE101="","",IF(成就内容!V$120&lt;&gt;"",MAX(ROUNDUP(SMALL(AE$59:AE$108,$L101)/1000,0)*1000,1000),0))</f>
        <v/>
      </c>
      <c r="DG101" s="41" t="str">
        <f>IF(AF101="","",IF(成就内容!W$120&lt;&gt;"",MAX(ROUNDUP(SMALL(AF$59:AF$108,$L101)/1000,0)*1000,1000),0))</f>
        <v/>
      </c>
      <c r="DH101" s="41" t="str">
        <f>IF(AG101="","",IF(成就内容!X$120&lt;&gt;"",MAX(ROUNDUP(SMALL(AG$59:AG$108,$L101)/1000,0)*1000,1000),0))</f>
        <v/>
      </c>
      <c r="DI101" s="41" t="str">
        <f>IF(AH101="","",IF(成就内容!Y$120&lt;&gt;"",MAX(ROUNDUP(SMALL(AH$59:AH$108,$L101)/1000,0)*1000,1000),0))</f>
        <v/>
      </c>
      <c r="DJ101" s="41" t="str">
        <f>IF(AI101="","",IF(成就内容!Z$120&lt;&gt;"",MAX(ROUNDUP(SMALL(AI$59:AI$108,$L101)/1000,0)*1000,1000),0))</f>
        <v/>
      </c>
      <c r="DK101" s="41" t="str">
        <f>IF(AJ101="","",IF(成就内容!AA$120&lt;&gt;"",MAX(ROUNDUP(SMALL(AJ$59:AJ$108,$L101)/1000,0)*1000,1000),0))</f>
        <v/>
      </c>
      <c r="DL101" s="41" t="str">
        <f>IF(AK101="","",IF(成就内容!AB$120&lt;&gt;"",MAX(ROUNDUP(SMALL(AK$59:AK$108,$L101)/1000,0)*1000,1000),0))</f>
        <v/>
      </c>
      <c r="DM101" s="41" t="str">
        <f>IF(AL101="","",IF(成就内容!AC$120&lt;&gt;"",MAX(ROUNDUP(SMALL(AL$59:AL$108,$L101)/1000,0)*1000,1000),0))</f>
        <v/>
      </c>
      <c r="DN101" s="41" t="str">
        <f>IF(AM101="","",IF(成就内容!AD$120&lt;&gt;"",MAX(ROUNDUP(SMALL(AM$59:AM$108,$L101)/1000,0)*1000,1000),0))</f>
        <v/>
      </c>
      <c r="DO101" s="41" t="str">
        <f>IF(AN101="","",IF(成就内容!AE$120&lt;&gt;"",MAX(ROUNDUP(SMALL(AN$59:AN$108,$L101)/1000,0)*1000,1000),0))</f>
        <v/>
      </c>
      <c r="DP101" s="41" t="str">
        <f>IF(AO101="","",IF(成就内容!AF$120&lt;&gt;"",MAX(ROUNDUP(SMALL(AO$59:AO$108,$L101)/1000,0)*1000,1000),0))</f>
        <v/>
      </c>
      <c r="DQ101" s="41" t="str">
        <f>IF(AP101="","",IF(成就内容!AG$120&lt;&gt;"",MAX(ROUNDUP(SMALL(AP$59:AP$108,$L101)/1000,0)*1000,1000),0))</f>
        <v/>
      </c>
      <c r="DR101" s="41" t="str">
        <f>IF(AQ101="","",IF(成就内容!AH$120&lt;&gt;"",MAX(ROUNDUP(SMALL(AQ$59:AQ$108,$L101)/1000,0)*1000,1000),0))</f>
        <v/>
      </c>
      <c r="DS101" s="41" t="str">
        <f>IF(AR101="","",IF(成就内容!AI$120&lt;&gt;"",MAX(ROUNDUP(SMALL(AR$59:AR$108,$L101)/1000,0)*1000,1000),0))</f>
        <v/>
      </c>
      <c r="DT101" s="41" t="str">
        <f>IF(AS101="","",IF(成就内容!AJ$120&lt;&gt;"",MAX(ROUNDUP(SMALL(AS$59:AS$108,$L101)/1000,0)*1000,1000),0))</f>
        <v/>
      </c>
      <c r="DU101" s="41" t="str">
        <f>IF(AT101="","",IF(成就内容!AK$120&lt;&gt;"",MAX(ROUNDUP(SMALL(AT$59:AT$108,$L101)/1000,0)*1000,1000),0))</f>
        <v/>
      </c>
      <c r="DV101" s="41" t="str">
        <f>IF(AU101="","",IF(成就内容!AL$120&lt;&gt;"",MAX(ROUNDUP(SMALL(AU$59:AU$108,$L101)/1000,0)*1000,1000),0))</f>
        <v/>
      </c>
      <c r="DW101" s="41" t="str">
        <f>IF(AV101="","",IF(成就内容!AM$120&lt;&gt;"",MAX(ROUNDUP(SMALL(AV$59:AV$108,$L101)/1000,0)*1000,1000),0))</f>
        <v/>
      </c>
      <c r="DX101" s="41" t="str">
        <f>IF(AW101="","",IF(成就内容!AN$120&lt;&gt;"",MAX(ROUNDUP(SMALL(AW$59:AW$108,$L101)/1000,0)*1000,1000),0))</f>
        <v/>
      </c>
      <c r="DY101" s="41" t="str">
        <f>IF(AX101="","",IF(成就内容!AO$120&lt;&gt;"",MAX(ROUNDUP(SMALL(AX$59:AX$108,$L101)/1000,0)*1000,1000),0))</f>
        <v/>
      </c>
      <c r="DZ101" s="41" t="str">
        <f>IF(AY101="","",IF(成就内容!AP$120&lt;&gt;"",MAX(ROUNDUP(SMALL(AY$59:AY$108,$L101)/1000,0)*1000,1000),0))</f>
        <v/>
      </c>
      <c r="EA101" s="41" t="str">
        <f>IF(AZ101="","",IF(成就内容!AQ$120&lt;&gt;"",MAX(ROUNDUP(SMALL(AZ$59:AZ$108,$L101)/1000,0)*1000,1000),0))</f>
        <v/>
      </c>
      <c r="EB101" s="41" t="str">
        <f>IF(BA101="","",IF(成就内容!AR$120&lt;&gt;"",MAX(ROUNDUP(SMALL(BA$59:BA$108,$L101)/1000,0)*1000,1000),0))</f>
        <v/>
      </c>
      <c r="EC101" s="41" t="str">
        <f>IF(BB101="","",IF(成就内容!AS$120&lt;&gt;"",MAX(ROUNDUP(SMALL(BB$59:BB$108,$L101)/1000,0)*1000,1000),0))</f>
        <v/>
      </c>
      <c r="ED101" s="41" t="str">
        <f>IF(BC101="","",IF(成就内容!AT$120&lt;&gt;"",MAX(ROUNDUP(SMALL(BC$59:BC$108,$L101)/1000,0)*1000,1000),0))</f>
        <v/>
      </c>
      <c r="EE101" s="41" t="str">
        <f>IF(BD101="","",IF(成就内容!AU$120&lt;&gt;"",MAX(ROUNDUP(SMALL(BD$59:BD$108,$L101)/1000,0)*1000,1000),0))</f>
        <v/>
      </c>
      <c r="EF101" s="41" t="str">
        <f>IF(BE101="","",IF(成就内容!AV$120&lt;&gt;"",MAX(ROUNDUP(SMALL(BE$59:BE$108,$L101)/1000,0)*1000,1000),0))</f>
        <v/>
      </c>
      <c r="EG101" s="41" t="str">
        <f>IF(BF101="","",IF(成就内容!AW$120&lt;&gt;"",MAX(ROUNDUP(SMALL(BF$59:BF$108,$L101)/1000,0)*1000,1000),0))</f>
        <v/>
      </c>
      <c r="EH101" s="41" t="str">
        <f>IF(BG101="","",IF(成就内容!AX$120&lt;&gt;"",MAX(ROUNDUP(SMALL(BG$59:BG$108,$L101)/1000,0)*1000,1000),0))</f>
        <v/>
      </c>
      <c r="EI101" s="41" t="str">
        <f>IF(BH101="","",IF(成就内容!AY$120&lt;&gt;"",MAX(ROUNDUP(SMALL(BH$59:BH$108,$L101)/1000,0)*1000,1000),0))</f>
        <v/>
      </c>
      <c r="EJ101" s="41" t="str">
        <f>IF(BI101="","",IF(成就内容!AZ$120&lt;&gt;"",MAX(ROUNDUP(SMALL(BI$59:BI$108,$L101)/1000,0)*1000,1000),0))</f>
        <v/>
      </c>
      <c r="EK101" s="41" t="str">
        <f>IF(BJ101="","",IF(成就内容!BA$120&lt;&gt;"",MAX(ROUNDUP(SMALL(BJ$59:BJ$108,$L101)/1000,0)*1000,1000),0))</f>
        <v/>
      </c>
      <c r="EL101" s="41" t="str">
        <f>IF(BK101="","",IF(成就内容!BB$120&lt;&gt;"",MAX(ROUNDUP(SMALL(BK$59:BK$108,$L101)/1000,0)*1000,1000),0))</f>
        <v/>
      </c>
      <c r="EM101" s="41" t="str">
        <f>IF(BL101="","",IF(成就内容!BC$120&lt;&gt;"",MAX(ROUNDUP(SMALL(BL$59:BL$108,$L101)/1000,0)*1000,1000),0))</f>
        <v/>
      </c>
      <c r="EN101" s="41" t="str">
        <f>IF(BM101="","",IF(成就内容!BD$120&lt;&gt;"",MAX(ROUNDUP(SMALL(BM$59:BM$108,$L101)/1000,0)*1000,1000),0))</f>
        <v/>
      </c>
      <c r="EO101" s="41" t="str">
        <f>IF(BN101="","",IF(成就内容!BE$120&lt;&gt;"",MAX(ROUNDUP(SMALL(BN$59:BN$108,$L101)/1000,0)*1000,1000),0))</f>
        <v/>
      </c>
      <c r="EP101" s="41" t="str">
        <f>IF(BO101="","",IF(成就内容!BF$120&lt;&gt;"",MAX(ROUNDUP(SMALL(BO$59:BO$108,$L101)/1000,0)*1000,1000),0))</f>
        <v/>
      </c>
      <c r="EQ101" s="41" t="str">
        <f>IF(BP101="","",IF(成就内容!BG$120&lt;&gt;"",MAX(ROUNDUP(SMALL(BP$59:BP$108,$L101)/1000,0)*1000,1000),0))</f>
        <v/>
      </c>
      <c r="ER101" s="41" t="str">
        <f>IF(BQ101="","",IF(成就内容!BH$120&lt;&gt;"",MAX(ROUNDUP(SMALL(BQ$59:BQ$108,$L101)/1000,0)*1000,1000),0))</f>
        <v/>
      </c>
      <c r="ES101" s="41" t="str">
        <f>IF(BR101="","",IF(成就内容!BI$120&lt;&gt;"",MAX(ROUNDUP(SMALL(BR$59:BR$108,$L101)/1000,0)*1000,1000),0))</f>
        <v/>
      </c>
      <c r="ET101" s="41">
        <f>IF(BS101="","",IF(成就内容!BJ$120&lt;&gt;"",MAX(ROUNDUP(SMALL(BS$59:BS$108,$L101)/1000,0)*1000,1000),0))</f>
        <v>0</v>
      </c>
      <c r="EU101" s="41" t="str">
        <f>IF(BT101="","",IF(成就内容!BK$120&lt;&gt;"",MAX(ROUNDUP(SMALL(BT$59:BT$108,$L101)/1000,0)*1000,1000),0))</f>
        <v/>
      </c>
      <c r="EV101" s="41" t="str">
        <f>IF(BU101="","",IF(成就内容!BL$120&lt;&gt;"",MAX(ROUNDUP(SMALL(BU$59:BU$108,$L101)/1000,0)*1000,1000),0))</f>
        <v/>
      </c>
      <c r="EW101" s="41">
        <f>IF(BV101="","",IF(成就内容!BM$120&lt;&gt;"",MAX(ROUNDUP(SMALL(BV$59:BV$108,$L101)/1000,0)*1000,1000),0))</f>
        <v>0</v>
      </c>
      <c r="EX101" s="41" t="str">
        <f>IF(BW101="","",IF(成就内容!BN$120&lt;&gt;"",MAX(ROUNDUP(SMALL(BW$59:BW$108,$L101)/1000,0)*1000,1000),0))</f>
        <v/>
      </c>
      <c r="EY101" s="41">
        <f>IF(BX101="","",IF(成就内容!BO$120&lt;&gt;"",MAX(ROUNDUP(SMALL(BX$59:BX$108,$L101)/1000,0)*1000,1000),0))</f>
        <v>187000</v>
      </c>
      <c r="EZ101" s="41">
        <f>IF(BY101="","",IF(成就内容!BP$120&lt;&gt;"",MAX(ROUNDUP(SMALL(BY$59:BY$108,$L101)/1000,0)*1000,1000),0))</f>
        <v>373000</v>
      </c>
      <c r="FA101" s="41">
        <f>IF(BZ101="","",IF(成就内容!BQ$120&lt;&gt;"",MAX(ROUNDUP(SMALL(BZ$59:BZ$108,$L101)/1000,0)*1000,1000),0))</f>
        <v>47000</v>
      </c>
      <c r="FB101" s="41" t="str">
        <f>IF(CA101="","",IF(成就内容!BR$120&lt;&gt;"",MAX(ROUNDUP(SMALL(CA$59:CA$108,$L101)/1000,0)*1000,1000),0))</f>
        <v/>
      </c>
      <c r="FC101" s="41" t="str">
        <f>IF(CB101="","",IF(成就内容!BS$120&lt;&gt;"",MAX(ROUNDUP(SMALL(CB$59:CB$108,$L101)/1000,0)*1000,1000),0))</f>
        <v/>
      </c>
      <c r="FD101" s="41">
        <f>IF(CC101="","",IF(成就内容!BT$120&lt;&gt;"",MAX(ROUNDUP(SMALL(CC$59:CC$108,$L101)/1000,0)*1000,1000),0))</f>
        <v>24000</v>
      </c>
      <c r="FE101" s="41">
        <f>IF(CD101="","",IF(成就内容!BU$120&lt;&gt;"",MAX(ROUNDUP(SMALL(CD$59:CD$108,$L101)/1000,0)*1000,1000),0))</f>
        <v>373000</v>
      </c>
      <c r="FF101" s="41" t="str">
        <f>IF(CE101="","",IF(成就内容!BV$120&lt;&gt;"",MAX(ROUNDUP(SMALL(CE$59:CE$108,$L101)/1000,0)*1000,1000),0))</f>
        <v/>
      </c>
      <c r="FG101" s="41" t="str">
        <f>IF(CF101="","",IF(成就内容!BW$120&lt;&gt;"",MAX(ROUNDUP(SMALL(CF$59:CF$108,$L101)/1000,0)*1000,1000),0))</f>
        <v/>
      </c>
      <c r="FH101" s="41" t="str">
        <f>IF(CG101="","",IF(成就内容!BX$120&lt;&gt;"",MAX(ROUNDUP(SMALL(CG$59:CG$108,$L101)/1000,0)*1000,1000),0))</f>
        <v/>
      </c>
      <c r="FI101" s="41" t="str">
        <f>IF(CH101="","",IF(成就内容!BY$120&lt;&gt;"",MAX(ROUNDUP(SMALL(CH$59:CH$108,$L101)/1000,0)*1000,1000),0))</f>
        <v/>
      </c>
      <c r="FJ101" s="41" t="str">
        <f>IF(CI101="","",IF(成就内容!BZ$120&lt;&gt;"",MAX(ROUNDUP(SMALL(CI$59:CI$108,$L101)/1000,0)*1000,1000),0))</f>
        <v/>
      </c>
    </row>
    <row r="102" spans="1:166" s="96" customFormat="1" x14ac:dyDescent="0.15">
      <c r="B102" s="96">
        <v>99</v>
      </c>
      <c r="C102" s="96">
        <f>'[1]功能-子任务'!$S103</f>
        <v>52603.199999999997</v>
      </c>
      <c r="D102" s="96">
        <f>'[1]功能-子任务'!$AC103</f>
        <v>48640000</v>
      </c>
      <c r="E102" s="96">
        <f>'[1]功能-子任务'!$AM103/4</f>
        <v>478475390.625</v>
      </c>
      <c r="F102" s="96">
        <f t="shared" si="154"/>
        <v>478475390.625</v>
      </c>
      <c r="G102" s="96">
        <f>'[1]功能-子任务'!$AR103</f>
        <v>1093620000.000001</v>
      </c>
      <c r="H102" s="96">
        <f>'[1]功能-子任务'!$BA103</f>
        <v>113450</v>
      </c>
      <c r="I102" s="96">
        <f>'[1]功能-子任务'!$BJ103</f>
        <v>405566.9</v>
      </c>
      <c r="J102" s="19"/>
      <c r="L102" s="43">
        <v>44</v>
      </c>
      <c r="M102" s="41" t="str">
        <f>IF(成就内容!D50="","",INDEX($D$4:$D$178*成就内容!D$120/SUM(成就内容!$D$120:$BZ$120),成就内容!D106,1)-SUM(M$59:M101))</f>
        <v/>
      </c>
      <c r="N102" s="41" t="str">
        <f>IF(成就内容!E50="","",INDEX($D$4:$D$178*成就内容!E$120/SUM(成就内容!$D$120:$BZ$120),成就内容!E106,1)-SUM(N$59:N101))</f>
        <v/>
      </c>
      <c r="O102" s="41" t="str">
        <f>IF(成就内容!F50="","",INDEX($D$4:$D$178*成就内容!F$120/SUM(成就内容!$D$120:$BZ$120),成就内容!F106,1)-SUM(O$59:O101))</f>
        <v/>
      </c>
      <c r="P102" s="41" t="str">
        <f>IF(成就内容!G50="","",INDEX($D$4:$D$178*成就内容!G$120/SUM(成就内容!$D$120:$BZ$120),成就内容!G106,1)-SUM(P$59:P101))</f>
        <v/>
      </c>
      <c r="Q102" s="41" t="str">
        <f>IF(成就内容!H50="","",INDEX($D$4:$D$178*成就内容!H$120/SUM(成就内容!$D$120:$BZ$120),成就内容!H106,1)-SUM(Q$59:Q101))</f>
        <v/>
      </c>
      <c r="R102" s="41" t="str">
        <f>IF(成就内容!I50="","",INDEX($D$4:$D$178*成就内容!I$120/SUM(成就内容!$D$120:$BZ$120),成就内容!I106,1)-SUM(R$59:R101))</f>
        <v/>
      </c>
      <c r="S102" s="41" t="str">
        <f>IF(成就内容!J50="","",INDEX($D$4:$D$178*成就内容!J$120/SUM(成就内容!$D$120:$BZ$120),成就内容!J106,1)-SUM(S$59:S101))</f>
        <v/>
      </c>
      <c r="T102" s="41" t="str">
        <f>IF(成就内容!K50="","",INDEX($D$4:$D$178*成就内容!K$120/SUM(成就内容!$D$120:$BZ$120),成就内容!K106,1)-SUM(T$59:T101))</f>
        <v/>
      </c>
      <c r="U102" s="41" t="str">
        <f>IF(成就内容!L50="","",INDEX($D$4:$D$178*成就内容!L$120/SUM(成就内容!$D$120:$BZ$120),成就内容!L106,1)-SUM(U$59:U101))</f>
        <v/>
      </c>
      <c r="V102" s="41" t="str">
        <f>IF(成就内容!M50="","",INDEX($D$4:$D$178*成就内容!M$120/SUM(成就内容!$D$120:$BZ$120),成就内容!M106,1)-SUM(V$59:V101))</f>
        <v/>
      </c>
      <c r="W102" s="41" t="str">
        <f>IF(成就内容!N50="","",INDEX($D$4:$D$178*成就内容!N$120/SUM(成就内容!$D$120:$BZ$120),成就内容!N106,1)-SUM(W$59:W101))</f>
        <v/>
      </c>
      <c r="X102" s="41" t="str">
        <f>IF(成就内容!O50="","",INDEX($D$4:$D$178*成就内容!O$120/SUM(成就内容!$D$120:$BZ$120),成就内容!O106,1)-SUM(X$59:X101))</f>
        <v/>
      </c>
      <c r="Y102" s="41" t="str">
        <f>IF(成就内容!P50="","",INDEX($D$4:$D$178*成就内容!P$120/SUM(成就内容!$D$120:$BZ$120),成就内容!P106,1)-SUM(Y$59:Y101))</f>
        <v/>
      </c>
      <c r="Z102" s="41" t="str">
        <f>IF(成就内容!Q50="","",INDEX($D$4:$D$178*成就内容!Q$120/SUM(成就内容!$D$120:$BZ$120),成就内容!Q106,1)-SUM(Z$59:Z101))</f>
        <v/>
      </c>
      <c r="AA102" s="41" t="str">
        <f>IF(成就内容!R50="","",INDEX($D$4:$D$178*成就内容!R$120/SUM(成就内容!$D$120:$BZ$120),成就内容!R106,1)-SUM(AA$59:AA101))</f>
        <v/>
      </c>
      <c r="AB102" s="41" t="str">
        <f>IF(成就内容!S50="","",INDEX($D$4:$D$178*成就内容!S$120/SUM(成就内容!$D$120:$BZ$120),成就内容!S106,1)-SUM(AB$59:AB101))</f>
        <v/>
      </c>
      <c r="AC102" s="41" t="str">
        <f>IF(成就内容!T50="","",INDEX($D$4:$D$178*成就内容!T$120/SUM(成就内容!$D$120:$BZ$120),成就内容!T106,1)-SUM(AC$59:AC101))</f>
        <v/>
      </c>
      <c r="AD102" s="41" t="str">
        <f>IF(成就内容!U50="","",INDEX($D$4:$D$178*成就内容!U$120/SUM(成就内容!$D$120:$BZ$120),成就内容!U106,1)-SUM(AD$59:AD101))</f>
        <v/>
      </c>
      <c r="AE102" s="41" t="str">
        <f>IF(成就内容!V50="","",INDEX($D$4:$D$178*成就内容!V$120/SUM(成就内容!$D$120:$BZ$120),成就内容!V106,1)-SUM(AE$59:AE101))</f>
        <v/>
      </c>
      <c r="AF102" s="41" t="str">
        <f>IF(成就内容!W50="","",INDEX($D$4:$D$178*成就内容!W$120/SUM(成就内容!$D$120:$BZ$120),成就内容!W106,1)-SUM(AF$59:AF101))</f>
        <v/>
      </c>
      <c r="AG102" s="41" t="str">
        <f>IF(成就内容!X50="","",INDEX($D$4:$D$178*成就内容!X$120/SUM(成就内容!$D$120:$BZ$120),成就内容!X106,1)-SUM(AG$59:AG101))</f>
        <v/>
      </c>
      <c r="AH102" s="41" t="str">
        <f>IF(成就内容!Y50="","",INDEX($D$4:$D$178*成就内容!Y$120/SUM(成就内容!$D$120:$BZ$120),成就内容!Y106,1)-SUM(AH$59:AH101))</f>
        <v/>
      </c>
      <c r="AI102" s="41" t="str">
        <f>IF(成就内容!Z50="","",INDEX($D$4:$D$178*成就内容!Z$120/SUM(成就内容!$D$120:$BZ$120),成就内容!Z106,1)-SUM(AI$59:AI101))</f>
        <v/>
      </c>
      <c r="AJ102" s="41" t="str">
        <f>IF(成就内容!AA50="","",INDEX($D$4:$D$178*成就内容!AA$120/SUM(成就内容!$D$120:$BZ$120),成就内容!AA106,1)-SUM(AJ$59:AJ101))</f>
        <v/>
      </c>
      <c r="AK102" s="41" t="str">
        <f>IF(成就内容!AB50="","",INDEX($D$4:$D$178*成就内容!AB$120/SUM(成就内容!$D$120:$BZ$120),成就内容!AB106,1)-SUM(AK$59:AK101))</f>
        <v/>
      </c>
      <c r="AL102" s="41" t="str">
        <f>IF(成就内容!AC50="","",INDEX($D$4:$D$178*成就内容!AC$120/SUM(成就内容!$D$120:$BZ$120),成就内容!AC106,1)-SUM(AL$59:AL101))</f>
        <v/>
      </c>
      <c r="AM102" s="41" t="str">
        <f>IF(成就内容!AD50="","",INDEX($D$4:$D$178*成就内容!AD$120/SUM(成就内容!$D$120:$BZ$120),成就内容!AD106,1)-SUM(AM$59:AM101))</f>
        <v/>
      </c>
      <c r="AN102" s="41" t="str">
        <f>IF(成就内容!AE50="","",INDEX($D$4:$D$178*成就内容!AE$120/SUM(成就内容!$D$120:$BZ$120),成就内容!AE106,1)-SUM(AN$59:AN101))</f>
        <v/>
      </c>
      <c r="AO102" s="41" t="str">
        <f>IF(成就内容!AF50="","",INDEX($D$4:$D$178*成就内容!AF$120/SUM(成就内容!$D$120:$BZ$120),成就内容!AF106,1)-SUM(AO$59:AO101))</f>
        <v/>
      </c>
      <c r="AP102" s="41" t="str">
        <f>IF(成就内容!AG50="","",INDEX($D$4:$D$178*成就内容!AG$120/SUM(成就内容!$D$120:$BZ$120),成就内容!AG106,1)-SUM(AP$59:AP101))</f>
        <v/>
      </c>
      <c r="AQ102" s="41" t="str">
        <f>IF(成就内容!AH50="","",INDEX($D$4:$D$178*成就内容!AH$120/SUM(成就内容!$D$120:$BZ$120),成就内容!AH106,1)-SUM(AQ$59:AQ101))</f>
        <v/>
      </c>
      <c r="AR102" s="41" t="str">
        <f>IF(成就内容!AI50="","",INDEX($D$4:$D$178*成就内容!AI$120/SUM(成就内容!$D$120:$BZ$120),成就内容!AI106,1)-SUM(AR$59:AR101))</f>
        <v/>
      </c>
      <c r="AS102" s="41" t="str">
        <f>IF(成就内容!AJ50="","",INDEX($D$4:$D$178*成就内容!AJ$120/SUM(成就内容!$D$120:$BZ$120),成就内容!AJ106,1)-SUM(AS$59:AS101))</f>
        <v/>
      </c>
      <c r="AT102" s="41" t="str">
        <f>IF(成就内容!AK50="","",INDEX($D$4:$D$178*成就内容!AK$120/SUM(成就内容!$D$120:$BZ$120),成就内容!AK106,1)-SUM(AT$59:AT101))</f>
        <v/>
      </c>
      <c r="AU102" s="41" t="str">
        <f>IF(成就内容!AL50="","",INDEX($D$4:$D$178*成就内容!AL$120/SUM(成就内容!$D$120:$BZ$120),成就内容!AL106,1)-SUM(AU$59:AU101))</f>
        <v/>
      </c>
      <c r="AV102" s="41" t="str">
        <f>IF(成就内容!AM50="","",INDEX($D$4:$D$178*成就内容!AM$120/SUM(成就内容!$D$120:$BZ$120),成就内容!AM106,1)-SUM(AV$59:AV101))</f>
        <v/>
      </c>
      <c r="AW102" s="41" t="str">
        <f>IF(成就内容!AN50="","",INDEX($D$4:$D$178*成就内容!AN$120/SUM(成就内容!$D$120:$BZ$120),成就内容!AN106,1)-SUM(AW$59:AW101))</f>
        <v/>
      </c>
      <c r="AX102" s="41" t="str">
        <f>IF(成就内容!AO50="","",INDEX($D$4:$D$178*成就内容!AO$120/SUM(成就内容!$D$120:$BZ$120),成就内容!AO106,1)-SUM(AX$59:AX101))</f>
        <v/>
      </c>
      <c r="AY102" s="41" t="str">
        <f>IF(成就内容!AP50="","",INDEX($D$4:$D$178*成就内容!AP$120/SUM(成就内容!$D$120:$BZ$120),成就内容!AP106,1)-SUM(AY$59:AY101))</f>
        <v/>
      </c>
      <c r="AZ102" s="41" t="str">
        <f>IF(成就内容!AQ50="","",INDEX($D$4:$D$178*成就内容!AQ$120/SUM(成就内容!$D$120:$BZ$120),成就内容!AQ106,1)-SUM(AZ$59:AZ101))</f>
        <v/>
      </c>
      <c r="BA102" s="41" t="str">
        <f>IF(成就内容!AR50="","",INDEX($D$4:$D$178*成就内容!AR$120/SUM(成就内容!$D$120:$BZ$120),成就内容!AR106,1)-SUM(BA$59:BA101))</f>
        <v/>
      </c>
      <c r="BB102" s="41" t="str">
        <f>IF(成就内容!AS50="","",INDEX($D$4:$D$178*成就内容!AS$120/SUM(成就内容!$D$120:$BZ$120),成就内容!AS106,1)-SUM(BB$59:BB101))</f>
        <v/>
      </c>
      <c r="BC102" s="41" t="str">
        <f>IF(成就内容!AT50="","",INDEX($D$4:$D$178*成就内容!AT$120/SUM(成就内容!$D$120:$BZ$120),成就内容!AT106,1)-SUM(BC$59:BC101))</f>
        <v/>
      </c>
      <c r="BD102" s="41" t="str">
        <f>IF(成就内容!AU50="","",INDEX($D$4:$D$178*成就内容!AU$120/SUM(成就内容!$D$120:$BZ$120),成就内容!AU106,1)-SUM(BD$59:BD101))</f>
        <v/>
      </c>
      <c r="BE102" s="41" t="str">
        <f>IF(成就内容!AV50="","",INDEX($D$4:$D$178*成就内容!AV$120/SUM(成就内容!$D$120:$BZ$120),成就内容!AV106,1)-SUM(BE$59:BE101))</f>
        <v/>
      </c>
      <c r="BF102" s="41" t="str">
        <f>IF(成就内容!AW50="","",INDEX($D$4:$D$178*成就内容!AW$120/SUM(成就内容!$D$120:$BZ$120),成就内容!AW106,1)-SUM(BF$59:BF101))</f>
        <v/>
      </c>
      <c r="BG102" s="41" t="str">
        <f>IF(成就内容!AX50="","",INDEX($D$4:$D$178*成就内容!AX$120/SUM(成就内容!$D$120:$BZ$120),成就内容!AX106,1)-SUM(BG$59:BG101))</f>
        <v/>
      </c>
      <c r="BH102" s="41" t="str">
        <f>IF(成就内容!AY50="","",INDEX($D$4:$D$178*成就内容!AY$120/SUM(成就内容!$D$120:$BZ$120),成就内容!AY106,1)-SUM(BH$59:BH101))</f>
        <v/>
      </c>
      <c r="BI102" s="41" t="str">
        <f>IF(成就内容!AZ50="","",INDEX($D$4:$D$178*成就内容!AZ$120/SUM(成就内容!$D$120:$BZ$120),成就内容!AZ106,1)-SUM(BI$59:BI101))</f>
        <v/>
      </c>
      <c r="BJ102" s="41" t="str">
        <f>IF(成就内容!BA50="","",INDEX($D$4:$D$178*成就内容!BA$120/SUM(成就内容!$D$120:$BZ$120),成就内容!BA106,1)-SUM(BJ$59:BJ101))</f>
        <v/>
      </c>
      <c r="BK102" s="41" t="str">
        <f>IF(成就内容!BB50="","",INDEX($D$4:$D$178*成就内容!BB$120/SUM(成就内容!$D$120:$BZ$120),成就内容!BB106,1)-SUM(BK$59:BK101))</f>
        <v/>
      </c>
      <c r="BL102" s="41" t="str">
        <f>IF(成就内容!BC50="","",INDEX($D$4:$D$178*成就内容!BC$120/SUM(成就内容!$D$120:$BZ$120),成就内容!BC106,1)-SUM(BL$59:BL101))</f>
        <v/>
      </c>
      <c r="BM102" s="41" t="str">
        <f>IF(成就内容!BD50="","",INDEX($D$4:$D$178*成就内容!BD$120/SUM(成就内容!$D$120:$BZ$120),成就内容!BD106,1)-SUM(BM$59:BM101))</f>
        <v/>
      </c>
      <c r="BN102" s="41" t="str">
        <f>IF(成就内容!BE50="","",INDEX($D$4:$D$178*成就内容!BE$120/SUM(成就内容!$D$120:$BZ$120),成就内容!BE106,1)-SUM(BN$59:BN101))</f>
        <v/>
      </c>
      <c r="BO102" s="41" t="str">
        <f>IF(成就内容!BF50="","",INDEX($D$4:$D$178*成就内容!BF$120/SUM(成就内容!$D$120:$BZ$120),成就内容!BF106,1)-SUM(BO$59:BO101))</f>
        <v/>
      </c>
      <c r="BP102" s="41" t="str">
        <f>IF(成就内容!BG50="","",INDEX($D$4:$D$178*成就内容!BG$120/SUM(成就内容!$D$120:$BZ$120),成就内容!BG106,1)-SUM(BP$59:BP101))</f>
        <v/>
      </c>
      <c r="BQ102" s="41" t="str">
        <f>IF(成就内容!BH50="","",INDEX($D$4:$D$178*成就内容!BH$120/SUM(成就内容!$D$120:$BZ$120),成就内容!BH106,1)-SUM(BQ$59:BQ101))</f>
        <v/>
      </c>
      <c r="BR102" s="41" t="str">
        <f>IF(成就内容!BI50="","",INDEX($D$4:$D$178*成就内容!BI$120/SUM(成就内容!$D$120:$BZ$120),成就内容!BI106,1)-SUM(BR$59:BR101))</f>
        <v/>
      </c>
      <c r="BS102" s="41">
        <f>IF(成就内容!BJ50="","",INDEX($D$4:$D$178*成就内容!BJ$120/SUM(成就内容!$D$120:$BZ$120),成就内容!BJ106,1)-SUM(BS$59:BS101))</f>
        <v>0</v>
      </c>
      <c r="BT102" s="41" t="str">
        <f>IF(成就内容!BK50="","",INDEX($D$4:$D$178*成就内容!BK$120/SUM(成就内容!$D$120:$BZ$120),成就内容!BK106,1)-SUM(BT$59:BT101))</f>
        <v/>
      </c>
      <c r="BU102" s="41" t="str">
        <f>IF(成就内容!BL50="","",INDEX($D$4:$D$178*成就内容!BL$120/SUM(成就内容!$D$120:$BZ$120),成就内容!BL106,1)-SUM(BU$59:BU101))</f>
        <v/>
      </c>
      <c r="BV102" s="41">
        <f>IF(成就内容!BM50="","",INDEX($D$4:$D$178*成就内容!BM$120/SUM(成就内容!$D$120:$BZ$120),成就内容!BM106,1)-SUM(BV$59:BV101))</f>
        <v>0</v>
      </c>
      <c r="BW102" s="41" t="str">
        <f>IF(成就内容!BN50="","",INDEX($D$4:$D$178*成就内容!BN$120/SUM(成就内容!$D$120:$BZ$120),成就内容!BN106,1)-SUM(BW$59:BW101))</f>
        <v/>
      </c>
      <c r="BX102" s="41">
        <f>IF(成就内容!BO50="","",INDEX($D$4:$D$178*成就内容!BO$120/SUM(成就内容!$D$120:$BZ$120),成就内容!BO106,1)-SUM(BX$59:BX101))</f>
        <v>186181.81818181835</v>
      </c>
      <c r="BY102" s="41">
        <f>IF(成就内容!BP50="","",INDEX($D$4:$D$178*成就内容!BP$120/SUM(成就内容!$D$120:$BZ$120),成就内容!BP106,1)-SUM(BY$59:BY101))</f>
        <v>186181.81818181835</v>
      </c>
      <c r="BZ102" s="41">
        <f>IF(成就内容!BQ50="","",INDEX($D$4:$D$178*成就内容!BQ$120/SUM(成就内容!$D$120:$BZ$120),成就内容!BQ106,1)-SUM(BZ$59:BZ101))</f>
        <v>0</v>
      </c>
      <c r="CA102" s="41" t="str">
        <f>IF(成就内容!BR50="","",INDEX($D$4:$D$178*成就内容!BR$120/SUM(成就内容!$D$120:$BZ$120),成就内容!BR106,1)-SUM(CA$59:CA101))</f>
        <v/>
      </c>
      <c r="CB102" s="41" t="str">
        <f>IF(成就内容!BS50="","",INDEX($D$4:$D$178*成就内容!BS$120/SUM(成就内容!$D$120:$BZ$120),成就内容!BS106,1)-SUM(CB$59:CB101))</f>
        <v/>
      </c>
      <c r="CC102" s="41">
        <f>IF(成就内容!BT50="","",INDEX($D$4:$D$178*成就内容!BT$120/SUM(成就内容!$D$120:$BZ$120),成就内容!BT106,1)-SUM(CC$59:CC101))</f>
        <v>0</v>
      </c>
      <c r="CD102" s="41">
        <f>IF(成就内容!BU50="","",INDEX($D$4:$D$178*成就内容!BU$120/SUM(成就内容!$D$120:$BZ$120),成就内容!BU106,1)-SUM(CD$59:CD101))</f>
        <v>372363.6363636367</v>
      </c>
      <c r="CE102" s="41" t="str">
        <f>IF(成就内容!BV50="","",INDEX($D$4:$D$178*成就内容!BV$120/SUM(成就内容!$D$120:$BZ$120),成就内容!BV106,1)-SUM(CE$59:CE101))</f>
        <v/>
      </c>
      <c r="CF102" s="41" t="str">
        <f>IF(成就内容!BW50="","",INDEX($D$4:$D$178*成就内容!BW$120/SUM(成就内容!$D$120:$BZ$120),成就内容!BW106,1)-SUM(CF$59:CF101))</f>
        <v/>
      </c>
      <c r="CG102" s="41" t="str">
        <f>IF(成就内容!BX50="","",INDEX($D$4:$D$178*成就内容!BX$120/SUM(成就内容!$D$120:$BZ$120),成就内容!BX106,1)-SUM(CG$59:CG101))</f>
        <v/>
      </c>
      <c r="CH102" s="41" t="str">
        <f>IF(成就内容!BY50="","",INDEX($D$4:$D$178*成就内容!BY$120/SUM(成就内容!$D$120:$BZ$120),成就内容!BY106,1)-SUM(CH$59:CH101))</f>
        <v/>
      </c>
      <c r="CI102" s="41" t="str">
        <f>IF(成就内容!BZ50="","",INDEX($D$4:$D$178*成就内容!BZ$120/SUM(成就内容!$D$120:$BZ$120),成就内容!BZ106,1)-SUM(CI$59:CI101))</f>
        <v/>
      </c>
      <c r="CK102" s="19"/>
      <c r="CM102" s="43">
        <v>44</v>
      </c>
      <c r="CN102" s="41" t="str">
        <f>IF(M102="","",IF(成就内容!D$120&lt;&gt;"",MAX(ROUNDUP(SMALL(M$59:M$108,$L102)/1000,0)*1000,1000),0))</f>
        <v/>
      </c>
      <c r="CO102" s="41" t="str">
        <f>IF(N102="","",IF(成就内容!E$120&lt;&gt;"",MAX(ROUNDUP(SMALL(N$59:N$108,$L102)/1000,0)*1000,1000),0))</f>
        <v/>
      </c>
      <c r="CP102" s="41" t="str">
        <f>IF(O102="","",IF(成就内容!F$120&lt;&gt;"",MAX(ROUNDUP(SMALL(O$59:O$108,$L102)/1000,0)*1000,1000),0))</f>
        <v/>
      </c>
      <c r="CQ102" s="41" t="str">
        <f>IF(P102="","",IF(成就内容!G$120&lt;&gt;"",MAX(ROUNDUP(SMALL(P$59:P$108,$L102)/1000,0)*1000,1000),0))</f>
        <v/>
      </c>
      <c r="CR102" s="41" t="str">
        <f>IF(Q102="","",IF(成就内容!H$120&lt;&gt;"",MAX(ROUNDUP(SMALL(Q$59:Q$108,$L102)/1000,0)*1000,1000),0))</f>
        <v/>
      </c>
      <c r="CS102" s="41" t="str">
        <f>IF(R102="","",IF(成就内容!I$120&lt;&gt;"",MAX(ROUNDUP(SMALL(R$59:R$108,$L102)/1000,0)*1000,1000),0))</f>
        <v/>
      </c>
      <c r="CT102" s="41" t="str">
        <f>IF(S102="","",IF(成就内容!J$120&lt;&gt;"",MAX(ROUNDUP(SMALL(S$59:S$108,$L102)/1000,0)*1000,1000),0))</f>
        <v/>
      </c>
      <c r="CU102" s="41" t="str">
        <f>IF(T102="","",IF(成就内容!K$120&lt;&gt;"",MAX(ROUNDUP(SMALL(T$59:T$108,$L102)/1000,0)*1000,1000),0))</f>
        <v/>
      </c>
      <c r="CV102" s="41" t="str">
        <f>IF(U102="","",IF(成就内容!L$120&lt;&gt;"",MAX(ROUNDUP(SMALL(U$59:U$108,$L102)/1000,0)*1000,1000),0))</f>
        <v/>
      </c>
      <c r="CW102" s="41" t="str">
        <f>IF(V102="","",IF(成就内容!M$120&lt;&gt;"",MAX(ROUNDUP(SMALL(V$59:V$108,$L102)/1000,0)*1000,1000),0))</f>
        <v/>
      </c>
      <c r="CX102" s="41" t="str">
        <f>IF(W102="","",IF(成就内容!N$120&lt;&gt;"",MAX(ROUNDUP(SMALL(W$59:W$108,$L102)/1000,0)*1000,1000),0))</f>
        <v/>
      </c>
      <c r="CY102" s="41" t="str">
        <f>IF(X102="","",IF(成就内容!O$120&lt;&gt;"",MAX(ROUNDUP(SMALL(X$59:X$108,$L102)/1000,0)*1000,1000),0))</f>
        <v/>
      </c>
      <c r="CZ102" s="41" t="str">
        <f>IF(Y102="","",IF(成就内容!P$120&lt;&gt;"",MAX(ROUNDUP(SMALL(Y$59:Y$108,$L102)/1000,0)*1000,1000),0))</f>
        <v/>
      </c>
      <c r="DA102" s="41" t="str">
        <f>IF(Z102="","",IF(成就内容!Q$120&lt;&gt;"",MAX(ROUNDUP(SMALL(Z$59:Z$108,$L102)/1000,0)*1000,1000),0))</f>
        <v/>
      </c>
      <c r="DB102" s="41" t="str">
        <f>IF(AA102="","",IF(成就内容!R$120&lt;&gt;"",MAX(ROUNDUP(SMALL(AA$59:AA$108,$L102)/1000,0)*1000,1000),0))</f>
        <v/>
      </c>
      <c r="DC102" s="41" t="str">
        <f>IF(AB102="","",IF(成就内容!S$120&lt;&gt;"",MAX(ROUNDUP(SMALL(AB$59:AB$108,$L102)/1000,0)*1000,1000),0))</f>
        <v/>
      </c>
      <c r="DD102" s="41" t="str">
        <f>IF(AC102="","",IF(成就内容!T$120&lt;&gt;"",MAX(ROUNDUP(SMALL(AC$59:AC$108,$L102)/1000,0)*1000,1000),0))</f>
        <v/>
      </c>
      <c r="DE102" s="41" t="str">
        <f>IF(AD102="","",IF(成就内容!U$120&lt;&gt;"",MAX(ROUNDUP(SMALL(AD$59:AD$108,$L102)/1000,0)*1000,1000),0))</f>
        <v/>
      </c>
      <c r="DF102" s="41" t="str">
        <f>IF(AE102="","",IF(成就内容!V$120&lt;&gt;"",MAX(ROUNDUP(SMALL(AE$59:AE$108,$L102)/1000,0)*1000,1000),0))</f>
        <v/>
      </c>
      <c r="DG102" s="41" t="str">
        <f>IF(AF102="","",IF(成就内容!W$120&lt;&gt;"",MAX(ROUNDUP(SMALL(AF$59:AF$108,$L102)/1000,0)*1000,1000),0))</f>
        <v/>
      </c>
      <c r="DH102" s="41" t="str">
        <f>IF(AG102="","",IF(成就内容!X$120&lt;&gt;"",MAX(ROUNDUP(SMALL(AG$59:AG$108,$L102)/1000,0)*1000,1000),0))</f>
        <v/>
      </c>
      <c r="DI102" s="41" t="str">
        <f>IF(AH102="","",IF(成就内容!Y$120&lt;&gt;"",MAX(ROUNDUP(SMALL(AH$59:AH$108,$L102)/1000,0)*1000,1000),0))</f>
        <v/>
      </c>
      <c r="DJ102" s="41" t="str">
        <f>IF(AI102="","",IF(成就内容!Z$120&lt;&gt;"",MAX(ROUNDUP(SMALL(AI$59:AI$108,$L102)/1000,0)*1000,1000),0))</f>
        <v/>
      </c>
      <c r="DK102" s="41" t="str">
        <f>IF(AJ102="","",IF(成就内容!AA$120&lt;&gt;"",MAX(ROUNDUP(SMALL(AJ$59:AJ$108,$L102)/1000,0)*1000,1000),0))</f>
        <v/>
      </c>
      <c r="DL102" s="41" t="str">
        <f>IF(AK102="","",IF(成就内容!AB$120&lt;&gt;"",MAX(ROUNDUP(SMALL(AK$59:AK$108,$L102)/1000,0)*1000,1000),0))</f>
        <v/>
      </c>
      <c r="DM102" s="41" t="str">
        <f>IF(AL102="","",IF(成就内容!AC$120&lt;&gt;"",MAX(ROUNDUP(SMALL(AL$59:AL$108,$L102)/1000,0)*1000,1000),0))</f>
        <v/>
      </c>
      <c r="DN102" s="41" t="str">
        <f>IF(AM102="","",IF(成就内容!AD$120&lt;&gt;"",MAX(ROUNDUP(SMALL(AM$59:AM$108,$L102)/1000,0)*1000,1000),0))</f>
        <v/>
      </c>
      <c r="DO102" s="41" t="str">
        <f>IF(AN102="","",IF(成就内容!AE$120&lt;&gt;"",MAX(ROUNDUP(SMALL(AN$59:AN$108,$L102)/1000,0)*1000,1000),0))</f>
        <v/>
      </c>
      <c r="DP102" s="41" t="str">
        <f>IF(AO102="","",IF(成就内容!AF$120&lt;&gt;"",MAX(ROUNDUP(SMALL(AO$59:AO$108,$L102)/1000,0)*1000,1000),0))</f>
        <v/>
      </c>
      <c r="DQ102" s="41" t="str">
        <f>IF(AP102="","",IF(成就内容!AG$120&lt;&gt;"",MAX(ROUNDUP(SMALL(AP$59:AP$108,$L102)/1000,0)*1000,1000),0))</f>
        <v/>
      </c>
      <c r="DR102" s="41" t="str">
        <f>IF(AQ102="","",IF(成就内容!AH$120&lt;&gt;"",MAX(ROUNDUP(SMALL(AQ$59:AQ$108,$L102)/1000,0)*1000,1000),0))</f>
        <v/>
      </c>
      <c r="DS102" s="41" t="str">
        <f>IF(AR102="","",IF(成就内容!AI$120&lt;&gt;"",MAX(ROUNDUP(SMALL(AR$59:AR$108,$L102)/1000,0)*1000,1000),0))</f>
        <v/>
      </c>
      <c r="DT102" s="41" t="str">
        <f>IF(AS102="","",IF(成就内容!AJ$120&lt;&gt;"",MAX(ROUNDUP(SMALL(AS$59:AS$108,$L102)/1000,0)*1000,1000),0))</f>
        <v/>
      </c>
      <c r="DU102" s="41" t="str">
        <f>IF(AT102="","",IF(成就内容!AK$120&lt;&gt;"",MAX(ROUNDUP(SMALL(AT$59:AT$108,$L102)/1000,0)*1000,1000),0))</f>
        <v/>
      </c>
      <c r="DV102" s="41" t="str">
        <f>IF(AU102="","",IF(成就内容!AL$120&lt;&gt;"",MAX(ROUNDUP(SMALL(AU$59:AU$108,$L102)/1000,0)*1000,1000),0))</f>
        <v/>
      </c>
      <c r="DW102" s="41" t="str">
        <f>IF(AV102="","",IF(成就内容!AM$120&lt;&gt;"",MAX(ROUNDUP(SMALL(AV$59:AV$108,$L102)/1000,0)*1000,1000),0))</f>
        <v/>
      </c>
      <c r="DX102" s="41" t="str">
        <f>IF(AW102="","",IF(成就内容!AN$120&lt;&gt;"",MAX(ROUNDUP(SMALL(AW$59:AW$108,$L102)/1000,0)*1000,1000),0))</f>
        <v/>
      </c>
      <c r="DY102" s="41" t="str">
        <f>IF(AX102="","",IF(成就内容!AO$120&lt;&gt;"",MAX(ROUNDUP(SMALL(AX$59:AX$108,$L102)/1000,0)*1000,1000),0))</f>
        <v/>
      </c>
      <c r="DZ102" s="41" t="str">
        <f>IF(AY102="","",IF(成就内容!AP$120&lt;&gt;"",MAX(ROUNDUP(SMALL(AY$59:AY$108,$L102)/1000,0)*1000,1000),0))</f>
        <v/>
      </c>
      <c r="EA102" s="41" t="str">
        <f>IF(AZ102="","",IF(成就内容!AQ$120&lt;&gt;"",MAX(ROUNDUP(SMALL(AZ$59:AZ$108,$L102)/1000,0)*1000,1000),0))</f>
        <v/>
      </c>
      <c r="EB102" s="41" t="str">
        <f>IF(BA102="","",IF(成就内容!AR$120&lt;&gt;"",MAX(ROUNDUP(SMALL(BA$59:BA$108,$L102)/1000,0)*1000,1000),0))</f>
        <v/>
      </c>
      <c r="EC102" s="41" t="str">
        <f>IF(BB102="","",IF(成就内容!AS$120&lt;&gt;"",MAX(ROUNDUP(SMALL(BB$59:BB$108,$L102)/1000,0)*1000,1000),0))</f>
        <v/>
      </c>
      <c r="ED102" s="41" t="str">
        <f>IF(BC102="","",IF(成就内容!AT$120&lt;&gt;"",MAX(ROUNDUP(SMALL(BC$59:BC$108,$L102)/1000,0)*1000,1000),0))</f>
        <v/>
      </c>
      <c r="EE102" s="41" t="str">
        <f>IF(BD102="","",IF(成就内容!AU$120&lt;&gt;"",MAX(ROUNDUP(SMALL(BD$59:BD$108,$L102)/1000,0)*1000,1000),0))</f>
        <v/>
      </c>
      <c r="EF102" s="41" t="str">
        <f>IF(BE102="","",IF(成就内容!AV$120&lt;&gt;"",MAX(ROUNDUP(SMALL(BE$59:BE$108,$L102)/1000,0)*1000,1000),0))</f>
        <v/>
      </c>
      <c r="EG102" s="41" t="str">
        <f>IF(BF102="","",IF(成就内容!AW$120&lt;&gt;"",MAX(ROUNDUP(SMALL(BF$59:BF$108,$L102)/1000,0)*1000,1000),0))</f>
        <v/>
      </c>
      <c r="EH102" s="41" t="str">
        <f>IF(BG102="","",IF(成就内容!AX$120&lt;&gt;"",MAX(ROUNDUP(SMALL(BG$59:BG$108,$L102)/1000,0)*1000,1000),0))</f>
        <v/>
      </c>
      <c r="EI102" s="41" t="str">
        <f>IF(BH102="","",IF(成就内容!AY$120&lt;&gt;"",MAX(ROUNDUP(SMALL(BH$59:BH$108,$L102)/1000,0)*1000,1000),0))</f>
        <v/>
      </c>
      <c r="EJ102" s="41" t="str">
        <f>IF(BI102="","",IF(成就内容!AZ$120&lt;&gt;"",MAX(ROUNDUP(SMALL(BI$59:BI$108,$L102)/1000,0)*1000,1000),0))</f>
        <v/>
      </c>
      <c r="EK102" s="41" t="str">
        <f>IF(BJ102="","",IF(成就内容!BA$120&lt;&gt;"",MAX(ROUNDUP(SMALL(BJ$59:BJ$108,$L102)/1000,0)*1000,1000),0))</f>
        <v/>
      </c>
      <c r="EL102" s="41" t="str">
        <f>IF(BK102="","",IF(成就内容!BB$120&lt;&gt;"",MAX(ROUNDUP(SMALL(BK$59:BK$108,$L102)/1000,0)*1000,1000),0))</f>
        <v/>
      </c>
      <c r="EM102" s="41" t="str">
        <f>IF(BL102="","",IF(成就内容!BC$120&lt;&gt;"",MAX(ROUNDUP(SMALL(BL$59:BL$108,$L102)/1000,0)*1000,1000),0))</f>
        <v/>
      </c>
      <c r="EN102" s="41" t="str">
        <f>IF(BM102="","",IF(成就内容!BD$120&lt;&gt;"",MAX(ROUNDUP(SMALL(BM$59:BM$108,$L102)/1000,0)*1000,1000),0))</f>
        <v/>
      </c>
      <c r="EO102" s="41" t="str">
        <f>IF(BN102="","",IF(成就内容!BE$120&lt;&gt;"",MAX(ROUNDUP(SMALL(BN$59:BN$108,$L102)/1000,0)*1000,1000),0))</f>
        <v/>
      </c>
      <c r="EP102" s="41" t="str">
        <f>IF(BO102="","",IF(成就内容!BF$120&lt;&gt;"",MAX(ROUNDUP(SMALL(BO$59:BO$108,$L102)/1000,0)*1000,1000),0))</f>
        <v/>
      </c>
      <c r="EQ102" s="41" t="str">
        <f>IF(BP102="","",IF(成就内容!BG$120&lt;&gt;"",MAX(ROUNDUP(SMALL(BP$59:BP$108,$L102)/1000,0)*1000,1000),0))</f>
        <v/>
      </c>
      <c r="ER102" s="41" t="str">
        <f>IF(BQ102="","",IF(成就内容!BH$120&lt;&gt;"",MAX(ROUNDUP(SMALL(BQ$59:BQ$108,$L102)/1000,0)*1000,1000),0))</f>
        <v/>
      </c>
      <c r="ES102" s="41" t="str">
        <f>IF(BR102="","",IF(成就内容!BI$120&lt;&gt;"",MAX(ROUNDUP(SMALL(BR$59:BR$108,$L102)/1000,0)*1000,1000),0))</f>
        <v/>
      </c>
      <c r="ET102" s="41">
        <f>IF(BS102="","",IF(成就内容!BJ$120&lt;&gt;"",MAX(ROUNDUP(SMALL(BS$59:BS$108,$L102)/1000,0)*1000,1000),0))</f>
        <v>0</v>
      </c>
      <c r="EU102" s="41" t="str">
        <f>IF(BT102="","",IF(成就内容!BK$120&lt;&gt;"",MAX(ROUNDUP(SMALL(BT$59:BT$108,$L102)/1000,0)*1000,1000),0))</f>
        <v/>
      </c>
      <c r="EV102" s="41" t="str">
        <f>IF(BU102="","",IF(成就内容!BL$120&lt;&gt;"",MAX(ROUNDUP(SMALL(BU$59:BU$108,$L102)/1000,0)*1000,1000),0))</f>
        <v/>
      </c>
      <c r="EW102" s="41">
        <f>IF(BV102="","",IF(成就内容!BM$120&lt;&gt;"",MAX(ROUNDUP(SMALL(BV$59:BV$108,$L102)/1000,0)*1000,1000),0))</f>
        <v>0</v>
      </c>
      <c r="EX102" s="41" t="str">
        <f>IF(BW102="","",IF(成就内容!BN$120&lt;&gt;"",MAX(ROUNDUP(SMALL(BW$59:BW$108,$L102)/1000,0)*1000,1000),0))</f>
        <v/>
      </c>
      <c r="EY102" s="41">
        <f>IF(BX102="","",IF(成就内容!BO$120&lt;&gt;"",MAX(ROUNDUP(SMALL(BX$59:BX$108,$L102)/1000,0)*1000,1000),0))</f>
        <v>187000</v>
      </c>
      <c r="EZ102" s="41">
        <f>IF(BY102="","",IF(成就内容!BP$120&lt;&gt;"",MAX(ROUNDUP(SMALL(BY$59:BY$108,$L102)/1000,0)*1000,1000),0))</f>
        <v>373000</v>
      </c>
      <c r="FA102" s="41">
        <f>IF(BZ102="","",IF(成就内容!BQ$120&lt;&gt;"",MAX(ROUNDUP(SMALL(BZ$59:BZ$108,$L102)/1000,0)*1000,1000),0))</f>
        <v>47000</v>
      </c>
      <c r="FB102" s="41" t="str">
        <f>IF(CA102="","",IF(成就内容!BR$120&lt;&gt;"",MAX(ROUNDUP(SMALL(CA$59:CA$108,$L102)/1000,0)*1000,1000),0))</f>
        <v/>
      </c>
      <c r="FC102" s="41" t="str">
        <f>IF(CB102="","",IF(成就内容!BS$120&lt;&gt;"",MAX(ROUNDUP(SMALL(CB$59:CB$108,$L102)/1000,0)*1000,1000),0))</f>
        <v/>
      </c>
      <c r="FD102" s="41">
        <f>IF(CC102="","",IF(成就内容!BT$120&lt;&gt;"",MAX(ROUNDUP(SMALL(CC$59:CC$108,$L102)/1000,0)*1000,1000),0))</f>
        <v>24000</v>
      </c>
      <c r="FE102" s="41">
        <f>IF(CD102="","",IF(成就内容!BU$120&lt;&gt;"",MAX(ROUNDUP(SMALL(CD$59:CD$108,$L102)/1000,0)*1000,1000),0))</f>
        <v>373000</v>
      </c>
      <c r="FF102" s="41" t="str">
        <f>IF(CE102="","",IF(成就内容!BV$120&lt;&gt;"",MAX(ROUNDUP(SMALL(CE$59:CE$108,$L102)/1000,0)*1000,1000),0))</f>
        <v/>
      </c>
      <c r="FG102" s="41" t="str">
        <f>IF(CF102="","",IF(成就内容!BW$120&lt;&gt;"",MAX(ROUNDUP(SMALL(CF$59:CF$108,$L102)/1000,0)*1000,1000),0))</f>
        <v/>
      </c>
      <c r="FH102" s="41" t="str">
        <f>IF(CG102="","",IF(成就内容!BX$120&lt;&gt;"",MAX(ROUNDUP(SMALL(CG$59:CG$108,$L102)/1000,0)*1000,1000),0))</f>
        <v/>
      </c>
      <c r="FI102" s="41" t="str">
        <f>IF(CH102="","",IF(成就内容!BY$120&lt;&gt;"",MAX(ROUNDUP(SMALL(CH$59:CH$108,$L102)/1000,0)*1000,1000),0))</f>
        <v/>
      </c>
      <c r="FJ102" s="41" t="str">
        <f>IF(CI102="","",IF(成就内容!BZ$120&lt;&gt;"",MAX(ROUNDUP(SMALL(CI$59:CI$108,$L102)/1000,0)*1000,1000),0))</f>
        <v/>
      </c>
    </row>
    <row r="103" spans="1:166" s="96" customFormat="1" x14ac:dyDescent="0.15">
      <c r="B103" s="96">
        <v>100</v>
      </c>
      <c r="C103" s="96">
        <f>'[1]功能-子任务'!$S104</f>
        <v>55368</v>
      </c>
      <c r="D103" s="96">
        <f>'[1]功能-子任务'!$AC104</f>
        <v>51200000</v>
      </c>
      <c r="E103" s="96">
        <f>'[1]功能-子任务'!$AM104/4</f>
        <v>508992968.75</v>
      </c>
      <c r="F103" s="96">
        <f t="shared" si="154"/>
        <v>508992968.75</v>
      </c>
      <c r="G103" s="96">
        <f>'[1]功能-子任务'!$AR104</f>
        <v>1145620000.000001</v>
      </c>
      <c r="H103" s="96">
        <f>'[1]功能-子任务'!$BA104</f>
        <v>117950</v>
      </c>
      <c r="I103" s="96">
        <f>'[1]功能-子任务'!$BJ104</f>
        <v>417716</v>
      </c>
      <c r="J103" s="19"/>
      <c r="L103" s="43">
        <v>45</v>
      </c>
      <c r="M103" s="41" t="str">
        <f>IF(成就内容!D51="","",INDEX($D$4:$D$178*成就内容!D$120/SUM(成就内容!$D$120:$BZ$120),成就内容!D107,1)-SUM(M$59:M102))</f>
        <v/>
      </c>
      <c r="N103" s="41" t="str">
        <f>IF(成就内容!E51="","",INDEX($D$4:$D$178*成就内容!E$120/SUM(成就内容!$D$120:$BZ$120),成就内容!E107,1)-SUM(N$59:N102))</f>
        <v/>
      </c>
      <c r="O103" s="41" t="str">
        <f>IF(成就内容!F51="","",INDEX($D$4:$D$178*成就内容!F$120/SUM(成就内容!$D$120:$BZ$120),成就内容!F107,1)-SUM(O$59:O102))</f>
        <v/>
      </c>
      <c r="P103" s="41" t="str">
        <f>IF(成就内容!G51="","",INDEX($D$4:$D$178*成就内容!G$120/SUM(成就内容!$D$120:$BZ$120),成就内容!G107,1)-SUM(P$59:P102))</f>
        <v/>
      </c>
      <c r="Q103" s="41" t="str">
        <f>IF(成就内容!H51="","",INDEX($D$4:$D$178*成就内容!H$120/SUM(成就内容!$D$120:$BZ$120),成就内容!H107,1)-SUM(Q$59:Q102))</f>
        <v/>
      </c>
      <c r="R103" s="41" t="str">
        <f>IF(成就内容!I51="","",INDEX($D$4:$D$178*成就内容!I$120/SUM(成就内容!$D$120:$BZ$120),成就内容!I107,1)-SUM(R$59:R102))</f>
        <v/>
      </c>
      <c r="S103" s="41" t="str">
        <f>IF(成就内容!J51="","",INDEX($D$4:$D$178*成就内容!J$120/SUM(成就内容!$D$120:$BZ$120),成就内容!J107,1)-SUM(S$59:S102))</f>
        <v/>
      </c>
      <c r="T103" s="41" t="str">
        <f>IF(成就内容!K51="","",INDEX($D$4:$D$178*成就内容!K$120/SUM(成就内容!$D$120:$BZ$120),成就内容!K107,1)-SUM(T$59:T102))</f>
        <v/>
      </c>
      <c r="U103" s="41" t="str">
        <f>IF(成就内容!L51="","",INDEX($D$4:$D$178*成就内容!L$120/SUM(成就内容!$D$120:$BZ$120),成就内容!L107,1)-SUM(U$59:U102))</f>
        <v/>
      </c>
      <c r="V103" s="41" t="str">
        <f>IF(成就内容!M51="","",INDEX($D$4:$D$178*成就内容!M$120/SUM(成就内容!$D$120:$BZ$120),成就内容!M107,1)-SUM(V$59:V102))</f>
        <v/>
      </c>
      <c r="W103" s="41" t="str">
        <f>IF(成就内容!N51="","",INDEX($D$4:$D$178*成就内容!N$120/SUM(成就内容!$D$120:$BZ$120),成就内容!N107,1)-SUM(W$59:W102))</f>
        <v/>
      </c>
      <c r="X103" s="41" t="str">
        <f>IF(成就内容!O51="","",INDEX($D$4:$D$178*成就内容!O$120/SUM(成就内容!$D$120:$BZ$120),成就内容!O107,1)-SUM(X$59:X102))</f>
        <v/>
      </c>
      <c r="Y103" s="41" t="str">
        <f>IF(成就内容!P51="","",INDEX($D$4:$D$178*成就内容!P$120/SUM(成就内容!$D$120:$BZ$120),成就内容!P107,1)-SUM(Y$59:Y102))</f>
        <v/>
      </c>
      <c r="Z103" s="41" t="str">
        <f>IF(成就内容!Q51="","",INDEX($D$4:$D$178*成就内容!Q$120/SUM(成就内容!$D$120:$BZ$120),成就内容!Q107,1)-SUM(Z$59:Z102))</f>
        <v/>
      </c>
      <c r="AA103" s="41" t="str">
        <f>IF(成就内容!R51="","",INDEX($D$4:$D$178*成就内容!R$120/SUM(成就内容!$D$120:$BZ$120),成就内容!R107,1)-SUM(AA$59:AA102))</f>
        <v/>
      </c>
      <c r="AB103" s="41" t="str">
        <f>IF(成就内容!S51="","",INDEX($D$4:$D$178*成就内容!S$120/SUM(成就内容!$D$120:$BZ$120),成就内容!S107,1)-SUM(AB$59:AB102))</f>
        <v/>
      </c>
      <c r="AC103" s="41" t="str">
        <f>IF(成就内容!T51="","",INDEX($D$4:$D$178*成就内容!T$120/SUM(成就内容!$D$120:$BZ$120),成就内容!T107,1)-SUM(AC$59:AC102))</f>
        <v/>
      </c>
      <c r="AD103" s="41" t="str">
        <f>IF(成就内容!U51="","",INDEX($D$4:$D$178*成就内容!U$120/SUM(成就内容!$D$120:$BZ$120),成就内容!U107,1)-SUM(AD$59:AD102))</f>
        <v/>
      </c>
      <c r="AE103" s="41" t="str">
        <f>IF(成就内容!V51="","",INDEX($D$4:$D$178*成就内容!V$120/SUM(成就内容!$D$120:$BZ$120),成就内容!V107,1)-SUM(AE$59:AE102))</f>
        <v/>
      </c>
      <c r="AF103" s="41" t="str">
        <f>IF(成就内容!W51="","",INDEX($D$4:$D$178*成就内容!W$120/SUM(成就内容!$D$120:$BZ$120),成就内容!W107,1)-SUM(AF$59:AF102))</f>
        <v/>
      </c>
      <c r="AG103" s="41" t="str">
        <f>IF(成就内容!X51="","",INDEX($D$4:$D$178*成就内容!X$120/SUM(成就内容!$D$120:$BZ$120),成就内容!X107,1)-SUM(AG$59:AG102))</f>
        <v/>
      </c>
      <c r="AH103" s="41" t="str">
        <f>IF(成就内容!Y51="","",INDEX($D$4:$D$178*成就内容!Y$120/SUM(成就内容!$D$120:$BZ$120),成就内容!Y107,1)-SUM(AH$59:AH102))</f>
        <v/>
      </c>
      <c r="AI103" s="41" t="str">
        <f>IF(成就内容!Z51="","",INDEX($D$4:$D$178*成就内容!Z$120/SUM(成就内容!$D$120:$BZ$120),成就内容!Z107,1)-SUM(AI$59:AI102))</f>
        <v/>
      </c>
      <c r="AJ103" s="41" t="str">
        <f>IF(成就内容!AA51="","",INDEX($D$4:$D$178*成就内容!AA$120/SUM(成就内容!$D$120:$BZ$120),成就内容!AA107,1)-SUM(AJ$59:AJ102))</f>
        <v/>
      </c>
      <c r="AK103" s="41" t="str">
        <f>IF(成就内容!AB51="","",INDEX($D$4:$D$178*成就内容!AB$120/SUM(成就内容!$D$120:$BZ$120),成就内容!AB107,1)-SUM(AK$59:AK102))</f>
        <v/>
      </c>
      <c r="AL103" s="41" t="str">
        <f>IF(成就内容!AC51="","",INDEX($D$4:$D$178*成就内容!AC$120/SUM(成就内容!$D$120:$BZ$120),成就内容!AC107,1)-SUM(AL$59:AL102))</f>
        <v/>
      </c>
      <c r="AM103" s="41" t="str">
        <f>IF(成就内容!AD51="","",INDEX($D$4:$D$178*成就内容!AD$120/SUM(成就内容!$D$120:$BZ$120),成就内容!AD107,1)-SUM(AM$59:AM102))</f>
        <v/>
      </c>
      <c r="AN103" s="41" t="str">
        <f>IF(成就内容!AE51="","",INDEX($D$4:$D$178*成就内容!AE$120/SUM(成就内容!$D$120:$BZ$120),成就内容!AE107,1)-SUM(AN$59:AN102))</f>
        <v/>
      </c>
      <c r="AO103" s="41" t="str">
        <f>IF(成就内容!AF51="","",INDEX($D$4:$D$178*成就内容!AF$120/SUM(成就内容!$D$120:$BZ$120),成就内容!AF107,1)-SUM(AO$59:AO102))</f>
        <v/>
      </c>
      <c r="AP103" s="41" t="str">
        <f>IF(成就内容!AG51="","",INDEX($D$4:$D$178*成就内容!AG$120/SUM(成就内容!$D$120:$BZ$120),成就内容!AG107,1)-SUM(AP$59:AP102))</f>
        <v/>
      </c>
      <c r="AQ103" s="41" t="str">
        <f>IF(成就内容!AH51="","",INDEX($D$4:$D$178*成就内容!AH$120/SUM(成就内容!$D$120:$BZ$120),成就内容!AH107,1)-SUM(AQ$59:AQ102))</f>
        <v/>
      </c>
      <c r="AR103" s="41" t="str">
        <f>IF(成就内容!AI51="","",INDEX($D$4:$D$178*成就内容!AI$120/SUM(成就内容!$D$120:$BZ$120),成就内容!AI107,1)-SUM(AR$59:AR102))</f>
        <v/>
      </c>
      <c r="AS103" s="41" t="str">
        <f>IF(成就内容!AJ51="","",INDEX($D$4:$D$178*成就内容!AJ$120/SUM(成就内容!$D$120:$BZ$120),成就内容!AJ107,1)-SUM(AS$59:AS102))</f>
        <v/>
      </c>
      <c r="AT103" s="41" t="str">
        <f>IF(成就内容!AK51="","",INDEX($D$4:$D$178*成就内容!AK$120/SUM(成就内容!$D$120:$BZ$120),成就内容!AK107,1)-SUM(AT$59:AT102))</f>
        <v/>
      </c>
      <c r="AU103" s="41" t="str">
        <f>IF(成就内容!AL51="","",INDEX($D$4:$D$178*成就内容!AL$120/SUM(成就内容!$D$120:$BZ$120),成就内容!AL107,1)-SUM(AU$59:AU102))</f>
        <v/>
      </c>
      <c r="AV103" s="41" t="str">
        <f>IF(成就内容!AM51="","",INDEX($D$4:$D$178*成就内容!AM$120/SUM(成就内容!$D$120:$BZ$120),成就内容!AM107,1)-SUM(AV$59:AV102))</f>
        <v/>
      </c>
      <c r="AW103" s="41" t="str">
        <f>IF(成就内容!AN51="","",INDEX($D$4:$D$178*成就内容!AN$120/SUM(成就内容!$D$120:$BZ$120),成就内容!AN107,1)-SUM(AW$59:AW102))</f>
        <v/>
      </c>
      <c r="AX103" s="41" t="str">
        <f>IF(成就内容!AO51="","",INDEX($D$4:$D$178*成就内容!AO$120/SUM(成就内容!$D$120:$BZ$120),成就内容!AO107,1)-SUM(AX$59:AX102))</f>
        <v/>
      </c>
      <c r="AY103" s="41" t="str">
        <f>IF(成就内容!AP51="","",INDEX($D$4:$D$178*成就内容!AP$120/SUM(成就内容!$D$120:$BZ$120),成就内容!AP107,1)-SUM(AY$59:AY102))</f>
        <v/>
      </c>
      <c r="AZ103" s="41" t="str">
        <f>IF(成就内容!AQ51="","",INDEX($D$4:$D$178*成就内容!AQ$120/SUM(成就内容!$D$120:$BZ$120),成就内容!AQ107,1)-SUM(AZ$59:AZ102))</f>
        <v/>
      </c>
      <c r="BA103" s="41" t="str">
        <f>IF(成就内容!AR51="","",INDEX($D$4:$D$178*成就内容!AR$120/SUM(成就内容!$D$120:$BZ$120),成就内容!AR107,1)-SUM(BA$59:BA102))</f>
        <v/>
      </c>
      <c r="BB103" s="41" t="str">
        <f>IF(成就内容!AS51="","",INDEX($D$4:$D$178*成就内容!AS$120/SUM(成就内容!$D$120:$BZ$120),成就内容!AS107,1)-SUM(BB$59:BB102))</f>
        <v/>
      </c>
      <c r="BC103" s="41" t="str">
        <f>IF(成就内容!AT51="","",INDEX($D$4:$D$178*成就内容!AT$120/SUM(成就内容!$D$120:$BZ$120),成就内容!AT107,1)-SUM(BC$59:BC102))</f>
        <v/>
      </c>
      <c r="BD103" s="41" t="str">
        <f>IF(成就内容!AU51="","",INDEX($D$4:$D$178*成就内容!AU$120/SUM(成就内容!$D$120:$BZ$120),成就内容!AU107,1)-SUM(BD$59:BD102))</f>
        <v/>
      </c>
      <c r="BE103" s="41" t="str">
        <f>IF(成就内容!AV51="","",INDEX($D$4:$D$178*成就内容!AV$120/SUM(成就内容!$D$120:$BZ$120),成就内容!AV107,1)-SUM(BE$59:BE102))</f>
        <v/>
      </c>
      <c r="BF103" s="41" t="str">
        <f>IF(成就内容!AW51="","",INDEX($D$4:$D$178*成就内容!AW$120/SUM(成就内容!$D$120:$BZ$120),成就内容!AW107,1)-SUM(BF$59:BF102))</f>
        <v/>
      </c>
      <c r="BG103" s="41" t="str">
        <f>IF(成就内容!AX51="","",INDEX($D$4:$D$178*成就内容!AX$120/SUM(成就内容!$D$120:$BZ$120),成就内容!AX107,1)-SUM(BG$59:BG102))</f>
        <v/>
      </c>
      <c r="BH103" s="41" t="str">
        <f>IF(成就内容!AY51="","",INDEX($D$4:$D$178*成就内容!AY$120/SUM(成就内容!$D$120:$BZ$120),成就内容!AY107,1)-SUM(BH$59:BH102))</f>
        <v/>
      </c>
      <c r="BI103" s="41" t="str">
        <f>IF(成就内容!AZ51="","",INDEX($D$4:$D$178*成就内容!AZ$120/SUM(成就内容!$D$120:$BZ$120),成就内容!AZ107,1)-SUM(BI$59:BI102))</f>
        <v/>
      </c>
      <c r="BJ103" s="41" t="str">
        <f>IF(成就内容!BA51="","",INDEX($D$4:$D$178*成就内容!BA$120/SUM(成就内容!$D$120:$BZ$120),成就内容!BA107,1)-SUM(BJ$59:BJ102))</f>
        <v/>
      </c>
      <c r="BK103" s="41" t="str">
        <f>IF(成就内容!BB51="","",INDEX($D$4:$D$178*成就内容!BB$120/SUM(成就内容!$D$120:$BZ$120),成就内容!BB107,1)-SUM(BK$59:BK102))</f>
        <v/>
      </c>
      <c r="BL103" s="41" t="str">
        <f>IF(成就内容!BC51="","",INDEX($D$4:$D$178*成就内容!BC$120/SUM(成就内容!$D$120:$BZ$120),成就内容!BC107,1)-SUM(BL$59:BL102))</f>
        <v/>
      </c>
      <c r="BM103" s="41" t="str">
        <f>IF(成就内容!BD51="","",INDEX($D$4:$D$178*成就内容!BD$120/SUM(成就内容!$D$120:$BZ$120),成就内容!BD107,1)-SUM(BM$59:BM102))</f>
        <v/>
      </c>
      <c r="BN103" s="41" t="str">
        <f>IF(成就内容!BE51="","",INDEX($D$4:$D$178*成就内容!BE$120/SUM(成就内容!$D$120:$BZ$120),成就内容!BE107,1)-SUM(BN$59:BN102))</f>
        <v/>
      </c>
      <c r="BO103" s="41" t="str">
        <f>IF(成就内容!BF51="","",INDEX($D$4:$D$178*成就内容!BF$120/SUM(成就内容!$D$120:$BZ$120),成就内容!BF107,1)-SUM(BO$59:BO102))</f>
        <v/>
      </c>
      <c r="BP103" s="41" t="str">
        <f>IF(成就内容!BG51="","",INDEX($D$4:$D$178*成就内容!BG$120/SUM(成就内容!$D$120:$BZ$120),成就内容!BG107,1)-SUM(BP$59:BP102))</f>
        <v/>
      </c>
      <c r="BQ103" s="41" t="str">
        <f>IF(成就内容!BH51="","",INDEX($D$4:$D$178*成就内容!BH$120/SUM(成就内容!$D$120:$BZ$120),成就内容!BH107,1)-SUM(BQ$59:BQ102))</f>
        <v/>
      </c>
      <c r="BR103" s="41" t="str">
        <f>IF(成就内容!BI51="","",INDEX($D$4:$D$178*成就内容!BI$120/SUM(成就内容!$D$120:$BZ$120),成就内容!BI107,1)-SUM(BR$59:BR102))</f>
        <v/>
      </c>
      <c r="BS103" s="41">
        <f>IF(成就内容!BJ51="","",INDEX($D$4:$D$178*成就内容!BJ$120/SUM(成就内容!$D$120:$BZ$120),成就内容!BJ107,1)-SUM(BS$59:BS102))</f>
        <v>0</v>
      </c>
      <c r="BT103" s="41" t="str">
        <f>IF(成就内容!BK51="","",INDEX($D$4:$D$178*成就内容!BK$120/SUM(成就内容!$D$120:$BZ$120),成就内容!BK107,1)-SUM(BT$59:BT102))</f>
        <v/>
      </c>
      <c r="BU103" s="41" t="str">
        <f>IF(成就内容!BL51="","",INDEX($D$4:$D$178*成就内容!BL$120/SUM(成就内容!$D$120:$BZ$120),成就内容!BL107,1)-SUM(BU$59:BU102))</f>
        <v/>
      </c>
      <c r="BV103" s="41">
        <f>IF(成就内容!BM51="","",INDEX($D$4:$D$178*成就内容!BM$120/SUM(成就内容!$D$120:$BZ$120),成就内容!BM107,1)-SUM(BV$59:BV102))</f>
        <v>0</v>
      </c>
      <c r="BW103" s="41" t="str">
        <f>IF(成就内容!BN51="","",INDEX($D$4:$D$178*成就内容!BN$120/SUM(成就内容!$D$120:$BZ$120),成就内容!BN107,1)-SUM(BW$59:BW102))</f>
        <v/>
      </c>
      <c r="BX103" s="41">
        <f>IF(成就内容!BO51="","",INDEX($D$4:$D$178*成就内容!BO$120/SUM(成就内容!$D$120:$BZ$120),成就内容!BO107,1)-SUM(BX$59:BX102))</f>
        <v>186181.81818181789</v>
      </c>
      <c r="BY103" s="41">
        <f>IF(成就内容!BP51="","",INDEX($D$4:$D$178*成就内容!BP$120/SUM(成就内容!$D$120:$BZ$120),成就内容!BP107,1)-SUM(BY$59:BY102))</f>
        <v>0</v>
      </c>
      <c r="BZ103" s="41">
        <f>IF(成就内容!BQ51="","",INDEX($D$4:$D$178*成就内容!BQ$120/SUM(成就内容!$D$120:$BZ$120),成就内容!BQ107,1)-SUM(BZ$59:BZ102))</f>
        <v>93090.909090909059</v>
      </c>
      <c r="CA103" s="41" t="str">
        <f>IF(成就内容!BR51="","",INDEX($D$4:$D$178*成就内容!BR$120/SUM(成就内容!$D$120:$BZ$120),成就内容!BR107,1)-SUM(CA$59:CA102))</f>
        <v/>
      </c>
      <c r="CB103" s="41" t="str">
        <f>IF(成就内容!BS51="","",INDEX($D$4:$D$178*成就内容!BS$120/SUM(成就内容!$D$120:$BZ$120),成就内容!BS107,1)-SUM(CB$59:CB102))</f>
        <v/>
      </c>
      <c r="CC103" s="41">
        <f>IF(成就内容!BT51="","",INDEX($D$4:$D$178*成就内容!BT$120/SUM(成就内容!$D$120:$BZ$120),成就内容!BT107,1)-SUM(CC$59:CC102))</f>
        <v>23272.727272727294</v>
      </c>
      <c r="CD103" s="41">
        <f>IF(成就内容!BU51="","",INDEX($D$4:$D$178*成就内容!BU$120/SUM(成就内容!$D$120:$BZ$120),成就内容!BU107,1)-SUM(CD$59:CD102))</f>
        <v>186181.81818181649</v>
      </c>
      <c r="CE103" s="41" t="str">
        <f>IF(成就内容!BV51="","",INDEX($D$4:$D$178*成就内容!BV$120/SUM(成就内容!$D$120:$BZ$120),成就内容!BV107,1)-SUM(CE$59:CE102))</f>
        <v/>
      </c>
      <c r="CF103" s="41" t="str">
        <f>IF(成就内容!BW51="","",INDEX($D$4:$D$178*成就内容!BW$120/SUM(成就内容!$D$120:$BZ$120),成就内容!BW107,1)-SUM(CF$59:CF102))</f>
        <v/>
      </c>
      <c r="CG103" s="41" t="str">
        <f>IF(成就内容!BX51="","",INDEX($D$4:$D$178*成就内容!BX$120/SUM(成就内容!$D$120:$BZ$120),成就内容!BX107,1)-SUM(CG$59:CG102))</f>
        <v/>
      </c>
      <c r="CH103" s="41" t="str">
        <f>IF(成就内容!BY51="","",INDEX($D$4:$D$178*成就内容!BY$120/SUM(成就内容!$D$120:$BZ$120),成就内容!BY107,1)-SUM(CH$59:CH102))</f>
        <v/>
      </c>
      <c r="CI103" s="41" t="str">
        <f>IF(成就内容!BZ51="","",INDEX($D$4:$D$178*成就内容!BZ$120/SUM(成就内容!$D$120:$BZ$120),成就内容!BZ107,1)-SUM(CI$59:CI102))</f>
        <v/>
      </c>
      <c r="CK103" s="19"/>
      <c r="CM103" s="43">
        <v>45</v>
      </c>
      <c r="CN103" s="41" t="str">
        <f>IF(M103="","",IF(成就内容!D$120&lt;&gt;"",MAX(ROUNDUP(SMALL(M$59:M$108,$L103)/1000,0)*1000,1000),0))</f>
        <v/>
      </c>
      <c r="CO103" s="41" t="str">
        <f>IF(N103="","",IF(成就内容!E$120&lt;&gt;"",MAX(ROUNDUP(SMALL(N$59:N$108,$L103)/1000,0)*1000,1000),0))</f>
        <v/>
      </c>
      <c r="CP103" s="41" t="str">
        <f>IF(O103="","",IF(成就内容!F$120&lt;&gt;"",MAX(ROUNDUP(SMALL(O$59:O$108,$L103)/1000,0)*1000,1000),0))</f>
        <v/>
      </c>
      <c r="CQ103" s="41" t="str">
        <f>IF(P103="","",IF(成就内容!G$120&lt;&gt;"",MAX(ROUNDUP(SMALL(P$59:P$108,$L103)/1000,0)*1000,1000),0))</f>
        <v/>
      </c>
      <c r="CR103" s="41" t="str">
        <f>IF(Q103="","",IF(成就内容!H$120&lt;&gt;"",MAX(ROUNDUP(SMALL(Q$59:Q$108,$L103)/1000,0)*1000,1000),0))</f>
        <v/>
      </c>
      <c r="CS103" s="41" t="str">
        <f>IF(R103="","",IF(成就内容!I$120&lt;&gt;"",MAX(ROUNDUP(SMALL(R$59:R$108,$L103)/1000,0)*1000,1000),0))</f>
        <v/>
      </c>
      <c r="CT103" s="41" t="str">
        <f>IF(S103="","",IF(成就内容!J$120&lt;&gt;"",MAX(ROUNDUP(SMALL(S$59:S$108,$L103)/1000,0)*1000,1000),0))</f>
        <v/>
      </c>
      <c r="CU103" s="41" t="str">
        <f>IF(T103="","",IF(成就内容!K$120&lt;&gt;"",MAX(ROUNDUP(SMALL(T$59:T$108,$L103)/1000,0)*1000,1000),0))</f>
        <v/>
      </c>
      <c r="CV103" s="41" t="str">
        <f>IF(U103="","",IF(成就内容!L$120&lt;&gt;"",MAX(ROUNDUP(SMALL(U$59:U$108,$L103)/1000,0)*1000,1000),0))</f>
        <v/>
      </c>
      <c r="CW103" s="41" t="str">
        <f>IF(V103="","",IF(成就内容!M$120&lt;&gt;"",MAX(ROUNDUP(SMALL(V$59:V$108,$L103)/1000,0)*1000,1000),0))</f>
        <v/>
      </c>
      <c r="CX103" s="41" t="str">
        <f>IF(W103="","",IF(成就内容!N$120&lt;&gt;"",MAX(ROUNDUP(SMALL(W$59:W$108,$L103)/1000,0)*1000,1000),0))</f>
        <v/>
      </c>
      <c r="CY103" s="41" t="str">
        <f>IF(X103="","",IF(成就内容!O$120&lt;&gt;"",MAX(ROUNDUP(SMALL(X$59:X$108,$L103)/1000,0)*1000,1000),0))</f>
        <v/>
      </c>
      <c r="CZ103" s="41" t="str">
        <f>IF(Y103="","",IF(成就内容!P$120&lt;&gt;"",MAX(ROUNDUP(SMALL(Y$59:Y$108,$L103)/1000,0)*1000,1000),0))</f>
        <v/>
      </c>
      <c r="DA103" s="41" t="str">
        <f>IF(Z103="","",IF(成就内容!Q$120&lt;&gt;"",MAX(ROUNDUP(SMALL(Z$59:Z$108,$L103)/1000,0)*1000,1000),0))</f>
        <v/>
      </c>
      <c r="DB103" s="41" t="str">
        <f>IF(AA103="","",IF(成就内容!R$120&lt;&gt;"",MAX(ROUNDUP(SMALL(AA$59:AA$108,$L103)/1000,0)*1000,1000),0))</f>
        <v/>
      </c>
      <c r="DC103" s="41" t="str">
        <f>IF(AB103="","",IF(成就内容!S$120&lt;&gt;"",MAX(ROUNDUP(SMALL(AB$59:AB$108,$L103)/1000,0)*1000,1000),0))</f>
        <v/>
      </c>
      <c r="DD103" s="41" t="str">
        <f>IF(AC103="","",IF(成就内容!T$120&lt;&gt;"",MAX(ROUNDUP(SMALL(AC$59:AC$108,$L103)/1000,0)*1000,1000),0))</f>
        <v/>
      </c>
      <c r="DE103" s="41" t="str">
        <f>IF(AD103="","",IF(成就内容!U$120&lt;&gt;"",MAX(ROUNDUP(SMALL(AD$59:AD$108,$L103)/1000,0)*1000,1000),0))</f>
        <v/>
      </c>
      <c r="DF103" s="41" t="str">
        <f>IF(AE103="","",IF(成就内容!V$120&lt;&gt;"",MAX(ROUNDUP(SMALL(AE$59:AE$108,$L103)/1000,0)*1000,1000),0))</f>
        <v/>
      </c>
      <c r="DG103" s="41" t="str">
        <f>IF(AF103="","",IF(成就内容!W$120&lt;&gt;"",MAX(ROUNDUP(SMALL(AF$59:AF$108,$L103)/1000,0)*1000,1000),0))</f>
        <v/>
      </c>
      <c r="DH103" s="41" t="str">
        <f>IF(AG103="","",IF(成就内容!X$120&lt;&gt;"",MAX(ROUNDUP(SMALL(AG$59:AG$108,$L103)/1000,0)*1000,1000),0))</f>
        <v/>
      </c>
      <c r="DI103" s="41" t="str">
        <f>IF(AH103="","",IF(成就内容!Y$120&lt;&gt;"",MAX(ROUNDUP(SMALL(AH$59:AH$108,$L103)/1000,0)*1000,1000),0))</f>
        <v/>
      </c>
      <c r="DJ103" s="41" t="str">
        <f>IF(AI103="","",IF(成就内容!Z$120&lt;&gt;"",MAX(ROUNDUP(SMALL(AI$59:AI$108,$L103)/1000,0)*1000,1000),0))</f>
        <v/>
      </c>
      <c r="DK103" s="41" t="str">
        <f>IF(AJ103="","",IF(成就内容!AA$120&lt;&gt;"",MAX(ROUNDUP(SMALL(AJ$59:AJ$108,$L103)/1000,0)*1000,1000),0))</f>
        <v/>
      </c>
      <c r="DL103" s="41" t="str">
        <f>IF(AK103="","",IF(成就内容!AB$120&lt;&gt;"",MAX(ROUNDUP(SMALL(AK$59:AK$108,$L103)/1000,0)*1000,1000),0))</f>
        <v/>
      </c>
      <c r="DM103" s="41" t="str">
        <f>IF(AL103="","",IF(成就内容!AC$120&lt;&gt;"",MAX(ROUNDUP(SMALL(AL$59:AL$108,$L103)/1000,0)*1000,1000),0))</f>
        <v/>
      </c>
      <c r="DN103" s="41" t="str">
        <f>IF(AM103="","",IF(成就内容!AD$120&lt;&gt;"",MAX(ROUNDUP(SMALL(AM$59:AM$108,$L103)/1000,0)*1000,1000),0))</f>
        <v/>
      </c>
      <c r="DO103" s="41" t="str">
        <f>IF(AN103="","",IF(成就内容!AE$120&lt;&gt;"",MAX(ROUNDUP(SMALL(AN$59:AN$108,$L103)/1000,0)*1000,1000),0))</f>
        <v/>
      </c>
      <c r="DP103" s="41" t="str">
        <f>IF(AO103="","",IF(成就内容!AF$120&lt;&gt;"",MAX(ROUNDUP(SMALL(AO$59:AO$108,$L103)/1000,0)*1000,1000),0))</f>
        <v/>
      </c>
      <c r="DQ103" s="41" t="str">
        <f>IF(AP103="","",IF(成就内容!AG$120&lt;&gt;"",MAX(ROUNDUP(SMALL(AP$59:AP$108,$L103)/1000,0)*1000,1000),0))</f>
        <v/>
      </c>
      <c r="DR103" s="41" t="str">
        <f>IF(AQ103="","",IF(成就内容!AH$120&lt;&gt;"",MAX(ROUNDUP(SMALL(AQ$59:AQ$108,$L103)/1000,0)*1000,1000),0))</f>
        <v/>
      </c>
      <c r="DS103" s="41" t="str">
        <f>IF(AR103="","",IF(成就内容!AI$120&lt;&gt;"",MAX(ROUNDUP(SMALL(AR$59:AR$108,$L103)/1000,0)*1000,1000),0))</f>
        <v/>
      </c>
      <c r="DT103" s="41" t="str">
        <f>IF(AS103="","",IF(成就内容!AJ$120&lt;&gt;"",MAX(ROUNDUP(SMALL(AS$59:AS$108,$L103)/1000,0)*1000,1000),0))</f>
        <v/>
      </c>
      <c r="DU103" s="41" t="str">
        <f>IF(AT103="","",IF(成就内容!AK$120&lt;&gt;"",MAX(ROUNDUP(SMALL(AT$59:AT$108,$L103)/1000,0)*1000,1000),0))</f>
        <v/>
      </c>
      <c r="DV103" s="41" t="str">
        <f>IF(AU103="","",IF(成就内容!AL$120&lt;&gt;"",MAX(ROUNDUP(SMALL(AU$59:AU$108,$L103)/1000,0)*1000,1000),0))</f>
        <v/>
      </c>
      <c r="DW103" s="41" t="str">
        <f>IF(AV103="","",IF(成就内容!AM$120&lt;&gt;"",MAX(ROUNDUP(SMALL(AV$59:AV$108,$L103)/1000,0)*1000,1000),0))</f>
        <v/>
      </c>
      <c r="DX103" s="41" t="str">
        <f>IF(AW103="","",IF(成就内容!AN$120&lt;&gt;"",MAX(ROUNDUP(SMALL(AW$59:AW$108,$L103)/1000,0)*1000,1000),0))</f>
        <v/>
      </c>
      <c r="DY103" s="41" t="str">
        <f>IF(AX103="","",IF(成就内容!AO$120&lt;&gt;"",MAX(ROUNDUP(SMALL(AX$59:AX$108,$L103)/1000,0)*1000,1000),0))</f>
        <v/>
      </c>
      <c r="DZ103" s="41" t="str">
        <f>IF(AY103="","",IF(成就内容!AP$120&lt;&gt;"",MAX(ROUNDUP(SMALL(AY$59:AY$108,$L103)/1000,0)*1000,1000),0))</f>
        <v/>
      </c>
      <c r="EA103" s="41" t="str">
        <f>IF(AZ103="","",IF(成就内容!AQ$120&lt;&gt;"",MAX(ROUNDUP(SMALL(AZ$59:AZ$108,$L103)/1000,0)*1000,1000),0))</f>
        <v/>
      </c>
      <c r="EB103" s="41" t="str">
        <f>IF(BA103="","",IF(成就内容!AR$120&lt;&gt;"",MAX(ROUNDUP(SMALL(BA$59:BA$108,$L103)/1000,0)*1000,1000),0))</f>
        <v/>
      </c>
      <c r="EC103" s="41" t="str">
        <f>IF(BB103="","",IF(成就内容!AS$120&lt;&gt;"",MAX(ROUNDUP(SMALL(BB$59:BB$108,$L103)/1000,0)*1000,1000),0))</f>
        <v/>
      </c>
      <c r="ED103" s="41" t="str">
        <f>IF(BC103="","",IF(成就内容!AT$120&lt;&gt;"",MAX(ROUNDUP(SMALL(BC$59:BC$108,$L103)/1000,0)*1000,1000),0))</f>
        <v/>
      </c>
      <c r="EE103" s="41" t="str">
        <f>IF(BD103="","",IF(成就内容!AU$120&lt;&gt;"",MAX(ROUNDUP(SMALL(BD$59:BD$108,$L103)/1000,0)*1000,1000),0))</f>
        <v/>
      </c>
      <c r="EF103" s="41" t="str">
        <f>IF(BE103="","",IF(成就内容!AV$120&lt;&gt;"",MAX(ROUNDUP(SMALL(BE$59:BE$108,$L103)/1000,0)*1000,1000),0))</f>
        <v/>
      </c>
      <c r="EG103" s="41" t="str">
        <f>IF(BF103="","",IF(成就内容!AW$120&lt;&gt;"",MAX(ROUNDUP(SMALL(BF$59:BF$108,$L103)/1000,0)*1000,1000),0))</f>
        <v/>
      </c>
      <c r="EH103" s="41" t="str">
        <f>IF(BG103="","",IF(成就内容!AX$120&lt;&gt;"",MAX(ROUNDUP(SMALL(BG$59:BG$108,$L103)/1000,0)*1000,1000),0))</f>
        <v/>
      </c>
      <c r="EI103" s="41" t="str">
        <f>IF(BH103="","",IF(成就内容!AY$120&lt;&gt;"",MAX(ROUNDUP(SMALL(BH$59:BH$108,$L103)/1000,0)*1000,1000),0))</f>
        <v/>
      </c>
      <c r="EJ103" s="41" t="str">
        <f>IF(BI103="","",IF(成就内容!AZ$120&lt;&gt;"",MAX(ROUNDUP(SMALL(BI$59:BI$108,$L103)/1000,0)*1000,1000),0))</f>
        <v/>
      </c>
      <c r="EK103" s="41" t="str">
        <f>IF(BJ103="","",IF(成就内容!BA$120&lt;&gt;"",MAX(ROUNDUP(SMALL(BJ$59:BJ$108,$L103)/1000,0)*1000,1000),0))</f>
        <v/>
      </c>
      <c r="EL103" s="41" t="str">
        <f>IF(BK103="","",IF(成就内容!BB$120&lt;&gt;"",MAX(ROUNDUP(SMALL(BK$59:BK$108,$L103)/1000,0)*1000,1000),0))</f>
        <v/>
      </c>
      <c r="EM103" s="41" t="str">
        <f>IF(BL103="","",IF(成就内容!BC$120&lt;&gt;"",MAX(ROUNDUP(SMALL(BL$59:BL$108,$L103)/1000,0)*1000,1000),0))</f>
        <v/>
      </c>
      <c r="EN103" s="41" t="str">
        <f>IF(BM103="","",IF(成就内容!BD$120&lt;&gt;"",MAX(ROUNDUP(SMALL(BM$59:BM$108,$L103)/1000,0)*1000,1000),0))</f>
        <v/>
      </c>
      <c r="EO103" s="41" t="str">
        <f>IF(BN103="","",IF(成就内容!BE$120&lt;&gt;"",MAX(ROUNDUP(SMALL(BN$59:BN$108,$L103)/1000,0)*1000,1000),0))</f>
        <v/>
      </c>
      <c r="EP103" s="41" t="str">
        <f>IF(BO103="","",IF(成就内容!BF$120&lt;&gt;"",MAX(ROUNDUP(SMALL(BO$59:BO$108,$L103)/1000,0)*1000,1000),0))</f>
        <v/>
      </c>
      <c r="EQ103" s="41" t="str">
        <f>IF(BP103="","",IF(成就内容!BG$120&lt;&gt;"",MAX(ROUNDUP(SMALL(BP$59:BP$108,$L103)/1000,0)*1000,1000),0))</f>
        <v/>
      </c>
      <c r="ER103" s="41" t="str">
        <f>IF(BQ103="","",IF(成就内容!BH$120&lt;&gt;"",MAX(ROUNDUP(SMALL(BQ$59:BQ$108,$L103)/1000,0)*1000,1000),0))</f>
        <v/>
      </c>
      <c r="ES103" s="41" t="str">
        <f>IF(BR103="","",IF(成就内容!BI$120&lt;&gt;"",MAX(ROUNDUP(SMALL(BR$59:BR$108,$L103)/1000,0)*1000,1000),0))</f>
        <v/>
      </c>
      <c r="ET103" s="41">
        <f>IF(BS103="","",IF(成就内容!BJ$120&lt;&gt;"",MAX(ROUNDUP(SMALL(BS$59:BS$108,$L103)/1000,0)*1000,1000),0))</f>
        <v>0</v>
      </c>
      <c r="EU103" s="41" t="str">
        <f>IF(BT103="","",IF(成就内容!BK$120&lt;&gt;"",MAX(ROUNDUP(SMALL(BT$59:BT$108,$L103)/1000,0)*1000,1000),0))</f>
        <v/>
      </c>
      <c r="EV103" s="41" t="str">
        <f>IF(BU103="","",IF(成就内容!BL$120&lt;&gt;"",MAX(ROUNDUP(SMALL(BU$59:BU$108,$L103)/1000,0)*1000,1000),0))</f>
        <v/>
      </c>
      <c r="EW103" s="41">
        <f>IF(BV103="","",IF(成就内容!BM$120&lt;&gt;"",MAX(ROUNDUP(SMALL(BV$59:BV$108,$L103)/1000,0)*1000,1000),0))</f>
        <v>0</v>
      </c>
      <c r="EX103" s="41" t="str">
        <f>IF(BW103="","",IF(成就内容!BN$120&lt;&gt;"",MAX(ROUNDUP(SMALL(BW$59:BW$108,$L103)/1000,0)*1000,1000),0))</f>
        <v/>
      </c>
      <c r="EY103" s="41">
        <f>IF(BX103="","",IF(成就内容!BO$120&lt;&gt;"",MAX(ROUNDUP(SMALL(BX$59:BX$108,$L103)/1000,0)*1000,1000),0))</f>
        <v>187000</v>
      </c>
      <c r="EZ103" s="41">
        <f>IF(BY103="","",IF(成就内容!BP$120&lt;&gt;"",MAX(ROUNDUP(SMALL(BY$59:BY$108,$L103)/1000,0)*1000,1000),0))</f>
        <v>419000</v>
      </c>
      <c r="FA103" s="41">
        <f>IF(BZ103="","",IF(成就内容!BQ$120&lt;&gt;"",MAX(ROUNDUP(SMALL(BZ$59:BZ$108,$L103)/1000,0)*1000,1000),0))</f>
        <v>82000</v>
      </c>
      <c r="FB103" s="41" t="str">
        <f>IF(CA103="","",IF(成就内容!BR$120&lt;&gt;"",MAX(ROUNDUP(SMALL(CA$59:CA$108,$L103)/1000,0)*1000,1000),0))</f>
        <v/>
      </c>
      <c r="FC103" s="41" t="str">
        <f>IF(CB103="","",IF(成就内容!BS$120&lt;&gt;"",MAX(ROUNDUP(SMALL(CB$59:CB$108,$L103)/1000,0)*1000,1000),0))</f>
        <v/>
      </c>
      <c r="FD103" s="41">
        <f>IF(CC103="","",IF(成就内容!BT$120&lt;&gt;"",MAX(ROUNDUP(SMALL(CC$59:CC$108,$L103)/1000,0)*1000,1000),0))</f>
        <v>24000</v>
      </c>
      <c r="FE103" s="41">
        <f>IF(CD103="","",IF(成就内容!BU$120&lt;&gt;"",MAX(ROUNDUP(SMALL(CD$59:CD$108,$L103)/1000,0)*1000,1000),0))</f>
        <v>373000</v>
      </c>
      <c r="FF103" s="41" t="str">
        <f>IF(CE103="","",IF(成就内容!BV$120&lt;&gt;"",MAX(ROUNDUP(SMALL(CE$59:CE$108,$L103)/1000,0)*1000,1000),0))</f>
        <v/>
      </c>
      <c r="FG103" s="41" t="str">
        <f>IF(CF103="","",IF(成就内容!BW$120&lt;&gt;"",MAX(ROUNDUP(SMALL(CF$59:CF$108,$L103)/1000,0)*1000,1000),0))</f>
        <v/>
      </c>
      <c r="FH103" s="41" t="str">
        <f>IF(CG103="","",IF(成就内容!BX$120&lt;&gt;"",MAX(ROUNDUP(SMALL(CG$59:CG$108,$L103)/1000,0)*1000,1000),0))</f>
        <v/>
      </c>
      <c r="FI103" s="41" t="str">
        <f>IF(CH103="","",IF(成就内容!BY$120&lt;&gt;"",MAX(ROUNDUP(SMALL(CH$59:CH$108,$L103)/1000,0)*1000,1000),0))</f>
        <v/>
      </c>
      <c r="FJ103" s="41" t="str">
        <f>IF(CI103="","",IF(成就内容!BZ$120&lt;&gt;"",MAX(ROUNDUP(SMALL(CI$59:CI$108,$L103)/1000,0)*1000,1000),0))</f>
        <v/>
      </c>
    </row>
    <row r="104" spans="1:166" s="96" customFormat="1" x14ac:dyDescent="0.15">
      <c r="B104" s="96">
        <v>101</v>
      </c>
      <c r="C104" s="96">
        <f>'[1]功能-子任务'!$S105</f>
        <v>60897.599999999999</v>
      </c>
      <c r="D104" s="96">
        <f>'[1]功能-子任务'!$AC105</f>
        <v>56320000</v>
      </c>
      <c r="E104" s="96">
        <f>'[1]功能-子任务'!$AM105/4</f>
        <v>539510546.875</v>
      </c>
      <c r="F104" s="96">
        <f t="shared" si="154"/>
        <v>539510546.875</v>
      </c>
      <c r="G104" s="96">
        <f>'[1]功能-子任务'!$AR105</f>
        <v>1209620000.000001</v>
      </c>
      <c r="H104" s="96">
        <f>'[1]功能-子任务'!$BA105</f>
        <v>123950</v>
      </c>
      <c r="I104" s="96">
        <f>'[1]功能-子任务'!$BJ105</f>
        <v>434724.7</v>
      </c>
      <c r="J104" s="19"/>
      <c r="L104" s="43">
        <v>46</v>
      </c>
      <c r="M104" s="41" t="str">
        <f>IF(成就内容!D52="","",INDEX($D$4:$D$178*成就内容!D$120/SUM(成就内容!$D$120:$BZ$120),成就内容!D108,1)-SUM(M$59:M103))</f>
        <v/>
      </c>
      <c r="N104" s="41" t="str">
        <f>IF(成就内容!E52="","",INDEX($D$4:$D$178*成就内容!E$120/SUM(成就内容!$D$120:$BZ$120),成就内容!E108,1)-SUM(N$59:N103))</f>
        <v/>
      </c>
      <c r="O104" s="41" t="str">
        <f>IF(成就内容!F52="","",INDEX($D$4:$D$178*成就内容!F$120/SUM(成就内容!$D$120:$BZ$120),成就内容!F108,1)-SUM(O$59:O103))</f>
        <v/>
      </c>
      <c r="P104" s="41" t="str">
        <f>IF(成就内容!G52="","",INDEX($D$4:$D$178*成就内容!G$120/SUM(成就内容!$D$120:$BZ$120),成就内容!G108,1)-SUM(P$59:P103))</f>
        <v/>
      </c>
      <c r="Q104" s="41" t="str">
        <f>IF(成就内容!H52="","",INDEX($D$4:$D$178*成就内容!H$120/SUM(成就内容!$D$120:$BZ$120),成就内容!H108,1)-SUM(Q$59:Q103))</f>
        <v/>
      </c>
      <c r="R104" s="41" t="str">
        <f>IF(成就内容!I52="","",INDEX($D$4:$D$178*成就内容!I$120/SUM(成就内容!$D$120:$BZ$120),成就内容!I108,1)-SUM(R$59:R103))</f>
        <v/>
      </c>
      <c r="S104" s="41" t="str">
        <f>IF(成就内容!J52="","",INDEX($D$4:$D$178*成就内容!J$120/SUM(成就内容!$D$120:$BZ$120),成就内容!J108,1)-SUM(S$59:S103))</f>
        <v/>
      </c>
      <c r="T104" s="41" t="str">
        <f>IF(成就内容!K52="","",INDEX($D$4:$D$178*成就内容!K$120/SUM(成就内容!$D$120:$BZ$120),成就内容!K108,1)-SUM(T$59:T103))</f>
        <v/>
      </c>
      <c r="U104" s="41" t="str">
        <f>IF(成就内容!L52="","",INDEX($D$4:$D$178*成就内容!L$120/SUM(成就内容!$D$120:$BZ$120),成就内容!L108,1)-SUM(U$59:U103))</f>
        <v/>
      </c>
      <c r="V104" s="41" t="str">
        <f>IF(成就内容!M52="","",INDEX($D$4:$D$178*成就内容!M$120/SUM(成就内容!$D$120:$BZ$120),成就内容!M108,1)-SUM(V$59:V103))</f>
        <v/>
      </c>
      <c r="W104" s="41" t="str">
        <f>IF(成就内容!N52="","",INDEX($D$4:$D$178*成就内容!N$120/SUM(成就内容!$D$120:$BZ$120),成就内容!N108,1)-SUM(W$59:W103))</f>
        <v/>
      </c>
      <c r="X104" s="41" t="str">
        <f>IF(成就内容!O52="","",INDEX($D$4:$D$178*成就内容!O$120/SUM(成就内容!$D$120:$BZ$120),成就内容!O108,1)-SUM(X$59:X103))</f>
        <v/>
      </c>
      <c r="Y104" s="41" t="str">
        <f>IF(成就内容!P52="","",INDEX($D$4:$D$178*成就内容!P$120/SUM(成就内容!$D$120:$BZ$120),成就内容!P108,1)-SUM(Y$59:Y103))</f>
        <v/>
      </c>
      <c r="Z104" s="41" t="str">
        <f>IF(成就内容!Q52="","",INDEX($D$4:$D$178*成就内容!Q$120/SUM(成就内容!$D$120:$BZ$120),成就内容!Q108,1)-SUM(Z$59:Z103))</f>
        <v/>
      </c>
      <c r="AA104" s="41" t="str">
        <f>IF(成就内容!R52="","",INDEX($D$4:$D$178*成就内容!R$120/SUM(成就内容!$D$120:$BZ$120),成就内容!R108,1)-SUM(AA$59:AA103))</f>
        <v/>
      </c>
      <c r="AB104" s="41" t="str">
        <f>IF(成就内容!S52="","",INDEX($D$4:$D$178*成就内容!S$120/SUM(成就内容!$D$120:$BZ$120),成就内容!S108,1)-SUM(AB$59:AB103))</f>
        <v/>
      </c>
      <c r="AC104" s="41" t="str">
        <f>IF(成就内容!T52="","",INDEX($D$4:$D$178*成就内容!T$120/SUM(成就内容!$D$120:$BZ$120),成就内容!T108,1)-SUM(AC$59:AC103))</f>
        <v/>
      </c>
      <c r="AD104" s="41" t="str">
        <f>IF(成就内容!U52="","",INDEX($D$4:$D$178*成就内容!U$120/SUM(成就内容!$D$120:$BZ$120),成就内容!U108,1)-SUM(AD$59:AD103))</f>
        <v/>
      </c>
      <c r="AE104" s="41" t="str">
        <f>IF(成就内容!V52="","",INDEX($D$4:$D$178*成就内容!V$120/SUM(成就内容!$D$120:$BZ$120),成就内容!V108,1)-SUM(AE$59:AE103))</f>
        <v/>
      </c>
      <c r="AF104" s="41" t="str">
        <f>IF(成就内容!W52="","",INDEX($D$4:$D$178*成就内容!W$120/SUM(成就内容!$D$120:$BZ$120),成就内容!W108,1)-SUM(AF$59:AF103))</f>
        <v/>
      </c>
      <c r="AG104" s="41" t="str">
        <f>IF(成就内容!X52="","",INDEX($D$4:$D$178*成就内容!X$120/SUM(成就内容!$D$120:$BZ$120),成就内容!X108,1)-SUM(AG$59:AG103))</f>
        <v/>
      </c>
      <c r="AH104" s="41" t="str">
        <f>IF(成就内容!Y52="","",INDEX($D$4:$D$178*成就内容!Y$120/SUM(成就内容!$D$120:$BZ$120),成就内容!Y108,1)-SUM(AH$59:AH103))</f>
        <v/>
      </c>
      <c r="AI104" s="41" t="str">
        <f>IF(成就内容!Z52="","",INDEX($D$4:$D$178*成就内容!Z$120/SUM(成就内容!$D$120:$BZ$120),成就内容!Z108,1)-SUM(AI$59:AI103))</f>
        <v/>
      </c>
      <c r="AJ104" s="41" t="str">
        <f>IF(成就内容!AA52="","",INDEX($D$4:$D$178*成就内容!AA$120/SUM(成就内容!$D$120:$BZ$120),成就内容!AA108,1)-SUM(AJ$59:AJ103))</f>
        <v/>
      </c>
      <c r="AK104" s="41" t="str">
        <f>IF(成就内容!AB52="","",INDEX($D$4:$D$178*成就内容!AB$120/SUM(成就内容!$D$120:$BZ$120),成就内容!AB108,1)-SUM(AK$59:AK103))</f>
        <v/>
      </c>
      <c r="AL104" s="41" t="str">
        <f>IF(成就内容!AC52="","",INDEX($D$4:$D$178*成就内容!AC$120/SUM(成就内容!$D$120:$BZ$120),成就内容!AC108,1)-SUM(AL$59:AL103))</f>
        <v/>
      </c>
      <c r="AM104" s="41" t="str">
        <f>IF(成就内容!AD52="","",INDEX($D$4:$D$178*成就内容!AD$120/SUM(成就内容!$D$120:$BZ$120),成就内容!AD108,1)-SUM(AM$59:AM103))</f>
        <v/>
      </c>
      <c r="AN104" s="41" t="str">
        <f>IF(成就内容!AE52="","",INDEX($D$4:$D$178*成就内容!AE$120/SUM(成就内容!$D$120:$BZ$120),成就内容!AE108,1)-SUM(AN$59:AN103))</f>
        <v/>
      </c>
      <c r="AO104" s="41" t="str">
        <f>IF(成就内容!AF52="","",INDEX($D$4:$D$178*成就内容!AF$120/SUM(成就内容!$D$120:$BZ$120),成就内容!AF108,1)-SUM(AO$59:AO103))</f>
        <v/>
      </c>
      <c r="AP104" s="41" t="str">
        <f>IF(成就内容!AG52="","",INDEX($D$4:$D$178*成就内容!AG$120/SUM(成就内容!$D$120:$BZ$120),成就内容!AG108,1)-SUM(AP$59:AP103))</f>
        <v/>
      </c>
      <c r="AQ104" s="41" t="str">
        <f>IF(成就内容!AH52="","",INDEX($D$4:$D$178*成就内容!AH$120/SUM(成就内容!$D$120:$BZ$120),成就内容!AH108,1)-SUM(AQ$59:AQ103))</f>
        <v/>
      </c>
      <c r="AR104" s="41" t="str">
        <f>IF(成就内容!AI52="","",INDEX($D$4:$D$178*成就内容!AI$120/SUM(成就内容!$D$120:$BZ$120),成就内容!AI108,1)-SUM(AR$59:AR103))</f>
        <v/>
      </c>
      <c r="AS104" s="41" t="str">
        <f>IF(成就内容!AJ52="","",INDEX($D$4:$D$178*成就内容!AJ$120/SUM(成就内容!$D$120:$BZ$120),成就内容!AJ108,1)-SUM(AS$59:AS103))</f>
        <v/>
      </c>
      <c r="AT104" s="41" t="str">
        <f>IF(成就内容!AK52="","",INDEX($D$4:$D$178*成就内容!AK$120/SUM(成就内容!$D$120:$BZ$120),成就内容!AK108,1)-SUM(AT$59:AT103))</f>
        <v/>
      </c>
      <c r="AU104" s="41" t="str">
        <f>IF(成就内容!AL52="","",INDEX($D$4:$D$178*成就内容!AL$120/SUM(成就内容!$D$120:$BZ$120),成就内容!AL108,1)-SUM(AU$59:AU103))</f>
        <v/>
      </c>
      <c r="AV104" s="41" t="str">
        <f>IF(成就内容!AM52="","",INDEX($D$4:$D$178*成就内容!AM$120/SUM(成就内容!$D$120:$BZ$120),成就内容!AM108,1)-SUM(AV$59:AV103))</f>
        <v/>
      </c>
      <c r="AW104" s="41" t="str">
        <f>IF(成就内容!AN52="","",INDEX($D$4:$D$178*成就内容!AN$120/SUM(成就内容!$D$120:$BZ$120),成就内容!AN108,1)-SUM(AW$59:AW103))</f>
        <v/>
      </c>
      <c r="AX104" s="41" t="str">
        <f>IF(成就内容!AO52="","",INDEX($D$4:$D$178*成就内容!AO$120/SUM(成就内容!$D$120:$BZ$120),成就内容!AO108,1)-SUM(AX$59:AX103))</f>
        <v/>
      </c>
      <c r="AY104" s="41" t="str">
        <f>IF(成就内容!AP52="","",INDEX($D$4:$D$178*成就内容!AP$120/SUM(成就内容!$D$120:$BZ$120),成就内容!AP108,1)-SUM(AY$59:AY103))</f>
        <v/>
      </c>
      <c r="AZ104" s="41" t="str">
        <f>IF(成就内容!AQ52="","",INDEX($D$4:$D$178*成就内容!AQ$120/SUM(成就内容!$D$120:$BZ$120),成就内容!AQ108,1)-SUM(AZ$59:AZ103))</f>
        <v/>
      </c>
      <c r="BA104" s="41" t="str">
        <f>IF(成就内容!AR52="","",INDEX($D$4:$D$178*成就内容!AR$120/SUM(成就内容!$D$120:$BZ$120),成就内容!AR108,1)-SUM(BA$59:BA103))</f>
        <v/>
      </c>
      <c r="BB104" s="41" t="str">
        <f>IF(成就内容!AS52="","",INDEX($D$4:$D$178*成就内容!AS$120/SUM(成就内容!$D$120:$BZ$120),成就内容!AS108,1)-SUM(BB$59:BB103))</f>
        <v/>
      </c>
      <c r="BC104" s="41" t="str">
        <f>IF(成就内容!AT52="","",INDEX($D$4:$D$178*成就内容!AT$120/SUM(成就内容!$D$120:$BZ$120),成就内容!AT108,1)-SUM(BC$59:BC103))</f>
        <v/>
      </c>
      <c r="BD104" s="41" t="str">
        <f>IF(成就内容!AU52="","",INDEX($D$4:$D$178*成就内容!AU$120/SUM(成就内容!$D$120:$BZ$120),成就内容!AU108,1)-SUM(BD$59:BD103))</f>
        <v/>
      </c>
      <c r="BE104" s="41" t="str">
        <f>IF(成就内容!AV52="","",INDEX($D$4:$D$178*成就内容!AV$120/SUM(成就内容!$D$120:$BZ$120),成就内容!AV108,1)-SUM(BE$59:BE103))</f>
        <v/>
      </c>
      <c r="BF104" s="41" t="str">
        <f>IF(成就内容!AW52="","",INDEX($D$4:$D$178*成就内容!AW$120/SUM(成就内容!$D$120:$BZ$120),成就内容!AW108,1)-SUM(BF$59:BF103))</f>
        <v/>
      </c>
      <c r="BG104" s="41" t="str">
        <f>IF(成就内容!AX52="","",INDEX($D$4:$D$178*成就内容!AX$120/SUM(成就内容!$D$120:$BZ$120),成就内容!AX108,1)-SUM(BG$59:BG103))</f>
        <v/>
      </c>
      <c r="BH104" s="41" t="str">
        <f>IF(成就内容!AY52="","",INDEX($D$4:$D$178*成就内容!AY$120/SUM(成就内容!$D$120:$BZ$120),成就内容!AY108,1)-SUM(BH$59:BH103))</f>
        <v/>
      </c>
      <c r="BI104" s="41" t="str">
        <f>IF(成就内容!AZ52="","",INDEX($D$4:$D$178*成就内容!AZ$120/SUM(成就内容!$D$120:$BZ$120),成就内容!AZ108,1)-SUM(BI$59:BI103))</f>
        <v/>
      </c>
      <c r="BJ104" s="41" t="str">
        <f>IF(成就内容!BA52="","",INDEX($D$4:$D$178*成就内容!BA$120/SUM(成就内容!$D$120:$BZ$120),成就内容!BA108,1)-SUM(BJ$59:BJ103))</f>
        <v/>
      </c>
      <c r="BK104" s="41" t="str">
        <f>IF(成就内容!BB52="","",INDEX($D$4:$D$178*成就内容!BB$120/SUM(成就内容!$D$120:$BZ$120),成就内容!BB108,1)-SUM(BK$59:BK103))</f>
        <v/>
      </c>
      <c r="BL104" s="41" t="str">
        <f>IF(成就内容!BC52="","",INDEX($D$4:$D$178*成就内容!BC$120/SUM(成就内容!$D$120:$BZ$120),成就内容!BC108,1)-SUM(BL$59:BL103))</f>
        <v/>
      </c>
      <c r="BM104" s="41" t="str">
        <f>IF(成就内容!BD52="","",INDEX($D$4:$D$178*成就内容!BD$120/SUM(成就内容!$D$120:$BZ$120),成就内容!BD108,1)-SUM(BM$59:BM103))</f>
        <v/>
      </c>
      <c r="BN104" s="41" t="str">
        <f>IF(成就内容!BE52="","",INDEX($D$4:$D$178*成就内容!BE$120/SUM(成就内容!$D$120:$BZ$120),成就内容!BE108,1)-SUM(BN$59:BN103))</f>
        <v/>
      </c>
      <c r="BO104" s="41" t="str">
        <f>IF(成就内容!BF52="","",INDEX($D$4:$D$178*成就内容!BF$120/SUM(成就内容!$D$120:$BZ$120),成就内容!BF108,1)-SUM(BO$59:BO103))</f>
        <v/>
      </c>
      <c r="BP104" s="41" t="str">
        <f>IF(成就内容!BG52="","",INDEX($D$4:$D$178*成就内容!BG$120/SUM(成就内容!$D$120:$BZ$120),成就内容!BG108,1)-SUM(BP$59:BP103))</f>
        <v/>
      </c>
      <c r="BQ104" s="41" t="str">
        <f>IF(成就内容!BH52="","",INDEX($D$4:$D$178*成就内容!BH$120/SUM(成就内容!$D$120:$BZ$120),成就内容!BH108,1)-SUM(BQ$59:BQ103))</f>
        <v/>
      </c>
      <c r="BR104" s="41" t="str">
        <f>IF(成就内容!BI52="","",INDEX($D$4:$D$178*成就内容!BI$120/SUM(成就内容!$D$120:$BZ$120),成就内容!BI108,1)-SUM(BR$59:BR103))</f>
        <v/>
      </c>
      <c r="BS104" s="41">
        <f>IF(成就内容!BJ52="","",INDEX($D$4:$D$178*成就内容!BJ$120/SUM(成就内容!$D$120:$BZ$120),成就内容!BJ108,1)-SUM(BS$59:BS103))</f>
        <v>0</v>
      </c>
      <c r="BT104" s="41" t="str">
        <f>IF(成就内容!BK52="","",INDEX($D$4:$D$178*成就内容!BK$120/SUM(成就内容!$D$120:$BZ$120),成就内容!BK108,1)-SUM(BT$59:BT103))</f>
        <v/>
      </c>
      <c r="BU104" s="41" t="str">
        <f>IF(成就内容!BL52="","",INDEX($D$4:$D$178*成就内容!BL$120/SUM(成就内容!$D$120:$BZ$120),成就内容!BL108,1)-SUM(BU$59:BU103))</f>
        <v/>
      </c>
      <c r="BV104" s="41" t="str">
        <f>IF(成就内容!BM52="","",INDEX($D$4:$D$178*成就内容!BM$120/SUM(成就内容!$D$120:$BZ$120),成就内容!BM108,1)-SUM(BV$59:BV103))</f>
        <v/>
      </c>
      <c r="BW104" s="41" t="str">
        <f>IF(成就内容!BN52="","",INDEX($D$4:$D$178*成就内容!BN$120/SUM(成就内容!$D$120:$BZ$120),成就内容!BN108,1)-SUM(BW$59:BW103))</f>
        <v/>
      </c>
      <c r="BX104" s="41">
        <f>IF(成就内容!BO52="","",INDEX($D$4:$D$178*成就内容!BO$120/SUM(成就内容!$D$120:$BZ$120),成就内容!BO108,1)-SUM(BX$59:BX103))</f>
        <v>0</v>
      </c>
      <c r="BY104" s="41">
        <f>IF(成就内容!BP52="","",INDEX($D$4:$D$178*成就内容!BP$120/SUM(成就内容!$D$120:$BZ$120),成就内容!BP108,1)-SUM(BY$59:BY103))</f>
        <v>186181.81818181835</v>
      </c>
      <c r="BZ104" s="41">
        <f>IF(成就内容!BQ52="","",INDEX($D$4:$D$178*成就内容!BQ$120/SUM(成就内容!$D$120:$BZ$120),成就内容!BQ108,1)-SUM(BZ$59:BZ103))</f>
        <v>93090.909090909176</v>
      </c>
      <c r="CA104" s="41" t="str">
        <f>IF(成就内容!BR52="","",INDEX($D$4:$D$178*成就内容!BR$120/SUM(成就内容!$D$120:$BZ$120),成就内容!BR108,1)-SUM(CA$59:CA103))</f>
        <v/>
      </c>
      <c r="CB104" s="41" t="str">
        <f>IF(成就内容!BS52="","",INDEX($D$4:$D$178*成就内容!BS$120/SUM(成就内容!$D$120:$BZ$120),成就内容!BS108,1)-SUM(CB$59:CB103))</f>
        <v/>
      </c>
      <c r="CC104" s="41">
        <f>IF(成就内容!BT52="","",INDEX($D$4:$D$178*成就内容!BT$120/SUM(成就内容!$D$120:$BZ$120),成就内容!BT108,1)-SUM(CC$59:CC103))</f>
        <v>23272.727272727236</v>
      </c>
      <c r="CD104" s="41">
        <f>IF(成就内容!BU52="","",INDEX($D$4:$D$178*成就内容!BU$120/SUM(成就内容!$D$120:$BZ$120),成就内容!BU108,1)-SUM(CD$59:CD103))</f>
        <v>372363.6363636367</v>
      </c>
      <c r="CE104" s="41" t="str">
        <f>IF(成就内容!BV52="","",INDEX($D$4:$D$178*成就内容!BV$120/SUM(成就内容!$D$120:$BZ$120),成就内容!BV108,1)-SUM(CE$59:CE103))</f>
        <v/>
      </c>
      <c r="CF104" s="41" t="str">
        <f>IF(成就内容!BW52="","",INDEX($D$4:$D$178*成就内容!BW$120/SUM(成就内容!$D$120:$BZ$120),成就内容!BW108,1)-SUM(CF$59:CF103))</f>
        <v/>
      </c>
      <c r="CG104" s="41" t="str">
        <f>IF(成就内容!BX52="","",INDEX($D$4:$D$178*成就内容!BX$120/SUM(成就内容!$D$120:$BZ$120),成就内容!BX108,1)-SUM(CG$59:CG103))</f>
        <v/>
      </c>
      <c r="CH104" s="41" t="str">
        <f>IF(成就内容!BY52="","",INDEX($D$4:$D$178*成就内容!BY$120/SUM(成就内容!$D$120:$BZ$120),成就内容!BY108,1)-SUM(CH$59:CH103))</f>
        <v/>
      </c>
      <c r="CI104" s="41" t="str">
        <f>IF(成就内容!BZ52="","",INDEX($D$4:$D$178*成就内容!BZ$120/SUM(成就内容!$D$120:$BZ$120),成就内容!BZ108,1)-SUM(CI$59:CI103))</f>
        <v/>
      </c>
      <c r="CK104" s="19"/>
      <c r="CM104" s="43">
        <v>46</v>
      </c>
      <c r="CN104" s="41" t="str">
        <f>IF(M104="","",IF(成就内容!D$120&lt;&gt;"",MAX(ROUNDUP(SMALL(M$59:M$108,$L104)/1000,0)*1000,1000),0))</f>
        <v/>
      </c>
      <c r="CO104" s="41" t="str">
        <f>IF(N104="","",IF(成就内容!E$120&lt;&gt;"",MAX(ROUNDUP(SMALL(N$59:N$108,$L104)/1000,0)*1000,1000),0))</f>
        <v/>
      </c>
      <c r="CP104" s="41" t="str">
        <f>IF(O104="","",IF(成就内容!F$120&lt;&gt;"",MAX(ROUNDUP(SMALL(O$59:O$108,$L104)/1000,0)*1000,1000),0))</f>
        <v/>
      </c>
      <c r="CQ104" s="41" t="str">
        <f>IF(P104="","",IF(成就内容!G$120&lt;&gt;"",MAX(ROUNDUP(SMALL(P$59:P$108,$L104)/1000,0)*1000,1000),0))</f>
        <v/>
      </c>
      <c r="CR104" s="41" t="str">
        <f>IF(Q104="","",IF(成就内容!H$120&lt;&gt;"",MAX(ROUNDUP(SMALL(Q$59:Q$108,$L104)/1000,0)*1000,1000),0))</f>
        <v/>
      </c>
      <c r="CS104" s="41" t="str">
        <f>IF(R104="","",IF(成就内容!I$120&lt;&gt;"",MAX(ROUNDUP(SMALL(R$59:R$108,$L104)/1000,0)*1000,1000),0))</f>
        <v/>
      </c>
      <c r="CT104" s="41" t="str">
        <f>IF(S104="","",IF(成就内容!J$120&lt;&gt;"",MAX(ROUNDUP(SMALL(S$59:S$108,$L104)/1000,0)*1000,1000),0))</f>
        <v/>
      </c>
      <c r="CU104" s="41" t="str">
        <f>IF(T104="","",IF(成就内容!K$120&lt;&gt;"",MAX(ROUNDUP(SMALL(T$59:T$108,$L104)/1000,0)*1000,1000),0))</f>
        <v/>
      </c>
      <c r="CV104" s="41" t="str">
        <f>IF(U104="","",IF(成就内容!L$120&lt;&gt;"",MAX(ROUNDUP(SMALL(U$59:U$108,$L104)/1000,0)*1000,1000),0))</f>
        <v/>
      </c>
      <c r="CW104" s="41" t="str">
        <f>IF(V104="","",IF(成就内容!M$120&lt;&gt;"",MAX(ROUNDUP(SMALL(V$59:V$108,$L104)/1000,0)*1000,1000),0))</f>
        <v/>
      </c>
      <c r="CX104" s="41" t="str">
        <f>IF(W104="","",IF(成就内容!N$120&lt;&gt;"",MAX(ROUNDUP(SMALL(W$59:W$108,$L104)/1000,0)*1000,1000),0))</f>
        <v/>
      </c>
      <c r="CY104" s="41" t="str">
        <f>IF(X104="","",IF(成就内容!O$120&lt;&gt;"",MAX(ROUNDUP(SMALL(X$59:X$108,$L104)/1000,0)*1000,1000),0))</f>
        <v/>
      </c>
      <c r="CZ104" s="41" t="str">
        <f>IF(Y104="","",IF(成就内容!P$120&lt;&gt;"",MAX(ROUNDUP(SMALL(Y$59:Y$108,$L104)/1000,0)*1000,1000),0))</f>
        <v/>
      </c>
      <c r="DA104" s="41" t="str">
        <f>IF(Z104="","",IF(成就内容!Q$120&lt;&gt;"",MAX(ROUNDUP(SMALL(Z$59:Z$108,$L104)/1000,0)*1000,1000),0))</f>
        <v/>
      </c>
      <c r="DB104" s="41" t="str">
        <f>IF(AA104="","",IF(成就内容!R$120&lt;&gt;"",MAX(ROUNDUP(SMALL(AA$59:AA$108,$L104)/1000,0)*1000,1000),0))</f>
        <v/>
      </c>
      <c r="DC104" s="41" t="str">
        <f>IF(AB104="","",IF(成就内容!S$120&lt;&gt;"",MAX(ROUNDUP(SMALL(AB$59:AB$108,$L104)/1000,0)*1000,1000),0))</f>
        <v/>
      </c>
      <c r="DD104" s="41" t="str">
        <f>IF(AC104="","",IF(成就内容!T$120&lt;&gt;"",MAX(ROUNDUP(SMALL(AC$59:AC$108,$L104)/1000,0)*1000,1000),0))</f>
        <v/>
      </c>
      <c r="DE104" s="41" t="str">
        <f>IF(AD104="","",IF(成就内容!U$120&lt;&gt;"",MAX(ROUNDUP(SMALL(AD$59:AD$108,$L104)/1000,0)*1000,1000),0))</f>
        <v/>
      </c>
      <c r="DF104" s="41" t="str">
        <f>IF(AE104="","",IF(成就内容!V$120&lt;&gt;"",MAX(ROUNDUP(SMALL(AE$59:AE$108,$L104)/1000,0)*1000,1000),0))</f>
        <v/>
      </c>
      <c r="DG104" s="41" t="str">
        <f>IF(AF104="","",IF(成就内容!W$120&lt;&gt;"",MAX(ROUNDUP(SMALL(AF$59:AF$108,$L104)/1000,0)*1000,1000),0))</f>
        <v/>
      </c>
      <c r="DH104" s="41" t="str">
        <f>IF(AG104="","",IF(成就内容!X$120&lt;&gt;"",MAX(ROUNDUP(SMALL(AG$59:AG$108,$L104)/1000,0)*1000,1000),0))</f>
        <v/>
      </c>
      <c r="DI104" s="41" t="str">
        <f>IF(AH104="","",IF(成就内容!Y$120&lt;&gt;"",MAX(ROUNDUP(SMALL(AH$59:AH$108,$L104)/1000,0)*1000,1000),0))</f>
        <v/>
      </c>
      <c r="DJ104" s="41" t="str">
        <f>IF(AI104="","",IF(成就内容!Z$120&lt;&gt;"",MAX(ROUNDUP(SMALL(AI$59:AI$108,$L104)/1000,0)*1000,1000),0))</f>
        <v/>
      </c>
      <c r="DK104" s="41" t="str">
        <f>IF(AJ104="","",IF(成就内容!AA$120&lt;&gt;"",MAX(ROUNDUP(SMALL(AJ$59:AJ$108,$L104)/1000,0)*1000,1000),0))</f>
        <v/>
      </c>
      <c r="DL104" s="41" t="str">
        <f>IF(AK104="","",IF(成就内容!AB$120&lt;&gt;"",MAX(ROUNDUP(SMALL(AK$59:AK$108,$L104)/1000,0)*1000,1000),0))</f>
        <v/>
      </c>
      <c r="DM104" s="41" t="str">
        <f>IF(AL104="","",IF(成就内容!AC$120&lt;&gt;"",MAX(ROUNDUP(SMALL(AL$59:AL$108,$L104)/1000,0)*1000,1000),0))</f>
        <v/>
      </c>
      <c r="DN104" s="41" t="str">
        <f>IF(AM104="","",IF(成就内容!AD$120&lt;&gt;"",MAX(ROUNDUP(SMALL(AM$59:AM$108,$L104)/1000,0)*1000,1000),0))</f>
        <v/>
      </c>
      <c r="DO104" s="41" t="str">
        <f>IF(AN104="","",IF(成就内容!AE$120&lt;&gt;"",MAX(ROUNDUP(SMALL(AN$59:AN$108,$L104)/1000,0)*1000,1000),0))</f>
        <v/>
      </c>
      <c r="DP104" s="41" t="str">
        <f>IF(AO104="","",IF(成就内容!AF$120&lt;&gt;"",MAX(ROUNDUP(SMALL(AO$59:AO$108,$L104)/1000,0)*1000,1000),0))</f>
        <v/>
      </c>
      <c r="DQ104" s="41" t="str">
        <f>IF(AP104="","",IF(成就内容!AG$120&lt;&gt;"",MAX(ROUNDUP(SMALL(AP$59:AP$108,$L104)/1000,0)*1000,1000),0))</f>
        <v/>
      </c>
      <c r="DR104" s="41" t="str">
        <f>IF(AQ104="","",IF(成就内容!AH$120&lt;&gt;"",MAX(ROUNDUP(SMALL(AQ$59:AQ$108,$L104)/1000,0)*1000,1000),0))</f>
        <v/>
      </c>
      <c r="DS104" s="41" t="str">
        <f>IF(AR104="","",IF(成就内容!AI$120&lt;&gt;"",MAX(ROUNDUP(SMALL(AR$59:AR$108,$L104)/1000,0)*1000,1000),0))</f>
        <v/>
      </c>
      <c r="DT104" s="41" t="str">
        <f>IF(AS104="","",IF(成就内容!AJ$120&lt;&gt;"",MAX(ROUNDUP(SMALL(AS$59:AS$108,$L104)/1000,0)*1000,1000),0))</f>
        <v/>
      </c>
      <c r="DU104" s="41" t="str">
        <f>IF(AT104="","",IF(成就内容!AK$120&lt;&gt;"",MAX(ROUNDUP(SMALL(AT$59:AT$108,$L104)/1000,0)*1000,1000),0))</f>
        <v/>
      </c>
      <c r="DV104" s="41" t="str">
        <f>IF(AU104="","",IF(成就内容!AL$120&lt;&gt;"",MAX(ROUNDUP(SMALL(AU$59:AU$108,$L104)/1000,0)*1000,1000),0))</f>
        <v/>
      </c>
      <c r="DW104" s="41" t="str">
        <f>IF(AV104="","",IF(成就内容!AM$120&lt;&gt;"",MAX(ROUNDUP(SMALL(AV$59:AV$108,$L104)/1000,0)*1000,1000),0))</f>
        <v/>
      </c>
      <c r="DX104" s="41" t="str">
        <f>IF(AW104="","",IF(成就内容!AN$120&lt;&gt;"",MAX(ROUNDUP(SMALL(AW$59:AW$108,$L104)/1000,0)*1000,1000),0))</f>
        <v/>
      </c>
      <c r="DY104" s="41" t="str">
        <f>IF(AX104="","",IF(成就内容!AO$120&lt;&gt;"",MAX(ROUNDUP(SMALL(AX$59:AX$108,$L104)/1000,0)*1000,1000),0))</f>
        <v/>
      </c>
      <c r="DZ104" s="41" t="str">
        <f>IF(AY104="","",IF(成就内容!AP$120&lt;&gt;"",MAX(ROUNDUP(SMALL(AY$59:AY$108,$L104)/1000,0)*1000,1000),0))</f>
        <v/>
      </c>
      <c r="EA104" s="41" t="str">
        <f>IF(AZ104="","",IF(成就内容!AQ$120&lt;&gt;"",MAX(ROUNDUP(SMALL(AZ$59:AZ$108,$L104)/1000,0)*1000,1000),0))</f>
        <v/>
      </c>
      <c r="EB104" s="41" t="str">
        <f>IF(BA104="","",IF(成就内容!AR$120&lt;&gt;"",MAX(ROUNDUP(SMALL(BA$59:BA$108,$L104)/1000,0)*1000,1000),0))</f>
        <v/>
      </c>
      <c r="EC104" s="41" t="str">
        <f>IF(BB104="","",IF(成就内容!AS$120&lt;&gt;"",MAX(ROUNDUP(SMALL(BB$59:BB$108,$L104)/1000,0)*1000,1000),0))</f>
        <v/>
      </c>
      <c r="ED104" s="41" t="str">
        <f>IF(BC104="","",IF(成就内容!AT$120&lt;&gt;"",MAX(ROUNDUP(SMALL(BC$59:BC$108,$L104)/1000,0)*1000,1000),0))</f>
        <v/>
      </c>
      <c r="EE104" s="41" t="str">
        <f>IF(BD104="","",IF(成就内容!AU$120&lt;&gt;"",MAX(ROUNDUP(SMALL(BD$59:BD$108,$L104)/1000,0)*1000,1000),0))</f>
        <v/>
      </c>
      <c r="EF104" s="41" t="str">
        <f>IF(BE104="","",IF(成就内容!AV$120&lt;&gt;"",MAX(ROUNDUP(SMALL(BE$59:BE$108,$L104)/1000,0)*1000,1000),0))</f>
        <v/>
      </c>
      <c r="EG104" s="41" t="str">
        <f>IF(BF104="","",IF(成就内容!AW$120&lt;&gt;"",MAX(ROUNDUP(SMALL(BF$59:BF$108,$L104)/1000,0)*1000,1000),0))</f>
        <v/>
      </c>
      <c r="EH104" s="41" t="str">
        <f>IF(BG104="","",IF(成就内容!AX$120&lt;&gt;"",MAX(ROUNDUP(SMALL(BG$59:BG$108,$L104)/1000,0)*1000,1000),0))</f>
        <v/>
      </c>
      <c r="EI104" s="41" t="str">
        <f>IF(BH104="","",IF(成就内容!AY$120&lt;&gt;"",MAX(ROUNDUP(SMALL(BH$59:BH$108,$L104)/1000,0)*1000,1000),0))</f>
        <v/>
      </c>
      <c r="EJ104" s="41" t="str">
        <f>IF(BI104="","",IF(成就内容!AZ$120&lt;&gt;"",MAX(ROUNDUP(SMALL(BI$59:BI$108,$L104)/1000,0)*1000,1000),0))</f>
        <v/>
      </c>
      <c r="EK104" s="41" t="str">
        <f>IF(BJ104="","",IF(成就内容!BA$120&lt;&gt;"",MAX(ROUNDUP(SMALL(BJ$59:BJ$108,$L104)/1000,0)*1000,1000),0))</f>
        <v/>
      </c>
      <c r="EL104" s="41" t="str">
        <f>IF(BK104="","",IF(成就内容!BB$120&lt;&gt;"",MAX(ROUNDUP(SMALL(BK$59:BK$108,$L104)/1000,0)*1000,1000),0))</f>
        <v/>
      </c>
      <c r="EM104" s="41" t="str">
        <f>IF(BL104="","",IF(成就内容!BC$120&lt;&gt;"",MAX(ROUNDUP(SMALL(BL$59:BL$108,$L104)/1000,0)*1000,1000),0))</f>
        <v/>
      </c>
      <c r="EN104" s="41" t="str">
        <f>IF(BM104="","",IF(成就内容!BD$120&lt;&gt;"",MAX(ROUNDUP(SMALL(BM$59:BM$108,$L104)/1000,0)*1000,1000),0))</f>
        <v/>
      </c>
      <c r="EO104" s="41" t="str">
        <f>IF(BN104="","",IF(成就内容!BE$120&lt;&gt;"",MAX(ROUNDUP(SMALL(BN$59:BN$108,$L104)/1000,0)*1000,1000),0))</f>
        <v/>
      </c>
      <c r="EP104" s="41" t="str">
        <f>IF(BO104="","",IF(成就内容!BF$120&lt;&gt;"",MAX(ROUNDUP(SMALL(BO$59:BO$108,$L104)/1000,0)*1000,1000),0))</f>
        <v/>
      </c>
      <c r="EQ104" s="41" t="str">
        <f>IF(BP104="","",IF(成就内容!BG$120&lt;&gt;"",MAX(ROUNDUP(SMALL(BP$59:BP$108,$L104)/1000,0)*1000,1000),0))</f>
        <v/>
      </c>
      <c r="ER104" s="41" t="str">
        <f>IF(BQ104="","",IF(成就内容!BH$120&lt;&gt;"",MAX(ROUNDUP(SMALL(BQ$59:BQ$108,$L104)/1000,0)*1000,1000),0))</f>
        <v/>
      </c>
      <c r="ES104" s="41" t="str">
        <f>IF(BR104="","",IF(成就内容!BI$120&lt;&gt;"",MAX(ROUNDUP(SMALL(BR$59:BR$108,$L104)/1000,0)*1000,1000),0))</f>
        <v/>
      </c>
      <c r="ET104" s="41">
        <f>IF(BS104="","",IF(成就内容!BJ$120&lt;&gt;"",MAX(ROUNDUP(SMALL(BS$59:BS$108,$L104)/1000,0)*1000,1000),0))</f>
        <v>0</v>
      </c>
      <c r="EU104" s="41" t="str">
        <f>IF(BT104="","",IF(成就内容!BK$120&lt;&gt;"",MAX(ROUNDUP(SMALL(BT$59:BT$108,$L104)/1000,0)*1000,1000),0))</f>
        <v/>
      </c>
      <c r="EV104" s="41" t="str">
        <f>IF(BU104="","",IF(成就内容!BL$120&lt;&gt;"",MAX(ROUNDUP(SMALL(BU$59:BU$108,$L104)/1000,0)*1000,1000),0))</f>
        <v/>
      </c>
      <c r="EW104" s="41" t="str">
        <f>IF(BV104="","",IF(成就内容!BM$120&lt;&gt;"",MAX(ROUNDUP(SMALL(BV$59:BV$108,$L104)/1000,0)*1000,1000),0))</f>
        <v/>
      </c>
      <c r="EX104" s="41" t="str">
        <f>IF(BW104="","",IF(成就内容!BN$120&lt;&gt;"",MAX(ROUNDUP(SMALL(BW$59:BW$108,$L104)/1000,0)*1000,1000),0))</f>
        <v/>
      </c>
      <c r="EY104" s="41">
        <f>IF(BX104="","",IF(成就内容!BO$120&lt;&gt;"",MAX(ROUNDUP(SMALL(BX$59:BX$108,$L104)/1000,0)*1000,1000),0))</f>
        <v>187000</v>
      </c>
      <c r="EZ104" s="41">
        <f>IF(BY104="","",IF(成就内容!BP$120&lt;&gt;"",MAX(ROUNDUP(SMALL(BY$59:BY$108,$L104)/1000,0)*1000,1000),0))</f>
        <v>559000</v>
      </c>
      <c r="FA104" s="41">
        <f>IF(BZ104="","",IF(成就内容!BQ$120&lt;&gt;"",MAX(ROUNDUP(SMALL(BZ$59:BZ$108,$L104)/1000,0)*1000,1000),0))</f>
        <v>94000</v>
      </c>
      <c r="FB104" s="41" t="str">
        <f>IF(CA104="","",IF(成就内容!BR$120&lt;&gt;"",MAX(ROUNDUP(SMALL(CA$59:CA$108,$L104)/1000,0)*1000,1000),0))</f>
        <v/>
      </c>
      <c r="FC104" s="41" t="str">
        <f>IF(CB104="","",IF(成就内容!BS$120&lt;&gt;"",MAX(ROUNDUP(SMALL(CB$59:CB$108,$L104)/1000,0)*1000,1000),0))</f>
        <v/>
      </c>
      <c r="FD104" s="41">
        <f>IF(CC104="","",IF(成就内容!BT$120&lt;&gt;"",MAX(ROUNDUP(SMALL(CC$59:CC$108,$L104)/1000,0)*1000,1000),0))</f>
        <v>24000</v>
      </c>
      <c r="FE104" s="41">
        <f>IF(CD104="","",IF(成就内容!BU$120&lt;&gt;"",MAX(ROUNDUP(SMALL(CD$59:CD$108,$L104)/1000,0)*1000,1000),0))</f>
        <v>373000</v>
      </c>
      <c r="FF104" s="41" t="str">
        <f>IF(CE104="","",IF(成就内容!BV$120&lt;&gt;"",MAX(ROUNDUP(SMALL(CE$59:CE$108,$L104)/1000,0)*1000,1000),0))</f>
        <v/>
      </c>
      <c r="FG104" s="41" t="str">
        <f>IF(CF104="","",IF(成就内容!BW$120&lt;&gt;"",MAX(ROUNDUP(SMALL(CF$59:CF$108,$L104)/1000,0)*1000,1000),0))</f>
        <v/>
      </c>
      <c r="FH104" s="41" t="str">
        <f>IF(CG104="","",IF(成就内容!BX$120&lt;&gt;"",MAX(ROUNDUP(SMALL(CG$59:CG$108,$L104)/1000,0)*1000,1000),0))</f>
        <v/>
      </c>
      <c r="FI104" s="41" t="str">
        <f>IF(CH104="","",IF(成就内容!BY$120&lt;&gt;"",MAX(ROUNDUP(SMALL(CH$59:CH$108,$L104)/1000,0)*1000,1000),0))</f>
        <v/>
      </c>
      <c r="FJ104" s="41" t="str">
        <f>IF(CI104="","",IF(成就内容!BZ$120&lt;&gt;"",MAX(ROUNDUP(SMALL(CI$59:CI$108,$L104)/1000,0)*1000,1000),0))</f>
        <v/>
      </c>
    </row>
    <row r="105" spans="1:166" s="96" customFormat="1" x14ac:dyDescent="0.15">
      <c r="B105" s="96">
        <v>102</v>
      </c>
      <c r="C105" s="96">
        <f>'[1]功能-子任务'!$S106</f>
        <v>66427.199999999997</v>
      </c>
      <c r="D105" s="96">
        <f>'[1]功能-子任务'!$AC106</f>
        <v>61440000</v>
      </c>
      <c r="E105" s="96">
        <f>'[1]功能-子任务'!$AM106/4</f>
        <v>570028125</v>
      </c>
      <c r="F105" s="96">
        <f t="shared" si="154"/>
        <v>570028125</v>
      </c>
      <c r="G105" s="96">
        <f>'[1]功能-子任务'!$AR106</f>
        <v>1273620000.000001</v>
      </c>
      <c r="H105" s="96">
        <f>'[1]功能-子任务'!$BA106</f>
        <v>129950</v>
      </c>
      <c r="I105" s="96">
        <f>'[1]功能-子任务'!$BJ106</f>
        <v>451733.4</v>
      </c>
      <c r="J105" s="19"/>
      <c r="L105" s="43">
        <v>47</v>
      </c>
      <c r="M105" s="41" t="str">
        <f>IF(成就内容!D53="","",INDEX($D$4:$D$178*成就内容!D$120/SUM(成就内容!$D$120:$BZ$120),成就内容!D109,1)-SUM(M$59:M104))</f>
        <v/>
      </c>
      <c r="N105" s="41" t="str">
        <f>IF(成就内容!E53="","",INDEX($D$4:$D$178*成就内容!E$120/SUM(成就内容!$D$120:$BZ$120),成就内容!E109,1)-SUM(N$59:N104))</f>
        <v/>
      </c>
      <c r="O105" s="41" t="str">
        <f>IF(成就内容!F53="","",INDEX($D$4:$D$178*成就内容!F$120/SUM(成就内容!$D$120:$BZ$120),成就内容!F109,1)-SUM(O$59:O104))</f>
        <v/>
      </c>
      <c r="P105" s="41" t="str">
        <f>IF(成就内容!G53="","",INDEX($D$4:$D$178*成就内容!G$120/SUM(成就内容!$D$120:$BZ$120),成就内容!G109,1)-SUM(P$59:P104))</f>
        <v/>
      </c>
      <c r="Q105" s="41" t="str">
        <f>IF(成就内容!H53="","",INDEX($D$4:$D$178*成就内容!H$120/SUM(成就内容!$D$120:$BZ$120),成就内容!H109,1)-SUM(Q$59:Q104))</f>
        <v/>
      </c>
      <c r="R105" s="41" t="str">
        <f>IF(成就内容!I53="","",INDEX($D$4:$D$178*成就内容!I$120/SUM(成就内容!$D$120:$BZ$120),成就内容!I109,1)-SUM(R$59:R104))</f>
        <v/>
      </c>
      <c r="S105" s="41" t="str">
        <f>IF(成就内容!J53="","",INDEX($D$4:$D$178*成就内容!J$120/SUM(成就内容!$D$120:$BZ$120),成就内容!J109,1)-SUM(S$59:S104))</f>
        <v/>
      </c>
      <c r="T105" s="41" t="str">
        <f>IF(成就内容!K53="","",INDEX($D$4:$D$178*成就内容!K$120/SUM(成就内容!$D$120:$BZ$120),成就内容!K109,1)-SUM(T$59:T104))</f>
        <v/>
      </c>
      <c r="U105" s="41" t="str">
        <f>IF(成就内容!L53="","",INDEX($D$4:$D$178*成就内容!L$120/SUM(成就内容!$D$120:$BZ$120),成就内容!L109,1)-SUM(U$59:U104))</f>
        <v/>
      </c>
      <c r="V105" s="41" t="str">
        <f>IF(成就内容!M53="","",INDEX($D$4:$D$178*成就内容!M$120/SUM(成就内容!$D$120:$BZ$120),成就内容!M109,1)-SUM(V$59:V104))</f>
        <v/>
      </c>
      <c r="W105" s="41" t="str">
        <f>IF(成就内容!N53="","",INDEX($D$4:$D$178*成就内容!N$120/SUM(成就内容!$D$120:$BZ$120),成就内容!N109,1)-SUM(W$59:W104))</f>
        <v/>
      </c>
      <c r="X105" s="41" t="str">
        <f>IF(成就内容!O53="","",INDEX($D$4:$D$178*成就内容!O$120/SUM(成就内容!$D$120:$BZ$120),成就内容!O109,1)-SUM(X$59:X104))</f>
        <v/>
      </c>
      <c r="Y105" s="41" t="str">
        <f>IF(成就内容!P53="","",INDEX($D$4:$D$178*成就内容!P$120/SUM(成就内容!$D$120:$BZ$120),成就内容!P109,1)-SUM(Y$59:Y104))</f>
        <v/>
      </c>
      <c r="Z105" s="41" t="str">
        <f>IF(成就内容!Q53="","",INDEX($D$4:$D$178*成就内容!Q$120/SUM(成就内容!$D$120:$BZ$120),成就内容!Q109,1)-SUM(Z$59:Z104))</f>
        <v/>
      </c>
      <c r="AA105" s="41" t="str">
        <f>IF(成就内容!R53="","",INDEX($D$4:$D$178*成就内容!R$120/SUM(成就内容!$D$120:$BZ$120),成就内容!R109,1)-SUM(AA$59:AA104))</f>
        <v/>
      </c>
      <c r="AB105" s="41" t="str">
        <f>IF(成就内容!S53="","",INDEX($D$4:$D$178*成就内容!S$120/SUM(成就内容!$D$120:$BZ$120),成就内容!S109,1)-SUM(AB$59:AB104))</f>
        <v/>
      </c>
      <c r="AC105" s="41" t="str">
        <f>IF(成就内容!T53="","",INDEX($D$4:$D$178*成就内容!T$120/SUM(成就内容!$D$120:$BZ$120),成就内容!T109,1)-SUM(AC$59:AC104))</f>
        <v/>
      </c>
      <c r="AD105" s="41" t="str">
        <f>IF(成就内容!U53="","",INDEX($D$4:$D$178*成就内容!U$120/SUM(成就内容!$D$120:$BZ$120),成就内容!U109,1)-SUM(AD$59:AD104))</f>
        <v/>
      </c>
      <c r="AE105" s="41" t="str">
        <f>IF(成就内容!V53="","",INDEX($D$4:$D$178*成就内容!V$120/SUM(成就内容!$D$120:$BZ$120),成就内容!V109,1)-SUM(AE$59:AE104))</f>
        <v/>
      </c>
      <c r="AF105" s="41" t="str">
        <f>IF(成就内容!W53="","",INDEX($D$4:$D$178*成就内容!W$120/SUM(成就内容!$D$120:$BZ$120),成就内容!W109,1)-SUM(AF$59:AF104))</f>
        <v/>
      </c>
      <c r="AG105" s="41" t="str">
        <f>IF(成就内容!X53="","",INDEX($D$4:$D$178*成就内容!X$120/SUM(成就内容!$D$120:$BZ$120),成就内容!X109,1)-SUM(AG$59:AG104))</f>
        <v/>
      </c>
      <c r="AH105" s="41" t="str">
        <f>IF(成就内容!Y53="","",INDEX($D$4:$D$178*成就内容!Y$120/SUM(成就内容!$D$120:$BZ$120),成就内容!Y109,1)-SUM(AH$59:AH104))</f>
        <v/>
      </c>
      <c r="AI105" s="41" t="str">
        <f>IF(成就内容!Z53="","",INDEX($D$4:$D$178*成就内容!Z$120/SUM(成就内容!$D$120:$BZ$120),成就内容!Z109,1)-SUM(AI$59:AI104))</f>
        <v/>
      </c>
      <c r="AJ105" s="41" t="str">
        <f>IF(成就内容!AA53="","",INDEX($D$4:$D$178*成就内容!AA$120/SUM(成就内容!$D$120:$BZ$120),成就内容!AA109,1)-SUM(AJ$59:AJ104))</f>
        <v/>
      </c>
      <c r="AK105" s="41" t="str">
        <f>IF(成就内容!AB53="","",INDEX($D$4:$D$178*成就内容!AB$120/SUM(成就内容!$D$120:$BZ$120),成就内容!AB109,1)-SUM(AK$59:AK104))</f>
        <v/>
      </c>
      <c r="AL105" s="41" t="str">
        <f>IF(成就内容!AC53="","",INDEX($D$4:$D$178*成就内容!AC$120/SUM(成就内容!$D$120:$BZ$120),成就内容!AC109,1)-SUM(AL$59:AL104))</f>
        <v/>
      </c>
      <c r="AM105" s="41" t="str">
        <f>IF(成就内容!AD53="","",INDEX($D$4:$D$178*成就内容!AD$120/SUM(成就内容!$D$120:$BZ$120),成就内容!AD109,1)-SUM(AM$59:AM104))</f>
        <v/>
      </c>
      <c r="AN105" s="41" t="str">
        <f>IF(成就内容!AE53="","",INDEX($D$4:$D$178*成就内容!AE$120/SUM(成就内容!$D$120:$BZ$120),成就内容!AE109,1)-SUM(AN$59:AN104))</f>
        <v/>
      </c>
      <c r="AO105" s="41" t="str">
        <f>IF(成就内容!AF53="","",INDEX($D$4:$D$178*成就内容!AF$120/SUM(成就内容!$D$120:$BZ$120),成就内容!AF109,1)-SUM(AO$59:AO104))</f>
        <v/>
      </c>
      <c r="AP105" s="41" t="str">
        <f>IF(成就内容!AG53="","",INDEX($D$4:$D$178*成就内容!AG$120/SUM(成就内容!$D$120:$BZ$120),成就内容!AG109,1)-SUM(AP$59:AP104))</f>
        <v/>
      </c>
      <c r="AQ105" s="41" t="str">
        <f>IF(成就内容!AH53="","",INDEX($D$4:$D$178*成就内容!AH$120/SUM(成就内容!$D$120:$BZ$120),成就内容!AH109,1)-SUM(AQ$59:AQ104))</f>
        <v/>
      </c>
      <c r="AR105" s="41" t="str">
        <f>IF(成就内容!AI53="","",INDEX($D$4:$D$178*成就内容!AI$120/SUM(成就内容!$D$120:$BZ$120),成就内容!AI109,1)-SUM(AR$59:AR104))</f>
        <v/>
      </c>
      <c r="AS105" s="41" t="str">
        <f>IF(成就内容!AJ53="","",INDEX($D$4:$D$178*成就内容!AJ$120/SUM(成就内容!$D$120:$BZ$120),成就内容!AJ109,1)-SUM(AS$59:AS104))</f>
        <v/>
      </c>
      <c r="AT105" s="41" t="str">
        <f>IF(成就内容!AK53="","",INDEX($D$4:$D$178*成就内容!AK$120/SUM(成就内容!$D$120:$BZ$120),成就内容!AK109,1)-SUM(AT$59:AT104))</f>
        <v/>
      </c>
      <c r="AU105" s="41" t="str">
        <f>IF(成就内容!AL53="","",INDEX($D$4:$D$178*成就内容!AL$120/SUM(成就内容!$D$120:$BZ$120),成就内容!AL109,1)-SUM(AU$59:AU104))</f>
        <v/>
      </c>
      <c r="AV105" s="41" t="str">
        <f>IF(成就内容!AM53="","",INDEX($D$4:$D$178*成就内容!AM$120/SUM(成就内容!$D$120:$BZ$120),成就内容!AM109,1)-SUM(AV$59:AV104))</f>
        <v/>
      </c>
      <c r="AW105" s="41" t="str">
        <f>IF(成就内容!AN53="","",INDEX($D$4:$D$178*成就内容!AN$120/SUM(成就内容!$D$120:$BZ$120),成就内容!AN109,1)-SUM(AW$59:AW104))</f>
        <v/>
      </c>
      <c r="AX105" s="41" t="str">
        <f>IF(成就内容!AO53="","",INDEX($D$4:$D$178*成就内容!AO$120/SUM(成就内容!$D$120:$BZ$120),成就内容!AO109,1)-SUM(AX$59:AX104))</f>
        <v/>
      </c>
      <c r="AY105" s="41" t="str">
        <f>IF(成就内容!AP53="","",INDEX($D$4:$D$178*成就内容!AP$120/SUM(成就内容!$D$120:$BZ$120),成就内容!AP109,1)-SUM(AY$59:AY104))</f>
        <v/>
      </c>
      <c r="AZ105" s="41" t="str">
        <f>IF(成就内容!AQ53="","",INDEX($D$4:$D$178*成就内容!AQ$120/SUM(成就内容!$D$120:$BZ$120),成就内容!AQ109,1)-SUM(AZ$59:AZ104))</f>
        <v/>
      </c>
      <c r="BA105" s="41" t="str">
        <f>IF(成就内容!AR53="","",INDEX($D$4:$D$178*成就内容!AR$120/SUM(成就内容!$D$120:$BZ$120),成就内容!AR109,1)-SUM(BA$59:BA104))</f>
        <v/>
      </c>
      <c r="BB105" s="41" t="str">
        <f>IF(成就内容!AS53="","",INDEX($D$4:$D$178*成就内容!AS$120/SUM(成就内容!$D$120:$BZ$120),成就内容!AS109,1)-SUM(BB$59:BB104))</f>
        <v/>
      </c>
      <c r="BC105" s="41" t="str">
        <f>IF(成就内容!AT53="","",INDEX($D$4:$D$178*成就内容!AT$120/SUM(成就内容!$D$120:$BZ$120),成就内容!AT109,1)-SUM(BC$59:BC104))</f>
        <v/>
      </c>
      <c r="BD105" s="41" t="str">
        <f>IF(成就内容!AU53="","",INDEX($D$4:$D$178*成就内容!AU$120/SUM(成就内容!$D$120:$BZ$120),成就内容!AU109,1)-SUM(BD$59:BD104))</f>
        <v/>
      </c>
      <c r="BE105" s="41" t="str">
        <f>IF(成就内容!AV53="","",INDEX($D$4:$D$178*成就内容!AV$120/SUM(成就内容!$D$120:$BZ$120),成就内容!AV109,1)-SUM(BE$59:BE104))</f>
        <v/>
      </c>
      <c r="BF105" s="41" t="str">
        <f>IF(成就内容!AW53="","",INDEX($D$4:$D$178*成就内容!AW$120/SUM(成就内容!$D$120:$BZ$120),成就内容!AW109,1)-SUM(BF$59:BF104))</f>
        <v/>
      </c>
      <c r="BG105" s="41" t="str">
        <f>IF(成就内容!AX53="","",INDEX($D$4:$D$178*成就内容!AX$120/SUM(成就内容!$D$120:$BZ$120),成就内容!AX109,1)-SUM(BG$59:BG104))</f>
        <v/>
      </c>
      <c r="BH105" s="41" t="str">
        <f>IF(成就内容!AY53="","",INDEX($D$4:$D$178*成就内容!AY$120/SUM(成就内容!$D$120:$BZ$120),成就内容!AY109,1)-SUM(BH$59:BH104))</f>
        <v/>
      </c>
      <c r="BI105" s="41" t="str">
        <f>IF(成就内容!AZ53="","",INDEX($D$4:$D$178*成就内容!AZ$120/SUM(成就内容!$D$120:$BZ$120),成就内容!AZ109,1)-SUM(BI$59:BI104))</f>
        <v/>
      </c>
      <c r="BJ105" s="41" t="str">
        <f>IF(成就内容!BA53="","",INDEX($D$4:$D$178*成就内容!BA$120/SUM(成就内容!$D$120:$BZ$120),成就内容!BA109,1)-SUM(BJ$59:BJ104))</f>
        <v/>
      </c>
      <c r="BK105" s="41" t="str">
        <f>IF(成就内容!BB53="","",INDEX($D$4:$D$178*成就内容!BB$120/SUM(成就内容!$D$120:$BZ$120),成就内容!BB109,1)-SUM(BK$59:BK104))</f>
        <v/>
      </c>
      <c r="BL105" s="41" t="str">
        <f>IF(成就内容!BC53="","",INDEX($D$4:$D$178*成就内容!BC$120/SUM(成就内容!$D$120:$BZ$120),成就内容!BC109,1)-SUM(BL$59:BL104))</f>
        <v/>
      </c>
      <c r="BM105" s="41" t="str">
        <f>IF(成就内容!BD53="","",INDEX($D$4:$D$178*成就内容!BD$120/SUM(成就内容!$D$120:$BZ$120),成就内容!BD109,1)-SUM(BM$59:BM104))</f>
        <v/>
      </c>
      <c r="BN105" s="41" t="str">
        <f>IF(成就内容!BE53="","",INDEX($D$4:$D$178*成就内容!BE$120/SUM(成就内容!$D$120:$BZ$120),成就内容!BE109,1)-SUM(BN$59:BN104))</f>
        <v/>
      </c>
      <c r="BO105" s="41" t="str">
        <f>IF(成就内容!BF53="","",INDEX($D$4:$D$178*成就内容!BF$120/SUM(成就内容!$D$120:$BZ$120),成就内容!BF109,1)-SUM(BO$59:BO104))</f>
        <v/>
      </c>
      <c r="BP105" s="41" t="str">
        <f>IF(成就内容!BG53="","",INDEX($D$4:$D$178*成就内容!BG$120/SUM(成就内容!$D$120:$BZ$120),成就内容!BG109,1)-SUM(BP$59:BP104))</f>
        <v/>
      </c>
      <c r="BQ105" s="41" t="str">
        <f>IF(成就内容!BH53="","",INDEX($D$4:$D$178*成就内容!BH$120/SUM(成就内容!$D$120:$BZ$120),成就内容!BH109,1)-SUM(BQ$59:BQ104))</f>
        <v/>
      </c>
      <c r="BR105" s="41" t="str">
        <f>IF(成就内容!BI53="","",INDEX($D$4:$D$178*成就内容!BI$120/SUM(成就内容!$D$120:$BZ$120),成就内容!BI109,1)-SUM(BR$59:BR104))</f>
        <v/>
      </c>
      <c r="BS105" s="41">
        <f>IF(成就内容!BJ53="","",INDEX($D$4:$D$178*成就内容!BJ$120/SUM(成就内容!$D$120:$BZ$120),成就内容!BJ109,1)-SUM(BS$59:BS104))</f>
        <v>0</v>
      </c>
      <c r="BT105" s="41" t="str">
        <f>IF(成就内容!BK53="","",INDEX($D$4:$D$178*成就内容!BK$120/SUM(成就内容!$D$120:$BZ$120),成就内容!BK109,1)-SUM(BT$59:BT104))</f>
        <v/>
      </c>
      <c r="BU105" s="41" t="str">
        <f>IF(成就内容!BL53="","",INDEX($D$4:$D$178*成就内容!BL$120/SUM(成就内容!$D$120:$BZ$120),成就内容!BL109,1)-SUM(BU$59:BU104))</f>
        <v/>
      </c>
      <c r="BV105" s="41" t="str">
        <f>IF(成就内容!BM53="","",INDEX($D$4:$D$178*成就内容!BM$120/SUM(成就内容!$D$120:$BZ$120),成就内容!BM109,1)-SUM(BV$59:BV104))</f>
        <v/>
      </c>
      <c r="BW105" s="41" t="str">
        <f>IF(成就内容!BN53="","",INDEX($D$4:$D$178*成就内容!BN$120/SUM(成就内容!$D$120:$BZ$120),成就内容!BN109,1)-SUM(BW$59:BW104))</f>
        <v/>
      </c>
      <c r="BX105" s="41">
        <f>IF(成就内容!BO53="","",INDEX($D$4:$D$178*成就内容!BO$120/SUM(成就内容!$D$120:$BZ$120),成就内容!BO109,1)-SUM(BX$59:BX104))</f>
        <v>186181.81818181835</v>
      </c>
      <c r="BY105" s="41">
        <f>IF(成就内容!BP53="","",INDEX($D$4:$D$178*成就内容!BP$120/SUM(成就内容!$D$120:$BZ$120),成就内容!BP109,1)-SUM(BY$59:BY104))</f>
        <v>0</v>
      </c>
      <c r="BZ105" s="41">
        <f>IF(成就内容!BQ53="","",INDEX($D$4:$D$178*成就内容!BQ$120/SUM(成就内容!$D$120:$BZ$120),成就内容!BQ109,1)-SUM(BZ$59:BZ104))</f>
        <v>0</v>
      </c>
      <c r="CA105" s="41" t="str">
        <f>IF(成就内容!BR53="","",INDEX($D$4:$D$178*成就内容!BR$120/SUM(成就内容!$D$120:$BZ$120),成就内容!BR109,1)-SUM(CA$59:CA104))</f>
        <v/>
      </c>
      <c r="CB105" s="41" t="str">
        <f>IF(成就内容!BS53="","",INDEX($D$4:$D$178*成就内容!BS$120/SUM(成就内容!$D$120:$BZ$120),成就内容!BS109,1)-SUM(CB$59:CB104))</f>
        <v/>
      </c>
      <c r="CC105" s="41">
        <f>IF(成就内容!BT53="","",INDEX($D$4:$D$178*成就内容!BT$120/SUM(成就内容!$D$120:$BZ$120),成就内容!BT109,1)-SUM(CC$59:CC104))</f>
        <v>23272.727272727294</v>
      </c>
      <c r="CD105" s="41">
        <f>IF(成就内容!BU53="","",INDEX($D$4:$D$178*成就内容!BU$120/SUM(成就内容!$D$120:$BZ$120),成就内容!BU109,1)-SUM(CD$59:CD104))</f>
        <v>372363.6363636367</v>
      </c>
      <c r="CE105" s="41" t="str">
        <f>IF(成就内容!BV53="","",INDEX($D$4:$D$178*成就内容!BV$120/SUM(成就内容!$D$120:$BZ$120),成就内容!BV109,1)-SUM(CE$59:CE104))</f>
        <v/>
      </c>
      <c r="CF105" s="41" t="str">
        <f>IF(成就内容!BW53="","",INDEX($D$4:$D$178*成就内容!BW$120/SUM(成就内容!$D$120:$BZ$120),成就内容!BW109,1)-SUM(CF$59:CF104))</f>
        <v/>
      </c>
      <c r="CG105" s="41" t="str">
        <f>IF(成就内容!BX53="","",INDEX($D$4:$D$178*成就内容!BX$120/SUM(成就内容!$D$120:$BZ$120),成就内容!BX109,1)-SUM(CG$59:CG104))</f>
        <v/>
      </c>
      <c r="CH105" s="41" t="str">
        <f>IF(成就内容!BY53="","",INDEX($D$4:$D$178*成就内容!BY$120/SUM(成就内容!$D$120:$BZ$120),成就内容!BY109,1)-SUM(CH$59:CH104))</f>
        <v/>
      </c>
      <c r="CI105" s="41" t="str">
        <f>IF(成就内容!BZ53="","",INDEX($D$4:$D$178*成就内容!BZ$120/SUM(成就内容!$D$120:$BZ$120),成就内容!BZ109,1)-SUM(CI$59:CI104))</f>
        <v/>
      </c>
      <c r="CK105" s="19"/>
      <c r="CM105" s="43">
        <v>47</v>
      </c>
      <c r="CN105" s="41" t="str">
        <f>IF(M105="","",IF(成就内容!D$120&lt;&gt;"",MAX(ROUNDUP(SMALL(M$59:M$108,$L105)/1000,0)*1000,1000),0))</f>
        <v/>
      </c>
      <c r="CO105" s="41" t="str">
        <f>IF(N105="","",IF(成就内容!E$120&lt;&gt;"",MAX(ROUNDUP(SMALL(N$59:N$108,$L105)/1000,0)*1000,1000),0))</f>
        <v/>
      </c>
      <c r="CP105" s="41" t="str">
        <f>IF(O105="","",IF(成就内容!F$120&lt;&gt;"",MAX(ROUNDUP(SMALL(O$59:O$108,$L105)/1000,0)*1000,1000),0))</f>
        <v/>
      </c>
      <c r="CQ105" s="41" t="str">
        <f>IF(P105="","",IF(成就内容!G$120&lt;&gt;"",MAX(ROUNDUP(SMALL(P$59:P$108,$L105)/1000,0)*1000,1000),0))</f>
        <v/>
      </c>
      <c r="CR105" s="41" t="str">
        <f>IF(Q105="","",IF(成就内容!H$120&lt;&gt;"",MAX(ROUNDUP(SMALL(Q$59:Q$108,$L105)/1000,0)*1000,1000),0))</f>
        <v/>
      </c>
      <c r="CS105" s="41" t="str">
        <f>IF(R105="","",IF(成就内容!I$120&lt;&gt;"",MAX(ROUNDUP(SMALL(R$59:R$108,$L105)/1000,0)*1000,1000),0))</f>
        <v/>
      </c>
      <c r="CT105" s="41" t="str">
        <f>IF(S105="","",IF(成就内容!J$120&lt;&gt;"",MAX(ROUNDUP(SMALL(S$59:S$108,$L105)/1000,0)*1000,1000),0))</f>
        <v/>
      </c>
      <c r="CU105" s="41" t="str">
        <f>IF(T105="","",IF(成就内容!K$120&lt;&gt;"",MAX(ROUNDUP(SMALL(T$59:T$108,$L105)/1000,0)*1000,1000),0))</f>
        <v/>
      </c>
      <c r="CV105" s="41" t="str">
        <f>IF(U105="","",IF(成就内容!L$120&lt;&gt;"",MAX(ROUNDUP(SMALL(U$59:U$108,$L105)/1000,0)*1000,1000),0))</f>
        <v/>
      </c>
      <c r="CW105" s="41" t="str">
        <f>IF(V105="","",IF(成就内容!M$120&lt;&gt;"",MAX(ROUNDUP(SMALL(V$59:V$108,$L105)/1000,0)*1000,1000),0))</f>
        <v/>
      </c>
      <c r="CX105" s="41" t="str">
        <f>IF(W105="","",IF(成就内容!N$120&lt;&gt;"",MAX(ROUNDUP(SMALL(W$59:W$108,$L105)/1000,0)*1000,1000),0))</f>
        <v/>
      </c>
      <c r="CY105" s="41" t="str">
        <f>IF(X105="","",IF(成就内容!O$120&lt;&gt;"",MAX(ROUNDUP(SMALL(X$59:X$108,$L105)/1000,0)*1000,1000),0))</f>
        <v/>
      </c>
      <c r="CZ105" s="41" t="str">
        <f>IF(Y105="","",IF(成就内容!P$120&lt;&gt;"",MAX(ROUNDUP(SMALL(Y$59:Y$108,$L105)/1000,0)*1000,1000),0))</f>
        <v/>
      </c>
      <c r="DA105" s="41" t="str">
        <f>IF(Z105="","",IF(成就内容!Q$120&lt;&gt;"",MAX(ROUNDUP(SMALL(Z$59:Z$108,$L105)/1000,0)*1000,1000),0))</f>
        <v/>
      </c>
      <c r="DB105" s="41" t="str">
        <f>IF(AA105="","",IF(成就内容!R$120&lt;&gt;"",MAX(ROUNDUP(SMALL(AA$59:AA$108,$L105)/1000,0)*1000,1000),0))</f>
        <v/>
      </c>
      <c r="DC105" s="41" t="str">
        <f>IF(AB105="","",IF(成就内容!S$120&lt;&gt;"",MAX(ROUNDUP(SMALL(AB$59:AB$108,$L105)/1000,0)*1000,1000),0))</f>
        <v/>
      </c>
      <c r="DD105" s="41" t="str">
        <f>IF(AC105="","",IF(成就内容!T$120&lt;&gt;"",MAX(ROUNDUP(SMALL(AC$59:AC$108,$L105)/1000,0)*1000,1000),0))</f>
        <v/>
      </c>
      <c r="DE105" s="41" t="str">
        <f>IF(AD105="","",IF(成就内容!U$120&lt;&gt;"",MAX(ROUNDUP(SMALL(AD$59:AD$108,$L105)/1000,0)*1000,1000),0))</f>
        <v/>
      </c>
      <c r="DF105" s="41" t="str">
        <f>IF(AE105="","",IF(成就内容!V$120&lt;&gt;"",MAX(ROUNDUP(SMALL(AE$59:AE$108,$L105)/1000,0)*1000,1000),0))</f>
        <v/>
      </c>
      <c r="DG105" s="41" t="str">
        <f>IF(AF105="","",IF(成就内容!W$120&lt;&gt;"",MAX(ROUNDUP(SMALL(AF$59:AF$108,$L105)/1000,0)*1000,1000),0))</f>
        <v/>
      </c>
      <c r="DH105" s="41" t="str">
        <f>IF(AG105="","",IF(成就内容!X$120&lt;&gt;"",MAX(ROUNDUP(SMALL(AG$59:AG$108,$L105)/1000,0)*1000,1000),0))</f>
        <v/>
      </c>
      <c r="DI105" s="41" t="str">
        <f>IF(AH105="","",IF(成就内容!Y$120&lt;&gt;"",MAX(ROUNDUP(SMALL(AH$59:AH$108,$L105)/1000,0)*1000,1000),0))</f>
        <v/>
      </c>
      <c r="DJ105" s="41" t="str">
        <f>IF(AI105="","",IF(成就内容!Z$120&lt;&gt;"",MAX(ROUNDUP(SMALL(AI$59:AI$108,$L105)/1000,0)*1000,1000),0))</f>
        <v/>
      </c>
      <c r="DK105" s="41" t="str">
        <f>IF(AJ105="","",IF(成就内容!AA$120&lt;&gt;"",MAX(ROUNDUP(SMALL(AJ$59:AJ$108,$L105)/1000,0)*1000,1000),0))</f>
        <v/>
      </c>
      <c r="DL105" s="41" t="str">
        <f>IF(AK105="","",IF(成就内容!AB$120&lt;&gt;"",MAX(ROUNDUP(SMALL(AK$59:AK$108,$L105)/1000,0)*1000,1000),0))</f>
        <v/>
      </c>
      <c r="DM105" s="41" t="str">
        <f>IF(AL105="","",IF(成就内容!AC$120&lt;&gt;"",MAX(ROUNDUP(SMALL(AL$59:AL$108,$L105)/1000,0)*1000,1000),0))</f>
        <v/>
      </c>
      <c r="DN105" s="41" t="str">
        <f>IF(AM105="","",IF(成就内容!AD$120&lt;&gt;"",MAX(ROUNDUP(SMALL(AM$59:AM$108,$L105)/1000,0)*1000,1000),0))</f>
        <v/>
      </c>
      <c r="DO105" s="41" t="str">
        <f>IF(AN105="","",IF(成就内容!AE$120&lt;&gt;"",MAX(ROUNDUP(SMALL(AN$59:AN$108,$L105)/1000,0)*1000,1000),0))</f>
        <v/>
      </c>
      <c r="DP105" s="41" t="str">
        <f>IF(AO105="","",IF(成就内容!AF$120&lt;&gt;"",MAX(ROUNDUP(SMALL(AO$59:AO$108,$L105)/1000,0)*1000,1000),0))</f>
        <v/>
      </c>
      <c r="DQ105" s="41" t="str">
        <f>IF(AP105="","",IF(成就内容!AG$120&lt;&gt;"",MAX(ROUNDUP(SMALL(AP$59:AP$108,$L105)/1000,0)*1000,1000),0))</f>
        <v/>
      </c>
      <c r="DR105" s="41" t="str">
        <f>IF(AQ105="","",IF(成就内容!AH$120&lt;&gt;"",MAX(ROUNDUP(SMALL(AQ$59:AQ$108,$L105)/1000,0)*1000,1000),0))</f>
        <v/>
      </c>
      <c r="DS105" s="41" t="str">
        <f>IF(AR105="","",IF(成就内容!AI$120&lt;&gt;"",MAX(ROUNDUP(SMALL(AR$59:AR$108,$L105)/1000,0)*1000,1000),0))</f>
        <v/>
      </c>
      <c r="DT105" s="41" t="str">
        <f>IF(AS105="","",IF(成就内容!AJ$120&lt;&gt;"",MAX(ROUNDUP(SMALL(AS$59:AS$108,$L105)/1000,0)*1000,1000),0))</f>
        <v/>
      </c>
      <c r="DU105" s="41" t="str">
        <f>IF(AT105="","",IF(成就内容!AK$120&lt;&gt;"",MAX(ROUNDUP(SMALL(AT$59:AT$108,$L105)/1000,0)*1000,1000),0))</f>
        <v/>
      </c>
      <c r="DV105" s="41" t="str">
        <f>IF(AU105="","",IF(成就内容!AL$120&lt;&gt;"",MAX(ROUNDUP(SMALL(AU$59:AU$108,$L105)/1000,0)*1000,1000),0))</f>
        <v/>
      </c>
      <c r="DW105" s="41" t="str">
        <f>IF(AV105="","",IF(成就内容!AM$120&lt;&gt;"",MAX(ROUNDUP(SMALL(AV$59:AV$108,$L105)/1000,0)*1000,1000),0))</f>
        <v/>
      </c>
      <c r="DX105" s="41" t="str">
        <f>IF(AW105="","",IF(成就内容!AN$120&lt;&gt;"",MAX(ROUNDUP(SMALL(AW$59:AW$108,$L105)/1000,0)*1000,1000),0))</f>
        <v/>
      </c>
      <c r="DY105" s="41" t="str">
        <f>IF(AX105="","",IF(成就内容!AO$120&lt;&gt;"",MAX(ROUNDUP(SMALL(AX$59:AX$108,$L105)/1000,0)*1000,1000),0))</f>
        <v/>
      </c>
      <c r="DZ105" s="41" t="str">
        <f>IF(AY105="","",IF(成就内容!AP$120&lt;&gt;"",MAX(ROUNDUP(SMALL(AY$59:AY$108,$L105)/1000,0)*1000,1000),0))</f>
        <v/>
      </c>
      <c r="EA105" s="41" t="str">
        <f>IF(AZ105="","",IF(成就内容!AQ$120&lt;&gt;"",MAX(ROUNDUP(SMALL(AZ$59:AZ$108,$L105)/1000,0)*1000,1000),0))</f>
        <v/>
      </c>
      <c r="EB105" s="41" t="str">
        <f>IF(BA105="","",IF(成就内容!AR$120&lt;&gt;"",MAX(ROUNDUP(SMALL(BA$59:BA$108,$L105)/1000,0)*1000,1000),0))</f>
        <v/>
      </c>
      <c r="EC105" s="41" t="str">
        <f>IF(BB105="","",IF(成就内容!AS$120&lt;&gt;"",MAX(ROUNDUP(SMALL(BB$59:BB$108,$L105)/1000,0)*1000,1000),0))</f>
        <v/>
      </c>
      <c r="ED105" s="41" t="str">
        <f>IF(BC105="","",IF(成就内容!AT$120&lt;&gt;"",MAX(ROUNDUP(SMALL(BC$59:BC$108,$L105)/1000,0)*1000,1000),0))</f>
        <v/>
      </c>
      <c r="EE105" s="41" t="str">
        <f>IF(BD105="","",IF(成就内容!AU$120&lt;&gt;"",MAX(ROUNDUP(SMALL(BD$59:BD$108,$L105)/1000,0)*1000,1000),0))</f>
        <v/>
      </c>
      <c r="EF105" s="41" t="str">
        <f>IF(BE105="","",IF(成就内容!AV$120&lt;&gt;"",MAX(ROUNDUP(SMALL(BE$59:BE$108,$L105)/1000,0)*1000,1000),0))</f>
        <v/>
      </c>
      <c r="EG105" s="41" t="str">
        <f>IF(BF105="","",IF(成就内容!AW$120&lt;&gt;"",MAX(ROUNDUP(SMALL(BF$59:BF$108,$L105)/1000,0)*1000,1000),0))</f>
        <v/>
      </c>
      <c r="EH105" s="41" t="str">
        <f>IF(BG105="","",IF(成就内容!AX$120&lt;&gt;"",MAX(ROUNDUP(SMALL(BG$59:BG$108,$L105)/1000,0)*1000,1000),0))</f>
        <v/>
      </c>
      <c r="EI105" s="41" t="str">
        <f>IF(BH105="","",IF(成就内容!AY$120&lt;&gt;"",MAX(ROUNDUP(SMALL(BH$59:BH$108,$L105)/1000,0)*1000,1000),0))</f>
        <v/>
      </c>
      <c r="EJ105" s="41" t="str">
        <f>IF(BI105="","",IF(成就内容!AZ$120&lt;&gt;"",MAX(ROUNDUP(SMALL(BI$59:BI$108,$L105)/1000,0)*1000,1000),0))</f>
        <v/>
      </c>
      <c r="EK105" s="41" t="str">
        <f>IF(BJ105="","",IF(成就内容!BA$120&lt;&gt;"",MAX(ROUNDUP(SMALL(BJ$59:BJ$108,$L105)/1000,0)*1000,1000),0))</f>
        <v/>
      </c>
      <c r="EL105" s="41" t="str">
        <f>IF(BK105="","",IF(成就内容!BB$120&lt;&gt;"",MAX(ROUNDUP(SMALL(BK$59:BK$108,$L105)/1000,0)*1000,1000),0))</f>
        <v/>
      </c>
      <c r="EM105" s="41" t="str">
        <f>IF(BL105="","",IF(成就内容!BC$120&lt;&gt;"",MAX(ROUNDUP(SMALL(BL$59:BL$108,$L105)/1000,0)*1000,1000),0))</f>
        <v/>
      </c>
      <c r="EN105" s="41" t="str">
        <f>IF(BM105="","",IF(成就内容!BD$120&lt;&gt;"",MAX(ROUNDUP(SMALL(BM$59:BM$108,$L105)/1000,0)*1000,1000),0))</f>
        <v/>
      </c>
      <c r="EO105" s="41" t="str">
        <f>IF(BN105="","",IF(成就内容!BE$120&lt;&gt;"",MAX(ROUNDUP(SMALL(BN$59:BN$108,$L105)/1000,0)*1000,1000),0))</f>
        <v/>
      </c>
      <c r="EP105" s="41" t="str">
        <f>IF(BO105="","",IF(成就内容!BF$120&lt;&gt;"",MAX(ROUNDUP(SMALL(BO$59:BO$108,$L105)/1000,0)*1000,1000),0))</f>
        <v/>
      </c>
      <c r="EQ105" s="41" t="str">
        <f>IF(BP105="","",IF(成就内容!BG$120&lt;&gt;"",MAX(ROUNDUP(SMALL(BP$59:BP$108,$L105)/1000,0)*1000,1000),0))</f>
        <v/>
      </c>
      <c r="ER105" s="41" t="str">
        <f>IF(BQ105="","",IF(成就内容!BH$120&lt;&gt;"",MAX(ROUNDUP(SMALL(BQ$59:BQ$108,$L105)/1000,0)*1000,1000),0))</f>
        <v/>
      </c>
      <c r="ES105" s="41" t="str">
        <f>IF(BR105="","",IF(成就内容!BI$120&lt;&gt;"",MAX(ROUNDUP(SMALL(BR$59:BR$108,$L105)/1000,0)*1000,1000),0))</f>
        <v/>
      </c>
      <c r="ET105" s="41">
        <f>IF(BS105="","",IF(成就内容!BJ$120&lt;&gt;"",MAX(ROUNDUP(SMALL(BS$59:BS$108,$L105)/1000,0)*1000,1000),0))</f>
        <v>0</v>
      </c>
      <c r="EU105" s="41" t="str">
        <f>IF(BT105="","",IF(成就内容!BK$120&lt;&gt;"",MAX(ROUNDUP(SMALL(BT$59:BT$108,$L105)/1000,0)*1000,1000),0))</f>
        <v/>
      </c>
      <c r="EV105" s="41" t="str">
        <f>IF(BU105="","",IF(成就内容!BL$120&lt;&gt;"",MAX(ROUNDUP(SMALL(BU$59:BU$108,$L105)/1000,0)*1000,1000),0))</f>
        <v/>
      </c>
      <c r="EW105" s="41" t="str">
        <f>IF(BV105="","",IF(成就内容!BM$120&lt;&gt;"",MAX(ROUNDUP(SMALL(BV$59:BV$108,$L105)/1000,0)*1000,1000),0))</f>
        <v/>
      </c>
      <c r="EX105" s="41" t="str">
        <f>IF(BW105="","",IF(成就内容!BN$120&lt;&gt;"",MAX(ROUNDUP(SMALL(BW$59:BW$108,$L105)/1000,0)*1000,1000),0))</f>
        <v/>
      </c>
      <c r="EY105" s="41">
        <f>IF(BX105="","",IF(成就内容!BO$120&lt;&gt;"",MAX(ROUNDUP(SMALL(BX$59:BX$108,$L105)/1000,0)*1000,1000),0))</f>
        <v>187000</v>
      </c>
      <c r="EZ105" s="41">
        <f>IF(BY105="","",IF(成就内容!BP$120&lt;&gt;"",MAX(ROUNDUP(SMALL(BY$59:BY$108,$L105)/1000,0)*1000,1000),0))</f>
        <v>559000</v>
      </c>
      <c r="FA105" s="41">
        <f>IF(BZ105="","",IF(成就内容!BQ$120&lt;&gt;"",MAX(ROUNDUP(SMALL(BZ$59:BZ$108,$L105)/1000,0)*1000,1000),0))</f>
        <v>94000</v>
      </c>
      <c r="FB105" s="41" t="str">
        <f>IF(CA105="","",IF(成就内容!BR$120&lt;&gt;"",MAX(ROUNDUP(SMALL(CA$59:CA$108,$L105)/1000,0)*1000,1000),0))</f>
        <v/>
      </c>
      <c r="FC105" s="41" t="str">
        <f>IF(CB105="","",IF(成就内容!BS$120&lt;&gt;"",MAX(ROUNDUP(SMALL(CB$59:CB$108,$L105)/1000,0)*1000,1000),0))</f>
        <v/>
      </c>
      <c r="FD105" s="41">
        <f>IF(CC105="","",IF(成就内容!BT$120&lt;&gt;"",MAX(ROUNDUP(SMALL(CC$59:CC$108,$L105)/1000,0)*1000,1000),0))</f>
        <v>24000</v>
      </c>
      <c r="FE105" s="41">
        <f>IF(CD105="","",IF(成就内容!BU$120&lt;&gt;"",MAX(ROUNDUP(SMALL(CD$59:CD$108,$L105)/1000,0)*1000,1000),0))</f>
        <v>373000</v>
      </c>
      <c r="FF105" s="41" t="str">
        <f>IF(CE105="","",IF(成就内容!BV$120&lt;&gt;"",MAX(ROUNDUP(SMALL(CE$59:CE$108,$L105)/1000,0)*1000,1000),0))</f>
        <v/>
      </c>
      <c r="FG105" s="41" t="str">
        <f>IF(CF105="","",IF(成就内容!BW$120&lt;&gt;"",MAX(ROUNDUP(SMALL(CF$59:CF$108,$L105)/1000,0)*1000,1000),0))</f>
        <v/>
      </c>
      <c r="FH105" s="41" t="str">
        <f>IF(CG105="","",IF(成就内容!BX$120&lt;&gt;"",MAX(ROUNDUP(SMALL(CG$59:CG$108,$L105)/1000,0)*1000,1000),0))</f>
        <v/>
      </c>
      <c r="FI105" s="41" t="str">
        <f>IF(CH105="","",IF(成就内容!BY$120&lt;&gt;"",MAX(ROUNDUP(SMALL(CH$59:CH$108,$L105)/1000,0)*1000,1000),0))</f>
        <v/>
      </c>
      <c r="FJ105" s="41" t="str">
        <f>IF(CI105="","",IF(成就内容!BZ$120&lt;&gt;"",MAX(ROUNDUP(SMALL(CI$59:CI$108,$L105)/1000,0)*1000,1000),0))</f>
        <v/>
      </c>
    </row>
    <row r="106" spans="1:166" s="96" customFormat="1" x14ac:dyDescent="0.15">
      <c r="B106" s="96">
        <v>103</v>
      </c>
      <c r="C106" s="96">
        <f>'[1]功能-子任务'!$S107</f>
        <v>71956.800000000003</v>
      </c>
      <c r="D106" s="96">
        <f>'[1]功能-子任务'!$AC107</f>
        <v>66560000</v>
      </c>
      <c r="E106" s="96">
        <f>'[1]功能-子任务'!$AM107/4</f>
        <v>600545703.125</v>
      </c>
      <c r="F106" s="96">
        <f t="shared" si="154"/>
        <v>600545703.125</v>
      </c>
      <c r="G106" s="96">
        <f>'[1]功能-子任务'!$AR107</f>
        <v>1337620000.000001</v>
      </c>
      <c r="H106" s="96">
        <f>'[1]功能-子任务'!$BA107</f>
        <v>135950</v>
      </c>
      <c r="I106" s="96">
        <f>'[1]功能-子任务'!$BJ107</f>
        <v>468742.1</v>
      </c>
      <c r="J106" s="19"/>
      <c r="L106" s="43">
        <v>48</v>
      </c>
      <c r="M106" s="41" t="str">
        <f>IF(成就内容!D54="","",INDEX($D$4:$D$178*成就内容!D$120/SUM(成就内容!$D$120:$BZ$120),成就内容!D110,1)-SUM(M$59:M105))</f>
        <v/>
      </c>
      <c r="N106" s="41" t="str">
        <f>IF(成就内容!E54="","",INDEX($D$4:$D$178*成就内容!E$120/SUM(成就内容!$D$120:$BZ$120),成就内容!E110,1)-SUM(N$59:N105))</f>
        <v/>
      </c>
      <c r="O106" s="41" t="str">
        <f>IF(成就内容!F54="","",INDEX($D$4:$D$178*成就内容!F$120/SUM(成就内容!$D$120:$BZ$120),成就内容!F110,1)-SUM(O$59:O105))</f>
        <v/>
      </c>
      <c r="P106" s="41" t="str">
        <f>IF(成就内容!G54="","",INDEX($D$4:$D$178*成就内容!G$120/SUM(成就内容!$D$120:$BZ$120),成就内容!G110,1)-SUM(P$59:P105))</f>
        <v/>
      </c>
      <c r="Q106" s="41" t="str">
        <f>IF(成就内容!H54="","",INDEX($D$4:$D$178*成就内容!H$120/SUM(成就内容!$D$120:$BZ$120),成就内容!H110,1)-SUM(Q$59:Q105))</f>
        <v/>
      </c>
      <c r="R106" s="41" t="str">
        <f>IF(成就内容!I54="","",INDEX($D$4:$D$178*成就内容!I$120/SUM(成就内容!$D$120:$BZ$120),成就内容!I110,1)-SUM(R$59:R105))</f>
        <v/>
      </c>
      <c r="S106" s="41" t="str">
        <f>IF(成就内容!J54="","",INDEX($D$4:$D$178*成就内容!J$120/SUM(成就内容!$D$120:$BZ$120),成就内容!J110,1)-SUM(S$59:S105))</f>
        <v/>
      </c>
      <c r="T106" s="41" t="str">
        <f>IF(成就内容!K54="","",INDEX($D$4:$D$178*成就内容!K$120/SUM(成就内容!$D$120:$BZ$120),成就内容!K110,1)-SUM(T$59:T105))</f>
        <v/>
      </c>
      <c r="U106" s="41" t="str">
        <f>IF(成就内容!L54="","",INDEX($D$4:$D$178*成就内容!L$120/SUM(成就内容!$D$120:$BZ$120),成就内容!L110,1)-SUM(U$59:U105))</f>
        <v/>
      </c>
      <c r="V106" s="41" t="str">
        <f>IF(成就内容!M54="","",INDEX($D$4:$D$178*成就内容!M$120/SUM(成就内容!$D$120:$BZ$120),成就内容!M110,1)-SUM(V$59:V105))</f>
        <v/>
      </c>
      <c r="W106" s="41" t="str">
        <f>IF(成就内容!N54="","",INDEX($D$4:$D$178*成就内容!N$120/SUM(成就内容!$D$120:$BZ$120),成就内容!N110,1)-SUM(W$59:W105))</f>
        <v/>
      </c>
      <c r="X106" s="41" t="str">
        <f>IF(成就内容!O54="","",INDEX($D$4:$D$178*成就内容!O$120/SUM(成就内容!$D$120:$BZ$120),成就内容!O110,1)-SUM(X$59:X105))</f>
        <v/>
      </c>
      <c r="Y106" s="41" t="str">
        <f>IF(成就内容!P54="","",INDEX($D$4:$D$178*成就内容!P$120/SUM(成就内容!$D$120:$BZ$120),成就内容!P110,1)-SUM(Y$59:Y105))</f>
        <v/>
      </c>
      <c r="Z106" s="41" t="str">
        <f>IF(成就内容!Q54="","",INDEX($D$4:$D$178*成就内容!Q$120/SUM(成就内容!$D$120:$BZ$120),成就内容!Q110,1)-SUM(Z$59:Z105))</f>
        <v/>
      </c>
      <c r="AA106" s="41" t="str">
        <f>IF(成就内容!R54="","",INDEX($D$4:$D$178*成就内容!R$120/SUM(成就内容!$D$120:$BZ$120),成就内容!R110,1)-SUM(AA$59:AA105))</f>
        <v/>
      </c>
      <c r="AB106" s="41" t="str">
        <f>IF(成就内容!S54="","",INDEX($D$4:$D$178*成就内容!S$120/SUM(成就内容!$D$120:$BZ$120),成就内容!S110,1)-SUM(AB$59:AB105))</f>
        <v/>
      </c>
      <c r="AC106" s="41" t="str">
        <f>IF(成就内容!T54="","",INDEX($D$4:$D$178*成就内容!T$120/SUM(成就内容!$D$120:$BZ$120),成就内容!T110,1)-SUM(AC$59:AC105))</f>
        <v/>
      </c>
      <c r="AD106" s="41" t="str">
        <f>IF(成就内容!U54="","",INDEX($D$4:$D$178*成就内容!U$120/SUM(成就内容!$D$120:$BZ$120),成就内容!U110,1)-SUM(AD$59:AD105))</f>
        <v/>
      </c>
      <c r="AE106" s="41" t="str">
        <f>IF(成就内容!V54="","",INDEX($D$4:$D$178*成就内容!V$120/SUM(成就内容!$D$120:$BZ$120),成就内容!V110,1)-SUM(AE$59:AE105))</f>
        <v/>
      </c>
      <c r="AF106" s="41" t="str">
        <f>IF(成就内容!W54="","",INDEX($D$4:$D$178*成就内容!W$120/SUM(成就内容!$D$120:$BZ$120),成就内容!W110,1)-SUM(AF$59:AF105))</f>
        <v/>
      </c>
      <c r="AG106" s="41" t="str">
        <f>IF(成就内容!X54="","",INDEX($D$4:$D$178*成就内容!X$120/SUM(成就内容!$D$120:$BZ$120),成就内容!X110,1)-SUM(AG$59:AG105))</f>
        <v/>
      </c>
      <c r="AH106" s="41" t="str">
        <f>IF(成就内容!Y54="","",INDEX($D$4:$D$178*成就内容!Y$120/SUM(成就内容!$D$120:$BZ$120),成就内容!Y110,1)-SUM(AH$59:AH105))</f>
        <v/>
      </c>
      <c r="AI106" s="41" t="str">
        <f>IF(成就内容!Z54="","",INDEX($D$4:$D$178*成就内容!Z$120/SUM(成就内容!$D$120:$BZ$120),成就内容!Z110,1)-SUM(AI$59:AI105))</f>
        <v/>
      </c>
      <c r="AJ106" s="41" t="str">
        <f>IF(成就内容!AA54="","",INDEX($D$4:$D$178*成就内容!AA$120/SUM(成就内容!$D$120:$BZ$120),成就内容!AA110,1)-SUM(AJ$59:AJ105))</f>
        <v/>
      </c>
      <c r="AK106" s="41" t="str">
        <f>IF(成就内容!AB54="","",INDEX($D$4:$D$178*成就内容!AB$120/SUM(成就内容!$D$120:$BZ$120),成就内容!AB110,1)-SUM(AK$59:AK105))</f>
        <v/>
      </c>
      <c r="AL106" s="41" t="str">
        <f>IF(成就内容!AC54="","",INDEX($D$4:$D$178*成就内容!AC$120/SUM(成就内容!$D$120:$BZ$120),成就内容!AC110,1)-SUM(AL$59:AL105))</f>
        <v/>
      </c>
      <c r="AM106" s="41" t="str">
        <f>IF(成就内容!AD54="","",INDEX($D$4:$D$178*成就内容!AD$120/SUM(成就内容!$D$120:$BZ$120),成就内容!AD110,1)-SUM(AM$59:AM105))</f>
        <v/>
      </c>
      <c r="AN106" s="41" t="str">
        <f>IF(成就内容!AE54="","",INDEX($D$4:$D$178*成就内容!AE$120/SUM(成就内容!$D$120:$BZ$120),成就内容!AE110,1)-SUM(AN$59:AN105))</f>
        <v/>
      </c>
      <c r="AO106" s="41" t="str">
        <f>IF(成就内容!AF54="","",INDEX($D$4:$D$178*成就内容!AF$120/SUM(成就内容!$D$120:$BZ$120),成就内容!AF110,1)-SUM(AO$59:AO105))</f>
        <v/>
      </c>
      <c r="AP106" s="41" t="str">
        <f>IF(成就内容!AG54="","",INDEX($D$4:$D$178*成就内容!AG$120/SUM(成就内容!$D$120:$BZ$120),成就内容!AG110,1)-SUM(AP$59:AP105))</f>
        <v/>
      </c>
      <c r="AQ106" s="41" t="str">
        <f>IF(成就内容!AH54="","",INDEX($D$4:$D$178*成就内容!AH$120/SUM(成就内容!$D$120:$BZ$120),成就内容!AH110,1)-SUM(AQ$59:AQ105))</f>
        <v/>
      </c>
      <c r="AR106" s="41" t="str">
        <f>IF(成就内容!AI54="","",INDEX($D$4:$D$178*成就内容!AI$120/SUM(成就内容!$D$120:$BZ$120),成就内容!AI110,1)-SUM(AR$59:AR105))</f>
        <v/>
      </c>
      <c r="AS106" s="41" t="str">
        <f>IF(成就内容!AJ54="","",INDEX($D$4:$D$178*成就内容!AJ$120/SUM(成就内容!$D$120:$BZ$120),成就内容!AJ110,1)-SUM(AS$59:AS105))</f>
        <v/>
      </c>
      <c r="AT106" s="41" t="str">
        <f>IF(成就内容!AK54="","",INDEX($D$4:$D$178*成就内容!AK$120/SUM(成就内容!$D$120:$BZ$120),成就内容!AK110,1)-SUM(AT$59:AT105))</f>
        <v/>
      </c>
      <c r="AU106" s="41" t="str">
        <f>IF(成就内容!AL54="","",INDEX($D$4:$D$178*成就内容!AL$120/SUM(成就内容!$D$120:$BZ$120),成就内容!AL110,1)-SUM(AU$59:AU105))</f>
        <v/>
      </c>
      <c r="AV106" s="41" t="str">
        <f>IF(成就内容!AM54="","",INDEX($D$4:$D$178*成就内容!AM$120/SUM(成就内容!$D$120:$BZ$120),成就内容!AM110,1)-SUM(AV$59:AV105))</f>
        <v/>
      </c>
      <c r="AW106" s="41" t="str">
        <f>IF(成就内容!AN54="","",INDEX($D$4:$D$178*成就内容!AN$120/SUM(成就内容!$D$120:$BZ$120),成就内容!AN110,1)-SUM(AW$59:AW105))</f>
        <v/>
      </c>
      <c r="AX106" s="41" t="str">
        <f>IF(成就内容!AO54="","",INDEX($D$4:$D$178*成就内容!AO$120/SUM(成就内容!$D$120:$BZ$120),成就内容!AO110,1)-SUM(AX$59:AX105))</f>
        <v/>
      </c>
      <c r="AY106" s="41" t="str">
        <f>IF(成就内容!AP54="","",INDEX($D$4:$D$178*成就内容!AP$120/SUM(成就内容!$D$120:$BZ$120),成就内容!AP110,1)-SUM(AY$59:AY105))</f>
        <v/>
      </c>
      <c r="AZ106" s="41" t="str">
        <f>IF(成就内容!AQ54="","",INDEX($D$4:$D$178*成就内容!AQ$120/SUM(成就内容!$D$120:$BZ$120),成就内容!AQ110,1)-SUM(AZ$59:AZ105))</f>
        <v/>
      </c>
      <c r="BA106" s="41" t="str">
        <f>IF(成就内容!AR54="","",INDEX($D$4:$D$178*成就内容!AR$120/SUM(成就内容!$D$120:$BZ$120),成就内容!AR110,1)-SUM(BA$59:BA105))</f>
        <v/>
      </c>
      <c r="BB106" s="41" t="str">
        <f>IF(成就内容!AS54="","",INDEX($D$4:$D$178*成就内容!AS$120/SUM(成就内容!$D$120:$BZ$120),成就内容!AS110,1)-SUM(BB$59:BB105))</f>
        <v/>
      </c>
      <c r="BC106" s="41" t="str">
        <f>IF(成就内容!AT54="","",INDEX($D$4:$D$178*成就内容!AT$120/SUM(成就内容!$D$120:$BZ$120),成就内容!AT110,1)-SUM(BC$59:BC105))</f>
        <v/>
      </c>
      <c r="BD106" s="41" t="str">
        <f>IF(成就内容!AU54="","",INDEX($D$4:$D$178*成就内容!AU$120/SUM(成就内容!$D$120:$BZ$120),成就内容!AU110,1)-SUM(BD$59:BD105))</f>
        <v/>
      </c>
      <c r="BE106" s="41" t="str">
        <f>IF(成就内容!AV54="","",INDEX($D$4:$D$178*成就内容!AV$120/SUM(成就内容!$D$120:$BZ$120),成就内容!AV110,1)-SUM(BE$59:BE105))</f>
        <v/>
      </c>
      <c r="BF106" s="41" t="str">
        <f>IF(成就内容!AW54="","",INDEX($D$4:$D$178*成就内容!AW$120/SUM(成就内容!$D$120:$BZ$120),成就内容!AW110,1)-SUM(BF$59:BF105))</f>
        <v/>
      </c>
      <c r="BG106" s="41" t="str">
        <f>IF(成就内容!AX54="","",INDEX($D$4:$D$178*成就内容!AX$120/SUM(成就内容!$D$120:$BZ$120),成就内容!AX110,1)-SUM(BG$59:BG105))</f>
        <v/>
      </c>
      <c r="BH106" s="41" t="str">
        <f>IF(成就内容!AY54="","",INDEX($D$4:$D$178*成就内容!AY$120/SUM(成就内容!$D$120:$BZ$120),成就内容!AY110,1)-SUM(BH$59:BH105))</f>
        <v/>
      </c>
      <c r="BI106" s="41" t="str">
        <f>IF(成就内容!AZ54="","",INDEX($D$4:$D$178*成就内容!AZ$120/SUM(成就内容!$D$120:$BZ$120),成就内容!AZ110,1)-SUM(BI$59:BI105))</f>
        <v/>
      </c>
      <c r="BJ106" s="41" t="str">
        <f>IF(成就内容!BA54="","",INDEX($D$4:$D$178*成就内容!BA$120/SUM(成就内容!$D$120:$BZ$120),成就内容!BA110,1)-SUM(BJ$59:BJ105))</f>
        <v/>
      </c>
      <c r="BK106" s="41" t="str">
        <f>IF(成就内容!BB54="","",INDEX($D$4:$D$178*成就内容!BB$120/SUM(成就内容!$D$120:$BZ$120),成就内容!BB110,1)-SUM(BK$59:BK105))</f>
        <v/>
      </c>
      <c r="BL106" s="41" t="str">
        <f>IF(成就内容!BC54="","",INDEX($D$4:$D$178*成就内容!BC$120/SUM(成就内容!$D$120:$BZ$120),成就内容!BC110,1)-SUM(BL$59:BL105))</f>
        <v/>
      </c>
      <c r="BM106" s="41" t="str">
        <f>IF(成就内容!BD54="","",INDEX($D$4:$D$178*成就内容!BD$120/SUM(成就内容!$D$120:$BZ$120),成就内容!BD110,1)-SUM(BM$59:BM105))</f>
        <v/>
      </c>
      <c r="BN106" s="41" t="str">
        <f>IF(成就内容!BE54="","",INDEX($D$4:$D$178*成就内容!BE$120/SUM(成就内容!$D$120:$BZ$120),成就内容!BE110,1)-SUM(BN$59:BN105))</f>
        <v/>
      </c>
      <c r="BO106" s="41" t="str">
        <f>IF(成就内容!BF54="","",INDEX($D$4:$D$178*成就内容!BF$120/SUM(成就内容!$D$120:$BZ$120),成就内容!BF110,1)-SUM(BO$59:BO105))</f>
        <v/>
      </c>
      <c r="BP106" s="41" t="str">
        <f>IF(成就内容!BG54="","",INDEX($D$4:$D$178*成就内容!BG$120/SUM(成就内容!$D$120:$BZ$120),成就内容!BG110,1)-SUM(BP$59:BP105))</f>
        <v/>
      </c>
      <c r="BQ106" s="41" t="str">
        <f>IF(成就内容!BH54="","",INDEX($D$4:$D$178*成就内容!BH$120/SUM(成就内容!$D$120:$BZ$120),成就内容!BH110,1)-SUM(BQ$59:BQ105))</f>
        <v/>
      </c>
      <c r="BR106" s="41" t="str">
        <f>IF(成就内容!BI54="","",INDEX($D$4:$D$178*成就内容!BI$120/SUM(成就内容!$D$120:$BZ$120),成就内容!BI110,1)-SUM(BR$59:BR105))</f>
        <v/>
      </c>
      <c r="BS106" s="41">
        <f>IF(成就内容!BJ54="","",INDEX($D$4:$D$178*成就内容!BJ$120/SUM(成就内容!$D$120:$BZ$120),成就内容!BJ110,1)-SUM(BS$59:BS105))</f>
        <v>0</v>
      </c>
      <c r="BT106" s="41" t="str">
        <f>IF(成就内容!BK54="","",INDEX($D$4:$D$178*成就内容!BK$120/SUM(成就内容!$D$120:$BZ$120),成就内容!BK110,1)-SUM(BT$59:BT105))</f>
        <v/>
      </c>
      <c r="BU106" s="41" t="str">
        <f>IF(成就内容!BL54="","",INDEX($D$4:$D$178*成就内容!BL$120/SUM(成就内容!$D$120:$BZ$120),成就内容!BL110,1)-SUM(BU$59:BU105))</f>
        <v/>
      </c>
      <c r="BV106" s="41" t="str">
        <f>IF(成就内容!BM54="","",INDEX($D$4:$D$178*成就内容!BM$120/SUM(成就内容!$D$120:$BZ$120),成就内容!BM110,1)-SUM(BV$59:BV105))</f>
        <v/>
      </c>
      <c r="BW106" s="41" t="str">
        <f>IF(成就内容!BN54="","",INDEX($D$4:$D$178*成就内容!BN$120/SUM(成就内容!$D$120:$BZ$120),成就内容!BN110,1)-SUM(BW$59:BW105))</f>
        <v/>
      </c>
      <c r="BX106" s="41">
        <f>IF(成就内容!BO54="","",INDEX($D$4:$D$178*成就内容!BO$120/SUM(成就内容!$D$120:$BZ$120),成就内容!BO110,1)-SUM(BX$59:BX105))</f>
        <v>0</v>
      </c>
      <c r="BY106" s="41">
        <f>IF(成就内容!BP54="","",INDEX($D$4:$D$178*成就内容!BP$120/SUM(成就内容!$D$120:$BZ$120),成就内容!BP110,1)-SUM(BY$59:BY105))</f>
        <v>186181.81818181835</v>
      </c>
      <c r="BZ106" s="41">
        <f>IF(成就内容!BQ54="","",INDEX($D$4:$D$178*成就内容!BQ$120/SUM(成就内容!$D$120:$BZ$120),成就内容!BQ110,1)-SUM(BZ$59:BZ105))</f>
        <v>93090.909090908943</v>
      </c>
      <c r="CA106" s="41" t="str">
        <f>IF(成就内容!BR54="","",INDEX($D$4:$D$178*成就内容!BR$120/SUM(成就内容!$D$120:$BZ$120),成就内容!BR110,1)-SUM(CA$59:CA105))</f>
        <v/>
      </c>
      <c r="CB106" s="41" t="str">
        <f>IF(成就内容!BS54="","",INDEX($D$4:$D$178*成就内容!BS$120/SUM(成就内容!$D$120:$BZ$120),成就内容!BS110,1)-SUM(CB$59:CB105))</f>
        <v/>
      </c>
      <c r="CC106" s="41">
        <f>IF(成就内容!BT54="","",INDEX($D$4:$D$178*成就内容!BT$120/SUM(成就内容!$D$120:$BZ$120),成就内容!BT110,1)-SUM(CC$59:CC105))</f>
        <v>0</v>
      </c>
      <c r="CD106" s="41">
        <f>IF(成就内容!BU54="","",INDEX($D$4:$D$178*成就内容!BU$120/SUM(成就内容!$D$120:$BZ$120),成就内容!BU110,1)-SUM(CD$59:CD105))</f>
        <v>372363.6363636367</v>
      </c>
      <c r="CE106" s="41" t="str">
        <f>IF(成就内容!BV54="","",INDEX($D$4:$D$178*成就内容!BV$120/SUM(成就内容!$D$120:$BZ$120),成就内容!BV110,1)-SUM(CE$59:CE105))</f>
        <v/>
      </c>
      <c r="CF106" s="41" t="str">
        <f>IF(成就内容!BW54="","",INDEX($D$4:$D$178*成就内容!BW$120/SUM(成就内容!$D$120:$BZ$120),成就内容!BW110,1)-SUM(CF$59:CF105))</f>
        <v/>
      </c>
      <c r="CG106" s="41" t="str">
        <f>IF(成就内容!BX54="","",INDEX($D$4:$D$178*成就内容!BX$120/SUM(成就内容!$D$120:$BZ$120),成就内容!BX110,1)-SUM(CG$59:CG105))</f>
        <v/>
      </c>
      <c r="CH106" s="41" t="str">
        <f>IF(成就内容!BY54="","",INDEX($D$4:$D$178*成就内容!BY$120/SUM(成就内容!$D$120:$BZ$120),成就内容!BY110,1)-SUM(CH$59:CH105))</f>
        <v/>
      </c>
      <c r="CI106" s="41" t="str">
        <f>IF(成就内容!BZ54="","",INDEX($D$4:$D$178*成就内容!BZ$120/SUM(成就内容!$D$120:$BZ$120),成就内容!BZ110,1)-SUM(CI$59:CI105))</f>
        <v/>
      </c>
      <c r="CK106" s="19"/>
      <c r="CM106" s="43">
        <v>48</v>
      </c>
      <c r="CN106" s="41" t="str">
        <f>IF(M106="","",IF(成就内容!D$120&lt;&gt;"",MAX(ROUNDUP(SMALL(M$59:M$108,$L106)/1000,0)*1000,1000),0))</f>
        <v/>
      </c>
      <c r="CO106" s="41" t="str">
        <f>IF(N106="","",IF(成就内容!E$120&lt;&gt;"",MAX(ROUNDUP(SMALL(N$59:N$108,$L106)/1000,0)*1000,1000),0))</f>
        <v/>
      </c>
      <c r="CP106" s="41" t="str">
        <f>IF(O106="","",IF(成就内容!F$120&lt;&gt;"",MAX(ROUNDUP(SMALL(O$59:O$108,$L106)/1000,0)*1000,1000),0))</f>
        <v/>
      </c>
      <c r="CQ106" s="41" t="str">
        <f>IF(P106="","",IF(成就内容!G$120&lt;&gt;"",MAX(ROUNDUP(SMALL(P$59:P$108,$L106)/1000,0)*1000,1000),0))</f>
        <v/>
      </c>
      <c r="CR106" s="41" t="str">
        <f>IF(Q106="","",IF(成就内容!H$120&lt;&gt;"",MAX(ROUNDUP(SMALL(Q$59:Q$108,$L106)/1000,0)*1000,1000),0))</f>
        <v/>
      </c>
      <c r="CS106" s="41" t="str">
        <f>IF(R106="","",IF(成就内容!I$120&lt;&gt;"",MAX(ROUNDUP(SMALL(R$59:R$108,$L106)/1000,0)*1000,1000),0))</f>
        <v/>
      </c>
      <c r="CT106" s="41" t="str">
        <f>IF(S106="","",IF(成就内容!J$120&lt;&gt;"",MAX(ROUNDUP(SMALL(S$59:S$108,$L106)/1000,0)*1000,1000),0))</f>
        <v/>
      </c>
      <c r="CU106" s="41" t="str">
        <f>IF(T106="","",IF(成就内容!K$120&lt;&gt;"",MAX(ROUNDUP(SMALL(T$59:T$108,$L106)/1000,0)*1000,1000),0))</f>
        <v/>
      </c>
      <c r="CV106" s="41" t="str">
        <f>IF(U106="","",IF(成就内容!L$120&lt;&gt;"",MAX(ROUNDUP(SMALL(U$59:U$108,$L106)/1000,0)*1000,1000),0))</f>
        <v/>
      </c>
      <c r="CW106" s="41" t="str">
        <f>IF(V106="","",IF(成就内容!M$120&lt;&gt;"",MAX(ROUNDUP(SMALL(V$59:V$108,$L106)/1000,0)*1000,1000),0))</f>
        <v/>
      </c>
      <c r="CX106" s="41" t="str">
        <f>IF(W106="","",IF(成就内容!N$120&lt;&gt;"",MAX(ROUNDUP(SMALL(W$59:W$108,$L106)/1000,0)*1000,1000),0))</f>
        <v/>
      </c>
      <c r="CY106" s="41" t="str">
        <f>IF(X106="","",IF(成就内容!O$120&lt;&gt;"",MAX(ROUNDUP(SMALL(X$59:X$108,$L106)/1000,0)*1000,1000),0))</f>
        <v/>
      </c>
      <c r="CZ106" s="41" t="str">
        <f>IF(Y106="","",IF(成就内容!P$120&lt;&gt;"",MAX(ROUNDUP(SMALL(Y$59:Y$108,$L106)/1000,0)*1000,1000),0))</f>
        <v/>
      </c>
      <c r="DA106" s="41" t="str">
        <f>IF(Z106="","",IF(成就内容!Q$120&lt;&gt;"",MAX(ROUNDUP(SMALL(Z$59:Z$108,$L106)/1000,0)*1000,1000),0))</f>
        <v/>
      </c>
      <c r="DB106" s="41" t="str">
        <f>IF(AA106="","",IF(成就内容!R$120&lt;&gt;"",MAX(ROUNDUP(SMALL(AA$59:AA$108,$L106)/1000,0)*1000,1000),0))</f>
        <v/>
      </c>
      <c r="DC106" s="41" t="str">
        <f>IF(AB106="","",IF(成就内容!S$120&lt;&gt;"",MAX(ROUNDUP(SMALL(AB$59:AB$108,$L106)/1000,0)*1000,1000),0))</f>
        <v/>
      </c>
      <c r="DD106" s="41" t="str">
        <f>IF(AC106="","",IF(成就内容!T$120&lt;&gt;"",MAX(ROUNDUP(SMALL(AC$59:AC$108,$L106)/1000,0)*1000,1000),0))</f>
        <v/>
      </c>
      <c r="DE106" s="41" t="str">
        <f>IF(AD106="","",IF(成就内容!U$120&lt;&gt;"",MAX(ROUNDUP(SMALL(AD$59:AD$108,$L106)/1000,0)*1000,1000),0))</f>
        <v/>
      </c>
      <c r="DF106" s="41" t="str">
        <f>IF(AE106="","",IF(成就内容!V$120&lt;&gt;"",MAX(ROUNDUP(SMALL(AE$59:AE$108,$L106)/1000,0)*1000,1000),0))</f>
        <v/>
      </c>
      <c r="DG106" s="41" t="str">
        <f>IF(AF106="","",IF(成就内容!W$120&lt;&gt;"",MAX(ROUNDUP(SMALL(AF$59:AF$108,$L106)/1000,0)*1000,1000),0))</f>
        <v/>
      </c>
      <c r="DH106" s="41" t="str">
        <f>IF(AG106="","",IF(成就内容!X$120&lt;&gt;"",MAX(ROUNDUP(SMALL(AG$59:AG$108,$L106)/1000,0)*1000,1000),0))</f>
        <v/>
      </c>
      <c r="DI106" s="41" t="str">
        <f>IF(AH106="","",IF(成就内容!Y$120&lt;&gt;"",MAX(ROUNDUP(SMALL(AH$59:AH$108,$L106)/1000,0)*1000,1000),0))</f>
        <v/>
      </c>
      <c r="DJ106" s="41" t="str">
        <f>IF(AI106="","",IF(成就内容!Z$120&lt;&gt;"",MAX(ROUNDUP(SMALL(AI$59:AI$108,$L106)/1000,0)*1000,1000),0))</f>
        <v/>
      </c>
      <c r="DK106" s="41" t="str">
        <f>IF(AJ106="","",IF(成就内容!AA$120&lt;&gt;"",MAX(ROUNDUP(SMALL(AJ$59:AJ$108,$L106)/1000,0)*1000,1000),0))</f>
        <v/>
      </c>
      <c r="DL106" s="41" t="str">
        <f>IF(AK106="","",IF(成就内容!AB$120&lt;&gt;"",MAX(ROUNDUP(SMALL(AK$59:AK$108,$L106)/1000,0)*1000,1000),0))</f>
        <v/>
      </c>
      <c r="DM106" s="41" t="str">
        <f>IF(AL106="","",IF(成就内容!AC$120&lt;&gt;"",MAX(ROUNDUP(SMALL(AL$59:AL$108,$L106)/1000,0)*1000,1000),0))</f>
        <v/>
      </c>
      <c r="DN106" s="41" t="str">
        <f>IF(AM106="","",IF(成就内容!AD$120&lt;&gt;"",MAX(ROUNDUP(SMALL(AM$59:AM$108,$L106)/1000,0)*1000,1000),0))</f>
        <v/>
      </c>
      <c r="DO106" s="41" t="str">
        <f>IF(AN106="","",IF(成就内容!AE$120&lt;&gt;"",MAX(ROUNDUP(SMALL(AN$59:AN$108,$L106)/1000,0)*1000,1000),0))</f>
        <v/>
      </c>
      <c r="DP106" s="41" t="str">
        <f>IF(AO106="","",IF(成就内容!AF$120&lt;&gt;"",MAX(ROUNDUP(SMALL(AO$59:AO$108,$L106)/1000,0)*1000,1000),0))</f>
        <v/>
      </c>
      <c r="DQ106" s="41" t="str">
        <f>IF(AP106="","",IF(成就内容!AG$120&lt;&gt;"",MAX(ROUNDUP(SMALL(AP$59:AP$108,$L106)/1000,0)*1000,1000),0))</f>
        <v/>
      </c>
      <c r="DR106" s="41" t="str">
        <f>IF(AQ106="","",IF(成就内容!AH$120&lt;&gt;"",MAX(ROUNDUP(SMALL(AQ$59:AQ$108,$L106)/1000,0)*1000,1000),0))</f>
        <v/>
      </c>
      <c r="DS106" s="41" t="str">
        <f>IF(AR106="","",IF(成就内容!AI$120&lt;&gt;"",MAX(ROUNDUP(SMALL(AR$59:AR$108,$L106)/1000,0)*1000,1000),0))</f>
        <v/>
      </c>
      <c r="DT106" s="41" t="str">
        <f>IF(AS106="","",IF(成就内容!AJ$120&lt;&gt;"",MAX(ROUNDUP(SMALL(AS$59:AS$108,$L106)/1000,0)*1000,1000),0))</f>
        <v/>
      </c>
      <c r="DU106" s="41" t="str">
        <f>IF(AT106="","",IF(成就内容!AK$120&lt;&gt;"",MAX(ROUNDUP(SMALL(AT$59:AT$108,$L106)/1000,0)*1000,1000),0))</f>
        <v/>
      </c>
      <c r="DV106" s="41" t="str">
        <f>IF(AU106="","",IF(成就内容!AL$120&lt;&gt;"",MAX(ROUNDUP(SMALL(AU$59:AU$108,$L106)/1000,0)*1000,1000),0))</f>
        <v/>
      </c>
      <c r="DW106" s="41" t="str">
        <f>IF(AV106="","",IF(成就内容!AM$120&lt;&gt;"",MAX(ROUNDUP(SMALL(AV$59:AV$108,$L106)/1000,0)*1000,1000),0))</f>
        <v/>
      </c>
      <c r="DX106" s="41" t="str">
        <f>IF(AW106="","",IF(成就内容!AN$120&lt;&gt;"",MAX(ROUNDUP(SMALL(AW$59:AW$108,$L106)/1000,0)*1000,1000),0))</f>
        <v/>
      </c>
      <c r="DY106" s="41" t="str">
        <f>IF(AX106="","",IF(成就内容!AO$120&lt;&gt;"",MAX(ROUNDUP(SMALL(AX$59:AX$108,$L106)/1000,0)*1000,1000),0))</f>
        <v/>
      </c>
      <c r="DZ106" s="41" t="str">
        <f>IF(AY106="","",IF(成就内容!AP$120&lt;&gt;"",MAX(ROUNDUP(SMALL(AY$59:AY$108,$L106)/1000,0)*1000,1000),0))</f>
        <v/>
      </c>
      <c r="EA106" s="41" t="str">
        <f>IF(AZ106="","",IF(成就内容!AQ$120&lt;&gt;"",MAX(ROUNDUP(SMALL(AZ$59:AZ$108,$L106)/1000,0)*1000,1000),0))</f>
        <v/>
      </c>
      <c r="EB106" s="41" t="str">
        <f>IF(BA106="","",IF(成就内容!AR$120&lt;&gt;"",MAX(ROUNDUP(SMALL(BA$59:BA$108,$L106)/1000,0)*1000,1000),0))</f>
        <v/>
      </c>
      <c r="EC106" s="41" t="str">
        <f>IF(BB106="","",IF(成就内容!AS$120&lt;&gt;"",MAX(ROUNDUP(SMALL(BB$59:BB$108,$L106)/1000,0)*1000,1000),0))</f>
        <v/>
      </c>
      <c r="ED106" s="41" t="str">
        <f>IF(BC106="","",IF(成就内容!AT$120&lt;&gt;"",MAX(ROUNDUP(SMALL(BC$59:BC$108,$L106)/1000,0)*1000,1000),0))</f>
        <v/>
      </c>
      <c r="EE106" s="41" t="str">
        <f>IF(BD106="","",IF(成就内容!AU$120&lt;&gt;"",MAX(ROUNDUP(SMALL(BD$59:BD$108,$L106)/1000,0)*1000,1000),0))</f>
        <v/>
      </c>
      <c r="EF106" s="41" t="str">
        <f>IF(BE106="","",IF(成就内容!AV$120&lt;&gt;"",MAX(ROUNDUP(SMALL(BE$59:BE$108,$L106)/1000,0)*1000,1000),0))</f>
        <v/>
      </c>
      <c r="EG106" s="41" t="str">
        <f>IF(BF106="","",IF(成就内容!AW$120&lt;&gt;"",MAX(ROUNDUP(SMALL(BF$59:BF$108,$L106)/1000,0)*1000,1000),0))</f>
        <v/>
      </c>
      <c r="EH106" s="41" t="str">
        <f>IF(BG106="","",IF(成就内容!AX$120&lt;&gt;"",MAX(ROUNDUP(SMALL(BG$59:BG$108,$L106)/1000,0)*1000,1000),0))</f>
        <v/>
      </c>
      <c r="EI106" s="41" t="str">
        <f>IF(BH106="","",IF(成就内容!AY$120&lt;&gt;"",MAX(ROUNDUP(SMALL(BH$59:BH$108,$L106)/1000,0)*1000,1000),0))</f>
        <v/>
      </c>
      <c r="EJ106" s="41" t="str">
        <f>IF(BI106="","",IF(成就内容!AZ$120&lt;&gt;"",MAX(ROUNDUP(SMALL(BI$59:BI$108,$L106)/1000,0)*1000,1000),0))</f>
        <v/>
      </c>
      <c r="EK106" s="41" t="str">
        <f>IF(BJ106="","",IF(成就内容!BA$120&lt;&gt;"",MAX(ROUNDUP(SMALL(BJ$59:BJ$108,$L106)/1000,0)*1000,1000),0))</f>
        <v/>
      </c>
      <c r="EL106" s="41" t="str">
        <f>IF(BK106="","",IF(成就内容!BB$120&lt;&gt;"",MAX(ROUNDUP(SMALL(BK$59:BK$108,$L106)/1000,0)*1000,1000),0))</f>
        <v/>
      </c>
      <c r="EM106" s="41" t="str">
        <f>IF(BL106="","",IF(成就内容!BC$120&lt;&gt;"",MAX(ROUNDUP(SMALL(BL$59:BL$108,$L106)/1000,0)*1000,1000),0))</f>
        <v/>
      </c>
      <c r="EN106" s="41" t="str">
        <f>IF(BM106="","",IF(成就内容!BD$120&lt;&gt;"",MAX(ROUNDUP(SMALL(BM$59:BM$108,$L106)/1000,0)*1000,1000),0))</f>
        <v/>
      </c>
      <c r="EO106" s="41" t="str">
        <f>IF(BN106="","",IF(成就内容!BE$120&lt;&gt;"",MAX(ROUNDUP(SMALL(BN$59:BN$108,$L106)/1000,0)*1000,1000),0))</f>
        <v/>
      </c>
      <c r="EP106" s="41" t="str">
        <f>IF(BO106="","",IF(成就内容!BF$120&lt;&gt;"",MAX(ROUNDUP(SMALL(BO$59:BO$108,$L106)/1000,0)*1000,1000),0))</f>
        <v/>
      </c>
      <c r="EQ106" s="41" t="str">
        <f>IF(BP106="","",IF(成就内容!BG$120&lt;&gt;"",MAX(ROUNDUP(SMALL(BP$59:BP$108,$L106)/1000,0)*1000,1000),0))</f>
        <v/>
      </c>
      <c r="ER106" s="41" t="str">
        <f>IF(BQ106="","",IF(成就内容!BH$120&lt;&gt;"",MAX(ROUNDUP(SMALL(BQ$59:BQ$108,$L106)/1000,0)*1000,1000),0))</f>
        <v/>
      </c>
      <c r="ES106" s="41" t="str">
        <f>IF(BR106="","",IF(成就内容!BI$120&lt;&gt;"",MAX(ROUNDUP(SMALL(BR$59:BR$108,$L106)/1000,0)*1000,1000),0))</f>
        <v/>
      </c>
      <c r="ET106" s="41">
        <f>IF(BS106="","",IF(成就内容!BJ$120&lt;&gt;"",MAX(ROUNDUP(SMALL(BS$59:BS$108,$L106)/1000,0)*1000,1000),0))</f>
        <v>0</v>
      </c>
      <c r="EU106" s="41" t="str">
        <f>IF(BT106="","",IF(成就内容!BK$120&lt;&gt;"",MAX(ROUNDUP(SMALL(BT$59:BT$108,$L106)/1000,0)*1000,1000),0))</f>
        <v/>
      </c>
      <c r="EV106" s="41" t="str">
        <f>IF(BU106="","",IF(成就内容!BL$120&lt;&gt;"",MAX(ROUNDUP(SMALL(BU$59:BU$108,$L106)/1000,0)*1000,1000),0))</f>
        <v/>
      </c>
      <c r="EW106" s="41" t="str">
        <f>IF(BV106="","",IF(成就内容!BM$120&lt;&gt;"",MAX(ROUNDUP(SMALL(BV$59:BV$108,$L106)/1000,0)*1000,1000),0))</f>
        <v/>
      </c>
      <c r="EX106" s="41" t="str">
        <f>IF(BW106="","",IF(成就内容!BN$120&lt;&gt;"",MAX(ROUNDUP(SMALL(BW$59:BW$108,$L106)/1000,0)*1000,1000),0))</f>
        <v/>
      </c>
      <c r="EY106" s="41">
        <f>IF(BX106="","",IF(成就内容!BO$120&lt;&gt;"",MAX(ROUNDUP(SMALL(BX$59:BX$108,$L106)/1000,0)*1000,1000),0))</f>
        <v>187000</v>
      </c>
      <c r="EZ106" s="41">
        <f>IF(BY106="","",IF(成就内容!BP$120&lt;&gt;"",MAX(ROUNDUP(SMALL(BY$59:BY$108,$L106)/1000,0)*1000,1000),0))</f>
        <v>559000</v>
      </c>
      <c r="FA106" s="41">
        <f>IF(BZ106="","",IF(成就内容!BQ$120&lt;&gt;"",MAX(ROUNDUP(SMALL(BZ$59:BZ$108,$L106)/1000,0)*1000,1000),0))</f>
        <v>94000</v>
      </c>
      <c r="FB106" s="41" t="str">
        <f>IF(CA106="","",IF(成就内容!BR$120&lt;&gt;"",MAX(ROUNDUP(SMALL(CA$59:CA$108,$L106)/1000,0)*1000,1000),0))</f>
        <v/>
      </c>
      <c r="FC106" s="41" t="str">
        <f>IF(CB106="","",IF(成就内容!BS$120&lt;&gt;"",MAX(ROUNDUP(SMALL(CB$59:CB$108,$L106)/1000,0)*1000,1000),0))</f>
        <v/>
      </c>
      <c r="FD106" s="41">
        <f>IF(CC106="","",IF(成就内容!BT$120&lt;&gt;"",MAX(ROUNDUP(SMALL(CC$59:CC$108,$L106)/1000,0)*1000,1000),0))</f>
        <v>24000</v>
      </c>
      <c r="FE106" s="41">
        <f>IF(CD106="","",IF(成就内容!BU$120&lt;&gt;"",MAX(ROUNDUP(SMALL(CD$59:CD$108,$L106)/1000,0)*1000,1000),0))</f>
        <v>373000</v>
      </c>
      <c r="FF106" s="41" t="str">
        <f>IF(CE106="","",IF(成就内容!BV$120&lt;&gt;"",MAX(ROUNDUP(SMALL(CE$59:CE$108,$L106)/1000,0)*1000,1000),0))</f>
        <v/>
      </c>
      <c r="FG106" s="41" t="str">
        <f>IF(CF106="","",IF(成就内容!BW$120&lt;&gt;"",MAX(ROUNDUP(SMALL(CF$59:CF$108,$L106)/1000,0)*1000,1000),0))</f>
        <v/>
      </c>
      <c r="FH106" s="41" t="str">
        <f>IF(CG106="","",IF(成就内容!BX$120&lt;&gt;"",MAX(ROUNDUP(SMALL(CG$59:CG$108,$L106)/1000,0)*1000,1000),0))</f>
        <v/>
      </c>
      <c r="FI106" s="41" t="str">
        <f>IF(CH106="","",IF(成就内容!BY$120&lt;&gt;"",MAX(ROUNDUP(SMALL(CH$59:CH$108,$L106)/1000,0)*1000,1000),0))</f>
        <v/>
      </c>
      <c r="FJ106" s="41" t="str">
        <f>IF(CI106="","",IF(成就内容!BZ$120&lt;&gt;"",MAX(ROUNDUP(SMALL(CI$59:CI$108,$L106)/1000,0)*1000,1000),0))</f>
        <v/>
      </c>
    </row>
    <row r="107" spans="1:166" s="96" customFormat="1" x14ac:dyDescent="0.15">
      <c r="B107" s="96">
        <v>104</v>
      </c>
      <c r="C107" s="96">
        <f>'[1]功能-子任务'!$S108</f>
        <v>77486.399999999994</v>
      </c>
      <c r="D107" s="96">
        <f>'[1]功能-子任务'!$AC108</f>
        <v>71680000</v>
      </c>
      <c r="E107" s="96">
        <f>'[1]功能-子任务'!$AM108/4</f>
        <v>631063281.25</v>
      </c>
      <c r="F107" s="96">
        <f t="shared" si="154"/>
        <v>631063281.25</v>
      </c>
      <c r="G107" s="96">
        <f>'[1]功能-子任务'!$AR108</f>
        <v>1401620000.000001</v>
      </c>
      <c r="H107" s="96">
        <f>'[1]功能-子任务'!$BA108</f>
        <v>141950</v>
      </c>
      <c r="I107" s="96">
        <f>'[1]功能-子任务'!$BJ108</f>
        <v>485750.8</v>
      </c>
      <c r="J107" s="19"/>
      <c r="L107" s="43">
        <v>49</v>
      </c>
      <c r="M107" s="41" t="str">
        <f>IF(成就内容!D55="","",INDEX($D$4:$D$178*成就内容!D$120/SUM(成就内容!$D$120:$BZ$120),成就内容!D111,1)-SUM(M$59:M106))</f>
        <v/>
      </c>
      <c r="N107" s="41" t="str">
        <f>IF(成就内容!E55="","",INDEX($D$4:$D$178*成就内容!E$120/SUM(成就内容!$D$120:$BZ$120),成就内容!E111,1)-SUM(N$59:N106))</f>
        <v/>
      </c>
      <c r="O107" s="41" t="str">
        <f>IF(成就内容!F55="","",INDEX($D$4:$D$178*成就内容!F$120/SUM(成就内容!$D$120:$BZ$120),成就内容!F111,1)-SUM(O$59:O106))</f>
        <v/>
      </c>
      <c r="P107" s="41" t="str">
        <f>IF(成就内容!G55="","",INDEX($D$4:$D$178*成就内容!G$120/SUM(成就内容!$D$120:$BZ$120),成就内容!G111,1)-SUM(P$59:P106))</f>
        <v/>
      </c>
      <c r="Q107" s="41" t="str">
        <f>IF(成就内容!H55="","",INDEX($D$4:$D$178*成就内容!H$120/SUM(成就内容!$D$120:$BZ$120),成就内容!H111,1)-SUM(Q$59:Q106))</f>
        <v/>
      </c>
      <c r="R107" s="41" t="str">
        <f>IF(成就内容!I55="","",INDEX($D$4:$D$178*成就内容!I$120/SUM(成就内容!$D$120:$BZ$120),成就内容!I111,1)-SUM(R$59:R106))</f>
        <v/>
      </c>
      <c r="S107" s="41" t="str">
        <f>IF(成就内容!J55="","",INDEX($D$4:$D$178*成就内容!J$120/SUM(成就内容!$D$120:$BZ$120),成就内容!J111,1)-SUM(S$59:S106))</f>
        <v/>
      </c>
      <c r="T107" s="41" t="str">
        <f>IF(成就内容!K55="","",INDEX($D$4:$D$178*成就内容!K$120/SUM(成就内容!$D$120:$BZ$120),成就内容!K111,1)-SUM(T$59:T106))</f>
        <v/>
      </c>
      <c r="U107" s="41" t="str">
        <f>IF(成就内容!L55="","",INDEX($D$4:$D$178*成就内容!L$120/SUM(成就内容!$D$120:$BZ$120),成就内容!L111,1)-SUM(U$59:U106))</f>
        <v/>
      </c>
      <c r="V107" s="41" t="str">
        <f>IF(成就内容!M55="","",INDEX($D$4:$D$178*成就内容!M$120/SUM(成就内容!$D$120:$BZ$120),成就内容!M111,1)-SUM(V$59:V106))</f>
        <v/>
      </c>
      <c r="W107" s="41" t="str">
        <f>IF(成就内容!N55="","",INDEX($D$4:$D$178*成就内容!N$120/SUM(成就内容!$D$120:$BZ$120),成就内容!N111,1)-SUM(W$59:W106))</f>
        <v/>
      </c>
      <c r="X107" s="41" t="str">
        <f>IF(成就内容!O55="","",INDEX($D$4:$D$178*成就内容!O$120/SUM(成就内容!$D$120:$BZ$120),成就内容!O111,1)-SUM(X$59:X106))</f>
        <v/>
      </c>
      <c r="Y107" s="41" t="str">
        <f>IF(成就内容!P55="","",INDEX($D$4:$D$178*成就内容!P$120/SUM(成就内容!$D$120:$BZ$120),成就内容!P111,1)-SUM(Y$59:Y106))</f>
        <v/>
      </c>
      <c r="Z107" s="41" t="str">
        <f>IF(成就内容!Q55="","",INDEX($D$4:$D$178*成就内容!Q$120/SUM(成就内容!$D$120:$BZ$120),成就内容!Q111,1)-SUM(Z$59:Z106))</f>
        <v/>
      </c>
      <c r="AA107" s="41" t="str">
        <f>IF(成就内容!R55="","",INDEX($D$4:$D$178*成就内容!R$120/SUM(成就内容!$D$120:$BZ$120),成就内容!R111,1)-SUM(AA$59:AA106))</f>
        <v/>
      </c>
      <c r="AB107" s="41" t="str">
        <f>IF(成就内容!S55="","",INDEX($D$4:$D$178*成就内容!S$120/SUM(成就内容!$D$120:$BZ$120),成就内容!S111,1)-SUM(AB$59:AB106))</f>
        <v/>
      </c>
      <c r="AC107" s="41" t="str">
        <f>IF(成就内容!T55="","",INDEX($D$4:$D$178*成就内容!T$120/SUM(成就内容!$D$120:$BZ$120),成就内容!T111,1)-SUM(AC$59:AC106))</f>
        <v/>
      </c>
      <c r="AD107" s="41" t="str">
        <f>IF(成就内容!U55="","",INDEX($D$4:$D$178*成就内容!U$120/SUM(成就内容!$D$120:$BZ$120),成就内容!U111,1)-SUM(AD$59:AD106))</f>
        <v/>
      </c>
      <c r="AE107" s="41" t="str">
        <f>IF(成就内容!V55="","",INDEX($D$4:$D$178*成就内容!V$120/SUM(成就内容!$D$120:$BZ$120),成就内容!V111,1)-SUM(AE$59:AE106))</f>
        <v/>
      </c>
      <c r="AF107" s="41" t="str">
        <f>IF(成就内容!W55="","",INDEX($D$4:$D$178*成就内容!W$120/SUM(成就内容!$D$120:$BZ$120),成就内容!W111,1)-SUM(AF$59:AF106))</f>
        <v/>
      </c>
      <c r="AG107" s="41" t="str">
        <f>IF(成就内容!X55="","",INDEX($D$4:$D$178*成就内容!X$120/SUM(成就内容!$D$120:$BZ$120),成就内容!X111,1)-SUM(AG$59:AG106))</f>
        <v/>
      </c>
      <c r="AH107" s="41" t="str">
        <f>IF(成就内容!Y55="","",INDEX($D$4:$D$178*成就内容!Y$120/SUM(成就内容!$D$120:$BZ$120),成就内容!Y111,1)-SUM(AH$59:AH106))</f>
        <v/>
      </c>
      <c r="AI107" s="41" t="str">
        <f>IF(成就内容!Z55="","",INDEX($D$4:$D$178*成就内容!Z$120/SUM(成就内容!$D$120:$BZ$120),成就内容!Z111,1)-SUM(AI$59:AI106))</f>
        <v/>
      </c>
      <c r="AJ107" s="41" t="str">
        <f>IF(成就内容!AA55="","",INDEX($D$4:$D$178*成就内容!AA$120/SUM(成就内容!$D$120:$BZ$120),成就内容!AA111,1)-SUM(AJ$59:AJ106))</f>
        <v/>
      </c>
      <c r="AK107" s="41" t="str">
        <f>IF(成就内容!AB55="","",INDEX($D$4:$D$178*成就内容!AB$120/SUM(成就内容!$D$120:$BZ$120),成就内容!AB111,1)-SUM(AK$59:AK106))</f>
        <v/>
      </c>
      <c r="AL107" s="41" t="str">
        <f>IF(成就内容!AC55="","",INDEX($D$4:$D$178*成就内容!AC$120/SUM(成就内容!$D$120:$BZ$120),成就内容!AC111,1)-SUM(AL$59:AL106))</f>
        <v/>
      </c>
      <c r="AM107" s="41" t="str">
        <f>IF(成就内容!AD55="","",INDEX($D$4:$D$178*成就内容!AD$120/SUM(成就内容!$D$120:$BZ$120),成就内容!AD111,1)-SUM(AM$59:AM106))</f>
        <v/>
      </c>
      <c r="AN107" s="41" t="str">
        <f>IF(成就内容!AE55="","",INDEX($D$4:$D$178*成就内容!AE$120/SUM(成就内容!$D$120:$BZ$120),成就内容!AE111,1)-SUM(AN$59:AN106))</f>
        <v/>
      </c>
      <c r="AO107" s="41" t="str">
        <f>IF(成就内容!AF55="","",INDEX($D$4:$D$178*成就内容!AF$120/SUM(成就内容!$D$120:$BZ$120),成就内容!AF111,1)-SUM(AO$59:AO106))</f>
        <v/>
      </c>
      <c r="AP107" s="41" t="str">
        <f>IF(成就内容!AG55="","",INDEX($D$4:$D$178*成就内容!AG$120/SUM(成就内容!$D$120:$BZ$120),成就内容!AG111,1)-SUM(AP$59:AP106))</f>
        <v/>
      </c>
      <c r="AQ107" s="41" t="str">
        <f>IF(成就内容!AH55="","",INDEX($D$4:$D$178*成就内容!AH$120/SUM(成就内容!$D$120:$BZ$120),成就内容!AH111,1)-SUM(AQ$59:AQ106))</f>
        <v/>
      </c>
      <c r="AR107" s="41" t="str">
        <f>IF(成就内容!AI55="","",INDEX($D$4:$D$178*成就内容!AI$120/SUM(成就内容!$D$120:$BZ$120),成就内容!AI111,1)-SUM(AR$59:AR106))</f>
        <v/>
      </c>
      <c r="AS107" s="41" t="str">
        <f>IF(成就内容!AJ55="","",INDEX($D$4:$D$178*成就内容!AJ$120/SUM(成就内容!$D$120:$BZ$120),成就内容!AJ111,1)-SUM(AS$59:AS106))</f>
        <v/>
      </c>
      <c r="AT107" s="41" t="str">
        <f>IF(成就内容!AK55="","",INDEX($D$4:$D$178*成就内容!AK$120/SUM(成就内容!$D$120:$BZ$120),成就内容!AK111,1)-SUM(AT$59:AT106))</f>
        <v/>
      </c>
      <c r="AU107" s="41" t="str">
        <f>IF(成就内容!AL55="","",INDEX($D$4:$D$178*成就内容!AL$120/SUM(成就内容!$D$120:$BZ$120),成就内容!AL111,1)-SUM(AU$59:AU106))</f>
        <v/>
      </c>
      <c r="AV107" s="41" t="str">
        <f>IF(成就内容!AM55="","",INDEX($D$4:$D$178*成就内容!AM$120/SUM(成就内容!$D$120:$BZ$120),成就内容!AM111,1)-SUM(AV$59:AV106))</f>
        <v/>
      </c>
      <c r="AW107" s="41" t="str">
        <f>IF(成就内容!AN55="","",INDEX($D$4:$D$178*成就内容!AN$120/SUM(成就内容!$D$120:$BZ$120),成就内容!AN111,1)-SUM(AW$59:AW106))</f>
        <v/>
      </c>
      <c r="AX107" s="41" t="str">
        <f>IF(成就内容!AO55="","",INDEX($D$4:$D$178*成就内容!AO$120/SUM(成就内容!$D$120:$BZ$120),成就内容!AO111,1)-SUM(AX$59:AX106))</f>
        <v/>
      </c>
      <c r="AY107" s="41" t="str">
        <f>IF(成就内容!AP55="","",INDEX($D$4:$D$178*成就内容!AP$120/SUM(成就内容!$D$120:$BZ$120),成就内容!AP111,1)-SUM(AY$59:AY106))</f>
        <v/>
      </c>
      <c r="AZ107" s="41" t="str">
        <f>IF(成就内容!AQ55="","",INDEX($D$4:$D$178*成就内容!AQ$120/SUM(成就内容!$D$120:$BZ$120),成就内容!AQ111,1)-SUM(AZ$59:AZ106))</f>
        <v/>
      </c>
      <c r="BA107" s="41" t="str">
        <f>IF(成就内容!AR55="","",INDEX($D$4:$D$178*成就内容!AR$120/SUM(成就内容!$D$120:$BZ$120),成就内容!AR111,1)-SUM(BA$59:BA106))</f>
        <v/>
      </c>
      <c r="BB107" s="41" t="str">
        <f>IF(成就内容!AS55="","",INDEX($D$4:$D$178*成就内容!AS$120/SUM(成就内容!$D$120:$BZ$120),成就内容!AS111,1)-SUM(BB$59:BB106))</f>
        <v/>
      </c>
      <c r="BC107" s="41" t="str">
        <f>IF(成就内容!AT55="","",INDEX($D$4:$D$178*成就内容!AT$120/SUM(成就内容!$D$120:$BZ$120),成就内容!AT111,1)-SUM(BC$59:BC106))</f>
        <v/>
      </c>
      <c r="BD107" s="41" t="str">
        <f>IF(成就内容!AU55="","",INDEX($D$4:$D$178*成就内容!AU$120/SUM(成就内容!$D$120:$BZ$120),成就内容!AU111,1)-SUM(BD$59:BD106))</f>
        <v/>
      </c>
      <c r="BE107" s="41" t="str">
        <f>IF(成就内容!AV55="","",INDEX($D$4:$D$178*成就内容!AV$120/SUM(成就内容!$D$120:$BZ$120),成就内容!AV111,1)-SUM(BE$59:BE106))</f>
        <v/>
      </c>
      <c r="BF107" s="41" t="str">
        <f>IF(成就内容!AW55="","",INDEX($D$4:$D$178*成就内容!AW$120/SUM(成就内容!$D$120:$BZ$120),成就内容!AW111,1)-SUM(BF$59:BF106))</f>
        <v/>
      </c>
      <c r="BG107" s="41" t="str">
        <f>IF(成就内容!AX55="","",INDEX($D$4:$D$178*成就内容!AX$120/SUM(成就内容!$D$120:$BZ$120),成就内容!AX111,1)-SUM(BG$59:BG106))</f>
        <v/>
      </c>
      <c r="BH107" s="41" t="str">
        <f>IF(成就内容!AY55="","",INDEX($D$4:$D$178*成就内容!AY$120/SUM(成就内容!$D$120:$BZ$120),成就内容!AY111,1)-SUM(BH$59:BH106))</f>
        <v/>
      </c>
      <c r="BI107" s="41" t="str">
        <f>IF(成就内容!AZ55="","",INDEX($D$4:$D$178*成就内容!AZ$120/SUM(成就内容!$D$120:$BZ$120),成就内容!AZ111,1)-SUM(BI$59:BI106))</f>
        <v/>
      </c>
      <c r="BJ107" s="41" t="str">
        <f>IF(成就内容!BA55="","",INDEX($D$4:$D$178*成就内容!BA$120/SUM(成就内容!$D$120:$BZ$120),成就内容!BA111,1)-SUM(BJ$59:BJ106))</f>
        <v/>
      </c>
      <c r="BK107" s="41" t="str">
        <f>IF(成就内容!BB55="","",INDEX($D$4:$D$178*成就内容!BB$120/SUM(成就内容!$D$120:$BZ$120),成就内容!BB111,1)-SUM(BK$59:BK106))</f>
        <v/>
      </c>
      <c r="BL107" s="41" t="str">
        <f>IF(成就内容!BC55="","",INDEX($D$4:$D$178*成就内容!BC$120/SUM(成就内容!$D$120:$BZ$120),成就内容!BC111,1)-SUM(BL$59:BL106))</f>
        <v/>
      </c>
      <c r="BM107" s="41" t="str">
        <f>IF(成就内容!BD55="","",INDEX($D$4:$D$178*成就内容!BD$120/SUM(成就内容!$D$120:$BZ$120),成就内容!BD111,1)-SUM(BM$59:BM106))</f>
        <v/>
      </c>
      <c r="BN107" s="41" t="str">
        <f>IF(成就内容!BE55="","",INDEX($D$4:$D$178*成就内容!BE$120/SUM(成就内容!$D$120:$BZ$120),成就内容!BE111,1)-SUM(BN$59:BN106))</f>
        <v/>
      </c>
      <c r="BO107" s="41" t="str">
        <f>IF(成就内容!BF55="","",INDEX($D$4:$D$178*成就内容!BF$120/SUM(成就内容!$D$120:$BZ$120),成就内容!BF111,1)-SUM(BO$59:BO106))</f>
        <v/>
      </c>
      <c r="BP107" s="41" t="str">
        <f>IF(成就内容!BG55="","",INDEX($D$4:$D$178*成就内容!BG$120/SUM(成就内容!$D$120:$BZ$120),成就内容!BG111,1)-SUM(BP$59:BP106))</f>
        <v/>
      </c>
      <c r="BQ107" s="41" t="str">
        <f>IF(成就内容!BH55="","",INDEX($D$4:$D$178*成就内容!BH$120/SUM(成就内容!$D$120:$BZ$120),成就内容!BH111,1)-SUM(BQ$59:BQ106))</f>
        <v/>
      </c>
      <c r="BR107" s="41" t="str">
        <f>IF(成就内容!BI55="","",INDEX($D$4:$D$178*成就内容!BI$120/SUM(成就内容!$D$120:$BZ$120),成就内容!BI111,1)-SUM(BR$59:BR106))</f>
        <v/>
      </c>
      <c r="BS107" s="41">
        <f>IF(成就内容!BJ55="","",INDEX($D$4:$D$178*成就内容!BJ$120/SUM(成就内容!$D$120:$BZ$120),成就内容!BJ111,1)-SUM(BS$59:BS106))</f>
        <v>0</v>
      </c>
      <c r="BT107" s="41" t="str">
        <f>IF(成就内容!BK55="","",INDEX($D$4:$D$178*成就内容!BK$120/SUM(成就内容!$D$120:$BZ$120),成就内容!BK111,1)-SUM(BT$59:BT106))</f>
        <v/>
      </c>
      <c r="BU107" s="41" t="str">
        <f>IF(成就内容!BL55="","",INDEX($D$4:$D$178*成就内容!BL$120/SUM(成就内容!$D$120:$BZ$120),成就内容!BL111,1)-SUM(BU$59:BU106))</f>
        <v/>
      </c>
      <c r="BV107" s="41" t="str">
        <f>IF(成就内容!BM55="","",INDEX($D$4:$D$178*成就内容!BM$120/SUM(成就内容!$D$120:$BZ$120),成就内容!BM111,1)-SUM(BV$59:BV106))</f>
        <v/>
      </c>
      <c r="BW107" s="41" t="str">
        <f>IF(成就内容!BN55="","",INDEX($D$4:$D$178*成就内容!BN$120/SUM(成就内容!$D$120:$BZ$120),成就内容!BN111,1)-SUM(BW$59:BW106))</f>
        <v/>
      </c>
      <c r="BX107" s="41">
        <f>IF(成就内容!BO55="","",INDEX($D$4:$D$178*成就内容!BO$120/SUM(成就内容!$D$120:$BZ$120),成就内容!BO111,1)-SUM(BX$59:BX106))</f>
        <v>186181.81818181835</v>
      </c>
      <c r="BY107" s="41">
        <f>IF(成就内容!BP55="","",INDEX($D$4:$D$178*成就内容!BP$120/SUM(成就内容!$D$120:$BZ$120),成就内容!BP111,1)-SUM(BY$59:BY106))</f>
        <v>0</v>
      </c>
      <c r="BZ107" s="41">
        <f>IF(成就内容!BQ55="","",INDEX($D$4:$D$178*成就内容!BQ$120/SUM(成就内容!$D$120:$BZ$120),成就内容!BQ111,1)-SUM(BZ$59:BZ106))</f>
        <v>93090.909090909176</v>
      </c>
      <c r="CA107" s="41" t="str">
        <f>IF(成就内容!BR55="","",INDEX($D$4:$D$178*成就内容!BR$120/SUM(成就内容!$D$120:$BZ$120),成就内容!BR111,1)-SUM(CA$59:CA106))</f>
        <v/>
      </c>
      <c r="CB107" s="41" t="str">
        <f>IF(成就内容!BS55="","",INDEX($D$4:$D$178*成就内容!BS$120/SUM(成就内容!$D$120:$BZ$120),成就内容!BS111,1)-SUM(CB$59:CB106))</f>
        <v/>
      </c>
      <c r="CC107" s="41">
        <f>IF(成就内容!BT55="","",INDEX($D$4:$D$178*成就内容!BT$120/SUM(成就内容!$D$120:$BZ$120),成就内容!BT111,1)-SUM(CC$59:CC106))</f>
        <v>23272.727272727236</v>
      </c>
      <c r="CD107" s="41">
        <f>IF(成就内容!BU55="","",INDEX($D$4:$D$178*成就内容!BU$120/SUM(成就内容!$D$120:$BZ$120),成就内容!BU111,1)-SUM(CD$59:CD106))</f>
        <v>186181.81818181835</v>
      </c>
      <c r="CE107" s="41" t="str">
        <f>IF(成就内容!BV55="","",INDEX($D$4:$D$178*成就内容!BV$120/SUM(成就内容!$D$120:$BZ$120),成就内容!BV111,1)-SUM(CE$59:CE106))</f>
        <v/>
      </c>
      <c r="CF107" s="41" t="str">
        <f>IF(成就内容!BW55="","",INDEX($D$4:$D$178*成就内容!BW$120/SUM(成就内容!$D$120:$BZ$120),成就内容!BW111,1)-SUM(CF$59:CF106))</f>
        <v/>
      </c>
      <c r="CG107" s="41" t="str">
        <f>IF(成就内容!BX55="","",INDEX($D$4:$D$178*成就内容!BX$120/SUM(成就内容!$D$120:$BZ$120),成就内容!BX111,1)-SUM(CG$59:CG106))</f>
        <v/>
      </c>
      <c r="CH107" s="41" t="str">
        <f>IF(成就内容!BY55="","",INDEX($D$4:$D$178*成就内容!BY$120/SUM(成就内容!$D$120:$BZ$120),成就内容!BY111,1)-SUM(CH$59:CH106))</f>
        <v/>
      </c>
      <c r="CI107" s="41" t="str">
        <f>IF(成就内容!BZ55="","",INDEX($D$4:$D$178*成就内容!BZ$120/SUM(成就内容!$D$120:$BZ$120),成就内容!BZ111,1)-SUM(CI$59:CI106))</f>
        <v/>
      </c>
      <c r="CK107" s="19"/>
      <c r="CM107" s="43">
        <v>49</v>
      </c>
      <c r="CN107" s="41" t="str">
        <f>IF(M107="","",IF(成就内容!D$120&lt;&gt;"",MAX(ROUNDUP(SMALL(M$59:M$108,$L107)/1000,0)*1000,1000),0))</f>
        <v/>
      </c>
      <c r="CO107" s="41" t="str">
        <f>IF(N107="","",IF(成就内容!E$120&lt;&gt;"",MAX(ROUNDUP(SMALL(N$59:N$108,$L107)/1000,0)*1000,1000),0))</f>
        <v/>
      </c>
      <c r="CP107" s="41" t="str">
        <f>IF(O107="","",IF(成就内容!F$120&lt;&gt;"",MAX(ROUNDUP(SMALL(O$59:O$108,$L107)/1000,0)*1000,1000),0))</f>
        <v/>
      </c>
      <c r="CQ107" s="41" t="str">
        <f>IF(P107="","",IF(成就内容!G$120&lt;&gt;"",MAX(ROUNDUP(SMALL(P$59:P$108,$L107)/1000,0)*1000,1000),0))</f>
        <v/>
      </c>
      <c r="CR107" s="41" t="str">
        <f>IF(Q107="","",IF(成就内容!H$120&lt;&gt;"",MAX(ROUNDUP(SMALL(Q$59:Q$108,$L107)/1000,0)*1000,1000),0))</f>
        <v/>
      </c>
      <c r="CS107" s="41" t="str">
        <f>IF(R107="","",IF(成就内容!I$120&lt;&gt;"",MAX(ROUNDUP(SMALL(R$59:R$108,$L107)/1000,0)*1000,1000),0))</f>
        <v/>
      </c>
      <c r="CT107" s="41" t="str">
        <f>IF(S107="","",IF(成就内容!J$120&lt;&gt;"",MAX(ROUNDUP(SMALL(S$59:S$108,$L107)/1000,0)*1000,1000),0))</f>
        <v/>
      </c>
      <c r="CU107" s="41" t="str">
        <f>IF(T107="","",IF(成就内容!K$120&lt;&gt;"",MAX(ROUNDUP(SMALL(T$59:T$108,$L107)/1000,0)*1000,1000),0))</f>
        <v/>
      </c>
      <c r="CV107" s="41" t="str">
        <f>IF(U107="","",IF(成就内容!L$120&lt;&gt;"",MAX(ROUNDUP(SMALL(U$59:U$108,$L107)/1000,0)*1000,1000),0))</f>
        <v/>
      </c>
      <c r="CW107" s="41" t="str">
        <f>IF(V107="","",IF(成就内容!M$120&lt;&gt;"",MAX(ROUNDUP(SMALL(V$59:V$108,$L107)/1000,0)*1000,1000),0))</f>
        <v/>
      </c>
      <c r="CX107" s="41" t="str">
        <f>IF(W107="","",IF(成就内容!N$120&lt;&gt;"",MAX(ROUNDUP(SMALL(W$59:W$108,$L107)/1000,0)*1000,1000),0))</f>
        <v/>
      </c>
      <c r="CY107" s="41" t="str">
        <f>IF(X107="","",IF(成就内容!O$120&lt;&gt;"",MAX(ROUNDUP(SMALL(X$59:X$108,$L107)/1000,0)*1000,1000),0))</f>
        <v/>
      </c>
      <c r="CZ107" s="41" t="str">
        <f>IF(Y107="","",IF(成就内容!P$120&lt;&gt;"",MAX(ROUNDUP(SMALL(Y$59:Y$108,$L107)/1000,0)*1000,1000),0))</f>
        <v/>
      </c>
      <c r="DA107" s="41" t="str">
        <f>IF(Z107="","",IF(成就内容!Q$120&lt;&gt;"",MAX(ROUNDUP(SMALL(Z$59:Z$108,$L107)/1000,0)*1000,1000),0))</f>
        <v/>
      </c>
      <c r="DB107" s="41" t="str">
        <f>IF(AA107="","",IF(成就内容!R$120&lt;&gt;"",MAX(ROUNDUP(SMALL(AA$59:AA$108,$L107)/1000,0)*1000,1000),0))</f>
        <v/>
      </c>
      <c r="DC107" s="41" t="str">
        <f>IF(AB107="","",IF(成就内容!S$120&lt;&gt;"",MAX(ROUNDUP(SMALL(AB$59:AB$108,$L107)/1000,0)*1000,1000),0))</f>
        <v/>
      </c>
      <c r="DD107" s="41" t="str">
        <f>IF(AC107="","",IF(成就内容!T$120&lt;&gt;"",MAX(ROUNDUP(SMALL(AC$59:AC$108,$L107)/1000,0)*1000,1000),0))</f>
        <v/>
      </c>
      <c r="DE107" s="41" t="str">
        <f>IF(AD107="","",IF(成就内容!U$120&lt;&gt;"",MAX(ROUNDUP(SMALL(AD$59:AD$108,$L107)/1000,0)*1000,1000),0))</f>
        <v/>
      </c>
      <c r="DF107" s="41" t="str">
        <f>IF(AE107="","",IF(成就内容!V$120&lt;&gt;"",MAX(ROUNDUP(SMALL(AE$59:AE$108,$L107)/1000,0)*1000,1000),0))</f>
        <v/>
      </c>
      <c r="DG107" s="41" t="str">
        <f>IF(AF107="","",IF(成就内容!W$120&lt;&gt;"",MAX(ROUNDUP(SMALL(AF$59:AF$108,$L107)/1000,0)*1000,1000),0))</f>
        <v/>
      </c>
      <c r="DH107" s="41" t="str">
        <f>IF(AG107="","",IF(成就内容!X$120&lt;&gt;"",MAX(ROUNDUP(SMALL(AG$59:AG$108,$L107)/1000,0)*1000,1000),0))</f>
        <v/>
      </c>
      <c r="DI107" s="41" t="str">
        <f>IF(AH107="","",IF(成就内容!Y$120&lt;&gt;"",MAX(ROUNDUP(SMALL(AH$59:AH$108,$L107)/1000,0)*1000,1000),0))</f>
        <v/>
      </c>
      <c r="DJ107" s="41" t="str">
        <f>IF(AI107="","",IF(成就内容!Z$120&lt;&gt;"",MAX(ROUNDUP(SMALL(AI$59:AI$108,$L107)/1000,0)*1000,1000),0))</f>
        <v/>
      </c>
      <c r="DK107" s="41" t="str">
        <f>IF(AJ107="","",IF(成就内容!AA$120&lt;&gt;"",MAX(ROUNDUP(SMALL(AJ$59:AJ$108,$L107)/1000,0)*1000,1000),0))</f>
        <v/>
      </c>
      <c r="DL107" s="41" t="str">
        <f>IF(AK107="","",IF(成就内容!AB$120&lt;&gt;"",MAX(ROUNDUP(SMALL(AK$59:AK$108,$L107)/1000,0)*1000,1000),0))</f>
        <v/>
      </c>
      <c r="DM107" s="41" t="str">
        <f>IF(AL107="","",IF(成就内容!AC$120&lt;&gt;"",MAX(ROUNDUP(SMALL(AL$59:AL$108,$L107)/1000,0)*1000,1000),0))</f>
        <v/>
      </c>
      <c r="DN107" s="41" t="str">
        <f>IF(AM107="","",IF(成就内容!AD$120&lt;&gt;"",MAX(ROUNDUP(SMALL(AM$59:AM$108,$L107)/1000,0)*1000,1000),0))</f>
        <v/>
      </c>
      <c r="DO107" s="41" t="str">
        <f>IF(AN107="","",IF(成就内容!AE$120&lt;&gt;"",MAX(ROUNDUP(SMALL(AN$59:AN$108,$L107)/1000,0)*1000,1000),0))</f>
        <v/>
      </c>
      <c r="DP107" s="41" t="str">
        <f>IF(AO107="","",IF(成就内容!AF$120&lt;&gt;"",MAX(ROUNDUP(SMALL(AO$59:AO$108,$L107)/1000,0)*1000,1000),0))</f>
        <v/>
      </c>
      <c r="DQ107" s="41" t="str">
        <f>IF(AP107="","",IF(成就内容!AG$120&lt;&gt;"",MAX(ROUNDUP(SMALL(AP$59:AP$108,$L107)/1000,0)*1000,1000),0))</f>
        <v/>
      </c>
      <c r="DR107" s="41" t="str">
        <f>IF(AQ107="","",IF(成就内容!AH$120&lt;&gt;"",MAX(ROUNDUP(SMALL(AQ$59:AQ$108,$L107)/1000,0)*1000,1000),0))</f>
        <v/>
      </c>
      <c r="DS107" s="41" t="str">
        <f>IF(AR107="","",IF(成就内容!AI$120&lt;&gt;"",MAX(ROUNDUP(SMALL(AR$59:AR$108,$L107)/1000,0)*1000,1000),0))</f>
        <v/>
      </c>
      <c r="DT107" s="41" t="str">
        <f>IF(AS107="","",IF(成就内容!AJ$120&lt;&gt;"",MAX(ROUNDUP(SMALL(AS$59:AS$108,$L107)/1000,0)*1000,1000),0))</f>
        <v/>
      </c>
      <c r="DU107" s="41" t="str">
        <f>IF(AT107="","",IF(成就内容!AK$120&lt;&gt;"",MAX(ROUNDUP(SMALL(AT$59:AT$108,$L107)/1000,0)*1000,1000),0))</f>
        <v/>
      </c>
      <c r="DV107" s="41" t="str">
        <f>IF(AU107="","",IF(成就内容!AL$120&lt;&gt;"",MAX(ROUNDUP(SMALL(AU$59:AU$108,$L107)/1000,0)*1000,1000),0))</f>
        <v/>
      </c>
      <c r="DW107" s="41" t="str">
        <f>IF(AV107="","",IF(成就内容!AM$120&lt;&gt;"",MAX(ROUNDUP(SMALL(AV$59:AV$108,$L107)/1000,0)*1000,1000),0))</f>
        <v/>
      </c>
      <c r="DX107" s="41" t="str">
        <f>IF(AW107="","",IF(成就内容!AN$120&lt;&gt;"",MAX(ROUNDUP(SMALL(AW$59:AW$108,$L107)/1000,0)*1000,1000),0))</f>
        <v/>
      </c>
      <c r="DY107" s="41" t="str">
        <f>IF(AX107="","",IF(成就内容!AO$120&lt;&gt;"",MAX(ROUNDUP(SMALL(AX$59:AX$108,$L107)/1000,0)*1000,1000),0))</f>
        <v/>
      </c>
      <c r="DZ107" s="41" t="str">
        <f>IF(AY107="","",IF(成就内容!AP$120&lt;&gt;"",MAX(ROUNDUP(SMALL(AY$59:AY$108,$L107)/1000,0)*1000,1000),0))</f>
        <v/>
      </c>
      <c r="EA107" s="41" t="str">
        <f>IF(AZ107="","",IF(成就内容!AQ$120&lt;&gt;"",MAX(ROUNDUP(SMALL(AZ$59:AZ$108,$L107)/1000,0)*1000,1000),0))</f>
        <v/>
      </c>
      <c r="EB107" s="41" t="str">
        <f>IF(BA107="","",IF(成就内容!AR$120&lt;&gt;"",MAX(ROUNDUP(SMALL(BA$59:BA$108,$L107)/1000,0)*1000,1000),0))</f>
        <v/>
      </c>
      <c r="EC107" s="41" t="str">
        <f>IF(BB107="","",IF(成就内容!AS$120&lt;&gt;"",MAX(ROUNDUP(SMALL(BB$59:BB$108,$L107)/1000,0)*1000,1000),0))</f>
        <v/>
      </c>
      <c r="ED107" s="41" t="str">
        <f>IF(BC107="","",IF(成就内容!AT$120&lt;&gt;"",MAX(ROUNDUP(SMALL(BC$59:BC$108,$L107)/1000,0)*1000,1000),0))</f>
        <v/>
      </c>
      <c r="EE107" s="41" t="str">
        <f>IF(BD107="","",IF(成就内容!AU$120&lt;&gt;"",MAX(ROUNDUP(SMALL(BD$59:BD$108,$L107)/1000,0)*1000,1000),0))</f>
        <v/>
      </c>
      <c r="EF107" s="41" t="str">
        <f>IF(BE107="","",IF(成就内容!AV$120&lt;&gt;"",MAX(ROUNDUP(SMALL(BE$59:BE$108,$L107)/1000,0)*1000,1000),0))</f>
        <v/>
      </c>
      <c r="EG107" s="41" t="str">
        <f>IF(BF107="","",IF(成就内容!AW$120&lt;&gt;"",MAX(ROUNDUP(SMALL(BF$59:BF$108,$L107)/1000,0)*1000,1000),0))</f>
        <v/>
      </c>
      <c r="EH107" s="41" t="str">
        <f>IF(BG107="","",IF(成就内容!AX$120&lt;&gt;"",MAX(ROUNDUP(SMALL(BG$59:BG$108,$L107)/1000,0)*1000,1000),0))</f>
        <v/>
      </c>
      <c r="EI107" s="41" t="str">
        <f>IF(BH107="","",IF(成就内容!AY$120&lt;&gt;"",MAX(ROUNDUP(SMALL(BH$59:BH$108,$L107)/1000,0)*1000,1000),0))</f>
        <v/>
      </c>
      <c r="EJ107" s="41" t="str">
        <f>IF(BI107="","",IF(成就内容!AZ$120&lt;&gt;"",MAX(ROUNDUP(SMALL(BI$59:BI$108,$L107)/1000,0)*1000,1000),0))</f>
        <v/>
      </c>
      <c r="EK107" s="41" t="str">
        <f>IF(BJ107="","",IF(成就内容!BA$120&lt;&gt;"",MAX(ROUNDUP(SMALL(BJ$59:BJ$108,$L107)/1000,0)*1000,1000),0))</f>
        <v/>
      </c>
      <c r="EL107" s="41" t="str">
        <f>IF(BK107="","",IF(成就内容!BB$120&lt;&gt;"",MAX(ROUNDUP(SMALL(BK$59:BK$108,$L107)/1000,0)*1000,1000),0))</f>
        <v/>
      </c>
      <c r="EM107" s="41" t="str">
        <f>IF(BL107="","",IF(成就内容!BC$120&lt;&gt;"",MAX(ROUNDUP(SMALL(BL$59:BL$108,$L107)/1000,0)*1000,1000),0))</f>
        <v/>
      </c>
      <c r="EN107" s="41" t="str">
        <f>IF(BM107="","",IF(成就内容!BD$120&lt;&gt;"",MAX(ROUNDUP(SMALL(BM$59:BM$108,$L107)/1000,0)*1000,1000),0))</f>
        <v/>
      </c>
      <c r="EO107" s="41" t="str">
        <f>IF(BN107="","",IF(成就内容!BE$120&lt;&gt;"",MAX(ROUNDUP(SMALL(BN$59:BN$108,$L107)/1000,0)*1000,1000),0))</f>
        <v/>
      </c>
      <c r="EP107" s="41" t="str">
        <f>IF(BO107="","",IF(成就内容!BF$120&lt;&gt;"",MAX(ROUNDUP(SMALL(BO$59:BO$108,$L107)/1000,0)*1000,1000),0))</f>
        <v/>
      </c>
      <c r="EQ107" s="41" t="str">
        <f>IF(BP107="","",IF(成就内容!BG$120&lt;&gt;"",MAX(ROUNDUP(SMALL(BP$59:BP$108,$L107)/1000,0)*1000,1000),0))</f>
        <v/>
      </c>
      <c r="ER107" s="41" t="str">
        <f>IF(BQ107="","",IF(成就内容!BH$120&lt;&gt;"",MAX(ROUNDUP(SMALL(BQ$59:BQ$108,$L107)/1000,0)*1000,1000),0))</f>
        <v/>
      </c>
      <c r="ES107" s="41" t="str">
        <f>IF(BR107="","",IF(成就内容!BI$120&lt;&gt;"",MAX(ROUNDUP(SMALL(BR$59:BR$108,$L107)/1000,0)*1000,1000),0))</f>
        <v/>
      </c>
      <c r="ET107" s="41">
        <f>IF(BS107="","",IF(成就内容!BJ$120&lt;&gt;"",MAX(ROUNDUP(SMALL(BS$59:BS$108,$L107)/1000,0)*1000,1000),0))</f>
        <v>0</v>
      </c>
      <c r="EU107" s="41" t="str">
        <f>IF(BT107="","",IF(成就内容!BK$120&lt;&gt;"",MAX(ROUNDUP(SMALL(BT$59:BT$108,$L107)/1000,0)*1000,1000),0))</f>
        <v/>
      </c>
      <c r="EV107" s="41" t="str">
        <f>IF(BU107="","",IF(成就内容!BL$120&lt;&gt;"",MAX(ROUNDUP(SMALL(BU$59:BU$108,$L107)/1000,0)*1000,1000),0))</f>
        <v/>
      </c>
      <c r="EW107" s="41" t="str">
        <f>IF(BV107="","",IF(成就内容!BM$120&lt;&gt;"",MAX(ROUNDUP(SMALL(BV$59:BV$108,$L107)/1000,0)*1000,1000),0))</f>
        <v/>
      </c>
      <c r="EX107" s="41" t="str">
        <f>IF(BW107="","",IF(成就内容!BN$120&lt;&gt;"",MAX(ROUNDUP(SMALL(BW$59:BW$108,$L107)/1000,0)*1000,1000),0))</f>
        <v/>
      </c>
      <c r="EY107" s="41">
        <f>IF(BX107="","",IF(成就内容!BO$120&lt;&gt;"",MAX(ROUNDUP(SMALL(BX$59:BX$108,$L107)/1000,0)*1000,1000),0))</f>
        <v>187000</v>
      </c>
      <c r="EZ107" s="41">
        <f>IF(BY107="","",IF(成就内容!BP$120&lt;&gt;"",MAX(ROUNDUP(SMALL(BY$59:BY$108,$L107)/1000,0)*1000,1000),0))</f>
        <v>745000</v>
      </c>
      <c r="FA107" s="41">
        <f>IF(BZ107="","",IF(成就内容!BQ$120&lt;&gt;"",MAX(ROUNDUP(SMALL(BZ$59:BZ$108,$L107)/1000,0)*1000,1000),0))</f>
        <v>94000</v>
      </c>
      <c r="FB107" s="41" t="str">
        <f>IF(CA107="","",IF(成就内容!BR$120&lt;&gt;"",MAX(ROUNDUP(SMALL(CA$59:CA$108,$L107)/1000,0)*1000,1000),0))</f>
        <v/>
      </c>
      <c r="FC107" s="41" t="str">
        <f>IF(CB107="","",IF(成就内容!BS$120&lt;&gt;"",MAX(ROUNDUP(SMALL(CB$59:CB$108,$L107)/1000,0)*1000,1000),0))</f>
        <v/>
      </c>
      <c r="FD107" s="41">
        <f>IF(CC107="","",IF(成就内容!BT$120&lt;&gt;"",MAX(ROUNDUP(SMALL(CC$59:CC$108,$L107)/1000,0)*1000,1000),0))</f>
        <v>24000</v>
      </c>
      <c r="FE107" s="41">
        <f>IF(CD107="","",IF(成就内容!BU$120&lt;&gt;"",MAX(ROUNDUP(SMALL(CD$59:CD$108,$L107)/1000,0)*1000,1000),0))</f>
        <v>373000</v>
      </c>
      <c r="FF107" s="41" t="str">
        <f>IF(CE107="","",IF(成就内容!BV$120&lt;&gt;"",MAX(ROUNDUP(SMALL(CE$59:CE$108,$L107)/1000,0)*1000,1000),0))</f>
        <v/>
      </c>
      <c r="FG107" s="41" t="str">
        <f>IF(CF107="","",IF(成就内容!BW$120&lt;&gt;"",MAX(ROUNDUP(SMALL(CF$59:CF$108,$L107)/1000,0)*1000,1000),0))</f>
        <v/>
      </c>
      <c r="FH107" s="41" t="str">
        <f>IF(CG107="","",IF(成就内容!BX$120&lt;&gt;"",MAX(ROUNDUP(SMALL(CG$59:CG$108,$L107)/1000,0)*1000,1000),0))</f>
        <v/>
      </c>
      <c r="FI107" s="41" t="str">
        <f>IF(CH107="","",IF(成就内容!BY$120&lt;&gt;"",MAX(ROUNDUP(SMALL(CH$59:CH$108,$L107)/1000,0)*1000,1000),0))</f>
        <v/>
      </c>
      <c r="FJ107" s="41" t="str">
        <f>IF(CI107="","",IF(成就内容!BZ$120&lt;&gt;"",MAX(ROUNDUP(SMALL(CI$59:CI$108,$L107)/1000,0)*1000,1000),0))</f>
        <v/>
      </c>
    </row>
    <row r="108" spans="1:166" x14ac:dyDescent="0.15">
      <c r="A108" s="84"/>
      <c r="B108" s="96">
        <v>105</v>
      </c>
      <c r="C108" s="96">
        <f>'[1]功能-子任务'!$S109</f>
        <v>83016</v>
      </c>
      <c r="D108" s="96">
        <f>'[1]功能-子任务'!$AC109</f>
        <v>76800000</v>
      </c>
      <c r="E108" s="96">
        <f>'[1]功能-子任务'!$AM109/4</f>
        <v>661580859.375</v>
      </c>
      <c r="F108" s="96">
        <f t="shared" si="154"/>
        <v>661580859.375</v>
      </c>
      <c r="G108" s="96">
        <f>'[1]功能-子任务'!$AR109</f>
        <v>1465620000.000001</v>
      </c>
      <c r="H108" s="96">
        <f>'[1]功能-子任务'!$BA109</f>
        <v>147950</v>
      </c>
      <c r="I108" s="96">
        <f>'[1]功能-子任务'!$BJ109</f>
        <v>502759.5</v>
      </c>
      <c r="L108" s="43">
        <v>50</v>
      </c>
      <c r="M108" s="41" t="str">
        <f>IF(成就内容!D56="","",INDEX($D$4:$D$178*成就内容!D$120/SUM(成就内容!$D$120:$BZ$120),成就内容!D112,1)-SUM(M$59:M107))</f>
        <v/>
      </c>
      <c r="N108" s="41" t="str">
        <f>IF(成就内容!E56="","",INDEX($D$4:$D$178*成就内容!E$120/SUM(成就内容!$D$120:$BZ$120),成就内容!E112,1)-SUM(N$59:N107))</f>
        <v/>
      </c>
      <c r="O108" s="41" t="str">
        <f>IF(成就内容!F56="","",INDEX($D$4:$D$178*成就内容!F$120/SUM(成就内容!$D$120:$BZ$120),成就内容!F112,1)-SUM(O$59:O107))</f>
        <v/>
      </c>
      <c r="P108" s="41" t="str">
        <f>IF(成就内容!G56="","",INDEX($D$4:$D$178*成就内容!G$120/SUM(成就内容!$D$120:$BZ$120),成就内容!G112,1)-SUM(P$59:P107))</f>
        <v/>
      </c>
      <c r="Q108" s="41" t="str">
        <f>IF(成就内容!H56="","",INDEX($D$4:$D$178*成就内容!H$120/SUM(成就内容!$D$120:$BZ$120),成就内容!H112,1)-SUM(Q$59:Q107))</f>
        <v/>
      </c>
      <c r="R108" s="41" t="str">
        <f>IF(成就内容!I56="","",INDEX($D$4:$D$178*成就内容!I$120/SUM(成就内容!$D$120:$BZ$120),成就内容!I112,1)-SUM(R$59:R107))</f>
        <v/>
      </c>
      <c r="S108" s="41" t="str">
        <f>IF(成就内容!J56="","",INDEX($D$4:$D$178*成就内容!J$120/SUM(成就内容!$D$120:$BZ$120),成就内容!J112,1)-SUM(S$59:S107))</f>
        <v/>
      </c>
      <c r="T108" s="41" t="str">
        <f>IF(成就内容!K56="","",INDEX($D$4:$D$178*成就内容!K$120/SUM(成就内容!$D$120:$BZ$120),成就内容!K112,1)-SUM(T$59:T107))</f>
        <v/>
      </c>
      <c r="U108" s="41" t="str">
        <f>IF(成就内容!L56="","",INDEX($D$4:$D$178*成就内容!L$120/SUM(成就内容!$D$120:$BZ$120),成就内容!L112,1)-SUM(U$59:U107))</f>
        <v/>
      </c>
      <c r="V108" s="41" t="str">
        <f>IF(成就内容!M56="","",INDEX($D$4:$D$178*成就内容!M$120/SUM(成就内容!$D$120:$BZ$120),成就内容!M112,1)-SUM(V$59:V107))</f>
        <v/>
      </c>
      <c r="W108" s="41" t="str">
        <f>IF(成就内容!N56="","",INDEX($D$4:$D$178*成就内容!N$120/SUM(成就内容!$D$120:$BZ$120),成就内容!N112,1)-SUM(W$59:W107))</f>
        <v/>
      </c>
      <c r="X108" s="41" t="str">
        <f>IF(成就内容!O56="","",INDEX($D$4:$D$178*成就内容!O$120/SUM(成就内容!$D$120:$BZ$120),成就内容!O112,1)-SUM(X$59:X107))</f>
        <v/>
      </c>
      <c r="Y108" s="41" t="str">
        <f>IF(成就内容!P56="","",INDEX($D$4:$D$178*成就内容!P$120/SUM(成就内容!$D$120:$BZ$120),成就内容!P112,1)-SUM(Y$59:Y107))</f>
        <v/>
      </c>
      <c r="Z108" s="41" t="str">
        <f>IF(成就内容!Q56="","",INDEX($D$4:$D$178*成就内容!Q$120/SUM(成就内容!$D$120:$BZ$120),成就内容!Q112,1)-SUM(Z$59:Z107))</f>
        <v/>
      </c>
      <c r="AA108" s="41" t="str">
        <f>IF(成就内容!R56="","",INDEX($D$4:$D$178*成就内容!R$120/SUM(成就内容!$D$120:$BZ$120),成就内容!R112,1)-SUM(AA$59:AA107))</f>
        <v/>
      </c>
      <c r="AB108" s="41" t="str">
        <f>IF(成就内容!S56="","",INDEX($D$4:$D$178*成就内容!S$120/SUM(成就内容!$D$120:$BZ$120),成就内容!S112,1)-SUM(AB$59:AB107))</f>
        <v/>
      </c>
      <c r="AC108" s="41" t="str">
        <f>IF(成就内容!T56="","",INDEX($D$4:$D$178*成就内容!T$120/SUM(成就内容!$D$120:$BZ$120),成就内容!T112,1)-SUM(AC$59:AC107))</f>
        <v/>
      </c>
      <c r="AD108" s="41" t="str">
        <f>IF(成就内容!U56="","",INDEX($D$4:$D$178*成就内容!U$120/SUM(成就内容!$D$120:$BZ$120),成就内容!U112,1)-SUM(AD$59:AD107))</f>
        <v/>
      </c>
      <c r="AE108" s="41" t="str">
        <f>IF(成就内容!V56="","",INDEX($D$4:$D$178*成就内容!V$120/SUM(成就内容!$D$120:$BZ$120),成就内容!V112,1)-SUM(AE$59:AE107))</f>
        <v/>
      </c>
      <c r="AF108" s="41" t="str">
        <f>IF(成就内容!W56="","",INDEX($D$4:$D$178*成就内容!W$120/SUM(成就内容!$D$120:$BZ$120),成就内容!W112,1)-SUM(AF$59:AF107))</f>
        <v/>
      </c>
      <c r="AG108" s="41" t="str">
        <f>IF(成就内容!X56="","",INDEX($D$4:$D$178*成就内容!X$120/SUM(成就内容!$D$120:$BZ$120),成就内容!X112,1)-SUM(AG$59:AG107))</f>
        <v/>
      </c>
      <c r="AH108" s="41" t="str">
        <f>IF(成就内容!Y56="","",INDEX($D$4:$D$178*成就内容!Y$120/SUM(成就内容!$D$120:$BZ$120),成就内容!Y112,1)-SUM(AH$59:AH107))</f>
        <v/>
      </c>
      <c r="AI108" s="41" t="str">
        <f>IF(成就内容!Z56="","",INDEX($D$4:$D$178*成就内容!Z$120/SUM(成就内容!$D$120:$BZ$120),成就内容!Z112,1)-SUM(AI$59:AI107))</f>
        <v/>
      </c>
      <c r="AJ108" s="41" t="str">
        <f>IF(成就内容!AA56="","",INDEX($D$4:$D$178*成就内容!AA$120/SUM(成就内容!$D$120:$BZ$120),成就内容!AA112,1)-SUM(AJ$59:AJ107))</f>
        <v/>
      </c>
      <c r="AK108" s="41" t="str">
        <f>IF(成就内容!AB56="","",INDEX($D$4:$D$178*成就内容!AB$120/SUM(成就内容!$D$120:$BZ$120),成就内容!AB112,1)-SUM(AK$59:AK107))</f>
        <v/>
      </c>
      <c r="AL108" s="41" t="str">
        <f>IF(成就内容!AC56="","",INDEX($D$4:$D$178*成就内容!AC$120/SUM(成就内容!$D$120:$BZ$120),成就内容!AC112,1)-SUM(AL$59:AL107))</f>
        <v/>
      </c>
      <c r="AM108" s="41" t="str">
        <f>IF(成就内容!AD56="","",INDEX($D$4:$D$178*成就内容!AD$120/SUM(成就内容!$D$120:$BZ$120),成就内容!AD112,1)-SUM(AM$59:AM107))</f>
        <v/>
      </c>
      <c r="AN108" s="41" t="str">
        <f>IF(成就内容!AE56="","",INDEX($D$4:$D$178*成就内容!AE$120/SUM(成就内容!$D$120:$BZ$120),成就内容!AE112,1)-SUM(AN$59:AN107))</f>
        <v/>
      </c>
      <c r="AO108" s="41" t="str">
        <f>IF(成就内容!AF56="","",INDEX($D$4:$D$178*成就内容!AF$120/SUM(成就内容!$D$120:$BZ$120),成就内容!AF112,1)-SUM(AO$59:AO107))</f>
        <v/>
      </c>
      <c r="AP108" s="41" t="str">
        <f>IF(成就内容!AG56="","",INDEX($D$4:$D$178*成就内容!AG$120/SUM(成就内容!$D$120:$BZ$120),成就内容!AG112,1)-SUM(AP$59:AP107))</f>
        <v/>
      </c>
      <c r="AQ108" s="41" t="str">
        <f>IF(成就内容!AH56="","",INDEX($D$4:$D$178*成就内容!AH$120/SUM(成就内容!$D$120:$BZ$120),成就内容!AH112,1)-SUM(AQ$59:AQ107))</f>
        <v/>
      </c>
      <c r="AR108" s="41" t="str">
        <f>IF(成就内容!AI56="","",INDEX($D$4:$D$178*成就内容!AI$120/SUM(成就内容!$D$120:$BZ$120),成就内容!AI112,1)-SUM(AR$59:AR107))</f>
        <v/>
      </c>
      <c r="AS108" s="41" t="str">
        <f>IF(成就内容!AJ56="","",INDEX($D$4:$D$178*成就内容!AJ$120/SUM(成就内容!$D$120:$BZ$120),成就内容!AJ112,1)-SUM(AS$59:AS107))</f>
        <v/>
      </c>
      <c r="AT108" s="41" t="str">
        <f>IF(成就内容!AK56="","",INDEX($D$4:$D$178*成就内容!AK$120/SUM(成就内容!$D$120:$BZ$120),成就内容!AK112,1)-SUM(AT$59:AT107))</f>
        <v/>
      </c>
      <c r="AU108" s="41" t="str">
        <f>IF(成就内容!AL56="","",INDEX($D$4:$D$178*成就内容!AL$120/SUM(成就内容!$D$120:$BZ$120),成就内容!AL112,1)-SUM(AU$59:AU107))</f>
        <v/>
      </c>
      <c r="AV108" s="41" t="str">
        <f>IF(成就内容!AM56="","",INDEX($D$4:$D$178*成就内容!AM$120/SUM(成就内容!$D$120:$BZ$120),成就内容!AM112,1)-SUM(AV$59:AV107))</f>
        <v/>
      </c>
      <c r="AW108" s="41" t="str">
        <f>IF(成就内容!AN56="","",INDEX($D$4:$D$178*成就内容!AN$120/SUM(成就内容!$D$120:$BZ$120),成就内容!AN112,1)-SUM(AW$59:AW107))</f>
        <v/>
      </c>
      <c r="AX108" s="41" t="str">
        <f>IF(成就内容!AO56="","",INDEX($D$4:$D$178*成就内容!AO$120/SUM(成就内容!$D$120:$BZ$120),成就内容!AO112,1)-SUM(AX$59:AX107))</f>
        <v/>
      </c>
      <c r="AY108" s="41" t="str">
        <f>IF(成就内容!AP56="","",INDEX($D$4:$D$178*成就内容!AP$120/SUM(成就内容!$D$120:$BZ$120),成就内容!AP112,1)-SUM(AY$59:AY107))</f>
        <v/>
      </c>
      <c r="AZ108" s="41" t="str">
        <f>IF(成就内容!AQ56="","",INDEX($D$4:$D$178*成就内容!AQ$120/SUM(成就内容!$D$120:$BZ$120),成就内容!AQ112,1)-SUM(AZ$59:AZ107))</f>
        <v/>
      </c>
      <c r="BA108" s="41" t="str">
        <f>IF(成就内容!AR56="","",INDEX($D$4:$D$178*成就内容!AR$120/SUM(成就内容!$D$120:$BZ$120),成就内容!AR112,1)-SUM(BA$59:BA107))</f>
        <v/>
      </c>
      <c r="BB108" s="41" t="str">
        <f>IF(成就内容!AS56="","",INDEX($D$4:$D$178*成就内容!AS$120/SUM(成就内容!$D$120:$BZ$120),成就内容!AS112,1)-SUM(BB$59:BB107))</f>
        <v/>
      </c>
      <c r="BC108" s="41" t="str">
        <f>IF(成就内容!AT56="","",INDEX($D$4:$D$178*成就内容!AT$120/SUM(成就内容!$D$120:$BZ$120),成就内容!AT112,1)-SUM(BC$59:BC107))</f>
        <v/>
      </c>
      <c r="BD108" s="41" t="str">
        <f>IF(成就内容!AU56="","",INDEX($D$4:$D$178*成就内容!AU$120/SUM(成就内容!$D$120:$BZ$120),成就内容!AU112,1)-SUM(BD$59:BD107))</f>
        <v/>
      </c>
      <c r="BE108" s="41" t="str">
        <f>IF(成就内容!AV56="","",INDEX($D$4:$D$178*成就内容!AV$120/SUM(成就内容!$D$120:$BZ$120),成就内容!AV112,1)-SUM(BE$59:BE107))</f>
        <v/>
      </c>
      <c r="BF108" s="41" t="str">
        <f>IF(成就内容!AW56="","",INDEX($D$4:$D$178*成就内容!AW$120/SUM(成就内容!$D$120:$BZ$120),成就内容!AW112,1)-SUM(BF$59:BF107))</f>
        <v/>
      </c>
      <c r="BG108" s="41" t="str">
        <f>IF(成就内容!AX56="","",INDEX($D$4:$D$178*成就内容!AX$120/SUM(成就内容!$D$120:$BZ$120),成就内容!AX112,1)-SUM(BG$59:BG107))</f>
        <v/>
      </c>
      <c r="BH108" s="41" t="str">
        <f>IF(成就内容!AY56="","",INDEX($D$4:$D$178*成就内容!AY$120/SUM(成就内容!$D$120:$BZ$120),成就内容!AY112,1)-SUM(BH$59:BH107))</f>
        <v/>
      </c>
      <c r="BI108" s="41" t="str">
        <f>IF(成就内容!AZ56="","",INDEX($D$4:$D$178*成就内容!AZ$120/SUM(成就内容!$D$120:$BZ$120),成就内容!AZ112,1)-SUM(BI$59:BI107))</f>
        <v/>
      </c>
      <c r="BJ108" s="41" t="str">
        <f>IF(成就内容!BA56="","",INDEX($D$4:$D$178*成就内容!BA$120/SUM(成就内容!$D$120:$BZ$120),成就内容!BA112,1)-SUM(BJ$59:BJ107))</f>
        <v/>
      </c>
      <c r="BK108" s="41" t="str">
        <f>IF(成就内容!BB56="","",INDEX($D$4:$D$178*成就内容!BB$120/SUM(成就内容!$D$120:$BZ$120),成就内容!BB112,1)-SUM(BK$59:BK107))</f>
        <v/>
      </c>
      <c r="BL108" s="41" t="str">
        <f>IF(成就内容!BC56="","",INDEX($D$4:$D$178*成就内容!BC$120/SUM(成就内容!$D$120:$BZ$120),成就内容!BC112,1)-SUM(BL$59:BL107))</f>
        <v/>
      </c>
      <c r="BM108" s="41" t="str">
        <f>IF(成就内容!BD56="","",INDEX($D$4:$D$178*成就内容!BD$120/SUM(成就内容!$D$120:$BZ$120),成就内容!BD112,1)-SUM(BM$59:BM107))</f>
        <v/>
      </c>
      <c r="BN108" s="41" t="str">
        <f>IF(成就内容!BE56="","",INDEX($D$4:$D$178*成就内容!BE$120/SUM(成就内容!$D$120:$BZ$120),成就内容!BE112,1)-SUM(BN$59:BN107))</f>
        <v/>
      </c>
      <c r="BO108" s="41" t="str">
        <f>IF(成就内容!BF56="","",INDEX($D$4:$D$178*成就内容!BF$120/SUM(成就内容!$D$120:$BZ$120),成就内容!BF112,1)-SUM(BO$59:BO107))</f>
        <v/>
      </c>
      <c r="BP108" s="41" t="str">
        <f>IF(成就内容!BG56="","",INDEX($D$4:$D$178*成就内容!BG$120/SUM(成就内容!$D$120:$BZ$120),成就内容!BG112,1)-SUM(BP$59:BP107))</f>
        <v/>
      </c>
      <c r="BQ108" s="41" t="str">
        <f>IF(成就内容!BH56="","",INDEX($D$4:$D$178*成就内容!BH$120/SUM(成就内容!$D$120:$BZ$120),成就内容!BH112,1)-SUM(BQ$59:BQ107))</f>
        <v/>
      </c>
      <c r="BR108" s="41" t="str">
        <f>IF(成就内容!BI56="","",INDEX($D$4:$D$178*成就内容!BI$120/SUM(成就内容!$D$120:$BZ$120),成就内容!BI112,1)-SUM(BR$59:BR107))</f>
        <v/>
      </c>
      <c r="BS108" s="41">
        <f>IF(成就内容!BJ56="","",INDEX($D$4:$D$178*成就内容!BJ$120/SUM(成就内容!$D$120:$BZ$120),成就内容!BJ112,1)-SUM(BS$59:BS107))</f>
        <v>0</v>
      </c>
      <c r="BT108" s="41" t="str">
        <f>IF(成就内容!BK56="","",INDEX($D$4:$D$178*成就内容!BK$120/SUM(成就内容!$D$120:$BZ$120),成就内容!BK112,1)-SUM(BT$59:BT107))</f>
        <v/>
      </c>
      <c r="BU108" s="41" t="str">
        <f>IF(成就内容!BL56="","",INDEX($D$4:$D$178*成就内容!BL$120/SUM(成就内容!$D$120:$BZ$120),成就内容!BL112,1)-SUM(BU$59:BU107))</f>
        <v/>
      </c>
      <c r="BV108" s="41" t="str">
        <f>IF(成就内容!BM56="","",INDEX($D$4:$D$178*成就内容!BM$120/SUM(成就内容!$D$120:$BZ$120),成就内容!BM112,1)-SUM(BV$59:BV107))</f>
        <v/>
      </c>
      <c r="BW108" s="41" t="str">
        <f>IF(成就内容!BN56="","",INDEX($D$4:$D$178*成就内容!BN$120/SUM(成就内容!$D$120:$BZ$120),成就内容!BN112,1)-SUM(BW$59:BW107))</f>
        <v/>
      </c>
      <c r="BX108" s="41">
        <f>IF(成就内容!BO56="","",INDEX($D$4:$D$178*成就内容!BO$120/SUM(成就内容!$D$120:$BZ$120),成就内容!BO112,1)-SUM(BX$59:BX107))</f>
        <v>186181.81818181789</v>
      </c>
      <c r="BY108" s="41">
        <f>IF(成就内容!BP56="","",INDEX($D$4:$D$178*成就内容!BP$120/SUM(成就内容!$D$120:$BZ$120),成就内容!BP112,1)-SUM(BY$59:BY107))</f>
        <v>186181.81818181835</v>
      </c>
      <c r="BZ108" s="41">
        <f>IF(成就内容!BQ56="","",INDEX($D$4:$D$178*成就内容!BQ$120/SUM(成就内容!$D$120:$BZ$120),成就内容!BQ112,1)-SUM(BZ$59:BZ107))</f>
        <v>93090.909090909176</v>
      </c>
      <c r="CA108" s="41" t="str">
        <f>IF(成就内容!BR56="","",INDEX($D$4:$D$178*成就内容!BR$120/SUM(成就内容!$D$120:$BZ$120),成就内容!BR112,1)-SUM(CA$59:CA107))</f>
        <v/>
      </c>
      <c r="CB108" s="41" t="str">
        <f>IF(成就内容!BS56="","",INDEX($D$4:$D$178*成就内容!BS$120/SUM(成就内容!$D$120:$BZ$120),成就内容!BS112,1)-SUM(CB$59:CB107))</f>
        <v/>
      </c>
      <c r="CC108" s="41">
        <f>IF(成就内容!BT56="","",INDEX($D$4:$D$178*成就内容!BT$120/SUM(成就内容!$D$120:$BZ$120),成就内容!BT112,1)-SUM(CC$59:CC107))</f>
        <v>23272.727272727294</v>
      </c>
      <c r="CD108" s="41">
        <f>IF(成就内容!BU56="","",INDEX($D$4:$D$178*成就内容!BU$120/SUM(成就内容!$D$120:$BZ$120),成就内容!BU112,1)-SUM(CD$59:CD107))</f>
        <v>372363.6363636367</v>
      </c>
      <c r="CE108" s="41" t="str">
        <f>IF(成就内容!BV56="","",INDEX($D$4:$D$178*成就内容!BV$120/SUM(成就内容!$D$120:$BZ$120),成就内容!BV112,1)-SUM(CE$59:CE107))</f>
        <v/>
      </c>
      <c r="CF108" s="41" t="str">
        <f>IF(成就内容!BW56="","",INDEX($D$4:$D$178*成就内容!BW$120/SUM(成就内容!$D$120:$BZ$120),成就内容!BW112,1)-SUM(CF$59:CF107))</f>
        <v/>
      </c>
      <c r="CG108" s="41" t="str">
        <f>IF(成就内容!BX56="","",INDEX($D$4:$D$178*成就内容!BX$120/SUM(成就内容!$D$120:$BZ$120),成就内容!BX112,1)-SUM(CG$59:CG107))</f>
        <v/>
      </c>
      <c r="CH108" s="41" t="str">
        <f>IF(成就内容!BY56="","",INDEX($D$4:$D$178*成就内容!BY$120/SUM(成就内容!$D$120:$BZ$120),成就内容!BY112,1)-SUM(CH$59:CH107))</f>
        <v/>
      </c>
      <c r="CI108" s="41" t="str">
        <f>IF(成就内容!BZ56="","",INDEX($D$4:$D$178*成就内容!BZ$120/SUM(成就内容!$D$120:$BZ$120),成就内容!BZ112,1)-SUM(CI$59:CI107))</f>
        <v/>
      </c>
      <c r="CJ108" s="96"/>
      <c r="CL108" s="96"/>
      <c r="CM108" s="43">
        <v>50</v>
      </c>
      <c r="CN108" s="41" t="str">
        <f>IF(M108="","",IF(成就内容!D$120&lt;&gt;"",MAX(ROUNDUP(SMALL(M$59:M$108,$L108)/1000,0)*1000,1000),0))</f>
        <v/>
      </c>
      <c r="CO108" s="41" t="str">
        <f>IF(N108="","",IF(成就内容!E$120&lt;&gt;"",MAX(ROUNDUP(SMALL(N$59:N$108,$L108)/1000,0)*1000,1000),0))</f>
        <v/>
      </c>
      <c r="CP108" s="41" t="str">
        <f>IF(O108="","",IF(成就内容!F$120&lt;&gt;"",MAX(ROUNDUP(SMALL(O$59:O$108,$L108)/1000,0)*1000,1000),0))</f>
        <v/>
      </c>
      <c r="CQ108" s="41" t="str">
        <f>IF(P108="","",IF(成就内容!G$120&lt;&gt;"",MAX(ROUNDUP(SMALL(P$59:P$108,$L108)/1000,0)*1000,1000),0))</f>
        <v/>
      </c>
      <c r="CR108" s="41" t="str">
        <f>IF(Q108="","",IF(成就内容!H$120&lt;&gt;"",MAX(ROUNDUP(SMALL(Q$59:Q$108,$L108)/1000,0)*1000,1000),0))</f>
        <v/>
      </c>
      <c r="CS108" s="41" t="str">
        <f>IF(R108="","",IF(成就内容!I$120&lt;&gt;"",MAX(ROUNDUP(SMALL(R$59:R$108,$L108)/1000,0)*1000,1000),0))</f>
        <v/>
      </c>
      <c r="CT108" s="41" t="str">
        <f>IF(S108="","",IF(成就内容!J$120&lt;&gt;"",MAX(ROUNDUP(SMALL(S$59:S$108,$L108)/1000,0)*1000,1000),0))</f>
        <v/>
      </c>
      <c r="CU108" s="41" t="str">
        <f>IF(T108="","",IF(成就内容!K$120&lt;&gt;"",MAX(ROUNDUP(SMALL(T$59:T$108,$L108)/1000,0)*1000,1000),0))</f>
        <v/>
      </c>
      <c r="CV108" s="41" t="str">
        <f>IF(U108="","",IF(成就内容!L$120&lt;&gt;"",MAX(ROUNDUP(SMALL(U$59:U$108,$L108)/1000,0)*1000,1000),0))</f>
        <v/>
      </c>
      <c r="CW108" s="41" t="str">
        <f>IF(V108="","",IF(成就内容!M$120&lt;&gt;"",MAX(ROUNDUP(SMALL(V$59:V$108,$L108)/1000,0)*1000,1000),0))</f>
        <v/>
      </c>
      <c r="CX108" s="41" t="str">
        <f>IF(W108="","",IF(成就内容!N$120&lt;&gt;"",MAX(ROUNDUP(SMALL(W$59:W$108,$L108)/1000,0)*1000,1000),0))</f>
        <v/>
      </c>
      <c r="CY108" s="41" t="str">
        <f>IF(X108="","",IF(成就内容!O$120&lt;&gt;"",MAX(ROUNDUP(SMALL(X$59:X$108,$L108)/1000,0)*1000,1000),0))</f>
        <v/>
      </c>
      <c r="CZ108" s="41" t="str">
        <f>IF(Y108="","",IF(成就内容!P$120&lt;&gt;"",MAX(ROUNDUP(SMALL(Y$59:Y$108,$L108)/1000,0)*1000,1000),0))</f>
        <v/>
      </c>
      <c r="DA108" s="41" t="str">
        <f>IF(Z108="","",IF(成就内容!Q$120&lt;&gt;"",MAX(ROUNDUP(SMALL(Z$59:Z$108,$L108)/1000,0)*1000,1000),0))</f>
        <v/>
      </c>
      <c r="DB108" s="41" t="str">
        <f>IF(AA108="","",IF(成就内容!R$120&lt;&gt;"",MAX(ROUNDUP(SMALL(AA$59:AA$108,$L108)/1000,0)*1000,1000),0))</f>
        <v/>
      </c>
      <c r="DC108" s="41" t="str">
        <f>IF(AB108="","",IF(成就内容!S$120&lt;&gt;"",MAX(ROUNDUP(SMALL(AB$59:AB$108,$L108)/1000,0)*1000,1000),0))</f>
        <v/>
      </c>
      <c r="DD108" s="41" t="str">
        <f>IF(AC108="","",IF(成就内容!T$120&lt;&gt;"",MAX(ROUNDUP(SMALL(AC$59:AC$108,$L108)/1000,0)*1000,1000),0))</f>
        <v/>
      </c>
      <c r="DE108" s="41" t="str">
        <f>IF(AD108="","",IF(成就内容!U$120&lt;&gt;"",MAX(ROUNDUP(SMALL(AD$59:AD$108,$L108)/1000,0)*1000,1000),0))</f>
        <v/>
      </c>
      <c r="DF108" s="41" t="str">
        <f>IF(AE108="","",IF(成就内容!V$120&lt;&gt;"",MAX(ROUNDUP(SMALL(AE$59:AE$108,$L108)/1000,0)*1000,1000),0))</f>
        <v/>
      </c>
      <c r="DG108" s="41" t="str">
        <f>IF(AF108="","",IF(成就内容!W$120&lt;&gt;"",MAX(ROUNDUP(SMALL(AF$59:AF$108,$L108)/1000,0)*1000,1000),0))</f>
        <v/>
      </c>
      <c r="DH108" s="41" t="str">
        <f>IF(AG108="","",IF(成就内容!X$120&lt;&gt;"",MAX(ROUNDUP(SMALL(AG$59:AG$108,$L108)/1000,0)*1000,1000),0))</f>
        <v/>
      </c>
      <c r="DI108" s="41" t="str">
        <f>IF(AH108="","",IF(成就内容!Y$120&lt;&gt;"",MAX(ROUNDUP(SMALL(AH$59:AH$108,$L108)/1000,0)*1000,1000),0))</f>
        <v/>
      </c>
      <c r="DJ108" s="41" t="str">
        <f>IF(AI108="","",IF(成就内容!Z$120&lt;&gt;"",MAX(ROUNDUP(SMALL(AI$59:AI$108,$L108)/1000,0)*1000,1000),0))</f>
        <v/>
      </c>
      <c r="DK108" s="41" t="str">
        <f>IF(AJ108="","",IF(成就内容!AA$120&lt;&gt;"",MAX(ROUNDUP(SMALL(AJ$59:AJ$108,$L108)/1000,0)*1000,1000),0))</f>
        <v/>
      </c>
      <c r="DL108" s="41" t="str">
        <f>IF(AK108="","",IF(成就内容!AB$120&lt;&gt;"",MAX(ROUNDUP(SMALL(AK$59:AK$108,$L108)/1000,0)*1000,1000),0))</f>
        <v/>
      </c>
      <c r="DM108" s="41" t="str">
        <f>IF(AL108="","",IF(成就内容!AC$120&lt;&gt;"",MAX(ROUNDUP(SMALL(AL$59:AL$108,$L108)/1000,0)*1000,1000),0))</f>
        <v/>
      </c>
      <c r="DN108" s="41" t="str">
        <f>IF(AM108="","",IF(成就内容!AD$120&lt;&gt;"",MAX(ROUNDUP(SMALL(AM$59:AM$108,$L108)/1000,0)*1000,1000),0))</f>
        <v/>
      </c>
      <c r="DO108" s="41" t="str">
        <f>IF(AN108="","",IF(成就内容!AE$120&lt;&gt;"",MAX(ROUNDUP(SMALL(AN$59:AN$108,$L108)/1000,0)*1000,1000),0))</f>
        <v/>
      </c>
      <c r="DP108" s="41" t="str">
        <f>IF(AO108="","",IF(成就内容!AF$120&lt;&gt;"",MAX(ROUNDUP(SMALL(AO$59:AO$108,$L108)/1000,0)*1000,1000),0))</f>
        <v/>
      </c>
      <c r="DQ108" s="41" t="str">
        <f>IF(AP108="","",IF(成就内容!AG$120&lt;&gt;"",MAX(ROUNDUP(SMALL(AP$59:AP$108,$L108)/1000,0)*1000,1000),0))</f>
        <v/>
      </c>
      <c r="DR108" s="41" t="str">
        <f>IF(AQ108="","",IF(成就内容!AH$120&lt;&gt;"",MAX(ROUNDUP(SMALL(AQ$59:AQ$108,$L108)/1000,0)*1000,1000),0))</f>
        <v/>
      </c>
      <c r="DS108" s="41" t="str">
        <f>IF(AR108="","",IF(成就内容!AI$120&lt;&gt;"",MAX(ROUNDUP(SMALL(AR$59:AR$108,$L108)/1000,0)*1000,1000),0))</f>
        <v/>
      </c>
      <c r="DT108" s="41" t="str">
        <f>IF(AS108="","",IF(成就内容!AJ$120&lt;&gt;"",MAX(ROUNDUP(SMALL(AS$59:AS$108,$L108)/1000,0)*1000,1000),0))</f>
        <v/>
      </c>
      <c r="DU108" s="41" t="str">
        <f>IF(AT108="","",IF(成就内容!AK$120&lt;&gt;"",MAX(ROUNDUP(SMALL(AT$59:AT$108,$L108)/1000,0)*1000,1000),0))</f>
        <v/>
      </c>
      <c r="DV108" s="41" t="str">
        <f>IF(AU108="","",IF(成就内容!AL$120&lt;&gt;"",MAX(ROUNDUP(SMALL(AU$59:AU$108,$L108)/1000,0)*1000,1000),0))</f>
        <v/>
      </c>
      <c r="DW108" s="41" t="str">
        <f>IF(AV108="","",IF(成就内容!AM$120&lt;&gt;"",MAX(ROUNDUP(SMALL(AV$59:AV$108,$L108)/1000,0)*1000,1000),0))</f>
        <v/>
      </c>
      <c r="DX108" s="41" t="str">
        <f>IF(AW108="","",IF(成就内容!AN$120&lt;&gt;"",MAX(ROUNDUP(SMALL(AW$59:AW$108,$L108)/1000,0)*1000,1000),0))</f>
        <v/>
      </c>
      <c r="DY108" s="41" t="str">
        <f>IF(AX108="","",IF(成就内容!AO$120&lt;&gt;"",MAX(ROUNDUP(SMALL(AX$59:AX$108,$L108)/1000,0)*1000,1000),0))</f>
        <v/>
      </c>
      <c r="DZ108" s="41" t="str">
        <f>IF(AY108="","",IF(成就内容!AP$120&lt;&gt;"",MAX(ROUNDUP(SMALL(AY$59:AY$108,$L108)/1000,0)*1000,1000),0))</f>
        <v/>
      </c>
      <c r="EA108" s="41" t="str">
        <f>IF(AZ108="","",IF(成就内容!AQ$120&lt;&gt;"",MAX(ROUNDUP(SMALL(AZ$59:AZ$108,$L108)/1000,0)*1000,1000),0))</f>
        <v/>
      </c>
      <c r="EB108" s="41" t="str">
        <f>IF(BA108="","",IF(成就内容!AR$120&lt;&gt;"",MAX(ROUNDUP(SMALL(BA$59:BA$108,$L108)/1000,0)*1000,1000),0))</f>
        <v/>
      </c>
      <c r="EC108" s="41" t="str">
        <f>IF(BB108="","",IF(成就内容!AS$120&lt;&gt;"",MAX(ROUNDUP(SMALL(BB$59:BB$108,$L108)/1000,0)*1000,1000),0))</f>
        <v/>
      </c>
      <c r="ED108" s="41" t="str">
        <f>IF(BC108="","",IF(成就内容!AT$120&lt;&gt;"",MAX(ROUNDUP(SMALL(BC$59:BC$108,$L108)/1000,0)*1000,1000),0))</f>
        <v/>
      </c>
      <c r="EE108" s="41" t="str">
        <f>IF(BD108="","",IF(成就内容!AU$120&lt;&gt;"",MAX(ROUNDUP(SMALL(BD$59:BD$108,$L108)/1000,0)*1000,1000),0))</f>
        <v/>
      </c>
      <c r="EF108" s="41" t="str">
        <f>IF(BE108="","",IF(成就内容!AV$120&lt;&gt;"",MAX(ROUNDUP(SMALL(BE$59:BE$108,$L108)/1000,0)*1000,1000),0))</f>
        <v/>
      </c>
      <c r="EG108" s="41" t="str">
        <f>IF(BF108="","",IF(成就内容!AW$120&lt;&gt;"",MAX(ROUNDUP(SMALL(BF$59:BF$108,$L108)/1000,0)*1000,1000),0))</f>
        <v/>
      </c>
      <c r="EH108" s="41" t="str">
        <f>IF(BG108="","",IF(成就内容!AX$120&lt;&gt;"",MAX(ROUNDUP(SMALL(BG$59:BG$108,$L108)/1000,0)*1000,1000),0))</f>
        <v/>
      </c>
      <c r="EI108" s="41" t="str">
        <f>IF(BH108="","",IF(成就内容!AY$120&lt;&gt;"",MAX(ROUNDUP(SMALL(BH$59:BH$108,$L108)/1000,0)*1000,1000),0))</f>
        <v/>
      </c>
      <c r="EJ108" s="41" t="str">
        <f>IF(BI108="","",IF(成就内容!AZ$120&lt;&gt;"",MAX(ROUNDUP(SMALL(BI$59:BI$108,$L108)/1000,0)*1000,1000),0))</f>
        <v/>
      </c>
      <c r="EK108" s="41" t="str">
        <f>IF(BJ108="","",IF(成就内容!BA$120&lt;&gt;"",MAX(ROUNDUP(SMALL(BJ$59:BJ$108,$L108)/1000,0)*1000,1000),0))</f>
        <v/>
      </c>
      <c r="EL108" s="41" t="str">
        <f>IF(BK108="","",IF(成就内容!BB$120&lt;&gt;"",MAX(ROUNDUP(SMALL(BK$59:BK$108,$L108)/1000,0)*1000,1000),0))</f>
        <v/>
      </c>
      <c r="EM108" s="41" t="str">
        <f>IF(BL108="","",IF(成就内容!BC$120&lt;&gt;"",MAX(ROUNDUP(SMALL(BL$59:BL$108,$L108)/1000,0)*1000,1000),0))</f>
        <v/>
      </c>
      <c r="EN108" s="41" t="str">
        <f>IF(BM108="","",IF(成就内容!BD$120&lt;&gt;"",MAX(ROUNDUP(SMALL(BM$59:BM$108,$L108)/1000,0)*1000,1000),0))</f>
        <v/>
      </c>
      <c r="EO108" s="41" t="str">
        <f>IF(BN108="","",IF(成就内容!BE$120&lt;&gt;"",MAX(ROUNDUP(SMALL(BN$59:BN$108,$L108)/1000,0)*1000,1000),0))</f>
        <v/>
      </c>
      <c r="EP108" s="41" t="str">
        <f>IF(BO108="","",IF(成就内容!BF$120&lt;&gt;"",MAX(ROUNDUP(SMALL(BO$59:BO$108,$L108)/1000,0)*1000,1000),0))</f>
        <v/>
      </c>
      <c r="EQ108" s="41" t="str">
        <f>IF(BP108="","",IF(成就内容!BG$120&lt;&gt;"",MAX(ROUNDUP(SMALL(BP$59:BP$108,$L108)/1000,0)*1000,1000),0))</f>
        <v/>
      </c>
      <c r="ER108" s="41" t="str">
        <f>IF(BQ108="","",IF(成就内容!BH$120&lt;&gt;"",MAX(ROUNDUP(SMALL(BQ$59:BQ$108,$L108)/1000,0)*1000,1000),0))</f>
        <v/>
      </c>
      <c r="ES108" s="41" t="str">
        <f>IF(BR108="","",IF(成就内容!BI$120&lt;&gt;"",MAX(ROUNDUP(SMALL(BR$59:BR$108,$L108)/1000,0)*1000,1000),0))</f>
        <v/>
      </c>
      <c r="ET108" s="41">
        <f>IF(BS108="","",IF(成就内容!BJ$120&lt;&gt;"",MAX(ROUNDUP(SMALL(BS$59:BS$108,$L108)/1000,0)*1000,1000),0))</f>
        <v>0</v>
      </c>
      <c r="EU108" s="41" t="str">
        <f>IF(BT108="","",IF(成就内容!BK$120&lt;&gt;"",MAX(ROUNDUP(SMALL(BT$59:BT$108,$L108)/1000,0)*1000,1000),0))</f>
        <v/>
      </c>
      <c r="EV108" s="41" t="str">
        <f>IF(BU108="","",IF(成就内容!BL$120&lt;&gt;"",MAX(ROUNDUP(SMALL(BU$59:BU$108,$L108)/1000,0)*1000,1000),0))</f>
        <v/>
      </c>
      <c r="EW108" s="41" t="str">
        <f>IF(BV108="","",IF(成就内容!BM$120&lt;&gt;"",MAX(ROUNDUP(SMALL(BV$59:BV$108,$L108)/1000,0)*1000,1000),0))</f>
        <v/>
      </c>
      <c r="EX108" s="41" t="str">
        <f>IF(BW108="","",IF(成就内容!BN$120&lt;&gt;"",MAX(ROUNDUP(SMALL(BW$59:BW$108,$L108)/1000,0)*1000,1000),0))</f>
        <v/>
      </c>
      <c r="EY108" s="41">
        <f>IF(BX108="","",IF(成就内容!BO$120&lt;&gt;"",MAX(ROUNDUP(SMALL(BX$59:BX$108,$L108)/1000,0)*1000,1000),0))</f>
        <v>187000</v>
      </c>
      <c r="EZ108" s="41">
        <f>IF(BY108="","",IF(成就内容!BP$120&lt;&gt;"",MAX(ROUNDUP(SMALL(BY$59:BY$108,$L108)/1000,0)*1000,1000),0))</f>
        <v>745000</v>
      </c>
      <c r="FA108" s="41">
        <f>IF(BZ108="","",IF(成就内容!BQ$120&lt;&gt;"",MAX(ROUNDUP(SMALL(BZ$59:BZ$108,$L108)/1000,0)*1000,1000),0))</f>
        <v>94000</v>
      </c>
      <c r="FB108" s="41" t="str">
        <f>IF(CA108="","",IF(成就内容!BR$120&lt;&gt;"",MAX(ROUNDUP(SMALL(CA$59:CA$108,$L108)/1000,0)*1000,1000),0))</f>
        <v/>
      </c>
      <c r="FC108" s="41" t="str">
        <f>IF(CB108="","",IF(成就内容!BS$120&lt;&gt;"",MAX(ROUNDUP(SMALL(CB$59:CB$108,$L108)/1000,0)*1000,1000),0))</f>
        <v/>
      </c>
      <c r="FD108" s="41">
        <f>IF(CC108="","",IF(成就内容!BT$120&lt;&gt;"",MAX(ROUNDUP(SMALL(CC$59:CC$108,$L108)/1000,0)*1000,1000),0))</f>
        <v>24000</v>
      </c>
      <c r="FE108" s="41">
        <f>IF(CD108="","",IF(成就内容!BU$120&lt;&gt;"",MAX(ROUNDUP(SMALL(CD$59:CD$108,$L108)/1000,0)*1000,1000),0))</f>
        <v>373000</v>
      </c>
      <c r="FF108" s="41" t="str">
        <f>IF(CE108="","",IF(成就内容!BV$120&lt;&gt;"",MAX(ROUNDUP(SMALL(CE$59:CE$108,$L108)/1000,0)*1000,1000),0))</f>
        <v/>
      </c>
      <c r="FG108" s="41" t="str">
        <f>IF(CF108="","",IF(成就内容!BW$120&lt;&gt;"",MAX(ROUNDUP(SMALL(CF$59:CF$108,$L108)/1000,0)*1000,1000),0))</f>
        <v/>
      </c>
      <c r="FH108" s="41" t="str">
        <f>IF(CG108="","",IF(成就内容!BX$120&lt;&gt;"",MAX(ROUNDUP(SMALL(CG$59:CG$108,$L108)/1000,0)*1000,1000),0))</f>
        <v/>
      </c>
      <c r="FI108" s="41" t="str">
        <f>IF(CH108="","",IF(成就内容!BY$120&lt;&gt;"",MAX(ROUNDUP(SMALL(CH$59:CH$108,$L108)/1000,0)*1000,1000),0))</f>
        <v/>
      </c>
      <c r="FJ108" s="41" t="str">
        <f>IF(CI108="","",IF(成就内容!BZ$120&lt;&gt;"",MAX(ROUNDUP(SMALL(CI$59:CI$108,$L108)/1000,0)*1000,1000),0))</f>
        <v/>
      </c>
    </row>
    <row r="109" spans="1:166" x14ac:dyDescent="0.15">
      <c r="A109" s="84"/>
      <c r="B109" s="96">
        <v>106</v>
      </c>
      <c r="C109" s="96">
        <f>'[1]功能-子任务'!$S110</f>
        <v>88545.600000000006</v>
      </c>
      <c r="D109" s="96">
        <f>'[1]功能-子任务'!$AC110</f>
        <v>81920000</v>
      </c>
      <c r="E109" s="96">
        <f>'[1]功能-子任务'!$AM110/4</f>
        <v>692098437.5</v>
      </c>
      <c r="F109" s="96">
        <f t="shared" si="154"/>
        <v>692098437.5</v>
      </c>
      <c r="G109" s="96">
        <f>'[1]功能-子任务'!$AR110</f>
        <v>1529620000.000001</v>
      </c>
      <c r="H109" s="96">
        <f>'[1]功能-子任务'!$BA110</f>
        <v>153950</v>
      </c>
      <c r="I109" s="96">
        <f>'[1]功能-子任务'!$BJ110</f>
        <v>519768.2</v>
      </c>
    </row>
    <row r="110" spans="1:166" x14ac:dyDescent="0.15">
      <c r="A110" s="84"/>
      <c r="B110" s="96">
        <v>107</v>
      </c>
      <c r="C110" s="96">
        <f>'[1]功能-子任务'!$S111</f>
        <v>94075.200000000012</v>
      </c>
      <c r="D110" s="96">
        <f>'[1]功能-子任务'!$AC111</f>
        <v>87040000</v>
      </c>
      <c r="E110" s="96">
        <f>'[1]功能-子任务'!$AM111/4</f>
        <v>722616015.625</v>
      </c>
      <c r="F110" s="96">
        <f t="shared" si="154"/>
        <v>722616015.625</v>
      </c>
      <c r="G110" s="96">
        <f>'[1]功能-子任务'!$AR111</f>
        <v>1593620000.000001</v>
      </c>
      <c r="H110" s="96">
        <f>'[1]功能-子任务'!$BA111</f>
        <v>159950</v>
      </c>
      <c r="I110" s="96">
        <f>'[1]功能-子任务'!$BJ111</f>
        <v>536776.9</v>
      </c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</row>
    <row r="111" spans="1:166" x14ac:dyDescent="0.15">
      <c r="A111" s="84"/>
      <c r="B111" s="96">
        <v>108</v>
      </c>
      <c r="C111" s="96">
        <f>'[1]功能-子任务'!$S112</f>
        <v>99604.800000000003</v>
      </c>
      <c r="D111" s="96">
        <f>'[1]功能-子任务'!$AC112</f>
        <v>92160000</v>
      </c>
      <c r="E111" s="96">
        <f>'[1]功能-子任务'!$AM112/4</f>
        <v>753133593.75</v>
      </c>
      <c r="F111" s="96">
        <f t="shared" si="154"/>
        <v>753133593.75</v>
      </c>
      <c r="G111" s="96">
        <f>'[1]功能-子任务'!$AR112</f>
        <v>1657620000.000001</v>
      </c>
      <c r="H111" s="96">
        <f>'[1]功能-子任务'!$BA112</f>
        <v>165950</v>
      </c>
      <c r="I111" s="96">
        <f>'[1]功能-子任务'!$BJ112</f>
        <v>553785.59999999998</v>
      </c>
      <c r="M111" s="115" t="s">
        <v>76</v>
      </c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  <c r="AA111" s="115"/>
      <c r="AB111" s="115"/>
      <c r="AC111" s="115"/>
      <c r="AD111" s="115"/>
      <c r="AE111" s="115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03" t="s">
        <v>45</v>
      </c>
      <c r="AQ111" s="104"/>
      <c r="AR111" s="104"/>
      <c r="AS111" s="105"/>
      <c r="AT111" s="115" t="s">
        <v>46</v>
      </c>
      <c r="AU111" s="115"/>
      <c r="AV111" s="115"/>
      <c r="AW111" s="115"/>
      <c r="AX111" s="115" t="s">
        <v>68</v>
      </c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  <c r="BI111" s="115"/>
      <c r="BJ111" s="115"/>
      <c r="BK111" s="115"/>
      <c r="BL111" s="103" t="s">
        <v>77</v>
      </c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  <c r="BY111" s="104"/>
      <c r="BZ111" s="104"/>
      <c r="CA111" s="104"/>
      <c r="CB111" s="104"/>
      <c r="CC111" s="104"/>
      <c r="CD111" s="105"/>
      <c r="CE111" s="115" t="s">
        <v>78</v>
      </c>
      <c r="CF111" s="115"/>
      <c r="CG111" s="115"/>
      <c r="CH111" s="115"/>
      <c r="CI111" s="115"/>
      <c r="CN111" s="115" t="s">
        <v>76</v>
      </c>
      <c r="CO111" s="115"/>
      <c r="CP111" s="115"/>
      <c r="CQ111" s="115"/>
      <c r="CR111" s="115"/>
      <c r="CS111" s="115"/>
      <c r="CT111" s="115"/>
      <c r="CU111" s="115"/>
      <c r="CV111" s="115"/>
      <c r="CW111" s="115"/>
      <c r="CX111" s="115"/>
      <c r="CY111" s="115"/>
      <c r="CZ111" s="115"/>
      <c r="DA111" s="115"/>
      <c r="DB111" s="115"/>
      <c r="DC111" s="115"/>
      <c r="DD111" s="115"/>
      <c r="DE111" s="115"/>
      <c r="DF111" s="115"/>
      <c r="DG111" s="115"/>
      <c r="DH111" s="115"/>
      <c r="DI111" s="115"/>
      <c r="DJ111" s="115"/>
      <c r="DK111" s="115"/>
      <c r="DL111" s="115"/>
      <c r="DM111" s="115"/>
      <c r="DN111" s="115"/>
      <c r="DO111" s="115"/>
      <c r="DP111" s="115"/>
      <c r="DQ111" s="103" t="s">
        <v>45</v>
      </c>
      <c r="DR111" s="104"/>
      <c r="DS111" s="104"/>
      <c r="DT111" s="105"/>
      <c r="DU111" s="115" t="s">
        <v>46</v>
      </c>
      <c r="DV111" s="115"/>
      <c r="DW111" s="115"/>
      <c r="DX111" s="115"/>
      <c r="DY111" s="115" t="s">
        <v>68</v>
      </c>
      <c r="DZ111" s="115"/>
      <c r="EA111" s="115"/>
      <c r="EB111" s="115"/>
      <c r="EC111" s="115"/>
      <c r="ED111" s="115"/>
      <c r="EE111" s="115"/>
      <c r="EF111" s="115"/>
      <c r="EG111" s="115"/>
      <c r="EH111" s="115"/>
      <c r="EI111" s="115"/>
      <c r="EJ111" s="115"/>
      <c r="EK111" s="115"/>
      <c r="EL111" s="115"/>
      <c r="EM111" s="103" t="s">
        <v>77</v>
      </c>
      <c r="EN111" s="104"/>
      <c r="EO111" s="104"/>
      <c r="EP111" s="104"/>
      <c r="EQ111" s="104"/>
      <c r="ER111" s="104"/>
      <c r="ES111" s="104"/>
      <c r="ET111" s="104"/>
      <c r="EU111" s="104"/>
      <c r="EV111" s="104"/>
      <c r="EW111" s="104"/>
      <c r="EX111" s="104"/>
      <c r="EY111" s="104"/>
      <c r="EZ111" s="104"/>
      <c r="FA111" s="104"/>
      <c r="FB111" s="104"/>
      <c r="FC111" s="104"/>
      <c r="FD111" s="104"/>
      <c r="FE111" s="105"/>
      <c r="FF111" s="115" t="s">
        <v>78</v>
      </c>
      <c r="FG111" s="115"/>
      <c r="FH111" s="115"/>
      <c r="FI111" s="115"/>
      <c r="FJ111" s="115"/>
    </row>
    <row r="112" spans="1:166" x14ac:dyDescent="0.15">
      <c r="A112" s="84"/>
      <c r="B112" s="96">
        <v>109</v>
      </c>
      <c r="C112" s="96">
        <f>'[1]功能-子任务'!$S113</f>
        <v>105134.39999999999</v>
      </c>
      <c r="D112" s="96">
        <f>'[1]功能-子任务'!$AC113</f>
        <v>97280000</v>
      </c>
      <c r="E112" s="96">
        <f>'[1]功能-子任务'!$AM113/4</f>
        <v>783651171.875</v>
      </c>
      <c r="F112" s="96">
        <f t="shared" si="154"/>
        <v>783651171.875</v>
      </c>
      <c r="G112" s="96">
        <f>'[1]功能-子任务'!$AR113</f>
        <v>1721620000.000001</v>
      </c>
      <c r="H112" s="96">
        <f>'[1]功能-子任务'!$BA113</f>
        <v>171950</v>
      </c>
      <c r="I112" s="96">
        <f>'[1]功能-子任务'!$BJ113</f>
        <v>570794.30000000005</v>
      </c>
      <c r="L112" s="24" t="s">
        <v>178</v>
      </c>
      <c r="M112" s="26" t="s">
        <v>13</v>
      </c>
      <c r="N112" s="103" t="s">
        <v>58</v>
      </c>
      <c r="O112" s="104"/>
      <c r="P112" s="105"/>
      <c r="Q112" s="115" t="s">
        <v>17</v>
      </c>
      <c r="R112" s="115"/>
      <c r="S112" s="115"/>
      <c r="T112" s="115"/>
      <c r="U112" s="115"/>
      <c r="V112" s="115"/>
      <c r="W112" s="115"/>
      <c r="X112" s="6" t="s">
        <v>4</v>
      </c>
      <c r="Y112" s="26" t="s">
        <v>35</v>
      </c>
      <c r="Z112" s="115" t="s">
        <v>37</v>
      </c>
      <c r="AA112" s="115"/>
      <c r="AB112" s="115"/>
      <c r="AC112" s="115"/>
      <c r="AD112" s="115"/>
      <c r="AE112" s="115"/>
      <c r="AF112" s="115"/>
      <c r="AG112" s="26" t="s">
        <v>5</v>
      </c>
      <c r="AH112" s="103" t="s">
        <v>3</v>
      </c>
      <c r="AI112" s="105"/>
      <c r="AJ112" s="26" t="s">
        <v>2</v>
      </c>
      <c r="AK112" s="86" t="s">
        <v>511</v>
      </c>
      <c r="AL112" s="115" t="s">
        <v>41</v>
      </c>
      <c r="AM112" s="115"/>
      <c r="AN112" s="115"/>
      <c r="AO112" s="115"/>
      <c r="AP112" s="26" t="s">
        <v>47</v>
      </c>
      <c r="AQ112" s="26" t="s">
        <v>48</v>
      </c>
      <c r="AR112" s="26" t="s">
        <v>37</v>
      </c>
      <c r="AS112" s="26" t="s">
        <v>49</v>
      </c>
      <c r="AT112" s="26" t="s">
        <v>53</v>
      </c>
      <c r="AU112" s="26" t="s">
        <v>51</v>
      </c>
      <c r="AV112" s="26" t="s">
        <v>37</v>
      </c>
      <c r="AW112" s="26" t="s">
        <v>49</v>
      </c>
      <c r="AX112" s="115" t="s">
        <v>25</v>
      </c>
      <c r="AY112" s="115"/>
      <c r="AZ112" s="115"/>
      <c r="BA112" s="115"/>
      <c r="BB112" s="115"/>
      <c r="BC112" s="115"/>
      <c r="BD112" s="115"/>
      <c r="BE112" s="26" t="s">
        <v>39</v>
      </c>
      <c r="BF112" s="26" t="s">
        <v>56</v>
      </c>
      <c r="BG112" s="26" t="s">
        <v>63</v>
      </c>
      <c r="BH112" s="26" t="s">
        <v>64</v>
      </c>
      <c r="BI112" s="26" t="s">
        <v>65</v>
      </c>
      <c r="BJ112" s="26" t="s">
        <v>66</v>
      </c>
      <c r="BK112" s="26" t="s">
        <v>67</v>
      </c>
      <c r="BL112" s="109" t="s">
        <v>79</v>
      </c>
      <c r="BM112" s="110"/>
      <c r="BN112" s="110"/>
      <c r="BO112" s="110"/>
      <c r="BP112" s="110"/>
      <c r="BQ112" s="111"/>
      <c r="BR112" s="26" t="s">
        <v>80</v>
      </c>
      <c r="BS112" s="26" t="s">
        <v>81</v>
      </c>
      <c r="BT112" s="26" t="s">
        <v>82</v>
      </c>
      <c r="BU112" s="26" t="s">
        <v>83</v>
      </c>
      <c r="BV112" s="26" t="s">
        <v>84</v>
      </c>
      <c r="BW112" s="103" t="s">
        <v>85</v>
      </c>
      <c r="BX112" s="104"/>
      <c r="BY112" s="104"/>
      <c r="BZ112" s="105"/>
      <c r="CA112" s="103" t="s">
        <v>86</v>
      </c>
      <c r="CB112" s="104"/>
      <c r="CC112" s="104"/>
      <c r="CD112" s="105"/>
      <c r="CE112" s="103" t="s">
        <v>87</v>
      </c>
      <c r="CF112" s="105"/>
      <c r="CG112" s="103" t="s">
        <v>88</v>
      </c>
      <c r="CH112" s="105"/>
      <c r="CI112" s="26" t="s">
        <v>89</v>
      </c>
      <c r="CM112" s="42" t="s">
        <v>178</v>
      </c>
      <c r="CN112" s="44" t="s">
        <v>13</v>
      </c>
      <c r="CO112" s="103" t="s">
        <v>58</v>
      </c>
      <c r="CP112" s="104"/>
      <c r="CQ112" s="105"/>
      <c r="CR112" s="115" t="s">
        <v>17</v>
      </c>
      <c r="CS112" s="115"/>
      <c r="CT112" s="115"/>
      <c r="CU112" s="115"/>
      <c r="CV112" s="115"/>
      <c r="CW112" s="115"/>
      <c r="CX112" s="115"/>
      <c r="CY112" s="6" t="s">
        <v>4</v>
      </c>
      <c r="CZ112" s="44" t="s">
        <v>35</v>
      </c>
      <c r="DA112" s="115" t="s">
        <v>37</v>
      </c>
      <c r="DB112" s="115"/>
      <c r="DC112" s="115"/>
      <c r="DD112" s="115"/>
      <c r="DE112" s="115"/>
      <c r="DF112" s="115"/>
      <c r="DG112" s="115"/>
      <c r="DH112" s="44" t="s">
        <v>5</v>
      </c>
      <c r="DI112" s="103" t="s">
        <v>3</v>
      </c>
      <c r="DJ112" s="105"/>
      <c r="DK112" s="44" t="s">
        <v>2</v>
      </c>
      <c r="DL112" s="44" t="s">
        <v>1</v>
      </c>
      <c r="DM112" s="115" t="s">
        <v>41</v>
      </c>
      <c r="DN112" s="115"/>
      <c r="DO112" s="115"/>
      <c r="DP112" s="115"/>
      <c r="DQ112" s="44" t="s">
        <v>47</v>
      </c>
      <c r="DR112" s="44" t="s">
        <v>48</v>
      </c>
      <c r="DS112" s="44" t="s">
        <v>37</v>
      </c>
      <c r="DT112" s="44" t="s">
        <v>49</v>
      </c>
      <c r="DU112" s="44" t="s">
        <v>53</v>
      </c>
      <c r="DV112" s="44" t="s">
        <v>51</v>
      </c>
      <c r="DW112" s="44" t="s">
        <v>37</v>
      </c>
      <c r="DX112" s="44" t="s">
        <v>49</v>
      </c>
      <c r="DY112" s="115" t="s">
        <v>25</v>
      </c>
      <c r="DZ112" s="115"/>
      <c r="EA112" s="115"/>
      <c r="EB112" s="115"/>
      <c r="EC112" s="115"/>
      <c r="ED112" s="115"/>
      <c r="EE112" s="115"/>
      <c r="EF112" s="44" t="s">
        <v>39</v>
      </c>
      <c r="EG112" s="44" t="s">
        <v>56</v>
      </c>
      <c r="EH112" s="44" t="s">
        <v>63</v>
      </c>
      <c r="EI112" s="44" t="s">
        <v>64</v>
      </c>
      <c r="EJ112" s="44" t="s">
        <v>65</v>
      </c>
      <c r="EK112" s="44" t="s">
        <v>66</v>
      </c>
      <c r="EL112" s="44" t="s">
        <v>67</v>
      </c>
      <c r="EM112" s="109" t="s">
        <v>79</v>
      </c>
      <c r="EN112" s="110"/>
      <c r="EO112" s="110"/>
      <c r="EP112" s="110"/>
      <c r="EQ112" s="110"/>
      <c r="ER112" s="111"/>
      <c r="ES112" s="44" t="s">
        <v>80</v>
      </c>
      <c r="ET112" s="44" t="s">
        <v>81</v>
      </c>
      <c r="EU112" s="44" t="s">
        <v>82</v>
      </c>
      <c r="EV112" s="44" t="s">
        <v>83</v>
      </c>
      <c r="EW112" s="44" t="s">
        <v>84</v>
      </c>
      <c r="EX112" s="103" t="s">
        <v>85</v>
      </c>
      <c r="EY112" s="104"/>
      <c r="EZ112" s="104"/>
      <c r="FA112" s="105"/>
      <c r="FB112" s="103" t="s">
        <v>86</v>
      </c>
      <c r="FC112" s="104"/>
      <c r="FD112" s="104"/>
      <c r="FE112" s="105"/>
      <c r="FF112" s="103" t="s">
        <v>87</v>
      </c>
      <c r="FG112" s="105"/>
      <c r="FH112" s="103" t="s">
        <v>88</v>
      </c>
      <c r="FI112" s="105"/>
      <c r="FJ112" s="44" t="s">
        <v>89</v>
      </c>
    </row>
    <row r="113" spans="1:166" x14ac:dyDescent="0.15">
      <c r="A113" s="84"/>
      <c r="B113" s="96">
        <v>110</v>
      </c>
      <c r="C113" s="96">
        <f>'[1]功能-子任务'!$S114</f>
        <v>110664</v>
      </c>
      <c r="D113" s="96">
        <f>'[1]功能-子任务'!$AC114</f>
        <v>102400000</v>
      </c>
      <c r="E113" s="96">
        <f>'[1]功能-子任务'!$AM114/4</f>
        <v>814168750</v>
      </c>
      <c r="F113" s="96">
        <f t="shared" si="154"/>
        <v>814168750</v>
      </c>
      <c r="G113" s="96">
        <f>'[1]功能-子任务'!$AR114</f>
        <v>1785620000.000001</v>
      </c>
      <c r="H113" s="96">
        <f>'[1]功能-子任务'!$BA114</f>
        <v>177950</v>
      </c>
      <c r="I113" s="96">
        <f>'[1]功能-子任务'!$BJ114</f>
        <v>587803</v>
      </c>
      <c r="L113" s="24" t="s">
        <v>176</v>
      </c>
      <c r="M113" s="38" t="s">
        <v>14</v>
      </c>
      <c r="N113" s="38" t="s">
        <v>59</v>
      </c>
      <c r="O113" s="38" t="s">
        <v>60</v>
      </c>
      <c r="P113" s="38" t="s">
        <v>61</v>
      </c>
      <c r="Q113" s="38" t="s">
        <v>11</v>
      </c>
      <c r="R113" s="38" t="s">
        <v>19</v>
      </c>
      <c r="S113" s="38" t="s">
        <v>20</v>
      </c>
      <c r="T113" s="38" t="s">
        <v>21</v>
      </c>
      <c r="U113" s="38" t="s">
        <v>22</v>
      </c>
      <c r="V113" s="38" t="s">
        <v>23</v>
      </c>
      <c r="W113" s="38" t="s">
        <v>24</v>
      </c>
      <c r="X113" s="38" t="s">
        <v>54</v>
      </c>
      <c r="Y113" s="38" t="s">
        <v>33</v>
      </c>
      <c r="Z113" s="38" t="s">
        <v>11</v>
      </c>
      <c r="AA113" s="38" t="s">
        <v>19</v>
      </c>
      <c r="AB113" s="38" t="s">
        <v>20</v>
      </c>
      <c r="AC113" s="38" t="s">
        <v>21</v>
      </c>
      <c r="AD113" s="38" t="s">
        <v>22</v>
      </c>
      <c r="AE113" s="38" t="s">
        <v>23</v>
      </c>
      <c r="AF113" s="38" t="s">
        <v>24</v>
      </c>
      <c r="AG113" s="38" t="s">
        <v>38</v>
      </c>
      <c r="AH113" s="38" t="s">
        <v>62</v>
      </c>
      <c r="AI113" s="38" t="s">
        <v>73</v>
      </c>
      <c r="AJ113" s="38" t="s">
        <v>37</v>
      </c>
      <c r="AK113" s="86" t="s">
        <v>14</v>
      </c>
      <c r="AL113" s="38" t="s">
        <v>42</v>
      </c>
      <c r="AM113" s="38" t="s">
        <v>43</v>
      </c>
      <c r="AN113" s="38" t="s">
        <v>44</v>
      </c>
      <c r="AO113" s="38" t="s">
        <v>74</v>
      </c>
      <c r="AP113" s="38" t="s">
        <v>14</v>
      </c>
      <c r="AQ113" s="38" t="s">
        <v>36</v>
      </c>
      <c r="AR113" s="38" t="s">
        <v>50</v>
      </c>
      <c r="AS113" s="38" t="s">
        <v>50</v>
      </c>
      <c r="AT113" s="38" t="s">
        <v>14</v>
      </c>
      <c r="AU113" s="38" t="s">
        <v>52</v>
      </c>
      <c r="AV113" s="38" t="s">
        <v>12</v>
      </c>
      <c r="AW113" s="38" t="s">
        <v>12</v>
      </c>
      <c r="AX113" s="38" t="s">
        <v>26</v>
      </c>
      <c r="AY113" s="38" t="s">
        <v>27</v>
      </c>
      <c r="AZ113" s="38" t="s">
        <v>28</v>
      </c>
      <c r="BA113" s="38" t="s">
        <v>29</v>
      </c>
      <c r="BB113" s="38" t="s">
        <v>30</v>
      </c>
      <c r="BC113" s="38" t="s">
        <v>31</v>
      </c>
      <c r="BD113" s="38" t="s">
        <v>32</v>
      </c>
      <c r="BE113" s="38" t="s">
        <v>40</v>
      </c>
      <c r="BF113" s="38" t="s">
        <v>57</v>
      </c>
      <c r="BG113" s="39" t="s">
        <v>14</v>
      </c>
      <c r="BH113" s="39" t="s">
        <v>14</v>
      </c>
      <c r="BI113" s="39" t="s">
        <v>14</v>
      </c>
      <c r="BJ113" s="39" t="s">
        <v>14</v>
      </c>
      <c r="BK113" s="39" t="s">
        <v>14</v>
      </c>
      <c r="BL113" s="40" t="s">
        <v>90</v>
      </c>
      <c r="BM113" s="40" t="s">
        <v>91</v>
      </c>
      <c r="BN113" s="40" t="s">
        <v>92</v>
      </c>
      <c r="BO113" s="40" t="s">
        <v>93</v>
      </c>
      <c r="BP113" s="40" t="s">
        <v>94</v>
      </c>
      <c r="BQ113" s="40" t="s">
        <v>95</v>
      </c>
      <c r="BR113" s="38" t="s">
        <v>96</v>
      </c>
      <c r="BS113" s="38" t="s">
        <v>97</v>
      </c>
      <c r="BT113" s="38" t="s">
        <v>98</v>
      </c>
      <c r="BU113" s="38" t="s">
        <v>99</v>
      </c>
      <c r="BV113" s="38" t="s">
        <v>98</v>
      </c>
      <c r="BW113" s="38" t="s">
        <v>100</v>
      </c>
      <c r="BX113" s="38" t="s">
        <v>101</v>
      </c>
      <c r="BY113" s="38" t="s">
        <v>102</v>
      </c>
      <c r="BZ113" s="38" t="s">
        <v>103</v>
      </c>
      <c r="CA113" s="38" t="s">
        <v>100</v>
      </c>
      <c r="CB113" s="38" t="s">
        <v>101</v>
      </c>
      <c r="CC113" s="38" t="s">
        <v>102</v>
      </c>
      <c r="CD113" s="38" t="s">
        <v>103</v>
      </c>
      <c r="CE113" s="38" t="s">
        <v>154</v>
      </c>
      <c r="CF113" s="38" t="s">
        <v>155</v>
      </c>
      <c r="CG113" s="38" t="s">
        <v>106</v>
      </c>
      <c r="CH113" s="38" t="s">
        <v>107</v>
      </c>
      <c r="CI113" s="38" t="s">
        <v>96</v>
      </c>
      <c r="CM113" s="42" t="s">
        <v>176</v>
      </c>
      <c r="CN113" s="38" t="s">
        <v>14</v>
      </c>
      <c r="CO113" s="38" t="s">
        <v>59</v>
      </c>
      <c r="CP113" s="38" t="s">
        <v>60</v>
      </c>
      <c r="CQ113" s="38" t="s">
        <v>61</v>
      </c>
      <c r="CR113" s="38" t="s">
        <v>11</v>
      </c>
      <c r="CS113" s="38" t="s">
        <v>19</v>
      </c>
      <c r="CT113" s="38" t="s">
        <v>20</v>
      </c>
      <c r="CU113" s="38" t="s">
        <v>21</v>
      </c>
      <c r="CV113" s="38" t="s">
        <v>22</v>
      </c>
      <c r="CW113" s="38" t="s">
        <v>23</v>
      </c>
      <c r="CX113" s="38" t="s">
        <v>24</v>
      </c>
      <c r="CY113" s="38" t="s">
        <v>54</v>
      </c>
      <c r="CZ113" s="38" t="s">
        <v>33</v>
      </c>
      <c r="DA113" s="38" t="s">
        <v>11</v>
      </c>
      <c r="DB113" s="38" t="s">
        <v>19</v>
      </c>
      <c r="DC113" s="38" t="s">
        <v>20</v>
      </c>
      <c r="DD113" s="38" t="s">
        <v>21</v>
      </c>
      <c r="DE113" s="38" t="s">
        <v>22</v>
      </c>
      <c r="DF113" s="38" t="s">
        <v>23</v>
      </c>
      <c r="DG113" s="38" t="s">
        <v>24</v>
      </c>
      <c r="DH113" s="38" t="s">
        <v>38</v>
      </c>
      <c r="DI113" s="38" t="s">
        <v>62</v>
      </c>
      <c r="DJ113" s="38" t="s">
        <v>73</v>
      </c>
      <c r="DK113" s="38" t="s">
        <v>37</v>
      </c>
      <c r="DL113" s="38" t="s">
        <v>55</v>
      </c>
      <c r="DM113" s="38" t="s">
        <v>42</v>
      </c>
      <c r="DN113" s="38" t="s">
        <v>43</v>
      </c>
      <c r="DO113" s="38" t="s">
        <v>44</v>
      </c>
      <c r="DP113" s="38" t="s">
        <v>74</v>
      </c>
      <c r="DQ113" s="38" t="s">
        <v>14</v>
      </c>
      <c r="DR113" s="38" t="s">
        <v>36</v>
      </c>
      <c r="DS113" s="38" t="s">
        <v>50</v>
      </c>
      <c r="DT113" s="38" t="s">
        <v>50</v>
      </c>
      <c r="DU113" s="38" t="s">
        <v>14</v>
      </c>
      <c r="DV113" s="38" t="s">
        <v>52</v>
      </c>
      <c r="DW113" s="38" t="s">
        <v>12</v>
      </c>
      <c r="DX113" s="38" t="s">
        <v>12</v>
      </c>
      <c r="DY113" s="38" t="s">
        <v>26</v>
      </c>
      <c r="DZ113" s="38" t="s">
        <v>27</v>
      </c>
      <c r="EA113" s="38" t="s">
        <v>28</v>
      </c>
      <c r="EB113" s="38" t="s">
        <v>29</v>
      </c>
      <c r="EC113" s="38" t="s">
        <v>30</v>
      </c>
      <c r="ED113" s="38" t="s">
        <v>31</v>
      </c>
      <c r="EE113" s="38" t="s">
        <v>32</v>
      </c>
      <c r="EF113" s="38" t="s">
        <v>40</v>
      </c>
      <c r="EG113" s="38" t="s">
        <v>57</v>
      </c>
      <c r="EH113" s="39" t="s">
        <v>14</v>
      </c>
      <c r="EI113" s="39" t="s">
        <v>14</v>
      </c>
      <c r="EJ113" s="39" t="s">
        <v>14</v>
      </c>
      <c r="EK113" s="39" t="s">
        <v>14</v>
      </c>
      <c r="EL113" s="39" t="s">
        <v>14</v>
      </c>
      <c r="EM113" s="40" t="s">
        <v>90</v>
      </c>
      <c r="EN113" s="40" t="s">
        <v>91</v>
      </c>
      <c r="EO113" s="40" t="s">
        <v>92</v>
      </c>
      <c r="EP113" s="40" t="s">
        <v>93</v>
      </c>
      <c r="EQ113" s="40" t="s">
        <v>94</v>
      </c>
      <c r="ER113" s="40" t="s">
        <v>95</v>
      </c>
      <c r="ES113" s="38" t="s">
        <v>96</v>
      </c>
      <c r="ET113" s="38" t="s">
        <v>97</v>
      </c>
      <c r="EU113" s="38" t="s">
        <v>98</v>
      </c>
      <c r="EV113" s="38" t="s">
        <v>99</v>
      </c>
      <c r="EW113" s="38" t="s">
        <v>98</v>
      </c>
      <c r="EX113" s="38" t="s">
        <v>100</v>
      </c>
      <c r="EY113" s="38" t="s">
        <v>101</v>
      </c>
      <c r="EZ113" s="38" t="s">
        <v>102</v>
      </c>
      <c r="FA113" s="38" t="s">
        <v>103</v>
      </c>
      <c r="FB113" s="38" t="s">
        <v>100</v>
      </c>
      <c r="FC113" s="38" t="s">
        <v>101</v>
      </c>
      <c r="FD113" s="38" t="s">
        <v>102</v>
      </c>
      <c r="FE113" s="38" t="s">
        <v>103</v>
      </c>
      <c r="FF113" s="38" t="s">
        <v>154</v>
      </c>
      <c r="FG113" s="38" t="s">
        <v>155</v>
      </c>
      <c r="FH113" s="38" t="s">
        <v>106</v>
      </c>
      <c r="FI113" s="38" t="s">
        <v>107</v>
      </c>
      <c r="FJ113" s="38" t="s">
        <v>96</v>
      </c>
    </row>
    <row r="114" spans="1:166" x14ac:dyDescent="0.15">
      <c r="A114" s="84"/>
      <c r="B114" s="96">
        <v>111</v>
      </c>
      <c r="C114" s="96">
        <f>'[1]功能-子任务'!$S115</f>
        <v>116193.60000000001</v>
      </c>
      <c r="D114" s="96">
        <f>'[1]功能-子任务'!$AC115</f>
        <v>107520000</v>
      </c>
      <c r="E114" s="96">
        <f>'[1]功能-子任务'!$AM115/4</f>
        <v>844686328.125</v>
      </c>
      <c r="F114" s="96">
        <f t="shared" si="154"/>
        <v>844686328.125</v>
      </c>
      <c r="G114" s="96">
        <f>'[1]功能-子任务'!$AR115</f>
        <v>1849620000.000001</v>
      </c>
      <c r="H114" s="96">
        <f>'[1]功能-子任务'!$BA115</f>
        <v>185450</v>
      </c>
      <c r="I114" s="96">
        <f>'[1]功能-子任务'!$BJ115</f>
        <v>611615.19999999995</v>
      </c>
      <c r="L114" s="25">
        <v>1</v>
      </c>
      <c r="M114" s="45">
        <f>IF(成就内容!D7="","",INDEX($E$4:$E$178*成就内容!D$121/SUM(成就内容!$D$121:$BZ$121),成就内容!D63,1))</f>
        <v>0</v>
      </c>
      <c r="N114" s="45" t="str">
        <f>IF(成就内容!E7="","",INDEX($E$4:$E$178*成就内容!E$121/SUM(成就内容!$D$121:$BZ$121),成就内容!E63,1))</f>
        <v/>
      </c>
      <c r="O114" s="45">
        <f>IF(成就内容!F7="","",INDEX($E$4:$E$178*成就内容!F$121/SUM(成就内容!$D$121:$BZ$121),成就内容!F63,1))</f>
        <v>2551.0204081632651</v>
      </c>
      <c r="P114" s="45" t="str">
        <f>IF(成就内容!G7="","",INDEX($E$4:$E$178*成就内容!G$121/SUM(成就内容!$D$121:$BZ$121),成就内容!G63,1))</f>
        <v/>
      </c>
      <c r="Q114" s="45">
        <f>IF(成就内容!H7="","",INDEX($E$4:$E$178*成就内容!H$121/SUM(成就内容!$D$121:$BZ$121),成就内容!H63,1))</f>
        <v>0</v>
      </c>
      <c r="R114" s="45">
        <f>IF(成就内容!I7="","",INDEX($E$4:$E$178*成就内容!I$121/SUM(成就内容!$D$121:$BZ$121),成就内容!I63,1))</f>
        <v>0</v>
      </c>
      <c r="S114" s="45">
        <f>IF(成就内容!J7="","",INDEX($E$4:$E$178*成就内容!J$121/SUM(成就内容!$D$121:$BZ$121),成就内容!J63,1))</f>
        <v>4464.2857142857138</v>
      </c>
      <c r="T114" s="45">
        <f>IF(成就内容!K7="","",INDEX($E$4:$E$178*成就内容!K$121/SUM(成就内容!$D$121:$BZ$121),成就内容!K63,1))</f>
        <v>0</v>
      </c>
      <c r="U114" s="45">
        <f>IF(成就内容!L7="","",INDEX($E$4:$E$178*成就内容!L$121/SUM(成就内容!$D$121:$BZ$121),成就内容!L63,1))</f>
        <v>0</v>
      </c>
      <c r="V114" s="45">
        <f>IF(成就内容!M7="","",INDEX($E$4:$E$178*成就内容!M$121/SUM(成就内容!$D$121:$BZ$121),成就内容!M63,1))</f>
        <v>0</v>
      </c>
      <c r="W114" s="45">
        <f>IF(成就内容!N7="","",INDEX($E$4:$E$178*成就内容!N$121/SUM(成就内容!$D$121:$BZ$121),成就内容!N63,1))</f>
        <v>0</v>
      </c>
      <c r="X114" s="45">
        <f>IF(成就内容!O7="","",INDEX($E$4:$E$178*成就内容!O$121/SUM(成就内容!$D$121:$BZ$121),成就内容!O63,1))</f>
        <v>0</v>
      </c>
      <c r="Y114" s="45">
        <f>IF(成就内容!P7="","",INDEX($E$4:$E$178*成就内容!P$121/SUM(成就内容!$D$121:$BZ$121),成就内容!P63,1))</f>
        <v>0</v>
      </c>
      <c r="Z114" s="45">
        <f>IF(成就内容!Q7="","",INDEX($E$4:$E$178*成就内容!Q$121/SUM(成就内容!$D$121:$BZ$121),成就内容!Q63,1))</f>
        <v>0</v>
      </c>
      <c r="AA114" s="45">
        <f>IF(成就内容!R7="","",INDEX($E$4:$E$178*成就内容!R$121/SUM(成就内容!$D$121:$BZ$121),成就内容!R63,1))</f>
        <v>0</v>
      </c>
      <c r="AB114" s="45">
        <f>IF(成就内容!S7="","",INDEX($E$4:$E$178*成就内容!S$121/SUM(成就内容!$D$121:$BZ$121),成就内容!S63,1))</f>
        <v>8290.8163265306121</v>
      </c>
      <c r="AC114" s="45">
        <f>IF(成就内容!T7="","",INDEX($E$4:$E$178*成就内容!T$121/SUM(成就内容!$D$121:$BZ$121),成就内容!T63,1))</f>
        <v>0</v>
      </c>
      <c r="AD114" s="45">
        <f>IF(成就内容!U7="","",INDEX($E$4:$E$178*成就内容!U$121/SUM(成就内容!$D$121:$BZ$121),成就内容!U63,1))</f>
        <v>0</v>
      </c>
      <c r="AE114" s="45">
        <f>IF(成就内容!V7="","",INDEX($E$4:$E$178*成就内容!V$121/SUM(成就内容!$D$121:$BZ$121),成就内容!V63,1))</f>
        <v>0</v>
      </c>
      <c r="AF114" s="45">
        <f>IF(成就内容!W7="","",INDEX($E$4:$E$178*成就内容!W$121/SUM(成就内容!$D$121:$BZ$121),成就内容!W63,1))</f>
        <v>0</v>
      </c>
      <c r="AG114" s="45">
        <f>IF(成就内容!X7="","",INDEX($E$4:$E$178*成就内容!X$121/SUM(成就内容!$D$121:$BZ$121),成就内容!X63,1))</f>
        <v>0</v>
      </c>
      <c r="AH114" s="45">
        <f>IF(成就内容!Y7="","",INDEX($E$4:$E$178*成就内容!Y$121/SUM(成就内容!$D$121:$BZ$121),成就内容!Y63,1))</f>
        <v>0</v>
      </c>
      <c r="AI114" s="45" t="str">
        <f>IF(成就内容!Z7="","",INDEX($E$4:$E$178*成就内容!Z$121/SUM(成就内容!$D$121:$BZ$121),成就内容!Z63,1))</f>
        <v/>
      </c>
      <c r="AJ114" s="45">
        <f>IF(成就内容!AA7="","",INDEX($E$4:$E$178*成就内容!AA$121/SUM(成就内容!$D$121:$BZ$121),成就内容!AA63,1))</f>
        <v>110204.08163265305</v>
      </c>
      <c r="AK114" s="45">
        <f>IF(成就内容!AB7="","",INDEX($E$4:$E$178*成就内容!AB$121/SUM(成就内容!$D$121:$BZ$121),成就内容!AB63,1))</f>
        <v>0</v>
      </c>
      <c r="AL114" s="45">
        <f>IF(成就内容!AC7="","",INDEX($E$4:$E$178*成就内容!AC$121/SUM(成就内容!$D$121:$BZ$121),成就内容!AC63,1))</f>
        <v>0</v>
      </c>
      <c r="AM114" s="45">
        <f>IF(成就内容!AD7="","",INDEX($E$4:$E$178*成就内容!AD$121/SUM(成就内容!$D$121:$BZ$121),成就内容!AD63,1))</f>
        <v>0</v>
      </c>
      <c r="AN114" s="45">
        <f>IF(成就内容!AE7="","",INDEX($E$4:$E$178*成就内容!AE$121/SUM(成就内容!$D$121:$BZ$121),成就内容!AE63,1))</f>
        <v>0</v>
      </c>
      <c r="AO114" s="45">
        <f>IF(成就内容!AF7="","",INDEX($E$4:$E$178*成就内容!AF$121/SUM(成就内容!$D$121:$BZ$121),成就内容!AF63,1))</f>
        <v>0</v>
      </c>
      <c r="AP114" s="45">
        <f>IF(成就内容!AG7="","",INDEX($E$4:$E$178*成就内容!AG$121/SUM(成就内容!$D$121:$BZ$121),成就内容!AG63,1))</f>
        <v>0</v>
      </c>
      <c r="AQ114" s="45">
        <f>IF(成就内容!AH7="","",INDEX($E$4:$E$178*成就内容!AH$121/SUM(成就内容!$D$121:$BZ$121),成就内容!AH63,1))</f>
        <v>0</v>
      </c>
      <c r="AR114" s="45">
        <f>IF(成就内容!AI7="","",INDEX($E$4:$E$178*成就内容!AI$121/SUM(成就内容!$D$121:$BZ$121),成就内容!AI63,1))</f>
        <v>0</v>
      </c>
      <c r="AS114" s="45">
        <f>IF(成就内容!AJ7="","",INDEX($E$4:$E$178*成就内容!AJ$121/SUM(成就内容!$D$121:$BZ$121),成就内容!AJ63,1))</f>
        <v>0</v>
      </c>
      <c r="AT114" s="45" t="str">
        <f>IF(成就内容!AK7="","",INDEX($E$4:$E$178*成就内容!AK$121/SUM(成就内容!$D$121:$BZ$121),成就内容!AK63,1))</f>
        <v/>
      </c>
      <c r="AU114" s="45" t="str">
        <f>IF(成就内容!AL7="","",INDEX($E$4:$E$178*成就内容!AL$121/SUM(成就内容!$D$121:$BZ$121),成就内容!AL63,1))</f>
        <v/>
      </c>
      <c r="AV114" s="45">
        <f>IF(成就内容!AM7="","",INDEX($E$4:$E$178*成就内容!AM$121/SUM(成就内容!$D$121:$BZ$121),成就内容!AM63,1))</f>
        <v>0</v>
      </c>
      <c r="AW114" s="45">
        <f>IF(成就内容!AN7="","",INDEX($E$4:$E$178*成就内容!AN$121/SUM(成就内容!$D$121:$BZ$121),成就内容!AN63,1))</f>
        <v>0</v>
      </c>
      <c r="AX114" s="45">
        <f>IF(成就内容!AO7="","",INDEX($E$4:$E$178*成就内容!AO$121/SUM(成就内容!$D$121:$BZ$121),成就内容!AO63,1))</f>
        <v>4145.408163265306</v>
      </c>
      <c r="AY114" s="45">
        <f>IF(成就内容!AP7="","",INDEX($E$4:$E$178*成就内容!AP$121/SUM(成就内容!$D$121:$BZ$121),成就内容!AP63,1))</f>
        <v>0</v>
      </c>
      <c r="AZ114" s="45">
        <f>IF(成就内容!AQ7="","",INDEX($E$4:$E$178*成就内容!AQ$121/SUM(成就内容!$D$121:$BZ$121),成就内容!AQ63,1))</f>
        <v>0</v>
      </c>
      <c r="BA114" s="45">
        <f>IF(成就内容!AR7="","",INDEX($E$4:$E$178*成就内容!AR$121/SUM(成就内容!$D$121:$BZ$121),成就内容!AR63,1))</f>
        <v>16326.530612244896</v>
      </c>
      <c r="BB114" s="45">
        <f>IF(成就内容!AS7="","",INDEX($E$4:$E$178*成就内容!AS$121/SUM(成就内容!$D$121:$BZ$121),成就内容!AS63,1))</f>
        <v>0</v>
      </c>
      <c r="BC114" s="45">
        <f>IF(成就内容!AT7="","",INDEX($E$4:$E$178*成就内容!AT$121/SUM(成就内容!$D$121:$BZ$121),成就内容!AT63,1))</f>
        <v>0</v>
      </c>
      <c r="BD114" s="45">
        <f>IF(成就内容!AU7="","",INDEX($E$4:$E$178*成就内容!AU$121/SUM(成就内容!$D$121:$BZ$121),成就内容!AU63,1))</f>
        <v>0</v>
      </c>
      <c r="BE114" s="45">
        <f>IF(成就内容!AV7="","",INDEX($E$4:$E$178*成就内容!AV$121/SUM(成就内容!$D$121:$BZ$121),成就内容!AV63,1))</f>
        <v>43367.34693877551</v>
      </c>
      <c r="BF114" s="45">
        <f>IF(成就内容!AW7="","",INDEX($E$4:$E$178*成就内容!AW$121/SUM(成就内容!$D$121:$BZ$121),成就内容!AW63,1))</f>
        <v>0</v>
      </c>
      <c r="BG114" s="45">
        <f>IF(成就内容!AX7="","",INDEX($E$4:$E$178*成就内容!AX$121/SUM(成就内容!$D$121:$BZ$121),成就内容!AX63,1))</f>
        <v>0</v>
      </c>
      <c r="BH114" s="45">
        <f>IF(成就内容!AY7="","",INDEX($E$4:$E$178*成就内容!AY$121/SUM(成就内容!$D$121:$BZ$121),成就内容!AY63,1))</f>
        <v>61224.489795918365</v>
      </c>
      <c r="BI114" s="45">
        <f>IF(成就内容!AZ7="","",INDEX($E$4:$E$178*成就内容!AZ$121/SUM(成就内容!$D$121:$BZ$121),成就内容!AZ63,1))</f>
        <v>0</v>
      </c>
      <c r="BJ114" s="45">
        <f>IF(成就内容!BA7="","",INDEX($E$4:$E$178*成就内容!BA$121/SUM(成就内容!$D$121:$BZ$121),成就内容!BA63,1))</f>
        <v>0</v>
      </c>
      <c r="BK114" s="45">
        <f>IF(成就内容!BB7="","",INDEX($E$4:$E$178*成就内容!BB$121/SUM(成就内容!$D$121:$BZ$121),成就内容!BB63,1))</f>
        <v>0</v>
      </c>
      <c r="BL114" s="45">
        <f>IF(成就内容!BC7="","",INDEX($E$4:$E$178*成就内容!BC$121/SUM(成就内容!$D$121:$BZ$121),成就内容!BC63,1))</f>
        <v>0</v>
      </c>
      <c r="BM114" s="45">
        <f>IF(成就内容!BD7="","",INDEX($E$4:$E$178*成就内容!BD$121/SUM(成就内容!$D$121:$BZ$121),成就内容!BD63,1))</f>
        <v>8290.8163265306121</v>
      </c>
      <c r="BN114" s="45">
        <f>IF(成就内容!BE7="","",INDEX($E$4:$E$178*成就内容!BE$121/SUM(成就内容!$D$121:$BZ$121),成就内容!BE63,1))</f>
        <v>0</v>
      </c>
      <c r="BO114" s="45">
        <f>IF(成就内容!BF7="","",INDEX($E$4:$E$178*成就内容!BF$121/SUM(成就内容!$D$121:$BZ$121),成就内容!BF63,1))</f>
        <v>0</v>
      </c>
      <c r="BP114" s="45">
        <f>IF(成就内容!BG7="","",INDEX($E$4:$E$178*成就内容!BG$121/SUM(成就内容!$D$121:$BZ$121),成就内容!BG63,1))</f>
        <v>0</v>
      </c>
      <c r="BQ114" s="45">
        <f>IF(成就内容!BH7="","",INDEX($E$4:$E$178*成就内容!BH$121/SUM(成就内容!$D$121:$BZ$121),成就内容!BH63,1))</f>
        <v>0</v>
      </c>
      <c r="BR114" s="45" t="str">
        <f>IF(成就内容!BI7="","",INDEX($E$4:$E$178*成就内容!BI$121/SUM(成就内容!$D$121:$BZ$121),成就内容!BI63,1))</f>
        <v/>
      </c>
      <c r="BS114" s="45">
        <f>IF(成就内容!BJ7="","",INDEX($E$4:$E$178*成就内容!BJ$121/SUM(成就内容!$D$121:$BZ$121),成就内容!BJ63,1))</f>
        <v>1785.7142857142856</v>
      </c>
      <c r="BT114" s="45">
        <f>IF(成就内容!BK7="","",INDEX($E$4:$E$178*成就内容!BK$121/SUM(成就内容!$D$121:$BZ$121),成就内容!BK63,1))</f>
        <v>0</v>
      </c>
      <c r="BU114" s="45">
        <f>IF(成就内容!BL7="","",INDEX($E$4:$E$178*成就内容!BL$121/SUM(成就内容!$D$121:$BZ$121),成就内容!BL63,1))</f>
        <v>0</v>
      </c>
      <c r="BV114" s="45">
        <f>IF(成就内容!BM7="","",INDEX($E$4:$E$178*成就内容!BM$121/SUM(成就内容!$D$121:$BZ$121),成就内容!BM63,1))</f>
        <v>6530.6122448979586</v>
      </c>
      <c r="BW114" s="45">
        <f>IF(成就内容!BN7="","",INDEX($E$4:$E$178*成就内容!BN$121/SUM(成就内容!$D$121:$BZ$121),成就内容!BN63,1))</f>
        <v>0</v>
      </c>
      <c r="BX114" s="45">
        <f>IF(成就内容!BO7="","",INDEX($E$4:$E$178*成就内容!BO$121/SUM(成就内容!$D$121:$BZ$121),成就内容!BO63,1))</f>
        <v>0</v>
      </c>
      <c r="BY114" s="45">
        <f>IF(成就内容!BP7="","",INDEX($E$4:$E$178*成就内容!BP$121/SUM(成就内容!$D$121:$BZ$121),成就内容!BP63,1))</f>
        <v>0</v>
      </c>
      <c r="BZ114" s="45">
        <f>IF(成就内容!BQ7="","",INDEX($E$4:$E$178*成就内容!BQ$121/SUM(成就内容!$D$121:$BZ$121),成就内容!BQ63,1))</f>
        <v>0</v>
      </c>
      <c r="CA114" s="45">
        <f>IF(成就内容!BR7="","",INDEX($E$4:$E$178*成就内容!BR$121/SUM(成就内容!$D$121:$BZ$121),成就内容!BR63,1))</f>
        <v>0</v>
      </c>
      <c r="CB114" s="45">
        <f>IF(成就内容!BS7="","",INDEX($E$4:$E$178*成就内容!BS$121/SUM(成就内容!$D$121:$BZ$121),成就内容!BS63,1))</f>
        <v>0</v>
      </c>
      <c r="CC114" s="45">
        <f>IF(成就内容!BT7="","",INDEX($E$4:$E$178*成就内容!BT$121/SUM(成就内容!$D$121:$BZ$121),成就内容!BT63,1))</f>
        <v>0</v>
      </c>
      <c r="CD114" s="45">
        <f>IF(成就内容!BU7="","",INDEX($E$4:$E$178*成就内容!BU$121/SUM(成就内容!$D$121:$BZ$121),成就内容!BU63,1))</f>
        <v>0</v>
      </c>
      <c r="CE114" s="45" t="str">
        <f>IF(成就内容!BV7="","",INDEX($E$4:$E$178*成就内容!BV$121/SUM(成就内容!$D$121:$BZ$121),成就内容!BV63,1))</f>
        <v/>
      </c>
      <c r="CF114" s="45">
        <f>IF(成就内容!BW7="","",INDEX($E$4:$E$178*成就内容!BW$121/SUM(成就内容!$D$121:$BZ$121),成就内容!BW63,1))</f>
        <v>0</v>
      </c>
      <c r="CG114" s="45">
        <f>IF(成就内容!BX7="","",INDEX($E$4:$E$178*成就内容!BX$121/SUM(成就内容!$D$121:$BZ$121),成就内容!BX63,1))</f>
        <v>32653.061224489793</v>
      </c>
      <c r="CH114" s="45">
        <f>IF(成就内容!BY7="","",INDEX($E$4:$E$178*成就内容!BY$121/SUM(成就内容!$D$121:$BZ$121),成就内容!BY63,1))</f>
        <v>0</v>
      </c>
      <c r="CI114" s="45">
        <f>IF(成就内容!BZ7="","",INDEX($E$4:$E$178*成就内容!BZ$121/SUM(成就内容!$D$121:$BZ$121),成就内容!BZ63,1))</f>
        <v>0</v>
      </c>
      <c r="CM114" s="43">
        <v>1</v>
      </c>
      <c r="CN114" s="41">
        <f>IF(M114="","",IF(成就内容!D$121&lt;&gt;"",MAX(ROUNDUP(SMALL(M$114:M$163,$L114)/1000,0)*1000,1000),0))</f>
        <v>0</v>
      </c>
      <c r="CO114" s="41" t="str">
        <f>IF(N114="","",IF(成就内容!E$121&lt;&gt;"",MAX(ROUNDUP(SMALL(N$114:N$163,$L114)/1000,0)*1000,1000),0))</f>
        <v/>
      </c>
      <c r="CP114" s="41">
        <f>IF(O114="","",IF(成就内容!F$121&lt;&gt;"",MAX(ROUNDUP(SMALL(O$114:O$163,$L114)/1000,0)*1000,1000),0))</f>
        <v>3000</v>
      </c>
      <c r="CQ114" s="41" t="str">
        <f>IF(P114="","",IF(成就内容!G$121&lt;&gt;"",MAX(ROUNDUP(SMALL(P$114:P$163,$L114)/1000,0)*1000,1000),0))</f>
        <v/>
      </c>
      <c r="CR114" s="41">
        <f>IF(Q114="","",IF(成就内容!H$121&lt;&gt;"",MAX(ROUNDUP(SMALL(Q$114:Q$163,$L114)/1000,0)*1000,1000),0))</f>
        <v>0</v>
      </c>
      <c r="CS114" s="41">
        <f>IF(R114="","",IF(成就内容!I$121&lt;&gt;"",MAX(ROUNDUP(SMALL(R$114:R$163,$L114)/1000,0)*1000,1000),0))</f>
        <v>0</v>
      </c>
      <c r="CT114" s="41">
        <f>IF(S114="","",IF(成就内容!J$121&lt;&gt;"",MAX(ROUNDUP(SMALL(S$114:S$163,$L114)/1000,0)*1000,1000),0))</f>
        <v>5000</v>
      </c>
      <c r="CU114" s="41">
        <f>IF(T114="","",IF(成就内容!K$121&lt;&gt;"",MAX(ROUNDUP(SMALL(T$114:T$163,$L114)/1000,0)*1000,1000),0))</f>
        <v>0</v>
      </c>
      <c r="CV114" s="41">
        <f>IF(U114="","",IF(成就内容!L$121&lt;&gt;"",MAX(ROUNDUP(SMALL(U$114:U$163,$L114)/1000,0)*1000,1000),0))</f>
        <v>0</v>
      </c>
      <c r="CW114" s="41">
        <f>IF(V114="","",IF(成就内容!M$121&lt;&gt;"",MAX(ROUNDUP(SMALL(V$114:V$163,$L114)/1000,0)*1000,1000),0))</f>
        <v>0</v>
      </c>
      <c r="CX114" s="41">
        <f>IF(W114="","",IF(成就内容!N$121&lt;&gt;"",MAX(ROUNDUP(SMALL(W$114:W$163,$L114)/1000,0)*1000,1000),0))</f>
        <v>0</v>
      </c>
      <c r="CY114" s="41">
        <f>IF(X114="","",IF(成就内容!O$121&lt;&gt;"",MAX(ROUNDUP(SMALL(X$114:X$163,$L114)/1000,0)*1000,1000),0))</f>
        <v>0</v>
      </c>
      <c r="CZ114" s="41">
        <f>IF(Y114="","",IF(成就内容!P$121&lt;&gt;"",MAX(ROUNDUP(SMALL(Y$114:Y$163,$L114)/1000,0)*1000,1000),0))</f>
        <v>0</v>
      </c>
      <c r="DA114" s="41">
        <f>IF(Z114="","",IF(成就内容!Q$121&lt;&gt;"",MAX(ROUNDUP(SMALL(Z$114:Z$163,$L114)/1000,0)*1000,1000),0))</f>
        <v>0</v>
      </c>
      <c r="DB114" s="41">
        <f>IF(AA114="","",IF(成就内容!R$121&lt;&gt;"",MAX(ROUNDUP(SMALL(AA$114:AA$163,$L114)/1000,0)*1000,1000),0))</f>
        <v>0</v>
      </c>
      <c r="DC114" s="41">
        <f>IF(AB114="","",IF(成就内容!S$121&lt;&gt;"",MAX(ROUNDUP(SMALL(AB$114:AB$163,$L114)/1000,0)*1000,1000),0))</f>
        <v>9000</v>
      </c>
      <c r="DD114" s="41">
        <f>IF(AC114="","",IF(成就内容!T$121&lt;&gt;"",MAX(ROUNDUP(SMALL(AC$114:AC$163,$L114)/1000,0)*1000,1000),0))</f>
        <v>0</v>
      </c>
      <c r="DE114" s="41">
        <f>IF(AD114="","",IF(成就内容!U$121&lt;&gt;"",MAX(ROUNDUP(SMALL(AD$114:AD$163,$L114)/1000,0)*1000,1000),0))</f>
        <v>0</v>
      </c>
      <c r="DF114" s="41">
        <f>IF(AE114="","",IF(成就内容!V$121&lt;&gt;"",MAX(ROUNDUP(SMALL(AE$114:AE$163,$L114)/1000,0)*1000,1000),0))</f>
        <v>0</v>
      </c>
      <c r="DG114" s="41">
        <f>IF(AF114="","",IF(成就内容!W$121&lt;&gt;"",MAX(ROUNDUP(SMALL(AF$114:AF$163,$L114)/1000,0)*1000,1000),0))</f>
        <v>0</v>
      </c>
      <c r="DH114" s="41">
        <f>IF(AG114="","",IF(成就内容!X$121&lt;&gt;"",MAX(ROUNDUP(SMALL(AG$114:AG$163,$L114)/1000,0)*1000,1000),0))</f>
        <v>0</v>
      </c>
      <c r="DI114" s="41">
        <f>IF(AH114="","",IF(成就内容!Y$121&lt;&gt;"",MAX(ROUNDUP(SMALL(AH$114:AH$163,$L114)/1000,0)*1000,1000),0))</f>
        <v>0</v>
      </c>
      <c r="DJ114" s="41" t="str">
        <f>IF(AI114="","",IF(成就内容!Z$121&lt;&gt;"",MAX(ROUNDUP(SMALL(AI$114:AI$163,$L114)/1000,0)*1000,1000),0))</f>
        <v/>
      </c>
      <c r="DK114" s="41">
        <f>IF(AJ114="","",IF(成就内容!AA$121&lt;&gt;"",MAX(ROUNDUP(SMALL(AJ$114:AJ$163,$L114)/1000,0)*1000,1000),0))</f>
        <v>1000</v>
      </c>
      <c r="DL114" s="41">
        <f>IF(AK114="","",IF(成就内容!AB$121&lt;&gt;"",MAX(ROUNDUP(SMALL(AK$114:AK$163,$L114)/1000,0)*1000,1000),0))</f>
        <v>0</v>
      </c>
      <c r="DM114" s="41">
        <f>IF(AL114="","",IF(成就内容!AC$121&lt;&gt;"",MAX(ROUNDUP(SMALL(AL$114:AL$163,$L114)/1000,0)*1000,1000),0))</f>
        <v>0</v>
      </c>
      <c r="DN114" s="41">
        <f>IF(AM114="","",IF(成就内容!AD$121&lt;&gt;"",MAX(ROUNDUP(SMALL(AM$114:AM$163,$L114)/1000,0)*1000,1000),0))</f>
        <v>0</v>
      </c>
      <c r="DO114" s="41">
        <f>IF(AN114="","",IF(成就内容!AE$121&lt;&gt;"",MAX(ROUNDUP(SMALL(AN$114:AN$163,$L114)/1000,0)*1000,1000),0))</f>
        <v>0</v>
      </c>
      <c r="DP114" s="41">
        <f>IF(AO114="","",IF(成就内容!AF$121&lt;&gt;"",MAX(ROUNDUP(SMALL(AO$114:AO$163,$L114)/1000,0)*1000,1000),0))</f>
        <v>0</v>
      </c>
      <c r="DQ114" s="41">
        <f>IF(AP114="","",IF(成就内容!AG$121&lt;&gt;"",MAX(ROUNDUP(SMALL(AP$114:AP$163,$L114)/1000,0)*1000,1000),0))</f>
        <v>0</v>
      </c>
      <c r="DR114" s="41">
        <f>IF(AQ114="","",IF(成就内容!AH$121&lt;&gt;"",MAX(ROUNDUP(SMALL(AQ$114:AQ$163,$L114)/1000,0)*1000,1000),0))</f>
        <v>0</v>
      </c>
      <c r="DS114" s="41">
        <f>IF(AR114="","",IF(成就内容!AI$121&lt;&gt;"",MAX(ROUNDUP(SMALL(AR$114:AR$163,$L114)/1000,0)*1000,1000),0))</f>
        <v>0</v>
      </c>
      <c r="DT114" s="41">
        <f>IF(AS114="","",IF(成就内容!AJ$121&lt;&gt;"",MAX(ROUNDUP(SMALL(AS$114:AS$163,$L114)/1000,0)*1000,1000),0))</f>
        <v>0</v>
      </c>
      <c r="DU114" s="41" t="str">
        <f>IF(AT114="","",IF(成就内容!AK$121&lt;&gt;"",MAX(ROUNDUP(SMALL(AT$114:AT$163,$L114)/1000,0)*1000,1000),0))</f>
        <v/>
      </c>
      <c r="DV114" s="41" t="str">
        <f>IF(AU114="","",IF(成就内容!AL$121&lt;&gt;"",MAX(ROUNDUP(SMALL(AU$114:AU$163,$L114)/1000,0)*1000,1000),0))</f>
        <v/>
      </c>
      <c r="DW114" s="41">
        <f>IF(AV114="","",IF(成就内容!AM$121&lt;&gt;"",MAX(ROUNDUP(SMALL(AV$114:AV$163,$L114)/1000,0)*1000,1000),0))</f>
        <v>0</v>
      </c>
      <c r="DX114" s="41">
        <f>IF(AW114="","",IF(成就内容!AN$121&lt;&gt;"",MAX(ROUNDUP(SMALL(AW$114:AW$163,$L114)/1000,0)*1000,1000),0))</f>
        <v>0</v>
      </c>
      <c r="DY114" s="41">
        <f>IF(AX114="","",IF(成就内容!AO$121&lt;&gt;"",MAX(ROUNDUP(SMALL(AX$114:AX$163,$L114)/1000,0)*1000,1000),0))</f>
        <v>5000</v>
      </c>
      <c r="DZ114" s="41">
        <f>IF(AY114="","",IF(成就内容!AP$121&lt;&gt;"",MAX(ROUNDUP(SMALL(AY$114:AY$163,$L114)/1000,0)*1000,1000),0))</f>
        <v>0</v>
      </c>
      <c r="EA114" s="41">
        <f>IF(AZ114="","",IF(成就内容!AQ$121&lt;&gt;"",MAX(ROUNDUP(SMALL(AZ$114:AZ$163,$L114)/1000,0)*1000,1000),0))</f>
        <v>0</v>
      </c>
      <c r="EB114" s="41">
        <f>IF(BA114="","",IF(成就内容!AR$121&lt;&gt;"",MAX(ROUNDUP(SMALL(BA$114:BA$163,$L114)/1000,0)*1000,1000),0))</f>
        <v>8000</v>
      </c>
      <c r="EC114" s="41">
        <f>IF(BB114="","",IF(成就内容!AS$121&lt;&gt;"",MAX(ROUNDUP(SMALL(BB$114:BB$163,$L114)/1000,0)*1000,1000),0))</f>
        <v>0</v>
      </c>
      <c r="ED114" s="41">
        <f>IF(BC114="","",IF(成就内容!AT$121&lt;&gt;"",MAX(ROUNDUP(SMALL(BC$114:BC$163,$L114)/1000,0)*1000,1000),0))</f>
        <v>0</v>
      </c>
      <c r="EE114" s="41">
        <f>IF(BD114="","",IF(成就内容!AU$121&lt;&gt;"",MAX(ROUNDUP(SMALL(BD$114:BD$163,$L114)/1000,0)*1000,1000),0))</f>
        <v>0</v>
      </c>
      <c r="EF114" s="41">
        <f>IF(BE114="","",IF(成就内容!AV$121&lt;&gt;"",MAX(ROUNDUP(SMALL(BE$114:BE$163,$L114)/1000,0)*1000,1000),0))</f>
        <v>18000</v>
      </c>
      <c r="EG114" s="41">
        <f>IF(BF114="","",IF(成就内容!AW$121&lt;&gt;"",MAX(ROUNDUP(SMALL(BF$114:BF$163,$L114)/1000,0)*1000,1000),0))</f>
        <v>0</v>
      </c>
      <c r="EH114" s="41">
        <f>IF(BG114="","",IF(成就内容!AX$121&lt;&gt;"",MAX(ROUNDUP(SMALL(BG$114:BG$163,$L114)/1000,0)*1000,1000),0))</f>
        <v>0</v>
      </c>
      <c r="EI114" s="41">
        <f>IF(BH114="","",IF(成就内容!AY$121&lt;&gt;"",MAX(ROUNDUP(SMALL(BH$114:BH$163,$L114)/1000,0)*1000,1000),0))</f>
        <v>25000</v>
      </c>
      <c r="EJ114" s="41">
        <f>IF(BI114="","",IF(成就内容!AZ$121&lt;&gt;"",MAX(ROUNDUP(SMALL(BI$114:BI$163,$L114)/1000,0)*1000,1000),0))</f>
        <v>0</v>
      </c>
      <c r="EK114" s="41">
        <f>IF(BJ114="","",IF(成就内容!BA$121&lt;&gt;"",MAX(ROUNDUP(SMALL(BJ$114:BJ$163,$L114)/1000,0)*1000,1000),0))</f>
        <v>0</v>
      </c>
      <c r="EL114" s="41">
        <f>IF(BK114="","",IF(成就内容!BB$121&lt;&gt;"",MAX(ROUNDUP(SMALL(BK$114:BK$163,$L114)/1000,0)*1000,1000),0))</f>
        <v>0</v>
      </c>
      <c r="EM114" s="41">
        <f>IF(BL114="","",IF(成就内容!BC$121&lt;&gt;"",MAX(ROUNDUP(SMALL(BL$114:BL$163,$L114)/1000,0)*1000,1000),0))</f>
        <v>0</v>
      </c>
      <c r="EN114" s="41">
        <f>IF(BM114="","",IF(成就内容!BD$121&lt;&gt;"",MAX(ROUNDUP(SMALL(BM$114:BM$163,$L114)/1000,0)*1000,1000),0))</f>
        <v>9000</v>
      </c>
      <c r="EO114" s="41">
        <f>IF(BN114="","",IF(成就内容!BE$121&lt;&gt;"",MAX(ROUNDUP(SMALL(BN$114:BN$163,$L114)/1000,0)*1000,1000),0))</f>
        <v>0</v>
      </c>
      <c r="EP114" s="41">
        <f>IF(BO114="","",IF(成就内容!BF$121&lt;&gt;"",MAX(ROUNDUP(SMALL(BO$114:BO$163,$L114)/1000,0)*1000,1000),0))</f>
        <v>0</v>
      </c>
      <c r="EQ114" s="41">
        <f>IF(BP114="","",IF(成就内容!BG$121&lt;&gt;"",MAX(ROUNDUP(SMALL(BP$114:BP$163,$L114)/1000,0)*1000,1000),0))</f>
        <v>0</v>
      </c>
      <c r="ER114" s="41">
        <f>IF(BQ114="","",IF(成就内容!BH$121&lt;&gt;"",MAX(ROUNDUP(SMALL(BQ$114:BQ$163,$L114)/1000,0)*1000,1000),0))</f>
        <v>0</v>
      </c>
      <c r="ES114" s="41" t="str">
        <f>IF(BR114="","",IF(成就内容!BI$121&lt;&gt;"",MAX(ROUNDUP(SMALL(BR$114:BR$163,$L114)/1000,0)*1000,1000),0))</f>
        <v/>
      </c>
      <c r="ET114" s="41">
        <f>IF(BS114="","",IF(成就内容!BJ$121&lt;&gt;"",MAX(ROUNDUP(SMALL(BS$114:BS$163,$L114)/1000,0)*1000,1000),0))</f>
        <v>1000</v>
      </c>
      <c r="EU114" s="41">
        <f>IF(BT114="","",IF(成就内容!BK$121&lt;&gt;"",MAX(ROUNDUP(SMALL(BT$114:BT$163,$L114)/1000,0)*1000,1000),0))</f>
        <v>0</v>
      </c>
      <c r="EV114" s="41">
        <f>IF(BU114="","",IF(成就内容!BL$121&lt;&gt;"",MAX(ROUNDUP(SMALL(BU$114:BU$163,$L114)/1000,0)*1000,1000),0))</f>
        <v>0</v>
      </c>
      <c r="EW114" s="41">
        <f>IF(BV114="","",IF(成就内容!BM$121&lt;&gt;"",MAX(ROUNDUP(SMALL(BV$114:BV$163,$L114)/1000,0)*1000,1000),0))</f>
        <v>1000</v>
      </c>
      <c r="EX114" s="41">
        <f>IF(BW114="","",IF(成就内容!BN$121&lt;&gt;"",MAX(ROUNDUP(SMALL(BW$114:BW$163,$L114)/1000,0)*1000,1000),0))</f>
        <v>0</v>
      </c>
      <c r="EY114" s="41">
        <f>IF(BX114="","",IF(成就内容!BO$121&lt;&gt;"",MAX(ROUNDUP(SMALL(BX$114:BX$163,$L114)/1000,0)*1000,1000),0))</f>
        <v>0</v>
      </c>
      <c r="EZ114" s="41">
        <f>IF(BY114="","",IF(成就内容!BP$121&lt;&gt;"",MAX(ROUNDUP(SMALL(BY$114:BY$163,$L114)/1000,0)*1000,1000),0))</f>
        <v>0</v>
      </c>
      <c r="FA114" s="41">
        <f>IF(BZ114="","",IF(成就内容!BQ$121&lt;&gt;"",MAX(ROUNDUP(SMALL(BZ$114:BZ$163,$L114)/1000,0)*1000,1000),0))</f>
        <v>0</v>
      </c>
      <c r="FB114" s="41">
        <f>IF(CA114="","",IF(成就内容!BR$121&lt;&gt;"",MAX(ROUNDUP(SMALL(CA$114:CA$163,$L114)/1000,0)*1000,1000),0))</f>
        <v>0</v>
      </c>
      <c r="FC114" s="41">
        <f>IF(CB114="","",IF(成就内容!BS$121&lt;&gt;"",MAX(ROUNDUP(SMALL(CB$114:CB$163,$L114)/1000,0)*1000,1000),0))</f>
        <v>0</v>
      </c>
      <c r="FD114" s="41">
        <f>IF(CC114="","",IF(成就内容!BT$121&lt;&gt;"",MAX(ROUNDUP(SMALL(CC$114:CC$163,$L114)/1000,0)*1000,1000),0))</f>
        <v>0</v>
      </c>
      <c r="FE114" s="41">
        <f>IF(CD114="","",IF(成就内容!BU$121&lt;&gt;"",MAX(ROUNDUP(SMALL(CD$114:CD$163,$L114)/1000,0)*1000,1000),0))</f>
        <v>0</v>
      </c>
      <c r="FF114" s="41" t="str">
        <f>IF(CE114="","",IF(成就内容!BV$121&lt;&gt;"",MAX(ROUNDUP(SMALL(CE$114:CE$163,$L114)/1000,0)*1000,1000),0))</f>
        <v/>
      </c>
      <c r="FG114" s="41">
        <f>IF(CF114="","",IF(成就内容!BW$121&lt;&gt;"",MAX(ROUNDUP(SMALL(CF$114:CF$163,$L114)/1000,0)*1000,1000),0))</f>
        <v>0</v>
      </c>
      <c r="FH114" s="41">
        <f>IF(CG114="","",IF(成就内容!BX$121&lt;&gt;"",MAX(ROUNDUP(SMALL(CG$114:CG$163,$L114)/1000,0)*1000,1000),0))</f>
        <v>11000</v>
      </c>
      <c r="FI114" s="41">
        <f>IF(CH114="","",IF(成就内容!BY$121&lt;&gt;"",MAX(ROUNDUP(SMALL(CH$114:CH$163,$L114)/1000,0)*1000,1000),0))</f>
        <v>0</v>
      </c>
      <c r="FJ114" s="41">
        <f>IF(CI114="","",IF(成就内容!BZ$121&lt;&gt;"",MAX(ROUNDUP(SMALL(CI$114:CI$163,$L114)/1000,0)*1000,1000),0))</f>
        <v>0</v>
      </c>
    </row>
    <row r="115" spans="1:166" x14ac:dyDescent="0.15">
      <c r="A115" s="84"/>
      <c r="B115" s="96">
        <v>112</v>
      </c>
      <c r="C115" s="96">
        <f>'[1]功能-子任务'!$S116</f>
        <v>121723.2</v>
      </c>
      <c r="D115" s="96">
        <f>'[1]功能-子任务'!$AC116</f>
        <v>112640000</v>
      </c>
      <c r="E115" s="96">
        <f>'[1]功能-子任务'!$AM116/4</f>
        <v>875203906.25</v>
      </c>
      <c r="F115" s="96">
        <f t="shared" si="154"/>
        <v>875203906.25</v>
      </c>
      <c r="G115" s="96">
        <f>'[1]功能-子任务'!$AR116</f>
        <v>1913620000.000001</v>
      </c>
      <c r="H115" s="96">
        <f>'[1]功能-子任务'!$BA116</f>
        <v>192950</v>
      </c>
      <c r="I115" s="96">
        <f>'[1]功能-子任务'!$BJ116</f>
        <v>635427.4</v>
      </c>
      <c r="L115" s="25">
        <v>2</v>
      </c>
      <c r="M115" s="41">
        <f>IF(成就内容!D8="","",INDEX($E$4:$E$178*成就内容!D$121/SUM(成就内容!$D$121:$BZ$121),成就内容!D64,1)-SUM(M$114:M114))</f>
        <v>0</v>
      </c>
      <c r="N115" s="41" t="str">
        <f>IF(成就内容!E8="","",INDEX($E$4:$E$178*成就内容!E$121/SUM(成就内容!$D$121:$BZ$121),成就内容!E64,1)-SUM(N$114:N114))</f>
        <v/>
      </c>
      <c r="O115" s="41">
        <f>IF(成就内容!F8="","",INDEX($E$4:$E$178*成就内容!F$121/SUM(成就内容!$D$121:$BZ$121),成就内容!F64,1)-SUM(O$114:O114))</f>
        <v>3826.5306122448978</v>
      </c>
      <c r="P115" s="41" t="str">
        <f>IF(成就内容!G8="","",INDEX($E$4:$E$178*成就内容!G$121/SUM(成就内容!$D$121:$BZ$121),成就内容!G64,1)-SUM(P$114:P114))</f>
        <v/>
      </c>
      <c r="Q115" s="41">
        <f>IF(成就内容!H8="","",INDEX($E$4:$E$178*成就内容!H$121/SUM(成就内容!$D$121:$BZ$121),成就内容!H64,1)-SUM(Q$114:Q114))</f>
        <v>0</v>
      </c>
      <c r="R115" s="41">
        <f>IF(成就内容!I8="","",INDEX($E$4:$E$178*成就内容!I$121/SUM(成就内容!$D$121:$BZ$121),成就内容!I64,1)-SUM(R$114:R114))</f>
        <v>0</v>
      </c>
      <c r="S115" s="41">
        <f>IF(成就内容!J8="","",INDEX($E$4:$E$178*成就内容!J$121/SUM(成就内容!$D$121:$BZ$121),成就内容!J64,1)-SUM(S$114:S114))</f>
        <v>5739.7959183673465</v>
      </c>
      <c r="T115" s="41">
        <f>IF(成就内容!K8="","",INDEX($E$4:$E$178*成就内容!K$121/SUM(成就内容!$D$121:$BZ$121),成就内容!K64,1)-SUM(T$114:T114))</f>
        <v>0</v>
      </c>
      <c r="U115" s="41">
        <f>IF(成就内容!L8="","",INDEX($E$4:$E$178*成就内容!L$121/SUM(成就内容!$D$121:$BZ$121),成就内容!L64,1)-SUM(U$114:U114))</f>
        <v>0</v>
      </c>
      <c r="V115" s="41">
        <f>IF(成就内容!M8="","",INDEX($E$4:$E$178*成就内容!M$121/SUM(成就内容!$D$121:$BZ$121),成就内容!M64,1)-SUM(V$114:V114))</f>
        <v>0</v>
      </c>
      <c r="W115" s="41">
        <f>IF(成就内容!N8="","",INDEX($E$4:$E$178*成就内容!N$121/SUM(成就内容!$D$121:$BZ$121),成就内容!N64,1)-SUM(W$114:W114))</f>
        <v>0</v>
      </c>
      <c r="X115" s="41">
        <f>IF(成就内容!O8="","",INDEX($E$4:$E$178*成就内容!O$121/SUM(成就内容!$D$121:$BZ$121),成就内容!O64,1)-SUM(X$114:X114))</f>
        <v>0</v>
      </c>
      <c r="Y115" s="41">
        <f>IF(成就内容!P8="","",INDEX($E$4:$E$178*成就内容!P$121/SUM(成就内容!$D$121:$BZ$121),成就内容!P64,1)-SUM(Y$114:Y114))</f>
        <v>0</v>
      </c>
      <c r="Z115" s="41">
        <f>IF(成就内容!Q8="","",INDEX($E$4:$E$178*成就内容!Q$121/SUM(成就内容!$D$121:$BZ$121),成就内容!Q64,1)-SUM(Z$114:Z114))</f>
        <v>0</v>
      </c>
      <c r="AA115" s="41">
        <f>IF(成就内容!R8="","",INDEX($E$4:$E$178*成就内容!R$121/SUM(成就内容!$D$121:$BZ$121),成就内容!R64,1)-SUM(AA$114:AA114))</f>
        <v>0</v>
      </c>
      <c r="AB115" s="41">
        <f>IF(成就内容!S8="","",INDEX($E$4:$E$178*成就内容!S$121/SUM(成就内容!$D$121:$BZ$121),成就内容!S64,1)-SUM(AB$114:AB114))</f>
        <v>11096.938775510202</v>
      </c>
      <c r="AC115" s="41">
        <f>IF(成就内容!T8="","",INDEX($E$4:$E$178*成就内容!T$121/SUM(成就内容!$D$121:$BZ$121),成就内容!T64,1)-SUM(AC$114:AC114))</f>
        <v>0</v>
      </c>
      <c r="AD115" s="41">
        <f>IF(成就内容!U8="","",INDEX($E$4:$E$178*成就内容!U$121/SUM(成就内容!$D$121:$BZ$121),成就内容!U64,1)-SUM(AD$114:AD114))</f>
        <v>0</v>
      </c>
      <c r="AE115" s="41">
        <f>IF(成就内容!V8="","",INDEX($E$4:$E$178*成就内容!V$121/SUM(成就内容!$D$121:$BZ$121),成就内容!V64,1)-SUM(AE$114:AE114))</f>
        <v>0</v>
      </c>
      <c r="AF115" s="41">
        <f>IF(成就内容!W8="","",INDEX($E$4:$E$178*成就内容!W$121/SUM(成就内容!$D$121:$BZ$121),成就内容!W64,1)-SUM(AF$114:AF114))</f>
        <v>0</v>
      </c>
      <c r="AG115" s="41">
        <f>IF(成就内容!X8="","",INDEX($E$4:$E$178*成就内容!X$121/SUM(成就内容!$D$121:$BZ$121),成就内容!X64,1)-SUM(AG$114:AG114))</f>
        <v>0</v>
      </c>
      <c r="AH115" s="41">
        <f>IF(成就内容!Y8="","",INDEX($E$4:$E$178*成就内容!Y$121/SUM(成就内容!$D$121:$BZ$121),成就内容!Y64,1)-SUM(AH$114:AH114))</f>
        <v>0</v>
      </c>
      <c r="AI115" s="41" t="str">
        <f>IF(成就内容!Z8="","",INDEX($E$4:$E$178*成就内容!Z$121/SUM(成就内容!$D$121:$BZ$121),成就内容!Z64,1)-SUM(AI$114:AI114))</f>
        <v/>
      </c>
      <c r="AJ115" s="41">
        <f>IF(成就内容!AA8="","",INDEX($E$4:$E$178*成就内容!AA$121/SUM(成就内容!$D$121:$BZ$121),成就内容!AA64,1)-SUM(AJ$114:AJ114))</f>
        <v>101530.61224489796</v>
      </c>
      <c r="AK115" s="41">
        <f>IF(成就内容!AB8="","",INDEX($E$4:$E$178*成就内容!AB$121/SUM(成就内容!$D$121:$BZ$121),成就内容!AB64,1)-SUM(AK$114:AK114))</f>
        <v>0</v>
      </c>
      <c r="AL115" s="41">
        <f>IF(成就内容!AC8="","",INDEX($E$4:$E$178*成就内容!AC$121/SUM(成就内容!$D$121:$BZ$121),成就内容!AC64,1)-SUM(AL$114:AL114))</f>
        <v>0</v>
      </c>
      <c r="AM115" s="41">
        <f>IF(成就内容!AD8="","",INDEX($E$4:$E$178*成就内容!AD$121/SUM(成就内容!$D$121:$BZ$121),成就内容!AD64,1)-SUM(AM$114:AM114))</f>
        <v>0</v>
      </c>
      <c r="AN115" s="41">
        <f>IF(成就内容!AE8="","",INDEX($E$4:$E$178*成就内容!AE$121/SUM(成就内容!$D$121:$BZ$121),成就内容!AE64,1)-SUM(AN$114:AN114))</f>
        <v>0</v>
      </c>
      <c r="AO115" s="41">
        <f>IF(成就内容!AF8="","",INDEX($E$4:$E$178*成就内容!AF$121/SUM(成就内容!$D$121:$BZ$121),成就内容!AF64,1)-SUM(AO$114:AO114))</f>
        <v>0</v>
      </c>
      <c r="AP115" s="41">
        <f>IF(成就内容!AG8="","",INDEX($E$4:$E$178*成就内容!AG$121/SUM(成就内容!$D$121:$BZ$121),成就内容!AG64,1)-SUM(AP$114:AP114))</f>
        <v>0</v>
      </c>
      <c r="AQ115" s="41">
        <f>IF(成就内容!AH8="","",INDEX($E$4:$E$178*成就内容!AH$121/SUM(成就内容!$D$121:$BZ$121),成就内容!AH64,1)-SUM(AQ$114:AQ114))</f>
        <v>0</v>
      </c>
      <c r="AR115" s="41">
        <f>IF(成就内容!AI8="","",INDEX($E$4:$E$178*成就内容!AI$121/SUM(成就内容!$D$121:$BZ$121),成就内容!AI64,1)-SUM(AR$114:AR114))</f>
        <v>0</v>
      </c>
      <c r="AS115" s="41">
        <f>IF(成就内容!AJ8="","",INDEX($E$4:$E$178*成就内容!AJ$121/SUM(成就内容!$D$121:$BZ$121),成就内容!AJ64,1)-SUM(AS$114:AS114))</f>
        <v>0</v>
      </c>
      <c r="AT115" s="41" t="str">
        <f>IF(成就内容!AK8="","",INDEX($E$4:$E$178*成就内容!AK$121/SUM(成就内容!$D$121:$BZ$121),成就内容!AK64,1)-SUM(AT$114:AT114))</f>
        <v/>
      </c>
      <c r="AU115" s="41" t="str">
        <f>IF(成就内容!AL8="","",INDEX($E$4:$E$178*成就内容!AL$121/SUM(成就内容!$D$121:$BZ$121),成就内容!AL64,1)-SUM(AU$114:AU114))</f>
        <v/>
      </c>
      <c r="AV115" s="41">
        <f>IF(成就内容!AM8="","",INDEX($E$4:$E$178*成就内容!AM$121/SUM(成就内容!$D$121:$BZ$121),成就内容!AM64,1)-SUM(AV$114:AV114))</f>
        <v>0</v>
      </c>
      <c r="AW115" s="41">
        <f>IF(成就内容!AN8="","",INDEX($E$4:$E$178*成就内容!AN$121/SUM(成就内容!$D$121:$BZ$121),成就内容!AN64,1)-SUM(AW$114:AW114))</f>
        <v>0</v>
      </c>
      <c r="AX115" s="41">
        <f>IF(成就内容!AO8="","",INDEX($E$4:$E$178*成就内容!AO$121/SUM(成就内容!$D$121:$BZ$121),成就内容!AO64,1)-SUM(AX$114:AX114))</f>
        <v>5548.4693877551008</v>
      </c>
      <c r="AY115" s="41">
        <f>IF(成就内容!AP8="","",INDEX($E$4:$E$178*成就内容!AP$121/SUM(成就内容!$D$121:$BZ$121),成就内容!AP64,1)-SUM(AY$114:AY114))</f>
        <v>0</v>
      </c>
      <c r="AZ115" s="41">
        <f>IF(成就内容!AQ8="","",INDEX($E$4:$E$178*成就内容!AQ$121/SUM(成就内容!$D$121:$BZ$121),成就内容!AQ64,1)-SUM(AZ$114:AZ114))</f>
        <v>0</v>
      </c>
      <c r="BA115" s="41">
        <f>IF(成就内容!AR8="","",INDEX($E$4:$E$178*成就内容!AR$121/SUM(成就内容!$D$121:$BZ$121),成就内容!AR64,1)-SUM(BA$114:BA114))</f>
        <v>7142.8571428571413</v>
      </c>
      <c r="BB115" s="41">
        <f>IF(成就内容!AS8="","",INDEX($E$4:$E$178*成就内容!AS$121/SUM(成就内容!$D$121:$BZ$121),成就内容!AS64,1)-SUM(BB$114:BB114))</f>
        <v>0</v>
      </c>
      <c r="BC115" s="41">
        <f>IF(成就内容!AT8="","",INDEX($E$4:$E$178*成就内容!AT$121/SUM(成就内容!$D$121:$BZ$121),成就内容!AT64,1)-SUM(BC$114:BC114))</f>
        <v>0</v>
      </c>
      <c r="BD115" s="41">
        <f>IF(成就内容!AU8="","",INDEX($E$4:$E$178*成就内容!AU$121/SUM(成就内容!$D$121:$BZ$121),成就内容!AU64,1)-SUM(BD$114:BD114))</f>
        <v>0</v>
      </c>
      <c r="BE115" s="41">
        <f>IF(成就内容!AV8="","",INDEX($E$4:$E$178*成就内容!AV$121/SUM(成就内容!$D$121:$BZ$121),成就内容!AV64,1)-SUM(BE$114:BE114))</f>
        <v>17857.142857142855</v>
      </c>
      <c r="BF115" s="41">
        <f>IF(成就内容!AW8="","",INDEX($E$4:$E$178*成就内容!AW$121/SUM(成就内容!$D$121:$BZ$121),成就内容!AW64,1)-SUM(BF$114:BF114))</f>
        <v>0</v>
      </c>
      <c r="BG115" s="41">
        <f>IF(成就内容!AX8="","",INDEX($E$4:$E$178*成就内容!AX$121/SUM(成就内容!$D$121:$BZ$121),成就内容!AX64,1)-SUM(BG$114:BG114))</f>
        <v>0</v>
      </c>
      <c r="BH115" s="41">
        <f>IF(成就内容!AY8="","",INDEX($E$4:$E$178*成就内容!AY$121/SUM(成就内容!$D$121:$BZ$121),成就内容!AY64,1)-SUM(BH$114:BH114))</f>
        <v>24489.795918367345</v>
      </c>
      <c r="BI115" s="41">
        <f>IF(成就内容!AZ8="","",INDEX($E$4:$E$178*成就内容!AZ$121/SUM(成就内容!$D$121:$BZ$121),成就内容!AZ64,1)-SUM(BI$114:BI114))</f>
        <v>0</v>
      </c>
      <c r="BJ115" s="41">
        <f>IF(成就内容!BA8="","",INDEX($E$4:$E$178*成就内容!BA$121/SUM(成就内容!$D$121:$BZ$121),成就内容!BA64,1)-SUM(BJ$114:BJ114))</f>
        <v>0</v>
      </c>
      <c r="BK115" s="41">
        <f>IF(成就内容!BB8="","",INDEX($E$4:$E$178*成就内容!BB$121/SUM(成就内容!$D$121:$BZ$121),成就内容!BB64,1)-SUM(BK$114:BK114))</f>
        <v>0</v>
      </c>
      <c r="BL115" s="41">
        <f>IF(成就内容!BC8="","",INDEX($E$4:$E$178*成就内容!BC$121/SUM(成就内容!$D$121:$BZ$121),成就内容!BC64,1)-SUM(BL$114:BL114))</f>
        <v>0</v>
      </c>
      <c r="BM115" s="41">
        <f>IF(成就内容!BD8="","",INDEX($E$4:$E$178*成就内容!BD$121/SUM(成就内容!$D$121:$BZ$121),成就内容!BD64,1)-SUM(BM$114:BM114))</f>
        <v>11096.938775510202</v>
      </c>
      <c r="BN115" s="41">
        <f>IF(成就内容!BE8="","",INDEX($E$4:$E$178*成就内容!BE$121/SUM(成就内容!$D$121:$BZ$121),成就内容!BE64,1)-SUM(BN$114:BN114))</f>
        <v>0</v>
      </c>
      <c r="BO115" s="41">
        <f>IF(成就内容!BF8="","",INDEX($E$4:$E$178*成就内容!BF$121/SUM(成就内容!$D$121:$BZ$121),成就内容!BF64,1)-SUM(BO$114:BO114))</f>
        <v>0</v>
      </c>
      <c r="BP115" s="41">
        <f>IF(成就内容!BG8="","",INDEX($E$4:$E$178*成就内容!BG$121/SUM(成就内容!$D$121:$BZ$121),成就内容!BG64,1)-SUM(BP$114:BP114))</f>
        <v>0</v>
      </c>
      <c r="BQ115" s="41">
        <f>IF(成就内容!BH8="","",INDEX($E$4:$E$178*成就内容!BH$121/SUM(成就内容!$D$121:$BZ$121),成就内容!BH64,1)-SUM(BQ$114:BQ114))</f>
        <v>0</v>
      </c>
      <c r="BR115" s="41" t="str">
        <f>IF(成就内容!BI8="","",INDEX($E$4:$E$178*成就内容!BI$121/SUM(成就内容!$D$121:$BZ$121),成就内容!BI64,1)-SUM(BR$114:BR114))</f>
        <v/>
      </c>
      <c r="BS115" s="41">
        <f>IF(成就内容!BJ8="","",INDEX($E$4:$E$178*成就内容!BJ$121/SUM(成就内容!$D$121:$BZ$121),成就内容!BJ64,1)-SUM(BS$114:BS114))</f>
        <v>765.30612244897952</v>
      </c>
      <c r="BT115" s="41">
        <f>IF(成就内容!BK8="","",INDEX($E$4:$E$178*成就内容!BK$121/SUM(成就内容!$D$121:$BZ$121),成就内容!BK64,1)-SUM(BT$114:BT114))</f>
        <v>0</v>
      </c>
      <c r="BU115" s="41">
        <f>IF(成就内容!BL8="","",INDEX($E$4:$E$178*成就内容!BL$121/SUM(成就内容!$D$121:$BZ$121),成就内容!BL64,1)-SUM(BU$114:BU114))</f>
        <v>0</v>
      </c>
      <c r="BV115" s="41">
        <f>IF(成就内容!BM8="","",INDEX($E$4:$E$178*成就内容!BM$121/SUM(成就内容!$D$121:$BZ$121),成就内容!BM64,1)-SUM(BV$114:BV114))</f>
        <v>1224.4897959183672</v>
      </c>
      <c r="BW115" s="41">
        <f>IF(成就内容!BN8="","",INDEX($E$4:$E$178*成就内容!BN$121/SUM(成就内容!$D$121:$BZ$121),成就内容!BN64,1)-SUM(BW$114:BW114))</f>
        <v>0</v>
      </c>
      <c r="BX115" s="41">
        <f>IF(成就内容!BO8="","",INDEX($E$4:$E$178*成就内容!BO$121/SUM(成就内容!$D$121:$BZ$121),成就内容!BO64,1)-SUM(BX$114:BX114))</f>
        <v>0</v>
      </c>
      <c r="BY115" s="41">
        <f>IF(成就内容!BP8="","",INDEX($E$4:$E$178*成就内容!BP$121/SUM(成就内容!$D$121:$BZ$121),成就内容!BP64,1)-SUM(BY$114:BY114))</f>
        <v>0</v>
      </c>
      <c r="BZ115" s="41">
        <f>IF(成就内容!BQ8="","",INDEX($E$4:$E$178*成就内容!BQ$121/SUM(成就内容!$D$121:$BZ$121),成就内容!BQ64,1)-SUM(BZ$114:BZ114))</f>
        <v>0</v>
      </c>
      <c r="CA115" s="41">
        <f>IF(成就内容!BR8="","",INDEX($E$4:$E$178*成就内容!BR$121/SUM(成就内容!$D$121:$BZ$121),成就内容!BR64,1)-SUM(CA$114:CA114))</f>
        <v>0</v>
      </c>
      <c r="CB115" s="41">
        <f>IF(成就内容!BS8="","",INDEX($E$4:$E$178*成就内容!BS$121/SUM(成就内容!$D$121:$BZ$121),成就内容!BS64,1)-SUM(CB$114:CB114))</f>
        <v>0</v>
      </c>
      <c r="CC115" s="41">
        <f>IF(成就内容!BT8="","",INDEX($E$4:$E$178*成就内容!BT$121/SUM(成就内容!$D$121:$BZ$121),成就内容!BT64,1)-SUM(CC$114:CC114))</f>
        <v>0</v>
      </c>
      <c r="CD115" s="41">
        <f>IF(成就内容!BU8="","",INDEX($E$4:$E$178*成就内容!BU$121/SUM(成就内容!$D$121:$BZ$121),成就内容!BU64,1)-SUM(CD$114:CD114))</f>
        <v>0</v>
      </c>
      <c r="CE115" s="41" t="str">
        <f>IF(成就内容!BV8="","",INDEX($E$4:$E$178*成就内容!BV$121/SUM(成就内容!$D$121:$BZ$121),成就内容!BV64,1)-SUM(CE$114:CE114))</f>
        <v/>
      </c>
      <c r="CF115" s="41">
        <f>IF(成就内容!BW8="","",INDEX($E$4:$E$178*成就内容!BW$121/SUM(成就内容!$D$121:$BZ$121),成就内容!BW64,1)-SUM(CF$114:CF114))</f>
        <v>0</v>
      </c>
      <c r="CG115" s="41">
        <f>IF(成就内容!BX8="","",INDEX($E$4:$E$178*成就内容!BX$121/SUM(成就内容!$D$121:$BZ$121),成就内容!BX64,1)-SUM(CG$114:CG114))</f>
        <v>10714.285714285717</v>
      </c>
      <c r="CH115" s="41">
        <f>IF(成就内容!BY8="","",INDEX($E$4:$E$178*成就内容!BY$121/SUM(成就内容!$D$121:$BZ$121),成就内容!BY64,1)-SUM(CH$114:CH114))</f>
        <v>0</v>
      </c>
      <c r="CI115" s="41">
        <f>IF(成就内容!BZ8="","",INDEX($E$4:$E$178*成就内容!BZ$121/SUM(成就内容!$D$121:$BZ$121),成就内容!BZ64,1)-SUM(CI$114:CI114))</f>
        <v>0</v>
      </c>
      <c r="CM115" s="43">
        <v>2</v>
      </c>
      <c r="CN115" s="41">
        <f>IF(M115="","",IF(成就内容!D$121&lt;&gt;"",MAX(ROUNDUP(SMALL(M$114:M$163,$L115)/1000,0)*1000,1000),0))</f>
        <v>0</v>
      </c>
      <c r="CO115" s="41" t="str">
        <f>IF(N115="","",IF(成就内容!E$121&lt;&gt;"",MAX(ROUNDUP(SMALL(N$114:N$163,$L115)/1000,0)*1000,1000),0))</f>
        <v/>
      </c>
      <c r="CP115" s="41">
        <f>IF(O115="","",IF(成就内容!F$121&lt;&gt;"",MAX(ROUNDUP(SMALL(O$114:O$163,$L115)/1000,0)*1000,1000),0))</f>
        <v>4000</v>
      </c>
      <c r="CQ115" s="41" t="str">
        <f>IF(P115="","",IF(成就内容!G$121&lt;&gt;"",MAX(ROUNDUP(SMALL(P$114:P$163,$L115)/1000,0)*1000,1000),0))</f>
        <v/>
      </c>
      <c r="CR115" s="41">
        <f>IF(Q115="","",IF(成就内容!H$121&lt;&gt;"",MAX(ROUNDUP(SMALL(Q$114:Q$163,$L115)/1000,0)*1000,1000),0))</f>
        <v>0</v>
      </c>
      <c r="CS115" s="41">
        <f>IF(R115="","",IF(成就内容!I$121&lt;&gt;"",MAX(ROUNDUP(SMALL(R$114:R$163,$L115)/1000,0)*1000,1000),0))</f>
        <v>0</v>
      </c>
      <c r="CT115" s="41">
        <f>IF(S115="","",IF(成就内容!J$121&lt;&gt;"",MAX(ROUNDUP(SMALL(S$114:S$163,$L115)/1000,0)*1000,1000),0))</f>
        <v>6000</v>
      </c>
      <c r="CU115" s="41">
        <f>IF(T115="","",IF(成就内容!K$121&lt;&gt;"",MAX(ROUNDUP(SMALL(T$114:T$163,$L115)/1000,0)*1000,1000),0))</f>
        <v>0</v>
      </c>
      <c r="CV115" s="41">
        <f>IF(U115="","",IF(成就内容!L$121&lt;&gt;"",MAX(ROUNDUP(SMALL(U$114:U$163,$L115)/1000,0)*1000,1000),0))</f>
        <v>0</v>
      </c>
      <c r="CW115" s="41">
        <f>IF(V115="","",IF(成就内容!M$121&lt;&gt;"",MAX(ROUNDUP(SMALL(V$114:V$163,$L115)/1000,0)*1000,1000),0))</f>
        <v>0</v>
      </c>
      <c r="CX115" s="41">
        <f>IF(W115="","",IF(成就内容!N$121&lt;&gt;"",MAX(ROUNDUP(SMALL(W$114:W$163,$L115)/1000,0)*1000,1000),0))</f>
        <v>0</v>
      </c>
      <c r="CY115" s="41">
        <f>IF(X115="","",IF(成就内容!O$121&lt;&gt;"",MAX(ROUNDUP(SMALL(X$114:X$163,$L115)/1000,0)*1000,1000),0))</f>
        <v>0</v>
      </c>
      <c r="CZ115" s="41">
        <f>IF(Y115="","",IF(成就内容!P$121&lt;&gt;"",MAX(ROUNDUP(SMALL(Y$114:Y$163,$L115)/1000,0)*1000,1000),0))</f>
        <v>0</v>
      </c>
      <c r="DA115" s="41">
        <f>IF(Z115="","",IF(成就内容!Q$121&lt;&gt;"",MAX(ROUNDUP(SMALL(Z$114:Z$163,$L115)/1000,0)*1000,1000),0))</f>
        <v>0</v>
      </c>
      <c r="DB115" s="41">
        <f>IF(AA115="","",IF(成就内容!R$121&lt;&gt;"",MAX(ROUNDUP(SMALL(AA$114:AA$163,$L115)/1000,0)*1000,1000),0))</f>
        <v>0</v>
      </c>
      <c r="DC115" s="41">
        <f>IF(AB115="","",IF(成就内容!S$121&lt;&gt;"",MAX(ROUNDUP(SMALL(AB$114:AB$163,$L115)/1000,0)*1000,1000),0))</f>
        <v>12000</v>
      </c>
      <c r="DD115" s="41">
        <f>IF(AC115="","",IF(成就内容!T$121&lt;&gt;"",MAX(ROUNDUP(SMALL(AC$114:AC$163,$L115)/1000,0)*1000,1000),0))</f>
        <v>0</v>
      </c>
      <c r="DE115" s="41">
        <f>IF(AD115="","",IF(成就内容!U$121&lt;&gt;"",MAX(ROUNDUP(SMALL(AD$114:AD$163,$L115)/1000,0)*1000,1000),0))</f>
        <v>0</v>
      </c>
      <c r="DF115" s="41">
        <f>IF(AE115="","",IF(成就内容!V$121&lt;&gt;"",MAX(ROUNDUP(SMALL(AE$114:AE$163,$L115)/1000,0)*1000,1000),0))</f>
        <v>0</v>
      </c>
      <c r="DG115" s="41">
        <f>IF(AF115="","",IF(成就内容!W$121&lt;&gt;"",MAX(ROUNDUP(SMALL(AF$114:AF$163,$L115)/1000,0)*1000,1000),0))</f>
        <v>0</v>
      </c>
      <c r="DH115" s="41">
        <f>IF(AG115="","",IF(成就内容!X$121&lt;&gt;"",MAX(ROUNDUP(SMALL(AG$114:AG$163,$L115)/1000,0)*1000,1000),0))</f>
        <v>0</v>
      </c>
      <c r="DI115" s="41">
        <f>IF(AH115="","",IF(成就内容!Y$121&lt;&gt;"",MAX(ROUNDUP(SMALL(AH$114:AH$163,$L115)/1000,0)*1000,1000),0))</f>
        <v>0</v>
      </c>
      <c r="DJ115" s="41" t="str">
        <f>IF(AI115="","",IF(成就内容!Z$121&lt;&gt;"",MAX(ROUNDUP(SMALL(AI$114:AI$163,$L115)/1000,0)*1000,1000),0))</f>
        <v/>
      </c>
      <c r="DK115" s="41">
        <f>IF(AJ115="","",IF(成就内容!AA$121&lt;&gt;"",MAX(ROUNDUP(SMALL(AJ$114:AJ$163,$L115)/1000,0)*1000,1000),0))</f>
        <v>1000</v>
      </c>
      <c r="DL115" s="41">
        <f>IF(AK115="","",IF(成就内容!AB$121&lt;&gt;"",MAX(ROUNDUP(SMALL(AK$114:AK$163,$L115)/1000,0)*1000,1000),0))</f>
        <v>0</v>
      </c>
      <c r="DM115" s="41">
        <f>IF(AL115="","",IF(成就内容!AC$121&lt;&gt;"",MAX(ROUNDUP(SMALL(AL$114:AL$163,$L115)/1000,0)*1000,1000),0))</f>
        <v>0</v>
      </c>
      <c r="DN115" s="41">
        <f>IF(AM115="","",IF(成就内容!AD$121&lt;&gt;"",MAX(ROUNDUP(SMALL(AM$114:AM$163,$L115)/1000,0)*1000,1000),0))</f>
        <v>0</v>
      </c>
      <c r="DO115" s="41">
        <f>IF(AN115="","",IF(成就内容!AE$121&lt;&gt;"",MAX(ROUNDUP(SMALL(AN$114:AN$163,$L115)/1000,0)*1000,1000),0))</f>
        <v>0</v>
      </c>
      <c r="DP115" s="41">
        <f>IF(AO115="","",IF(成就内容!AF$121&lt;&gt;"",MAX(ROUNDUP(SMALL(AO$114:AO$163,$L115)/1000,0)*1000,1000),0))</f>
        <v>0</v>
      </c>
      <c r="DQ115" s="41">
        <f>IF(AP115="","",IF(成就内容!AG$121&lt;&gt;"",MAX(ROUNDUP(SMALL(AP$114:AP$163,$L115)/1000,0)*1000,1000),0))</f>
        <v>0</v>
      </c>
      <c r="DR115" s="41">
        <f>IF(AQ115="","",IF(成就内容!AH$121&lt;&gt;"",MAX(ROUNDUP(SMALL(AQ$114:AQ$163,$L115)/1000,0)*1000,1000),0))</f>
        <v>0</v>
      </c>
      <c r="DS115" s="41">
        <f>IF(AR115="","",IF(成就内容!AI$121&lt;&gt;"",MAX(ROUNDUP(SMALL(AR$114:AR$163,$L115)/1000,0)*1000,1000),0))</f>
        <v>0</v>
      </c>
      <c r="DT115" s="41">
        <f>IF(AS115="","",IF(成就内容!AJ$121&lt;&gt;"",MAX(ROUNDUP(SMALL(AS$114:AS$163,$L115)/1000,0)*1000,1000),0))</f>
        <v>0</v>
      </c>
      <c r="DU115" s="41" t="str">
        <f>IF(AT115="","",IF(成就内容!AK$121&lt;&gt;"",MAX(ROUNDUP(SMALL(AT$114:AT$163,$L115)/1000,0)*1000,1000),0))</f>
        <v/>
      </c>
      <c r="DV115" s="41" t="str">
        <f>IF(AU115="","",IF(成就内容!AL$121&lt;&gt;"",MAX(ROUNDUP(SMALL(AU$114:AU$163,$L115)/1000,0)*1000,1000),0))</f>
        <v/>
      </c>
      <c r="DW115" s="41">
        <f>IF(AV115="","",IF(成就内容!AM$121&lt;&gt;"",MAX(ROUNDUP(SMALL(AV$114:AV$163,$L115)/1000,0)*1000,1000),0))</f>
        <v>0</v>
      </c>
      <c r="DX115" s="41">
        <f>IF(AW115="","",IF(成就内容!AN$121&lt;&gt;"",MAX(ROUNDUP(SMALL(AW$114:AW$163,$L115)/1000,0)*1000,1000),0))</f>
        <v>0</v>
      </c>
      <c r="DY115" s="41">
        <f>IF(AX115="","",IF(成就内容!AO$121&lt;&gt;"",MAX(ROUNDUP(SMALL(AX$114:AX$163,$L115)/1000,0)*1000,1000),0))</f>
        <v>6000</v>
      </c>
      <c r="DZ115" s="41">
        <f>IF(AY115="","",IF(成就内容!AP$121&lt;&gt;"",MAX(ROUNDUP(SMALL(AY$114:AY$163,$L115)/1000,0)*1000,1000),0))</f>
        <v>0</v>
      </c>
      <c r="EA115" s="41">
        <f>IF(AZ115="","",IF(成就内容!AQ$121&lt;&gt;"",MAX(ROUNDUP(SMALL(AZ$114:AZ$163,$L115)/1000,0)*1000,1000),0))</f>
        <v>0</v>
      </c>
      <c r="EB115" s="41">
        <f>IF(BA115="","",IF(成就内容!AR$121&lt;&gt;"",MAX(ROUNDUP(SMALL(BA$114:BA$163,$L115)/1000,0)*1000,1000),0))</f>
        <v>8000</v>
      </c>
      <c r="EC115" s="41">
        <f>IF(BB115="","",IF(成就内容!AS$121&lt;&gt;"",MAX(ROUNDUP(SMALL(BB$114:BB$163,$L115)/1000,0)*1000,1000),0))</f>
        <v>0</v>
      </c>
      <c r="ED115" s="41">
        <f>IF(BC115="","",IF(成就内容!AT$121&lt;&gt;"",MAX(ROUNDUP(SMALL(BC$114:BC$163,$L115)/1000,0)*1000,1000),0))</f>
        <v>0</v>
      </c>
      <c r="EE115" s="41">
        <f>IF(BD115="","",IF(成就内容!AU$121&lt;&gt;"",MAX(ROUNDUP(SMALL(BD$114:BD$163,$L115)/1000,0)*1000,1000),0))</f>
        <v>0</v>
      </c>
      <c r="EF115" s="41">
        <f>IF(BE115="","",IF(成就内容!AV$121&lt;&gt;"",MAX(ROUNDUP(SMALL(BE$114:BE$163,$L115)/1000,0)*1000,1000),0))</f>
        <v>31000</v>
      </c>
      <c r="EG115" s="41">
        <f>IF(BF115="","",IF(成就内容!AW$121&lt;&gt;"",MAX(ROUNDUP(SMALL(BF$114:BF$163,$L115)/1000,0)*1000,1000),0))</f>
        <v>0</v>
      </c>
      <c r="EH115" s="41">
        <f>IF(BG115="","",IF(成就内容!AX$121&lt;&gt;"",MAX(ROUNDUP(SMALL(BG$114:BG$163,$L115)/1000,0)*1000,1000),0))</f>
        <v>0</v>
      </c>
      <c r="EI115" s="41">
        <f>IF(BH115="","",IF(成就内容!AY$121&lt;&gt;"",MAX(ROUNDUP(SMALL(BH$114:BH$163,$L115)/1000,0)*1000,1000),0))</f>
        <v>25000</v>
      </c>
      <c r="EJ115" s="41">
        <f>IF(BI115="","",IF(成就内容!AZ$121&lt;&gt;"",MAX(ROUNDUP(SMALL(BI$114:BI$163,$L115)/1000,0)*1000,1000),0))</f>
        <v>0</v>
      </c>
      <c r="EK115" s="41">
        <f>IF(BJ115="","",IF(成就内容!BA$121&lt;&gt;"",MAX(ROUNDUP(SMALL(BJ$114:BJ$163,$L115)/1000,0)*1000,1000),0))</f>
        <v>0</v>
      </c>
      <c r="EL115" s="41">
        <f>IF(BK115="","",IF(成就内容!BB$121&lt;&gt;"",MAX(ROUNDUP(SMALL(BK$114:BK$163,$L115)/1000,0)*1000,1000),0))</f>
        <v>0</v>
      </c>
      <c r="EM115" s="41">
        <f>IF(BL115="","",IF(成就内容!BC$121&lt;&gt;"",MAX(ROUNDUP(SMALL(BL$114:BL$163,$L115)/1000,0)*1000,1000),0))</f>
        <v>0</v>
      </c>
      <c r="EN115" s="41">
        <f>IF(BM115="","",IF(成就内容!BD$121&lt;&gt;"",MAX(ROUNDUP(SMALL(BM$114:BM$163,$L115)/1000,0)*1000,1000),0))</f>
        <v>12000</v>
      </c>
      <c r="EO115" s="41">
        <f>IF(BN115="","",IF(成就内容!BE$121&lt;&gt;"",MAX(ROUNDUP(SMALL(BN$114:BN$163,$L115)/1000,0)*1000,1000),0))</f>
        <v>0</v>
      </c>
      <c r="EP115" s="41">
        <f>IF(BO115="","",IF(成就内容!BF$121&lt;&gt;"",MAX(ROUNDUP(SMALL(BO$114:BO$163,$L115)/1000,0)*1000,1000),0))</f>
        <v>0</v>
      </c>
      <c r="EQ115" s="41">
        <f>IF(BP115="","",IF(成就内容!BG$121&lt;&gt;"",MAX(ROUNDUP(SMALL(BP$114:BP$163,$L115)/1000,0)*1000,1000),0))</f>
        <v>0</v>
      </c>
      <c r="ER115" s="41">
        <f>IF(BQ115="","",IF(成就内容!BH$121&lt;&gt;"",MAX(ROUNDUP(SMALL(BQ$114:BQ$163,$L115)/1000,0)*1000,1000),0))</f>
        <v>0</v>
      </c>
      <c r="ES115" s="41" t="str">
        <f>IF(BR115="","",IF(成就内容!BI$121&lt;&gt;"",MAX(ROUNDUP(SMALL(BR$114:BR$163,$L115)/1000,0)*1000,1000),0))</f>
        <v/>
      </c>
      <c r="ET115" s="41">
        <f>IF(BS115="","",IF(成就内容!BJ$121&lt;&gt;"",MAX(ROUNDUP(SMALL(BS$114:BS$163,$L115)/1000,0)*1000,1000),0))</f>
        <v>1000</v>
      </c>
      <c r="EU115" s="41">
        <f>IF(BT115="","",IF(成就内容!BK$121&lt;&gt;"",MAX(ROUNDUP(SMALL(BT$114:BT$163,$L115)/1000,0)*1000,1000),0))</f>
        <v>0</v>
      </c>
      <c r="EV115" s="41">
        <f>IF(BU115="","",IF(成就内容!BL$121&lt;&gt;"",MAX(ROUNDUP(SMALL(BU$114:BU$163,$L115)/1000,0)*1000,1000),0))</f>
        <v>0</v>
      </c>
      <c r="EW115" s="41">
        <f>IF(BV115="","",IF(成就内容!BM$121&lt;&gt;"",MAX(ROUNDUP(SMALL(BV$114:BV$163,$L115)/1000,0)*1000,1000),0))</f>
        <v>1000</v>
      </c>
      <c r="EX115" s="41">
        <f>IF(BW115="","",IF(成就内容!BN$121&lt;&gt;"",MAX(ROUNDUP(SMALL(BW$114:BW$163,$L115)/1000,0)*1000,1000),0))</f>
        <v>0</v>
      </c>
      <c r="EY115" s="41">
        <f>IF(BX115="","",IF(成就内容!BO$121&lt;&gt;"",MAX(ROUNDUP(SMALL(BX$114:BX$163,$L115)/1000,0)*1000,1000),0))</f>
        <v>0</v>
      </c>
      <c r="EZ115" s="41">
        <f>IF(BY115="","",IF(成就内容!BP$121&lt;&gt;"",MAX(ROUNDUP(SMALL(BY$114:BY$163,$L115)/1000,0)*1000,1000),0))</f>
        <v>0</v>
      </c>
      <c r="FA115" s="41">
        <f>IF(BZ115="","",IF(成就内容!BQ$121&lt;&gt;"",MAX(ROUNDUP(SMALL(BZ$114:BZ$163,$L115)/1000,0)*1000,1000),0))</f>
        <v>0</v>
      </c>
      <c r="FB115" s="41">
        <f>IF(CA115="","",IF(成就内容!BR$121&lt;&gt;"",MAX(ROUNDUP(SMALL(CA$114:CA$163,$L115)/1000,0)*1000,1000),0))</f>
        <v>0</v>
      </c>
      <c r="FC115" s="41">
        <f>IF(CB115="","",IF(成就内容!BS$121&lt;&gt;"",MAX(ROUNDUP(SMALL(CB$114:CB$163,$L115)/1000,0)*1000,1000),0))</f>
        <v>0</v>
      </c>
      <c r="FD115" s="41">
        <f>IF(CC115="","",IF(成就内容!BT$121&lt;&gt;"",MAX(ROUNDUP(SMALL(CC$114:CC$163,$L115)/1000,0)*1000,1000),0))</f>
        <v>0</v>
      </c>
      <c r="FE115" s="41">
        <f>IF(CD115="","",IF(成就内容!BU$121&lt;&gt;"",MAX(ROUNDUP(SMALL(CD$114:CD$163,$L115)/1000,0)*1000,1000),0))</f>
        <v>0</v>
      </c>
      <c r="FF115" s="41" t="str">
        <f>IF(CE115="","",IF(成就内容!BV$121&lt;&gt;"",MAX(ROUNDUP(SMALL(CE$114:CE$163,$L115)/1000,0)*1000,1000),0))</f>
        <v/>
      </c>
      <c r="FG115" s="41">
        <f>IF(CF115="","",IF(成就内容!BW$121&lt;&gt;"",MAX(ROUNDUP(SMALL(CF$114:CF$163,$L115)/1000,0)*1000,1000),0))</f>
        <v>0</v>
      </c>
      <c r="FH115" s="41">
        <f>IF(CG115="","",IF(成就内容!BX$121&lt;&gt;"",MAX(ROUNDUP(SMALL(CG$114:CG$163,$L115)/1000,0)*1000,1000),0))</f>
        <v>11000</v>
      </c>
      <c r="FI115" s="41">
        <f>IF(CH115="","",IF(成就内容!BY$121&lt;&gt;"",MAX(ROUNDUP(SMALL(CH$114:CH$163,$L115)/1000,0)*1000,1000),0))</f>
        <v>0</v>
      </c>
      <c r="FJ115" s="41">
        <f>IF(CI115="","",IF(成就内容!BZ$121&lt;&gt;"",MAX(ROUNDUP(SMALL(CI$114:CI$163,$L115)/1000,0)*1000,1000),0))</f>
        <v>0</v>
      </c>
    </row>
    <row r="116" spans="1:166" x14ac:dyDescent="0.15">
      <c r="A116" s="84"/>
      <c r="B116" s="96">
        <v>113</v>
      </c>
      <c r="C116" s="96">
        <f>'[1]功能-子任务'!$S117</f>
        <v>127252.8</v>
      </c>
      <c r="D116" s="96">
        <f>'[1]功能-子任务'!$AC117</f>
        <v>117760000</v>
      </c>
      <c r="E116" s="96">
        <f>'[1]功能-子任务'!$AM117/4</f>
        <v>905721484.375</v>
      </c>
      <c r="F116" s="96">
        <f t="shared" si="154"/>
        <v>905721484.375</v>
      </c>
      <c r="G116" s="96">
        <f>'[1]功能-子任务'!$AR117</f>
        <v>1977620000.000001</v>
      </c>
      <c r="H116" s="96">
        <f>'[1]功能-子任务'!$BA117</f>
        <v>200450</v>
      </c>
      <c r="I116" s="96">
        <f>'[1]功能-子任务'!$BJ117</f>
        <v>659239.6</v>
      </c>
      <c r="L116" s="25">
        <v>3</v>
      </c>
      <c r="M116" s="41">
        <f>IF(成就内容!D9="","",INDEX($E$4:$E$178*成就内容!D$121/SUM(成就内容!$D$121:$BZ$121),成就内容!D65,1)-SUM(M$114:M115))</f>
        <v>0</v>
      </c>
      <c r="N116" s="41" t="str">
        <f>IF(成就内容!E9="","",INDEX($E$4:$E$178*成就内容!E$121/SUM(成就内容!$D$121:$BZ$121),成就内容!E65,1)-SUM(N$114:N115))</f>
        <v/>
      </c>
      <c r="O116" s="41">
        <f>IF(成就内容!F9="","",INDEX($E$4:$E$178*成就内容!F$121/SUM(成就内容!$D$121:$BZ$121),成就内容!F65,1)-SUM(O$114:O115))</f>
        <v>3826.5306122448974</v>
      </c>
      <c r="P116" s="41" t="str">
        <f>IF(成就内容!G9="","",INDEX($E$4:$E$178*成就内容!G$121/SUM(成就内容!$D$121:$BZ$121),成就内容!G65,1)-SUM(P$114:P115))</f>
        <v/>
      </c>
      <c r="Q116" s="41">
        <f>IF(成就内容!H9="","",INDEX($E$4:$E$178*成就内容!H$121/SUM(成就内容!$D$121:$BZ$121),成就内容!H65,1)-SUM(Q$114:Q115))</f>
        <v>0</v>
      </c>
      <c r="R116" s="41">
        <f>IF(成就内容!I9="","",INDEX($E$4:$E$178*成就内容!I$121/SUM(成就内容!$D$121:$BZ$121),成就内容!I65,1)-SUM(R$114:R115))</f>
        <v>0</v>
      </c>
      <c r="S116" s="41">
        <f>IF(成就内容!J9="","",INDEX($E$4:$E$178*成就内容!J$121/SUM(成就内容!$D$121:$BZ$121),成就内容!J65,1)-SUM(S$114:S115))</f>
        <v>12244.897959183674</v>
      </c>
      <c r="T116" s="41">
        <f>IF(成就内容!K9="","",INDEX($E$4:$E$178*成就内容!K$121/SUM(成就内容!$D$121:$BZ$121),成就内容!K65,1)-SUM(T$114:T115))</f>
        <v>0</v>
      </c>
      <c r="U116" s="41">
        <f>IF(成就内容!L9="","",INDEX($E$4:$E$178*成就内容!L$121/SUM(成就内容!$D$121:$BZ$121),成就内容!L65,1)-SUM(U$114:U115))</f>
        <v>0</v>
      </c>
      <c r="V116" s="41">
        <f>IF(成就内容!M9="","",INDEX($E$4:$E$178*成就内容!M$121/SUM(成就内容!$D$121:$BZ$121),成就内容!M65,1)-SUM(V$114:V115))</f>
        <v>0</v>
      </c>
      <c r="W116" s="41">
        <f>IF(成就内容!N9="","",INDEX($E$4:$E$178*成就内容!N$121/SUM(成就内容!$D$121:$BZ$121),成就内容!N65,1)-SUM(W$114:W115))</f>
        <v>0</v>
      </c>
      <c r="X116" s="41">
        <f>IF(成就内容!O9="","",INDEX($E$4:$E$178*成就内容!O$121/SUM(成就内容!$D$121:$BZ$121),成就内容!O65,1)-SUM(X$114:X115))</f>
        <v>0</v>
      </c>
      <c r="Y116" s="41">
        <f>IF(成就内容!P9="","",INDEX($E$4:$E$178*成就内容!P$121/SUM(成就内容!$D$121:$BZ$121),成就内容!P65,1)-SUM(Y$114:Y115))</f>
        <v>0</v>
      </c>
      <c r="Z116" s="41">
        <f>IF(成就内容!Q9="","",INDEX($E$4:$E$178*成就内容!Q$121/SUM(成就内容!$D$121:$BZ$121),成就内容!Q65,1)-SUM(Z$114:Z115))</f>
        <v>0</v>
      </c>
      <c r="AA116" s="41">
        <f>IF(成就内容!R9="","",INDEX($E$4:$E$178*成就内容!R$121/SUM(成就内容!$D$121:$BZ$121),成就内容!R65,1)-SUM(AA$114:AA115))</f>
        <v>0</v>
      </c>
      <c r="AB116" s="41">
        <f>IF(成就内容!S9="","",INDEX($E$4:$E$178*成就内容!S$121/SUM(成就内容!$D$121:$BZ$121),成就内容!S65,1)-SUM(AB$114:AB115))</f>
        <v>13265.306122448979</v>
      </c>
      <c r="AC116" s="41">
        <f>IF(成就内容!T9="","",INDEX($E$4:$E$178*成就内容!T$121/SUM(成就内容!$D$121:$BZ$121),成就内容!T65,1)-SUM(AC$114:AC115))</f>
        <v>0</v>
      </c>
      <c r="AD116" s="41">
        <f>IF(成就内容!U9="","",INDEX($E$4:$E$178*成就内容!U$121/SUM(成就内容!$D$121:$BZ$121),成就内容!U65,1)-SUM(AD$114:AD115))</f>
        <v>0</v>
      </c>
      <c r="AE116" s="41">
        <f>IF(成就内容!V9="","",INDEX($E$4:$E$178*成就内容!V$121/SUM(成就内容!$D$121:$BZ$121),成就内容!V65,1)-SUM(AE$114:AE115))</f>
        <v>0</v>
      </c>
      <c r="AF116" s="41">
        <f>IF(成就内容!W9="","",INDEX($E$4:$E$178*成就内容!W$121/SUM(成就内容!$D$121:$BZ$121),成就内容!W65,1)-SUM(AF$114:AF115))</f>
        <v>0</v>
      </c>
      <c r="AG116" s="41">
        <f>IF(成就内容!X9="","",INDEX($E$4:$E$178*成就内容!X$121/SUM(成就内容!$D$121:$BZ$121),成就内容!X65,1)-SUM(AG$114:AG115))</f>
        <v>0</v>
      </c>
      <c r="AH116" s="41">
        <f>IF(成就内容!Y9="","",INDEX($E$4:$E$178*成就内容!Y$121/SUM(成就内容!$D$121:$BZ$121),成就内容!Y65,1)-SUM(AH$114:AH115))</f>
        <v>0</v>
      </c>
      <c r="AI116" s="41" t="str">
        <f>IF(成就内容!Z9="","",INDEX($E$4:$E$178*成就内容!Z$121/SUM(成就内容!$D$121:$BZ$121),成就内容!Z65,1)-SUM(AI$114:AI115))</f>
        <v/>
      </c>
      <c r="AJ116" s="41">
        <f>IF(成就内容!AA9="","",INDEX($E$4:$E$178*成就内容!AA$121/SUM(成就内容!$D$121:$BZ$121),成就内容!AA65,1)-SUM(AJ$114:AJ115))</f>
        <v>102040.81632653059</v>
      </c>
      <c r="AK116" s="41">
        <f>IF(成就内容!AB9="","",INDEX($E$4:$E$178*成就内容!AB$121/SUM(成就内容!$D$121:$BZ$121),成就内容!AB65,1)-SUM(AK$114:AK115))</f>
        <v>0</v>
      </c>
      <c r="AL116" s="41">
        <f>IF(成就内容!AC9="","",INDEX($E$4:$E$178*成就内容!AC$121/SUM(成就内容!$D$121:$BZ$121),成就内容!AC65,1)-SUM(AL$114:AL115))</f>
        <v>0</v>
      </c>
      <c r="AM116" s="41">
        <f>IF(成就内容!AD9="","",INDEX($E$4:$E$178*成就内容!AD$121/SUM(成就内容!$D$121:$BZ$121),成就内容!AD65,1)-SUM(AM$114:AM115))</f>
        <v>0</v>
      </c>
      <c r="AN116" s="41">
        <f>IF(成就内容!AE9="","",INDEX($E$4:$E$178*成就内容!AE$121/SUM(成就内容!$D$121:$BZ$121),成就内容!AE65,1)-SUM(AN$114:AN115))</f>
        <v>0</v>
      </c>
      <c r="AO116" s="41">
        <f>IF(成就内容!AF9="","",INDEX($E$4:$E$178*成就内容!AF$121/SUM(成就内容!$D$121:$BZ$121),成就内容!AF65,1)-SUM(AO$114:AO115))</f>
        <v>0</v>
      </c>
      <c r="AP116" s="41">
        <f>IF(成就内容!AG9="","",INDEX($E$4:$E$178*成就内容!AG$121/SUM(成就内容!$D$121:$BZ$121),成就内容!AG65,1)-SUM(AP$114:AP115))</f>
        <v>0</v>
      </c>
      <c r="AQ116" s="41">
        <f>IF(成就内容!AH9="","",INDEX($E$4:$E$178*成就内容!AH$121/SUM(成就内容!$D$121:$BZ$121),成就内容!AH65,1)-SUM(AQ$114:AQ115))</f>
        <v>0</v>
      </c>
      <c r="AR116" s="41">
        <f>IF(成就内容!AI9="","",INDEX($E$4:$E$178*成就内容!AI$121/SUM(成就内容!$D$121:$BZ$121),成就内容!AI65,1)-SUM(AR$114:AR115))</f>
        <v>0</v>
      </c>
      <c r="AS116" s="41">
        <f>IF(成就内容!AJ9="","",INDEX($E$4:$E$178*成就内容!AJ$121/SUM(成就内容!$D$121:$BZ$121),成就内容!AJ65,1)-SUM(AS$114:AS115))</f>
        <v>0</v>
      </c>
      <c r="AT116" s="41" t="str">
        <f>IF(成就内容!AK9="","",INDEX($E$4:$E$178*成就内容!AK$121/SUM(成就内容!$D$121:$BZ$121),成就内容!AK65,1)-SUM(AT$114:AT115))</f>
        <v/>
      </c>
      <c r="AU116" s="41" t="str">
        <f>IF(成就内容!AL9="","",INDEX($E$4:$E$178*成就内容!AL$121/SUM(成就内容!$D$121:$BZ$121),成就内容!AL65,1)-SUM(AU$114:AU115))</f>
        <v/>
      </c>
      <c r="AV116" s="41">
        <f>IF(成就内容!AM9="","",INDEX($E$4:$E$178*成就内容!AM$121/SUM(成就内容!$D$121:$BZ$121),成就内容!AM65,1)-SUM(AV$114:AV115))</f>
        <v>0</v>
      </c>
      <c r="AW116" s="41">
        <f>IF(成就内容!AN9="","",INDEX($E$4:$E$178*成就内容!AN$121/SUM(成就内容!$D$121:$BZ$121),成就内容!AN65,1)-SUM(AW$114:AW115))</f>
        <v>0</v>
      </c>
      <c r="AX116" s="41">
        <f>IF(成就内容!AO9="","",INDEX($E$4:$E$178*成就内容!AO$121/SUM(成就内容!$D$121:$BZ$121),成就内容!AO65,1)-SUM(AX$114:AX115))</f>
        <v>6632.6530612244896</v>
      </c>
      <c r="AY116" s="41">
        <f>IF(成就内容!AP9="","",INDEX($E$4:$E$178*成就内容!AP$121/SUM(成就内容!$D$121:$BZ$121),成就内容!AP65,1)-SUM(AY$114:AY115))</f>
        <v>0</v>
      </c>
      <c r="AZ116" s="41">
        <f>IF(成就内容!AQ9="","",INDEX($E$4:$E$178*成就内容!AQ$121/SUM(成就内容!$D$121:$BZ$121),成就内容!AQ65,1)-SUM(AZ$114:AZ115))</f>
        <v>0</v>
      </c>
      <c r="BA116" s="41">
        <f>IF(成就内容!AR9="","",INDEX($E$4:$E$178*成就内容!AR$121/SUM(成就内容!$D$121:$BZ$121),成就内容!AR65,1)-SUM(BA$114:BA115))</f>
        <v>7142.8571428571449</v>
      </c>
      <c r="BB116" s="41">
        <f>IF(成就内容!AS9="","",INDEX($E$4:$E$178*成就内容!AS$121/SUM(成就内容!$D$121:$BZ$121),成就内容!AS65,1)-SUM(BB$114:BB115))</f>
        <v>0</v>
      </c>
      <c r="BC116" s="41">
        <f>IF(成就内容!AT9="","",INDEX($E$4:$E$178*成就内容!AT$121/SUM(成就内容!$D$121:$BZ$121),成就内容!AT65,1)-SUM(BC$114:BC115))</f>
        <v>0</v>
      </c>
      <c r="BD116" s="41">
        <f>IF(成就内容!AU9="","",INDEX($E$4:$E$178*成就内容!AU$121/SUM(成就内容!$D$121:$BZ$121),成就内容!AU65,1)-SUM(BD$114:BD115))</f>
        <v>0</v>
      </c>
      <c r="BE116" s="41">
        <f>IF(成就内容!AV9="","",INDEX($E$4:$E$178*成就内容!AV$121/SUM(成就内容!$D$121:$BZ$121),成就内容!AV65,1)-SUM(BE$114:BE115))</f>
        <v>30612.244897959179</v>
      </c>
      <c r="BF116" s="41">
        <f>IF(成就内容!AW9="","",INDEX($E$4:$E$178*成就内容!AW$121/SUM(成就内容!$D$121:$BZ$121),成就内容!AW65,1)-SUM(BF$114:BF115))</f>
        <v>0</v>
      </c>
      <c r="BG116" s="41">
        <f>IF(成就内容!AX9="","",INDEX($E$4:$E$178*成就内容!AX$121/SUM(成就内容!$D$121:$BZ$121),成就内容!AX65,1)-SUM(BG$114:BG115))</f>
        <v>0</v>
      </c>
      <c r="BH116" s="41">
        <f>IF(成就内容!AY9="","",INDEX($E$4:$E$178*成就内容!AY$121/SUM(成就内容!$D$121:$BZ$121),成就内容!AY65,1)-SUM(BH$114:BH115))</f>
        <v>24489.795918367337</v>
      </c>
      <c r="BI116" s="41">
        <f>IF(成就内容!AZ9="","",INDEX($E$4:$E$178*成就内容!AZ$121/SUM(成就内容!$D$121:$BZ$121),成就内容!AZ65,1)-SUM(BI$114:BI115))</f>
        <v>0</v>
      </c>
      <c r="BJ116" s="41">
        <f>IF(成就内容!BA9="","",INDEX($E$4:$E$178*成就内容!BA$121/SUM(成就内容!$D$121:$BZ$121),成就内容!BA65,1)-SUM(BJ$114:BJ115))</f>
        <v>0</v>
      </c>
      <c r="BK116" s="41">
        <f>IF(成就内容!BB9="","",INDEX($E$4:$E$178*成就内容!BB$121/SUM(成就内容!$D$121:$BZ$121),成就内容!BB65,1)-SUM(BK$114:BK115))</f>
        <v>0</v>
      </c>
      <c r="BL116" s="41">
        <f>IF(成就内容!BC9="","",INDEX($E$4:$E$178*成就内容!BC$121/SUM(成就内容!$D$121:$BZ$121),成就内容!BC65,1)-SUM(BL$114:BL115))</f>
        <v>0</v>
      </c>
      <c r="BM116" s="41">
        <f>IF(成就内容!BD9="","",INDEX($E$4:$E$178*成就内容!BD$121/SUM(成就内容!$D$121:$BZ$121),成就内容!BD65,1)-SUM(BM$114:BM115))</f>
        <v>13265.306122448979</v>
      </c>
      <c r="BN116" s="41">
        <f>IF(成就内容!BE9="","",INDEX($E$4:$E$178*成就内容!BE$121/SUM(成就内容!$D$121:$BZ$121),成就内容!BE65,1)-SUM(BN$114:BN115))</f>
        <v>0</v>
      </c>
      <c r="BO116" s="41">
        <f>IF(成就内容!BF9="","",INDEX($E$4:$E$178*成就内容!BF$121/SUM(成就内容!$D$121:$BZ$121),成就内容!BF65,1)-SUM(BO$114:BO115))</f>
        <v>0</v>
      </c>
      <c r="BP116" s="41">
        <f>IF(成就内容!BG9="","",INDEX($E$4:$E$178*成就内容!BG$121/SUM(成就内容!$D$121:$BZ$121),成就内容!BG65,1)-SUM(BP$114:BP115))</f>
        <v>0</v>
      </c>
      <c r="BQ116" s="41">
        <f>IF(成就内容!BH9="","",INDEX($E$4:$E$178*成就内容!BH$121/SUM(成就内容!$D$121:$BZ$121),成就内容!BH65,1)-SUM(BQ$114:BQ115))</f>
        <v>0</v>
      </c>
      <c r="BR116" s="41" t="str">
        <f>IF(成就内容!BI9="","",INDEX($E$4:$E$178*成就内容!BI$121/SUM(成就内容!$D$121:$BZ$121),成就内容!BI65,1)-SUM(BR$114:BR115))</f>
        <v/>
      </c>
      <c r="BS116" s="41">
        <f>IF(成就内容!BJ9="","",INDEX($E$4:$E$178*成就内容!BJ$121/SUM(成就内容!$D$121:$BZ$121),成就内容!BJ65,1)-SUM(BS$114:BS115))</f>
        <v>0</v>
      </c>
      <c r="BT116" s="41">
        <f>IF(成就内容!BK9="","",INDEX($E$4:$E$178*成就内容!BK$121/SUM(成就内容!$D$121:$BZ$121),成就内容!BK65,1)-SUM(BT$114:BT115))</f>
        <v>0</v>
      </c>
      <c r="BU116" s="41">
        <f>IF(成就内容!BL9="","",INDEX($E$4:$E$178*成就内容!BL$121/SUM(成就内容!$D$121:$BZ$121),成就内容!BL65,1)-SUM(BU$114:BU115))</f>
        <v>0</v>
      </c>
      <c r="BV116" s="41">
        <f>IF(成就内容!BM9="","",INDEX($E$4:$E$178*成就内容!BM$121/SUM(成就内容!$D$121:$BZ$121),成就内容!BM65,1)-SUM(BV$114:BV115))</f>
        <v>0</v>
      </c>
      <c r="BW116" s="41">
        <f>IF(成就内容!BN9="","",INDEX($E$4:$E$178*成就内容!BN$121/SUM(成就内容!$D$121:$BZ$121),成就内容!BN65,1)-SUM(BW$114:BW115))</f>
        <v>0</v>
      </c>
      <c r="BX116" s="41">
        <f>IF(成就内容!BO9="","",INDEX($E$4:$E$178*成就内容!BO$121/SUM(成就内容!$D$121:$BZ$121),成就内容!BO65,1)-SUM(BX$114:BX115))</f>
        <v>0</v>
      </c>
      <c r="BY116" s="41">
        <f>IF(成就内容!BP9="","",INDEX($E$4:$E$178*成就内容!BP$121/SUM(成就内容!$D$121:$BZ$121),成就内容!BP65,1)-SUM(BY$114:BY115))</f>
        <v>0</v>
      </c>
      <c r="BZ116" s="41">
        <f>IF(成就内容!BQ9="","",INDEX($E$4:$E$178*成就内容!BQ$121/SUM(成就内容!$D$121:$BZ$121),成就内容!BQ65,1)-SUM(BZ$114:BZ115))</f>
        <v>0</v>
      </c>
      <c r="CA116" s="41">
        <f>IF(成就内容!BR9="","",INDEX($E$4:$E$178*成就内容!BR$121/SUM(成就内容!$D$121:$BZ$121),成就内容!BR65,1)-SUM(CA$114:CA115))</f>
        <v>0</v>
      </c>
      <c r="CB116" s="41">
        <f>IF(成就内容!BS9="","",INDEX($E$4:$E$178*成就内容!BS$121/SUM(成就内容!$D$121:$BZ$121),成就内容!BS65,1)-SUM(CB$114:CB115))</f>
        <v>0</v>
      </c>
      <c r="CC116" s="41">
        <f>IF(成就内容!BT9="","",INDEX($E$4:$E$178*成就内容!BT$121/SUM(成就内容!$D$121:$BZ$121),成就内容!BT65,1)-SUM(CC$114:CC115))</f>
        <v>0</v>
      </c>
      <c r="CD116" s="41">
        <f>IF(成就内容!BU9="","",INDEX($E$4:$E$178*成就内容!BU$121/SUM(成就内容!$D$121:$BZ$121),成就内容!BU65,1)-SUM(CD$114:CD115))</f>
        <v>0</v>
      </c>
      <c r="CE116" s="41" t="str">
        <f>IF(成就内容!BV9="","",INDEX($E$4:$E$178*成就内容!BV$121/SUM(成就内容!$D$121:$BZ$121),成就内容!BV65,1)-SUM(CE$114:CE115))</f>
        <v/>
      </c>
      <c r="CF116" s="41">
        <f>IF(成就内容!BW9="","",INDEX($E$4:$E$178*成就内容!BW$121/SUM(成就内容!$D$121:$BZ$121),成就内容!BW65,1)-SUM(CF$114:CF115))</f>
        <v>0</v>
      </c>
      <c r="CG116" s="41">
        <f>IF(成就内容!BX9="","",INDEX($E$4:$E$178*成就内容!BX$121/SUM(成就内容!$D$121:$BZ$121),成就内容!BX65,1)-SUM(CG$114:CG115))</f>
        <v>10714.28571428571</v>
      </c>
      <c r="CH116" s="41">
        <f>IF(成就内容!BY9="","",INDEX($E$4:$E$178*成就内容!BY$121/SUM(成就内容!$D$121:$BZ$121),成就内容!BY65,1)-SUM(CH$114:CH115))</f>
        <v>0</v>
      </c>
      <c r="CI116" s="41">
        <f>IF(成就内容!BZ9="","",INDEX($E$4:$E$178*成就内容!BZ$121/SUM(成就内容!$D$121:$BZ$121),成就内容!BZ65,1)-SUM(CI$114:CI115))</f>
        <v>0</v>
      </c>
      <c r="CM116" s="43">
        <v>3</v>
      </c>
      <c r="CN116" s="41">
        <f>IF(M116="","",IF(成就内容!D$121&lt;&gt;"",MAX(ROUNDUP(SMALL(M$114:M$163,$L116)/1000,0)*1000,1000),0))</f>
        <v>0</v>
      </c>
      <c r="CO116" s="41" t="str">
        <f>IF(N116="","",IF(成就内容!E$121&lt;&gt;"",MAX(ROUNDUP(SMALL(N$114:N$163,$L116)/1000,0)*1000,1000),0))</f>
        <v/>
      </c>
      <c r="CP116" s="41">
        <f>IF(O116="","",IF(成就内容!F$121&lt;&gt;"",MAX(ROUNDUP(SMALL(O$114:O$163,$L116)/1000,0)*1000,1000),0))</f>
        <v>4000</v>
      </c>
      <c r="CQ116" s="41" t="str">
        <f>IF(P116="","",IF(成就内容!G$121&lt;&gt;"",MAX(ROUNDUP(SMALL(P$114:P$163,$L116)/1000,0)*1000,1000),0))</f>
        <v/>
      </c>
      <c r="CR116" s="41">
        <f>IF(Q116="","",IF(成就内容!H$121&lt;&gt;"",MAX(ROUNDUP(SMALL(Q$114:Q$163,$L116)/1000,0)*1000,1000),0))</f>
        <v>0</v>
      </c>
      <c r="CS116" s="41">
        <f>IF(R116="","",IF(成就内容!I$121&lt;&gt;"",MAX(ROUNDUP(SMALL(R$114:R$163,$L116)/1000,0)*1000,1000),0))</f>
        <v>0</v>
      </c>
      <c r="CT116" s="41">
        <f>IF(S116="","",IF(成就内容!J$121&lt;&gt;"",MAX(ROUNDUP(SMALL(S$114:S$163,$L116)/1000,0)*1000,1000),0))</f>
        <v>13000</v>
      </c>
      <c r="CU116" s="41">
        <f>IF(T116="","",IF(成就内容!K$121&lt;&gt;"",MAX(ROUNDUP(SMALL(T$114:T$163,$L116)/1000,0)*1000,1000),0))</f>
        <v>0</v>
      </c>
      <c r="CV116" s="41">
        <f>IF(U116="","",IF(成就内容!L$121&lt;&gt;"",MAX(ROUNDUP(SMALL(U$114:U$163,$L116)/1000,0)*1000,1000),0))</f>
        <v>0</v>
      </c>
      <c r="CW116" s="41">
        <f>IF(V116="","",IF(成就内容!M$121&lt;&gt;"",MAX(ROUNDUP(SMALL(V$114:V$163,$L116)/1000,0)*1000,1000),0))</f>
        <v>0</v>
      </c>
      <c r="CX116" s="41">
        <f>IF(W116="","",IF(成就内容!N$121&lt;&gt;"",MAX(ROUNDUP(SMALL(W$114:W$163,$L116)/1000,0)*1000,1000),0))</f>
        <v>0</v>
      </c>
      <c r="CY116" s="41">
        <f>IF(X116="","",IF(成就内容!O$121&lt;&gt;"",MAX(ROUNDUP(SMALL(X$114:X$163,$L116)/1000,0)*1000,1000),0))</f>
        <v>0</v>
      </c>
      <c r="CZ116" s="41">
        <f>IF(Y116="","",IF(成就内容!P$121&lt;&gt;"",MAX(ROUNDUP(SMALL(Y$114:Y$163,$L116)/1000,0)*1000,1000),0))</f>
        <v>0</v>
      </c>
      <c r="DA116" s="41">
        <f>IF(Z116="","",IF(成就内容!Q$121&lt;&gt;"",MAX(ROUNDUP(SMALL(Z$114:Z$163,$L116)/1000,0)*1000,1000),0))</f>
        <v>0</v>
      </c>
      <c r="DB116" s="41">
        <f>IF(AA116="","",IF(成就内容!R$121&lt;&gt;"",MAX(ROUNDUP(SMALL(AA$114:AA$163,$L116)/1000,0)*1000,1000),0))</f>
        <v>0</v>
      </c>
      <c r="DC116" s="41">
        <f>IF(AB116="","",IF(成就内容!S$121&lt;&gt;"",MAX(ROUNDUP(SMALL(AB$114:AB$163,$L116)/1000,0)*1000,1000),0))</f>
        <v>14000</v>
      </c>
      <c r="DD116" s="41">
        <f>IF(AC116="","",IF(成就内容!T$121&lt;&gt;"",MAX(ROUNDUP(SMALL(AC$114:AC$163,$L116)/1000,0)*1000,1000),0))</f>
        <v>0</v>
      </c>
      <c r="DE116" s="41">
        <f>IF(AD116="","",IF(成就内容!U$121&lt;&gt;"",MAX(ROUNDUP(SMALL(AD$114:AD$163,$L116)/1000,0)*1000,1000),0))</f>
        <v>0</v>
      </c>
      <c r="DF116" s="41">
        <f>IF(AE116="","",IF(成就内容!V$121&lt;&gt;"",MAX(ROUNDUP(SMALL(AE$114:AE$163,$L116)/1000,0)*1000,1000),0))</f>
        <v>0</v>
      </c>
      <c r="DG116" s="41">
        <f>IF(AF116="","",IF(成就内容!W$121&lt;&gt;"",MAX(ROUNDUP(SMALL(AF$114:AF$163,$L116)/1000,0)*1000,1000),0))</f>
        <v>0</v>
      </c>
      <c r="DH116" s="41">
        <f>IF(AG116="","",IF(成就内容!X$121&lt;&gt;"",MAX(ROUNDUP(SMALL(AG$114:AG$163,$L116)/1000,0)*1000,1000),0))</f>
        <v>0</v>
      </c>
      <c r="DI116" s="41">
        <f>IF(AH116="","",IF(成就内容!Y$121&lt;&gt;"",MAX(ROUNDUP(SMALL(AH$114:AH$163,$L116)/1000,0)*1000,1000),0))</f>
        <v>0</v>
      </c>
      <c r="DJ116" s="41" t="str">
        <f>IF(AI116="","",IF(成就内容!Z$121&lt;&gt;"",MAX(ROUNDUP(SMALL(AI$114:AI$163,$L116)/1000,0)*1000,1000),0))</f>
        <v/>
      </c>
      <c r="DK116" s="41">
        <f>IF(AJ116="","",IF(成就内容!AA$121&lt;&gt;"",MAX(ROUNDUP(SMALL(AJ$114:AJ$163,$L116)/1000,0)*1000,1000),0))</f>
        <v>80000</v>
      </c>
      <c r="DL116" s="41">
        <f>IF(AK116="","",IF(成就内容!AB$121&lt;&gt;"",MAX(ROUNDUP(SMALL(AK$114:AK$163,$L116)/1000,0)*1000,1000),0))</f>
        <v>0</v>
      </c>
      <c r="DM116" s="41">
        <f>IF(AL116="","",IF(成就内容!AC$121&lt;&gt;"",MAX(ROUNDUP(SMALL(AL$114:AL$163,$L116)/1000,0)*1000,1000),0))</f>
        <v>0</v>
      </c>
      <c r="DN116" s="41">
        <f>IF(AM116="","",IF(成就内容!AD$121&lt;&gt;"",MAX(ROUNDUP(SMALL(AM$114:AM$163,$L116)/1000,0)*1000,1000),0))</f>
        <v>0</v>
      </c>
      <c r="DO116" s="41">
        <f>IF(AN116="","",IF(成就内容!AE$121&lt;&gt;"",MAX(ROUNDUP(SMALL(AN$114:AN$163,$L116)/1000,0)*1000,1000),0))</f>
        <v>0</v>
      </c>
      <c r="DP116" s="41">
        <f>IF(AO116="","",IF(成就内容!AF$121&lt;&gt;"",MAX(ROUNDUP(SMALL(AO$114:AO$163,$L116)/1000,0)*1000,1000),0))</f>
        <v>0</v>
      </c>
      <c r="DQ116" s="41">
        <f>IF(AP116="","",IF(成就内容!AG$121&lt;&gt;"",MAX(ROUNDUP(SMALL(AP$114:AP$163,$L116)/1000,0)*1000,1000),0))</f>
        <v>0</v>
      </c>
      <c r="DR116" s="41">
        <f>IF(AQ116="","",IF(成就内容!AH$121&lt;&gt;"",MAX(ROUNDUP(SMALL(AQ$114:AQ$163,$L116)/1000,0)*1000,1000),0))</f>
        <v>0</v>
      </c>
      <c r="DS116" s="41">
        <f>IF(AR116="","",IF(成就内容!AI$121&lt;&gt;"",MAX(ROUNDUP(SMALL(AR$114:AR$163,$L116)/1000,0)*1000,1000),0))</f>
        <v>0</v>
      </c>
      <c r="DT116" s="41">
        <f>IF(AS116="","",IF(成就内容!AJ$121&lt;&gt;"",MAX(ROUNDUP(SMALL(AS$114:AS$163,$L116)/1000,0)*1000,1000),0))</f>
        <v>0</v>
      </c>
      <c r="DU116" s="41" t="str">
        <f>IF(AT116="","",IF(成就内容!AK$121&lt;&gt;"",MAX(ROUNDUP(SMALL(AT$114:AT$163,$L116)/1000,0)*1000,1000),0))</f>
        <v/>
      </c>
      <c r="DV116" s="41" t="str">
        <f>IF(AU116="","",IF(成就内容!AL$121&lt;&gt;"",MAX(ROUNDUP(SMALL(AU$114:AU$163,$L116)/1000,0)*1000,1000),0))</f>
        <v/>
      </c>
      <c r="DW116" s="41">
        <f>IF(AV116="","",IF(成就内容!AM$121&lt;&gt;"",MAX(ROUNDUP(SMALL(AV$114:AV$163,$L116)/1000,0)*1000,1000),0))</f>
        <v>0</v>
      </c>
      <c r="DX116" s="41">
        <f>IF(AW116="","",IF(成就内容!AN$121&lt;&gt;"",MAX(ROUNDUP(SMALL(AW$114:AW$163,$L116)/1000,0)*1000,1000),0))</f>
        <v>0</v>
      </c>
      <c r="DY116" s="41">
        <f>IF(AX116="","",IF(成就内容!AO$121&lt;&gt;"",MAX(ROUNDUP(SMALL(AX$114:AX$163,$L116)/1000,0)*1000,1000),0))</f>
        <v>7000</v>
      </c>
      <c r="DZ116" s="41">
        <f>IF(AY116="","",IF(成就内容!AP$121&lt;&gt;"",MAX(ROUNDUP(SMALL(AY$114:AY$163,$L116)/1000,0)*1000,1000),0))</f>
        <v>0</v>
      </c>
      <c r="EA116" s="41">
        <f>IF(AZ116="","",IF(成就内容!AQ$121&lt;&gt;"",MAX(ROUNDUP(SMALL(AZ$114:AZ$163,$L116)/1000,0)*1000,1000),0))</f>
        <v>0</v>
      </c>
      <c r="EB116" s="41">
        <f>IF(BA116="","",IF(成就内容!AR$121&lt;&gt;"",MAX(ROUNDUP(SMALL(BA$114:BA$163,$L116)/1000,0)*1000,1000),0))</f>
        <v>13000</v>
      </c>
      <c r="EC116" s="41">
        <f>IF(BB116="","",IF(成就内容!AS$121&lt;&gt;"",MAX(ROUNDUP(SMALL(BB$114:BB$163,$L116)/1000,0)*1000,1000),0))</f>
        <v>0</v>
      </c>
      <c r="ED116" s="41">
        <f>IF(BC116="","",IF(成就内容!AT$121&lt;&gt;"",MAX(ROUNDUP(SMALL(BC$114:BC$163,$L116)/1000,0)*1000,1000),0))</f>
        <v>0</v>
      </c>
      <c r="EE116" s="41">
        <f>IF(BD116="","",IF(成就内容!AU$121&lt;&gt;"",MAX(ROUNDUP(SMALL(BD$114:BD$163,$L116)/1000,0)*1000,1000),0))</f>
        <v>0</v>
      </c>
      <c r="EF116" s="41">
        <f>IF(BE116="","",IF(成就内容!AV$121&lt;&gt;"",MAX(ROUNDUP(SMALL(BE$114:BE$163,$L116)/1000,0)*1000,1000),0))</f>
        <v>31000</v>
      </c>
      <c r="EG116" s="41">
        <f>IF(BF116="","",IF(成就内容!AW$121&lt;&gt;"",MAX(ROUNDUP(SMALL(BF$114:BF$163,$L116)/1000,0)*1000,1000),0))</f>
        <v>0</v>
      </c>
      <c r="EH116" s="41">
        <f>IF(BG116="","",IF(成就内容!AX$121&lt;&gt;"",MAX(ROUNDUP(SMALL(BG$114:BG$163,$L116)/1000,0)*1000,1000),0))</f>
        <v>0</v>
      </c>
      <c r="EI116" s="41">
        <f>IF(BH116="","",IF(成就内容!AY$121&lt;&gt;"",MAX(ROUNDUP(SMALL(BH$114:BH$163,$L116)/1000,0)*1000,1000),0))</f>
        <v>38000</v>
      </c>
      <c r="EJ116" s="41">
        <f>IF(BI116="","",IF(成就内容!AZ$121&lt;&gt;"",MAX(ROUNDUP(SMALL(BI$114:BI$163,$L116)/1000,0)*1000,1000),0))</f>
        <v>0</v>
      </c>
      <c r="EK116" s="41">
        <f>IF(BJ116="","",IF(成就内容!BA$121&lt;&gt;"",MAX(ROUNDUP(SMALL(BJ$114:BJ$163,$L116)/1000,0)*1000,1000),0))</f>
        <v>0</v>
      </c>
      <c r="EL116" s="41">
        <f>IF(BK116="","",IF(成就内容!BB$121&lt;&gt;"",MAX(ROUNDUP(SMALL(BK$114:BK$163,$L116)/1000,0)*1000,1000),0))</f>
        <v>0</v>
      </c>
      <c r="EM116" s="41">
        <f>IF(BL116="","",IF(成就内容!BC$121&lt;&gt;"",MAX(ROUNDUP(SMALL(BL$114:BL$163,$L116)/1000,0)*1000,1000),0))</f>
        <v>0</v>
      </c>
      <c r="EN116" s="41">
        <f>IF(BM116="","",IF(成就内容!BD$121&lt;&gt;"",MAX(ROUNDUP(SMALL(BM$114:BM$163,$L116)/1000,0)*1000,1000),0))</f>
        <v>14000</v>
      </c>
      <c r="EO116" s="41">
        <f>IF(BN116="","",IF(成就内容!BE$121&lt;&gt;"",MAX(ROUNDUP(SMALL(BN$114:BN$163,$L116)/1000,0)*1000,1000),0))</f>
        <v>0</v>
      </c>
      <c r="EP116" s="41">
        <f>IF(BO116="","",IF(成就内容!BF$121&lt;&gt;"",MAX(ROUNDUP(SMALL(BO$114:BO$163,$L116)/1000,0)*1000,1000),0))</f>
        <v>0</v>
      </c>
      <c r="EQ116" s="41">
        <f>IF(BP116="","",IF(成就内容!BG$121&lt;&gt;"",MAX(ROUNDUP(SMALL(BP$114:BP$163,$L116)/1000,0)*1000,1000),0))</f>
        <v>0</v>
      </c>
      <c r="ER116" s="41">
        <f>IF(BQ116="","",IF(成就内容!BH$121&lt;&gt;"",MAX(ROUNDUP(SMALL(BQ$114:BQ$163,$L116)/1000,0)*1000,1000),0))</f>
        <v>0</v>
      </c>
      <c r="ES116" s="41" t="str">
        <f>IF(BR116="","",IF(成就内容!BI$121&lt;&gt;"",MAX(ROUNDUP(SMALL(BR$114:BR$163,$L116)/1000,0)*1000,1000),0))</f>
        <v/>
      </c>
      <c r="ET116" s="41">
        <f>IF(BS116="","",IF(成就内容!BJ$121&lt;&gt;"",MAX(ROUNDUP(SMALL(BS$114:BS$163,$L116)/1000,0)*1000,1000),0))</f>
        <v>2000</v>
      </c>
      <c r="EU116" s="41">
        <f>IF(BT116="","",IF(成就内容!BK$121&lt;&gt;"",MAX(ROUNDUP(SMALL(BT$114:BT$163,$L116)/1000,0)*1000,1000),0))</f>
        <v>0</v>
      </c>
      <c r="EV116" s="41">
        <f>IF(BU116="","",IF(成就内容!BL$121&lt;&gt;"",MAX(ROUNDUP(SMALL(BU$114:BU$163,$L116)/1000,0)*1000,1000),0))</f>
        <v>0</v>
      </c>
      <c r="EW116" s="41">
        <f>IF(BV116="","",IF(成就内容!BM$121&lt;&gt;"",MAX(ROUNDUP(SMALL(BV$114:BV$163,$L116)/1000,0)*1000,1000),0))</f>
        <v>2000</v>
      </c>
      <c r="EX116" s="41">
        <f>IF(BW116="","",IF(成就内容!BN$121&lt;&gt;"",MAX(ROUNDUP(SMALL(BW$114:BW$163,$L116)/1000,0)*1000,1000),0))</f>
        <v>0</v>
      </c>
      <c r="EY116" s="41">
        <f>IF(BX116="","",IF(成就内容!BO$121&lt;&gt;"",MAX(ROUNDUP(SMALL(BX$114:BX$163,$L116)/1000,0)*1000,1000),0))</f>
        <v>0</v>
      </c>
      <c r="EZ116" s="41">
        <f>IF(BY116="","",IF(成就内容!BP$121&lt;&gt;"",MAX(ROUNDUP(SMALL(BY$114:BY$163,$L116)/1000,0)*1000,1000),0))</f>
        <v>0</v>
      </c>
      <c r="FA116" s="41">
        <f>IF(BZ116="","",IF(成就内容!BQ$121&lt;&gt;"",MAX(ROUNDUP(SMALL(BZ$114:BZ$163,$L116)/1000,0)*1000,1000),0))</f>
        <v>0</v>
      </c>
      <c r="FB116" s="41">
        <f>IF(CA116="","",IF(成就内容!BR$121&lt;&gt;"",MAX(ROUNDUP(SMALL(CA$114:CA$163,$L116)/1000,0)*1000,1000),0))</f>
        <v>0</v>
      </c>
      <c r="FC116" s="41">
        <f>IF(CB116="","",IF(成就内容!BS$121&lt;&gt;"",MAX(ROUNDUP(SMALL(CB$114:CB$163,$L116)/1000,0)*1000,1000),0))</f>
        <v>0</v>
      </c>
      <c r="FD116" s="41">
        <f>IF(CC116="","",IF(成就内容!BT$121&lt;&gt;"",MAX(ROUNDUP(SMALL(CC$114:CC$163,$L116)/1000,0)*1000,1000),0))</f>
        <v>0</v>
      </c>
      <c r="FE116" s="41">
        <f>IF(CD116="","",IF(成就内容!BU$121&lt;&gt;"",MAX(ROUNDUP(SMALL(CD$114:CD$163,$L116)/1000,0)*1000,1000),0))</f>
        <v>0</v>
      </c>
      <c r="FF116" s="41" t="str">
        <f>IF(CE116="","",IF(成就内容!BV$121&lt;&gt;"",MAX(ROUNDUP(SMALL(CE$114:CE$163,$L116)/1000,0)*1000,1000),0))</f>
        <v/>
      </c>
      <c r="FG116" s="41">
        <f>IF(CF116="","",IF(成就内容!BW$121&lt;&gt;"",MAX(ROUNDUP(SMALL(CF$114:CF$163,$L116)/1000,0)*1000,1000),0))</f>
        <v>0</v>
      </c>
      <c r="FH116" s="41">
        <f>IF(CG116="","",IF(成就内容!BX$121&lt;&gt;"",MAX(ROUNDUP(SMALL(CG$114:CG$163,$L116)/1000,0)*1000,1000),0))</f>
        <v>14000</v>
      </c>
      <c r="FI116" s="41">
        <f>IF(CH116="","",IF(成就内容!BY$121&lt;&gt;"",MAX(ROUNDUP(SMALL(CH$114:CH$163,$L116)/1000,0)*1000,1000),0))</f>
        <v>0</v>
      </c>
      <c r="FJ116" s="41">
        <f>IF(CI116="","",IF(成就内容!BZ$121&lt;&gt;"",MAX(ROUNDUP(SMALL(CI$114:CI$163,$L116)/1000,0)*1000,1000),0))</f>
        <v>0</v>
      </c>
    </row>
    <row r="117" spans="1:166" x14ac:dyDescent="0.15">
      <c r="A117" s="84"/>
      <c r="B117" s="96">
        <v>114</v>
      </c>
      <c r="C117" s="96">
        <f>'[1]功能-子任务'!$S118</f>
        <v>132782.39999999999</v>
      </c>
      <c r="D117" s="96">
        <f>'[1]功能-子任务'!$AC118</f>
        <v>122880000</v>
      </c>
      <c r="E117" s="96">
        <f>'[1]功能-子任务'!$AM118/4</f>
        <v>936239062.5</v>
      </c>
      <c r="F117" s="96">
        <f t="shared" si="154"/>
        <v>936239062.5</v>
      </c>
      <c r="G117" s="96">
        <f>'[1]功能-子任务'!$AR118</f>
        <v>2041620000.000001</v>
      </c>
      <c r="H117" s="96">
        <f>'[1]功能-子任务'!$BA118</f>
        <v>207950</v>
      </c>
      <c r="I117" s="96">
        <f>'[1]功能-子任务'!$BJ118</f>
        <v>683051.8</v>
      </c>
      <c r="L117" s="25">
        <v>4</v>
      </c>
      <c r="M117" s="41">
        <f>IF(成就内容!D10="","",INDEX($E$4:$E$178*成就内容!D$121/SUM(成就内容!$D$121:$BZ$121),成就内容!D66,1)-SUM(M$114:M116))</f>
        <v>0</v>
      </c>
      <c r="N117" s="41" t="str">
        <f>IF(成就内容!E10="","",INDEX($E$4:$E$178*成就内容!E$121/SUM(成就内容!$D$121:$BZ$121),成就内容!E66,1)-SUM(N$114:N116))</f>
        <v/>
      </c>
      <c r="O117" s="41">
        <f>IF(成就内容!F10="","",INDEX($E$4:$E$178*成就内容!F$121/SUM(成就内容!$D$121:$BZ$121),成就内容!F66,1)-SUM(O$114:O116))</f>
        <v>9183.6734693877534</v>
      </c>
      <c r="P117" s="41" t="str">
        <f>IF(成就内容!G10="","",INDEX($E$4:$E$178*成就内容!G$121/SUM(成就内容!$D$121:$BZ$121),成就内容!G66,1)-SUM(P$114:P116))</f>
        <v/>
      </c>
      <c r="Q117" s="41">
        <f>IF(成就内容!H10="","",INDEX($E$4:$E$178*成就内容!H$121/SUM(成就内容!$D$121:$BZ$121),成就内容!H66,1)-SUM(Q$114:Q116))</f>
        <v>0</v>
      </c>
      <c r="R117" s="41">
        <f>IF(成就内容!I10="","",INDEX($E$4:$E$178*成就内容!I$121/SUM(成就内容!$D$121:$BZ$121),成就内容!I66,1)-SUM(R$114:R116))</f>
        <v>0</v>
      </c>
      <c r="S117" s="41">
        <f>IF(成就内容!J10="","",INDEX($E$4:$E$178*成就内容!J$121/SUM(成就内容!$D$121:$BZ$121),成就内容!J66,1)-SUM(S$114:S116))</f>
        <v>13775.510204081631</v>
      </c>
      <c r="T117" s="41">
        <f>IF(成就内容!K10="","",INDEX($E$4:$E$178*成就内容!K$121/SUM(成就内容!$D$121:$BZ$121),成就内容!K66,1)-SUM(T$114:T116))</f>
        <v>0</v>
      </c>
      <c r="U117" s="41">
        <f>IF(成就内容!L10="","",INDEX($E$4:$E$178*成就内容!L$121/SUM(成就内容!$D$121:$BZ$121),成就内容!L66,1)-SUM(U$114:U116))</f>
        <v>0</v>
      </c>
      <c r="V117" s="41">
        <f>IF(成就内容!M10="","",INDEX($E$4:$E$178*成就内容!M$121/SUM(成就内容!$D$121:$BZ$121),成就内容!M66,1)-SUM(V$114:V116))</f>
        <v>0</v>
      </c>
      <c r="W117" s="41">
        <f>IF(成就内容!N10="","",INDEX($E$4:$E$178*成就内容!N$121/SUM(成就内容!$D$121:$BZ$121),成就内容!N66,1)-SUM(W$114:W116))</f>
        <v>0</v>
      </c>
      <c r="X117" s="41">
        <f>IF(成就内容!O10="","",INDEX($E$4:$E$178*成就内容!O$121/SUM(成就内容!$D$121:$BZ$121),成就内容!O66,1)-SUM(X$114:X116))</f>
        <v>0</v>
      </c>
      <c r="Y117" s="41">
        <f>IF(成就内容!P10="","",INDEX($E$4:$E$178*成就内容!P$121/SUM(成就内容!$D$121:$BZ$121),成就内容!P66,1)-SUM(Y$114:Y116))</f>
        <v>0</v>
      </c>
      <c r="Z117" s="41">
        <f>IF(成就内容!Q10="","",INDEX($E$4:$E$178*成就内容!Q$121/SUM(成就内容!$D$121:$BZ$121),成就内容!Q66,1)-SUM(Z$114:Z116))</f>
        <v>0</v>
      </c>
      <c r="AA117" s="41">
        <f>IF(成就内容!R10="","",INDEX($E$4:$E$178*成就内容!R$121/SUM(成就内容!$D$121:$BZ$121),成就内容!R66,1)-SUM(AA$114:AA116))</f>
        <v>0</v>
      </c>
      <c r="AB117" s="41">
        <f>IF(成就内容!S10="","",INDEX($E$4:$E$178*成就内容!S$121/SUM(成就内容!$D$121:$BZ$121),成就内容!S66,1)-SUM(AB$114:AB116))</f>
        <v>14285.714285714283</v>
      </c>
      <c r="AC117" s="41">
        <f>IF(成就内容!T10="","",INDEX($E$4:$E$178*成就内容!T$121/SUM(成就内容!$D$121:$BZ$121),成就内容!T66,1)-SUM(AC$114:AC116))</f>
        <v>0</v>
      </c>
      <c r="AD117" s="41">
        <f>IF(成就内容!U10="","",INDEX($E$4:$E$178*成就内容!U$121/SUM(成就内容!$D$121:$BZ$121),成就内容!U66,1)-SUM(AD$114:AD116))</f>
        <v>0</v>
      </c>
      <c r="AE117" s="41">
        <f>IF(成就内容!V10="","",INDEX($E$4:$E$178*成就内容!V$121/SUM(成就内容!$D$121:$BZ$121),成就内容!V66,1)-SUM(AE$114:AE116))</f>
        <v>0</v>
      </c>
      <c r="AF117" s="41">
        <f>IF(成就内容!W10="","",INDEX($E$4:$E$178*成就内容!W$121/SUM(成就内容!$D$121:$BZ$121),成就内容!W66,1)-SUM(AF$114:AF116))</f>
        <v>0</v>
      </c>
      <c r="AG117" s="41">
        <f>IF(成就内容!X10="","",INDEX($E$4:$E$178*成就内容!X$121/SUM(成就内容!$D$121:$BZ$121),成就内容!X66,1)-SUM(AG$114:AG116))</f>
        <v>0</v>
      </c>
      <c r="AH117" s="41">
        <f>IF(成就内容!Y10="","",INDEX($E$4:$E$178*成就内容!Y$121/SUM(成就内容!$D$121:$BZ$121),成就内容!Y66,1)-SUM(AH$114:AH116))</f>
        <v>0</v>
      </c>
      <c r="AI117" s="41" t="str">
        <f>IF(成就内容!Z10="","",INDEX($E$4:$E$178*成就内容!Z$121/SUM(成就内容!$D$121:$BZ$121),成就内容!Z66,1)-SUM(AI$114:AI116))</f>
        <v/>
      </c>
      <c r="AJ117" s="41">
        <f>IF(成就内容!AA10="","",INDEX($E$4:$E$178*成就内容!AA$121/SUM(成就内容!$D$121:$BZ$121),成就内容!AA66,1)-SUM(AJ$114:AJ116))</f>
        <v>95663.265306122426</v>
      </c>
      <c r="AK117" s="41">
        <f>IF(成就内容!AB10="","",INDEX($E$4:$E$178*成就内容!AB$121/SUM(成就内容!$D$121:$BZ$121),成就内容!AB66,1)-SUM(AK$114:AK116))</f>
        <v>0</v>
      </c>
      <c r="AL117" s="41">
        <f>IF(成就内容!AC10="","",INDEX($E$4:$E$178*成就内容!AC$121/SUM(成就内容!$D$121:$BZ$121),成就内容!AC66,1)-SUM(AL$114:AL116))</f>
        <v>0</v>
      </c>
      <c r="AM117" s="41">
        <f>IF(成就内容!AD10="","",INDEX($E$4:$E$178*成就内容!AD$121/SUM(成就内容!$D$121:$BZ$121),成就内容!AD66,1)-SUM(AM$114:AM116))</f>
        <v>0</v>
      </c>
      <c r="AN117" s="41">
        <f>IF(成就内容!AE10="","",INDEX($E$4:$E$178*成就内容!AE$121/SUM(成就内容!$D$121:$BZ$121),成就内容!AE66,1)-SUM(AN$114:AN116))</f>
        <v>0</v>
      </c>
      <c r="AO117" s="41">
        <f>IF(成就内容!AF10="","",INDEX($E$4:$E$178*成就内容!AF$121/SUM(成就内容!$D$121:$BZ$121),成就内容!AF66,1)-SUM(AO$114:AO116))</f>
        <v>0</v>
      </c>
      <c r="AP117" s="41">
        <f>IF(成就内容!AG10="","",INDEX($E$4:$E$178*成就内容!AG$121/SUM(成就内容!$D$121:$BZ$121),成就内容!AG66,1)-SUM(AP$114:AP116))</f>
        <v>0</v>
      </c>
      <c r="AQ117" s="41">
        <f>IF(成就内容!AH10="","",INDEX($E$4:$E$178*成就内容!AH$121/SUM(成就内容!$D$121:$BZ$121),成就内容!AH66,1)-SUM(AQ$114:AQ116))</f>
        <v>0</v>
      </c>
      <c r="AR117" s="41">
        <f>IF(成就内容!AI10="","",INDEX($E$4:$E$178*成就内容!AI$121/SUM(成就内容!$D$121:$BZ$121),成就内容!AI66,1)-SUM(AR$114:AR116))</f>
        <v>0</v>
      </c>
      <c r="AS117" s="41">
        <f>IF(成就内容!AJ10="","",INDEX($E$4:$E$178*成就内容!AJ$121/SUM(成就内容!$D$121:$BZ$121),成就内容!AJ66,1)-SUM(AS$114:AS116))</f>
        <v>0</v>
      </c>
      <c r="AT117" s="41" t="str">
        <f>IF(成就内容!AK10="","",INDEX($E$4:$E$178*成就内容!AK$121/SUM(成就内容!$D$121:$BZ$121),成就内容!AK66,1)-SUM(AT$114:AT116))</f>
        <v/>
      </c>
      <c r="AU117" s="41" t="str">
        <f>IF(成就内容!AL10="","",INDEX($E$4:$E$178*成就内容!AL$121/SUM(成就内容!$D$121:$BZ$121),成就内容!AL66,1)-SUM(AU$114:AU116))</f>
        <v/>
      </c>
      <c r="AV117" s="41">
        <f>IF(成就内容!AM10="","",INDEX($E$4:$E$178*成就内容!AM$121/SUM(成就内容!$D$121:$BZ$121),成就内容!AM66,1)-SUM(AV$114:AV116))</f>
        <v>0</v>
      </c>
      <c r="AW117" s="41">
        <f>IF(成就内容!AN10="","",INDEX($E$4:$E$178*成就内容!AN$121/SUM(成就内容!$D$121:$BZ$121),成就内容!AN66,1)-SUM(AW$114:AW116))</f>
        <v>0</v>
      </c>
      <c r="AX117" s="41">
        <f>IF(成就内容!AO10="","",INDEX($E$4:$E$178*成就内容!AO$121/SUM(成就内容!$D$121:$BZ$121),成就内容!AO66,1)-SUM(AX$114:AX116))</f>
        <v>7142.8571428571413</v>
      </c>
      <c r="AY117" s="41">
        <f>IF(成就内容!AP10="","",INDEX($E$4:$E$178*成就内容!AP$121/SUM(成就内容!$D$121:$BZ$121),成就内容!AP66,1)-SUM(AY$114:AY116))</f>
        <v>0</v>
      </c>
      <c r="AZ117" s="41">
        <f>IF(成就内容!AQ10="","",INDEX($E$4:$E$178*成就内容!AQ$121/SUM(成就内容!$D$121:$BZ$121),成就内容!AQ66,1)-SUM(AZ$114:AZ116))</f>
        <v>0</v>
      </c>
      <c r="BA117" s="41">
        <f>IF(成就内容!AR10="","",INDEX($E$4:$E$178*成就内容!AR$121/SUM(成就内容!$D$121:$BZ$121),成就内容!AR66,1)-SUM(BA$114:BA116))</f>
        <v>12244.897959183672</v>
      </c>
      <c r="BB117" s="41">
        <f>IF(成就内容!AS10="","",INDEX($E$4:$E$178*成就内容!AS$121/SUM(成就内容!$D$121:$BZ$121),成就内容!AS66,1)-SUM(BB$114:BB116))</f>
        <v>0</v>
      </c>
      <c r="BC117" s="41">
        <f>IF(成就内容!AT10="","",INDEX($E$4:$E$178*成就内容!AT$121/SUM(成就内容!$D$121:$BZ$121),成就内容!AT66,1)-SUM(BC$114:BC116))</f>
        <v>0</v>
      </c>
      <c r="BD117" s="41">
        <f>IF(成就内容!AU10="","",INDEX($E$4:$E$178*成就内容!AU$121/SUM(成就内容!$D$121:$BZ$121),成就内容!AU66,1)-SUM(BD$114:BD116))</f>
        <v>0</v>
      </c>
      <c r="BE117" s="41">
        <f>IF(成就内容!AV10="","",INDEX($E$4:$E$178*成就内容!AV$121/SUM(成就内容!$D$121:$BZ$121),成就内容!AV66,1)-SUM(BE$114:BE116))</f>
        <v>30612.244897959186</v>
      </c>
      <c r="BF117" s="41">
        <f>IF(成就内容!AW10="","",INDEX($E$4:$E$178*成就内容!AW$121/SUM(成就内容!$D$121:$BZ$121),成就内容!AW66,1)-SUM(BF$114:BF116))</f>
        <v>0</v>
      </c>
      <c r="BG117" s="41">
        <f>IF(成就内容!AX10="","",INDEX($E$4:$E$178*成就内容!AX$121/SUM(成就内容!$D$121:$BZ$121),成就内容!AX66,1)-SUM(BG$114:BG116))</f>
        <v>0</v>
      </c>
      <c r="BH117" s="41">
        <f>IF(成就内容!AY10="","",INDEX($E$4:$E$178*成就内容!AY$121/SUM(成就内容!$D$121:$BZ$121),成就内容!AY66,1)-SUM(BH$114:BH116))</f>
        <v>37755.102040816331</v>
      </c>
      <c r="BI117" s="41">
        <f>IF(成就内容!AZ10="","",INDEX($E$4:$E$178*成就内容!AZ$121/SUM(成就内容!$D$121:$BZ$121),成就内容!AZ66,1)-SUM(BI$114:BI116))</f>
        <v>0</v>
      </c>
      <c r="BJ117" s="41">
        <f>IF(成就内容!BA10="","",INDEX($E$4:$E$178*成就内容!BA$121/SUM(成就内容!$D$121:$BZ$121),成就内容!BA66,1)-SUM(BJ$114:BJ116))</f>
        <v>0</v>
      </c>
      <c r="BK117" s="41">
        <f>IF(成就内容!BB10="","",INDEX($E$4:$E$178*成就内容!BB$121/SUM(成就内容!$D$121:$BZ$121),成就内容!BB66,1)-SUM(BK$114:BK116))</f>
        <v>0</v>
      </c>
      <c r="BL117" s="41">
        <f>IF(成就内容!BC10="","",INDEX($E$4:$E$178*成就内容!BC$121/SUM(成就内容!$D$121:$BZ$121),成就内容!BC66,1)-SUM(BL$114:BL116))</f>
        <v>0</v>
      </c>
      <c r="BM117" s="41">
        <f>IF(成就内容!BD10="","",INDEX($E$4:$E$178*成就内容!BD$121/SUM(成就内容!$D$121:$BZ$121),成就内容!BD66,1)-SUM(BM$114:BM116))</f>
        <v>14285.714285714283</v>
      </c>
      <c r="BN117" s="41">
        <f>IF(成就内容!BE10="","",INDEX($E$4:$E$178*成就内容!BE$121/SUM(成就内容!$D$121:$BZ$121),成就内容!BE66,1)-SUM(BN$114:BN116))</f>
        <v>0</v>
      </c>
      <c r="BO117" s="41">
        <f>IF(成就内容!BF10="","",INDEX($E$4:$E$178*成就内容!BF$121/SUM(成就内容!$D$121:$BZ$121),成就内容!BF66,1)-SUM(BO$114:BO116))</f>
        <v>0</v>
      </c>
      <c r="BP117" s="41">
        <f>IF(成就内容!BG10="","",INDEX($E$4:$E$178*成就内容!BG$121/SUM(成就内容!$D$121:$BZ$121),成就内容!BG66,1)-SUM(BP$114:BP116))</f>
        <v>0</v>
      </c>
      <c r="BQ117" s="41">
        <f>IF(成就内容!BH10="","",INDEX($E$4:$E$178*成就内容!BH$121/SUM(成就内容!$D$121:$BZ$121),成就内容!BH66,1)-SUM(BQ$114:BQ116))</f>
        <v>0</v>
      </c>
      <c r="BR117" s="41" t="str">
        <f>IF(成就内容!BI10="","",INDEX($E$4:$E$178*成就内容!BI$121/SUM(成就内容!$D$121:$BZ$121),成就内容!BI66,1)-SUM(BR$114:BR116))</f>
        <v/>
      </c>
      <c r="BS117" s="41">
        <f>IF(成就内容!BJ10="","",INDEX($E$4:$E$178*成就内容!BJ$121/SUM(成就内容!$D$121:$BZ$121),成就内容!BJ66,1)-SUM(BS$114:BS116))</f>
        <v>1530.612244897959</v>
      </c>
      <c r="BT117" s="41">
        <f>IF(成就内容!BK10="","",INDEX($E$4:$E$178*成就内容!BK$121/SUM(成就内容!$D$121:$BZ$121),成就内容!BK66,1)-SUM(BT$114:BT116))</f>
        <v>0</v>
      </c>
      <c r="BU117" s="41">
        <f>IF(成就内容!BL10="","",INDEX($E$4:$E$178*成就内容!BL$121/SUM(成就内容!$D$121:$BZ$121),成就内容!BL66,1)-SUM(BU$114:BU116))</f>
        <v>0</v>
      </c>
      <c r="BV117" s="41">
        <f>IF(成就内容!BM10="","",INDEX($E$4:$E$178*成就内容!BM$121/SUM(成就内容!$D$121:$BZ$121),成就内容!BM66,1)-SUM(BV$114:BV116))</f>
        <v>1224.4897959183672</v>
      </c>
      <c r="BW117" s="41">
        <f>IF(成就内容!BN10="","",INDEX($E$4:$E$178*成就内容!BN$121/SUM(成就内容!$D$121:$BZ$121),成就内容!BN66,1)-SUM(BW$114:BW116))</f>
        <v>0</v>
      </c>
      <c r="BX117" s="41">
        <f>IF(成就内容!BO10="","",INDEX($E$4:$E$178*成就内容!BO$121/SUM(成就内容!$D$121:$BZ$121),成就内容!BO66,1)-SUM(BX$114:BX116))</f>
        <v>0</v>
      </c>
      <c r="BY117" s="41">
        <f>IF(成就内容!BP10="","",INDEX($E$4:$E$178*成就内容!BP$121/SUM(成就内容!$D$121:$BZ$121),成就内容!BP66,1)-SUM(BY$114:BY116))</f>
        <v>0</v>
      </c>
      <c r="BZ117" s="41">
        <f>IF(成就内容!BQ10="","",INDEX($E$4:$E$178*成就内容!BQ$121/SUM(成就内容!$D$121:$BZ$121),成就内容!BQ66,1)-SUM(BZ$114:BZ116))</f>
        <v>0</v>
      </c>
      <c r="CA117" s="41">
        <f>IF(成就内容!BR10="","",INDEX($E$4:$E$178*成就内容!BR$121/SUM(成就内容!$D$121:$BZ$121),成就内容!BR66,1)-SUM(CA$114:CA116))</f>
        <v>0</v>
      </c>
      <c r="CB117" s="41">
        <f>IF(成就内容!BS10="","",INDEX($E$4:$E$178*成就内容!BS$121/SUM(成就内容!$D$121:$BZ$121),成就内容!BS66,1)-SUM(CB$114:CB116))</f>
        <v>0</v>
      </c>
      <c r="CC117" s="41">
        <f>IF(成就内容!BT10="","",INDEX($E$4:$E$178*成就内容!BT$121/SUM(成就内容!$D$121:$BZ$121),成就内容!BT66,1)-SUM(CC$114:CC116))</f>
        <v>0</v>
      </c>
      <c r="CD117" s="41">
        <f>IF(成就内容!BU10="","",INDEX($E$4:$E$178*成就内容!BU$121/SUM(成就内容!$D$121:$BZ$121),成就内容!BU66,1)-SUM(CD$114:CD116))</f>
        <v>0</v>
      </c>
      <c r="CE117" s="41" t="str">
        <f>IF(成就内容!BV10="","",INDEX($E$4:$E$178*成就内容!BV$121/SUM(成就内容!$D$121:$BZ$121),成就内容!BV66,1)-SUM(CE$114:CE116))</f>
        <v/>
      </c>
      <c r="CF117" s="41">
        <f>IF(成就内容!BW10="","",INDEX($E$4:$E$178*成就内容!BW$121/SUM(成就内容!$D$121:$BZ$121),成就内容!BW66,1)-SUM(CF$114:CF116))</f>
        <v>0</v>
      </c>
      <c r="CG117" s="41">
        <f>IF(成就内容!BX10="","",INDEX($E$4:$E$178*成就内容!BX$121/SUM(成就内容!$D$121:$BZ$121),成就内容!BX66,1)-SUM(CG$114:CG116))</f>
        <v>13265.306122448972</v>
      </c>
      <c r="CH117" s="41">
        <f>IF(成就内容!BY10="","",INDEX($E$4:$E$178*成就内容!BY$121/SUM(成就内容!$D$121:$BZ$121),成就内容!BY66,1)-SUM(CH$114:CH116))</f>
        <v>0</v>
      </c>
      <c r="CI117" s="41">
        <f>IF(成就内容!BZ10="","",INDEX($E$4:$E$178*成就内容!BZ$121/SUM(成就内容!$D$121:$BZ$121),成就内容!BZ66,1)-SUM(CI$114:CI116))</f>
        <v>0</v>
      </c>
      <c r="CM117" s="43">
        <v>4</v>
      </c>
      <c r="CN117" s="41">
        <f>IF(M117="","",IF(成就内容!D$121&lt;&gt;"",MAX(ROUNDUP(SMALL(M$114:M$163,$L117)/1000,0)*1000,1000),0))</f>
        <v>0</v>
      </c>
      <c r="CO117" s="41" t="str">
        <f>IF(N117="","",IF(成就内容!E$121&lt;&gt;"",MAX(ROUNDUP(SMALL(N$114:N$163,$L117)/1000,0)*1000,1000),0))</f>
        <v/>
      </c>
      <c r="CP117" s="41">
        <f>IF(O117="","",IF(成就内容!F$121&lt;&gt;"",MAX(ROUNDUP(SMALL(O$114:O$163,$L117)/1000,0)*1000,1000),0))</f>
        <v>10000</v>
      </c>
      <c r="CQ117" s="41" t="str">
        <f>IF(P117="","",IF(成就内容!G$121&lt;&gt;"",MAX(ROUNDUP(SMALL(P$114:P$163,$L117)/1000,0)*1000,1000),0))</f>
        <v/>
      </c>
      <c r="CR117" s="41">
        <f>IF(Q117="","",IF(成就内容!H$121&lt;&gt;"",MAX(ROUNDUP(SMALL(Q$114:Q$163,$L117)/1000,0)*1000,1000),0))</f>
        <v>0</v>
      </c>
      <c r="CS117" s="41">
        <f>IF(R117="","",IF(成就内容!I$121&lt;&gt;"",MAX(ROUNDUP(SMALL(R$114:R$163,$L117)/1000,0)*1000,1000),0))</f>
        <v>0</v>
      </c>
      <c r="CT117" s="41">
        <f>IF(S117="","",IF(成就内容!J$121&lt;&gt;"",MAX(ROUNDUP(SMALL(S$114:S$163,$L117)/1000,0)*1000,1000),0))</f>
        <v>14000</v>
      </c>
      <c r="CU117" s="41">
        <f>IF(T117="","",IF(成就内容!K$121&lt;&gt;"",MAX(ROUNDUP(SMALL(T$114:T$163,$L117)/1000,0)*1000,1000),0))</f>
        <v>0</v>
      </c>
      <c r="CV117" s="41">
        <f>IF(U117="","",IF(成就内容!L$121&lt;&gt;"",MAX(ROUNDUP(SMALL(U$114:U$163,$L117)/1000,0)*1000,1000),0))</f>
        <v>0</v>
      </c>
      <c r="CW117" s="41">
        <f>IF(V117="","",IF(成就内容!M$121&lt;&gt;"",MAX(ROUNDUP(SMALL(V$114:V$163,$L117)/1000,0)*1000,1000),0))</f>
        <v>0</v>
      </c>
      <c r="CX117" s="41">
        <f>IF(W117="","",IF(成就内容!N$121&lt;&gt;"",MAX(ROUNDUP(SMALL(W$114:W$163,$L117)/1000,0)*1000,1000),0))</f>
        <v>0</v>
      </c>
      <c r="CY117" s="41">
        <f>IF(X117="","",IF(成就内容!O$121&lt;&gt;"",MAX(ROUNDUP(SMALL(X$114:X$163,$L117)/1000,0)*1000,1000),0))</f>
        <v>0</v>
      </c>
      <c r="CZ117" s="41">
        <f>IF(Y117="","",IF(成就内容!P$121&lt;&gt;"",MAX(ROUNDUP(SMALL(Y$114:Y$163,$L117)/1000,0)*1000,1000),0))</f>
        <v>0</v>
      </c>
      <c r="DA117" s="41">
        <f>IF(Z117="","",IF(成就内容!Q$121&lt;&gt;"",MAX(ROUNDUP(SMALL(Z$114:Z$163,$L117)/1000,0)*1000,1000),0))</f>
        <v>0</v>
      </c>
      <c r="DB117" s="41">
        <f>IF(AA117="","",IF(成就内容!R$121&lt;&gt;"",MAX(ROUNDUP(SMALL(AA$114:AA$163,$L117)/1000,0)*1000,1000),0))</f>
        <v>0</v>
      </c>
      <c r="DC117" s="41">
        <f>IF(AB117="","",IF(成就内容!S$121&lt;&gt;"",MAX(ROUNDUP(SMALL(AB$114:AB$163,$L117)/1000,0)*1000,1000),0))</f>
        <v>15000</v>
      </c>
      <c r="DD117" s="41">
        <f>IF(AC117="","",IF(成就内容!T$121&lt;&gt;"",MAX(ROUNDUP(SMALL(AC$114:AC$163,$L117)/1000,0)*1000,1000),0))</f>
        <v>0</v>
      </c>
      <c r="DE117" s="41">
        <f>IF(AD117="","",IF(成就内容!U$121&lt;&gt;"",MAX(ROUNDUP(SMALL(AD$114:AD$163,$L117)/1000,0)*1000,1000),0))</f>
        <v>0</v>
      </c>
      <c r="DF117" s="41">
        <f>IF(AE117="","",IF(成就内容!V$121&lt;&gt;"",MAX(ROUNDUP(SMALL(AE$114:AE$163,$L117)/1000,0)*1000,1000),0))</f>
        <v>0</v>
      </c>
      <c r="DG117" s="41">
        <f>IF(AF117="","",IF(成就内容!W$121&lt;&gt;"",MAX(ROUNDUP(SMALL(AF$114:AF$163,$L117)/1000,0)*1000,1000),0))</f>
        <v>0</v>
      </c>
      <c r="DH117" s="41">
        <f>IF(AG117="","",IF(成就内容!X$121&lt;&gt;"",MAX(ROUNDUP(SMALL(AG$114:AG$163,$L117)/1000,0)*1000,1000),0))</f>
        <v>0</v>
      </c>
      <c r="DI117" s="41">
        <f>IF(AH117="","",IF(成就内容!Y$121&lt;&gt;"",MAX(ROUNDUP(SMALL(AH$114:AH$163,$L117)/1000,0)*1000,1000),0))</f>
        <v>0</v>
      </c>
      <c r="DJ117" s="41" t="str">
        <f>IF(AI117="","",IF(成就内容!Z$121&lt;&gt;"",MAX(ROUNDUP(SMALL(AI$114:AI$163,$L117)/1000,0)*1000,1000),0))</f>
        <v/>
      </c>
      <c r="DK117" s="41">
        <f>IF(AJ117="","",IF(成就内容!AA$121&lt;&gt;"",MAX(ROUNDUP(SMALL(AJ$114:AJ$163,$L117)/1000,0)*1000,1000),0))</f>
        <v>80000</v>
      </c>
      <c r="DL117" s="41">
        <f>IF(AK117="","",IF(成就内容!AB$121&lt;&gt;"",MAX(ROUNDUP(SMALL(AK$114:AK$163,$L117)/1000,0)*1000,1000),0))</f>
        <v>0</v>
      </c>
      <c r="DM117" s="41">
        <f>IF(AL117="","",IF(成就内容!AC$121&lt;&gt;"",MAX(ROUNDUP(SMALL(AL$114:AL$163,$L117)/1000,0)*1000,1000),0))</f>
        <v>0</v>
      </c>
      <c r="DN117" s="41">
        <f>IF(AM117="","",IF(成就内容!AD$121&lt;&gt;"",MAX(ROUNDUP(SMALL(AM$114:AM$163,$L117)/1000,0)*1000,1000),0))</f>
        <v>0</v>
      </c>
      <c r="DO117" s="41">
        <f>IF(AN117="","",IF(成就内容!AE$121&lt;&gt;"",MAX(ROUNDUP(SMALL(AN$114:AN$163,$L117)/1000,0)*1000,1000),0))</f>
        <v>0</v>
      </c>
      <c r="DP117" s="41">
        <f>IF(AO117="","",IF(成就内容!AF$121&lt;&gt;"",MAX(ROUNDUP(SMALL(AO$114:AO$163,$L117)/1000,0)*1000,1000),0))</f>
        <v>0</v>
      </c>
      <c r="DQ117" s="41">
        <f>IF(AP117="","",IF(成就内容!AG$121&lt;&gt;"",MAX(ROUNDUP(SMALL(AP$114:AP$163,$L117)/1000,0)*1000,1000),0))</f>
        <v>0</v>
      </c>
      <c r="DR117" s="41">
        <f>IF(AQ117="","",IF(成就内容!AH$121&lt;&gt;"",MAX(ROUNDUP(SMALL(AQ$114:AQ$163,$L117)/1000,0)*1000,1000),0))</f>
        <v>0</v>
      </c>
      <c r="DS117" s="41">
        <f>IF(AR117="","",IF(成就内容!AI$121&lt;&gt;"",MAX(ROUNDUP(SMALL(AR$114:AR$163,$L117)/1000,0)*1000,1000),0))</f>
        <v>0</v>
      </c>
      <c r="DT117" s="41">
        <f>IF(AS117="","",IF(成就内容!AJ$121&lt;&gt;"",MAX(ROUNDUP(SMALL(AS$114:AS$163,$L117)/1000,0)*1000,1000),0))</f>
        <v>0</v>
      </c>
      <c r="DU117" s="41" t="str">
        <f>IF(AT117="","",IF(成就内容!AK$121&lt;&gt;"",MAX(ROUNDUP(SMALL(AT$114:AT$163,$L117)/1000,0)*1000,1000),0))</f>
        <v/>
      </c>
      <c r="DV117" s="41" t="str">
        <f>IF(AU117="","",IF(成就内容!AL$121&lt;&gt;"",MAX(ROUNDUP(SMALL(AU$114:AU$163,$L117)/1000,0)*1000,1000),0))</f>
        <v/>
      </c>
      <c r="DW117" s="41">
        <f>IF(AV117="","",IF(成就内容!AM$121&lt;&gt;"",MAX(ROUNDUP(SMALL(AV$114:AV$163,$L117)/1000,0)*1000,1000),0))</f>
        <v>0</v>
      </c>
      <c r="DX117" s="41">
        <f>IF(AW117="","",IF(成就内容!AN$121&lt;&gt;"",MAX(ROUNDUP(SMALL(AW$114:AW$163,$L117)/1000,0)*1000,1000),0))</f>
        <v>0</v>
      </c>
      <c r="DY117" s="41">
        <f>IF(AX117="","",IF(成就内容!AO$121&lt;&gt;"",MAX(ROUNDUP(SMALL(AX$114:AX$163,$L117)/1000,0)*1000,1000),0))</f>
        <v>8000</v>
      </c>
      <c r="DZ117" s="41">
        <f>IF(AY117="","",IF(成就内容!AP$121&lt;&gt;"",MAX(ROUNDUP(SMALL(AY$114:AY$163,$L117)/1000,0)*1000,1000),0))</f>
        <v>0</v>
      </c>
      <c r="EA117" s="41">
        <f>IF(AZ117="","",IF(成就内容!AQ$121&lt;&gt;"",MAX(ROUNDUP(SMALL(AZ$114:AZ$163,$L117)/1000,0)*1000,1000),0))</f>
        <v>0</v>
      </c>
      <c r="EB117" s="41">
        <f>IF(BA117="","",IF(成就内容!AR$121&lt;&gt;"",MAX(ROUNDUP(SMALL(BA$114:BA$163,$L117)/1000,0)*1000,1000),0))</f>
        <v>13000</v>
      </c>
      <c r="EC117" s="41">
        <f>IF(BB117="","",IF(成就内容!AS$121&lt;&gt;"",MAX(ROUNDUP(SMALL(BB$114:BB$163,$L117)/1000,0)*1000,1000),0))</f>
        <v>0</v>
      </c>
      <c r="ED117" s="41">
        <f>IF(BC117="","",IF(成就内容!AT$121&lt;&gt;"",MAX(ROUNDUP(SMALL(BC$114:BC$163,$L117)/1000,0)*1000,1000),0))</f>
        <v>0</v>
      </c>
      <c r="EE117" s="41">
        <f>IF(BD117="","",IF(成就内容!AU$121&lt;&gt;"",MAX(ROUNDUP(SMALL(BD$114:BD$163,$L117)/1000,0)*1000,1000),0))</f>
        <v>0</v>
      </c>
      <c r="EF117" s="41">
        <f>IF(BE117="","",IF(成就内容!AV$121&lt;&gt;"",MAX(ROUNDUP(SMALL(BE$114:BE$163,$L117)/1000,0)*1000,1000),0))</f>
        <v>44000</v>
      </c>
      <c r="EG117" s="41">
        <f>IF(BF117="","",IF(成就内容!AW$121&lt;&gt;"",MAX(ROUNDUP(SMALL(BF$114:BF$163,$L117)/1000,0)*1000,1000),0))</f>
        <v>0</v>
      </c>
      <c r="EH117" s="41">
        <f>IF(BG117="","",IF(成就内容!AX$121&lt;&gt;"",MAX(ROUNDUP(SMALL(BG$114:BG$163,$L117)/1000,0)*1000,1000),0))</f>
        <v>0</v>
      </c>
      <c r="EI117" s="41">
        <f>IF(BH117="","",IF(成就内容!AY$121&lt;&gt;"",MAX(ROUNDUP(SMALL(BH$114:BH$163,$L117)/1000,0)*1000,1000),0))</f>
        <v>52000</v>
      </c>
      <c r="EJ117" s="41">
        <f>IF(BI117="","",IF(成就内容!AZ$121&lt;&gt;"",MAX(ROUNDUP(SMALL(BI$114:BI$163,$L117)/1000,0)*1000,1000),0))</f>
        <v>0</v>
      </c>
      <c r="EK117" s="41">
        <f>IF(BJ117="","",IF(成就内容!BA$121&lt;&gt;"",MAX(ROUNDUP(SMALL(BJ$114:BJ$163,$L117)/1000,0)*1000,1000),0))</f>
        <v>0</v>
      </c>
      <c r="EL117" s="41">
        <f>IF(BK117="","",IF(成就内容!BB$121&lt;&gt;"",MAX(ROUNDUP(SMALL(BK$114:BK$163,$L117)/1000,0)*1000,1000),0))</f>
        <v>0</v>
      </c>
      <c r="EM117" s="41">
        <f>IF(BL117="","",IF(成就内容!BC$121&lt;&gt;"",MAX(ROUNDUP(SMALL(BL$114:BL$163,$L117)/1000,0)*1000,1000),0))</f>
        <v>0</v>
      </c>
      <c r="EN117" s="41">
        <f>IF(BM117="","",IF(成就内容!BD$121&lt;&gt;"",MAX(ROUNDUP(SMALL(BM$114:BM$163,$L117)/1000,0)*1000,1000),0))</f>
        <v>15000</v>
      </c>
      <c r="EO117" s="41">
        <f>IF(BN117="","",IF(成就内容!BE$121&lt;&gt;"",MAX(ROUNDUP(SMALL(BN$114:BN$163,$L117)/1000,0)*1000,1000),0))</f>
        <v>0</v>
      </c>
      <c r="EP117" s="41">
        <f>IF(BO117="","",IF(成就内容!BF$121&lt;&gt;"",MAX(ROUNDUP(SMALL(BO$114:BO$163,$L117)/1000,0)*1000,1000),0))</f>
        <v>0</v>
      </c>
      <c r="EQ117" s="41">
        <f>IF(BP117="","",IF(成就内容!BG$121&lt;&gt;"",MAX(ROUNDUP(SMALL(BP$114:BP$163,$L117)/1000,0)*1000,1000),0))</f>
        <v>0</v>
      </c>
      <c r="ER117" s="41">
        <f>IF(BQ117="","",IF(成就内容!BH$121&lt;&gt;"",MAX(ROUNDUP(SMALL(BQ$114:BQ$163,$L117)/1000,0)*1000,1000),0))</f>
        <v>0</v>
      </c>
      <c r="ES117" s="41" t="str">
        <f>IF(BR117="","",IF(成就内容!BI$121&lt;&gt;"",MAX(ROUNDUP(SMALL(BR$114:BR$163,$L117)/1000,0)*1000,1000),0))</f>
        <v/>
      </c>
      <c r="ET117" s="41">
        <f>IF(BS117="","",IF(成就内容!BJ$121&lt;&gt;"",MAX(ROUNDUP(SMALL(BS$114:BS$163,$L117)/1000,0)*1000,1000),0))</f>
        <v>2000</v>
      </c>
      <c r="EU117" s="41">
        <f>IF(BT117="","",IF(成就内容!BK$121&lt;&gt;"",MAX(ROUNDUP(SMALL(BT$114:BT$163,$L117)/1000,0)*1000,1000),0))</f>
        <v>0</v>
      </c>
      <c r="EV117" s="41">
        <f>IF(BU117="","",IF(成就内容!BL$121&lt;&gt;"",MAX(ROUNDUP(SMALL(BU$114:BU$163,$L117)/1000,0)*1000,1000),0))</f>
        <v>0</v>
      </c>
      <c r="EW117" s="41">
        <f>IF(BV117="","",IF(成就内容!BM$121&lt;&gt;"",MAX(ROUNDUP(SMALL(BV$114:BV$163,$L117)/1000,0)*1000,1000),0))</f>
        <v>2000</v>
      </c>
      <c r="EX117" s="41">
        <f>IF(BW117="","",IF(成就内容!BN$121&lt;&gt;"",MAX(ROUNDUP(SMALL(BW$114:BW$163,$L117)/1000,0)*1000,1000),0))</f>
        <v>0</v>
      </c>
      <c r="EY117" s="41">
        <f>IF(BX117="","",IF(成就内容!BO$121&lt;&gt;"",MAX(ROUNDUP(SMALL(BX$114:BX$163,$L117)/1000,0)*1000,1000),0))</f>
        <v>0</v>
      </c>
      <c r="EZ117" s="41">
        <f>IF(BY117="","",IF(成就内容!BP$121&lt;&gt;"",MAX(ROUNDUP(SMALL(BY$114:BY$163,$L117)/1000,0)*1000,1000),0))</f>
        <v>0</v>
      </c>
      <c r="FA117" s="41">
        <f>IF(BZ117="","",IF(成就内容!BQ$121&lt;&gt;"",MAX(ROUNDUP(SMALL(BZ$114:BZ$163,$L117)/1000,0)*1000,1000),0))</f>
        <v>0</v>
      </c>
      <c r="FB117" s="41">
        <f>IF(CA117="","",IF(成就内容!BR$121&lt;&gt;"",MAX(ROUNDUP(SMALL(CA$114:CA$163,$L117)/1000,0)*1000,1000),0))</f>
        <v>0</v>
      </c>
      <c r="FC117" s="41">
        <f>IF(CB117="","",IF(成就内容!BS$121&lt;&gt;"",MAX(ROUNDUP(SMALL(CB$114:CB$163,$L117)/1000,0)*1000,1000),0))</f>
        <v>0</v>
      </c>
      <c r="FD117" s="41">
        <f>IF(CC117="","",IF(成就内容!BT$121&lt;&gt;"",MAX(ROUNDUP(SMALL(CC$114:CC$163,$L117)/1000,0)*1000,1000),0))</f>
        <v>0</v>
      </c>
      <c r="FE117" s="41">
        <f>IF(CD117="","",IF(成就内容!BU$121&lt;&gt;"",MAX(ROUNDUP(SMALL(CD$114:CD$163,$L117)/1000,0)*1000,1000),0))</f>
        <v>0</v>
      </c>
      <c r="FF117" s="41" t="str">
        <f>IF(CE117="","",IF(成就内容!BV$121&lt;&gt;"",MAX(ROUNDUP(SMALL(CE$114:CE$163,$L117)/1000,0)*1000,1000),0))</f>
        <v/>
      </c>
      <c r="FG117" s="41">
        <f>IF(CF117="","",IF(成就内容!BW$121&lt;&gt;"",MAX(ROUNDUP(SMALL(CF$114:CF$163,$L117)/1000,0)*1000,1000),0))</f>
        <v>0</v>
      </c>
      <c r="FH117" s="41">
        <f>IF(CG117="","",IF(成就内容!BX$121&lt;&gt;"",MAX(ROUNDUP(SMALL(CG$114:CG$163,$L117)/1000,0)*1000,1000),0))</f>
        <v>19000</v>
      </c>
      <c r="FI117" s="41">
        <f>IF(CH117="","",IF(成就内容!BY$121&lt;&gt;"",MAX(ROUNDUP(SMALL(CH$114:CH$163,$L117)/1000,0)*1000,1000),0))</f>
        <v>0</v>
      </c>
      <c r="FJ117" s="41">
        <f>IF(CI117="","",IF(成就内容!BZ$121&lt;&gt;"",MAX(ROUNDUP(SMALL(CI$114:CI$163,$L117)/1000,0)*1000,1000),0))</f>
        <v>0</v>
      </c>
    </row>
    <row r="118" spans="1:166" x14ac:dyDescent="0.15">
      <c r="A118" s="84"/>
      <c r="B118" s="96">
        <v>115</v>
      </c>
      <c r="C118" s="96">
        <f>'[1]功能-子任务'!$S119</f>
        <v>138312</v>
      </c>
      <c r="D118" s="96">
        <f>'[1]功能-子任务'!$AC119</f>
        <v>128000000</v>
      </c>
      <c r="E118" s="96">
        <f>'[1]功能-子任务'!$AM119/4</f>
        <v>966756640.625</v>
      </c>
      <c r="F118" s="96">
        <f t="shared" si="154"/>
        <v>966756640.625</v>
      </c>
      <c r="G118" s="96">
        <f>'[1]功能-子任务'!$AR119</f>
        <v>2105620000.000001</v>
      </c>
      <c r="H118" s="96">
        <f>'[1]功能-子任务'!$BA119</f>
        <v>215450</v>
      </c>
      <c r="I118" s="96">
        <f>'[1]功能-子任务'!$BJ119</f>
        <v>706864</v>
      </c>
      <c r="L118" s="25">
        <v>5</v>
      </c>
      <c r="M118" s="41">
        <f>IF(成就内容!D11="","",INDEX($E$4:$E$178*成就内容!D$121/SUM(成就内容!$D$121:$BZ$121),成就内容!D67,1)-SUM(M$114:M117))</f>
        <v>0</v>
      </c>
      <c r="N118" s="41" t="str">
        <f>IF(成就内容!E11="","",INDEX($E$4:$E$178*成就内容!E$121/SUM(成就内容!$D$121:$BZ$121),成就内容!E67,1)-SUM(N$114:N117))</f>
        <v/>
      </c>
      <c r="O118" s="41">
        <f>IF(成就内容!F11="","",INDEX($E$4:$E$178*成就内容!F$121/SUM(成就内容!$D$121:$BZ$121),成就内容!F67,1)-SUM(O$114:O117))</f>
        <v>9693.8775510204105</v>
      </c>
      <c r="P118" s="41" t="str">
        <f>IF(成就内容!G11="","",INDEX($E$4:$E$178*成就内容!G$121/SUM(成就内容!$D$121:$BZ$121),成就内容!G67,1)-SUM(P$114:P117))</f>
        <v/>
      </c>
      <c r="Q118" s="41">
        <f>IF(成就内容!H11="","",INDEX($E$4:$E$178*成就内容!H$121/SUM(成就内容!$D$121:$BZ$121),成就内容!H67,1)-SUM(Q$114:Q117))</f>
        <v>0</v>
      </c>
      <c r="R118" s="41">
        <f>IF(成就内容!I11="","",INDEX($E$4:$E$178*成就内容!I$121/SUM(成就内容!$D$121:$BZ$121),成就内容!I67,1)-SUM(R$114:R117))</f>
        <v>0</v>
      </c>
      <c r="S118" s="41">
        <f>IF(成就内容!J11="","",INDEX($E$4:$E$178*成就内容!J$121/SUM(成就内容!$D$121:$BZ$121),成就内容!J67,1)-SUM(S$114:S117))</f>
        <v>14285.714285714283</v>
      </c>
      <c r="T118" s="41">
        <f>IF(成就内容!K11="","",INDEX($E$4:$E$178*成就内容!K$121/SUM(成就内容!$D$121:$BZ$121),成就内容!K67,1)-SUM(T$114:T117))</f>
        <v>0</v>
      </c>
      <c r="U118" s="41">
        <f>IF(成就内容!L11="","",INDEX($E$4:$E$178*成就内容!L$121/SUM(成就内容!$D$121:$BZ$121),成就内容!L67,1)-SUM(U$114:U117))</f>
        <v>0</v>
      </c>
      <c r="V118" s="41">
        <f>IF(成就内容!M11="","",INDEX($E$4:$E$178*成就内容!M$121/SUM(成就内容!$D$121:$BZ$121),成就内容!M67,1)-SUM(V$114:V117))</f>
        <v>0</v>
      </c>
      <c r="W118" s="41">
        <f>IF(成就内容!N11="","",INDEX($E$4:$E$178*成就内容!N$121/SUM(成就内容!$D$121:$BZ$121),成就内容!N67,1)-SUM(W$114:W117))</f>
        <v>0</v>
      </c>
      <c r="X118" s="41">
        <f>IF(成就内容!O11="","",INDEX($E$4:$E$178*成就内容!O$121/SUM(成就内容!$D$121:$BZ$121),成就内容!O67,1)-SUM(X$114:X117))</f>
        <v>0</v>
      </c>
      <c r="Y118" s="41">
        <f>IF(成就内容!P11="","",INDEX($E$4:$E$178*成就内容!P$121/SUM(成就内容!$D$121:$BZ$121),成就内容!P67,1)-SUM(Y$114:Y117))</f>
        <v>0</v>
      </c>
      <c r="Z118" s="41">
        <f>IF(成就内容!Q11="","",INDEX($E$4:$E$178*成就内容!Q$121/SUM(成就内容!$D$121:$BZ$121),成就内容!Q67,1)-SUM(Z$114:Z117))</f>
        <v>0</v>
      </c>
      <c r="AA118" s="41">
        <f>IF(成就内容!R11="","",INDEX($E$4:$E$178*成就内容!R$121/SUM(成就内容!$D$121:$BZ$121),成就内容!R67,1)-SUM(AA$114:AA117))</f>
        <v>0</v>
      </c>
      <c r="AB118" s="41">
        <f>IF(成就内容!S11="","",INDEX($E$4:$E$178*成就内容!S$121/SUM(成就内容!$D$121:$BZ$121),成就内容!S67,1)-SUM(AB$114:AB117))</f>
        <v>14285.71428571429</v>
      </c>
      <c r="AC118" s="41">
        <f>IF(成就内容!T11="","",INDEX($E$4:$E$178*成就内容!T$121/SUM(成就内容!$D$121:$BZ$121),成就内容!T67,1)-SUM(AC$114:AC117))</f>
        <v>0</v>
      </c>
      <c r="AD118" s="41">
        <f>IF(成就内容!U11="","",INDEX($E$4:$E$178*成就内容!U$121/SUM(成就内容!$D$121:$BZ$121),成就内容!U67,1)-SUM(AD$114:AD117))</f>
        <v>0</v>
      </c>
      <c r="AE118" s="41">
        <f>IF(成就内容!V11="","",INDEX($E$4:$E$178*成就内容!V$121/SUM(成就内容!$D$121:$BZ$121),成就内容!V67,1)-SUM(AE$114:AE117))</f>
        <v>0</v>
      </c>
      <c r="AF118" s="41">
        <f>IF(成就内容!W11="","",INDEX($E$4:$E$178*成就内容!W$121/SUM(成就内容!$D$121:$BZ$121),成就内容!W67,1)-SUM(AF$114:AF117))</f>
        <v>0</v>
      </c>
      <c r="AG118" s="41">
        <f>IF(成就内容!X11="","",INDEX($E$4:$E$178*成就内容!X$121/SUM(成就内容!$D$121:$BZ$121),成就内容!X67,1)-SUM(AG$114:AG117))</f>
        <v>0</v>
      </c>
      <c r="AH118" s="41">
        <f>IF(成就内容!Y11="","",INDEX($E$4:$E$178*成就内容!Y$121/SUM(成就内容!$D$121:$BZ$121),成就内容!Y67,1)-SUM(AH$114:AH117))</f>
        <v>0</v>
      </c>
      <c r="AI118" s="41" t="str">
        <f>IF(成就内容!Z11="","",INDEX($E$4:$E$178*成就内容!Z$121/SUM(成就内容!$D$121:$BZ$121),成就内容!Z67,1)-SUM(AI$114:AI117))</f>
        <v/>
      </c>
      <c r="AJ118" s="41">
        <f>IF(成就内容!AA11="","",INDEX($E$4:$E$178*成就内容!AA$121/SUM(成就内容!$D$121:$BZ$121),成就内容!AA67,1)-SUM(AJ$114:AJ117))</f>
        <v>95663.265306122485</v>
      </c>
      <c r="AK118" s="41">
        <f>IF(成就内容!AB11="","",INDEX($E$4:$E$178*成就内容!AB$121/SUM(成就内容!$D$121:$BZ$121),成就内容!AB67,1)-SUM(AK$114:AK117))</f>
        <v>0</v>
      </c>
      <c r="AL118" s="41">
        <f>IF(成就内容!AC11="","",INDEX($E$4:$E$178*成就内容!AC$121/SUM(成就内容!$D$121:$BZ$121),成就内容!AC67,1)-SUM(AL$114:AL117))</f>
        <v>0</v>
      </c>
      <c r="AM118" s="41">
        <f>IF(成就内容!AD11="","",INDEX($E$4:$E$178*成就内容!AD$121/SUM(成就内容!$D$121:$BZ$121),成就内容!AD67,1)-SUM(AM$114:AM117))</f>
        <v>0</v>
      </c>
      <c r="AN118" s="41">
        <f>IF(成就内容!AE11="","",INDEX($E$4:$E$178*成就内容!AE$121/SUM(成就内容!$D$121:$BZ$121),成就内容!AE67,1)-SUM(AN$114:AN117))</f>
        <v>0</v>
      </c>
      <c r="AO118" s="41">
        <f>IF(成就内容!AF11="","",INDEX($E$4:$E$178*成就内容!AF$121/SUM(成就内容!$D$121:$BZ$121),成就内容!AF67,1)-SUM(AO$114:AO117))</f>
        <v>0</v>
      </c>
      <c r="AP118" s="41">
        <f>IF(成就内容!AG11="","",INDEX($E$4:$E$178*成就内容!AG$121/SUM(成就内容!$D$121:$BZ$121),成就内容!AG67,1)-SUM(AP$114:AP117))</f>
        <v>0</v>
      </c>
      <c r="AQ118" s="41">
        <f>IF(成就内容!AH11="","",INDEX($E$4:$E$178*成就内容!AH$121/SUM(成就内容!$D$121:$BZ$121),成就内容!AH67,1)-SUM(AQ$114:AQ117))</f>
        <v>0</v>
      </c>
      <c r="AR118" s="41">
        <f>IF(成就内容!AI11="","",INDEX($E$4:$E$178*成就内容!AI$121/SUM(成就内容!$D$121:$BZ$121),成就内容!AI67,1)-SUM(AR$114:AR117))</f>
        <v>0</v>
      </c>
      <c r="AS118" s="41">
        <f>IF(成就内容!AJ11="","",INDEX($E$4:$E$178*成就内容!AJ$121/SUM(成就内容!$D$121:$BZ$121),成就内容!AJ67,1)-SUM(AS$114:AS117))</f>
        <v>0</v>
      </c>
      <c r="AT118" s="41" t="str">
        <f>IF(成就内容!AK11="","",INDEX($E$4:$E$178*成就内容!AK$121/SUM(成就内容!$D$121:$BZ$121),成就内容!AK67,1)-SUM(AT$114:AT117))</f>
        <v/>
      </c>
      <c r="AU118" s="41" t="str">
        <f>IF(成就内容!AL11="","",INDEX($E$4:$E$178*成就内容!AL$121/SUM(成就内容!$D$121:$BZ$121),成就内容!AL67,1)-SUM(AU$114:AU117))</f>
        <v/>
      </c>
      <c r="AV118" s="41">
        <f>IF(成就内容!AM11="","",INDEX($E$4:$E$178*成就内容!AM$121/SUM(成就内容!$D$121:$BZ$121),成就内容!AM67,1)-SUM(AV$114:AV117))</f>
        <v>0</v>
      </c>
      <c r="AW118" s="41">
        <f>IF(成就内容!AN11="","",INDEX($E$4:$E$178*成就内容!AN$121/SUM(成就内容!$D$121:$BZ$121),成就内容!AN67,1)-SUM(AW$114:AW117))</f>
        <v>0</v>
      </c>
      <c r="AX118" s="41">
        <f>IF(成就内容!AO11="","",INDEX($E$4:$E$178*成就内容!AO$121/SUM(成就内容!$D$121:$BZ$121),成就内容!AO67,1)-SUM(AX$114:AX117))</f>
        <v>7142.8571428571449</v>
      </c>
      <c r="AY118" s="41">
        <f>IF(成就内容!AP11="","",INDEX($E$4:$E$178*成就内容!AP$121/SUM(成就内容!$D$121:$BZ$121),成就内容!AP67,1)-SUM(AY$114:AY117))</f>
        <v>0</v>
      </c>
      <c r="AZ118" s="41">
        <f>IF(成就内容!AQ11="","",INDEX($E$4:$E$178*成就内容!AQ$121/SUM(成就内容!$D$121:$BZ$121),成就内容!AQ67,1)-SUM(AZ$114:AZ117))</f>
        <v>0</v>
      </c>
      <c r="BA118" s="41">
        <f>IF(成就内容!AR11="","",INDEX($E$4:$E$178*成就内容!AR$121/SUM(成就内容!$D$121:$BZ$121),成就内容!AR67,1)-SUM(BA$114:BA117))</f>
        <v>12244.897959183669</v>
      </c>
      <c r="BB118" s="41">
        <f>IF(成就内容!AS11="","",INDEX($E$4:$E$178*成就内容!AS$121/SUM(成就内容!$D$121:$BZ$121),成就内容!AS67,1)-SUM(BB$114:BB117))</f>
        <v>0</v>
      </c>
      <c r="BC118" s="41">
        <f>IF(成就内容!AT11="","",INDEX($E$4:$E$178*成就内容!AT$121/SUM(成就内容!$D$121:$BZ$121),成就内容!AT67,1)-SUM(BC$114:BC117))</f>
        <v>0</v>
      </c>
      <c r="BD118" s="41">
        <f>IF(成就内容!AU11="","",INDEX($E$4:$E$178*成就内容!AU$121/SUM(成就内容!$D$121:$BZ$121),成就内容!AU67,1)-SUM(BD$114:BD117))</f>
        <v>0</v>
      </c>
      <c r="BE118" s="41">
        <f>IF(成就内容!AV11="","",INDEX($E$4:$E$178*成就内容!AV$121/SUM(成就内容!$D$121:$BZ$121),成就内容!AV67,1)-SUM(BE$114:BE117))</f>
        <v>63775.510204081613</v>
      </c>
      <c r="BF118" s="41">
        <f>IF(成就内容!AW11="","",INDEX($E$4:$E$178*成就内容!AW$121/SUM(成就内容!$D$121:$BZ$121),成就内容!AW67,1)-SUM(BF$114:BF117))</f>
        <v>0</v>
      </c>
      <c r="BG118" s="41">
        <f>IF(成就内容!AX11="","",INDEX($E$4:$E$178*成就内容!AX$121/SUM(成就内容!$D$121:$BZ$121),成就内容!AX67,1)-SUM(BG$114:BG117))</f>
        <v>0</v>
      </c>
      <c r="BH118" s="41">
        <f>IF(成就内容!AY11="","",INDEX($E$4:$E$178*成就内容!AY$121/SUM(成就内容!$D$121:$BZ$121),成就内容!AY67,1)-SUM(BH$114:BH117))</f>
        <v>51020.408163265296</v>
      </c>
      <c r="BI118" s="41">
        <f>IF(成就内容!AZ11="","",INDEX($E$4:$E$178*成就内容!AZ$121/SUM(成就内容!$D$121:$BZ$121),成就内容!AZ67,1)-SUM(BI$114:BI117))</f>
        <v>0</v>
      </c>
      <c r="BJ118" s="41">
        <f>IF(成就内容!BA11="","",INDEX($E$4:$E$178*成就内容!BA$121/SUM(成就内容!$D$121:$BZ$121),成就内容!BA67,1)-SUM(BJ$114:BJ117))</f>
        <v>0</v>
      </c>
      <c r="BK118" s="41">
        <f>IF(成就内容!BB11="","",INDEX($E$4:$E$178*成就内容!BB$121/SUM(成就内容!$D$121:$BZ$121),成就内容!BB67,1)-SUM(BK$114:BK117))</f>
        <v>0</v>
      </c>
      <c r="BL118" s="41">
        <f>IF(成就内容!BC11="","",INDEX($E$4:$E$178*成就内容!BC$121/SUM(成就内容!$D$121:$BZ$121),成就内容!BC67,1)-SUM(BL$114:BL117))</f>
        <v>0</v>
      </c>
      <c r="BM118" s="41">
        <f>IF(成就内容!BD11="","",INDEX($E$4:$E$178*成就内容!BD$121/SUM(成就内容!$D$121:$BZ$121),成就内容!BD67,1)-SUM(BM$114:BM117))</f>
        <v>14285.71428571429</v>
      </c>
      <c r="BN118" s="41">
        <f>IF(成就内容!BE11="","",INDEX($E$4:$E$178*成就内容!BE$121/SUM(成就内容!$D$121:$BZ$121),成就内容!BE67,1)-SUM(BN$114:BN117))</f>
        <v>0</v>
      </c>
      <c r="BO118" s="41">
        <f>IF(成就内容!BF11="","",INDEX($E$4:$E$178*成就内容!BF$121/SUM(成就内容!$D$121:$BZ$121),成就内容!BF67,1)-SUM(BO$114:BO117))</f>
        <v>0</v>
      </c>
      <c r="BP118" s="41">
        <f>IF(成就内容!BG11="","",INDEX($E$4:$E$178*成就内容!BG$121/SUM(成就内容!$D$121:$BZ$121),成就内容!BG67,1)-SUM(BP$114:BP117))</f>
        <v>0</v>
      </c>
      <c r="BQ118" s="41">
        <f>IF(成就内容!BH11="","",INDEX($E$4:$E$178*成就内容!BH$121/SUM(成就内容!$D$121:$BZ$121),成就内容!BH67,1)-SUM(BQ$114:BQ117))</f>
        <v>0</v>
      </c>
      <c r="BR118" s="41" t="str">
        <f>IF(成就内容!BI11="","",INDEX($E$4:$E$178*成就内容!BI$121/SUM(成就内容!$D$121:$BZ$121),成就内容!BI67,1)-SUM(BR$114:BR117))</f>
        <v/>
      </c>
      <c r="BS118" s="41">
        <f>IF(成就内容!BJ11="","",INDEX($E$4:$E$178*成就内容!BJ$121/SUM(成就内容!$D$121:$BZ$121),成就内容!BJ67,1)-SUM(BS$114:BS117))</f>
        <v>3673.4693877551017</v>
      </c>
      <c r="BT118" s="41">
        <f>IF(成就内容!BK11="","",INDEX($E$4:$E$178*成就内容!BK$121/SUM(成就内容!$D$121:$BZ$121),成就内容!BK67,1)-SUM(BT$114:BT117))</f>
        <v>0</v>
      </c>
      <c r="BU118" s="41">
        <f>IF(成就内容!BL11="","",INDEX($E$4:$E$178*成就内容!BL$121/SUM(成就内容!$D$121:$BZ$121),成就内容!BL67,1)-SUM(BU$114:BU117))</f>
        <v>0</v>
      </c>
      <c r="BV118" s="41">
        <f>IF(成就内容!BM11="","",INDEX($E$4:$E$178*成就内容!BM$121/SUM(成就内容!$D$121:$BZ$121),成就内容!BM67,1)-SUM(BV$114:BV117))</f>
        <v>1224.4897959183672</v>
      </c>
      <c r="BW118" s="41">
        <f>IF(成就内容!BN11="","",INDEX($E$4:$E$178*成就内容!BN$121/SUM(成就内容!$D$121:$BZ$121),成就内容!BN67,1)-SUM(BW$114:BW117))</f>
        <v>0</v>
      </c>
      <c r="BX118" s="41">
        <f>IF(成就内容!BO11="","",INDEX($E$4:$E$178*成就内容!BO$121/SUM(成就内容!$D$121:$BZ$121),成就内容!BO67,1)-SUM(BX$114:BX117))</f>
        <v>0</v>
      </c>
      <c r="BY118" s="41">
        <f>IF(成就内容!BP11="","",INDEX($E$4:$E$178*成就内容!BP$121/SUM(成就内容!$D$121:$BZ$121),成就内容!BP67,1)-SUM(BY$114:BY117))</f>
        <v>0</v>
      </c>
      <c r="BZ118" s="41">
        <f>IF(成就内容!BQ11="","",INDEX($E$4:$E$178*成就内容!BQ$121/SUM(成就内容!$D$121:$BZ$121),成就内容!BQ67,1)-SUM(BZ$114:BZ117))</f>
        <v>0</v>
      </c>
      <c r="CA118" s="41">
        <f>IF(成就内容!BR11="","",INDEX($E$4:$E$178*成就内容!BR$121/SUM(成就内容!$D$121:$BZ$121),成就内容!BR67,1)-SUM(CA$114:CA117))</f>
        <v>0</v>
      </c>
      <c r="CB118" s="41">
        <f>IF(成就内容!BS11="","",INDEX($E$4:$E$178*成就内容!BS$121/SUM(成就内容!$D$121:$BZ$121),成就内容!BS67,1)-SUM(CB$114:CB117))</f>
        <v>0</v>
      </c>
      <c r="CC118" s="41">
        <f>IF(成就内容!BT11="","",INDEX($E$4:$E$178*成就内容!BT$121/SUM(成就内容!$D$121:$BZ$121),成就内容!BT67,1)-SUM(CC$114:CC117))</f>
        <v>0</v>
      </c>
      <c r="CD118" s="41">
        <f>IF(成就内容!BU11="","",INDEX($E$4:$E$178*成就内容!BU$121/SUM(成就内容!$D$121:$BZ$121),成就内容!BU67,1)-SUM(CD$114:CD117))</f>
        <v>0</v>
      </c>
      <c r="CE118" s="41" t="str">
        <f>IF(成就内容!BV11="","",INDEX($E$4:$E$178*成就内容!BV$121/SUM(成就内容!$D$121:$BZ$121),成就内容!BV67,1)-SUM(CE$114:CE117))</f>
        <v/>
      </c>
      <c r="CF118" s="41">
        <f>IF(成就内容!BW11="","",INDEX($E$4:$E$178*成就内容!BW$121/SUM(成就内容!$D$121:$BZ$121),成就内容!BW67,1)-SUM(CF$114:CF117))</f>
        <v>0</v>
      </c>
      <c r="CG118" s="41">
        <f>IF(成就内容!BX11="","",INDEX($E$4:$E$178*成就内容!BX$121/SUM(成就内容!$D$121:$BZ$121),成就内容!BX67,1)-SUM(CG$114:CG117))</f>
        <v>18367.346938775518</v>
      </c>
      <c r="CH118" s="41">
        <f>IF(成就内容!BY11="","",INDEX($E$4:$E$178*成就内容!BY$121/SUM(成就内容!$D$121:$BZ$121),成就内容!BY67,1)-SUM(CH$114:CH117))</f>
        <v>0</v>
      </c>
      <c r="CI118" s="41">
        <f>IF(成就内容!BZ11="","",INDEX($E$4:$E$178*成就内容!BZ$121/SUM(成就内容!$D$121:$BZ$121),成就内容!BZ67,1)-SUM(CI$114:CI117))</f>
        <v>0</v>
      </c>
      <c r="CM118" s="43">
        <v>5</v>
      </c>
      <c r="CN118" s="41">
        <f>IF(M118="","",IF(成就内容!D$121&lt;&gt;"",MAX(ROUNDUP(SMALL(M$114:M$163,$L118)/1000,0)*1000,1000),0))</f>
        <v>0</v>
      </c>
      <c r="CO118" s="41" t="str">
        <f>IF(N118="","",IF(成就内容!E$121&lt;&gt;"",MAX(ROUNDUP(SMALL(N$114:N$163,$L118)/1000,0)*1000,1000),0))</f>
        <v/>
      </c>
      <c r="CP118" s="41">
        <f>IF(O118="","",IF(成就内容!F$121&lt;&gt;"",MAX(ROUNDUP(SMALL(O$114:O$163,$L118)/1000,0)*1000,1000),0))</f>
        <v>10000</v>
      </c>
      <c r="CQ118" s="41" t="str">
        <f>IF(P118="","",IF(成就内容!G$121&lt;&gt;"",MAX(ROUNDUP(SMALL(P$114:P$163,$L118)/1000,0)*1000,1000),0))</f>
        <v/>
      </c>
      <c r="CR118" s="41">
        <f>IF(Q118="","",IF(成就内容!H$121&lt;&gt;"",MAX(ROUNDUP(SMALL(Q$114:Q$163,$L118)/1000,0)*1000,1000),0))</f>
        <v>0</v>
      </c>
      <c r="CS118" s="41">
        <f>IF(R118="","",IF(成就内容!I$121&lt;&gt;"",MAX(ROUNDUP(SMALL(R$114:R$163,$L118)/1000,0)*1000,1000),0))</f>
        <v>0</v>
      </c>
      <c r="CT118" s="41">
        <f>IF(S118="","",IF(成就内容!J$121&lt;&gt;"",MAX(ROUNDUP(SMALL(S$114:S$163,$L118)/1000,0)*1000,1000),0))</f>
        <v>15000</v>
      </c>
      <c r="CU118" s="41">
        <f>IF(T118="","",IF(成就内容!K$121&lt;&gt;"",MAX(ROUNDUP(SMALL(T$114:T$163,$L118)/1000,0)*1000,1000),0))</f>
        <v>0</v>
      </c>
      <c r="CV118" s="41">
        <f>IF(U118="","",IF(成就内容!L$121&lt;&gt;"",MAX(ROUNDUP(SMALL(U$114:U$163,$L118)/1000,0)*1000,1000),0))</f>
        <v>0</v>
      </c>
      <c r="CW118" s="41">
        <f>IF(V118="","",IF(成就内容!M$121&lt;&gt;"",MAX(ROUNDUP(SMALL(V$114:V$163,$L118)/1000,0)*1000,1000),0))</f>
        <v>0</v>
      </c>
      <c r="CX118" s="41">
        <f>IF(W118="","",IF(成就内容!N$121&lt;&gt;"",MAX(ROUNDUP(SMALL(W$114:W$163,$L118)/1000,0)*1000,1000),0))</f>
        <v>0</v>
      </c>
      <c r="CY118" s="41">
        <f>IF(X118="","",IF(成就内容!O$121&lt;&gt;"",MAX(ROUNDUP(SMALL(X$114:X$163,$L118)/1000,0)*1000,1000),0))</f>
        <v>0</v>
      </c>
      <c r="CZ118" s="41">
        <f>IF(Y118="","",IF(成就内容!P$121&lt;&gt;"",MAX(ROUNDUP(SMALL(Y$114:Y$163,$L118)/1000,0)*1000,1000),0))</f>
        <v>0</v>
      </c>
      <c r="DA118" s="41">
        <f>IF(Z118="","",IF(成就内容!Q$121&lt;&gt;"",MAX(ROUNDUP(SMALL(Z$114:Z$163,$L118)/1000,0)*1000,1000),0))</f>
        <v>0</v>
      </c>
      <c r="DB118" s="41">
        <f>IF(AA118="","",IF(成就内容!R$121&lt;&gt;"",MAX(ROUNDUP(SMALL(AA$114:AA$163,$L118)/1000,0)*1000,1000),0))</f>
        <v>0</v>
      </c>
      <c r="DC118" s="41">
        <f>IF(AB118="","",IF(成就内容!S$121&lt;&gt;"",MAX(ROUNDUP(SMALL(AB$114:AB$163,$L118)/1000,0)*1000,1000),0))</f>
        <v>15000</v>
      </c>
      <c r="DD118" s="41">
        <f>IF(AC118="","",IF(成就内容!T$121&lt;&gt;"",MAX(ROUNDUP(SMALL(AC$114:AC$163,$L118)/1000,0)*1000,1000),0))</f>
        <v>0</v>
      </c>
      <c r="DE118" s="41">
        <f>IF(AD118="","",IF(成就内容!U$121&lt;&gt;"",MAX(ROUNDUP(SMALL(AD$114:AD$163,$L118)/1000,0)*1000,1000),0))</f>
        <v>0</v>
      </c>
      <c r="DF118" s="41">
        <f>IF(AE118="","",IF(成就内容!V$121&lt;&gt;"",MAX(ROUNDUP(SMALL(AE$114:AE$163,$L118)/1000,0)*1000,1000),0))</f>
        <v>0</v>
      </c>
      <c r="DG118" s="41">
        <f>IF(AF118="","",IF(成就内容!W$121&lt;&gt;"",MAX(ROUNDUP(SMALL(AF$114:AF$163,$L118)/1000,0)*1000,1000),0))</f>
        <v>0</v>
      </c>
      <c r="DH118" s="41">
        <f>IF(AG118="","",IF(成就内容!X$121&lt;&gt;"",MAX(ROUNDUP(SMALL(AG$114:AG$163,$L118)/1000,0)*1000,1000),0))</f>
        <v>0</v>
      </c>
      <c r="DI118" s="41">
        <f>IF(AH118="","",IF(成就内容!Y$121&lt;&gt;"",MAX(ROUNDUP(SMALL(AH$114:AH$163,$L118)/1000,0)*1000,1000),0))</f>
        <v>0</v>
      </c>
      <c r="DJ118" s="41" t="str">
        <f>IF(AI118="","",IF(成就内容!Z$121&lt;&gt;"",MAX(ROUNDUP(SMALL(AI$114:AI$163,$L118)/1000,0)*1000,1000),0))</f>
        <v/>
      </c>
      <c r="DK118" s="41">
        <f>IF(AJ118="","",IF(成就内容!AA$121&lt;&gt;"",MAX(ROUNDUP(SMALL(AJ$114:AJ$163,$L118)/1000,0)*1000,1000),0))</f>
        <v>80000</v>
      </c>
      <c r="DL118" s="41">
        <f>IF(AK118="","",IF(成就内容!AB$121&lt;&gt;"",MAX(ROUNDUP(SMALL(AK$114:AK$163,$L118)/1000,0)*1000,1000),0))</f>
        <v>0</v>
      </c>
      <c r="DM118" s="41">
        <f>IF(AL118="","",IF(成就内容!AC$121&lt;&gt;"",MAX(ROUNDUP(SMALL(AL$114:AL$163,$L118)/1000,0)*1000,1000),0))</f>
        <v>0</v>
      </c>
      <c r="DN118" s="41">
        <f>IF(AM118="","",IF(成就内容!AD$121&lt;&gt;"",MAX(ROUNDUP(SMALL(AM$114:AM$163,$L118)/1000,0)*1000,1000),0))</f>
        <v>0</v>
      </c>
      <c r="DO118" s="41">
        <f>IF(AN118="","",IF(成就内容!AE$121&lt;&gt;"",MAX(ROUNDUP(SMALL(AN$114:AN$163,$L118)/1000,0)*1000,1000),0))</f>
        <v>0</v>
      </c>
      <c r="DP118" s="41">
        <f>IF(AO118="","",IF(成就内容!AF$121&lt;&gt;"",MAX(ROUNDUP(SMALL(AO$114:AO$163,$L118)/1000,0)*1000,1000),0))</f>
        <v>0</v>
      </c>
      <c r="DQ118" s="41">
        <f>IF(AP118="","",IF(成就内容!AG$121&lt;&gt;"",MAX(ROUNDUP(SMALL(AP$114:AP$163,$L118)/1000,0)*1000,1000),0))</f>
        <v>0</v>
      </c>
      <c r="DR118" s="41">
        <f>IF(AQ118="","",IF(成就内容!AH$121&lt;&gt;"",MAX(ROUNDUP(SMALL(AQ$114:AQ$163,$L118)/1000,0)*1000,1000),0))</f>
        <v>0</v>
      </c>
      <c r="DS118" s="41">
        <f>IF(AR118="","",IF(成就内容!AI$121&lt;&gt;"",MAX(ROUNDUP(SMALL(AR$114:AR$163,$L118)/1000,0)*1000,1000),0))</f>
        <v>0</v>
      </c>
      <c r="DT118" s="41">
        <f>IF(AS118="","",IF(成就内容!AJ$121&lt;&gt;"",MAX(ROUNDUP(SMALL(AS$114:AS$163,$L118)/1000,0)*1000,1000),0))</f>
        <v>0</v>
      </c>
      <c r="DU118" s="41" t="str">
        <f>IF(AT118="","",IF(成就内容!AK$121&lt;&gt;"",MAX(ROUNDUP(SMALL(AT$114:AT$163,$L118)/1000,0)*1000,1000),0))</f>
        <v/>
      </c>
      <c r="DV118" s="41" t="str">
        <f>IF(AU118="","",IF(成就内容!AL$121&lt;&gt;"",MAX(ROUNDUP(SMALL(AU$114:AU$163,$L118)/1000,0)*1000,1000),0))</f>
        <v/>
      </c>
      <c r="DW118" s="41">
        <f>IF(AV118="","",IF(成就内容!AM$121&lt;&gt;"",MAX(ROUNDUP(SMALL(AV$114:AV$163,$L118)/1000,0)*1000,1000),0))</f>
        <v>0</v>
      </c>
      <c r="DX118" s="41">
        <f>IF(AW118="","",IF(成就内容!AN$121&lt;&gt;"",MAX(ROUNDUP(SMALL(AW$114:AW$163,$L118)/1000,0)*1000,1000),0))</f>
        <v>0</v>
      </c>
      <c r="DY118" s="41">
        <f>IF(AX118="","",IF(成就内容!AO$121&lt;&gt;"",MAX(ROUNDUP(SMALL(AX$114:AX$163,$L118)/1000,0)*1000,1000),0))</f>
        <v>8000</v>
      </c>
      <c r="DZ118" s="41">
        <f>IF(AY118="","",IF(成就内容!AP$121&lt;&gt;"",MAX(ROUNDUP(SMALL(AY$114:AY$163,$L118)/1000,0)*1000,1000),0))</f>
        <v>0</v>
      </c>
      <c r="EA118" s="41">
        <f>IF(AZ118="","",IF(成就内容!AQ$121&lt;&gt;"",MAX(ROUNDUP(SMALL(AZ$114:AZ$163,$L118)/1000,0)*1000,1000),0))</f>
        <v>0</v>
      </c>
      <c r="EB118" s="41">
        <f>IF(BA118="","",IF(成就内容!AR$121&lt;&gt;"",MAX(ROUNDUP(SMALL(BA$114:BA$163,$L118)/1000,0)*1000,1000),0))</f>
        <v>17000</v>
      </c>
      <c r="EC118" s="41">
        <f>IF(BB118="","",IF(成就内容!AS$121&lt;&gt;"",MAX(ROUNDUP(SMALL(BB$114:BB$163,$L118)/1000,0)*1000,1000),0))</f>
        <v>0</v>
      </c>
      <c r="ED118" s="41">
        <f>IF(BC118="","",IF(成就内容!AT$121&lt;&gt;"",MAX(ROUNDUP(SMALL(BC$114:BC$163,$L118)/1000,0)*1000,1000),0))</f>
        <v>0</v>
      </c>
      <c r="EE118" s="41">
        <f>IF(BD118="","",IF(成就内容!AU$121&lt;&gt;"",MAX(ROUNDUP(SMALL(BD$114:BD$163,$L118)/1000,0)*1000,1000),0))</f>
        <v>0</v>
      </c>
      <c r="EF118" s="41">
        <f>IF(BE118="","",IF(成就内容!AV$121&lt;&gt;"",MAX(ROUNDUP(SMALL(BE$114:BE$163,$L118)/1000,0)*1000,1000),0))</f>
        <v>64000</v>
      </c>
      <c r="EG118" s="41">
        <f>IF(BF118="","",IF(成就内容!AW$121&lt;&gt;"",MAX(ROUNDUP(SMALL(BF$114:BF$163,$L118)/1000,0)*1000,1000),0))</f>
        <v>0</v>
      </c>
      <c r="EH118" s="41">
        <f>IF(BG118="","",IF(成就内容!AX$121&lt;&gt;"",MAX(ROUNDUP(SMALL(BG$114:BG$163,$L118)/1000,0)*1000,1000),0))</f>
        <v>0</v>
      </c>
      <c r="EI118" s="41">
        <f>IF(BH118="","",IF(成就内容!AY$121&lt;&gt;"",MAX(ROUNDUP(SMALL(BH$114:BH$163,$L118)/1000,0)*1000,1000),0))</f>
        <v>52000</v>
      </c>
      <c r="EJ118" s="41">
        <f>IF(BI118="","",IF(成就内容!AZ$121&lt;&gt;"",MAX(ROUNDUP(SMALL(BI$114:BI$163,$L118)/1000,0)*1000,1000),0))</f>
        <v>0</v>
      </c>
      <c r="EK118" s="41">
        <f>IF(BJ118="","",IF(成就内容!BA$121&lt;&gt;"",MAX(ROUNDUP(SMALL(BJ$114:BJ$163,$L118)/1000,0)*1000,1000),0))</f>
        <v>0</v>
      </c>
      <c r="EL118" s="41">
        <f>IF(BK118="","",IF(成就内容!BB$121&lt;&gt;"",MAX(ROUNDUP(SMALL(BK$114:BK$163,$L118)/1000,0)*1000,1000),0))</f>
        <v>0</v>
      </c>
      <c r="EM118" s="41">
        <f>IF(BL118="","",IF(成就内容!BC$121&lt;&gt;"",MAX(ROUNDUP(SMALL(BL$114:BL$163,$L118)/1000,0)*1000,1000),0))</f>
        <v>0</v>
      </c>
      <c r="EN118" s="41">
        <f>IF(BM118="","",IF(成就内容!BD$121&lt;&gt;"",MAX(ROUNDUP(SMALL(BM$114:BM$163,$L118)/1000,0)*1000,1000),0))</f>
        <v>15000</v>
      </c>
      <c r="EO118" s="41">
        <f>IF(BN118="","",IF(成就内容!BE$121&lt;&gt;"",MAX(ROUNDUP(SMALL(BN$114:BN$163,$L118)/1000,0)*1000,1000),0))</f>
        <v>0</v>
      </c>
      <c r="EP118" s="41">
        <f>IF(BO118="","",IF(成就内容!BF$121&lt;&gt;"",MAX(ROUNDUP(SMALL(BO$114:BO$163,$L118)/1000,0)*1000,1000),0))</f>
        <v>0</v>
      </c>
      <c r="EQ118" s="41">
        <f>IF(BP118="","",IF(成就内容!BG$121&lt;&gt;"",MAX(ROUNDUP(SMALL(BP$114:BP$163,$L118)/1000,0)*1000,1000),0))</f>
        <v>0</v>
      </c>
      <c r="ER118" s="41">
        <f>IF(BQ118="","",IF(成就内容!BH$121&lt;&gt;"",MAX(ROUNDUP(SMALL(BQ$114:BQ$163,$L118)/1000,0)*1000,1000),0))</f>
        <v>0</v>
      </c>
      <c r="ES118" s="41" t="str">
        <f>IF(BR118="","",IF(成就内容!BI$121&lt;&gt;"",MAX(ROUNDUP(SMALL(BR$114:BR$163,$L118)/1000,0)*1000,1000),0))</f>
        <v/>
      </c>
      <c r="ET118" s="41">
        <f>IF(BS118="","",IF(成就内容!BJ$121&lt;&gt;"",MAX(ROUNDUP(SMALL(BS$114:BS$163,$L118)/1000,0)*1000,1000),0))</f>
        <v>3000</v>
      </c>
      <c r="EU118" s="41">
        <f>IF(BT118="","",IF(成就内容!BK$121&lt;&gt;"",MAX(ROUNDUP(SMALL(BT$114:BT$163,$L118)/1000,0)*1000,1000),0))</f>
        <v>0</v>
      </c>
      <c r="EV118" s="41">
        <f>IF(BU118="","",IF(成就内容!BL$121&lt;&gt;"",MAX(ROUNDUP(SMALL(BU$114:BU$163,$L118)/1000,0)*1000,1000),0))</f>
        <v>0</v>
      </c>
      <c r="EW118" s="41">
        <f>IF(BV118="","",IF(成就内容!BM$121&lt;&gt;"",MAX(ROUNDUP(SMALL(BV$114:BV$163,$L118)/1000,0)*1000,1000),0))</f>
        <v>2000</v>
      </c>
      <c r="EX118" s="41">
        <f>IF(BW118="","",IF(成就内容!BN$121&lt;&gt;"",MAX(ROUNDUP(SMALL(BW$114:BW$163,$L118)/1000,0)*1000,1000),0))</f>
        <v>0</v>
      </c>
      <c r="EY118" s="41">
        <f>IF(BX118="","",IF(成就内容!BO$121&lt;&gt;"",MAX(ROUNDUP(SMALL(BX$114:BX$163,$L118)/1000,0)*1000,1000),0))</f>
        <v>0</v>
      </c>
      <c r="EZ118" s="41">
        <f>IF(BY118="","",IF(成就内容!BP$121&lt;&gt;"",MAX(ROUNDUP(SMALL(BY$114:BY$163,$L118)/1000,0)*1000,1000),0))</f>
        <v>0</v>
      </c>
      <c r="FA118" s="41">
        <f>IF(BZ118="","",IF(成就内容!BQ$121&lt;&gt;"",MAX(ROUNDUP(SMALL(BZ$114:BZ$163,$L118)/1000,0)*1000,1000),0))</f>
        <v>0</v>
      </c>
      <c r="FB118" s="41">
        <f>IF(CA118="","",IF(成就内容!BR$121&lt;&gt;"",MAX(ROUNDUP(SMALL(CA$114:CA$163,$L118)/1000,0)*1000,1000),0))</f>
        <v>0</v>
      </c>
      <c r="FC118" s="41">
        <f>IF(CB118="","",IF(成就内容!BS$121&lt;&gt;"",MAX(ROUNDUP(SMALL(CB$114:CB$163,$L118)/1000,0)*1000,1000),0))</f>
        <v>0</v>
      </c>
      <c r="FD118" s="41">
        <f>IF(CC118="","",IF(成就内容!BT$121&lt;&gt;"",MAX(ROUNDUP(SMALL(CC$114:CC$163,$L118)/1000,0)*1000,1000),0))</f>
        <v>0</v>
      </c>
      <c r="FE118" s="41">
        <f>IF(CD118="","",IF(成就内容!BU$121&lt;&gt;"",MAX(ROUNDUP(SMALL(CD$114:CD$163,$L118)/1000,0)*1000,1000),0))</f>
        <v>0</v>
      </c>
      <c r="FF118" s="41" t="str">
        <f>IF(CE118="","",IF(成就内容!BV$121&lt;&gt;"",MAX(ROUNDUP(SMALL(CE$114:CE$163,$L118)/1000,0)*1000,1000),0))</f>
        <v/>
      </c>
      <c r="FG118" s="41">
        <f>IF(CF118="","",IF(成就内容!BW$121&lt;&gt;"",MAX(ROUNDUP(SMALL(CF$114:CF$163,$L118)/1000,0)*1000,1000),0))</f>
        <v>0</v>
      </c>
      <c r="FH118" s="41">
        <f>IF(CG118="","",IF(成就内容!BX$121&lt;&gt;"",MAX(ROUNDUP(SMALL(CG$114:CG$163,$L118)/1000,0)*1000,1000),0))</f>
        <v>19000</v>
      </c>
      <c r="FI118" s="41">
        <f>IF(CH118="","",IF(成就内容!BY$121&lt;&gt;"",MAX(ROUNDUP(SMALL(CH$114:CH$163,$L118)/1000,0)*1000,1000),0))</f>
        <v>0</v>
      </c>
      <c r="FJ118" s="41">
        <f>IF(CI118="","",IF(成就内容!BZ$121&lt;&gt;"",MAX(ROUNDUP(SMALL(CI$114:CI$163,$L118)/1000,0)*1000,1000),0))</f>
        <v>0</v>
      </c>
    </row>
    <row r="119" spans="1:166" x14ac:dyDescent="0.15">
      <c r="A119" s="84"/>
      <c r="B119" s="96">
        <v>116</v>
      </c>
      <c r="C119" s="96">
        <f>'[1]功能-子任务'!$S120</f>
        <v>143841.60000000001</v>
      </c>
      <c r="D119" s="96">
        <f>'[1]功能-子任务'!$AC120</f>
        <v>133120000</v>
      </c>
      <c r="E119" s="96">
        <f>'[1]功能-子任务'!$AM120/4</f>
        <v>997274218.75</v>
      </c>
      <c r="F119" s="96">
        <f t="shared" si="154"/>
        <v>997274218.75</v>
      </c>
      <c r="G119" s="96">
        <f>'[1]功能-子任务'!$AR120</f>
        <v>2169620000.000001</v>
      </c>
      <c r="H119" s="96">
        <f>'[1]功能-子任务'!$BA120</f>
        <v>222950</v>
      </c>
      <c r="I119" s="96">
        <f>'[1]功能-子任务'!$BJ120</f>
        <v>730676.2</v>
      </c>
      <c r="L119" s="25">
        <v>6</v>
      </c>
      <c r="M119" s="41">
        <f>IF(成就内容!D12="","",INDEX($E$4:$E$178*成就内容!D$121/SUM(成就内容!$D$121:$BZ$121),成就内容!D68,1)-SUM(M$114:M118))</f>
        <v>0</v>
      </c>
      <c r="N119" s="41" t="str">
        <f>IF(成就内容!E12="","",INDEX($E$4:$E$178*成就内容!E$121/SUM(成就内容!$D$121:$BZ$121),成就内容!E68,1)-SUM(N$114:N118))</f>
        <v/>
      </c>
      <c r="O119" s="41">
        <f>IF(成就内容!F12="","",INDEX($E$4:$E$178*成就内容!F$121/SUM(成就内容!$D$121:$BZ$121),成就内容!F68,1)-SUM(O$114:O118))</f>
        <v>10714.285714285714</v>
      </c>
      <c r="P119" s="41" t="str">
        <f>IF(成就内容!G12="","",INDEX($E$4:$E$178*成就内容!G$121/SUM(成就内容!$D$121:$BZ$121),成就内容!G68,1)-SUM(P$114:P118))</f>
        <v/>
      </c>
      <c r="Q119" s="41">
        <f>IF(成就内容!H12="","",INDEX($E$4:$E$178*成就内容!H$121/SUM(成就内容!$D$121:$BZ$121),成就内容!H68,1)-SUM(Q$114:Q118))</f>
        <v>0</v>
      </c>
      <c r="R119" s="41">
        <f>IF(成就内容!I12="","",INDEX($E$4:$E$178*成就内容!I$121/SUM(成就内容!$D$121:$BZ$121),成就内容!I68,1)-SUM(R$114:R118))</f>
        <v>0</v>
      </c>
      <c r="S119" s="41">
        <f>IF(成就内容!J12="","",INDEX($E$4:$E$178*成就内容!J$121/SUM(成就内容!$D$121:$BZ$121),成就内容!J68,1)-SUM(S$114:S118))</f>
        <v>16836.734693877544</v>
      </c>
      <c r="T119" s="41">
        <f>IF(成就内容!K12="","",INDEX($E$4:$E$178*成就内容!K$121/SUM(成就内容!$D$121:$BZ$121),成就内容!K68,1)-SUM(T$114:T118))</f>
        <v>0</v>
      </c>
      <c r="U119" s="41">
        <f>IF(成就内容!L12="","",INDEX($E$4:$E$178*成就内容!L$121/SUM(成就内容!$D$121:$BZ$121),成就内容!L68,1)-SUM(U$114:U118))</f>
        <v>0</v>
      </c>
      <c r="V119" s="41">
        <f>IF(成就内容!M12="","",INDEX($E$4:$E$178*成就内容!M$121/SUM(成就内容!$D$121:$BZ$121),成就内容!M68,1)-SUM(V$114:V118))</f>
        <v>0</v>
      </c>
      <c r="W119" s="41">
        <f>IF(成就内容!N12="","",INDEX($E$4:$E$178*成就内容!N$121/SUM(成就内容!$D$121:$BZ$121),成就内容!N68,1)-SUM(W$114:W118))</f>
        <v>0</v>
      </c>
      <c r="X119" s="41">
        <f>IF(成就内容!O12="","",INDEX($E$4:$E$178*成就内容!O$121/SUM(成就内容!$D$121:$BZ$121),成就内容!O68,1)-SUM(X$114:X118))</f>
        <v>0</v>
      </c>
      <c r="Y119" s="41">
        <f>IF(成就内容!P12="","",INDEX($E$4:$E$178*成就内容!P$121/SUM(成就内容!$D$121:$BZ$121),成就内容!P68,1)-SUM(Y$114:Y118))</f>
        <v>0</v>
      </c>
      <c r="Z119" s="41">
        <f>IF(成就内容!Q12="","",INDEX($E$4:$E$178*成就内容!Q$121/SUM(成就内容!$D$121:$BZ$121),成就内容!Q68,1)-SUM(Z$114:Z118))</f>
        <v>0</v>
      </c>
      <c r="AA119" s="41">
        <f>IF(成就内容!R12="","",INDEX($E$4:$E$178*成就内容!R$121/SUM(成就内容!$D$121:$BZ$121),成就内容!R68,1)-SUM(AA$114:AA118))</f>
        <v>0</v>
      </c>
      <c r="AB119" s="41">
        <f>IF(成就内容!S12="","",INDEX($E$4:$E$178*成就内容!S$121/SUM(成就内容!$D$121:$BZ$121),成就内容!S68,1)-SUM(AB$114:AB118))</f>
        <v>24489.795918367345</v>
      </c>
      <c r="AC119" s="41">
        <f>IF(成就内容!T12="","",INDEX($E$4:$E$178*成就内容!T$121/SUM(成就内容!$D$121:$BZ$121),成就内容!T68,1)-SUM(AC$114:AC118))</f>
        <v>0</v>
      </c>
      <c r="AD119" s="41">
        <f>IF(成就内容!U12="","",INDEX($E$4:$E$178*成就内容!U$121/SUM(成就内容!$D$121:$BZ$121),成就内容!U68,1)-SUM(AD$114:AD118))</f>
        <v>0</v>
      </c>
      <c r="AE119" s="41">
        <f>IF(成就内容!V12="","",INDEX($E$4:$E$178*成就内容!V$121/SUM(成就内容!$D$121:$BZ$121),成就内容!V68,1)-SUM(AE$114:AE118))</f>
        <v>0</v>
      </c>
      <c r="AF119" s="41">
        <f>IF(成就内容!W12="","",INDEX($E$4:$E$178*成就内容!W$121/SUM(成就内容!$D$121:$BZ$121),成就内容!W68,1)-SUM(AF$114:AF118))</f>
        <v>0</v>
      </c>
      <c r="AG119" s="41">
        <f>IF(成就内容!X12="","",INDEX($E$4:$E$178*成就内容!X$121/SUM(成就内容!$D$121:$BZ$121),成就内容!X68,1)-SUM(AG$114:AG118))</f>
        <v>0</v>
      </c>
      <c r="AH119" s="41">
        <f>IF(成就内容!Y12="","",INDEX($E$4:$E$178*成就内容!Y$121/SUM(成就内容!$D$121:$BZ$121),成就内容!Y68,1)-SUM(AH$114:AH118))</f>
        <v>0</v>
      </c>
      <c r="AI119" s="41" t="str">
        <f>IF(成就内容!Z12="","",INDEX($E$4:$E$178*成就内容!Z$121/SUM(成就内容!$D$121:$BZ$121),成就内容!Z68,1)-SUM(AI$114:AI118))</f>
        <v/>
      </c>
      <c r="AJ119" s="41">
        <f>IF(成就内容!AA12="","",INDEX($E$4:$E$178*成就内容!AA$121/SUM(成就内容!$D$121:$BZ$121),成就内容!AA68,1)-SUM(AJ$114:AJ118))</f>
        <v>143494.89795918367</v>
      </c>
      <c r="AK119" s="41">
        <f>IF(成就内容!AB12="","",INDEX($E$4:$E$178*成就内容!AB$121/SUM(成就内容!$D$121:$BZ$121),成就内容!AB68,1)-SUM(AK$114:AK118))</f>
        <v>0</v>
      </c>
      <c r="AL119" s="41">
        <f>IF(成就内容!AC12="","",INDEX($E$4:$E$178*成就内容!AC$121/SUM(成就内容!$D$121:$BZ$121),成就内容!AC68,1)-SUM(AL$114:AL118))</f>
        <v>0</v>
      </c>
      <c r="AM119" s="41">
        <f>IF(成就内容!AD12="","",INDEX($E$4:$E$178*成就内容!AD$121/SUM(成就内容!$D$121:$BZ$121),成就内容!AD68,1)-SUM(AM$114:AM118))</f>
        <v>0</v>
      </c>
      <c r="AN119" s="41">
        <f>IF(成就内容!AE12="","",INDEX($E$4:$E$178*成就内容!AE$121/SUM(成就内容!$D$121:$BZ$121),成就内容!AE68,1)-SUM(AN$114:AN118))</f>
        <v>0</v>
      </c>
      <c r="AO119" s="41">
        <f>IF(成就内容!AF12="","",INDEX($E$4:$E$178*成就内容!AF$121/SUM(成就内容!$D$121:$BZ$121),成就内容!AF68,1)-SUM(AO$114:AO118))</f>
        <v>0</v>
      </c>
      <c r="AP119" s="41">
        <f>IF(成就内容!AG12="","",INDEX($E$4:$E$178*成就内容!AG$121/SUM(成就内容!$D$121:$BZ$121),成就内容!AG68,1)-SUM(AP$114:AP118))</f>
        <v>0</v>
      </c>
      <c r="AQ119" s="41">
        <f>IF(成就内容!AH12="","",INDEX($E$4:$E$178*成就内容!AH$121/SUM(成就内容!$D$121:$BZ$121),成就内容!AH68,1)-SUM(AQ$114:AQ118))</f>
        <v>0</v>
      </c>
      <c r="AR119" s="41">
        <f>IF(成就内容!AI12="","",INDEX($E$4:$E$178*成就内容!AI$121/SUM(成就内容!$D$121:$BZ$121),成就内容!AI68,1)-SUM(AR$114:AR118))</f>
        <v>0</v>
      </c>
      <c r="AS119" s="41">
        <f>IF(成就内容!AJ12="","",INDEX($E$4:$E$178*成就内容!AJ$121/SUM(成就内容!$D$121:$BZ$121),成就内容!AJ68,1)-SUM(AS$114:AS118))</f>
        <v>0</v>
      </c>
      <c r="AT119" s="41" t="str">
        <f>IF(成就内容!AK12="","",INDEX($E$4:$E$178*成就内容!AK$121/SUM(成就内容!$D$121:$BZ$121),成就内容!AK68,1)-SUM(AT$114:AT118))</f>
        <v/>
      </c>
      <c r="AU119" s="41" t="str">
        <f>IF(成就内容!AL12="","",INDEX($E$4:$E$178*成就内容!AL$121/SUM(成就内容!$D$121:$BZ$121),成就内容!AL68,1)-SUM(AU$114:AU118))</f>
        <v/>
      </c>
      <c r="AV119" s="41">
        <f>IF(成就内容!AM12="","",INDEX($E$4:$E$178*成就内容!AM$121/SUM(成就内容!$D$121:$BZ$121),成就内容!AM68,1)-SUM(AV$114:AV118))</f>
        <v>0</v>
      </c>
      <c r="AW119" s="41">
        <f>IF(成就内容!AN12="","",INDEX($E$4:$E$178*成就内容!AN$121/SUM(成就内容!$D$121:$BZ$121),成就内容!AN68,1)-SUM(AW$114:AW118))</f>
        <v>0</v>
      </c>
      <c r="AX119" s="41">
        <f>IF(成就内容!AO12="","",INDEX($E$4:$E$178*成就内容!AO$121/SUM(成就内容!$D$121:$BZ$121),成就内容!AO68,1)-SUM(AX$114:AX118))</f>
        <v>12244.897959183672</v>
      </c>
      <c r="AY119" s="41">
        <f>IF(成就内容!AP12="","",INDEX($E$4:$E$178*成就内容!AP$121/SUM(成就内容!$D$121:$BZ$121),成就内容!AP68,1)-SUM(AY$114:AY118))</f>
        <v>0</v>
      </c>
      <c r="AZ119" s="41">
        <f>IF(成就内容!AQ12="","",INDEX($E$4:$E$178*成就内容!AQ$121/SUM(成就内容!$D$121:$BZ$121),成就内容!AQ68,1)-SUM(AZ$114:AZ118))</f>
        <v>0</v>
      </c>
      <c r="BA119" s="41">
        <f>IF(成就内容!AR12="","",INDEX($E$4:$E$178*成就内容!AR$121/SUM(成就内容!$D$121:$BZ$121),成就内容!AR68,1)-SUM(BA$114:BA118))</f>
        <v>18877.551020408166</v>
      </c>
      <c r="BB119" s="41">
        <f>IF(成就内容!AS12="","",INDEX($E$4:$E$178*成就内容!AS$121/SUM(成就内容!$D$121:$BZ$121),成就内容!AS68,1)-SUM(BB$114:BB118))</f>
        <v>0</v>
      </c>
      <c r="BC119" s="41">
        <f>IF(成就内容!AT12="","",INDEX($E$4:$E$178*成就内容!AT$121/SUM(成就内容!$D$121:$BZ$121),成就内容!AT68,1)-SUM(BC$114:BC118))</f>
        <v>0</v>
      </c>
      <c r="BD119" s="41">
        <f>IF(成就内容!AU12="","",INDEX($E$4:$E$178*成就内容!AU$121/SUM(成就内容!$D$121:$BZ$121),成就内容!AU68,1)-SUM(BD$114:BD118))</f>
        <v>0</v>
      </c>
      <c r="BE119" s="41">
        <f>IF(成就内容!AV12="","",INDEX($E$4:$E$178*成就内容!AV$121/SUM(成就内容!$D$121:$BZ$121),成就内容!AV68,1)-SUM(BE$114:BE118))</f>
        <v>63775.510204081627</v>
      </c>
      <c r="BF119" s="41">
        <f>IF(成就内容!AW12="","",INDEX($E$4:$E$178*成就内容!AW$121/SUM(成就内容!$D$121:$BZ$121),成就内容!AW68,1)-SUM(BF$114:BF118))</f>
        <v>0</v>
      </c>
      <c r="BG119" s="41">
        <f>IF(成就内容!AX12="","",INDEX($E$4:$E$178*成就内容!AX$121/SUM(成就内容!$D$121:$BZ$121),成就内容!AX68,1)-SUM(BG$114:BG118))</f>
        <v>0</v>
      </c>
      <c r="BH119" s="41">
        <f>IF(成就内容!AY12="","",INDEX($E$4:$E$178*成就内容!AY$121/SUM(成就内容!$D$121:$BZ$121),成就内容!AY68,1)-SUM(BH$114:BH118))</f>
        <v>51020.408163265296</v>
      </c>
      <c r="BI119" s="41">
        <f>IF(成就内容!AZ12="","",INDEX($E$4:$E$178*成就内容!AZ$121/SUM(成就内容!$D$121:$BZ$121),成就内容!AZ68,1)-SUM(BI$114:BI118))</f>
        <v>0</v>
      </c>
      <c r="BJ119" s="41">
        <f>IF(成就内容!BA12="","",INDEX($E$4:$E$178*成就内容!BA$121/SUM(成就内容!$D$121:$BZ$121),成就内容!BA68,1)-SUM(BJ$114:BJ118))</f>
        <v>0</v>
      </c>
      <c r="BK119" s="41">
        <f>IF(成就内容!BB12="","",INDEX($E$4:$E$178*成就内容!BB$121/SUM(成就内容!$D$121:$BZ$121),成就内容!BB68,1)-SUM(BK$114:BK118))</f>
        <v>0</v>
      </c>
      <c r="BL119" s="41">
        <f>IF(成就内容!BC12="","",INDEX($E$4:$E$178*成就内容!BC$121/SUM(成就内容!$D$121:$BZ$121),成就内容!BC68,1)-SUM(BL$114:BL118))</f>
        <v>0</v>
      </c>
      <c r="BM119" s="41">
        <f>IF(成就内容!BD12="","",INDEX($E$4:$E$178*成就内容!BD$121/SUM(成就内容!$D$121:$BZ$121),成就内容!BD68,1)-SUM(BM$114:BM118))</f>
        <v>24489.795918367345</v>
      </c>
      <c r="BN119" s="41">
        <f>IF(成就内容!BE12="","",INDEX($E$4:$E$178*成就内容!BE$121/SUM(成就内容!$D$121:$BZ$121),成就内容!BE68,1)-SUM(BN$114:BN118))</f>
        <v>0</v>
      </c>
      <c r="BO119" s="41">
        <f>IF(成就内容!BF12="","",INDEX($E$4:$E$178*成就内容!BF$121/SUM(成就内容!$D$121:$BZ$121),成就内容!BF68,1)-SUM(BO$114:BO118))</f>
        <v>0</v>
      </c>
      <c r="BP119" s="41">
        <f>IF(成就内容!BG12="","",INDEX($E$4:$E$178*成就内容!BG$121/SUM(成就内容!$D$121:$BZ$121),成就内容!BG68,1)-SUM(BP$114:BP118))</f>
        <v>0</v>
      </c>
      <c r="BQ119" s="41">
        <f>IF(成就内容!BH12="","",INDEX($E$4:$E$178*成就内容!BH$121/SUM(成就内容!$D$121:$BZ$121),成就内容!BH68,1)-SUM(BQ$114:BQ118))</f>
        <v>0</v>
      </c>
      <c r="BR119" s="41" t="str">
        <f>IF(成就内容!BI12="","",INDEX($E$4:$E$178*成就内容!BI$121/SUM(成就内容!$D$121:$BZ$121),成就内容!BI68,1)-SUM(BR$114:BR118))</f>
        <v/>
      </c>
      <c r="BS119" s="41">
        <f>IF(成就内容!BJ12="","",INDEX($E$4:$E$178*成就内容!BJ$121/SUM(成就内容!$D$121:$BZ$121),成就内容!BJ68,1)-SUM(BS$114:BS118))</f>
        <v>2448.9795918367345</v>
      </c>
      <c r="BT119" s="41">
        <f>IF(成就内容!BK12="","",INDEX($E$4:$E$178*成就内容!BK$121/SUM(成就内容!$D$121:$BZ$121),成就内容!BK68,1)-SUM(BT$114:BT118))</f>
        <v>0</v>
      </c>
      <c r="BU119" s="41">
        <f>IF(成就内容!BL12="","",INDEX($E$4:$E$178*成就内容!BL$121/SUM(成就内容!$D$121:$BZ$121),成就内容!BL68,1)-SUM(BU$114:BU118))</f>
        <v>0</v>
      </c>
      <c r="BV119" s="41">
        <f>IF(成就内容!BM12="","",INDEX($E$4:$E$178*成就内容!BM$121/SUM(成就内容!$D$121:$BZ$121),成就内容!BM68,1)-SUM(BV$114:BV118))</f>
        <v>1428.5714285714294</v>
      </c>
      <c r="BW119" s="41">
        <f>IF(成就内容!BN12="","",INDEX($E$4:$E$178*成就内容!BN$121/SUM(成就内容!$D$121:$BZ$121),成就内容!BN68,1)-SUM(BW$114:BW118))</f>
        <v>0</v>
      </c>
      <c r="BX119" s="41">
        <f>IF(成就内容!BO12="","",INDEX($E$4:$E$178*成就内容!BO$121/SUM(成就内容!$D$121:$BZ$121),成就内容!BO68,1)-SUM(BX$114:BX118))</f>
        <v>0</v>
      </c>
      <c r="BY119" s="41">
        <f>IF(成就内容!BP12="","",INDEX($E$4:$E$178*成就内容!BP$121/SUM(成就内容!$D$121:$BZ$121),成就内容!BP68,1)-SUM(BY$114:BY118))</f>
        <v>0</v>
      </c>
      <c r="BZ119" s="41">
        <f>IF(成就内容!BQ12="","",INDEX($E$4:$E$178*成就内容!BQ$121/SUM(成就内容!$D$121:$BZ$121),成就内容!BQ68,1)-SUM(BZ$114:BZ118))</f>
        <v>0</v>
      </c>
      <c r="CA119" s="41">
        <f>IF(成就内容!BR12="","",INDEX($E$4:$E$178*成就内容!BR$121/SUM(成就内容!$D$121:$BZ$121),成就内容!BR68,1)-SUM(CA$114:CA118))</f>
        <v>0</v>
      </c>
      <c r="CB119" s="41">
        <f>IF(成就内容!BS12="","",INDEX($E$4:$E$178*成就内容!BS$121/SUM(成就内容!$D$121:$BZ$121),成就内容!BS68,1)-SUM(CB$114:CB118))</f>
        <v>0</v>
      </c>
      <c r="CC119" s="41">
        <f>IF(成就内容!BT12="","",INDEX($E$4:$E$178*成就内容!BT$121/SUM(成就内容!$D$121:$BZ$121),成就内容!BT68,1)-SUM(CC$114:CC118))</f>
        <v>0</v>
      </c>
      <c r="CD119" s="41">
        <f>IF(成就内容!BU12="","",INDEX($E$4:$E$178*成就内容!BU$121/SUM(成就内容!$D$121:$BZ$121),成就内容!BU68,1)-SUM(CD$114:CD118))</f>
        <v>0</v>
      </c>
      <c r="CE119" s="41" t="str">
        <f>IF(成就内容!BV12="","",INDEX($E$4:$E$178*成就内容!BV$121/SUM(成就内容!$D$121:$BZ$121),成就内容!BV68,1)-SUM(CE$114:CE118))</f>
        <v/>
      </c>
      <c r="CF119" s="41">
        <f>IF(成就内容!BW12="","",INDEX($E$4:$E$178*成就内容!BW$121/SUM(成就内容!$D$121:$BZ$121),成就内容!BW68,1)-SUM(CF$114:CF118))</f>
        <v>0</v>
      </c>
      <c r="CG119" s="41">
        <f>IF(成就内容!BX12="","",INDEX($E$4:$E$178*成就内容!BX$121/SUM(成就内容!$D$121:$BZ$121),成就内容!BX68,1)-SUM(CG$114:CG118))</f>
        <v>18367.346938775503</v>
      </c>
      <c r="CH119" s="41">
        <f>IF(成就内容!BY12="","",INDEX($E$4:$E$178*成就内容!BY$121/SUM(成就内容!$D$121:$BZ$121),成就内容!BY68,1)-SUM(CH$114:CH118))</f>
        <v>0</v>
      </c>
      <c r="CI119" s="41">
        <f>IF(成就内容!BZ12="","",INDEX($E$4:$E$178*成就内容!BZ$121/SUM(成就内容!$D$121:$BZ$121),成就内容!BZ68,1)-SUM(CI$114:CI118))</f>
        <v>0</v>
      </c>
      <c r="CM119" s="43">
        <v>6</v>
      </c>
      <c r="CN119" s="41">
        <f>IF(M119="","",IF(成就内容!D$121&lt;&gt;"",MAX(ROUNDUP(SMALL(M$114:M$163,$L119)/1000,0)*1000,1000),0))</f>
        <v>0</v>
      </c>
      <c r="CO119" s="41" t="str">
        <f>IF(N119="","",IF(成就内容!E$121&lt;&gt;"",MAX(ROUNDUP(SMALL(N$114:N$163,$L119)/1000,0)*1000,1000),0))</f>
        <v/>
      </c>
      <c r="CP119" s="41">
        <f>IF(O119="","",IF(成就内容!F$121&lt;&gt;"",MAX(ROUNDUP(SMALL(O$114:O$163,$L119)/1000,0)*1000,1000),0))</f>
        <v>11000</v>
      </c>
      <c r="CQ119" s="41" t="str">
        <f>IF(P119="","",IF(成就内容!G$121&lt;&gt;"",MAX(ROUNDUP(SMALL(P$114:P$163,$L119)/1000,0)*1000,1000),0))</f>
        <v/>
      </c>
      <c r="CR119" s="41">
        <f>IF(Q119="","",IF(成就内容!H$121&lt;&gt;"",MAX(ROUNDUP(SMALL(Q$114:Q$163,$L119)/1000,0)*1000,1000),0))</f>
        <v>0</v>
      </c>
      <c r="CS119" s="41">
        <f>IF(R119="","",IF(成就内容!I$121&lt;&gt;"",MAX(ROUNDUP(SMALL(R$114:R$163,$L119)/1000,0)*1000,1000),0))</f>
        <v>0</v>
      </c>
      <c r="CT119" s="41">
        <f>IF(S119="","",IF(成就内容!J$121&lt;&gt;"",MAX(ROUNDUP(SMALL(S$114:S$163,$L119)/1000,0)*1000,1000),0))</f>
        <v>17000</v>
      </c>
      <c r="CU119" s="41">
        <f>IF(T119="","",IF(成就内容!K$121&lt;&gt;"",MAX(ROUNDUP(SMALL(T$114:T$163,$L119)/1000,0)*1000,1000),0))</f>
        <v>0</v>
      </c>
      <c r="CV119" s="41">
        <f>IF(U119="","",IF(成就内容!L$121&lt;&gt;"",MAX(ROUNDUP(SMALL(U$114:U$163,$L119)/1000,0)*1000,1000),0))</f>
        <v>0</v>
      </c>
      <c r="CW119" s="41">
        <f>IF(V119="","",IF(成就内容!M$121&lt;&gt;"",MAX(ROUNDUP(SMALL(V$114:V$163,$L119)/1000,0)*1000,1000),0))</f>
        <v>0</v>
      </c>
      <c r="CX119" s="41">
        <f>IF(W119="","",IF(成就内容!N$121&lt;&gt;"",MAX(ROUNDUP(SMALL(W$114:W$163,$L119)/1000,0)*1000,1000),0))</f>
        <v>0</v>
      </c>
      <c r="CY119" s="41">
        <f>IF(X119="","",IF(成就内容!O$121&lt;&gt;"",MAX(ROUNDUP(SMALL(X$114:X$163,$L119)/1000,0)*1000,1000),0))</f>
        <v>0</v>
      </c>
      <c r="CZ119" s="41">
        <f>IF(Y119="","",IF(成就内容!P$121&lt;&gt;"",MAX(ROUNDUP(SMALL(Y$114:Y$163,$L119)/1000,0)*1000,1000),0))</f>
        <v>0</v>
      </c>
      <c r="DA119" s="41">
        <f>IF(Z119="","",IF(成就内容!Q$121&lt;&gt;"",MAX(ROUNDUP(SMALL(Z$114:Z$163,$L119)/1000,0)*1000,1000),0))</f>
        <v>0</v>
      </c>
      <c r="DB119" s="41">
        <f>IF(AA119="","",IF(成就内容!R$121&lt;&gt;"",MAX(ROUNDUP(SMALL(AA$114:AA$163,$L119)/1000,0)*1000,1000),0))</f>
        <v>0</v>
      </c>
      <c r="DC119" s="41">
        <f>IF(AB119="","",IF(成就内容!S$121&lt;&gt;"",MAX(ROUNDUP(SMALL(AB$114:AB$163,$L119)/1000,0)*1000,1000),0))</f>
        <v>25000</v>
      </c>
      <c r="DD119" s="41">
        <f>IF(AC119="","",IF(成就内容!T$121&lt;&gt;"",MAX(ROUNDUP(SMALL(AC$114:AC$163,$L119)/1000,0)*1000,1000),0))</f>
        <v>0</v>
      </c>
      <c r="DE119" s="41">
        <f>IF(AD119="","",IF(成就内容!U$121&lt;&gt;"",MAX(ROUNDUP(SMALL(AD$114:AD$163,$L119)/1000,0)*1000,1000),0))</f>
        <v>0</v>
      </c>
      <c r="DF119" s="41">
        <f>IF(AE119="","",IF(成就内容!V$121&lt;&gt;"",MAX(ROUNDUP(SMALL(AE$114:AE$163,$L119)/1000,0)*1000,1000),0))</f>
        <v>0</v>
      </c>
      <c r="DG119" s="41">
        <f>IF(AF119="","",IF(成就内容!W$121&lt;&gt;"",MAX(ROUNDUP(SMALL(AF$114:AF$163,$L119)/1000,0)*1000,1000),0))</f>
        <v>0</v>
      </c>
      <c r="DH119" s="41">
        <f>IF(AG119="","",IF(成就内容!X$121&lt;&gt;"",MAX(ROUNDUP(SMALL(AG$114:AG$163,$L119)/1000,0)*1000,1000),0))</f>
        <v>0</v>
      </c>
      <c r="DI119" s="41">
        <f>IF(AH119="","",IF(成就内容!Y$121&lt;&gt;"",MAX(ROUNDUP(SMALL(AH$114:AH$163,$L119)/1000,0)*1000,1000),0))</f>
        <v>0</v>
      </c>
      <c r="DJ119" s="41" t="str">
        <f>IF(AI119="","",IF(成就内容!Z$121&lt;&gt;"",MAX(ROUNDUP(SMALL(AI$114:AI$163,$L119)/1000,0)*1000,1000),0))</f>
        <v/>
      </c>
      <c r="DK119" s="41">
        <f>IF(AJ119="","",IF(成就内容!AA$121&lt;&gt;"",MAX(ROUNDUP(SMALL(AJ$114:AJ$163,$L119)/1000,0)*1000,1000),0))</f>
        <v>80000</v>
      </c>
      <c r="DL119" s="41">
        <f>IF(AK119="","",IF(成就内容!AB$121&lt;&gt;"",MAX(ROUNDUP(SMALL(AK$114:AK$163,$L119)/1000,0)*1000,1000),0))</f>
        <v>0</v>
      </c>
      <c r="DM119" s="41">
        <f>IF(AL119="","",IF(成就内容!AC$121&lt;&gt;"",MAX(ROUNDUP(SMALL(AL$114:AL$163,$L119)/1000,0)*1000,1000),0))</f>
        <v>0</v>
      </c>
      <c r="DN119" s="41">
        <f>IF(AM119="","",IF(成就内容!AD$121&lt;&gt;"",MAX(ROUNDUP(SMALL(AM$114:AM$163,$L119)/1000,0)*1000,1000),0))</f>
        <v>0</v>
      </c>
      <c r="DO119" s="41">
        <f>IF(AN119="","",IF(成就内容!AE$121&lt;&gt;"",MAX(ROUNDUP(SMALL(AN$114:AN$163,$L119)/1000,0)*1000,1000),0))</f>
        <v>0</v>
      </c>
      <c r="DP119" s="41">
        <f>IF(AO119="","",IF(成就内容!AF$121&lt;&gt;"",MAX(ROUNDUP(SMALL(AO$114:AO$163,$L119)/1000,0)*1000,1000),0))</f>
        <v>0</v>
      </c>
      <c r="DQ119" s="41">
        <f>IF(AP119="","",IF(成就内容!AG$121&lt;&gt;"",MAX(ROUNDUP(SMALL(AP$114:AP$163,$L119)/1000,0)*1000,1000),0))</f>
        <v>0</v>
      </c>
      <c r="DR119" s="41">
        <f>IF(AQ119="","",IF(成就内容!AH$121&lt;&gt;"",MAX(ROUNDUP(SMALL(AQ$114:AQ$163,$L119)/1000,0)*1000,1000),0))</f>
        <v>0</v>
      </c>
      <c r="DS119" s="41">
        <f>IF(AR119="","",IF(成就内容!AI$121&lt;&gt;"",MAX(ROUNDUP(SMALL(AR$114:AR$163,$L119)/1000,0)*1000,1000),0))</f>
        <v>0</v>
      </c>
      <c r="DT119" s="41">
        <f>IF(AS119="","",IF(成就内容!AJ$121&lt;&gt;"",MAX(ROUNDUP(SMALL(AS$114:AS$163,$L119)/1000,0)*1000,1000),0))</f>
        <v>0</v>
      </c>
      <c r="DU119" s="41" t="str">
        <f>IF(AT119="","",IF(成就内容!AK$121&lt;&gt;"",MAX(ROUNDUP(SMALL(AT$114:AT$163,$L119)/1000,0)*1000,1000),0))</f>
        <v/>
      </c>
      <c r="DV119" s="41" t="str">
        <f>IF(AU119="","",IF(成就内容!AL$121&lt;&gt;"",MAX(ROUNDUP(SMALL(AU$114:AU$163,$L119)/1000,0)*1000,1000),0))</f>
        <v/>
      </c>
      <c r="DW119" s="41">
        <f>IF(AV119="","",IF(成就内容!AM$121&lt;&gt;"",MAX(ROUNDUP(SMALL(AV$114:AV$163,$L119)/1000,0)*1000,1000),0))</f>
        <v>0</v>
      </c>
      <c r="DX119" s="41">
        <f>IF(AW119="","",IF(成就内容!AN$121&lt;&gt;"",MAX(ROUNDUP(SMALL(AW$114:AW$163,$L119)/1000,0)*1000,1000),0))</f>
        <v>0</v>
      </c>
      <c r="DY119" s="41">
        <f>IF(AX119="","",IF(成就内容!AO$121&lt;&gt;"",MAX(ROUNDUP(SMALL(AX$114:AX$163,$L119)/1000,0)*1000,1000),0))</f>
        <v>13000</v>
      </c>
      <c r="DZ119" s="41">
        <f>IF(AY119="","",IF(成就内容!AP$121&lt;&gt;"",MAX(ROUNDUP(SMALL(AY$114:AY$163,$L119)/1000,0)*1000,1000),0))</f>
        <v>0</v>
      </c>
      <c r="EA119" s="41">
        <f>IF(AZ119="","",IF(成就内容!AQ$121&lt;&gt;"",MAX(ROUNDUP(SMALL(AZ$114:AZ$163,$L119)/1000,0)*1000,1000),0))</f>
        <v>0</v>
      </c>
      <c r="EB119" s="41">
        <f>IF(BA119="","",IF(成就内容!AR$121&lt;&gt;"",MAX(ROUNDUP(SMALL(BA$114:BA$163,$L119)/1000,0)*1000,1000),0))</f>
        <v>19000</v>
      </c>
      <c r="EC119" s="41">
        <f>IF(BB119="","",IF(成就内容!AS$121&lt;&gt;"",MAX(ROUNDUP(SMALL(BB$114:BB$163,$L119)/1000,0)*1000,1000),0))</f>
        <v>0</v>
      </c>
      <c r="ED119" s="41">
        <f>IF(BC119="","",IF(成就内容!AT$121&lt;&gt;"",MAX(ROUNDUP(SMALL(BC$114:BC$163,$L119)/1000,0)*1000,1000),0))</f>
        <v>0</v>
      </c>
      <c r="EE119" s="41">
        <f>IF(BD119="","",IF(成就内容!AU$121&lt;&gt;"",MAX(ROUNDUP(SMALL(BD$114:BD$163,$L119)/1000,0)*1000,1000),0))</f>
        <v>0</v>
      </c>
      <c r="EF119" s="41">
        <f>IF(BE119="","",IF(成就内容!AV$121&lt;&gt;"",MAX(ROUNDUP(SMALL(BE$114:BE$163,$L119)/1000,0)*1000,1000),0))</f>
        <v>64000</v>
      </c>
      <c r="EG119" s="41">
        <f>IF(BF119="","",IF(成就内容!AW$121&lt;&gt;"",MAX(ROUNDUP(SMALL(BF$114:BF$163,$L119)/1000,0)*1000,1000),0))</f>
        <v>0</v>
      </c>
      <c r="EH119" s="41">
        <f>IF(BG119="","",IF(成就内容!AX$121&lt;&gt;"",MAX(ROUNDUP(SMALL(BG$114:BG$163,$L119)/1000,0)*1000,1000),0))</f>
        <v>0</v>
      </c>
      <c r="EI119" s="41">
        <f>IF(BH119="","",IF(成就内容!AY$121&lt;&gt;"",MAX(ROUNDUP(SMALL(BH$114:BH$163,$L119)/1000,0)*1000,1000),0))</f>
        <v>62000</v>
      </c>
      <c r="EJ119" s="41">
        <f>IF(BI119="","",IF(成就内容!AZ$121&lt;&gt;"",MAX(ROUNDUP(SMALL(BI$114:BI$163,$L119)/1000,0)*1000,1000),0))</f>
        <v>0</v>
      </c>
      <c r="EK119" s="41">
        <f>IF(BJ119="","",IF(成就内容!BA$121&lt;&gt;"",MAX(ROUNDUP(SMALL(BJ$114:BJ$163,$L119)/1000,0)*1000,1000),0))</f>
        <v>0</v>
      </c>
      <c r="EL119" s="41">
        <f>IF(BK119="","",IF(成就内容!BB$121&lt;&gt;"",MAX(ROUNDUP(SMALL(BK$114:BK$163,$L119)/1000,0)*1000,1000),0))</f>
        <v>0</v>
      </c>
      <c r="EM119" s="41">
        <f>IF(BL119="","",IF(成就内容!BC$121&lt;&gt;"",MAX(ROUNDUP(SMALL(BL$114:BL$163,$L119)/1000,0)*1000,1000),0))</f>
        <v>0</v>
      </c>
      <c r="EN119" s="41">
        <f>IF(BM119="","",IF(成就内容!BD$121&lt;&gt;"",MAX(ROUNDUP(SMALL(BM$114:BM$163,$L119)/1000,0)*1000,1000),0))</f>
        <v>25000</v>
      </c>
      <c r="EO119" s="41">
        <f>IF(BN119="","",IF(成就内容!BE$121&lt;&gt;"",MAX(ROUNDUP(SMALL(BN$114:BN$163,$L119)/1000,0)*1000,1000),0))</f>
        <v>0</v>
      </c>
      <c r="EP119" s="41">
        <f>IF(BO119="","",IF(成就内容!BF$121&lt;&gt;"",MAX(ROUNDUP(SMALL(BO$114:BO$163,$L119)/1000,0)*1000,1000),0))</f>
        <v>0</v>
      </c>
      <c r="EQ119" s="41">
        <f>IF(BP119="","",IF(成就内容!BG$121&lt;&gt;"",MAX(ROUNDUP(SMALL(BP$114:BP$163,$L119)/1000,0)*1000,1000),0))</f>
        <v>0</v>
      </c>
      <c r="ER119" s="41">
        <f>IF(BQ119="","",IF(成就内容!BH$121&lt;&gt;"",MAX(ROUNDUP(SMALL(BQ$114:BQ$163,$L119)/1000,0)*1000,1000),0))</f>
        <v>0</v>
      </c>
      <c r="ES119" s="41" t="str">
        <f>IF(BR119="","",IF(成就内容!BI$121&lt;&gt;"",MAX(ROUNDUP(SMALL(BR$114:BR$163,$L119)/1000,0)*1000,1000),0))</f>
        <v/>
      </c>
      <c r="ET119" s="41">
        <f>IF(BS119="","",IF(成就内容!BJ$121&lt;&gt;"",MAX(ROUNDUP(SMALL(BS$114:BS$163,$L119)/1000,0)*1000,1000),0))</f>
        <v>4000</v>
      </c>
      <c r="EU119" s="41">
        <f>IF(BT119="","",IF(成就内容!BK$121&lt;&gt;"",MAX(ROUNDUP(SMALL(BT$114:BT$163,$L119)/1000,0)*1000,1000),0))</f>
        <v>0</v>
      </c>
      <c r="EV119" s="41">
        <f>IF(BU119="","",IF(成就内容!BL$121&lt;&gt;"",MAX(ROUNDUP(SMALL(BU$114:BU$163,$L119)/1000,0)*1000,1000),0))</f>
        <v>0</v>
      </c>
      <c r="EW119" s="41">
        <f>IF(BV119="","",IF(成就内容!BM$121&lt;&gt;"",MAX(ROUNDUP(SMALL(BV$114:BV$163,$L119)/1000,0)*1000,1000),0))</f>
        <v>2000</v>
      </c>
      <c r="EX119" s="41">
        <f>IF(BW119="","",IF(成就内容!BN$121&lt;&gt;"",MAX(ROUNDUP(SMALL(BW$114:BW$163,$L119)/1000,0)*1000,1000),0))</f>
        <v>0</v>
      </c>
      <c r="EY119" s="41">
        <f>IF(BX119="","",IF(成就内容!BO$121&lt;&gt;"",MAX(ROUNDUP(SMALL(BX$114:BX$163,$L119)/1000,0)*1000,1000),0))</f>
        <v>0</v>
      </c>
      <c r="EZ119" s="41">
        <f>IF(BY119="","",IF(成就内容!BP$121&lt;&gt;"",MAX(ROUNDUP(SMALL(BY$114:BY$163,$L119)/1000,0)*1000,1000),0))</f>
        <v>0</v>
      </c>
      <c r="FA119" s="41">
        <f>IF(BZ119="","",IF(成就内容!BQ$121&lt;&gt;"",MAX(ROUNDUP(SMALL(BZ$114:BZ$163,$L119)/1000,0)*1000,1000),0))</f>
        <v>0</v>
      </c>
      <c r="FB119" s="41">
        <f>IF(CA119="","",IF(成就内容!BR$121&lt;&gt;"",MAX(ROUNDUP(SMALL(CA$114:CA$163,$L119)/1000,0)*1000,1000),0))</f>
        <v>0</v>
      </c>
      <c r="FC119" s="41">
        <f>IF(CB119="","",IF(成就内容!BS$121&lt;&gt;"",MAX(ROUNDUP(SMALL(CB$114:CB$163,$L119)/1000,0)*1000,1000),0))</f>
        <v>0</v>
      </c>
      <c r="FD119" s="41">
        <f>IF(CC119="","",IF(成就内容!BT$121&lt;&gt;"",MAX(ROUNDUP(SMALL(CC$114:CC$163,$L119)/1000,0)*1000,1000),0))</f>
        <v>0</v>
      </c>
      <c r="FE119" s="41">
        <f>IF(CD119="","",IF(成就内容!BU$121&lt;&gt;"",MAX(ROUNDUP(SMALL(CD$114:CD$163,$L119)/1000,0)*1000,1000),0))</f>
        <v>0</v>
      </c>
      <c r="FF119" s="41" t="str">
        <f>IF(CE119="","",IF(成就内容!BV$121&lt;&gt;"",MAX(ROUNDUP(SMALL(CE$114:CE$163,$L119)/1000,0)*1000,1000),0))</f>
        <v/>
      </c>
      <c r="FG119" s="41">
        <f>IF(CF119="","",IF(成就内容!BW$121&lt;&gt;"",MAX(ROUNDUP(SMALL(CF$114:CF$163,$L119)/1000,0)*1000,1000),0))</f>
        <v>0</v>
      </c>
      <c r="FH119" s="41">
        <f>IF(CG119="","",IF(成就内容!BX$121&lt;&gt;"",MAX(ROUNDUP(SMALL(CG$114:CG$163,$L119)/1000,0)*1000,1000),0))</f>
        <v>19000</v>
      </c>
      <c r="FI119" s="41">
        <f>IF(CH119="","",IF(成就内容!BY$121&lt;&gt;"",MAX(ROUNDUP(SMALL(CH$114:CH$163,$L119)/1000,0)*1000,1000),0))</f>
        <v>0</v>
      </c>
      <c r="FJ119" s="41">
        <f>IF(CI119="","",IF(成就内容!BZ$121&lt;&gt;"",MAX(ROUNDUP(SMALL(CI$114:CI$163,$L119)/1000,0)*1000,1000),0))</f>
        <v>0</v>
      </c>
    </row>
    <row r="120" spans="1:166" x14ac:dyDescent="0.15">
      <c r="A120" s="84"/>
      <c r="B120" s="96">
        <v>117</v>
      </c>
      <c r="C120" s="96">
        <f>'[1]功能-子任务'!$S121</f>
        <v>149371.20000000001</v>
      </c>
      <c r="D120" s="96">
        <f>'[1]功能-子任务'!$AC121</f>
        <v>138240000</v>
      </c>
      <c r="E120" s="96">
        <f>'[1]功能-子任务'!$AM121/4</f>
        <v>1027791796.875</v>
      </c>
      <c r="F120" s="96">
        <f t="shared" si="154"/>
        <v>1027791796.875</v>
      </c>
      <c r="G120" s="96">
        <f>'[1]功能-子任务'!$AR121</f>
        <v>2233620000.000001</v>
      </c>
      <c r="H120" s="96">
        <f>'[1]功能-子任务'!$BA121</f>
        <v>230450</v>
      </c>
      <c r="I120" s="96">
        <f>'[1]功能-子任务'!$BJ121</f>
        <v>754488.4</v>
      </c>
      <c r="L120" s="25">
        <v>7</v>
      </c>
      <c r="M120" s="41">
        <f>IF(成就内容!D13="","",INDEX($E$4:$E$178*成就内容!D$121/SUM(成就内容!$D$121:$BZ$121),成就内容!D69,1)-SUM(M$114:M119))</f>
        <v>0</v>
      </c>
      <c r="N120" s="41" t="str">
        <f>IF(成就内容!E13="","",INDEX($E$4:$E$178*成就内容!E$121/SUM(成就内容!$D$121:$BZ$121),成就内容!E69,1)-SUM(N$114:N119))</f>
        <v/>
      </c>
      <c r="O120" s="41">
        <f>IF(成就内容!F13="","",INDEX($E$4:$E$178*成就内容!F$121/SUM(成就内容!$D$121:$BZ$121),成就内容!F69,1)-SUM(O$114:O119))</f>
        <v>10714.28571428571</v>
      </c>
      <c r="P120" s="41" t="str">
        <f>IF(成就内容!G13="","",INDEX($E$4:$E$178*成就内容!G$121/SUM(成就内容!$D$121:$BZ$121),成就内容!G69,1)-SUM(P$114:P119))</f>
        <v/>
      </c>
      <c r="Q120" s="41">
        <f>IF(成就内容!H13="","",INDEX($E$4:$E$178*成就内容!H$121/SUM(成就内容!$D$121:$BZ$121),成就内容!H69,1)-SUM(Q$114:Q119))</f>
        <v>0</v>
      </c>
      <c r="R120" s="41">
        <f>IF(成就内容!I13="","",INDEX($E$4:$E$178*成就内容!I$121/SUM(成就内容!$D$121:$BZ$121),成就内容!I69,1)-SUM(R$114:R119))</f>
        <v>0</v>
      </c>
      <c r="S120" s="41">
        <f>IF(成就内容!J13="","",INDEX($E$4:$E$178*成就内容!J$121/SUM(成就内容!$D$121:$BZ$121),成就内容!J69,1)-SUM(S$114:S119))</f>
        <v>24489.795918367352</v>
      </c>
      <c r="T120" s="41">
        <f>IF(成就内容!K13="","",INDEX($E$4:$E$178*成就内容!K$121/SUM(成就内容!$D$121:$BZ$121),成就内容!K69,1)-SUM(T$114:T119))</f>
        <v>0</v>
      </c>
      <c r="U120" s="41">
        <f>IF(成就内容!L13="","",INDEX($E$4:$E$178*成就内容!L$121/SUM(成就内容!$D$121:$BZ$121),成就内容!L69,1)-SUM(U$114:U119))</f>
        <v>0</v>
      </c>
      <c r="V120" s="41">
        <f>IF(成就内容!M13="","",INDEX($E$4:$E$178*成就内容!M$121/SUM(成就内容!$D$121:$BZ$121),成就内容!M69,1)-SUM(V$114:V119))</f>
        <v>0</v>
      </c>
      <c r="W120" s="41">
        <f>IF(成就内容!N13="","",INDEX($E$4:$E$178*成就内容!N$121/SUM(成就内容!$D$121:$BZ$121),成就内容!N69,1)-SUM(W$114:W119))</f>
        <v>0</v>
      </c>
      <c r="X120" s="41">
        <f>IF(成就内容!O13="","",INDEX($E$4:$E$178*成就内容!O$121/SUM(成就内容!$D$121:$BZ$121),成就内容!O69,1)-SUM(X$114:X119))</f>
        <v>0</v>
      </c>
      <c r="Y120" s="41">
        <f>IF(成就内容!P13="","",INDEX($E$4:$E$178*成就内容!P$121/SUM(成就内容!$D$121:$BZ$121),成就内容!P69,1)-SUM(Y$114:Y119))</f>
        <v>0</v>
      </c>
      <c r="Z120" s="41">
        <f>IF(成就内容!Q13="","",INDEX($E$4:$E$178*成就内容!Q$121/SUM(成就内容!$D$121:$BZ$121),成就内容!Q69,1)-SUM(Z$114:Z119))</f>
        <v>0</v>
      </c>
      <c r="AA120" s="41">
        <f>IF(成就内容!R13="","",INDEX($E$4:$E$178*成就内容!R$121/SUM(成就内容!$D$121:$BZ$121),成就内容!R69,1)-SUM(AA$114:AA119))</f>
        <v>0</v>
      </c>
      <c r="AB120" s="41">
        <f>IF(成就内容!S13="","",INDEX($E$4:$E$178*成就内容!S$121/SUM(成就内容!$D$121:$BZ$121),成就内容!S69,1)-SUM(AB$114:AB119))</f>
        <v>24489.795918367337</v>
      </c>
      <c r="AC120" s="41">
        <f>IF(成就内容!T13="","",INDEX($E$4:$E$178*成就内容!T$121/SUM(成就内容!$D$121:$BZ$121),成就内容!T69,1)-SUM(AC$114:AC119))</f>
        <v>0</v>
      </c>
      <c r="AD120" s="41">
        <f>IF(成就内容!U13="","",INDEX($E$4:$E$178*成就内容!U$121/SUM(成就内容!$D$121:$BZ$121),成就内容!U69,1)-SUM(AD$114:AD119))</f>
        <v>0</v>
      </c>
      <c r="AE120" s="41">
        <f>IF(成就内容!V13="","",INDEX($E$4:$E$178*成就内容!V$121/SUM(成就内容!$D$121:$BZ$121),成就内容!V69,1)-SUM(AE$114:AE119))</f>
        <v>0</v>
      </c>
      <c r="AF120" s="41">
        <f>IF(成就内容!W13="","",INDEX($E$4:$E$178*成就内容!W$121/SUM(成就内容!$D$121:$BZ$121),成就内容!W69,1)-SUM(AF$114:AF119))</f>
        <v>0</v>
      </c>
      <c r="AG120" s="41">
        <f>IF(成就内容!X13="","",INDEX($E$4:$E$178*成就内容!X$121/SUM(成就内容!$D$121:$BZ$121),成就内容!X69,1)-SUM(AG$114:AG119))</f>
        <v>0</v>
      </c>
      <c r="AH120" s="41">
        <f>IF(成就内容!Y13="","",INDEX($E$4:$E$178*成就内容!Y$121/SUM(成就内容!$D$121:$BZ$121),成就内容!Y69,1)-SUM(AH$114:AH119))</f>
        <v>0</v>
      </c>
      <c r="AI120" s="41" t="str">
        <f>IF(成就内容!Z13="","",INDEX($E$4:$E$178*成就内容!Z$121/SUM(成就内容!$D$121:$BZ$121),成就内容!Z69,1)-SUM(AI$114:AI119))</f>
        <v/>
      </c>
      <c r="AJ120" s="41">
        <f>IF(成就内容!AA13="","",INDEX($E$4:$E$178*成就内容!AA$121/SUM(成就内容!$D$121:$BZ$121),成就内容!AA69,1)-SUM(AJ$114:AJ119))</f>
        <v>79719.387755102012</v>
      </c>
      <c r="AK120" s="41">
        <f>IF(成就内容!AB13="","",INDEX($E$4:$E$178*成就内容!AB$121/SUM(成就内容!$D$121:$BZ$121),成就内容!AB69,1)-SUM(AK$114:AK119))</f>
        <v>0</v>
      </c>
      <c r="AL120" s="41">
        <f>IF(成就内容!AC13="","",INDEX($E$4:$E$178*成就内容!AC$121/SUM(成就内容!$D$121:$BZ$121),成就内容!AC69,1)-SUM(AL$114:AL119))</f>
        <v>0</v>
      </c>
      <c r="AM120" s="41">
        <f>IF(成就内容!AD13="","",INDEX($E$4:$E$178*成就内容!AD$121/SUM(成就内容!$D$121:$BZ$121),成就内容!AD69,1)-SUM(AM$114:AM119))</f>
        <v>0</v>
      </c>
      <c r="AN120" s="41">
        <f>IF(成就内容!AE13="","",INDEX($E$4:$E$178*成就内容!AE$121/SUM(成就内容!$D$121:$BZ$121),成就内容!AE69,1)-SUM(AN$114:AN119))</f>
        <v>0</v>
      </c>
      <c r="AO120" s="41">
        <f>IF(成就内容!AF13="","",INDEX($E$4:$E$178*成就内容!AF$121/SUM(成就内容!$D$121:$BZ$121),成就内容!AF69,1)-SUM(AO$114:AO119))</f>
        <v>0</v>
      </c>
      <c r="AP120" s="41">
        <f>IF(成就内容!AG13="","",INDEX($E$4:$E$178*成就内容!AG$121/SUM(成就内容!$D$121:$BZ$121),成就内容!AG69,1)-SUM(AP$114:AP119))</f>
        <v>0</v>
      </c>
      <c r="AQ120" s="41">
        <f>IF(成就内容!AH13="","",INDEX($E$4:$E$178*成就内容!AH$121/SUM(成就内容!$D$121:$BZ$121),成就内容!AH69,1)-SUM(AQ$114:AQ119))</f>
        <v>0</v>
      </c>
      <c r="AR120" s="41">
        <f>IF(成就内容!AI13="","",INDEX($E$4:$E$178*成就内容!AI$121/SUM(成就内容!$D$121:$BZ$121),成就内容!AI69,1)-SUM(AR$114:AR119))</f>
        <v>0</v>
      </c>
      <c r="AS120" s="41">
        <f>IF(成就内容!AJ13="","",INDEX($E$4:$E$178*成就内容!AJ$121/SUM(成就内容!$D$121:$BZ$121),成就内容!AJ69,1)-SUM(AS$114:AS119))</f>
        <v>0</v>
      </c>
      <c r="AT120" s="41" t="str">
        <f>IF(成就内容!AK13="","",INDEX($E$4:$E$178*成就内容!AK$121/SUM(成就内容!$D$121:$BZ$121),成就内容!AK69,1)-SUM(AT$114:AT119))</f>
        <v/>
      </c>
      <c r="AU120" s="41" t="str">
        <f>IF(成就内容!AL13="","",INDEX($E$4:$E$178*成就内容!AL$121/SUM(成就内容!$D$121:$BZ$121),成就内容!AL69,1)-SUM(AU$114:AU119))</f>
        <v/>
      </c>
      <c r="AV120" s="41">
        <f>IF(成就内容!AM13="","",INDEX($E$4:$E$178*成就内容!AM$121/SUM(成就内容!$D$121:$BZ$121),成就内容!AM69,1)-SUM(AV$114:AV119))</f>
        <v>0</v>
      </c>
      <c r="AW120" s="41">
        <f>IF(成就内容!AN13="","",INDEX($E$4:$E$178*成就内容!AN$121/SUM(成就内容!$D$121:$BZ$121),成就内容!AN69,1)-SUM(AW$114:AW119))</f>
        <v>0</v>
      </c>
      <c r="AX120" s="41">
        <f>IF(成就内容!AO13="","",INDEX($E$4:$E$178*成就内容!AO$121/SUM(成就内容!$D$121:$BZ$121),成就内容!AO69,1)-SUM(AX$114:AX119))</f>
        <v>12244.897959183669</v>
      </c>
      <c r="AY120" s="41">
        <f>IF(成就内容!AP13="","",INDEX($E$4:$E$178*成就内容!AP$121/SUM(成就内容!$D$121:$BZ$121),成就内容!AP69,1)-SUM(AY$114:AY119))</f>
        <v>0</v>
      </c>
      <c r="AZ120" s="41">
        <f>IF(成就内容!AQ13="","",INDEX($E$4:$E$178*成就内容!AQ$121/SUM(成就内容!$D$121:$BZ$121),成就内容!AQ69,1)-SUM(AZ$114:AZ119))</f>
        <v>0</v>
      </c>
      <c r="BA120" s="41">
        <f>IF(成就内容!AR13="","",INDEX($E$4:$E$178*成就内容!AR$121/SUM(成就内容!$D$121:$BZ$121),成就内容!AR69,1)-SUM(BA$114:BA119))</f>
        <v>25510.204081632648</v>
      </c>
      <c r="BB120" s="41">
        <f>IF(成就内容!AS13="","",INDEX($E$4:$E$178*成就内容!AS$121/SUM(成就内容!$D$121:$BZ$121),成就内容!AS69,1)-SUM(BB$114:BB119))</f>
        <v>0</v>
      </c>
      <c r="BC120" s="41">
        <f>IF(成就内容!AT13="","",INDEX($E$4:$E$178*成就内容!AT$121/SUM(成就内容!$D$121:$BZ$121),成就内容!AT69,1)-SUM(BC$114:BC119))</f>
        <v>0</v>
      </c>
      <c r="BD120" s="41">
        <f>IF(成就内容!AU13="","",INDEX($E$4:$E$178*成就内容!AU$121/SUM(成就内容!$D$121:$BZ$121),成就内容!AU69,1)-SUM(BD$114:BD119))</f>
        <v>0</v>
      </c>
      <c r="BE120" s="41">
        <f>IF(成就内容!AV13="","",INDEX($E$4:$E$178*成就内容!AV$121/SUM(成就内容!$D$121:$BZ$121),成就内容!AV69,1)-SUM(BE$114:BE119))</f>
        <v>159438.77551020405</v>
      </c>
      <c r="BF120" s="41">
        <f>IF(成就内容!AW13="","",INDEX($E$4:$E$178*成就内容!AW$121/SUM(成就内容!$D$121:$BZ$121),成就内容!AW69,1)-SUM(BF$114:BF119))</f>
        <v>0</v>
      </c>
      <c r="BG120" s="41">
        <f>IF(成就内容!AX13="","",INDEX($E$4:$E$178*成就内容!AX$121/SUM(成就内容!$D$121:$BZ$121),成就内容!AX69,1)-SUM(BG$114:BG119))</f>
        <v>0</v>
      </c>
      <c r="BH120" s="41">
        <f>IF(成就内容!AY13="","",INDEX($E$4:$E$178*成就内容!AY$121/SUM(成就内容!$D$121:$BZ$121),成就内容!AY69,1)-SUM(BH$114:BH119))</f>
        <v>127551.02040816328</v>
      </c>
      <c r="BI120" s="41">
        <f>IF(成就内容!AZ13="","",INDEX($E$4:$E$178*成就内容!AZ$121/SUM(成就内容!$D$121:$BZ$121),成就内容!AZ69,1)-SUM(BI$114:BI119))</f>
        <v>0</v>
      </c>
      <c r="BJ120" s="41">
        <f>IF(成就内容!BA13="","",INDEX($E$4:$E$178*成就内容!BA$121/SUM(成就内容!$D$121:$BZ$121),成就内容!BA69,1)-SUM(BJ$114:BJ119))</f>
        <v>0</v>
      </c>
      <c r="BK120" s="41">
        <f>IF(成就内容!BB13="","",INDEX($E$4:$E$178*成就内容!BB$121/SUM(成就内容!$D$121:$BZ$121),成就内容!BB69,1)-SUM(BK$114:BK119))</f>
        <v>0</v>
      </c>
      <c r="BL120" s="41">
        <f>IF(成就内容!BC13="","",INDEX($E$4:$E$178*成就内容!BC$121/SUM(成就内容!$D$121:$BZ$121),成就内容!BC69,1)-SUM(BL$114:BL119))</f>
        <v>0</v>
      </c>
      <c r="BM120" s="41">
        <f>IF(成就内容!BD13="","",INDEX($E$4:$E$178*成就内容!BD$121/SUM(成就内容!$D$121:$BZ$121),成就内容!BD69,1)-SUM(BM$114:BM119))</f>
        <v>24489.795918367337</v>
      </c>
      <c r="BN120" s="41">
        <f>IF(成就内容!BE13="","",INDEX($E$4:$E$178*成就内容!BE$121/SUM(成就内容!$D$121:$BZ$121),成就内容!BE69,1)-SUM(BN$114:BN119))</f>
        <v>0</v>
      </c>
      <c r="BO120" s="41">
        <f>IF(成就内容!BF13="","",INDEX($E$4:$E$178*成就内容!BF$121/SUM(成就内容!$D$121:$BZ$121),成就内容!BF69,1)-SUM(BO$114:BO119))</f>
        <v>0</v>
      </c>
      <c r="BP120" s="41">
        <f>IF(成就内容!BG13="","",INDEX($E$4:$E$178*成就内容!BG$121/SUM(成就内容!$D$121:$BZ$121),成就内容!BG69,1)-SUM(BP$114:BP119))</f>
        <v>0</v>
      </c>
      <c r="BQ120" s="41">
        <f>IF(成就内容!BH13="","",INDEX($E$4:$E$178*成就内容!BH$121/SUM(成就内容!$D$121:$BZ$121),成就内容!BH69,1)-SUM(BQ$114:BQ119))</f>
        <v>0</v>
      </c>
      <c r="BR120" s="41" t="str">
        <f>IF(成就内容!BI13="","",INDEX($E$4:$E$178*成就内容!BI$121/SUM(成就内容!$D$121:$BZ$121),成就内容!BI69,1)-SUM(BR$114:BR119))</f>
        <v/>
      </c>
      <c r="BS120" s="41">
        <f>IF(成就内容!BJ13="","",INDEX($E$4:$E$178*成就内容!BJ$121/SUM(成就内容!$D$121:$BZ$121),成就内容!BJ69,1)-SUM(BS$114:BS119))</f>
        <v>4285.7142857142862</v>
      </c>
      <c r="BT120" s="41">
        <f>IF(成就内容!BK13="","",INDEX($E$4:$E$178*成就内容!BK$121/SUM(成就内容!$D$121:$BZ$121),成就内容!BK69,1)-SUM(BT$114:BT119))</f>
        <v>0</v>
      </c>
      <c r="BU120" s="41">
        <f>IF(成就内容!BL13="","",INDEX($E$4:$E$178*成就内容!BL$121/SUM(成就内容!$D$121:$BZ$121),成就内容!BL69,1)-SUM(BU$114:BU119))</f>
        <v>0</v>
      </c>
      <c r="BV120" s="41">
        <f>IF(成就内容!BM13="","",INDEX($E$4:$E$178*成就内容!BM$121/SUM(成就内容!$D$121:$BZ$121),成就内容!BM69,1)-SUM(BV$114:BV119))</f>
        <v>0</v>
      </c>
      <c r="BW120" s="41">
        <f>IF(成就内容!BN13="","",INDEX($E$4:$E$178*成就内容!BN$121/SUM(成就内容!$D$121:$BZ$121),成就内容!BN69,1)-SUM(BW$114:BW119))</f>
        <v>0</v>
      </c>
      <c r="BX120" s="41">
        <f>IF(成就内容!BO13="","",INDEX($E$4:$E$178*成就内容!BO$121/SUM(成就内容!$D$121:$BZ$121),成就内容!BO69,1)-SUM(BX$114:BX119))</f>
        <v>0</v>
      </c>
      <c r="BY120" s="41">
        <f>IF(成就内容!BP13="","",INDEX($E$4:$E$178*成就内容!BP$121/SUM(成就内容!$D$121:$BZ$121),成就内容!BP69,1)-SUM(BY$114:BY119))</f>
        <v>0</v>
      </c>
      <c r="BZ120" s="41">
        <f>IF(成就内容!BQ13="","",INDEX($E$4:$E$178*成就内容!BQ$121/SUM(成就内容!$D$121:$BZ$121),成就内容!BQ69,1)-SUM(BZ$114:BZ119))</f>
        <v>0</v>
      </c>
      <c r="CA120" s="41">
        <f>IF(成就内容!BR13="","",INDEX($E$4:$E$178*成就内容!BR$121/SUM(成就内容!$D$121:$BZ$121),成就内容!BR69,1)-SUM(CA$114:CA119))</f>
        <v>0</v>
      </c>
      <c r="CB120" s="41">
        <f>IF(成就内容!BS13="","",INDEX($E$4:$E$178*成就内容!BS$121/SUM(成就内容!$D$121:$BZ$121),成就内容!BS69,1)-SUM(CB$114:CB119))</f>
        <v>0</v>
      </c>
      <c r="CC120" s="41">
        <f>IF(成就内容!BT13="","",INDEX($E$4:$E$178*成就内容!BT$121/SUM(成就内容!$D$121:$BZ$121),成就内容!BT69,1)-SUM(CC$114:CC119))</f>
        <v>0</v>
      </c>
      <c r="CD120" s="41">
        <f>IF(成就内容!BU13="","",INDEX($E$4:$E$178*成就内容!BU$121/SUM(成就内容!$D$121:$BZ$121),成就内容!BU69,1)-SUM(CD$114:CD119))</f>
        <v>0</v>
      </c>
      <c r="CE120" s="41" t="str">
        <f>IF(成就内容!BV13="","",INDEX($E$4:$E$178*成就内容!BV$121/SUM(成就内容!$D$121:$BZ$121),成就内容!BV69,1)-SUM(CE$114:CE119))</f>
        <v/>
      </c>
      <c r="CF120" s="41">
        <f>IF(成就内容!BW13="","",INDEX($E$4:$E$178*成就内容!BW$121/SUM(成就内容!$D$121:$BZ$121),成就内容!BW69,1)-SUM(CF$114:CF119))</f>
        <v>0</v>
      </c>
      <c r="CG120" s="41">
        <f>IF(成就内容!BX13="","",INDEX($E$4:$E$178*成就内容!BX$121/SUM(成就内容!$D$121:$BZ$121),成就内容!BX69,1)-SUM(CG$114:CG119))</f>
        <v>18367.346938775518</v>
      </c>
      <c r="CH120" s="41">
        <f>IF(成就内容!BY13="","",INDEX($E$4:$E$178*成就内容!BY$121/SUM(成就内容!$D$121:$BZ$121),成就内容!BY69,1)-SUM(CH$114:CH119))</f>
        <v>0</v>
      </c>
      <c r="CI120" s="41">
        <f>IF(成就内容!BZ13="","",INDEX($E$4:$E$178*成就内容!BZ$121/SUM(成就内容!$D$121:$BZ$121),成就内容!BZ69,1)-SUM(CI$114:CI119))</f>
        <v>0</v>
      </c>
      <c r="CM120" s="43">
        <v>7</v>
      </c>
      <c r="CN120" s="41">
        <f>IF(M120="","",IF(成就内容!D$121&lt;&gt;"",MAX(ROUNDUP(SMALL(M$114:M$163,$L120)/1000,0)*1000,1000),0))</f>
        <v>0</v>
      </c>
      <c r="CO120" s="41" t="str">
        <f>IF(N120="","",IF(成就内容!E$121&lt;&gt;"",MAX(ROUNDUP(SMALL(N$114:N$163,$L120)/1000,0)*1000,1000),0))</f>
        <v/>
      </c>
      <c r="CP120" s="41">
        <f>IF(O120="","",IF(成就内容!F$121&lt;&gt;"",MAX(ROUNDUP(SMALL(O$114:O$163,$L120)/1000,0)*1000,1000),0))</f>
        <v>11000</v>
      </c>
      <c r="CQ120" s="41" t="str">
        <f>IF(P120="","",IF(成就内容!G$121&lt;&gt;"",MAX(ROUNDUP(SMALL(P$114:P$163,$L120)/1000,0)*1000,1000),0))</f>
        <v/>
      </c>
      <c r="CR120" s="41">
        <f>IF(Q120="","",IF(成就内容!H$121&lt;&gt;"",MAX(ROUNDUP(SMALL(Q$114:Q$163,$L120)/1000,0)*1000,1000),0))</f>
        <v>0</v>
      </c>
      <c r="CS120" s="41">
        <f>IF(R120="","",IF(成就内容!I$121&lt;&gt;"",MAX(ROUNDUP(SMALL(R$114:R$163,$L120)/1000,0)*1000,1000),0))</f>
        <v>0</v>
      </c>
      <c r="CT120" s="41">
        <f>IF(S120="","",IF(成就内容!J$121&lt;&gt;"",MAX(ROUNDUP(SMALL(S$114:S$163,$L120)/1000,0)*1000,1000),0))</f>
        <v>25000</v>
      </c>
      <c r="CU120" s="41">
        <f>IF(T120="","",IF(成就内容!K$121&lt;&gt;"",MAX(ROUNDUP(SMALL(T$114:T$163,$L120)/1000,0)*1000,1000),0))</f>
        <v>0</v>
      </c>
      <c r="CV120" s="41">
        <f>IF(U120="","",IF(成就内容!L$121&lt;&gt;"",MAX(ROUNDUP(SMALL(U$114:U$163,$L120)/1000,0)*1000,1000),0))</f>
        <v>0</v>
      </c>
      <c r="CW120" s="41">
        <f>IF(V120="","",IF(成就内容!M$121&lt;&gt;"",MAX(ROUNDUP(SMALL(V$114:V$163,$L120)/1000,0)*1000,1000),0))</f>
        <v>0</v>
      </c>
      <c r="CX120" s="41">
        <f>IF(W120="","",IF(成就内容!N$121&lt;&gt;"",MAX(ROUNDUP(SMALL(W$114:W$163,$L120)/1000,0)*1000,1000),0))</f>
        <v>0</v>
      </c>
      <c r="CY120" s="41">
        <f>IF(X120="","",IF(成就内容!O$121&lt;&gt;"",MAX(ROUNDUP(SMALL(X$114:X$163,$L120)/1000,0)*1000,1000),0))</f>
        <v>0</v>
      </c>
      <c r="CZ120" s="41">
        <f>IF(Y120="","",IF(成就内容!P$121&lt;&gt;"",MAX(ROUNDUP(SMALL(Y$114:Y$163,$L120)/1000,0)*1000,1000),0))</f>
        <v>0</v>
      </c>
      <c r="DA120" s="41">
        <f>IF(Z120="","",IF(成就内容!Q$121&lt;&gt;"",MAX(ROUNDUP(SMALL(Z$114:Z$163,$L120)/1000,0)*1000,1000),0))</f>
        <v>0</v>
      </c>
      <c r="DB120" s="41">
        <f>IF(AA120="","",IF(成就内容!R$121&lt;&gt;"",MAX(ROUNDUP(SMALL(AA$114:AA$163,$L120)/1000,0)*1000,1000),0))</f>
        <v>0</v>
      </c>
      <c r="DC120" s="41">
        <f>IF(AB120="","",IF(成就内容!S$121&lt;&gt;"",MAX(ROUNDUP(SMALL(AB$114:AB$163,$L120)/1000,0)*1000,1000),0))</f>
        <v>25000</v>
      </c>
      <c r="DD120" s="41">
        <f>IF(AC120="","",IF(成就内容!T$121&lt;&gt;"",MAX(ROUNDUP(SMALL(AC$114:AC$163,$L120)/1000,0)*1000,1000),0))</f>
        <v>0</v>
      </c>
      <c r="DE120" s="41">
        <f>IF(AD120="","",IF(成就内容!U$121&lt;&gt;"",MAX(ROUNDUP(SMALL(AD$114:AD$163,$L120)/1000,0)*1000,1000),0))</f>
        <v>0</v>
      </c>
      <c r="DF120" s="41">
        <f>IF(AE120="","",IF(成就内容!V$121&lt;&gt;"",MAX(ROUNDUP(SMALL(AE$114:AE$163,$L120)/1000,0)*1000,1000),0))</f>
        <v>0</v>
      </c>
      <c r="DG120" s="41">
        <f>IF(AF120="","",IF(成就内容!W$121&lt;&gt;"",MAX(ROUNDUP(SMALL(AF$114:AF$163,$L120)/1000,0)*1000,1000),0))</f>
        <v>0</v>
      </c>
      <c r="DH120" s="41">
        <f>IF(AG120="","",IF(成就内容!X$121&lt;&gt;"",MAX(ROUNDUP(SMALL(AG$114:AG$163,$L120)/1000,0)*1000,1000),0))</f>
        <v>0</v>
      </c>
      <c r="DI120" s="41">
        <f>IF(AH120="","",IF(成就内容!Y$121&lt;&gt;"",MAX(ROUNDUP(SMALL(AH$114:AH$163,$L120)/1000,0)*1000,1000),0))</f>
        <v>0</v>
      </c>
      <c r="DJ120" s="41" t="str">
        <f>IF(AI120="","",IF(成就内容!Z$121&lt;&gt;"",MAX(ROUNDUP(SMALL(AI$114:AI$163,$L120)/1000,0)*1000,1000),0))</f>
        <v/>
      </c>
      <c r="DK120" s="41">
        <f>IF(AJ120="","",IF(成就内容!AA$121&lt;&gt;"",MAX(ROUNDUP(SMALL(AJ$114:AJ$163,$L120)/1000,0)*1000,1000),0))</f>
        <v>80000</v>
      </c>
      <c r="DL120" s="41">
        <f>IF(AK120="","",IF(成就内容!AB$121&lt;&gt;"",MAX(ROUNDUP(SMALL(AK$114:AK$163,$L120)/1000,0)*1000,1000),0))</f>
        <v>0</v>
      </c>
      <c r="DM120" s="41">
        <f>IF(AL120="","",IF(成就内容!AC$121&lt;&gt;"",MAX(ROUNDUP(SMALL(AL$114:AL$163,$L120)/1000,0)*1000,1000),0))</f>
        <v>0</v>
      </c>
      <c r="DN120" s="41">
        <f>IF(AM120="","",IF(成就内容!AD$121&lt;&gt;"",MAX(ROUNDUP(SMALL(AM$114:AM$163,$L120)/1000,0)*1000,1000),0))</f>
        <v>0</v>
      </c>
      <c r="DO120" s="41">
        <f>IF(AN120="","",IF(成就内容!AE$121&lt;&gt;"",MAX(ROUNDUP(SMALL(AN$114:AN$163,$L120)/1000,0)*1000,1000),0))</f>
        <v>0</v>
      </c>
      <c r="DP120" s="41">
        <f>IF(AO120="","",IF(成就内容!AF$121&lt;&gt;"",MAX(ROUNDUP(SMALL(AO$114:AO$163,$L120)/1000,0)*1000,1000),0))</f>
        <v>0</v>
      </c>
      <c r="DQ120" s="41">
        <f>IF(AP120="","",IF(成就内容!AG$121&lt;&gt;"",MAX(ROUNDUP(SMALL(AP$114:AP$163,$L120)/1000,0)*1000,1000),0))</f>
        <v>0</v>
      </c>
      <c r="DR120" s="41">
        <f>IF(AQ120="","",IF(成就内容!AH$121&lt;&gt;"",MAX(ROUNDUP(SMALL(AQ$114:AQ$163,$L120)/1000,0)*1000,1000),0))</f>
        <v>0</v>
      </c>
      <c r="DS120" s="41">
        <f>IF(AR120="","",IF(成就内容!AI$121&lt;&gt;"",MAX(ROUNDUP(SMALL(AR$114:AR$163,$L120)/1000,0)*1000,1000),0))</f>
        <v>0</v>
      </c>
      <c r="DT120" s="41">
        <f>IF(AS120="","",IF(成就内容!AJ$121&lt;&gt;"",MAX(ROUNDUP(SMALL(AS$114:AS$163,$L120)/1000,0)*1000,1000),0))</f>
        <v>0</v>
      </c>
      <c r="DU120" s="41" t="str">
        <f>IF(AT120="","",IF(成就内容!AK$121&lt;&gt;"",MAX(ROUNDUP(SMALL(AT$114:AT$163,$L120)/1000,0)*1000,1000),0))</f>
        <v/>
      </c>
      <c r="DV120" s="41" t="str">
        <f>IF(AU120="","",IF(成就内容!AL$121&lt;&gt;"",MAX(ROUNDUP(SMALL(AU$114:AU$163,$L120)/1000,0)*1000,1000),0))</f>
        <v/>
      </c>
      <c r="DW120" s="41">
        <f>IF(AV120="","",IF(成就内容!AM$121&lt;&gt;"",MAX(ROUNDUP(SMALL(AV$114:AV$163,$L120)/1000,0)*1000,1000),0))</f>
        <v>0</v>
      </c>
      <c r="DX120" s="41">
        <f>IF(AW120="","",IF(成就内容!AN$121&lt;&gt;"",MAX(ROUNDUP(SMALL(AW$114:AW$163,$L120)/1000,0)*1000,1000),0))</f>
        <v>0</v>
      </c>
      <c r="DY120" s="41">
        <f>IF(AX120="","",IF(成就内容!AO$121&lt;&gt;"",MAX(ROUNDUP(SMALL(AX$114:AX$163,$L120)/1000,0)*1000,1000),0))</f>
        <v>13000</v>
      </c>
      <c r="DZ120" s="41">
        <f>IF(AY120="","",IF(成就内容!AP$121&lt;&gt;"",MAX(ROUNDUP(SMALL(AY$114:AY$163,$L120)/1000,0)*1000,1000),0))</f>
        <v>0</v>
      </c>
      <c r="EA120" s="41">
        <f>IF(AZ120="","",IF(成就内容!AQ$121&lt;&gt;"",MAX(ROUNDUP(SMALL(AZ$114:AZ$163,$L120)/1000,0)*1000,1000),0))</f>
        <v>0</v>
      </c>
      <c r="EB120" s="41">
        <f>IF(BA120="","",IF(成就内容!AR$121&lt;&gt;"",MAX(ROUNDUP(SMALL(BA$114:BA$163,$L120)/1000,0)*1000,1000),0))</f>
        <v>26000</v>
      </c>
      <c r="EC120" s="41">
        <f>IF(BB120="","",IF(成就内容!AS$121&lt;&gt;"",MAX(ROUNDUP(SMALL(BB$114:BB$163,$L120)/1000,0)*1000,1000),0))</f>
        <v>0</v>
      </c>
      <c r="ED120" s="41">
        <f>IF(BC120="","",IF(成就内容!AT$121&lt;&gt;"",MAX(ROUNDUP(SMALL(BC$114:BC$163,$L120)/1000,0)*1000,1000),0))</f>
        <v>0</v>
      </c>
      <c r="EE120" s="41">
        <f>IF(BD120="","",IF(成就内容!AU$121&lt;&gt;"",MAX(ROUNDUP(SMALL(BD$114:BD$163,$L120)/1000,0)*1000,1000),0))</f>
        <v>0</v>
      </c>
      <c r="EF120" s="41">
        <f>IF(BE120="","",IF(成就内容!AV$121&lt;&gt;"",MAX(ROUNDUP(SMALL(BE$114:BE$163,$L120)/1000,0)*1000,1000),0))</f>
        <v>160000</v>
      </c>
      <c r="EG120" s="41">
        <f>IF(BF120="","",IF(成就内容!AW$121&lt;&gt;"",MAX(ROUNDUP(SMALL(BF$114:BF$163,$L120)/1000,0)*1000,1000),0))</f>
        <v>0</v>
      </c>
      <c r="EH120" s="41">
        <f>IF(BG120="","",IF(成就内容!AX$121&lt;&gt;"",MAX(ROUNDUP(SMALL(BG$114:BG$163,$L120)/1000,0)*1000,1000),0))</f>
        <v>0</v>
      </c>
      <c r="EI120" s="41">
        <f>IF(BH120="","",IF(成就内容!AY$121&lt;&gt;"",MAX(ROUNDUP(SMALL(BH$114:BH$163,$L120)/1000,0)*1000,1000),0))</f>
        <v>128000</v>
      </c>
      <c r="EJ120" s="41">
        <f>IF(BI120="","",IF(成就内容!AZ$121&lt;&gt;"",MAX(ROUNDUP(SMALL(BI$114:BI$163,$L120)/1000,0)*1000,1000),0))</f>
        <v>0</v>
      </c>
      <c r="EK120" s="41">
        <f>IF(BJ120="","",IF(成就内容!BA$121&lt;&gt;"",MAX(ROUNDUP(SMALL(BJ$114:BJ$163,$L120)/1000,0)*1000,1000),0))</f>
        <v>0</v>
      </c>
      <c r="EL120" s="41">
        <f>IF(BK120="","",IF(成就内容!BB$121&lt;&gt;"",MAX(ROUNDUP(SMALL(BK$114:BK$163,$L120)/1000,0)*1000,1000),0))</f>
        <v>0</v>
      </c>
      <c r="EM120" s="41">
        <f>IF(BL120="","",IF(成就内容!BC$121&lt;&gt;"",MAX(ROUNDUP(SMALL(BL$114:BL$163,$L120)/1000,0)*1000,1000),0))</f>
        <v>0</v>
      </c>
      <c r="EN120" s="41">
        <f>IF(BM120="","",IF(成就内容!BD$121&lt;&gt;"",MAX(ROUNDUP(SMALL(BM$114:BM$163,$L120)/1000,0)*1000,1000),0))</f>
        <v>25000</v>
      </c>
      <c r="EO120" s="41">
        <f>IF(BN120="","",IF(成就内容!BE$121&lt;&gt;"",MAX(ROUNDUP(SMALL(BN$114:BN$163,$L120)/1000,0)*1000,1000),0))</f>
        <v>0</v>
      </c>
      <c r="EP120" s="41">
        <f>IF(BO120="","",IF(成就内容!BF$121&lt;&gt;"",MAX(ROUNDUP(SMALL(BO$114:BO$163,$L120)/1000,0)*1000,1000),0))</f>
        <v>0</v>
      </c>
      <c r="EQ120" s="41">
        <f>IF(BP120="","",IF(成就内容!BG$121&lt;&gt;"",MAX(ROUNDUP(SMALL(BP$114:BP$163,$L120)/1000,0)*1000,1000),0))</f>
        <v>0</v>
      </c>
      <c r="ER120" s="41">
        <f>IF(BQ120="","",IF(成就内容!BH$121&lt;&gt;"",MAX(ROUNDUP(SMALL(BQ$114:BQ$163,$L120)/1000,0)*1000,1000),0))</f>
        <v>0</v>
      </c>
      <c r="ES120" s="41" t="str">
        <f>IF(BR120="","",IF(成就内容!BI$121&lt;&gt;"",MAX(ROUNDUP(SMALL(BR$114:BR$163,$L120)/1000,0)*1000,1000),0))</f>
        <v/>
      </c>
      <c r="ET120" s="41">
        <f>IF(BS120="","",IF(成就内容!BJ$121&lt;&gt;"",MAX(ROUNDUP(SMALL(BS$114:BS$163,$L120)/1000,0)*1000,1000),0))</f>
        <v>5000</v>
      </c>
      <c r="EU120" s="41">
        <f>IF(BT120="","",IF(成就内容!BK$121&lt;&gt;"",MAX(ROUNDUP(SMALL(BT$114:BT$163,$L120)/1000,0)*1000,1000),0))</f>
        <v>0</v>
      </c>
      <c r="EV120" s="41">
        <f>IF(BU120="","",IF(成就内容!BL$121&lt;&gt;"",MAX(ROUNDUP(SMALL(BU$114:BU$163,$L120)/1000,0)*1000,1000),0))</f>
        <v>0</v>
      </c>
      <c r="EW120" s="41">
        <f>IF(BV120="","",IF(成就内容!BM$121&lt;&gt;"",MAX(ROUNDUP(SMALL(BV$114:BV$163,$L120)/1000,0)*1000,1000),0))</f>
        <v>2000</v>
      </c>
      <c r="EX120" s="41">
        <f>IF(BW120="","",IF(成就内容!BN$121&lt;&gt;"",MAX(ROUNDUP(SMALL(BW$114:BW$163,$L120)/1000,0)*1000,1000),0))</f>
        <v>0</v>
      </c>
      <c r="EY120" s="41">
        <f>IF(BX120="","",IF(成就内容!BO$121&lt;&gt;"",MAX(ROUNDUP(SMALL(BX$114:BX$163,$L120)/1000,0)*1000,1000),0))</f>
        <v>0</v>
      </c>
      <c r="EZ120" s="41">
        <f>IF(BY120="","",IF(成就内容!BP$121&lt;&gt;"",MAX(ROUNDUP(SMALL(BY$114:BY$163,$L120)/1000,0)*1000,1000),0))</f>
        <v>0</v>
      </c>
      <c r="FA120" s="41">
        <f>IF(BZ120="","",IF(成就内容!BQ$121&lt;&gt;"",MAX(ROUNDUP(SMALL(BZ$114:BZ$163,$L120)/1000,0)*1000,1000),0))</f>
        <v>0</v>
      </c>
      <c r="FB120" s="41">
        <f>IF(CA120="","",IF(成就内容!BR$121&lt;&gt;"",MAX(ROUNDUP(SMALL(CA$114:CA$163,$L120)/1000,0)*1000,1000),0))</f>
        <v>0</v>
      </c>
      <c r="FC120" s="41">
        <f>IF(CB120="","",IF(成就内容!BS$121&lt;&gt;"",MAX(ROUNDUP(SMALL(CB$114:CB$163,$L120)/1000,0)*1000,1000),0))</f>
        <v>0</v>
      </c>
      <c r="FD120" s="41">
        <f>IF(CC120="","",IF(成就内容!BT$121&lt;&gt;"",MAX(ROUNDUP(SMALL(CC$114:CC$163,$L120)/1000,0)*1000,1000),0))</f>
        <v>0</v>
      </c>
      <c r="FE120" s="41">
        <f>IF(CD120="","",IF(成就内容!BU$121&lt;&gt;"",MAX(ROUNDUP(SMALL(CD$114:CD$163,$L120)/1000,0)*1000,1000),0))</f>
        <v>0</v>
      </c>
      <c r="FF120" s="41" t="str">
        <f>IF(CE120="","",IF(成就内容!BV$121&lt;&gt;"",MAX(ROUNDUP(SMALL(CE$114:CE$163,$L120)/1000,0)*1000,1000),0))</f>
        <v/>
      </c>
      <c r="FG120" s="41">
        <f>IF(CF120="","",IF(成就内容!BW$121&lt;&gt;"",MAX(ROUNDUP(SMALL(CF$114:CF$163,$L120)/1000,0)*1000,1000),0))</f>
        <v>0</v>
      </c>
      <c r="FH120" s="41">
        <f>IF(CG120="","",IF(成就内容!BX$121&lt;&gt;"",MAX(ROUNDUP(SMALL(CG$114:CG$163,$L120)/1000,0)*1000,1000),0))</f>
        <v>33000</v>
      </c>
      <c r="FI120" s="41">
        <f>IF(CH120="","",IF(成就内容!BY$121&lt;&gt;"",MAX(ROUNDUP(SMALL(CH$114:CH$163,$L120)/1000,0)*1000,1000),0))</f>
        <v>0</v>
      </c>
      <c r="FJ120" s="41">
        <f>IF(CI120="","",IF(成就内容!BZ$121&lt;&gt;"",MAX(ROUNDUP(SMALL(CI$114:CI$163,$L120)/1000,0)*1000,1000),0))</f>
        <v>0</v>
      </c>
    </row>
    <row r="121" spans="1:166" x14ac:dyDescent="0.15">
      <c r="A121" s="84"/>
      <c r="B121" s="96">
        <v>118</v>
      </c>
      <c r="C121" s="96">
        <f>'[1]功能-子任务'!$S122</f>
        <v>154900.79999999999</v>
      </c>
      <c r="D121" s="96">
        <f>'[1]功能-子任务'!$AC122</f>
        <v>143360000</v>
      </c>
      <c r="E121" s="96">
        <f>'[1]功能-子任务'!$AM122/4</f>
        <v>1058309375</v>
      </c>
      <c r="F121" s="96">
        <f t="shared" si="154"/>
        <v>1058309375</v>
      </c>
      <c r="G121" s="96">
        <f>'[1]功能-子任务'!$AR122</f>
        <v>2297620000.000001</v>
      </c>
      <c r="H121" s="96">
        <f>'[1]功能-子任务'!$BA122</f>
        <v>237950</v>
      </c>
      <c r="I121" s="96">
        <f>'[1]功能-子任务'!$BJ122</f>
        <v>778300.6</v>
      </c>
      <c r="L121" s="25">
        <v>8</v>
      </c>
      <c r="M121" s="41">
        <f>IF(成就内容!D14="","",INDEX($E$4:$E$178*成就内容!D$121/SUM(成就内容!$D$121:$BZ$121),成就内容!D70,1)-SUM(M$114:M120))</f>
        <v>0</v>
      </c>
      <c r="N121" s="41" t="str">
        <f>IF(成就内容!E14="","",INDEX($E$4:$E$178*成就内容!E$121/SUM(成就内容!$D$121:$BZ$121),成就内容!E70,1)-SUM(N$114:N120))</f>
        <v/>
      </c>
      <c r="O121" s="41">
        <f>IF(成就内容!F14="","",INDEX($E$4:$E$178*成就内容!F$121/SUM(成就内容!$D$121:$BZ$121),成就内容!F70,1)-SUM(O$114:O120))</f>
        <v>10714.285714285717</v>
      </c>
      <c r="P121" s="41" t="str">
        <f>IF(成就内容!G14="","",INDEX($E$4:$E$178*成就内容!G$121/SUM(成就内容!$D$121:$BZ$121),成就内容!G70,1)-SUM(P$114:P120))</f>
        <v/>
      </c>
      <c r="Q121" s="41">
        <f>IF(成就内容!H14="","",INDEX($E$4:$E$178*成就内容!H$121/SUM(成就内容!$D$121:$BZ$121),成就内容!H70,1)-SUM(Q$114:Q120))</f>
        <v>0</v>
      </c>
      <c r="R121" s="41">
        <f>IF(成就内容!I14="","",INDEX($E$4:$E$178*成就内容!I$121/SUM(成就内容!$D$121:$BZ$121),成就内容!I70,1)-SUM(R$114:R120))</f>
        <v>0</v>
      </c>
      <c r="S121" s="41">
        <f>IF(成就内容!J14="","",INDEX($E$4:$E$178*成就内容!J$121/SUM(成就内容!$D$121:$BZ$121),成就内容!J70,1)-SUM(S$114:S120))</f>
        <v>24489.795918367352</v>
      </c>
      <c r="T121" s="41">
        <f>IF(成就内容!K14="","",INDEX($E$4:$E$178*成就内容!K$121/SUM(成就内容!$D$121:$BZ$121),成就内容!K70,1)-SUM(T$114:T120))</f>
        <v>0</v>
      </c>
      <c r="U121" s="41">
        <f>IF(成就内容!L14="","",INDEX($E$4:$E$178*成就内容!L$121/SUM(成就内容!$D$121:$BZ$121),成就内容!L70,1)-SUM(U$114:U120))</f>
        <v>0</v>
      </c>
      <c r="V121" s="41">
        <f>IF(成就内容!M14="","",INDEX($E$4:$E$178*成就内容!M$121/SUM(成就内容!$D$121:$BZ$121),成就内容!M70,1)-SUM(V$114:V120))</f>
        <v>0</v>
      </c>
      <c r="W121" s="41">
        <f>IF(成就内容!N14="","",INDEX($E$4:$E$178*成就内容!N$121/SUM(成就内容!$D$121:$BZ$121),成就内容!N70,1)-SUM(W$114:W120))</f>
        <v>0</v>
      </c>
      <c r="X121" s="41">
        <f>IF(成就内容!O14="","",INDEX($E$4:$E$178*成就内容!O$121/SUM(成就内容!$D$121:$BZ$121),成就内容!O70,1)-SUM(X$114:X120))</f>
        <v>0</v>
      </c>
      <c r="Y121" s="41">
        <f>IF(成就内容!P14="","",INDEX($E$4:$E$178*成就内容!P$121/SUM(成就内容!$D$121:$BZ$121),成就内容!P70,1)-SUM(Y$114:Y120))</f>
        <v>0</v>
      </c>
      <c r="Z121" s="41">
        <f>IF(成就内容!Q14="","",INDEX($E$4:$E$178*成就内容!Q$121/SUM(成就内容!$D$121:$BZ$121),成就内容!Q70,1)-SUM(Z$114:Z120))</f>
        <v>0</v>
      </c>
      <c r="AA121" s="41">
        <f>IF(成就内容!R14="","",INDEX($E$4:$E$178*成就内容!R$121/SUM(成就内容!$D$121:$BZ$121),成就内容!R70,1)-SUM(AA$114:AA120))</f>
        <v>0</v>
      </c>
      <c r="AB121" s="41">
        <f>IF(成就内容!S14="","",INDEX($E$4:$E$178*成就内容!S$121/SUM(成就内容!$D$121:$BZ$121),成就内容!S70,1)-SUM(AB$114:AB120))</f>
        <v>37755.102040816331</v>
      </c>
      <c r="AC121" s="41">
        <f>IF(成就内容!T14="","",INDEX($E$4:$E$178*成就内容!T$121/SUM(成就内容!$D$121:$BZ$121),成就内容!T70,1)-SUM(AC$114:AC120))</f>
        <v>0</v>
      </c>
      <c r="AD121" s="41">
        <f>IF(成就内容!U14="","",INDEX($E$4:$E$178*成就内容!U$121/SUM(成就内容!$D$121:$BZ$121),成就内容!U70,1)-SUM(AD$114:AD120))</f>
        <v>0</v>
      </c>
      <c r="AE121" s="41">
        <f>IF(成就内容!V14="","",INDEX($E$4:$E$178*成就内容!V$121/SUM(成就内容!$D$121:$BZ$121),成就内容!V70,1)-SUM(AE$114:AE120))</f>
        <v>0</v>
      </c>
      <c r="AF121" s="41">
        <f>IF(成就内容!W14="","",INDEX($E$4:$E$178*成就内容!W$121/SUM(成就内容!$D$121:$BZ$121),成就内容!W70,1)-SUM(AF$114:AF120))</f>
        <v>0</v>
      </c>
      <c r="AG121" s="41">
        <f>IF(成就内容!X14="","",INDEX($E$4:$E$178*成就内容!X$121/SUM(成就内容!$D$121:$BZ$121),成就内容!X70,1)-SUM(AG$114:AG120))</f>
        <v>0</v>
      </c>
      <c r="AH121" s="41">
        <f>IF(成就内容!Y14="","",INDEX($E$4:$E$178*成就内容!Y$121/SUM(成就内容!$D$121:$BZ$121),成就内容!Y70,1)-SUM(AH$114:AH120))</f>
        <v>0</v>
      </c>
      <c r="AI121" s="41" t="str">
        <f>IF(成就内容!Z14="","",INDEX($E$4:$E$178*成就内容!Z$121/SUM(成就内容!$D$121:$BZ$121),成就内容!Z70,1)-SUM(AI$114:AI120))</f>
        <v/>
      </c>
      <c r="AJ121" s="41">
        <f>IF(成就内容!AA14="","",INDEX($E$4:$E$178*成就内容!AA$121/SUM(成就内容!$D$121:$BZ$121),成就内容!AA70,1)-SUM(AJ$114:AJ120))</f>
        <v>79719.387755102012</v>
      </c>
      <c r="AK121" s="41">
        <f>IF(成就内容!AB14="","",INDEX($E$4:$E$178*成就内容!AB$121/SUM(成就内容!$D$121:$BZ$121),成就内容!AB70,1)-SUM(AK$114:AK120))</f>
        <v>0</v>
      </c>
      <c r="AL121" s="41">
        <f>IF(成就内容!AC14="","",INDEX($E$4:$E$178*成就内容!AC$121/SUM(成就内容!$D$121:$BZ$121),成就内容!AC70,1)-SUM(AL$114:AL120))</f>
        <v>0</v>
      </c>
      <c r="AM121" s="41">
        <f>IF(成就内容!AD14="","",INDEX($E$4:$E$178*成就内容!AD$121/SUM(成就内容!$D$121:$BZ$121),成就内容!AD70,1)-SUM(AM$114:AM120))</f>
        <v>0</v>
      </c>
      <c r="AN121" s="41">
        <f>IF(成就内容!AE14="","",INDEX($E$4:$E$178*成就内容!AE$121/SUM(成就内容!$D$121:$BZ$121),成就内容!AE70,1)-SUM(AN$114:AN120))</f>
        <v>0</v>
      </c>
      <c r="AO121" s="41">
        <f>IF(成就内容!AF14="","",INDEX($E$4:$E$178*成就内容!AF$121/SUM(成就内容!$D$121:$BZ$121),成就内容!AF70,1)-SUM(AO$114:AO120))</f>
        <v>0</v>
      </c>
      <c r="AP121" s="41">
        <f>IF(成就内容!AG14="","",INDEX($E$4:$E$178*成就内容!AG$121/SUM(成就内容!$D$121:$BZ$121),成就内容!AG70,1)-SUM(AP$114:AP120))</f>
        <v>0</v>
      </c>
      <c r="AQ121" s="41">
        <f>IF(成就内容!AH14="","",INDEX($E$4:$E$178*成就内容!AH$121/SUM(成就内容!$D$121:$BZ$121),成就内容!AH70,1)-SUM(AQ$114:AQ120))</f>
        <v>0</v>
      </c>
      <c r="AR121" s="41">
        <f>IF(成就内容!AI14="","",INDEX($E$4:$E$178*成就内容!AI$121/SUM(成就内容!$D$121:$BZ$121),成就内容!AI70,1)-SUM(AR$114:AR120))</f>
        <v>0</v>
      </c>
      <c r="AS121" s="41">
        <f>IF(成就内容!AJ14="","",INDEX($E$4:$E$178*成就内容!AJ$121/SUM(成就内容!$D$121:$BZ$121),成就内容!AJ70,1)-SUM(AS$114:AS120))</f>
        <v>0</v>
      </c>
      <c r="AT121" s="41" t="str">
        <f>IF(成就内容!AK14="","",INDEX($E$4:$E$178*成就内容!AK$121/SUM(成就内容!$D$121:$BZ$121),成就内容!AK70,1)-SUM(AT$114:AT120))</f>
        <v/>
      </c>
      <c r="AU121" s="41" t="str">
        <f>IF(成就内容!AL14="","",INDEX($E$4:$E$178*成就内容!AL$121/SUM(成就内容!$D$121:$BZ$121),成就内容!AL70,1)-SUM(AU$114:AU120))</f>
        <v/>
      </c>
      <c r="AV121" s="41">
        <f>IF(成就内容!AM14="","",INDEX($E$4:$E$178*成就内容!AM$121/SUM(成就内容!$D$121:$BZ$121),成就内容!AM70,1)-SUM(AV$114:AV120))</f>
        <v>0</v>
      </c>
      <c r="AW121" s="41">
        <f>IF(成就内容!AN14="","",INDEX($E$4:$E$178*成就内容!AN$121/SUM(成就内容!$D$121:$BZ$121),成就内容!AN70,1)-SUM(AW$114:AW120))</f>
        <v>0</v>
      </c>
      <c r="AX121" s="41">
        <f>IF(成就内容!AO14="","",INDEX($E$4:$E$178*成就内容!AO$121/SUM(成就内容!$D$121:$BZ$121),成就内容!AO70,1)-SUM(AX$114:AX120))</f>
        <v>18877.551020408166</v>
      </c>
      <c r="AY121" s="41">
        <f>IF(成就内容!AP14="","",INDEX($E$4:$E$178*成就内容!AP$121/SUM(成就内容!$D$121:$BZ$121),成就内容!AP70,1)-SUM(AY$114:AY120))</f>
        <v>0</v>
      </c>
      <c r="AZ121" s="41">
        <f>IF(成就内容!AQ14="","",INDEX($E$4:$E$178*成就内容!AQ$121/SUM(成就内容!$D$121:$BZ$121),成就内容!AQ70,1)-SUM(AZ$114:AZ120))</f>
        <v>0</v>
      </c>
      <c r="BA121" s="41">
        <f>IF(成就内容!AR14="","",INDEX($E$4:$E$178*成就内容!AR$121/SUM(成就内容!$D$121:$BZ$121),成就内容!AR70,1)-SUM(BA$114:BA120))</f>
        <v>25510.204081632648</v>
      </c>
      <c r="BB121" s="41">
        <f>IF(成就内容!AS14="","",INDEX($E$4:$E$178*成就内容!AS$121/SUM(成就内容!$D$121:$BZ$121),成就内容!AS70,1)-SUM(BB$114:BB120))</f>
        <v>0</v>
      </c>
      <c r="BC121" s="41">
        <f>IF(成就内容!AT14="","",INDEX($E$4:$E$178*成就内容!AT$121/SUM(成就内容!$D$121:$BZ$121),成就内容!AT70,1)-SUM(BC$114:BC120))</f>
        <v>0</v>
      </c>
      <c r="BD121" s="41">
        <f>IF(成就内容!AU14="","",INDEX($E$4:$E$178*成就内容!AU$121/SUM(成就内容!$D$121:$BZ$121),成就内容!AU70,1)-SUM(BD$114:BD120))</f>
        <v>0</v>
      </c>
      <c r="BE121" s="41">
        <f>IF(成就内容!AV14="","",INDEX($E$4:$E$178*成就内容!AV$121/SUM(成就内容!$D$121:$BZ$121),成就内容!AV70,1)-SUM(BE$114:BE120))</f>
        <v>159438.77551020414</v>
      </c>
      <c r="BF121" s="41">
        <f>IF(成就内容!AW14="","",INDEX($E$4:$E$178*成就内容!AW$121/SUM(成就内容!$D$121:$BZ$121),成就内容!AW70,1)-SUM(BF$114:BF120))</f>
        <v>0</v>
      </c>
      <c r="BG121" s="41">
        <f>IF(成就内容!AX14="","",INDEX($E$4:$E$178*成就内容!AX$121/SUM(成就内容!$D$121:$BZ$121),成就内容!AX70,1)-SUM(BG$114:BG120))</f>
        <v>0</v>
      </c>
      <c r="BH121" s="41">
        <f>IF(成就内容!AY14="","",INDEX($E$4:$E$178*成就内容!AY$121/SUM(成就内容!$D$121:$BZ$121),成就内容!AY70,1)-SUM(BH$114:BH120))</f>
        <v>127551.02040816325</v>
      </c>
      <c r="BI121" s="41">
        <f>IF(成就内容!AZ14="","",INDEX($E$4:$E$178*成就内容!AZ$121/SUM(成就内容!$D$121:$BZ$121),成就内容!AZ70,1)-SUM(BI$114:BI120))</f>
        <v>0</v>
      </c>
      <c r="BJ121" s="41">
        <f>IF(成就内容!BA14="","",INDEX($E$4:$E$178*成就内容!BA$121/SUM(成就内容!$D$121:$BZ$121),成就内容!BA70,1)-SUM(BJ$114:BJ120))</f>
        <v>0</v>
      </c>
      <c r="BK121" s="41">
        <f>IF(成就内容!BB14="","",INDEX($E$4:$E$178*成就内容!BB$121/SUM(成就内容!$D$121:$BZ$121),成就内容!BB70,1)-SUM(BK$114:BK120))</f>
        <v>0</v>
      </c>
      <c r="BL121" s="41">
        <f>IF(成就内容!BC14="","",INDEX($E$4:$E$178*成就内容!BC$121/SUM(成就内容!$D$121:$BZ$121),成就内容!BC70,1)-SUM(BL$114:BL120))</f>
        <v>0</v>
      </c>
      <c r="BM121" s="41">
        <f>IF(成就内容!BD14="","",INDEX($E$4:$E$178*成就内容!BD$121/SUM(成就内容!$D$121:$BZ$121),成就内容!BD70,1)-SUM(BM$114:BM120))</f>
        <v>37755.102040816331</v>
      </c>
      <c r="BN121" s="41">
        <f>IF(成就内容!BE14="","",INDEX($E$4:$E$178*成就内容!BE$121/SUM(成就内容!$D$121:$BZ$121),成就内容!BE70,1)-SUM(BN$114:BN120))</f>
        <v>0</v>
      </c>
      <c r="BO121" s="41">
        <f>IF(成就内容!BF14="","",INDEX($E$4:$E$178*成就内容!BF$121/SUM(成就内容!$D$121:$BZ$121),成就内容!BF70,1)-SUM(BO$114:BO120))</f>
        <v>0</v>
      </c>
      <c r="BP121" s="41">
        <f>IF(成就内容!BG14="","",INDEX($E$4:$E$178*成就内容!BG$121/SUM(成就内容!$D$121:$BZ$121),成就内容!BG70,1)-SUM(BP$114:BP120))</f>
        <v>0</v>
      </c>
      <c r="BQ121" s="41">
        <f>IF(成就内容!BH14="","",INDEX($E$4:$E$178*成就内容!BH$121/SUM(成就内容!$D$121:$BZ$121),成就内容!BH70,1)-SUM(BQ$114:BQ120))</f>
        <v>0</v>
      </c>
      <c r="BR121" s="41" t="str">
        <f>IF(成就内容!BI14="","",INDEX($E$4:$E$178*成就内容!BI$121/SUM(成就内容!$D$121:$BZ$121),成就内容!BI70,1)-SUM(BR$114:BR120))</f>
        <v/>
      </c>
      <c r="BS121" s="41">
        <f>IF(成就内容!BJ14="","",INDEX($E$4:$E$178*成就内容!BJ$121/SUM(成就内容!$D$121:$BZ$121),成就内容!BJ70,1)-SUM(BS$114:BS120))</f>
        <v>4285.7142857142844</v>
      </c>
      <c r="BT121" s="41">
        <f>IF(成就内容!BK14="","",INDEX($E$4:$E$178*成就内容!BK$121/SUM(成就内容!$D$121:$BZ$121),成就内容!BK70,1)-SUM(BT$114:BT120))</f>
        <v>0</v>
      </c>
      <c r="BU121" s="41">
        <f>IF(成就内容!BL14="","",INDEX($E$4:$E$178*成就内容!BL$121/SUM(成就内容!$D$121:$BZ$121),成就内容!BL70,1)-SUM(BU$114:BU120))</f>
        <v>0</v>
      </c>
      <c r="BV121" s="41">
        <f>IF(成就内容!BM14="","",INDEX($E$4:$E$178*成就内容!BM$121/SUM(成就内容!$D$121:$BZ$121),成就内容!BM70,1)-SUM(BV$114:BV120))</f>
        <v>1428.5714285714275</v>
      </c>
      <c r="BW121" s="41">
        <f>IF(成就内容!BN14="","",INDEX($E$4:$E$178*成就内容!BN$121/SUM(成就内容!$D$121:$BZ$121),成就内容!BN70,1)-SUM(BW$114:BW120))</f>
        <v>0</v>
      </c>
      <c r="BX121" s="41">
        <f>IF(成就内容!BO14="","",INDEX($E$4:$E$178*成就内容!BO$121/SUM(成就内容!$D$121:$BZ$121),成就内容!BO70,1)-SUM(BX$114:BX120))</f>
        <v>0</v>
      </c>
      <c r="BY121" s="41">
        <f>IF(成就内容!BP14="","",INDEX($E$4:$E$178*成就内容!BP$121/SUM(成就内容!$D$121:$BZ$121),成就内容!BP70,1)-SUM(BY$114:BY120))</f>
        <v>0</v>
      </c>
      <c r="BZ121" s="41">
        <f>IF(成就内容!BQ14="","",INDEX($E$4:$E$178*成就内容!BQ$121/SUM(成就内容!$D$121:$BZ$121),成就内容!BQ70,1)-SUM(BZ$114:BZ120))</f>
        <v>0</v>
      </c>
      <c r="CA121" s="41">
        <f>IF(成就内容!BR14="","",INDEX($E$4:$E$178*成就内容!BR$121/SUM(成就内容!$D$121:$BZ$121),成就内容!BR70,1)-SUM(CA$114:CA120))</f>
        <v>0</v>
      </c>
      <c r="CB121" s="41">
        <f>IF(成就内容!BS14="","",INDEX($E$4:$E$178*成就内容!BS$121/SUM(成就内容!$D$121:$BZ$121),成就内容!BS70,1)-SUM(CB$114:CB120))</f>
        <v>0</v>
      </c>
      <c r="CC121" s="41">
        <f>IF(成就内容!BT14="","",INDEX($E$4:$E$178*成就内容!BT$121/SUM(成就内容!$D$121:$BZ$121),成就内容!BT70,1)-SUM(CC$114:CC120))</f>
        <v>0</v>
      </c>
      <c r="CD121" s="41">
        <f>IF(成就内容!BU14="","",INDEX($E$4:$E$178*成就内容!BU$121/SUM(成就内容!$D$121:$BZ$121),成就内容!BU70,1)-SUM(CD$114:CD120))</f>
        <v>0</v>
      </c>
      <c r="CE121" s="41" t="str">
        <f>IF(成就内容!BV14="","",INDEX($E$4:$E$178*成就内容!BV$121/SUM(成就内容!$D$121:$BZ$121),成就内容!BV70,1)-SUM(CE$114:CE120))</f>
        <v/>
      </c>
      <c r="CF121" s="41">
        <f>IF(成就内容!BW14="","",INDEX($E$4:$E$178*成就内容!BW$121/SUM(成就内容!$D$121:$BZ$121),成就内容!BW70,1)-SUM(CF$114:CF120))</f>
        <v>0</v>
      </c>
      <c r="CG121" s="41">
        <f>IF(成就内容!BX14="","",INDEX($E$4:$E$178*成就内容!BX$121/SUM(成就内容!$D$121:$BZ$121),成就内容!BX70,1)-SUM(CG$114:CG120))</f>
        <v>38265.306122448979</v>
      </c>
      <c r="CH121" s="41">
        <f>IF(成就内容!BY14="","",INDEX($E$4:$E$178*成就内容!BY$121/SUM(成就内容!$D$121:$BZ$121),成就内容!BY70,1)-SUM(CH$114:CH120))</f>
        <v>0</v>
      </c>
      <c r="CI121" s="41">
        <f>IF(成就内容!BZ14="","",INDEX($E$4:$E$178*成就内容!BZ$121/SUM(成就内容!$D$121:$BZ$121),成就内容!BZ70,1)-SUM(CI$114:CI120))</f>
        <v>0</v>
      </c>
      <c r="CM121" s="43">
        <v>8</v>
      </c>
      <c r="CN121" s="41">
        <f>IF(M121="","",IF(成就内容!D$121&lt;&gt;"",MAX(ROUNDUP(SMALL(M$114:M$163,$L121)/1000,0)*1000,1000),0))</f>
        <v>0</v>
      </c>
      <c r="CO121" s="41" t="str">
        <f>IF(N121="","",IF(成就内容!E$121&lt;&gt;"",MAX(ROUNDUP(SMALL(N$114:N$163,$L121)/1000,0)*1000,1000),0))</f>
        <v/>
      </c>
      <c r="CP121" s="41">
        <f>IF(O121="","",IF(成就内容!F$121&lt;&gt;"",MAX(ROUNDUP(SMALL(O$114:O$163,$L121)/1000,0)*1000,1000),0))</f>
        <v>11000</v>
      </c>
      <c r="CQ121" s="41" t="str">
        <f>IF(P121="","",IF(成就内容!G$121&lt;&gt;"",MAX(ROUNDUP(SMALL(P$114:P$163,$L121)/1000,0)*1000,1000),0))</f>
        <v/>
      </c>
      <c r="CR121" s="41">
        <f>IF(Q121="","",IF(成就内容!H$121&lt;&gt;"",MAX(ROUNDUP(SMALL(Q$114:Q$163,$L121)/1000,0)*1000,1000),0))</f>
        <v>0</v>
      </c>
      <c r="CS121" s="41">
        <f>IF(R121="","",IF(成就内容!I$121&lt;&gt;"",MAX(ROUNDUP(SMALL(R$114:R$163,$L121)/1000,0)*1000,1000),0))</f>
        <v>0</v>
      </c>
      <c r="CT121" s="41">
        <f>IF(S121="","",IF(成就内容!J$121&lt;&gt;"",MAX(ROUNDUP(SMALL(S$114:S$163,$L121)/1000,0)*1000,1000),0))</f>
        <v>25000</v>
      </c>
      <c r="CU121" s="41">
        <f>IF(T121="","",IF(成就内容!K$121&lt;&gt;"",MAX(ROUNDUP(SMALL(T$114:T$163,$L121)/1000,0)*1000,1000),0))</f>
        <v>0</v>
      </c>
      <c r="CV121" s="41">
        <f>IF(U121="","",IF(成就内容!L$121&lt;&gt;"",MAX(ROUNDUP(SMALL(U$114:U$163,$L121)/1000,0)*1000,1000),0))</f>
        <v>0</v>
      </c>
      <c r="CW121" s="41">
        <f>IF(V121="","",IF(成就内容!M$121&lt;&gt;"",MAX(ROUNDUP(SMALL(V$114:V$163,$L121)/1000,0)*1000,1000),0))</f>
        <v>0</v>
      </c>
      <c r="CX121" s="41">
        <f>IF(W121="","",IF(成就内容!N$121&lt;&gt;"",MAX(ROUNDUP(SMALL(W$114:W$163,$L121)/1000,0)*1000,1000),0))</f>
        <v>0</v>
      </c>
      <c r="CY121" s="41">
        <f>IF(X121="","",IF(成就内容!O$121&lt;&gt;"",MAX(ROUNDUP(SMALL(X$114:X$163,$L121)/1000,0)*1000,1000),0))</f>
        <v>0</v>
      </c>
      <c r="CZ121" s="41">
        <f>IF(Y121="","",IF(成就内容!P$121&lt;&gt;"",MAX(ROUNDUP(SMALL(Y$114:Y$163,$L121)/1000,0)*1000,1000),0))</f>
        <v>0</v>
      </c>
      <c r="DA121" s="41">
        <f>IF(Z121="","",IF(成就内容!Q$121&lt;&gt;"",MAX(ROUNDUP(SMALL(Z$114:Z$163,$L121)/1000,0)*1000,1000),0))</f>
        <v>0</v>
      </c>
      <c r="DB121" s="41">
        <f>IF(AA121="","",IF(成就内容!R$121&lt;&gt;"",MAX(ROUNDUP(SMALL(AA$114:AA$163,$L121)/1000,0)*1000,1000),0))</f>
        <v>0</v>
      </c>
      <c r="DC121" s="41">
        <f>IF(AB121="","",IF(成就内容!S$121&lt;&gt;"",MAX(ROUNDUP(SMALL(AB$114:AB$163,$L121)/1000,0)*1000,1000),0))</f>
        <v>38000</v>
      </c>
      <c r="DD121" s="41">
        <f>IF(AC121="","",IF(成就内容!T$121&lt;&gt;"",MAX(ROUNDUP(SMALL(AC$114:AC$163,$L121)/1000,0)*1000,1000),0))</f>
        <v>0</v>
      </c>
      <c r="DE121" s="41">
        <f>IF(AD121="","",IF(成就内容!U$121&lt;&gt;"",MAX(ROUNDUP(SMALL(AD$114:AD$163,$L121)/1000,0)*1000,1000),0))</f>
        <v>0</v>
      </c>
      <c r="DF121" s="41">
        <f>IF(AE121="","",IF(成就内容!V$121&lt;&gt;"",MAX(ROUNDUP(SMALL(AE$114:AE$163,$L121)/1000,0)*1000,1000),0))</f>
        <v>0</v>
      </c>
      <c r="DG121" s="41">
        <f>IF(AF121="","",IF(成就内容!W$121&lt;&gt;"",MAX(ROUNDUP(SMALL(AF$114:AF$163,$L121)/1000,0)*1000,1000),0))</f>
        <v>0</v>
      </c>
      <c r="DH121" s="41">
        <f>IF(AG121="","",IF(成就内容!X$121&lt;&gt;"",MAX(ROUNDUP(SMALL(AG$114:AG$163,$L121)/1000,0)*1000,1000),0))</f>
        <v>0</v>
      </c>
      <c r="DI121" s="41">
        <f>IF(AH121="","",IF(成就内容!Y$121&lt;&gt;"",MAX(ROUNDUP(SMALL(AH$114:AH$163,$L121)/1000,0)*1000,1000),0))</f>
        <v>0</v>
      </c>
      <c r="DJ121" s="41" t="str">
        <f>IF(AI121="","",IF(成就内容!Z$121&lt;&gt;"",MAX(ROUNDUP(SMALL(AI$114:AI$163,$L121)/1000,0)*1000,1000),0))</f>
        <v/>
      </c>
      <c r="DK121" s="41">
        <f>IF(AJ121="","",IF(成就内容!AA$121&lt;&gt;"",MAX(ROUNDUP(SMALL(AJ$114:AJ$163,$L121)/1000,0)*1000,1000),0))</f>
        <v>96000</v>
      </c>
      <c r="DL121" s="41">
        <f>IF(AK121="","",IF(成就内容!AB$121&lt;&gt;"",MAX(ROUNDUP(SMALL(AK$114:AK$163,$L121)/1000,0)*1000,1000),0))</f>
        <v>0</v>
      </c>
      <c r="DM121" s="41">
        <f>IF(AL121="","",IF(成就内容!AC$121&lt;&gt;"",MAX(ROUNDUP(SMALL(AL$114:AL$163,$L121)/1000,0)*1000,1000),0))</f>
        <v>0</v>
      </c>
      <c r="DN121" s="41">
        <f>IF(AM121="","",IF(成就内容!AD$121&lt;&gt;"",MAX(ROUNDUP(SMALL(AM$114:AM$163,$L121)/1000,0)*1000,1000),0))</f>
        <v>0</v>
      </c>
      <c r="DO121" s="41">
        <f>IF(AN121="","",IF(成就内容!AE$121&lt;&gt;"",MAX(ROUNDUP(SMALL(AN$114:AN$163,$L121)/1000,0)*1000,1000),0))</f>
        <v>0</v>
      </c>
      <c r="DP121" s="41">
        <f>IF(AO121="","",IF(成就内容!AF$121&lt;&gt;"",MAX(ROUNDUP(SMALL(AO$114:AO$163,$L121)/1000,0)*1000,1000),0))</f>
        <v>0</v>
      </c>
      <c r="DQ121" s="41">
        <f>IF(AP121="","",IF(成就内容!AG$121&lt;&gt;"",MAX(ROUNDUP(SMALL(AP$114:AP$163,$L121)/1000,0)*1000,1000),0))</f>
        <v>0</v>
      </c>
      <c r="DR121" s="41">
        <f>IF(AQ121="","",IF(成就内容!AH$121&lt;&gt;"",MAX(ROUNDUP(SMALL(AQ$114:AQ$163,$L121)/1000,0)*1000,1000),0))</f>
        <v>0</v>
      </c>
      <c r="DS121" s="41">
        <f>IF(AR121="","",IF(成就内容!AI$121&lt;&gt;"",MAX(ROUNDUP(SMALL(AR$114:AR$163,$L121)/1000,0)*1000,1000),0))</f>
        <v>0</v>
      </c>
      <c r="DT121" s="41">
        <f>IF(AS121="","",IF(成就内容!AJ$121&lt;&gt;"",MAX(ROUNDUP(SMALL(AS$114:AS$163,$L121)/1000,0)*1000,1000),0))</f>
        <v>0</v>
      </c>
      <c r="DU121" s="41" t="str">
        <f>IF(AT121="","",IF(成就内容!AK$121&lt;&gt;"",MAX(ROUNDUP(SMALL(AT$114:AT$163,$L121)/1000,0)*1000,1000),0))</f>
        <v/>
      </c>
      <c r="DV121" s="41" t="str">
        <f>IF(AU121="","",IF(成就内容!AL$121&lt;&gt;"",MAX(ROUNDUP(SMALL(AU$114:AU$163,$L121)/1000,0)*1000,1000),0))</f>
        <v/>
      </c>
      <c r="DW121" s="41">
        <f>IF(AV121="","",IF(成就内容!AM$121&lt;&gt;"",MAX(ROUNDUP(SMALL(AV$114:AV$163,$L121)/1000,0)*1000,1000),0))</f>
        <v>0</v>
      </c>
      <c r="DX121" s="41">
        <f>IF(AW121="","",IF(成就内容!AN$121&lt;&gt;"",MAX(ROUNDUP(SMALL(AW$114:AW$163,$L121)/1000,0)*1000,1000),0))</f>
        <v>0</v>
      </c>
      <c r="DY121" s="41">
        <f>IF(AX121="","",IF(成就内容!AO$121&lt;&gt;"",MAX(ROUNDUP(SMALL(AX$114:AX$163,$L121)/1000,0)*1000,1000),0))</f>
        <v>19000</v>
      </c>
      <c r="DZ121" s="41">
        <f>IF(AY121="","",IF(成就内容!AP$121&lt;&gt;"",MAX(ROUNDUP(SMALL(AY$114:AY$163,$L121)/1000,0)*1000,1000),0))</f>
        <v>0</v>
      </c>
      <c r="EA121" s="41">
        <f>IF(AZ121="","",IF(成就内容!AQ$121&lt;&gt;"",MAX(ROUNDUP(SMALL(AZ$114:AZ$163,$L121)/1000,0)*1000,1000),0))</f>
        <v>0</v>
      </c>
      <c r="EB121" s="41">
        <f>IF(BA121="","",IF(成就内容!AR$121&lt;&gt;"",MAX(ROUNDUP(SMALL(BA$114:BA$163,$L121)/1000,0)*1000,1000),0))</f>
        <v>26000</v>
      </c>
      <c r="EC121" s="41">
        <f>IF(BB121="","",IF(成就内容!AS$121&lt;&gt;"",MAX(ROUNDUP(SMALL(BB$114:BB$163,$L121)/1000,0)*1000,1000),0))</f>
        <v>0</v>
      </c>
      <c r="ED121" s="41">
        <f>IF(BC121="","",IF(成就内容!AT$121&lt;&gt;"",MAX(ROUNDUP(SMALL(BC$114:BC$163,$L121)/1000,0)*1000,1000),0))</f>
        <v>0</v>
      </c>
      <c r="EE121" s="41">
        <f>IF(BD121="","",IF(成就内容!AU$121&lt;&gt;"",MAX(ROUNDUP(SMALL(BD$114:BD$163,$L121)/1000,0)*1000,1000),0))</f>
        <v>0</v>
      </c>
      <c r="EF121" s="41">
        <f>IF(BE121="","",IF(成就内容!AV$121&lt;&gt;"",MAX(ROUNDUP(SMALL(BE$114:BE$163,$L121)/1000,0)*1000,1000),0))</f>
        <v>160000</v>
      </c>
      <c r="EG121" s="41">
        <f>IF(BF121="","",IF(成就内容!AW$121&lt;&gt;"",MAX(ROUNDUP(SMALL(BF$114:BF$163,$L121)/1000,0)*1000,1000),0))</f>
        <v>0</v>
      </c>
      <c r="EH121" s="41">
        <f>IF(BG121="","",IF(成就内容!AX$121&lt;&gt;"",MAX(ROUNDUP(SMALL(BG$114:BG$163,$L121)/1000,0)*1000,1000),0))</f>
        <v>0</v>
      </c>
      <c r="EI121" s="41">
        <f>IF(BH121="","",IF(成就内容!AY$121&lt;&gt;"",MAX(ROUNDUP(SMALL(BH$114:BH$163,$L121)/1000,0)*1000,1000),0))</f>
        <v>128000</v>
      </c>
      <c r="EJ121" s="41">
        <f>IF(BI121="","",IF(成就内容!AZ$121&lt;&gt;"",MAX(ROUNDUP(SMALL(BI$114:BI$163,$L121)/1000,0)*1000,1000),0))</f>
        <v>0</v>
      </c>
      <c r="EK121" s="41">
        <f>IF(BJ121="","",IF(成就内容!BA$121&lt;&gt;"",MAX(ROUNDUP(SMALL(BJ$114:BJ$163,$L121)/1000,0)*1000,1000),0))</f>
        <v>0</v>
      </c>
      <c r="EL121" s="41">
        <f>IF(BK121="","",IF(成就内容!BB$121&lt;&gt;"",MAX(ROUNDUP(SMALL(BK$114:BK$163,$L121)/1000,0)*1000,1000),0))</f>
        <v>0</v>
      </c>
      <c r="EM121" s="41">
        <f>IF(BL121="","",IF(成就内容!BC$121&lt;&gt;"",MAX(ROUNDUP(SMALL(BL$114:BL$163,$L121)/1000,0)*1000,1000),0))</f>
        <v>0</v>
      </c>
      <c r="EN121" s="41">
        <f>IF(BM121="","",IF(成就内容!BD$121&lt;&gt;"",MAX(ROUNDUP(SMALL(BM$114:BM$163,$L121)/1000,0)*1000,1000),0))</f>
        <v>38000</v>
      </c>
      <c r="EO121" s="41">
        <f>IF(BN121="","",IF(成就内容!BE$121&lt;&gt;"",MAX(ROUNDUP(SMALL(BN$114:BN$163,$L121)/1000,0)*1000,1000),0))</f>
        <v>0</v>
      </c>
      <c r="EP121" s="41">
        <f>IF(BO121="","",IF(成就内容!BF$121&lt;&gt;"",MAX(ROUNDUP(SMALL(BO$114:BO$163,$L121)/1000,0)*1000,1000),0))</f>
        <v>0</v>
      </c>
      <c r="EQ121" s="41">
        <f>IF(BP121="","",IF(成就内容!BG$121&lt;&gt;"",MAX(ROUNDUP(SMALL(BP$114:BP$163,$L121)/1000,0)*1000,1000),0))</f>
        <v>0</v>
      </c>
      <c r="ER121" s="41">
        <f>IF(BQ121="","",IF(成就内容!BH$121&lt;&gt;"",MAX(ROUNDUP(SMALL(BQ$114:BQ$163,$L121)/1000,0)*1000,1000),0))</f>
        <v>0</v>
      </c>
      <c r="ES121" s="41" t="str">
        <f>IF(BR121="","",IF(成就内容!BI$121&lt;&gt;"",MAX(ROUNDUP(SMALL(BR$114:BR$163,$L121)/1000,0)*1000,1000),0))</f>
        <v/>
      </c>
      <c r="ET121" s="41">
        <f>IF(BS121="","",IF(成就内容!BJ$121&lt;&gt;"",MAX(ROUNDUP(SMALL(BS$114:BS$163,$L121)/1000,0)*1000,1000),0))</f>
        <v>5000</v>
      </c>
      <c r="EU121" s="41">
        <f>IF(BT121="","",IF(成就内容!BK$121&lt;&gt;"",MAX(ROUNDUP(SMALL(BT$114:BT$163,$L121)/1000,0)*1000,1000),0))</f>
        <v>0</v>
      </c>
      <c r="EV121" s="41">
        <f>IF(BU121="","",IF(成就内容!BL$121&lt;&gt;"",MAX(ROUNDUP(SMALL(BU$114:BU$163,$L121)/1000,0)*1000,1000),0))</f>
        <v>0</v>
      </c>
      <c r="EW121" s="41">
        <f>IF(BV121="","",IF(成就内容!BM$121&lt;&gt;"",MAX(ROUNDUP(SMALL(BV$114:BV$163,$L121)/1000,0)*1000,1000),0))</f>
        <v>2000</v>
      </c>
      <c r="EX121" s="41">
        <f>IF(BW121="","",IF(成就内容!BN$121&lt;&gt;"",MAX(ROUNDUP(SMALL(BW$114:BW$163,$L121)/1000,0)*1000,1000),0))</f>
        <v>0</v>
      </c>
      <c r="EY121" s="41">
        <f>IF(BX121="","",IF(成就内容!BO$121&lt;&gt;"",MAX(ROUNDUP(SMALL(BX$114:BX$163,$L121)/1000,0)*1000,1000),0))</f>
        <v>0</v>
      </c>
      <c r="EZ121" s="41">
        <f>IF(BY121="","",IF(成就内容!BP$121&lt;&gt;"",MAX(ROUNDUP(SMALL(BY$114:BY$163,$L121)/1000,0)*1000,1000),0))</f>
        <v>0</v>
      </c>
      <c r="FA121" s="41">
        <f>IF(BZ121="","",IF(成就内容!BQ$121&lt;&gt;"",MAX(ROUNDUP(SMALL(BZ$114:BZ$163,$L121)/1000,0)*1000,1000),0))</f>
        <v>0</v>
      </c>
      <c r="FB121" s="41">
        <f>IF(CA121="","",IF(成就内容!BR$121&lt;&gt;"",MAX(ROUNDUP(SMALL(CA$114:CA$163,$L121)/1000,0)*1000,1000),0))</f>
        <v>0</v>
      </c>
      <c r="FC121" s="41">
        <f>IF(CB121="","",IF(成就内容!BS$121&lt;&gt;"",MAX(ROUNDUP(SMALL(CB$114:CB$163,$L121)/1000,0)*1000,1000),0))</f>
        <v>0</v>
      </c>
      <c r="FD121" s="41">
        <f>IF(CC121="","",IF(成就内容!BT$121&lt;&gt;"",MAX(ROUNDUP(SMALL(CC$114:CC$163,$L121)/1000,0)*1000,1000),0))</f>
        <v>0</v>
      </c>
      <c r="FE121" s="41">
        <f>IF(CD121="","",IF(成就内容!BU$121&lt;&gt;"",MAX(ROUNDUP(SMALL(CD$114:CD$163,$L121)/1000,0)*1000,1000),0))</f>
        <v>0</v>
      </c>
      <c r="FF121" s="41" t="str">
        <f>IF(CE121="","",IF(成就内容!BV$121&lt;&gt;"",MAX(ROUNDUP(SMALL(CE$114:CE$163,$L121)/1000,0)*1000,1000),0))</f>
        <v/>
      </c>
      <c r="FG121" s="41">
        <f>IF(CF121="","",IF(成就内容!BW$121&lt;&gt;"",MAX(ROUNDUP(SMALL(CF$114:CF$163,$L121)/1000,0)*1000,1000),0))</f>
        <v>0</v>
      </c>
      <c r="FH121" s="41">
        <f>IF(CG121="","",IF(成就内容!BX$121&lt;&gt;"",MAX(ROUNDUP(SMALL(CG$114:CG$163,$L121)/1000,0)*1000,1000),0))</f>
        <v>39000</v>
      </c>
      <c r="FI121" s="41">
        <f>IF(CH121="","",IF(成就内容!BY$121&lt;&gt;"",MAX(ROUNDUP(SMALL(CH$114:CH$163,$L121)/1000,0)*1000,1000),0))</f>
        <v>0</v>
      </c>
      <c r="FJ121" s="41">
        <f>IF(CI121="","",IF(成就内容!BZ$121&lt;&gt;"",MAX(ROUNDUP(SMALL(CI$114:CI$163,$L121)/1000,0)*1000,1000),0))</f>
        <v>0</v>
      </c>
    </row>
    <row r="122" spans="1:166" x14ac:dyDescent="0.15">
      <c r="A122" s="84"/>
      <c r="B122" s="96">
        <v>119</v>
      </c>
      <c r="C122" s="96">
        <f>'[1]功能-子任务'!$S123</f>
        <v>160430.39999999999</v>
      </c>
      <c r="D122" s="96">
        <f>'[1]功能-子任务'!$AC123</f>
        <v>148480000</v>
      </c>
      <c r="E122" s="96">
        <f>'[1]功能-子任务'!$AM123/4</f>
        <v>1088826953.125</v>
      </c>
      <c r="F122" s="96">
        <f t="shared" si="154"/>
        <v>1088826953.125</v>
      </c>
      <c r="G122" s="96">
        <f>'[1]功能-子任务'!$AR123</f>
        <v>2361620000.000001</v>
      </c>
      <c r="H122" s="96">
        <f>'[1]功能-子任务'!$BA123</f>
        <v>245450</v>
      </c>
      <c r="I122" s="96">
        <f>'[1]功能-子任务'!$BJ123</f>
        <v>802112.8</v>
      </c>
      <c r="L122" s="25">
        <v>9</v>
      </c>
      <c r="M122" s="41">
        <f>IF(成就内容!D15="","",INDEX($E$4:$E$178*成就内容!D$121/SUM(成就内容!$D$121:$BZ$121),成就内容!D71,1)-SUM(M$114:M121))</f>
        <v>0</v>
      </c>
      <c r="N122" s="41" t="str">
        <f>IF(成就内容!E15="","",INDEX($E$4:$E$178*成就内容!E$121/SUM(成就内容!$D$121:$BZ$121),成就内容!E71,1)-SUM(N$114:N121))</f>
        <v/>
      </c>
      <c r="O122" s="41">
        <f>IF(成就内容!F15="","",INDEX($E$4:$E$178*成就内容!F$121/SUM(成就内容!$D$121:$BZ$121),成就内容!F71,1)-SUM(O$114:O121))</f>
        <v>18367.34693877551</v>
      </c>
      <c r="P122" s="41" t="str">
        <f>IF(成就内容!G15="","",INDEX($E$4:$E$178*成就内容!G$121/SUM(成就内容!$D$121:$BZ$121),成就内容!G71,1)-SUM(P$114:P121))</f>
        <v/>
      </c>
      <c r="Q122" s="41">
        <f>IF(成就内容!H15="","",INDEX($E$4:$E$178*成就内容!H$121/SUM(成就内容!$D$121:$BZ$121),成就内容!H71,1)-SUM(Q$114:Q121))</f>
        <v>0</v>
      </c>
      <c r="R122" s="41">
        <f>IF(成就内容!I15="","",INDEX($E$4:$E$178*成就内容!I$121/SUM(成就内容!$D$121:$BZ$121),成就内容!I71,1)-SUM(R$114:R121))</f>
        <v>0</v>
      </c>
      <c r="S122" s="41">
        <f>IF(成就内容!J15="","",INDEX($E$4:$E$178*成就内容!J$121/SUM(成就内容!$D$121:$BZ$121),成就内容!J71,1)-SUM(S$114:S121))</f>
        <v>44387.755102040814</v>
      </c>
      <c r="T122" s="41">
        <f>IF(成就内容!K15="","",INDEX($E$4:$E$178*成就内容!K$121/SUM(成就内容!$D$121:$BZ$121),成就内容!K71,1)-SUM(T$114:T121))</f>
        <v>0</v>
      </c>
      <c r="U122" s="41">
        <f>IF(成就内容!L15="","",INDEX($E$4:$E$178*成就内容!L$121/SUM(成就内容!$D$121:$BZ$121),成就内容!L71,1)-SUM(U$114:U121))</f>
        <v>0</v>
      </c>
      <c r="V122" s="41">
        <f>IF(成就内容!M15="","",INDEX($E$4:$E$178*成就内容!M$121/SUM(成就内容!$D$121:$BZ$121),成就内容!M71,1)-SUM(V$114:V121))</f>
        <v>0</v>
      </c>
      <c r="W122" s="41">
        <f>IF(成就内容!N15="","",INDEX($E$4:$E$178*成就内容!N$121/SUM(成就内容!$D$121:$BZ$121),成就内容!N71,1)-SUM(W$114:W121))</f>
        <v>0</v>
      </c>
      <c r="X122" s="41">
        <f>IF(成就内容!O15="","",INDEX($E$4:$E$178*成就内容!O$121/SUM(成就内容!$D$121:$BZ$121),成就内容!O71,1)-SUM(X$114:X121))</f>
        <v>0</v>
      </c>
      <c r="Y122" s="41">
        <f>IF(成就内容!P15="","",INDEX($E$4:$E$178*成就内容!P$121/SUM(成就内容!$D$121:$BZ$121),成就内容!P71,1)-SUM(Y$114:Y121))</f>
        <v>0</v>
      </c>
      <c r="Z122" s="41">
        <f>IF(成就内容!Q15="","",INDEX($E$4:$E$178*成就内容!Q$121/SUM(成就内容!$D$121:$BZ$121),成就内容!Q71,1)-SUM(Z$114:Z121))</f>
        <v>0</v>
      </c>
      <c r="AA122" s="41">
        <f>IF(成就内容!R15="","",INDEX($E$4:$E$178*成就内容!R$121/SUM(成就内容!$D$121:$BZ$121),成就内容!R71,1)-SUM(AA$114:AA121))</f>
        <v>0</v>
      </c>
      <c r="AB122" s="41">
        <f>IF(成就内容!S15="","",INDEX($E$4:$E$178*成就内容!S$121/SUM(成就内容!$D$121:$BZ$121),成就内容!S71,1)-SUM(AB$114:AB121))</f>
        <v>51020.408163265296</v>
      </c>
      <c r="AC122" s="41">
        <f>IF(成就内容!T15="","",INDEX($E$4:$E$178*成就内容!T$121/SUM(成就内容!$D$121:$BZ$121),成就内容!T71,1)-SUM(AC$114:AC121))</f>
        <v>0</v>
      </c>
      <c r="AD122" s="41">
        <f>IF(成就内容!U15="","",INDEX($E$4:$E$178*成就内容!U$121/SUM(成就内容!$D$121:$BZ$121),成就内容!U71,1)-SUM(AD$114:AD121))</f>
        <v>0</v>
      </c>
      <c r="AE122" s="41">
        <f>IF(成就内容!V15="","",INDEX($E$4:$E$178*成就内容!V$121/SUM(成就内容!$D$121:$BZ$121),成就内容!V71,1)-SUM(AE$114:AE121))</f>
        <v>0</v>
      </c>
      <c r="AF122" s="41">
        <f>IF(成就内容!W15="","",INDEX($E$4:$E$178*成就内容!W$121/SUM(成就内容!$D$121:$BZ$121),成就内容!W71,1)-SUM(AF$114:AF121))</f>
        <v>0</v>
      </c>
      <c r="AG122" s="41">
        <f>IF(成就内容!X15="","",INDEX($E$4:$E$178*成就内容!X$121/SUM(成就内容!$D$121:$BZ$121),成就内容!X71,1)-SUM(AG$114:AG121))</f>
        <v>0</v>
      </c>
      <c r="AH122" s="41">
        <f>IF(成就内容!Y15="","",INDEX($E$4:$E$178*成就内容!Y$121/SUM(成就内容!$D$121:$BZ$121),成就内容!Y71,1)-SUM(AH$114:AH121))</f>
        <v>0</v>
      </c>
      <c r="AI122" s="41" t="str">
        <f>IF(成就内容!Z15="","",INDEX($E$4:$E$178*成就内容!Z$121/SUM(成就内容!$D$121:$BZ$121),成就内容!Z71,1)-SUM(AI$114:AI121))</f>
        <v/>
      </c>
      <c r="AJ122" s="41">
        <f>IF(成就内容!AA15="","",INDEX($E$4:$E$178*成就内容!AA$121/SUM(成就内容!$D$121:$BZ$121),成就内容!AA71,1)-SUM(AJ$114:AJ121))</f>
        <v>159438.77551020414</v>
      </c>
      <c r="AK122" s="41">
        <f>IF(成就内容!AB15="","",INDEX($E$4:$E$178*成就内容!AB$121/SUM(成就内容!$D$121:$BZ$121),成就内容!AB71,1)-SUM(AK$114:AK121))</f>
        <v>0</v>
      </c>
      <c r="AL122" s="41">
        <f>IF(成就内容!AC15="","",INDEX($E$4:$E$178*成就内容!AC$121/SUM(成就内容!$D$121:$BZ$121),成就内容!AC71,1)-SUM(AL$114:AL121))</f>
        <v>0</v>
      </c>
      <c r="AM122" s="41">
        <f>IF(成就内容!AD15="","",INDEX($E$4:$E$178*成就内容!AD$121/SUM(成就内容!$D$121:$BZ$121),成就内容!AD71,1)-SUM(AM$114:AM121))</f>
        <v>0</v>
      </c>
      <c r="AN122" s="41">
        <f>IF(成就内容!AE15="","",INDEX($E$4:$E$178*成就内容!AE$121/SUM(成就内容!$D$121:$BZ$121),成就内容!AE71,1)-SUM(AN$114:AN121))</f>
        <v>0</v>
      </c>
      <c r="AO122" s="41">
        <f>IF(成就内容!AF15="","",INDEX($E$4:$E$178*成就内容!AF$121/SUM(成就内容!$D$121:$BZ$121),成就内容!AF71,1)-SUM(AO$114:AO121))</f>
        <v>0</v>
      </c>
      <c r="AP122" s="41">
        <f>IF(成就内容!AG15="","",INDEX($E$4:$E$178*成就内容!AG$121/SUM(成就内容!$D$121:$BZ$121),成就内容!AG71,1)-SUM(AP$114:AP121))</f>
        <v>0</v>
      </c>
      <c r="AQ122" s="41">
        <f>IF(成就内容!AH15="","",INDEX($E$4:$E$178*成就内容!AH$121/SUM(成就内容!$D$121:$BZ$121),成就内容!AH71,1)-SUM(AQ$114:AQ121))</f>
        <v>0</v>
      </c>
      <c r="AR122" s="41">
        <f>IF(成就内容!AI15="","",INDEX($E$4:$E$178*成就内容!AI$121/SUM(成就内容!$D$121:$BZ$121),成就内容!AI71,1)-SUM(AR$114:AR121))</f>
        <v>0</v>
      </c>
      <c r="AS122" s="41">
        <f>IF(成就内容!AJ15="","",INDEX($E$4:$E$178*成就内容!AJ$121/SUM(成就内容!$D$121:$BZ$121),成就内容!AJ71,1)-SUM(AS$114:AS121))</f>
        <v>0</v>
      </c>
      <c r="AT122" s="41" t="str">
        <f>IF(成就内容!AK15="","",INDEX($E$4:$E$178*成就内容!AK$121/SUM(成就内容!$D$121:$BZ$121),成就内容!AK71,1)-SUM(AT$114:AT121))</f>
        <v/>
      </c>
      <c r="AU122" s="41" t="str">
        <f>IF(成就内容!AL15="","",INDEX($E$4:$E$178*成就内容!AL$121/SUM(成就内容!$D$121:$BZ$121),成就内容!AL71,1)-SUM(AU$114:AU121))</f>
        <v/>
      </c>
      <c r="AV122" s="41">
        <f>IF(成就内容!AM15="","",INDEX($E$4:$E$178*成就内容!AM$121/SUM(成就内容!$D$121:$BZ$121),成就内容!AM71,1)-SUM(AV$114:AV121))</f>
        <v>0</v>
      </c>
      <c r="AW122" s="41">
        <f>IF(成就内容!AN15="","",INDEX($E$4:$E$178*成就内容!AN$121/SUM(成就内容!$D$121:$BZ$121),成就内容!AN71,1)-SUM(AW$114:AW121))</f>
        <v>0</v>
      </c>
      <c r="AX122" s="41">
        <f>IF(成就内容!AO15="","",INDEX($E$4:$E$178*成就内容!AO$121/SUM(成就内容!$D$121:$BZ$121),成就内容!AO71,1)-SUM(AX$114:AX121))</f>
        <v>25510.204081632648</v>
      </c>
      <c r="AY122" s="41">
        <f>IF(成就内容!AP15="","",INDEX($E$4:$E$178*成就内容!AP$121/SUM(成就内容!$D$121:$BZ$121),成就内容!AP71,1)-SUM(AY$114:AY121))</f>
        <v>0</v>
      </c>
      <c r="AZ122" s="41">
        <f>IF(成就内容!AQ15="","",INDEX($E$4:$E$178*成就内容!AQ$121/SUM(成就内容!$D$121:$BZ$121),成就内容!AQ71,1)-SUM(AZ$114:AZ121))</f>
        <v>0</v>
      </c>
      <c r="BA122" s="41">
        <f>IF(成就内容!AR15="","",INDEX($E$4:$E$178*成就内容!AR$121/SUM(成就内容!$D$121:$BZ$121),成就内容!AR71,1)-SUM(BA$114:BA121))</f>
        <v>63775.510204081642</v>
      </c>
      <c r="BB122" s="41">
        <f>IF(成就内容!AS15="","",INDEX($E$4:$E$178*成就内容!AS$121/SUM(成就内容!$D$121:$BZ$121),成就内容!AS71,1)-SUM(BB$114:BB121))</f>
        <v>0</v>
      </c>
      <c r="BC122" s="41">
        <f>IF(成就内容!AT15="","",INDEX($E$4:$E$178*成就内容!AT$121/SUM(成就内容!$D$121:$BZ$121),成就内容!AT71,1)-SUM(BC$114:BC121))</f>
        <v>0</v>
      </c>
      <c r="BD122" s="41">
        <f>IF(成就内容!AU15="","",INDEX($E$4:$E$178*成就内容!AU$121/SUM(成就内容!$D$121:$BZ$121),成就内容!AU71,1)-SUM(BD$114:BD121))</f>
        <v>0</v>
      </c>
      <c r="BE122" s="41">
        <f>IF(成就内容!AV15="","",INDEX($E$4:$E$178*成就内容!AV$121/SUM(成就内容!$D$121:$BZ$121),成就内容!AV71,1)-SUM(BE$114:BE121))</f>
        <v>398596.93877551018</v>
      </c>
      <c r="BF122" s="41">
        <f>IF(成就内容!AW15="","",INDEX($E$4:$E$178*成就内容!AW$121/SUM(成就内容!$D$121:$BZ$121),成就内容!AW71,1)-SUM(BF$114:BF121))</f>
        <v>0</v>
      </c>
      <c r="BG122" s="41">
        <f>IF(成就内容!AX15="","",INDEX($E$4:$E$178*成就内容!AX$121/SUM(成就内容!$D$121:$BZ$121),成就内容!AX71,1)-SUM(BG$114:BG121))</f>
        <v>0</v>
      </c>
      <c r="BH122" s="41">
        <f>IF(成就内容!AY15="","",INDEX($E$4:$E$178*成就内容!AY$121/SUM(成就内容!$D$121:$BZ$121),成就内容!AY71,1)-SUM(BH$114:BH121))</f>
        <v>223214.28571428568</v>
      </c>
      <c r="BI122" s="41">
        <f>IF(成就内容!AZ15="","",INDEX($E$4:$E$178*成就内容!AZ$121/SUM(成就内容!$D$121:$BZ$121),成就内容!AZ71,1)-SUM(BI$114:BI121))</f>
        <v>0</v>
      </c>
      <c r="BJ122" s="41">
        <f>IF(成就内容!BA15="","",INDEX($E$4:$E$178*成就内容!BA$121/SUM(成就内容!$D$121:$BZ$121),成就内容!BA71,1)-SUM(BJ$114:BJ121))</f>
        <v>0</v>
      </c>
      <c r="BK122" s="41">
        <f>IF(成就内容!BB15="","",INDEX($E$4:$E$178*成就内容!BB$121/SUM(成就内容!$D$121:$BZ$121),成就内容!BB71,1)-SUM(BK$114:BK121))</f>
        <v>0</v>
      </c>
      <c r="BL122" s="41">
        <f>IF(成就内容!BC15="","",INDEX($E$4:$E$178*成就内容!BC$121/SUM(成就内容!$D$121:$BZ$121),成就内容!BC71,1)-SUM(BL$114:BL121))</f>
        <v>0</v>
      </c>
      <c r="BM122" s="41">
        <f>IF(成就内容!BD15="","",INDEX($E$4:$E$178*成就内容!BD$121/SUM(成就内容!$D$121:$BZ$121),成就内容!BD71,1)-SUM(BM$114:BM121))</f>
        <v>51020.408163265296</v>
      </c>
      <c r="BN122" s="41">
        <f>IF(成就内容!BE15="","",INDEX($E$4:$E$178*成就内容!BE$121/SUM(成就内容!$D$121:$BZ$121),成就内容!BE71,1)-SUM(BN$114:BN121))</f>
        <v>0</v>
      </c>
      <c r="BO122" s="41">
        <f>IF(成就内容!BF15="","",INDEX($E$4:$E$178*成就内容!BF$121/SUM(成就内容!$D$121:$BZ$121),成就内容!BF71,1)-SUM(BO$114:BO121))</f>
        <v>0</v>
      </c>
      <c r="BP122" s="41">
        <f>IF(成就内容!BG15="","",INDEX($E$4:$E$178*成就内容!BG$121/SUM(成就内容!$D$121:$BZ$121),成就内容!BG71,1)-SUM(BP$114:BP121))</f>
        <v>0</v>
      </c>
      <c r="BQ122" s="41">
        <f>IF(成就内容!BH15="","",INDEX($E$4:$E$178*成就内容!BH$121/SUM(成就内容!$D$121:$BZ$121),成就内容!BH71,1)-SUM(BQ$114:BQ121))</f>
        <v>0</v>
      </c>
      <c r="BR122" s="41" t="str">
        <f>IF(成就内容!BI15="","",INDEX($E$4:$E$178*成就内容!BI$121/SUM(成就内容!$D$121:$BZ$121),成就内容!BI71,1)-SUM(BR$114:BR121))</f>
        <v/>
      </c>
      <c r="BS122" s="41">
        <f>IF(成就内容!BJ15="","",INDEX($E$4:$E$178*成就内容!BJ$121/SUM(成就内容!$D$121:$BZ$121),成就内容!BJ71,1)-SUM(BS$114:BS121))</f>
        <v>4285.7142857142862</v>
      </c>
      <c r="BT122" s="41">
        <f>IF(成就内容!BK15="","",INDEX($E$4:$E$178*成就内容!BK$121/SUM(成就内容!$D$121:$BZ$121),成就内容!BK71,1)-SUM(BT$114:BT121))</f>
        <v>0</v>
      </c>
      <c r="BU122" s="41">
        <f>IF(成就内容!BL15="","",INDEX($E$4:$E$178*成就内容!BL$121/SUM(成就内容!$D$121:$BZ$121),成就内容!BL71,1)-SUM(BU$114:BU121))</f>
        <v>0</v>
      </c>
      <c r="BV122" s="41">
        <f>IF(成就内容!BM15="","",INDEX($E$4:$E$178*成就内容!BM$121/SUM(成就内容!$D$121:$BZ$121),成就内容!BM71,1)-SUM(BV$114:BV121))</f>
        <v>1428.5714285714294</v>
      </c>
      <c r="BW122" s="41">
        <f>IF(成就内容!BN15="","",INDEX($E$4:$E$178*成就内容!BN$121/SUM(成就内容!$D$121:$BZ$121),成就内容!BN71,1)-SUM(BW$114:BW121))</f>
        <v>0</v>
      </c>
      <c r="BX122" s="41">
        <f>IF(成就内容!BO15="","",INDEX($E$4:$E$178*成就内容!BO$121/SUM(成就内容!$D$121:$BZ$121),成就内容!BO71,1)-SUM(BX$114:BX121))</f>
        <v>0</v>
      </c>
      <c r="BY122" s="41">
        <f>IF(成就内容!BP15="","",INDEX($E$4:$E$178*成就内容!BP$121/SUM(成就内容!$D$121:$BZ$121),成就内容!BP71,1)-SUM(BY$114:BY121))</f>
        <v>0</v>
      </c>
      <c r="BZ122" s="41">
        <f>IF(成就内容!BQ15="","",INDEX($E$4:$E$178*成就内容!BQ$121/SUM(成就内容!$D$121:$BZ$121),成就内容!BQ71,1)-SUM(BZ$114:BZ121))</f>
        <v>0</v>
      </c>
      <c r="CA122" s="41">
        <f>IF(成就内容!BR15="","",INDEX($E$4:$E$178*成就内容!BR$121/SUM(成就内容!$D$121:$BZ$121),成就内容!BR71,1)-SUM(CA$114:CA121))</f>
        <v>0</v>
      </c>
      <c r="CB122" s="41">
        <f>IF(成就内容!BS15="","",INDEX($E$4:$E$178*成就内容!BS$121/SUM(成就内容!$D$121:$BZ$121),成就内容!BS71,1)-SUM(CB$114:CB121))</f>
        <v>0</v>
      </c>
      <c r="CC122" s="41">
        <f>IF(成就内容!BT15="","",INDEX($E$4:$E$178*成就内容!BT$121/SUM(成就内容!$D$121:$BZ$121),成就内容!BT71,1)-SUM(CC$114:CC121))</f>
        <v>0</v>
      </c>
      <c r="CD122" s="41">
        <f>IF(成就内容!BU15="","",INDEX($E$4:$E$178*成就内容!BU$121/SUM(成就内容!$D$121:$BZ$121),成就内容!BU71,1)-SUM(CD$114:CD121))</f>
        <v>0</v>
      </c>
      <c r="CE122" s="41" t="str">
        <f>IF(成就内容!BV15="","",INDEX($E$4:$E$178*成就内容!BV$121/SUM(成就内容!$D$121:$BZ$121),成就内容!BV71,1)-SUM(CE$114:CE121))</f>
        <v/>
      </c>
      <c r="CF122" s="41">
        <f>IF(成就内容!BW15="","",INDEX($E$4:$E$178*成就内容!BW$121/SUM(成就内容!$D$121:$BZ$121),成就内容!BW71,1)-SUM(CF$114:CF121))</f>
        <v>0</v>
      </c>
      <c r="CG122" s="41">
        <f>IF(成就内容!BX15="","",INDEX($E$4:$E$178*成就内容!BX$121/SUM(成就内容!$D$121:$BZ$121),成就内容!BX71,1)-SUM(CG$114:CG121))</f>
        <v>38265.306122448965</v>
      </c>
      <c r="CH122" s="41">
        <f>IF(成就内容!BY15="","",INDEX($E$4:$E$178*成就内容!BY$121/SUM(成就内容!$D$121:$BZ$121),成就内容!BY71,1)-SUM(CH$114:CH121))</f>
        <v>0</v>
      </c>
      <c r="CI122" s="41">
        <f>IF(成就内容!BZ15="","",INDEX($E$4:$E$178*成就内容!BZ$121/SUM(成就内容!$D$121:$BZ$121),成就内容!BZ71,1)-SUM(CI$114:CI121))</f>
        <v>0</v>
      </c>
      <c r="CM122" s="43">
        <v>9</v>
      </c>
      <c r="CN122" s="41">
        <f>IF(M122="","",IF(成就内容!D$121&lt;&gt;"",MAX(ROUNDUP(SMALL(M$114:M$163,$L122)/1000,0)*1000,1000),0))</f>
        <v>0</v>
      </c>
      <c r="CO122" s="41" t="str">
        <f>IF(N122="","",IF(成就内容!E$121&lt;&gt;"",MAX(ROUNDUP(SMALL(N$114:N$163,$L122)/1000,0)*1000,1000),0))</f>
        <v/>
      </c>
      <c r="CP122" s="41">
        <f>IF(O122="","",IF(成就内容!F$121&lt;&gt;"",MAX(ROUNDUP(SMALL(O$114:O$163,$L122)/1000,0)*1000,1000),0))</f>
        <v>19000</v>
      </c>
      <c r="CQ122" s="41" t="str">
        <f>IF(P122="","",IF(成就内容!G$121&lt;&gt;"",MAX(ROUNDUP(SMALL(P$114:P$163,$L122)/1000,0)*1000,1000),0))</f>
        <v/>
      </c>
      <c r="CR122" s="41">
        <f>IF(Q122="","",IF(成就内容!H$121&lt;&gt;"",MAX(ROUNDUP(SMALL(Q$114:Q$163,$L122)/1000,0)*1000,1000),0))</f>
        <v>0</v>
      </c>
      <c r="CS122" s="41">
        <f>IF(R122="","",IF(成就内容!I$121&lt;&gt;"",MAX(ROUNDUP(SMALL(R$114:R$163,$L122)/1000,0)*1000,1000),0))</f>
        <v>0</v>
      </c>
      <c r="CT122" s="41">
        <f>IF(S122="","",IF(成就内容!J$121&lt;&gt;"",MAX(ROUNDUP(SMALL(S$114:S$163,$L122)/1000,0)*1000,1000),0))</f>
        <v>45000</v>
      </c>
      <c r="CU122" s="41">
        <f>IF(T122="","",IF(成就内容!K$121&lt;&gt;"",MAX(ROUNDUP(SMALL(T$114:T$163,$L122)/1000,0)*1000,1000),0))</f>
        <v>0</v>
      </c>
      <c r="CV122" s="41">
        <f>IF(U122="","",IF(成就内容!L$121&lt;&gt;"",MAX(ROUNDUP(SMALL(U$114:U$163,$L122)/1000,0)*1000,1000),0))</f>
        <v>0</v>
      </c>
      <c r="CW122" s="41">
        <f>IF(V122="","",IF(成就内容!M$121&lt;&gt;"",MAX(ROUNDUP(SMALL(V$114:V$163,$L122)/1000,0)*1000,1000),0))</f>
        <v>0</v>
      </c>
      <c r="CX122" s="41">
        <f>IF(W122="","",IF(成就内容!N$121&lt;&gt;"",MAX(ROUNDUP(SMALL(W$114:W$163,$L122)/1000,0)*1000,1000),0))</f>
        <v>0</v>
      </c>
      <c r="CY122" s="41">
        <f>IF(X122="","",IF(成就内容!O$121&lt;&gt;"",MAX(ROUNDUP(SMALL(X$114:X$163,$L122)/1000,0)*1000,1000),0))</f>
        <v>0</v>
      </c>
      <c r="CZ122" s="41">
        <f>IF(Y122="","",IF(成就内容!P$121&lt;&gt;"",MAX(ROUNDUP(SMALL(Y$114:Y$163,$L122)/1000,0)*1000,1000),0))</f>
        <v>0</v>
      </c>
      <c r="DA122" s="41">
        <f>IF(Z122="","",IF(成就内容!Q$121&lt;&gt;"",MAX(ROUNDUP(SMALL(Z$114:Z$163,$L122)/1000,0)*1000,1000),0))</f>
        <v>0</v>
      </c>
      <c r="DB122" s="41">
        <f>IF(AA122="","",IF(成就内容!R$121&lt;&gt;"",MAX(ROUNDUP(SMALL(AA$114:AA$163,$L122)/1000,0)*1000,1000),0))</f>
        <v>0</v>
      </c>
      <c r="DC122" s="41">
        <f>IF(AB122="","",IF(成就内容!S$121&lt;&gt;"",MAX(ROUNDUP(SMALL(AB$114:AB$163,$L122)/1000,0)*1000,1000),0))</f>
        <v>52000</v>
      </c>
      <c r="DD122" s="41">
        <f>IF(AC122="","",IF(成就内容!T$121&lt;&gt;"",MAX(ROUNDUP(SMALL(AC$114:AC$163,$L122)/1000,0)*1000,1000),0))</f>
        <v>0</v>
      </c>
      <c r="DE122" s="41">
        <f>IF(AD122="","",IF(成就内容!U$121&lt;&gt;"",MAX(ROUNDUP(SMALL(AD$114:AD$163,$L122)/1000,0)*1000,1000),0))</f>
        <v>0</v>
      </c>
      <c r="DF122" s="41">
        <f>IF(AE122="","",IF(成就内容!V$121&lt;&gt;"",MAX(ROUNDUP(SMALL(AE$114:AE$163,$L122)/1000,0)*1000,1000),0))</f>
        <v>0</v>
      </c>
      <c r="DG122" s="41">
        <f>IF(AF122="","",IF(成就内容!W$121&lt;&gt;"",MAX(ROUNDUP(SMALL(AF$114:AF$163,$L122)/1000,0)*1000,1000),0))</f>
        <v>0</v>
      </c>
      <c r="DH122" s="41">
        <f>IF(AG122="","",IF(成就内容!X$121&lt;&gt;"",MAX(ROUNDUP(SMALL(AG$114:AG$163,$L122)/1000,0)*1000,1000),0))</f>
        <v>0</v>
      </c>
      <c r="DI122" s="41">
        <f>IF(AH122="","",IF(成就内容!Y$121&lt;&gt;"",MAX(ROUNDUP(SMALL(AH$114:AH$163,$L122)/1000,0)*1000,1000),0))</f>
        <v>0</v>
      </c>
      <c r="DJ122" s="41" t="str">
        <f>IF(AI122="","",IF(成就内容!Z$121&lt;&gt;"",MAX(ROUNDUP(SMALL(AI$114:AI$163,$L122)/1000,0)*1000,1000),0))</f>
        <v/>
      </c>
      <c r="DK122" s="41">
        <f>IF(AJ122="","",IF(成就内容!AA$121&lt;&gt;"",MAX(ROUNDUP(SMALL(AJ$114:AJ$163,$L122)/1000,0)*1000,1000),0))</f>
        <v>96000</v>
      </c>
      <c r="DL122" s="41">
        <f>IF(AK122="","",IF(成就内容!AB$121&lt;&gt;"",MAX(ROUNDUP(SMALL(AK$114:AK$163,$L122)/1000,0)*1000,1000),0))</f>
        <v>0</v>
      </c>
      <c r="DM122" s="41">
        <f>IF(AL122="","",IF(成就内容!AC$121&lt;&gt;"",MAX(ROUNDUP(SMALL(AL$114:AL$163,$L122)/1000,0)*1000,1000),0))</f>
        <v>0</v>
      </c>
      <c r="DN122" s="41">
        <f>IF(AM122="","",IF(成就内容!AD$121&lt;&gt;"",MAX(ROUNDUP(SMALL(AM$114:AM$163,$L122)/1000,0)*1000,1000),0))</f>
        <v>0</v>
      </c>
      <c r="DO122" s="41">
        <f>IF(AN122="","",IF(成就内容!AE$121&lt;&gt;"",MAX(ROUNDUP(SMALL(AN$114:AN$163,$L122)/1000,0)*1000,1000),0))</f>
        <v>0</v>
      </c>
      <c r="DP122" s="41">
        <f>IF(AO122="","",IF(成就内容!AF$121&lt;&gt;"",MAX(ROUNDUP(SMALL(AO$114:AO$163,$L122)/1000,0)*1000,1000),0))</f>
        <v>0</v>
      </c>
      <c r="DQ122" s="41">
        <f>IF(AP122="","",IF(成就内容!AG$121&lt;&gt;"",MAX(ROUNDUP(SMALL(AP$114:AP$163,$L122)/1000,0)*1000,1000),0))</f>
        <v>0</v>
      </c>
      <c r="DR122" s="41">
        <f>IF(AQ122="","",IF(成就内容!AH$121&lt;&gt;"",MAX(ROUNDUP(SMALL(AQ$114:AQ$163,$L122)/1000,0)*1000,1000),0))</f>
        <v>0</v>
      </c>
      <c r="DS122" s="41">
        <f>IF(AR122="","",IF(成就内容!AI$121&lt;&gt;"",MAX(ROUNDUP(SMALL(AR$114:AR$163,$L122)/1000,0)*1000,1000),0))</f>
        <v>0</v>
      </c>
      <c r="DT122" s="41">
        <f>IF(AS122="","",IF(成就内容!AJ$121&lt;&gt;"",MAX(ROUNDUP(SMALL(AS$114:AS$163,$L122)/1000,0)*1000,1000),0))</f>
        <v>0</v>
      </c>
      <c r="DU122" s="41" t="str">
        <f>IF(AT122="","",IF(成就内容!AK$121&lt;&gt;"",MAX(ROUNDUP(SMALL(AT$114:AT$163,$L122)/1000,0)*1000,1000),0))</f>
        <v/>
      </c>
      <c r="DV122" s="41" t="str">
        <f>IF(AU122="","",IF(成就内容!AL$121&lt;&gt;"",MAX(ROUNDUP(SMALL(AU$114:AU$163,$L122)/1000,0)*1000,1000),0))</f>
        <v/>
      </c>
      <c r="DW122" s="41">
        <f>IF(AV122="","",IF(成就内容!AM$121&lt;&gt;"",MAX(ROUNDUP(SMALL(AV$114:AV$163,$L122)/1000,0)*1000,1000),0))</f>
        <v>0</v>
      </c>
      <c r="DX122" s="41">
        <f>IF(AW122="","",IF(成就内容!AN$121&lt;&gt;"",MAX(ROUNDUP(SMALL(AW$114:AW$163,$L122)/1000,0)*1000,1000),0))</f>
        <v>0</v>
      </c>
      <c r="DY122" s="41">
        <f>IF(AX122="","",IF(成就内容!AO$121&lt;&gt;"",MAX(ROUNDUP(SMALL(AX$114:AX$163,$L122)/1000,0)*1000,1000),0))</f>
        <v>26000</v>
      </c>
      <c r="DZ122" s="41">
        <f>IF(AY122="","",IF(成就内容!AP$121&lt;&gt;"",MAX(ROUNDUP(SMALL(AY$114:AY$163,$L122)/1000,0)*1000,1000),0))</f>
        <v>0</v>
      </c>
      <c r="EA122" s="41">
        <f>IF(AZ122="","",IF(成就内容!AQ$121&lt;&gt;"",MAX(ROUNDUP(SMALL(AZ$114:AZ$163,$L122)/1000,0)*1000,1000),0))</f>
        <v>0</v>
      </c>
      <c r="EB122" s="41">
        <f>IF(BA122="","",IF(成就内容!AR$121&lt;&gt;"",MAX(ROUNDUP(SMALL(BA$114:BA$163,$L122)/1000,0)*1000,1000),0))</f>
        <v>64000</v>
      </c>
      <c r="EC122" s="41">
        <f>IF(BB122="","",IF(成就内容!AS$121&lt;&gt;"",MAX(ROUNDUP(SMALL(BB$114:BB$163,$L122)/1000,0)*1000,1000),0))</f>
        <v>0</v>
      </c>
      <c r="ED122" s="41">
        <f>IF(BC122="","",IF(成就内容!AT$121&lt;&gt;"",MAX(ROUNDUP(SMALL(BC$114:BC$163,$L122)/1000,0)*1000,1000),0))</f>
        <v>0</v>
      </c>
      <c r="EE122" s="41">
        <f>IF(BD122="","",IF(成就内容!AU$121&lt;&gt;"",MAX(ROUNDUP(SMALL(BD$114:BD$163,$L122)/1000,0)*1000,1000),0))</f>
        <v>0</v>
      </c>
      <c r="EF122" s="41">
        <f>IF(BE122="","",IF(成就内容!AV$121&lt;&gt;"",MAX(ROUNDUP(SMALL(BE$114:BE$163,$L122)/1000,0)*1000,1000),0))</f>
        <v>399000</v>
      </c>
      <c r="EG122" s="41">
        <f>IF(BF122="","",IF(成就内容!AW$121&lt;&gt;"",MAX(ROUNDUP(SMALL(BF$114:BF$163,$L122)/1000,0)*1000,1000),0))</f>
        <v>0</v>
      </c>
      <c r="EH122" s="41">
        <f>IF(BG122="","",IF(成就内容!AX$121&lt;&gt;"",MAX(ROUNDUP(SMALL(BG$114:BG$163,$L122)/1000,0)*1000,1000),0))</f>
        <v>0</v>
      </c>
      <c r="EI122" s="41">
        <f>IF(BH122="","",IF(成就内容!AY$121&lt;&gt;"",MAX(ROUNDUP(SMALL(BH$114:BH$163,$L122)/1000,0)*1000,1000),0))</f>
        <v>224000</v>
      </c>
      <c r="EJ122" s="41">
        <f>IF(BI122="","",IF(成就内容!AZ$121&lt;&gt;"",MAX(ROUNDUP(SMALL(BI$114:BI$163,$L122)/1000,0)*1000,1000),0))</f>
        <v>0</v>
      </c>
      <c r="EK122" s="41">
        <f>IF(BJ122="","",IF(成就内容!BA$121&lt;&gt;"",MAX(ROUNDUP(SMALL(BJ$114:BJ$163,$L122)/1000,0)*1000,1000),0))</f>
        <v>0</v>
      </c>
      <c r="EL122" s="41">
        <f>IF(BK122="","",IF(成就内容!BB$121&lt;&gt;"",MAX(ROUNDUP(SMALL(BK$114:BK$163,$L122)/1000,0)*1000,1000),0))</f>
        <v>0</v>
      </c>
      <c r="EM122" s="41">
        <f>IF(BL122="","",IF(成就内容!BC$121&lt;&gt;"",MAX(ROUNDUP(SMALL(BL$114:BL$163,$L122)/1000,0)*1000,1000),0))</f>
        <v>0</v>
      </c>
      <c r="EN122" s="41">
        <f>IF(BM122="","",IF(成就内容!BD$121&lt;&gt;"",MAX(ROUNDUP(SMALL(BM$114:BM$163,$L122)/1000,0)*1000,1000),0))</f>
        <v>52000</v>
      </c>
      <c r="EO122" s="41">
        <f>IF(BN122="","",IF(成就内容!BE$121&lt;&gt;"",MAX(ROUNDUP(SMALL(BN$114:BN$163,$L122)/1000,0)*1000,1000),0))</f>
        <v>0</v>
      </c>
      <c r="EP122" s="41">
        <f>IF(BO122="","",IF(成就内容!BF$121&lt;&gt;"",MAX(ROUNDUP(SMALL(BO$114:BO$163,$L122)/1000,0)*1000,1000),0))</f>
        <v>0</v>
      </c>
      <c r="EQ122" s="41">
        <f>IF(BP122="","",IF(成就内容!BG$121&lt;&gt;"",MAX(ROUNDUP(SMALL(BP$114:BP$163,$L122)/1000,0)*1000,1000),0))</f>
        <v>0</v>
      </c>
      <c r="ER122" s="41">
        <f>IF(BQ122="","",IF(成就内容!BH$121&lt;&gt;"",MAX(ROUNDUP(SMALL(BQ$114:BQ$163,$L122)/1000,0)*1000,1000),0))</f>
        <v>0</v>
      </c>
      <c r="ES122" s="41" t="str">
        <f>IF(BR122="","",IF(成就内容!BI$121&lt;&gt;"",MAX(ROUNDUP(SMALL(BR$114:BR$163,$L122)/1000,0)*1000,1000),0))</f>
        <v/>
      </c>
      <c r="ET122" s="41">
        <f>IF(BS122="","",IF(成就内容!BJ$121&lt;&gt;"",MAX(ROUNDUP(SMALL(BS$114:BS$163,$L122)/1000,0)*1000,1000),0))</f>
        <v>5000</v>
      </c>
      <c r="EU122" s="41">
        <f>IF(BT122="","",IF(成就内容!BK$121&lt;&gt;"",MAX(ROUNDUP(SMALL(BT$114:BT$163,$L122)/1000,0)*1000,1000),0))</f>
        <v>0</v>
      </c>
      <c r="EV122" s="41">
        <f>IF(BU122="","",IF(成就内容!BL$121&lt;&gt;"",MAX(ROUNDUP(SMALL(BU$114:BU$163,$L122)/1000,0)*1000,1000),0))</f>
        <v>0</v>
      </c>
      <c r="EW122" s="41">
        <f>IF(BV122="","",IF(成就内容!BM$121&lt;&gt;"",MAX(ROUNDUP(SMALL(BV$114:BV$163,$L122)/1000,0)*1000,1000),0))</f>
        <v>2000</v>
      </c>
      <c r="EX122" s="41">
        <f>IF(BW122="","",IF(成就内容!BN$121&lt;&gt;"",MAX(ROUNDUP(SMALL(BW$114:BW$163,$L122)/1000,0)*1000,1000),0))</f>
        <v>0</v>
      </c>
      <c r="EY122" s="41">
        <f>IF(BX122="","",IF(成就内容!BO$121&lt;&gt;"",MAX(ROUNDUP(SMALL(BX$114:BX$163,$L122)/1000,0)*1000,1000),0))</f>
        <v>0</v>
      </c>
      <c r="EZ122" s="41">
        <f>IF(BY122="","",IF(成就内容!BP$121&lt;&gt;"",MAX(ROUNDUP(SMALL(BY$114:BY$163,$L122)/1000,0)*1000,1000),0))</f>
        <v>0</v>
      </c>
      <c r="FA122" s="41">
        <f>IF(BZ122="","",IF(成就内容!BQ$121&lt;&gt;"",MAX(ROUNDUP(SMALL(BZ$114:BZ$163,$L122)/1000,0)*1000,1000),0))</f>
        <v>0</v>
      </c>
      <c r="FB122" s="41">
        <f>IF(CA122="","",IF(成就内容!BR$121&lt;&gt;"",MAX(ROUNDUP(SMALL(CA$114:CA$163,$L122)/1000,0)*1000,1000),0))</f>
        <v>0</v>
      </c>
      <c r="FC122" s="41">
        <f>IF(CB122="","",IF(成就内容!BS$121&lt;&gt;"",MAX(ROUNDUP(SMALL(CB$114:CB$163,$L122)/1000,0)*1000,1000),0))</f>
        <v>0</v>
      </c>
      <c r="FD122" s="41">
        <f>IF(CC122="","",IF(成就内容!BT$121&lt;&gt;"",MAX(ROUNDUP(SMALL(CC$114:CC$163,$L122)/1000,0)*1000,1000),0))</f>
        <v>0</v>
      </c>
      <c r="FE122" s="41">
        <f>IF(CD122="","",IF(成就内容!BU$121&lt;&gt;"",MAX(ROUNDUP(SMALL(CD$114:CD$163,$L122)/1000,0)*1000,1000),0))</f>
        <v>0</v>
      </c>
      <c r="FF122" s="41" t="str">
        <f>IF(CE122="","",IF(成就内容!BV$121&lt;&gt;"",MAX(ROUNDUP(SMALL(CE$114:CE$163,$L122)/1000,0)*1000,1000),0))</f>
        <v/>
      </c>
      <c r="FG122" s="41">
        <f>IF(CF122="","",IF(成就内容!BW$121&lt;&gt;"",MAX(ROUNDUP(SMALL(CF$114:CF$163,$L122)/1000,0)*1000,1000),0))</f>
        <v>0</v>
      </c>
      <c r="FH122" s="41">
        <f>IF(CG122="","",IF(成就内容!BX$121&lt;&gt;"",MAX(ROUNDUP(SMALL(CG$114:CG$163,$L122)/1000,0)*1000,1000),0))</f>
        <v>39000</v>
      </c>
      <c r="FI122" s="41">
        <f>IF(CH122="","",IF(成就内容!BY$121&lt;&gt;"",MAX(ROUNDUP(SMALL(CH$114:CH$163,$L122)/1000,0)*1000,1000),0))</f>
        <v>0</v>
      </c>
      <c r="FJ122" s="41">
        <f>IF(CI122="","",IF(成就内容!BZ$121&lt;&gt;"",MAX(ROUNDUP(SMALL(CI$114:CI$163,$L122)/1000,0)*1000,1000),0))</f>
        <v>0</v>
      </c>
    </row>
    <row r="123" spans="1:166" x14ac:dyDescent="0.15">
      <c r="A123" s="84"/>
      <c r="B123" s="96">
        <v>120</v>
      </c>
      <c r="C123" s="96">
        <f>'[1]功能-子任务'!$S124</f>
        <v>165960</v>
      </c>
      <c r="D123" s="96">
        <f>'[1]功能-子任务'!$AC124</f>
        <v>153600000</v>
      </c>
      <c r="E123" s="96">
        <f>'[1]功能-子任务'!$AM124/4</f>
        <v>1119344531.25</v>
      </c>
      <c r="F123" s="96">
        <f t="shared" si="154"/>
        <v>1119344531.25</v>
      </c>
      <c r="G123" s="96">
        <f>'[1]功能-子任务'!$AR124</f>
        <v>2425620000.000001</v>
      </c>
      <c r="H123" s="96">
        <f>'[1]功能-子任务'!$BA124</f>
        <v>252950</v>
      </c>
      <c r="I123" s="96">
        <f>'[1]功能-子任务'!$BJ124</f>
        <v>825925</v>
      </c>
      <c r="L123" s="25">
        <v>10</v>
      </c>
      <c r="M123" s="41">
        <f>IF(成就内容!D16="","",INDEX($E$4:$E$178*成就内容!D$121/SUM(成就内容!$D$121:$BZ$121),成就内容!D72,1)-SUM(M$114:M122))</f>
        <v>0</v>
      </c>
      <c r="N123" s="41" t="str">
        <f>IF(成就内容!E16="","",INDEX($E$4:$E$178*成就内容!E$121/SUM(成就内容!$D$121:$BZ$121),成就内容!E72,1)-SUM(N$114:N122))</f>
        <v/>
      </c>
      <c r="O123" s="41">
        <f>IF(成就内容!F16="","",INDEX($E$4:$E$178*成就内容!F$121/SUM(成就内容!$D$121:$BZ$121),成就内容!F72,1)-SUM(O$114:O122))</f>
        <v>18367.346938775503</v>
      </c>
      <c r="P123" s="41" t="str">
        <f>IF(成就内容!G16="","",INDEX($E$4:$E$178*成就内容!G$121/SUM(成就内容!$D$121:$BZ$121),成就内容!G72,1)-SUM(P$114:P122))</f>
        <v/>
      </c>
      <c r="Q123" s="41">
        <f>IF(成就内容!H16="","",INDEX($E$4:$E$178*成就内容!H$121/SUM(成就内容!$D$121:$BZ$121),成就内容!H72,1)-SUM(Q$114:Q122))</f>
        <v>0</v>
      </c>
      <c r="R123" s="41">
        <f>IF(成就内容!I16="","",INDEX($E$4:$E$178*成就内容!I$121/SUM(成就内容!$D$121:$BZ$121),成就内容!I72,1)-SUM(R$114:R122))</f>
        <v>0</v>
      </c>
      <c r="S123" s="41">
        <f>IF(成就内容!J16="","",INDEX($E$4:$E$178*成就内容!J$121/SUM(成就内容!$D$121:$BZ$121),成就内容!J72,1)-SUM(S$114:S122))</f>
        <v>51020.408163265296</v>
      </c>
      <c r="T123" s="41">
        <f>IF(成就内容!K16="","",INDEX($E$4:$E$178*成就内容!K$121/SUM(成就内容!$D$121:$BZ$121),成就内容!K72,1)-SUM(T$114:T122))</f>
        <v>0</v>
      </c>
      <c r="U123" s="41">
        <f>IF(成就内容!L16="","",INDEX($E$4:$E$178*成就内容!L$121/SUM(成就内容!$D$121:$BZ$121),成就内容!L72,1)-SUM(U$114:U122))</f>
        <v>0</v>
      </c>
      <c r="V123" s="41">
        <f>IF(成就内容!M16="","",INDEX($E$4:$E$178*成就内容!M$121/SUM(成就内容!$D$121:$BZ$121),成就内容!M72,1)-SUM(V$114:V122))</f>
        <v>0</v>
      </c>
      <c r="W123" s="41">
        <f>IF(成就内容!N16="","",INDEX($E$4:$E$178*成就内容!N$121/SUM(成就内容!$D$121:$BZ$121),成就内容!N72,1)-SUM(W$114:W122))</f>
        <v>0</v>
      </c>
      <c r="X123" s="41">
        <f>IF(成就内容!O16="","",INDEX($E$4:$E$178*成就内容!O$121/SUM(成就内容!$D$121:$BZ$121),成就内容!O72,1)-SUM(X$114:X122))</f>
        <v>0</v>
      </c>
      <c r="Y123" s="41">
        <f>IF(成就内容!P16="","",INDEX($E$4:$E$178*成就内容!P$121/SUM(成就内容!$D$121:$BZ$121),成就内容!P72,1)-SUM(Y$114:Y122))</f>
        <v>0</v>
      </c>
      <c r="Z123" s="41">
        <f>IF(成就内容!Q16="","",INDEX($E$4:$E$178*成就内容!Q$121/SUM(成就内容!$D$121:$BZ$121),成就内容!Q72,1)-SUM(Z$114:Z122))</f>
        <v>0</v>
      </c>
      <c r="AA123" s="41">
        <f>IF(成就内容!R16="","",INDEX($E$4:$E$178*成就内容!R$121/SUM(成就内容!$D$121:$BZ$121),成就内容!R72,1)-SUM(AA$114:AA122))</f>
        <v>0</v>
      </c>
      <c r="AB123" s="41">
        <f>IF(成就内容!S16="","",INDEX($E$4:$E$178*成就内容!S$121/SUM(成就内容!$D$121:$BZ$121),成就内容!S72,1)-SUM(AB$114:AB122))</f>
        <v>51020.408163265296</v>
      </c>
      <c r="AC123" s="41">
        <f>IF(成就内容!T16="","",INDEX($E$4:$E$178*成就内容!T$121/SUM(成就内容!$D$121:$BZ$121),成就内容!T72,1)-SUM(AC$114:AC122))</f>
        <v>0</v>
      </c>
      <c r="AD123" s="41">
        <f>IF(成就内容!U16="","",INDEX($E$4:$E$178*成就内容!U$121/SUM(成就内容!$D$121:$BZ$121),成就内容!U72,1)-SUM(AD$114:AD122))</f>
        <v>0</v>
      </c>
      <c r="AE123" s="41">
        <f>IF(成就内容!V16="","",INDEX($E$4:$E$178*成就内容!V$121/SUM(成就内容!$D$121:$BZ$121),成就内容!V72,1)-SUM(AE$114:AE122))</f>
        <v>0</v>
      </c>
      <c r="AF123" s="41">
        <f>IF(成就内容!W16="","",INDEX($E$4:$E$178*成就内容!W$121/SUM(成就内容!$D$121:$BZ$121),成就内容!W72,1)-SUM(AF$114:AF122))</f>
        <v>0</v>
      </c>
      <c r="AG123" s="41">
        <f>IF(成就内容!X16="","",INDEX($E$4:$E$178*成就内容!X$121/SUM(成就内容!$D$121:$BZ$121),成就内容!X72,1)-SUM(AG$114:AG122))</f>
        <v>0</v>
      </c>
      <c r="AH123" s="41">
        <f>IF(成就内容!Y16="","",INDEX($E$4:$E$178*成就内容!Y$121/SUM(成就内容!$D$121:$BZ$121),成就内容!Y72,1)-SUM(AH$114:AH122))</f>
        <v>0</v>
      </c>
      <c r="AI123" s="41" t="str">
        <f>IF(成就内容!Z16="","",INDEX($E$4:$E$178*成就内容!Z$121/SUM(成就内容!$D$121:$BZ$121),成就内容!Z72,1)-SUM(AI$114:AI122))</f>
        <v/>
      </c>
      <c r="AJ123" s="41">
        <f>IF(成就内容!AA16="","",INDEX($E$4:$E$178*成就内容!AA$121/SUM(成就内容!$D$121:$BZ$121),成就内容!AA72,1)-SUM(AJ$114:AJ122))</f>
        <v>79719.387755102012</v>
      </c>
      <c r="AK123" s="41">
        <f>IF(成就内容!AB16="","",INDEX($E$4:$E$178*成就内容!AB$121/SUM(成就内容!$D$121:$BZ$121),成就内容!AB72,1)-SUM(AK$114:AK122))</f>
        <v>0</v>
      </c>
      <c r="AL123" s="41">
        <f>IF(成就内容!AC16="","",INDEX($E$4:$E$178*成就内容!AC$121/SUM(成就内容!$D$121:$BZ$121),成就内容!AC72,1)-SUM(AL$114:AL122))</f>
        <v>0</v>
      </c>
      <c r="AM123" s="41">
        <f>IF(成就内容!AD16="","",INDEX($E$4:$E$178*成就内容!AD$121/SUM(成就内容!$D$121:$BZ$121),成就内容!AD72,1)-SUM(AM$114:AM122))</f>
        <v>0</v>
      </c>
      <c r="AN123" s="41">
        <f>IF(成就内容!AE16="","",INDEX($E$4:$E$178*成就内容!AE$121/SUM(成就内容!$D$121:$BZ$121),成就内容!AE72,1)-SUM(AN$114:AN122))</f>
        <v>0</v>
      </c>
      <c r="AO123" s="41">
        <f>IF(成就内容!AF16="","",INDEX($E$4:$E$178*成就内容!AF$121/SUM(成就内容!$D$121:$BZ$121),成就内容!AF72,1)-SUM(AO$114:AO122))</f>
        <v>0</v>
      </c>
      <c r="AP123" s="41">
        <f>IF(成就内容!AG16="","",INDEX($E$4:$E$178*成就内容!AG$121/SUM(成就内容!$D$121:$BZ$121),成就内容!AG72,1)-SUM(AP$114:AP122))</f>
        <v>0</v>
      </c>
      <c r="AQ123" s="41">
        <f>IF(成就内容!AH16="","",INDEX($E$4:$E$178*成就内容!AH$121/SUM(成就内容!$D$121:$BZ$121),成就内容!AH72,1)-SUM(AQ$114:AQ122))</f>
        <v>0</v>
      </c>
      <c r="AR123" s="41">
        <f>IF(成就内容!AI16="","",INDEX($E$4:$E$178*成就内容!AI$121/SUM(成就内容!$D$121:$BZ$121),成就内容!AI72,1)-SUM(AR$114:AR122))</f>
        <v>0</v>
      </c>
      <c r="AS123" s="41">
        <f>IF(成就内容!AJ16="","",INDEX($E$4:$E$178*成就内容!AJ$121/SUM(成就内容!$D$121:$BZ$121),成就内容!AJ72,1)-SUM(AS$114:AS122))</f>
        <v>0</v>
      </c>
      <c r="AT123" s="41" t="str">
        <f>IF(成就内容!AK16="","",INDEX($E$4:$E$178*成就内容!AK$121/SUM(成就内容!$D$121:$BZ$121),成就内容!AK72,1)-SUM(AT$114:AT122))</f>
        <v/>
      </c>
      <c r="AU123" s="41" t="str">
        <f>IF(成就内容!AL16="","",INDEX($E$4:$E$178*成就内容!AL$121/SUM(成就内容!$D$121:$BZ$121),成就内容!AL72,1)-SUM(AU$114:AU122))</f>
        <v/>
      </c>
      <c r="AV123" s="41">
        <f>IF(成就内容!AM16="","",INDEX($E$4:$E$178*成就内容!AM$121/SUM(成就内容!$D$121:$BZ$121),成就内容!AM72,1)-SUM(AV$114:AV122))</f>
        <v>0</v>
      </c>
      <c r="AW123" s="41">
        <f>IF(成就内容!AN16="","",INDEX($E$4:$E$178*成就内容!AN$121/SUM(成就内容!$D$121:$BZ$121),成就内容!AN72,1)-SUM(AW$114:AW122))</f>
        <v>0</v>
      </c>
      <c r="AX123" s="41">
        <f>IF(成就内容!AO16="","",INDEX($E$4:$E$178*成就内容!AO$121/SUM(成就内容!$D$121:$BZ$121),成就内容!AO72,1)-SUM(AX$114:AX122))</f>
        <v>25510.204081632648</v>
      </c>
      <c r="AY123" s="41">
        <f>IF(成就内容!AP16="","",INDEX($E$4:$E$178*成就内容!AP$121/SUM(成就内容!$D$121:$BZ$121),成就内容!AP72,1)-SUM(AY$114:AY122))</f>
        <v>0</v>
      </c>
      <c r="AZ123" s="41">
        <f>IF(成就内容!AQ16="","",INDEX($E$4:$E$178*成就内容!AQ$121/SUM(成就内容!$D$121:$BZ$121),成就内容!AQ72,1)-SUM(AZ$114:AZ122))</f>
        <v>0</v>
      </c>
      <c r="BA123" s="41">
        <f>IF(成就内容!AR16="","",INDEX($E$4:$E$178*成就内容!AR$121/SUM(成就内容!$D$121:$BZ$121),成就内容!AR72,1)-SUM(BA$114:BA122))</f>
        <v>63775.510204081627</v>
      </c>
      <c r="BB123" s="41">
        <f>IF(成就内容!AS16="","",INDEX($E$4:$E$178*成就内容!AS$121/SUM(成就内容!$D$121:$BZ$121),成就内容!AS72,1)-SUM(BB$114:BB122))</f>
        <v>0</v>
      </c>
      <c r="BC123" s="41">
        <f>IF(成就内容!AT16="","",INDEX($E$4:$E$178*成就内容!AT$121/SUM(成就内容!$D$121:$BZ$121),成就内容!AT72,1)-SUM(BC$114:BC122))</f>
        <v>0</v>
      </c>
      <c r="BD123" s="41">
        <f>IF(成就内容!AU16="","",INDEX($E$4:$E$178*成就内容!AU$121/SUM(成就内容!$D$121:$BZ$121),成就内容!AU72,1)-SUM(BD$114:BD122))</f>
        <v>0</v>
      </c>
      <c r="BE123" s="41">
        <f>IF(成就内容!AV16="","",INDEX($E$4:$E$178*成就内容!AV$121/SUM(成就内容!$D$121:$BZ$121),成就内容!AV72,1)-SUM(BE$114:BE122))</f>
        <v>398596.93877551006</v>
      </c>
      <c r="BF123" s="41">
        <f>IF(成就内容!AW16="","",INDEX($E$4:$E$178*成就内容!AW$121/SUM(成就内容!$D$121:$BZ$121),成就内容!AW72,1)-SUM(BF$114:BF122))</f>
        <v>0</v>
      </c>
      <c r="BG123" s="41">
        <f>IF(成就内容!AX16="","",INDEX($E$4:$E$178*成就内容!AX$121/SUM(成就内容!$D$121:$BZ$121),成就内容!AX72,1)-SUM(BG$114:BG122))</f>
        <v>0</v>
      </c>
      <c r="BH123" s="41">
        <f>IF(成就内容!AY16="","",INDEX($E$4:$E$178*成就内容!AY$121/SUM(成就内容!$D$121:$BZ$121),成就内容!AY72,1)-SUM(BH$114:BH122))</f>
        <v>318877.55102040817</v>
      </c>
      <c r="BI123" s="41">
        <f>IF(成就内容!AZ16="","",INDEX($E$4:$E$178*成就内容!AZ$121/SUM(成就内容!$D$121:$BZ$121),成就内容!AZ72,1)-SUM(BI$114:BI122))</f>
        <v>0</v>
      </c>
      <c r="BJ123" s="41">
        <f>IF(成就内容!BA16="","",INDEX($E$4:$E$178*成就内容!BA$121/SUM(成就内容!$D$121:$BZ$121),成就内容!BA72,1)-SUM(BJ$114:BJ122))</f>
        <v>0</v>
      </c>
      <c r="BK123" s="41">
        <f>IF(成就内容!BB16="","",INDEX($E$4:$E$178*成就内容!BB$121/SUM(成就内容!$D$121:$BZ$121),成就内容!BB72,1)-SUM(BK$114:BK122))</f>
        <v>0</v>
      </c>
      <c r="BL123" s="41">
        <f>IF(成就内容!BC16="","",INDEX($E$4:$E$178*成就内容!BC$121/SUM(成就内容!$D$121:$BZ$121),成就内容!BC72,1)-SUM(BL$114:BL122))</f>
        <v>0</v>
      </c>
      <c r="BM123" s="41">
        <f>IF(成就内容!BD16="","",INDEX($E$4:$E$178*成就内容!BD$121/SUM(成就内容!$D$121:$BZ$121),成就内容!BD72,1)-SUM(BM$114:BM122))</f>
        <v>51020.408163265296</v>
      </c>
      <c r="BN123" s="41">
        <f>IF(成就内容!BE16="","",INDEX($E$4:$E$178*成就内容!BE$121/SUM(成就内容!$D$121:$BZ$121),成就内容!BE72,1)-SUM(BN$114:BN122))</f>
        <v>0</v>
      </c>
      <c r="BO123" s="41">
        <f>IF(成就内容!BF16="","",INDEX($E$4:$E$178*成就内容!BF$121/SUM(成就内容!$D$121:$BZ$121),成就内容!BF72,1)-SUM(BO$114:BO122))</f>
        <v>0</v>
      </c>
      <c r="BP123" s="41">
        <f>IF(成就内容!BG16="","",INDEX($E$4:$E$178*成就内容!BG$121/SUM(成就内容!$D$121:$BZ$121),成就内容!BG72,1)-SUM(BP$114:BP122))</f>
        <v>0</v>
      </c>
      <c r="BQ123" s="41">
        <f>IF(成就内容!BH16="","",INDEX($E$4:$E$178*成就内容!BH$121/SUM(成就内容!$D$121:$BZ$121),成就内容!BH72,1)-SUM(BQ$114:BQ122))</f>
        <v>0</v>
      </c>
      <c r="BR123" s="41" t="str">
        <f>IF(成就内容!BI16="","",INDEX($E$4:$E$178*成就内容!BI$121/SUM(成就内容!$D$121:$BZ$121),成就内容!BI72,1)-SUM(BR$114:BR122))</f>
        <v/>
      </c>
      <c r="BS123" s="41">
        <f>IF(成就内容!BJ16="","",INDEX($E$4:$E$178*成就内容!BJ$121/SUM(成就内容!$D$121:$BZ$121),成就内容!BJ72,1)-SUM(BS$114:BS122))</f>
        <v>6326.5306122448965</v>
      </c>
      <c r="BT123" s="41">
        <f>IF(成就内容!BK16="","",INDEX($E$4:$E$178*成就内容!BK$121/SUM(成就内容!$D$121:$BZ$121),成就内容!BK72,1)-SUM(BT$114:BT122))</f>
        <v>0</v>
      </c>
      <c r="BU123" s="41">
        <f>IF(成就内容!BL16="","",INDEX($E$4:$E$178*成就内容!BL$121/SUM(成就内容!$D$121:$BZ$121),成就内容!BL72,1)-SUM(BU$114:BU122))</f>
        <v>0</v>
      </c>
      <c r="BV123" s="41">
        <f>IF(成就内容!BM16="","",INDEX($E$4:$E$178*成就内容!BM$121/SUM(成就内容!$D$121:$BZ$121),成就内容!BM72,1)-SUM(BV$114:BV122))</f>
        <v>1428.5714285714275</v>
      </c>
      <c r="BW123" s="41">
        <f>IF(成就内容!BN16="","",INDEX($E$4:$E$178*成就内容!BN$121/SUM(成就内容!$D$121:$BZ$121),成就内容!BN72,1)-SUM(BW$114:BW122))</f>
        <v>0</v>
      </c>
      <c r="BX123" s="41">
        <f>IF(成就内容!BO16="","",INDEX($E$4:$E$178*成就内容!BO$121/SUM(成就内容!$D$121:$BZ$121),成就内容!BO72,1)-SUM(BX$114:BX122))</f>
        <v>0</v>
      </c>
      <c r="BY123" s="41">
        <f>IF(成就内容!BP16="","",INDEX($E$4:$E$178*成就内容!BP$121/SUM(成就内容!$D$121:$BZ$121),成就内容!BP72,1)-SUM(BY$114:BY122))</f>
        <v>0</v>
      </c>
      <c r="BZ123" s="41">
        <f>IF(成就内容!BQ16="","",INDEX($E$4:$E$178*成就内容!BQ$121/SUM(成就内容!$D$121:$BZ$121),成就内容!BQ72,1)-SUM(BZ$114:BZ122))</f>
        <v>0</v>
      </c>
      <c r="CA123" s="41">
        <f>IF(成就内容!BR16="","",INDEX($E$4:$E$178*成就内容!BR$121/SUM(成就内容!$D$121:$BZ$121),成就内容!BR72,1)-SUM(CA$114:CA122))</f>
        <v>0</v>
      </c>
      <c r="CB123" s="41">
        <f>IF(成就内容!BS16="","",INDEX($E$4:$E$178*成就内容!BS$121/SUM(成就内容!$D$121:$BZ$121),成就内容!BS72,1)-SUM(CB$114:CB122))</f>
        <v>0</v>
      </c>
      <c r="CC123" s="41">
        <f>IF(成就内容!BT16="","",INDEX($E$4:$E$178*成就内容!BT$121/SUM(成就内容!$D$121:$BZ$121),成就内容!BT72,1)-SUM(CC$114:CC122))</f>
        <v>0</v>
      </c>
      <c r="CD123" s="41">
        <f>IF(成就内容!BU16="","",INDEX($E$4:$E$178*成就内容!BU$121/SUM(成就内容!$D$121:$BZ$121),成就内容!BU72,1)-SUM(CD$114:CD122))</f>
        <v>0</v>
      </c>
      <c r="CE123" s="41" t="str">
        <f>IF(成就内容!BV16="","",INDEX($E$4:$E$178*成就内容!BV$121/SUM(成就内容!$D$121:$BZ$121),成就内容!BV72,1)-SUM(CE$114:CE122))</f>
        <v/>
      </c>
      <c r="CF123" s="41">
        <f>IF(成就内容!BW16="","",INDEX($E$4:$E$178*成就内容!BW$121/SUM(成就内容!$D$121:$BZ$121),成就内容!BW72,1)-SUM(CF$114:CF122))</f>
        <v>0</v>
      </c>
      <c r="CG123" s="41">
        <f>IF(成就内容!BX16="","",INDEX($E$4:$E$178*成就内容!BX$121/SUM(成就内容!$D$121:$BZ$121),成就内容!BX72,1)-SUM(CG$114:CG122))</f>
        <v>38265.306122448994</v>
      </c>
      <c r="CH123" s="41">
        <f>IF(成就内容!BY16="","",INDEX($E$4:$E$178*成就内容!BY$121/SUM(成就内容!$D$121:$BZ$121),成就内容!BY72,1)-SUM(CH$114:CH122))</f>
        <v>0</v>
      </c>
      <c r="CI123" s="41">
        <f>IF(成就内容!BZ16="","",INDEX($E$4:$E$178*成就内容!BZ$121/SUM(成就内容!$D$121:$BZ$121),成就内容!BZ72,1)-SUM(CI$114:CI122))</f>
        <v>0</v>
      </c>
      <c r="CM123" s="43">
        <v>10</v>
      </c>
      <c r="CN123" s="41">
        <f>IF(M123="","",IF(成就内容!D$121&lt;&gt;"",MAX(ROUNDUP(SMALL(M$114:M$163,$L123)/1000,0)*1000,1000),0))</f>
        <v>0</v>
      </c>
      <c r="CO123" s="41" t="str">
        <f>IF(N123="","",IF(成就内容!E$121&lt;&gt;"",MAX(ROUNDUP(SMALL(N$114:N$163,$L123)/1000,0)*1000,1000),0))</f>
        <v/>
      </c>
      <c r="CP123" s="41">
        <f>IF(O123="","",IF(成就内容!F$121&lt;&gt;"",MAX(ROUNDUP(SMALL(O$114:O$163,$L123)/1000,0)*1000,1000),0))</f>
        <v>19000</v>
      </c>
      <c r="CQ123" s="41" t="str">
        <f>IF(P123="","",IF(成就内容!G$121&lt;&gt;"",MAX(ROUNDUP(SMALL(P$114:P$163,$L123)/1000,0)*1000,1000),0))</f>
        <v/>
      </c>
      <c r="CR123" s="41">
        <f>IF(Q123="","",IF(成就内容!H$121&lt;&gt;"",MAX(ROUNDUP(SMALL(Q$114:Q$163,$L123)/1000,0)*1000,1000),0))</f>
        <v>0</v>
      </c>
      <c r="CS123" s="41">
        <f>IF(R123="","",IF(成就内容!I$121&lt;&gt;"",MAX(ROUNDUP(SMALL(R$114:R$163,$L123)/1000,0)*1000,1000),0))</f>
        <v>0</v>
      </c>
      <c r="CT123" s="41">
        <f>IF(S123="","",IF(成就内容!J$121&lt;&gt;"",MAX(ROUNDUP(SMALL(S$114:S$163,$L123)/1000,0)*1000,1000),0))</f>
        <v>52000</v>
      </c>
      <c r="CU123" s="41">
        <f>IF(T123="","",IF(成就内容!K$121&lt;&gt;"",MAX(ROUNDUP(SMALL(T$114:T$163,$L123)/1000,0)*1000,1000),0))</f>
        <v>0</v>
      </c>
      <c r="CV123" s="41">
        <f>IF(U123="","",IF(成就内容!L$121&lt;&gt;"",MAX(ROUNDUP(SMALL(U$114:U$163,$L123)/1000,0)*1000,1000),0))</f>
        <v>0</v>
      </c>
      <c r="CW123" s="41">
        <f>IF(V123="","",IF(成就内容!M$121&lt;&gt;"",MAX(ROUNDUP(SMALL(V$114:V$163,$L123)/1000,0)*1000,1000),0))</f>
        <v>0</v>
      </c>
      <c r="CX123" s="41">
        <f>IF(W123="","",IF(成就内容!N$121&lt;&gt;"",MAX(ROUNDUP(SMALL(W$114:W$163,$L123)/1000,0)*1000,1000),0))</f>
        <v>0</v>
      </c>
      <c r="CY123" s="41">
        <f>IF(X123="","",IF(成就内容!O$121&lt;&gt;"",MAX(ROUNDUP(SMALL(X$114:X$163,$L123)/1000,0)*1000,1000),0))</f>
        <v>0</v>
      </c>
      <c r="CZ123" s="41">
        <f>IF(Y123="","",IF(成就内容!P$121&lt;&gt;"",MAX(ROUNDUP(SMALL(Y$114:Y$163,$L123)/1000,0)*1000,1000),0))</f>
        <v>0</v>
      </c>
      <c r="DA123" s="41">
        <f>IF(Z123="","",IF(成就内容!Q$121&lt;&gt;"",MAX(ROUNDUP(SMALL(Z$114:Z$163,$L123)/1000,0)*1000,1000),0))</f>
        <v>0</v>
      </c>
      <c r="DB123" s="41">
        <f>IF(AA123="","",IF(成就内容!R$121&lt;&gt;"",MAX(ROUNDUP(SMALL(AA$114:AA$163,$L123)/1000,0)*1000,1000),0))</f>
        <v>0</v>
      </c>
      <c r="DC123" s="41">
        <f>IF(AB123="","",IF(成就内容!S$121&lt;&gt;"",MAX(ROUNDUP(SMALL(AB$114:AB$163,$L123)/1000,0)*1000,1000),0))</f>
        <v>52000</v>
      </c>
      <c r="DD123" s="41">
        <f>IF(AC123="","",IF(成就内容!T$121&lt;&gt;"",MAX(ROUNDUP(SMALL(AC$114:AC$163,$L123)/1000,0)*1000,1000),0))</f>
        <v>0</v>
      </c>
      <c r="DE123" s="41">
        <f>IF(AD123="","",IF(成就内容!U$121&lt;&gt;"",MAX(ROUNDUP(SMALL(AD$114:AD$163,$L123)/1000,0)*1000,1000),0))</f>
        <v>0</v>
      </c>
      <c r="DF123" s="41">
        <f>IF(AE123="","",IF(成就内容!V$121&lt;&gt;"",MAX(ROUNDUP(SMALL(AE$114:AE$163,$L123)/1000,0)*1000,1000),0))</f>
        <v>0</v>
      </c>
      <c r="DG123" s="41">
        <f>IF(AF123="","",IF(成就内容!W$121&lt;&gt;"",MAX(ROUNDUP(SMALL(AF$114:AF$163,$L123)/1000,0)*1000,1000),0))</f>
        <v>0</v>
      </c>
      <c r="DH123" s="41">
        <f>IF(AG123="","",IF(成就内容!X$121&lt;&gt;"",MAX(ROUNDUP(SMALL(AG$114:AG$163,$L123)/1000,0)*1000,1000),0))</f>
        <v>0</v>
      </c>
      <c r="DI123" s="41">
        <f>IF(AH123="","",IF(成就内容!Y$121&lt;&gt;"",MAX(ROUNDUP(SMALL(AH$114:AH$163,$L123)/1000,0)*1000,1000),0))</f>
        <v>0</v>
      </c>
      <c r="DJ123" s="41" t="str">
        <f>IF(AI123="","",IF(成就内容!Z$121&lt;&gt;"",MAX(ROUNDUP(SMALL(AI$114:AI$163,$L123)/1000,0)*1000,1000),0))</f>
        <v/>
      </c>
      <c r="DK123" s="41">
        <f>IF(AJ123="","",IF(成就内容!AA$121&lt;&gt;"",MAX(ROUNDUP(SMALL(AJ$114:AJ$163,$L123)/1000,0)*1000,1000),0))</f>
        <v>102000</v>
      </c>
      <c r="DL123" s="41">
        <f>IF(AK123="","",IF(成就内容!AB$121&lt;&gt;"",MAX(ROUNDUP(SMALL(AK$114:AK$163,$L123)/1000,0)*1000,1000),0))</f>
        <v>0</v>
      </c>
      <c r="DM123" s="41">
        <f>IF(AL123="","",IF(成就内容!AC$121&lt;&gt;"",MAX(ROUNDUP(SMALL(AL$114:AL$163,$L123)/1000,0)*1000,1000),0))</f>
        <v>0</v>
      </c>
      <c r="DN123" s="41">
        <f>IF(AM123="","",IF(成就内容!AD$121&lt;&gt;"",MAX(ROUNDUP(SMALL(AM$114:AM$163,$L123)/1000,0)*1000,1000),0))</f>
        <v>0</v>
      </c>
      <c r="DO123" s="41">
        <f>IF(AN123="","",IF(成就内容!AE$121&lt;&gt;"",MAX(ROUNDUP(SMALL(AN$114:AN$163,$L123)/1000,0)*1000,1000),0))</f>
        <v>0</v>
      </c>
      <c r="DP123" s="41">
        <f>IF(AO123="","",IF(成就内容!AF$121&lt;&gt;"",MAX(ROUNDUP(SMALL(AO$114:AO$163,$L123)/1000,0)*1000,1000),0))</f>
        <v>0</v>
      </c>
      <c r="DQ123" s="41">
        <f>IF(AP123="","",IF(成就内容!AG$121&lt;&gt;"",MAX(ROUNDUP(SMALL(AP$114:AP$163,$L123)/1000,0)*1000,1000),0))</f>
        <v>0</v>
      </c>
      <c r="DR123" s="41">
        <f>IF(AQ123="","",IF(成就内容!AH$121&lt;&gt;"",MAX(ROUNDUP(SMALL(AQ$114:AQ$163,$L123)/1000,0)*1000,1000),0))</f>
        <v>0</v>
      </c>
      <c r="DS123" s="41">
        <f>IF(AR123="","",IF(成就内容!AI$121&lt;&gt;"",MAX(ROUNDUP(SMALL(AR$114:AR$163,$L123)/1000,0)*1000,1000),0))</f>
        <v>0</v>
      </c>
      <c r="DT123" s="41">
        <f>IF(AS123="","",IF(成就内容!AJ$121&lt;&gt;"",MAX(ROUNDUP(SMALL(AS$114:AS$163,$L123)/1000,0)*1000,1000),0))</f>
        <v>0</v>
      </c>
      <c r="DU123" s="41" t="str">
        <f>IF(AT123="","",IF(成就内容!AK$121&lt;&gt;"",MAX(ROUNDUP(SMALL(AT$114:AT$163,$L123)/1000,0)*1000,1000),0))</f>
        <v/>
      </c>
      <c r="DV123" s="41" t="str">
        <f>IF(AU123="","",IF(成就内容!AL$121&lt;&gt;"",MAX(ROUNDUP(SMALL(AU$114:AU$163,$L123)/1000,0)*1000,1000),0))</f>
        <v/>
      </c>
      <c r="DW123" s="41">
        <f>IF(AV123="","",IF(成就内容!AM$121&lt;&gt;"",MAX(ROUNDUP(SMALL(AV$114:AV$163,$L123)/1000,0)*1000,1000),0))</f>
        <v>0</v>
      </c>
      <c r="DX123" s="41">
        <f>IF(AW123="","",IF(成就内容!AN$121&lt;&gt;"",MAX(ROUNDUP(SMALL(AW$114:AW$163,$L123)/1000,0)*1000,1000),0))</f>
        <v>0</v>
      </c>
      <c r="DY123" s="41">
        <f>IF(AX123="","",IF(成就内容!AO$121&lt;&gt;"",MAX(ROUNDUP(SMALL(AX$114:AX$163,$L123)/1000,0)*1000,1000),0))</f>
        <v>26000</v>
      </c>
      <c r="DZ123" s="41">
        <f>IF(AY123="","",IF(成就内容!AP$121&lt;&gt;"",MAX(ROUNDUP(SMALL(AY$114:AY$163,$L123)/1000,0)*1000,1000),0))</f>
        <v>0</v>
      </c>
      <c r="EA123" s="41">
        <f>IF(AZ123="","",IF(成就内容!AQ$121&lt;&gt;"",MAX(ROUNDUP(SMALL(AZ$114:AZ$163,$L123)/1000,0)*1000,1000),0))</f>
        <v>0</v>
      </c>
      <c r="EB123" s="41">
        <f>IF(BA123="","",IF(成就内容!AR$121&lt;&gt;"",MAX(ROUNDUP(SMALL(BA$114:BA$163,$L123)/1000,0)*1000,1000),0))</f>
        <v>64000</v>
      </c>
      <c r="EC123" s="41">
        <f>IF(BB123="","",IF(成就内容!AS$121&lt;&gt;"",MAX(ROUNDUP(SMALL(BB$114:BB$163,$L123)/1000,0)*1000,1000),0))</f>
        <v>0</v>
      </c>
      <c r="ED123" s="41">
        <f>IF(BC123="","",IF(成就内容!AT$121&lt;&gt;"",MAX(ROUNDUP(SMALL(BC$114:BC$163,$L123)/1000,0)*1000,1000),0))</f>
        <v>0</v>
      </c>
      <c r="EE123" s="41">
        <f>IF(BD123="","",IF(成就内容!AU$121&lt;&gt;"",MAX(ROUNDUP(SMALL(BD$114:BD$163,$L123)/1000,0)*1000,1000),0))</f>
        <v>0</v>
      </c>
      <c r="EF123" s="41">
        <f>IF(BE123="","",IF(成就内容!AV$121&lt;&gt;"",MAX(ROUNDUP(SMALL(BE$114:BE$163,$L123)/1000,0)*1000,1000),0))</f>
        <v>399000</v>
      </c>
      <c r="EG123" s="41">
        <f>IF(BF123="","",IF(成就内容!AW$121&lt;&gt;"",MAX(ROUNDUP(SMALL(BF$114:BF$163,$L123)/1000,0)*1000,1000),0))</f>
        <v>0</v>
      </c>
      <c r="EH123" s="41">
        <f>IF(BG123="","",IF(成就内容!AX$121&lt;&gt;"",MAX(ROUNDUP(SMALL(BG$114:BG$163,$L123)/1000,0)*1000,1000),0))</f>
        <v>0</v>
      </c>
      <c r="EI123" s="41">
        <f>IF(BH123="","",IF(成就内容!AY$121&lt;&gt;"",MAX(ROUNDUP(SMALL(BH$114:BH$163,$L123)/1000,0)*1000,1000),0))</f>
        <v>319000</v>
      </c>
      <c r="EJ123" s="41">
        <f>IF(BI123="","",IF(成就内容!AZ$121&lt;&gt;"",MAX(ROUNDUP(SMALL(BI$114:BI$163,$L123)/1000,0)*1000,1000),0))</f>
        <v>0</v>
      </c>
      <c r="EK123" s="41">
        <f>IF(BJ123="","",IF(成就内容!BA$121&lt;&gt;"",MAX(ROUNDUP(SMALL(BJ$114:BJ$163,$L123)/1000,0)*1000,1000),0))</f>
        <v>0</v>
      </c>
      <c r="EL123" s="41">
        <f>IF(BK123="","",IF(成就内容!BB$121&lt;&gt;"",MAX(ROUNDUP(SMALL(BK$114:BK$163,$L123)/1000,0)*1000,1000),0))</f>
        <v>0</v>
      </c>
      <c r="EM123" s="41">
        <f>IF(BL123="","",IF(成就内容!BC$121&lt;&gt;"",MAX(ROUNDUP(SMALL(BL$114:BL$163,$L123)/1000,0)*1000,1000),0))</f>
        <v>0</v>
      </c>
      <c r="EN123" s="41">
        <f>IF(BM123="","",IF(成就内容!BD$121&lt;&gt;"",MAX(ROUNDUP(SMALL(BM$114:BM$163,$L123)/1000,0)*1000,1000),0))</f>
        <v>52000</v>
      </c>
      <c r="EO123" s="41">
        <f>IF(BN123="","",IF(成就内容!BE$121&lt;&gt;"",MAX(ROUNDUP(SMALL(BN$114:BN$163,$L123)/1000,0)*1000,1000),0))</f>
        <v>0</v>
      </c>
      <c r="EP123" s="41">
        <f>IF(BO123="","",IF(成就内容!BF$121&lt;&gt;"",MAX(ROUNDUP(SMALL(BO$114:BO$163,$L123)/1000,0)*1000,1000),0))</f>
        <v>0</v>
      </c>
      <c r="EQ123" s="41">
        <f>IF(BP123="","",IF(成就内容!BG$121&lt;&gt;"",MAX(ROUNDUP(SMALL(BP$114:BP$163,$L123)/1000,0)*1000,1000),0))</f>
        <v>0</v>
      </c>
      <c r="ER123" s="41">
        <f>IF(BQ123="","",IF(成就内容!BH$121&lt;&gt;"",MAX(ROUNDUP(SMALL(BQ$114:BQ$163,$L123)/1000,0)*1000,1000),0))</f>
        <v>0</v>
      </c>
      <c r="ES123" s="41" t="str">
        <f>IF(BR123="","",IF(成就内容!BI$121&lt;&gt;"",MAX(ROUNDUP(SMALL(BR$114:BR$163,$L123)/1000,0)*1000,1000),0))</f>
        <v/>
      </c>
      <c r="ET123" s="41">
        <f>IF(BS123="","",IF(成就内容!BJ$121&lt;&gt;"",MAX(ROUNDUP(SMALL(BS$114:BS$163,$L123)/1000,0)*1000,1000),0))</f>
        <v>7000</v>
      </c>
      <c r="EU123" s="41">
        <f>IF(BT123="","",IF(成就内容!BK$121&lt;&gt;"",MAX(ROUNDUP(SMALL(BT$114:BT$163,$L123)/1000,0)*1000,1000),0))</f>
        <v>0</v>
      </c>
      <c r="EV123" s="41">
        <f>IF(BU123="","",IF(成就内容!BL$121&lt;&gt;"",MAX(ROUNDUP(SMALL(BU$114:BU$163,$L123)/1000,0)*1000,1000),0))</f>
        <v>0</v>
      </c>
      <c r="EW123" s="41">
        <f>IF(BV123="","",IF(成就内容!BM$121&lt;&gt;"",MAX(ROUNDUP(SMALL(BV$114:BV$163,$L123)/1000,0)*1000,1000),0))</f>
        <v>3000</v>
      </c>
      <c r="EX123" s="41">
        <f>IF(BW123="","",IF(成就内容!BN$121&lt;&gt;"",MAX(ROUNDUP(SMALL(BW$114:BW$163,$L123)/1000,0)*1000,1000),0))</f>
        <v>0</v>
      </c>
      <c r="EY123" s="41">
        <f>IF(BX123="","",IF(成就内容!BO$121&lt;&gt;"",MAX(ROUNDUP(SMALL(BX$114:BX$163,$L123)/1000,0)*1000,1000),0))</f>
        <v>0</v>
      </c>
      <c r="EZ123" s="41">
        <f>IF(BY123="","",IF(成就内容!BP$121&lt;&gt;"",MAX(ROUNDUP(SMALL(BY$114:BY$163,$L123)/1000,0)*1000,1000),0))</f>
        <v>0</v>
      </c>
      <c r="FA123" s="41">
        <f>IF(BZ123="","",IF(成就内容!BQ$121&lt;&gt;"",MAX(ROUNDUP(SMALL(BZ$114:BZ$163,$L123)/1000,0)*1000,1000),0))</f>
        <v>0</v>
      </c>
      <c r="FB123" s="41">
        <f>IF(CA123="","",IF(成就内容!BR$121&lt;&gt;"",MAX(ROUNDUP(SMALL(CA$114:CA$163,$L123)/1000,0)*1000,1000),0))</f>
        <v>0</v>
      </c>
      <c r="FC123" s="41">
        <f>IF(CB123="","",IF(成就内容!BS$121&lt;&gt;"",MAX(ROUNDUP(SMALL(CB$114:CB$163,$L123)/1000,0)*1000,1000),0))</f>
        <v>0</v>
      </c>
      <c r="FD123" s="41">
        <f>IF(CC123="","",IF(成就内容!BT$121&lt;&gt;"",MAX(ROUNDUP(SMALL(CC$114:CC$163,$L123)/1000,0)*1000,1000),0))</f>
        <v>0</v>
      </c>
      <c r="FE123" s="41">
        <f>IF(CD123="","",IF(成就内容!BU$121&lt;&gt;"",MAX(ROUNDUP(SMALL(CD$114:CD$163,$L123)/1000,0)*1000,1000),0))</f>
        <v>0</v>
      </c>
      <c r="FF123" s="41" t="str">
        <f>IF(CE123="","",IF(成就内容!BV$121&lt;&gt;"",MAX(ROUNDUP(SMALL(CE$114:CE$163,$L123)/1000,0)*1000,1000),0))</f>
        <v/>
      </c>
      <c r="FG123" s="41">
        <f>IF(CF123="","",IF(成就内容!BW$121&lt;&gt;"",MAX(ROUNDUP(SMALL(CF$114:CF$163,$L123)/1000,0)*1000,1000),0))</f>
        <v>0</v>
      </c>
      <c r="FH123" s="41">
        <f>IF(CG123="","",IF(成就内容!BX$121&lt;&gt;"",MAX(ROUNDUP(SMALL(CG$114:CG$163,$L123)/1000,0)*1000,1000),0))</f>
        <v>39000</v>
      </c>
      <c r="FI123" s="41">
        <f>IF(CH123="","",IF(成就内容!BY$121&lt;&gt;"",MAX(ROUNDUP(SMALL(CH$114:CH$163,$L123)/1000,0)*1000,1000),0))</f>
        <v>0</v>
      </c>
      <c r="FJ123" s="41">
        <f>IF(CI123="","",IF(成就内容!BZ$121&lt;&gt;"",MAX(ROUNDUP(SMALL(CI$114:CI$163,$L123)/1000,0)*1000,1000),0))</f>
        <v>0</v>
      </c>
    </row>
    <row r="124" spans="1:166" x14ac:dyDescent="0.15">
      <c r="A124" s="84"/>
      <c r="B124" s="96">
        <v>121</v>
      </c>
      <c r="C124" s="96">
        <f>'[1]功能-子任务'!$S125</f>
        <v>171489.6</v>
      </c>
      <c r="D124" s="96">
        <f>'[1]功能-子任务'!$AC125</f>
        <v>158720000</v>
      </c>
      <c r="E124" s="96">
        <f>'[1]功能-子任务'!$AM125/4</f>
        <v>1149862109.375</v>
      </c>
      <c r="F124" s="96">
        <f t="shared" si="154"/>
        <v>1149862109.375</v>
      </c>
      <c r="G124" s="96">
        <f>'[1]功能-子任务'!$AR125</f>
        <v>2489620000.000001</v>
      </c>
      <c r="H124" s="96">
        <f>'[1]功能-子任务'!$BA125</f>
        <v>261950</v>
      </c>
      <c r="I124" s="96">
        <f>'[1]功能-子任务'!$BJ125</f>
        <v>859262.1</v>
      </c>
      <c r="L124" s="25">
        <v>11</v>
      </c>
      <c r="M124" s="41">
        <f>IF(成就内容!D17="","",INDEX($E$4:$E$178*成就内容!D$121/SUM(成就内容!$D$121:$BZ$121),成就内容!D73,1)-SUM(M$114:M123))</f>
        <v>0</v>
      </c>
      <c r="N124" s="41" t="str">
        <f>IF(成就内容!E17="","",INDEX($E$4:$E$178*成就内容!E$121/SUM(成就内容!$D$121:$BZ$121),成就内容!E73,1)-SUM(N$114:N123))</f>
        <v/>
      </c>
      <c r="O124" s="41">
        <f>IF(成就内容!F17="","",INDEX($E$4:$E$178*成就内容!F$121/SUM(成就内容!$D$121:$BZ$121),成就内容!F73,1)-SUM(O$114:O123))</f>
        <v>18367.346938775518</v>
      </c>
      <c r="P124" s="41" t="str">
        <f>IF(成就内容!G17="","",INDEX($E$4:$E$178*成就内容!G$121/SUM(成就内容!$D$121:$BZ$121),成就内容!G73,1)-SUM(P$114:P123))</f>
        <v/>
      </c>
      <c r="Q124" s="41">
        <f>IF(成就内容!H17="","",INDEX($E$4:$E$178*成就内容!H$121/SUM(成就内容!$D$121:$BZ$121),成就内容!H73,1)-SUM(Q$114:Q123))</f>
        <v>0</v>
      </c>
      <c r="R124" s="41">
        <f>IF(成就内容!I17="","",INDEX($E$4:$E$178*成就内容!I$121/SUM(成就内容!$D$121:$BZ$121),成就内容!I73,1)-SUM(R$114:R123))</f>
        <v>0</v>
      </c>
      <c r="S124" s="41">
        <f>IF(成就内容!J17="","",INDEX($E$4:$E$178*成就内容!J$121/SUM(成就内容!$D$121:$BZ$121),成就内容!J73,1)-SUM(S$114:S123))</f>
        <v>70153.061224489764</v>
      </c>
      <c r="T124" s="41">
        <f>IF(成就内容!K17="","",INDEX($E$4:$E$178*成就内容!K$121/SUM(成就内容!$D$121:$BZ$121),成就内容!K73,1)-SUM(T$114:T123))</f>
        <v>0</v>
      </c>
      <c r="U124" s="41">
        <f>IF(成就内容!L17="","",INDEX($E$4:$E$178*成就内容!L$121/SUM(成就内容!$D$121:$BZ$121),成就内容!L73,1)-SUM(U$114:U123))</f>
        <v>0</v>
      </c>
      <c r="V124" s="41">
        <f>IF(成就内容!M17="","",INDEX($E$4:$E$178*成就内容!M$121/SUM(成就内容!$D$121:$BZ$121),成就内容!M73,1)-SUM(V$114:V123))</f>
        <v>0</v>
      </c>
      <c r="W124" s="41">
        <f>IF(成就内容!N17="","",INDEX($E$4:$E$178*成就内容!N$121/SUM(成就内容!$D$121:$BZ$121),成就内容!N73,1)-SUM(W$114:W123))</f>
        <v>0</v>
      </c>
      <c r="X124" s="41">
        <f>IF(成就内容!O17="","",INDEX($E$4:$E$178*成就内容!O$121/SUM(成就内容!$D$121:$BZ$121),成就内容!O73,1)-SUM(X$114:X123))</f>
        <v>0</v>
      </c>
      <c r="Y124" s="41">
        <f>IF(成就内容!P17="","",INDEX($E$4:$E$178*成就内容!P$121/SUM(成就内容!$D$121:$BZ$121),成就内容!P73,1)-SUM(Y$114:Y123))</f>
        <v>0</v>
      </c>
      <c r="Z124" s="41">
        <f>IF(成就内容!Q17="","",INDEX($E$4:$E$178*成就内容!Q$121/SUM(成就内容!$D$121:$BZ$121),成就内容!Q73,1)-SUM(Z$114:Z123))</f>
        <v>0</v>
      </c>
      <c r="AA124" s="41">
        <f>IF(成就内容!R17="","",INDEX($E$4:$E$178*成就内容!R$121/SUM(成就内容!$D$121:$BZ$121),成就内容!R73,1)-SUM(AA$114:AA123))</f>
        <v>0</v>
      </c>
      <c r="AB124" s="41">
        <f>IF(成就内容!S17="","",INDEX($E$4:$E$178*成就内容!S$121/SUM(成就内容!$D$121:$BZ$121),成就内容!S73,1)-SUM(AB$114:AB123))</f>
        <v>127551.02040816328</v>
      </c>
      <c r="AC124" s="41">
        <f>IF(成就内容!T17="","",INDEX($E$4:$E$178*成就内容!T$121/SUM(成就内容!$D$121:$BZ$121),成就内容!T73,1)-SUM(AC$114:AC123))</f>
        <v>0</v>
      </c>
      <c r="AD124" s="41">
        <f>IF(成就内容!U17="","",INDEX($E$4:$E$178*成就内容!U$121/SUM(成就内容!$D$121:$BZ$121),成就内容!U73,1)-SUM(AD$114:AD123))</f>
        <v>0</v>
      </c>
      <c r="AE124" s="41">
        <f>IF(成就内容!V17="","",INDEX($E$4:$E$178*成就内容!V$121/SUM(成就内容!$D$121:$BZ$121),成就内容!V73,1)-SUM(AE$114:AE123))</f>
        <v>0</v>
      </c>
      <c r="AF124" s="41">
        <f>IF(成就内容!W17="","",INDEX($E$4:$E$178*成就内容!W$121/SUM(成就内容!$D$121:$BZ$121),成就内容!W73,1)-SUM(AF$114:AF123))</f>
        <v>0</v>
      </c>
      <c r="AG124" s="41">
        <f>IF(成就内容!X17="","",INDEX($E$4:$E$178*成就内容!X$121/SUM(成就内容!$D$121:$BZ$121),成就内容!X73,1)-SUM(AG$114:AG123))</f>
        <v>0</v>
      </c>
      <c r="AH124" s="41">
        <f>IF(成就内容!Y17="","",INDEX($E$4:$E$178*成就内容!Y$121/SUM(成就内容!$D$121:$BZ$121),成就内容!Y73,1)-SUM(AH$114:AH123))</f>
        <v>0</v>
      </c>
      <c r="AI124" s="41" t="str">
        <f>IF(成就内容!Z17="","",INDEX($E$4:$E$178*成就内容!Z$121/SUM(成就内容!$D$121:$BZ$121),成就内容!Z73,1)-SUM(AI$114:AI123))</f>
        <v/>
      </c>
      <c r="AJ124" s="41">
        <f>IF(成就内容!AA17="","",INDEX($E$4:$E$178*成就内容!AA$121/SUM(成就内容!$D$121:$BZ$121),成就内容!AA73,1)-SUM(AJ$114:AJ123))</f>
        <v>79719.387755102012</v>
      </c>
      <c r="AK124" s="41">
        <f>IF(成就内容!AB17="","",INDEX($E$4:$E$178*成就内容!AB$121/SUM(成就内容!$D$121:$BZ$121),成就内容!AB73,1)-SUM(AK$114:AK123))</f>
        <v>0</v>
      </c>
      <c r="AL124" s="41">
        <f>IF(成就内容!AC17="","",INDEX($E$4:$E$178*成就内容!AC$121/SUM(成就内容!$D$121:$BZ$121),成就内容!AC73,1)-SUM(AL$114:AL123))</f>
        <v>0</v>
      </c>
      <c r="AM124" s="41">
        <f>IF(成就内容!AD17="","",INDEX($E$4:$E$178*成就内容!AD$121/SUM(成就内容!$D$121:$BZ$121),成就内容!AD73,1)-SUM(AM$114:AM123))</f>
        <v>0</v>
      </c>
      <c r="AN124" s="41">
        <f>IF(成就内容!AE17="","",INDEX($E$4:$E$178*成就内容!AE$121/SUM(成就内容!$D$121:$BZ$121),成就内容!AE73,1)-SUM(AN$114:AN123))</f>
        <v>0</v>
      </c>
      <c r="AO124" s="41">
        <f>IF(成就内容!AF17="","",INDEX($E$4:$E$178*成就内容!AF$121/SUM(成就内容!$D$121:$BZ$121),成就内容!AF73,1)-SUM(AO$114:AO123))</f>
        <v>0</v>
      </c>
      <c r="AP124" s="41">
        <f>IF(成就内容!AG17="","",INDEX($E$4:$E$178*成就内容!AG$121/SUM(成就内容!$D$121:$BZ$121),成就内容!AG73,1)-SUM(AP$114:AP123))</f>
        <v>0</v>
      </c>
      <c r="AQ124" s="41">
        <f>IF(成就内容!AH17="","",INDEX($E$4:$E$178*成就内容!AH$121/SUM(成就内容!$D$121:$BZ$121),成就内容!AH73,1)-SUM(AQ$114:AQ123))</f>
        <v>0</v>
      </c>
      <c r="AR124" s="41">
        <f>IF(成就内容!AI17="","",INDEX($E$4:$E$178*成就内容!AI$121/SUM(成就内容!$D$121:$BZ$121),成就内容!AI73,1)-SUM(AR$114:AR123))</f>
        <v>0</v>
      </c>
      <c r="AS124" s="41">
        <f>IF(成就内容!AJ17="","",INDEX($E$4:$E$178*成就内容!AJ$121/SUM(成就内容!$D$121:$BZ$121),成就内容!AJ73,1)-SUM(AS$114:AS123))</f>
        <v>0</v>
      </c>
      <c r="AT124" s="41" t="str">
        <f>IF(成就内容!AK17="","",INDEX($E$4:$E$178*成就内容!AK$121/SUM(成就内容!$D$121:$BZ$121),成就内容!AK73,1)-SUM(AT$114:AT123))</f>
        <v/>
      </c>
      <c r="AU124" s="41" t="str">
        <f>IF(成就内容!AL17="","",INDEX($E$4:$E$178*成就内容!AL$121/SUM(成就内容!$D$121:$BZ$121),成就内容!AL73,1)-SUM(AU$114:AU123))</f>
        <v/>
      </c>
      <c r="AV124" s="41">
        <f>IF(成就内容!AM17="","",INDEX($E$4:$E$178*成就内容!AM$121/SUM(成就内容!$D$121:$BZ$121),成就内容!AM73,1)-SUM(AV$114:AV123))</f>
        <v>0</v>
      </c>
      <c r="AW124" s="41">
        <f>IF(成就内容!AN17="","",INDEX($E$4:$E$178*成就内容!AN$121/SUM(成就内容!$D$121:$BZ$121),成就内容!AN73,1)-SUM(AW$114:AW123))</f>
        <v>0</v>
      </c>
      <c r="AX124" s="41">
        <f>IF(成就内容!AO17="","",INDEX($E$4:$E$178*成就内容!AO$121/SUM(成就内容!$D$121:$BZ$121),成就内容!AO73,1)-SUM(AX$114:AX123))</f>
        <v>63775.510204081642</v>
      </c>
      <c r="AY124" s="41">
        <f>IF(成就内容!AP17="","",INDEX($E$4:$E$178*成就内容!AP$121/SUM(成就内容!$D$121:$BZ$121),成就内容!AP73,1)-SUM(AY$114:AY123))</f>
        <v>0</v>
      </c>
      <c r="AZ124" s="41">
        <f>IF(成就内容!AQ17="","",INDEX($E$4:$E$178*成就内容!AQ$121/SUM(成就内容!$D$121:$BZ$121),成就内容!AQ73,1)-SUM(AZ$114:AZ123))</f>
        <v>0</v>
      </c>
      <c r="BA124" s="41">
        <f>IF(成就内容!AR17="","",INDEX($E$4:$E$178*成就内容!AR$121/SUM(成就内容!$D$121:$BZ$121),成就内容!AR73,1)-SUM(BA$114:BA123))</f>
        <v>111607.14285714284</v>
      </c>
      <c r="BB124" s="41">
        <f>IF(成就内容!AS17="","",INDEX($E$4:$E$178*成就内容!AS$121/SUM(成就内容!$D$121:$BZ$121),成就内容!AS73,1)-SUM(BB$114:BB123))</f>
        <v>0</v>
      </c>
      <c r="BC124" s="41">
        <f>IF(成就内容!AT17="","",INDEX($E$4:$E$178*成就内容!AT$121/SUM(成就内容!$D$121:$BZ$121),成就内容!AT73,1)-SUM(BC$114:BC123))</f>
        <v>0</v>
      </c>
      <c r="BD124" s="41">
        <f>IF(成就内容!AU17="","",INDEX($E$4:$E$178*成就内容!AU$121/SUM(成就内容!$D$121:$BZ$121),成就内容!AU73,1)-SUM(BD$114:BD123))</f>
        <v>0</v>
      </c>
      <c r="BE124" s="41">
        <f>IF(成就内容!AV17="","",INDEX($E$4:$E$178*成就内容!AV$121/SUM(成就内容!$D$121:$BZ$121),成就内容!AV73,1)-SUM(BE$114:BE123))</f>
        <v>996492.34693877562</v>
      </c>
      <c r="BF124" s="41">
        <f>IF(成就内容!AW17="","",INDEX($E$4:$E$178*成就内容!AW$121/SUM(成就内容!$D$121:$BZ$121),成就内容!AW73,1)-SUM(BF$114:BF123))</f>
        <v>0</v>
      </c>
      <c r="BG124" s="41">
        <f>IF(成就内容!AX17="","",INDEX($E$4:$E$178*成就内容!AX$121/SUM(成就内容!$D$121:$BZ$121),成就内容!AX73,1)-SUM(BG$114:BG123))</f>
        <v>0</v>
      </c>
      <c r="BH124" s="41">
        <f>IF(成就内容!AY17="","",INDEX($E$4:$E$178*成就内容!AY$121/SUM(成就内容!$D$121:$BZ$121),成就内容!AY73,1)-SUM(BH$114:BH123))</f>
        <v>318877.55102040805</v>
      </c>
      <c r="BI124" s="41">
        <f>IF(成就内容!AZ17="","",INDEX($E$4:$E$178*成就内容!AZ$121/SUM(成就内容!$D$121:$BZ$121),成就内容!AZ73,1)-SUM(BI$114:BI123))</f>
        <v>0</v>
      </c>
      <c r="BJ124" s="41">
        <f>IF(成就内容!BA17="","",INDEX($E$4:$E$178*成就内容!BA$121/SUM(成就内容!$D$121:$BZ$121),成就内容!BA73,1)-SUM(BJ$114:BJ123))</f>
        <v>0</v>
      </c>
      <c r="BK124" s="41">
        <f>IF(成就内容!BB17="","",INDEX($E$4:$E$178*成就内容!BB$121/SUM(成就内容!$D$121:$BZ$121),成就内容!BB73,1)-SUM(BK$114:BK123))</f>
        <v>0</v>
      </c>
      <c r="BL124" s="41">
        <f>IF(成就内容!BC17="","",INDEX($E$4:$E$178*成就内容!BC$121/SUM(成就内容!$D$121:$BZ$121),成就内容!BC73,1)-SUM(BL$114:BL123))</f>
        <v>0</v>
      </c>
      <c r="BM124" s="41">
        <f>IF(成就内容!BD17="","",INDEX($E$4:$E$178*成就内容!BD$121/SUM(成就内容!$D$121:$BZ$121),成就内容!BD73,1)-SUM(BM$114:BM123))</f>
        <v>127551.02040816328</v>
      </c>
      <c r="BN124" s="41">
        <f>IF(成就内容!BE17="","",INDEX($E$4:$E$178*成就内容!BE$121/SUM(成就内容!$D$121:$BZ$121),成就内容!BE73,1)-SUM(BN$114:BN123))</f>
        <v>0</v>
      </c>
      <c r="BO124" s="41">
        <f>IF(成就内容!BF17="","",INDEX($E$4:$E$178*成就内容!BF$121/SUM(成就内容!$D$121:$BZ$121),成就内容!BF73,1)-SUM(BO$114:BO123))</f>
        <v>0</v>
      </c>
      <c r="BP124" s="41">
        <f>IF(成就内容!BG17="","",INDEX($E$4:$E$178*成就内容!BG$121/SUM(成就内容!$D$121:$BZ$121),成就内容!BG73,1)-SUM(BP$114:BP123))</f>
        <v>0</v>
      </c>
      <c r="BQ124" s="41">
        <f>IF(成就内容!BH17="","",INDEX($E$4:$E$178*成就内容!BH$121/SUM(成就内容!$D$121:$BZ$121),成就内容!BH73,1)-SUM(BQ$114:BQ123))</f>
        <v>0</v>
      </c>
      <c r="BR124" s="41" t="str">
        <f>IF(成就内容!BI17="","",INDEX($E$4:$E$178*成就内容!BI$121/SUM(成就内容!$D$121:$BZ$121),成就内容!BI73,1)-SUM(BR$114:BR123))</f>
        <v/>
      </c>
      <c r="BS124" s="41">
        <f>IF(成就内容!BJ17="","",INDEX($E$4:$E$178*成就内容!BJ$121/SUM(成就内容!$D$121:$BZ$121),成就内容!BJ73,1)-SUM(BS$114:BS123))</f>
        <v>9795.9183673469379</v>
      </c>
      <c r="BT124" s="41">
        <f>IF(成就内容!BK17="","",INDEX($E$4:$E$178*成就内容!BK$121/SUM(成就内容!$D$121:$BZ$121),成就内容!BK73,1)-SUM(BT$114:BT123))</f>
        <v>0</v>
      </c>
      <c r="BU124" s="41">
        <f>IF(成就内容!BL17="","",INDEX($E$4:$E$178*成就内容!BL$121/SUM(成就内容!$D$121:$BZ$121),成就内容!BL73,1)-SUM(BU$114:BU123))</f>
        <v>0</v>
      </c>
      <c r="BV124" s="41">
        <f>IF(成就内容!BM17="","",INDEX($E$4:$E$178*成就内容!BM$121/SUM(成就内容!$D$121:$BZ$121),成就内容!BM73,1)-SUM(BV$114:BV123))</f>
        <v>2857.1428571428569</v>
      </c>
      <c r="BW124" s="41">
        <f>IF(成就内容!BN17="","",INDEX($E$4:$E$178*成就内容!BN$121/SUM(成就内容!$D$121:$BZ$121),成就内容!BN73,1)-SUM(BW$114:BW123))</f>
        <v>0</v>
      </c>
      <c r="BX124" s="41">
        <f>IF(成就内容!BO17="","",INDEX($E$4:$E$178*成就内容!BO$121/SUM(成就内容!$D$121:$BZ$121),成就内容!BO73,1)-SUM(BX$114:BX123))</f>
        <v>0</v>
      </c>
      <c r="BY124" s="41">
        <f>IF(成就内容!BP17="","",INDEX($E$4:$E$178*成就内容!BP$121/SUM(成就内容!$D$121:$BZ$121),成就内容!BP73,1)-SUM(BY$114:BY123))</f>
        <v>0</v>
      </c>
      <c r="BZ124" s="41">
        <f>IF(成就内容!BQ17="","",INDEX($E$4:$E$178*成就内容!BQ$121/SUM(成就内容!$D$121:$BZ$121),成就内容!BQ73,1)-SUM(BZ$114:BZ123))</f>
        <v>0</v>
      </c>
      <c r="CA124" s="41">
        <f>IF(成就内容!BR17="","",INDEX($E$4:$E$178*成就内容!BR$121/SUM(成就内容!$D$121:$BZ$121),成就内容!BR73,1)-SUM(CA$114:CA123))</f>
        <v>0</v>
      </c>
      <c r="CB124" s="41">
        <f>IF(成就内容!BS17="","",INDEX($E$4:$E$178*成就内容!BS$121/SUM(成就内容!$D$121:$BZ$121),成就内容!BS73,1)-SUM(CB$114:CB123))</f>
        <v>0</v>
      </c>
      <c r="CC124" s="41">
        <f>IF(成就内容!BT17="","",INDEX($E$4:$E$178*成就内容!BT$121/SUM(成就内容!$D$121:$BZ$121),成就内容!BT73,1)-SUM(CC$114:CC123))</f>
        <v>0</v>
      </c>
      <c r="CD124" s="41">
        <f>IF(成就内容!BU17="","",INDEX($E$4:$E$178*成就内容!BU$121/SUM(成就内容!$D$121:$BZ$121),成就内容!BU73,1)-SUM(CD$114:CD123))</f>
        <v>0</v>
      </c>
      <c r="CE124" s="41" t="str">
        <f>IF(成就内容!BV17="","",INDEX($E$4:$E$178*成就内容!BV$121/SUM(成就内容!$D$121:$BZ$121),成就内容!BV73,1)-SUM(CE$114:CE123))</f>
        <v/>
      </c>
      <c r="CF124" s="41">
        <f>IF(成就内容!BW17="","",INDEX($E$4:$E$178*成就内容!BW$121/SUM(成就内容!$D$121:$BZ$121),成就内容!BW73,1)-SUM(CF$114:CF123))</f>
        <v>0</v>
      </c>
      <c r="CG124" s="41">
        <f>IF(成就内容!BX17="","",INDEX($E$4:$E$178*成就内容!BX$121/SUM(成就内容!$D$121:$BZ$121),成就内容!BX73,1)-SUM(CG$114:CG123))</f>
        <v>76530.612244897929</v>
      </c>
      <c r="CH124" s="41">
        <f>IF(成就内容!BY17="","",INDEX($E$4:$E$178*成就内容!BY$121/SUM(成就内容!$D$121:$BZ$121),成就内容!BY73,1)-SUM(CH$114:CH123))</f>
        <v>0</v>
      </c>
      <c r="CI124" s="41">
        <f>IF(成就内容!BZ17="","",INDEX($E$4:$E$178*成就内容!BZ$121/SUM(成就内容!$D$121:$BZ$121),成就内容!BZ73,1)-SUM(CI$114:CI123))</f>
        <v>0</v>
      </c>
      <c r="CM124" s="43">
        <v>11</v>
      </c>
      <c r="CN124" s="41">
        <f>IF(M124="","",IF(成就内容!D$121&lt;&gt;"",MAX(ROUNDUP(SMALL(M$114:M$163,$L124)/1000,0)*1000,1000),0))</f>
        <v>0</v>
      </c>
      <c r="CO124" s="41" t="str">
        <f>IF(N124="","",IF(成就内容!E$121&lt;&gt;"",MAX(ROUNDUP(SMALL(N$114:N$163,$L124)/1000,0)*1000,1000),0))</f>
        <v/>
      </c>
      <c r="CP124" s="41">
        <f>IF(O124="","",IF(成就内容!F$121&lt;&gt;"",MAX(ROUNDUP(SMALL(O$114:O$163,$L124)/1000,0)*1000,1000),0))</f>
        <v>19000</v>
      </c>
      <c r="CQ124" s="41" t="str">
        <f>IF(P124="","",IF(成就内容!G$121&lt;&gt;"",MAX(ROUNDUP(SMALL(P$114:P$163,$L124)/1000,0)*1000,1000),0))</f>
        <v/>
      </c>
      <c r="CR124" s="41">
        <f>IF(Q124="","",IF(成就内容!H$121&lt;&gt;"",MAX(ROUNDUP(SMALL(Q$114:Q$163,$L124)/1000,0)*1000,1000),0))</f>
        <v>0</v>
      </c>
      <c r="CS124" s="41">
        <f>IF(R124="","",IF(成就内容!I$121&lt;&gt;"",MAX(ROUNDUP(SMALL(R$114:R$163,$L124)/1000,0)*1000,1000),0))</f>
        <v>0</v>
      </c>
      <c r="CT124" s="41">
        <f>IF(S124="","",IF(成就内容!J$121&lt;&gt;"",MAX(ROUNDUP(SMALL(S$114:S$163,$L124)/1000,0)*1000,1000),0))</f>
        <v>71000</v>
      </c>
      <c r="CU124" s="41">
        <f>IF(T124="","",IF(成就内容!K$121&lt;&gt;"",MAX(ROUNDUP(SMALL(T$114:T$163,$L124)/1000,0)*1000,1000),0))</f>
        <v>0</v>
      </c>
      <c r="CV124" s="41">
        <f>IF(U124="","",IF(成就内容!L$121&lt;&gt;"",MAX(ROUNDUP(SMALL(U$114:U$163,$L124)/1000,0)*1000,1000),0))</f>
        <v>0</v>
      </c>
      <c r="CW124" s="41">
        <f>IF(V124="","",IF(成就内容!M$121&lt;&gt;"",MAX(ROUNDUP(SMALL(V$114:V$163,$L124)/1000,0)*1000,1000),0))</f>
        <v>0</v>
      </c>
      <c r="CX124" s="41">
        <f>IF(W124="","",IF(成就内容!N$121&lt;&gt;"",MAX(ROUNDUP(SMALL(W$114:W$163,$L124)/1000,0)*1000,1000),0))</f>
        <v>0</v>
      </c>
      <c r="CY124" s="41">
        <f>IF(X124="","",IF(成就内容!O$121&lt;&gt;"",MAX(ROUNDUP(SMALL(X$114:X$163,$L124)/1000,0)*1000,1000),0))</f>
        <v>0</v>
      </c>
      <c r="CZ124" s="41">
        <f>IF(Y124="","",IF(成就内容!P$121&lt;&gt;"",MAX(ROUNDUP(SMALL(Y$114:Y$163,$L124)/1000,0)*1000,1000),0))</f>
        <v>0</v>
      </c>
      <c r="DA124" s="41">
        <f>IF(Z124="","",IF(成就内容!Q$121&lt;&gt;"",MAX(ROUNDUP(SMALL(Z$114:Z$163,$L124)/1000,0)*1000,1000),0))</f>
        <v>0</v>
      </c>
      <c r="DB124" s="41">
        <f>IF(AA124="","",IF(成就内容!R$121&lt;&gt;"",MAX(ROUNDUP(SMALL(AA$114:AA$163,$L124)/1000,0)*1000,1000),0))</f>
        <v>0</v>
      </c>
      <c r="DC124" s="41">
        <f>IF(AB124="","",IF(成就内容!S$121&lt;&gt;"",MAX(ROUNDUP(SMALL(AB$114:AB$163,$L124)/1000,0)*1000,1000),0))</f>
        <v>128000</v>
      </c>
      <c r="DD124" s="41">
        <f>IF(AC124="","",IF(成就内容!T$121&lt;&gt;"",MAX(ROUNDUP(SMALL(AC$114:AC$163,$L124)/1000,0)*1000,1000),0))</f>
        <v>0</v>
      </c>
      <c r="DE124" s="41">
        <f>IF(AD124="","",IF(成就内容!U$121&lt;&gt;"",MAX(ROUNDUP(SMALL(AD$114:AD$163,$L124)/1000,0)*1000,1000),0))</f>
        <v>0</v>
      </c>
      <c r="DF124" s="41">
        <f>IF(AE124="","",IF(成就内容!V$121&lt;&gt;"",MAX(ROUNDUP(SMALL(AE$114:AE$163,$L124)/1000,0)*1000,1000),0))</f>
        <v>0</v>
      </c>
      <c r="DG124" s="41">
        <f>IF(AF124="","",IF(成就内容!W$121&lt;&gt;"",MAX(ROUNDUP(SMALL(AF$114:AF$163,$L124)/1000,0)*1000,1000),0))</f>
        <v>0</v>
      </c>
      <c r="DH124" s="41">
        <f>IF(AG124="","",IF(成就内容!X$121&lt;&gt;"",MAX(ROUNDUP(SMALL(AG$114:AG$163,$L124)/1000,0)*1000,1000),0))</f>
        <v>0</v>
      </c>
      <c r="DI124" s="41">
        <f>IF(AH124="","",IF(成就内容!Y$121&lt;&gt;"",MAX(ROUNDUP(SMALL(AH$114:AH$163,$L124)/1000,0)*1000,1000),0))</f>
        <v>0</v>
      </c>
      <c r="DJ124" s="41" t="str">
        <f>IF(AI124="","",IF(成就内容!Z$121&lt;&gt;"",MAX(ROUNDUP(SMALL(AI$114:AI$163,$L124)/1000,0)*1000,1000),0))</f>
        <v/>
      </c>
      <c r="DK124" s="41">
        <f>IF(AJ124="","",IF(成就内容!AA$121&lt;&gt;"",MAX(ROUNDUP(SMALL(AJ$114:AJ$163,$L124)/1000,0)*1000,1000),0))</f>
        <v>103000</v>
      </c>
      <c r="DL124" s="41">
        <f>IF(AK124="","",IF(成就内容!AB$121&lt;&gt;"",MAX(ROUNDUP(SMALL(AK$114:AK$163,$L124)/1000,0)*1000,1000),0))</f>
        <v>0</v>
      </c>
      <c r="DM124" s="41">
        <f>IF(AL124="","",IF(成就内容!AC$121&lt;&gt;"",MAX(ROUNDUP(SMALL(AL$114:AL$163,$L124)/1000,0)*1000,1000),0))</f>
        <v>0</v>
      </c>
      <c r="DN124" s="41">
        <f>IF(AM124="","",IF(成就内容!AD$121&lt;&gt;"",MAX(ROUNDUP(SMALL(AM$114:AM$163,$L124)/1000,0)*1000,1000),0))</f>
        <v>0</v>
      </c>
      <c r="DO124" s="41">
        <f>IF(AN124="","",IF(成就内容!AE$121&lt;&gt;"",MAX(ROUNDUP(SMALL(AN$114:AN$163,$L124)/1000,0)*1000,1000),0))</f>
        <v>0</v>
      </c>
      <c r="DP124" s="41">
        <f>IF(AO124="","",IF(成就内容!AF$121&lt;&gt;"",MAX(ROUNDUP(SMALL(AO$114:AO$163,$L124)/1000,0)*1000,1000),0))</f>
        <v>0</v>
      </c>
      <c r="DQ124" s="41">
        <f>IF(AP124="","",IF(成就内容!AG$121&lt;&gt;"",MAX(ROUNDUP(SMALL(AP$114:AP$163,$L124)/1000,0)*1000,1000),0))</f>
        <v>0</v>
      </c>
      <c r="DR124" s="41">
        <f>IF(AQ124="","",IF(成就内容!AH$121&lt;&gt;"",MAX(ROUNDUP(SMALL(AQ$114:AQ$163,$L124)/1000,0)*1000,1000),0))</f>
        <v>0</v>
      </c>
      <c r="DS124" s="41">
        <f>IF(AR124="","",IF(成就内容!AI$121&lt;&gt;"",MAX(ROUNDUP(SMALL(AR$114:AR$163,$L124)/1000,0)*1000,1000),0))</f>
        <v>0</v>
      </c>
      <c r="DT124" s="41">
        <f>IF(AS124="","",IF(成就内容!AJ$121&lt;&gt;"",MAX(ROUNDUP(SMALL(AS$114:AS$163,$L124)/1000,0)*1000,1000),0))</f>
        <v>0</v>
      </c>
      <c r="DU124" s="41" t="str">
        <f>IF(AT124="","",IF(成就内容!AK$121&lt;&gt;"",MAX(ROUNDUP(SMALL(AT$114:AT$163,$L124)/1000,0)*1000,1000),0))</f>
        <v/>
      </c>
      <c r="DV124" s="41" t="str">
        <f>IF(AU124="","",IF(成就内容!AL$121&lt;&gt;"",MAX(ROUNDUP(SMALL(AU$114:AU$163,$L124)/1000,0)*1000,1000),0))</f>
        <v/>
      </c>
      <c r="DW124" s="41">
        <f>IF(AV124="","",IF(成就内容!AM$121&lt;&gt;"",MAX(ROUNDUP(SMALL(AV$114:AV$163,$L124)/1000,0)*1000,1000),0))</f>
        <v>0</v>
      </c>
      <c r="DX124" s="41">
        <f>IF(AW124="","",IF(成就内容!AN$121&lt;&gt;"",MAX(ROUNDUP(SMALL(AW$114:AW$163,$L124)/1000,0)*1000,1000),0))</f>
        <v>0</v>
      </c>
      <c r="DY124" s="41">
        <f>IF(AX124="","",IF(成就内容!AO$121&lt;&gt;"",MAX(ROUNDUP(SMALL(AX$114:AX$163,$L124)/1000,0)*1000,1000),0))</f>
        <v>64000</v>
      </c>
      <c r="DZ124" s="41">
        <f>IF(AY124="","",IF(成就内容!AP$121&lt;&gt;"",MAX(ROUNDUP(SMALL(AY$114:AY$163,$L124)/1000,0)*1000,1000),0))</f>
        <v>0</v>
      </c>
      <c r="EA124" s="41">
        <f>IF(AZ124="","",IF(成就内容!AQ$121&lt;&gt;"",MAX(ROUNDUP(SMALL(AZ$114:AZ$163,$L124)/1000,0)*1000,1000),0))</f>
        <v>0</v>
      </c>
      <c r="EB124" s="41">
        <f>IF(BA124="","",IF(成就内容!AR$121&lt;&gt;"",MAX(ROUNDUP(SMALL(BA$114:BA$163,$L124)/1000,0)*1000,1000),0))</f>
        <v>112000</v>
      </c>
      <c r="EC124" s="41">
        <f>IF(BB124="","",IF(成就内容!AS$121&lt;&gt;"",MAX(ROUNDUP(SMALL(BB$114:BB$163,$L124)/1000,0)*1000,1000),0))</f>
        <v>0</v>
      </c>
      <c r="ED124" s="41">
        <f>IF(BC124="","",IF(成就内容!AT$121&lt;&gt;"",MAX(ROUNDUP(SMALL(BC$114:BC$163,$L124)/1000,0)*1000,1000),0))</f>
        <v>0</v>
      </c>
      <c r="EE124" s="41">
        <f>IF(BD124="","",IF(成就内容!AU$121&lt;&gt;"",MAX(ROUNDUP(SMALL(BD$114:BD$163,$L124)/1000,0)*1000,1000),0))</f>
        <v>0</v>
      </c>
      <c r="EF124" s="41">
        <f>IF(BE124="","",IF(成就内容!AV$121&lt;&gt;"",MAX(ROUNDUP(SMALL(BE$114:BE$163,$L124)/1000,0)*1000,1000),0))</f>
        <v>997000</v>
      </c>
      <c r="EG124" s="41">
        <f>IF(BF124="","",IF(成就内容!AW$121&lt;&gt;"",MAX(ROUNDUP(SMALL(BF$114:BF$163,$L124)/1000,0)*1000,1000),0))</f>
        <v>0</v>
      </c>
      <c r="EH124" s="41">
        <f>IF(BG124="","",IF(成就内容!AX$121&lt;&gt;"",MAX(ROUNDUP(SMALL(BG$114:BG$163,$L124)/1000,0)*1000,1000),0))</f>
        <v>0</v>
      </c>
      <c r="EI124" s="41">
        <f>IF(BH124="","",IF(成就内容!AY$121&lt;&gt;"",MAX(ROUNDUP(SMALL(BH$114:BH$163,$L124)/1000,0)*1000,1000),0))</f>
        <v>319000</v>
      </c>
      <c r="EJ124" s="41">
        <f>IF(BI124="","",IF(成就内容!AZ$121&lt;&gt;"",MAX(ROUNDUP(SMALL(BI$114:BI$163,$L124)/1000,0)*1000,1000),0))</f>
        <v>0</v>
      </c>
      <c r="EK124" s="41">
        <f>IF(BJ124="","",IF(成就内容!BA$121&lt;&gt;"",MAX(ROUNDUP(SMALL(BJ$114:BJ$163,$L124)/1000,0)*1000,1000),0))</f>
        <v>0</v>
      </c>
      <c r="EL124" s="41">
        <f>IF(BK124="","",IF(成就内容!BB$121&lt;&gt;"",MAX(ROUNDUP(SMALL(BK$114:BK$163,$L124)/1000,0)*1000,1000),0))</f>
        <v>0</v>
      </c>
      <c r="EM124" s="41">
        <f>IF(BL124="","",IF(成就内容!BC$121&lt;&gt;"",MAX(ROUNDUP(SMALL(BL$114:BL$163,$L124)/1000,0)*1000,1000),0))</f>
        <v>0</v>
      </c>
      <c r="EN124" s="41">
        <f>IF(BM124="","",IF(成就内容!BD$121&lt;&gt;"",MAX(ROUNDUP(SMALL(BM$114:BM$163,$L124)/1000,0)*1000,1000),0))</f>
        <v>128000</v>
      </c>
      <c r="EO124" s="41">
        <f>IF(BN124="","",IF(成就内容!BE$121&lt;&gt;"",MAX(ROUNDUP(SMALL(BN$114:BN$163,$L124)/1000,0)*1000,1000),0))</f>
        <v>0</v>
      </c>
      <c r="EP124" s="41">
        <f>IF(BO124="","",IF(成就内容!BF$121&lt;&gt;"",MAX(ROUNDUP(SMALL(BO$114:BO$163,$L124)/1000,0)*1000,1000),0))</f>
        <v>0</v>
      </c>
      <c r="EQ124" s="41">
        <f>IF(BP124="","",IF(成就内容!BG$121&lt;&gt;"",MAX(ROUNDUP(SMALL(BP$114:BP$163,$L124)/1000,0)*1000,1000),0))</f>
        <v>0</v>
      </c>
      <c r="ER124" s="41">
        <f>IF(BQ124="","",IF(成就内容!BH$121&lt;&gt;"",MAX(ROUNDUP(SMALL(BQ$114:BQ$163,$L124)/1000,0)*1000,1000),0))</f>
        <v>0</v>
      </c>
      <c r="ES124" s="41" t="str">
        <f>IF(BR124="","",IF(成就内容!BI$121&lt;&gt;"",MAX(ROUNDUP(SMALL(BR$114:BR$163,$L124)/1000,0)*1000,1000),0))</f>
        <v/>
      </c>
      <c r="ET124" s="41">
        <f>IF(BS124="","",IF(成就内容!BJ$121&lt;&gt;"",MAX(ROUNDUP(SMALL(BS$114:BS$163,$L124)/1000,0)*1000,1000),0))</f>
        <v>8000</v>
      </c>
      <c r="EU124" s="41">
        <f>IF(BT124="","",IF(成就内容!BK$121&lt;&gt;"",MAX(ROUNDUP(SMALL(BT$114:BT$163,$L124)/1000,0)*1000,1000),0))</f>
        <v>0</v>
      </c>
      <c r="EV124" s="41">
        <f>IF(BU124="","",IF(成就内容!BL$121&lt;&gt;"",MAX(ROUNDUP(SMALL(BU$114:BU$163,$L124)/1000,0)*1000,1000),0))</f>
        <v>0</v>
      </c>
      <c r="EW124" s="41">
        <f>IF(BV124="","",IF(成就内容!BM$121&lt;&gt;"",MAX(ROUNDUP(SMALL(BV$114:BV$163,$L124)/1000,0)*1000,1000),0))</f>
        <v>3000</v>
      </c>
      <c r="EX124" s="41">
        <f>IF(BW124="","",IF(成就内容!BN$121&lt;&gt;"",MAX(ROUNDUP(SMALL(BW$114:BW$163,$L124)/1000,0)*1000,1000),0))</f>
        <v>0</v>
      </c>
      <c r="EY124" s="41">
        <f>IF(BX124="","",IF(成就内容!BO$121&lt;&gt;"",MAX(ROUNDUP(SMALL(BX$114:BX$163,$L124)/1000,0)*1000,1000),0))</f>
        <v>0</v>
      </c>
      <c r="EZ124" s="41">
        <f>IF(BY124="","",IF(成就内容!BP$121&lt;&gt;"",MAX(ROUNDUP(SMALL(BY$114:BY$163,$L124)/1000,0)*1000,1000),0))</f>
        <v>0</v>
      </c>
      <c r="FA124" s="41">
        <f>IF(BZ124="","",IF(成就内容!BQ$121&lt;&gt;"",MAX(ROUNDUP(SMALL(BZ$114:BZ$163,$L124)/1000,0)*1000,1000),0))</f>
        <v>0</v>
      </c>
      <c r="FB124" s="41">
        <f>IF(CA124="","",IF(成就内容!BR$121&lt;&gt;"",MAX(ROUNDUP(SMALL(CA$114:CA$163,$L124)/1000,0)*1000,1000),0))</f>
        <v>0</v>
      </c>
      <c r="FC124" s="41">
        <f>IF(CB124="","",IF(成就内容!BS$121&lt;&gt;"",MAX(ROUNDUP(SMALL(CB$114:CB$163,$L124)/1000,0)*1000,1000),0))</f>
        <v>0</v>
      </c>
      <c r="FD124" s="41">
        <f>IF(CC124="","",IF(成就内容!BT$121&lt;&gt;"",MAX(ROUNDUP(SMALL(CC$114:CC$163,$L124)/1000,0)*1000,1000),0))</f>
        <v>0</v>
      </c>
      <c r="FE124" s="41">
        <f>IF(CD124="","",IF(成就内容!BU$121&lt;&gt;"",MAX(ROUNDUP(SMALL(CD$114:CD$163,$L124)/1000,0)*1000,1000),0))</f>
        <v>0</v>
      </c>
      <c r="FF124" s="41" t="str">
        <f>IF(CE124="","",IF(成就内容!BV$121&lt;&gt;"",MAX(ROUNDUP(SMALL(CE$114:CE$163,$L124)/1000,0)*1000,1000),0))</f>
        <v/>
      </c>
      <c r="FG124" s="41">
        <f>IF(CF124="","",IF(成就内容!BW$121&lt;&gt;"",MAX(ROUNDUP(SMALL(CF$114:CF$163,$L124)/1000,0)*1000,1000),0))</f>
        <v>0</v>
      </c>
      <c r="FH124" s="41">
        <f>IF(CG124="","",IF(成就内容!BX$121&lt;&gt;"",MAX(ROUNDUP(SMALL(CG$114:CG$163,$L124)/1000,0)*1000,1000),0))</f>
        <v>77000</v>
      </c>
      <c r="FI124" s="41">
        <f>IF(CH124="","",IF(成就内容!BY$121&lt;&gt;"",MAX(ROUNDUP(SMALL(CH$114:CH$163,$L124)/1000,0)*1000,1000),0))</f>
        <v>0</v>
      </c>
      <c r="FJ124" s="41">
        <f>IF(CI124="","",IF(成就内容!BZ$121&lt;&gt;"",MAX(ROUNDUP(SMALL(CI$114:CI$163,$L124)/1000,0)*1000,1000),0))</f>
        <v>0</v>
      </c>
    </row>
    <row r="125" spans="1:166" x14ac:dyDescent="0.15">
      <c r="A125" s="84"/>
      <c r="B125" s="96">
        <v>122</v>
      </c>
      <c r="C125" s="96">
        <f>'[1]功能-子任务'!$S126</f>
        <v>177019.2</v>
      </c>
      <c r="D125" s="96">
        <f>'[1]功能-子任务'!$AC126</f>
        <v>163840000</v>
      </c>
      <c r="E125" s="96">
        <f>'[1]功能-子任务'!$AM126/4</f>
        <v>1180379687.5</v>
      </c>
      <c r="F125" s="96">
        <f t="shared" si="154"/>
        <v>1180379687.5</v>
      </c>
      <c r="G125" s="96">
        <f>'[1]功能-子任务'!$AR126</f>
        <v>2553620000.000001</v>
      </c>
      <c r="H125" s="96">
        <f>'[1]功能-子任务'!$BA126</f>
        <v>270950</v>
      </c>
      <c r="I125" s="96">
        <f>'[1]功能-子任务'!$BJ126</f>
        <v>892599.2</v>
      </c>
      <c r="L125" s="25">
        <v>12</v>
      </c>
      <c r="M125" s="41">
        <f>IF(成就内容!D18="","",INDEX($E$4:$E$178*成就内容!D$121/SUM(成就内容!$D$121:$BZ$121),成就内容!D74,1)-SUM(M$114:M124))</f>
        <v>0</v>
      </c>
      <c r="N125" s="41" t="str">
        <f>IF(成就内容!E18="","",INDEX($E$4:$E$178*成就内容!E$121/SUM(成就内容!$D$121:$BZ$121),成就内容!E74,1)-SUM(N$114:N124))</f>
        <v/>
      </c>
      <c r="O125" s="41">
        <f>IF(成就内容!F18="","",INDEX($E$4:$E$178*成就内容!F$121/SUM(成就内容!$D$121:$BZ$121),成就内容!F74,1)-SUM(O$114:O124))</f>
        <v>44387.755102040814</v>
      </c>
      <c r="P125" s="41" t="str">
        <f>IF(成就内容!G18="","",INDEX($E$4:$E$178*成就内容!G$121/SUM(成就内容!$D$121:$BZ$121),成就内容!G74,1)-SUM(P$114:P124))</f>
        <v/>
      </c>
      <c r="Q125" s="41">
        <f>IF(成就内容!H18="","",INDEX($E$4:$E$178*成就内容!H$121/SUM(成就内容!$D$121:$BZ$121),成就内容!H74,1)-SUM(Q$114:Q124))</f>
        <v>0</v>
      </c>
      <c r="R125" s="41">
        <f>IF(成就内容!I18="","",INDEX($E$4:$E$178*成就内容!I$121/SUM(成就内容!$D$121:$BZ$121),成就内容!I74,1)-SUM(R$114:R124))</f>
        <v>0</v>
      </c>
      <c r="S125" s="41">
        <f>IF(成就内容!J18="","",INDEX($E$4:$E$178*成就内容!J$121/SUM(成就内容!$D$121:$BZ$121),成就内容!J74,1)-SUM(S$114:S124))</f>
        <v>127551.02040816325</v>
      </c>
      <c r="T125" s="41">
        <f>IF(成就内容!K18="","",INDEX($E$4:$E$178*成就内容!K$121/SUM(成就内容!$D$121:$BZ$121),成就内容!K74,1)-SUM(T$114:T124))</f>
        <v>0</v>
      </c>
      <c r="U125" s="41">
        <f>IF(成就内容!L18="","",INDEX($E$4:$E$178*成就内容!L$121/SUM(成就内容!$D$121:$BZ$121),成就内容!L74,1)-SUM(U$114:U124))</f>
        <v>0</v>
      </c>
      <c r="V125" s="41">
        <f>IF(成就内容!M18="","",INDEX($E$4:$E$178*成就内容!M$121/SUM(成就内容!$D$121:$BZ$121),成就内容!M74,1)-SUM(V$114:V124))</f>
        <v>0</v>
      </c>
      <c r="W125" s="41">
        <f>IF(成就内容!N18="","",INDEX($E$4:$E$178*成就内容!N$121/SUM(成就内容!$D$121:$BZ$121),成就内容!N74,1)-SUM(W$114:W124))</f>
        <v>0</v>
      </c>
      <c r="X125" s="41">
        <f>IF(成就内容!O18="","",INDEX($E$4:$E$178*成就内容!O$121/SUM(成就内容!$D$121:$BZ$121),成就内容!O74,1)-SUM(X$114:X124))</f>
        <v>0</v>
      </c>
      <c r="Y125" s="41">
        <f>IF(成就内容!P18="","",INDEX($E$4:$E$178*成就内容!P$121/SUM(成就内容!$D$121:$BZ$121),成就内容!P74,1)-SUM(Y$114:Y124))</f>
        <v>0</v>
      </c>
      <c r="Z125" s="41">
        <f>IF(成就内容!Q18="","",INDEX($E$4:$E$178*成就内容!Q$121/SUM(成就内容!$D$121:$BZ$121),成就内容!Q74,1)-SUM(Z$114:Z124))</f>
        <v>0</v>
      </c>
      <c r="AA125" s="41">
        <f>IF(成就内容!R18="","",INDEX($E$4:$E$178*成就内容!R$121/SUM(成就内容!$D$121:$BZ$121),成就内容!R74,1)-SUM(AA$114:AA124))</f>
        <v>0</v>
      </c>
      <c r="AB125" s="41">
        <f>IF(成就内容!S18="","",INDEX($E$4:$E$178*成就内容!S$121/SUM(成就内容!$D$121:$BZ$121),成就内容!S74,1)-SUM(AB$114:AB124))</f>
        <v>127551.02040816325</v>
      </c>
      <c r="AC125" s="41">
        <f>IF(成就内容!T18="","",INDEX($E$4:$E$178*成就内容!T$121/SUM(成就内容!$D$121:$BZ$121),成就内容!T74,1)-SUM(AC$114:AC124))</f>
        <v>0</v>
      </c>
      <c r="AD125" s="41">
        <f>IF(成就内容!U18="","",INDEX($E$4:$E$178*成就内容!U$121/SUM(成就内容!$D$121:$BZ$121),成就内容!U74,1)-SUM(AD$114:AD124))</f>
        <v>0</v>
      </c>
      <c r="AE125" s="41">
        <f>IF(成就内容!V18="","",INDEX($E$4:$E$178*成就内容!V$121/SUM(成就内容!$D$121:$BZ$121),成就内容!V74,1)-SUM(AE$114:AE124))</f>
        <v>0</v>
      </c>
      <c r="AF125" s="41">
        <f>IF(成就内容!W18="","",INDEX($E$4:$E$178*成就内容!W$121/SUM(成就内容!$D$121:$BZ$121),成就内容!W74,1)-SUM(AF$114:AF124))</f>
        <v>0</v>
      </c>
      <c r="AG125" s="41">
        <f>IF(成就内容!X18="","",INDEX($E$4:$E$178*成就内容!X$121/SUM(成就内容!$D$121:$BZ$121),成就内容!X74,1)-SUM(AG$114:AG124))</f>
        <v>0</v>
      </c>
      <c r="AH125" s="41">
        <f>IF(成就内容!Y18="","",INDEX($E$4:$E$178*成就内容!Y$121/SUM(成就内容!$D$121:$BZ$121),成就内容!Y74,1)-SUM(AH$114:AH124))</f>
        <v>0</v>
      </c>
      <c r="AI125" s="41" t="str">
        <f>IF(成就内容!Z18="","",INDEX($E$4:$E$178*成就内容!Z$121/SUM(成就内容!$D$121:$BZ$121),成就内容!Z74,1)-SUM(AI$114:AI124))</f>
        <v/>
      </c>
      <c r="AJ125" s="41">
        <f>IF(成就内容!AA18="","",INDEX($E$4:$E$178*成就内容!AA$121/SUM(成就内容!$D$121:$BZ$121),成就内容!AA74,1)-SUM(AJ$114:AJ124))</f>
        <v>159438.77551020402</v>
      </c>
      <c r="AK125" s="41">
        <f>IF(成就内容!AB18="","",INDEX($E$4:$E$178*成就内容!AB$121/SUM(成就内容!$D$121:$BZ$121),成就内容!AB74,1)-SUM(AK$114:AK124))</f>
        <v>0</v>
      </c>
      <c r="AL125" s="41">
        <f>IF(成就内容!AC18="","",INDEX($E$4:$E$178*成就内容!AC$121/SUM(成就内容!$D$121:$BZ$121),成就内容!AC74,1)-SUM(AL$114:AL124))</f>
        <v>0</v>
      </c>
      <c r="AM125" s="41">
        <f>IF(成就内容!AD18="","",INDEX($E$4:$E$178*成就内容!AD$121/SUM(成就内容!$D$121:$BZ$121),成就内容!AD74,1)-SUM(AM$114:AM124))</f>
        <v>0</v>
      </c>
      <c r="AN125" s="41">
        <f>IF(成就内容!AE18="","",INDEX($E$4:$E$178*成就内容!AE$121/SUM(成就内容!$D$121:$BZ$121),成就内容!AE74,1)-SUM(AN$114:AN124))</f>
        <v>0</v>
      </c>
      <c r="AO125" s="41">
        <f>IF(成就内容!AF18="","",INDEX($E$4:$E$178*成就内容!AF$121/SUM(成就内容!$D$121:$BZ$121),成就内容!AF74,1)-SUM(AO$114:AO124))</f>
        <v>0</v>
      </c>
      <c r="AP125" s="41">
        <f>IF(成就内容!AG18="","",INDEX($E$4:$E$178*成就内容!AG$121/SUM(成就内容!$D$121:$BZ$121),成就内容!AG74,1)-SUM(AP$114:AP124))</f>
        <v>0</v>
      </c>
      <c r="AQ125" s="41">
        <f>IF(成就内容!AH18="","",INDEX($E$4:$E$178*成就内容!AH$121/SUM(成就内容!$D$121:$BZ$121),成就内容!AH74,1)-SUM(AQ$114:AQ124))</f>
        <v>0</v>
      </c>
      <c r="AR125" s="41">
        <f>IF(成就内容!AI18="","",INDEX($E$4:$E$178*成就内容!AI$121/SUM(成就内容!$D$121:$BZ$121),成就内容!AI74,1)-SUM(AR$114:AR124))</f>
        <v>0</v>
      </c>
      <c r="AS125" s="41">
        <f>IF(成就内容!AJ18="","",INDEX($E$4:$E$178*成就内容!AJ$121/SUM(成就内容!$D$121:$BZ$121),成就内容!AJ74,1)-SUM(AS$114:AS124))</f>
        <v>0</v>
      </c>
      <c r="AT125" s="41" t="str">
        <f>IF(成就内容!AK18="","",INDEX($E$4:$E$178*成就内容!AK$121/SUM(成就内容!$D$121:$BZ$121),成就内容!AK74,1)-SUM(AT$114:AT124))</f>
        <v/>
      </c>
      <c r="AU125" s="41" t="str">
        <f>IF(成就内容!AL18="","",INDEX($E$4:$E$178*成就内容!AL$121/SUM(成就内容!$D$121:$BZ$121),成就内容!AL74,1)-SUM(AU$114:AU124))</f>
        <v/>
      </c>
      <c r="AV125" s="41">
        <f>IF(成就内容!AM18="","",INDEX($E$4:$E$178*成就内容!AM$121/SUM(成就内容!$D$121:$BZ$121),成就内容!AM74,1)-SUM(AV$114:AV124))</f>
        <v>0</v>
      </c>
      <c r="AW125" s="41">
        <f>IF(成就内容!AN18="","",INDEX($E$4:$E$178*成就内容!AN$121/SUM(成就内容!$D$121:$BZ$121),成就内容!AN74,1)-SUM(AW$114:AW124))</f>
        <v>0</v>
      </c>
      <c r="AX125" s="41">
        <f>IF(成就内容!AO18="","",INDEX($E$4:$E$178*成就内容!AO$121/SUM(成就内容!$D$121:$BZ$121),成就内容!AO74,1)-SUM(AX$114:AX124))</f>
        <v>63775.510204081627</v>
      </c>
      <c r="AY125" s="41">
        <f>IF(成就内容!AP18="","",INDEX($E$4:$E$178*成就内容!AP$121/SUM(成就内容!$D$121:$BZ$121),成就内容!AP74,1)-SUM(AY$114:AY124))</f>
        <v>0</v>
      </c>
      <c r="AZ125" s="41">
        <f>IF(成就内容!AQ18="","",INDEX($E$4:$E$178*成就内容!AQ$121/SUM(成就内容!$D$121:$BZ$121),成就内容!AQ74,1)-SUM(AZ$114:AZ124))</f>
        <v>0</v>
      </c>
      <c r="BA125" s="41">
        <f>IF(成就内容!AR18="","",INDEX($E$4:$E$178*成就内容!AR$121/SUM(成就内容!$D$121:$BZ$121),成就内容!AR74,1)-SUM(BA$114:BA124))</f>
        <v>159438.77551020408</v>
      </c>
      <c r="BB125" s="41">
        <f>IF(成就内容!AS18="","",INDEX($E$4:$E$178*成就内容!AS$121/SUM(成就内容!$D$121:$BZ$121),成就内容!AS74,1)-SUM(BB$114:BB124))</f>
        <v>0</v>
      </c>
      <c r="BC125" s="41">
        <f>IF(成就内容!AT18="","",INDEX($E$4:$E$178*成就内容!AT$121/SUM(成就内容!$D$121:$BZ$121),成就内容!AT74,1)-SUM(BC$114:BC124))</f>
        <v>0</v>
      </c>
      <c r="BD125" s="41">
        <f>IF(成就内容!AU18="","",INDEX($E$4:$E$178*成就内容!AU$121/SUM(成就内容!$D$121:$BZ$121),成就内容!AU74,1)-SUM(BD$114:BD124))</f>
        <v>0</v>
      </c>
      <c r="BE125" s="41">
        <f>IF(成就内容!AV18="","",INDEX($E$4:$E$178*成就内容!AV$121/SUM(成就内容!$D$121:$BZ$121),成就内容!AV74,1)-SUM(BE$114:BE124))</f>
        <v>996492.34693877539</v>
      </c>
      <c r="BF125" s="41">
        <f>IF(成就内容!AW18="","",INDEX($E$4:$E$178*成就内容!AW$121/SUM(成就内容!$D$121:$BZ$121),成就内容!AW74,1)-SUM(BF$114:BF124))</f>
        <v>0</v>
      </c>
      <c r="BG125" s="41">
        <f>IF(成就内容!AX18="","",INDEX($E$4:$E$178*成就内容!AX$121/SUM(成就内容!$D$121:$BZ$121),成就内容!AX74,1)-SUM(BG$114:BG124))</f>
        <v>0</v>
      </c>
      <c r="BH125" s="41">
        <f>IF(成就内容!AY18="","",INDEX($E$4:$E$178*成就内容!AY$121/SUM(成就内容!$D$121:$BZ$121),成就内容!AY74,1)-SUM(BH$114:BH124))</f>
        <v>797193.87755102036</v>
      </c>
      <c r="BI125" s="41">
        <f>IF(成就内容!AZ18="","",INDEX($E$4:$E$178*成就内容!AZ$121/SUM(成就内容!$D$121:$BZ$121),成就内容!AZ74,1)-SUM(BI$114:BI124))</f>
        <v>0</v>
      </c>
      <c r="BJ125" s="41">
        <f>IF(成就内容!BA18="","",INDEX($E$4:$E$178*成就内容!BA$121/SUM(成就内容!$D$121:$BZ$121),成就内容!BA74,1)-SUM(BJ$114:BJ124))</f>
        <v>0</v>
      </c>
      <c r="BK125" s="41">
        <f>IF(成就内容!BB18="","",INDEX($E$4:$E$178*成就内容!BB$121/SUM(成就内容!$D$121:$BZ$121),成就内容!BB74,1)-SUM(BK$114:BK124))</f>
        <v>0</v>
      </c>
      <c r="BL125" s="41">
        <f>IF(成就内容!BC18="","",INDEX($E$4:$E$178*成就内容!BC$121/SUM(成就内容!$D$121:$BZ$121),成就内容!BC74,1)-SUM(BL$114:BL124))</f>
        <v>0</v>
      </c>
      <c r="BM125" s="41">
        <f>IF(成就内容!BD18="","",INDEX($E$4:$E$178*成就内容!BD$121/SUM(成就内容!$D$121:$BZ$121),成就内容!BD74,1)-SUM(BM$114:BM124))</f>
        <v>127551.02040816325</v>
      </c>
      <c r="BN125" s="41">
        <f>IF(成就内容!BE18="","",INDEX($E$4:$E$178*成就内容!BE$121/SUM(成就内容!$D$121:$BZ$121),成就内容!BE74,1)-SUM(BN$114:BN124))</f>
        <v>0</v>
      </c>
      <c r="BO125" s="41">
        <f>IF(成就内容!BF18="","",INDEX($E$4:$E$178*成就内容!BF$121/SUM(成就内容!$D$121:$BZ$121),成就内容!BF74,1)-SUM(BO$114:BO124))</f>
        <v>0</v>
      </c>
      <c r="BP125" s="41">
        <f>IF(成就内容!BG18="","",INDEX($E$4:$E$178*成就内容!BG$121/SUM(成就内容!$D$121:$BZ$121),成就内容!BG74,1)-SUM(BP$114:BP124))</f>
        <v>0</v>
      </c>
      <c r="BQ125" s="41">
        <f>IF(成就内容!BH18="","",INDEX($E$4:$E$178*成就内容!BH$121/SUM(成就内容!$D$121:$BZ$121),成就内容!BH74,1)-SUM(BQ$114:BQ124))</f>
        <v>0</v>
      </c>
      <c r="BR125" s="41" t="str">
        <f>IF(成就内容!BI18="","",INDEX($E$4:$E$178*成就内容!BI$121/SUM(成就内容!$D$121:$BZ$121),成就内容!BI74,1)-SUM(BR$114:BR124))</f>
        <v/>
      </c>
      <c r="BS125" s="41">
        <f>IF(成就内容!BJ18="","",INDEX($E$4:$E$178*成就内容!BJ$121/SUM(成就内容!$D$121:$BZ$121),成就内容!BJ74,1)-SUM(BS$114:BS124))</f>
        <v>7346.9387755102071</v>
      </c>
      <c r="BT125" s="41">
        <f>IF(成就内容!BK18="","",INDEX($E$4:$E$178*成就内容!BK$121/SUM(成就内容!$D$121:$BZ$121),成就内容!BK74,1)-SUM(BT$114:BT124))</f>
        <v>0</v>
      </c>
      <c r="BU125" s="41">
        <f>IF(成就内容!BL18="","",INDEX($E$4:$E$178*成就内容!BL$121/SUM(成就内容!$D$121:$BZ$121),成就内容!BL74,1)-SUM(BU$114:BU124))</f>
        <v>0</v>
      </c>
      <c r="BV125" s="41">
        <f>IF(成就内容!BM18="","",INDEX($E$4:$E$178*成就内容!BM$121/SUM(成就内容!$D$121:$BZ$121),成就内容!BM74,1)-SUM(BV$114:BV124))</f>
        <v>2857.1428571428587</v>
      </c>
      <c r="BW125" s="41">
        <f>IF(成就内容!BN18="","",INDEX($E$4:$E$178*成就内容!BN$121/SUM(成就内容!$D$121:$BZ$121),成就内容!BN74,1)-SUM(BW$114:BW124))</f>
        <v>0</v>
      </c>
      <c r="BX125" s="41">
        <f>IF(成就内容!BO18="","",INDEX($E$4:$E$178*成就内容!BO$121/SUM(成就内容!$D$121:$BZ$121),成就内容!BO74,1)-SUM(BX$114:BX124))</f>
        <v>0</v>
      </c>
      <c r="BY125" s="41">
        <f>IF(成就内容!BP18="","",INDEX($E$4:$E$178*成就内容!BP$121/SUM(成就内容!$D$121:$BZ$121),成就内容!BP74,1)-SUM(BY$114:BY124))</f>
        <v>0</v>
      </c>
      <c r="BZ125" s="41">
        <f>IF(成就内容!BQ18="","",INDEX($E$4:$E$178*成就内容!BQ$121/SUM(成就内容!$D$121:$BZ$121),成就内容!BQ74,1)-SUM(BZ$114:BZ124))</f>
        <v>0</v>
      </c>
      <c r="CA125" s="41">
        <f>IF(成就内容!BR18="","",INDEX($E$4:$E$178*成就内容!BR$121/SUM(成就内容!$D$121:$BZ$121),成就内容!BR74,1)-SUM(CA$114:CA124))</f>
        <v>0</v>
      </c>
      <c r="CB125" s="41">
        <f>IF(成就内容!BS18="","",INDEX($E$4:$E$178*成就内容!BS$121/SUM(成就内容!$D$121:$BZ$121),成就内容!BS74,1)-SUM(CB$114:CB124))</f>
        <v>0</v>
      </c>
      <c r="CC125" s="41">
        <f>IF(成就内容!BT18="","",INDEX($E$4:$E$178*成就内容!BT$121/SUM(成就内容!$D$121:$BZ$121),成就内容!BT74,1)-SUM(CC$114:CC124))</f>
        <v>0</v>
      </c>
      <c r="CD125" s="41">
        <f>IF(成就内容!BU18="","",INDEX($E$4:$E$178*成就内容!BU$121/SUM(成就内容!$D$121:$BZ$121),成就内容!BU74,1)-SUM(CD$114:CD124))</f>
        <v>0</v>
      </c>
      <c r="CE125" s="41" t="str">
        <f>IF(成就内容!BV18="","",INDEX($E$4:$E$178*成就内容!BV$121/SUM(成就内容!$D$121:$BZ$121),成就内容!BV74,1)-SUM(CE$114:CE124))</f>
        <v/>
      </c>
      <c r="CF125" s="41">
        <f>IF(成就内容!BW18="","",INDEX($E$4:$E$178*成就内容!BW$121/SUM(成就内容!$D$121:$BZ$121),成就内容!BW74,1)-SUM(CF$114:CF124))</f>
        <v>0</v>
      </c>
      <c r="CG125" s="41">
        <f>IF(成就内容!BX18="","",INDEX($E$4:$E$178*成就内容!BX$121/SUM(成就内容!$D$121:$BZ$121),成就内容!BX74,1)-SUM(CG$114:CG124))</f>
        <v>95663.265306122426</v>
      </c>
      <c r="CH125" s="41">
        <f>IF(成就内容!BY18="","",INDEX($E$4:$E$178*成就内容!BY$121/SUM(成就内容!$D$121:$BZ$121),成就内容!BY74,1)-SUM(CH$114:CH124))</f>
        <v>0</v>
      </c>
      <c r="CI125" s="41">
        <f>IF(成就内容!BZ18="","",INDEX($E$4:$E$178*成就内容!BZ$121/SUM(成就内容!$D$121:$BZ$121),成就内容!BZ74,1)-SUM(CI$114:CI124))</f>
        <v>0</v>
      </c>
      <c r="CM125" s="43">
        <v>12</v>
      </c>
      <c r="CN125" s="41">
        <f>IF(M125="","",IF(成就内容!D$121&lt;&gt;"",MAX(ROUNDUP(SMALL(M$114:M$163,$L125)/1000,0)*1000,1000),0))</f>
        <v>0</v>
      </c>
      <c r="CO125" s="41" t="str">
        <f>IF(N125="","",IF(成就内容!E$121&lt;&gt;"",MAX(ROUNDUP(SMALL(N$114:N$163,$L125)/1000,0)*1000,1000),0))</f>
        <v/>
      </c>
      <c r="CP125" s="41">
        <f>IF(O125="","",IF(成就内容!F$121&lt;&gt;"",MAX(ROUNDUP(SMALL(O$114:O$163,$L125)/1000,0)*1000,1000),0))</f>
        <v>45000</v>
      </c>
      <c r="CQ125" s="41" t="str">
        <f>IF(P125="","",IF(成就内容!G$121&lt;&gt;"",MAX(ROUNDUP(SMALL(P$114:P$163,$L125)/1000,0)*1000,1000),0))</f>
        <v/>
      </c>
      <c r="CR125" s="41">
        <f>IF(Q125="","",IF(成就内容!H$121&lt;&gt;"",MAX(ROUNDUP(SMALL(Q$114:Q$163,$L125)/1000,0)*1000,1000),0))</f>
        <v>0</v>
      </c>
      <c r="CS125" s="41">
        <f>IF(R125="","",IF(成就内容!I$121&lt;&gt;"",MAX(ROUNDUP(SMALL(R$114:R$163,$L125)/1000,0)*1000,1000),0))</f>
        <v>0</v>
      </c>
      <c r="CT125" s="41">
        <f>IF(S125="","",IF(成就内容!J$121&lt;&gt;"",MAX(ROUNDUP(SMALL(S$114:S$163,$L125)/1000,0)*1000,1000),0))</f>
        <v>128000</v>
      </c>
      <c r="CU125" s="41">
        <f>IF(T125="","",IF(成就内容!K$121&lt;&gt;"",MAX(ROUNDUP(SMALL(T$114:T$163,$L125)/1000,0)*1000,1000),0))</f>
        <v>0</v>
      </c>
      <c r="CV125" s="41">
        <f>IF(U125="","",IF(成就内容!L$121&lt;&gt;"",MAX(ROUNDUP(SMALL(U$114:U$163,$L125)/1000,0)*1000,1000),0))</f>
        <v>0</v>
      </c>
      <c r="CW125" s="41">
        <f>IF(V125="","",IF(成就内容!M$121&lt;&gt;"",MAX(ROUNDUP(SMALL(V$114:V$163,$L125)/1000,0)*1000,1000),0))</f>
        <v>0</v>
      </c>
      <c r="CX125" s="41">
        <f>IF(W125="","",IF(成就内容!N$121&lt;&gt;"",MAX(ROUNDUP(SMALL(W$114:W$163,$L125)/1000,0)*1000,1000),0))</f>
        <v>0</v>
      </c>
      <c r="CY125" s="41">
        <f>IF(X125="","",IF(成就内容!O$121&lt;&gt;"",MAX(ROUNDUP(SMALL(X$114:X$163,$L125)/1000,0)*1000,1000),0))</f>
        <v>0</v>
      </c>
      <c r="CZ125" s="41">
        <f>IF(Y125="","",IF(成就内容!P$121&lt;&gt;"",MAX(ROUNDUP(SMALL(Y$114:Y$163,$L125)/1000,0)*1000,1000),0))</f>
        <v>0</v>
      </c>
      <c r="DA125" s="41">
        <f>IF(Z125="","",IF(成就内容!Q$121&lt;&gt;"",MAX(ROUNDUP(SMALL(Z$114:Z$163,$L125)/1000,0)*1000,1000),0))</f>
        <v>0</v>
      </c>
      <c r="DB125" s="41">
        <f>IF(AA125="","",IF(成就内容!R$121&lt;&gt;"",MAX(ROUNDUP(SMALL(AA$114:AA$163,$L125)/1000,0)*1000,1000),0))</f>
        <v>0</v>
      </c>
      <c r="DC125" s="41">
        <f>IF(AB125="","",IF(成就内容!S$121&lt;&gt;"",MAX(ROUNDUP(SMALL(AB$114:AB$163,$L125)/1000,0)*1000,1000),0))</f>
        <v>128000</v>
      </c>
      <c r="DD125" s="41">
        <f>IF(AC125="","",IF(成就内容!T$121&lt;&gt;"",MAX(ROUNDUP(SMALL(AC$114:AC$163,$L125)/1000,0)*1000,1000),0))</f>
        <v>0</v>
      </c>
      <c r="DE125" s="41">
        <f>IF(AD125="","",IF(成就内容!U$121&lt;&gt;"",MAX(ROUNDUP(SMALL(AD$114:AD$163,$L125)/1000,0)*1000,1000),0))</f>
        <v>0</v>
      </c>
      <c r="DF125" s="41">
        <f>IF(AE125="","",IF(成就内容!V$121&lt;&gt;"",MAX(ROUNDUP(SMALL(AE$114:AE$163,$L125)/1000,0)*1000,1000),0))</f>
        <v>0</v>
      </c>
      <c r="DG125" s="41">
        <f>IF(AF125="","",IF(成就内容!W$121&lt;&gt;"",MAX(ROUNDUP(SMALL(AF$114:AF$163,$L125)/1000,0)*1000,1000),0))</f>
        <v>0</v>
      </c>
      <c r="DH125" s="41">
        <f>IF(AG125="","",IF(成就内容!X$121&lt;&gt;"",MAX(ROUNDUP(SMALL(AG$114:AG$163,$L125)/1000,0)*1000,1000),0))</f>
        <v>0</v>
      </c>
      <c r="DI125" s="41">
        <f>IF(AH125="","",IF(成就内容!Y$121&lt;&gt;"",MAX(ROUNDUP(SMALL(AH$114:AH$163,$L125)/1000,0)*1000,1000),0))</f>
        <v>0</v>
      </c>
      <c r="DJ125" s="41" t="str">
        <f>IF(AI125="","",IF(成就内容!Z$121&lt;&gt;"",MAX(ROUNDUP(SMALL(AI$114:AI$163,$L125)/1000,0)*1000,1000),0))</f>
        <v/>
      </c>
      <c r="DK125" s="41">
        <f>IF(AJ125="","",IF(成就内容!AA$121&lt;&gt;"",MAX(ROUNDUP(SMALL(AJ$114:AJ$163,$L125)/1000,0)*1000,1000),0))</f>
        <v>111000</v>
      </c>
      <c r="DL125" s="41">
        <f>IF(AK125="","",IF(成就内容!AB$121&lt;&gt;"",MAX(ROUNDUP(SMALL(AK$114:AK$163,$L125)/1000,0)*1000,1000),0))</f>
        <v>0</v>
      </c>
      <c r="DM125" s="41">
        <f>IF(AL125="","",IF(成就内容!AC$121&lt;&gt;"",MAX(ROUNDUP(SMALL(AL$114:AL$163,$L125)/1000,0)*1000,1000),0))</f>
        <v>0</v>
      </c>
      <c r="DN125" s="41">
        <f>IF(AM125="","",IF(成就内容!AD$121&lt;&gt;"",MAX(ROUNDUP(SMALL(AM$114:AM$163,$L125)/1000,0)*1000,1000),0))</f>
        <v>0</v>
      </c>
      <c r="DO125" s="41">
        <f>IF(AN125="","",IF(成就内容!AE$121&lt;&gt;"",MAX(ROUNDUP(SMALL(AN$114:AN$163,$L125)/1000,0)*1000,1000),0))</f>
        <v>0</v>
      </c>
      <c r="DP125" s="41">
        <f>IF(AO125="","",IF(成就内容!AF$121&lt;&gt;"",MAX(ROUNDUP(SMALL(AO$114:AO$163,$L125)/1000,0)*1000,1000),0))</f>
        <v>0</v>
      </c>
      <c r="DQ125" s="41">
        <f>IF(AP125="","",IF(成就内容!AG$121&lt;&gt;"",MAX(ROUNDUP(SMALL(AP$114:AP$163,$L125)/1000,0)*1000,1000),0))</f>
        <v>0</v>
      </c>
      <c r="DR125" s="41">
        <f>IF(AQ125="","",IF(成就内容!AH$121&lt;&gt;"",MAX(ROUNDUP(SMALL(AQ$114:AQ$163,$L125)/1000,0)*1000,1000),0))</f>
        <v>0</v>
      </c>
      <c r="DS125" s="41">
        <f>IF(AR125="","",IF(成就内容!AI$121&lt;&gt;"",MAX(ROUNDUP(SMALL(AR$114:AR$163,$L125)/1000,0)*1000,1000),0))</f>
        <v>0</v>
      </c>
      <c r="DT125" s="41">
        <f>IF(AS125="","",IF(成就内容!AJ$121&lt;&gt;"",MAX(ROUNDUP(SMALL(AS$114:AS$163,$L125)/1000,0)*1000,1000),0))</f>
        <v>0</v>
      </c>
      <c r="DU125" s="41" t="str">
        <f>IF(AT125="","",IF(成就内容!AK$121&lt;&gt;"",MAX(ROUNDUP(SMALL(AT$114:AT$163,$L125)/1000,0)*1000,1000),0))</f>
        <v/>
      </c>
      <c r="DV125" s="41" t="str">
        <f>IF(AU125="","",IF(成就内容!AL$121&lt;&gt;"",MAX(ROUNDUP(SMALL(AU$114:AU$163,$L125)/1000,0)*1000,1000),0))</f>
        <v/>
      </c>
      <c r="DW125" s="41">
        <f>IF(AV125="","",IF(成就内容!AM$121&lt;&gt;"",MAX(ROUNDUP(SMALL(AV$114:AV$163,$L125)/1000,0)*1000,1000),0))</f>
        <v>0</v>
      </c>
      <c r="DX125" s="41">
        <f>IF(AW125="","",IF(成就内容!AN$121&lt;&gt;"",MAX(ROUNDUP(SMALL(AW$114:AW$163,$L125)/1000,0)*1000,1000),0))</f>
        <v>0</v>
      </c>
      <c r="DY125" s="41">
        <f>IF(AX125="","",IF(成就内容!AO$121&lt;&gt;"",MAX(ROUNDUP(SMALL(AX$114:AX$163,$L125)/1000,0)*1000,1000),0))</f>
        <v>64000</v>
      </c>
      <c r="DZ125" s="41">
        <f>IF(AY125="","",IF(成就内容!AP$121&lt;&gt;"",MAX(ROUNDUP(SMALL(AY$114:AY$163,$L125)/1000,0)*1000,1000),0))</f>
        <v>0</v>
      </c>
      <c r="EA125" s="41">
        <f>IF(AZ125="","",IF(成就内容!AQ$121&lt;&gt;"",MAX(ROUNDUP(SMALL(AZ$114:AZ$163,$L125)/1000,0)*1000,1000),0))</f>
        <v>0</v>
      </c>
      <c r="EB125" s="41">
        <f>IF(BA125="","",IF(成就内容!AR$121&lt;&gt;"",MAX(ROUNDUP(SMALL(BA$114:BA$163,$L125)/1000,0)*1000,1000),0))</f>
        <v>160000</v>
      </c>
      <c r="EC125" s="41">
        <f>IF(BB125="","",IF(成就内容!AS$121&lt;&gt;"",MAX(ROUNDUP(SMALL(BB$114:BB$163,$L125)/1000,0)*1000,1000),0))</f>
        <v>0</v>
      </c>
      <c r="ED125" s="41">
        <f>IF(BC125="","",IF(成就内容!AT$121&lt;&gt;"",MAX(ROUNDUP(SMALL(BC$114:BC$163,$L125)/1000,0)*1000,1000),0))</f>
        <v>0</v>
      </c>
      <c r="EE125" s="41">
        <f>IF(BD125="","",IF(成就内容!AU$121&lt;&gt;"",MAX(ROUNDUP(SMALL(BD$114:BD$163,$L125)/1000,0)*1000,1000),0))</f>
        <v>0</v>
      </c>
      <c r="EF125" s="41">
        <f>IF(BE125="","",IF(成就内容!AV$121&lt;&gt;"",MAX(ROUNDUP(SMALL(BE$114:BE$163,$L125)/1000,0)*1000,1000),0))</f>
        <v>997000</v>
      </c>
      <c r="EG125" s="41">
        <f>IF(BF125="","",IF(成就内容!AW$121&lt;&gt;"",MAX(ROUNDUP(SMALL(BF$114:BF$163,$L125)/1000,0)*1000,1000),0))</f>
        <v>0</v>
      </c>
      <c r="EH125" s="41">
        <f>IF(BG125="","",IF(成就内容!AX$121&lt;&gt;"",MAX(ROUNDUP(SMALL(BG$114:BG$163,$L125)/1000,0)*1000,1000),0))</f>
        <v>0</v>
      </c>
      <c r="EI125" s="41">
        <f>IF(BH125="","",IF(成就内容!AY$121&lt;&gt;"",MAX(ROUNDUP(SMALL(BH$114:BH$163,$L125)/1000,0)*1000,1000),0))</f>
        <v>798000</v>
      </c>
      <c r="EJ125" s="41">
        <f>IF(BI125="","",IF(成就内容!AZ$121&lt;&gt;"",MAX(ROUNDUP(SMALL(BI$114:BI$163,$L125)/1000,0)*1000,1000),0))</f>
        <v>0</v>
      </c>
      <c r="EK125" s="41">
        <f>IF(BJ125="","",IF(成就内容!BA$121&lt;&gt;"",MAX(ROUNDUP(SMALL(BJ$114:BJ$163,$L125)/1000,0)*1000,1000),0))</f>
        <v>0</v>
      </c>
      <c r="EL125" s="41">
        <f>IF(BK125="","",IF(成就内容!BB$121&lt;&gt;"",MAX(ROUNDUP(SMALL(BK$114:BK$163,$L125)/1000,0)*1000,1000),0))</f>
        <v>0</v>
      </c>
      <c r="EM125" s="41">
        <f>IF(BL125="","",IF(成就内容!BC$121&lt;&gt;"",MAX(ROUNDUP(SMALL(BL$114:BL$163,$L125)/1000,0)*1000,1000),0))</f>
        <v>0</v>
      </c>
      <c r="EN125" s="41">
        <f>IF(BM125="","",IF(成就内容!BD$121&lt;&gt;"",MAX(ROUNDUP(SMALL(BM$114:BM$163,$L125)/1000,0)*1000,1000),0))</f>
        <v>128000</v>
      </c>
      <c r="EO125" s="41">
        <f>IF(BN125="","",IF(成就内容!BE$121&lt;&gt;"",MAX(ROUNDUP(SMALL(BN$114:BN$163,$L125)/1000,0)*1000,1000),0))</f>
        <v>0</v>
      </c>
      <c r="EP125" s="41">
        <f>IF(BO125="","",IF(成就内容!BF$121&lt;&gt;"",MAX(ROUNDUP(SMALL(BO$114:BO$163,$L125)/1000,0)*1000,1000),0))</f>
        <v>0</v>
      </c>
      <c r="EQ125" s="41">
        <f>IF(BP125="","",IF(成就内容!BG$121&lt;&gt;"",MAX(ROUNDUP(SMALL(BP$114:BP$163,$L125)/1000,0)*1000,1000),0))</f>
        <v>0</v>
      </c>
      <c r="ER125" s="41">
        <f>IF(BQ125="","",IF(成就内容!BH$121&lt;&gt;"",MAX(ROUNDUP(SMALL(BQ$114:BQ$163,$L125)/1000,0)*1000,1000),0))</f>
        <v>0</v>
      </c>
      <c r="ES125" s="41" t="str">
        <f>IF(BR125="","",IF(成就内容!BI$121&lt;&gt;"",MAX(ROUNDUP(SMALL(BR$114:BR$163,$L125)/1000,0)*1000,1000),0))</f>
        <v/>
      </c>
      <c r="ET125" s="41">
        <f>IF(BS125="","",IF(成就内容!BJ$121&lt;&gt;"",MAX(ROUNDUP(SMALL(BS$114:BS$163,$L125)/1000,0)*1000,1000),0))</f>
        <v>10000</v>
      </c>
      <c r="EU125" s="41">
        <f>IF(BT125="","",IF(成就内容!BK$121&lt;&gt;"",MAX(ROUNDUP(SMALL(BT$114:BT$163,$L125)/1000,0)*1000,1000),0))</f>
        <v>0</v>
      </c>
      <c r="EV125" s="41">
        <f>IF(BU125="","",IF(成就内容!BL$121&lt;&gt;"",MAX(ROUNDUP(SMALL(BU$114:BU$163,$L125)/1000,0)*1000,1000),0))</f>
        <v>0</v>
      </c>
      <c r="EW125" s="41">
        <f>IF(BV125="","",IF(成就内容!BM$121&lt;&gt;"",MAX(ROUNDUP(SMALL(BV$114:BV$163,$L125)/1000,0)*1000,1000),0))</f>
        <v>3000</v>
      </c>
      <c r="EX125" s="41">
        <f>IF(BW125="","",IF(成就内容!BN$121&lt;&gt;"",MAX(ROUNDUP(SMALL(BW$114:BW$163,$L125)/1000,0)*1000,1000),0))</f>
        <v>0</v>
      </c>
      <c r="EY125" s="41">
        <f>IF(BX125="","",IF(成就内容!BO$121&lt;&gt;"",MAX(ROUNDUP(SMALL(BX$114:BX$163,$L125)/1000,0)*1000,1000),0))</f>
        <v>0</v>
      </c>
      <c r="EZ125" s="41">
        <f>IF(BY125="","",IF(成就内容!BP$121&lt;&gt;"",MAX(ROUNDUP(SMALL(BY$114:BY$163,$L125)/1000,0)*1000,1000),0))</f>
        <v>0</v>
      </c>
      <c r="FA125" s="41">
        <f>IF(BZ125="","",IF(成就内容!BQ$121&lt;&gt;"",MAX(ROUNDUP(SMALL(BZ$114:BZ$163,$L125)/1000,0)*1000,1000),0))</f>
        <v>0</v>
      </c>
      <c r="FB125" s="41">
        <f>IF(CA125="","",IF(成就内容!BR$121&lt;&gt;"",MAX(ROUNDUP(SMALL(CA$114:CA$163,$L125)/1000,0)*1000,1000),0))</f>
        <v>0</v>
      </c>
      <c r="FC125" s="41">
        <f>IF(CB125="","",IF(成就内容!BS$121&lt;&gt;"",MAX(ROUNDUP(SMALL(CB$114:CB$163,$L125)/1000,0)*1000,1000),0))</f>
        <v>0</v>
      </c>
      <c r="FD125" s="41">
        <f>IF(CC125="","",IF(成就内容!BT$121&lt;&gt;"",MAX(ROUNDUP(SMALL(CC$114:CC$163,$L125)/1000,0)*1000,1000),0))</f>
        <v>0</v>
      </c>
      <c r="FE125" s="41">
        <f>IF(CD125="","",IF(成就内容!BU$121&lt;&gt;"",MAX(ROUNDUP(SMALL(CD$114:CD$163,$L125)/1000,0)*1000,1000),0))</f>
        <v>0</v>
      </c>
      <c r="FF125" s="41" t="str">
        <f>IF(CE125="","",IF(成就内容!BV$121&lt;&gt;"",MAX(ROUNDUP(SMALL(CE$114:CE$163,$L125)/1000,0)*1000,1000),0))</f>
        <v/>
      </c>
      <c r="FG125" s="41">
        <f>IF(CF125="","",IF(成就内容!BW$121&lt;&gt;"",MAX(ROUNDUP(SMALL(CF$114:CF$163,$L125)/1000,0)*1000,1000),0))</f>
        <v>0</v>
      </c>
      <c r="FH125" s="41">
        <f>IF(CG125="","",IF(成就内容!BX$121&lt;&gt;"",MAX(ROUNDUP(SMALL(CG$114:CG$163,$L125)/1000,0)*1000,1000),0))</f>
        <v>96000</v>
      </c>
      <c r="FI125" s="41">
        <f>IF(CH125="","",IF(成就内容!BY$121&lt;&gt;"",MAX(ROUNDUP(SMALL(CH$114:CH$163,$L125)/1000,0)*1000,1000),0))</f>
        <v>0</v>
      </c>
      <c r="FJ125" s="41">
        <f>IF(CI125="","",IF(成就内容!BZ$121&lt;&gt;"",MAX(ROUNDUP(SMALL(CI$114:CI$163,$L125)/1000,0)*1000,1000),0))</f>
        <v>0</v>
      </c>
    </row>
    <row r="126" spans="1:166" x14ac:dyDescent="0.15">
      <c r="A126" s="84"/>
      <c r="B126" s="96">
        <v>123</v>
      </c>
      <c r="C126" s="96">
        <f>'[1]功能-子任务'!$S127</f>
        <v>182548.8</v>
      </c>
      <c r="D126" s="96">
        <f>'[1]功能-子任务'!$AC127</f>
        <v>168960000</v>
      </c>
      <c r="E126" s="96">
        <f>'[1]功能-子任务'!$AM127/4</f>
        <v>1210897265.625</v>
      </c>
      <c r="F126" s="96">
        <f t="shared" si="154"/>
        <v>1210897265.625</v>
      </c>
      <c r="G126" s="96">
        <f>'[1]功能-子任务'!$AR127</f>
        <v>2617620000.000001</v>
      </c>
      <c r="H126" s="96">
        <f>'[1]功能-子任务'!$BA127</f>
        <v>279950</v>
      </c>
      <c r="I126" s="96">
        <f>'[1]功能-子任务'!$BJ127</f>
        <v>925936.3</v>
      </c>
      <c r="L126" s="25">
        <v>13</v>
      </c>
      <c r="M126" s="41">
        <f>IF(成就内容!D19="","",INDEX($E$4:$E$178*成就内容!D$121/SUM(成就内容!$D$121:$BZ$121),成就内容!D75,1)-SUM(M$114:M125))</f>
        <v>0</v>
      </c>
      <c r="N126" s="41" t="str">
        <f>IF(成就内容!E19="","",INDEX($E$4:$E$178*成就内容!E$121/SUM(成就内容!$D$121:$BZ$121),成就内容!E75,1)-SUM(N$114:N125))</f>
        <v/>
      </c>
      <c r="O126" s="41">
        <f>IF(成就内容!F19="","",INDEX($E$4:$E$178*成就内容!F$121/SUM(成就内容!$D$121:$BZ$121),成就内容!F75,1)-SUM(O$114:O125))</f>
        <v>51020.408163265296</v>
      </c>
      <c r="P126" s="41" t="str">
        <f>IF(成就内容!G19="","",INDEX($E$4:$E$178*成就内容!G$121/SUM(成就内容!$D$121:$BZ$121),成就内容!G75,1)-SUM(P$114:P125))</f>
        <v/>
      </c>
      <c r="Q126" s="41">
        <f>IF(成就内容!H19="","",INDEX($E$4:$E$178*成就内容!H$121/SUM(成就内容!$D$121:$BZ$121),成就内容!H75,1)-SUM(Q$114:Q125))</f>
        <v>0</v>
      </c>
      <c r="R126" s="41">
        <f>IF(成就内容!I19="","",INDEX($E$4:$E$178*成就内容!I$121/SUM(成就内容!$D$121:$BZ$121),成就内容!I75,1)-SUM(R$114:R125))</f>
        <v>0</v>
      </c>
      <c r="S126" s="41">
        <f>IF(成就内容!J19="","",INDEX($E$4:$E$178*成就内容!J$121/SUM(成就内容!$D$121:$BZ$121),成就内容!J75,1)-SUM(S$114:S125))</f>
        <v>127551.02040816331</v>
      </c>
      <c r="T126" s="41">
        <f>IF(成就内容!K19="","",INDEX($E$4:$E$178*成就内容!K$121/SUM(成就内容!$D$121:$BZ$121),成就内容!K75,1)-SUM(T$114:T125))</f>
        <v>0</v>
      </c>
      <c r="U126" s="41">
        <f>IF(成就内容!L19="","",INDEX($E$4:$E$178*成就内容!L$121/SUM(成就内容!$D$121:$BZ$121),成就内容!L75,1)-SUM(U$114:U125))</f>
        <v>0</v>
      </c>
      <c r="V126" s="41">
        <f>IF(成就内容!M19="","",INDEX($E$4:$E$178*成就内容!M$121/SUM(成就内容!$D$121:$BZ$121),成就内容!M75,1)-SUM(V$114:V125))</f>
        <v>0</v>
      </c>
      <c r="W126" s="41">
        <f>IF(成就内容!N19="","",INDEX($E$4:$E$178*成就内容!N$121/SUM(成就内容!$D$121:$BZ$121),成就内容!N75,1)-SUM(W$114:W125))</f>
        <v>0</v>
      </c>
      <c r="X126" s="41">
        <f>IF(成就内容!O19="","",INDEX($E$4:$E$178*成就内容!O$121/SUM(成就内容!$D$121:$BZ$121),成就内容!O75,1)-SUM(X$114:X125))</f>
        <v>0</v>
      </c>
      <c r="Y126" s="41">
        <f>IF(成就内容!P19="","",INDEX($E$4:$E$178*成就内容!P$121/SUM(成就内容!$D$121:$BZ$121),成就内容!P75,1)-SUM(Y$114:Y125))</f>
        <v>0</v>
      </c>
      <c r="Z126" s="41">
        <f>IF(成就内容!Q19="","",INDEX($E$4:$E$178*成就内容!Q$121/SUM(成就内容!$D$121:$BZ$121),成就内容!Q75,1)-SUM(Z$114:Z125))</f>
        <v>0</v>
      </c>
      <c r="AA126" s="41">
        <f>IF(成就内容!R19="","",INDEX($E$4:$E$178*成就内容!R$121/SUM(成就内容!$D$121:$BZ$121),成就内容!R75,1)-SUM(AA$114:AA125))</f>
        <v>0</v>
      </c>
      <c r="AB126" s="41">
        <f>IF(成就内容!S19="","",INDEX($E$4:$E$178*成就内容!S$121/SUM(成就内容!$D$121:$BZ$121),成就内容!S75,1)-SUM(AB$114:AB125))</f>
        <v>223214.28571428568</v>
      </c>
      <c r="AC126" s="41">
        <f>IF(成就内容!T19="","",INDEX($E$4:$E$178*成就内容!T$121/SUM(成就内容!$D$121:$BZ$121),成就内容!T75,1)-SUM(AC$114:AC125))</f>
        <v>0</v>
      </c>
      <c r="AD126" s="41">
        <f>IF(成就内容!U19="","",INDEX($E$4:$E$178*成就内容!U$121/SUM(成就内容!$D$121:$BZ$121),成就内容!U75,1)-SUM(AD$114:AD125))</f>
        <v>0</v>
      </c>
      <c r="AE126" s="41">
        <f>IF(成就内容!V19="","",INDEX($E$4:$E$178*成就内容!V$121/SUM(成就内容!$D$121:$BZ$121),成就内容!V75,1)-SUM(AE$114:AE125))</f>
        <v>0</v>
      </c>
      <c r="AF126" s="41">
        <f>IF(成就内容!W19="","",INDEX($E$4:$E$178*成就内容!W$121/SUM(成就内容!$D$121:$BZ$121),成就内容!W75,1)-SUM(AF$114:AF125))</f>
        <v>0</v>
      </c>
      <c r="AG126" s="41">
        <f>IF(成就内容!X19="","",INDEX($E$4:$E$178*成就内容!X$121/SUM(成就内容!$D$121:$BZ$121),成就内容!X75,1)-SUM(AG$114:AG125))</f>
        <v>0</v>
      </c>
      <c r="AH126" s="41">
        <f>IF(成就内容!Y19="","",INDEX($E$4:$E$178*成就内容!Y$121/SUM(成就内容!$D$121:$BZ$121),成就内容!Y75,1)-SUM(AH$114:AH125))</f>
        <v>0</v>
      </c>
      <c r="AI126" s="41" t="str">
        <f>IF(成就内容!Z19="","",INDEX($E$4:$E$178*成就内容!Z$121/SUM(成就内容!$D$121:$BZ$121),成就内容!Z75,1)-SUM(AI$114:AI125))</f>
        <v/>
      </c>
      <c r="AJ126" s="41">
        <f>IF(成就内容!AA19="","",INDEX($E$4:$E$178*成就内容!AA$121/SUM(成就内容!$D$121:$BZ$121),成就内容!AA75,1)-SUM(AJ$114:AJ125))</f>
        <v>79719.387755102012</v>
      </c>
      <c r="AK126" s="41">
        <f>IF(成就内容!AB19="","",INDEX($E$4:$E$178*成就内容!AB$121/SUM(成就内容!$D$121:$BZ$121),成就内容!AB75,1)-SUM(AK$114:AK125))</f>
        <v>0</v>
      </c>
      <c r="AL126" s="41">
        <f>IF(成就内容!AC19="","",INDEX($E$4:$E$178*成就内容!AC$121/SUM(成就内容!$D$121:$BZ$121),成就内容!AC75,1)-SUM(AL$114:AL125))</f>
        <v>0</v>
      </c>
      <c r="AM126" s="41">
        <f>IF(成就内容!AD19="","",INDEX($E$4:$E$178*成就内容!AD$121/SUM(成就内容!$D$121:$BZ$121),成就内容!AD75,1)-SUM(AM$114:AM125))</f>
        <v>0</v>
      </c>
      <c r="AN126" s="41">
        <f>IF(成就内容!AE19="","",INDEX($E$4:$E$178*成就内容!AE$121/SUM(成就内容!$D$121:$BZ$121),成就内容!AE75,1)-SUM(AN$114:AN125))</f>
        <v>0</v>
      </c>
      <c r="AO126" s="41">
        <f>IF(成就内容!AF19="","",INDEX($E$4:$E$178*成就内容!AF$121/SUM(成就内容!$D$121:$BZ$121),成就内容!AF75,1)-SUM(AO$114:AO125))</f>
        <v>0</v>
      </c>
      <c r="AP126" s="41">
        <f>IF(成就内容!AG19="","",INDEX($E$4:$E$178*成就内容!AG$121/SUM(成就内容!$D$121:$BZ$121),成就内容!AG75,1)-SUM(AP$114:AP125))</f>
        <v>0</v>
      </c>
      <c r="AQ126" s="41">
        <f>IF(成就内容!AH19="","",INDEX($E$4:$E$178*成就内容!AH$121/SUM(成就内容!$D$121:$BZ$121),成就内容!AH75,1)-SUM(AQ$114:AQ125))</f>
        <v>0</v>
      </c>
      <c r="AR126" s="41">
        <f>IF(成就内容!AI19="","",INDEX($E$4:$E$178*成就内容!AI$121/SUM(成就内容!$D$121:$BZ$121),成就内容!AI75,1)-SUM(AR$114:AR125))</f>
        <v>0</v>
      </c>
      <c r="AS126" s="41">
        <f>IF(成就内容!AJ19="","",INDEX($E$4:$E$178*成就内容!AJ$121/SUM(成就内容!$D$121:$BZ$121),成就内容!AJ75,1)-SUM(AS$114:AS125))</f>
        <v>0</v>
      </c>
      <c r="AT126" s="41" t="str">
        <f>IF(成就内容!AK19="","",INDEX($E$4:$E$178*成就内容!AK$121/SUM(成就内容!$D$121:$BZ$121),成就内容!AK75,1)-SUM(AT$114:AT125))</f>
        <v/>
      </c>
      <c r="AU126" s="41" t="str">
        <f>IF(成就内容!AL19="","",INDEX($E$4:$E$178*成就内容!AL$121/SUM(成就内容!$D$121:$BZ$121),成就内容!AL75,1)-SUM(AU$114:AU125))</f>
        <v/>
      </c>
      <c r="AV126" s="41">
        <f>IF(成就内容!AM19="","",INDEX($E$4:$E$178*成就内容!AM$121/SUM(成就内容!$D$121:$BZ$121),成就内容!AM75,1)-SUM(AV$114:AV125))</f>
        <v>0</v>
      </c>
      <c r="AW126" s="41">
        <f>IF(成就内容!AN19="","",INDEX($E$4:$E$178*成就内容!AN$121/SUM(成就内容!$D$121:$BZ$121),成就内容!AN75,1)-SUM(AW$114:AW125))</f>
        <v>0</v>
      </c>
      <c r="AX126" s="41">
        <f>IF(成就内容!AO19="","",INDEX($E$4:$E$178*成就内容!AO$121/SUM(成就内容!$D$121:$BZ$121),成就内容!AO75,1)-SUM(AX$114:AX125))</f>
        <v>111607.14285714284</v>
      </c>
      <c r="AY126" s="41">
        <f>IF(成就内容!AP19="","",INDEX($E$4:$E$178*成就内容!AP$121/SUM(成就内容!$D$121:$BZ$121),成就内容!AP75,1)-SUM(AY$114:AY125))</f>
        <v>0</v>
      </c>
      <c r="AZ126" s="41">
        <f>IF(成就内容!AQ19="","",INDEX($E$4:$E$178*成就内容!AQ$121/SUM(成就内容!$D$121:$BZ$121),成就内容!AQ75,1)-SUM(AZ$114:AZ125))</f>
        <v>0</v>
      </c>
      <c r="BA126" s="41">
        <f>IF(成就内容!AR19="","",INDEX($E$4:$E$178*成就内容!AR$121/SUM(成就内容!$D$121:$BZ$121),成就内容!AR75,1)-SUM(BA$114:BA125))</f>
        <v>159438.77551020402</v>
      </c>
      <c r="BB126" s="41">
        <f>IF(成就内容!AS19="","",INDEX($E$4:$E$178*成就内容!AS$121/SUM(成就内容!$D$121:$BZ$121),成就内容!AS75,1)-SUM(BB$114:BB125))</f>
        <v>0</v>
      </c>
      <c r="BC126" s="41">
        <f>IF(成就内容!AT19="","",INDEX($E$4:$E$178*成就内容!AT$121/SUM(成就内容!$D$121:$BZ$121),成就内容!AT75,1)-SUM(BC$114:BC125))</f>
        <v>0</v>
      </c>
      <c r="BD126" s="41">
        <f>IF(成就内容!AU19="","",INDEX($E$4:$E$178*成就内容!AU$121/SUM(成就内容!$D$121:$BZ$121),成就内容!AU75,1)-SUM(BD$114:BD125))</f>
        <v>0</v>
      </c>
      <c r="BE126" s="41">
        <f>IF(成就内容!AV19="","",INDEX($E$4:$E$178*成就内容!AV$121/SUM(成就内容!$D$121:$BZ$121),成就内容!AV75,1)-SUM(BE$114:BE125))</f>
        <v>2491230.8673469382</v>
      </c>
      <c r="BF126" s="41">
        <f>IF(成就内容!AW19="","",INDEX($E$4:$E$178*成就内容!AW$121/SUM(成就内容!$D$121:$BZ$121),成就内容!AW75,1)-SUM(BF$114:BF125))</f>
        <v>0</v>
      </c>
      <c r="BG126" s="41">
        <f>IF(成就内容!AX19="","",INDEX($E$4:$E$178*成就内容!AX$121/SUM(成就内容!$D$121:$BZ$121),成就内容!AX75,1)-SUM(BG$114:BG125))</f>
        <v>0</v>
      </c>
      <c r="BH126" s="41">
        <f>IF(成就内容!AY19="","",INDEX($E$4:$E$178*成就内容!AY$121/SUM(成就内容!$D$121:$BZ$121),成就内容!AY75,1)-SUM(BH$114:BH125))</f>
        <v>797193.87755102059</v>
      </c>
      <c r="BI126" s="41">
        <f>IF(成就内容!AZ19="","",INDEX($E$4:$E$178*成就内容!AZ$121/SUM(成就内容!$D$121:$BZ$121),成就内容!AZ75,1)-SUM(BI$114:BI125))</f>
        <v>0</v>
      </c>
      <c r="BJ126" s="41">
        <f>IF(成就内容!BA19="","",INDEX($E$4:$E$178*成就内容!BA$121/SUM(成就内容!$D$121:$BZ$121),成就内容!BA75,1)-SUM(BJ$114:BJ125))</f>
        <v>0</v>
      </c>
      <c r="BK126" s="41">
        <f>IF(成就内容!BB19="","",INDEX($E$4:$E$178*成就内容!BB$121/SUM(成就内容!$D$121:$BZ$121),成就内容!BB75,1)-SUM(BK$114:BK125))</f>
        <v>0</v>
      </c>
      <c r="BL126" s="41">
        <f>IF(成就内容!BC19="","",INDEX($E$4:$E$178*成就内容!BC$121/SUM(成就内容!$D$121:$BZ$121),成就内容!BC75,1)-SUM(BL$114:BL125))</f>
        <v>0</v>
      </c>
      <c r="BM126" s="41">
        <f>IF(成就内容!BD19="","",INDEX($E$4:$E$178*成就内容!BD$121/SUM(成就内容!$D$121:$BZ$121),成就内容!BD75,1)-SUM(BM$114:BM125))</f>
        <v>223214.28571428568</v>
      </c>
      <c r="BN126" s="41">
        <f>IF(成就内容!BE19="","",INDEX($E$4:$E$178*成就内容!BE$121/SUM(成就内容!$D$121:$BZ$121),成就内容!BE75,1)-SUM(BN$114:BN125))</f>
        <v>0</v>
      </c>
      <c r="BO126" s="41">
        <f>IF(成就内容!BF19="","",INDEX($E$4:$E$178*成就内容!BF$121/SUM(成就内容!$D$121:$BZ$121),成就内容!BF75,1)-SUM(BO$114:BO125))</f>
        <v>0</v>
      </c>
      <c r="BP126" s="41">
        <f>IF(成就内容!BG19="","",INDEX($E$4:$E$178*成就内容!BG$121/SUM(成就内容!$D$121:$BZ$121),成就内容!BG75,1)-SUM(BP$114:BP125))</f>
        <v>0</v>
      </c>
      <c r="BQ126" s="41">
        <f>IF(成就内容!BH19="","",INDEX($E$4:$E$178*成就内容!BH$121/SUM(成就内容!$D$121:$BZ$121),成就内容!BH75,1)-SUM(BQ$114:BQ125))</f>
        <v>0</v>
      </c>
      <c r="BR126" s="41" t="str">
        <f>IF(成就内容!BI19="","",INDEX($E$4:$E$178*成就内容!BI$121/SUM(成就内容!$D$121:$BZ$121),成就内容!BI75,1)-SUM(BR$114:BR125))</f>
        <v/>
      </c>
      <c r="BS126" s="41">
        <f>IF(成就内容!BJ19="","",INDEX($E$4:$E$178*成就内容!BJ$121/SUM(成就内容!$D$121:$BZ$121),成就内容!BJ75,1)-SUM(BS$114:BS125))</f>
        <v>17755.102040816324</v>
      </c>
      <c r="BT126" s="41">
        <f>IF(成就内容!BK19="","",INDEX($E$4:$E$178*成就内容!BK$121/SUM(成就内容!$D$121:$BZ$121),成就内容!BK75,1)-SUM(BT$114:BT125))</f>
        <v>0</v>
      </c>
      <c r="BU126" s="41">
        <f>IF(成就内容!BL19="","",INDEX($E$4:$E$178*成就内容!BL$121/SUM(成就内容!$D$121:$BZ$121),成就内容!BL75,1)-SUM(BU$114:BU125))</f>
        <v>0</v>
      </c>
      <c r="BV126" s="41">
        <f>IF(成就内容!BM19="","",INDEX($E$4:$E$178*成就内容!BM$121/SUM(成就内容!$D$121:$BZ$121),成就内容!BM75,1)-SUM(BV$114:BV125))</f>
        <v>2857.1428571428551</v>
      </c>
      <c r="BW126" s="41">
        <f>IF(成就内容!BN19="","",INDEX($E$4:$E$178*成就内容!BN$121/SUM(成就内容!$D$121:$BZ$121),成就内容!BN75,1)-SUM(BW$114:BW125))</f>
        <v>0</v>
      </c>
      <c r="BX126" s="41">
        <f>IF(成就内容!BO19="","",INDEX($E$4:$E$178*成就内容!BO$121/SUM(成就内容!$D$121:$BZ$121),成就内容!BO75,1)-SUM(BX$114:BX125))</f>
        <v>0</v>
      </c>
      <c r="BY126" s="41">
        <f>IF(成就内容!BP19="","",INDEX($E$4:$E$178*成就内容!BP$121/SUM(成就内容!$D$121:$BZ$121),成就内容!BP75,1)-SUM(BY$114:BY125))</f>
        <v>0</v>
      </c>
      <c r="BZ126" s="41">
        <f>IF(成就内容!BQ19="","",INDEX($E$4:$E$178*成就内容!BQ$121/SUM(成就内容!$D$121:$BZ$121),成就内容!BQ75,1)-SUM(BZ$114:BZ125))</f>
        <v>0</v>
      </c>
      <c r="CA126" s="41">
        <f>IF(成就内容!BR19="","",INDEX($E$4:$E$178*成就内容!BR$121/SUM(成就内容!$D$121:$BZ$121),成就内容!BR75,1)-SUM(CA$114:CA125))</f>
        <v>0</v>
      </c>
      <c r="CB126" s="41">
        <f>IF(成就内容!BS19="","",INDEX($E$4:$E$178*成就内容!BS$121/SUM(成就内容!$D$121:$BZ$121),成就内容!BS75,1)-SUM(CB$114:CB125))</f>
        <v>0</v>
      </c>
      <c r="CC126" s="41">
        <f>IF(成就内容!BT19="","",INDEX($E$4:$E$178*成就内容!BT$121/SUM(成就内容!$D$121:$BZ$121),成就内容!BT75,1)-SUM(CC$114:CC125))</f>
        <v>0</v>
      </c>
      <c r="CD126" s="41">
        <f>IF(成就内容!BU19="","",INDEX($E$4:$E$178*成就内容!BU$121/SUM(成就内容!$D$121:$BZ$121),成就内容!BU75,1)-SUM(CD$114:CD125))</f>
        <v>0</v>
      </c>
      <c r="CE126" s="41" t="str">
        <f>IF(成就内容!BV19="","",INDEX($E$4:$E$178*成就内容!BV$121/SUM(成就内容!$D$121:$BZ$121),成就内容!BV75,1)-SUM(CE$114:CE125))</f>
        <v/>
      </c>
      <c r="CF126" s="41">
        <f>IF(成就内容!BW19="","",INDEX($E$4:$E$178*成就内容!BW$121/SUM(成就内容!$D$121:$BZ$121),成就内容!BW75,1)-SUM(CF$114:CF125))</f>
        <v>0</v>
      </c>
      <c r="CG126" s="41">
        <f>IF(成就内容!BX19="","",INDEX($E$4:$E$178*成就内容!BX$121/SUM(成就内容!$D$121:$BZ$121),成就内容!BX75,1)-SUM(CG$114:CG125))</f>
        <v>95663.265306122485</v>
      </c>
      <c r="CH126" s="41">
        <f>IF(成就内容!BY19="","",INDEX($E$4:$E$178*成就内容!BY$121/SUM(成就内容!$D$121:$BZ$121),成就内容!BY75,1)-SUM(CH$114:CH125))</f>
        <v>0</v>
      </c>
      <c r="CI126" s="41">
        <f>IF(成就内容!BZ19="","",INDEX($E$4:$E$178*成就内容!BZ$121/SUM(成就内容!$D$121:$BZ$121),成就内容!BZ75,1)-SUM(CI$114:CI125))</f>
        <v>0</v>
      </c>
      <c r="CM126" s="43">
        <v>13</v>
      </c>
      <c r="CN126" s="41">
        <f>IF(M126="","",IF(成就内容!D$121&lt;&gt;"",MAX(ROUNDUP(SMALL(M$114:M$163,$L126)/1000,0)*1000,1000),0))</f>
        <v>0</v>
      </c>
      <c r="CO126" s="41" t="str">
        <f>IF(N126="","",IF(成就内容!E$121&lt;&gt;"",MAX(ROUNDUP(SMALL(N$114:N$163,$L126)/1000,0)*1000,1000),0))</f>
        <v/>
      </c>
      <c r="CP126" s="41">
        <f>IF(O126="","",IF(成就内容!F$121&lt;&gt;"",MAX(ROUNDUP(SMALL(O$114:O$163,$L126)/1000,0)*1000,1000),0))</f>
        <v>52000</v>
      </c>
      <c r="CQ126" s="41" t="str">
        <f>IF(P126="","",IF(成就内容!G$121&lt;&gt;"",MAX(ROUNDUP(SMALL(P$114:P$163,$L126)/1000,0)*1000,1000),0))</f>
        <v/>
      </c>
      <c r="CR126" s="41">
        <f>IF(Q126="","",IF(成就内容!H$121&lt;&gt;"",MAX(ROUNDUP(SMALL(Q$114:Q$163,$L126)/1000,0)*1000,1000),0))</f>
        <v>0</v>
      </c>
      <c r="CS126" s="41">
        <f>IF(R126="","",IF(成就内容!I$121&lt;&gt;"",MAX(ROUNDUP(SMALL(R$114:R$163,$L126)/1000,0)*1000,1000),0))</f>
        <v>0</v>
      </c>
      <c r="CT126" s="41">
        <f>IF(S126="","",IF(成就内容!J$121&lt;&gt;"",MAX(ROUNDUP(SMALL(S$114:S$163,$L126)/1000,0)*1000,1000),0))</f>
        <v>128000</v>
      </c>
      <c r="CU126" s="41">
        <f>IF(T126="","",IF(成就内容!K$121&lt;&gt;"",MAX(ROUNDUP(SMALL(T$114:T$163,$L126)/1000,0)*1000,1000),0))</f>
        <v>0</v>
      </c>
      <c r="CV126" s="41">
        <f>IF(U126="","",IF(成就内容!L$121&lt;&gt;"",MAX(ROUNDUP(SMALL(U$114:U$163,$L126)/1000,0)*1000,1000),0))</f>
        <v>0</v>
      </c>
      <c r="CW126" s="41">
        <f>IF(V126="","",IF(成就内容!M$121&lt;&gt;"",MAX(ROUNDUP(SMALL(V$114:V$163,$L126)/1000,0)*1000,1000),0))</f>
        <v>0</v>
      </c>
      <c r="CX126" s="41">
        <f>IF(W126="","",IF(成就内容!N$121&lt;&gt;"",MAX(ROUNDUP(SMALL(W$114:W$163,$L126)/1000,0)*1000,1000),0))</f>
        <v>0</v>
      </c>
      <c r="CY126" s="41">
        <f>IF(X126="","",IF(成就内容!O$121&lt;&gt;"",MAX(ROUNDUP(SMALL(X$114:X$163,$L126)/1000,0)*1000,1000),0))</f>
        <v>0</v>
      </c>
      <c r="CZ126" s="41">
        <f>IF(Y126="","",IF(成就内容!P$121&lt;&gt;"",MAX(ROUNDUP(SMALL(Y$114:Y$163,$L126)/1000,0)*1000,1000),0))</f>
        <v>0</v>
      </c>
      <c r="DA126" s="41">
        <f>IF(Z126="","",IF(成就内容!Q$121&lt;&gt;"",MAX(ROUNDUP(SMALL(Z$114:Z$163,$L126)/1000,0)*1000,1000),0))</f>
        <v>0</v>
      </c>
      <c r="DB126" s="41">
        <f>IF(AA126="","",IF(成就内容!R$121&lt;&gt;"",MAX(ROUNDUP(SMALL(AA$114:AA$163,$L126)/1000,0)*1000,1000),0))</f>
        <v>0</v>
      </c>
      <c r="DC126" s="41">
        <f>IF(AB126="","",IF(成就内容!S$121&lt;&gt;"",MAX(ROUNDUP(SMALL(AB$114:AB$163,$L126)/1000,0)*1000,1000),0))</f>
        <v>224000</v>
      </c>
      <c r="DD126" s="41">
        <f>IF(AC126="","",IF(成就内容!T$121&lt;&gt;"",MAX(ROUNDUP(SMALL(AC$114:AC$163,$L126)/1000,0)*1000,1000),0))</f>
        <v>0</v>
      </c>
      <c r="DE126" s="41">
        <f>IF(AD126="","",IF(成就内容!U$121&lt;&gt;"",MAX(ROUNDUP(SMALL(AD$114:AD$163,$L126)/1000,0)*1000,1000),0))</f>
        <v>0</v>
      </c>
      <c r="DF126" s="41">
        <f>IF(AE126="","",IF(成就内容!V$121&lt;&gt;"",MAX(ROUNDUP(SMALL(AE$114:AE$163,$L126)/1000,0)*1000,1000),0))</f>
        <v>0</v>
      </c>
      <c r="DG126" s="41">
        <f>IF(AF126="","",IF(成就内容!W$121&lt;&gt;"",MAX(ROUNDUP(SMALL(AF$114:AF$163,$L126)/1000,0)*1000,1000),0))</f>
        <v>0</v>
      </c>
      <c r="DH126" s="41">
        <f>IF(AG126="","",IF(成就内容!X$121&lt;&gt;"",MAX(ROUNDUP(SMALL(AG$114:AG$163,$L126)/1000,0)*1000,1000),0))</f>
        <v>0</v>
      </c>
      <c r="DI126" s="41">
        <f>IF(AH126="","",IF(成就内容!Y$121&lt;&gt;"",MAX(ROUNDUP(SMALL(AH$114:AH$163,$L126)/1000,0)*1000,1000),0))</f>
        <v>0</v>
      </c>
      <c r="DJ126" s="41" t="str">
        <f>IF(AI126="","",IF(成就内容!Z$121&lt;&gt;"",MAX(ROUNDUP(SMALL(AI$114:AI$163,$L126)/1000,0)*1000,1000),0))</f>
        <v/>
      </c>
      <c r="DK126" s="41">
        <f>IF(AJ126="","",IF(成就内容!AA$121&lt;&gt;"",MAX(ROUNDUP(SMALL(AJ$114:AJ$163,$L126)/1000,0)*1000,1000),0))</f>
        <v>144000</v>
      </c>
      <c r="DL126" s="41">
        <f>IF(AK126="","",IF(成就内容!AB$121&lt;&gt;"",MAX(ROUNDUP(SMALL(AK$114:AK$163,$L126)/1000,0)*1000,1000),0))</f>
        <v>0</v>
      </c>
      <c r="DM126" s="41">
        <f>IF(AL126="","",IF(成就内容!AC$121&lt;&gt;"",MAX(ROUNDUP(SMALL(AL$114:AL$163,$L126)/1000,0)*1000,1000),0))</f>
        <v>0</v>
      </c>
      <c r="DN126" s="41">
        <f>IF(AM126="","",IF(成就内容!AD$121&lt;&gt;"",MAX(ROUNDUP(SMALL(AM$114:AM$163,$L126)/1000,0)*1000,1000),0))</f>
        <v>0</v>
      </c>
      <c r="DO126" s="41">
        <f>IF(AN126="","",IF(成就内容!AE$121&lt;&gt;"",MAX(ROUNDUP(SMALL(AN$114:AN$163,$L126)/1000,0)*1000,1000),0))</f>
        <v>0</v>
      </c>
      <c r="DP126" s="41">
        <f>IF(AO126="","",IF(成就内容!AF$121&lt;&gt;"",MAX(ROUNDUP(SMALL(AO$114:AO$163,$L126)/1000,0)*1000,1000),0))</f>
        <v>0</v>
      </c>
      <c r="DQ126" s="41">
        <f>IF(AP126="","",IF(成就内容!AG$121&lt;&gt;"",MAX(ROUNDUP(SMALL(AP$114:AP$163,$L126)/1000,0)*1000,1000),0))</f>
        <v>0</v>
      </c>
      <c r="DR126" s="41">
        <f>IF(AQ126="","",IF(成就内容!AH$121&lt;&gt;"",MAX(ROUNDUP(SMALL(AQ$114:AQ$163,$L126)/1000,0)*1000,1000),0))</f>
        <v>0</v>
      </c>
      <c r="DS126" s="41">
        <f>IF(AR126="","",IF(成就内容!AI$121&lt;&gt;"",MAX(ROUNDUP(SMALL(AR$114:AR$163,$L126)/1000,0)*1000,1000),0))</f>
        <v>0</v>
      </c>
      <c r="DT126" s="41">
        <f>IF(AS126="","",IF(成就内容!AJ$121&lt;&gt;"",MAX(ROUNDUP(SMALL(AS$114:AS$163,$L126)/1000,0)*1000,1000),0))</f>
        <v>0</v>
      </c>
      <c r="DU126" s="41" t="str">
        <f>IF(AT126="","",IF(成就内容!AK$121&lt;&gt;"",MAX(ROUNDUP(SMALL(AT$114:AT$163,$L126)/1000,0)*1000,1000),0))</f>
        <v/>
      </c>
      <c r="DV126" s="41" t="str">
        <f>IF(AU126="","",IF(成就内容!AL$121&lt;&gt;"",MAX(ROUNDUP(SMALL(AU$114:AU$163,$L126)/1000,0)*1000,1000),0))</f>
        <v/>
      </c>
      <c r="DW126" s="41">
        <f>IF(AV126="","",IF(成就内容!AM$121&lt;&gt;"",MAX(ROUNDUP(SMALL(AV$114:AV$163,$L126)/1000,0)*1000,1000),0))</f>
        <v>0</v>
      </c>
      <c r="DX126" s="41">
        <f>IF(AW126="","",IF(成就内容!AN$121&lt;&gt;"",MAX(ROUNDUP(SMALL(AW$114:AW$163,$L126)/1000,0)*1000,1000),0))</f>
        <v>0</v>
      </c>
      <c r="DY126" s="41">
        <f>IF(AX126="","",IF(成就内容!AO$121&lt;&gt;"",MAX(ROUNDUP(SMALL(AX$114:AX$163,$L126)/1000,0)*1000,1000),0))</f>
        <v>112000</v>
      </c>
      <c r="DZ126" s="41">
        <f>IF(AY126="","",IF(成就内容!AP$121&lt;&gt;"",MAX(ROUNDUP(SMALL(AY$114:AY$163,$L126)/1000,0)*1000,1000),0))</f>
        <v>0</v>
      </c>
      <c r="EA126" s="41">
        <f>IF(AZ126="","",IF(成就内容!AQ$121&lt;&gt;"",MAX(ROUNDUP(SMALL(AZ$114:AZ$163,$L126)/1000,0)*1000,1000),0))</f>
        <v>0</v>
      </c>
      <c r="EB126" s="41">
        <f>IF(BA126="","",IF(成就内容!AR$121&lt;&gt;"",MAX(ROUNDUP(SMALL(BA$114:BA$163,$L126)/1000,0)*1000,1000),0))</f>
        <v>160000</v>
      </c>
      <c r="EC126" s="41">
        <f>IF(BB126="","",IF(成就内容!AS$121&lt;&gt;"",MAX(ROUNDUP(SMALL(BB$114:BB$163,$L126)/1000,0)*1000,1000),0))</f>
        <v>0</v>
      </c>
      <c r="ED126" s="41">
        <f>IF(BC126="","",IF(成就内容!AT$121&lt;&gt;"",MAX(ROUNDUP(SMALL(BC$114:BC$163,$L126)/1000,0)*1000,1000),0))</f>
        <v>0</v>
      </c>
      <c r="EE126" s="41">
        <f>IF(BD126="","",IF(成就内容!AU$121&lt;&gt;"",MAX(ROUNDUP(SMALL(BD$114:BD$163,$L126)/1000,0)*1000,1000),0))</f>
        <v>0</v>
      </c>
      <c r="EF126" s="41">
        <f>IF(BE126="","",IF(成就内容!AV$121&lt;&gt;"",MAX(ROUNDUP(SMALL(BE$114:BE$163,$L126)/1000,0)*1000,1000),0))</f>
        <v>2492000</v>
      </c>
      <c r="EG126" s="41">
        <f>IF(BF126="","",IF(成就内容!AW$121&lt;&gt;"",MAX(ROUNDUP(SMALL(BF$114:BF$163,$L126)/1000,0)*1000,1000),0))</f>
        <v>0</v>
      </c>
      <c r="EH126" s="41">
        <f>IF(BG126="","",IF(成就内容!AX$121&lt;&gt;"",MAX(ROUNDUP(SMALL(BG$114:BG$163,$L126)/1000,0)*1000,1000),0))</f>
        <v>0</v>
      </c>
      <c r="EI126" s="41">
        <f>IF(BH126="","",IF(成就内容!AY$121&lt;&gt;"",MAX(ROUNDUP(SMALL(BH$114:BH$163,$L126)/1000,0)*1000,1000),0))</f>
        <v>798000</v>
      </c>
      <c r="EJ126" s="41">
        <f>IF(BI126="","",IF(成就内容!AZ$121&lt;&gt;"",MAX(ROUNDUP(SMALL(BI$114:BI$163,$L126)/1000,0)*1000,1000),0))</f>
        <v>0</v>
      </c>
      <c r="EK126" s="41">
        <f>IF(BJ126="","",IF(成就内容!BA$121&lt;&gt;"",MAX(ROUNDUP(SMALL(BJ$114:BJ$163,$L126)/1000,0)*1000,1000),0))</f>
        <v>0</v>
      </c>
      <c r="EL126" s="41">
        <f>IF(BK126="","",IF(成就内容!BB$121&lt;&gt;"",MAX(ROUNDUP(SMALL(BK$114:BK$163,$L126)/1000,0)*1000,1000),0))</f>
        <v>0</v>
      </c>
      <c r="EM126" s="41">
        <f>IF(BL126="","",IF(成就内容!BC$121&lt;&gt;"",MAX(ROUNDUP(SMALL(BL$114:BL$163,$L126)/1000,0)*1000,1000),0))</f>
        <v>0</v>
      </c>
      <c r="EN126" s="41">
        <f>IF(BM126="","",IF(成就内容!BD$121&lt;&gt;"",MAX(ROUNDUP(SMALL(BM$114:BM$163,$L126)/1000,0)*1000,1000),0))</f>
        <v>224000</v>
      </c>
      <c r="EO126" s="41">
        <f>IF(BN126="","",IF(成就内容!BE$121&lt;&gt;"",MAX(ROUNDUP(SMALL(BN$114:BN$163,$L126)/1000,0)*1000,1000),0))</f>
        <v>0</v>
      </c>
      <c r="EP126" s="41">
        <f>IF(BO126="","",IF(成就内容!BF$121&lt;&gt;"",MAX(ROUNDUP(SMALL(BO$114:BO$163,$L126)/1000,0)*1000,1000),0))</f>
        <v>0</v>
      </c>
      <c r="EQ126" s="41">
        <f>IF(BP126="","",IF(成就内容!BG$121&lt;&gt;"",MAX(ROUNDUP(SMALL(BP$114:BP$163,$L126)/1000,0)*1000,1000),0))</f>
        <v>0</v>
      </c>
      <c r="ER126" s="41">
        <f>IF(BQ126="","",IF(成就内容!BH$121&lt;&gt;"",MAX(ROUNDUP(SMALL(BQ$114:BQ$163,$L126)/1000,0)*1000,1000),0))</f>
        <v>0</v>
      </c>
      <c r="ES126" s="41" t="str">
        <f>IF(BR126="","",IF(成就内容!BI$121&lt;&gt;"",MAX(ROUNDUP(SMALL(BR$114:BR$163,$L126)/1000,0)*1000,1000),0))</f>
        <v/>
      </c>
      <c r="ET126" s="41">
        <f>IF(BS126="","",IF(成就内容!BJ$121&lt;&gt;"",MAX(ROUNDUP(SMALL(BS$114:BS$163,$L126)/1000,0)*1000,1000),0))</f>
        <v>18000</v>
      </c>
      <c r="EU126" s="41">
        <f>IF(BT126="","",IF(成就内容!BK$121&lt;&gt;"",MAX(ROUNDUP(SMALL(BT$114:BT$163,$L126)/1000,0)*1000,1000),0))</f>
        <v>0</v>
      </c>
      <c r="EV126" s="41">
        <f>IF(BU126="","",IF(成就内容!BL$121&lt;&gt;"",MAX(ROUNDUP(SMALL(BU$114:BU$163,$L126)/1000,0)*1000,1000),0))</f>
        <v>0</v>
      </c>
      <c r="EW126" s="41">
        <f>IF(BV126="","",IF(成就内容!BM$121&lt;&gt;"",MAX(ROUNDUP(SMALL(BV$114:BV$163,$L126)/1000,0)*1000,1000),0))</f>
        <v>5000</v>
      </c>
      <c r="EX126" s="41">
        <f>IF(BW126="","",IF(成就内容!BN$121&lt;&gt;"",MAX(ROUNDUP(SMALL(BW$114:BW$163,$L126)/1000,0)*1000,1000),0))</f>
        <v>0</v>
      </c>
      <c r="EY126" s="41">
        <f>IF(BX126="","",IF(成就内容!BO$121&lt;&gt;"",MAX(ROUNDUP(SMALL(BX$114:BX$163,$L126)/1000,0)*1000,1000),0))</f>
        <v>0</v>
      </c>
      <c r="EZ126" s="41">
        <f>IF(BY126="","",IF(成就内容!BP$121&lt;&gt;"",MAX(ROUNDUP(SMALL(BY$114:BY$163,$L126)/1000,0)*1000,1000),0))</f>
        <v>0</v>
      </c>
      <c r="FA126" s="41">
        <f>IF(BZ126="","",IF(成就内容!BQ$121&lt;&gt;"",MAX(ROUNDUP(SMALL(BZ$114:BZ$163,$L126)/1000,0)*1000,1000),0))</f>
        <v>0</v>
      </c>
      <c r="FB126" s="41">
        <f>IF(CA126="","",IF(成就内容!BR$121&lt;&gt;"",MAX(ROUNDUP(SMALL(CA$114:CA$163,$L126)/1000,0)*1000,1000),0))</f>
        <v>0</v>
      </c>
      <c r="FC126" s="41">
        <f>IF(CB126="","",IF(成就内容!BS$121&lt;&gt;"",MAX(ROUNDUP(SMALL(CB$114:CB$163,$L126)/1000,0)*1000,1000),0))</f>
        <v>0</v>
      </c>
      <c r="FD126" s="41">
        <f>IF(CC126="","",IF(成就内容!BT$121&lt;&gt;"",MAX(ROUNDUP(SMALL(CC$114:CC$163,$L126)/1000,0)*1000,1000),0))</f>
        <v>0</v>
      </c>
      <c r="FE126" s="41">
        <f>IF(CD126="","",IF(成就内容!BU$121&lt;&gt;"",MAX(ROUNDUP(SMALL(CD$114:CD$163,$L126)/1000,0)*1000,1000),0))</f>
        <v>0</v>
      </c>
      <c r="FF126" s="41" t="str">
        <f>IF(CE126="","",IF(成就内容!BV$121&lt;&gt;"",MAX(ROUNDUP(SMALL(CE$114:CE$163,$L126)/1000,0)*1000,1000),0))</f>
        <v/>
      </c>
      <c r="FG126" s="41">
        <f>IF(CF126="","",IF(成就内容!BW$121&lt;&gt;"",MAX(ROUNDUP(SMALL(CF$114:CF$163,$L126)/1000,0)*1000,1000),0))</f>
        <v>0</v>
      </c>
      <c r="FH126" s="41">
        <f>IF(CG126="","",IF(成就内容!BX$121&lt;&gt;"",MAX(ROUNDUP(SMALL(CG$114:CG$163,$L126)/1000,0)*1000,1000),0))</f>
        <v>96000</v>
      </c>
      <c r="FI126" s="41">
        <f>IF(CH126="","",IF(成就内容!BY$121&lt;&gt;"",MAX(ROUNDUP(SMALL(CH$114:CH$163,$L126)/1000,0)*1000,1000),0))</f>
        <v>0</v>
      </c>
      <c r="FJ126" s="41">
        <f>IF(CI126="","",IF(成就内容!BZ$121&lt;&gt;"",MAX(ROUNDUP(SMALL(CI$114:CI$163,$L126)/1000,0)*1000,1000),0))</f>
        <v>0</v>
      </c>
    </row>
    <row r="127" spans="1:166" x14ac:dyDescent="0.15">
      <c r="A127" s="84"/>
      <c r="B127" s="96">
        <v>124</v>
      </c>
      <c r="C127" s="96">
        <f>'[1]功能-子任务'!$S128</f>
        <v>188078.4</v>
      </c>
      <c r="D127" s="96">
        <f>'[1]功能-子任务'!$AC128</f>
        <v>174080000</v>
      </c>
      <c r="E127" s="96">
        <f>'[1]功能-子任务'!$AM128/4</f>
        <v>1241414843.75</v>
      </c>
      <c r="F127" s="96">
        <f t="shared" si="154"/>
        <v>1241414843.75</v>
      </c>
      <c r="G127" s="96">
        <f>'[1]功能-子任务'!$AR128</f>
        <v>2681620000.000001</v>
      </c>
      <c r="H127" s="96">
        <f>'[1]功能-子任务'!$BA128</f>
        <v>288950</v>
      </c>
      <c r="I127" s="96">
        <f>'[1]功能-子任务'!$BJ128</f>
        <v>959273.4</v>
      </c>
      <c r="L127" s="25">
        <v>14</v>
      </c>
      <c r="M127" s="41">
        <f>IF(成就内容!D20="","",INDEX($E$4:$E$178*成就内容!D$121/SUM(成就内容!$D$121:$BZ$121),成就内容!D76,1)-SUM(M$114:M126))</f>
        <v>0</v>
      </c>
      <c r="N127" s="41" t="str">
        <f>IF(成就内容!E20="","",INDEX($E$4:$E$178*成就内容!E$121/SUM(成就内容!$D$121:$BZ$121),成就内容!E76,1)-SUM(N$114:N126))</f>
        <v/>
      </c>
      <c r="O127" s="41">
        <f>IF(成就内容!F20="","",INDEX($E$4:$E$178*成就内容!F$121/SUM(成就内容!$D$121:$BZ$121),成就内容!F76,1)-SUM(O$114:O126))</f>
        <v>102040.81632653059</v>
      </c>
      <c r="P127" s="41" t="str">
        <f>IF(成就内容!G20="","",INDEX($E$4:$E$178*成就内容!G$121/SUM(成就内容!$D$121:$BZ$121),成就内容!G76,1)-SUM(P$114:P126))</f>
        <v/>
      </c>
      <c r="Q127" s="41">
        <f>IF(成就内容!H20="","",INDEX($E$4:$E$178*成就内容!H$121/SUM(成就内容!$D$121:$BZ$121),成就内容!H76,1)-SUM(Q$114:Q126))</f>
        <v>0</v>
      </c>
      <c r="R127" s="41">
        <f>IF(成就内容!I20="","",INDEX($E$4:$E$178*成就内容!I$121/SUM(成就内容!$D$121:$BZ$121),成就内容!I76,1)-SUM(R$114:R126))</f>
        <v>0</v>
      </c>
      <c r="S127" s="41">
        <f>IF(成就内容!J20="","",INDEX($E$4:$E$178*成就内容!J$121/SUM(成就内容!$D$121:$BZ$121),成就内容!J76,1)-SUM(S$114:S126))</f>
        <v>271045.91836734687</v>
      </c>
      <c r="T127" s="41">
        <f>IF(成就内容!K20="","",INDEX($E$4:$E$178*成就内容!K$121/SUM(成就内容!$D$121:$BZ$121),成就内容!K76,1)-SUM(T$114:T126))</f>
        <v>0</v>
      </c>
      <c r="U127" s="41">
        <f>IF(成就内容!L20="","",INDEX($E$4:$E$178*成就内容!L$121/SUM(成就内容!$D$121:$BZ$121),成就内容!L76,1)-SUM(U$114:U126))</f>
        <v>0</v>
      </c>
      <c r="V127" s="41">
        <f>IF(成就内容!M20="","",INDEX($E$4:$E$178*成就内容!M$121/SUM(成就内容!$D$121:$BZ$121),成就内容!M76,1)-SUM(V$114:V126))</f>
        <v>0</v>
      </c>
      <c r="W127" s="41">
        <f>IF(成就内容!N20="","",INDEX($E$4:$E$178*成就内容!N$121/SUM(成就内容!$D$121:$BZ$121),成就内容!N76,1)-SUM(W$114:W126))</f>
        <v>0</v>
      </c>
      <c r="X127" s="41">
        <f>IF(成就内容!O20="","",INDEX($E$4:$E$178*成就内容!O$121/SUM(成就内容!$D$121:$BZ$121),成就内容!O76,1)-SUM(X$114:X126))</f>
        <v>0</v>
      </c>
      <c r="Y127" s="41" t="str">
        <f>IF(成就内容!P20="","",INDEX($E$4:$E$178*成就内容!P$121/SUM(成就内容!$D$121:$BZ$121),成就内容!P76,1)-SUM(Y$114:Y126))</f>
        <v/>
      </c>
      <c r="Z127" s="41">
        <f>IF(成就内容!Q20="","",INDEX($E$4:$E$178*成就内容!Q$121/SUM(成就内容!$D$121:$BZ$121),成就内容!Q76,1)-SUM(Z$114:Z126))</f>
        <v>0</v>
      </c>
      <c r="AA127" s="41">
        <f>IF(成就内容!R20="","",INDEX($E$4:$E$178*成就内容!R$121/SUM(成就内容!$D$121:$BZ$121),成就内容!R76,1)-SUM(AA$114:AA126))</f>
        <v>0</v>
      </c>
      <c r="AB127" s="41">
        <f>IF(成就内容!S20="","",INDEX($E$4:$E$178*成就内容!S$121/SUM(成就内容!$D$121:$BZ$121),成就内容!S76,1)-SUM(AB$114:AB126))</f>
        <v>318877.55102040817</v>
      </c>
      <c r="AC127" s="41">
        <f>IF(成就内容!T20="","",INDEX($E$4:$E$178*成就内容!T$121/SUM(成就内容!$D$121:$BZ$121),成就内容!T76,1)-SUM(AC$114:AC126))</f>
        <v>0</v>
      </c>
      <c r="AD127" s="41">
        <f>IF(成就内容!U20="","",INDEX($E$4:$E$178*成就内容!U$121/SUM(成就内容!$D$121:$BZ$121),成就内容!U76,1)-SUM(AD$114:AD126))</f>
        <v>0</v>
      </c>
      <c r="AE127" s="41">
        <f>IF(成就内容!V20="","",INDEX($E$4:$E$178*成就内容!V$121/SUM(成就内容!$D$121:$BZ$121),成就内容!V76,1)-SUM(AE$114:AE126))</f>
        <v>0</v>
      </c>
      <c r="AF127" s="41">
        <f>IF(成就内容!W20="","",INDEX($E$4:$E$178*成就内容!W$121/SUM(成就内容!$D$121:$BZ$121),成就内容!W76,1)-SUM(AF$114:AF126))</f>
        <v>0</v>
      </c>
      <c r="AG127" s="41">
        <f>IF(成就内容!X20="","",INDEX($E$4:$E$178*成就内容!X$121/SUM(成就内容!$D$121:$BZ$121),成就内容!X76,1)-SUM(AG$114:AG126))</f>
        <v>0</v>
      </c>
      <c r="AH127" s="41">
        <f>IF(成就内容!Y20="","",INDEX($E$4:$E$178*成就内容!Y$121/SUM(成就内容!$D$121:$BZ$121),成就内容!Y76,1)-SUM(AH$114:AH126))</f>
        <v>0</v>
      </c>
      <c r="AI127" s="41" t="str">
        <f>IF(成就内容!Z20="","",INDEX($E$4:$E$178*成就内容!Z$121/SUM(成就内容!$D$121:$BZ$121),成就内容!Z76,1)-SUM(AI$114:AI126))</f>
        <v/>
      </c>
      <c r="AJ127" s="41">
        <f>IF(成就内容!AA20="","",INDEX($E$4:$E$178*成就内容!AA$121/SUM(成就内容!$D$121:$BZ$121),成就内容!AA76,1)-SUM(AJ$114:AJ126))</f>
        <v>199298.46938775526</v>
      </c>
      <c r="AK127" s="41">
        <f>IF(成就内容!AB20="","",INDEX($E$4:$E$178*成就内容!AB$121/SUM(成就内容!$D$121:$BZ$121),成就内容!AB76,1)-SUM(AK$114:AK126))</f>
        <v>0</v>
      </c>
      <c r="AL127" s="41">
        <f>IF(成就内容!AC20="","",INDEX($E$4:$E$178*成就内容!AC$121/SUM(成就内容!$D$121:$BZ$121),成就内容!AC76,1)-SUM(AL$114:AL126))</f>
        <v>0</v>
      </c>
      <c r="AM127" s="41">
        <f>IF(成就内容!AD20="","",INDEX($E$4:$E$178*成就内容!AD$121/SUM(成就内容!$D$121:$BZ$121),成就内容!AD76,1)-SUM(AM$114:AM126))</f>
        <v>0</v>
      </c>
      <c r="AN127" s="41">
        <f>IF(成就内容!AE20="","",INDEX($E$4:$E$178*成就内容!AE$121/SUM(成就内容!$D$121:$BZ$121),成就内容!AE76,1)-SUM(AN$114:AN126))</f>
        <v>0</v>
      </c>
      <c r="AO127" s="41">
        <f>IF(成就内容!AF20="","",INDEX($E$4:$E$178*成就内容!AF$121/SUM(成就内容!$D$121:$BZ$121),成就内容!AF76,1)-SUM(AO$114:AO126))</f>
        <v>0</v>
      </c>
      <c r="AP127" s="41">
        <f>IF(成就内容!AG20="","",INDEX($E$4:$E$178*成就内容!AG$121/SUM(成就内容!$D$121:$BZ$121),成就内容!AG76,1)-SUM(AP$114:AP126))</f>
        <v>0</v>
      </c>
      <c r="AQ127" s="41">
        <f>IF(成就内容!AH20="","",INDEX($E$4:$E$178*成就内容!AH$121/SUM(成就内容!$D$121:$BZ$121),成就内容!AH76,1)-SUM(AQ$114:AQ126))</f>
        <v>0</v>
      </c>
      <c r="AR127" s="41">
        <f>IF(成就内容!AI20="","",INDEX($E$4:$E$178*成就内容!AI$121/SUM(成就内容!$D$121:$BZ$121),成就内容!AI76,1)-SUM(AR$114:AR126))</f>
        <v>0</v>
      </c>
      <c r="AS127" s="41">
        <f>IF(成就内容!AJ20="","",INDEX($E$4:$E$178*成就内容!AJ$121/SUM(成就内容!$D$121:$BZ$121),成就内容!AJ76,1)-SUM(AS$114:AS126))</f>
        <v>0</v>
      </c>
      <c r="AT127" s="41" t="str">
        <f>IF(成就内容!AK20="","",INDEX($E$4:$E$178*成就内容!AK$121/SUM(成就内容!$D$121:$BZ$121),成就内容!AK76,1)-SUM(AT$114:AT126))</f>
        <v/>
      </c>
      <c r="AU127" s="41" t="str">
        <f>IF(成就内容!AL20="","",INDEX($E$4:$E$178*成就内容!AL$121/SUM(成就内容!$D$121:$BZ$121),成就内容!AL76,1)-SUM(AU$114:AU126))</f>
        <v/>
      </c>
      <c r="AV127" s="41">
        <f>IF(成就内容!AM20="","",INDEX($E$4:$E$178*成就内容!AM$121/SUM(成就内容!$D$121:$BZ$121),成就内容!AM76,1)-SUM(AV$114:AV126))</f>
        <v>0</v>
      </c>
      <c r="AW127" s="41">
        <f>IF(成就内容!AN20="","",INDEX($E$4:$E$178*成就内容!AN$121/SUM(成就内容!$D$121:$BZ$121),成就内容!AN76,1)-SUM(AW$114:AW126))</f>
        <v>0</v>
      </c>
      <c r="AX127" s="41">
        <f>IF(成就内容!AO20="","",INDEX($E$4:$E$178*成就内容!AO$121/SUM(成就内容!$D$121:$BZ$121),成就内容!AO76,1)-SUM(AX$114:AX126))</f>
        <v>159438.77551020408</v>
      </c>
      <c r="AY127" s="41">
        <f>IF(成就内容!AP20="","",INDEX($E$4:$E$178*成就内容!AP$121/SUM(成就内容!$D$121:$BZ$121),成就内容!AP76,1)-SUM(AY$114:AY126))</f>
        <v>0</v>
      </c>
      <c r="AZ127" s="41">
        <f>IF(成就内容!AQ20="","",INDEX($E$4:$E$178*成就内容!AQ$121/SUM(成就内容!$D$121:$BZ$121),成就内容!AQ76,1)-SUM(AZ$114:AZ126))</f>
        <v>0</v>
      </c>
      <c r="BA127" s="41">
        <f>IF(成就内容!AR20="","",INDEX($E$4:$E$178*成就内容!AR$121/SUM(成就内容!$D$121:$BZ$121),成就内容!AR76,1)-SUM(BA$114:BA126))</f>
        <v>398596.93877551018</v>
      </c>
      <c r="BB127" s="41">
        <f>IF(成就内容!AS20="","",INDEX($E$4:$E$178*成就内容!AS$121/SUM(成就内容!$D$121:$BZ$121),成就内容!AS76,1)-SUM(BB$114:BB126))</f>
        <v>0</v>
      </c>
      <c r="BC127" s="41">
        <f>IF(成就内容!AT20="","",INDEX($E$4:$E$178*成就内容!AT$121/SUM(成就内容!$D$121:$BZ$121),成就内容!AT76,1)-SUM(BC$114:BC126))</f>
        <v>0</v>
      </c>
      <c r="BD127" s="41">
        <f>IF(成就内容!AU20="","",INDEX($E$4:$E$178*成就内容!AU$121/SUM(成就内容!$D$121:$BZ$121),成就内容!AU76,1)-SUM(BD$114:BD126))</f>
        <v>0</v>
      </c>
      <c r="BE127" s="41">
        <f>IF(成就内容!AV20="","",INDEX($E$4:$E$178*成就内容!AV$121/SUM(成就内容!$D$121:$BZ$121),成就内容!AV76,1)-SUM(BE$114:BE126))</f>
        <v>2491230.8673469387</v>
      </c>
      <c r="BF127" s="41">
        <f>IF(成就内容!AW20="","",INDEX($E$4:$E$178*成就内容!AW$121/SUM(成就内容!$D$121:$BZ$121),成就内容!AW76,1)-SUM(BF$114:BF126))</f>
        <v>0</v>
      </c>
      <c r="BG127" s="41">
        <f>IF(成就内容!AX20="","",INDEX($E$4:$E$178*成就内容!AX$121/SUM(成就内容!$D$121:$BZ$121),成就内容!AX76,1)-SUM(BG$114:BG126))</f>
        <v>0</v>
      </c>
      <c r="BH127" s="41">
        <f>IF(成就内容!AY20="","",INDEX($E$4:$E$178*成就内容!AY$121/SUM(成就内容!$D$121:$BZ$121),成就内容!AY76,1)-SUM(BH$114:BH126))</f>
        <v>1395089.2857142854</v>
      </c>
      <c r="BI127" s="41">
        <f>IF(成就内容!AZ20="","",INDEX($E$4:$E$178*成就内容!AZ$121/SUM(成就内容!$D$121:$BZ$121),成就内容!AZ76,1)-SUM(BI$114:BI126))</f>
        <v>0</v>
      </c>
      <c r="BJ127" s="41">
        <f>IF(成就内容!BA20="","",INDEX($E$4:$E$178*成就内容!BA$121/SUM(成就内容!$D$121:$BZ$121),成就内容!BA76,1)-SUM(BJ$114:BJ126))</f>
        <v>0</v>
      </c>
      <c r="BK127" s="41">
        <f>IF(成就内容!BB20="","",INDEX($E$4:$E$178*成就内容!BB$121/SUM(成就内容!$D$121:$BZ$121),成就内容!BB76,1)-SUM(BK$114:BK126))</f>
        <v>0</v>
      </c>
      <c r="BL127" s="41">
        <f>IF(成就内容!BC20="","",INDEX($E$4:$E$178*成就内容!BC$121/SUM(成就内容!$D$121:$BZ$121),成就内容!BC76,1)-SUM(BL$114:BL126))</f>
        <v>0</v>
      </c>
      <c r="BM127" s="41">
        <f>IF(成就内容!BD20="","",INDEX($E$4:$E$178*成就内容!BD$121/SUM(成就内容!$D$121:$BZ$121),成就内容!BD76,1)-SUM(BM$114:BM126))</f>
        <v>318877.55102040817</v>
      </c>
      <c r="BN127" s="41">
        <f>IF(成就内容!BE20="","",INDEX($E$4:$E$178*成就内容!BE$121/SUM(成就内容!$D$121:$BZ$121),成就内容!BE76,1)-SUM(BN$114:BN126))</f>
        <v>0</v>
      </c>
      <c r="BO127" s="41">
        <f>IF(成就内容!BF20="","",INDEX($E$4:$E$178*成就内容!BF$121/SUM(成就内容!$D$121:$BZ$121),成就内容!BF76,1)-SUM(BO$114:BO126))</f>
        <v>0</v>
      </c>
      <c r="BP127" s="41">
        <f>IF(成就内容!BG20="","",INDEX($E$4:$E$178*成就内容!BG$121/SUM(成就内容!$D$121:$BZ$121),成就内容!BG76,1)-SUM(BP$114:BP126))</f>
        <v>0</v>
      </c>
      <c r="BQ127" s="41">
        <f>IF(成就内容!BH20="","",INDEX($E$4:$E$178*成就内容!BH$121/SUM(成就内容!$D$121:$BZ$121),成就内容!BH76,1)-SUM(BQ$114:BQ126))</f>
        <v>0</v>
      </c>
      <c r="BR127" s="41" t="str">
        <f>IF(成就内容!BI20="","",INDEX($E$4:$E$178*成就内容!BI$121/SUM(成就内容!$D$121:$BZ$121),成就内容!BI76,1)-SUM(BR$114:BR126))</f>
        <v/>
      </c>
      <c r="BS127" s="41">
        <f>IF(成就内容!BJ20="","",INDEX($E$4:$E$178*成就内容!BJ$121/SUM(成就内容!$D$121:$BZ$121),成就内容!BJ76,1)-SUM(BS$114:BS126))</f>
        <v>20408.163265306117</v>
      </c>
      <c r="BT127" s="41">
        <f>IF(成就内容!BK20="","",INDEX($E$4:$E$178*成就内容!BK$121/SUM(成就内容!$D$121:$BZ$121),成就内容!BK76,1)-SUM(BT$114:BT126))</f>
        <v>0</v>
      </c>
      <c r="BU127" s="41">
        <f>IF(成就内容!BL20="","",INDEX($E$4:$E$178*成就内容!BL$121/SUM(成就内容!$D$121:$BZ$121),成就内容!BL76,1)-SUM(BU$114:BU126))</f>
        <v>0</v>
      </c>
      <c r="BV127" s="41">
        <f>IF(成就内容!BM20="","",INDEX($E$4:$E$178*成就内容!BM$121/SUM(成就内容!$D$121:$BZ$121),成就内容!BM76,1)-SUM(BV$114:BV126))</f>
        <v>4897.9591836734689</v>
      </c>
      <c r="BW127" s="41">
        <f>IF(成就内容!BN20="","",INDEX($E$4:$E$178*成就内容!BN$121/SUM(成就内容!$D$121:$BZ$121),成就内容!BN76,1)-SUM(BW$114:BW126))</f>
        <v>0</v>
      </c>
      <c r="BX127" s="41">
        <f>IF(成就内容!BO20="","",INDEX($E$4:$E$178*成就内容!BO$121/SUM(成就内容!$D$121:$BZ$121),成就内容!BO76,1)-SUM(BX$114:BX126))</f>
        <v>0</v>
      </c>
      <c r="BY127" s="41">
        <f>IF(成就内容!BP20="","",INDEX($E$4:$E$178*成就内容!BP$121/SUM(成就内容!$D$121:$BZ$121),成就内容!BP76,1)-SUM(BY$114:BY126))</f>
        <v>0</v>
      </c>
      <c r="BZ127" s="41">
        <f>IF(成就内容!BQ20="","",INDEX($E$4:$E$178*成就内容!BQ$121/SUM(成就内容!$D$121:$BZ$121),成就内容!BQ76,1)-SUM(BZ$114:BZ126))</f>
        <v>0</v>
      </c>
      <c r="CA127" s="41">
        <f>IF(成就内容!BR20="","",INDEX($E$4:$E$178*成就内容!BR$121/SUM(成就内容!$D$121:$BZ$121),成就内容!BR76,1)-SUM(CA$114:CA126))</f>
        <v>0</v>
      </c>
      <c r="CB127" s="41">
        <f>IF(成就内容!BS20="","",INDEX($E$4:$E$178*成就内容!BS$121/SUM(成就内容!$D$121:$BZ$121),成就内容!BS76,1)-SUM(CB$114:CB126))</f>
        <v>0</v>
      </c>
      <c r="CC127" s="41">
        <f>IF(成就内容!BT20="","",INDEX($E$4:$E$178*成就内容!BT$121/SUM(成就内容!$D$121:$BZ$121),成就内容!BT76,1)-SUM(CC$114:CC126))</f>
        <v>0</v>
      </c>
      <c r="CD127" s="41">
        <f>IF(成就内容!BU20="","",INDEX($E$4:$E$178*成就内容!BU$121/SUM(成就内容!$D$121:$BZ$121),成就内容!BU76,1)-SUM(CD$114:CD126))</f>
        <v>0</v>
      </c>
      <c r="CE127" s="41" t="str">
        <f>IF(成就内容!BV20="","",INDEX($E$4:$E$178*成就内容!BV$121/SUM(成就内容!$D$121:$BZ$121),成就内容!BV76,1)-SUM(CE$114:CE126))</f>
        <v/>
      </c>
      <c r="CF127" s="41">
        <f>IF(成就内容!BW20="","",INDEX($E$4:$E$178*成就内容!BW$121/SUM(成就内容!$D$121:$BZ$121),成就内容!BW76,1)-SUM(CF$114:CF126))</f>
        <v>0</v>
      </c>
      <c r="CG127" s="41">
        <f>IF(成就内容!BX20="","",INDEX($E$4:$E$178*成就内容!BX$121/SUM(成就内容!$D$121:$BZ$121),成就内容!BX76,1)-SUM(CG$114:CG126))</f>
        <v>143494.89795918367</v>
      </c>
      <c r="CH127" s="41">
        <f>IF(成就内容!BY20="","",INDEX($E$4:$E$178*成就内容!BY$121/SUM(成就内容!$D$121:$BZ$121),成就内容!BY76,1)-SUM(CH$114:CH126))</f>
        <v>0</v>
      </c>
      <c r="CI127" s="41">
        <f>IF(成就内容!BZ20="","",INDEX($E$4:$E$178*成就内容!BZ$121/SUM(成就内容!$D$121:$BZ$121),成就内容!BZ76,1)-SUM(CI$114:CI126))</f>
        <v>0</v>
      </c>
      <c r="CM127" s="43">
        <v>14</v>
      </c>
      <c r="CN127" s="41">
        <f>IF(M127="","",IF(成就内容!D$121&lt;&gt;"",MAX(ROUNDUP(SMALL(M$114:M$163,$L127)/1000,0)*1000,1000),0))</f>
        <v>0</v>
      </c>
      <c r="CO127" s="41" t="str">
        <f>IF(N127="","",IF(成就内容!E$121&lt;&gt;"",MAX(ROUNDUP(SMALL(N$114:N$163,$L127)/1000,0)*1000,1000),0))</f>
        <v/>
      </c>
      <c r="CP127" s="41">
        <f>IF(O127="","",IF(成就内容!F$121&lt;&gt;"",MAX(ROUNDUP(SMALL(O$114:O$163,$L127)/1000,0)*1000,1000),0))</f>
        <v>103000</v>
      </c>
      <c r="CQ127" s="41" t="str">
        <f>IF(P127="","",IF(成就内容!G$121&lt;&gt;"",MAX(ROUNDUP(SMALL(P$114:P$163,$L127)/1000,0)*1000,1000),0))</f>
        <v/>
      </c>
      <c r="CR127" s="41">
        <f>IF(Q127="","",IF(成就内容!H$121&lt;&gt;"",MAX(ROUNDUP(SMALL(Q$114:Q$163,$L127)/1000,0)*1000,1000),0))</f>
        <v>0</v>
      </c>
      <c r="CS127" s="41">
        <f>IF(R127="","",IF(成就内容!I$121&lt;&gt;"",MAX(ROUNDUP(SMALL(R$114:R$163,$L127)/1000,0)*1000,1000),0))</f>
        <v>0</v>
      </c>
      <c r="CT127" s="41">
        <f>IF(S127="","",IF(成就内容!J$121&lt;&gt;"",MAX(ROUNDUP(SMALL(S$114:S$163,$L127)/1000,0)*1000,1000),0))</f>
        <v>272000</v>
      </c>
      <c r="CU127" s="41">
        <f>IF(T127="","",IF(成就内容!K$121&lt;&gt;"",MAX(ROUNDUP(SMALL(T$114:T$163,$L127)/1000,0)*1000,1000),0))</f>
        <v>0</v>
      </c>
      <c r="CV127" s="41">
        <f>IF(U127="","",IF(成就内容!L$121&lt;&gt;"",MAX(ROUNDUP(SMALL(U$114:U$163,$L127)/1000,0)*1000,1000),0))</f>
        <v>0</v>
      </c>
      <c r="CW127" s="41">
        <f>IF(V127="","",IF(成就内容!M$121&lt;&gt;"",MAX(ROUNDUP(SMALL(V$114:V$163,$L127)/1000,0)*1000,1000),0))</f>
        <v>0</v>
      </c>
      <c r="CX127" s="41">
        <f>IF(W127="","",IF(成就内容!N$121&lt;&gt;"",MAX(ROUNDUP(SMALL(W$114:W$163,$L127)/1000,0)*1000,1000),0))</f>
        <v>0</v>
      </c>
      <c r="CY127" s="41">
        <f>IF(X127="","",IF(成就内容!O$121&lt;&gt;"",MAX(ROUNDUP(SMALL(X$114:X$163,$L127)/1000,0)*1000,1000),0))</f>
        <v>0</v>
      </c>
      <c r="CZ127" s="41" t="str">
        <f>IF(Y127="","",IF(成就内容!P$121&lt;&gt;"",MAX(ROUNDUP(SMALL(Y$114:Y$163,$L127)/1000,0)*1000,1000),0))</f>
        <v/>
      </c>
      <c r="DA127" s="41">
        <f>IF(Z127="","",IF(成就内容!Q$121&lt;&gt;"",MAX(ROUNDUP(SMALL(Z$114:Z$163,$L127)/1000,0)*1000,1000),0))</f>
        <v>0</v>
      </c>
      <c r="DB127" s="41">
        <f>IF(AA127="","",IF(成就内容!R$121&lt;&gt;"",MAX(ROUNDUP(SMALL(AA$114:AA$163,$L127)/1000,0)*1000,1000),0))</f>
        <v>0</v>
      </c>
      <c r="DC127" s="41">
        <f>IF(AB127="","",IF(成就内容!S$121&lt;&gt;"",MAX(ROUNDUP(SMALL(AB$114:AB$163,$L127)/1000,0)*1000,1000),0))</f>
        <v>319000</v>
      </c>
      <c r="DD127" s="41">
        <f>IF(AC127="","",IF(成就内容!T$121&lt;&gt;"",MAX(ROUNDUP(SMALL(AC$114:AC$163,$L127)/1000,0)*1000,1000),0))</f>
        <v>0</v>
      </c>
      <c r="DE127" s="41">
        <f>IF(AD127="","",IF(成就内容!U$121&lt;&gt;"",MAX(ROUNDUP(SMALL(AD$114:AD$163,$L127)/1000,0)*1000,1000),0))</f>
        <v>0</v>
      </c>
      <c r="DF127" s="41">
        <f>IF(AE127="","",IF(成就内容!V$121&lt;&gt;"",MAX(ROUNDUP(SMALL(AE$114:AE$163,$L127)/1000,0)*1000,1000),0))</f>
        <v>0</v>
      </c>
      <c r="DG127" s="41">
        <f>IF(AF127="","",IF(成就内容!W$121&lt;&gt;"",MAX(ROUNDUP(SMALL(AF$114:AF$163,$L127)/1000,0)*1000,1000),0))</f>
        <v>0</v>
      </c>
      <c r="DH127" s="41">
        <f>IF(AG127="","",IF(成就内容!X$121&lt;&gt;"",MAX(ROUNDUP(SMALL(AG$114:AG$163,$L127)/1000,0)*1000,1000),0))</f>
        <v>0</v>
      </c>
      <c r="DI127" s="41">
        <f>IF(AH127="","",IF(成就内容!Y$121&lt;&gt;"",MAX(ROUNDUP(SMALL(AH$114:AH$163,$L127)/1000,0)*1000,1000),0))</f>
        <v>0</v>
      </c>
      <c r="DJ127" s="41" t="str">
        <f>IF(AI127="","",IF(成就内容!Z$121&lt;&gt;"",MAX(ROUNDUP(SMALL(AI$114:AI$163,$L127)/1000,0)*1000,1000),0))</f>
        <v/>
      </c>
      <c r="DK127" s="41">
        <f>IF(AJ127="","",IF(成就内容!AA$121&lt;&gt;"",MAX(ROUNDUP(SMALL(AJ$114:AJ$163,$L127)/1000,0)*1000,1000),0))</f>
        <v>160000</v>
      </c>
      <c r="DL127" s="41">
        <f>IF(AK127="","",IF(成就内容!AB$121&lt;&gt;"",MAX(ROUNDUP(SMALL(AK$114:AK$163,$L127)/1000,0)*1000,1000),0))</f>
        <v>0</v>
      </c>
      <c r="DM127" s="41">
        <f>IF(AL127="","",IF(成就内容!AC$121&lt;&gt;"",MAX(ROUNDUP(SMALL(AL$114:AL$163,$L127)/1000,0)*1000,1000),0))</f>
        <v>0</v>
      </c>
      <c r="DN127" s="41">
        <f>IF(AM127="","",IF(成就内容!AD$121&lt;&gt;"",MAX(ROUNDUP(SMALL(AM$114:AM$163,$L127)/1000,0)*1000,1000),0))</f>
        <v>0</v>
      </c>
      <c r="DO127" s="41">
        <f>IF(AN127="","",IF(成就内容!AE$121&lt;&gt;"",MAX(ROUNDUP(SMALL(AN$114:AN$163,$L127)/1000,0)*1000,1000),0))</f>
        <v>0</v>
      </c>
      <c r="DP127" s="41">
        <f>IF(AO127="","",IF(成就内容!AF$121&lt;&gt;"",MAX(ROUNDUP(SMALL(AO$114:AO$163,$L127)/1000,0)*1000,1000),0))</f>
        <v>0</v>
      </c>
      <c r="DQ127" s="41">
        <f>IF(AP127="","",IF(成就内容!AG$121&lt;&gt;"",MAX(ROUNDUP(SMALL(AP$114:AP$163,$L127)/1000,0)*1000,1000),0))</f>
        <v>0</v>
      </c>
      <c r="DR127" s="41">
        <f>IF(AQ127="","",IF(成就内容!AH$121&lt;&gt;"",MAX(ROUNDUP(SMALL(AQ$114:AQ$163,$L127)/1000,0)*1000,1000),0))</f>
        <v>0</v>
      </c>
      <c r="DS127" s="41">
        <f>IF(AR127="","",IF(成就内容!AI$121&lt;&gt;"",MAX(ROUNDUP(SMALL(AR$114:AR$163,$L127)/1000,0)*1000,1000),0))</f>
        <v>0</v>
      </c>
      <c r="DT127" s="41">
        <f>IF(AS127="","",IF(成就内容!AJ$121&lt;&gt;"",MAX(ROUNDUP(SMALL(AS$114:AS$163,$L127)/1000,0)*1000,1000),0))</f>
        <v>0</v>
      </c>
      <c r="DU127" s="41" t="str">
        <f>IF(AT127="","",IF(成就内容!AK$121&lt;&gt;"",MAX(ROUNDUP(SMALL(AT$114:AT$163,$L127)/1000,0)*1000,1000),0))</f>
        <v/>
      </c>
      <c r="DV127" s="41" t="str">
        <f>IF(AU127="","",IF(成就内容!AL$121&lt;&gt;"",MAX(ROUNDUP(SMALL(AU$114:AU$163,$L127)/1000,0)*1000,1000),0))</f>
        <v/>
      </c>
      <c r="DW127" s="41">
        <f>IF(AV127="","",IF(成就内容!AM$121&lt;&gt;"",MAX(ROUNDUP(SMALL(AV$114:AV$163,$L127)/1000,0)*1000,1000),0))</f>
        <v>0</v>
      </c>
      <c r="DX127" s="41">
        <f>IF(AW127="","",IF(成就内容!AN$121&lt;&gt;"",MAX(ROUNDUP(SMALL(AW$114:AW$163,$L127)/1000,0)*1000,1000),0))</f>
        <v>0</v>
      </c>
      <c r="DY127" s="41">
        <f>IF(AX127="","",IF(成就内容!AO$121&lt;&gt;"",MAX(ROUNDUP(SMALL(AX$114:AX$163,$L127)/1000,0)*1000,1000),0))</f>
        <v>160000</v>
      </c>
      <c r="DZ127" s="41">
        <f>IF(AY127="","",IF(成就内容!AP$121&lt;&gt;"",MAX(ROUNDUP(SMALL(AY$114:AY$163,$L127)/1000,0)*1000,1000),0))</f>
        <v>0</v>
      </c>
      <c r="EA127" s="41">
        <f>IF(AZ127="","",IF(成就内容!AQ$121&lt;&gt;"",MAX(ROUNDUP(SMALL(AZ$114:AZ$163,$L127)/1000,0)*1000,1000),0))</f>
        <v>0</v>
      </c>
      <c r="EB127" s="41">
        <f>IF(BA127="","",IF(成就内容!AR$121&lt;&gt;"",MAX(ROUNDUP(SMALL(BA$114:BA$163,$L127)/1000,0)*1000,1000),0))</f>
        <v>399000</v>
      </c>
      <c r="EC127" s="41">
        <f>IF(BB127="","",IF(成就内容!AS$121&lt;&gt;"",MAX(ROUNDUP(SMALL(BB$114:BB$163,$L127)/1000,0)*1000,1000),0))</f>
        <v>0</v>
      </c>
      <c r="ED127" s="41">
        <f>IF(BC127="","",IF(成就内容!AT$121&lt;&gt;"",MAX(ROUNDUP(SMALL(BC$114:BC$163,$L127)/1000,0)*1000,1000),0))</f>
        <v>0</v>
      </c>
      <c r="EE127" s="41">
        <f>IF(BD127="","",IF(成就内容!AU$121&lt;&gt;"",MAX(ROUNDUP(SMALL(BD$114:BD$163,$L127)/1000,0)*1000,1000),0))</f>
        <v>0</v>
      </c>
      <c r="EF127" s="41">
        <f>IF(BE127="","",IF(成就内容!AV$121&lt;&gt;"",MAX(ROUNDUP(SMALL(BE$114:BE$163,$L127)/1000,0)*1000,1000),0))</f>
        <v>2492000</v>
      </c>
      <c r="EG127" s="41">
        <f>IF(BF127="","",IF(成就内容!AW$121&lt;&gt;"",MAX(ROUNDUP(SMALL(BF$114:BF$163,$L127)/1000,0)*1000,1000),0))</f>
        <v>0</v>
      </c>
      <c r="EH127" s="41">
        <f>IF(BG127="","",IF(成就内容!AX$121&lt;&gt;"",MAX(ROUNDUP(SMALL(BG$114:BG$163,$L127)/1000,0)*1000,1000),0))</f>
        <v>0</v>
      </c>
      <c r="EI127" s="41">
        <f>IF(BH127="","",IF(成就内容!AY$121&lt;&gt;"",MAX(ROUNDUP(SMALL(BH$114:BH$163,$L127)/1000,0)*1000,1000),0))</f>
        <v>1396000</v>
      </c>
      <c r="EJ127" s="41">
        <f>IF(BI127="","",IF(成就内容!AZ$121&lt;&gt;"",MAX(ROUNDUP(SMALL(BI$114:BI$163,$L127)/1000,0)*1000,1000),0))</f>
        <v>0</v>
      </c>
      <c r="EK127" s="41">
        <f>IF(BJ127="","",IF(成就内容!BA$121&lt;&gt;"",MAX(ROUNDUP(SMALL(BJ$114:BJ$163,$L127)/1000,0)*1000,1000),0))</f>
        <v>0</v>
      </c>
      <c r="EL127" s="41">
        <f>IF(BK127="","",IF(成就内容!BB$121&lt;&gt;"",MAX(ROUNDUP(SMALL(BK$114:BK$163,$L127)/1000,0)*1000,1000),0))</f>
        <v>0</v>
      </c>
      <c r="EM127" s="41">
        <f>IF(BL127="","",IF(成就内容!BC$121&lt;&gt;"",MAX(ROUNDUP(SMALL(BL$114:BL$163,$L127)/1000,0)*1000,1000),0))</f>
        <v>0</v>
      </c>
      <c r="EN127" s="41">
        <f>IF(BM127="","",IF(成就内容!BD$121&lt;&gt;"",MAX(ROUNDUP(SMALL(BM$114:BM$163,$L127)/1000,0)*1000,1000),0))</f>
        <v>319000</v>
      </c>
      <c r="EO127" s="41">
        <f>IF(BN127="","",IF(成就内容!BE$121&lt;&gt;"",MAX(ROUNDUP(SMALL(BN$114:BN$163,$L127)/1000,0)*1000,1000),0))</f>
        <v>0</v>
      </c>
      <c r="EP127" s="41">
        <f>IF(BO127="","",IF(成就内容!BF$121&lt;&gt;"",MAX(ROUNDUP(SMALL(BO$114:BO$163,$L127)/1000,0)*1000,1000),0))</f>
        <v>0</v>
      </c>
      <c r="EQ127" s="41">
        <f>IF(BP127="","",IF(成就内容!BG$121&lt;&gt;"",MAX(ROUNDUP(SMALL(BP$114:BP$163,$L127)/1000,0)*1000,1000),0))</f>
        <v>0</v>
      </c>
      <c r="ER127" s="41">
        <f>IF(BQ127="","",IF(成就内容!BH$121&lt;&gt;"",MAX(ROUNDUP(SMALL(BQ$114:BQ$163,$L127)/1000,0)*1000,1000),0))</f>
        <v>0</v>
      </c>
      <c r="ES127" s="41" t="str">
        <f>IF(BR127="","",IF(成就内容!BI$121&lt;&gt;"",MAX(ROUNDUP(SMALL(BR$114:BR$163,$L127)/1000,0)*1000,1000),0))</f>
        <v/>
      </c>
      <c r="ET127" s="41">
        <f>IF(BS127="","",IF(成就内容!BJ$121&lt;&gt;"",MAX(ROUNDUP(SMALL(BS$114:BS$163,$L127)/1000,0)*1000,1000),0))</f>
        <v>21000</v>
      </c>
      <c r="EU127" s="41">
        <f>IF(BT127="","",IF(成就内容!BK$121&lt;&gt;"",MAX(ROUNDUP(SMALL(BT$114:BT$163,$L127)/1000,0)*1000,1000),0))</f>
        <v>0</v>
      </c>
      <c r="EV127" s="41">
        <f>IF(BU127="","",IF(成就内容!BL$121&lt;&gt;"",MAX(ROUNDUP(SMALL(BU$114:BU$163,$L127)/1000,0)*1000,1000),0))</f>
        <v>0</v>
      </c>
      <c r="EW127" s="41">
        <f>IF(BV127="","",IF(成就内容!BM$121&lt;&gt;"",MAX(ROUNDUP(SMALL(BV$114:BV$163,$L127)/1000,0)*1000,1000),0))</f>
        <v>7000</v>
      </c>
      <c r="EX127" s="41">
        <f>IF(BW127="","",IF(成就内容!BN$121&lt;&gt;"",MAX(ROUNDUP(SMALL(BW$114:BW$163,$L127)/1000,0)*1000,1000),0))</f>
        <v>0</v>
      </c>
      <c r="EY127" s="41">
        <f>IF(BX127="","",IF(成就内容!BO$121&lt;&gt;"",MAX(ROUNDUP(SMALL(BX$114:BX$163,$L127)/1000,0)*1000,1000),0))</f>
        <v>0</v>
      </c>
      <c r="EZ127" s="41">
        <f>IF(BY127="","",IF(成就内容!BP$121&lt;&gt;"",MAX(ROUNDUP(SMALL(BY$114:BY$163,$L127)/1000,0)*1000,1000),0))</f>
        <v>0</v>
      </c>
      <c r="FA127" s="41">
        <f>IF(BZ127="","",IF(成就内容!BQ$121&lt;&gt;"",MAX(ROUNDUP(SMALL(BZ$114:BZ$163,$L127)/1000,0)*1000,1000),0))</f>
        <v>0</v>
      </c>
      <c r="FB127" s="41">
        <f>IF(CA127="","",IF(成就内容!BR$121&lt;&gt;"",MAX(ROUNDUP(SMALL(CA$114:CA$163,$L127)/1000,0)*1000,1000),0))</f>
        <v>0</v>
      </c>
      <c r="FC127" s="41">
        <f>IF(CB127="","",IF(成就内容!BS$121&lt;&gt;"",MAX(ROUNDUP(SMALL(CB$114:CB$163,$L127)/1000,0)*1000,1000),0))</f>
        <v>0</v>
      </c>
      <c r="FD127" s="41">
        <f>IF(CC127="","",IF(成就内容!BT$121&lt;&gt;"",MAX(ROUNDUP(SMALL(CC$114:CC$163,$L127)/1000,0)*1000,1000),0))</f>
        <v>0</v>
      </c>
      <c r="FE127" s="41">
        <f>IF(CD127="","",IF(成就内容!BU$121&lt;&gt;"",MAX(ROUNDUP(SMALL(CD$114:CD$163,$L127)/1000,0)*1000,1000),0))</f>
        <v>0</v>
      </c>
      <c r="FF127" s="41" t="str">
        <f>IF(CE127="","",IF(成就内容!BV$121&lt;&gt;"",MAX(ROUNDUP(SMALL(CE$114:CE$163,$L127)/1000,0)*1000,1000),0))</f>
        <v/>
      </c>
      <c r="FG127" s="41">
        <f>IF(CF127="","",IF(成就内容!BW$121&lt;&gt;"",MAX(ROUNDUP(SMALL(CF$114:CF$163,$L127)/1000,0)*1000,1000),0))</f>
        <v>0</v>
      </c>
      <c r="FH127" s="41">
        <f>IF(CG127="","",IF(成就内容!BX$121&lt;&gt;"",MAX(ROUNDUP(SMALL(CG$114:CG$163,$L127)/1000,0)*1000,1000),0))</f>
        <v>144000</v>
      </c>
      <c r="FI127" s="41">
        <f>IF(CH127="","",IF(成就内容!BY$121&lt;&gt;"",MAX(ROUNDUP(SMALL(CH$114:CH$163,$L127)/1000,0)*1000,1000),0))</f>
        <v>0</v>
      </c>
      <c r="FJ127" s="41">
        <f>IF(CI127="","",IF(成就内容!BZ$121&lt;&gt;"",MAX(ROUNDUP(SMALL(CI$114:CI$163,$L127)/1000,0)*1000,1000),0))</f>
        <v>0</v>
      </c>
    </row>
    <row r="128" spans="1:166" x14ac:dyDescent="0.15">
      <c r="A128" s="84"/>
      <c r="B128" s="96">
        <v>125</v>
      </c>
      <c r="C128" s="96">
        <f>'[1]功能-子任务'!$S129</f>
        <v>193608</v>
      </c>
      <c r="D128" s="96">
        <f>'[1]功能-子任务'!$AC129</f>
        <v>179200000</v>
      </c>
      <c r="E128" s="96">
        <f>'[1]功能-子任务'!$AM129/4</f>
        <v>1271932421.875</v>
      </c>
      <c r="F128" s="96">
        <f t="shared" si="154"/>
        <v>1271932421.875</v>
      </c>
      <c r="G128" s="96">
        <f>'[1]功能-子任务'!$AR129</f>
        <v>2745620000.000001</v>
      </c>
      <c r="H128" s="96">
        <f>'[1]功能-子任务'!$BA129</f>
        <v>297950</v>
      </c>
      <c r="I128" s="96">
        <f>'[1]功能-子任务'!$BJ129</f>
        <v>992610.5</v>
      </c>
      <c r="L128" s="25">
        <v>15</v>
      </c>
      <c r="M128" s="41">
        <f>IF(成就内容!D21="","",INDEX($E$4:$E$178*成就内容!D$121/SUM(成就内容!$D$121:$BZ$121),成就内容!D77,1)-SUM(M$114:M127))</f>
        <v>0</v>
      </c>
      <c r="N128" s="41" t="str">
        <f>IF(成就内容!E21="","",INDEX($E$4:$E$178*成就内容!E$121/SUM(成就内容!$D$121:$BZ$121),成就内容!E77,1)-SUM(N$114:N127))</f>
        <v/>
      </c>
      <c r="O128" s="41">
        <f>IF(成就内容!F21="","",INDEX($E$4:$E$178*成就内容!F$121/SUM(成就内容!$D$121:$BZ$121),成就内容!F77,1)-SUM(O$114:O127))</f>
        <v>191326.53061224491</v>
      </c>
      <c r="P128" s="41" t="str">
        <f>IF(成就内容!G21="","",INDEX($E$4:$E$178*成就内容!G$121/SUM(成就内容!$D$121:$BZ$121),成就内容!G77,1)-SUM(P$114:P127))</f>
        <v/>
      </c>
      <c r="Q128" s="41">
        <f>IF(成就内容!H21="","",INDEX($E$4:$E$178*成就内容!H$121/SUM(成就内容!$D$121:$BZ$121),成就内容!H77,1)-SUM(Q$114:Q127))</f>
        <v>0</v>
      </c>
      <c r="R128" s="41">
        <f>IF(成就内容!I21="","",INDEX($E$4:$E$178*成就内容!I$121/SUM(成就内容!$D$121:$BZ$121),成就内容!I77,1)-SUM(R$114:R127))</f>
        <v>0</v>
      </c>
      <c r="S128" s="41">
        <f>IF(成就内容!J21="","",INDEX($E$4:$E$178*成就内容!J$121/SUM(成就内容!$D$121:$BZ$121),成就内容!J77,1)-SUM(S$114:S127))</f>
        <v>318877.55102040817</v>
      </c>
      <c r="T128" s="41">
        <f>IF(成就内容!K21="","",INDEX($E$4:$E$178*成就内容!K$121/SUM(成就内容!$D$121:$BZ$121),成就内容!K77,1)-SUM(T$114:T127))</f>
        <v>0</v>
      </c>
      <c r="U128" s="41">
        <f>IF(成就内容!L21="","",INDEX($E$4:$E$178*成就内容!L$121/SUM(成就内容!$D$121:$BZ$121),成就内容!L77,1)-SUM(U$114:U127))</f>
        <v>0</v>
      </c>
      <c r="V128" s="41">
        <f>IF(成就内容!M21="","",INDEX($E$4:$E$178*成就内容!M$121/SUM(成就内容!$D$121:$BZ$121),成就内容!M77,1)-SUM(V$114:V127))</f>
        <v>0</v>
      </c>
      <c r="W128" s="41">
        <f>IF(成就内容!N21="","",INDEX($E$4:$E$178*成就内容!N$121/SUM(成就内容!$D$121:$BZ$121),成就内容!N77,1)-SUM(W$114:W127))</f>
        <v>0</v>
      </c>
      <c r="X128" s="41">
        <f>IF(成就内容!O21="","",INDEX($E$4:$E$178*成就内容!O$121/SUM(成就内容!$D$121:$BZ$121),成就内容!O77,1)-SUM(X$114:X127))</f>
        <v>0</v>
      </c>
      <c r="Y128" s="41" t="str">
        <f>IF(成就内容!P21="","",INDEX($E$4:$E$178*成就内容!P$121/SUM(成就内容!$D$121:$BZ$121),成就内容!P77,1)-SUM(Y$114:Y127))</f>
        <v/>
      </c>
      <c r="Z128" s="41">
        <f>IF(成就内容!Q21="","",INDEX($E$4:$E$178*成就内容!Q$121/SUM(成就内容!$D$121:$BZ$121),成就内容!Q77,1)-SUM(Z$114:Z127))</f>
        <v>0</v>
      </c>
      <c r="AA128" s="41">
        <f>IF(成就内容!R21="","",INDEX($E$4:$E$178*成就内容!R$121/SUM(成就内容!$D$121:$BZ$121),成就内容!R77,1)-SUM(AA$114:AA127))</f>
        <v>0</v>
      </c>
      <c r="AB128" s="41">
        <f>IF(成就内容!S21="","",INDEX($E$4:$E$178*成就内容!S$121/SUM(成就内容!$D$121:$BZ$121),成就内容!S77,1)-SUM(AB$114:AB127))</f>
        <v>318877.55102040805</v>
      </c>
      <c r="AC128" s="41">
        <f>IF(成就内容!T21="","",INDEX($E$4:$E$178*成就内容!T$121/SUM(成就内容!$D$121:$BZ$121),成就内容!T77,1)-SUM(AC$114:AC127))</f>
        <v>0</v>
      </c>
      <c r="AD128" s="41">
        <f>IF(成就内容!U21="","",INDEX($E$4:$E$178*成就内容!U$121/SUM(成就内容!$D$121:$BZ$121),成就内容!U77,1)-SUM(AD$114:AD127))</f>
        <v>0</v>
      </c>
      <c r="AE128" s="41">
        <f>IF(成就内容!V21="","",INDEX($E$4:$E$178*成就内容!V$121/SUM(成就内容!$D$121:$BZ$121),成就内容!V77,1)-SUM(AE$114:AE127))</f>
        <v>0</v>
      </c>
      <c r="AF128" s="41">
        <f>IF(成就内容!W21="","",INDEX($E$4:$E$178*成就内容!W$121/SUM(成就内容!$D$121:$BZ$121),成就内容!W77,1)-SUM(AF$114:AF127))</f>
        <v>0</v>
      </c>
      <c r="AG128" s="41">
        <f>IF(成就内容!X21="","",INDEX($E$4:$E$178*成就内容!X$121/SUM(成就内容!$D$121:$BZ$121),成就内容!X77,1)-SUM(AG$114:AG127))</f>
        <v>0</v>
      </c>
      <c r="AH128" s="41">
        <f>IF(成就内容!Y21="","",INDEX($E$4:$E$178*成就内容!Y$121/SUM(成就内容!$D$121:$BZ$121),成就内容!Y77,1)-SUM(AH$114:AH127))</f>
        <v>0</v>
      </c>
      <c r="AI128" s="41" t="str">
        <f>IF(成就内容!Z21="","",INDEX($E$4:$E$178*成就内容!Z$121/SUM(成就内容!$D$121:$BZ$121),成就内容!Z77,1)-SUM(AI$114:AI127))</f>
        <v/>
      </c>
      <c r="AJ128" s="41">
        <f>IF(成就内容!AA21="","",INDEX($E$4:$E$178*成就内容!AA$121/SUM(成就内容!$D$121:$BZ$121),成就内容!AA77,1)-SUM(AJ$114:AJ127))</f>
        <v>0</v>
      </c>
      <c r="AK128" s="41">
        <f>IF(成就内容!AB21="","",INDEX($E$4:$E$178*成就内容!AB$121/SUM(成就内容!$D$121:$BZ$121),成就内容!AB77,1)-SUM(AK$114:AK127))</f>
        <v>0</v>
      </c>
      <c r="AL128" s="41">
        <f>IF(成就内容!AC21="","",INDEX($E$4:$E$178*成就内容!AC$121/SUM(成就内容!$D$121:$BZ$121),成就内容!AC77,1)-SUM(AL$114:AL127))</f>
        <v>0</v>
      </c>
      <c r="AM128" s="41">
        <f>IF(成就内容!AD21="","",INDEX($E$4:$E$178*成就内容!AD$121/SUM(成就内容!$D$121:$BZ$121),成就内容!AD77,1)-SUM(AM$114:AM127))</f>
        <v>0</v>
      </c>
      <c r="AN128" s="41">
        <f>IF(成就内容!AE21="","",INDEX($E$4:$E$178*成就内容!AE$121/SUM(成就内容!$D$121:$BZ$121),成就内容!AE77,1)-SUM(AN$114:AN127))</f>
        <v>0</v>
      </c>
      <c r="AO128" s="41">
        <f>IF(成就内容!AF21="","",INDEX($E$4:$E$178*成就内容!AF$121/SUM(成就内容!$D$121:$BZ$121),成就内容!AF77,1)-SUM(AO$114:AO127))</f>
        <v>0</v>
      </c>
      <c r="AP128" s="41">
        <f>IF(成就内容!AG21="","",INDEX($E$4:$E$178*成就内容!AG$121/SUM(成就内容!$D$121:$BZ$121),成就内容!AG77,1)-SUM(AP$114:AP127))</f>
        <v>0</v>
      </c>
      <c r="AQ128" s="41">
        <f>IF(成就内容!AH21="","",INDEX($E$4:$E$178*成就内容!AH$121/SUM(成就内容!$D$121:$BZ$121),成就内容!AH77,1)-SUM(AQ$114:AQ127))</f>
        <v>0</v>
      </c>
      <c r="AR128" s="41">
        <f>IF(成就内容!AI21="","",INDEX($E$4:$E$178*成就内容!AI$121/SUM(成就内容!$D$121:$BZ$121),成就内容!AI77,1)-SUM(AR$114:AR127))</f>
        <v>0</v>
      </c>
      <c r="AS128" s="41">
        <f>IF(成就内容!AJ21="","",INDEX($E$4:$E$178*成就内容!AJ$121/SUM(成就内容!$D$121:$BZ$121),成就内容!AJ77,1)-SUM(AS$114:AS127))</f>
        <v>0</v>
      </c>
      <c r="AT128" s="41" t="str">
        <f>IF(成就内容!AK21="","",INDEX($E$4:$E$178*成就内容!AK$121/SUM(成就内容!$D$121:$BZ$121),成就内容!AK77,1)-SUM(AT$114:AT127))</f>
        <v/>
      </c>
      <c r="AU128" s="41" t="str">
        <f>IF(成就内容!AL21="","",INDEX($E$4:$E$178*成就内容!AL$121/SUM(成就内容!$D$121:$BZ$121),成就内容!AL77,1)-SUM(AU$114:AU127))</f>
        <v/>
      </c>
      <c r="AV128" s="41">
        <f>IF(成就内容!AM21="","",INDEX($E$4:$E$178*成就内容!AM$121/SUM(成就内容!$D$121:$BZ$121),成就内容!AM77,1)-SUM(AV$114:AV127))</f>
        <v>0</v>
      </c>
      <c r="AW128" s="41">
        <f>IF(成就内容!AN21="","",INDEX($E$4:$E$178*成就内容!AN$121/SUM(成就内容!$D$121:$BZ$121),成就内容!AN77,1)-SUM(AW$114:AW127))</f>
        <v>0</v>
      </c>
      <c r="AX128" s="41">
        <f>IF(成就内容!AO21="","",INDEX($E$4:$E$178*成就内容!AO$121/SUM(成就内容!$D$121:$BZ$121),成就内容!AO77,1)-SUM(AX$114:AX127))</f>
        <v>159438.77551020402</v>
      </c>
      <c r="AY128" s="41">
        <f>IF(成就内容!AP21="","",INDEX($E$4:$E$178*成就内容!AP$121/SUM(成就内容!$D$121:$BZ$121),成就内容!AP77,1)-SUM(AY$114:AY127))</f>
        <v>0</v>
      </c>
      <c r="AZ128" s="41">
        <f>IF(成就内容!AQ21="","",INDEX($E$4:$E$178*成就内容!AQ$121/SUM(成就内容!$D$121:$BZ$121),成就内容!AQ77,1)-SUM(AZ$114:AZ127))</f>
        <v>0</v>
      </c>
      <c r="BA128" s="41">
        <f>IF(成就内容!AR21="","",INDEX($E$4:$E$178*成就内容!AR$121/SUM(成就内容!$D$121:$BZ$121),成就内容!AR77,1)-SUM(BA$114:BA127))</f>
        <v>398596.93877551029</v>
      </c>
      <c r="BB128" s="41">
        <f>IF(成就内容!AS21="","",INDEX($E$4:$E$178*成就内容!AS$121/SUM(成就内容!$D$121:$BZ$121),成就内容!AS77,1)-SUM(BB$114:BB127))</f>
        <v>0</v>
      </c>
      <c r="BC128" s="41">
        <f>IF(成就内容!AT21="","",INDEX($E$4:$E$178*成就内容!AT$121/SUM(成就内容!$D$121:$BZ$121),成就内容!AT77,1)-SUM(BC$114:BC127))</f>
        <v>0</v>
      </c>
      <c r="BD128" s="41">
        <f>IF(成就内容!AU21="","",INDEX($E$4:$E$178*成就内容!AU$121/SUM(成就内容!$D$121:$BZ$121),成就内容!AU77,1)-SUM(BD$114:BD127))</f>
        <v>0</v>
      </c>
      <c r="BE128" s="41">
        <f>IF(成就内容!AV21="","",INDEX($E$4:$E$178*成就内容!AV$121/SUM(成就内容!$D$121:$BZ$121),成就内容!AV77,1)-SUM(BE$114:BE127))</f>
        <v>6228077.1683673467</v>
      </c>
      <c r="BF128" s="41">
        <f>IF(成就内容!AW21="","",INDEX($E$4:$E$178*成就内容!AW$121/SUM(成就内容!$D$121:$BZ$121),成就内容!AW77,1)-SUM(BF$114:BF127))</f>
        <v>0</v>
      </c>
      <c r="BG128" s="41">
        <f>IF(成就内容!AX21="","",INDEX($E$4:$E$178*成就内容!AX$121/SUM(成就内容!$D$121:$BZ$121),成就内容!AX77,1)-SUM(BG$114:BG127))</f>
        <v>0</v>
      </c>
      <c r="BH128" s="41">
        <f>IF(成就内容!AY21="","",INDEX($E$4:$E$178*成就内容!AY$121/SUM(成就内容!$D$121:$BZ$121),成就内容!AY77,1)-SUM(BH$114:BH127))</f>
        <v>1992984.6938775508</v>
      </c>
      <c r="BI128" s="41">
        <f>IF(成就内容!AZ21="","",INDEX($E$4:$E$178*成就内容!AZ$121/SUM(成就内容!$D$121:$BZ$121),成就内容!AZ77,1)-SUM(BI$114:BI127))</f>
        <v>0</v>
      </c>
      <c r="BJ128" s="41">
        <f>IF(成就内容!BA21="","",INDEX($E$4:$E$178*成就内容!BA$121/SUM(成就内容!$D$121:$BZ$121),成就内容!BA77,1)-SUM(BJ$114:BJ127))</f>
        <v>0</v>
      </c>
      <c r="BK128" s="41">
        <f>IF(成就内容!BB21="","",INDEX($E$4:$E$178*成就内容!BB$121/SUM(成就内容!$D$121:$BZ$121),成就内容!BB77,1)-SUM(BK$114:BK127))</f>
        <v>0</v>
      </c>
      <c r="BL128" s="41">
        <f>IF(成就内容!BC21="","",INDEX($E$4:$E$178*成就内容!BC$121/SUM(成就内容!$D$121:$BZ$121),成就内容!BC77,1)-SUM(BL$114:BL127))</f>
        <v>0</v>
      </c>
      <c r="BM128" s="41">
        <f>IF(成就内容!BD21="","",INDEX($E$4:$E$178*成就内容!BD$121/SUM(成就内容!$D$121:$BZ$121),成就内容!BD77,1)-SUM(BM$114:BM127))</f>
        <v>318877.55102040805</v>
      </c>
      <c r="BN128" s="41">
        <f>IF(成就内容!BE21="","",INDEX($E$4:$E$178*成就内容!BE$121/SUM(成就内容!$D$121:$BZ$121),成就内容!BE77,1)-SUM(BN$114:BN127))</f>
        <v>0</v>
      </c>
      <c r="BO128" s="41">
        <f>IF(成就内容!BF21="","",INDEX($E$4:$E$178*成就内容!BF$121/SUM(成就内容!$D$121:$BZ$121),成就内容!BF77,1)-SUM(BO$114:BO127))</f>
        <v>0</v>
      </c>
      <c r="BP128" s="41">
        <f>IF(成就内容!BG21="","",INDEX($E$4:$E$178*成就内容!BG$121/SUM(成就内容!$D$121:$BZ$121),成就内容!BG77,1)-SUM(BP$114:BP127))</f>
        <v>0</v>
      </c>
      <c r="BQ128" s="41">
        <f>IF(成就内容!BH21="","",INDEX($E$4:$E$178*成就内容!BH$121/SUM(成就内容!$D$121:$BZ$121),成就内容!BH77,1)-SUM(BQ$114:BQ127))</f>
        <v>0</v>
      </c>
      <c r="BR128" s="41" t="str">
        <f>IF(成就内容!BI21="","",INDEX($E$4:$E$178*成就内容!BI$121/SUM(成就内容!$D$121:$BZ$121),成就内容!BI77,1)-SUM(BR$114:BR127))</f>
        <v/>
      </c>
      <c r="BS128" s="41">
        <f>IF(成就内容!BJ21="","",INDEX($E$4:$E$178*成就内容!BJ$121/SUM(成就内容!$D$121:$BZ$121),成就内容!BJ77,1)-SUM(BS$114:BS127))</f>
        <v>28061.224489795917</v>
      </c>
      <c r="BT128" s="41">
        <f>IF(成就内容!BK21="","",INDEX($E$4:$E$178*成就内容!BK$121/SUM(成就内容!$D$121:$BZ$121),成就内容!BK77,1)-SUM(BT$114:BT127))</f>
        <v>0</v>
      </c>
      <c r="BU128" s="41">
        <f>IF(成就内容!BL21="","",INDEX($E$4:$E$178*成就内容!BL$121/SUM(成就内容!$D$121:$BZ$121),成就内容!BL77,1)-SUM(BU$114:BU127))</f>
        <v>0</v>
      </c>
      <c r="BV128" s="41">
        <f>IF(成就内容!BM21="","",INDEX($E$4:$E$178*成就内容!BM$121/SUM(成就内容!$D$121:$BZ$121),成就内容!BM77,1)-SUM(BV$114:BV127))</f>
        <v>9795.9183673469379</v>
      </c>
      <c r="BW128" s="41">
        <f>IF(成就内容!BN21="","",INDEX($E$4:$E$178*成就内容!BN$121/SUM(成就内容!$D$121:$BZ$121),成就内容!BN77,1)-SUM(BW$114:BW127))</f>
        <v>0</v>
      </c>
      <c r="BX128" s="41">
        <f>IF(成就内容!BO21="","",INDEX($E$4:$E$178*成就内容!BO$121/SUM(成就内容!$D$121:$BZ$121),成就内容!BO77,1)-SUM(BX$114:BX127))</f>
        <v>0</v>
      </c>
      <c r="BY128" s="41">
        <f>IF(成就内容!BP21="","",INDEX($E$4:$E$178*成就内容!BP$121/SUM(成就内容!$D$121:$BZ$121),成就内容!BP77,1)-SUM(BY$114:BY127))</f>
        <v>0</v>
      </c>
      <c r="BZ128" s="41">
        <f>IF(成就内容!BQ21="","",INDEX($E$4:$E$178*成就内容!BQ$121/SUM(成就内容!$D$121:$BZ$121),成就内容!BQ77,1)-SUM(BZ$114:BZ127))</f>
        <v>0</v>
      </c>
      <c r="CA128" s="41">
        <f>IF(成就内容!BR21="","",INDEX($E$4:$E$178*成就内容!BR$121/SUM(成就内容!$D$121:$BZ$121),成就内容!BR77,1)-SUM(CA$114:CA127))</f>
        <v>0</v>
      </c>
      <c r="CB128" s="41">
        <f>IF(成就内容!BS21="","",INDEX($E$4:$E$178*成就内容!BS$121/SUM(成就内容!$D$121:$BZ$121),成就内容!BS77,1)-SUM(CB$114:CB127))</f>
        <v>0</v>
      </c>
      <c r="CC128" s="41">
        <f>IF(成就内容!BT21="","",INDEX($E$4:$E$178*成就内容!BT$121/SUM(成就内容!$D$121:$BZ$121),成就内容!BT77,1)-SUM(CC$114:CC127))</f>
        <v>0</v>
      </c>
      <c r="CD128" s="41">
        <f>IF(成就内容!BU21="","",INDEX($E$4:$E$178*成就内容!BU$121/SUM(成就内容!$D$121:$BZ$121),成就内容!BU77,1)-SUM(CD$114:CD127))</f>
        <v>0</v>
      </c>
      <c r="CE128" s="41" t="str">
        <f>IF(成就内容!BV21="","",INDEX($E$4:$E$178*成就内容!BV$121/SUM(成就内容!$D$121:$BZ$121),成就内容!BV77,1)-SUM(CE$114:CE127))</f>
        <v/>
      </c>
      <c r="CF128" s="41">
        <f>IF(成就内容!BW21="","",INDEX($E$4:$E$178*成就内容!BW$121/SUM(成就内容!$D$121:$BZ$121),成就内容!BW77,1)-SUM(CF$114:CF127))</f>
        <v>0</v>
      </c>
      <c r="CG128" s="41">
        <f>IF(成就内容!BX21="","",INDEX($E$4:$E$178*成就内容!BX$121/SUM(成就内容!$D$121:$BZ$121),成就内容!BX77,1)-SUM(CG$114:CG127))</f>
        <v>239158.16326530604</v>
      </c>
      <c r="CH128" s="41">
        <f>IF(成就内容!BY21="","",INDEX($E$4:$E$178*成就内容!BY$121/SUM(成就内容!$D$121:$BZ$121),成就内容!BY77,1)-SUM(CH$114:CH127))</f>
        <v>0</v>
      </c>
      <c r="CI128" s="41">
        <f>IF(成就内容!BZ21="","",INDEX($E$4:$E$178*成就内容!BZ$121/SUM(成就内容!$D$121:$BZ$121),成就内容!BZ77,1)-SUM(CI$114:CI127))</f>
        <v>0</v>
      </c>
      <c r="CM128" s="43">
        <v>15</v>
      </c>
      <c r="CN128" s="41">
        <f>IF(M128="","",IF(成就内容!D$121&lt;&gt;"",MAX(ROUNDUP(SMALL(M$114:M$163,$L128)/1000,0)*1000,1000),0))</f>
        <v>0</v>
      </c>
      <c r="CO128" s="41" t="str">
        <f>IF(N128="","",IF(成就内容!E$121&lt;&gt;"",MAX(ROUNDUP(SMALL(N$114:N$163,$L128)/1000,0)*1000,1000),0))</f>
        <v/>
      </c>
      <c r="CP128" s="41">
        <f>IF(O128="","",IF(成就内容!F$121&lt;&gt;"",MAX(ROUNDUP(SMALL(O$114:O$163,$L128)/1000,0)*1000,1000),0))</f>
        <v>192000</v>
      </c>
      <c r="CQ128" s="41" t="str">
        <f>IF(P128="","",IF(成就内容!G$121&lt;&gt;"",MAX(ROUNDUP(SMALL(P$114:P$163,$L128)/1000,0)*1000,1000),0))</f>
        <v/>
      </c>
      <c r="CR128" s="41">
        <f>IF(Q128="","",IF(成就内容!H$121&lt;&gt;"",MAX(ROUNDUP(SMALL(Q$114:Q$163,$L128)/1000,0)*1000,1000),0))</f>
        <v>0</v>
      </c>
      <c r="CS128" s="41">
        <f>IF(R128="","",IF(成就内容!I$121&lt;&gt;"",MAX(ROUNDUP(SMALL(R$114:R$163,$L128)/1000,0)*1000,1000),0))</f>
        <v>0</v>
      </c>
      <c r="CT128" s="41">
        <f>IF(S128="","",IF(成就内容!J$121&lt;&gt;"",MAX(ROUNDUP(SMALL(S$114:S$163,$L128)/1000,0)*1000,1000),0))</f>
        <v>319000</v>
      </c>
      <c r="CU128" s="41">
        <f>IF(T128="","",IF(成就内容!K$121&lt;&gt;"",MAX(ROUNDUP(SMALL(T$114:T$163,$L128)/1000,0)*1000,1000),0))</f>
        <v>0</v>
      </c>
      <c r="CV128" s="41">
        <f>IF(U128="","",IF(成就内容!L$121&lt;&gt;"",MAX(ROUNDUP(SMALL(U$114:U$163,$L128)/1000,0)*1000,1000),0))</f>
        <v>0</v>
      </c>
      <c r="CW128" s="41">
        <f>IF(V128="","",IF(成就内容!M$121&lt;&gt;"",MAX(ROUNDUP(SMALL(V$114:V$163,$L128)/1000,0)*1000,1000),0))</f>
        <v>0</v>
      </c>
      <c r="CX128" s="41">
        <f>IF(W128="","",IF(成就内容!N$121&lt;&gt;"",MAX(ROUNDUP(SMALL(W$114:W$163,$L128)/1000,0)*1000,1000),0))</f>
        <v>0</v>
      </c>
      <c r="CY128" s="41">
        <f>IF(X128="","",IF(成就内容!O$121&lt;&gt;"",MAX(ROUNDUP(SMALL(X$114:X$163,$L128)/1000,0)*1000,1000),0))</f>
        <v>0</v>
      </c>
      <c r="CZ128" s="41" t="str">
        <f>IF(Y128="","",IF(成就内容!P$121&lt;&gt;"",MAX(ROUNDUP(SMALL(Y$114:Y$163,$L128)/1000,0)*1000,1000),0))</f>
        <v/>
      </c>
      <c r="DA128" s="41">
        <f>IF(Z128="","",IF(成就内容!Q$121&lt;&gt;"",MAX(ROUNDUP(SMALL(Z$114:Z$163,$L128)/1000,0)*1000,1000),0))</f>
        <v>0</v>
      </c>
      <c r="DB128" s="41">
        <f>IF(AA128="","",IF(成就内容!R$121&lt;&gt;"",MAX(ROUNDUP(SMALL(AA$114:AA$163,$L128)/1000,0)*1000,1000),0))</f>
        <v>0</v>
      </c>
      <c r="DC128" s="41">
        <f>IF(AB128="","",IF(成就内容!S$121&lt;&gt;"",MAX(ROUNDUP(SMALL(AB$114:AB$163,$L128)/1000,0)*1000,1000),0))</f>
        <v>319000</v>
      </c>
      <c r="DD128" s="41">
        <f>IF(AC128="","",IF(成就内容!T$121&lt;&gt;"",MAX(ROUNDUP(SMALL(AC$114:AC$163,$L128)/1000,0)*1000,1000),0))</f>
        <v>0</v>
      </c>
      <c r="DE128" s="41">
        <f>IF(AD128="","",IF(成就内容!U$121&lt;&gt;"",MAX(ROUNDUP(SMALL(AD$114:AD$163,$L128)/1000,0)*1000,1000),0))</f>
        <v>0</v>
      </c>
      <c r="DF128" s="41">
        <f>IF(AE128="","",IF(成就内容!V$121&lt;&gt;"",MAX(ROUNDUP(SMALL(AE$114:AE$163,$L128)/1000,0)*1000,1000),0))</f>
        <v>0</v>
      </c>
      <c r="DG128" s="41">
        <f>IF(AF128="","",IF(成就内容!W$121&lt;&gt;"",MAX(ROUNDUP(SMALL(AF$114:AF$163,$L128)/1000,0)*1000,1000),0))</f>
        <v>0</v>
      </c>
      <c r="DH128" s="41">
        <f>IF(AG128="","",IF(成就内容!X$121&lt;&gt;"",MAX(ROUNDUP(SMALL(AG$114:AG$163,$L128)/1000,0)*1000,1000),0))</f>
        <v>0</v>
      </c>
      <c r="DI128" s="41">
        <f>IF(AH128="","",IF(成就内容!Y$121&lt;&gt;"",MAX(ROUNDUP(SMALL(AH$114:AH$163,$L128)/1000,0)*1000,1000),0))</f>
        <v>0</v>
      </c>
      <c r="DJ128" s="41" t="str">
        <f>IF(AI128="","",IF(成就内容!Z$121&lt;&gt;"",MAX(ROUNDUP(SMALL(AI$114:AI$163,$L128)/1000,0)*1000,1000),0))</f>
        <v/>
      </c>
      <c r="DK128" s="41">
        <f>IF(AJ128="","",IF(成就内容!AA$121&lt;&gt;"",MAX(ROUNDUP(SMALL(AJ$114:AJ$163,$L128)/1000,0)*1000,1000),0))</f>
        <v>160000</v>
      </c>
      <c r="DL128" s="41">
        <f>IF(AK128="","",IF(成就内容!AB$121&lt;&gt;"",MAX(ROUNDUP(SMALL(AK$114:AK$163,$L128)/1000,0)*1000,1000),0))</f>
        <v>0</v>
      </c>
      <c r="DM128" s="41">
        <f>IF(AL128="","",IF(成就内容!AC$121&lt;&gt;"",MAX(ROUNDUP(SMALL(AL$114:AL$163,$L128)/1000,0)*1000,1000),0))</f>
        <v>0</v>
      </c>
      <c r="DN128" s="41">
        <f>IF(AM128="","",IF(成就内容!AD$121&lt;&gt;"",MAX(ROUNDUP(SMALL(AM$114:AM$163,$L128)/1000,0)*1000,1000),0))</f>
        <v>0</v>
      </c>
      <c r="DO128" s="41">
        <f>IF(AN128="","",IF(成就内容!AE$121&lt;&gt;"",MAX(ROUNDUP(SMALL(AN$114:AN$163,$L128)/1000,0)*1000,1000),0))</f>
        <v>0</v>
      </c>
      <c r="DP128" s="41">
        <f>IF(AO128="","",IF(成就内容!AF$121&lt;&gt;"",MAX(ROUNDUP(SMALL(AO$114:AO$163,$L128)/1000,0)*1000,1000),0))</f>
        <v>0</v>
      </c>
      <c r="DQ128" s="41">
        <f>IF(AP128="","",IF(成就内容!AG$121&lt;&gt;"",MAX(ROUNDUP(SMALL(AP$114:AP$163,$L128)/1000,0)*1000,1000),0))</f>
        <v>0</v>
      </c>
      <c r="DR128" s="41">
        <f>IF(AQ128="","",IF(成就内容!AH$121&lt;&gt;"",MAX(ROUNDUP(SMALL(AQ$114:AQ$163,$L128)/1000,0)*1000,1000),0))</f>
        <v>0</v>
      </c>
      <c r="DS128" s="41">
        <f>IF(AR128="","",IF(成就内容!AI$121&lt;&gt;"",MAX(ROUNDUP(SMALL(AR$114:AR$163,$L128)/1000,0)*1000,1000),0))</f>
        <v>0</v>
      </c>
      <c r="DT128" s="41">
        <f>IF(AS128="","",IF(成就内容!AJ$121&lt;&gt;"",MAX(ROUNDUP(SMALL(AS$114:AS$163,$L128)/1000,0)*1000,1000),0))</f>
        <v>0</v>
      </c>
      <c r="DU128" s="41" t="str">
        <f>IF(AT128="","",IF(成就内容!AK$121&lt;&gt;"",MAX(ROUNDUP(SMALL(AT$114:AT$163,$L128)/1000,0)*1000,1000),0))</f>
        <v/>
      </c>
      <c r="DV128" s="41" t="str">
        <f>IF(AU128="","",IF(成就内容!AL$121&lt;&gt;"",MAX(ROUNDUP(SMALL(AU$114:AU$163,$L128)/1000,0)*1000,1000),0))</f>
        <v/>
      </c>
      <c r="DW128" s="41">
        <f>IF(AV128="","",IF(成就内容!AM$121&lt;&gt;"",MAX(ROUNDUP(SMALL(AV$114:AV$163,$L128)/1000,0)*1000,1000),0))</f>
        <v>0</v>
      </c>
      <c r="DX128" s="41">
        <f>IF(AW128="","",IF(成就内容!AN$121&lt;&gt;"",MAX(ROUNDUP(SMALL(AW$114:AW$163,$L128)/1000,0)*1000,1000),0))</f>
        <v>0</v>
      </c>
      <c r="DY128" s="41">
        <f>IF(AX128="","",IF(成就内容!AO$121&lt;&gt;"",MAX(ROUNDUP(SMALL(AX$114:AX$163,$L128)/1000,0)*1000,1000),0))</f>
        <v>160000</v>
      </c>
      <c r="DZ128" s="41">
        <f>IF(AY128="","",IF(成就内容!AP$121&lt;&gt;"",MAX(ROUNDUP(SMALL(AY$114:AY$163,$L128)/1000,0)*1000,1000),0))</f>
        <v>0</v>
      </c>
      <c r="EA128" s="41">
        <f>IF(AZ128="","",IF(成就内容!AQ$121&lt;&gt;"",MAX(ROUNDUP(SMALL(AZ$114:AZ$163,$L128)/1000,0)*1000,1000),0))</f>
        <v>0</v>
      </c>
      <c r="EB128" s="41">
        <f>IF(BA128="","",IF(成就内容!AR$121&lt;&gt;"",MAX(ROUNDUP(SMALL(BA$114:BA$163,$L128)/1000,0)*1000,1000),0))</f>
        <v>399000</v>
      </c>
      <c r="EC128" s="41">
        <f>IF(BB128="","",IF(成就内容!AS$121&lt;&gt;"",MAX(ROUNDUP(SMALL(BB$114:BB$163,$L128)/1000,0)*1000,1000),0))</f>
        <v>0</v>
      </c>
      <c r="ED128" s="41">
        <f>IF(BC128="","",IF(成就内容!AT$121&lt;&gt;"",MAX(ROUNDUP(SMALL(BC$114:BC$163,$L128)/1000,0)*1000,1000),0))</f>
        <v>0</v>
      </c>
      <c r="EE128" s="41">
        <f>IF(BD128="","",IF(成就内容!AU$121&lt;&gt;"",MAX(ROUNDUP(SMALL(BD$114:BD$163,$L128)/1000,0)*1000,1000),0))</f>
        <v>0</v>
      </c>
      <c r="EF128" s="41">
        <f>IF(BE128="","",IF(成就内容!AV$121&lt;&gt;"",MAX(ROUNDUP(SMALL(BE$114:BE$163,$L128)/1000,0)*1000,1000),0))</f>
        <v>6229000</v>
      </c>
      <c r="EG128" s="41">
        <f>IF(BF128="","",IF(成就内容!AW$121&lt;&gt;"",MAX(ROUNDUP(SMALL(BF$114:BF$163,$L128)/1000,0)*1000,1000),0))</f>
        <v>0</v>
      </c>
      <c r="EH128" s="41">
        <f>IF(BG128="","",IF(成就内容!AX$121&lt;&gt;"",MAX(ROUNDUP(SMALL(BG$114:BG$163,$L128)/1000,0)*1000,1000),0))</f>
        <v>0</v>
      </c>
      <c r="EI128" s="41">
        <f>IF(BH128="","",IF(成就内容!AY$121&lt;&gt;"",MAX(ROUNDUP(SMALL(BH$114:BH$163,$L128)/1000,0)*1000,1000),0))</f>
        <v>1993000</v>
      </c>
      <c r="EJ128" s="41">
        <f>IF(BI128="","",IF(成就内容!AZ$121&lt;&gt;"",MAX(ROUNDUP(SMALL(BI$114:BI$163,$L128)/1000,0)*1000,1000),0))</f>
        <v>0</v>
      </c>
      <c r="EK128" s="41">
        <f>IF(BJ128="","",IF(成就内容!BA$121&lt;&gt;"",MAX(ROUNDUP(SMALL(BJ$114:BJ$163,$L128)/1000,0)*1000,1000),0))</f>
        <v>0</v>
      </c>
      <c r="EL128" s="41">
        <f>IF(BK128="","",IF(成就内容!BB$121&lt;&gt;"",MAX(ROUNDUP(SMALL(BK$114:BK$163,$L128)/1000,0)*1000,1000),0))</f>
        <v>0</v>
      </c>
      <c r="EM128" s="41">
        <f>IF(BL128="","",IF(成就内容!BC$121&lt;&gt;"",MAX(ROUNDUP(SMALL(BL$114:BL$163,$L128)/1000,0)*1000,1000),0))</f>
        <v>0</v>
      </c>
      <c r="EN128" s="41">
        <f>IF(BM128="","",IF(成就内容!BD$121&lt;&gt;"",MAX(ROUNDUP(SMALL(BM$114:BM$163,$L128)/1000,0)*1000,1000),0))</f>
        <v>319000</v>
      </c>
      <c r="EO128" s="41">
        <f>IF(BN128="","",IF(成就内容!BE$121&lt;&gt;"",MAX(ROUNDUP(SMALL(BN$114:BN$163,$L128)/1000,0)*1000,1000),0))</f>
        <v>0</v>
      </c>
      <c r="EP128" s="41">
        <f>IF(BO128="","",IF(成就内容!BF$121&lt;&gt;"",MAX(ROUNDUP(SMALL(BO$114:BO$163,$L128)/1000,0)*1000,1000),0))</f>
        <v>0</v>
      </c>
      <c r="EQ128" s="41">
        <f>IF(BP128="","",IF(成就内容!BG$121&lt;&gt;"",MAX(ROUNDUP(SMALL(BP$114:BP$163,$L128)/1000,0)*1000,1000),0))</f>
        <v>0</v>
      </c>
      <c r="ER128" s="41">
        <f>IF(BQ128="","",IF(成就内容!BH$121&lt;&gt;"",MAX(ROUNDUP(SMALL(BQ$114:BQ$163,$L128)/1000,0)*1000,1000),0))</f>
        <v>0</v>
      </c>
      <c r="ES128" s="41" t="str">
        <f>IF(BR128="","",IF(成就内容!BI$121&lt;&gt;"",MAX(ROUNDUP(SMALL(BR$114:BR$163,$L128)/1000,0)*1000,1000),0))</f>
        <v/>
      </c>
      <c r="ET128" s="41">
        <f>IF(BS128="","",IF(成就内容!BJ$121&lt;&gt;"",MAX(ROUNDUP(SMALL(BS$114:BS$163,$L128)/1000,0)*1000,1000),0))</f>
        <v>26000</v>
      </c>
      <c r="EU128" s="41">
        <f>IF(BT128="","",IF(成就内容!BK$121&lt;&gt;"",MAX(ROUNDUP(SMALL(BT$114:BT$163,$L128)/1000,0)*1000,1000),0))</f>
        <v>0</v>
      </c>
      <c r="EV128" s="41">
        <f>IF(BU128="","",IF(成就内容!BL$121&lt;&gt;"",MAX(ROUNDUP(SMALL(BU$114:BU$163,$L128)/1000,0)*1000,1000),0))</f>
        <v>0</v>
      </c>
      <c r="EW128" s="41">
        <f>IF(BV128="","",IF(成就内容!BM$121&lt;&gt;"",MAX(ROUNDUP(SMALL(BV$114:BV$163,$L128)/1000,0)*1000,1000),0))</f>
        <v>10000</v>
      </c>
      <c r="EX128" s="41">
        <f>IF(BW128="","",IF(成就内容!BN$121&lt;&gt;"",MAX(ROUNDUP(SMALL(BW$114:BW$163,$L128)/1000,0)*1000,1000),0))</f>
        <v>0</v>
      </c>
      <c r="EY128" s="41">
        <f>IF(BX128="","",IF(成就内容!BO$121&lt;&gt;"",MAX(ROUNDUP(SMALL(BX$114:BX$163,$L128)/1000,0)*1000,1000),0))</f>
        <v>0</v>
      </c>
      <c r="EZ128" s="41">
        <f>IF(BY128="","",IF(成就内容!BP$121&lt;&gt;"",MAX(ROUNDUP(SMALL(BY$114:BY$163,$L128)/1000,0)*1000,1000),0))</f>
        <v>0</v>
      </c>
      <c r="FA128" s="41">
        <f>IF(BZ128="","",IF(成就内容!BQ$121&lt;&gt;"",MAX(ROUNDUP(SMALL(BZ$114:BZ$163,$L128)/1000,0)*1000,1000),0))</f>
        <v>0</v>
      </c>
      <c r="FB128" s="41">
        <f>IF(CA128="","",IF(成就内容!BR$121&lt;&gt;"",MAX(ROUNDUP(SMALL(CA$114:CA$163,$L128)/1000,0)*1000,1000),0))</f>
        <v>0</v>
      </c>
      <c r="FC128" s="41">
        <f>IF(CB128="","",IF(成就内容!BS$121&lt;&gt;"",MAX(ROUNDUP(SMALL(CB$114:CB$163,$L128)/1000,0)*1000,1000),0))</f>
        <v>0</v>
      </c>
      <c r="FD128" s="41">
        <f>IF(CC128="","",IF(成就内容!BT$121&lt;&gt;"",MAX(ROUNDUP(SMALL(CC$114:CC$163,$L128)/1000,0)*1000,1000),0))</f>
        <v>0</v>
      </c>
      <c r="FE128" s="41">
        <f>IF(CD128="","",IF(成就内容!BU$121&lt;&gt;"",MAX(ROUNDUP(SMALL(CD$114:CD$163,$L128)/1000,0)*1000,1000),0))</f>
        <v>0</v>
      </c>
      <c r="FF128" s="41" t="str">
        <f>IF(CE128="","",IF(成就内容!BV$121&lt;&gt;"",MAX(ROUNDUP(SMALL(CE$114:CE$163,$L128)/1000,0)*1000,1000),0))</f>
        <v/>
      </c>
      <c r="FG128" s="41">
        <f>IF(CF128="","",IF(成就内容!BW$121&lt;&gt;"",MAX(ROUNDUP(SMALL(CF$114:CF$163,$L128)/1000,0)*1000,1000),0))</f>
        <v>0</v>
      </c>
      <c r="FH128" s="41">
        <f>IF(CG128="","",IF(成就内容!BX$121&lt;&gt;"",MAX(ROUNDUP(SMALL(CG$114:CG$163,$L128)/1000,0)*1000,1000),0))</f>
        <v>240000</v>
      </c>
      <c r="FI128" s="41">
        <f>IF(CH128="","",IF(成就内容!BY$121&lt;&gt;"",MAX(ROUNDUP(SMALL(CH$114:CH$163,$L128)/1000,0)*1000,1000),0))</f>
        <v>0</v>
      </c>
      <c r="FJ128" s="41">
        <f>IF(CI128="","",IF(成就内容!BZ$121&lt;&gt;"",MAX(ROUNDUP(SMALL(CI$114:CI$163,$L128)/1000,0)*1000,1000),0))</f>
        <v>0</v>
      </c>
    </row>
    <row r="129" spans="1:166" x14ac:dyDescent="0.15">
      <c r="A129" s="84"/>
      <c r="B129" s="96">
        <v>126</v>
      </c>
      <c r="C129" s="96">
        <f>'[1]功能-子任务'!$S130</f>
        <v>199137.6</v>
      </c>
      <c r="D129" s="96">
        <f>'[1]功能-子任务'!$AC130</f>
        <v>184320000</v>
      </c>
      <c r="E129" s="96">
        <f>'[1]功能-子任务'!$AM130/4</f>
        <v>1302450000</v>
      </c>
      <c r="F129" s="96">
        <f t="shared" si="154"/>
        <v>1302450000</v>
      </c>
      <c r="G129" s="96">
        <f>'[1]功能-子任务'!$AR130</f>
        <v>2809620000.000001</v>
      </c>
      <c r="H129" s="96">
        <f>'[1]功能-子任务'!$BA130</f>
        <v>306950</v>
      </c>
      <c r="I129" s="96">
        <f>'[1]功能-子任务'!$BJ130</f>
        <v>1025947.6</v>
      </c>
      <c r="L129" s="25">
        <v>16</v>
      </c>
      <c r="M129" s="41">
        <f>IF(成就内容!D22="","",INDEX($E$4:$E$178*成就内容!D$121/SUM(成就内容!$D$121:$BZ$121),成就内容!D78,1)-SUM(M$114:M128))</f>
        <v>0</v>
      </c>
      <c r="N129" s="41" t="str">
        <f>IF(成就内容!E22="","",INDEX($E$4:$E$178*成就内容!E$121/SUM(成就内容!$D$121:$BZ$121),成就内容!E78,1)-SUM(N$114:N128))</f>
        <v/>
      </c>
      <c r="O129" s="41">
        <f>IF(成就内容!F22="","",INDEX($E$4:$E$178*成就内容!F$121/SUM(成就内容!$D$121:$BZ$121),成就内容!F78,1)-SUM(O$114:O128))</f>
        <v>382653.06122448971</v>
      </c>
      <c r="P129" s="41" t="str">
        <f>IF(成就内容!G22="","",INDEX($E$4:$E$178*成就内容!G$121/SUM(成就内容!$D$121:$BZ$121),成就内容!G78,1)-SUM(P$114:P128))</f>
        <v/>
      </c>
      <c r="Q129" s="41">
        <f>IF(成就内容!H22="","",INDEX($E$4:$E$178*成就内容!H$121/SUM(成就内容!$D$121:$BZ$121),成就内容!H78,1)-SUM(Q$114:Q128))</f>
        <v>0</v>
      </c>
      <c r="R129" s="41">
        <f>IF(成就内容!I22="","",INDEX($E$4:$E$178*成就内容!I$121/SUM(成就内容!$D$121:$BZ$121),成就内容!I78,1)-SUM(R$114:R128))</f>
        <v>0</v>
      </c>
      <c r="S129" s="41">
        <f>IF(成就内容!J22="","",INDEX($E$4:$E$178*成就内容!J$121/SUM(成就内容!$D$121:$BZ$121),成就内容!J78,1)-SUM(S$114:S128))</f>
        <v>438456.6326530613</v>
      </c>
      <c r="T129" s="41">
        <f>IF(成就内容!K22="","",INDEX($E$4:$E$178*成就内容!K$121/SUM(成就内容!$D$121:$BZ$121),成就内容!K78,1)-SUM(T$114:T128))</f>
        <v>0</v>
      </c>
      <c r="U129" s="41">
        <f>IF(成就内容!L22="","",INDEX($E$4:$E$178*成就内容!L$121/SUM(成就内容!$D$121:$BZ$121),成就内容!L78,1)-SUM(U$114:U128))</f>
        <v>0</v>
      </c>
      <c r="V129" s="41">
        <f>IF(成就内容!M22="","",INDEX($E$4:$E$178*成就内容!M$121/SUM(成就内容!$D$121:$BZ$121),成就内容!M78,1)-SUM(V$114:V128))</f>
        <v>0</v>
      </c>
      <c r="W129" s="41">
        <f>IF(成就内容!N22="","",INDEX($E$4:$E$178*成就内容!N$121/SUM(成就内容!$D$121:$BZ$121),成就内容!N78,1)-SUM(W$114:W128))</f>
        <v>0</v>
      </c>
      <c r="X129" s="41">
        <f>IF(成就内容!O22="","",INDEX($E$4:$E$178*成就内容!O$121/SUM(成就内容!$D$121:$BZ$121),成就内容!O78,1)-SUM(X$114:X128))</f>
        <v>0</v>
      </c>
      <c r="Y129" s="41" t="str">
        <f>IF(成就内容!P22="","",INDEX($E$4:$E$178*成就内容!P$121/SUM(成就内容!$D$121:$BZ$121),成就内容!P78,1)-SUM(Y$114:Y128))</f>
        <v/>
      </c>
      <c r="Z129" s="41">
        <f>IF(成就内容!Q22="","",INDEX($E$4:$E$178*成就内容!Q$121/SUM(成就内容!$D$121:$BZ$121),成就内容!Q78,1)-SUM(Z$114:Z128))</f>
        <v>0</v>
      </c>
      <c r="AA129" s="41">
        <f>IF(成就内容!R22="","",INDEX($E$4:$E$178*成就内容!R$121/SUM(成就内容!$D$121:$BZ$121),成就内容!R78,1)-SUM(AA$114:AA128))</f>
        <v>0</v>
      </c>
      <c r="AB129" s="41">
        <f>IF(成就内容!S22="","",INDEX($E$4:$E$178*成就内容!S$121/SUM(成就内容!$D$121:$BZ$121),成就内容!S78,1)-SUM(AB$114:AB128))</f>
        <v>797193.87755102036</v>
      </c>
      <c r="AC129" s="41">
        <f>IF(成就内容!T22="","",INDEX($E$4:$E$178*成就内容!T$121/SUM(成就内容!$D$121:$BZ$121),成就内容!T78,1)-SUM(AC$114:AC128))</f>
        <v>0</v>
      </c>
      <c r="AD129" s="41">
        <f>IF(成就内容!U22="","",INDEX($E$4:$E$178*成就内容!U$121/SUM(成就内容!$D$121:$BZ$121),成就内容!U78,1)-SUM(AD$114:AD128))</f>
        <v>0</v>
      </c>
      <c r="AE129" s="41">
        <f>IF(成就内容!V22="","",INDEX($E$4:$E$178*成就内容!V$121/SUM(成就内容!$D$121:$BZ$121),成就内容!V78,1)-SUM(AE$114:AE128))</f>
        <v>0</v>
      </c>
      <c r="AF129" s="41">
        <f>IF(成就内容!W22="","",INDEX($E$4:$E$178*成就内容!W$121/SUM(成就内容!$D$121:$BZ$121),成就内容!W78,1)-SUM(AF$114:AF128))</f>
        <v>0</v>
      </c>
      <c r="AG129" s="41">
        <f>IF(成就内容!X22="","",INDEX($E$4:$E$178*成就内容!X$121/SUM(成就内容!$D$121:$BZ$121),成就内容!X78,1)-SUM(AG$114:AG128))</f>
        <v>0</v>
      </c>
      <c r="AH129" s="41">
        <f>IF(成就内容!Y22="","",INDEX($E$4:$E$178*成就内容!Y$121/SUM(成就内容!$D$121:$BZ$121),成就内容!Y78,1)-SUM(AH$114:AH128))</f>
        <v>0</v>
      </c>
      <c r="AI129" s="41" t="str">
        <f>IF(成就内容!Z22="","",INDEX($E$4:$E$178*成就内容!Z$121/SUM(成就内容!$D$121:$BZ$121),成就内容!Z78,1)-SUM(AI$114:AI128))</f>
        <v/>
      </c>
      <c r="AJ129" s="41">
        <f>IF(成就内容!AA22="","",INDEX($E$4:$E$178*成就内容!AA$121/SUM(成就内容!$D$121:$BZ$121),成就内容!AA78,1)-SUM(AJ$114:AJ128))</f>
        <v>199298.46938775503</v>
      </c>
      <c r="AK129" s="41">
        <f>IF(成就内容!AB22="","",INDEX($E$4:$E$178*成就内容!AB$121/SUM(成就内容!$D$121:$BZ$121),成就内容!AB78,1)-SUM(AK$114:AK128))</f>
        <v>0</v>
      </c>
      <c r="AL129" s="41">
        <f>IF(成就内容!AC22="","",INDEX($E$4:$E$178*成就内容!AC$121/SUM(成就内容!$D$121:$BZ$121),成就内容!AC78,1)-SUM(AL$114:AL128))</f>
        <v>0</v>
      </c>
      <c r="AM129" s="41">
        <f>IF(成就内容!AD22="","",INDEX($E$4:$E$178*成就内容!AD$121/SUM(成就内容!$D$121:$BZ$121),成就内容!AD78,1)-SUM(AM$114:AM128))</f>
        <v>0</v>
      </c>
      <c r="AN129" s="41">
        <f>IF(成就内容!AE22="","",INDEX($E$4:$E$178*成就内容!AE$121/SUM(成就内容!$D$121:$BZ$121),成就内容!AE78,1)-SUM(AN$114:AN128))</f>
        <v>0</v>
      </c>
      <c r="AO129" s="41">
        <f>IF(成就内容!AF22="","",INDEX($E$4:$E$178*成就内容!AF$121/SUM(成就内容!$D$121:$BZ$121),成就内容!AF78,1)-SUM(AO$114:AO128))</f>
        <v>0</v>
      </c>
      <c r="AP129" s="41">
        <f>IF(成就内容!AG22="","",INDEX($E$4:$E$178*成就内容!AG$121/SUM(成就内容!$D$121:$BZ$121),成就内容!AG78,1)-SUM(AP$114:AP128))</f>
        <v>0</v>
      </c>
      <c r="AQ129" s="41">
        <f>IF(成就内容!AH22="","",INDEX($E$4:$E$178*成就内容!AH$121/SUM(成就内容!$D$121:$BZ$121),成就内容!AH78,1)-SUM(AQ$114:AQ128))</f>
        <v>0</v>
      </c>
      <c r="AR129" s="41">
        <f>IF(成就内容!AI22="","",INDEX($E$4:$E$178*成就内容!AI$121/SUM(成就内容!$D$121:$BZ$121),成就内容!AI78,1)-SUM(AR$114:AR128))</f>
        <v>0</v>
      </c>
      <c r="AS129" s="41">
        <f>IF(成就内容!AJ22="","",INDEX($E$4:$E$178*成就内容!AJ$121/SUM(成就内容!$D$121:$BZ$121),成就内容!AJ78,1)-SUM(AS$114:AS128))</f>
        <v>0</v>
      </c>
      <c r="AT129" s="41" t="str">
        <f>IF(成就内容!AK22="","",INDEX($E$4:$E$178*成就内容!AK$121/SUM(成就内容!$D$121:$BZ$121),成就内容!AK78,1)-SUM(AT$114:AT128))</f>
        <v/>
      </c>
      <c r="AU129" s="41" t="str">
        <f>IF(成就内容!AL22="","",INDEX($E$4:$E$178*成就内容!AL$121/SUM(成就内容!$D$121:$BZ$121),成就内容!AL78,1)-SUM(AU$114:AU128))</f>
        <v/>
      </c>
      <c r="AV129" s="41">
        <f>IF(成就内容!AM22="","",INDEX($E$4:$E$178*成就内容!AM$121/SUM(成就内容!$D$121:$BZ$121),成就内容!AM78,1)-SUM(AV$114:AV128))</f>
        <v>0</v>
      </c>
      <c r="AW129" s="41">
        <f>IF(成就内容!AN22="","",INDEX($E$4:$E$178*成就内容!AN$121/SUM(成就内容!$D$121:$BZ$121),成就内容!AN78,1)-SUM(AW$114:AW128))</f>
        <v>0</v>
      </c>
      <c r="AX129" s="41">
        <f>IF(成就内容!AO22="","",INDEX($E$4:$E$178*成就内容!AO$121/SUM(成就内容!$D$121:$BZ$121),成就内容!AO78,1)-SUM(AX$114:AX128))</f>
        <v>398596.93877551018</v>
      </c>
      <c r="AY129" s="41">
        <f>IF(成就内容!AP22="","",INDEX($E$4:$E$178*成就内容!AP$121/SUM(成就内容!$D$121:$BZ$121),成就内容!AP78,1)-SUM(AY$114:AY128))</f>
        <v>0</v>
      </c>
      <c r="AZ129" s="41">
        <f>IF(成就内容!AQ22="","",INDEX($E$4:$E$178*成就内容!AQ$121/SUM(成就内容!$D$121:$BZ$121),成就内容!AQ78,1)-SUM(AZ$114:AZ128))</f>
        <v>0</v>
      </c>
      <c r="BA129" s="41">
        <f>IF(成就内容!AR22="","",INDEX($E$4:$E$178*成就内容!AR$121/SUM(成就内容!$D$121:$BZ$121),成就内容!AR78,1)-SUM(BA$114:BA128))</f>
        <v>697544.64285714272</v>
      </c>
      <c r="BB129" s="41">
        <f>IF(成就内容!AS22="","",INDEX($E$4:$E$178*成就内容!AS$121/SUM(成就内容!$D$121:$BZ$121),成就内容!AS78,1)-SUM(BB$114:BB128))</f>
        <v>0</v>
      </c>
      <c r="BC129" s="41">
        <f>IF(成就内容!AT22="","",INDEX($E$4:$E$178*成就内容!AT$121/SUM(成就内容!$D$121:$BZ$121),成就内容!AT78,1)-SUM(BC$114:BC128))</f>
        <v>0</v>
      </c>
      <c r="BD129" s="41">
        <f>IF(成就内容!AU22="","",INDEX($E$4:$E$178*成就内容!AU$121/SUM(成就内容!$D$121:$BZ$121),成就内容!AU78,1)-SUM(BD$114:BD128))</f>
        <v>0</v>
      </c>
      <c r="BE129" s="41">
        <f>IF(成就内容!AV22="","",INDEX($E$4:$E$178*成就内容!AV$121/SUM(成就内容!$D$121:$BZ$121),成就内容!AV78,1)-SUM(BE$114:BE128))</f>
        <v>6228077.1683673449</v>
      </c>
      <c r="BF129" s="41">
        <f>IF(成就内容!AW22="","",INDEX($E$4:$E$178*成就内容!AW$121/SUM(成就内容!$D$121:$BZ$121),成就内容!AW78,1)-SUM(BF$114:BF128))</f>
        <v>0</v>
      </c>
      <c r="BG129" s="41">
        <f>IF(成就内容!AX22="","",INDEX($E$4:$E$178*成就内容!AX$121/SUM(成就内容!$D$121:$BZ$121),成就内容!AX78,1)-SUM(BG$114:BG128))</f>
        <v>0</v>
      </c>
      <c r="BH129" s="41">
        <f>IF(成就内容!AY22="","",INDEX($E$4:$E$178*成就内容!AY$121/SUM(成就内容!$D$121:$BZ$121),成就内容!AY78,1)-SUM(BH$114:BH128))</f>
        <v>1992984.6938775508</v>
      </c>
      <c r="BI129" s="41">
        <f>IF(成就内容!AZ22="","",INDEX($E$4:$E$178*成就内容!AZ$121/SUM(成就内容!$D$121:$BZ$121),成就内容!AZ78,1)-SUM(BI$114:BI128))</f>
        <v>0</v>
      </c>
      <c r="BJ129" s="41">
        <f>IF(成就内容!BA22="","",INDEX($E$4:$E$178*成就内容!BA$121/SUM(成就内容!$D$121:$BZ$121),成就内容!BA78,1)-SUM(BJ$114:BJ128))</f>
        <v>0</v>
      </c>
      <c r="BK129" s="41">
        <f>IF(成就内容!BB22="","",INDEX($E$4:$E$178*成就内容!BB$121/SUM(成就内容!$D$121:$BZ$121),成就内容!BB78,1)-SUM(BK$114:BK128))</f>
        <v>0</v>
      </c>
      <c r="BL129" s="41">
        <f>IF(成就内容!BC22="","",INDEX($E$4:$E$178*成就内容!BC$121/SUM(成就内容!$D$121:$BZ$121),成就内容!BC78,1)-SUM(BL$114:BL128))</f>
        <v>0</v>
      </c>
      <c r="BM129" s="41">
        <f>IF(成就内容!BD22="","",INDEX($E$4:$E$178*成就内容!BD$121/SUM(成就内容!$D$121:$BZ$121),成就内容!BD78,1)-SUM(BM$114:BM128))</f>
        <v>797193.87755102036</v>
      </c>
      <c r="BN129" s="41">
        <f>IF(成就内容!BE22="","",INDEX($E$4:$E$178*成就内容!BE$121/SUM(成就内容!$D$121:$BZ$121),成就内容!BE78,1)-SUM(BN$114:BN128))</f>
        <v>0</v>
      </c>
      <c r="BO129" s="41">
        <f>IF(成就内容!BF22="","",INDEX($E$4:$E$178*成就内容!BF$121/SUM(成就内容!$D$121:$BZ$121),成就内容!BF78,1)-SUM(BO$114:BO128))</f>
        <v>0</v>
      </c>
      <c r="BP129" s="41">
        <f>IF(成就内容!BG22="","",INDEX($E$4:$E$178*成就内容!BG$121/SUM(成就内容!$D$121:$BZ$121),成就内容!BG78,1)-SUM(BP$114:BP128))</f>
        <v>0</v>
      </c>
      <c r="BQ129" s="41">
        <f>IF(成就内容!BH22="","",INDEX($E$4:$E$178*成就内容!BH$121/SUM(成就内容!$D$121:$BZ$121),成就内容!BH78,1)-SUM(BQ$114:BQ128))</f>
        <v>0</v>
      </c>
      <c r="BR129" s="41" t="str">
        <f>IF(成就内容!BI22="","",INDEX($E$4:$E$178*成就内容!BI$121/SUM(成就内容!$D$121:$BZ$121),成就内容!BI78,1)-SUM(BR$114:BR128))</f>
        <v/>
      </c>
      <c r="BS129" s="41">
        <f>IF(成就内容!BJ22="","",INDEX($E$4:$E$178*成就内容!BJ$121/SUM(成就内容!$D$121:$BZ$121),成就内容!BJ78,1)-SUM(BS$114:BS128))</f>
        <v>38265.306122448979</v>
      </c>
      <c r="BT129" s="41">
        <f>IF(成就内容!BK22="","",INDEX($E$4:$E$178*成就内容!BK$121/SUM(成就内容!$D$121:$BZ$121),成就内容!BK78,1)-SUM(BT$114:BT128))</f>
        <v>0</v>
      </c>
      <c r="BU129" s="41">
        <f>IF(成就内容!BL22="","",INDEX($E$4:$E$178*成就内容!BL$121/SUM(成就内容!$D$121:$BZ$121),成就内容!BL78,1)-SUM(BU$114:BU128))</f>
        <v>0</v>
      </c>
      <c r="BV129" s="41">
        <f>IF(成就内容!BM22="","",INDEX($E$4:$E$178*成就内容!BM$121/SUM(成就内容!$D$121:$BZ$121),成就内容!BM78,1)-SUM(BV$114:BV128))</f>
        <v>9795.9183673469379</v>
      </c>
      <c r="BW129" s="41">
        <f>IF(成就内容!BN22="","",INDEX($E$4:$E$178*成就内容!BN$121/SUM(成就内容!$D$121:$BZ$121),成就内容!BN78,1)-SUM(BW$114:BW128))</f>
        <v>0</v>
      </c>
      <c r="BX129" s="41">
        <f>IF(成就内容!BO22="","",INDEX($E$4:$E$178*成就内容!BO$121/SUM(成就内容!$D$121:$BZ$121),成就内容!BO78,1)-SUM(BX$114:BX128))</f>
        <v>0</v>
      </c>
      <c r="BY129" s="41">
        <f>IF(成就内容!BP22="","",INDEX($E$4:$E$178*成就内容!BP$121/SUM(成就内容!$D$121:$BZ$121),成就内容!BP78,1)-SUM(BY$114:BY128))</f>
        <v>0</v>
      </c>
      <c r="BZ129" s="41">
        <f>IF(成就内容!BQ22="","",INDEX($E$4:$E$178*成就内容!BQ$121/SUM(成就内容!$D$121:$BZ$121),成就内容!BQ78,1)-SUM(BZ$114:BZ128))</f>
        <v>0</v>
      </c>
      <c r="CA129" s="41" t="str">
        <f>IF(成就内容!BR22="","",INDEX($E$4:$E$178*成就内容!BR$121/SUM(成就内容!$D$121:$BZ$121),成就内容!BR78,1)-SUM(CA$114:CA128))</f>
        <v/>
      </c>
      <c r="CB129" s="41">
        <f>IF(成就内容!BS22="","",INDEX($E$4:$E$178*成就内容!BS$121/SUM(成就内容!$D$121:$BZ$121),成就内容!BS78,1)-SUM(CB$114:CB128))</f>
        <v>0</v>
      </c>
      <c r="CC129" s="41">
        <f>IF(成就内容!BT22="","",INDEX($E$4:$E$178*成就内容!BT$121/SUM(成就内容!$D$121:$BZ$121),成就内容!BT78,1)-SUM(CC$114:CC128))</f>
        <v>0</v>
      </c>
      <c r="CD129" s="41">
        <f>IF(成就内容!BU22="","",INDEX($E$4:$E$178*成就内容!BU$121/SUM(成就内容!$D$121:$BZ$121),成就内容!BU78,1)-SUM(CD$114:CD128))</f>
        <v>0</v>
      </c>
      <c r="CE129" s="41" t="str">
        <f>IF(成就内容!BV22="","",INDEX($E$4:$E$178*成就内容!BV$121/SUM(成就内容!$D$121:$BZ$121),成就内容!BV78,1)-SUM(CE$114:CE128))</f>
        <v/>
      </c>
      <c r="CF129" s="41">
        <f>IF(成就内容!BW22="","",INDEX($E$4:$E$178*成就内容!BW$121/SUM(成就内容!$D$121:$BZ$121),成就内容!BW78,1)-SUM(CF$114:CF128))</f>
        <v>0</v>
      </c>
      <c r="CG129" s="41">
        <f>IF(成就内容!BX22="","",INDEX($E$4:$E$178*成就内容!BX$121/SUM(成就内容!$D$121:$BZ$121),成就内容!BX78,1)-SUM(CG$114:CG128))</f>
        <v>239158.16326530615</v>
      </c>
      <c r="CH129" s="41">
        <f>IF(成就内容!BY22="","",INDEX($E$4:$E$178*成就内容!BY$121/SUM(成就内容!$D$121:$BZ$121),成就内容!BY78,1)-SUM(CH$114:CH128))</f>
        <v>0</v>
      </c>
      <c r="CI129" s="41">
        <f>IF(成就内容!BZ22="","",INDEX($E$4:$E$178*成就内容!BZ$121/SUM(成就内容!$D$121:$BZ$121),成就内容!BZ78,1)-SUM(CI$114:CI128))</f>
        <v>0</v>
      </c>
      <c r="CM129" s="43">
        <v>16</v>
      </c>
      <c r="CN129" s="41">
        <f>IF(M129="","",IF(成就内容!D$121&lt;&gt;"",MAX(ROUNDUP(SMALL(M$114:M$163,$L129)/1000,0)*1000,1000),0))</f>
        <v>0</v>
      </c>
      <c r="CO129" s="41" t="str">
        <f>IF(N129="","",IF(成就内容!E$121&lt;&gt;"",MAX(ROUNDUP(SMALL(N$114:N$163,$L129)/1000,0)*1000,1000),0))</f>
        <v/>
      </c>
      <c r="CP129" s="41">
        <f>IF(O129="","",IF(成就内容!F$121&lt;&gt;"",MAX(ROUNDUP(SMALL(O$114:O$163,$L129)/1000,0)*1000,1000),0))</f>
        <v>383000</v>
      </c>
      <c r="CQ129" s="41" t="str">
        <f>IF(P129="","",IF(成就内容!G$121&lt;&gt;"",MAX(ROUNDUP(SMALL(P$114:P$163,$L129)/1000,0)*1000,1000),0))</f>
        <v/>
      </c>
      <c r="CR129" s="41">
        <f>IF(Q129="","",IF(成就内容!H$121&lt;&gt;"",MAX(ROUNDUP(SMALL(Q$114:Q$163,$L129)/1000,0)*1000,1000),0))</f>
        <v>0</v>
      </c>
      <c r="CS129" s="41">
        <f>IF(R129="","",IF(成就内容!I$121&lt;&gt;"",MAX(ROUNDUP(SMALL(R$114:R$163,$L129)/1000,0)*1000,1000),0))</f>
        <v>0</v>
      </c>
      <c r="CT129" s="41">
        <f>IF(S129="","",IF(成就内容!J$121&lt;&gt;"",MAX(ROUNDUP(SMALL(S$114:S$163,$L129)/1000,0)*1000,1000),0))</f>
        <v>439000</v>
      </c>
      <c r="CU129" s="41">
        <f>IF(T129="","",IF(成就内容!K$121&lt;&gt;"",MAX(ROUNDUP(SMALL(T$114:T$163,$L129)/1000,0)*1000,1000),0))</f>
        <v>0</v>
      </c>
      <c r="CV129" s="41">
        <f>IF(U129="","",IF(成就内容!L$121&lt;&gt;"",MAX(ROUNDUP(SMALL(U$114:U$163,$L129)/1000,0)*1000,1000),0))</f>
        <v>0</v>
      </c>
      <c r="CW129" s="41">
        <f>IF(V129="","",IF(成就内容!M$121&lt;&gt;"",MAX(ROUNDUP(SMALL(V$114:V$163,$L129)/1000,0)*1000,1000),0))</f>
        <v>0</v>
      </c>
      <c r="CX129" s="41">
        <f>IF(W129="","",IF(成就内容!N$121&lt;&gt;"",MAX(ROUNDUP(SMALL(W$114:W$163,$L129)/1000,0)*1000,1000),0))</f>
        <v>0</v>
      </c>
      <c r="CY129" s="41">
        <f>IF(X129="","",IF(成就内容!O$121&lt;&gt;"",MAX(ROUNDUP(SMALL(X$114:X$163,$L129)/1000,0)*1000,1000),0))</f>
        <v>0</v>
      </c>
      <c r="CZ129" s="41" t="str">
        <f>IF(Y129="","",IF(成就内容!P$121&lt;&gt;"",MAX(ROUNDUP(SMALL(Y$114:Y$163,$L129)/1000,0)*1000,1000),0))</f>
        <v/>
      </c>
      <c r="DA129" s="41">
        <f>IF(Z129="","",IF(成就内容!Q$121&lt;&gt;"",MAX(ROUNDUP(SMALL(Z$114:Z$163,$L129)/1000,0)*1000,1000),0))</f>
        <v>0</v>
      </c>
      <c r="DB129" s="41">
        <f>IF(AA129="","",IF(成就内容!R$121&lt;&gt;"",MAX(ROUNDUP(SMALL(AA$114:AA$163,$L129)/1000,0)*1000,1000),0))</f>
        <v>0</v>
      </c>
      <c r="DC129" s="41">
        <f>IF(AB129="","",IF(成就内容!S$121&lt;&gt;"",MAX(ROUNDUP(SMALL(AB$114:AB$163,$L129)/1000,0)*1000,1000),0))</f>
        <v>798000</v>
      </c>
      <c r="DD129" s="41">
        <f>IF(AC129="","",IF(成就内容!T$121&lt;&gt;"",MAX(ROUNDUP(SMALL(AC$114:AC$163,$L129)/1000,0)*1000,1000),0))</f>
        <v>0</v>
      </c>
      <c r="DE129" s="41">
        <f>IF(AD129="","",IF(成就内容!U$121&lt;&gt;"",MAX(ROUNDUP(SMALL(AD$114:AD$163,$L129)/1000,0)*1000,1000),0))</f>
        <v>0</v>
      </c>
      <c r="DF129" s="41">
        <f>IF(AE129="","",IF(成就内容!V$121&lt;&gt;"",MAX(ROUNDUP(SMALL(AE$114:AE$163,$L129)/1000,0)*1000,1000),0))</f>
        <v>0</v>
      </c>
      <c r="DG129" s="41">
        <f>IF(AF129="","",IF(成就内容!W$121&lt;&gt;"",MAX(ROUNDUP(SMALL(AF$114:AF$163,$L129)/1000,0)*1000,1000),0))</f>
        <v>0</v>
      </c>
      <c r="DH129" s="41">
        <f>IF(AG129="","",IF(成就内容!X$121&lt;&gt;"",MAX(ROUNDUP(SMALL(AG$114:AG$163,$L129)/1000,0)*1000,1000),0))</f>
        <v>0</v>
      </c>
      <c r="DI129" s="41">
        <f>IF(AH129="","",IF(成就内容!Y$121&lt;&gt;"",MAX(ROUNDUP(SMALL(AH$114:AH$163,$L129)/1000,0)*1000,1000),0))</f>
        <v>0</v>
      </c>
      <c r="DJ129" s="41" t="str">
        <f>IF(AI129="","",IF(成就内容!Z$121&lt;&gt;"",MAX(ROUNDUP(SMALL(AI$114:AI$163,$L129)/1000,0)*1000,1000),0))</f>
        <v/>
      </c>
      <c r="DK129" s="41">
        <f>IF(AJ129="","",IF(成就内容!AA$121&lt;&gt;"",MAX(ROUNDUP(SMALL(AJ$114:AJ$163,$L129)/1000,0)*1000,1000),0))</f>
        <v>200000</v>
      </c>
      <c r="DL129" s="41">
        <f>IF(AK129="","",IF(成就内容!AB$121&lt;&gt;"",MAX(ROUNDUP(SMALL(AK$114:AK$163,$L129)/1000,0)*1000,1000),0))</f>
        <v>0</v>
      </c>
      <c r="DM129" s="41">
        <f>IF(AL129="","",IF(成就内容!AC$121&lt;&gt;"",MAX(ROUNDUP(SMALL(AL$114:AL$163,$L129)/1000,0)*1000,1000),0))</f>
        <v>0</v>
      </c>
      <c r="DN129" s="41">
        <f>IF(AM129="","",IF(成就内容!AD$121&lt;&gt;"",MAX(ROUNDUP(SMALL(AM$114:AM$163,$L129)/1000,0)*1000,1000),0))</f>
        <v>0</v>
      </c>
      <c r="DO129" s="41">
        <f>IF(AN129="","",IF(成就内容!AE$121&lt;&gt;"",MAX(ROUNDUP(SMALL(AN$114:AN$163,$L129)/1000,0)*1000,1000),0))</f>
        <v>0</v>
      </c>
      <c r="DP129" s="41">
        <f>IF(AO129="","",IF(成就内容!AF$121&lt;&gt;"",MAX(ROUNDUP(SMALL(AO$114:AO$163,$L129)/1000,0)*1000,1000),0))</f>
        <v>0</v>
      </c>
      <c r="DQ129" s="41">
        <f>IF(AP129="","",IF(成就内容!AG$121&lt;&gt;"",MAX(ROUNDUP(SMALL(AP$114:AP$163,$L129)/1000,0)*1000,1000),0))</f>
        <v>0</v>
      </c>
      <c r="DR129" s="41">
        <f>IF(AQ129="","",IF(成就内容!AH$121&lt;&gt;"",MAX(ROUNDUP(SMALL(AQ$114:AQ$163,$L129)/1000,0)*1000,1000),0))</f>
        <v>0</v>
      </c>
      <c r="DS129" s="41">
        <f>IF(AR129="","",IF(成就内容!AI$121&lt;&gt;"",MAX(ROUNDUP(SMALL(AR$114:AR$163,$L129)/1000,0)*1000,1000),0))</f>
        <v>0</v>
      </c>
      <c r="DT129" s="41">
        <f>IF(AS129="","",IF(成就内容!AJ$121&lt;&gt;"",MAX(ROUNDUP(SMALL(AS$114:AS$163,$L129)/1000,0)*1000,1000),0))</f>
        <v>0</v>
      </c>
      <c r="DU129" s="41" t="str">
        <f>IF(AT129="","",IF(成就内容!AK$121&lt;&gt;"",MAX(ROUNDUP(SMALL(AT$114:AT$163,$L129)/1000,0)*1000,1000),0))</f>
        <v/>
      </c>
      <c r="DV129" s="41" t="str">
        <f>IF(AU129="","",IF(成就内容!AL$121&lt;&gt;"",MAX(ROUNDUP(SMALL(AU$114:AU$163,$L129)/1000,0)*1000,1000),0))</f>
        <v/>
      </c>
      <c r="DW129" s="41">
        <f>IF(AV129="","",IF(成就内容!AM$121&lt;&gt;"",MAX(ROUNDUP(SMALL(AV$114:AV$163,$L129)/1000,0)*1000,1000),0))</f>
        <v>0</v>
      </c>
      <c r="DX129" s="41">
        <f>IF(AW129="","",IF(成就内容!AN$121&lt;&gt;"",MAX(ROUNDUP(SMALL(AW$114:AW$163,$L129)/1000,0)*1000,1000),0))</f>
        <v>0</v>
      </c>
      <c r="DY129" s="41">
        <f>IF(AX129="","",IF(成就内容!AO$121&lt;&gt;"",MAX(ROUNDUP(SMALL(AX$114:AX$163,$L129)/1000,0)*1000,1000),0))</f>
        <v>399000</v>
      </c>
      <c r="DZ129" s="41">
        <f>IF(AY129="","",IF(成就内容!AP$121&lt;&gt;"",MAX(ROUNDUP(SMALL(AY$114:AY$163,$L129)/1000,0)*1000,1000),0))</f>
        <v>0</v>
      </c>
      <c r="EA129" s="41">
        <f>IF(AZ129="","",IF(成就内容!AQ$121&lt;&gt;"",MAX(ROUNDUP(SMALL(AZ$114:AZ$163,$L129)/1000,0)*1000,1000),0))</f>
        <v>0</v>
      </c>
      <c r="EB129" s="41">
        <f>IF(BA129="","",IF(成就内容!AR$121&lt;&gt;"",MAX(ROUNDUP(SMALL(BA$114:BA$163,$L129)/1000,0)*1000,1000),0))</f>
        <v>698000</v>
      </c>
      <c r="EC129" s="41">
        <f>IF(BB129="","",IF(成就内容!AS$121&lt;&gt;"",MAX(ROUNDUP(SMALL(BB$114:BB$163,$L129)/1000,0)*1000,1000),0))</f>
        <v>0</v>
      </c>
      <c r="ED129" s="41">
        <f>IF(BC129="","",IF(成就内容!AT$121&lt;&gt;"",MAX(ROUNDUP(SMALL(BC$114:BC$163,$L129)/1000,0)*1000,1000),0))</f>
        <v>0</v>
      </c>
      <c r="EE129" s="41">
        <f>IF(BD129="","",IF(成就内容!AU$121&lt;&gt;"",MAX(ROUNDUP(SMALL(BD$114:BD$163,$L129)/1000,0)*1000,1000),0))</f>
        <v>0</v>
      </c>
      <c r="EF129" s="41">
        <f>IF(BE129="","",IF(成就内容!AV$121&lt;&gt;"",MAX(ROUNDUP(SMALL(BE$114:BE$163,$L129)/1000,0)*1000,1000),0))</f>
        <v>6229000</v>
      </c>
      <c r="EG129" s="41">
        <f>IF(BF129="","",IF(成就内容!AW$121&lt;&gt;"",MAX(ROUNDUP(SMALL(BF$114:BF$163,$L129)/1000,0)*1000,1000),0))</f>
        <v>0</v>
      </c>
      <c r="EH129" s="41">
        <f>IF(BG129="","",IF(成就内容!AX$121&lt;&gt;"",MAX(ROUNDUP(SMALL(BG$114:BG$163,$L129)/1000,0)*1000,1000),0))</f>
        <v>0</v>
      </c>
      <c r="EI129" s="41">
        <f>IF(BH129="","",IF(成就内容!AY$121&lt;&gt;"",MAX(ROUNDUP(SMALL(BH$114:BH$163,$L129)/1000,0)*1000,1000),0))</f>
        <v>1993000</v>
      </c>
      <c r="EJ129" s="41">
        <f>IF(BI129="","",IF(成就内容!AZ$121&lt;&gt;"",MAX(ROUNDUP(SMALL(BI$114:BI$163,$L129)/1000,0)*1000,1000),0))</f>
        <v>0</v>
      </c>
      <c r="EK129" s="41">
        <f>IF(BJ129="","",IF(成就内容!BA$121&lt;&gt;"",MAX(ROUNDUP(SMALL(BJ$114:BJ$163,$L129)/1000,0)*1000,1000),0))</f>
        <v>0</v>
      </c>
      <c r="EL129" s="41">
        <f>IF(BK129="","",IF(成就内容!BB$121&lt;&gt;"",MAX(ROUNDUP(SMALL(BK$114:BK$163,$L129)/1000,0)*1000,1000),0))</f>
        <v>0</v>
      </c>
      <c r="EM129" s="41">
        <f>IF(BL129="","",IF(成就内容!BC$121&lt;&gt;"",MAX(ROUNDUP(SMALL(BL$114:BL$163,$L129)/1000,0)*1000,1000),0))</f>
        <v>0</v>
      </c>
      <c r="EN129" s="41">
        <f>IF(BM129="","",IF(成就内容!BD$121&lt;&gt;"",MAX(ROUNDUP(SMALL(BM$114:BM$163,$L129)/1000,0)*1000,1000),0))</f>
        <v>798000</v>
      </c>
      <c r="EO129" s="41">
        <f>IF(BN129="","",IF(成就内容!BE$121&lt;&gt;"",MAX(ROUNDUP(SMALL(BN$114:BN$163,$L129)/1000,0)*1000,1000),0))</f>
        <v>0</v>
      </c>
      <c r="EP129" s="41">
        <f>IF(BO129="","",IF(成就内容!BF$121&lt;&gt;"",MAX(ROUNDUP(SMALL(BO$114:BO$163,$L129)/1000,0)*1000,1000),0))</f>
        <v>0</v>
      </c>
      <c r="EQ129" s="41">
        <f>IF(BP129="","",IF(成就内容!BG$121&lt;&gt;"",MAX(ROUNDUP(SMALL(BP$114:BP$163,$L129)/1000,0)*1000,1000),0))</f>
        <v>0</v>
      </c>
      <c r="ER129" s="41">
        <f>IF(BQ129="","",IF(成就内容!BH$121&lt;&gt;"",MAX(ROUNDUP(SMALL(BQ$114:BQ$163,$L129)/1000,0)*1000,1000),0))</f>
        <v>0</v>
      </c>
      <c r="ES129" s="41" t="str">
        <f>IF(BR129="","",IF(成就内容!BI$121&lt;&gt;"",MAX(ROUNDUP(SMALL(BR$114:BR$163,$L129)/1000,0)*1000,1000),0))</f>
        <v/>
      </c>
      <c r="ET129" s="41">
        <f>IF(BS129="","",IF(成就内容!BJ$121&lt;&gt;"",MAX(ROUNDUP(SMALL(BS$114:BS$163,$L129)/1000,0)*1000,1000),0))</f>
        <v>29000</v>
      </c>
      <c r="EU129" s="41">
        <f>IF(BT129="","",IF(成就内容!BK$121&lt;&gt;"",MAX(ROUNDUP(SMALL(BT$114:BT$163,$L129)/1000,0)*1000,1000),0))</f>
        <v>0</v>
      </c>
      <c r="EV129" s="41">
        <f>IF(BU129="","",IF(成就内容!BL$121&lt;&gt;"",MAX(ROUNDUP(SMALL(BU$114:BU$163,$L129)/1000,0)*1000,1000),0))</f>
        <v>0</v>
      </c>
      <c r="EW129" s="41">
        <f>IF(BV129="","",IF(成就内容!BM$121&lt;&gt;"",MAX(ROUNDUP(SMALL(BV$114:BV$163,$L129)/1000,0)*1000,1000),0))</f>
        <v>10000</v>
      </c>
      <c r="EX129" s="41">
        <f>IF(BW129="","",IF(成就内容!BN$121&lt;&gt;"",MAX(ROUNDUP(SMALL(BW$114:BW$163,$L129)/1000,0)*1000,1000),0))</f>
        <v>0</v>
      </c>
      <c r="EY129" s="41">
        <f>IF(BX129="","",IF(成就内容!BO$121&lt;&gt;"",MAX(ROUNDUP(SMALL(BX$114:BX$163,$L129)/1000,0)*1000,1000),0))</f>
        <v>0</v>
      </c>
      <c r="EZ129" s="41">
        <f>IF(BY129="","",IF(成就内容!BP$121&lt;&gt;"",MAX(ROUNDUP(SMALL(BY$114:BY$163,$L129)/1000,0)*1000,1000),0))</f>
        <v>0</v>
      </c>
      <c r="FA129" s="41">
        <f>IF(BZ129="","",IF(成就内容!BQ$121&lt;&gt;"",MAX(ROUNDUP(SMALL(BZ$114:BZ$163,$L129)/1000,0)*1000,1000),0))</f>
        <v>0</v>
      </c>
      <c r="FB129" s="41" t="str">
        <f>IF(CA129="","",IF(成就内容!BR$121&lt;&gt;"",MAX(ROUNDUP(SMALL(CA$114:CA$163,$L129)/1000,0)*1000,1000),0))</f>
        <v/>
      </c>
      <c r="FC129" s="41">
        <f>IF(CB129="","",IF(成就内容!BS$121&lt;&gt;"",MAX(ROUNDUP(SMALL(CB$114:CB$163,$L129)/1000,0)*1000,1000),0))</f>
        <v>0</v>
      </c>
      <c r="FD129" s="41">
        <f>IF(CC129="","",IF(成就内容!BT$121&lt;&gt;"",MAX(ROUNDUP(SMALL(CC$114:CC$163,$L129)/1000,0)*1000,1000),0))</f>
        <v>0</v>
      </c>
      <c r="FE129" s="41">
        <f>IF(CD129="","",IF(成就内容!BU$121&lt;&gt;"",MAX(ROUNDUP(SMALL(CD$114:CD$163,$L129)/1000,0)*1000,1000),0))</f>
        <v>0</v>
      </c>
      <c r="FF129" s="41" t="str">
        <f>IF(CE129="","",IF(成就内容!BV$121&lt;&gt;"",MAX(ROUNDUP(SMALL(CE$114:CE$163,$L129)/1000,0)*1000,1000),0))</f>
        <v/>
      </c>
      <c r="FG129" s="41">
        <f>IF(CF129="","",IF(成就内容!BW$121&lt;&gt;"",MAX(ROUNDUP(SMALL(CF$114:CF$163,$L129)/1000,0)*1000,1000),0))</f>
        <v>0</v>
      </c>
      <c r="FH129" s="41">
        <f>IF(CG129="","",IF(成就内容!BX$121&lt;&gt;"",MAX(ROUNDUP(SMALL(CG$114:CG$163,$L129)/1000,0)*1000,1000),0))</f>
        <v>240000</v>
      </c>
      <c r="FI129" s="41">
        <f>IF(CH129="","",IF(成就内容!BY$121&lt;&gt;"",MAX(ROUNDUP(SMALL(CH$114:CH$163,$L129)/1000,0)*1000,1000),0))</f>
        <v>0</v>
      </c>
      <c r="FJ129" s="41">
        <f>IF(CI129="","",IF(成就内容!BZ$121&lt;&gt;"",MAX(ROUNDUP(SMALL(CI$114:CI$163,$L129)/1000,0)*1000,1000),0))</f>
        <v>0</v>
      </c>
    </row>
    <row r="130" spans="1:166" x14ac:dyDescent="0.15">
      <c r="A130" s="84"/>
      <c r="B130" s="96">
        <v>127</v>
      </c>
      <c r="C130" s="96">
        <f>'[1]功能-子任务'!$S131</f>
        <v>204667.2</v>
      </c>
      <c r="D130" s="96">
        <f>'[1]功能-子任务'!$AC131</f>
        <v>189440000</v>
      </c>
      <c r="E130" s="96">
        <f>'[1]功能-子任务'!$AM131/4</f>
        <v>1332967578.125</v>
      </c>
      <c r="F130" s="96">
        <f t="shared" si="154"/>
        <v>1332967578.125</v>
      </c>
      <c r="G130" s="96">
        <f>'[1]功能-子任务'!$AR131</f>
        <v>2873620000.000001</v>
      </c>
      <c r="H130" s="96">
        <f>'[1]功能-子任务'!$BA131</f>
        <v>315950</v>
      </c>
      <c r="I130" s="96">
        <f>'[1]功能-子任务'!$BJ131</f>
        <v>1059284.7</v>
      </c>
      <c r="L130" s="25">
        <v>17</v>
      </c>
      <c r="M130" s="41">
        <f>IF(成就内容!D23="","",INDEX($E$4:$E$178*成就内容!D$121/SUM(成就内容!$D$121:$BZ$121),成就内容!D79,1)-SUM(M$114:M129))</f>
        <v>0</v>
      </c>
      <c r="N130" s="41" t="str">
        <f>IF(成就内容!E23="","",INDEX($E$4:$E$178*成就内容!E$121/SUM(成就内容!$D$121:$BZ$121),成就内容!E79,1)-SUM(N$114:N129))</f>
        <v/>
      </c>
      <c r="O130" s="41">
        <f>IF(成就内容!F23="","",INDEX($E$4:$E$178*成就内容!F$121/SUM(成就内容!$D$121:$BZ$121),成就内容!F79,1)-SUM(O$114:O129))</f>
        <v>478316.32653061219</v>
      </c>
      <c r="P130" s="41" t="str">
        <f>IF(成就内容!G23="","",INDEX($E$4:$E$178*成就内容!G$121/SUM(成就内容!$D$121:$BZ$121),成就内容!G79,1)-SUM(P$114:P129))</f>
        <v/>
      </c>
      <c r="Q130" s="41">
        <f>IF(成就内容!H23="","",INDEX($E$4:$E$178*成就内容!H$121/SUM(成就内容!$D$121:$BZ$121),成就内容!H79,1)-SUM(Q$114:Q129))</f>
        <v>0</v>
      </c>
      <c r="R130" s="41">
        <f>IF(成就内容!I23="","",INDEX($E$4:$E$178*成就内容!I$121/SUM(成就内容!$D$121:$BZ$121),成就内容!I79,1)-SUM(R$114:R129))</f>
        <v>0</v>
      </c>
      <c r="S130" s="41">
        <f>IF(成就内容!J23="","",INDEX($E$4:$E$178*成就内容!J$121/SUM(成就内容!$D$121:$BZ$121),成就内容!J79,1)-SUM(S$114:S129))</f>
        <v>797193.87755102036</v>
      </c>
      <c r="T130" s="41">
        <f>IF(成就内容!K23="","",INDEX($E$4:$E$178*成就内容!K$121/SUM(成就内容!$D$121:$BZ$121),成就内容!K79,1)-SUM(T$114:T129))</f>
        <v>0</v>
      </c>
      <c r="U130" s="41">
        <f>IF(成就内容!L23="","",INDEX($E$4:$E$178*成就内容!L$121/SUM(成就内容!$D$121:$BZ$121),成就内容!L79,1)-SUM(U$114:U129))</f>
        <v>0</v>
      </c>
      <c r="V130" s="41">
        <f>IF(成就内容!M23="","",INDEX($E$4:$E$178*成就内容!M$121/SUM(成就内容!$D$121:$BZ$121),成就内容!M79,1)-SUM(V$114:V129))</f>
        <v>0</v>
      </c>
      <c r="W130" s="41">
        <f>IF(成就内容!N23="","",INDEX($E$4:$E$178*成就内容!N$121/SUM(成就内容!$D$121:$BZ$121),成就内容!N79,1)-SUM(W$114:W129))</f>
        <v>0</v>
      </c>
      <c r="X130" s="41">
        <f>IF(成就内容!O23="","",INDEX($E$4:$E$178*成就内容!O$121/SUM(成就内容!$D$121:$BZ$121),成就内容!O79,1)-SUM(X$114:X129))</f>
        <v>0</v>
      </c>
      <c r="Y130" s="41" t="str">
        <f>IF(成就内容!P23="","",INDEX($E$4:$E$178*成就内容!P$121/SUM(成就内容!$D$121:$BZ$121),成就内容!P79,1)-SUM(Y$114:Y129))</f>
        <v/>
      </c>
      <c r="Z130" s="41">
        <f>IF(成就内容!Q23="","",INDEX($E$4:$E$178*成就内容!Q$121/SUM(成就内容!$D$121:$BZ$121),成就内容!Q79,1)-SUM(Z$114:Z129))</f>
        <v>0</v>
      </c>
      <c r="AA130" s="41">
        <f>IF(成就内容!R23="","",INDEX($E$4:$E$178*成就内容!R$121/SUM(成就内容!$D$121:$BZ$121),成就内容!R79,1)-SUM(AA$114:AA129))</f>
        <v>0</v>
      </c>
      <c r="AB130" s="41">
        <f>IF(成就内容!S23="","",INDEX($E$4:$E$178*成就内容!S$121/SUM(成就内容!$D$121:$BZ$121),成就内容!S79,1)-SUM(AB$114:AB129))</f>
        <v>797193.87755102059</v>
      </c>
      <c r="AC130" s="41">
        <f>IF(成就内容!T23="","",INDEX($E$4:$E$178*成就内容!T$121/SUM(成就内容!$D$121:$BZ$121),成就内容!T79,1)-SUM(AC$114:AC129))</f>
        <v>0</v>
      </c>
      <c r="AD130" s="41">
        <f>IF(成就内容!U23="","",INDEX($E$4:$E$178*成就内容!U$121/SUM(成就内容!$D$121:$BZ$121),成就内容!U79,1)-SUM(AD$114:AD129))</f>
        <v>0</v>
      </c>
      <c r="AE130" s="41">
        <f>IF(成就内容!V23="","",INDEX($E$4:$E$178*成就内容!V$121/SUM(成就内容!$D$121:$BZ$121),成就内容!V79,1)-SUM(AE$114:AE129))</f>
        <v>0</v>
      </c>
      <c r="AF130" s="41">
        <f>IF(成就内容!W23="","",INDEX($E$4:$E$178*成就内容!W$121/SUM(成就内容!$D$121:$BZ$121),成就内容!W79,1)-SUM(AF$114:AF129))</f>
        <v>0</v>
      </c>
      <c r="AG130" s="41">
        <f>IF(成就内容!X23="","",INDEX($E$4:$E$178*成就内容!X$121/SUM(成就内容!$D$121:$BZ$121),成就内容!X79,1)-SUM(AG$114:AG129))</f>
        <v>0</v>
      </c>
      <c r="AH130" s="41">
        <f>IF(成就内容!Y23="","",INDEX($E$4:$E$178*成就内容!Y$121/SUM(成就内容!$D$121:$BZ$121),成就内容!Y79,1)-SUM(AH$114:AH129))</f>
        <v>0</v>
      </c>
      <c r="AI130" s="41" t="str">
        <f>IF(成就内容!Z23="","",INDEX($E$4:$E$178*成就内容!Z$121/SUM(成就内容!$D$121:$BZ$121),成就内容!Z79,1)-SUM(AI$114:AI129))</f>
        <v/>
      </c>
      <c r="AJ130" s="41">
        <f>IF(成就内容!AA23="","",INDEX($E$4:$E$178*成就内容!AA$121/SUM(成就内容!$D$121:$BZ$121),成就内容!AA79,1)-SUM(AJ$114:AJ129))</f>
        <v>199298.46938775503</v>
      </c>
      <c r="AK130" s="41">
        <f>IF(成就内容!AB23="","",INDEX($E$4:$E$178*成就内容!AB$121/SUM(成就内容!$D$121:$BZ$121),成就内容!AB79,1)-SUM(AK$114:AK129))</f>
        <v>0</v>
      </c>
      <c r="AL130" s="41">
        <f>IF(成就内容!AC23="","",INDEX($E$4:$E$178*成就内容!AC$121/SUM(成就内容!$D$121:$BZ$121),成就内容!AC79,1)-SUM(AL$114:AL129))</f>
        <v>0</v>
      </c>
      <c r="AM130" s="41">
        <f>IF(成就内容!AD23="","",INDEX($E$4:$E$178*成就内容!AD$121/SUM(成就内容!$D$121:$BZ$121),成就内容!AD79,1)-SUM(AM$114:AM129))</f>
        <v>0</v>
      </c>
      <c r="AN130" s="41">
        <f>IF(成就内容!AE23="","",INDEX($E$4:$E$178*成就内容!AE$121/SUM(成就内容!$D$121:$BZ$121),成就内容!AE79,1)-SUM(AN$114:AN129))</f>
        <v>0</v>
      </c>
      <c r="AO130" s="41">
        <f>IF(成就内容!AF23="","",INDEX($E$4:$E$178*成就内容!AF$121/SUM(成就内容!$D$121:$BZ$121),成就内容!AF79,1)-SUM(AO$114:AO129))</f>
        <v>0</v>
      </c>
      <c r="AP130" s="41">
        <f>IF(成就内容!AG23="","",INDEX($E$4:$E$178*成就内容!AG$121/SUM(成就内容!$D$121:$BZ$121),成就内容!AG79,1)-SUM(AP$114:AP129))</f>
        <v>0</v>
      </c>
      <c r="AQ130" s="41">
        <f>IF(成就内容!AH23="","",INDEX($E$4:$E$178*成就内容!AH$121/SUM(成就内容!$D$121:$BZ$121),成就内容!AH79,1)-SUM(AQ$114:AQ129))</f>
        <v>0</v>
      </c>
      <c r="AR130" s="41">
        <f>IF(成就内容!AI23="","",INDEX($E$4:$E$178*成就内容!AI$121/SUM(成就内容!$D$121:$BZ$121),成就内容!AI79,1)-SUM(AR$114:AR129))</f>
        <v>0</v>
      </c>
      <c r="AS130" s="41">
        <f>IF(成就内容!AJ23="","",INDEX($E$4:$E$178*成就内容!AJ$121/SUM(成就内容!$D$121:$BZ$121),成就内容!AJ79,1)-SUM(AS$114:AS129))</f>
        <v>0</v>
      </c>
      <c r="AT130" s="41" t="str">
        <f>IF(成就内容!AK23="","",INDEX($E$4:$E$178*成就内容!AK$121/SUM(成就内容!$D$121:$BZ$121),成就内容!AK79,1)-SUM(AT$114:AT129))</f>
        <v/>
      </c>
      <c r="AU130" s="41" t="str">
        <f>IF(成就内容!AL23="","",INDEX($E$4:$E$178*成就内容!AL$121/SUM(成就内容!$D$121:$BZ$121),成就内容!AL79,1)-SUM(AU$114:AU129))</f>
        <v/>
      </c>
      <c r="AV130" s="41">
        <f>IF(成就内容!AM23="","",INDEX($E$4:$E$178*成就内容!AM$121/SUM(成就内容!$D$121:$BZ$121),成就内容!AM79,1)-SUM(AV$114:AV129))</f>
        <v>0</v>
      </c>
      <c r="AW130" s="41">
        <f>IF(成就内容!AN23="","",INDEX($E$4:$E$178*成就内容!AN$121/SUM(成就内容!$D$121:$BZ$121),成就内容!AN79,1)-SUM(AW$114:AW129))</f>
        <v>0</v>
      </c>
      <c r="AX130" s="41">
        <f>IF(成就内容!AO23="","",INDEX($E$4:$E$178*成就内容!AO$121/SUM(成就内容!$D$121:$BZ$121),成就内容!AO79,1)-SUM(AX$114:AX129))</f>
        <v>398596.93877551029</v>
      </c>
      <c r="AY130" s="41">
        <f>IF(成就内容!AP23="","",INDEX($E$4:$E$178*成就内容!AP$121/SUM(成就内容!$D$121:$BZ$121),成就内容!AP79,1)-SUM(AY$114:AY129))</f>
        <v>0</v>
      </c>
      <c r="AZ130" s="41">
        <f>IF(成就内容!AQ23="","",INDEX($E$4:$E$178*成就内容!AQ$121/SUM(成就内容!$D$121:$BZ$121),成就内容!AQ79,1)-SUM(AZ$114:AZ129))</f>
        <v>0</v>
      </c>
      <c r="BA130" s="41">
        <f>IF(成就内容!AR23="","",INDEX($E$4:$E$178*成就内容!AR$121/SUM(成就内容!$D$121:$BZ$121),成就内容!AR79,1)-SUM(BA$114:BA129))</f>
        <v>996492.34693877539</v>
      </c>
      <c r="BB130" s="41">
        <f>IF(成就内容!AS23="","",INDEX($E$4:$E$178*成就内容!AS$121/SUM(成就内容!$D$121:$BZ$121),成就内容!AS79,1)-SUM(BB$114:BB129))</f>
        <v>0</v>
      </c>
      <c r="BC130" s="41">
        <f>IF(成就内容!AT23="","",INDEX($E$4:$E$178*成就内容!AT$121/SUM(成就内容!$D$121:$BZ$121),成就内容!AT79,1)-SUM(BC$114:BC129))</f>
        <v>0</v>
      </c>
      <c r="BD130" s="41">
        <f>IF(成就内容!AU23="","",INDEX($E$4:$E$178*成就内容!AU$121/SUM(成就内容!$D$121:$BZ$121),成就内容!AU79,1)-SUM(BD$114:BD129))</f>
        <v>0</v>
      </c>
      <c r="BE130" s="41">
        <f>IF(成就内容!AV23="","",INDEX($E$4:$E$178*成就内容!AV$121/SUM(成就内容!$D$121:$BZ$121),成就内容!AV79,1)-SUM(BE$114:BE129))</f>
        <v>15570192.920918368</v>
      </c>
      <c r="BF130" s="41">
        <f>IF(成就内容!AW23="","",INDEX($E$4:$E$178*成就内容!AW$121/SUM(成就内容!$D$121:$BZ$121),成就内容!AW79,1)-SUM(BF$114:BF129))</f>
        <v>0</v>
      </c>
      <c r="BG130" s="41">
        <f>IF(成就内容!AX23="","",INDEX($E$4:$E$178*成就内容!AX$121/SUM(成就内容!$D$121:$BZ$121),成就内容!AX79,1)-SUM(BG$114:BG129))</f>
        <v>0</v>
      </c>
      <c r="BH130" s="41">
        <f>IF(成就内容!AY23="","",INDEX($E$4:$E$178*成就内容!AY$121/SUM(成就内容!$D$121:$BZ$121),成就内容!AY79,1)-SUM(BH$114:BH129))</f>
        <v>4982461.7346938774</v>
      </c>
      <c r="BI130" s="41">
        <f>IF(成就内容!AZ23="","",INDEX($E$4:$E$178*成就内容!AZ$121/SUM(成就内容!$D$121:$BZ$121),成就内容!AZ79,1)-SUM(BI$114:BI129))</f>
        <v>0</v>
      </c>
      <c r="BJ130" s="41">
        <f>IF(成就内容!BA23="","",INDEX($E$4:$E$178*成就内容!BA$121/SUM(成就内容!$D$121:$BZ$121),成就内容!BA79,1)-SUM(BJ$114:BJ129))</f>
        <v>0</v>
      </c>
      <c r="BK130" s="41">
        <f>IF(成就内容!BB23="","",INDEX($E$4:$E$178*成就内容!BB$121/SUM(成就内容!$D$121:$BZ$121),成就内容!BB79,1)-SUM(BK$114:BK129))</f>
        <v>0</v>
      </c>
      <c r="BL130" s="41">
        <f>IF(成就内容!BC23="","",INDEX($E$4:$E$178*成就内容!BC$121/SUM(成就内容!$D$121:$BZ$121),成就内容!BC79,1)-SUM(BL$114:BL129))</f>
        <v>0</v>
      </c>
      <c r="BM130" s="41">
        <f>IF(成就内容!BD23="","",INDEX($E$4:$E$178*成就内容!BD$121/SUM(成就内容!$D$121:$BZ$121),成就内容!BD79,1)-SUM(BM$114:BM129))</f>
        <v>797193.87755102059</v>
      </c>
      <c r="BN130" s="41">
        <f>IF(成就内容!BE23="","",INDEX($E$4:$E$178*成就内容!BE$121/SUM(成就内容!$D$121:$BZ$121),成就内容!BE79,1)-SUM(BN$114:BN129))</f>
        <v>0</v>
      </c>
      <c r="BO130" s="41">
        <f>IF(成就内容!BF23="","",INDEX($E$4:$E$178*成就内容!BF$121/SUM(成就内容!$D$121:$BZ$121),成就内容!BF79,1)-SUM(BO$114:BO129))</f>
        <v>0</v>
      </c>
      <c r="BP130" s="41">
        <f>IF(成就内容!BG23="","",INDEX($E$4:$E$178*成就内容!BG$121/SUM(成就内容!$D$121:$BZ$121),成就内容!BG79,1)-SUM(BP$114:BP129))</f>
        <v>0</v>
      </c>
      <c r="BQ130" s="41">
        <f>IF(成就内容!BH23="","",INDEX($E$4:$E$178*成就内容!BH$121/SUM(成就内容!$D$121:$BZ$121),成就内容!BH79,1)-SUM(BQ$114:BQ129))</f>
        <v>0</v>
      </c>
      <c r="BR130" s="41" t="str">
        <f>IF(成就内容!BI23="","",INDEX($E$4:$E$178*成就内容!BI$121/SUM(成就内容!$D$121:$BZ$121),成就内容!BI79,1)-SUM(BR$114:BR129))</f>
        <v/>
      </c>
      <c r="BS130" s="41">
        <f>IF(成就内容!BJ23="","",INDEX($E$4:$E$178*成就内容!BJ$121/SUM(成就内容!$D$121:$BZ$121),成就内容!BJ79,1)-SUM(BS$114:BS129))</f>
        <v>38265.306122448965</v>
      </c>
      <c r="BT130" s="41">
        <f>IF(成就内容!BK23="","",INDEX($E$4:$E$178*成就内容!BK$121/SUM(成就内容!$D$121:$BZ$121),成就内容!BK79,1)-SUM(BT$114:BT129))</f>
        <v>0</v>
      </c>
      <c r="BU130" s="41">
        <f>IF(成就内容!BL23="","",INDEX($E$4:$E$178*成就内容!BL$121/SUM(成就内容!$D$121:$BZ$121),成就内容!BL79,1)-SUM(BU$114:BU129))</f>
        <v>0</v>
      </c>
      <c r="BV130" s="41">
        <f>IF(成就内容!BM23="","",INDEX($E$4:$E$178*成就内容!BM$121/SUM(成就内容!$D$121:$BZ$121),成就内容!BM79,1)-SUM(BV$114:BV129))</f>
        <v>25510.204081632648</v>
      </c>
      <c r="BW130" s="41">
        <f>IF(成就内容!BN23="","",INDEX($E$4:$E$178*成就内容!BN$121/SUM(成就内容!$D$121:$BZ$121),成就内容!BN79,1)-SUM(BW$114:BW129))</f>
        <v>0</v>
      </c>
      <c r="BX130" s="41">
        <f>IF(成就内容!BO23="","",INDEX($E$4:$E$178*成就内容!BO$121/SUM(成就内容!$D$121:$BZ$121),成就内容!BO79,1)-SUM(BX$114:BX129))</f>
        <v>0</v>
      </c>
      <c r="BY130" s="41">
        <f>IF(成就内容!BP23="","",INDEX($E$4:$E$178*成就内容!BP$121/SUM(成就内容!$D$121:$BZ$121),成就内容!BP79,1)-SUM(BY$114:BY129))</f>
        <v>0</v>
      </c>
      <c r="BZ130" s="41">
        <f>IF(成就内容!BQ23="","",INDEX($E$4:$E$178*成就内容!BQ$121/SUM(成就内容!$D$121:$BZ$121),成就内容!BQ79,1)-SUM(BZ$114:BZ129))</f>
        <v>0</v>
      </c>
      <c r="CA130" s="41" t="str">
        <f>IF(成就内容!BR23="","",INDEX($E$4:$E$178*成就内容!BR$121/SUM(成就内容!$D$121:$BZ$121),成就内容!BR79,1)-SUM(CA$114:CA129))</f>
        <v/>
      </c>
      <c r="CB130" s="41">
        <f>IF(成就内容!BS23="","",INDEX($E$4:$E$178*成就内容!BS$121/SUM(成就内容!$D$121:$BZ$121),成就内容!BS79,1)-SUM(CB$114:CB129))</f>
        <v>0</v>
      </c>
      <c r="CC130" s="41">
        <f>IF(成就内容!BT23="","",INDEX($E$4:$E$178*成就内容!BT$121/SUM(成就内容!$D$121:$BZ$121),成就内容!BT79,1)-SUM(CC$114:CC129))</f>
        <v>0</v>
      </c>
      <c r="CD130" s="41">
        <f>IF(成就内容!BU23="","",INDEX($E$4:$E$178*成就内容!BU$121/SUM(成就内容!$D$121:$BZ$121),成就内容!BU79,1)-SUM(CD$114:CD129))</f>
        <v>0</v>
      </c>
      <c r="CE130" s="41" t="str">
        <f>IF(成就内容!BV23="","",INDEX($E$4:$E$178*成就内容!BV$121/SUM(成就内容!$D$121:$BZ$121),成就内容!BV79,1)-SUM(CE$114:CE129))</f>
        <v/>
      </c>
      <c r="CF130" s="41">
        <f>IF(成就内容!BW23="","",INDEX($E$4:$E$178*成就内容!BW$121/SUM(成就内容!$D$121:$BZ$121),成就内容!BW79,1)-SUM(CF$114:CF129))</f>
        <v>0</v>
      </c>
      <c r="CG130" s="41">
        <f>IF(成就内容!BX23="","",INDEX($E$4:$E$178*成就内容!BX$121/SUM(成就内容!$D$121:$BZ$121),成就内容!BX79,1)-SUM(CG$114:CG129))</f>
        <v>239158.16326530604</v>
      </c>
      <c r="CH130" s="41">
        <f>IF(成就内容!BY23="","",INDEX($E$4:$E$178*成就内容!BY$121/SUM(成就内容!$D$121:$BZ$121),成就内容!BY79,1)-SUM(CH$114:CH129))</f>
        <v>0</v>
      </c>
      <c r="CI130" s="41">
        <f>IF(成就内容!BZ23="","",INDEX($E$4:$E$178*成就内容!BZ$121/SUM(成就内容!$D$121:$BZ$121),成就内容!BZ79,1)-SUM(CI$114:CI129))</f>
        <v>0</v>
      </c>
      <c r="CM130" s="43">
        <v>17</v>
      </c>
      <c r="CN130" s="41">
        <f>IF(M130="","",IF(成就内容!D$121&lt;&gt;"",MAX(ROUNDUP(SMALL(M$114:M$163,$L130)/1000,0)*1000,1000),0))</f>
        <v>0</v>
      </c>
      <c r="CO130" s="41" t="str">
        <f>IF(N130="","",IF(成就内容!E$121&lt;&gt;"",MAX(ROUNDUP(SMALL(N$114:N$163,$L130)/1000,0)*1000,1000),0))</f>
        <v/>
      </c>
      <c r="CP130" s="41">
        <f>IF(O130="","",IF(成就内容!F$121&lt;&gt;"",MAX(ROUNDUP(SMALL(O$114:O$163,$L130)/1000,0)*1000,1000),0))</f>
        <v>479000</v>
      </c>
      <c r="CQ130" s="41" t="str">
        <f>IF(P130="","",IF(成就内容!G$121&lt;&gt;"",MAX(ROUNDUP(SMALL(P$114:P$163,$L130)/1000,0)*1000,1000),0))</f>
        <v/>
      </c>
      <c r="CR130" s="41">
        <f>IF(Q130="","",IF(成就内容!H$121&lt;&gt;"",MAX(ROUNDUP(SMALL(Q$114:Q$163,$L130)/1000,0)*1000,1000),0))</f>
        <v>0</v>
      </c>
      <c r="CS130" s="41">
        <f>IF(R130="","",IF(成就内容!I$121&lt;&gt;"",MAX(ROUNDUP(SMALL(R$114:R$163,$L130)/1000,0)*1000,1000),0))</f>
        <v>0</v>
      </c>
      <c r="CT130" s="41">
        <f>IF(S130="","",IF(成就内容!J$121&lt;&gt;"",MAX(ROUNDUP(SMALL(S$114:S$163,$L130)/1000,0)*1000,1000),0))</f>
        <v>798000</v>
      </c>
      <c r="CU130" s="41">
        <f>IF(T130="","",IF(成就内容!K$121&lt;&gt;"",MAX(ROUNDUP(SMALL(T$114:T$163,$L130)/1000,0)*1000,1000),0))</f>
        <v>0</v>
      </c>
      <c r="CV130" s="41">
        <f>IF(U130="","",IF(成就内容!L$121&lt;&gt;"",MAX(ROUNDUP(SMALL(U$114:U$163,$L130)/1000,0)*1000,1000),0))</f>
        <v>0</v>
      </c>
      <c r="CW130" s="41">
        <f>IF(V130="","",IF(成就内容!M$121&lt;&gt;"",MAX(ROUNDUP(SMALL(V$114:V$163,$L130)/1000,0)*1000,1000),0))</f>
        <v>0</v>
      </c>
      <c r="CX130" s="41">
        <f>IF(W130="","",IF(成就内容!N$121&lt;&gt;"",MAX(ROUNDUP(SMALL(W$114:W$163,$L130)/1000,0)*1000,1000),0))</f>
        <v>0</v>
      </c>
      <c r="CY130" s="41">
        <f>IF(X130="","",IF(成就内容!O$121&lt;&gt;"",MAX(ROUNDUP(SMALL(X$114:X$163,$L130)/1000,0)*1000,1000),0))</f>
        <v>0</v>
      </c>
      <c r="CZ130" s="41" t="str">
        <f>IF(Y130="","",IF(成就内容!P$121&lt;&gt;"",MAX(ROUNDUP(SMALL(Y$114:Y$163,$L130)/1000,0)*1000,1000),0))</f>
        <v/>
      </c>
      <c r="DA130" s="41">
        <f>IF(Z130="","",IF(成就内容!Q$121&lt;&gt;"",MAX(ROUNDUP(SMALL(Z$114:Z$163,$L130)/1000,0)*1000,1000),0))</f>
        <v>0</v>
      </c>
      <c r="DB130" s="41">
        <f>IF(AA130="","",IF(成就内容!R$121&lt;&gt;"",MAX(ROUNDUP(SMALL(AA$114:AA$163,$L130)/1000,0)*1000,1000),0))</f>
        <v>0</v>
      </c>
      <c r="DC130" s="41">
        <f>IF(AB130="","",IF(成就内容!S$121&lt;&gt;"",MAX(ROUNDUP(SMALL(AB$114:AB$163,$L130)/1000,0)*1000,1000),0))</f>
        <v>798000</v>
      </c>
      <c r="DD130" s="41">
        <f>IF(AC130="","",IF(成就内容!T$121&lt;&gt;"",MAX(ROUNDUP(SMALL(AC$114:AC$163,$L130)/1000,0)*1000,1000),0))</f>
        <v>0</v>
      </c>
      <c r="DE130" s="41">
        <f>IF(AD130="","",IF(成就内容!U$121&lt;&gt;"",MAX(ROUNDUP(SMALL(AD$114:AD$163,$L130)/1000,0)*1000,1000),0))</f>
        <v>0</v>
      </c>
      <c r="DF130" s="41">
        <f>IF(AE130="","",IF(成就内容!V$121&lt;&gt;"",MAX(ROUNDUP(SMALL(AE$114:AE$163,$L130)/1000,0)*1000,1000),0))</f>
        <v>0</v>
      </c>
      <c r="DG130" s="41">
        <f>IF(AF130="","",IF(成就内容!W$121&lt;&gt;"",MAX(ROUNDUP(SMALL(AF$114:AF$163,$L130)/1000,0)*1000,1000),0))</f>
        <v>0</v>
      </c>
      <c r="DH130" s="41">
        <f>IF(AG130="","",IF(成就内容!X$121&lt;&gt;"",MAX(ROUNDUP(SMALL(AG$114:AG$163,$L130)/1000,0)*1000,1000),0))</f>
        <v>0</v>
      </c>
      <c r="DI130" s="41">
        <f>IF(AH130="","",IF(成就内容!Y$121&lt;&gt;"",MAX(ROUNDUP(SMALL(AH$114:AH$163,$L130)/1000,0)*1000,1000),0))</f>
        <v>0</v>
      </c>
      <c r="DJ130" s="41" t="str">
        <f>IF(AI130="","",IF(成就内容!Z$121&lt;&gt;"",MAX(ROUNDUP(SMALL(AI$114:AI$163,$L130)/1000,0)*1000,1000),0))</f>
        <v/>
      </c>
      <c r="DK130" s="41">
        <f>IF(AJ130="","",IF(成就内容!AA$121&lt;&gt;"",MAX(ROUNDUP(SMALL(AJ$114:AJ$163,$L130)/1000,0)*1000,1000),0))</f>
        <v>200000</v>
      </c>
      <c r="DL130" s="41">
        <f>IF(AK130="","",IF(成就内容!AB$121&lt;&gt;"",MAX(ROUNDUP(SMALL(AK$114:AK$163,$L130)/1000,0)*1000,1000),0))</f>
        <v>0</v>
      </c>
      <c r="DM130" s="41">
        <f>IF(AL130="","",IF(成就内容!AC$121&lt;&gt;"",MAX(ROUNDUP(SMALL(AL$114:AL$163,$L130)/1000,0)*1000,1000),0))</f>
        <v>0</v>
      </c>
      <c r="DN130" s="41">
        <f>IF(AM130="","",IF(成就内容!AD$121&lt;&gt;"",MAX(ROUNDUP(SMALL(AM$114:AM$163,$L130)/1000,0)*1000,1000),0))</f>
        <v>0</v>
      </c>
      <c r="DO130" s="41">
        <f>IF(AN130="","",IF(成就内容!AE$121&lt;&gt;"",MAX(ROUNDUP(SMALL(AN$114:AN$163,$L130)/1000,0)*1000,1000),0))</f>
        <v>0</v>
      </c>
      <c r="DP130" s="41">
        <f>IF(AO130="","",IF(成就内容!AF$121&lt;&gt;"",MAX(ROUNDUP(SMALL(AO$114:AO$163,$L130)/1000,0)*1000,1000),0))</f>
        <v>0</v>
      </c>
      <c r="DQ130" s="41">
        <f>IF(AP130="","",IF(成就内容!AG$121&lt;&gt;"",MAX(ROUNDUP(SMALL(AP$114:AP$163,$L130)/1000,0)*1000,1000),0))</f>
        <v>0</v>
      </c>
      <c r="DR130" s="41">
        <f>IF(AQ130="","",IF(成就内容!AH$121&lt;&gt;"",MAX(ROUNDUP(SMALL(AQ$114:AQ$163,$L130)/1000,0)*1000,1000),0))</f>
        <v>0</v>
      </c>
      <c r="DS130" s="41">
        <f>IF(AR130="","",IF(成就内容!AI$121&lt;&gt;"",MAX(ROUNDUP(SMALL(AR$114:AR$163,$L130)/1000,0)*1000,1000),0))</f>
        <v>0</v>
      </c>
      <c r="DT130" s="41">
        <f>IF(AS130="","",IF(成就内容!AJ$121&lt;&gt;"",MAX(ROUNDUP(SMALL(AS$114:AS$163,$L130)/1000,0)*1000,1000),0))</f>
        <v>0</v>
      </c>
      <c r="DU130" s="41" t="str">
        <f>IF(AT130="","",IF(成就内容!AK$121&lt;&gt;"",MAX(ROUNDUP(SMALL(AT$114:AT$163,$L130)/1000,0)*1000,1000),0))</f>
        <v/>
      </c>
      <c r="DV130" s="41" t="str">
        <f>IF(AU130="","",IF(成就内容!AL$121&lt;&gt;"",MAX(ROUNDUP(SMALL(AU$114:AU$163,$L130)/1000,0)*1000,1000),0))</f>
        <v/>
      </c>
      <c r="DW130" s="41">
        <f>IF(AV130="","",IF(成就内容!AM$121&lt;&gt;"",MAX(ROUNDUP(SMALL(AV$114:AV$163,$L130)/1000,0)*1000,1000),0))</f>
        <v>0</v>
      </c>
      <c r="DX130" s="41">
        <f>IF(AW130="","",IF(成就内容!AN$121&lt;&gt;"",MAX(ROUNDUP(SMALL(AW$114:AW$163,$L130)/1000,0)*1000,1000),0))</f>
        <v>0</v>
      </c>
      <c r="DY130" s="41">
        <f>IF(AX130="","",IF(成就内容!AO$121&lt;&gt;"",MAX(ROUNDUP(SMALL(AX$114:AX$163,$L130)/1000,0)*1000,1000),0))</f>
        <v>399000</v>
      </c>
      <c r="DZ130" s="41">
        <f>IF(AY130="","",IF(成就内容!AP$121&lt;&gt;"",MAX(ROUNDUP(SMALL(AY$114:AY$163,$L130)/1000,0)*1000,1000),0))</f>
        <v>0</v>
      </c>
      <c r="EA130" s="41">
        <f>IF(AZ130="","",IF(成就内容!AQ$121&lt;&gt;"",MAX(ROUNDUP(SMALL(AZ$114:AZ$163,$L130)/1000,0)*1000,1000),0))</f>
        <v>0</v>
      </c>
      <c r="EB130" s="41">
        <f>IF(BA130="","",IF(成就内容!AR$121&lt;&gt;"",MAX(ROUNDUP(SMALL(BA$114:BA$163,$L130)/1000,0)*1000,1000),0))</f>
        <v>997000</v>
      </c>
      <c r="EC130" s="41">
        <f>IF(BB130="","",IF(成就内容!AS$121&lt;&gt;"",MAX(ROUNDUP(SMALL(BB$114:BB$163,$L130)/1000,0)*1000,1000),0))</f>
        <v>0</v>
      </c>
      <c r="ED130" s="41">
        <f>IF(BC130="","",IF(成就内容!AT$121&lt;&gt;"",MAX(ROUNDUP(SMALL(BC$114:BC$163,$L130)/1000,0)*1000,1000),0))</f>
        <v>0</v>
      </c>
      <c r="EE130" s="41">
        <f>IF(BD130="","",IF(成就内容!AU$121&lt;&gt;"",MAX(ROUNDUP(SMALL(BD$114:BD$163,$L130)/1000,0)*1000,1000),0))</f>
        <v>0</v>
      </c>
      <c r="EF130" s="41">
        <f>IF(BE130="","",IF(成就内容!AV$121&lt;&gt;"",MAX(ROUNDUP(SMALL(BE$114:BE$163,$L130)/1000,0)*1000,1000),0))</f>
        <v>15571000</v>
      </c>
      <c r="EG130" s="41">
        <f>IF(BF130="","",IF(成就内容!AW$121&lt;&gt;"",MAX(ROUNDUP(SMALL(BF$114:BF$163,$L130)/1000,0)*1000,1000),0))</f>
        <v>0</v>
      </c>
      <c r="EH130" s="41">
        <f>IF(BG130="","",IF(成就内容!AX$121&lt;&gt;"",MAX(ROUNDUP(SMALL(BG$114:BG$163,$L130)/1000,0)*1000,1000),0))</f>
        <v>0</v>
      </c>
      <c r="EI130" s="41">
        <f>IF(BH130="","",IF(成就内容!AY$121&lt;&gt;"",MAX(ROUNDUP(SMALL(BH$114:BH$163,$L130)/1000,0)*1000,1000),0))</f>
        <v>4983000</v>
      </c>
      <c r="EJ130" s="41">
        <f>IF(BI130="","",IF(成就内容!AZ$121&lt;&gt;"",MAX(ROUNDUP(SMALL(BI$114:BI$163,$L130)/1000,0)*1000,1000),0))</f>
        <v>0</v>
      </c>
      <c r="EK130" s="41">
        <f>IF(BJ130="","",IF(成就内容!BA$121&lt;&gt;"",MAX(ROUNDUP(SMALL(BJ$114:BJ$163,$L130)/1000,0)*1000,1000),0))</f>
        <v>0</v>
      </c>
      <c r="EL130" s="41">
        <f>IF(BK130="","",IF(成就内容!BB$121&lt;&gt;"",MAX(ROUNDUP(SMALL(BK$114:BK$163,$L130)/1000,0)*1000,1000),0))</f>
        <v>0</v>
      </c>
      <c r="EM130" s="41">
        <f>IF(BL130="","",IF(成就内容!BC$121&lt;&gt;"",MAX(ROUNDUP(SMALL(BL$114:BL$163,$L130)/1000,0)*1000,1000),0))</f>
        <v>0</v>
      </c>
      <c r="EN130" s="41">
        <f>IF(BM130="","",IF(成就内容!BD$121&lt;&gt;"",MAX(ROUNDUP(SMALL(BM$114:BM$163,$L130)/1000,0)*1000,1000),0))</f>
        <v>798000</v>
      </c>
      <c r="EO130" s="41">
        <f>IF(BN130="","",IF(成就内容!BE$121&lt;&gt;"",MAX(ROUNDUP(SMALL(BN$114:BN$163,$L130)/1000,0)*1000,1000),0))</f>
        <v>0</v>
      </c>
      <c r="EP130" s="41">
        <f>IF(BO130="","",IF(成就内容!BF$121&lt;&gt;"",MAX(ROUNDUP(SMALL(BO$114:BO$163,$L130)/1000,0)*1000,1000),0))</f>
        <v>0</v>
      </c>
      <c r="EQ130" s="41">
        <f>IF(BP130="","",IF(成就内容!BG$121&lt;&gt;"",MAX(ROUNDUP(SMALL(BP$114:BP$163,$L130)/1000,0)*1000,1000),0))</f>
        <v>0</v>
      </c>
      <c r="ER130" s="41">
        <f>IF(BQ130="","",IF(成就内容!BH$121&lt;&gt;"",MAX(ROUNDUP(SMALL(BQ$114:BQ$163,$L130)/1000,0)*1000,1000),0))</f>
        <v>0</v>
      </c>
      <c r="ES130" s="41" t="str">
        <f>IF(BR130="","",IF(成就内容!BI$121&lt;&gt;"",MAX(ROUNDUP(SMALL(BR$114:BR$163,$L130)/1000,0)*1000,1000),0))</f>
        <v/>
      </c>
      <c r="ET130" s="41">
        <f>IF(BS130="","",IF(成就内容!BJ$121&lt;&gt;"",MAX(ROUNDUP(SMALL(BS$114:BS$163,$L130)/1000,0)*1000,1000),0))</f>
        <v>39000</v>
      </c>
      <c r="EU130" s="41">
        <f>IF(BT130="","",IF(成就内容!BK$121&lt;&gt;"",MAX(ROUNDUP(SMALL(BT$114:BT$163,$L130)/1000,0)*1000,1000),0))</f>
        <v>0</v>
      </c>
      <c r="EV130" s="41">
        <f>IF(BU130="","",IF(成就内容!BL$121&lt;&gt;"",MAX(ROUNDUP(SMALL(BU$114:BU$163,$L130)/1000,0)*1000,1000),0))</f>
        <v>0</v>
      </c>
      <c r="EW130" s="41">
        <f>IF(BV130="","",IF(成就内容!BM$121&lt;&gt;"",MAX(ROUNDUP(SMALL(BV$114:BV$163,$L130)/1000,0)*1000,1000),0))</f>
        <v>21000</v>
      </c>
      <c r="EX130" s="41">
        <f>IF(BW130="","",IF(成就内容!BN$121&lt;&gt;"",MAX(ROUNDUP(SMALL(BW$114:BW$163,$L130)/1000,0)*1000,1000),0))</f>
        <v>0</v>
      </c>
      <c r="EY130" s="41">
        <f>IF(BX130="","",IF(成就内容!BO$121&lt;&gt;"",MAX(ROUNDUP(SMALL(BX$114:BX$163,$L130)/1000,0)*1000,1000),0))</f>
        <v>0</v>
      </c>
      <c r="EZ130" s="41">
        <f>IF(BY130="","",IF(成就内容!BP$121&lt;&gt;"",MAX(ROUNDUP(SMALL(BY$114:BY$163,$L130)/1000,0)*1000,1000),0))</f>
        <v>0</v>
      </c>
      <c r="FA130" s="41">
        <f>IF(BZ130="","",IF(成就内容!BQ$121&lt;&gt;"",MAX(ROUNDUP(SMALL(BZ$114:BZ$163,$L130)/1000,0)*1000,1000),0))</f>
        <v>0</v>
      </c>
      <c r="FB130" s="41" t="str">
        <f>IF(CA130="","",IF(成就内容!BR$121&lt;&gt;"",MAX(ROUNDUP(SMALL(CA$114:CA$163,$L130)/1000,0)*1000,1000),0))</f>
        <v/>
      </c>
      <c r="FC130" s="41">
        <f>IF(CB130="","",IF(成就内容!BS$121&lt;&gt;"",MAX(ROUNDUP(SMALL(CB$114:CB$163,$L130)/1000,0)*1000,1000),0))</f>
        <v>0</v>
      </c>
      <c r="FD130" s="41">
        <f>IF(CC130="","",IF(成就内容!BT$121&lt;&gt;"",MAX(ROUNDUP(SMALL(CC$114:CC$163,$L130)/1000,0)*1000,1000),0))</f>
        <v>0</v>
      </c>
      <c r="FE130" s="41">
        <f>IF(CD130="","",IF(成就内容!BU$121&lt;&gt;"",MAX(ROUNDUP(SMALL(CD$114:CD$163,$L130)/1000,0)*1000,1000),0))</f>
        <v>0</v>
      </c>
      <c r="FF130" s="41" t="str">
        <f>IF(CE130="","",IF(成就内容!BV$121&lt;&gt;"",MAX(ROUNDUP(SMALL(CE$114:CE$163,$L130)/1000,0)*1000,1000),0))</f>
        <v/>
      </c>
      <c r="FG130" s="41">
        <f>IF(CF130="","",IF(成就内容!BW$121&lt;&gt;"",MAX(ROUNDUP(SMALL(CF$114:CF$163,$L130)/1000,0)*1000,1000),0))</f>
        <v>0</v>
      </c>
      <c r="FH130" s="41">
        <f>IF(CG130="","",IF(成就内容!BX$121&lt;&gt;"",MAX(ROUNDUP(SMALL(CG$114:CG$163,$L130)/1000,0)*1000,1000),0))</f>
        <v>240000</v>
      </c>
      <c r="FI130" s="41">
        <f>IF(CH130="","",IF(成就内容!BY$121&lt;&gt;"",MAX(ROUNDUP(SMALL(CH$114:CH$163,$L130)/1000,0)*1000,1000),0))</f>
        <v>0</v>
      </c>
      <c r="FJ130" s="41">
        <f>IF(CI130="","",IF(成就内容!BZ$121&lt;&gt;"",MAX(ROUNDUP(SMALL(CI$114:CI$163,$L130)/1000,0)*1000,1000),0))</f>
        <v>0</v>
      </c>
    </row>
    <row r="131" spans="1:166" x14ac:dyDescent="0.15">
      <c r="A131" s="84"/>
      <c r="B131" s="96">
        <v>128</v>
      </c>
      <c r="C131" s="96">
        <f>'[1]功能-子任务'!$S132</f>
        <v>210196.8</v>
      </c>
      <c r="D131" s="96">
        <f>'[1]功能-子任务'!$AC132</f>
        <v>194560000</v>
      </c>
      <c r="E131" s="96">
        <f>'[1]功能-子任务'!$AM132/4</f>
        <v>1363485156.25</v>
      </c>
      <c r="F131" s="96">
        <f t="shared" si="154"/>
        <v>1363485156.25</v>
      </c>
      <c r="G131" s="96">
        <f>'[1]功能-子任务'!$AR132</f>
        <v>2937620000.000001</v>
      </c>
      <c r="H131" s="96">
        <f>'[1]功能-子任务'!$BA132</f>
        <v>324950</v>
      </c>
      <c r="I131" s="96">
        <f>'[1]功能-子任务'!$BJ132</f>
        <v>1092621.8</v>
      </c>
      <c r="L131" s="25">
        <v>18</v>
      </c>
      <c r="M131" s="41">
        <f>IF(成就内容!D24="","",INDEX($E$4:$E$178*成就内容!D$121/SUM(成就内容!$D$121:$BZ$121),成就内容!D80,1)-SUM(M$114:M130))</f>
        <v>0</v>
      </c>
      <c r="N131" s="41" t="str">
        <f>IF(成就内容!E24="","",INDEX($E$4:$E$178*成就内容!E$121/SUM(成就内容!$D$121:$BZ$121),成就内容!E80,1)-SUM(N$114:N130))</f>
        <v/>
      </c>
      <c r="O131" s="41">
        <f>IF(成就内容!F24="","",INDEX($E$4:$E$178*成就内容!F$121/SUM(成就内容!$D$121:$BZ$121),成就内容!F80,1)-SUM(O$114:O130))</f>
        <v>1195790.8163265304</v>
      </c>
      <c r="P131" s="41" t="str">
        <f>IF(成就内容!G24="","",INDEX($E$4:$E$178*成就内容!G$121/SUM(成就内容!$D$121:$BZ$121),成就内容!G80,1)-SUM(P$114:P130))</f>
        <v/>
      </c>
      <c r="Q131" s="41">
        <f>IF(成就内容!H24="","",INDEX($E$4:$E$178*成就内容!H$121/SUM(成就内容!$D$121:$BZ$121),成就内容!H80,1)-SUM(Q$114:Q130))</f>
        <v>0</v>
      </c>
      <c r="R131" s="41">
        <f>IF(成就内容!I24="","",INDEX($E$4:$E$178*成就内容!I$121/SUM(成就内容!$D$121:$BZ$121),成就内容!I80,1)-SUM(R$114:R130))</f>
        <v>0</v>
      </c>
      <c r="S131" s="41">
        <f>IF(成就内容!J24="","",INDEX($E$4:$E$178*成就内容!J$121/SUM(成就内容!$D$121:$BZ$121),成就内容!J80,1)-SUM(S$114:S130))</f>
        <v>797193.87755102012</v>
      </c>
      <c r="T131" s="41">
        <f>IF(成就内容!K24="","",INDEX($E$4:$E$178*成就内容!K$121/SUM(成就内容!$D$121:$BZ$121),成就内容!K80,1)-SUM(T$114:T130))</f>
        <v>0</v>
      </c>
      <c r="U131" s="41">
        <f>IF(成就内容!L24="","",INDEX($E$4:$E$178*成就内容!L$121/SUM(成就内容!$D$121:$BZ$121),成就内容!L80,1)-SUM(U$114:U130))</f>
        <v>0</v>
      </c>
      <c r="V131" s="41">
        <f>IF(成就内容!M24="","",INDEX($E$4:$E$178*成就内容!M$121/SUM(成就内容!$D$121:$BZ$121),成就内容!M80,1)-SUM(V$114:V130))</f>
        <v>0</v>
      </c>
      <c r="W131" s="41">
        <f>IF(成就内容!N24="","",INDEX($E$4:$E$178*成就内容!N$121/SUM(成就内容!$D$121:$BZ$121),成就内容!N80,1)-SUM(W$114:W130))</f>
        <v>0</v>
      </c>
      <c r="X131" s="41">
        <f>IF(成就内容!O24="","",INDEX($E$4:$E$178*成就内容!O$121/SUM(成就内容!$D$121:$BZ$121),成就内容!O80,1)-SUM(X$114:X130))</f>
        <v>0</v>
      </c>
      <c r="Y131" s="41" t="str">
        <f>IF(成就内容!P24="","",INDEX($E$4:$E$178*成就内容!P$121/SUM(成就内容!$D$121:$BZ$121),成就内容!P80,1)-SUM(Y$114:Y130))</f>
        <v/>
      </c>
      <c r="Z131" s="41">
        <f>IF(成就内容!Q24="","",INDEX($E$4:$E$178*成就内容!Q$121/SUM(成就内容!$D$121:$BZ$121),成就内容!Q80,1)-SUM(Z$114:Z130))</f>
        <v>0</v>
      </c>
      <c r="AA131" s="41">
        <f>IF(成就内容!R24="","",INDEX($E$4:$E$178*成就内容!R$121/SUM(成就内容!$D$121:$BZ$121),成就内容!R80,1)-SUM(AA$114:AA130))</f>
        <v>0</v>
      </c>
      <c r="AB131" s="41">
        <f>IF(成就内容!S24="","",INDEX($E$4:$E$178*成就内容!S$121/SUM(成就内容!$D$121:$BZ$121),成就内容!S80,1)-SUM(AB$114:AB130))</f>
        <v>1395089.2857142854</v>
      </c>
      <c r="AC131" s="41">
        <f>IF(成就内容!T24="","",INDEX($E$4:$E$178*成就内容!T$121/SUM(成就内容!$D$121:$BZ$121),成就内容!T80,1)-SUM(AC$114:AC130))</f>
        <v>0</v>
      </c>
      <c r="AD131" s="41">
        <f>IF(成就内容!U24="","",INDEX($E$4:$E$178*成就内容!U$121/SUM(成就内容!$D$121:$BZ$121),成就内容!U80,1)-SUM(AD$114:AD130))</f>
        <v>0</v>
      </c>
      <c r="AE131" s="41">
        <f>IF(成就内容!V24="","",INDEX($E$4:$E$178*成就内容!V$121/SUM(成就内容!$D$121:$BZ$121),成就内容!V80,1)-SUM(AE$114:AE130))</f>
        <v>0</v>
      </c>
      <c r="AF131" s="41">
        <f>IF(成就内容!W24="","",INDEX($E$4:$E$178*成就内容!W$121/SUM(成就内容!$D$121:$BZ$121),成就内容!W80,1)-SUM(AF$114:AF130))</f>
        <v>0</v>
      </c>
      <c r="AG131" s="41">
        <f>IF(成就内容!X24="","",INDEX($E$4:$E$178*成就内容!X$121/SUM(成就内容!$D$121:$BZ$121),成就内容!X80,1)-SUM(AG$114:AG130))</f>
        <v>0</v>
      </c>
      <c r="AH131" s="41">
        <f>IF(成就内容!Y24="","",INDEX($E$4:$E$178*成就内容!Y$121/SUM(成就内容!$D$121:$BZ$121),成就内容!Y80,1)-SUM(AH$114:AH130))</f>
        <v>0</v>
      </c>
      <c r="AI131" s="41" t="str">
        <f>IF(成就内容!Z24="","",INDEX($E$4:$E$178*成就内容!Z$121/SUM(成就内容!$D$121:$BZ$121),成就内容!Z80,1)-SUM(AI$114:AI130))</f>
        <v/>
      </c>
      <c r="AJ131" s="41">
        <f>IF(成就内容!AA24="","",INDEX($E$4:$E$178*成就内容!AA$121/SUM(成就内容!$D$121:$BZ$121),成就内容!AA80,1)-SUM(AJ$114:AJ130))</f>
        <v>0</v>
      </c>
      <c r="AK131" s="41">
        <f>IF(成就内容!AB24="","",INDEX($E$4:$E$178*成就内容!AB$121/SUM(成就内容!$D$121:$BZ$121),成就内容!AB80,1)-SUM(AK$114:AK130))</f>
        <v>0</v>
      </c>
      <c r="AL131" s="41">
        <f>IF(成就内容!AC24="","",INDEX($E$4:$E$178*成就内容!AC$121/SUM(成就内容!$D$121:$BZ$121),成就内容!AC80,1)-SUM(AL$114:AL130))</f>
        <v>0</v>
      </c>
      <c r="AM131" s="41">
        <f>IF(成就内容!AD24="","",INDEX($E$4:$E$178*成就内容!AD$121/SUM(成就内容!$D$121:$BZ$121),成就内容!AD80,1)-SUM(AM$114:AM130))</f>
        <v>0</v>
      </c>
      <c r="AN131" s="41">
        <f>IF(成就内容!AE24="","",INDEX($E$4:$E$178*成就内容!AE$121/SUM(成就内容!$D$121:$BZ$121),成就内容!AE80,1)-SUM(AN$114:AN130))</f>
        <v>0</v>
      </c>
      <c r="AO131" s="41">
        <f>IF(成就内容!AF24="","",INDEX($E$4:$E$178*成就内容!AF$121/SUM(成就内容!$D$121:$BZ$121),成就内容!AF80,1)-SUM(AO$114:AO130))</f>
        <v>0</v>
      </c>
      <c r="AP131" s="41">
        <f>IF(成就内容!AG24="","",INDEX($E$4:$E$178*成就内容!AG$121/SUM(成就内容!$D$121:$BZ$121),成就内容!AG80,1)-SUM(AP$114:AP130))</f>
        <v>0</v>
      </c>
      <c r="AQ131" s="41">
        <f>IF(成就内容!AH24="","",INDEX($E$4:$E$178*成就内容!AH$121/SUM(成就内容!$D$121:$BZ$121),成就内容!AH80,1)-SUM(AQ$114:AQ130))</f>
        <v>0</v>
      </c>
      <c r="AR131" s="41">
        <f>IF(成就内容!AI24="","",INDEX($E$4:$E$178*成就内容!AI$121/SUM(成就内容!$D$121:$BZ$121),成就内容!AI80,1)-SUM(AR$114:AR130))</f>
        <v>0</v>
      </c>
      <c r="AS131" s="41">
        <f>IF(成就内容!AJ24="","",INDEX($E$4:$E$178*成就内容!AJ$121/SUM(成就内容!$D$121:$BZ$121),成就内容!AJ80,1)-SUM(AS$114:AS130))</f>
        <v>0</v>
      </c>
      <c r="AT131" s="41" t="str">
        <f>IF(成就内容!AK24="","",INDEX($E$4:$E$178*成就内容!AK$121/SUM(成就内容!$D$121:$BZ$121),成就内容!AK80,1)-SUM(AT$114:AT130))</f>
        <v/>
      </c>
      <c r="AU131" s="41" t="str">
        <f>IF(成就内容!AL24="","",INDEX($E$4:$E$178*成就内容!AL$121/SUM(成就内容!$D$121:$BZ$121),成就内容!AL80,1)-SUM(AU$114:AU130))</f>
        <v/>
      </c>
      <c r="AV131" s="41">
        <f>IF(成就内容!AM24="","",INDEX($E$4:$E$178*成就内容!AM$121/SUM(成就内容!$D$121:$BZ$121),成就内容!AM80,1)-SUM(AV$114:AV130))</f>
        <v>0</v>
      </c>
      <c r="AW131" s="41">
        <f>IF(成就内容!AN24="","",INDEX($E$4:$E$178*成就内容!AN$121/SUM(成就内容!$D$121:$BZ$121),成就内容!AN80,1)-SUM(AW$114:AW130))</f>
        <v>0</v>
      </c>
      <c r="AX131" s="41">
        <f>IF(成就内容!AO24="","",INDEX($E$4:$E$178*成就内容!AO$121/SUM(成就内容!$D$121:$BZ$121),成就内容!AO80,1)-SUM(AX$114:AX130))</f>
        <v>697544.64285714272</v>
      </c>
      <c r="AY131" s="41">
        <f>IF(成就内容!AP24="","",INDEX($E$4:$E$178*成就内容!AP$121/SUM(成就内容!$D$121:$BZ$121),成就内容!AP80,1)-SUM(AY$114:AY130))</f>
        <v>0</v>
      </c>
      <c r="AZ131" s="41">
        <f>IF(成就内容!AQ24="","",INDEX($E$4:$E$178*成就内容!AQ$121/SUM(成就内容!$D$121:$BZ$121),成就内容!AQ80,1)-SUM(AZ$114:AZ130))</f>
        <v>0</v>
      </c>
      <c r="BA131" s="41">
        <f>IF(成就内容!AR24="","",INDEX($E$4:$E$178*成就内容!AR$121/SUM(成就内容!$D$121:$BZ$121),成就内容!AR80,1)-SUM(BA$114:BA130))</f>
        <v>996492.34693877539</v>
      </c>
      <c r="BB131" s="41">
        <f>IF(成就内容!AS24="","",INDEX($E$4:$E$178*成就内容!AS$121/SUM(成就内容!$D$121:$BZ$121),成就内容!AS80,1)-SUM(BB$114:BB130))</f>
        <v>0</v>
      </c>
      <c r="BC131" s="41">
        <f>IF(成就内容!AT24="","",INDEX($E$4:$E$178*成就内容!AT$121/SUM(成就内容!$D$121:$BZ$121),成就内容!AT80,1)-SUM(BC$114:BC130))</f>
        <v>0</v>
      </c>
      <c r="BD131" s="41">
        <f>IF(成就内容!AU24="","",INDEX($E$4:$E$178*成就内容!AU$121/SUM(成就内容!$D$121:$BZ$121),成就内容!AU80,1)-SUM(BD$114:BD130))</f>
        <v>0</v>
      </c>
      <c r="BE131" s="41">
        <f>IF(成就内容!AV24="","",INDEX($E$4:$E$178*成就内容!AV$121/SUM(成就内容!$D$121:$BZ$121),成就内容!AV80,1)-SUM(BE$114:BE130))</f>
        <v>15570192.920918368</v>
      </c>
      <c r="BF131" s="41">
        <f>IF(成就内容!AW24="","",INDEX($E$4:$E$178*成就内容!AW$121/SUM(成就内容!$D$121:$BZ$121),成就内容!AW80,1)-SUM(BF$114:BF130))</f>
        <v>0</v>
      </c>
      <c r="BG131" s="41">
        <f>IF(成就内容!AX24="","",INDEX($E$4:$E$178*成就内容!AX$121/SUM(成就内容!$D$121:$BZ$121),成就内容!AX80,1)-SUM(BG$114:BG130))</f>
        <v>0</v>
      </c>
      <c r="BH131" s="41">
        <f>IF(成就内容!AY24="","",INDEX($E$4:$E$178*成就内容!AY$121/SUM(成就内容!$D$121:$BZ$121),成就内容!AY80,1)-SUM(BH$114:BH130))</f>
        <v>4982461.7346938755</v>
      </c>
      <c r="BI131" s="41">
        <f>IF(成就内容!AZ24="","",INDEX($E$4:$E$178*成就内容!AZ$121/SUM(成就内容!$D$121:$BZ$121),成就内容!AZ80,1)-SUM(BI$114:BI130))</f>
        <v>0</v>
      </c>
      <c r="BJ131" s="41">
        <f>IF(成就内容!BA24="","",INDEX($E$4:$E$178*成就内容!BA$121/SUM(成就内容!$D$121:$BZ$121),成就内容!BA80,1)-SUM(BJ$114:BJ130))</f>
        <v>0</v>
      </c>
      <c r="BK131" s="41">
        <f>IF(成就内容!BB24="","",INDEX($E$4:$E$178*成就内容!BB$121/SUM(成就内容!$D$121:$BZ$121),成就内容!BB80,1)-SUM(BK$114:BK130))</f>
        <v>0</v>
      </c>
      <c r="BL131" s="41">
        <f>IF(成就内容!BC24="","",INDEX($E$4:$E$178*成就内容!BC$121/SUM(成就内容!$D$121:$BZ$121),成就内容!BC80,1)-SUM(BL$114:BL130))</f>
        <v>0</v>
      </c>
      <c r="BM131" s="41">
        <f>IF(成就内容!BD24="","",INDEX($E$4:$E$178*成就内容!BD$121/SUM(成就内容!$D$121:$BZ$121),成就内容!BD80,1)-SUM(BM$114:BM130))</f>
        <v>1395089.2857142854</v>
      </c>
      <c r="BN131" s="41">
        <f>IF(成就内容!BE24="","",INDEX($E$4:$E$178*成就内容!BE$121/SUM(成就内容!$D$121:$BZ$121),成就内容!BE80,1)-SUM(BN$114:BN130))</f>
        <v>0</v>
      </c>
      <c r="BO131" s="41">
        <f>IF(成就内容!BF24="","",INDEX($E$4:$E$178*成就内容!BF$121/SUM(成就内容!$D$121:$BZ$121),成就内容!BF80,1)-SUM(BO$114:BO130))</f>
        <v>0</v>
      </c>
      <c r="BP131" s="41">
        <f>IF(成就内容!BG24="","",INDEX($E$4:$E$178*成就内容!BG$121/SUM(成就内容!$D$121:$BZ$121),成就内容!BG80,1)-SUM(BP$114:BP130))</f>
        <v>0</v>
      </c>
      <c r="BQ131" s="41">
        <f>IF(成就内容!BH24="","",INDEX($E$4:$E$178*成就内容!BH$121/SUM(成就内容!$D$121:$BZ$121),成就内容!BH80,1)-SUM(BQ$114:BQ130))</f>
        <v>0</v>
      </c>
      <c r="BR131" s="41" t="str">
        <f>IF(成就内容!BI24="","",INDEX($E$4:$E$178*成就内容!BI$121/SUM(成就内容!$D$121:$BZ$121),成就内容!BI80,1)-SUM(BR$114:BR130))</f>
        <v/>
      </c>
      <c r="BS131" s="41">
        <f>IF(成就内容!BJ24="","",INDEX($E$4:$E$178*成就内容!BJ$121/SUM(成就内容!$D$121:$BZ$121),成就内容!BJ80,1)-SUM(BS$114:BS130))</f>
        <v>25510.204081632663</v>
      </c>
      <c r="BT131" s="41">
        <f>IF(成就内容!BK24="","",INDEX($E$4:$E$178*成就内容!BK$121/SUM(成就内容!$D$121:$BZ$121),成就内容!BK80,1)-SUM(BT$114:BT130))</f>
        <v>0</v>
      </c>
      <c r="BU131" s="41">
        <f>IF(成就内容!BL24="","",INDEX($E$4:$E$178*成就内容!BL$121/SUM(成就内容!$D$121:$BZ$121),成就内容!BL80,1)-SUM(BU$114:BU130))</f>
        <v>0</v>
      </c>
      <c r="BV131" s="41">
        <f>IF(成就内容!BM24="","",INDEX($E$4:$E$178*成就内容!BM$121/SUM(成就内容!$D$121:$BZ$121),成就内容!BM80,1)-SUM(BV$114:BV130))</f>
        <v>20408.163265306124</v>
      </c>
      <c r="BW131" s="41">
        <f>IF(成就内容!BN24="","",INDEX($E$4:$E$178*成就内容!BN$121/SUM(成就内容!$D$121:$BZ$121),成就内容!BN80,1)-SUM(BW$114:BW130))</f>
        <v>0</v>
      </c>
      <c r="BX131" s="41">
        <f>IF(成就内容!BO24="","",INDEX($E$4:$E$178*成就内容!BO$121/SUM(成就内容!$D$121:$BZ$121),成就内容!BO80,1)-SUM(BX$114:BX130))</f>
        <v>0</v>
      </c>
      <c r="BY131" s="41">
        <f>IF(成就内容!BP24="","",INDEX($E$4:$E$178*成就内容!BP$121/SUM(成就内容!$D$121:$BZ$121),成就内容!BP80,1)-SUM(BY$114:BY130))</f>
        <v>0</v>
      </c>
      <c r="BZ131" s="41">
        <f>IF(成就内容!BQ24="","",INDEX($E$4:$E$178*成就内容!BQ$121/SUM(成就内容!$D$121:$BZ$121),成就内容!BQ80,1)-SUM(BZ$114:BZ130))</f>
        <v>0</v>
      </c>
      <c r="CA131" s="41" t="str">
        <f>IF(成就内容!BR24="","",INDEX($E$4:$E$178*成就内容!BR$121/SUM(成就内容!$D$121:$BZ$121),成就内容!BR80,1)-SUM(CA$114:CA130))</f>
        <v/>
      </c>
      <c r="CB131" s="41">
        <f>IF(成就内容!BS24="","",INDEX($E$4:$E$178*成就内容!BS$121/SUM(成就内容!$D$121:$BZ$121),成就内容!BS80,1)-SUM(CB$114:CB130))</f>
        <v>0</v>
      </c>
      <c r="CC131" s="41">
        <f>IF(成就内容!BT24="","",INDEX($E$4:$E$178*成就内容!BT$121/SUM(成就内容!$D$121:$BZ$121),成就内容!BT80,1)-SUM(CC$114:CC130))</f>
        <v>0</v>
      </c>
      <c r="CD131" s="41">
        <f>IF(成就内容!BU24="","",INDEX($E$4:$E$178*成就内容!BU$121/SUM(成就内容!$D$121:$BZ$121),成就内容!BU80,1)-SUM(CD$114:CD130))</f>
        <v>0</v>
      </c>
      <c r="CE131" s="41" t="str">
        <f>IF(成就内容!BV24="","",INDEX($E$4:$E$178*成就内容!BV$121/SUM(成就内容!$D$121:$BZ$121),成就内容!BV80,1)-SUM(CE$114:CE130))</f>
        <v/>
      </c>
      <c r="CF131" s="41">
        <f>IF(成就内容!BW24="","",INDEX($E$4:$E$178*成就内容!BW$121/SUM(成就内容!$D$121:$BZ$121),成就内容!BW80,1)-SUM(CF$114:CF130))</f>
        <v>0</v>
      </c>
      <c r="CG131" s="41">
        <f>IF(成就内容!BX24="","",INDEX($E$4:$E$178*成就内容!BX$121/SUM(成就内容!$D$121:$BZ$121),成就内容!BX80,1)-SUM(CG$114:CG130))</f>
        <v>597895.40816326533</v>
      </c>
      <c r="CH131" s="41">
        <f>IF(成就内容!BY24="","",INDEX($E$4:$E$178*成就内容!BY$121/SUM(成就内容!$D$121:$BZ$121),成就内容!BY80,1)-SUM(CH$114:CH130))</f>
        <v>0</v>
      </c>
      <c r="CI131" s="41">
        <f>IF(成就内容!BZ24="","",INDEX($E$4:$E$178*成就内容!BZ$121/SUM(成就内容!$D$121:$BZ$121),成就内容!BZ80,1)-SUM(CI$114:CI130))</f>
        <v>0</v>
      </c>
      <c r="CM131" s="43">
        <v>18</v>
      </c>
      <c r="CN131" s="41">
        <f>IF(M131="","",IF(成就内容!D$121&lt;&gt;"",MAX(ROUNDUP(SMALL(M$114:M$163,$L131)/1000,0)*1000,1000),0))</f>
        <v>0</v>
      </c>
      <c r="CO131" s="41" t="str">
        <f>IF(N131="","",IF(成就内容!E$121&lt;&gt;"",MAX(ROUNDUP(SMALL(N$114:N$163,$L131)/1000,0)*1000,1000),0))</f>
        <v/>
      </c>
      <c r="CP131" s="41">
        <f>IF(O131="","",IF(成就内容!F$121&lt;&gt;"",MAX(ROUNDUP(SMALL(O$114:O$163,$L131)/1000,0)*1000,1000),0))</f>
        <v>1196000</v>
      </c>
      <c r="CQ131" s="41" t="str">
        <f>IF(P131="","",IF(成就内容!G$121&lt;&gt;"",MAX(ROUNDUP(SMALL(P$114:P$163,$L131)/1000,0)*1000,1000),0))</f>
        <v/>
      </c>
      <c r="CR131" s="41">
        <f>IF(Q131="","",IF(成就内容!H$121&lt;&gt;"",MAX(ROUNDUP(SMALL(Q$114:Q$163,$L131)/1000,0)*1000,1000),0))</f>
        <v>0</v>
      </c>
      <c r="CS131" s="41">
        <f>IF(R131="","",IF(成就内容!I$121&lt;&gt;"",MAX(ROUNDUP(SMALL(R$114:R$163,$L131)/1000,0)*1000,1000),0))</f>
        <v>0</v>
      </c>
      <c r="CT131" s="41">
        <f>IF(S131="","",IF(成就内容!J$121&lt;&gt;"",MAX(ROUNDUP(SMALL(S$114:S$163,$L131)/1000,0)*1000,1000),0))</f>
        <v>798000</v>
      </c>
      <c r="CU131" s="41">
        <f>IF(T131="","",IF(成就内容!K$121&lt;&gt;"",MAX(ROUNDUP(SMALL(T$114:T$163,$L131)/1000,0)*1000,1000),0))</f>
        <v>0</v>
      </c>
      <c r="CV131" s="41">
        <f>IF(U131="","",IF(成就内容!L$121&lt;&gt;"",MAX(ROUNDUP(SMALL(U$114:U$163,$L131)/1000,0)*1000,1000),0))</f>
        <v>0</v>
      </c>
      <c r="CW131" s="41">
        <f>IF(V131="","",IF(成就内容!M$121&lt;&gt;"",MAX(ROUNDUP(SMALL(V$114:V$163,$L131)/1000,0)*1000,1000),0))</f>
        <v>0</v>
      </c>
      <c r="CX131" s="41">
        <f>IF(W131="","",IF(成就内容!N$121&lt;&gt;"",MAX(ROUNDUP(SMALL(W$114:W$163,$L131)/1000,0)*1000,1000),0))</f>
        <v>0</v>
      </c>
      <c r="CY131" s="41">
        <f>IF(X131="","",IF(成就内容!O$121&lt;&gt;"",MAX(ROUNDUP(SMALL(X$114:X$163,$L131)/1000,0)*1000,1000),0))</f>
        <v>0</v>
      </c>
      <c r="CZ131" s="41" t="str">
        <f>IF(Y131="","",IF(成就内容!P$121&lt;&gt;"",MAX(ROUNDUP(SMALL(Y$114:Y$163,$L131)/1000,0)*1000,1000),0))</f>
        <v/>
      </c>
      <c r="DA131" s="41">
        <f>IF(Z131="","",IF(成就内容!Q$121&lt;&gt;"",MAX(ROUNDUP(SMALL(Z$114:Z$163,$L131)/1000,0)*1000,1000),0))</f>
        <v>0</v>
      </c>
      <c r="DB131" s="41">
        <f>IF(AA131="","",IF(成就内容!R$121&lt;&gt;"",MAX(ROUNDUP(SMALL(AA$114:AA$163,$L131)/1000,0)*1000,1000),0))</f>
        <v>0</v>
      </c>
      <c r="DC131" s="41">
        <f>IF(AB131="","",IF(成就内容!S$121&lt;&gt;"",MAX(ROUNDUP(SMALL(AB$114:AB$163,$L131)/1000,0)*1000,1000),0))</f>
        <v>1396000</v>
      </c>
      <c r="DD131" s="41">
        <f>IF(AC131="","",IF(成就内容!T$121&lt;&gt;"",MAX(ROUNDUP(SMALL(AC$114:AC$163,$L131)/1000,0)*1000,1000),0))</f>
        <v>0</v>
      </c>
      <c r="DE131" s="41">
        <f>IF(AD131="","",IF(成就内容!U$121&lt;&gt;"",MAX(ROUNDUP(SMALL(AD$114:AD$163,$L131)/1000,0)*1000,1000),0))</f>
        <v>0</v>
      </c>
      <c r="DF131" s="41">
        <f>IF(AE131="","",IF(成就内容!V$121&lt;&gt;"",MAX(ROUNDUP(SMALL(AE$114:AE$163,$L131)/1000,0)*1000,1000),0))</f>
        <v>0</v>
      </c>
      <c r="DG131" s="41">
        <f>IF(AF131="","",IF(成就内容!W$121&lt;&gt;"",MAX(ROUNDUP(SMALL(AF$114:AF$163,$L131)/1000,0)*1000,1000),0))</f>
        <v>0</v>
      </c>
      <c r="DH131" s="41">
        <f>IF(AG131="","",IF(成就内容!X$121&lt;&gt;"",MAX(ROUNDUP(SMALL(AG$114:AG$163,$L131)/1000,0)*1000,1000),0))</f>
        <v>0</v>
      </c>
      <c r="DI131" s="41">
        <f>IF(AH131="","",IF(成就内容!Y$121&lt;&gt;"",MAX(ROUNDUP(SMALL(AH$114:AH$163,$L131)/1000,0)*1000,1000),0))</f>
        <v>0</v>
      </c>
      <c r="DJ131" s="41" t="str">
        <f>IF(AI131="","",IF(成就内容!Z$121&lt;&gt;"",MAX(ROUNDUP(SMALL(AI$114:AI$163,$L131)/1000,0)*1000,1000),0))</f>
        <v/>
      </c>
      <c r="DK131" s="41">
        <f>IF(AJ131="","",IF(成就内容!AA$121&lt;&gt;"",MAX(ROUNDUP(SMALL(AJ$114:AJ$163,$L131)/1000,0)*1000,1000),0))</f>
        <v>200000</v>
      </c>
      <c r="DL131" s="41">
        <f>IF(AK131="","",IF(成就内容!AB$121&lt;&gt;"",MAX(ROUNDUP(SMALL(AK$114:AK$163,$L131)/1000,0)*1000,1000),0))</f>
        <v>0</v>
      </c>
      <c r="DM131" s="41">
        <f>IF(AL131="","",IF(成就内容!AC$121&lt;&gt;"",MAX(ROUNDUP(SMALL(AL$114:AL$163,$L131)/1000,0)*1000,1000),0))</f>
        <v>0</v>
      </c>
      <c r="DN131" s="41">
        <f>IF(AM131="","",IF(成就内容!AD$121&lt;&gt;"",MAX(ROUNDUP(SMALL(AM$114:AM$163,$L131)/1000,0)*1000,1000),0))</f>
        <v>0</v>
      </c>
      <c r="DO131" s="41">
        <f>IF(AN131="","",IF(成就内容!AE$121&lt;&gt;"",MAX(ROUNDUP(SMALL(AN$114:AN$163,$L131)/1000,0)*1000,1000),0))</f>
        <v>0</v>
      </c>
      <c r="DP131" s="41">
        <f>IF(AO131="","",IF(成就内容!AF$121&lt;&gt;"",MAX(ROUNDUP(SMALL(AO$114:AO$163,$L131)/1000,0)*1000,1000),0))</f>
        <v>0</v>
      </c>
      <c r="DQ131" s="41">
        <f>IF(AP131="","",IF(成就内容!AG$121&lt;&gt;"",MAX(ROUNDUP(SMALL(AP$114:AP$163,$L131)/1000,0)*1000,1000),0))</f>
        <v>0</v>
      </c>
      <c r="DR131" s="41">
        <f>IF(AQ131="","",IF(成就内容!AH$121&lt;&gt;"",MAX(ROUNDUP(SMALL(AQ$114:AQ$163,$L131)/1000,0)*1000,1000),0))</f>
        <v>0</v>
      </c>
      <c r="DS131" s="41">
        <f>IF(AR131="","",IF(成就内容!AI$121&lt;&gt;"",MAX(ROUNDUP(SMALL(AR$114:AR$163,$L131)/1000,0)*1000,1000),0))</f>
        <v>0</v>
      </c>
      <c r="DT131" s="41">
        <f>IF(AS131="","",IF(成就内容!AJ$121&lt;&gt;"",MAX(ROUNDUP(SMALL(AS$114:AS$163,$L131)/1000,0)*1000,1000),0))</f>
        <v>0</v>
      </c>
      <c r="DU131" s="41" t="str">
        <f>IF(AT131="","",IF(成就内容!AK$121&lt;&gt;"",MAX(ROUNDUP(SMALL(AT$114:AT$163,$L131)/1000,0)*1000,1000),0))</f>
        <v/>
      </c>
      <c r="DV131" s="41" t="str">
        <f>IF(AU131="","",IF(成就内容!AL$121&lt;&gt;"",MAX(ROUNDUP(SMALL(AU$114:AU$163,$L131)/1000,0)*1000,1000),0))</f>
        <v/>
      </c>
      <c r="DW131" s="41">
        <f>IF(AV131="","",IF(成就内容!AM$121&lt;&gt;"",MAX(ROUNDUP(SMALL(AV$114:AV$163,$L131)/1000,0)*1000,1000),0))</f>
        <v>0</v>
      </c>
      <c r="DX131" s="41">
        <f>IF(AW131="","",IF(成就内容!AN$121&lt;&gt;"",MAX(ROUNDUP(SMALL(AW$114:AW$163,$L131)/1000,0)*1000,1000),0))</f>
        <v>0</v>
      </c>
      <c r="DY131" s="41">
        <f>IF(AX131="","",IF(成就内容!AO$121&lt;&gt;"",MAX(ROUNDUP(SMALL(AX$114:AX$163,$L131)/1000,0)*1000,1000),0))</f>
        <v>698000</v>
      </c>
      <c r="DZ131" s="41">
        <f>IF(AY131="","",IF(成就内容!AP$121&lt;&gt;"",MAX(ROUNDUP(SMALL(AY$114:AY$163,$L131)/1000,0)*1000,1000),0))</f>
        <v>0</v>
      </c>
      <c r="EA131" s="41">
        <f>IF(AZ131="","",IF(成就内容!AQ$121&lt;&gt;"",MAX(ROUNDUP(SMALL(AZ$114:AZ$163,$L131)/1000,0)*1000,1000),0))</f>
        <v>0</v>
      </c>
      <c r="EB131" s="41">
        <f>IF(BA131="","",IF(成就内容!AR$121&lt;&gt;"",MAX(ROUNDUP(SMALL(BA$114:BA$163,$L131)/1000,0)*1000,1000),0))</f>
        <v>997000</v>
      </c>
      <c r="EC131" s="41">
        <f>IF(BB131="","",IF(成就内容!AS$121&lt;&gt;"",MAX(ROUNDUP(SMALL(BB$114:BB$163,$L131)/1000,0)*1000,1000),0))</f>
        <v>0</v>
      </c>
      <c r="ED131" s="41">
        <f>IF(BC131="","",IF(成就内容!AT$121&lt;&gt;"",MAX(ROUNDUP(SMALL(BC$114:BC$163,$L131)/1000,0)*1000,1000),0))</f>
        <v>0</v>
      </c>
      <c r="EE131" s="41">
        <f>IF(BD131="","",IF(成就内容!AU$121&lt;&gt;"",MAX(ROUNDUP(SMALL(BD$114:BD$163,$L131)/1000,0)*1000,1000),0))</f>
        <v>0</v>
      </c>
      <c r="EF131" s="41">
        <f>IF(BE131="","",IF(成就内容!AV$121&lt;&gt;"",MAX(ROUNDUP(SMALL(BE$114:BE$163,$L131)/1000,0)*1000,1000),0))</f>
        <v>15571000</v>
      </c>
      <c r="EG131" s="41">
        <f>IF(BF131="","",IF(成就内容!AW$121&lt;&gt;"",MAX(ROUNDUP(SMALL(BF$114:BF$163,$L131)/1000,0)*1000,1000),0))</f>
        <v>0</v>
      </c>
      <c r="EH131" s="41">
        <f>IF(BG131="","",IF(成就内容!AX$121&lt;&gt;"",MAX(ROUNDUP(SMALL(BG$114:BG$163,$L131)/1000,0)*1000,1000),0))</f>
        <v>0</v>
      </c>
      <c r="EI131" s="41">
        <f>IF(BH131="","",IF(成就内容!AY$121&lt;&gt;"",MAX(ROUNDUP(SMALL(BH$114:BH$163,$L131)/1000,0)*1000,1000),0))</f>
        <v>4983000</v>
      </c>
      <c r="EJ131" s="41">
        <f>IF(BI131="","",IF(成就内容!AZ$121&lt;&gt;"",MAX(ROUNDUP(SMALL(BI$114:BI$163,$L131)/1000,0)*1000,1000),0))</f>
        <v>0</v>
      </c>
      <c r="EK131" s="41">
        <f>IF(BJ131="","",IF(成就内容!BA$121&lt;&gt;"",MAX(ROUNDUP(SMALL(BJ$114:BJ$163,$L131)/1000,0)*1000,1000),0))</f>
        <v>0</v>
      </c>
      <c r="EL131" s="41">
        <f>IF(BK131="","",IF(成就内容!BB$121&lt;&gt;"",MAX(ROUNDUP(SMALL(BK$114:BK$163,$L131)/1000,0)*1000,1000),0))</f>
        <v>0</v>
      </c>
      <c r="EM131" s="41">
        <f>IF(BL131="","",IF(成就内容!BC$121&lt;&gt;"",MAX(ROUNDUP(SMALL(BL$114:BL$163,$L131)/1000,0)*1000,1000),0))</f>
        <v>0</v>
      </c>
      <c r="EN131" s="41">
        <f>IF(BM131="","",IF(成就内容!BD$121&lt;&gt;"",MAX(ROUNDUP(SMALL(BM$114:BM$163,$L131)/1000,0)*1000,1000),0))</f>
        <v>1396000</v>
      </c>
      <c r="EO131" s="41">
        <f>IF(BN131="","",IF(成就内容!BE$121&lt;&gt;"",MAX(ROUNDUP(SMALL(BN$114:BN$163,$L131)/1000,0)*1000,1000),0))</f>
        <v>0</v>
      </c>
      <c r="EP131" s="41">
        <f>IF(BO131="","",IF(成就内容!BF$121&lt;&gt;"",MAX(ROUNDUP(SMALL(BO$114:BO$163,$L131)/1000,0)*1000,1000),0))</f>
        <v>0</v>
      </c>
      <c r="EQ131" s="41">
        <f>IF(BP131="","",IF(成就内容!BG$121&lt;&gt;"",MAX(ROUNDUP(SMALL(BP$114:BP$163,$L131)/1000,0)*1000,1000),0))</f>
        <v>0</v>
      </c>
      <c r="ER131" s="41">
        <f>IF(BQ131="","",IF(成就内容!BH$121&lt;&gt;"",MAX(ROUNDUP(SMALL(BQ$114:BQ$163,$L131)/1000,0)*1000,1000),0))</f>
        <v>0</v>
      </c>
      <c r="ES131" s="41" t="str">
        <f>IF(BR131="","",IF(成就内容!BI$121&lt;&gt;"",MAX(ROUNDUP(SMALL(BR$114:BR$163,$L131)/1000,0)*1000,1000),0))</f>
        <v/>
      </c>
      <c r="ET131" s="41">
        <f>IF(BS131="","",IF(成就内容!BJ$121&lt;&gt;"",MAX(ROUNDUP(SMALL(BS$114:BS$163,$L131)/1000,0)*1000,1000),0))</f>
        <v>39000</v>
      </c>
      <c r="EU131" s="41">
        <f>IF(BT131="","",IF(成就内容!BK$121&lt;&gt;"",MAX(ROUNDUP(SMALL(BT$114:BT$163,$L131)/1000,0)*1000,1000),0))</f>
        <v>0</v>
      </c>
      <c r="EV131" s="41">
        <f>IF(BU131="","",IF(成就内容!BL$121&lt;&gt;"",MAX(ROUNDUP(SMALL(BU$114:BU$163,$L131)/1000,0)*1000,1000),0))</f>
        <v>0</v>
      </c>
      <c r="EW131" s="41">
        <f>IF(BV131="","",IF(成就内容!BM$121&lt;&gt;"",MAX(ROUNDUP(SMALL(BV$114:BV$163,$L131)/1000,0)*1000,1000),0))</f>
        <v>26000</v>
      </c>
      <c r="EX131" s="41">
        <f>IF(BW131="","",IF(成就内容!BN$121&lt;&gt;"",MAX(ROUNDUP(SMALL(BW$114:BW$163,$L131)/1000,0)*1000,1000),0))</f>
        <v>0</v>
      </c>
      <c r="EY131" s="41">
        <f>IF(BX131="","",IF(成就内容!BO$121&lt;&gt;"",MAX(ROUNDUP(SMALL(BX$114:BX$163,$L131)/1000,0)*1000,1000),0))</f>
        <v>0</v>
      </c>
      <c r="EZ131" s="41">
        <f>IF(BY131="","",IF(成就内容!BP$121&lt;&gt;"",MAX(ROUNDUP(SMALL(BY$114:BY$163,$L131)/1000,0)*1000,1000),0))</f>
        <v>0</v>
      </c>
      <c r="FA131" s="41">
        <f>IF(BZ131="","",IF(成就内容!BQ$121&lt;&gt;"",MAX(ROUNDUP(SMALL(BZ$114:BZ$163,$L131)/1000,0)*1000,1000),0))</f>
        <v>0</v>
      </c>
      <c r="FB131" s="41" t="str">
        <f>IF(CA131="","",IF(成就内容!BR$121&lt;&gt;"",MAX(ROUNDUP(SMALL(CA$114:CA$163,$L131)/1000,0)*1000,1000),0))</f>
        <v/>
      </c>
      <c r="FC131" s="41">
        <f>IF(CB131="","",IF(成就内容!BS$121&lt;&gt;"",MAX(ROUNDUP(SMALL(CB$114:CB$163,$L131)/1000,0)*1000,1000),0))</f>
        <v>0</v>
      </c>
      <c r="FD131" s="41">
        <f>IF(CC131="","",IF(成就内容!BT$121&lt;&gt;"",MAX(ROUNDUP(SMALL(CC$114:CC$163,$L131)/1000,0)*1000,1000),0))</f>
        <v>0</v>
      </c>
      <c r="FE131" s="41">
        <f>IF(CD131="","",IF(成就内容!BU$121&lt;&gt;"",MAX(ROUNDUP(SMALL(CD$114:CD$163,$L131)/1000,0)*1000,1000),0))</f>
        <v>0</v>
      </c>
      <c r="FF131" s="41" t="str">
        <f>IF(CE131="","",IF(成就内容!BV$121&lt;&gt;"",MAX(ROUNDUP(SMALL(CE$114:CE$163,$L131)/1000,0)*1000,1000),0))</f>
        <v/>
      </c>
      <c r="FG131" s="41">
        <f>IF(CF131="","",IF(成就内容!BW$121&lt;&gt;"",MAX(ROUNDUP(SMALL(CF$114:CF$163,$L131)/1000,0)*1000,1000),0))</f>
        <v>0</v>
      </c>
      <c r="FH131" s="41">
        <f>IF(CG131="","",IF(成就内容!BX$121&lt;&gt;"",MAX(ROUNDUP(SMALL(CG$114:CG$163,$L131)/1000,0)*1000,1000),0))</f>
        <v>598000</v>
      </c>
      <c r="FI131" s="41">
        <f>IF(CH131="","",IF(成就内容!BY$121&lt;&gt;"",MAX(ROUNDUP(SMALL(CH$114:CH$163,$L131)/1000,0)*1000,1000),0))</f>
        <v>0</v>
      </c>
      <c r="FJ131" s="41">
        <f>IF(CI131="","",IF(成就内容!BZ$121&lt;&gt;"",MAX(ROUNDUP(SMALL(CI$114:CI$163,$L131)/1000,0)*1000,1000),0))</f>
        <v>0</v>
      </c>
    </row>
    <row r="132" spans="1:166" x14ac:dyDescent="0.15">
      <c r="A132" s="84"/>
      <c r="B132" s="96">
        <v>129</v>
      </c>
      <c r="C132" s="96">
        <f>'[1]功能-子任务'!$S133</f>
        <v>215726.4</v>
      </c>
      <c r="D132" s="96">
        <f>'[1]功能-子任务'!$AC133</f>
        <v>199680000</v>
      </c>
      <c r="E132" s="96">
        <f>'[1]功能-子任务'!$AM133/4</f>
        <v>1394002734.375</v>
      </c>
      <c r="F132" s="96">
        <f t="shared" si="154"/>
        <v>1394002734.375</v>
      </c>
      <c r="G132" s="96">
        <f>'[1]功能-子任务'!$AR133</f>
        <v>3001620000.000001</v>
      </c>
      <c r="H132" s="96">
        <f>'[1]功能-子任务'!$BA133</f>
        <v>333950</v>
      </c>
      <c r="I132" s="96">
        <f>'[1]功能-子任务'!$BJ133</f>
        <v>1125958.8999999999</v>
      </c>
      <c r="L132" s="25">
        <v>19</v>
      </c>
      <c r="M132" s="41">
        <f>IF(成就内容!D25="","",INDEX($E$4:$E$178*成就内容!D$121/SUM(成就内容!$D$121:$BZ$121),成就内容!D81,1)-SUM(M$114:M131))</f>
        <v>0</v>
      </c>
      <c r="N132" s="41" t="str">
        <f>IF(成就内容!E25="","",INDEX($E$4:$E$178*成就内容!E$121/SUM(成就内容!$D$121:$BZ$121),成就内容!E81,1)-SUM(N$114:N131))</f>
        <v/>
      </c>
      <c r="O132" s="41">
        <f>IF(成就内容!F25="","",INDEX($E$4:$E$178*成就内容!F$121/SUM(成就内容!$D$121:$BZ$121),成就内容!F81,1)-SUM(O$114:O131))</f>
        <v>1793686.224489796</v>
      </c>
      <c r="P132" s="41" t="str">
        <f>IF(成就内容!G25="","",INDEX($E$4:$E$178*成就内容!G$121/SUM(成就内容!$D$121:$BZ$121),成就内容!G81,1)-SUM(P$114:P131))</f>
        <v/>
      </c>
      <c r="Q132" s="41">
        <f>IF(成就内容!H25="","",INDEX($E$4:$E$178*成就内容!H$121/SUM(成就内容!$D$121:$BZ$121),成就内容!H81,1)-SUM(Q$114:Q131))</f>
        <v>0</v>
      </c>
      <c r="R132" s="41">
        <f>IF(成就内容!I25="","",INDEX($E$4:$E$178*成就内容!I$121/SUM(成就内容!$D$121:$BZ$121),成就内容!I81,1)-SUM(R$114:R131))</f>
        <v>0</v>
      </c>
      <c r="S132" s="41">
        <f>IF(成就内容!J25="","",INDEX($E$4:$E$178*成就内容!J$121/SUM(成就内容!$D$121:$BZ$121),成就内容!J81,1)-SUM(S$114:S131))</f>
        <v>1694036.9897959186</v>
      </c>
      <c r="T132" s="41">
        <f>IF(成就内容!K25="","",INDEX($E$4:$E$178*成就内容!K$121/SUM(成就内容!$D$121:$BZ$121),成就内容!K81,1)-SUM(T$114:T131))</f>
        <v>0</v>
      </c>
      <c r="U132" s="41">
        <f>IF(成就内容!L25="","",INDEX($E$4:$E$178*成就内容!L$121/SUM(成就内容!$D$121:$BZ$121),成就内容!L81,1)-SUM(U$114:U131))</f>
        <v>0</v>
      </c>
      <c r="V132" s="41">
        <f>IF(成就内容!M25="","",INDEX($E$4:$E$178*成就内容!M$121/SUM(成就内容!$D$121:$BZ$121),成就内容!M81,1)-SUM(V$114:V131))</f>
        <v>0</v>
      </c>
      <c r="W132" s="41">
        <f>IF(成就内容!N25="","",INDEX($E$4:$E$178*成就内容!N$121/SUM(成就内容!$D$121:$BZ$121),成就内容!N81,1)-SUM(W$114:W131))</f>
        <v>0</v>
      </c>
      <c r="X132" s="41">
        <f>IF(成就内容!O25="","",INDEX($E$4:$E$178*成就内容!O$121/SUM(成就内容!$D$121:$BZ$121),成就内容!O81,1)-SUM(X$114:X131))</f>
        <v>0</v>
      </c>
      <c r="Y132" s="41" t="str">
        <f>IF(成就内容!P25="","",INDEX($E$4:$E$178*成就内容!P$121/SUM(成就内容!$D$121:$BZ$121),成就内容!P81,1)-SUM(Y$114:Y131))</f>
        <v/>
      </c>
      <c r="Z132" s="41">
        <f>IF(成就内容!Q25="","",INDEX($E$4:$E$178*成就内容!Q$121/SUM(成就内容!$D$121:$BZ$121),成就内容!Q81,1)-SUM(Z$114:Z131))</f>
        <v>0</v>
      </c>
      <c r="AA132" s="41">
        <f>IF(成就内容!R25="","",INDEX($E$4:$E$178*成就内容!R$121/SUM(成就内容!$D$121:$BZ$121),成就内容!R81,1)-SUM(AA$114:AA131))</f>
        <v>0</v>
      </c>
      <c r="AB132" s="41">
        <f>IF(成就内容!S25="","",INDEX($E$4:$E$178*成就内容!S$121/SUM(成就内容!$D$121:$BZ$121),成就内容!S81,1)-SUM(AB$114:AB131))</f>
        <v>1992984.6938775508</v>
      </c>
      <c r="AC132" s="41">
        <f>IF(成就内容!T25="","",INDEX($E$4:$E$178*成就内容!T$121/SUM(成就内容!$D$121:$BZ$121),成就内容!T81,1)-SUM(AC$114:AC131))</f>
        <v>0</v>
      </c>
      <c r="AD132" s="41">
        <f>IF(成就内容!U25="","",INDEX($E$4:$E$178*成就内容!U$121/SUM(成就内容!$D$121:$BZ$121),成就内容!U81,1)-SUM(AD$114:AD131))</f>
        <v>0</v>
      </c>
      <c r="AE132" s="41">
        <f>IF(成就内容!V25="","",INDEX($E$4:$E$178*成就内容!V$121/SUM(成就内容!$D$121:$BZ$121),成就内容!V81,1)-SUM(AE$114:AE131))</f>
        <v>0</v>
      </c>
      <c r="AF132" s="41">
        <f>IF(成就内容!W25="","",INDEX($E$4:$E$178*成就内容!W$121/SUM(成就内容!$D$121:$BZ$121),成就内容!W81,1)-SUM(AF$114:AF131))</f>
        <v>0</v>
      </c>
      <c r="AG132" s="41">
        <f>IF(成就内容!X25="","",INDEX($E$4:$E$178*成就内容!X$121/SUM(成就内容!$D$121:$BZ$121),成就内容!X81,1)-SUM(AG$114:AG131))</f>
        <v>0</v>
      </c>
      <c r="AH132" s="41">
        <f>IF(成就内容!Y25="","",INDEX($E$4:$E$178*成就内容!Y$121/SUM(成就内容!$D$121:$BZ$121),成就内容!Y81,1)-SUM(AH$114:AH131))</f>
        <v>0</v>
      </c>
      <c r="AI132" s="41" t="str">
        <f>IF(成就内容!Z25="","",INDEX($E$4:$E$178*成就内容!Z$121/SUM(成就内容!$D$121:$BZ$121),成就内容!Z81,1)-SUM(AI$114:AI131))</f>
        <v/>
      </c>
      <c r="AJ132" s="41" t="str">
        <f>IF(成就内容!AA25="","",INDEX($E$4:$E$178*成就内容!AA$121/SUM(成就内容!$D$121:$BZ$121),成就内容!AA81,1)-SUM(AJ$114:AJ131))</f>
        <v/>
      </c>
      <c r="AK132" s="41" t="str">
        <f>IF(成就内容!AB25="","",INDEX($E$4:$E$178*成就内容!AB$121/SUM(成就内容!$D$121:$BZ$121),成就内容!AB81,1)-SUM(AK$114:AK131))</f>
        <v/>
      </c>
      <c r="AL132" s="41">
        <f>IF(成就内容!AC25="","",INDEX($E$4:$E$178*成就内容!AC$121/SUM(成就内容!$D$121:$BZ$121),成就内容!AC81,1)-SUM(AL$114:AL131))</f>
        <v>0</v>
      </c>
      <c r="AM132" s="41">
        <f>IF(成就内容!AD25="","",INDEX($E$4:$E$178*成就内容!AD$121/SUM(成就内容!$D$121:$BZ$121),成就内容!AD81,1)-SUM(AM$114:AM131))</f>
        <v>0</v>
      </c>
      <c r="AN132" s="41">
        <f>IF(成就内容!AE25="","",INDEX($E$4:$E$178*成就内容!AE$121/SUM(成就内容!$D$121:$BZ$121),成就内容!AE81,1)-SUM(AN$114:AN131))</f>
        <v>0</v>
      </c>
      <c r="AO132" s="41">
        <f>IF(成就内容!AF25="","",INDEX($E$4:$E$178*成就内容!AF$121/SUM(成就内容!$D$121:$BZ$121),成就内容!AF81,1)-SUM(AO$114:AO131))</f>
        <v>0</v>
      </c>
      <c r="AP132" s="41">
        <f>IF(成就内容!AG25="","",INDEX($E$4:$E$178*成就内容!AG$121/SUM(成就内容!$D$121:$BZ$121),成就内容!AG81,1)-SUM(AP$114:AP131))</f>
        <v>0</v>
      </c>
      <c r="AQ132" s="41">
        <f>IF(成就内容!AH25="","",INDEX($E$4:$E$178*成就内容!AH$121/SUM(成就内容!$D$121:$BZ$121),成就内容!AH81,1)-SUM(AQ$114:AQ131))</f>
        <v>0</v>
      </c>
      <c r="AR132" s="41">
        <f>IF(成就内容!AI25="","",INDEX($E$4:$E$178*成就内容!AI$121/SUM(成就内容!$D$121:$BZ$121),成就内容!AI81,1)-SUM(AR$114:AR131))</f>
        <v>0</v>
      </c>
      <c r="AS132" s="41">
        <f>IF(成就内容!AJ25="","",INDEX($E$4:$E$178*成就内容!AJ$121/SUM(成就内容!$D$121:$BZ$121),成就内容!AJ81,1)-SUM(AS$114:AS131))</f>
        <v>0</v>
      </c>
      <c r="AT132" s="41" t="str">
        <f>IF(成就内容!AK25="","",INDEX($E$4:$E$178*成就内容!AK$121/SUM(成就内容!$D$121:$BZ$121),成就内容!AK81,1)-SUM(AT$114:AT131))</f>
        <v/>
      </c>
      <c r="AU132" s="41" t="str">
        <f>IF(成就内容!AL25="","",INDEX($E$4:$E$178*成就内容!AL$121/SUM(成就内容!$D$121:$BZ$121),成就内容!AL81,1)-SUM(AU$114:AU131))</f>
        <v/>
      </c>
      <c r="AV132" s="41">
        <f>IF(成就内容!AM25="","",INDEX($E$4:$E$178*成就内容!AM$121/SUM(成就内容!$D$121:$BZ$121),成就内容!AM81,1)-SUM(AV$114:AV131))</f>
        <v>0</v>
      </c>
      <c r="AW132" s="41">
        <f>IF(成就内容!AN25="","",INDEX($E$4:$E$178*成就内容!AN$121/SUM(成就内容!$D$121:$BZ$121),成就内容!AN81,1)-SUM(AW$114:AW131))</f>
        <v>0</v>
      </c>
      <c r="AX132" s="41">
        <f>IF(成就内容!AO25="","",INDEX($E$4:$E$178*成就内容!AO$121/SUM(成就内容!$D$121:$BZ$121),成就内容!AO81,1)-SUM(AX$114:AX131))</f>
        <v>996492.34693877539</v>
      </c>
      <c r="AY132" s="41">
        <f>IF(成就内容!AP25="","",INDEX($E$4:$E$178*成就内容!AP$121/SUM(成就内容!$D$121:$BZ$121),成就内容!AP81,1)-SUM(AY$114:AY131))</f>
        <v>0</v>
      </c>
      <c r="AZ132" s="41">
        <f>IF(成就内容!AQ25="","",INDEX($E$4:$E$178*成就内容!AQ$121/SUM(成就内容!$D$121:$BZ$121),成就内容!AQ81,1)-SUM(AZ$114:AZ131))</f>
        <v>0</v>
      </c>
      <c r="BA132" s="41">
        <f>IF(成就内容!AR25="","",INDEX($E$4:$E$178*成就内容!AR$121/SUM(成就内容!$D$121:$BZ$121),成就内容!AR81,1)-SUM(BA$114:BA131))</f>
        <v>2491230.8673469387</v>
      </c>
      <c r="BB132" s="41">
        <f>IF(成就内容!AS25="","",INDEX($E$4:$E$178*成就内容!AS$121/SUM(成就内容!$D$121:$BZ$121),成就内容!AS81,1)-SUM(BB$114:BB131))</f>
        <v>0</v>
      </c>
      <c r="BC132" s="41">
        <f>IF(成就内容!AT25="","",INDEX($E$4:$E$178*成就内容!AT$121/SUM(成就内容!$D$121:$BZ$121),成就内容!AT81,1)-SUM(BC$114:BC131))</f>
        <v>0</v>
      </c>
      <c r="BD132" s="41">
        <f>IF(成就内容!AU25="","",INDEX($E$4:$E$178*成就内容!AU$121/SUM(成就内容!$D$121:$BZ$121),成就内容!AU81,1)-SUM(BD$114:BD131))</f>
        <v>0</v>
      </c>
      <c r="BE132" s="41">
        <f>IF(成就内容!AV25="","",INDEX($E$4:$E$178*成就内容!AV$121/SUM(成就内容!$D$121:$BZ$121),成就内容!AV81,1)-SUM(BE$114:BE131))</f>
        <v>15570192.92091836</v>
      </c>
      <c r="BF132" s="41">
        <f>IF(成就内容!AW25="","",INDEX($E$4:$E$178*成就内容!AW$121/SUM(成就内容!$D$121:$BZ$121),成就内容!AW81,1)-SUM(BF$114:BF131))</f>
        <v>0</v>
      </c>
      <c r="BG132" s="41">
        <f>IF(成就内容!AX25="","",INDEX($E$4:$E$178*成就内容!AX$121/SUM(成就内容!$D$121:$BZ$121),成就内容!AX81,1)-SUM(BG$114:BG131))</f>
        <v>0</v>
      </c>
      <c r="BH132" s="41">
        <f>IF(成就内容!AY25="","",INDEX($E$4:$E$178*成就内容!AY$121/SUM(成就内容!$D$121:$BZ$121),成就内容!AY81,1)-SUM(BH$114:BH131))</f>
        <v>8719308.0357142873</v>
      </c>
      <c r="BI132" s="41">
        <f>IF(成就内容!AZ25="","",INDEX($E$4:$E$178*成就内容!AZ$121/SUM(成就内容!$D$121:$BZ$121),成就内容!AZ81,1)-SUM(BI$114:BI131))</f>
        <v>0</v>
      </c>
      <c r="BJ132" s="41">
        <f>IF(成就内容!BA25="","",INDEX($E$4:$E$178*成就内容!BA$121/SUM(成就内容!$D$121:$BZ$121),成就内容!BA81,1)-SUM(BJ$114:BJ131))</f>
        <v>0</v>
      </c>
      <c r="BK132" s="41">
        <f>IF(成就内容!BB25="","",INDEX($E$4:$E$178*成就内容!BB$121/SUM(成就内容!$D$121:$BZ$121),成就内容!BB81,1)-SUM(BK$114:BK131))</f>
        <v>0</v>
      </c>
      <c r="BL132" s="41">
        <f>IF(成就内容!BC25="","",INDEX($E$4:$E$178*成就内容!BC$121/SUM(成就内容!$D$121:$BZ$121),成就内容!BC81,1)-SUM(BL$114:BL131))</f>
        <v>0</v>
      </c>
      <c r="BM132" s="41">
        <f>IF(成就内容!BD25="","",INDEX($E$4:$E$178*成就内容!BD$121/SUM(成就内容!$D$121:$BZ$121),成就内容!BD81,1)-SUM(BM$114:BM131))</f>
        <v>1992984.6938775508</v>
      </c>
      <c r="BN132" s="41">
        <f>IF(成就内容!BE25="","",INDEX($E$4:$E$178*成就内容!BE$121/SUM(成就内容!$D$121:$BZ$121),成就内容!BE81,1)-SUM(BN$114:BN131))</f>
        <v>0</v>
      </c>
      <c r="BO132" s="41">
        <f>IF(成就内容!BF25="","",INDEX($E$4:$E$178*成就内容!BF$121/SUM(成就内容!$D$121:$BZ$121),成就内容!BF81,1)-SUM(BO$114:BO131))</f>
        <v>0</v>
      </c>
      <c r="BP132" s="41">
        <f>IF(成就内容!BG25="","",INDEX($E$4:$E$178*成就内容!BG$121/SUM(成就内容!$D$121:$BZ$121),成就内容!BG81,1)-SUM(BP$114:BP131))</f>
        <v>0</v>
      </c>
      <c r="BQ132" s="41">
        <f>IF(成就内容!BH25="","",INDEX($E$4:$E$178*成就内容!BH$121/SUM(成就内容!$D$121:$BZ$121),成就内容!BH81,1)-SUM(BQ$114:BQ131))</f>
        <v>0</v>
      </c>
      <c r="BR132" s="41" t="str">
        <f>IF(成就内容!BI25="","",INDEX($E$4:$E$178*成就内容!BI$121/SUM(成就内容!$D$121:$BZ$121),成就内容!BI81,1)-SUM(BR$114:BR131))</f>
        <v/>
      </c>
      <c r="BS132" s="41">
        <f>IF(成就内容!BJ25="","",INDEX($E$4:$E$178*成就内容!BJ$121/SUM(成就内容!$D$121:$BZ$121),成就内容!BJ81,1)-SUM(BS$114:BS131))</f>
        <v>76530.612244897929</v>
      </c>
      <c r="BT132" s="41">
        <f>IF(成就内容!BK25="","",INDEX($E$4:$E$178*成就内容!BK$121/SUM(成就内容!$D$121:$BZ$121),成就内容!BK81,1)-SUM(BT$114:BT131))</f>
        <v>0</v>
      </c>
      <c r="BU132" s="41">
        <f>IF(成就内容!BL25="","",INDEX($E$4:$E$178*成就内容!BL$121/SUM(成就内容!$D$121:$BZ$121),成就内容!BL81,1)-SUM(BU$114:BU131))</f>
        <v>0</v>
      </c>
      <c r="BV132" s="41">
        <f>IF(成就内容!BM25="","",INDEX($E$4:$E$178*成就内容!BM$121/SUM(成就内容!$D$121:$BZ$121),成就内容!BM81,1)-SUM(BV$114:BV131))</f>
        <v>56122.448979591834</v>
      </c>
      <c r="BW132" s="41">
        <f>IF(成就内容!BN25="","",INDEX($E$4:$E$178*成就内容!BN$121/SUM(成就内容!$D$121:$BZ$121),成就内容!BN81,1)-SUM(BW$114:BW131))</f>
        <v>0</v>
      </c>
      <c r="BX132" s="41">
        <f>IF(成就内容!BO25="","",INDEX($E$4:$E$178*成就内容!BO$121/SUM(成就内容!$D$121:$BZ$121),成就内容!BO81,1)-SUM(BX$114:BX131))</f>
        <v>0</v>
      </c>
      <c r="BY132" s="41">
        <f>IF(成就内容!BP25="","",INDEX($E$4:$E$178*成就内容!BP$121/SUM(成就内容!$D$121:$BZ$121),成就内容!BP81,1)-SUM(BY$114:BY131))</f>
        <v>0</v>
      </c>
      <c r="BZ132" s="41">
        <f>IF(成就内容!BQ25="","",INDEX($E$4:$E$178*成就内容!BQ$121/SUM(成就内容!$D$121:$BZ$121),成就内容!BQ81,1)-SUM(BZ$114:BZ131))</f>
        <v>0</v>
      </c>
      <c r="CA132" s="41" t="str">
        <f>IF(成就内容!BR25="","",INDEX($E$4:$E$178*成就内容!BR$121/SUM(成就内容!$D$121:$BZ$121),成就内容!BR81,1)-SUM(CA$114:CA131))</f>
        <v/>
      </c>
      <c r="CB132" s="41" t="str">
        <f>IF(成就内容!BS25="","",INDEX($E$4:$E$178*成就内容!BS$121/SUM(成就内容!$D$121:$BZ$121),成就内容!BS81,1)-SUM(CB$114:CB131))</f>
        <v/>
      </c>
      <c r="CC132" s="41">
        <f>IF(成就内容!BT25="","",INDEX($E$4:$E$178*成就内容!BT$121/SUM(成就内容!$D$121:$BZ$121),成就内容!BT81,1)-SUM(CC$114:CC131))</f>
        <v>0</v>
      </c>
      <c r="CD132" s="41">
        <f>IF(成就内容!BU25="","",INDEX($E$4:$E$178*成就内容!BU$121/SUM(成就内容!$D$121:$BZ$121),成就内容!BU81,1)-SUM(CD$114:CD131))</f>
        <v>0</v>
      </c>
      <c r="CE132" s="41" t="str">
        <f>IF(成就内容!BV25="","",INDEX($E$4:$E$178*成就内容!BV$121/SUM(成就内容!$D$121:$BZ$121),成就内容!BV81,1)-SUM(CE$114:CE131))</f>
        <v/>
      </c>
      <c r="CF132" s="41">
        <f>IF(成就内容!BW25="","",INDEX($E$4:$E$178*成就内容!BW$121/SUM(成就内容!$D$121:$BZ$121),成就内容!BW81,1)-SUM(CF$114:CF131))</f>
        <v>0</v>
      </c>
      <c r="CG132" s="41">
        <f>IF(成就内容!BX25="","",INDEX($E$4:$E$178*成就内容!BX$121/SUM(成就内容!$D$121:$BZ$121),成就内容!BX81,1)-SUM(CG$114:CG131))</f>
        <v>597895.40816326509</v>
      </c>
      <c r="CH132" s="41">
        <f>IF(成就内容!BY25="","",INDEX($E$4:$E$178*成就内容!BY$121/SUM(成就内容!$D$121:$BZ$121),成就内容!BY81,1)-SUM(CH$114:CH131))</f>
        <v>0</v>
      </c>
      <c r="CI132" s="41">
        <f>IF(成就内容!BZ25="","",INDEX($E$4:$E$178*成就内容!BZ$121/SUM(成就内容!$D$121:$BZ$121),成就内容!BZ81,1)-SUM(CI$114:CI131))</f>
        <v>0</v>
      </c>
      <c r="CM132" s="43">
        <v>19</v>
      </c>
      <c r="CN132" s="41">
        <f>IF(M132="","",IF(成就内容!D$121&lt;&gt;"",MAX(ROUNDUP(SMALL(M$114:M$163,$L132)/1000,0)*1000,1000),0))</f>
        <v>0</v>
      </c>
      <c r="CO132" s="41" t="str">
        <f>IF(N132="","",IF(成就内容!E$121&lt;&gt;"",MAX(ROUNDUP(SMALL(N$114:N$163,$L132)/1000,0)*1000,1000),0))</f>
        <v/>
      </c>
      <c r="CP132" s="41">
        <f>IF(O132="","",IF(成就内容!F$121&lt;&gt;"",MAX(ROUNDUP(SMALL(O$114:O$163,$L132)/1000,0)*1000,1000),0))</f>
        <v>1794000</v>
      </c>
      <c r="CQ132" s="41" t="str">
        <f>IF(P132="","",IF(成就内容!G$121&lt;&gt;"",MAX(ROUNDUP(SMALL(P$114:P$163,$L132)/1000,0)*1000,1000),0))</f>
        <v/>
      </c>
      <c r="CR132" s="41">
        <f>IF(Q132="","",IF(成就内容!H$121&lt;&gt;"",MAX(ROUNDUP(SMALL(Q$114:Q$163,$L132)/1000,0)*1000,1000),0))</f>
        <v>0</v>
      </c>
      <c r="CS132" s="41">
        <f>IF(R132="","",IF(成就内容!I$121&lt;&gt;"",MAX(ROUNDUP(SMALL(R$114:R$163,$L132)/1000,0)*1000,1000),0))</f>
        <v>0</v>
      </c>
      <c r="CT132" s="41">
        <f>IF(S132="","",IF(成就内容!J$121&lt;&gt;"",MAX(ROUNDUP(SMALL(S$114:S$163,$L132)/1000,0)*1000,1000),0))</f>
        <v>1695000</v>
      </c>
      <c r="CU132" s="41">
        <f>IF(T132="","",IF(成就内容!K$121&lt;&gt;"",MAX(ROUNDUP(SMALL(T$114:T$163,$L132)/1000,0)*1000,1000),0))</f>
        <v>0</v>
      </c>
      <c r="CV132" s="41">
        <f>IF(U132="","",IF(成就内容!L$121&lt;&gt;"",MAX(ROUNDUP(SMALL(U$114:U$163,$L132)/1000,0)*1000,1000),0))</f>
        <v>0</v>
      </c>
      <c r="CW132" s="41">
        <f>IF(V132="","",IF(成就内容!M$121&lt;&gt;"",MAX(ROUNDUP(SMALL(V$114:V$163,$L132)/1000,0)*1000,1000),0))</f>
        <v>0</v>
      </c>
      <c r="CX132" s="41">
        <f>IF(W132="","",IF(成就内容!N$121&lt;&gt;"",MAX(ROUNDUP(SMALL(W$114:W$163,$L132)/1000,0)*1000,1000),0))</f>
        <v>0</v>
      </c>
      <c r="CY132" s="41">
        <f>IF(X132="","",IF(成就内容!O$121&lt;&gt;"",MAX(ROUNDUP(SMALL(X$114:X$163,$L132)/1000,0)*1000,1000),0))</f>
        <v>0</v>
      </c>
      <c r="CZ132" s="41" t="str">
        <f>IF(Y132="","",IF(成就内容!P$121&lt;&gt;"",MAX(ROUNDUP(SMALL(Y$114:Y$163,$L132)/1000,0)*1000,1000),0))</f>
        <v/>
      </c>
      <c r="DA132" s="41">
        <f>IF(Z132="","",IF(成就内容!Q$121&lt;&gt;"",MAX(ROUNDUP(SMALL(Z$114:Z$163,$L132)/1000,0)*1000,1000),0))</f>
        <v>0</v>
      </c>
      <c r="DB132" s="41">
        <f>IF(AA132="","",IF(成就内容!R$121&lt;&gt;"",MAX(ROUNDUP(SMALL(AA$114:AA$163,$L132)/1000,0)*1000,1000),0))</f>
        <v>0</v>
      </c>
      <c r="DC132" s="41">
        <f>IF(AB132="","",IF(成就内容!S$121&lt;&gt;"",MAX(ROUNDUP(SMALL(AB$114:AB$163,$L132)/1000,0)*1000,1000),0))</f>
        <v>1993000</v>
      </c>
      <c r="DD132" s="41">
        <f>IF(AC132="","",IF(成就内容!T$121&lt;&gt;"",MAX(ROUNDUP(SMALL(AC$114:AC$163,$L132)/1000,0)*1000,1000),0))</f>
        <v>0</v>
      </c>
      <c r="DE132" s="41">
        <f>IF(AD132="","",IF(成就内容!U$121&lt;&gt;"",MAX(ROUNDUP(SMALL(AD$114:AD$163,$L132)/1000,0)*1000,1000),0))</f>
        <v>0</v>
      </c>
      <c r="DF132" s="41">
        <f>IF(AE132="","",IF(成就内容!V$121&lt;&gt;"",MAX(ROUNDUP(SMALL(AE$114:AE$163,$L132)/1000,0)*1000,1000),0))</f>
        <v>0</v>
      </c>
      <c r="DG132" s="41">
        <f>IF(AF132="","",IF(成就内容!W$121&lt;&gt;"",MAX(ROUNDUP(SMALL(AF$114:AF$163,$L132)/1000,0)*1000,1000),0))</f>
        <v>0</v>
      </c>
      <c r="DH132" s="41">
        <f>IF(AG132="","",IF(成就内容!X$121&lt;&gt;"",MAX(ROUNDUP(SMALL(AG$114:AG$163,$L132)/1000,0)*1000,1000),0))</f>
        <v>0</v>
      </c>
      <c r="DI132" s="41">
        <f>IF(AH132="","",IF(成就内容!Y$121&lt;&gt;"",MAX(ROUNDUP(SMALL(AH$114:AH$163,$L132)/1000,0)*1000,1000),0))</f>
        <v>0</v>
      </c>
      <c r="DJ132" s="41" t="str">
        <f>IF(AI132="","",IF(成就内容!Z$121&lt;&gt;"",MAX(ROUNDUP(SMALL(AI$114:AI$163,$L132)/1000,0)*1000,1000),0))</f>
        <v/>
      </c>
      <c r="DK132" s="41" t="str">
        <f>IF(AJ132="","",IF(成就内容!AA$121&lt;&gt;"",MAX(ROUNDUP(SMALL(AJ$114:AJ$163,$L132)/1000,0)*1000,1000),0))</f>
        <v/>
      </c>
      <c r="DL132" s="41" t="str">
        <f>IF(AK132="","",IF(成就内容!AB$121&lt;&gt;"",MAX(ROUNDUP(SMALL(AK$114:AK$163,$L132)/1000,0)*1000,1000),0))</f>
        <v/>
      </c>
      <c r="DM132" s="41">
        <f>IF(AL132="","",IF(成就内容!AC$121&lt;&gt;"",MAX(ROUNDUP(SMALL(AL$114:AL$163,$L132)/1000,0)*1000,1000),0))</f>
        <v>0</v>
      </c>
      <c r="DN132" s="41">
        <f>IF(AM132="","",IF(成就内容!AD$121&lt;&gt;"",MAX(ROUNDUP(SMALL(AM$114:AM$163,$L132)/1000,0)*1000,1000),0))</f>
        <v>0</v>
      </c>
      <c r="DO132" s="41">
        <f>IF(AN132="","",IF(成就内容!AE$121&lt;&gt;"",MAX(ROUNDUP(SMALL(AN$114:AN$163,$L132)/1000,0)*1000,1000),0))</f>
        <v>0</v>
      </c>
      <c r="DP132" s="41">
        <f>IF(AO132="","",IF(成就内容!AF$121&lt;&gt;"",MAX(ROUNDUP(SMALL(AO$114:AO$163,$L132)/1000,0)*1000,1000),0))</f>
        <v>0</v>
      </c>
      <c r="DQ132" s="41">
        <f>IF(AP132="","",IF(成就内容!AG$121&lt;&gt;"",MAX(ROUNDUP(SMALL(AP$114:AP$163,$L132)/1000,0)*1000,1000),0))</f>
        <v>0</v>
      </c>
      <c r="DR132" s="41">
        <f>IF(AQ132="","",IF(成就内容!AH$121&lt;&gt;"",MAX(ROUNDUP(SMALL(AQ$114:AQ$163,$L132)/1000,0)*1000,1000),0))</f>
        <v>0</v>
      </c>
      <c r="DS132" s="41">
        <f>IF(AR132="","",IF(成就内容!AI$121&lt;&gt;"",MAX(ROUNDUP(SMALL(AR$114:AR$163,$L132)/1000,0)*1000,1000),0))</f>
        <v>0</v>
      </c>
      <c r="DT132" s="41">
        <f>IF(AS132="","",IF(成就内容!AJ$121&lt;&gt;"",MAX(ROUNDUP(SMALL(AS$114:AS$163,$L132)/1000,0)*1000,1000),0))</f>
        <v>0</v>
      </c>
      <c r="DU132" s="41" t="str">
        <f>IF(AT132="","",IF(成就内容!AK$121&lt;&gt;"",MAX(ROUNDUP(SMALL(AT$114:AT$163,$L132)/1000,0)*1000,1000),0))</f>
        <v/>
      </c>
      <c r="DV132" s="41" t="str">
        <f>IF(AU132="","",IF(成就内容!AL$121&lt;&gt;"",MAX(ROUNDUP(SMALL(AU$114:AU$163,$L132)/1000,0)*1000,1000),0))</f>
        <v/>
      </c>
      <c r="DW132" s="41">
        <f>IF(AV132="","",IF(成就内容!AM$121&lt;&gt;"",MAX(ROUNDUP(SMALL(AV$114:AV$163,$L132)/1000,0)*1000,1000),0))</f>
        <v>0</v>
      </c>
      <c r="DX132" s="41">
        <f>IF(AW132="","",IF(成就内容!AN$121&lt;&gt;"",MAX(ROUNDUP(SMALL(AW$114:AW$163,$L132)/1000,0)*1000,1000),0))</f>
        <v>0</v>
      </c>
      <c r="DY132" s="41">
        <f>IF(AX132="","",IF(成就内容!AO$121&lt;&gt;"",MAX(ROUNDUP(SMALL(AX$114:AX$163,$L132)/1000,0)*1000,1000),0))</f>
        <v>997000</v>
      </c>
      <c r="DZ132" s="41">
        <f>IF(AY132="","",IF(成就内容!AP$121&lt;&gt;"",MAX(ROUNDUP(SMALL(AY$114:AY$163,$L132)/1000,0)*1000,1000),0))</f>
        <v>0</v>
      </c>
      <c r="EA132" s="41">
        <f>IF(AZ132="","",IF(成就内容!AQ$121&lt;&gt;"",MAX(ROUNDUP(SMALL(AZ$114:AZ$163,$L132)/1000,0)*1000,1000),0))</f>
        <v>0</v>
      </c>
      <c r="EB132" s="41">
        <f>IF(BA132="","",IF(成就内容!AR$121&lt;&gt;"",MAX(ROUNDUP(SMALL(BA$114:BA$163,$L132)/1000,0)*1000,1000),0))</f>
        <v>2492000</v>
      </c>
      <c r="EC132" s="41">
        <f>IF(BB132="","",IF(成就内容!AS$121&lt;&gt;"",MAX(ROUNDUP(SMALL(BB$114:BB$163,$L132)/1000,0)*1000,1000),0))</f>
        <v>0</v>
      </c>
      <c r="ED132" s="41">
        <f>IF(BC132="","",IF(成就内容!AT$121&lt;&gt;"",MAX(ROUNDUP(SMALL(BC$114:BC$163,$L132)/1000,0)*1000,1000),0))</f>
        <v>0</v>
      </c>
      <c r="EE132" s="41">
        <f>IF(BD132="","",IF(成就内容!AU$121&lt;&gt;"",MAX(ROUNDUP(SMALL(BD$114:BD$163,$L132)/1000,0)*1000,1000),0))</f>
        <v>0</v>
      </c>
      <c r="EF132" s="41">
        <f>IF(BE132="","",IF(成就内容!AV$121&lt;&gt;"",MAX(ROUNDUP(SMALL(BE$114:BE$163,$L132)/1000,0)*1000,1000),0))</f>
        <v>15571000</v>
      </c>
      <c r="EG132" s="41">
        <f>IF(BF132="","",IF(成就内容!AW$121&lt;&gt;"",MAX(ROUNDUP(SMALL(BF$114:BF$163,$L132)/1000,0)*1000,1000),0))</f>
        <v>0</v>
      </c>
      <c r="EH132" s="41">
        <f>IF(BG132="","",IF(成就内容!AX$121&lt;&gt;"",MAX(ROUNDUP(SMALL(BG$114:BG$163,$L132)/1000,0)*1000,1000),0))</f>
        <v>0</v>
      </c>
      <c r="EI132" s="41">
        <f>IF(BH132="","",IF(成就内容!AY$121&lt;&gt;"",MAX(ROUNDUP(SMALL(BH$114:BH$163,$L132)/1000,0)*1000,1000),0))</f>
        <v>8720000</v>
      </c>
      <c r="EJ132" s="41">
        <f>IF(BI132="","",IF(成就内容!AZ$121&lt;&gt;"",MAX(ROUNDUP(SMALL(BI$114:BI$163,$L132)/1000,0)*1000,1000),0))</f>
        <v>0</v>
      </c>
      <c r="EK132" s="41">
        <f>IF(BJ132="","",IF(成就内容!BA$121&lt;&gt;"",MAX(ROUNDUP(SMALL(BJ$114:BJ$163,$L132)/1000,0)*1000,1000),0))</f>
        <v>0</v>
      </c>
      <c r="EL132" s="41">
        <f>IF(BK132="","",IF(成就内容!BB$121&lt;&gt;"",MAX(ROUNDUP(SMALL(BK$114:BK$163,$L132)/1000,0)*1000,1000),0))</f>
        <v>0</v>
      </c>
      <c r="EM132" s="41">
        <f>IF(BL132="","",IF(成就内容!BC$121&lt;&gt;"",MAX(ROUNDUP(SMALL(BL$114:BL$163,$L132)/1000,0)*1000,1000),0))</f>
        <v>0</v>
      </c>
      <c r="EN132" s="41">
        <f>IF(BM132="","",IF(成就内容!BD$121&lt;&gt;"",MAX(ROUNDUP(SMALL(BM$114:BM$163,$L132)/1000,0)*1000,1000),0))</f>
        <v>1993000</v>
      </c>
      <c r="EO132" s="41">
        <f>IF(BN132="","",IF(成就内容!BE$121&lt;&gt;"",MAX(ROUNDUP(SMALL(BN$114:BN$163,$L132)/1000,0)*1000,1000),0))</f>
        <v>0</v>
      </c>
      <c r="EP132" s="41">
        <f>IF(BO132="","",IF(成就内容!BF$121&lt;&gt;"",MAX(ROUNDUP(SMALL(BO$114:BO$163,$L132)/1000,0)*1000,1000),0))</f>
        <v>0</v>
      </c>
      <c r="EQ132" s="41">
        <f>IF(BP132="","",IF(成就内容!BG$121&lt;&gt;"",MAX(ROUNDUP(SMALL(BP$114:BP$163,$L132)/1000,0)*1000,1000),0))</f>
        <v>0</v>
      </c>
      <c r="ER132" s="41">
        <f>IF(BQ132="","",IF(成就内容!BH$121&lt;&gt;"",MAX(ROUNDUP(SMALL(BQ$114:BQ$163,$L132)/1000,0)*1000,1000),0))</f>
        <v>0</v>
      </c>
      <c r="ES132" s="41" t="str">
        <f>IF(BR132="","",IF(成就内容!BI$121&lt;&gt;"",MAX(ROUNDUP(SMALL(BR$114:BR$163,$L132)/1000,0)*1000,1000),0))</f>
        <v/>
      </c>
      <c r="ET132" s="41">
        <f>IF(BS132="","",IF(成就内容!BJ$121&lt;&gt;"",MAX(ROUNDUP(SMALL(BS$114:BS$163,$L132)/1000,0)*1000,1000),0))</f>
        <v>64000</v>
      </c>
      <c r="EU132" s="41">
        <f>IF(BT132="","",IF(成就内容!BK$121&lt;&gt;"",MAX(ROUNDUP(SMALL(BT$114:BT$163,$L132)/1000,0)*1000,1000),0))</f>
        <v>0</v>
      </c>
      <c r="EV132" s="41">
        <f>IF(BU132="","",IF(成就内容!BL$121&lt;&gt;"",MAX(ROUNDUP(SMALL(BU$114:BU$163,$L132)/1000,0)*1000,1000),0))</f>
        <v>0</v>
      </c>
      <c r="EW132" s="41">
        <f>IF(BV132="","",IF(成就内容!BM$121&lt;&gt;"",MAX(ROUNDUP(SMALL(BV$114:BV$163,$L132)/1000,0)*1000,1000),0))</f>
        <v>52000</v>
      </c>
      <c r="EX132" s="41">
        <f>IF(BW132="","",IF(成就内容!BN$121&lt;&gt;"",MAX(ROUNDUP(SMALL(BW$114:BW$163,$L132)/1000,0)*1000,1000),0))</f>
        <v>0</v>
      </c>
      <c r="EY132" s="41">
        <f>IF(BX132="","",IF(成就内容!BO$121&lt;&gt;"",MAX(ROUNDUP(SMALL(BX$114:BX$163,$L132)/1000,0)*1000,1000),0))</f>
        <v>0</v>
      </c>
      <c r="EZ132" s="41">
        <f>IF(BY132="","",IF(成就内容!BP$121&lt;&gt;"",MAX(ROUNDUP(SMALL(BY$114:BY$163,$L132)/1000,0)*1000,1000),0))</f>
        <v>0</v>
      </c>
      <c r="FA132" s="41">
        <f>IF(BZ132="","",IF(成就内容!BQ$121&lt;&gt;"",MAX(ROUNDUP(SMALL(BZ$114:BZ$163,$L132)/1000,0)*1000,1000),0))</f>
        <v>0</v>
      </c>
      <c r="FB132" s="41" t="str">
        <f>IF(CA132="","",IF(成就内容!BR$121&lt;&gt;"",MAX(ROUNDUP(SMALL(CA$114:CA$163,$L132)/1000,0)*1000,1000),0))</f>
        <v/>
      </c>
      <c r="FC132" s="41" t="str">
        <f>IF(CB132="","",IF(成就内容!BS$121&lt;&gt;"",MAX(ROUNDUP(SMALL(CB$114:CB$163,$L132)/1000,0)*1000,1000),0))</f>
        <v/>
      </c>
      <c r="FD132" s="41">
        <f>IF(CC132="","",IF(成就内容!BT$121&lt;&gt;"",MAX(ROUNDUP(SMALL(CC$114:CC$163,$L132)/1000,0)*1000,1000),0))</f>
        <v>0</v>
      </c>
      <c r="FE132" s="41">
        <f>IF(CD132="","",IF(成就内容!BU$121&lt;&gt;"",MAX(ROUNDUP(SMALL(CD$114:CD$163,$L132)/1000,0)*1000,1000),0))</f>
        <v>0</v>
      </c>
      <c r="FF132" s="41" t="str">
        <f>IF(CE132="","",IF(成就内容!BV$121&lt;&gt;"",MAX(ROUNDUP(SMALL(CE$114:CE$163,$L132)/1000,0)*1000,1000),0))</f>
        <v/>
      </c>
      <c r="FG132" s="41">
        <f>IF(CF132="","",IF(成就内容!BW$121&lt;&gt;"",MAX(ROUNDUP(SMALL(CF$114:CF$163,$L132)/1000,0)*1000,1000),0))</f>
        <v>0</v>
      </c>
      <c r="FH132" s="41">
        <f>IF(CG132="","",IF(成就内容!BX$121&lt;&gt;"",MAX(ROUNDUP(SMALL(CG$114:CG$163,$L132)/1000,0)*1000,1000),0))</f>
        <v>598000</v>
      </c>
      <c r="FI132" s="41">
        <f>IF(CH132="","",IF(成就内容!BY$121&lt;&gt;"",MAX(ROUNDUP(SMALL(CH$114:CH$163,$L132)/1000,0)*1000,1000),0))</f>
        <v>0</v>
      </c>
      <c r="FJ132" s="41">
        <f>IF(CI132="","",IF(成就内容!BZ$121&lt;&gt;"",MAX(ROUNDUP(SMALL(CI$114:CI$163,$L132)/1000,0)*1000,1000),0))</f>
        <v>0</v>
      </c>
    </row>
    <row r="133" spans="1:166" x14ac:dyDescent="0.15">
      <c r="A133" s="84"/>
      <c r="B133" s="96">
        <v>130</v>
      </c>
      <c r="C133" s="96">
        <f>'[1]功能-子任务'!$S134</f>
        <v>221256</v>
      </c>
      <c r="D133" s="96">
        <f>'[1]功能-子任务'!$AC134</f>
        <v>204800000</v>
      </c>
      <c r="E133" s="96">
        <f>'[1]功能-子任务'!$AM134/4</f>
        <v>1424520312.5</v>
      </c>
      <c r="F133" s="96">
        <f t="shared" si="154"/>
        <v>1424520312.5</v>
      </c>
      <c r="G133" s="96">
        <f>'[1]功能-子任务'!$AR134</f>
        <v>3065620000.000001</v>
      </c>
      <c r="H133" s="96">
        <f>'[1]功能-子任务'!$BA134</f>
        <v>342950</v>
      </c>
      <c r="I133" s="96">
        <f>'[1]功能-子任务'!$BJ134</f>
        <v>1159296</v>
      </c>
      <c r="L133" s="25">
        <v>20</v>
      </c>
      <c r="M133" s="41">
        <f>IF(成就内容!D26="","",INDEX($E$4:$E$178*成就内容!D$121/SUM(成就内容!$D$121:$BZ$121),成就内容!D82,1)-SUM(M$114:M132))</f>
        <v>0</v>
      </c>
      <c r="N133" s="41" t="str">
        <f>IF(成就内容!E26="","",INDEX($E$4:$E$178*成就内容!E$121/SUM(成就内容!$D$121:$BZ$121),成就内容!E82,1)-SUM(N$114:N132))</f>
        <v/>
      </c>
      <c r="O133" s="41">
        <f>IF(成就内容!F26="","",INDEX($E$4:$E$178*成就内容!F$121/SUM(成就内容!$D$121:$BZ$121),成就内容!F82,1)-SUM(O$114:O132))</f>
        <v>2989477.0408163266</v>
      </c>
      <c r="P133" s="41" t="str">
        <f>IF(成就内容!G26="","",INDEX($E$4:$E$178*成就内容!G$121/SUM(成就内容!$D$121:$BZ$121),成就内容!G82,1)-SUM(P$114:P132))</f>
        <v/>
      </c>
      <c r="Q133" s="41">
        <f>IF(成就内容!H26="","",INDEX($E$4:$E$178*成就内容!H$121/SUM(成就内容!$D$121:$BZ$121),成就内容!H82,1)-SUM(Q$114:Q132))</f>
        <v>0</v>
      </c>
      <c r="R133" s="41">
        <f>IF(成就内容!I26="","",INDEX($E$4:$E$178*成就内容!I$121/SUM(成就内容!$D$121:$BZ$121),成就内容!I82,1)-SUM(R$114:R132))</f>
        <v>0</v>
      </c>
      <c r="S133" s="41">
        <f>IF(成就内容!J26="","",INDEX($E$4:$E$178*成就内容!J$121/SUM(成就内容!$D$121:$BZ$121),成就内容!J82,1)-SUM(S$114:S132))</f>
        <v>1992984.6938775508</v>
      </c>
      <c r="T133" s="41">
        <f>IF(成就内容!K26="","",INDEX($E$4:$E$178*成就内容!K$121/SUM(成就内容!$D$121:$BZ$121),成就内容!K82,1)-SUM(T$114:T132))</f>
        <v>0</v>
      </c>
      <c r="U133" s="41">
        <f>IF(成就内容!L26="","",INDEX($E$4:$E$178*成就内容!L$121/SUM(成就内容!$D$121:$BZ$121),成就内容!L82,1)-SUM(U$114:U132))</f>
        <v>0</v>
      </c>
      <c r="V133" s="41">
        <f>IF(成就内容!M26="","",INDEX($E$4:$E$178*成就内容!M$121/SUM(成就内容!$D$121:$BZ$121),成就内容!M82,1)-SUM(V$114:V132))</f>
        <v>0</v>
      </c>
      <c r="W133" s="41">
        <f>IF(成就内容!N26="","",INDEX($E$4:$E$178*成就内容!N$121/SUM(成就内容!$D$121:$BZ$121),成就内容!N82,1)-SUM(W$114:W132))</f>
        <v>0</v>
      </c>
      <c r="X133" s="41">
        <f>IF(成就内容!O26="","",INDEX($E$4:$E$178*成就内容!O$121/SUM(成就内容!$D$121:$BZ$121),成就内容!O82,1)-SUM(X$114:X132))</f>
        <v>0</v>
      </c>
      <c r="Y133" s="41" t="str">
        <f>IF(成就内容!P26="","",INDEX($E$4:$E$178*成就内容!P$121/SUM(成就内容!$D$121:$BZ$121),成就内容!P82,1)-SUM(Y$114:Y132))</f>
        <v/>
      </c>
      <c r="Z133" s="41">
        <f>IF(成就内容!Q26="","",INDEX($E$4:$E$178*成就内容!Q$121/SUM(成就内容!$D$121:$BZ$121),成就内容!Q82,1)-SUM(Z$114:Z132))</f>
        <v>0</v>
      </c>
      <c r="AA133" s="41">
        <f>IF(成就内容!R26="","",INDEX($E$4:$E$178*成就内容!R$121/SUM(成就内容!$D$121:$BZ$121),成就内容!R82,1)-SUM(AA$114:AA132))</f>
        <v>0</v>
      </c>
      <c r="AB133" s="41">
        <f>IF(成就内容!S26="","",INDEX($E$4:$E$178*成就内容!S$121/SUM(成就内容!$D$121:$BZ$121),成就内容!S82,1)-SUM(AB$114:AB132))</f>
        <v>1992984.6938775508</v>
      </c>
      <c r="AC133" s="41">
        <f>IF(成就内容!T26="","",INDEX($E$4:$E$178*成就内容!T$121/SUM(成就内容!$D$121:$BZ$121),成就内容!T82,1)-SUM(AC$114:AC132))</f>
        <v>0</v>
      </c>
      <c r="AD133" s="41">
        <f>IF(成就内容!U26="","",INDEX($E$4:$E$178*成就内容!U$121/SUM(成就内容!$D$121:$BZ$121),成就内容!U82,1)-SUM(AD$114:AD132))</f>
        <v>0</v>
      </c>
      <c r="AE133" s="41">
        <f>IF(成就内容!V26="","",INDEX($E$4:$E$178*成就内容!V$121/SUM(成就内容!$D$121:$BZ$121),成就内容!V82,1)-SUM(AE$114:AE132))</f>
        <v>0</v>
      </c>
      <c r="AF133" s="41">
        <f>IF(成就内容!W26="","",INDEX($E$4:$E$178*成就内容!W$121/SUM(成就内容!$D$121:$BZ$121),成就内容!W82,1)-SUM(AF$114:AF132))</f>
        <v>0</v>
      </c>
      <c r="AG133" s="41">
        <f>IF(成就内容!X26="","",INDEX($E$4:$E$178*成就内容!X$121/SUM(成就内容!$D$121:$BZ$121),成就内容!X82,1)-SUM(AG$114:AG132))</f>
        <v>0</v>
      </c>
      <c r="AH133" s="41">
        <f>IF(成就内容!Y26="","",INDEX($E$4:$E$178*成就内容!Y$121/SUM(成就内容!$D$121:$BZ$121),成就内容!Y82,1)-SUM(AH$114:AH132))</f>
        <v>0</v>
      </c>
      <c r="AI133" s="41" t="str">
        <f>IF(成就内容!Z26="","",INDEX($E$4:$E$178*成就内容!Z$121/SUM(成就内容!$D$121:$BZ$121),成就内容!Z82,1)-SUM(AI$114:AI132))</f>
        <v/>
      </c>
      <c r="AJ133" s="41" t="str">
        <f>IF(成就内容!AA26="","",INDEX($E$4:$E$178*成就内容!AA$121/SUM(成就内容!$D$121:$BZ$121),成就内容!AA82,1)-SUM(AJ$114:AJ132))</f>
        <v/>
      </c>
      <c r="AK133" s="41" t="str">
        <f>IF(成就内容!AB26="","",INDEX($E$4:$E$178*成就内容!AB$121/SUM(成就内容!$D$121:$BZ$121),成就内容!AB82,1)-SUM(AK$114:AK132))</f>
        <v/>
      </c>
      <c r="AL133" s="41">
        <f>IF(成就内容!AC26="","",INDEX($E$4:$E$178*成就内容!AC$121/SUM(成就内容!$D$121:$BZ$121),成就内容!AC82,1)-SUM(AL$114:AL132))</f>
        <v>0</v>
      </c>
      <c r="AM133" s="41">
        <f>IF(成就内容!AD26="","",INDEX($E$4:$E$178*成就内容!AD$121/SUM(成就内容!$D$121:$BZ$121),成就内容!AD82,1)-SUM(AM$114:AM132))</f>
        <v>0</v>
      </c>
      <c r="AN133" s="41">
        <f>IF(成就内容!AE26="","",INDEX($E$4:$E$178*成就内容!AE$121/SUM(成就内容!$D$121:$BZ$121),成就内容!AE82,1)-SUM(AN$114:AN132))</f>
        <v>0</v>
      </c>
      <c r="AO133" s="41">
        <f>IF(成就内容!AF26="","",INDEX($E$4:$E$178*成就内容!AF$121/SUM(成就内容!$D$121:$BZ$121),成就内容!AF82,1)-SUM(AO$114:AO132))</f>
        <v>0</v>
      </c>
      <c r="AP133" s="41">
        <f>IF(成就内容!AG26="","",INDEX($E$4:$E$178*成就内容!AG$121/SUM(成就内容!$D$121:$BZ$121),成就内容!AG82,1)-SUM(AP$114:AP132))</f>
        <v>0</v>
      </c>
      <c r="AQ133" s="41">
        <f>IF(成就内容!AH26="","",INDEX($E$4:$E$178*成就内容!AH$121/SUM(成就内容!$D$121:$BZ$121),成就内容!AH82,1)-SUM(AQ$114:AQ132))</f>
        <v>0</v>
      </c>
      <c r="AR133" s="41">
        <f>IF(成就内容!AI26="","",INDEX($E$4:$E$178*成就内容!AI$121/SUM(成就内容!$D$121:$BZ$121),成就内容!AI82,1)-SUM(AR$114:AR132))</f>
        <v>0</v>
      </c>
      <c r="AS133" s="41">
        <f>IF(成就内容!AJ26="","",INDEX($E$4:$E$178*成就内容!AJ$121/SUM(成就内容!$D$121:$BZ$121),成就内容!AJ82,1)-SUM(AS$114:AS132))</f>
        <v>0</v>
      </c>
      <c r="AT133" s="41" t="str">
        <f>IF(成就内容!AK26="","",INDEX($E$4:$E$178*成就内容!AK$121/SUM(成就内容!$D$121:$BZ$121),成就内容!AK82,1)-SUM(AT$114:AT132))</f>
        <v/>
      </c>
      <c r="AU133" s="41" t="str">
        <f>IF(成就内容!AL26="","",INDEX($E$4:$E$178*成就内容!AL$121/SUM(成就内容!$D$121:$BZ$121),成就内容!AL82,1)-SUM(AU$114:AU132))</f>
        <v/>
      </c>
      <c r="AV133" s="41">
        <f>IF(成就内容!AM26="","",INDEX($E$4:$E$178*成就内容!AM$121/SUM(成就内容!$D$121:$BZ$121),成就内容!AM82,1)-SUM(AV$114:AV132))</f>
        <v>0</v>
      </c>
      <c r="AW133" s="41">
        <f>IF(成就内容!AN26="","",INDEX($E$4:$E$178*成就内容!AN$121/SUM(成就内容!$D$121:$BZ$121),成就内容!AN82,1)-SUM(AW$114:AW132))</f>
        <v>0</v>
      </c>
      <c r="AX133" s="41">
        <f>IF(成就内容!AO26="","",INDEX($E$4:$E$178*成就内容!AO$121/SUM(成就内容!$D$121:$BZ$121),成就内容!AO82,1)-SUM(AX$114:AX132))</f>
        <v>996492.34693877539</v>
      </c>
      <c r="AY133" s="41">
        <f>IF(成就内容!AP26="","",INDEX($E$4:$E$178*成就内容!AP$121/SUM(成就内容!$D$121:$BZ$121),成就内容!AP82,1)-SUM(AY$114:AY132))</f>
        <v>0</v>
      </c>
      <c r="AZ133" s="41">
        <f>IF(成就内容!AQ26="","",INDEX($E$4:$E$178*成就内容!AQ$121/SUM(成就内容!$D$121:$BZ$121),成就内容!AQ82,1)-SUM(AZ$114:AZ132))</f>
        <v>0</v>
      </c>
      <c r="BA133" s="41">
        <f>IF(成就内容!AR26="","",INDEX($E$4:$E$178*成就内容!AR$121/SUM(成就内容!$D$121:$BZ$121),成就内容!AR82,1)-SUM(BA$114:BA132))</f>
        <v>2491230.8673469378</v>
      </c>
      <c r="BB133" s="41">
        <f>IF(成就内容!AS26="","",INDEX($E$4:$E$178*成就内容!AS$121/SUM(成就内容!$D$121:$BZ$121),成就内容!AS82,1)-SUM(BB$114:BB132))</f>
        <v>0</v>
      </c>
      <c r="BC133" s="41">
        <f>IF(成就内容!AT26="","",INDEX($E$4:$E$178*成就内容!AT$121/SUM(成就内容!$D$121:$BZ$121),成就内容!AT82,1)-SUM(BC$114:BC132))</f>
        <v>0</v>
      </c>
      <c r="BD133" s="41">
        <f>IF(成就内容!AU26="","",INDEX($E$4:$E$178*成就内容!AU$121/SUM(成就内容!$D$121:$BZ$121),成就内容!AU82,1)-SUM(BD$114:BD132))</f>
        <v>0</v>
      </c>
      <c r="BE133" s="41">
        <f>IF(成就内容!AV26="","",INDEX($E$4:$E$178*成就内容!AV$121/SUM(成就内容!$D$121:$BZ$121),成就内容!AV82,1)-SUM(BE$114:BE132))</f>
        <v>15570192.920918375</v>
      </c>
      <c r="BF133" s="41">
        <f>IF(成就内容!AW26="","",INDEX($E$4:$E$178*成就内容!AW$121/SUM(成就内容!$D$121:$BZ$121),成就内容!AW82,1)-SUM(BF$114:BF132))</f>
        <v>0</v>
      </c>
      <c r="BG133" s="41">
        <f>IF(成就内容!AX26="","",INDEX($E$4:$E$178*成就内容!AX$121/SUM(成就内容!$D$121:$BZ$121),成就内容!AX82,1)-SUM(BG$114:BG132))</f>
        <v>0</v>
      </c>
      <c r="BH133" s="41">
        <f>IF(成就内容!AY26="","",INDEX($E$4:$E$178*成就内容!AY$121/SUM(成就内容!$D$121:$BZ$121),成就内容!AY82,1)-SUM(BH$114:BH132))</f>
        <v>12456154.33673469</v>
      </c>
      <c r="BI133" s="41">
        <f>IF(成就内容!AZ26="","",INDEX($E$4:$E$178*成就内容!AZ$121/SUM(成就内容!$D$121:$BZ$121),成就内容!AZ82,1)-SUM(BI$114:BI132))</f>
        <v>0</v>
      </c>
      <c r="BJ133" s="41">
        <f>IF(成就内容!BA26="","",INDEX($E$4:$E$178*成就内容!BA$121/SUM(成就内容!$D$121:$BZ$121),成就内容!BA82,1)-SUM(BJ$114:BJ132))</f>
        <v>0</v>
      </c>
      <c r="BK133" s="41">
        <f>IF(成就内容!BB26="","",INDEX($E$4:$E$178*成就内容!BB$121/SUM(成就内容!$D$121:$BZ$121),成就内容!BB82,1)-SUM(BK$114:BK132))</f>
        <v>0</v>
      </c>
      <c r="BL133" s="41">
        <f>IF(成就内容!BC26="","",INDEX($E$4:$E$178*成就内容!BC$121/SUM(成就内容!$D$121:$BZ$121),成就内容!BC82,1)-SUM(BL$114:BL132))</f>
        <v>0</v>
      </c>
      <c r="BM133" s="41">
        <f>IF(成就内容!BD26="","",INDEX($E$4:$E$178*成就内容!BD$121/SUM(成就内容!$D$121:$BZ$121),成就内容!BD82,1)-SUM(BM$114:BM132))</f>
        <v>1992984.6938775508</v>
      </c>
      <c r="BN133" s="41">
        <f>IF(成就内容!BE26="","",INDEX($E$4:$E$178*成就内容!BE$121/SUM(成就内容!$D$121:$BZ$121),成就内容!BE82,1)-SUM(BN$114:BN132))</f>
        <v>0</v>
      </c>
      <c r="BO133" s="41">
        <f>IF(成就内容!BF26="","",INDEX($E$4:$E$178*成就内容!BF$121/SUM(成就内容!$D$121:$BZ$121),成就内容!BF82,1)-SUM(BO$114:BO132))</f>
        <v>0</v>
      </c>
      <c r="BP133" s="41">
        <f>IF(成就内容!BG26="","",INDEX($E$4:$E$178*成就内容!BG$121/SUM(成就内容!$D$121:$BZ$121),成就内容!BG82,1)-SUM(BP$114:BP132))</f>
        <v>0</v>
      </c>
      <c r="BQ133" s="41">
        <f>IF(成就内容!BH26="","",INDEX($E$4:$E$178*成就内容!BH$121/SUM(成就内容!$D$121:$BZ$121),成就内容!BH82,1)-SUM(BQ$114:BQ132))</f>
        <v>0</v>
      </c>
      <c r="BR133" s="41" t="str">
        <f>IF(成就内容!BI26="","",INDEX($E$4:$E$178*成就内容!BI$121/SUM(成就内容!$D$121:$BZ$121),成就内容!BI82,1)-SUM(BR$114:BR132))</f>
        <v/>
      </c>
      <c r="BS133" s="41">
        <f>IF(成就内容!BJ26="","",INDEX($E$4:$E$178*成就内容!BJ$121/SUM(成就内容!$D$121:$BZ$121),成就内容!BJ82,1)-SUM(BS$114:BS132))</f>
        <v>63775.510204081656</v>
      </c>
      <c r="BT133" s="41">
        <f>IF(成就内容!BK26="","",INDEX($E$4:$E$178*成就内容!BK$121/SUM(成就内容!$D$121:$BZ$121),成就内容!BK82,1)-SUM(BT$114:BT132))</f>
        <v>0</v>
      </c>
      <c r="BU133" s="41">
        <f>IF(成就内容!BL26="","",INDEX($E$4:$E$178*成就内容!BL$121/SUM(成就内容!$D$121:$BZ$121),成就内容!BL82,1)-SUM(BU$114:BU132))</f>
        <v>0</v>
      </c>
      <c r="BV133" s="41">
        <f>IF(成就内容!BM26="","",INDEX($E$4:$E$178*成就内容!BM$121/SUM(成就内容!$D$121:$BZ$121),成就内容!BM82,1)-SUM(BV$114:BV132))</f>
        <v>51020.408163265296</v>
      </c>
      <c r="BW133" s="41">
        <f>IF(成就内容!BN26="","",INDEX($E$4:$E$178*成就内容!BN$121/SUM(成就内容!$D$121:$BZ$121),成就内容!BN82,1)-SUM(BW$114:BW132))</f>
        <v>0</v>
      </c>
      <c r="BX133" s="41">
        <f>IF(成就内容!BO26="","",INDEX($E$4:$E$178*成就内容!BO$121/SUM(成就内容!$D$121:$BZ$121),成就内容!BO82,1)-SUM(BX$114:BX132))</f>
        <v>0</v>
      </c>
      <c r="BY133" s="41">
        <f>IF(成就内容!BP26="","",INDEX($E$4:$E$178*成就内容!BP$121/SUM(成就内容!$D$121:$BZ$121),成就内容!BP82,1)-SUM(BY$114:BY132))</f>
        <v>0</v>
      </c>
      <c r="BZ133" s="41">
        <f>IF(成就内容!BQ26="","",INDEX($E$4:$E$178*成就内容!BQ$121/SUM(成就内容!$D$121:$BZ$121),成就内容!BQ82,1)-SUM(BZ$114:BZ132))</f>
        <v>0</v>
      </c>
      <c r="CA133" s="41" t="str">
        <f>IF(成就内容!BR26="","",INDEX($E$4:$E$178*成就内容!BR$121/SUM(成就内容!$D$121:$BZ$121),成就内容!BR82,1)-SUM(CA$114:CA132))</f>
        <v/>
      </c>
      <c r="CB133" s="41" t="str">
        <f>IF(成就内容!BS26="","",INDEX($E$4:$E$178*成就内容!BS$121/SUM(成就内容!$D$121:$BZ$121),成就内容!BS82,1)-SUM(CB$114:CB132))</f>
        <v/>
      </c>
      <c r="CC133" s="41">
        <f>IF(成就内容!BT26="","",INDEX($E$4:$E$178*成就内容!BT$121/SUM(成就内容!$D$121:$BZ$121),成就内容!BT82,1)-SUM(CC$114:CC132))</f>
        <v>0</v>
      </c>
      <c r="CD133" s="41">
        <f>IF(成就内容!BU26="","",INDEX($E$4:$E$178*成就内容!BU$121/SUM(成就内容!$D$121:$BZ$121),成就内容!BU82,1)-SUM(CD$114:CD132))</f>
        <v>0</v>
      </c>
      <c r="CE133" s="41" t="str">
        <f>IF(成就内容!BV26="","",INDEX($E$4:$E$178*成就内容!BV$121/SUM(成就内容!$D$121:$BZ$121),成就内容!BV82,1)-SUM(CE$114:CE132))</f>
        <v/>
      </c>
      <c r="CF133" s="41">
        <f>IF(成就内容!BW26="","",INDEX($E$4:$E$178*成就内容!BW$121/SUM(成就内容!$D$121:$BZ$121),成就内容!BW82,1)-SUM(CF$114:CF132))</f>
        <v>0</v>
      </c>
      <c r="CG133" s="41">
        <f>IF(成就内容!BX26="","",INDEX($E$4:$E$178*成就内容!BX$121/SUM(成就内容!$D$121:$BZ$121),成就内容!BX82,1)-SUM(CG$114:CG132))</f>
        <v>597895.40816326533</v>
      </c>
      <c r="CH133" s="41">
        <f>IF(成就内容!BY26="","",INDEX($E$4:$E$178*成就内容!BY$121/SUM(成就内容!$D$121:$BZ$121),成就内容!BY82,1)-SUM(CH$114:CH132))</f>
        <v>0</v>
      </c>
      <c r="CI133" s="41">
        <f>IF(成就内容!BZ26="","",INDEX($E$4:$E$178*成就内容!BZ$121/SUM(成就内容!$D$121:$BZ$121),成就内容!BZ82,1)-SUM(CI$114:CI132))</f>
        <v>0</v>
      </c>
      <c r="CM133" s="43">
        <v>20</v>
      </c>
      <c r="CN133" s="41">
        <f>IF(M133="","",IF(成就内容!D$121&lt;&gt;"",MAX(ROUNDUP(SMALL(M$114:M$163,$L133)/1000,0)*1000,1000),0))</f>
        <v>0</v>
      </c>
      <c r="CO133" s="41" t="str">
        <f>IF(N133="","",IF(成就内容!E$121&lt;&gt;"",MAX(ROUNDUP(SMALL(N$114:N$163,$L133)/1000,0)*1000,1000),0))</f>
        <v/>
      </c>
      <c r="CP133" s="41">
        <f>IF(O133="","",IF(成就内容!F$121&lt;&gt;"",MAX(ROUNDUP(SMALL(O$114:O$163,$L133)/1000,0)*1000,1000),0))</f>
        <v>2990000</v>
      </c>
      <c r="CQ133" s="41" t="str">
        <f>IF(P133="","",IF(成就内容!G$121&lt;&gt;"",MAX(ROUNDUP(SMALL(P$114:P$163,$L133)/1000,0)*1000,1000),0))</f>
        <v/>
      </c>
      <c r="CR133" s="41">
        <f>IF(Q133="","",IF(成就内容!H$121&lt;&gt;"",MAX(ROUNDUP(SMALL(Q$114:Q$163,$L133)/1000,0)*1000,1000),0))</f>
        <v>0</v>
      </c>
      <c r="CS133" s="41">
        <f>IF(R133="","",IF(成就内容!I$121&lt;&gt;"",MAX(ROUNDUP(SMALL(R$114:R$163,$L133)/1000,0)*1000,1000),0))</f>
        <v>0</v>
      </c>
      <c r="CT133" s="41">
        <f>IF(S133="","",IF(成就内容!J$121&lt;&gt;"",MAX(ROUNDUP(SMALL(S$114:S$163,$L133)/1000,0)*1000,1000),0))</f>
        <v>1993000</v>
      </c>
      <c r="CU133" s="41">
        <f>IF(T133="","",IF(成就内容!K$121&lt;&gt;"",MAX(ROUNDUP(SMALL(T$114:T$163,$L133)/1000,0)*1000,1000),0))</f>
        <v>0</v>
      </c>
      <c r="CV133" s="41">
        <f>IF(U133="","",IF(成就内容!L$121&lt;&gt;"",MAX(ROUNDUP(SMALL(U$114:U$163,$L133)/1000,0)*1000,1000),0))</f>
        <v>0</v>
      </c>
      <c r="CW133" s="41">
        <f>IF(V133="","",IF(成就内容!M$121&lt;&gt;"",MAX(ROUNDUP(SMALL(V$114:V$163,$L133)/1000,0)*1000,1000),0))</f>
        <v>0</v>
      </c>
      <c r="CX133" s="41">
        <f>IF(W133="","",IF(成就内容!N$121&lt;&gt;"",MAX(ROUNDUP(SMALL(W$114:W$163,$L133)/1000,0)*1000,1000),0))</f>
        <v>0</v>
      </c>
      <c r="CY133" s="41">
        <f>IF(X133="","",IF(成就内容!O$121&lt;&gt;"",MAX(ROUNDUP(SMALL(X$114:X$163,$L133)/1000,0)*1000,1000),0))</f>
        <v>0</v>
      </c>
      <c r="CZ133" s="41" t="str">
        <f>IF(Y133="","",IF(成就内容!P$121&lt;&gt;"",MAX(ROUNDUP(SMALL(Y$114:Y$163,$L133)/1000,0)*1000,1000),0))</f>
        <v/>
      </c>
      <c r="DA133" s="41">
        <f>IF(Z133="","",IF(成就内容!Q$121&lt;&gt;"",MAX(ROUNDUP(SMALL(Z$114:Z$163,$L133)/1000,0)*1000,1000),0))</f>
        <v>0</v>
      </c>
      <c r="DB133" s="41">
        <f>IF(AA133="","",IF(成就内容!R$121&lt;&gt;"",MAX(ROUNDUP(SMALL(AA$114:AA$163,$L133)/1000,0)*1000,1000),0))</f>
        <v>0</v>
      </c>
      <c r="DC133" s="41">
        <f>IF(AB133="","",IF(成就内容!S$121&lt;&gt;"",MAX(ROUNDUP(SMALL(AB$114:AB$163,$L133)/1000,0)*1000,1000),0))</f>
        <v>1993000</v>
      </c>
      <c r="DD133" s="41">
        <f>IF(AC133="","",IF(成就内容!T$121&lt;&gt;"",MAX(ROUNDUP(SMALL(AC$114:AC$163,$L133)/1000,0)*1000,1000),0))</f>
        <v>0</v>
      </c>
      <c r="DE133" s="41">
        <f>IF(AD133="","",IF(成就内容!U$121&lt;&gt;"",MAX(ROUNDUP(SMALL(AD$114:AD$163,$L133)/1000,0)*1000,1000),0))</f>
        <v>0</v>
      </c>
      <c r="DF133" s="41">
        <f>IF(AE133="","",IF(成就内容!V$121&lt;&gt;"",MAX(ROUNDUP(SMALL(AE$114:AE$163,$L133)/1000,0)*1000,1000),0))</f>
        <v>0</v>
      </c>
      <c r="DG133" s="41">
        <f>IF(AF133="","",IF(成就内容!W$121&lt;&gt;"",MAX(ROUNDUP(SMALL(AF$114:AF$163,$L133)/1000,0)*1000,1000),0))</f>
        <v>0</v>
      </c>
      <c r="DH133" s="41">
        <f>IF(AG133="","",IF(成就内容!X$121&lt;&gt;"",MAX(ROUNDUP(SMALL(AG$114:AG$163,$L133)/1000,0)*1000,1000),0))</f>
        <v>0</v>
      </c>
      <c r="DI133" s="41">
        <f>IF(AH133="","",IF(成就内容!Y$121&lt;&gt;"",MAX(ROUNDUP(SMALL(AH$114:AH$163,$L133)/1000,0)*1000,1000),0))</f>
        <v>0</v>
      </c>
      <c r="DJ133" s="41" t="str">
        <f>IF(AI133="","",IF(成就内容!Z$121&lt;&gt;"",MAX(ROUNDUP(SMALL(AI$114:AI$163,$L133)/1000,0)*1000,1000),0))</f>
        <v/>
      </c>
      <c r="DK133" s="41" t="str">
        <f>IF(AJ133="","",IF(成就内容!AA$121&lt;&gt;"",MAX(ROUNDUP(SMALL(AJ$114:AJ$163,$L133)/1000,0)*1000,1000),0))</f>
        <v/>
      </c>
      <c r="DL133" s="41" t="str">
        <f>IF(AK133="","",IF(成就内容!AB$121&lt;&gt;"",MAX(ROUNDUP(SMALL(AK$114:AK$163,$L133)/1000,0)*1000,1000),0))</f>
        <v/>
      </c>
      <c r="DM133" s="41">
        <f>IF(AL133="","",IF(成就内容!AC$121&lt;&gt;"",MAX(ROUNDUP(SMALL(AL$114:AL$163,$L133)/1000,0)*1000,1000),0))</f>
        <v>0</v>
      </c>
      <c r="DN133" s="41">
        <f>IF(AM133="","",IF(成就内容!AD$121&lt;&gt;"",MAX(ROUNDUP(SMALL(AM$114:AM$163,$L133)/1000,0)*1000,1000),0))</f>
        <v>0</v>
      </c>
      <c r="DO133" s="41">
        <f>IF(AN133="","",IF(成就内容!AE$121&lt;&gt;"",MAX(ROUNDUP(SMALL(AN$114:AN$163,$L133)/1000,0)*1000,1000),0))</f>
        <v>0</v>
      </c>
      <c r="DP133" s="41">
        <f>IF(AO133="","",IF(成就内容!AF$121&lt;&gt;"",MAX(ROUNDUP(SMALL(AO$114:AO$163,$L133)/1000,0)*1000,1000),0))</f>
        <v>0</v>
      </c>
      <c r="DQ133" s="41">
        <f>IF(AP133="","",IF(成就内容!AG$121&lt;&gt;"",MAX(ROUNDUP(SMALL(AP$114:AP$163,$L133)/1000,0)*1000,1000),0))</f>
        <v>0</v>
      </c>
      <c r="DR133" s="41">
        <f>IF(AQ133="","",IF(成就内容!AH$121&lt;&gt;"",MAX(ROUNDUP(SMALL(AQ$114:AQ$163,$L133)/1000,0)*1000,1000),0))</f>
        <v>0</v>
      </c>
      <c r="DS133" s="41">
        <f>IF(AR133="","",IF(成就内容!AI$121&lt;&gt;"",MAX(ROUNDUP(SMALL(AR$114:AR$163,$L133)/1000,0)*1000,1000),0))</f>
        <v>0</v>
      </c>
      <c r="DT133" s="41">
        <f>IF(AS133="","",IF(成就内容!AJ$121&lt;&gt;"",MAX(ROUNDUP(SMALL(AS$114:AS$163,$L133)/1000,0)*1000,1000),0))</f>
        <v>0</v>
      </c>
      <c r="DU133" s="41" t="str">
        <f>IF(AT133="","",IF(成就内容!AK$121&lt;&gt;"",MAX(ROUNDUP(SMALL(AT$114:AT$163,$L133)/1000,0)*1000,1000),0))</f>
        <v/>
      </c>
      <c r="DV133" s="41" t="str">
        <f>IF(AU133="","",IF(成就内容!AL$121&lt;&gt;"",MAX(ROUNDUP(SMALL(AU$114:AU$163,$L133)/1000,0)*1000,1000),0))</f>
        <v/>
      </c>
      <c r="DW133" s="41">
        <f>IF(AV133="","",IF(成就内容!AM$121&lt;&gt;"",MAX(ROUNDUP(SMALL(AV$114:AV$163,$L133)/1000,0)*1000,1000),0))</f>
        <v>0</v>
      </c>
      <c r="DX133" s="41">
        <f>IF(AW133="","",IF(成就内容!AN$121&lt;&gt;"",MAX(ROUNDUP(SMALL(AW$114:AW$163,$L133)/1000,0)*1000,1000),0))</f>
        <v>0</v>
      </c>
      <c r="DY133" s="41">
        <f>IF(AX133="","",IF(成就内容!AO$121&lt;&gt;"",MAX(ROUNDUP(SMALL(AX$114:AX$163,$L133)/1000,0)*1000,1000),0))</f>
        <v>997000</v>
      </c>
      <c r="DZ133" s="41">
        <f>IF(AY133="","",IF(成就内容!AP$121&lt;&gt;"",MAX(ROUNDUP(SMALL(AY$114:AY$163,$L133)/1000,0)*1000,1000),0))</f>
        <v>0</v>
      </c>
      <c r="EA133" s="41">
        <f>IF(AZ133="","",IF(成就内容!AQ$121&lt;&gt;"",MAX(ROUNDUP(SMALL(AZ$114:AZ$163,$L133)/1000,0)*1000,1000),0))</f>
        <v>0</v>
      </c>
      <c r="EB133" s="41">
        <f>IF(BA133="","",IF(成就内容!AR$121&lt;&gt;"",MAX(ROUNDUP(SMALL(BA$114:BA$163,$L133)/1000,0)*1000,1000),0))</f>
        <v>2492000</v>
      </c>
      <c r="EC133" s="41">
        <f>IF(BB133="","",IF(成就内容!AS$121&lt;&gt;"",MAX(ROUNDUP(SMALL(BB$114:BB$163,$L133)/1000,0)*1000,1000),0))</f>
        <v>0</v>
      </c>
      <c r="ED133" s="41">
        <f>IF(BC133="","",IF(成就内容!AT$121&lt;&gt;"",MAX(ROUNDUP(SMALL(BC$114:BC$163,$L133)/1000,0)*1000,1000),0))</f>
        <v>0</v>
      </c>
      <c r="EE133" s="41">
        <f>IF(BD133="","",IF(成就内容!AU$121&lt;&gt;"",MAX(ROUNDUP(SMALL(BD$114:BD$163,$L133)/1000,0)*1000,1000),0))</f>
        <v>0</v>
      </c>
      <c r="EF133" s="41">
        <f>IF(BE133="","",IF(成就内容!AV$121&lt;&gt;"",MAX(ROUNDUP(SMALL(BE$114:BE$163,$L133)/1000,0)*1000,1000),0))</f>
        <v>15571000</v>
      </c>
      <c r="EG133" s="41">
        <f>IF(BF133="","",IF(成就内容!AW$121&lt;&gt;"",MAX(ROUNDUP(SMALL(BF$114:BF$163,$L133)/1000,0)*1000,1000),0))</f>
        <v>0</v>
      </c>
      <c r="EH133" s="41">
        <f>IF(BG133="","",IF(成就内容!AX$121&lt;&gt;"",MAX(ROUNDUP(SMALL(BG$114:BG$163,$L133)/1000,0)*1000,1000),0))</f>
        <v>0</v>
      </c>
      <c r="EI133" s="41">
        <f>IF(BH133="","",IF(成就内容!AY$121&lt;&gt;"",MAX(ROUNDUP(SMALL(BH$114:BH$163,$L133)/1000,0)*1000,1000),0))</f>
        <v>12457000</v>
      </c>
      <c r="EJ133" s="41">
        <f>IF(BI133="","",IF(成就内容!AZ$121&lt;&gt;"",MAX(ROUNDUP(SMALL(BI$114:BI$163,$L133)/1000,0)*1000,1000),0))</f>
        <v>0</v>
      </c>
      <c r="EK133" s="41">
        <f>IF(BJ133="","",IF(成就内容!BA$121&lt;&gt;"",MAX(ROUNDUP(SMALL(BJ$114:BJ$163,$L133)/1000,0)*1000,1000),0))</f>
        <v>0</v>
      </c>
      <c r="EL133" s="41">
        <f>IF(BK133="","",IF(成就内容!BB$121&lt;&gt;"",MAX(ROUNDUP(SMALL(BK$114:BK$163,$L133)/1000,0)*1000,1000),0))</f>
        <v>0</v>
      </c>
      <c r="EM133" s="41">
        <f>IF(BL133="","",IF(成就内容!BC$121&lt;&gt;"",MAX(ROUNDUP(SMALL(BL$114:BL$163,$L133)/1000,0)*1000,1000),0))</f>
        <v>0</v>
      </c>
      <c r="EN133" s="41">
        <f>IF(BM133="","",IF(成就内容!BD$121&lt;&gt;"",MAX(ROUNDUP(SMALL(BM$114:BM$163,$L133)/1000,0)*1000,1000),0))</f>
        <v>1993000</v>
      </c>
      <c r="EO133" s="41">
        <f>IF(BN133="","",IF(成就内容!BE$121&lt;&gt;"",MAX(ROUNDUP(SMALL(BN$114:BN$163,$L133)/1000,0)*1000,1000),0))</f>
        <v>0</v>
      </c>
      <c r="EP133" s="41">
        <f>IF(BO133="","",IF(成就内容!BF$121&lt;&gt;"",MAX(ROUNDUP(SMALL(BO$114:BO$163,$L133)/1000,0)*1000,1000),0))</f>
        <v>0</v>
      </c>
      <c r="EQ133" s="41">
        <f>IF(BP133="","",IF(成就内容!BG$121&lt;&gt;"",MAX(ROUNDUP(SMALL(BP$114:BP$163,$L133)/1000,0)*1000,1000),0))</f>
        <v>0</v>
      </c>
      <c r="ER133" s="41">
        <f>IF(BQ133="","",IF(成就内容!BH$121&lt;&gt;"",MAX(ROUNDUP(SMALL(BQ$114:BQ$163,$L133)/1000,0)*1000,1000),0))</f>
        <v>0</v>
      </c>
      <c r="ES133" s="41" t="str">
        <f>IF(BR133="","",IF(成就内容!BI$121&lt;&gt;"",MAX(ROUNDUP(SMALL(BR$114:BR$163,$L133)/1000,0)*1000,1000),0))</f>
        <v/>
      </c>
      <c r="ET133" s="41">
        <f>IF(BS133="","",IF(成就内容!BJ$121&lt;&gt;"",MAX(ROUNDUP(SMALL(BS$114:BS$163,$L133)/1000,0)*1000,1000),0))</f>
        <v>77000</v>
      </c>
      <c r="EU133" s="41">
        <f>IF(BT133="","",IF(成就内容!BK$121&lt;&gt;"",MAX(ROUNDUP(SMALL(BT$114:BT$163,$L133)/1000,0)*1000,1000),0))</f>
        <v>0</v>
      </c>
      <c r="EV133" s="41">
        <f>IF(BU133="","",IF(成就内容!BL$121&lt;&gt;"",MAX(ROUNDUP(SMALL(BU$114:BU$163,$L133)/1000,0)*1000,1000),0))</f>
        <v>0</v>
      </c>
      <c r="EW133" s="41">
        <f>IF(BV133="","",IF(成就内容!BM$121&lt;&gt;"",MAX(ROUNDUP(SMALL(BV$114:BV$163,$L133)/1000,0)*1000,1000),0))</f>
        <v>57000</v>
      </c>
      <c r="EX133" s="41">
        <f>IF(BW133="","",IF(成就内容!BN$121&lt;&gt;"",MAX(ROUNDUP(SMALL(BW$114:BW$163,$L133)/1000,0)*1000,1000),0))</f>
        <v>0</v>
      </c>
      <c r="EY133" s="41">
        <f>IF(BX133="","",IF(成就内容!BO$121&lt;&gt;"",MAX(ROUNDUP(SMALL(BX$114:BX$163,$L133)/1000,0)*1000,1000),0))</f>
        <v>0</v>
      </c>
      <c r="EZ133" s="41">
        <f>IF(BY133="","",IF(成就内容!BP$121&lt;&gt;"",MAX(ROUNDUP(SMALL(BY$114:BY$163,$L133)/1000,0)*1000,1000),0))</f>
        <v>0</v>
      </c>
      <c r="FA133" s="41">
        <f>IF(BZ133="","",IF(成就内容!BQ$121&lt;&gt;"",MAX(ROUNDUP(SMALL(BZ$114:BZ$163,$L133)/1000,0)*1000,1000),0))</f>
        <v>0</v>
      </c>
      <c r="FB133" s="41" t="str">
        <f>IF(CA133="","",IF(成就内容!BR$121&lt;&gt;"",MAX(ROUNDUP(SMALL(CA$114:CA$163,$L133)/1000,0)*1000,1000),0))</f>
        <v/>
      </c>
      <c r="FC133" s="41" t="str">
        <f>IF(CB133="","",IF(成就内容!BS$121&lt;&gt;"",MAX(ROUNDUP(SMALL(CB$114:CB$163,$L133)/1000,0)*1000,1000),0))</f>
        <v/>
      </c>
      <c r="FD133" s="41">
        <f>IF(CC133="","",IF(成就内容!BT$121&lt;&gt;"",MAX(ROUNDUP(SMALL(CC$114:CC$163,$L133)/1000,0)*1000,1000),0))</f>
        <v>0</v>
      </c>
      <c r="FE133" s="41">
        <f>IF(CD133="","",IF(成就内容!BU$121&lt;&gt;"",MAX(ROUNDUP(SMALL(CD$114:CD$163,$L133)/1000,0)*1000,1000),0))</f>
        <v>0</v>
      </c>
      <c r="FF133" s="41" t="str">
        <f>IF(CE133="","",IF(成就内容!BV$121&lt;&gt;"",MAX(ROUNDUP(SMALL(CE$114:CE$163,$L133)/1000,0)*1000,1000),0))</f>
        <v/>
      </c>
      <c r="FG133" s="41">
        <f>IF(CF133="","",IF(成就内容!BW$121&lt;&gt;"",MAX(ROUNDUP(SMALL(CF$114:CF$163,$L133)/1000,0)*1000,1000),0))</f>
        <v>0</v>
      </c>
      <c r="FH133" s="41">
        <f>IF(CG133="","",IF(成就内容!BX$121&lt;&gt;"",MAX(ROUNDUP(SMALL(CG$114:CG$163,$L133)/1000,0)*1000,1000),0))</f>
        <v>598000</v>
      </c>
      <c r="FI133" s="41">
        <f>IF(CH133="","",IF(成就内容!BY$121&lt;&gt;"",MAX(ROUNDUP(SMALL(CH$114:CH$163,$L133)/1000,0)*1000,1000),0))</f>
        <v>0</v>
      </c>
      <c r="FJ133" s="41">
        <f>IF(CI133="","",IF(成就内容!BZ$121&lt;&gt;"",MAX(ROUNDUP(SMALL(CI$114:CI$163,$L133)/1000,0)*1000,1000),0))</f>
        <v>0</v>
      </c>
    </row>
    <row r="134" spans="1:166" x14ac:dyDescent="0.15">
      <c r="A134" s="84"/>
      <c r="B134" s="96">
        <v>131</v>
      </c>
      <c r="C134" s="96">
        <f>'[1]功能-子任务'!$S135</f>
        <v>226785.6</v>
      </c>
      <c r="D134" s="96">
        <f>'[1]功能-子任务'!$AC135</f>
        <v>209920000</v>
      </c>
      <c r="E134" s="96">
        <f>'[1]功能-子任务'!$AM135/4</f>
        <v>1455037890.625</v>
      </c>
      <c r="F134" s="96">
        <f t="shared" si="154"/>
        <v>1455037890.625</v>
      </c>
      <c r="G134" s="96">
        <f>'[1]功能-子任务'!$AR135</f>
        <v>3129620000.000001</v>
      </c>
      <c r="H134" s="96">
        <f>'[1]功能-子任务'!$BA135</f>
        <v>353450</v>
      </c>
      <c r="I134" s="96">
        <f>'[1]功能-子任务'!$BJ135</f>
        <v>1205967.8999999999</v>
      </c>
      <c r="L134" s="25">
        <v>21</v>
      </c>
      <c r="M134" s="41">
        <f>IF(成就内容!D27="","",INDEX($E$4:$E$178*成就内容!D$121/SUM(成就内容!$D$121:$BZ$121),成就内容!D83,1)-SUM(M$114:M133))</f>
        <v>0</v>
      </c>
      <c r="N134" s="41" t="str">
        <f>IF(成就内容!E27="","",INDEX($E$4:$E$178*成就内容!E$121/SUM(成就内容!$D$121:$BZ$121),成就内容!E83,1)-SUM(N$114:N133))</f>
        <v/>
      </c>
      <c r="O134" s="41" t="str">
        <f>IF(成就内容!F27="","",INDEX($E$4:$E$178*成就内容!F$121/SUM(成就内容!$D$121:$BZ$121),成就内容!F83,1)-SUM(O$114:O133))</f>
        <v/>
      </c>
      <c r="P134" s="41" t="str">
        <f>IF(成就内容!G27="","",INDEX($E$4:$E$178*成就内容!G$121/SUM(成就内容!$D$121:$BZ$121),成就内容!G83,1)-SUM(P$114:P133))</f>
        <v/>
      </c>
      <c r="Q134" s="41">
        <f>IF(成就内容!H27="","",INDEX($E$4:$E$178*成就内容!H$121/SUM(成就内容!$D$121:$BZ$121),成就内容!H83,1)-SUM(Q$114:Q133))</f>
        <v>0</v>
      </c>
      <c r="R134" s="41">
        <f>IF(成就内容!I27="","",INDEX($E$4:$E$178*成就内容!I$121/SUM(成就内容!$D$121:$BZ$121),成就内容!I83,1)-SUM(R$114:R133))</f>
        <v>0</v>
      </c>
      <c r="S134" s="41">
        <f>IF(成就内容!J27="","",INDEX($E$4:$E$178*成就内容!J$121/SUM(成就内容!$D$121:$BZ$121),成就内容!J83,1)-SUM(S$114:S133))</f>
        <v>2740353.9540816322</v>
      </c>
      <c r="T134" s="41">
        <f>IF(成就内容!K27="","",INDEX($E$4:$E$178*成就内容!K$121/SUM(成就内容!$D$121:$BZ$121),成就内容!K83,1)-SUM(T$114:T133))</f>
        <v>0</v>
      </c>
      <c r="U134" s="41">
        <f>IF(成就内容!L27="","",INDEX($E$4:$E$178*成就内容!L$121/SUM(成就内容!$D$121:$BZ$121),成就内容!L83,1)-SUM(U$114:U133))</f>
        <v>0</v>
      </c>
      <c r="V134" s="41">
        <f>IF(成就内容!M27="","",INDEX($E$4:$E$178*成就内容!M$121/SUM(成就内容!$D$121:$BZ$121),成就内容!M83,1)-SUM(V$114:V133))</f>
        <v>0</v>
      </c>
      <c r="W134" s="41">
        <f>IF(成就内容!N27="","",INDEX($E$4:$E$178*成就内容!N$121/SUM(成就内容!$D$121:$BZ$121),成就内容!N83,1)-SUM(W$114:W133))</f>
        <v>0</v>
      </c>
      <c r="X134" s="41">
        <f>IF(成就内容!O27="","",INDEX($E$4:$E$178*成就内容!O$121/SUM(成就内容!$D$121:$BZ$121),成就内容!O83,1)-SUM(X$114:X133))</f>
        <v>0</v>
      </c>
      <c r="Y134" s="41" t="str">
        <f>IF(成就内容!P27="","",INDEX($E$4:$E$178*成就内容!P$121/SUM(成就内容!$D$121:$BZ$121),成就内容!P83,1)-SUM(Y$114:Y133))</f>
        <v/>
      </c>
      <c r="Z134" s="41">
        <f>IF(成就内容!Q27="","",INDEX($E$4:$E$178*成就内容!Q$121/SUM(成就内容!$D$121:$BZ$121),成就内容!Q83,1)-SUM(Z$114:Z133))</f>
        <v>0</v>
      </c>
      <c r="AA134" s="41">
        <f>IF(成就内容!R27="","",INDEX($E$4:$E$178*成就内容!R$121/SUM(成就内容!$D$121:$BZ$121),成就内容!R83,1)-SUM(AA$114:AA133))</f>
        <v>0</v>
      </c>
      <c r="AB134" s="41">
        <f>IF(成就内容!S27="","",INDEX($E$4:$E$178*成就内容!S$121/SUM(成就内容!$D$121:$BZ$121),成就内容!S83,1)-SUM(AB$114:AB133))</f>
        <v>4982461.7346938774</v>
      </c>
      <c r="AC134" s="41">
        <f>IF(成就内容!T27="","",INDEX($E$4:$E$178*成就内容!T$121/SUM(成就内容!$D$121:$BZ$121),成就内容!T83,1)-SUM(AC$114:AC133))</f>
        <v>0</v>
      </c>
      <c r="AD134" s="41">
        <f>IF(成就内容!U27="","",INDEX($E$4:$E$178*成就内容!U$121/SUM(成就内容!$D$121:$BZ$121),成就内容!U83,1)-SUM(AD$114:AD133))</f>
        <v>0</v>
      </c>
      <c r="AE134" s="41">
        <f>IF(成就内容!V27="","",INDEX($E$4:$E$178*成就内容!V$121/SUM(成就内容!$D$121:$BZ$121),成就内容!V83,1)-SUM(AE$114:AE133))</f>
        <v>0</v>
      </c>
      <c r="AF134" s="41">
        <f>IF(成就内容!W27="","",INDEX($E$4:$E$178*成就内容!W$121/SUM(成就内容!$D$121:$BZ$121),成就内容!W83,1)-SUM(AF$114:AF133))</f>
        <v>0</v>
      </c>
      <c r="AG134" s="41">
        <f>IF(成就内容!X27="","",INDEX($E$4:$E$178*成就内容!X$121/SUM(成就内容!$D$121:$BZ$121),成就内容!X83,1)-SUM(AG$114:AG133))</f>
        <v>0</v>
      </c>
      <c r="AH134" s="41">
        <f>IF(成就内容!Y27="","",INDEX($E$4:$E$178*成就内容!Y$121/SUM(成就内容!$D$121:$BZ$121),成就内容!Y83,1)-SUM(AH$114:AH133))</f>
        <v>0</v>
      </c>
      <c r="AI134" s="41" t="str">
        <f>IF(成就内容!Z27="","",INDEX($E$4:$E$178*成就内容!Z$121/SUM(成就内容!$D$121:$BZ$121),成就内容!Z83,1)-SUM(AI$114:AI133))</f>
        <v/>
      </c>
      <c r="AJ134" s="41" t="str">
        <f>IF(成就内容!AA27="","",INDEX($E$4:$E$178*成就内容!AA$121/SUM(成就内容!$D$121:$BZ$121),成就内容!AA83,1)-SUM(AJ$114:AJ133))</f>
        <v/>
      </c>
      <c r="AK134" s="41" t="str">
        <f>IF(成就内容!AB27="","",INDEX($E$4:$E$178*成就内容!AB$121/SUM(成就内容!$D$121:$BZ$121),成就内容!AB83,1)-SUM(AK$114:AK133))</f>
        <v/>
      </c>
      <c r="AL134" s="41">
        <f>IF(成就内容!AC27="","",INDEX($E$4:$E$178*成就内容!AC$121/SUM(成就内容!$D$121:$BZ$121),成就内容!AC83,1)-SUM(AL$114:AL133))</f>
        <v>0</v>
      </c>
      <c r="AM134" s="41">
        <f>IF(成就内容!AD27="","",INDEX($E$4:$E$178*成就内容!AD$121/SUM(成就内容!$D$121:$BZ$121),成就内容!AD83,1)-SUM(AM$114:AM133))</f>
        <v>0</v>
      </c>
      <c r="AN134" s="41">
        <f>IF(成就内容!AE27="","",INDEX($E$4:$E$178*成就内容!AE$121/SUM(成就内容!$D$121:$BZ$121),成就内容!AE83,1)-SUM(AN$114:AN133))</f>
        <v>0</v>
      </c>
      <c r="AO134" s="41">
        <f>IF(成就内容!AF27="","",INDEX($E$4:$E$178*成就内容!AF$121/SUM(成就内容!$D$121:$BZ$121),成就内容!AF83,1)-SUM(AO$114:AO133))</f>
        <v>0</v>
      </c>
      <c r="AP134" s="41">
        <f>IF(成就内容!AG27="","",INDEX($E$4:$E$178*成就内容!AG$121/SUM(成就内容!$D$121:$BZ$121),成就内容!AG83,1)-SUM(AP$114:AP133))</f>
        <v>0</v>
      </c>
      <c r="AQ134" s="41">
        <f>IF(成就内容!AH27="","",INDEX($E$4:$E$178*成就内容!AH$121/SUM(成就内容!$D$121:$BZ$121),成就内容!AH83,1)-SUM(AQ$114:AQ133))</f>
        <v>0</v>
      </c>
      <c r="AR134" s="41">
        <f>IF(成就内容!AI27="","",INDEX($E$4:$E$178*成就内容!AI$121/SUM(成就内容!$D$121:$BZ$121),成就内容!AI83,1)-SUM(AR$114:AR133))</f>
        <v>0</v>
      </c>
      <c r="AS134" s="41">
        <f>IF(成就内容!AJ27="","",INDEX($E$4:$E$178*成就内容!AJ$121/SUM(成就内容!$D$121:$BZ$121),成就内容!AJ83,1)-SUM(AS$114:AS133))</f>
        <v>0</v>
      </c>
      <c r="AT134" s="41" t="str">
        <f>IF(成就内容!AK27="","",INDEX($E$4:$E$178*成就内容!AK$121/SUM(成就内容!$D$121:$BZ$121),成就内容!AK83,1)-SUM(AT$114:AT133))</f>
        <v/>
      </c>
      <c r="AU134" s="41" t="str">
        <f>IF(成就内容!AL27="","",INDEX($E$4:$E$178*成就内容!AL$121/SUM(成就内容!$D$121:$BZ$121),成就内容!AL83,1)-SUM(AU$114:AU133))</f>
        <v/>
      </c>
      <c r="AV134" s="41">
        <f>IF(成就内容!AM27="","",INDEX($E$4:$E$178*成就内容!AM$121/SUM(成就内容!$D$121:$BZ$121),成就内容!AM83,1)-SUM(AV$114:AV133))</f>
        <v>0</v>
      </c>
      <c r="AW134" s="41">
        <f>IF(成就内容!AN27="","",INDEX($E$4:$E$178*成就内容!AN$121/SUM(成就内容!$D$121:$BZ$121),成就内容!AN83,1)-SUM(AW$114:AW133))</f>
        <v>0</v>
      </c>
      <c r="AX134" s="41">
        <f>IF(成就内容!AO27="","",INDEX($E$4:$E$178*成就内容!AO$121/SUM(成就内容!$D$121:$BZ$121),成就内容!AO83,1)-SUM(AX$114:AX133))</f>
        <v>2491230.8673469387</v>
      </c>
      <c r="AY134" s="41">
        <f>IF(成就内容!AP27="","",INDEX($E$4:$E$178*成就内容!AP$121/SUM(成就内容!$D$121:$BZ$121),成就内容!AP83,1)-SUM(AY$114:AY133))</f>
        <v>0</v>
      </c>
      <c r="AZ134" s="41">
        <f>IF(成就内容!AQ27="","",INDEX($E$4:$E$178*成就内容!AQ$121/SUM(成就内容!$D$121:$BZ$121),成就内容!AQ83,1)-SUM(AZ$114:AZ133))</f>
        <v>0</v>
      </c>
      <c r="BA134" s="41">
        <f>IF(成就内容!AR27="","",INDEX($E$4:$E$178*成就内容!AR$121/SUM(成就内容!$D$121:$BZ$121),成就内容!AR83,1)-SUM(BA$114:BA133))</f>
        <v>4359654.0178571437</v>
      </c>
      <c r="BB134" s="41">
        <f>IF(成就内容!AS27="","",INDEX($E$4:$E$178*成就内容!AS$121/SUM(成就内容!$D$121:$BZ$121),成就内容!AS83,1)-SUM(BB$114:BB133))</f>
        <v>0</v>
      </c>
      <c r="BC134" s="41">
        <f>IF(成就内容!AT27="","",INDEX($E$4:$E$178*成就内容!AT$121/SUM(成就内容!$D$121:$BZ$121),成就内容!AT83,1)-SUM(BC$114:BC133))</f>
        <v>0</v>
      </c>
      <c r="BD134" s="41">
        <f>IF(成就内容!AU27="","",INDEX($E$4:$E$178*成就内容!AU$121/SUM(成就内容!$D$121:$BZ$121),成就内容!AU83,1)-SUM(BD$114:BD133))</f>
        <v>0</v>
      </c>
      <c r="BE134" s="41" t="str">
        <f>IF(成就内容!AV27="","",INDEX($E$4:$E$178*成就内容!AV$121/SUM(成就内容!$D$121:$BZ$121),成就内容!AV83,1)-SUM(BE$114:BE133))</f>
        <v/>
      </c>
      <c r="BF134" s="41">
        <f>IF(成就内容!AW27="","",INDEX($E$4:$E$178*成就内容!AW$121/SUM(成就内容!$D$121:$BZ$121),成就内容!AW83,1)-SUM(BF$114:BF133))</f>
        <v>0</v>
      </c>
      <c r="BG134" s="41">
        <f>IF(成就内容!AX27="","",INDEX($E$4:$E$178*成就内容!AX$121/SUM(成就内容!$D$121:$BZ$121),成就内容!AX83,1)-SUM(BG$114:BG133))</f>
        <v>0</v>
      </c>
      <c r="BH134" s="41">
        <f>IF(成就内容!AY27="","",INDEX($E$4:$E$178*成就内容!AY$121/SUM(成就内容!$D$121:$BZ$121),成就内容!AY83,1)-SUM(BH$114:BH133))</f>
        <v>12456154.336734697</v>
      </c>
      <c r="BI134" s="41">
        <f>IF(成就内容!AZ27="","",INDEX($E$4:$E$178*成就内容!AZ$121/SUM(成就内容!$D$121:$BZ$121),成就内容!AZ83,1)-SUM(BI$114:BI133))</f>
        <v>0</v>
      </c>
      <c r="BJ134" s="41">
        <f>IF(成就内容!BA27="","",INDEX($E$4:$E$178*成就内容!BA$121/SUM(成就内容!$D$121:$BZ$121),成就内容!BA83,1)-SUM(BJ$114:BJ133))</f>
        <v>0</v>
      </c>
      <c r="BK134" s="41">
        <f>IF(成就内容!BB27="","",INDEX($E$4:$E$178*成就内容!BB$121/SUM(成就内容!$D$121:$BZ$121),成就内容!BB83,1)-SUM(BK$114:BK133))</f>
        <v>0</v>
      </c>
      <c r="BL134" s="41">
        <f>IF(成就内容!BC27="","",INDEX($E$4:$E$178*成就内容!BC$121/SUM(成就内容!$D$121:$BZ$121),成就内容!BC83,1)-SUM(BL$114:BL133))</f>
        <v>0</v>
      </c>
      <c r="BM134" s="41">
        <f>IF(成就内容!BD27="","",INDEX($E$4:$E$178*成就内容!BD$121/SUM(成就内容!$D$121:$BZ$121),成就内容!BD83,1)-SUM(BM$114:BM133))</f>
        <v>4982461.7346938774</v>
      </c>
      <c r="BN134" s="41">
        <f>IF(成就内容!BE27="","",INDEX($E$4:$E$178*成就内容!BE$121/SUM(成就内容!$D$121:$BZ$121),成就内容!BE83,1)-SUM(BN$114:BN133))</f>
        <v>0</v>
      </c>
      <c r="BO134" s="41">
        <f>IF(成就内容!BF27="","",INDEX($E$4:$E$178*成就内容!BF$121/SUM(成就内容!$D$121:$BZ$121),成就内容!BF83,1)-SUM(BO$114:BO133))</f>
        <v>0</v>
      </c>
      <c r="BP134" s="41">
        <f>IF(成就内容!BG27="","",INDEX($E$4:$E$178*成就内容!BG$121/SUM(成就内容!$D$121:$BZ$121),成就内容!BG83,1)-SUM(BP$114:BP133))</f>
        <v>0</v>
      </c>
      <c r="BQ134" s="41">
        <f>IF(成就内容!BH27="","",INDEX($E$4:$E$178*成就内容!BH$121/SUM(成就内容!$D$121:$BZ$121),成就内容!BH83,1)-SUM(BQ$114:BQ133))</f>
        <v>0</v>
      </c>
      <c r="BR134" s="41" t="str">
        <f>IF(成就内容!BI27="","",INDEX($E$4:$E$178*成就内容!BI$121/SUM(成就内容!$D$121:$BZ$121),成就内容!BI83,1)-SUM(BR$114:BR133))</f>
        <v/>
      </c>
      <c r="BS134" s="41">
        <f>IF(成就内容!BJ27="","",INDEX($E$4:$E$178*成就内容!BJ$121/SUM(成就内容!$D$121:$BZ$121),成就内容!BJ83,1)-SUM(BS$114:BS133))</f>
        <v>127551.02040816325</v>
      </c>
      <c r="BT134" s="41">
        <f>IF(成就内容!BK27="","",INDEX($E$4:$E$178*成就内容!BK$121/SUM(成就内容!$D$121:$BZ$121),成就内容!BK83,1)-SUM(BT$114:BT133))</f>
        <v>0</v>
      </c>
      <c r="BU134" s="41">
        <f>IF(成就内容!BL27="","",INDEX($E$4:$E$178*成就内容!BL$121/SUM(成就内容!$D$121:$BZ$121),成就内容!BL83,1)-SUM(BU$114:BU133))</f>
        <v>0</v>
      </c>
      <c r="BV134" s="41">
        <f>IF(成就内容!BM27="","",INDEX($E$4:$E$178*成就内容!BM$121/SUM(成就内容!$D$121:$BZ$121),成就内容!BM83,1)-SUM(BV$114:BV133))</f>
        <v>121173.46938775509</v>
      </c>
      <c r="BW134" s="41">
        <f>IF(成就内容!BN27="","",INDEX($E$4:$E$178*成就内容!BN$121/SUM(成就内容!$D$121:$BZ$121),成就内容!BN83,1)-SUM(BW$114:BW133))</f>
        <v>0</v>
      </c>
      <c r="BX134" s="41">
        <f>IF(成就内容!BO27="","",INDEX($E$4:$E$178*成就内容!BO$121/SUM(成就内容!$D$121:$BZ$121),成就内容!BO83,1)-SUM(BX$114:BX133))</f>
        <v>0</v>
      </c>
      <c r="BY134" s="41">
        <f>IF(成就内容!BP27="","",INDEX($E$4:$E$178*成就内容!BP$121/SUM(成就内容!$D$121:$BZ$121),成就内容!BP83,1)-SUM(BY$114:BY133))</f>
        <v>0</v>
      </c>
      <c r="BZ134" s="41">
        <f>IF(成就内容!BQ27="","",INDEX($E$4:$E$178*成就内容!BQ$121/SUM(成就内容!$D$121:$BZ$121),成就内容!BQ83,1)-SUM(BZ$114:BZ133))</f>
        <v>0</v>
      </c>
      <c r="CA134" s="41" t="str">
        <f>IF(成就内容!BR27="","",INDEX($E$4:$E$178*成就内容!BR$121/SUM(成就内容!$D$121:$BZ$121),成就内容!BR83,1)-SUM(CA$114:CA133))</f>
        <v/>
      </c>
      <c r="CB134" s="41" t="str">
        <f>IF(成就内容!BS27="","",INDEX($E$4:$E$178*成就内容!BS$121/SUM(成就内容!$D$121:$BZ$121),成就内容!BS83,1)-SUM(CB$114:CB133))</f>
        <v/>
      </c>
      <c r="CC134" s="41">
        <f>IF(成就内容!BT27="","",INDEX($E$4:$E$178*成就内容!BT$121/SUM(成就内容!$D$121:$BZ$121),成就内容!BT83,1)-SUM(CC$114:CC133))</f>
        <v>0</v>
      </c>
      <c r="CD134" s="41">
        <f>IF(成就内容!BU27="","",INDEX($E$4:$E$178*成就内容!BU$121/SUM(成就内容!$D$121:$BZ$121),成就内容!BU83,1)-SUM(CD$114:CD133))</f>
        <v>0</v>
      </c>
      <c r="CE134" s="41" t="str">
        <f>IF(成就内容!BV27="","",INDEX($E$4:$E$178*成就内容!BV$121/SUM(成就内容!$D$121:$BZ$121),成就内容!BV83,1)-SUM(CE$114:CE133))</f>
        <v/>
      </c>
      <c r="CF134" s="41">
        <f>IF(成就内容!BW27="","",INDEX($E$4:$E$178*成就内容!BW$121/SUM(成就内容!$D$121:$BZ$121),成就内容!BW83,1)-SUM(CF$114:CF133))</f>
        <v>0</v>
      </c>
      <c r="CG134" s="41">
        <f>IF(成就内容!BX27="","",INDEX($E$4:$E$178*成就内容!BX$121/SUM(成就内容!$D$121:$BZ$121),成就内容!BX83,1)-SUM(CG$114:CG133))</f>
        <v>1195790.8163265307</v>
      </c>
      <c r="CH134" s="41">
        <f>IF(成就内容!BY27="","",INDEX($E$4:$E$178*成就内容!BY$121/SUM(成就内容!$D$121:$BZ$121),成就内容!BY83,1)-SUM(CH$114:CH133))</f>
        <v>0</v>
      </c>
      <c r="CI134" s="41">
        <f>IF(成就内容!BZ27="","",INDEX($E$4:$E$178*成就内容!BZ$121/SUM(成就内容!$D$121:$BZ$121),成就内容!BZ83,1)-SUM(CI$114:CI133))</f>
        <v>0</v>
      </c>
      <c r="CM134" s="43">
        <v>21</v>
      </c>
      <c r="CN134" s="41">
        <f>IF(M134="","",IF(成就内容!D$121&lt;&gt;"",MAX(ROUNDUP(SMALL(M$114:M$163,$L134)/1000,0)*1000,1000),0))</f>
        <v>0</v>
      </c>
      <c r="CO134" s="41" t="str">
        <f>IF(N134="","",IF(成就内容!E$121&lt;&gt;"",MAX(ROUNDUP(SMALL(N$114:N$163,$L134)/1000,0)*1000,1000),0))</f>
        <v/>
      </c>
      <c r="CP134" s="41" t="str">
        <f>IF(O134="","",IF(成就内容!F$121&lt;&gt;"",MAX(ROUNDUP(SMALL(O$114:O$163,$L134)/1000,0)*1000,1000),0))</f>
        <v/>
      </c>
      <c r="CQ134" s="41" t="str">
        <f>IF(P134="","",IF(成就内容!G$121&lt;&gt;"",MAX(ROUNDUP(SMALL(P$114:P$163,$L134)/1000,0)*1000,1000),0))</f>
        <v/>
      </c>
      <c r="CR134" s="41">
        <f>IF(Q134="","",IF(成就内容!H$121&lt;&gt;"",MAX(ROUNDUP(SMALL(Q$114:Q$163,$L134)/1000,0)*1000,1000),0))</f>
        <v>0</v>
      </c>
      <c r="CS134" s="41">
        <f>IF(R134="","",IF(成就内容!I$121&lt;&gt;"",MAX(ROUNDUP(SMALL(R$114:R$163,$L134)/1000,0)*1000,1000),0))</f>
        <v>0</v>
      </c>
      <c r="CT134" s="41">
        <f>IF(S134="","",IF(成就内容!J$121&lt;&gt;"",MAX(ROUNDUP(SMALL(S$114:S$163,$L134)/1000,0)*1000,1000),0))</f>
        <v>2741000</v>
      </c>
      <c r="CU134" s="41">
        <f>IF(T134="","",IF(成就内容!K$121&lt;&gt;"",MAX(ROUNDUP(SMALL(T$114:T$163,$L134)/1000,0)*1000,1000),0))</f>
        <v>0</v>
      </c>
      <c r="CV134" s="41">
        <f>IF(U134="","",IF(成就内容!L$121&lt;&gt;"",MAX(ROUNDUP(SMALL(U$114:U$163,$L134)/1000,0)*1000,1000),0))</f>
        <v>0</v>
      </c>
      <c r="CW134" s="41">
        <f>IF(V134="","",IF(成就内容!M$121&lt;&gt;"",MAX(ROUNDUP(SMALL(V$114:V$163,$L134)/1000,0)*1000,1000),0))</f>
        <v>0</v>
      </c>
      <c r="CX134" s="41">
        <f>IF(W134="","",IF(成就内容!N$121&lt;&gt;"",MAX(ROUNDUP(SMALL(W$114:W$163,$L134)/1000,0)*1000,1000),0))</f>
        <v>0</v>
      </c>
      <c r="CY134" s="41">
        <f>IF(X134="","",IF(成就内容!O$121&lt;&gt;"",MAX(ROUNDUP(SMALL(X$114:X$163,$L134)/1000,0)*1000,1000),0))</f>
        <v>0</v>
      </c>
      <c r="CZ134" s="41" t="str">
        <f>IF(Y134="","",IF(成就内容!P$121&lt;&gt;"",MAX(ROUNDUP(SMALL(Y$114:Y$163,$L134)/1000,0)*1000,1000),0))</f>
        <v/>
      </c>
      <c r="DA134" s="41">
        <f>IF(Z134="","",IF(成就内容!Q$121&lt;&gt;"",MAX(ROUNDUP(SMALL(Z$114:Z$163,$L134)/1000,0)*1000,1000),0))</f>
        <v>0</v>
      </c>
      <c r="DB134" s="41">
        <f>IF(AA134="","",IF(成就内容!R$121&lt;&gt;"",MAX(ROUNDUP(SMALL(AA$114:AA$163,$L134)/1000,0)*1000,1000),0))</f>
        <v>0</v>
      </c>
      <c r="DC134" s="41">
        <f>IF(AB134="","",IF(成就内容!S$121&lt;&gt;"",MAX(ROUNDUP(SMALL(AB$114:AB$163,$L134)/1000,0)*1000,1000),0))</f>
        <v>4983000</v>
      </c>
      <c r="DD134" s="41">
        <f>IF(AC134="","",IF(成就内容!T$121&lt;&gt;"",MAX(ROUNDUP(SMALL(AC$114:AC$163,$L134)/1000,0)*1000,1000),0))</f>
        <v>0</v>
      </c>
      <c r="DE134" s="41">
        <f>IF(AD134="","",IF(成就内容!U$121&lt;&gt;"",MAX(ROUNDUP(SMALL(AD$114:AD$163,$L134)/1000,0)*1000,1000),0))</f>
        <v>0</v>
      </c>
      <c r="DF134" s="41">
        <f>IF(AE134="","",IF(成就内容!V$121&lt;&gt;"",MAX(ROUNDUP(SMALL(AE$114:AE$163,$L134)/1000,0)*1000,1000),0))</f>
        <v>0</v>
      </c>
      <c r="DG134" s="41">
        <f>IF(AF134="","",IF(成就内容!W$121&lt;&gt;"",MAX(ROUNDUP(SMALL(AF$114:AF$163,$L134)/1000,0)*1000,1000),0))</f>
        <v>0</v>
      </c>
      <c r="DH134" s="41">
        <f>IF(AG134="","",IF(成就内容!X$121&lt;&gt;"",MAX(ROUNDUP(SMALL(AG$114:AG$163,$L134)/1000,0)*1000,1000),0))</f>
        <v>0</v>
      </c>
      <c r="DI134" s="41">
        <f>IF(AH134="","",IF(成就内容!Y$121&lt;&gt;"",MAX(ROUNDUP(SMALL(AH$114:AH$163,$L134)/1000,0)*1000,1000),0))</f>
        <v>0</v>
      </c>
      <c r="DJ134" s="41" t="str">
        <f>IF(AI134="","",IF(成就内容!Z$121&lt;&gt;"",MAX(ROUNDUP(SMALL(AI$114:AI$163,$L134)/1000,0)*1000,1000),0))</f>
        <v/>
      </c>
      <c r="DK134" s="41" t="str">
        <f>IF(AJ134="","",IF(成就内容!AA$121&lt;&gt;"",MAX(ROUNDUP(SMALL(AJ$114:AJ$163,$L134)/1000,0)*1000,1000),0))</f>
        <v/>
      </c>
      <c r="DL134" s="41" t="str">
        <f>IF(AK134="","",IF(成就内容!AB$121&lt;&gt;"",MAX(ROUNDUP(SMALL(AK$114:AK$163,$L134)/1000,0)*1000,1000),0))</f>
        <v/>
      </c>
      <c r="DM134" s="41">
        <f>IF(AL134="","",IF(成就内容!AC$121&lt;&gt;"",MAX(ROUNDUP(SMALL(AL$114:AL$163,$L134)/1000,0)*1000,1000),0))</f>
        <v>0</v>
      </c>
      <c r="DN134" s="41">
        <f>IF(AM134="","",IF(成就内容!AD$121&lt;&gt;"",MAX(ROUNDUP(SMALL(AM$114:AM$163,$L134)/1000,0)*1000,1000),0))</f>
        <v>0</v>
      </c>
      <c r="DO134" s="41">
        <f>IF(AN134="","",IF(成就内容!AE$121&lt;&gt;"",MAX(ROUNDUP(SMALL(AN$114:AN$163,$L134)/1000,0)*1000,1000),0))</f>
        <v>0</v>
      </c>
      <c r="DP134" s="41">
        <f>IF(AO134="","",IF(成就内容!AF$121&lt;&gt;"",MAX(ROUNDUP(SMALL(AO$114:AO$163,$L134)/1000,0)*1000,1000),0))</f>
        <v>0</v>
      </c>
      <c r="DQ134" s="41">
        <f>IF(AP134="","",IF(成就内容!AG$121&lt;&gt;"",MAX(ROUNDUP(SMALL(AP$114:AP$163,$L134)/1000,0)*1000,1000),0))</f>
        <v>0</v>
      </c>
      <c r="DR134" s="41">
        <f>IF(AQ134="","",IF(成就内容!AH$121&lt;&gt;"",MAX(ROUNDUP(SMALL(AQ$114:AQ$163,$L134)/1000,0)*1000,1000),0))</f>
        <v>0</v>
      </c>
      <c r="DS134" s="41">
        <f>IF(AR134="","",IF(成就内容!AI$121&lt;&gt;"",MAX(ROUNDUP(SMALL(AR$114:AR$163,$L134)/1000,0)*1000,1000),0))</f>
        <v>0</v>
      </c>
      <c r="DT134" s="41">
        <f>IF(AS134="","",IF(成就内容!AJ$121&lt;&gt;"",MAX(ROUNDUP(SMALL(AS$114:AS$163,$L134)/1000,0)*1000,1000),0))</f>
        <v>0</v>
      </c>
      <c r="DU134" s="41" t="str">
        <f>IF(AT134="","",IF(成就内容!AK$121&lt;&gt;"",MAX(ROUNDUP(SMALL(AT$114:AT$163,$L134)/1000,0)*1000,1000),0))</f>
        <v/>
      </c>
      <c r="DV134" s="41" t="str">
        <f>IF(AU134="","",IF(成就内容!AL$121&lt;&gt;"",MAX(ROUNDUP(SMALL(AU$114:AU$163,$L134)/1000,0)*1000,1000),0))</f>
        <v/>
      </c>
      <c r="DW134" s="41">
        <f>IF(AV134="","",IF(成就内容!AM$121&lt;&gt;"",MAX(ROUNDUP(SMALL(AV$114:AV$163,$L134)/1000,0)*1000,1000),0))</f>
        <v>0</v>
      </c>
      <c r="DX134" s="41">
        <f>IF(AW134="","",IF(成就内容!AN$121&lt;&gt;"",MAX(ROUNDUP(SMALL(AW$114:AW$163,$L134)/1000,0)*1000,1000),0))</f>
        <v>0</v>
      </c>
      <c r="DY134" s="41">
        <f>IF(AX134="","",IF(成就内容!AO$121&lt;&gt;"",MAX(ROUNDUP(SMALL(AX$114:AX$163,$L134)/1000,0)*1000,1000),0))</f>
        <v>2492000</v>
      </c>
      <c r="DZ134" s="41">
        <f>IF(AY134="","",IF(成就内容!AP$121&lt;&gt;"",MAX(ROUNDUP(SMALL(AY$114:AY$163,$L134)/1000,0)*1000,1000),0))</f>
        <v>0</v>
      </c>
      <c r="EA134" s="41">
        <f>IF(AZ134="","",IF(成就内容!AQ$121&lt;&gt;"",MAX(ROUNDUP(SMALL(AZ$114:AZ$163,$L134)/1000,0)*1000,1000),0))</f>
        <v>0</v>
      </c>
      <c r="EB134" s="41">
        <f>IF(BA134="","",IF(成就内容!AR$121&lt;&gt;"",MAX(ROUNDUP(SMALL(BA$114:BA$163,$L134)/1000,0)*1000,1000),0))</f>
        <v>4360000</v>
      </c>
      <c r="EC134" s="41">
        <f>IF(BB134="","",IF(成就内容!AS$121&lt;&gt;"",MAX(ROUNDUP(SMALL(BB$114:BB$163,$L134)/1000,0)*1000,1000),0))</f>
        <v>0</v>
      </c>
      <c r="ED134" s="41">
        <f>IF(BC134="","",IF(成就内容!AT$121&lt;&gt;"",MAX(ROUNDUP(SMALL(BC$114:BC$163,$L134)/1000,0)*1000,1000),0))</f>
        <v>0</v>
      </c>
      <c r="EE134" s="41">
        <f>IF(BD134="","",IF(成就内容!AU$121&lt;&gt;"",MAX(ROUNDUP(SMALL(BD$114:BD$163,$L134)/1000,0)*1000,1000),0))</f>
        <v>0</v>
      </c>
      <c r="EF134" s="41" t="str">
        <f>IF(BE134="","",IF(成就内容!AV$121&lt;&gt;"",MAX(ROUNDUP(SMALL(BE$114:BE$163,$L134)/1000,0)*1000,1000),0))</f>
        <v/>
      </c>
      <c r="EG134" s="41">
        <f>IF(BF134="","",IF(成就内容!AW$121&lt;&gt;"",MAX(ROUNDUP(SMALL(BF$114:BF$163,$L134)/1000,0)*1000,1000),0))</f>
        <v>0</v>
      </c>
      <c r="EH134" s="41">
        <f>IF(BG134="","",IF(成就内容!AX$121&lt;&gt;"",MAX(ROUNDUP(SMALL(BG$114:BG$163,$L134)/1000,0)*1000,1000),0))</f>
        <v>0</v>
      </c>
      <c r="EI134" s="41">
        <f>IF(BH134="","",IF(成就内容!AY$121&lt;&gt;"",MAX(ROUNDUP(SMALL(BH$114:BH$163,$L134)/1000,0)*1000,1000),0))</f>
        <v>12457000</v>
      </c>
      <c r="EJ134" s="41">
        <f>IF(BI134="","",IF(成就内容!AZ$121&lt;&gt;"",MAX(ROUNDUP(SMALL(BI$114:BI$163,$L134)/1000,0)*1000,1000),0))</f>
        <v>0</v>
      </c>
      <c r="EK134" s="41">
        <f>IF(BJ134="","",IF(成就内容!BA$121&lt;&gt;"",MAX(ROUNDUP(SMALL(BJ$114:BJ$163,$L134)/1000,0)*1000,1000),0))</f>
        <v>0</v>
      </c>
      <c r="EL134" s="41">
        <f>IF(BK134="","",IF(成就内容!BB$121&lt;&gt;"",MAX(ROUNDUP(SMALL(BK$114:BK$163,$L134)/1000,0)*1000,1000),0))</f>
        <v>0</v>
      </c>
      <c r="EM134" s="41">
        <f>IF(BL134="","",IF(成就内容!BC$121&lt;&gt;"",MAX(ROUNDUP(SMALL(BL$114:BL$163,$L134)/1000,0)*1000,1000),0))</f>
        <v>0</v>
      </c>
      <c r="EN134" s="41">
        <f>IF(BM134="","",IF(成就内容!BD$121&lt;&gt;"",MAX(ROUNDUP(SMALL(BM$114:BM$163,$L134)/1000,0)*1000,1000),0))</f>
        <v>4983000</v>
      </c>
      <c r="EO134" s="41">
        <f>IF(BN134="","",IF(成就内容!BE$121&lt;&gt;"",MAX(ROUNDUP(SMALL(BN$114:BN$163,$L134)/1000,0)*1000,1000),0))</f>
        <v>0</v>
      </c>
      <c r="EP134" s="41">
        <f>IF(BO134="","",IF(成就内容!BF$121&lt;&gt;"",MAX(ROUNDUP(SMALL(BO$114:BO$163,$L134)/1000,0)*1000,1000),0))</f>
        <v>0</v>
      </c>
      <c r="EQ134" s="41">
        <f>IF(BP134="","",IF(成就内容!BG$121&lt;&gt;"",MAX(ROUNDUP(SMALL(BP$114:BP$163,$L134)/1000,0)*1000,1000),0))</f>
        <v>0</v>
      </c>
      <c r="ER134" s="41">
        <f>IF(BQ134="","",IF(成就内容!BH$121&lt;&gt;"",MAX(ROUNDUP(SMALL(BQ$114:BQ$163,$L134)/1000,0)*1000,1000),0))</f>
        <v>0</v>
      </c>
      <c r="ES134" s="41" t="str">
        <f>IF(BR134="","",IF(成就内容!BI$121&lt;&gt;"",MAX(ROUNDUP(SMALL(BR$114:BR$163,$L134)/1000,0)*1000,1000),0))</f>
        <v/>
      </c>
      <c r="ET134" s="41">
        <f>IF(BS134="","",IF(成就内容!BJ$121&lt;&gt;"",MAX(ROUNDUP(SMALL(BS$114:BS$163,$L134)/1000,0)*1000,1000),0))</f>
        <v>128000</v>
      </c>
      <c r="EU134" s="41">
        <f>IF(BT134="","",IF(成就内容!BK$121&lt;&gt;"",MAX(ROUNDUP(SMALL(BT$114:BT$163,$L134)/1000,0)*1000,1000),0))</f>
        <v>0</v>
      </c>
      <c r="EV134" s="41">
        <f>IF(BU134="","",IF(成就内容!BL$121&lt;&gt;"",MAX(ROUNDUP(SMALL(BU$114:BU$163,$L134)/1000,0)*1000,1000),0))</f>
        <v>0</v>
      </c>
      <c r="EW134" s="41">
        <f>IF(BV134="","",IF(成就内容!BM$121&lt;&gt;"",MAX(ROUNDUP(SMALL(BV$114:BV$163,$L134)/1000,0)*1000,1000),0))</f>
        <v>122000</v>
      </c>
      <c r="EX134" s="41">
        <f>IF(BW134="","",IF(成就内容!BN$121&lt;&gt;"",MAX(ROUNDUP(SMALL(BW$114:BW$163,$L134)/1000,0)*1000,1000),0))</f>
        <v>0</v>
      </c>
      <c r="EY134" s="41">
        <f>IF(BX134="","",IF(成就内容!BO$121&lt;&gt;"",MAX(ROUNDUP(SMALL(BX$114:BX$163,$L134)/1000,0)*1000,1000),0))</f>
        <v>0</v>
      </c>
      <c r="EZ134" s="41">
        <f>IF(BY134="","",IF(成就内容!BP$121&lt;&gt;"",MAX(ROUNDUP(SMALL(BY$114:BY$163,$L134)/1000,0)*1000,1000),0))</f>
        <v>0</v>
      </c>
      <c r="FA134" s="41">
        <f>IF(BZ134="","",IF(成就内容!BQ$121&lt;&gt;"",MAX(ROUNDUP(SMALL(BZ$114:BZ$163,$L134)/1000,0)*1000,1000),0))</f>
        <v>0</v>
      </c>
      <c r="FB134" s="41" t="str">
        <f>IF(CA134="","",IF(成就内容!BR$121&lt;&gt;"",MAX(ROUNDUP(SMALL(CA$114:CA$163,$L134)/1000,0)*1000,1000),0))</f>
        <v/>
      </c>
      <c r="FC134" s="41" t="str">
        <f>IF(CB134="","",IF(成就内容!BS$121&lt;&gt;"",MAX(ROUNDUP(SMALL(CB$114:CB$163,$L134)/1000,0)*1000,1000),0))</f>
        <v/>
      </c>
      <c r="FD134" s="41">
        <f>IF(CC134="","",IF(成就内容!BT$121&lt;&gt;"",MAX(ROUNDUP(SMALL(CC$114:CC$163,$L134)/1000,0)*1000,1000),0))</f>
        <v>0</v>
      </c>
      <c r="FE134" s="41">
        <f>IF(CD134="","",IF(成就内容!BU$121&lt;&gt;"",MAX(ROUNDUP(SMALL(CD$114:CD$163,$L134)/1000,0)*1000,1000),0))</f>
        <v>0</v>
      </c>
      <c r="FF134" s="41" t="str">
        <f>IF(CE134="","",IF(成就内容!BV$121&lt;&gt;"",MAX(ROUNDUP(SMALL(CE$114:CE$163,$L134)/1000,0)*1000,1000),0))</f>
        <v/>
      </c>
      <c r="FG134" s="41">
        <f>IF(CF134="","",IF(成就内容!BW$121&lt;&gt;"",MAX(ROUNDUP(SMALL(CF$114:CF$163,$L134)/1000,0)*1000,1000),0))</f>
        <v>0</v>
      </c>
      <c r="FH134" s="41">
        <f>IF(CG134="","",IF(成就内容!BX$121&lt;&gt;"",MAX(ROUNDUP(SMALL(CG$114:CG$163,$L134)/1000,0)*1000,1000),0))</f>
        <v>1196000</v>
      </c>
      <c r="FI134" s="41">
        <f>IF(CH134="","",IF(成就内容!BY$121&lt;&gt;"",MAX(ROUNDUP(SMALL(CH$114:CH$163,$L134)/1000,0)*1000,1000),0))</f>
        <v>0</v>
      </c>
      <c r="FJ134" s="41">
        <f>IF(CI134="","",IF(成就内容!BZ$121&lt;&gt;"",MAX(ROUNDUP(SMALL(CI$114:CI$163,$L134)/1000,0)*1000,1000),0))</f>
        <v>0</v>
      </c>
    </row>
    <row r="135" spans="1:166" x14ac:dyDescent="0.15">
      <c r="A135" s="84"/>
      <c r="B135" s="96">
        <v>132</v>
      </c>
      <c r="C135" s="96">
        <f>'[1]功能-子任务'!$S136</f>
        <v>232315.2</v>
      </c>
      <c r="D135" s="96">
        <f>'[1]功能-子任务'!$AC136</f>
        <v>215040000</v>
      </c>
      <c r="E135" s="96">
        <f>'[1]功能-子任务'!$AM136/4</f>
        <v>1485555468.75</v>
      </c>
      <c r="F135" s="96">
        <f t="shared" si="154"/>
        <v>1485555468.75</v>
      </c>
      <c r="G135" s="96">
        <f>'[1]功能-子任务'!$AR136</f>
        <v>3193620000.000001</v>
      </c>
      <c r="H135" s="96">
        <f>'[1]功能-子任务'!$BA136</f>
        <v>363950</v>
      </c>
      <c r="I135" s="96">
        <f>'[1]功能-子任务'!$BJ136</f>
        <v>1252639.8</v>
      </c>
      <c r="L135" s="25">
        <v>22</v>
      </c>
      <c r="M135" s="41">
        <f>IF(成就内容!D28="","",INDEX($E$4:$E$178*成就内容!D$121/SUM(成就内容!$D$121:$BZ$121),成就内容!D84,1)-SUM(M$114:M134))</f>
        <v>0</v>
      </c>
      <c r="N135" s="41" t="str">
        <f>IF(成就内容!E28="","",INDEX($E$4:$E$178*成就内容!E$121/SUM(成就内容!$D$121:$BZ$121),成就内容!E84,1)-SUM(N$114:N134))</f>
        <v/>
      </c>
      <c r="O135" s="41" t="str">
        <f>IF(成就内容!F28="","",INDEX($E$4:$E$178*成就内容!F$121/SUM(成就内容!$D$121:$BZ$121),成就内容!F84,1)-SUM(O$114:O134))</f>
        <v/>
      </c>
      <c r="P135" s="41" t="str">
        <f>IF(成就内容!G28="","",INDEX($E$4:$E$178*成就内容!G$121/SUM(成就内容!$D$121:$BZ$121),成就内容!G84,1)-SUM(P$114:P134))</f>
        <v/>
      </c>
      <c r="Q135" s="41">
        <f>IF(成就内容!H28="","",INDEX($E$4:$E$178*成就内容!H$121/SUM(成就内容!$D$121:$BZ$121),成就内容!H84,1)-SUM(Q$114:Q134))</f>
        <v>0</v>
      </c>
      <c r="R135" s="41">
        <f>IF(成就内容!I28="","",INDEX($E$4:$E$178*成就内容!I$121/SUM(成就内容!$D$121:$BZ$121),成就内容!I84,1)-SUM(R$114:R134))</f>
        <v>0</v>
      </c>
      <c r="S135" s="41">
        <f>IF(成就内容!J28="","",INDEX($E$4:$E$178*成就内容!J$121/SUM(成就内容!$D$121:$BZ$121),成就内容!J84,1)-SUM(S$114:S134))</f>
        <v>4982461.7346938774</v>
      </c>
      <c r="T135" s="41">
        <f>IF(成就内容!K28="","",INDEX($E$4:$E$178*成就内容!K$121/SUM(成就内容!$D$121:$BZ$121),成就内容!K84,1)-SUM(T$114:T134))</f>
        <v>0</v>
      </c>
      <c r="U135" s="41">
        <f>IF(成就内容!L28="","",INDEX($E$4:$E$178*成就内容!L$121/SUM(成就内容!$D$121:$BZ$121),成就内容!L84,1)-SUM(U$114:U134))</f>
        <v>0</v>
      </c>
      <c r="V135" s="41">
        <f>IF(成就内容!M28="","",INDEX($E$4:$E$178*成就内容!M$121/SUM(成就内容!$D$121:$BZ$121),成就内容!M84,1)-SUM(V$114:V134))</f>
        <v>0</v>
      </c>
      <c r="W135" s="41">
        <f>IF(成就内容!N28="","",INDEX($E$4:$E$178*成就内容!N$121/SUM(成就内容!$D$121:$BZ$121),成就内容!N84,1)-SUM(W$114:W134))</f>
        <v>0</v>
      </c>
      <c r="X135" s="41">
        <f>IF(成就内容!O28="","",INDEX($E$4:$E$178*成就内容!O$121/SUM(成就内容!$D$121:$BZ$121),成就内容!O84,1)-SUM(X$114:X134))</f>
        <v>0</v>
      </c>
      <c r="Y135" s="41" t="str">
        <f>IF(成就内容!P28="","",INDEX($E$4:$E$178*成就内容!P$121/SUM(成就内容!$D$121:$BZ$121),成就内容!P84,1)-SUM(Y$114:Y134))</f>
        <v/>
      </c>
      <c r="Z135" s="41">
        <f>IF(成就内容!Q28="","",INDEX($E$4:$E$178*成就内容!Q$121/SUM(成就内容!$D$121:$BZ$121),成就内容!Q84,1)-SUM(Z$114:Z134))</f>
        <v>0</v>
      </c>
      <c r="AA135" s="41">
        <f>IF(成就内容!R28="","",INDEX($E$4:$E$178*成就内容!R$121/SUM(成就内容!$D$121:$BZ$121),成就内容!R84,1)-SUM(AA$114:AA134))</f>
        <v>0</v>
      </c>
      <c r="AB135" s="41">
        <f>IF(成就内容!S28="","",INDEX($E$4:$E$178*成就内容!S$121/SUM(成就内容!$D$121:$BZ$121),成就内容!S84,1)-SUM(AB$114:AB134))</f>
        <v>4982461.7346938755</v>
      </c>
      <c r="AC135" s="41">
        <f>IF(成就内容!T28="","",INDEX($E$4:$E$178*成就内容!T$121/SUM(成就内容!$D$121:$BZ$121),成就内容!T84,1)-SUM(AC$114:AC134))</f>
        <v>0</v>
      </c>
      <c r="AD135" s="41">
        <f>IF(成就内容!U28="","",INDEX($E$4:$E$178*成就内容!U$121/SUM(成就内容!$D$121:$BZ$121),成就内容!U84,1)-SUM(AD$114:AD134))</f>
        <v>0</v>
      </c>
      <c r="AE135" s="41">
        <f>IF(成就内容!V28="","",INDEX($E$4:$E$178*成就内容!V$121/SUM(成就内容!$D$121:$BZ$121),成就内容!V84,1)-SUM(AE$114:AE134))</f>
        <v>0</v>
      </c>
      <c r="AF135" s="41">
        <f>IF(成就内容!W28="","",INDEX($E$4:$E$178*成就内容!W$121/SUM(成就内容!$D$121:$BZ$121),成就内容!W84,1)-SUM(AF$114:AF134))</f>
        <v>0</v>
      </c>
      <c r="AG135" s="41">
        <f>IF(成就内容!X28="","",INDEX($E$4:$E$178*成就内容!X$121/SUM(成就内容!$D$121:$BZ$121),成就内容!X84,1)-SUM(AG$114:AG134))</f>
        <v>0</v>
      </c>
      <c r="AH135" s="41" t="str">
        <f>IF(成就内容!Y28="","",INDEX($E$4:$E$178*成就内容!Y$121/SUM(成就内容!$D$121:$BZ$121),成就内容!Y84,1)-SUM(AH$114:AH134))</f>
        <v/>
      </c>
      <c r="AI135" s="41" t="str">
        <f>IF(成就内容!Z28="","",INDEX($E$4:$E$178*成就内容!Z$121/SUM(成就内容!$D$121:$BZ$121),成就内容!Z84,1)-SUM(AI$114:AI134))</f>
        <v/>
      </c>
      <c r="AJ135" s="41" t="str">
        <f>IF(成就内容!AA28="","",INDEX($E$4:$E$178*成就内容!AA$121/SUM(成就内容!$D$121:$BZ$121),成就内容!AA84,1)-SUM(AJ$114:AJ134))</f>
        <v/>
      </c>
      <c r="AK135" s="41" t="str">
        <f>IF(成就内容!AB28="","",INDEX($E$4:$E$178*成就内容!AB$121/SUM(成就内容!$D$121:$BZ$121),成就内容!AB84,1)-SUM(AK$114:AK134))</f>
        <v/>
      </c>
      <c r="AL135" s="41">
        <f>IF(成就内容!AC28="","",INDEX($E$4:$E$178*成就内容!AC$121/SUM(成就内容!$D$121:$BZ$121),成就内容!AC84,1)-SUM(AL$114:AL134))</f>
        <v>0</v>
      </c>
      <c r="AM135" s="41">
        <f>IF(成就内容!AD28="","",INDEX($E$4:$E$178*成就内容!AD$121/SUM(成就内容!$D$121:$BZ$121),成就内容!AD84,1)-SUM(AM$114:AM134))</f>
        <v>0</v>
      </c>
      <c r="AN135" s="41">
        <f>IF(成就内容!AE28="","",INDEX($E$4:$E$178*成就内容!AE$121/SUM(成就内容!$D$121:$BZ$121),成就内容!AE84,1)-SUM(AN$114:AN134))</f>
        <v>0</v>
      </c>
      <c r="AO135" s="41">
        <f>IF(成就内容!AF28="","",INDEX($E$4:$E$178*成就内容!AF$121/SUM(成就内容!$D$121:$BZ$121),成就内容!AF84,1)-SUM(AO$114:AO134))</f>
        <v>0</v>
      </c>
      <c r="AP135" s="41">
        <f>IF(成就内容!AG28="","",INDEX($E$4:$E$178*成就内容!AG$121/SUM(成就内容!$D$121:$BZ$121),成就内容!AG84,1)-SUM(AP$114:AP134))</f>
        <v>0</v>
      </c>
      <c r="AQ135" s="41">
        <f>IF(成就内容!AH28="","",INDEX($E$4:$E$178*成就内容!AH$121/SUM(成就内容!$D$121:$BZ$121),成就内容!AH84,1)-SUM(AQ$114:AQ134))</f>
        <v>0</v>
      </c>
      <c r="AR135" s="41">
        <f>IF(成就内容!AI28="","",INDEX($E$4:$E$178*成就内容!AI$121/SUM(成就内容!$D$121:$BZ$121),成就内容!AI84,1)-SUM(AR$114:AR134))</f>
        <v>0</v>
      </c>
      <c r="AS135" s="41">
        <f>IF(成就内容!AJ28="","",INDEX($E$4:$E$178*成就内容!AJ$121/SUM(成就内容!$D$121:$BZ$121),成就内容!AJ84,1)-SUM(AS$114:AS134))</f>
        <v>0</v>
      </c>
      <c r="AT135" s="41" t="str">
        <f>IF(成就内容!AK28="","",INDEX($E$4:$E$178*成就内容!AK$121/SUM(成就内容!$D$121:$BZ$121),成就内容!AK84,1)-SUM(AT$114:AT134))</f>
        <v/>
      </c>
      <c r="AU135" s="41" t="str">
        <f>IF(成就内容!AL28="","",INDEX($E$4:$E$178*成就内容!AL$121/SUM(成就内容!$D$121:$BZ$121),成就内容!AL84,1)-SUM(AU$114:AU134))</f>
        <v/>
      </c>
      <c r="AV135" s="41">
        <f>IF(成就内容!AM28="","",INDEX($E$4:$E$178*成就内容!AM$121/SUM(成就内容!$D$121:$BZ$121),成就内容!AM84,1)-SUM(AV$114:AV134))</f>
        <v>0</v>
      </c>
      <c r="AW135" s="41">
        <f>IF(成就内容!AN28="","",INDEX($E$4:$E$178*成就内容!AN$121/SUM(成就内容!$D$121:$BZ$121),成就内容!AN84,1)-SUM(AW$114:AW134))</f>
        <v>0</v>
      </c>
      <c r="AX135" s="41">
        <f>IF(成就内容!AO28="","",INDEX($E$4:$E$178*成就内容!AO$121/SUM(成就内容!$D$121:$BZ$121),成就内容!AO84,1)-SUM(AX$114:AX134))</f>
        <v>2491230.8673469378</v>
      </c>
      <c r="AY135" s="41">
        <f>IF(成就内容!AP28="","",INDEX($E$4:$E$178*成就内容!AP$121/SUM(成就内容!$D$121:$BZ$121),成就内容!AP84,1)-SUM(AY$114:AY134))</f>
        <v>0</v>
      </c>
      <c r="AZ135" s="41">
        <f>IF(成就内容!AQ28="","",INDEX($E$4:$E$178*成就内容!AQ$121/SUM(成就内容!$D$121:$BZ$121),成就内容!AQ84,1)-SUM(AZ$114:AZ134))</f>
        <v>0</v>
      </c>
      <c r="BA135" s="41">
        <f>IF(成就内容!AR28="","",INDEX($E$4:$E$178*成就内容!AR$121/SUM(成就内容!$D$121:$BZ$121),成就内容!AR84,1)-SUM(BA$114:BA134))</f>
        <v>6228077.1683673449</v>
      </c>
      <c r="BB135" s="41">
        <f>IF(成就内容!AS28="","",INDEX($E$4:$E$178*成就内容!AS$121/SUM(成就内容!$D$121:$BZ$121),成就内容!AS84,1)-SUM(BB$114:BB134))</f>
        <v>0</v>
      </c>
      <c r="BC135" s="41">
        <f>IF(成就内容!AT28="","",INDEX($E$4:$E$178*成就内容!AT$121/SUM(成就内容!$D$121:$BZ$121),成就内容!AT84,1)-SUM(BC$114:BC134))</f>
        <v>0</v>
      </c>
      <c r="BD135" s="41">
        <f>IF(成就内容!AU28="","",INDEX($E$4:$E$178*成就内容!AU$121/SUM(成就内容!$D$121:$BZ$121),成就内容!AU84,1)-SUM(BD$114:BD134))</f>
        <v>0</v>
      </c>
      <c r="BE135" s="41" t="str">
        <f>IF(成就内容!AV28="","",INDEX($E$4:$E$178*成就内容!AV$121/SUM(成就内容!$D$121:$BZ$121),成就内容!AV84,1)-SUM(BE$114:BE134))</f>
        <v/>
      </c>
      <c r="BF135" s="41">
        <f>IF(成就内容!AW28="","",INDEX($E$4:$E$178*成就内容!AW$121/SUM(成就内容!$D$121:$BZ$121),成就内容!AW84,1)-SUM(BF$114:BF134))</f>
        <v>0</v>
      </c>
      <c r="BG135" s="41">
        <f>IF(成就内容!AX28="","",INDEX($E$4:$E$178*成就内容!AX$121/SUM(成就内容!$D$121:$BZ$121),成就内容!AX84,1)-SUM(BG$114:BG134))</f>
        <v>0</v>
      </c>
      <c r="BH135" s="41">
        <f>IF(成就内容!AY28="","",INDEX($E$4:$E$178*成就内容!AY$121/SUM(成就内容!$D$121:$BZ$121),成就内容!AY84,1)-SUM(BH$114:BH134))</f>
        <v>12456154.33673469</v>
      </c>
      <c r="BI135" s="41">
        <f>IF(成就内容!AZ28="","",INDEX($E$4:$E$178*成就内容!AZ$121/SUM(成就内容!$D$121:$BZ$121),成就内容!AZ84,1)-SUM(BI$114:BI134))</f>
        <v>0</v>
      </c>
      <c r="BJ135" s="41">
        <f>IF(成就内容!BA28="","",INDEX($E$4:$E$178*成就内容!BA$121/SUM(成就内容!$D$121:$BZ$121),成就内容!BA84,1)-SUM(BJ$114:BJ134))</f>
        <v>0</v>
      </c>
      <c r="BK135" s="41">
        <f>IF(成就内容!BB28="","",INDEX($E$4:$E$178*成就内容!BB$121/SUM(成就内容!$D$121:$BZ$121),成就内容!BB84,1)-SUM(BK$114:BK134))</f>
        <v>0</v>
      </c>
      <c r="BL135" s="41">
        <f>IF(成就内容!BC28="","",INDEX($E$4:$E$178*成就内容!BC$121/SUM(成就内容!$D$121:$BZ$121),成就内容!BC84,1)-SUM(BL$114:BL134))</f>
        <v>0</v>
      </c>
      <c r="BM135" s="41">
        <f>IF(成就内容!BD28="","",INDEX($E$4:$E$178*成就内容!BD$121/SUM(成就内容!$D$121:$BZ$121),成就内容!BD84,1)-SUM(BM$114:BM134))</f>
        <v>4982461.7346938755</v>
      </c>
      <c r="BN135" s="41">
        <f>IF(成就内容!BE28="","",INDEX($E$4:$E$178*成就内容!BE$121/SUM(成就内容!$D$121:$BZ$121),成就内容!BE84,1)-SUM(BN$114:BN134))</f>
        <v>0</v>
      </c>
      <c r="BO135" s="41">
        <f>IF(成就内容!BF28="","",INDEX($E$4:$E$178*成就内容!BF$121/SUM(成就内容!$D$121:$BZ$121),成就内容!BF84,1)-SUM(BO$114:BO134))</f>
        <v>0</v>
      </c>
      <c r="BP135" s="41">
        <f>IF(成就内容!BG28="","",INDEX($E$4:$E$178*成就内容!BG$121/SUM(成就内容!$D$121:$BZ$121),成就内容!BG84,1)-SUM(BP$114:BP134))</f>
        <v>0</v>
      </c>
      <c r="BQ135" s="41">
        <f>IF(成就内容!BH28="","",INDEX($E$4:$E$178*成就内容!BH$121/SUM(成就内容!$D$121:$BZ$121),成就内容!BH84,1)-SUM(BQ$114:BQ134))</f>
        <v>0</v>
      </c>
      <c r="BR135" s="41" t="str">
        <f>IF(成就内容!BI28="","",INDEX($E$4:$E$178*成就内容!BI$121/SUM(成就内容!$D$121:$BZ$121),成就内容!BI84,1)-SUM(BR$114:BR134))</f>
        <v/>
      </c>
      <c r="BS135" s="41">
        <f>IF(成就内容!BJ28="","",INDEX($E$4:$E$178*成就内容!BJ$121/SUM(成就内容!$D$121:$BZ$121),成就内容!BJ84,1)-SUM(BS$114:BS134))</f>
        <v>143494.89795918361</v>
      </c>
      <c r="BT135" s="41">
        <f>IF(成就内容!BK28="","",INDEX($E$4:$E$178*成就内容!BK$121/SUM(成就内容!$D$121:$BZ$121),成就内容!BK84,1)-SUM(BT$114:BT134))</f>
        <v>0</v>
      </c>
      <c r="BU135" s="41">
        <f>IF(成就内容!BL28="","",INDEX($E$4:$E$178*成就内容!BL$121/SUM(成就内容!$D$121:$BZ$121),成就内容!BL84,1)-SUM(BU$114:BU134))</f>
        <v>0</v>
      </c>
      <c r="BV135" s="41">
        <f>IF(成就内容!BM28="","",INDEX($E$4:$E$178*成就内容!BM$121/SUM(成就内容!$D$121:$BZ$121),成就内容!BM84,1)-SUM(BV$114:BV134))</f>
        <v>127551.02040816325</v>
      </c>
      <c r="BW135" s="41">
        <f>IF(成就内容!BN28="","",INDEX($E$4:$E$178*成就内容!BN$121/SUM(成就内容!$D$121:$BZ$121),成就内容!BN84,1)-SUM(BW$114:BW134))</f>
        <v>0</v>
      </c>
      <c r="BX135" s="41">
        <f>IF(成就内容!BO28="","",INDEX($E$4:$E$178*成就内容!BO$121/SUM(成就内容!$D$121:$BZ$121),成就内容!BO84,1)-SUM(BX$114:BX134))</f>
        <v>0</v>
      </c>
      <c r="BY135" s="41">
        <f>IF(成就内容!BP28="","",INDEX($E$4:$E$178*成就内容!BP$121/SUM(成就内容!$D$121:$BZ$121),成就内容!BP84,1)-SUM(BY$114:BY134))</f>
        <v>0</v>
      </c>
      <c r="BZ135" s="41">
        <f>IF(成就内容!BQ28="","",INDEX($E$4:$E$178*成就内容!BQ$121/SUM(成就内容!$D$121:$BZ$121),成就内容!BQ84,1)-SUM(BZ$114:BZ134))</f>
        <v>0</v>
      </c>
      <c r="CA135" s="41" t="str">
        <f>IF(成就内容!BR28="","",INDEX($E$4:$E$178*成就内容!BR$121/SUM(成就内容!$D$121:$BZ$121),成就内容!BR84,1)-SUM(CA$114:CA134))</f>
        <v/>
      </c>
      <c r="CB135" s="41" t="str">
        <f>IF(成就内容!BS28="","",INDEX($E$4:$E$178*成就内容!BS$121/SUM(成就内容!$D$121:$BZ$121),成就内容!BS84,1)-SUM(CB$114:CB134))</f>
        <v/>
      </c>
      <c r="CC135" s="41">
        <f>IF(成就内容!BT28="","",INDEX($E$4:$E$178*成就内容!BT$121/SUM(成就内容!$D$121:$BZ$121),成就内容!BT84,1)-SUM(CC$114:CC134))</f>
        <v>0</v>
      </c>
      <c r="CD135" s="41">
        <f>IF(成就内容!BU28="","",INDEX($E$4:$E$178*成就内容!BU$121/SUM(成就内容!$D$121:$BZ$121),成就内容!BU84,1)-SUM(CD$114:CD134))</f>
        <v>0</v>
      </c>
      <c r="CE135" s="41" t="str">
        <f>IF(成就内容!BV28="","",INDEX($E$4:$E$178*成就内容!BV$121/SUM(成就内容!$D$121:$BZ$121),成就内容!BV84,1)-SUM(CE$114:CE134))</f>
        <v/>
      </c>
      <c r="CF135" s="41">
        <f>IF(成就内容!BW28="","",INDEX($E$4:$E$178*成就内容!BW$121/SUM(成就内容!$D$121:$BZ$121),成就内容!BW84,1)-SUM(CF$114:CF134))</f>
        <v>0</v>
      </c>
      <c r="CG135" s="41">
        <f>IF(成就内容!BX28="","",INDEX($E$4:$E$178*成就内容!BX$121/SUM(成就内容!$D$121:$BZ$121),成就内容!BX84,1)-SUM(CG$114:CG134))</f>
        <v>1494738.5204081628</v>
      </c>
      <c r="CH135" s="41">
        <f>IF(成就内容!BY28="","",INDEX($E$4:$E$178*成就内容!BY$121/SUM(成就内容!$D$121:$BZ$121),成就内容!BY84,1)-SUM(CH$114:CH134))</f>
        <v>0</v>
      </c>
      <c r="CI135" s="41">
        <f>IF(成就内容!BZ28="","",INDEX($E$4:$E$178*成就内容!BZ$121/SUM(成就内容!$D$121:$BZ$121),成就内容!BZ84,1)-SUM(CI$114:CI134))</f>
        <v>0</v>
      </c>
      <c r="CM135" s="43">
        <v>22</v>
      </c>
      <c r="CN135" s="41">
        <f>IF(M135="","",IF(成就内容!D$121&lt;&gt;"",MAX(ROUNDUP(SMALL(M$114:M$163,$L135)/1000,0)*1000,1000),0))</f>
        <v>0</v>
      </c>
      <c r="CO135" s="41" t="str">
        <f>IF(N135="","",IF(成就内容!E$121&lt;&gt;"",MAX(ROUNDUP(SMALL(N$114:N$163,$L135)/1000,0)*1000,1000),0))</f>
        <v/>
      </c>
      <c r="CP135" s="41" t="str">
        <f>IF(O135="","",IF(成就内容!F$121&lt;&gt;"",MAX(ROUNDUP(SMALL(O$114:O$163,$L135)/1000,0)*1000,1000),0))</f>
        <v/>
      </c>
      <c r="CQ135" s="41" t="str">
        <f>IF(P135="","",IF(成就内容!G$121&lt;&gt;"",MAX(ROUNDUP(SMALL(P$114:P$163,$L135)/1000,0)*1000,1000),0))</f>
        <v/>
      </c>
      <c r="CR135" s="41">
        <f>IF(Q135="","",IF(成就内容!H$121&lt;&gt;"",MAX(ROUNDUP(SMALL(Q$114:Q$163,$L135)/1000,0)*1000,1000),0))</f>
        <v>0</v>
      </c>
      <c r="CS135" s="41">
        <f>IF(R135="","",IF(成就内容!I$121&lt;&gt;"",MAX(ROUNDUP(SMALL(R$114:R$163,$L135)/1000,0)*1000,1000),0))</f>
        <v>0</v>
      </c>
      <c r="CT135" s="41">
        <f>IF(S135="","",IF(成就内容!J$121&lt;&gt;"",MAX(ROUNDUP(SMALL(S$114:S$163,$L135)/1000,0)*1000,1000),0))</f>
        <v>4983000</v>
      </c>
      <c r="CU135" s="41">
        <f>IF(T135="","",IF(成就内容!K$121&lt;&gt;"",MAX(ROUNDUP(SMALL(T$114:T$163,$L135)/1000,0)*1000,1000),0))</f>
        <v>0</v>
      </c>
      <c r="CV135" s="41">
        <f>IF(U135="","",IF(成就内容!L$121&lt;&gt;"",MAX(ROUNDUP(SMALL(U$114:U$163,$L135)/1000,0)*1000,1000),0))</f>
        <v>0</v>
      </c>
      <c r="CW135" s="41">
        <f>IF(V135="","",IF(成就内容!M$121&lt;&gt;"",MAX(ROUNDUP(SMALL(V$114:V$163,$L135)/1000,0)*1000,1000),0))</f>
        <v>0</v>
      </c>
      <c r="CX135" s="41">
        <f>IF(W135="","",IF(成就内容!N$121&lt;&gt;"",MAX(ROUNDUP(SMALL(W$114:W$163,$L135)/1000,0)*1000,1000),0))</f>
        <v>0</v>
      </c>
      <c r="CY135" s="41">
        <f>IF(X135="","",IF(成就内容!O$121&lt;&gt;"",MAX(ROUNDUP(SMALL(X$114:X$163,$L135)/1000,0)*1000,1000),0))</f>
        <v>0</v>
      </c>
      <c r="CZ135" s="41" t="str">
        <f>IF(Y135="","",IF(成就内容!P$121&lt;&gt;"",MAX(ROUNDUP(SMALL(Y$114:Y$163,$L135)/1000,0)*1000,1000),0))</f>
        <v/>
      </c>
      <c r="DA135" s="41">
        <f>IF(Z135="","",IF(成就内容!Q$121&lt;&gt;"",MAX(ROUNDUP(SMALL(Z$114:Z$163,$L135)/1000,0)*1000,1000),0))</f>
        <v>0</v>
      </c>
      <c r="DB135" s="41">
        <f>IF(AA135="","",IF(成就内容!R$121&lt;&gt;"",MAX(ROUNDUP(SMALL(AA$114:AA$163,$L135)/1000,0)*1000,1000),0))</f>
        <v>0</v>
      </c>
      <c r="DC135" s="41">
        <f>IF(AB135="","",IF(成就内容!S$121&lt;&gt;"",MAX(ROUNDUP(SMALL(AB$114:AB$163,$L135)/1000,0)*1000,1000),0))</f>
        <v>4983000</v>
      </c>
      <c r="DD135" s="41">
        <f>IF(AC135="","",IF(成就内容!T$121&lt;&gt;"",MAX(ROUNDUP(SMALL(AC$114:AC$163,$L135)/1000,0)*1000,1000),0))</f>
        <v>0</v>
      </c>
      <c r="DE135" s="41">
        <f>IF(AD135="","",IF(成就内容!U$121&lt;&gt;"",MAX(ROUNDUP(SMALL(AD$114:AD$163,$L135)/1000,0)*1000,1000),0))</f>
        <v>0</v>
      </c>
      <c r="DF135" s="41">
        <f>IF(AE135="","",IF(成就内容!V$121&lt;&gt;"",MAX(ROUNDUP(SMALL(AE$114:AE$163,$L135)/1000,0)*1000,1000),0))</f>
        <v>0</v>
      </c>
      <c r="DG135" s="41">
        <f>IF(AF135="","",IF(成就内容!W$121&lt;&gt;"",MAX(ROUNDUP(SMALL(AF$114:AF$163,$L135)/1000,0)*1000,1000),0))</f>
        <v>0</v>
      </c>
      <c r="DH135" s="41">
        <f>IF(AG135="","",IF(成就内容!X$121&lt;&gt;"",MAX(ROUNDUP(SMALL(AG$114:AG$163,$L135)/1000,0)*1000,1000),0))</f>
        <v>0</v>
      </c>
      <c r="DI135" s="41" t="str">
        <f>IF(AH135="","",IF(成就内容!Y$121&lt;&gt;"",MAX(ROUNDUP(SMALL(AH$114:AH$163,$L135)/1000,0)*1000,1000),0))</f>
        <v/>
      </c>
      <c r="DJ135" s="41" t="str">
        <f>IF(AI135="","",IF(成就内容!Z$121&lt;&gt;"",MAX(ROUNDUP(SMALL(AI$114:AI$163,$L135)/1000,0)*1000,1000),0))</f>
        <v/>
      </c>
      <c r="DK135" s="41" t="str">
        <f>IF(AJ135="","",IF(成就内容!AA$121&lt;&gt;"",MAX(ROUNDUP(SMALL(AJ$114:AJ$163,$L135)/1000,0)*1000,1000),0))</f>
        <v/>
      </c>
      <c r="DL135" s="41" t="str">
        <f>IF(AK135="","",IF(成就内容!AB$121&lt;&gt;"",MAX(ROUNDUP(SMALL(AK$114:AK$163,$L135)/1000,0)*1000,1000),0))</f>
        <v/>
      </c>
      <c r="DM135" s="41">
        <f>IF(AL135="","",IF(成就内容!AC$121&lt;&gt;"",MAX(ROUNDUP(SMALL(AL$114:AL$163,$L135)/1000,0)*1000,1000),0))</f>
        <v>0</v>
      </c>
      <c r="DN135" s="41">
        <f>IF(AM135="","",IF(成就内容!AD$121&lt;&gt;"",MAX(ROUNDUP(SMALL(AM$114:AM$163,$L135)/1000,0)*1000,1000),0))</f>
        <v>0</v>
      </c>
      <c r="DO135" s="41">
        <f>IF(AN135="","",IF(成就内容!AE$121&lt;&gt;"",MAX(ROUNDUP(SMALL(AN$114:AN$163,$L135)/1000,0)*1000,1000),0))</f>
        <v>0</v>
      </c>
      <c r="DP135" s="41">
        <f>IF(AO135="","",IF(成就内容!AF$121&lt;&gt;"",MAX(ROUNDUP(SMALL(AO$114:AO$163,$L135)/1000,0)*1000,1000),0))</f>
        <v>0</v>
      </c>
      <c r="DQ135" s="41">
        <f>IF(AP135="","",IF(成就内容!AG$121&lt;&gt;"",MAX(ROUNDUP(SMALL(AP$114:AP$163,$L135)/1000,0)*1000,1000),0))</f>
        <v>0</v>
      </c>
      <c r="DR135" s="41">
        <f>IF(AQ135="","",IF(成就内容!AH$121&lt;&gt;"",MAX(ROUNDUP(SMALL(AQ$114:AQ$163,$L135)/1000,0)*1000,1000),0))</f>
        <v>0</v>
      </c>
      <c r="DS135" s="41">
        <f>IF(AR135="","",IF(成就内容!AI$121&lt;&gt;"",MAX(ROUNDUP(SMALL(AR$114:AR$163,$L135)/1000,0)*1000,1000),0))</f>
        <v>0</v>
      </c>
      <c r="DT135" s="41">
        <f>IF(AS135="","",IF(成就内容!AJ$121&lt;&gt;"",MAX(ROUNDUP(SMALL(AS$114:AS$163,$L135)/1000,0)*1000,1000),0))</f>
        <v>0</v>
      </c>
      <c r="DU135" s="41" t="str">
        <f>IF(AT135="","",IF(成就内容!AK$121&lt;&gt;"",MAX(ROUNDUP(SMALL(AT$114:AT$163,$L135)/1000,0)*1000,1000),0))</f>
        <v/>
      </c>
      <c r="DV135" s="41" t="str">
        <f>IF(AU135="","",IF(成就内容!AL$121&lt;&gt;"",MAX(ROUNDUP(SMALL(AU$114:AU$163,$L135)/1000,0)*1000,1000),0))</f>
        <v/>
      </c>
      <c r="DW135" s="41">
        <f>IF(AV135="","",IF(成就内容!AM$121&lt;&gt;"",MAX(ROUNDUP(SMALL(AV$114:AV$163,$L135)/1000,0)*1000,1000),0))</f>
        <v>0</v>
      </c>
      <c r="DX135" s="41">
        <f>IF(AW135="","",IF(成就内容!AN$121&lt;&gt;"",MAX(ROUNDUP(SMALL(AW$114:AW$163,$L135)/1000,0)*1000,1000),0))</f>
        <v>0</v>
      </c>
      <c r="DY135" s="41">
        <f>IF(AX135="","",IF(成就内容!AO$121&lt;&gt;"",MAX(ROUNDUP(SMALL(AX$114:AX$163,$L135)/1000,0)*1000,1000),0))</f>
        <v>2492000</v>
      </c>
      <c r="DZ135" s="41">
        <f>IF(AY135="","",IF(成就内容!AP$121&lt;&gt;"",MAX(ROUNDUP(SMALL(AY$114:AY$163,$L135)/1000,0)*1000,1000),0))</f>
        <v>0</v>
      </c>
      <c r="EA135" s="41">
        <f>IF(AZ135="","",IF(成就内容!AQ$121&lt;&gt;"",MAX(ROUNDUP(SMALL(AZ$114:AZ$163,$L135)/1000,0)*1000,1000),0))</f>
        <v>0</v>
      </c>
      <c r="EB135" s="41">
        <f>IF(BA135="","",IF(成就内容!AR$121&lt;&gt;"",MAX(ROUNDUP(SMALL(BA$114:BA$163,$L135)/1000,0)*1000,1000),0))</f>
        <v>6229000</v>
      </c>
      <c r="EC135" s="41">
        <f>IF(BB135="","",IF(成就内容!AS$121&lt;&gt;"",MAX(ROUNDUP(SMALL(BB$114:BB$163,$L135)/1000,0)*1000,1000),0))</f>
        <v>0</v>
      </c>
      <c r="ED135" s="41">
        <f>IF(BC135="","",IF(成就内容!AT$121&lt;&gt;"",MAX(ROUNDUP(SMALL(BC$114:BC$163,$L135)/1000,0)*1000,1000),0))</f>
        <v>0</v>
      </c>
      <c r="EE135" s="41">
        <f>IF(BD135="","",IF(成就内容!AU$121&lt;&gt;"",MAX(ROUNDUP(SMALL(BD$114:BD$163,$L135)/1000,0)*1000,1000),0))</f>
        <v>0</v>
      </c>
      <c r="EF135" s="41" t="str">
        <f>IF(BE135="","",IF(成就内容!AV$121&lt;&gt;"",MAX(ROUNDUP(SMALL(BE$114:BE$163,$L135)/1000,0)*1000,1000),0))</f>
        <v/>
      </c>
      <c r="EG135" s="41">
        <f>IF(BF135="","",IF(成就内容!AW$121&lt;&gt;"",MAX(ROUNDUP(SMALL(BF$114:BF$163,$L135)/1000,0)*1000,1000),0))</f>
        <v>0</v>
      </c>
      <c r="EH135" s="41">
        <f>IF(BG135="","",IF(成就内容!AX$121&lt;&gt;"",MAX(ROUNDUP(SMALL(BG$114:BG$163,$L135)/1000,0)*1000,1000),0))</f>
        <v>0</v>
      </c>
      <c r="EI135" s="41">
        <f>IF(BH135="","",IF(成就内容!AY$121&lt;&gt;"",MAX(ROUNDUP(SMALL(BH$114:BH$163,$L135)/1000,0)*1000,1000),0))</f>
        <v>12457000</v>
      </c>
      <c r="EJ135" s="41">
        <f>IF(BI135="","",IF(成就内容!AZ$121&lt;&gt;"",MAX(ROUNDUP(SMALL(BI$114:BI$163,$L135)/1000,0)*1000,1000),0))</f>
        <v>0</v>
      </c>
      <c r="EK135" s="41">
        <f>IF(BJ135="","",IF(成就内容!BA$121&lt;&gt;"",MAX(ROUNDUP(SMALL(BJ$114:BJ$163,$L135)/1000,0)*1000,1000),0))</f>
        <v>0</v>
      </c>
      <c r="EL135" s="41">
        <f>IF(BK135="","",IF(成就内容!BB$121&lt;&gt;"",MAX(ROUNDUP(SMALL(BK$114:BK$163,$L135)/1000,0)*1000,1000),0))</f>
        <v>0</v>
      </c>
      <c r="EM135" s="41">
        <f>IF(BL135="","",IF(成就内容!BC$121&lt;&gt;"",MAX(ROUNDUP(SMALL(BL$114:BL$163,$L135)/1000,0)*1000,1000),0))</f>
        <v>0</v>
      </c>
      <c r="EN135" s="41">
        <f>IF(BM135="","",IF(成就内容!BD$121&lt;&gt;"",MAX(ROUNDUP(SMALL(BM$114:BM$163,$L135)/1000,0)*1000,1000),0))</f>
        <v>4983000</v>
      </c>
      <c r="EO135" s="41">
        <f>IF(BN135="","",IF(成就内容!BE$121&lt;&gt;"",MAX(ROUNDUP(SMALL(BN$114:BN$163,$L135)/1000,0)*1000,1000),0))</f>
        <v>0</v>
      </c>
      <c r="EP135" s="41">
        <f>IF(BO135="","",IF(成就内容!BF$121&lt;&gt;"",MAX(ROUNDUP(SMALL(BO$114:BO$163,$L135)/1000,0)*1000,1000),0))</f>
        <v>0</v>
      </c>
      <c r="EQ135" s="41">
        <f>IF(BP135="","",IF(成就内容!BG$121&lt;&gt;"",MAX(ROUNDUP(SMALL(BP$114:BP$163,$L135)/1000,0)*1000,1000),0))</f>
        <v>0</v>
      </c>
      <c r="ER135" s="41">
        <f>IF(BQ135="","",IF(成就内容!BH$121&lt;&gt;"",MAX(ROUNDUP(SMALL(BQ$114:BQ$163,$L135)/1000,0)*1000,1000),0))</f>
        <v>0</v>
      </c>
      <c r="ES135" s="41" t="str">
        <f>IF(BR135="","",IF(成就内容!BI$121&lt;&gt;"",MAX(ROUNDUP(SMALL(BR$114:BR$163,$L135)/1000,0)*1000,1000),0))</f>
        <v/>
      </c>
      <c r="ET135" s="41">
        <f>IF(BS135="","",IF(成就内容!BJ$121&lt;&gt;"",MAX(ROUNDUP(SMALL(BS$114:BS$163,$L135)/1000,0)*1000,1000),0))</f>
        <v>144000</v>
      </c>
      <c r="EU135" s="41">
        <f>IF(BT135="","",IF(成就内容!BK$121&lt;&gt;"",MAX(ROUNDUP(SMALL(BT$114:BT$163,$L135)/1000,0)*1000,1000),0))</f>
        <v>0</v>
      </c>
      <c r="EV135" s="41">
        <f>IF(BU135="","",IF(成就内容!BL$121&lt;&gt;"",MAX(ROUNDUP(SMALL(BU$114:BU$163,$L135)/1000,0)*1000,1000),0))</f>
        <v>0</v>
      </c>
      <c r="EW135" s="41">
        <f>IF(BV135="","",IF(成就内容!BM$121&lt;&gt;"",MAX(ROUNDUP(SMALL(BV$114:BV$163,$L135)/1000,0)*1000,1000),0))</f>
        <v>128000</v>
      </c>
      <c r="EX135" s="41">
        <f>IF(BW135="","",IF(成就内容!BN$121&lt;&gt;"",MAX(ROUNDUP(SMALL(BW$114:BW$163,$L135)/1000,0)*1000,1000),0))</f>
        <v>0</v>
      </c>
      <c r="EY135" s="41">
        <f>IF(BX135="","",IF(成就内容!BO$121&lt;&gt;"",MAX(ROUNDUP(SMALL(BX$114:BX$163,$L135)/1000,0)*1000,1000),0))</f>
        <v>0</v>
      </c>
      <c r="EZ135" s="41">
        <f>IF(BY135="","",IF(成就内容!BP$121&lt;&gt;"",MAX(ROUNDUP(SMALL(BY$114:BY$163,$L135)/1000,0)*1000,1000),0))</f>
        <v>0</v>
      </c>
      <c r="FA135" s="41">
        <f>IF(BZ135="","",IF(成就内容!BQ$121&lt;&gt;"",MAX(ROUNDUP(SMALL(BZ$114:BZ$163,$L135)/1000,0)*1000,1000),0))</f>
        <v>0</v>
      </c>
      <c r="FB135" s="41" t="str">
        <f>IF(CA135="","",IF(成就内容!BR$121&lt;&gt;"",MAX(ROUNDUP(SMALL(CA$114:CA$163,$L135)/1000,0)*1000,1000),0))</f>
        <v/>
      </c>
      <c r="FC135" s="41" t="str">
        <f>IF(CB135="","",IF(成就内容!BS$121&lt;&gt;"",MAX(ROUNDUP(SMALL(CB$114:CB$163,$L135)/1000,0)*1000,1000),0))</f>
        <v/>
      </c>
      <c r="FD135" s="41">
        <f>IF(CC135="","",IF(成就内容!BT$121&lt;&gt;"",MAX(ROUNDUP(SMALL(CC$114:CC$163,$L135)/1000,0)*1000,1000),0))</f>
        <v>0</v>
      </c>
      <c r="FE135" s="41">
        <f>IF(CD135="","",IF(成就内容!BU$121&lt;&gt;"",MAX(ROUNDUP(SMALL(CD$114:CD$163,$L135)/1000,0)*1000,1000),0))</f>
        <v>0</v>
      </c>
      <c r="FF135" s="41" t="str">
        <f>IF(CE135="","",IF(成就内容!BV$121&lt;&gt;"",MAX(ROUNDUP(SMALL(CE$114:CE$163,$L135)/1000,0)*1000,1000),0))</f>
        <v/>
      </c>
      <c r="FG135" s="41">
        <f>IF(CF135="","",IF(成就内容!BW$121&lt;&gt;"",MAX(ROUNDUP(SMALL(CF$114:CF$163,$L135)/1000,0)*1000,1000),0))</f>
        <v>0</v>
      </c>
      <c r="FH135" s="41">
        <f>IF(CG135="","",IF(成就内容!BX$121&lt;&gt;"",MAX(ROUNDUP(SMALL(CG$114:CG$163,$L135)/1000,0)*1000,1000),0))</f>
        <v>1495000</v>
      </c>
      <c r="FI135" s="41">
        <f>IF(CH135="","",IF(成就内容!BY$121&lt;&gt;"",MAX(ROUNDUP(SMALL(CH$114:CH$163,$L135)/1000,0)*1000,1000),0))</f>
        <v>0</v>
      </c>
      <c r="FJ135" s="41">
        <f>IF(CI135="","",IF(成就内容!BZ$121&lt;&gt;"",MAX(ROUNDUP(SMALL(CI$114:CI$163,$L135)/1000,0)*1000,1000),0))</f>
        <v>0</v>
      </c>
    </row>
    <row r="136" spans="1:166" x14ac:dyDescent="0.15">
      <c r="A136" s="84"/>
      <c r="B136" s="96">
        <v>133</v>
      </c>
      <c r="C136" s="96">
        <f>'[1]功能-子任务'!$S137</f>
        <v>237844.8</v>
      </c>
      <c r="D136" s="96">
        <f>'[1]功能-子任务'!$AC137</f>
        <v>220160000</v>
      </c>
      <c r="E136" s="96">
        <f>'[1]功能-子任务'!$AM137/4</f>
        <v>1516073046.875</v>
      </c>
      <c r="F136" s="96">
        <f t="shared" si="154"/>
        <v>1516073046.875</v>
      </c>
      <c r="G136" s="96">
        <f>'[1]功能-子任务'!$AR137</f>
        <v>3257620000.000001</v>
      </c>
      <c r="H136" s="96">
        <f>'[1]功能-子任务'!$BA137</f>
        <v>374450</v>
      </c>
      <c r="I136" s="96">
        <f>'[1]功能-子任务'!$BJ137</f>
        <v>1299311.7</v>
      </c>
      <c r="L136" s="25">
        <v>23</v>
      </c>
      <c r="M136" s="41">
        <f>IF(成就内容!D29="","",INDEX($E$4:$E$178*成就内容!D$121/SUM(成就内容!$D$121:$BZ$121),成就内容!D85,1)-SUM(M$114:M135))</f>
        <v>0</v>
      </c>
      <c r="N136" s="41" t="str">
        <f>IF(成就内容!E29="","",INDEX($E$4:$E$178*成就内容!E$121/SUM(成就内容!$D$121:$BZ$121),成就内容!E85,1)-SUM(N$114:N135))</f>
        <v/>
      </c>
      <c r="O136" s="41" t="str">
        <f>IF(成就内容!F29="","",INDEX($E$4:$E$178*成就内容!F$121/SUM(成就内容!$D$121:$BZ$121),成就内容!F85,1)-SUM(O$114:O135))</f>
        <v/>
      </c>
      <c r="P136" s="41" t="str">
        <f>IF(成就内容!G29="","",INDEX($E$4:$E$178*成就内容!G$121/SUM(成就内容!$D$121:$BZ$121),成就内容!G85,1)-SUM(P$114:P135))</f>
        <v/>
      </c>
      <c r="Q136" s="41">
        <f>IF(成就内容!H29="","",INDEX($E$4:$E$178*成就内容!H$121/SUM(成就内容!$D$121:$BZ$121),成就内容!H85,1)-SUM(Q$114:Q135))</f>
        <v>0</v>
      </c>
      <c r="R136" s="41">
        <f>IF(成就内容!I29="","",INDEX($E$4:$E$178*成就内容!I$121/SUM(成就内容!$D$121:$BZ$121),成就内容!I85,1)-SUM(R$114:R135))</f>
        <v>0</v>
      </c>
      <c r="S136" s="41">
        <f>IF(成就内容!J29="","",INDEX($E$4:$E$178*成就内容!J$121/SUM(成就内容!$D$121:$BZ$121),成就内容!J85,1)-SUM(S$114:S135))</f>
        <v>4982461.7346938774</v>
      </c>
      <c r="T136" s="41">
        <f>IF(成就内容!K29="","",INDEX($E$4:$E$178*成就内容!K$121/SUM(成就内容!$D$121:$BZ$121),成就内容!K85,1)-SUM(T$114:T135))</f>
        <v>0</v>
      </c>
      <c r="U136" s="41">
        <f>IF(成就内容!L29="","",INDEX($E$4:$E$178*成就内容!L$121/SUM(成就内容!$D$121:$BZ$121),成就内容!L85,1)-SUM(U$114:U135))</f>
        <v>0</v>
      </c>
      <c r="V136" s="41">
        <f>IF(成就内容!M29="","",INDEX($E$4:$E$178*成就内容!M$121/SUM(成就内容!$D$121:$BZ$121),成就内容!M85,1)-SUM(V$114:V135))</f>
        <v>0</v>
      </c>
      <c r="W136" s="41">
        <f>IF(成就内容!N29="","",INDEX($E$4:$E$178*成就内容!N$121/SUM(成就内容!$D$121:$BZ$121),成就内容!N85,1)-SUM(W$114:W135))</f>
        <v>0</v>
      </c>
      <c r="X136" s="41">
        <f>IF(成就内容!O29="","",INDEX($E$4:$E$178*成就内容!O$121/SUM(成就内容!$D$121:$BZ$121),成就内容!O85,1)-SUM(X$114:X135))</f>
        <v>0</v>
      </c>
      <c r="Y136" s="41" t="str">
        <f>IF(成就内容!P29="","",INDEX($E$4:$E$178*成就内容!P$121/SUM(成就内容!$D$121:$BZ$121),成就内容!P85,1)-SUM(Y$114:Y135))</f>
        <v/>
      </c>
      <c r="Z136" s="41">
        <f>IF(成就内容!Q29="","",INDEX($E$4:$E$178*成就内容!Q$121/SUM(成就内容!$D$121:$BZ$121),成就内容!Q85,1)-SUM(Z$114:Z135))</f>
        <v>0</v>
      </c>
      <c r="AA136" s="41">
        <f>IF(成就内容!R29="","",INDEX($E$4:$E$178*成就内容!R$121/SUM(成就内容!$D$121:$BZ$121),成就内容!R85,1)-SUM(AA$114:AA135))</f>
        <v>0</v>
      </c>
      <c r="AB136" s="41">
        <f>IF(成就内容!S29="","",INDEX($E$4:$E$178*成就内容!S$121/SUM(成就内容!$D$121:$BZ$121),成就内容!S85,1)-SUM(AB$114:AB135))</f>
        <v>8719308.0357142873</v>
      </c>
      <c r="AC136" s="41">
        <f>IF(成就内容!T29="","",INDEX($E$4:$E$178*成就内容!T$121/SUM(成就内容!$D$121:$BZ$121),成就内容!T85,1)-SUM(AC$114:AC135))</f>
        <v>0</v>
      </c>
      <c r="AD136" s="41">
        <f>IF(成就内容!U29="","",INDEX($E$4:$E$178*成就内容!U$121/SUM(成就内容!$D$121:$BZ$121),成就内容!U85,1)-SUM(AD$114:AD135))</f>
        <v>0</v>
      </c>
      <c r="AE136" s="41">
        <f>IF(成就内容!V29="","",INDEX($E$4:$E$178*成就内容!V$121/SUM(成就内容!$D$121:$BZ$121),成就内容!V85,1)-SUM(AE$114:AE135))</f>
        <v>0</v>
      </c>
      <c r="AF136" s="41">
        <f>IF(成就内容!W29="","",INDEX($E$4:$E$178*成就内容!W$121/SUM(成就内容!$D$121:$BZ$121),成就内容!W85,1)-SUM(AF$114:AF135))</f>
        <v>0</v>
      </c>
      <c r="AG136" s="41">
        <f>IF(成就内容!X29="","",INDEX($E$4:$E$178*成就内容!X$121/SUM(成就内容!$D$121:$BZ$121),成就内容!X85,1)-SUM(AG$114:AG135))</f>
        <v>0</v>
      </c>
      <c r="AH136" s="41" t="str">
        <f>IF(成就内容!Y29="","",INDEX($E$4:$E$178*成就内容!Y$121/SUM(成就内容!$D$121:$BZ$121),成就内容!Y85,1)-SUM(AH$114:AH135))</f>
        <v/>
      </c>
      <c r="AI136" s="41" t="str">
        <f>IF(成就内容!Z29="","",INDEX($E$4:$E$178*成就内容!Z$121/SUM(成就内容!$D$121:$BZ$121),成就内容!Z85,1)-SUM(AI$114:AI135))</f>
        <v/>
      </c>
      <c r="AJ136" s="41" t="str">
        <f>IF(成就内容!AA29="","",INDEX($E$4:$E$178*成就内容!AA$121/SUM(成就内容!$D$121:$BZ$121),成就内容!AA85,1)-SUM(AJ$114:AJ135))</f>
        <v/>
      </c>
      <c r="AK136" s="41" t="str">
        <f>IF(成就内容!AB29="","",INDEX($E$4:$E$178*成就内容!AB$121/SUM(成就内容!$D$121:$BZ$121),成就内容!AB85,1)-SUM(AK$114:AK135))</f>
        <v/>
      </c>
      <c r="AL136" s="41">
        <f>IF(成就内容!AC29="","",INDEX($E$4:$E$178*成就内容!AC$121/SUM(成就内容!$D$121:$BZ$121),成就内容!AC85,1)-SUM(AL$114:AL135))</f>
        <v>0</v>
      </c>
      <c r="AM136" s="41">
        <f>IF(成就内容!AD29="","",INDEX($E$4:$E$178*成就内容!AD$121/SUM(成就内容!$D$121:$BZ$121),成就内容!AD85,1)-SUM(AM$114:AM135))</f>
        <v>0</v>
      </c>
      <c r="AN136" s="41">
        <f>IF(成就内容!AE29="","",INDEX($E$4:$E$178*成就内容!AE$121/SUM(成就内容!$D$121:$BZ$121),成就内容!AE85,1)-SUM(AN$114:AN135))</f>
        <v>0</v>
      </c>
      <c r="AO136" s="41">
        <f>IF(成就内容!AF29="","",INDEX($E$4:$E$178*成就内容!AF$121/SUM(成就内容!$D$121:$BZ$121),成就内容!AF85,1)-SUM(AO$114:AO135))</f>
        <v>0</v>
      </c>
      <c r="AP136" s="41">
        <f>IF(成就内容!AG29="","",INDEX($E$4:$E$178*成就内容!AG$121/SUM(成就内容!$D$121:$BZ$121),成就内容!AG85,1)-SUM(AP$114:AP135))</f>
        <v>0</v>
      </c>
      <c r="AQ136" s="41">
        <f>IF(成就内容!AH29="","",INDEX($E$4:$E$178*成就内容!AH$121/SUM(成就内容!$D$121:$BZ$121),成就内容!AH85,1)-SUM(AQ$114:AQ135))</f>
        <v>0</v>
      </c>
      <c r="AR136" s="41">
        <f>IF(成就内容!AI29="","",INDEX($E$4:$E$178*成就内容!AI$121/SUM(成就内容!$D$121:$BZ$121),成就内容!AI85,1)-SUM(AR$114:AR135))</f>
        <v>0</v>
      </c>
      <c r="AS136" s="41">
        <f>IF(成就内容!AJ29="","",INDEX($E$4:$E$178*成就内容!AJ$121/SUM(成就内容!$D$121:$BZ$121),成就内容!AJ85,1)-SUM(AS$114:AS135))</f>
        <v>0</v>
      </c>
      <c r="AT136" s="41" t="str">
        <f>IF(成就内容!AK29="","",INDEX($E$4:$E$178*成就内容!AK$121/SUM(成就内容!$D$121:$BZ$121),成就内容!AK85,1)-SUM(AT$114:AT135))</f>
        <v/>
      </c>
      <c r="AU136" s="41" t="str">
        <f>IF(成就内容!AL29="","",INDEX($E$4:$E$178*成就内容!AL$121/SUM(成就内容!$D$121:$BZ$121),成就内容!AL85,1)-SUM(AU$114:AU135))</f>
        <v/>
      </c>
      <c r="AV136" s="41">
        <f>IF(成就内容!AM29="","",INDEX($E$4:$E$178*成就内容!AM$121/SUM(成就内容!$D$121:$BZ$121),成就内容!AM85,1)-SUM(AV$114:AV135))</f>
        <v>0</v>
      </c>
      <c r="AW136" s="41">
        <f>IF(成就内容!AN29="","",INDEX($E$4:$E$178*成就内容!AN$121/SUM(成就内容!$D$121:$BZ$121),成就内容!AN85,1)-SUM(AW$114:AW135))</f>
        <v>0</v>
      </c>
      <c r="AX136" s="41">
        <f>IF(成就内容!AO29="","",INDEX($E$4:$E$178*成就内容!AO$121/SUM(成就内容!$D$121:$BZ$121),成就内容!AO85,1)-SUM(AX$114:AX135))</f>
        <v>4359654.0178571437</v>
      </c>
      <c r="AY136" s="41">
        <f>IF(成就内容!AP29="","",INDEX($E$4:$E$178*成就内容!AP$121/SUM(成就内容!$D$121:$BZ$121),成就内容!AP85,1)-SUM(AY$114:AY135))</f>
        <v>0</v>
      </c>
      <c r="AZ136" s="41">
        <f>IF(成就内容!AQ29="","",INDEX($E$4:$E$178*成就内容!AQ$121/SUM(成就内容!$D$121:$BZ$121),成就内容!AQ85,1)-SUM(AZ$114:AZ135))</f>
        <v>0</v>
      </c>
      <c r="BA136" s="41">
        <f>IF(成就内容!AR29="","",INDEX($E$4:$E$178*成就内容!AR$121/SUM(成就内容!$D$121:$BZ$121),成就内容!AR85,1)-SUM(BA$114:BA135))</f>
        <v>6228077.1683673486</v>
      </c>
      <c r="BB136" s="41">
        <f>IF(成就内容!AS29="","",INDEX($E$4:$E$178*成就内容!AS$121/SUM(成就内容!$D$121:$BZ$121),成就内容!AS85,1)-SUM(BB$114:BB135))</f>
        <v>0</v>
      </c>
      <c r="BC136" s="41">
        <f>IF(成就内容!AT29="","",INDEX($E$4:$E$178*成就内容!AT$121/SUM(成就内容!$D$121:$BZ$121),成就内容!AT85,1)-SUM(BC$114:BC135))</f>
        <v>0</v>
      </c>
      <c r="BD136" s="41">
        <f>IF(成就内容!AU29="","",INDEX($E$4:$E$178*成就内容!AU$121/SUM(成就内容!$D$121:$BZ$121),成就内容!AU85,1)-SUM(BD$114:BD135))</f>
        <v>0</v>
      </c>
      <c r="BE136" s="41" t="str">
        <f>IF(成就内容!AV29="","",INDEX($E$4:$E$178*成就内容!AV$121/SUM(成就内容!$D$121:$BZ$121),成就内容!AV85,1)-SUM(BE$114:BE135))</f>
        <v/>
      </c>
      <c r="BF136" s="41">
        <f>IF(成就内容!AW29="","",INDEX($E$4:$E$178*成就内容!AW$121/SUM(成就内容!$D$121:$BZ$121),成就内容!AW85,1)-SUM(BF$114:BF135))</f>
        <v>0</v>
      </c>
      <c r="BG136" s="41">
        <f>IF(成就内容!AX29="","",INDEX($E$4:$E$178*成就内容!AX$121/SUM(成就内容!$D$121:$BZ$121),成就内容!AX85,1)-SUM(BG$114:BG135))</f>
        <v>0</v>
      </c>
      <c r="BH136" s="41">
        <f>IF(成就内容!AY29="","",INDEX($E$4:$E$178*成就内容!AY$121/SUM(成就内容!$D$121:$BZ$121),成就内容!AY85,1)-SUM(BH$114:BH135))</f>
        <v>12456154.33673469</v>
      </c>
      <c r="BI136" s="41">
        <f>IF(成就内容!AZ29="","",INDEX($E$4:$E$178*成就内容!AZ$121/SUM(成就内容!$D$121:$BZ$121),成就内容!AZ85,1)-SUM(BI$114:BI135))</f>
        <v>0</v>
      </c>
      <c r="BJ136" s="41">
        <f>IF(成就内容!BA29="","",INDEX($E$4:$E$178*成就内容!BA$121/SUM(成就内容!$D$121:$BZ$121),成就内容!BA85,1)-SUM(BJ$114:BJ135))</f>
        <v>0</v>
      </c>
      <c r="BK136" s="41">
        <f>IF(成就内容!BB29="","",INDEX($E$4:$E$178*成就内容!BB$121/SUM(成就内容!$D$121:$BZ$121),成就内容!BB85,1)-SUM(BK$114:BK135))</f>
        <v>0</v>
      </c>
      <c r="BL136" s="41">
        <f>IF(成就内容!BC29="","",INDEX($E$4:$E$178*成就内容!BC$121/SUM(成就内容!$D$121:$BZ$121),成就内容!BC85,1)-SUM(BL$114:BL135))</f>
        <v>0</v>
      </c>
      <c r="BM136" s="41">
        <f>IF(成就内容!BD29="","",INDEX($E$4:$E$178*成就内容!BD$121/SUM(成就内容!$D$121:$BZ$121),成就内容!BD85,1)-SUM(BM$114:BM135))</f>
        <v>8719308.0357142873</v>
      </c>
      <c r="BN136" s="41">
        <f>IF(成就内容!BE29="","",INDEX($E$4:$E$178*成就内容!BE$121/SUM(成就内容!$D$121:$BZ$121),成就内容!BE85,1)-SUM(BN$114:BN135))</f>
        <v>0</v>
      </c>
      <c r="BO136" s="41">
        <f>IF(成就内容!BF29="","",INDEX($E$4:$E$178*成就内容!BF$121/SUM(成就内容!$D$121:$BZ$121),成就内容!BF85,1)-SUM(BO$114:BO135))</f>
        <v>0</v>
      </c>
      <c r="BP136" s="41">
        <f>IF(成就内容!BG29="","",INDEX($E$4:$E$178*成就内容!BG$121/SUM(成就内容!$D$121:$BZ$121),成就内容!BG85,1)-SUM(BP$114:BP135))</f>
        <v>0</v>
      </c>
      <c r="BQ136" s="41">
        <f>IF(成就内容!BH29="","",INDEX($E$4:$E$178*成就内容!BH$121/SUM(成就内容!$D$121:$BZ$121),成就内容!BH85,1)-SUM(BQ$114:BQ135))</f>
        <v>0</v>
      </c>
      <c r="BR136" s="41" t="str">
        <f>IF(成就内容!BI29="","",INDEX($E$4:$E$178*成就内容!BI$121/SUM(成就内容!$D$121:$BZ$121),成就内容!BI85,1)-SUM(BR$114:BR135))</f>
        <v/>
      </c>
      <c r="BS136" s="41">
        <f>IF(成就内容!BJ29="","",INDEX($E$4:$E$178*成就内容!BJ$121/SUM(成就内容!$D$121:$BZ$121),成就内容!BJ85,1)-SUM(BS$114:BS135))</f>
        <v>239158.16326530615</v>
      </c>
      <c r="BT136" s="41">
        <f>IF(成就内容!BK29="","",INDEX($E$4:$E$178*成就内容!BK$121/SUM(成就内容!$D$121:$BZ$121),成就内容!BK85,1)-SUM(BT$114:BT135))</f>
        <v>0</v>
      </c>
      <c r="BU136" s="41">
        <f>IF(成就内容!BL29="","",INDEX($E$4:$E$178*成就内容!BL$121/SUM(成就内容!$D$121:$BZ$121),成就内容!BL85,1)-SUM(BU$114:BU135))</f>
        <v>0</v>
      </c>
      <c r="BV136" s="41">
        <f>IF(成就内容!BM29="","",INDEX($E$4:$E$178*成就内容!BM$121/SUM(成就内容!$D$121:$BZ$121),成就内容!BM85,1)-SUM(BV$114:BV135))</f>
        <v>255102.04081632657</v>
      </c>
      <c r="BW136" s="41" t="str">
        <f>IF(成就内容!BN29="","",INDEX($E$4:$E$178*成就内容!BN$121/SUM(成就内容!$D$121:$BZ$121),成就内容!BN85,1)-SUM(BW$114:BW135))</f>
        <v/>
      </c>
      <c r="BX136" s="41">
        <f>IF(成就内容!BO29="","",INDEX($E$4:$E$178*成就内容!BO$121/SUM(成就内容!$D$121:$BZ$121),成就内容!BO85,1)-SUM(BX$114:BX135))</f>
        <v>0</v>
      </c>
      <c r="BY136" s="41">
        <f>IF(成就内容!BP29="","",INDEX($E$4:$E$178*成就内容!BP$121/SUM(成就内容!$D$121:$BZ$121),成就内容!BP85,1)-SUM(BY$114:BY135))</f>
        <v>0</v>
      </c>
      <c r="BZ136" s="41">
        <f>IF(成就内容!BQ29="","",INDEX($E$4:$E$178*成就内容!BQ$121/SUM(成就内容!$D$121:$BZ$121),成就内容!BQ85,1)-SUM(BZ$114:BZ135))</f>
        <v>0</v>
      </c>
      <c r="CA136" s="41" t="str">
        <f>IF(成就内容!BR29="","",INDEX($E$4:$E$178*成就内容!BR$121/SUM(成就内容!$D$121:$BZ$121),成就内容!BR85,1)-SUM(CA$114:CA135))</f>
        <v/>
      </c>
      <c r="CB136" s="41" t="str">
        <f>IF(成就内容!BS29="","",INDEX($E$4:$E$178*成就内容!BS$121/SUM(成就内容!$D$121:$BZ$121),成就内容!BS85,1)-SUM(CB$114:CB135))</f>
        <v/>
      </c>
      <c r="CC136" s="41">
        <f>IF(成就内容!BT29="","",INDEX($E$4:$E$178*成就内容!BT$121/SUM(成就内容!$D$121:$BZ$121),成就内容!BT85,1)-SUM(CC$114:CC135))</f>
        <v>0</v>
      </c>
      <c r="CD136" s="41">
        <f>IF(成就内容!BU29="","",INDEX($E$4:$E$178*成就内容!BU$121/SUM(成就内容!$D$121:$BZ$121),成就内容!BU85,1)-SUM(CD$114:CD135))</f>
        <v>0</v>
      </c>
      <c r="CE136" s="41" t="str">
        <f>IF(成就内容!BV29="","",INDEX($E$4:$E$178*成就内容!BV$121/SUM(成就内容!$D$121:$BZ$121),成就内容!BV85,1)-SUM(CE$114:CE135))</f>
        <v/>
      </c>
      <c r="CF136" s="41">
        <f>IF(成就内容!BW29="","",INDEX($E$4:$E$178*成就内容!BW$121/SUM(成就内容!$D$121:$BZ$121),成就内容!BW85,1)-SUM(CF$114:CF135))</f>
        <v>0</v>
      </c>
      <c r="CG136" s="41">
        <f>IF(成就内容!BX29="","",INDEX($E$4:$E$178*成就内容!BX$121/SUM(成就内容!$D$121:$BZ$121),成就内容!BX85,1)-SUM(CG$114:CG135))</f>
        <v>1494738.5204081638</v>
      </c>
      <c r="CH136" s="41">
        <f>IF(成就内容!BY29="","",INDEX($E$4:$E$178*成就内容!BY$121/SUM(成就内容!$D$121:$BZ$121),成就内容!BY85,1)-SUM(CH$114:CH135))</f>
        <v>0</v>
      </c>
      <c r="CI136" s="41">
        <f>IF(成就内容!BZ29="","",INDEX($E$4:$E$178*成就内容!BZ$121/SUM(成就内容!$D$121:$BZ$121),成就内容!BZ85,1)-SUM(CI$114:CI135))</f>
        <v>0</v>
      </c>
      <c r="CM136" s="43">
        <v>23</v>
      </c>
      <c r="CN136" s="41">
        <f>IF(M136="","",IF(成就内容!D$121&lt;&gt;"",MAX(ROUNDUP(SMALL(M$114:M$163,$L136)/1000,0)*1000,1000),0))</f>
        <v>0</v>
      </c>
      <c r="CO136" s="41" t="str">
        <f>IF(N136="","",IF(成就内容!E$121&lt;&gt;"",MAX(ROUNDUP(SMALL(N$114:N$163,$L136)/1000,0)*1000,1000),0))</f>
        <v/>
      </c>
      <c r="CP136" s="41" t="str">
        <f>IF(O136="","",IF(成就内容!F$121&lt;&gt;"",MAX(ROUNDUP(SMALL(O$114:O$163,$L136)/1000,0)*1000,1000),0))</f>
        <v/>
      </c>
      <c r="CQ136" s="41" t="str">
        <f>IF(P136="","",IF(成就内容!G$121&lt;&gt;"",MAX(ROUNDUP(SMALL(P$114:P$163,$L136)/1000,0)*1000,1000),0))</f>
        <v/>
      </c>
      <c r="CR136" s="41">
        <f>IF(Q136="","",IF(成就内容!H$121&lt;&gt;"",MAX(ROUNDUP(SMALL(Q$114:Q$163,$L136)/1000,0)*1000,1000),0))</f>
        <v>0</v>
      </c>
      <c r="CS136" s="41">
        <f>IF(R136="","",IF(成就内容!I$121&lt;&gt;"",MAX(ROUNDUP(SMALL(R$114:R$163,$L136)/1000,0)*1000,1000),0))</f>
        <v>0</v>
      </c>
      <c r="CT136" s="41">
        <f>IF(S136="","",IF(成就内容!J$121&lt;&gt;"",MAX(ROUNDUP(SMALL(S$114:S$163,$L136)/1000,0)*1000,1000),0))</f>
        <v>4983000</v>
      </c>
      <c r="CU136" s="41">
        <f>IF(T136="","",IF(成就内容!K$121&lt;&gt;"",MAX(ROUNDUP(SMALL(T$114:T$163,$L136)/1000,0)*1000,1000),0))</f>
        <v>0</v>
      </c>
      <c r="CV136" s="41">
        <f>IF(U136="","",IF(成就内容!L$121&lt;&gt;"",MAX(ROUNDUP(SMALL(U$114:U$163,$L136)/1000,0)*1000,1000),0))</f>
        <v>0</v>
      </c>
      <c r="CW136" s="41">
        <f>IF(V136="","",IF(成就内容!M$121&lt;&gt;"",MAX(ROUNDUP(SMALL(V$114:V$163,$L136)/1000,0)*1000,1000),0))</f>
        <v>0</v>
      </c>
      <c r="CX136" s="41">
        <f>IF(W136="","",IF(成就内容!N$121&lt;&gt;"",MAX(ROUNDUP(SMALL(W$114:W$163,$L136)/1000,0)*1000,1000),0))</f>
        <v>0</v>
      </c>
      <c r="CY136" s="41">
        <f>IF(X136="","",IF(成就内容!O$121&lt;&gt;"",MAX(ROUNDUP(SMALL(X$114:X$163,$L136)/1000,0)*1000,1000),0))</f>
        <v>0</v>
      </c>
      <c r="CZ136" s="41" t="str">
        <f>IF(Y136="","",IF(成就内容!P$121&lt;&gt;"",MAX(ROUNDUP(SMALL(Y$114:Y$163,$L136)/1000,0)*1000,1000),0))</f>
        <v/>
      </c>
      <c r="DA136" s="41">
        <f>IF(Z136="","",IF(成就内容!Q$121&lt;&gt;"",MAX(ROUNDUP(SMALL(Z$114:Z$163,$L136)/1000,0)*1000,1000),0))</f>
        <v>0</v>
      </c>
      <c r="DB136" s="41">
        <f>IF(AA136="","",IF(成就内容!R$121&lt;&gt;"",MAX(ROUNDUP(SMALL(AA$114:AA$163,$L136)/1000,0)*1000,1000),0))</f>
        <v>0</v>
      </c>
      <c r="DC136" s="41">
        <f>IF(AB136="","",IF(成就内容!S$121&lt;&gt;"",MAX(ROUNDUP(SMALL(AB$114:AB$163,$L136)/1000,0)*1000,1000),0))</f>
        <v>8720000</v>
      </c>
      <c r="DD136" s="41">
        <f>IF(AC136="","",IF(成就内容!T$121&lt;&gt;"",MAX(ROUNDUP(SMALL(AC$114:AC$163,$L136)/1000,0)*1000,1000),0))</f>
        <v>0</v>
      </c>
      <c r="DE136" s="41">
        <f>IF(AD136="","",IF(成就内容!U$121&lt;&gt;"",MAX(ROUNDUP(SMALL(AD$114:AD$163,$L136)/1000,0)*1000,1000),0))</f>
        <v>0</v>
      </c>
      <c r="DF136" s="41">
        <f>IF(AE136="","",IF(成就内容!V$121&lt;&gt;"",MAX(ROUNDUP(SMALL(AE$114:AE$163,$L136)/1000,0)*1000,1000),0))</f>
        <v>0</v>
      </c>
      <c r="DG136" s="41">
        <f>IF(AF136="","",IF(成就内容!W$121&lt;&gt;"",MAX(ROUNDUP(SMALL(AF$114:AF$163,$L136)/1000,0)*1000,1000),0))</f>
        <v>0</v>
      </c>
      <c r="DH136" s="41">
        <f>IF(AG136="","",IF(成就内容!X$121&lt;&gt;"",MAX(ROUNDUP(SMALL(AG$114:AG$163,$L136)/1000,0)*1000,1000),0))</f>
        <v>0</v>
      </c>
      <c r="DI136" s="41" t="str">
        <f>IF(AH136="","",IF(成就内容!Y$121&lt;&gt;"",MAX(ROUNDUP(SMALL(AH$114:AH$163,$L136)/1000,0)*1000,1000),0))</f>
        <v/>
      </c>
      <c r="DJ136" s="41" t="str">
        <f>IF(AI136="","",IF(成就内容!Z$121&lt;&gt;"",MAX(ROUNDUP(SMALL(AI$114:AI$163,$L136)/1000,0)*1000,1000),0))</f>
        <v/>
      </c>
      <c r="DK136" s="41" t="str">
        <f>IF(AJ136="","",IF(成就内容!AA$121&lt;&gt;"",MAX(ROUNDUP(SMALL(AJ$114:AJ$163,$L136)/1000,0)*1000,1000),0))</f>
        <v/>
      </c>
      <c r="DL136" s="41" t="str">
        <f>IF(AK136="","",IF(成就内容!AB$121&lt;&gt;"",MAX(ROUNDUP(SMALL(AK$114:AK$163,$L136)/1000,0)*1000,1000),0))</f>
        <v/>
      </c>
      <c r="DM136" s="41">
        <f>IF(AL136="","",IF(成就内容!AC$121&lt;&gt;"",MAX(ROUNDUP(SMALL(AL$114:AL$163,$L136)/1000,0)*1000,1000),0))</f>
        <v>0</v>
      </c>
      <c r="DN136" s="41">
        <f>IF(AM136="","",IF(成就内容!AD$121&lt;&gt;"",MAX(ROUNDUP(SMALL(AM$114:AM$163,$L136)/1000,0)*1000,1000),0))</f>
        <v>0</v>
      </c>
      <c r="DO136" s="41">
        <f>IF(AN136="","",IF(成就内容!AE$121&lt;&gt;"",MAX(ROUNDUP(SMALL(AN$114:AN$163,$L136)/1000,0)*1000,1000),0))</f>
        <v>0</v>
      </c>
      <c r="DP136" s="41">
        <f>IF(AO136="","",IF(成就内容!AF$121&lt;&gt;"",MAX(ROUNDUP(SMALL(AO$114:AO$163,$L136)/1000,0)*1000,1000),0))</f>
        <v>0</v>
      </c>
      <c r="DQ136" s="41">
        <f>IF(AP136="","",IF(成就内容!AG$121&lt;&gt;"",MAX(ROUNDUP(SMALL(AP$114:AP$163,$L136)/1000,0)*1000,1000),0))</f>
        <v>0</v>
      </c>
      <c r="DR136" s="41">
        <f>IF(AQ136="","",IF(成就内容!AH$121&lt;&gt;"",MAX(ROUNDUP(SMALL(AQ$114:AQ$163,$L136)/1000,0)*1000,1000),0))</f>
        <v>0</v>
      </c>
      <c r="DS136" s="41">
        <f>IF(AR136="","",IF(成就内容!AI$121&lt;&gt;"",MAX(ROUNDUP(SMALL(AR$114:AR$163,$L136)/1000,0)*1000,1000),0))</f>
        <v>0</v>
      </c>
      <c r="DT136" s="41">
        <f>IF(AS136="","",IF(成就内容!AJ$121&lt;&gt;"",MAX(ROUNDUP(SMALL(AS$114:AS$163,$L136)/1000,0)*1000,1000),0))</f>
        <v>0</v>
      </c>
      <c r="DU136" s="41" t="str">
        <f>IF(AT136="","",IF(成就内容!AK$121&lt;&gt;"",MAX(ROUNDUP(SMALL(AT$114:AT$163,$L136)/1000,0)*1000,1000),0))</f>
        <v/>
      </c>
      <c r="DV136" s="41" t="str">
        <f>IF(AU136="","",IF(成就内容!AL$121&lt;&gt;"",MAX(ROUNDUP(SMALL(AU$114:AU$163,$L136)/1000,0)*1000,1000),0))</f>
        <v/>
      </c>
      <c r="DW136" s="41">
        <f>IF(AV136="","",IF(成就内容!AM$121&lt;&gt;"",MAX(ROUNDUP(SMALL(AV$114:AV$163,$L136)/1000,0)*1000,1000),0))</f>
        <v>0</v>
      </c>
      <c r="DX136" s="41">
        <f>IF(AW136="","",IF(成就内容!AN$121&lt;&gt;"",MAX(ROUNDUP(SMALL(AW$114:AW$163,$L136)/1000,0)*1000,1000),0))</f>
        <v>0</v>
      </c>
      <c r="DY136" s="41">
        <f>IF(AX136="","",IF(成就内容!AO$121&lt;&gt;"",MAX(ROUNDUP(SMALL(AX$114:AX$163,$L136)/1000,0)*1000,1000),0))</f>
        <v>4360000</v>
      </c>
      <c r="DZ136" s="41">
        <f>IF(AY136="","",IF(成就内容!AP$121&lt;&gt;"",MAX(ROUNDUP(SMALL(AY$114:AY$163,$L136)/1000,0)*1000,1000),0))</f>
        <v>0</v>
      </c>
      <c r="EA136" s="41">
        <f>IF(AZ136="","",IF(成就内容!AQ$121&lt;&gt;"",MAX(ROUNDUP(SMALL(AZ$114:AZ$163,$L136)/1000,0)*1000,1000),0))</f>
        <v>0</v>
      </c>
      <c r="EB136" s="41">
        <f>IF(BA136="","",IF(成就内容!AR$121&lt;&gt;"",MAX(ROUNDUP(SMALL(BA$114:BA$163,$L136)/1000,0)*1000,1000),0))</f>
        <v>6229000</v>
      </c>
      <c r="EC136" s="41">
        <f>IF(BB136="","",IF(成就内容!AS$121&lt;&gt;"",MAX(ROUNDUP(SMALL(BB$114:BB$163,$L136)/1000,0)*1000,1000),0))</f>
        <v>0</v>
      </c>
      <c r="ED136" s="41">
        <f>IF(BC136="","",IF(成就内容!AT$121&lt;&gt;"",MAX(ROUNDUP(SMALL(BC$114:BC$163,$L136)/1000,0)*1000,1000),0))</f>
        <v>0</v>
      </c>
      <c r="EE136" s="41">
        <f>IF(BD136="","",IF(成就内容!AU$121&lt;&gt;"",MAX(ROUNDUP(SMALL(BD$114:BD$163,$L136)/1000,0)*1000,1000),0))</f>
        <v>0</v>
      </c>
      <c r="EF136" s="41" t="str">
        <f>IF(BE136="","",IF(成就内容!AV$121&lt;&gt;"",MAX(ROUNDUP(SMALL(BE$114:BE$163,$L136)/1000,0)*1000,1000),0))</f>
        <v/>
      </c>
      <c r="EG136" s="41">
        <f>IF(BF136="","",IF(成就内容!AW$121&lt;&gt;"",MAX(ROUNDUP(SMALL(BF$114:BF$163,$L136)/1000,0)*1000,1000),0))</f>
        <v>0</v>
      </c>
      <c r="EH136" s="41">
        <f>IF(BG136="","",IF(成就内容!AX$121&lt;&gt;"",MAX(ROUNDUP(SMALL(BG$114:BG$163,$L136)/1000,0)*1000,1000),0))</f>
        <v>0</v>
      </c>
      <c r="EI136" s="41">
        <f>IF(BH136="","",IF(成就内容!AY$121&lt;&gt;"",MAX(ROUNDUP(SMALL(BH$114:BH$163,$L136)/1000,0)*1000,1000),0))</f>
        <v>12457000</v>
      </c>
      <c r="EJ136" s="41">
        <f>IF(BI136="","",IF(成就内容!AZ$121&lt;&gt;"",MAX(ROUNDUP(SMALL(BI$114:BI$163,$L136)/1000,0)*1000,1000),0))</f>
        <v>0</v>
      </c>
      <c r="EK136" s="41">
        <f>IF(BJ136="","",IF(成就内容!BA$121&lt;&gt;"",MAX(ROUNDUP(SMALL(BJ$114:BJ$163,$L136)/1000,0)*1000,1000),0))</f>
        <v>0</v>
      </c>
      <c r="EL136" s="41">
        <f>IF(BK136="","",IF(成就内容!BB$121&lt;&gt;"",MAX(ROUNDUP(SMALL(BK$114:BK$163,$L136)/1000,0)*1000,1000),0))</f>
        <v>0</v>
      </c>
      <c r="EM136" s="41">
        <f>IF(BL136="","",IF(成就内容!BC$121&lt;&gt;"",MAX(ROUNDUP(SMALL(BL$114:BL$163,$L136)/1000,0)*1000,1000),0))</f>
        <v>0</v>
      </c>
      <c r="EN136" s="41">
        <f>IF(BM136="","",IF(成就内容!BD$121&lt;&gt;"",MAX(ROUNDUP(SMALL(BM$114:BM$163,$L136)/1000,0)*1000,1000),0))</f>
        <v>8720000</v>
      </c>
      <c r="EO136" s="41">
        <f>IF(BN136="","",IF(成就内容!BE$121&lt;&gt;"",MAX(ROUNDUP(SMALL(BN$114:BN$163,$L136)/1000,0)*1000,1000),0))</f>
        <v>0</v>
      </c>
      <c r="EP136" s="41">
        <f>IF(BO136="","",IF(成就内容!BF$121&lt;&gt;"",MAX(ROUNDUP(SMALL(BO$114:BO$163,$L136)/1000,0)*1000,1000),0))</f>
        <v>0</v>
      </c>
      <c r="EQ136" s="41">
        <f>IF(BP136="","",IF(成就内容!BG$121&lt;&gt;"",MAX(ROUNDUP(SMALL(BP$114:BP$163,$L136)/1000,0)*1000,1000),0))</f>
        <v>0</v>
      </c>
      <c r="ER136" s="41">
        <f>IF(BQ136="","",IF(成就内容!BH$121&lt;&gt;"",MAX(ROUNDUP(SMALL(BQ$114:BQ$163,$L136)/1000,0)*1000,1000),0))</f>
        <v>0</v>
      </c>
      <c r="ES136" s="41" t="str">
        <f>IF(BR136="","",IF(成就内容!BI$121&lt;&gt;"",MAX(ROUNDUP(SMALL(BR$114:BR$163,$L136)/1000,0)*1000,1000),0))</f>
        <v/>
      </c>
      <c r="ET136" s="41">
        <f>IF(BS136="","",IF(成就内容!BJ$121&lt;&gt;"",MAX(ROUNDUP(SMALL(BS$114:BS$163,$L136)/1000,0)*1000,1000),0))</f>
        <v>240000</v>
      </c>
      <c r="EU136" s="41">
        <f>IF(BT136="","",IF(成就内容!BK$121&lt;&gt;"",MAX(ROUNDUP(SMALL(BT$114:BT$163,$L136)/1000,0)*1000,1000),0))</f>
        <v>0</v>
      </c>
      <c r="EV136" s="41">
        <f>IF(BU136="","",IF(成就内容!BL$121&lt;&gt;"",MAX(ROUNDUP(SMALL(BU$114:BU$163,$L136)/1000,0)*1000,1000),0))</f>
        <v>0</v>
      </c>
      <c r="EW136" s="41">
        <f>IF(BV136="","",IF(成就内容!BM$121&lt;&gt;"",MAX(ROUNDUP(SMALL(BV$114:BV$163,$L136)/1000,0)*1000,1000),0))</f>
        <v>256000</v>
      </c>
      <c r="EX136" s="41" t="str">
        <f>IF(BW136="","",IF(成就内容!BN$121&lt;&gt;"",MAX(ROUNDUP(SMALL(BW$114:BW$163,$L136)/1000,0)*1000,1000),0))</f>
        <v/>
      </c>
      <c r="EY136" s="41">
        <f>IF(BX136="","",IF(成就内容!BO$121&lt;&gt;"",MAX(ROUNDUP(SMALL(BX$114:BX$163,$L136)/1000,0)*1000,1000),0))</f>
        <v>0</v>
      </c>
      <c r="EZ136" s="41">
        <f>IF(BY136="","",IF(成就内容!BP$121&lt;&gt;"",MAX(ROUNDUP(SMALL(BY$114:BY$163,$L136)/1000,0)*1000,1000),0))</f>
        <v>0</v>
      </c>
      <c r="FA136" s="41">
        <f>IF(BZ136="","",IF(成就内容!BQ$121&lt;&gt;"",MAX(ROUNDUP(SMALL(BZ$114:BZ$163,$L136)/1000,0)*1000,1000),0))</f>
        <v>0</v>
      </c>
      <c r="FB136" s="41" t="str">
        <f>IF(CA136="","",IF(成就内容!BR$121&lt;&gt;"",MAX(ROUNDUP(SMALL(CA$114:CA$163,$L136)/1000,0)*1000,1000),0))</f>
        <v/>
      </c>
      <c r="FC136" s="41" t="str">
        <f>IF(CB136="","",IF(成就内容!BS$121&lt;&gt;"",MAX(ROUNDUP(SMALL(CB$114:CB$163,$L136)/1000,0)*1000,1000),0))</f>
        <v/>
      </c>
      <c r="FD136" s="41">
        <f>IF(CC136="","",IF(成就内容!BT$121&lt;&gt;"",MAX(ROUNDUP(SMALL(CC$114:CC$163,$L136)/1000,0)*1000,1000),0))</f>
        <v>0</v>
      </c>
      <c r="FE136" s="41">
        <f>IF(CD136="","",IF(成就内容!BU$121&lt;&gt;"",MAX(ROUNDUP(SMALL(CD$114:CD$163,$L136)/1000,0)*1000,1000),0))</f>
        <v>0</v>
      </c>
      <c r="FF136" s="41" t="str">
        <f>IF(CE136="","",IF(成就内容!BV$121&lt;&gt;"",MAX(ROUNDUP(SMALL(CE$114:CE$163,$L136)/1000,0)*1000,1000),0))</f>
        <v/>
      </c>
      <c r="FG136" s="41">
        <f>IF(CF136="","",IF(成就内容!BW$121&lt;&gt;"",MAX(ROUNDUP(SMALL(CF$114:CF$163,$L136)/1000,0)*1000,1000),0))</f>
        <v>0</v>
      </c>
      <c r="FH136" s="41">
        <f>IF(CG136="","",IF(成就内容!BX$121&lt;&gt;"",MAX(ROUNDUP(SMALL(CG$114:CG$163,$L136)/1000,0)*1000,1000),0))</f>
        <v>1495000</v>
      </c>
      <c r="FI136" s="41">
        <f>IF(CH136="","",IF(成就内容!BY$121&lt;&gt;"",MAX(ROUNDUP(SMALL(CH$114:CH$163,$L136)/1000,0)*1000,1000),0))</f>
        <v>0</v>
      </c>
      <c r="FJ136" s="41">
        <f>IF(CI136="","",IF(成就内容!BZ$121&lt;&gt;"",MAX(ROUNDUP(SMALL(CI$114:CI$163,$L136)/1000,0)*1000,1000),0))</f>
        <v>0</v>
      </c>
    </row>
    <row r="137" spans="1:166" x14ac:dyDescent="0.15">
      <c r="A137" s="84"/>
      <c r="B137" s="96">
        <v>134</v>
      </c>
      <c r="C137" s="96">
        <f>'[1]功能-子任务'!$S138</f>
        <v>243374.4</v>
      </c>
      <c r="D137" s="96">
        <f>'[1]功能-子任务'!$AC138</f>
        <v>225280000</v>
      </c>
      <c r="E137" s="96">
        <f>'[1]功能-子任务'!$AM138/4</f>
        <v>1546590625</v>
      </c>
      <c r="F137" s="96">
        <f t="shared" si="154"/>
        <v>1546590625</v>
      </c>
      <c r="G137" s="96">
        <f>'[1]功能-子任务'!$AR138</f>
        <v>3321620000.000001</v>
      </c>
      <c r="H137" s="96">
        <f>'[1]功能-子任务'!$BA138</f>
        <v>384950</v>
      </c>
      <c r="I137" s="96">
        <f>'[1]功能-子任务'!$BJ138</f>
        <v>1345983.6</v>
      </c>
      <c r="L137" s="25">
        <v>24</v>
      </c>
      <c r="M137" s="41">
        <f>IF(成就内容!D30="","",INDEX($E$4:$E$178*成就内容!D$121/SUM(成就内容!$D$121:$BZ$121),成就内容!D86,1)-SUM(M$114:M136))</f>
        <v>0</v>
      </c>
      <c r="N137" s="41" t="str">
        <f>IF(成就内容!E30="","",INDEX($E$4:$E$178*成就内容!E$121/SUM(成就内容!$D$121:$BZ$121),成就内容!E86,1)-SUM(N$114:N136))</f>
        <v/>
      </c>
      <c r="O137" s="41" t="str">
        <f>IF(成就内容!F30="","",INDEX($E$4:$E$178*成就内容!F$121/SUM(成就内容!$D$121:$BZ$121),成就内容!F86,1)-SUM(O$114:O136))</f>
        <v/>
      </c>
      <c r="P137" s="41" t="str">
        <f>IF(成就内容!G30="","",INDEX($E$4:$E$178*成就内容!G$121/SUM(成就内容!$D$121:$BZ$121),成就内容!G86,1)-SUM(P$114:P136))</f>
        <v/>
      </c>
      <c r="Q137" s="41">
        <f>IF(成就内容!H30="","",INDEX($E$4:$E$178*成就内容!H$121/SUM(成就内容!$D$121:$BZ$121),成就内容!H86,1)-SUM(Q$114:Q136))</f>
        <v>0</v>
      </c>
      <c r="R137" s="41">
        <f>IF(成就内容!I30="","",INDEX($E$4:$E$178*成就内容!I$121/SUM(成就内容!$D$121:$BZ$121),成就内容!I86,1)-SUM(R$114:R136))</f>
        <v>0</v>
      </c>
      <c r="S137" s="41">
        <f>IF(成就内容!J30="","",INDEX($E$4:$E$178*成就内容!J$121/SUM(成就内容!$D$121:$BZ$121),成就内容!J86,1)-SUM(S$114:S136))</f>
        <v>10587731.18622449</v>
      </c>
      <c r="T137" s="41">
        <f>IF(成就内容!K30="","",INDEX($E$4:$E$178*成就内容!K$121/SUM(成就内容!$D$121:$BZ$121),成就内容!K86,1)-SUM(T$114:T136))</f>
        <v>0</v>
      </c>
      <c r="U137" s="41">
        <f>IF(成就内容!L30="","",INDEX($E$4:$E$178*成就内容!L$121/SUM(成就内容!$D$121:$BZ$121),成就内容!L86,1)-SUM(U$114:U136))</f>
        <v>0</v>
      </c>
      <c r="V137" s="41">
        <f>IF(成就内容!M30="","",INDEX($E$4:$E$178*成就内容!M$121/SUM(成就内容!$D$121:$BZ$121),成就内容!M86,1)-SUM(V$114:V136))</f>
        <v>0</v>
      </c>
      <c r="W137" s="41">
        <f>IF(成就内容!N30="","",INDEX($E$4:$E$178*成就内容!N$121/SUM(成就内容!$D$121:$BZ$121),成就内容!N86,1)-SUM(W$114:W136))</f>
        <v>0</v>
      </c>
      <c r="X137" s="41">
        <f>IF(成就内容!O30="","",INDEX($E$4:$E$178*成就内容!O$121/SUM(成就内容!$D$121:$BZ$121),成就内容!O86,1)-SUM(X$114:X136))</f>
        <v>0</v>
      </c>
      <c r="Y137" s="41" t="str">
        <f>IF(成就内容!P30="","",INDEX($E$4:$E$178*成就内容!P$121/SUM(成就内容!$D$121:$BZ$121),成就内容!P86,1)-SUM(Y$114:Y136))</f>
        <v/>
      </c>
      <c r="Z137" s="41">
        <f>IF(成就内容!Q30="","",INDEX($E$4:$E$178*成就内容!Q$121/SUM(成就内容!$D$121:$BZ$121),成就内容!Q86,1)-SUM(Z$114:Z136))</f>
        <v>0</v>
      </c>
      <c r="AA137" s="41">
        <f>IF(成就内容!R30="","",INDEX($E$4:$E$178*成就内容!R$121/SUM(成就内容!$D$121:$BZ$121),成就内容!R86,1)-SUM(AA$114:AA136))</f>
        <v>0</v>
      </c>
      <c r="AB137" s="41">
        <f>IF(成就内容!S30="","",INDEX($E$4:$E$178*成就内容!S$121/SUM(成就内容!$D$121:$BZ$121),成就内容!S86,1)-SUM(AB$114:AB136))</f>
        <v>12456154.33673469</v>
      </c>
      <c r="AC137" s="41">
        <f>IF(成就内容!T30="","",INDEX($E$4:$E$178*成就内容!T$121/SUM(成就内容!$D$121:$BZ$121),成就内容!T86,1)-SUM(AC$114:AC136))</f>
        <v>0</v>
      </c>
      <c r="AD137" s="41">
        <f>IF(成就内容!U30="","",INDEX($E$4:$E$178*成就内容!U$121/SUM(成就内容!$D$121:$BZ$121),成就内容!U86,1)-SUM(AD$114:AD136))</f>
        <v>0</v>
      </c>
      <c r="AE137" s="41">
        <f>IF(成就内容!V30="","",INDEX($E$4:$E$178*成就内容!V$121/SUM(成就内容!$D$121:$BZ$121),成就内容!V86,1)-SUM(AE$114:AE136))</f>
        <v>0</v>
      </c>
      <c r="AF137" s="41">
        <f>IF(成就内容!W30="","",INDEX($E$4:$E$178*成就内容!W$121/SUM(成就内容!$D$121:$BZ$121),成就内容!W86,1)-SUM(AF$114:AF136))</f>
        <v>0</v>
      </c>
      <c r="AG137" s="41">
        <f>IF(成就内容!X30="","",INDEX($E$4:$E$178*成就内容!X$121/SUM(成就内容!$D$121:$BZ$121),成就内容!X86,1)-SUM(AG$114:AG136))</f>
        <v>0</v>
      </c>
      <c r="AH137" s="41" t="str">
        <f>IF(成就内容!Y30="","",INDEX($E$4:$E$178*成就内容!Y$121/SUM(成就内容!$D$121:$BZ$121),成就内容!Y86,1)-SUM(AH$114:AH136))</f>
        <v/>
      </c>
      <c r="AI137" s="41" t="str">
        <f>IF(成就内容!Z30="","",INDEX($E$4:$E$178*成就内容!Z$121/SUM(成就内容!$D$121:$BZ$121),成就内容!Z86,1)-SUM(AI$114:AI136))</f>
        <v/>
      </c>
      <c r="AJ137" s="41" t="str">
        <f>IF(成就内容!AA30="","",INDEX($E$4:$E$178*成就内容!AA$121/SUM(成就内容!$D$121:$BZ$121),成就内容!AA86,1)-SUM(AJ$114:AJ136))</f>
        <v/>
      </c>
      <c r="AK137" s="41" t="str">
        <f>IF(成就内容!AB30="","",INDEX($E$4:$E$178*成就内容!AB$121/SUM(成就内容!$D$121:$BZ$121),成就内容!AB86,1)-SUM(AK$114:AK136))</f>
        <v/>
      </c>
      <c r="AL137" s="41">
        <f>IF(成就内容!AC30="","",INDEX($E$4:$E$178*成就内容!AC$121/SUM(成就内容!$D$121:$BZ$121),成就内容!AC86,1)-SUM(AL$114:AL136))</f>
        <v>0</v>
      </c>
      <c r="AM137" s="41">
        <f>IF(成就内容!AD30="","",INDEX($E$4:$E$178*成就内容!AD$121/SUM(成就内容!$D$121:$BZ$121),成就内容!AD86,1)-SUM(AM$114:AM136))</f>
        <v>0</v>
      </c>
      <c r="AN137" s="41">
        <f>IF(成就内容!AE30="","",INDEX($E$4:$E$178*成就内容!AE$121/SUM(成就内容!$D$121:$BZ$121),成就内容!AE86,1)-SUM(AN$114:AN136))</f>
        <v>0</v>
      </c>
      <c r="AO137" s="41">
        <f>IF(成就内容!AF30="","",INDEX($E$4:$E$178*成就内容!AF$121/SUM(成就内容!$D$121:$BZ$121),成就内容!AF86,1)-SUM(AO$114:AO136))</f>
        <v>0</v>
      </c>
      <c r="AP137" s="41">
        <f>IF(成就内容!AG30="","",INDEX($E$4:$E$178*成就内容!AG$121/SUM(成就内容!$D$121:$BZ$121),成就内容!AG86,1)-SUM(AP$114:AP136))</f>
        <v>0</v>
      </c>
      <c r="AQ137" s="41">
        <f>IF(成就内容!AH30="","",INDEX($E$4:$E$178*成就内容!AH$121/SUM(成就内容!$D$121:$BZ$121),成就内容!AH86,1)-SUM(AQ$114:AQ136))</f>
        <v>0</v>
      </c>
      <c r="AR137" s="41">
        <f>IF(成就内容!AI30="","",INDEX($E$4:$E$178*成就内容!AI$121/SUM(成就内容!$D$121:$BZ$121),成就内容!AI86,1)-SUM(AR$114:AR136))</f>
        <v>0</v>
      </c>
      <c r="AS137" s="41">
        <f>IF(成就内容!AJ30="","",INDEX($E$4:$E$178*成就内容!AJ$121/SUM(成就内容!$D$121:$BZ$121),成就内容!AJ86,1)-SUM(AS$114:AS136))</f>
        <v>0</v>
      </c>
      <c r="AT137" s="41" t="str">
        <f>IF(成就内容!AK30="","",INDEX($E$4:$E$178*成就内容!AK$121/SUM(成就内容!$D$121:$BZ$121),成就内容!AK86,1)-SUM(AT$114:AT136))</f>
        <v/>
      </c>
      <c r="AU137" s="41" t="str">
        <f>IF(成就内容!AL30="","",INDEX($E$4:$E$178*成就内容!AL$121/SUM(成就内容!$D$121:$BZ$121),成就内容!AL86,1)-SUM(AU$114:AU136))</f>
        <v/>
      </c>
      <c r="AV137" s="41">
        <f>IF(成就内容!AM30="","",INDEX($E$4:$E$178*成就内容!AM$121/SUM(成就内容!$D$121:$BZ$121),成就内容!AM86,1)-SUM(AV$114:AV136))</f>
        <v>0</v>
      </c>
      <c r="AW137" s="41">
        <f>IF(成就内容!AN30="","",INDEX($E$4:$E$178*成就内容!AN$121/SUM(成就内容!$D$121:$BZ$121),成就内容!AN86,1)-SUM(AW$114:AW136))</f>
        <v>0</v>
      </c>
      <c r="AX137" s="41">
        <f>IF(成就内容!AO30="","",INDEX($E$4:$E$178*成就内容!AO$121/SUM(成就内容!$D$121:$BZ$121),成就内容!AO86,1)-SUM(AX$114:AX136))</f>
        <v>6228077.1683673449</v>
      </c>
      <c r="AY137" s="41">
        <f>IF(成就内容!AP30="","",INDEX($E$4:$E$178*成就内容!AP$121/SUM(成就内容!$D$121:$BZ$121),成就内容!AP86,1)-SUM(AY$114:AY136))</f>
        <v>0</v>
      </c>
      <c r="AZ137" s="41">
        <f>IF(成就内容!AQ30="","",INDEX($E$4:$E$178*成就内容!AQ$121/SUM(成就内容!$D$121:$BZ$121),成就内容!AQ86,1)-SUM(AZ$114:AZ136))</f>
        <v>0</v>
      </c>
      <c r="BA137" s="41">
        <f>IF(成就内容!AR30="","",INDEX($E$4:$E$178*成就内容!AR$121/SUM(成就内容!$D$121:$BZ$121),成就内容!AR86,1)-SUM(BA$114:BA136))</f>
        <v>6228077.1683673449</v>
      </c>
      <c r="BB137" s="41">
        <f>IF(成就内容!AS30="","",INDEX($E$4:$E$178*成就内容!AS$121/SUM(成就内容!$D$121:$BZ$121),成就内容!AS86,1)-SUM(BB$114:BB136))</f>
        <v>0</v>
      </c>
      <c r="BC137" s="41">
        <f>IF(成就内容!AT30="","",INDEX($E$4:$E$178*成就内容!AT$121/SUM(成就内容!$D$121:$BZ$121),成就内容!AT86,1)-SUM(BC$114:BC136))</f>
        <v>0</v>
      </c>
      <c r="BD137" s="41">
        <f>IF(成就内容!AU30="","",INDEX($E$4:$E$178*成就内容!AU$121/SUM(成就内容!$D$121:$BZ$121),成就内容!AU86,1)-SUM(BD$114:BD136))</f>
        <v>0</v>
      </c>
      <c r="BE137" s="41" t="str">
        <f>IF(成就内容!AV30="","",INDEX($E$4:$E$178*成就内容!AV$121/SUM(成就内容!$D$121:$BZ$121),成就内容!AV86,1)-SUM(BE$114:BE136))</f>
        <v/>
      </c>
      <c r="BF137" s="41">
        <f>IF(成就内容!AW30="","",INDEX($E$4:$E$178*成就内容!AW$121/SUM(成就内容!$D$121:$BZ$121),成就内容!AW86,1)-SUM(BF$114:BF136))</f>
        <v>0</v>
      </c>
      <c r="BG137" s="41">
        <f>IF(成就内容!AX30="","",INDEX($E$4:$E$178*成就内容!AX$121/SUM(成就内容!$D$121:$BZ$121),成就内容!AX86,1)-SUM(BG$114:BG136))</f>
        <v>0</v>
      </c>
      <c r="BH137" s="41">
        <f>IF(成就内容!AY30="","",INDEX($E$4:$E$178*成就内容!AY$121/SUM(成就内容!$D$121:$BZ$121),成就内容!AY86,1)-SUM(BH$114:BH136))</f>
        <v>12456154.336734697</v>
      </c>
      <c r="BI137" s="41">
        <f>IF(成就内容!AZ30="","",INDEX($E$4:$E$178*成就内容!AZ$121/SUM(成就内容!$D$121:$BZ$121),成就内容!AZ86,1)-SUM(BI$114:BI136))</f>
        <v>0</v>
      </c>
      <c r="BJ137" s="41">
        <f>IF(成就内容!BA30="","",INDEX($E$4:$E$178*成就内容!BA$121/SUM(成就内容!$D$121:$BZ$121),成就内容!BA86,1)-SUM(BJ$114:BJ136))</f>
        <v>0</v>
      </c>
      <c r="BK137" s="41">
        <f>IF(成就内容!BB30="","",INDEX($E$4:$E$178*成就内容!BB$121/SUM(成就内容!$D$121:$BZ$121),成就内容!BB86,1)-SUM(BK$114:BK136))</f>
        <v>0</v>
      </c>
      <c r="BL137" s="41">
        <f>IF(成就内容!BC30="","",INDEX($E$4:$E$178*成就内容!BC$121/SUM(成就内容!$D$121:$BZ$121),成就内容!BC86,1)-SUM(BL$114:BL136))</f>
        <v>0</v>
      </c>
      <c r="BM137" s="41">
        <f>IF(成就内容!BD30="","",INDEX($E$4:$E$178*成就内容!BD$121/SUM(成就内容!$D$121:$BZ$121),成就内容!BD86,1)-SUM(BM$114:BM136))</f>
        <v>12456154.33673469</v>
      </c>
      <c r="BN137" s="41">
        <f>IF(成就内容!BE30="","",INDEX($E$4:$E$178*成就内容!BE$121/SUM(成就内容!$D$121:$BZ$121),成就内容!BE86,1)-SUM(BN$114:BN136))</f>
        <v>0</v>
      </c>
      <c r="BO137" s="41">
        <f>IF(成就内容!BF30="","",INDEX($E$4:$E$178*成就内容!BF$121/SUM(成就内容!$D$121:$BZ$121),成就内容!BF86,1)-SUM(BO$114:BO136))</f>
        <v>0</v>
      </c>
      <c r="BP137" s="41">
        <f>IF(成就内容!BG30="","",INDEX($E$4:$E$178*成就内容!BG$121/SUM(成就内容!$D$121:$BZ$121),成就内容!BG86,1)-SUM(BP$114:BP136))</f>
        <v>0</v>
      </c>
      <c r="BQ137" s="41">
        <f>IF(成就内容!BH30="","",INDEX($E$4:$E$178*成就内容!BH$121/SUM(成就内容!$D$121:$BZ$121),成就内容!BH86,1)-SUM(BQ$114:BQ136))</f>
        <v>0</v>
      </c>
      <c r="BR137" s="41" t="str">
        <f>IF(成就内容!BI30="","",INDEX($E$4:$E$178*成就内容!BI$121/SUM(成就内容!$D$121:$BZ$121),成就内容!BI86,1)-SUM(BR$114:BR136))</f>
        <v/>
      </c>
      <c r="BS137" s="41">
        <f>IF(成就内容!BJ30="","",INDEX($E$4:$E$178*成就内容!BJ$121/SUM(成就内容!$D$121:$BZ$121),成就内容!BJ86,1)-SUM(BS$114:BS136))</f>
        <v>239158.16326530615</v>
      </c>
      <c r="BT137" s="41">
        <f>IF(成就内容!BK30="","",INDEX($E$4:$E$178*成就内容!BK$121/SUM(成就内容!$D$121:$BZ$121),成就内容!BK86,1)-SUM(BT$114:BT136))</f>
        <v>0</v>
      </c>
      <c r="BU137" s="41">
        <f>IF(成就内容!BL30="","",INDEX($E$4:$E$178*成就内容!BL$121/SUM(成就内容!$D$121:$BZ$121),成就内容!BL86,1)-SUM(BU$114:BU136))</f>
        <v>0</v>
      </c>
      <c r="BV137" s="41">
        <f>IF(成就内容!BM30="","",INDEX($E$4:$E$178*成就内容!BM$121/SUM(成就内容!$D$121:$BZ$121),成就内容!BM86,1)-SUM(BV$114:BV136))</f>
        <v>318877.55102040805</v>
      </c>
      <c r="BW137" s="41" t="str">
        <f>IF(成就内容!BN30="","",INDEX($E$4:$E$178*成就内容!BN$121/SUM(成就内容!$D$121:$BZ$121),成就内容!BN86,1)-SUM(BW$114:BW136))</f>
        <v/>
      </c>
      <c r="BX137" s="41">
        <f>IF(成就内容!BO30="","",INDEX($E$4:$E$178*成就内容!BO$121/SUM(成就内容!$D$121:$BZ$121),成就内容!BO86,1)-SUM(BX$114:BX136))</f>
        <v>0</v>
      </c>
      <c r="BY137" s="41">
        <f>IF(成就内容!BP30="","",INDEX($E$4:$E$178*成就内容!BP$121/SUM(成就内容!$D$121:$BZ$121),成就内容!BP86,1)-SUM(BY$114:BY136))</f>
        <v>0</v>
      </c>
      <c r="BZ137" s="41">
        <f>IF(成就内容!BQ30="","",INDEX($E$4:$E$178*成就内容!BQ$121/SUM(成就内容!$D$121:$BZ$121),成就内容!BQ86,1)-SUM(BZ$114:BZ136))</f>
        <v>0</v>
      </c>
      <c r="CA137" s="41" t="str">
        <f>IF(成就内容!BR30="","",INDEX($E$4:$E$178*成就内容!BR$121/SUM(成就内容!$D$121:$BZ$121),成就内容!BR86,1)-SUM(CA$114:CA136))</f>
        <v/>
      </c>
      <c r="CB137" s="41" t="str">
        <f>IF(成就内容!BS30="","",INDEX($E$4:$E$178*成就内容!BS$121/SUM(成就内容!$D$121:$BZ$121),成就内容!BS86,1)-SUM(CB$114:CB136))</f>
        <v/>
      </c>
      <c r="CC137" s="41">
        <f>IF(成就内容!BT30="","",INDEX($E$4:$E$178*成就内容!BT$121/SUM(成就内容!$D$121:$BZ$121),成就内容!BT86,1)-SUM(CC$114:CC136))</f>
        <v>0</v>
      </c>
      <c r="CD137" s="41">
        <f>IF(成就内容!BU30="","",INDEX($E$4:$E$178*成就内容!BU$121/SUM(成就内容!$D$121:$BZ$121),成就内容!BU86,1)-SUM(CD$114:CD136))</f>
        <v>0</v>
      </c>
      <c r="CE137" s="41" t="str">
        <f>IF(成就内容!BV30="","",INDEX($E$4:$E$178*成就内容!BV$121/SUM(成就内容!$D$121:$BZ$121),成就内容!BV86,1)-SUM(CE$114:CE136))</f>
        <v/>
      </c>
      <c r="CF137" s="41">
        <f>IF(成就内容!BW30="","",INDEX($E$4:$E$178*成就内容!BW$121/SUM(成就内容!$D$121:$BZ$121),成就内容!BW86,1)-SUM(CF$114:CF136))</f>
        <v>0</v>
      </c>
      <c r="CG137" s="41">
        <f>IF(成就内容!BX30="","",INDEX($E$4:$E$178*成就内容!BX$121/SUM(成就内容!$D$121:$BZ$121),成就内容!BX86,1)-SUM(CG$114:CG136))</f>
        <v>2242107.7806122443</v>
      </c>
      <c r="CH137" s="41">
        <f>IF(成就内容!BY30="","",INDEX($E$4:$E$178*成就内容!BY$121/SUM(成就内容!$D$121:$BZ$121),成就内容!BY86,1)-SUM(CH$114:CH136))</f>
        <v>0</v>
      </c>
      <c r="CI137" s="41">
        <f>IF(成就内容!BZ30="","",INDEX($E$4:$E$178*成就内容!BZ$121/SUM(成就内容!$D$121:$BZ$121),成就内容!BZ86,1)-SUM(CI$114:CI136))</f>
        <v>0</v>
      </c>
      <c r="CM137" s="43">
        <v>24</v>
      </c>
      <c r="CN137" s="41">
        <f>IF(M137="","",IF(成就内容!D$121&lt;&gt;"",MAX(ROUNDUP(SMALL(M$114:M$163,$L137)/1000,0)*1000,1000),0))</f>
        <v>0</v>
      </c>
      <c r="CO137" s="41" t="str">
        <f>IF(N137="","",IF(成就内容!E$121&lt;&gt;"",MAX(ROUNDUP(SMALL(N$114:N$163,$L137)/1000,0)*1000,1000),0))</f>
        <v/>
      </c>
      <c r="CP137" s="41" t="str">
        <f>IF(O137="","",IF(成就内容!F$121&lt;&gt;"",MAX(ROUNDUP(SMALL(O$114:O$163,$L137)/1000,0)*1000,1000),0))</f>
        <v/>
      </c>
      <c r="CQ137" s="41" t="str">
        <f>IF(P137="","",IF(成就内容!G$121&lt;&gt;"",MAX(ROUNDUP(SMALL(P$114:P$163,$L137)/1000,0)*1000,1000),0))</f>
        <v/>
      </c>
      <c r="CR137" s="41">
        <f>IF(Q137="","",IF(成就内容!H$121&lt;&gt;"",MAX(ROUNDUP(SMALL(Q$114:Q$163,$L137)/1000,0)*1000,1000),0))</f>
        <v>0</v>
      </c>
      <c r="CS137" s="41">
        <f>IF(R137="","",IF(成就内容!I$121&lt;&gt;"",MAX(ROUNDUP(SMALL(R$114:R$163,$L137)/1000,0)*1000,1000),0))</f>
        <v>0</v>
      </c>
      <c r="CT137" s="41">
        <f>IF(S137="","",IF(成就内容!J$121&lt;&gt;"",MAX(ROUNDUP(SMALL(S$114:S$163,$L137)/1000,0)*1000,1000),0))</f>
        <v>10588000</v>
      </c>
      <c r="CU137" s="41">
        <f>IF(T137="","",IF(成就内容!K$121&lt;&gt;"",MAX(ROUNDUP(SMALL(T$114:T$163,$L137)/1000,0)*1000,1000),0))</f>
        <v>0</v>
      </c>
      <c r="CV137" s="41">
        <f>IF(U137="","",IF(成就内容!L$121&lt;&gt;"",MAX(ROUNDUP(SMALL(U$114:U$163,$L137)/1000,0)*1000,1000),0))</f>
        <v>0</v>
      </c>
      <c r="CW137" s="41">
        <f>IF(V137="","",IF(成就内容!M$121&lt;&gt;"",MAX(ROUNDUP(SMALL(V$114:V$163,$L137)/1000,0)*1000,1000),0))</f>
        <v>0</v>
      </c>
      <c r="CX137" s="41">
        <f>IF(W137="","",IF(成就内容!N$121&lt;&gt;"",MAX(ROUNDUP(SMALL(W$114:W$163,$L137)/1000,0)*1000,1000),0))</f>
        <v>0</v>
      </c>
      <c r="CY137" s="41">
        <f>IF(X137="","",IF(成就内容!O$121&lt;&gt;"",MAX(ROUNDUP(SMALL(X$114:X$163,$L137)/1000,0)*1000,1000),0))</f>
        <v>0</v>
      </c>
      <c r="CZ137" s="41" t="str">
        <f>IF(Y137="","",IF(成就内容!P$121&lt;&gt;"",MAX(ROUNDUP(SMALL(Y$114:Y$163,$L137)/1000,0)*1000,1000),0))</f>
        <v/>
      </c>
      <c r="DA137" s="41">
        <f>IF(Z137="","",IF(成就内容!Q$121&lt;&gt;"",MAX(ROUNDUP(SMALL(Z$114:Z$163,$L137)/1000,0)*1000,1000),0))</f>
        <v>0</v>
      </c>
      <c r="DB137" s="41">
        <f>IF(AA137="","",IF(成就内容!R$121&lt;&gt;"",MAX(ROUNDUP(SMALL(AA$114:AA$163,$L137)/1000,0)*1000,1000),0))</f>
        <v>0</v>
      </c>
      <c r="DC137" s="41">
        <f>IF(AB137="","",IF(成就内容!S$121&lt;&gt;"",MAX(ROUNDUP(SMALL(AB$114:AB$163,$L137)/1000,0)*1000,1000),0))</f>
        <v>12457000</v>
      </c>
      <c r="DD137" s="41">
        <f>IF(AC137="","",IF(成就内容!T$121&lt;&gt;"",MAX(ROUNDUP(SMALL(AC$114:AC$163,$L137)/1000,0)*1000,1000),0))</f>
        <v>0</v>
      </c>
      <c r="DE137" s="41">
        <f>IF(AD137="","",IF(成就内容!U$121&lt;&gt;"",MAX(ROUNDUP(SMALL(AD$114:AD$163,$L137)/1000,0)*1000,1000),0))</f>
        <v>0</v>
      </c>
      <c r="DF137" s="41">
        <f>IF(AE137="","",IF(成就内容!V$121&lt;&gt;"",MAX(ROUNDUP(SMALL(AE$114:AE$163,$L137)/1000,0)*1000,1000),0))</f>
        <v>0</v>
      </c>
      <c r="DG137" s="41">
        <f>IF(AF137="","",IF(成就内容!W$121&lt;&gt;"",MAX(ROUNDUP(SMALL(AF$114:AF$163,$L137)/1000,0)*1000,1000),0))</f>
        <v>0</v>
      </c>
      <c r="DH137" s="41">
        <f>IF(AG137="","",IF(成就内容!X$121&lt;&gt;"",MAX(ROUNDUP(SMALL(AG$114:AG$163,$L137)/1000,0)*1000,1000),0))</f>
        <v>0</v>
      </c>
      <c r="DI137" s="41" t="str">
        <f>IF(AH137="","",IF(成就内容!Y$121&lt;&gt;"",MAX(ROUNDUP(SMALL(AH$114:AH$163,$L137)/1000,0)*1000,1000),0))</f>
        <v/>
      </c>
      <c r="DJ137" s="41" t="str">
        <f>IF(AI137="","",IF(成就内容!Z$121&lt;&gt;"",MAX(ROUNDUP(SMALL(AI$114:AI$163,$L137)/1000,0)*1000,1000),0))</f>
        <v/>
      </c>
      <c r="DK137" s="41" t="str">
        <f>IF(AJ137="","",IF(成就内容!AA$121&lt;&gt;"",MAX(ROUNDUP(SMALL(AJ$114:AJ$163,$L137)/1000,0)*1000,1000),0))</f>
        <v/>
      </c>
      <c r="DL137" s="41" t="str">
        <f>IF(AK137="","",IF(成就内容!AB$121&lt;&gt;"",MAX(ROUNDUP(SMALL(AK$114:AK$163,$L137)/1000,0)*1000,1000),0))</f>
        <v/>
      </c>
      <c r="DM137" s="41">
        <f>IF(AL137="","",IF(成就内容!AC$121&lt;&gt;"",MAX(ROUNDUP(SMALL(AL$114:AL$163,$L137)/1000,0)*1000,1000),0))</f>
        <v>0</v>
      </c>
      <c r="DN137" s="41">
        <f>IF(AM137="","",IF(成就内容!AD$121&lt;&gt;"",MAX(ROUNDUP(SMALL(AM$114:AM$163,$L137)/1000,0)*1000,1000),0))</f>
        <v>0</v>
      </c>
      <c r="DO137" s="41">
        <f>IF(AN137="","",IF(成就内容!AE$121&lt;&gt;"",MAX(ROUNDUP(SMALL(AN$114:AN$163,$L137)/1000,0)*1000,1000),0))</f>
        <v>0</v>
      </c>
      <c r="DP137" s="41">
        <f>IF(AO137="","",IF(成就内容!AF$121&lt;&gt;"",MAX(ROUNDUP(SMALL(AO$114:AO$163,$L137)/1000,0)*1000,1000),0))</f>
        <v>0</v>
      </c>
      <c r="DQ137" s="41">
        <f>IF(AP137="","",IF(成就内容!AG$121&lt;&gt;"",MAX(ROUNDUP(SMALL(AP$114:AP$163,$L137)/1000,0)*1000,1000),0))</f>
        <v>0</v>
      </c>
      <c r="DR137" s="41">
        <f>IF(AQ137="","",IF(成就内容!AH$121&lt;&gt;"",MAX(ROUNDUP(SMALL(AQ$114:AQ$163,$L137)/1000,0)*1000,1000),0))</f>
        <v>0</v>
      </c>
      <c r="DS137" s="41">
        <f>IF(AR137="","",IF(成就内容!AI$121&lt;&gt;"",MAX(ROUNDUP(SMALL(AR$114:AR$163,$L137)/1000,0)*1000,1000),0))</f>
        <v>0</v>
      </c>
      <c r="DT137" s="41">
        <f>IF(AS137="","",IF(成就内容!AJ$121&lt;&gt;"",MAX(ROUNDUP(SMALL(AS$114:AS$163,$L137)/1000,0)*1000,1000),0))</f>
        <v>0</v>
      </c>
      <c r="DU137" s="41" t="str">
        <f>IF(AT137="","",IF(成就内容!AK$121&lt;&gt;"",MAX(ROUNDUP(SMALL(AT$114:AT$163,$L137)/1000,0)*1000,1000),0))</f>
        <v/>
      </c>
      <c r="DV137" s="41" t="str">
        <f>IF(AU137="","",IF(成就内容!AL$121&lt;&gt;"",MAX(ROUNDUP(SMALL(AU$114:AU$163,$L137)/1000,0)*1000,1000),0))</f>
        <v/>
      </c>
      <c r="DW137" s="41">
        <f>IF(AV137="","",IF(成就内容!AM$121&lt;&gt;"",MAX(ROUNDUP(SMALL(AV$114:AV$163,$L137)/1000,0)*1000,1000),0))</f>
        <v>0</v>
      </c>
      <c r="DX137" s="41">
        <f>IF(AW137="","",IF(成就内容!AN$121&lt;&gt;"",MAX(ROUNDUP(SMALL(AW$114:AW$163,$L137)/1000,0)*1000,1000),0))</f>
        <v>0</v>
      </c>
      <c r="DY137" s="41">
        <f>IF(AX137="","",IF(成就内容!AO$121&lt;&gt;"",MAX(ROUNDUP(SMALL(AX$114:AX$163,$L137)/1000,0)*1000,1000),0))</f>
        <v>6229000</v>
      </c>
      <c r="DZ137" s="41">
        <f>IF(AY137="","",IF(成就内容!AP$121&lt;&gt;"",MAX(ROUNDUP(SMALL(AY$114:AY$163,$L137)/1000,0)*1000,1000),0))</f>
        <v>0</v>
      </c>
      <c r="EA137" s="41">
        <f>IF(AZ137="","",IF(成就内容!AQ$121&lt;&gt;"",MAX(ROUNDUP(SMALL(AZ$114:AZ$163,$L137)/1000,0)*1000,1000),0))</f>
        <v>0</v>
      </c>
      <c r="EB137" s="41">
        <f>IF(BA137="","",IF(成就内容!AR$121&lt;&gt;"",MAX(ROUNDUP(SMALL(BA$114:BA$163,$L137)/1000,0)*1000,1000),0))</f>
        <v>6229000</v>
      </c>
      <c r="EC137" s="41">
        <f>IF(BB137="","",IF(成就内容!AS$121&lt;&gt;"",MAX(ROUNDUP(SMALL(BB$114:BB$163,$L137)/1000,0)*1000,1000),0))</f>
        <v>0</v>
      </c>
      <c r="ED137" s="41">
        <f>IF(BC137="","",IF(成就内容!AT$121&lt;&gt;"",MAX(ROUNDUP(SMALL(BC$114:BC$163,$L137)/1000,0)*1000,1000),0))</f>
        <v>0</v>
      </c>
      <c r="EE137" s="41">
        <f>IF(BD137="","",IF(成就内容!AU$121&lt;&gt;"",MAX(ROUNDUP(SMALL(BD$114:BD$163,$L137)/1000,0)*1000,1000),0))</f>
        <v>0</v>
      </c>
      <c r="EF137" s="41" t="str">
        <f>IF(BE137="","",IF(成就内容!AV$121&lt;&gt;"",MAX(ROUNDUP(SMALL(BE$114:BE$163,$L137)/1000,0)*1000,1000),0))</f>
        <v/>
      </c>
      <c r="EG137" s="41">
        <f>IF(BF137="","",IF(成就内容!AW$121&lt;&gt;"",MAX(ROUNDUP(SMALL(BF$114:BF$163,$L137)/1000,0)*1000,1000),0))</f>
        <v>0</v>
      </c>
      <c r="EH137" s="41">
        <f>IF(BG137="","",IF(成就内容!AX$121&lt;&gt;"",MAX(ROUNDUP(SMALL(BG$114:BG$163,$L137)/1000,0)*1000,1000),0))</f>
        <v>0</v>
      </c>
      <c r="EI137" s="41">
        <f>IF(BH137="","",IF(成就内容!AY$121&lt;&gt;"",MAX(ROUNDUP(SMALL(BH$114:BH$163,$L137)/1000,0)*1000,1000),0))</f>
        <v>12457000</v>
      </c>
      <c r="EJ137" s="41">
        <f>IF(BI137="","",IF(成就内容!AZ$121&lt;&gt;"",MAX(ROUNDUP(SMALL(BI$114:BI$163,$L137)/1000,0)*1000,1000),0))</f>
        <v>0</v>
      </c>
      <c r="EK137" s="41">
        <f>IF(BJ137="","",IF(成就内容!BA$121&lt;&gt;"",MAX(ROUNDUP(SMALL(BJ$114:BJ$163,$L137)/1000,0)*1000,1000),0))</f>
        <v>0</v>
      </c>
      <c r="EL137" s="41">
        <f>IF(BK137="","",IF(成就内容!BB$121&lt;&gt;"",MAX(ROUNDUP(SMALL(BK$114:BK$163,$L137)/1000,0)*1000,1000),0))</f>
        <v>0</v>
      </c>
      <c r="EM137" s="41">
        <f>IF(BL137="","",IF(成就内容!BC$121&lt;&gt;"",MAX(ROUNDUP(SMALL(BL$114:BL$163,$L137)/1000,0)*1000,1000),0))</f>
        <v>0</v>
      </c>
      <c r="EN137" s="41">
        <f>IF(BM137="","",IF(成就内容!BD$121&lt;&gt;"",MAX(ROUNDUP(SMALL(BM$114:BM$163,$L137)/1000,0)*1000,1000),0))</f>
        <v>12457000</v>
      </c>
      <c r="EO137" s="41">
        <f>IF(BN137="","",IF(成就内容!BE$121&lt;&gt;"",MAX(ROUNDUP(SMALL(BN$114:BN$163,$L137)/1000,0)*1000,1000),0))</f>
        <v>0</v>
      </c>
      <c r="EP137" s="41">
        <f>IF(BO137="","",IF(成就内容!BF$121&lt;&gt;"",MAX(ROUNDUP(SMALL(BO$114:BO$163,$L137)/1000,0)*1000,1000),0))</f>
        <v>0</v>
      </c>
      <c r="EQ137" s="41">
        <f>IF(BP137="","",IF(成就内容!BG$121&lt;&gt;"",MAX(ROUNDUP(SMALL(BP$114:BP$163,$L137)/1000,0)*1000,1000),0))</f>
        <v>0</v>
      </c>
      <c r="ER137" s="41">
        <f>IF(BQ137="","",IF(成就内容!BH$121&lt;&gt;"",MAX(ROUNDUP(SMALL(BQ$114:BQ$163,$L137)/1000,0)*1000,1000),0))</f>
        <v>0</v>
      </c>
      <c r="ES137" s="41" t="str">
        <f>IF(BR137="","",IF(成就内容!BI$121&lt;&gt;"",MAX(ROUNDUP(SMALL(BR$114:BR$163,$L137)/1000,0)*1000,1000),0))</f>
        <v/>
      </c>
      <c r="ET137" s="41">
        <f>IF(BS137="","",IF(成就内容!BJ$121&lt;&gt;"",MAX(ROUNDUP(SMALL(BS$114:BS$163,$L137)/1000,0)*1000,1000),0))</f>
        <v>240000</v>
      </c>
      <c r="EU137" s="41">
        <f>IF(BT137="","",IF(成就内容!BK$121&lt;&gt;"",MAX(ROUNDUP(SMALL(BT$114:BT$163,$L137)/1000,0)*1000,1000),0))</f>
        <v>0</v>
      </c>
      <c r="EV137" s="41">
        <f>IF(BU137="","",IF(成就内容!BL$121&lt;&gt;"",MAX(ROUNDUP(SMALL(BU$114:BU$163,$L137)/1000,0)*1000,1000),0))</f>
        <v>0</v>
      </c>
      <c r="EW137" s="41">
        <f>IF(BV137="","",IF(成就内容!BM$121&lt;&gt;"",MAX(ROUNDUP(SMALL(BV$114:BV$163,$L137)/1000,0)*1000,1000),0))</f>
        <v>319000</v>
      </c>
      <c r="EX137" s="41" t="str">
        <f>IF(BW137="","",IF(成就内容!BN$121&lt;&gt;"",MAX(ROUNDUP(SMALL(BW$114:BW$163,$L137)/1000,0)*1000,1000),0))</f>
        <v/>
      </c>
      <c r="EY137" s="41">
        <f>IF(BX137="","",IF(成就内容!BO$121&lt;&gt;"",MAX(ROUNDUP(SMALL(BX$114:BX$163,$L137)/1000,0)*1000,1000),0))</f>
        <v>0</v>
      </c>
      <c r="EZ137" s="41">
        <f>IF(BY137="","",IF(成就内容!BP$121&lt;&gt;"",MAX(ROUNDUP(SMALL(BY$114:BY$163,$L137)/1000,0)*1000,1000),0))</f>
        <v>0</v>
      </c>
      <c r="FA137" s="41">
        <f>IF(BZ137="","",IF(成就内容!BQ$121&lt;&gt;"",MAX(ROUNDUP(SMALL(BZ$114:BZ$163,$L137)/1000,0)*1000,1000),0))</f>
        <v>0</v>
      </c>
      <c r="FB137" s="41" t="str">
        <f>IF(CA137="","",IF(成就内容!BR$121&lt;&gt;"",MAX(ROUNDUP(SMALL(CA$114:CA$163,$L137)/1000,0)*1000,1000),0))</f>
        <v/>
      </c>
      <c r="FC137" s="41" t="str">
        <f>IF(CB137="","",IF(成就内容!BS$121&lt;&gt;"",MAX(ROUNDUP(SMALL(CB$114:CB$163,$L137)/1000,0)*1000,1000),0))</f>
        <v/>
      </c>
      <c r="FD137" s="41">
        <f>IF(CC137="","",IF(成就内容!BT$121&lt;&gt;"",MAX(ROUNDUP(SMALL(CC$114:CC$163,$L137)/1000,0)*1000,1000),0))</f>
        <v>0</v>
      </c>
      <c r="FE137" s="41">
        <f>IF(CD137="","",IF(成就内容!BU$121&lt;&gt;"",MAX(ROUNDUP(SMALL(CD$114:CD$163,$L137)/1000,0)*1000,1000),0))</f>
        <v>0</v>
      </c>
      <c r="FF137" s="41" t="str">
        <f>IF(CE137="","",IF(成就内容!BV$121&lt;&gt;"",MAX(ROUNDUP(SMALL(CE$114:CE$163,$L137)/1000,0)*1000,1000),0))</f>
        <v/>
      </c>
      <c r="FG137" s="41">
        <f>IF(CF137="","",IF(成就内容!BW$121&lt;&gt;"",MAX(ROUNDUP(SMALL(CF$114:CF$163,$L137)/1000,0)*1000,1000),0))</f>
        <v>0</v>
      </c>
      <c r="FH137" s="41">
        <f>IF(CG137="","",IF(成就内容!BX$121&lt;&gt;"",MAX(ROUNDUP(SMALL(CG$114:CG$163,$L137)/1000,0)*1000,1000),0))</f>
        <v>2243000</v>
      </c>
      <c r="FI137" s="41">
        <f>IF(CH137="","",IF(成就内容!BY$121&lt;&gt;"",MAX(ROUNDUP(SMALL(CH$114:CH$163,$L137)/1000,0)*1000,1000),0))</f>
        <v>0</v>
      </c>
      <c r="FJ137" s="41">
        <f>IF(CI137="","",IF(成就内容!BZ$121&lt;&gt;"",MAX(ROUNDUP(SMALL(CI$114:CI$163,$L137)/1000,0)*1000,1000),0))</f>
        <v>0</v>
      </c>
    </row>
    <row r="138" spans="1:166" s="96" customFormat="1" x14ac:dyDescent="0.15">
      <c r="B138" s="96">
        <v>135</v>
      </c>
      <c r="C138" s="96">
        <f>'[1]功能-子任务'!$S139</f>
        <v>248904</v>
      </c>
      <c r="D138" s="96">
        <f>'[1]功能-子任务'!$AC139</f>
        <v>230400000</v>
      </c>
      <c r="E138" s="96">
        <f>'[1]功能-子任务'!$AM139/4</f>
        <v>1577108203.125</v>
      </c>
      <c r="F138" s="96">
        <f t="shared" si="154"/>
        <v>1577108203.125</v>
      </c>
      <c r="G138" s="96">
        <f>'[1]功能-子任务'!$AR139</f>
        <v>3385620000.000001</v>
      </c>
      <c r="H138" s="96">
        <f>'[1]功能-子任务'!$BA139</f>
        <v>395450</v>
      </c>
      <c r="I138" s="96">
        <f>'[1]功能-子任务'!$BJ139</f>
        <v>1392655.5</v>
      </c>
      <c r="J138" s="19"/>
      <c r="L138" s="43">
        <v>25</v>
      </c>
      <c r="M138" s="41">
        <f>IF(成就内容!D31="","",INDEX($E$4:$E$178*成就内容!D$121/SUM(成就内容!$D$121:$BZ$121),成就内容!D87,1)-SUM(M$114:M137))</f>
        <v>0</v>
      </c>
      <c r="N138" s="41" t="str">
        <f>IF(成就内容!E31="","",INDEX($E$4:$E$178*成就内容!E$121/SUM(成就内容!$D$121:$BZ$121),成就内容!E87,1)-SUM(N$114:N137))</f>
        <v/>
      </c>
      <c r="O138" s="41" t="str">
        <f>IF(成就内容!F31="","",INDEX($E$4:$E$178*成就内容!F$121/SUM(成就内容!$D$121:$BZ$121),成就内容!F87,1)-SUM(O$114:O137))</f>
        <v/>
      </c>
      <c r="P138" s="41" t="str">
        <f>IF(成就内容!G31="","",INDEX($E$4:$E$178*成就内容!G$121/SUM(成就内容!$D$121:$BZ$121),成就内容!G87,1)-SUM(P$114:P137))</f>
        <v/>
      </c>
      <c r="Q138" s="41">
        <f>IF(成就内容!H31="","",INDEX($E$4:$E$178*成就内容!H$121/SUM(成就内容!$D$121:$BZ$121),成就内容!H87,1)-SUM(Q$114:Q137))</f>
        <v>0</v>
      </c>
      <c r="R138" s="41">
        <f>IF(成就内容!I31="","",INDEX($E$4:$E$178*成就内容!I$121/SUM(成就内容!$D$121:$BZ$121),成就内容!I87,1)-SUM(R$114:R137))</f>
        <v>0</v>
      </c>
      <c r="S138" s="41">
        <f>IF(成就内容!J31="","",INDEX($E$4:$E$178*成就内容!J$121/SUM(成就内容!$D$121:$BZ$121),成就内容!J87,1)-SUM(S$114:S137))</f>
        <v>12456154.336734693</v>
      </c>
      <c r="T138" s="41">
        <f>IF(成就内容!K31="","",INDEX($E$4:$E$178*成就内容!K$121/SUM(成就内容!$D$121:$BZ$121),成就内容!K87,1)-SUM(T$114:T137))</f>
        <v>0</v>
      </c>
      <c r="U138" s="41">
        <f>IF(成就内容!L31="","",INDEX($E$4:$E$178*成就内容!L$121/SUM(成就内容!$D$121:$BZ$121),成就内容!L87,1)-SUM(U$114:U137))</f>
        <v>0</v>
      </c>
      <c r="V138" s="41">
        <f>IF(成就内容!M31="","",INDEX($E$4:$E$178*成就内容!M$121/SUM(成就内容!$D$121:$BZ$121),成就内容!M87,1)-SUM(V$114:V137))</f>
        <v>0</v>
      </c>
      <c r="W138" s="41">
        <f>IF(成就内容!N31="","",INDEX($E$4:$E$178*成就内容!N$121/SUM(成就内容!$D$121:$BZ$121),成就内容!N87,1)-SUM(W$114:W137))</f>
        <v>0</v>
      </c>
      <c r="X138" s="41">
        <f>IF(成就内容!O31="","",INDEX($E$4:$E$178*成就内容!O$121/SUM(成就内容!$D$121:$BZ$121),成就内容!O87,1)-SUM(X$114:X137))</f>
        <v>0</v>
      </c>
      <c r="Y138" s="41" t="str">
        <f>IF(成就内容!P31="","",INDEX($E$4:$E$178*成就内容!P$121/SUM(成就内容!$D$121:$BZ$121),成就内容!P87,1)-SUM(Y$114:Y137))</f>
        <v/>
      </c>
      <c r="Z138" s="41">
        <f>IF(成就内容!Q31="","",INDEX($E$4:$E$178*成就内容!Q$121/SUM(成就内容!$D$121:$BZ$121),成就内容!Q87,1)-SUM(Z$114:Z137))</f>
        <v>0</v>
      </c>
      <c r="AA138" s="41">
        <f>IF(成就内容!R31="","",INDEX($E$4:$E$178*成就内容!R$121/SUM(成就内容!$D$121:$BZ$121),成就内容!R87,1)-SUM(AA$114:AA137))</f>
        <v>0</v>
      </c>
      <c r="AB138" s="41">
        <f>IF(成就内容!S31="","",INDEX($E$4:$E$178*成就内容!S$121/SUM(成就内容!$D$121:$BZ$121),成就内容!S87,1)-SUM(AB$114:AB137))</f>
        <v>12456154.336734697</v>
      </c>
      <c r="AC138" s="41">
        <f>IF(成就内容!T31="","",INDEX($E$4:$E$178*成就内容!T$121/SUM(成就内容!$D$121:$BZ$121),成就内容!T87,1)-SUM(AC$114:AC137))</f>
        <v>0</v>
      </c>
      <c r="AD138" s="41">
        <f>IF(成就内容!U31="","",INDEX($E$4:$E$178*成就内容!U$121/SUM(成就内容!$D$121:$BZ$121),成就内容!U87,1)-SUM(AD$114:AD137))</f>
        <v>0</v>
      </c>
      <c r="AE138" s="41">
        <f>IF(成就内容!V31="","",INDEX($E$4:$E$178*成就内容!V$121/SUM(成就内容!$D$121:$BZ$121),成就内容!V87,1)-SUM(AE$114:AE137))</f>
        <v>0</v>
      </c>
      <c r="AF138" s="41">
        <f>IF(成就内容!W31="","",INDEX($E$4:$E$178*成就内容!W$121/SUM(成就内容!$D$121:$BZ$121),成就内容!W87,1)-SUM(AF$114:AF137))</f>
        <v>0</v>
      </c>
      <c r="AG138" s="41">
        <f>IF(成就内容!X31="","",INDEX($E$4:$E$178*成就内容!X$121/SUM(成就内容!$D$121:$BZ$121),成就内容!X87,1)-SUM(AG$114:AG137))</f>
        <v>0</v>
      </c>
      <c r="AH138" s="41" t="str">
        <f>IF(成就内容!Y31="","",INDEX($E$4:$E$178*成就内容!Y$121/SUM(成就内容!$D$121:$BZ$121),成就内容!Y87,1)-SUM(AH$114:AH137))</f>
        <v/>
      </c>
      <c r="AI138" s="41" t="str">
        <f>IF(成就内容!Z31="","",INDEX($E$4:$E$178*成就内容!Z$121/SUM(成就内容!$D$121:$BZ$121),成就内容!Z87,1)-SUM(AI$114:AI137))</f>
        <v/>
      </c>
      <c r="AJ138" s="41" t="str">
        <f>IF(成就内容!AA31="","",INDEX($E$4:$E$178*成就内容!AA$121/SUM(成就内容!$D$121:$BZ$121),成就内容!AA87,1)-SUM(AJ$114:AJ137))</f>
        <v/>
      </c>
      <c r="AK138" s="41" t="str">
        <f>IF(成就内容!AB31="","",INDEX($E$4:$E$178*成就内容!AB$121/SUM(成就内容!$D$121:$BZ$121),成就内容!AB87,1)-SUM(AK$114:AK137))</f>
        <v/>
      </c>
      <c r="AL138" s="41">
        <f>IF(成就内容!AC31="","",INDEX($E$4:$E$178*成就内容!AC$121/SUM(成就内容!$D$121:$BZ$121),成就内容!AC87,1)-SUM(AL$114:AL137))</f>
        <v>0</v>
      </c>
      <c r="AM138" s="41">
        <f>IF(成就内容!AD31="","",INDEX($E$4:$E$178*成就内容!AD$121/SUM(成就内容!$D$121:$BZ$121),成就内容!AD87,1)-SUM(AM$114:AM137))</f>
        <v>0</v>
      </c>
      <c r="AN138" s="41">
        <f>IF(成就内容!AE31="","",INDEX($E$4:$E$178*成就内容!AE$121/SUM(成就内容!$D$121:$BZ$121),成就内容!AE87,1)-SUM(AN$114:AN137))</f>
        <v>0</v>
      </c>
      <c r="AO138" s="41">
        <f>IF(成就内容!AF31="","",INDEX($E$4:$E$178*成就内容!AF$121/SUM(成就内容!$D$121:$BZ$121),成就内容!AF87,1)-SUM(AO$114:AO137))</f>
        <v>0</v>
      </c>
      <c r="AP138" s="41">
        <f>IF(成就内容!AG31="","",INDEX($E$4:$E$178*成就内容!AG$121/SUM(成就内容!$D$121:$BZ$121),成就内容!AG87,1)-SUM(AP$114:AP137))</f>
        <v>0</v>
      </c>
      <c r="AQ138" s="41">
        <f>IF(成就内容!AH31="","",INDEX($E$4:$E$178*成就内容!AH$121/SUM(成就内容!$D$121:$BZ$121),成就内容!AH87,1)-SUM(AQ$114:AQ137))</f>
        <v>0</v>
      </c>
      <c r="AR138" s="41">
        <f>IF(成就内容!AI31="","",INDEX($E$4:$E$178*成就内容!AI$121/SUM(成就内容!$D$121:$BZ$121),成就内容!AI87,1)-SUM(AR$114:AR137))</f>
        <v>0</v>
      </c>
      <c r="AS138" s="41">
        <f>IF(成就内容!AJ31="","",INDEX($E$4:$E$178*成就内容!AJ$121/SUM(成就内容!$D$121:$BZ$121),成就内容!AJ87,1)-SUM(AS$114:AS137))</f>
        <v>0</v>
      </c>
      <c r="AT138" s="41" t="str">
        <f>IF(成就内容!AK31="","",INDEX($E$4:$E$178*成就内容!AK$121/SUM(成就内容!$D$121:$BZ$121),成就内容!AK87,1)-SUM(AT$114:AT137))</f>
        <v/>
      </c>
      <c r="AU138" s="41" t="str">
        <f>IF(成就内容!AL31="","",INDEX($E$4:$E$178*成就内容!AL$121/SUM(成就内容!$D$121:$BZ$121),成就内容!AL87,1)-SUM(AU$114:AU137))</f>
        <v/>
      </c>
      <c r="AV138" s="41" t="str">
        <f>IF(成就内容!AM31="","",INDEX($E$4:$E$178*成就内容!AM$121/SUM(成就内容!$D$121:$BZ$121),成就内容!AM87,1)-SUM(AV$114:AV137))</f>
        <v/>
      </c>
      <c r="AW138" s="41" t="str">
        <f>IF(成就内容!AN31="","",INDEX($E$4:$E$178*成就内容!AN$121/SUM(成就内容!$D$121:$BZ$121),成就内容!AN87,1)-SUM(AW$114:AW137))</f>
        <v/>
      </c>
      <c r="AX138" s="41">
        <f>IF(成就内容!AO31="","",INDEX($E$4:$E$178*成就内容!AO$121/SUM(成就内容!$D$121:$BZ$121),成就内容!AO87,1)-SUM(AX$114:AX137))</f>
        <v>6228077.1683673486</v>
      </c>
      <c r="AY138" s="41">
        <f>IF(成就内容!AP31="","",INDEX($E$4:$E$178*成就内容!AP$121/SUM(成就内容!$D$121:$BZ$121),成就内容!AP87,1)-SUM(AY$114:AY137))</f>
        <v>0</v>
      </c>
      <c r="AZ138" s="41">
        <f>IF(成就内容!AQ31="","",INDEX($E$4:$E$178*成就内容!AQ$121/SUM(成就内容!$D$121:$BZ$121),成就内容!AQ87,1)-SUM(AZ$114:AZ137))</f>
        <v>0</v>
      </c>
      <c r="BA138" s="41">
        <f>IF(成就内容!AR31="","",INDEX($E$4:$E$178*成就内容!AR$121/SUM(成就内容!$D$121:$BZ$121),成就内容!AR87,1)-SUM(BA$114:BA137))</f>
        <v>6228077.1683673449</v>
      </c>
      <c r="BB138" s="41">
        <f>IF(成就内容!AS31="","",INDEX($E$4:$E$178*成就内容!AS$121/SUM(成就内容!$D$121:$BZ$121),成就内容!AS87,1)-SUM(BB$114:BB137))</f>
        <v>0</v>
      </c>
      <c r="BC138" s="41">
        <f>IF(成就内容!AT31="","",INDEX($E$4:$E$178*成就内容!AT$121/SUM(成就内容!$D$121:$BZ$121),成就内容!AT87,1)-SUM(BC$114:BC137))</f>
        <v>0</v>
      </c>
      <c r="BD138" s="41">
        <f>IF(成就内容!AU31="","",INDEX($E$4:$E$178*成就内容!AU$121/SUM(成就内容!$D$121:$BZ$121),成就内容!AU87,1)-SUM(BD$114:BD137))</f>
        <v>0</v>
      </c>
      <c r="BE138" s="41" t="str">
        <f>IF(成就内容!AV31="","",INDEX($E$4:$E$178*成就内容!AV$121/SUM(成就内容!$D$121:$BZ$121),成就内容!AV87,1)-SUM(BE$114:BE137))</f>
        <v/>
      </c>
      <c r="BF138" s="41">
        <f>IF(成就内容!AW31="","",INDEX($E$4:$E$178*成就内容!AW$121/SUM(成就内容!$D$121:$BZ$121),成就内容!AW87,1)-SUM(BF$114:BF137))</f>
        <v>0</v>
      </c>
      <c r="BG138" s="41">
        <f>IF(成就内容!AX31="","",INDEX($E$4:$E$178*成就内容!AX$121/SUM(成就内容!$D$121:$BZ$121),成就内容!AX87,1)-SUM(BG$114:BG137))</f>
        <v>0</v>
      </c>
      <c r="BH138" s="41">
        <f>IF(成就内容!AY31="","",INDEX($E$4:$E$178*成就内容!AY$121/SUM(成就内容!$D$121:$BZ$121),成就内容!AY87,1)-SUM(BH$114:BH137))</f>
        <v>12456154.336734697</v>
      </c>
      <c r="BI138" s="41">
        <f>IF(成就内容!AZ31="","",INDEX($E$4:$E$178*成就内容!AZ$121/SUM(成就内容!$D$121:$BZ$121),成就内容!AZ87,1)-SUM(BI$114:BI137))</f>
        <v>0</v>
      </c>
      <c r="BJ138" s="41">
        <f>IF(成就内容!BA31="","",INDEX($E$4:$E$178*成就内容!BA$121/SUM(成就内容!$D$121:$BZ$121),成就内容!BA87,1)-SUM(BJ$114:BJ137))</f>
        <v>0</v>
      </c>
      <c r="BK138" s="41">
        <f>IF(成就内容!BB31="","",INDEX($E$4:$E$178*成就内容!BB$121/SUM(成就内容!$D$121:$BZ$121),成就内容!BB87,1)-SUM(BK$114:BK137))</f>
        <v>0</v>
      </c>
      <c r="BL138" s="41">
        <f>IF(成就内容!BC31="","",INDEX($E$4:$E$178*成就内容!BC$121/SUM(成就内容!$D$121:$BZ$121),成就内容!BC87,1)-SUM(BL$114:BL137))</f>
        <v>0</v>
      </c>
      <c r="BM138" s="41">
        <f>IF(成就内容!BD31="","",INDEX($E$4:$E$178*成就内容!BD$121/SUM(成就内容!$D$121:$BZ$121),成就内容!BD87,1)-SUM(BM$114:BM137))</f>
        <v>12456154.336734697</v>
      </c>
      <c r="BN138" s="41">
        <f>IF(成就内容!BE31="","",INDEX($E$4:$E$178*成就内容!BE$121/SUM(成就内容!$D$121:$BZ$121),成就内容!BE87,1)-SUM(BN$114:BN137))</f>
        <v>0</v>
      </c>
      <c r="BO138" s="41">
        <f>IF(成就内容!BF31="","",INDEX($E$4:$E$178*成就内容!BF$121/SUM(成就内容!$D$121:$BZ$121),成就内容!BF87,1)-SUM(BO$114:BO137))</f>
        <v>0</v>
      </c>
      <c r="BP138" s="41">
        <f>IF(成就内容!BG31="","",INDEX($E$4:$E$178*成就内容!BG$121/SUM(成就内容!$D$121:$BZ$121),成就内容!BG87,1)-SUM(BP$114:BP137))</f>
        <v>0</v>
      </c>
      <c r="BQ138" s="41">
        <f>IF(成就内容!BH31="","",INDEX($E$4:$E$178*成就内容!BH$121/SUM(成就内容!$D$121:$BZ$121),成就内容!BH87,1)-SUM(BQ$114:BQ137))</f>
        <v>0</v>
      </c>
      <c r="BR138" s="41" t="str">
        <f>IF(成就内容!BI31="","",INDEX($E$4:$E$178*成就内容!BI$121/SUM(成就内容!$D$121:$BZ$121),成就内容!BI87,1)-SUM(BR$114:BR137))</f>
        <v/>
      </c>
      <c r="BS138" s="41">
        <f>IF(成就内容!BJ31="","",INDEX($E$4:$E$178*成就内容!BJ$121/SUM(成就内容!$D$121:$BZ$121),成就内容!BJ87,1)-SUM(BS$114:BS137))</f>
        <v>438456.63265306107</v>
      </c>
      <c r="BT138" s="41">
        <f>IF(成就内容!BK31="","",INDEX($E$4:$E$178*成就内容!BK$121/SUM(成就内容!$D$121:$BZ$121),成就内容!BK87,1)-SUM(BT$114:BT137))</f>
        <v>0</v>
      </c>
      <c r="BU138" s="41">
        <f>IF(成就内容!BL31="","",INDEX($E$4:$E$178*成就内容!BL$121/SUM(成就内容!$D$121:$BZ$121),成就内容!BL87,1)-SUM(BU$114:BU137))</f>
        <v>0</v>
      </c>
      <c r="BV138" s="41">
        <f>IF(成就内容!BM31="","",INDEX($E$4:$E$178*成就内容!BM$121/SUM(成就内容!$D$121:$BZ$121),成就内容!BM87,1)-SUM(BV$114:BV137))</f>
        <v>318877.55102040817</v>
      </c>
      <c r="BW138" s="41" t="str">
        <f>IF(成就内容!BN31="","",INDEX($E$4:$E$178*成就内容!BN$121/SUM(成就内容!$D$121:$BZ$121),成就内容!BN87,1)-SUM(BW$114:BW137))</f>
        <v/>
      </c>
      <c r="BX138" s="41">
        <f>IF(成就内容!BO31="","",INDEX($E$4:$E$178*成就内容!BO$121/SUM(成就内容!$D$121:$BZ$121),成就内容!BO87,1)-SUM(BX$114:BX137))</f>
        <v>0</v>
      </c>
      <c r="BY138" s="41">
        <f>IF(成就内容!BP31="","",INDEX($E$4:$E$178*成就内容!BP$121/SUM(成就内容!$D$121:$BZ$121),成就内容!BP87,1)-SUM(BY$114:BY137))</f>
        <v>0</v>
      </c>
      <c r="BZ138" s="41">
        <f>IF(成就内容!BQ31="","",INDEX($E$4:$E$178*成就内容!BQ$121/SUM(成就内容!$D$121:$BZ$121),成就内容!BQ87,1)-SUM(BZ$114:BZ137))</f>
        <v>0</v>
      </c>
      <c r="CA138" s="41" t="str">
        <f>IF(成就内容!BR31="","",INDEX($E$4:$E$178*成就内容!BR$121/SUM(成就内容!$D$121:$BZ$121),成就内容!BR87,1)-SUM(CA$114:CA137))</f>
        <v/>
      </c>
      <c r="CB138" s="41" t="str">
        <f>IF(成就内容!BS31="","",INDEX($E$4:$E$178*成就内容!BS$121/SUM(成就内容!$D$121:$BZ$121),成就内容!BS87,1)-SUM(CB$114:CB137))</f>
        <v/>
      </c>
      <c r="CC138" s="41">
        <f>IF(成就内容!BT31="","",INDEX($E$4:$E$178*成就内容!BT$121/SUM(成就内容!$D$121:$BZ$121),成就内容!BT87,1)-SUM(CC$114:CC137))</f>
        <v>0</v>
      </c>
      <c r="CD138" s="41">
        <f>IF(成就内容!BU31="","",INDEX($E$4:$E$178*成就内容!BU$121/SUM(成就内容!$D$121:$BZ$121),成就内容!BU87,1)-SUM(CD$114:CD137))</f>
        <v>0</v>
      </c>
      <c r="CE138" s="41" t="str">
        <f>IF(成就内容!BV31="","",INDEX($E$4:$E$178*成就内容!BV$121/SUM(成就内容!$D$121:$BZ$121),成就内容!BV87,1)-SUM(CE$114:CE137))</f>
        <v/>
      </c>
      <c r="CF138" s="41">
        <f>IF(成就内容!BW31="","",INDEX($E$4:$E$178*成就内容!BW$121/SUM(成就内容!$D$121:$BZ$121),成就内容!BW87,1)-SUM(CF$114:CF137))</f>
        <v>0</v>
      </c>
      <c r="CG138" s="41">
        <f>IF(成就内容!BX31="","",INDEX($E$4:$E$178*成就内容!BX$121/SUM(成就内容!$D$121:$BZ$121),成就内容!BX87,1)-SUM(CG$114:CG137))</f>
        <v>3736846.301020408</v>
      </c>
      <c r="CH138" s="41">
        <f>IF(成就内容!BY31="","",INDEX($E$4:$E$178*成就内容!BY$121/SUM(成就内容!$D$121:$BZ$121),成就内容!BY87,1)-SUM(CH$114:CH137))</f>
        <v>0</v>
      </c>
      <c r="CI138" s="41">
        <f>IF(成就内容!BZ31="","",INDEX($E$4:$E$178*成就内容!BZ$121/SUM(成就内容!$D$121:$BZ$121),成就内容!BZ87,1)-SUM(CI$114:CI137))</f>
        <v>0</v>
      </c>
      <c r="CK138" s="19"/>
      <c r="CM138" s="43">
        <v>25</v>
      </c>
      <c r="CN138" s="41">
        <f>IF(M138="","",IF(成就内容!D$121&lt;&gt;"",MAX(ROUNDUP(SMALL(M$114:M$163,$L138)/1000,0)*1000,1000),0))</f>
        <v>0</v>
      </c>
      <c r="CO138" s="41" t="str">
        <f>IF(N138="","",IF(成就内容!E$121&lt;&gt;"",MAX(ROUNDUP(SMALL(N$114:N$163,$L138)/1000,0)*1000,1000),0))</f>
        <v/>
      </c>
      <c r="CP138" s="41" t="str">
        <f>IF(O138="","",IF(成就内容!F$121&lt;&gt;"",MAX(ROUNDUP(SMALL(O$114:O$163,$L138)/1000,0)*1000,1000),0))</f>
        <v/>
      </c>
      <c r="CQ138" s="41" t="str">
        <f>IF(P138="","",IF(成就内容!G$121&lt;&gt;"",MAX(ROUNDUP(SMALL(P$114:P$163,$L138)/1000,0)*1000,1000),0))</f>
        <v/>
      </c>
      <c r="CR138" s="41">
        <f>IF(Q138="","",IF(成就内容!H$121&lt;&gt;"",MAX(ROUNDUP(SMALL(Q$114:Q$163,$L138)/1000,0)*1000,1000),0))</f>
        <v>0</v>
      </c>
      <c r="CS138" s="41">
        <f>IF(R138="","",IF(成就内容!I$121&lt;&gt;"",MAX(ROUNDUP(SMALL(R$114:R$163,$L138)/1000,0)*1000,1000),0))</f>
        <v>0</v>
      </c>
      <c r="CT138" s="41">
        <f>IF(S138="","",IF(成就内容!J$121&lt;&gt;"",MAX(ROUNDUP(SMALL(S$114:S$163,$L138)/1000,0)*1000,1000),0))</f>
        <v>12457000</v>
      </c>
      <c r="CU138" s="41">
        <f>IF(T138="","",IF(成就内容!K$121&lt;&gt;"",MAX(ROUNDUP(SMALL(T$114:T$163,$L138)/1000,0)*1000,1000),0))</f>
        <v>0</v>
      </c>
      <c r="CV138" s="41">
        <f>IF(U138="","",IF(成就内容!L$121&lt;&gt;"",MAX(ROUNDUP(SMALL(U$114:U$163,$L138)/1000,0)*1000,1000),0))</f>
        <v>0</v>
      </c>
      <c r="CW138" s="41">
        <f>IF(V138="","",IF(成就内容!M$121&lt;&gt;"",MAX(ROUNDUP(SMALL(V$114:V$163,$L138)/1000,0)*1000,1000),0))</f>
        <v>0</v>
      </c>
      <c r="CX138" s="41">
        <f>IF(W138="","",IF(成就内容!N$121&lt;&gt;"",MAX(ROUNDUP(SMALL(W$114:W$163,$L138)/1000,0)*1000,1000),0))</f>
        <v>0</v>
      </c>
      <c r="CY138" s="41">
        <f>IF(X138="","",IF(成就内容!O$121&lt;&gt;"",MAX(ROUNDUP(SMALL(X$114:X$163,$L138)/1000,0)*1000,1000),0))</f>
        <v>0</v>
      </c>
      <c r="CZ138" s="41" t="str">
        <f>IF(Y138="","",IF(成就内容!P$121&lt;&gt;"",MAX(ROUNDUP(SMALL(Y$114:Y$163,$L138)/1000,0)*1000,1000),0))</f>
        <v/>
      </c>
      <c r="DA138" s="41">
        <f>IF(Z138="","",IF(成就内容!Q$121&lt;&gt;"",MAX(ROUNDUP(SMALL(Z$114:Z$163,$L138)/1000,0)*1000,1000),0))</f>
        <v>0</v>
      </c>
      <c r="DB138" s="41">
        <f>IF(AA138="","",IF(成就内容!R$121&lt;&gt;"",MAX(ROUNDUP(SMALL(AA$114:AA$163,$L138)/1000,0)*1000,1000),0))</f>
        <v>0</v>
      </c>
      <c r="DC138" s="41">
        <f>IF(AB138="","",IF(成就内容!S$121&lt;&gt;"",MAX(ROUNDUP(SMALL(AB$114:AB$163,$L138)/1000,0)*1000,1000),0))</f>
        <v>12457000</v>
      </c>
      <c r="DD138" s="41">
        <f>IF(AC138="","",IF(成就内容!T$121&lt;&gt;"",MAX(ROUNDUP(SMALL(AC$114:AC$163,$L138)/1000,0)*1000,1000),0))</f>
        <v>0</v>
      </c>
      <c r="DE138" s="41">
        <f>IF(AD138="","",IF(成就内容!U$121&lt;&gt;"",MAX(ROUNDUP(SMALL(AD$114:AD$163,$L138)/1000,0)*1000,1000),0))</f>
        <v>0</v>
      </c>
      <c r="DF138" s="41">
        <f>IF(AE138="","",IF(成就内容!V$121&lt;&gt;"",MAX(ROUNDUP(SMALL(AE$114:AE$163,$L138)/1000,0)*1000,1000),0))</f>
        <v>0</v>
      </c>
      <c r="DG138" s="41">
        <f>IF(AF138="","",IF(成就内容!W$121&lt;&gt;"",MAX(ROUNDUP(SMALL(AF$114:AF$163,$L138)/1000,0)*1000,1000),0))</f>
        <v>0</v>
      </c>
      <c r="DH138" s="41">
        <f>IF(AG138="","",IF(成就内容!X$121&lt;&gt;"",MAX(ROUNDUP(SMALL(AG$114:AG$163,$L138)/1000,0)*1000,1000),0))</f>
        <v>0</v>
      </c>
      <c r="DI138" s="41" t="str">
        <f>IF(AH138="","",IF(成就内容!Y$121&lt;&gt;"",MAX(ROUNDUP(SMALL(AH$114:AH$163,$L138)/1000,0)*1000,1000),0))</f>
        <v/>
      </c>
      <c r="DJ138" s="41" t="str">
        <f>IF(AI138="","",IF(成就内容!Z$121&lt;&gt;"",MAX(ROUNDUP(SMALL(AI$114:AI$163,$L138)/1000,0)*1000,1000),0))</f>
        <v/>
      </c>
      <c r="DK138" s="41" t="str">
        <f>IF(AJ138="","",IF(成就内容!AA$121&lt;&gt;"",MAX(ROUNDUP(SMALL(AJ$114:AJ$163,$L138)/1000,0)*1000,1000),0))</f>
        <v/>
      </c>
      <c r="DL138" s="41" t="str">
        <f>IF(AK138="","",IF(成就内容!AB$121&lt;&gt;"",MAX(ROUNDUP(SMALL(AK$114:AK$163,$L138)/1000,0)*1000,1000),0))</f>
        <v/>
      </c>
      <c r="DM138" s="41">
        <f>IF(AL138="","",IF(成就内容!AC$121&lt;&gt;"",MAX(ROUNDUP(SMALL(AL$114:AL$163,$L138)/1000,0)*1000,1000),0))</f>
        <v>0</v>
      </c>
      <c r="DN138" s="41">
        <f>IF(AM138="","",IF(成就内容!AD$121&lt;&gt;"",MAX(ROUNDUP(SMALL(AM$114:AM$163,$L138)/1000,0)*1000,1000),0))</f>
        <v>0</v>
      </c>
      <c r="DO138" s="41">
        <f>IF(AN138="","",IF(成就内容!AE$121&lt;&gt;"",MAX(ROUNDUP(SMALL(AN$114:AN$163,$L138)/1000,0)*1000,1000),0))</f>
        <v>0</v>
      </c>
      <c r="DP138" s="41">
        <f>IF(AO138="","",IF(成就内容!AF$121&lt;&gt;"",MAX(ROUNDUP(SMALL(AO$114:AO$163,$L138)/1000,0)*1000,1000),0))</f>
        <v>0</v>
      </c>
      <c r="DQ138" s="41">
        <f>IF(AP138="","",IF(成就内容!AG$121&lt;&gt;"",MAX(ROUNDUP(SMALL(AP$114:AP$163,$L138)/1000,0)*1000,1000),0))</f>
        <v>0</v>
      </c>
      <c r="DR138" s="41">
        <f>IF(AQ138="","",IF(成就内容!AH$121&lt;&gt;"",MAX(ROUNDUP(SMALL(AQ$114:AQ$163,$L138)/1000,0)*1000,1000),0))</f>
        <v>0</v>
      </c>
      <c r="DS138" s="41">
        <f>IF(AR138="","",IF(成就内容!AI$121&lt;&gt;"",MAX(ROUNDUP(SMALL(AR$114:AR$163,$L138)/1000,0)*1000,1000),0))</f>
        <v>0</v>
      </c>
      <c r="DT138" s="41">
        <f>IF(AS138="","",IF(成就内容!AJ$121&lt;&gt;"",MAX(ROUNDUP(SMALL(AS$114:AS$163,$L138)/1000,0)*1000,1000),0))</f>
        <v>0</v>
      </c>
      <c r="DU138" s="41" t="str">
        <f>IF(AT138="","",IF(成就内容!AK$121&lt;&gt;"",MAX(ROUNDUP(SMALL(AT$114:AT$163,$L138)/1000,0)*1000,1000),0))</f>
        <v/>
      </c>
      <c r="DV138" s="41" t="str">
        <f>IF(AU138="","",IF(成就内容!AL$121&lt;&gt;"",MAX(ROUNDUP(SMALL(AU$114:AU$163,$L138)/1000,0)*1000,1000),0))</f>
        <v/>
      </c>
      <c r="DW138" s="41" t="str">
        <f>IF(AV138="","",IF(成就内容!AM$121&lt;&gt;"",MAX(ROUNDUP(SMALL(AV$114:AV$163,$L138)/1000,0)*1000,1000),0))</f>
        <v/>
      </c>
      <c r="DX138" s="41" t="str">
        <f>IF(AW138="","",IF(成就内容!AN$121&lt;&gt;"",MAX(ROUNDUP(SMALL(AW$114:AW$163,$L138)/1000,0)*1000,1000),0))</f>
        <v/>
      </c>
      <c r="DY138" s="41">
        <f>IF(AX138="","",IF(成就内容!AO$121&lt;&gt;"",MAX(ROUNDUP(SMALL(AX$114:AX$163,$L138)/1000,0)*1000,1000),0))</f>
        <v>6229000</v>
      </c>
      <c r="DZ138" s="41">
        <f>IF(AY138="","",IF(成就内容!AP$121&lt;&gt;"",MAX(ROUNDUP(SMALL(AY$114:AY$163,$L138)/1000,0)*1000,1000),0))</f>
        <v>0</v>
      </c>
      <c r="EA138" s="41">
        <f>IF(AZ138="","",IF(成就内容!AQ$121&lt;&gt;"",MAX(ROUNDUP(SMALL(AZ$114:AZ$163,$L138)/1000,0)*1000,1000),0))</f>
        <v>0</v>
      </c>
      <c r="EB138" s="41">
        <f>IF(BA138="","",IF(成就内容!AR$121&lt;&gt;"",MAX(ROUNDUP(SMALL(BA$114:BA$163,$L138)/1000,0)*1000,1000),0))</f>
        <v>6229000</v>
      </c>
      <c r="EC138" s="41">
        <f>IF(BB138="","",IF(成就内容!AS$121&lt;&gt;"",MAX(ROUNDUP(SMALL(BB$114:BB$163,$L138)/1000,0)*1000,1000),0))</f>
        <v>0</v>
      </c>
      <c r="ED138" s="41">
        <f>IF(BC138="","",IF(成就内容!AT$121&lt;&gt;"",MAX(ROUNDUP(SMALL(BC$114:BC$163,$L138)/1000,0)*1000,1000),0))</f>
        <v>0</v>
      </c>
      <c r="EE138" s="41">
        <f>IF(BD138="","",IF(成就内容!AU$121&lt;&gt;"",MAX(ROUNDUP(SMALL(BD$114:BD$163,$L138)/1000,0)*1000,1000),0))</f>
        <v>0</v>
      </c>
      <c r="EF138" s="41" t="str">
        <f>IF(BE138="","",IF(成就内容!AV$121&lt;&gt;"",MAX(ROUNDUP(SMALL(BE$114:BE$163,$L138)/1000,0)*1000,1000),0))</f>
        <v/>
      </c>
      <c r="EG138" s="41">
        <f>IF(BF138="","",IF(成就内容!AW$121&lt;&gt;"",MAX(ROUNDUP(SMALL(BF$114:BF$163,$L138)/1000,0)*1000,1000),0))</f>
        <v>0</v>
      </c>
      <c r="EH138" s="41">
        <f>IF(BG138="","",IF(成就内容!AX$121&lt;&gt;"",MAX(ROUNDUP(SMALL(BG$114:BG$163,$L138)/1000,0)*1000,1000),0))</f>
        <v>0</v>
      </c>
      <c r="EI138" s="41">
        <f>IF(BH138="","",IF(成就内容!AY$121&lt;&gt;"",MAX(ROUNDUP(SMALL(BH$114:BH$163,$L138)/1000,0)*1000,1000),0))</f>
        <v>12457000</v>
      </c>
      <c r="EJ138" s="41">
        <f>IF(BI138="","",IF(成就内容!AZ$121&lt;&gt;"",MAX(ROUNDUP(SMALL(BI$114:BI$163,$L138)/1000,0)*1000,1000),0))</f>
        <v>0</v>
      </c>
      <c r="EK138" s="41">
        <f>IF(BJ138="","",IF(成就内容!BA$121&lt;&gt;"",MAX(ROUNDUP(SMALL(BJ$114:BJ$163,$L138)/1000,0)*1000,1000),0))</f>
        <v>0</v>
      </c>
      <c r="EL138" s="41">
        <f>IF(BK138="","",IF(成就内容!BB$121&lt;&gt;"",MAX(ROUNDUP(SMALL(BK$114:BK$163,$L138)/1000,0)*1000,1000),0))</f>
        <v>0</v>
      </c>
      <c r="EM138" s="41">
        <f>IF(BL138="","",IF(成就内容!BC$121&lt;&gt;"",MAX(ROUNDUP(SMALL(BL$114:BL$163,$L138)/1000,0)*1000,1000),0))</f>
        <v>0</v>
      </c>
      <c r="EN138" s="41">
        <f>IF(BM138="","",IF(成就内容!BD$121&lt;&gt;"",MAX(ROUNDUP(SMALL(BM$114:BM$163,$L138)/1000,0)*1000,1000),0))</f>
        <v>12457000</v>
      </c>
      <c r="EO138" s="41">
        <f>IF(BN138="","",IF(成就内容!BE$121&lt;&gt;"",MAX(ROUNDUP(SMALL(BN$114:BN$163,$L138)/1000,0)*1000,1000),0))</f>
        <v>0</v>
      </c>
      <c r="EP138" s="41">
        <f>IF(BO138="","",IF(成就内容!BF$121&lt;&gt;"",MAX(ROUNDUP(SMALL(BO$114:BO$163,$L138)/1000,0)*1000,1000),0))</f>
        <v>0</v>
      </c>
      <c r="EQ138" s="41">
        <f>IF(BP138="","",IF(成就内容!BG$121&lt;&gt;"",MAX(ROUNDUP(SMALL(BP$114:BP$163,$L138)/1000,0)*1000,1000),0))</f>
        <v>0</v>
      </c>
      <c r="ER138" s="41">
        <f>IF(BQ138="","",IF(成就内容!BH$121&lt;&gt;"",MAX(ROUNDUP(SMALL(BQ$114:BQ$163,$L138)/1000,0)*1000,1000),0))</f>
        <v>0</v>
      </c>
      <c r="ES138" s="41" t="str">
        <f>IF(BR138="","",IF(成就内容!BI$121&lt;&gt;"",MAX(ROUNDUP(SMALL(BR$114:BR$163,$L138)/1000,0)*1000,1000),0))</f>
        <v/>
      </c>
      <c r="ET138" s="41">
        <f>IF(BS138="","",IF(成就内容!BJ$121&lt;&gt;"",MAX(ROUNDUP(SMALL(BS$114:BS$163,$L138)/1000,0)*1000,1000),0))</f>
        <v>399000</v>
      </c>
      <c r="EU138" s="41">
        <f>IF(BT138="","",IF(成就内容!BK$121&lt;&gt;"",MAX(ROUNDUP(SMALL(BT$114:BT$163,$L138)/1000,0)*1000,1000),0))</f>
        <v>0</v>
      </c>
      <c r="EV138" s="41">
        <f>IF(BU138="","",IF(成就内容!BL$121&lt;&gt;"",MAX(ROUNDUP(SMALL(BU$114:BU$163,$L138)/1000,0)*1000,1000),0))</f>
        <v>0</v>
      </c>
      <c r="EW138" s="41">
        <f>IF(BV138="","",IF(成就内容!BM$121&lt;&gt;"",MAX(ROUNDUP(SMALL(BV$114:BV$163,$L138)/1000,0)*1000,1000),0))</f>
        <v>319000</v>
      </c>
      <c r="EX138" s="41" t="str">
        <f>IF(BW138="","",IF(成就内容!BN$121&lt;&gt;"",MAX(ROUNDUP(SMALL(BW$114:BW$163,$L138)/1000,0)*1000,1000),0))</f>
        <v/>
      </c>
      <c r="EY138" s="41">
        <f>IF(BX138="","",IF(成就内容!BO$121&lt;&gt;"",MAX(ROUNDUP(SMALL(BX$114:BX$163,$L138)/1000,0)*1000,1000),0))</f>
        <v>0</v>
      </c>
      <c r="EZ138" s="41">
        <f>IF(BY138="","",IF(成就内容!BP$121&lt;&gt;"",MAX(ROUNDUP(SMALL(BY$114:BY$163,$L138)/1000,0)*1000,1000),0))</f>
        <v>0</v>
      </c>
      <c r="FA138" s="41">
        <f>IF(BZ138="","",IF(成就内容!BQ$121&lt;&gt;"",MAX(ROUNDUP(SMALL(BZ$114:BZ$163,$L138)/1000,0)*1000,1000),0))</f>
        <v>0</v>
      </c>
      <c r="FB138" s="41" t="str">
        <f>IF(CA138="","",IF(成就内容!BR$121&lt;&gt;"",MAX(ROUNDUP(SMALL(CA$114:CA$163,$L138)/1000,0)*1000,1000),0))</f>
        <v/>
      </c>
      <c r="FC138" s="41" t="str">
        <f>IF(CB138="","",IF(成就内容!BS$121&lt;&gt;"",MAX(ROUNDUP(SMALL(CB$114:CB$163,$L138)/1000,0)*1000,1000),0))</f>
        <v/>
      </c>
      <c r="FD138" s="41">
        <f>IF(CC138="","",IF(成就内容!BT$121&lt;&gt;"",MAX(ROUNDUP(SMALL(CC$114:CC$163,$L138)/1000,0)*1000,1000),0))</f>
        <v>0</v>
      </c>
      <c r="FE138" s="41">
        <f>IF(CD138="","",IF(成就内容!BU$121&lt;&gt;"",MAX(ROUNDUP(SMALL(CD$114:CD$163,$L138)/1000,0)*1000,1000),0))</f>
        <v>0</v>
      </c>
      <c r="FF138" s="41" t="str">
        <f>IF(CE138="","",IF(成就内容!BV$121&lt;&gt;"",MAX(ROUNDUP(SMALL(CE$114:CE$163,$L138)/1000,0)*1000,1000),0))</f>
        <v/>
      </c>
      <c r="FG138" s="41">
        <f>IF(CF138="","",IF(成就内容!BW$121&lt;&gt;"",MAX(ROUNDUP(SMALL(CF$114:CF$163,$L138)/1000,0)*1000,1000),0))</f>
        <v>0</v>
      </c>
      <c r="FH138" s="41">
        <f>IF(CG138="","",IF(成就内容!BX$121&lt;&gt;"",MAX(ROUNDUP(SMALL(CG$114:CG$163,$L138)/1000,0)*1000,1000),0))</f>
        <v>3737000</v>
      </c>
      <c r="FI138" s="41">
        <f>IF(CH138="","",IF(成就内容!BY$121&lt;&gt;"",MAX(ROUNDUP(SMALL(CH$114:CH$163,$L138)/1000,0)*1000,1000),0))</f>
        <v>0</v>
      </c>
      <c r="FJ138" s="41">
        <f>IF(CI138="","",IF(成就内容!BZ$121&lt;&gt;"",MAX(ROUNDUP(SMALL(CI$114:CI$163,$L138)/1000,0)*1000,1000),0))</f>
        <v>0</v>
      </c>
    </row>
    <row r="139" spans="1:166" s="96" customFormat="1" x14ac:dyDescent="0.15">
      <c r="B139" s="96">
        <v>136</v>
      </c>
      <c r="C139" s="96">
        <f>'[1]功能-子任务'!$S140</f>
        <v>254433.6</v>
      </c>
      <c r="D139" s="96">
        <f>'[1]功能-子任务'!$AC140</f>
        <v>235520000</v>
      </c>
      <c r="E139" s="96">
        <f>'[1]功能-子任务'!$AM140/4</f>
        <v>1607625781.25</v>
      </c>
      <c r="F139" s="96">
        <f t="shared" si="154"/>
        <v>1607625781.25</v>
      </c>
      <c r="G139" s="96">
        <f>'[1]功能-子任务'!$AR140</f>
        <v>3449620000.000001</v>
      </c>
      <c r="H139" s="96">
        <f>'[1]功能-子任务'!$BA140</f>
        <v>405950</v>
      </c>
      <c r="I139" s="96">
        <f>'[1]功能-子任务'!$BJ140</f>
        <v>1439327.4</v>
      </c>
      <c r="J139" s="19"/>
      <c r="L139" s="43">
        <v>26</v>
      </c>
      <c r="M139" s="41">
        <f>IF(成就内容!D32="","",INDEX($E$4:$E$178*成就内容!D$121/SUM(成就内容!$D$121:$BZ$121),成就内容!D88,1)-SUM(M$114:M138))</f>
        <v>0</v>
      </c>
      <c r="N139" s="41" t="str">
        <f>IF(成就内容!E32="","",INDEX($E$4:$E$178*成就内容!E$121/SUM(成就内容!$D$121:$BZ$121),成就内容!E88,1)-SUM(N$114:N138))</f>
        <v/>
      </c>
      <c r="O139" s="41" t="str">
        <f>IF(成就内容!F32="","",INDEX($E$4:$E$178*成就内容!F$121/SUM(成就内容!$D$121:$BZ$121),成就内容!F88,1)-SUM(O$114:O138))</f>
        <v/>
      </c>
      <c r="P139" s="41" t="str">
        <f>IF(成就内容!G32="","",INDEX($E$4:$E$178*成就内容!G$121/SUM(成就内容!$D$121:$BZ$121),成就内容!G88,1)-SUM(P$114:P138))</f>
        <v/>
      </c>
      <c r="Q139" s="41">
        <f>IF(成就内容!H32="","",INDEX($E$4:$E$178*成就内容!H$121/SUM(成就内容!$D$121:$BZ$121),成就内容!H88,1)-SUM(Q$114:Q138))</f>
        <v>0</v>
      </c>
      <c r="R139" s="41">
        <f>IF(成就内容!I32="","",INDEX($E$4:$E$178*成就内容!I$121/SUM(成就内容!$D$121:$BZ$121),成就内容!I88,1)-SUM(R$114:R138))</f>
        <v>0</v>
      </c>
      <c r="S139" s="41">
        <f>IF(成就内容!J32="","",INDEX($E$4:$E$178*成就内容!J$121/SUM(成就内容!$D$121:$BZ$121),成就内容!J88,1)-SUM(S$114:S138))</f>
        <v>12456154.33673469</v>
      </c>
      <c r="T139" s="41">
        <f>IF(成就内容!K32="","",INDEX($E$4:$E$178*成就内容!K$121/SUM(成就内容!$D$121:$BZ$121),成就内容!K88,1)-SUM(T$114:T138))</f>
        <v>0</v>
      </c>
      <c r="U139" s="41">
        <f>IF(成就内容!L32="","",INDEX($E$4:$E$178*成就内容!L$121/SUM(成就内容!$D$121:$BZ$121),成就内容!L88,1)-SUM(U$114:U138))</f>
        <v>0</v>
      </c>
      <c r="V139" s="41">
        <f>IF(成就内容!M32="","",INDEX($E$4:$E$178*成就内容!M$121/SUM(成就内容!$D$121:$BZ$121),成就内容!M88,1)-SUM(V$114:V138))</f>
        <v>0</v>
      </c>
      <c r="W139" s="41">
        <f>IF(成就内容!N32="","",INDEX($E$4:$E$178*成就内容!N$121/SUM(成就内容!$D$121:$BZ$121),成就内容!N88,1)-SUM(W$114:W138))</f>
        <v>0</v>
      </c>
      <c r="X139" s="41">
        <f>IF(成就内容!O32="","",INDEX($E$4:$E$178*成就内容!O$121/SUM(成就内容!$D$121:$BZ$121),成就内容!O88,1)-SUM(X$114:X138))</f>
        <v>0</v>
      </c>
      <c r="Y139" s="41" t="str">
        <f>IF(成就内容!P32="","",INDEX($E$4:$E$178*成就内容!P$121/SUM(成就内容!$D$121:$BZ$121),成就内容!P88,1)-SUM(Y$114:Y138))</f>
        <v/>
      </c>
      <c r="Z139" s="41">
        <f>IF(成就内容!Q32="","",INDEX($E$4:$E$178*成就内容!Q$121/SUM(成就内容!$D$121:$BZ$121),成就内容!Q88,1)-SUM(Z$114:Z138))</f>
        <v>0</v>
      </c>
      <c r="AA139" s="41">
        <f>IF(成就内容!R32="","",INDEX($E$4:$E$178*成就内容!R$121/SUM(成就内容!$D$121:$BZ$121),成就内容!R88,1)-SUM(AA$114:AA138))</f>
        <v>0</v>
      </c>
      <c r="AB139" s="41">
        <f>IF(成就内容!S32="","",INDEX($E$4:$E$178*成就内容!S$121/SUM(成就内容!$D$121:$BZ$121),成就内容!S88,1)-SUM(AB$114:AB138))</f>
        <v>12456154.33673469</v>
      </c>
      <c r="AC139" s="41">
        <f>IF(成就内容!T32="","",INDEX($E$4:$E$178*成就内容!T$121/SUM(成就内容!$D$121:$BZ$121),成就内容!T88,1)-SUM(AC$114:AC138))</f>
        <v>0</v>
      </c>
      <c r="AD139" s="41">
        <f>IF(成就内容!U32="","",INDEX($E$4:$E$178*成就内容!U$121/SUM(成就内容!$D$121:$BZ$121),成就内容!U88,1)-SUM(AD$114:AD138))</f>
        <v>0</v>
      </c>
      <c r="AE139" s="41">
        <f>IF(成就内容!V32="","",INDEX($E$4:$E$178*成就内容!V$121/SUM(成就内容!$D$121:$BZ$121),成就内容!V88,1)-SUM(AE$114:AE138))</f>
        <v>0</v>
      </c>
      <c r="AF139" s="41">
        <f>IF(成就内容!W32="","",INDEX($E$4:$E$178*成就内容!W$121/SUM(成就内容!$D$121:$BZ$121),成就内容!W88,1)-SUM(AF$114:AF138))</f>
        <v>0</v>
      </c>
      <c r="AG139" s="41">
        <f>IF(成就内容!X32="","",INDEX($E$4:$E$178*成就内容!X$121/SUM(成就内容!$D$121:$BZ$121),成就内容!X88,1)-SUM(AG$114:AG138))</f>
        <v>0</v>
      </c>
      <c r="AH139" s="41" t="str">
        <f>IF(成就内容!Y32="","",INDEX($E$4:$E$178*成就内容!Y$121/SUM(成就内容!$D$121:$BZ$121),成就内容!Y88,1)-SUM(AH$114:AH138))</f>
        <v/>
      </c>
      <c r="AI139" s="41" t="str">
        <f>IF(成就内容!Z32="","",INDEX($E$4:$E$178*成就内容!Z$121/SUM(成就内容!$D$121:$BZ$121),成就内容!Z88,1)-SUM(AI$114:AI138))</f>
        <v/>
      </c>
      <c r="AJ139" s="41" t="str">
        <f>IF(成就内容!AA32="","",INDEX($E$4:$E$178*成就内容!AA$121/SUM(成就内容!$D$121:$BZ$121),成就内容!AA88,1)-SUM(AJ$114:AJ138))</f>
        <v/>
      </c>
      <c r="AK139" s="41" t="str">
        <f>IF(成就内容!AB32="","",INDEX($E$4:$E$178*成就内容!AB$121/SUM(成就内容!$D$121:$BZ$121),成就内容!AB88,1)-SUM(AK$114:AK138))</f>
        <v/>
      </c>
      <c r="AL139" s="41">
        <f>IF(成就内容!AC32="","",INDEX($E$4:$E$178*成就内容!AC$121/SUM(成就内容!$D$121:$BZ$121),成就内容!AC88,1)-SUM(AL$114:AL138))</f>
        <v>0</v>
      </c>
      <c r="AM139" s="41">
        <f>IF(成就内容!AD32="","",INDEX($E$4:$E$178*成就内容!AD$121/SUM(成就内容!$D$121:$BZ$121),成就内容!AD88,1)-SUM(AM$114:AM138))</f>
        <v>0</v>
      </c>
      <c r="AN139" s="41">
        <f>IF(成就内容!AE32="","",INDEX($E$4:$E$178*成就内容!AE$121/SUM(成就内容!$D$121:$BZ$121),成就内容!AE88,1)-SUM(AN$114:AN138))</f>
        <v>0</v>
      </c>
      <c r="AO139" s="41">
        <f>IF(成就内容!AF32="","",INDEX($E$4:$E$178*成就内容!AF$121/SUM(成就内容!$D$121:$BZ$121),成就内容!AF88,1)-SUM(AO$114:AO138))</f>
        <v>0</v>
      </c>
      <c r="AP139" s="41">
        <f>IF(成就内容!AG32="","",INDEX($E$4:$E$178*成就内容!AG$121/SUM(成就内容!$D$121:$BZ$121),成就内容!AG88,1)-SUM(AP$114:AP138))</f>
        <v>0</v>
      </c>
      <c r="AQ139" s="41" t="str">
        <f>IF(成就内容!AH32="","",INDEX($E$4:$E$178*成就内容!AH$121/SUM(成就内容!$D$121:$BZ$121),成就内容!AH88,1)-SUM(AQ$114:AQ138))</f>
        <v/>
      </c>
      <c r="AR139" s="41">
        <f>IF(成就内容!AI32="","",INDEX($E$4:$E$178*成就内容!AI$121/SUM(成就内容!$D$121:$BZ$121),成就内容!AI88,1)-SUM(AR$114:AR138))</f>
        <v>0</v>
      </c>
      <c r="AS139" s="41">
        <f>IF(成就内容!AJ32="","",INDEX($E$4:$E$178*成就内容!AJ$121/SUM(成就内容!$D$121:$BZ$121),成就内容!AJ88,1)-SUM(AS$114:AS138))</f>
        <v>0</v>
      </c>
      <c r="AT139" s="41" t="str">
        <f>IF(成就内容!AK32="","",INDEX($E$4:$E$178*成就内容!AK$121/SUM(成就内容!$D$121:$BZ$121),成就内容!AK88,1)-SUM(AT$114:AT138))</f>
        <v/>
      </c>
      <c r="AU139" s="41" t="str">
        <f>IF(成就内容!AL32="","",INDEX($E$4:$E$178*成就内容!AL$121/SUM(成就内容!$D$121:$BZ$121),成就内容!AL88,1)-SUM(AU$114:AU138))</f>
        <v/>
      </c>
      <c r="AV139" s="41" t="str">
        <f>IF(成就内容!AM32="","",INDEX($E$4:$E$178*成就内容!AM$121/SUM(成就内容!$D$121:$BZ$121),成就内容!AM88,1)-SUM(AV$114:AV138))</f>
        <v/>
      </c>
      <c r="AW139" s="41" t="str">
        <f>IF(成就内容!AN32="","",INDEX($E$4:$E$178*成就内容!AN$121/SUM(成就内容!$D$121:$BZ$121),成就内容!AN88,1)-SUM(AW$114:AW138))</f>
        <v/>
      </c>
      <c r="AX139" s="41">
        <f>IF(成就内容!AO32="","",INDEX($E$4:$E$178*成就内容!AO$121/SUM(成就内容!$D$121:$BZ$121),成就内容!AO88,1)-SUM(AX$114:AX138))</f>
        <v>6228077.1683673449</v>
      </c>
      <c r="AY139" s="41">
        <f>IF(成就内容!AP32="","",INDEX($E$4:$E$178*成就内容!AP$121/SUM(成就内容!$D$121:$BZ$121),成就内容!AP88,1)-SUM(AY$114:AY138))</f>
        <v>0</v>
      </c>
      <c r="AZ139" s="41">
        <f>IF(成就内容!AQ32="","",INDEX($E$4:$E$178*成就内容!AQ$121/SUM(成就内容!$D$121:$BZ$121),成就内容!AQ88,1)-SUM(AZ$114:AZ138))</f>
        <v>0</v>
      </c>
      <c r="BA139" s="41">
        <f>IF(成就内容!AR32="","",INDEX($E$4:$E$178*成就内容!AR$121/SUM(成就内容!$D$121:$BZ$121),成就内容!AR88,1)-SUM(BA$114:BA138))</f>
        <v>6228077.1683673486</v>
      </c>
      <c r="BB139" s="41">
        <f>IF(成就内容!AS32="","",INDEX($E$4:$E$178*成就内容!AS$121/SUM(成就内容!$D$121:$BZ$121),成就内容!AS88,1)-SUM(BB$114:BB138))</f>
        <v>0</v>
      </c>
      <c r="BC139" s="41">
        <f>IF(成就内容!AT32="","",INDEX($E$4:$E$178*成就内容!AT$121/SUM(成就内容!$D$121:$BZ$121),成就内容!AT88,1)-SUM(BC$114:BC138))</f>
        <v>0</v>
      </c>
      <c r="BD139" s="41">
        <f>IF(成就内容!AU32="","",INDEX($E$4:$E$178*成就内容!AU$121/SUM(成就内容!$D$121:$BZ$121),成就内容!AU88,1)-SUM(BD$114:BD138))</f>
        <v>0</v>
      </c>
      <c r="BE139" s="41" t="str">
        <f>IF(成就内容!AV32="","",INDEX($E$4:$E$178*成就内容!AV$121/SUM(成就内容!$D$121:$BZ$121),成就内容!AV88,1)-SUM(BE$114:BE138))</f>
        <v/>
      </c>
      <c r="BF139" s="41">
        <f>IF(成就内容!AW32="","",INDEX($E$4:$E$178*成就内容!AW$121/SUM(成就内容!$D$121:$BZ$121),成就内容!AW88,1)-SUM(BF$114:BF138))</f>
        <v>0</v>
      </c>
      <c r="BG139" s="41">
        <f>IF(成就内容!AX32="","",INDEX($E$4:$E$178*成就内容!AX$121/SUM(成就内容!$D$121:$BZ$121),成就内容!AX88,1)-SUM(BG$114:BG138))</f>
        <v>0</v>
      </c>
      <c r="BH139" s="41">
        <f>IF(成就内容!AY32="","",INDEX($E$4:$E$178*成就内容!AY$121/SUM(成就内容!$D$121:$BZ$121),成就内容!AY88,1)-SUM(BH$114:BH138))</f>
        <v>12456154.336734682</v>
      </c>
      <c r="BI139" s="41">
        <f>IF(成就内容!AZ32="","",INDEX($E$4:$E$178*成就内容!AZ$121/SUM(成就内容!$D$121:$BZ$121),成就内容!AZ88,1)-SUM(BI$114:BI138))</f>
        <v>0</v>
      </c>
      <c r="BJ139" s="41">
        <f>IF(成就内容!BA32="","",INDEX($E$4:$E$178*成就内容!BA$121/SUM(成就内容!$D$121:$BZ$121),成就内容!BA88,1)-SUM(BJ$114:BJ138))</f>
        <v>0</v>
      </c>
      <c r="BK139" s="41">
        <f>IF(成就内容!BB32="","",INDEX($E$4:$E$178*成就内容!BB$121/SUM(成就内容!$D$121:$BZ$121),成就内容!BB88,1)-SUM(BK$114:BK138))</f>
        <v>0</v>
      </c>
      <c r="BL139" s="41">
        <f>IF(成就内容!BC32="","",INDEX($E$4:$E$178*成就内容!BC$121/SUM(成就内容!$D$121:$BZ$121),成就内容!BC88,1)-SUM(BL$114:BL138))</f>
        <v>0</v>
      </c>
      <c r="BM139" s="41">
        <f>IF(成就内容!BD32="","",INDEX($E$4:$E$178*成就内容!BD$121/SUM(成就内容!$D$121:$BZ$121),成就内容!BD88,1)-SUM(BM$114:BM138))</f>
        <v>12456154.33673469</v>
      </c>
      <c r="BN139" s="41">
        <f>IF(成就内容!BE32="","",INDEX($E$4:$E$178*成就内容!BE$121/SUM(成就内容!$D$121:$BZ$121),成就内容!BE88,1)-SUM(BN$114:BN138))</f>
        <v>0</v>
      </c>
      <c r="BO139" s="41">
        <f>IF(成就内容!BF32="","",INDEX($E$4:$E$178*成就内容!BF$121/SUM(成就内容!$D$121:$BZ$121),成就内容!BF88,1)-SUM(BO$114:BO138))</f>
        <v>0</v>
      </c>
      <c r="BP139" s="41">
        <f>IF(成就内容!BG32="","",INDEX($E$4:$E$178*成就内容!BG$121/SUM(成就内容!$D$121:$BZ$121),成就内容!BG88,1)-SUM(BP$114:BP138))</f>
        <v>0</v>
      </c>
      <c r="BQ139" s="41">
        <f>IF(成就内容!BH32="","",INDEX($E$4:$E$178*成就内容!BH$121/SUM(成就内容!$D$121:$BZ$121),成就内容!BH88,1)-SUM(BQ$114:BQ138))</f>
        <v>0</v>
      </c>
      <c r="BR139" s="41" t="str">
        <f>IF(成就内容!BI32="","",INDEX($E$4:$E$178*成就内容!BI$121/SUM(成就内容!$D$121:$BZ$121),成就内容!BI88,1)-SUM(BR$114:BR138))</f>
        <v/>
      </c>
      <c r="BS139" s="41">
        <f>IF(成就内容!BJ32="","",INDEX($E$4:$E$178*成就内容!BJ$121/SUM(成就内容!$D$121:$BZ$121),成就内容!BJ88,1)-SUM(BS$114:BS138))</f>
        <v>398596.93877551029</v>
      </c>
      <c r="BT139" s="41">
        <f>IF(成就内容!BK32="","",INDEX($E$4:$E$178*成就内容!BK$121/SUM(成就内容!$D$121:$BZ$121),成就内容!BK88,1)-SUM(BT$114:BT138))</f>
        <v>0</v>
      </c>
      <c r="BU139" s="41">
        <f>IF(成就内容!BL32="","",INDEX($E$4:$E$178*成就内容!BL$121/SUM(成就内容!$D$121:$BZ$121),成就内容!BL88,1)-SUM(BU$114:BU138))</f>
        <v>0</v>
      </c>
      <c r="BV139" s="41">
        <f>IF(成就内容!BM32="","",INDEX($E$4:$E$178*成就内容!BM$121/SUM(成就内容!$D$121:$BZ$121),成就内容!BM88,1)-SUM(BV$114:BV138))</f>
        <v>996492.34693877562</v>
      </c>
      <c r="BW139" s="41" t="str">
        <f>IF(成就内容!BN32="","",INDEX($E$4:$E$178*成就内容!BN$121/SUM(成就内容!$D$121:$BZ$121),成就内容!BN88,1)-SUM(BW$114:BW138))</f>
        <v/>
      </c>
      <c r="BX139" s="41">
        <f>IF(成就内容!BO32="","",INDEX($E$4:$E$178*成就内容!BO$121/SUM(成就内容!$D$121:$BZ$121),成就内容!BO88,1)-SUM(BX$114:BX138))</f>
        <v>0</v>
      </c>
      <c r="BY139" s="41">
        <f>IF(成就内容!BP32="","",INDEX($E$4:$E$178*成就内容!BP$121/SUM(成就内容!$D$121:$BZ$121),成就内容!BP88,1)-SUM(BY$114:BY138))</f>
        <v>0</v>
      </c>
      <c r="BZ139" s="41">
        <f>IF(成就内容!BQ32="","",INDEX($E$4:$E$178*成就内容!BQ$121/SUM(成就内容!$D$121:$BZ$121),成就内容!BQ88,1)-SUM(BZ$114:BZ138))</f>
        <v>0</v>
      </c>
      <c r="CA139" s="41" t="str">
        <f>IF(成就内容!BR32="","",INDEX($E$4:$E$178*成就内容!BR$121/SUM(成就内容!$D$121:$BZ$121),成就内容!BR88,1)-SUM(CA$114:CA138))</f>
        <v/>
      </c>
      <c r="CB139" s="41" t="str">
        <f>IF(成就内容!BS32="","",INDEX($E$4:$E$178*成就内容!BS$121/SUM(成就内容!$D$121:$BZ$121),成就内容!BS88,1)-SUM(CB$114:CB138))</f>
        <v/>
      </c>
      <c r="CC139" s="41">
        <f>IF(成就内容!BT32="","",INDEX($E$4:$E$178*成就内容!BT$121/SUM(成就内容!$D$121:$BZ$121),成就内容!BT88,1)-SUM(CC$114:CC138))</f>
        <v>0</v>
      </c>
      <c r="CD139" s="41">
        <f>IF(成就内容!BU32="","",INDEX($E$4:$E$178*成就内容!BU$121/SUM(成就内容!$D$121:$BZ$121),成就内容!BU88,1)-SUM(CD$114:CD138))</f>
        <v>0</v>
      </c>
      <c r="CE139" s="41" t="str">
        <f>IF(成就内容!BV32="","",INDEX($E$4:$E$178*成就内容!BV$121/SUM(成就内容!$D$121:$BZ$121),成就内容!BV88,1)-SUM(CE$114:CE138))</f>
        <v/>
      </c>
      <c r="CF139" s="41">
        <f>IF(成就内容!BW32="","",INDEX($E$4:$E$178*成就内容!BW$121/SUM(成就内容!$D$121:$BZ$121),成就内容!BW88,1)-SUM(CF$114:CF138))</f>
        <v>0</v>
      </c>
      <c r="CG139" s="41">
        <f>IF(成就内容!BX32="","",INDEX($E$4:$E$178*成就内容!BX$121/SUM(成就内容!$D$121:$BZ$121),成就内容!BX88,1)-SUM(CG$114:CG138))</f>
        <v>3736846.301020408</v>
      </c>
      <c r="CH139" s="41">
        <f>IF(成就内容!BY32="","",INDEX($E$4:$E$178*成就内容!BY$121/SUM(成就内容!$D$121:$BZ$121),成就内容!BY88,1)-SUM(CH$114:CH138))</f>
        <v>0</v>
      </c>
      <c r="CI139" s="41">
        <f>IF(成就内容!BZ32="","",INDEX($E$4:$E$178*成就内容!BZ$121/SUM(成就内容!$D$121:$BZ$121),成就内容!BZ88,1)-SUM(CI$114:CI138))</f>
        <v>0</v>
      </c>
      <c r="CK139" s="19"/>
      <c r="CM139" s="43">
        <v>26</v>
      </c>
      <c r="CN139" s="41">
        <f>IF(M139="","",IF(成就内容!D$121&lt;&gt;"",MAX(ROUNDUP(SMALL(M$114:M$163,$L139)/1000,0)*1000,1000),0))</f>
        <v>0</v>
      </c>
      <c r="CO139" s="41" t="str">
        <f>IF(N139="","",IF(成就内容!E$121&lt;&gt;"",MAX(ROUNDUP(SMALL(N$114:N$163,$L139)/1000,0)*1000,1000),0))</f>
        <v/>
      </c>
      <c r="CP139" s="41" t="str">
        <f>IF(O139="","",IF(成就内容!F$121&lt;&gt;"",MAX(ROUNDUP(SMALL(O$114:O$163,$L139)/1000,0)*1000,1000),0))</f>
        <v/>
      </c>
      <c r="CQ139" s="41" t="str">
        <f>IF(P139="","",IF(成就内容!G$121&lt;&gt;"",MAX(ROUNDUP(SMALL(P$114:P$163,$L139)/1000,0)*1000,1000),0))</f>
        <v/>
      </c>
      <c r="CR139" s="41">
        <f>IF(Q139="","",IF(成就内容!H$121&lt;&gt;"",MAX(ROUNDUP(SMALL(Q$114:Q$163,$L139)/1000,0)*1000,1000),0))</f>
        <v>0</v>
      </c>
      <c r="CS139" s="41">
        <f>IF(R139="","",IF(成就内容!I$121&lt;&gt;"",MAX(ROUNDUP(SMALL(R$114:R$163,$L139)/1000,0)*1000,1000),0))</f>
        <v>0</v>
      </c>
      <c r="CT139" s="41">
        <f>IF(S139="","",IF(成就内容!J$121&lt;&gt;"",MAX(ROUNDUP(SMALL(S$114:S$163,$L139)/1000,0)*1000,1000),0))</f>
        <v>12457000</v>
      </c>
      <c r="CU139" s="41">
        <f>IF(T139="","",IF(成就内容!K$121&lt;&gt;"",MAX(ROUNDUP(SMALL(T$114:T$163,$L139)/1000,0)*1000,1000),0))</f>
        <v>0</v>
      </c>
      <c r="CV139" s="41">
        <f>IF(U139="","",IF(成就内容!L$121&lt;&gt;"",MAX(ROUNDUP(SMALL(U$114:U$163,$L139)/1000,0)*1000,1000),0))</f>
        <v>0</v>
      </c>
      <c r="CW139" s="41">
        <f>IF(V139="","",IF(成就内容!M$121&lt;&gt;"",MAX(ROUNDUP(SMALL(V$114:V$163,$L139)/1000,0)*1000,1000),0))</f>
        <v>0</v>
      </c>
      <c r="CX139" s="41">
        <f>IF(W139="","",IF(成就内容!N$121&lt;&gt;"",MAX(ROUNDUP(SMALL(W$114:W$163,$L139)/1000,0)*1000,1000),0))</f>
        <v>0</v>
      </c>
      <c r="CY139" s="41">
        <f>IF(X139="","",IF(成就内容!O$121&lt;&gt;"",MAX(ROUNDUP(SMALL(X$114:X$163,$L139)/1000,0)*1000,1000),0))</f>
        <v>0</v>
      </c>
      <c r="CZ139" s="41" t="str">
        <f>IF(Y139="","",IF(成就内容!P$121&lt;&gt;"",MAX(ROUNDUP(SMALL(Y$114:Y$163,$L139)/1000,0)*1000,1000),0))</f>
        <v/>
      </c>
      <c r="DA139" s="41">
        <f>IF(Z139="","",IF(成就内容!Q$121&lt;&gt;"",MAX(ROUNDUP(SMALL(Z$114:Z$163,$L139)/1000,0)*1000,1000),0))</f>
        <v>0</v>
      </c>
      <c r="DB139" s="41">
        <f>IF(AA139="","",IF(成就内容!R$121&lt;&gt;"",MAX(ROUNDUP(SMALL(AA$114:AA$163,$L139)/1000,0)*1000,1000),0))</f>
        <v>0</v>
      </c>
      <c r="DC139" s="41">
        <f>IF(AB139="","",IF(成就内容!S$121&lt;&gt;"",MAX(ROUNDUP(SMALL(AB$114:AB$163,$L139)/1000,0)*1000,1000),0))</f>
        <v>12457000</v>
      </c>
      <c r="DD139" s="41">
        <f>IF(AC139="","",IF(成就内容!T$121&lt;&gt;"",MAX(ROUNDUP(SMALL(AC$114:AC$163,$L139)/1000,0)*1000,1000),0))</f>
        <v>0</v>
      </c>
      <c r="DE139" s="41">
        <f>IF(AD139="","",IF(成就内容!U$121&lt;&gt;"",MAX(ROUNDUP(SMALL(AD$114:AD$163,$L139)/1000,0)*1000,1000),0))</f>
        <v>0</v>
      </c>
      <c r="DF139" s="41">
        <f>IF(AE139="","",IF(成就内容!V$121&lt;&gt;"",MAX(ROUNDUP(SMALL(AE$114:AE$163,$L139)/1000,0)*1000,1000),0))</f>
        <v>0</v>
      </c>
      <c r="DG139" s="41">
        <f>IF(AF139="","",IF(成就内容!W$121&lt;&gt;"",MAX(ROUNDUP(SMALL(AF$114:AF$163,$L139)/1000,0)*1000,1000),0))</f>
        <v>0</v>
      </c>
      <c r="DH139" s="41">
        <f>IF(AG139="","",IF(成就内容!X$121&lt;&gt;"",MAX(ROUNDUP(SMALL(AG$114:AG$163,$L139)/1000,0)*1000,1000),0))</f>
        <v>0</v>
      </c>
      <c r="DI139" s="41" t="str">
        <f>IF(AH139="","",IF(成就内容!Y$121&lt;&gt;"",MAX(ROUNDUP(SMALL(AH$114:AH$163,$L139)/1000,0)*1000,1000),0))</f>
        <v/>
      </c>
      <c r="DJ139" s="41" t="str">
        <f>IF(AI139="","",IF(成就内容!Z$121&lt;&gt;"",MAX(ROUNDUP(SMALL(AI$114:AI$163,$L139)/1000,0)*1000,1000),0))</f>
        <v/>
      </c>
      <c r="DK139" s="41" t="str">
        <f>IF(AJ139="","",IF(成就内容!AA$121&lt;&gt;"",MAX(ROUNDUP(SMALL(AJ$114:AJ$163,$L139)/1000,0)*1000,1000),0))</f>
        <v/>
      </c>
      <c r="DL139" s="41" t="str">
        <f>IF(AK139="","",IF(成就内容!AB$121&lt;&gt;"",MAX(ROUNDUP(SMALL(AK$114:AK$163,$L139)/1000,0)*1000,1000),0))</f>
        <v/>
      </c>
      <c r="DM139" s="41">
        <f>IF(AL139="","",IF(成就内容!AC$121&lt;&gt;"",MAX(ROUNDUP(SMALL(AL$114:AL$163,$L139)/1000,0)*1000,1000),0))</f>
        <v>0</v>
      </c>
      <c r="DN139" s="41">
        <f>IF(AM139="","",IF(成就内容!AD$121&lt;&gt;"",MAX(ROUNDUP(SMALL(AM$114:AM$163,$L139)/1000,0)*1000,1000),0))</f>
        <v>0</v>
      </c>
      <c r="DO139" s="41">
        <f>IF(AN139="","",IF(成就内容!AE$121&lt;&gt;"",MAX(ROUNDUP(SMALL(AN$114:AN$163,$L139)/1000,0)*1000,1000),0))</f>
        <v>0</v>
      </c>
      <c r="DP139" s="41">
        <f>IF(AO139="","",IF(成就内容!AF$121&lt;&gt;"",MAX(ROUNDUP(SMALL(AO$114:AO$163,$L139)/1000,0)*1000,1000),0))</f>
        <v>0</v>
      </c>
      <c r="DQ139" s="41">
        <f>IF(AP139="","",IF(成就内容!AG$121&lt;&gt;"",MAX(ROUNDUP(SMALL(AP$114:AP$163,$L139)/1000,0)*1000,1000),0))</f>
        <v>0</v>
      </c>
      <c r="DR139" s="41" t="str">
        <f>IF(AQ139="","",IF(成就内容!AH$121&lt;&gt;"",MAX(ROUNDUP(SMALL(AQ$114:AQ$163,$L139)/1000,0)*1000,1000),0))</f>
        <v/>
      </c>
      <c r="DS139" s="41">
        <f>IF(AR139="","",IF(成就内容!AI$121&lt;&gt;"",MAX(ROUNDUP(SMALL(AR$114:AR$163,$L139)/1000,0)*1000,1000),0))</f>
        <v>0</v>
      </c>
      <c r="DT139" s="41">
        <f>IF(AS139="","",IF(成就内容!AJ$121&lt;&gt;"",MAX(ROUNDUP(SMALL(AS$114:AS$163,$L139)/1000,0)*1000,1000),0))</f>
        <v>0</v>
      </c>
      <c r="DU139" s="41" t="str">
        <f>IF(AT139="","",IF(成就内容!AK$121&lt;&gt;"",MAX(ROUNDUP(SMALL(AT$114:AT$163,$L139)/1000,0)*1000,1000),0))</f>
        <v/>
      </c>
      <c r="DV139" s="41" t="str">
        <f>IF(AU139="","",IF(成就内容!AL$121&lt;&gt;"",MAX(ROUNDUP(SMALL(AU$114:AU$163,$L139)/1000,0)*1000,1000),0))</f>
        <v/>
      </c>
      <c r="DW139" s="41" t="str">
        <f>IF(AV139="","",IF(成就内容!AM$121&lt;&gt;"",MAX(ROUNDUP(SMALL(AV$114:AV$163,$L139)/1000,0)*1000,1000),0))</f>
        <v/>
      </c>
      <c r="DX139" s="41" t="str">
        <f>IF(AW139="","",IF(成就内容!AN$121&lt;&gt;"",MAX(ROUNDUP(SMALL(AW$114:AW$163,$L139)/1000,0)*1000,1000),0))</f>
        <v/>
      </c>
      <c r="DY139" s="41">
        <f>IF(AX139="","",IF(成就内容!AO$121&lt;&gt;"",MAX(ROUNDUP(SMALL(AX$114:AX$163,$L139)/1000,0)*1000,1000),0))</f>
        <v>6229000</v>
      </c>
      <c r="DZ139" s="41">
        <f>IF(AY139="","",IF(成就内容!AP$121&lt;&gt;"",MAX(ROUNDUP(SMALL(AY$114:AY$163,$L139)/1000,0)*1000,1000),0))</f>
        <v>0</v>
      </c>
      <c r="EA139" s="41">
        <f>IF(AZ139="","",IF(成就内容!AQ$121&lt;&gt;"",MAX(ROUNDUP(SMALL(AZ$114:AZ$163,$L139)/1000,0)*1000,1000),0))</f>
        <v>0</v>
      </c>
      <c r="EB139" s="41">
        <f>IF(BA139="","",IF(成就内容!AR$121&lt;&gt;"",MAX(ROUNDUP(SMALL(BA$114:BA$163,$L139)/1000,0)*1000,1000),0))</f>
        <v>6229000</v>
      </c>
      <c r="EC139" s="41">
        <f>IF(BB139="","",IF(成就内容!AS$121&lt;&gt;"",MAX(ROUNDUP(SMALL(BB$114:BB$163,$L139)/1000,0)*1000,1000),0))</f>
        <v>0</v>
      </c>
      <c r="ED139" s="41">
        <f>IF(BC139="","",IF(成就内容!AT$121&lt;&gt;"",MAX(ROUNDUP(SMALL(BC$114:BC$163,$L139)/1000,0)*1000,1000),0))</f>
        <v>0</v>
      </c>
      <c r="EE139" s="41">
        <f>IF(BD139="","",IF(成就内容!AU$121&lt;&gt;"",MAX(ROUNDUP(SMALL(BD$114:BD$163,$L139)/1000,0)*1000,1000),0))</f>
        <v>0</v>
      </c>
      <c r="EF139" s="41" t="str">
        <f>IF(BE139="","",IF(成就内容!AV$121&lt;&gt;"",MAX(ROUNDUP(SMALL(BE$114:BE$163,$L139)/1000,0)*1000,1000),0))</f>
        <v/>
      </c>
      <c r="EG139" s="41">
        <f>IF(BF139="","",IF(成就内容!AW$121&lt;&gt;"",MAX(ROUNDUP(SMALL(BF$114:BF$163,$L139)/1000,0)*1000,1000),0))</f>
        <v>0</v>
      </c>
      <c r="EH139" s="41">
        <f>IF(BG139="","",IF(成就内容!AX$121&lt;&gt;"",MAX(ROUNDUP(SMALL(BG$114:BG$163,$L139)/1000,0)*1000,1000),0))</f>
        <v>0</v>
      </c>
      <c r="EI139" s="41">
        <f>IF(BH139="","",IF(成就内容!AY$121&lt;&gt;"",MAX(ROUNDUP(SMALL(BH$114:BH$163,$L139)/1000,0)*1000,1000),0))</f>
        <v>12457000</v>
      </c>
      <c r="EJ139" s="41">
        <f>IF(BI139="","",IF(成就内容!AZ$121&lt;&gt;"",MAX(ROUNDUP(SMALL(BI$114:BI$163,$L139)/1000,0)*1000,1000),0))</f>
        <v>0</v>
      </c>
      <c r="EK139" s="41">
        <f>IF(BJ139="","",IF(成就内容!BA$121&lt;&gt;"",MAX(ROUNDUP(SMALL(BJ$114:BJ$163,$L139)/1000,0)*1000,1000),0))</f>
        <v>0</v>
      </c>
      <c r="EL139" s="41">
        <f>IF(BK139="","",IF(成就内容!BB$121&lt;&gt;"",MAX(ROUNDUP(SMALL(BK$114:BK$163,$L139)/1000,0)*1000,1000),0))</f>
        <v>0</v>
      </c>
      <c r="EM139" s="41">
        <f>IF(BL139="","",IF(成就内容!BC$121&lt;&gt;"",MAX(ROUNDUP(SMALL(BL$114:BL$163,$L139)/1000,0)*1000,1000),0))</f>
        <v>0</v>
      </c>
      <c r="EN139" s="41">
        <f>IF(BM139="","",IF(成就内容!BD$121&lt;&gt;"",MAX(ROUNDUP(SMALL(BM$114:BM$163,$L139)/1000,0)*1000,1000),0))</f>
        <v>12457000</v>
      </c>
      <c r="EO139" s="41">
        <f>IF(BN139="","",IF(成就内容!BE$121&lt;&gt;"",MAX(ROUNDUP(SMALL(BN$114:BN$163,$L139)/1000,0)*1000,1000),0))</f>
        <v>0</v>
      </c>
      <c r="EP139" s="41">
        <f>IF(BO139="","",IF(成就内容!BF$121&lt;&gt;"",MAX(ROUNDUP(SMALL(BO$114:BO$163,$L139)/1000,0)*1000,1000),0))</f>
        <v>0</v>
      </c>
      <c r="EQ139" s="41">
        <f>IF(BP139="","",IF(成就内容!BG$121&lt;&gt;"",MAX(ROUNDUP(SMALL(BP$114:BP$163,$L139)/1000,0)*1000,1000),0))</f>
        <v>0</v>
      </c>
      <c r="ER139" s="41">
        <f>IF(BQ139="","",IF(成就内容!BH$121&lt;&gt;"",MAX(ROUNDUP(SMALL(BQ$114:BQ$163,$L139)/1000,0)*1000,1000),0))</f>
        <v>0</v>
      </c>
      <c r="ES139" s="41" t="str">
        <f>IF(BR139="","",IF(成就内容!BI$121&lt;&gt;"",MAX(ROUNDUP(SMALL(BR$114:BR$163,$L139)/1000,0)*1000,1000),0))</f>
        <v/>
      </c>
      <c r="ET139" s="41">
        <f>IF(BS139="","",IF(成就内容!BJ$121&lt;&gt;"",MAX(ROUNDUP(SMALL(BS$114:BS$163,$L139)/1000,0)*1000,1000),0))</f>
        <v>439000</v>
      </c>
      <c r="EU139" s="41">
        <f>IF(BT139="","",IF(成就内容!BK$121&lt;&gt;"",MAX(ROUNDUP(SMALL(BT$114:BT$163,$L139)/1000,0)*1000,1000),0))</f>
        <v>0</v>
      </c>
      <c r="EV139" s="41">
        <f>IF(BU139="","",IF(成就内容!BL$121&lt;&gt;"",MAX(ROUNDUP(SMALL(BU$114:BU$163,$L139)/1000,0)*1000,1000),0))</f>
        <v>0</v>
      </c>
      <c r="EW139" s="41">
        <f>IF(BV139="","",IF(成就内容!BM$121&lt;&gt;"",MAX(ROUNDUP(SMALL(BV$114:BV$163,$L139)/1000,0)*1000,1000),0))</f>
        <v>798000</v>
      </c>
      <c r="EX139" s="41" t="str">
        <f>IF(BW139="","",IF(成就内容!BN$121&lt;&gt;"",MAX(ROUNDUP(SMALL(BW$114:BW$163,$L139)/1000,0)*1000,1000),0))</f>
        <v/>
      </c>
      <c r="EY139" s="41">
        <f>IF(BX139="","",IF(成就内容!BO$121&lt;&gt;"",MAX(ROUNDUP(SMALL(BX$114:BX$163,$L139)/1000,0)*1000,1000),0))</f>
        <v>0</v>
      </c>
      <c r="EZ139" s="41">
        <f>IF(BY139="","",IF(成就内容!BP$121&lt;&gt;"",MAX(ROUNDUP(SMALL(BY$114:BY$163,$L139)/1000,0)*1000,1000),0))</f>
        <v>0</v>
      </c>
      <c r="FA139" s="41">
        <f>IF(BZ139="","",IF(成就内容!BQ$121&lt;&gt;"",MAX(ROUNDUP(SMALL(BZ$114:BZ$163,$L139)/1000,0)*1000,1000),0))</f>
        <v>0</v>
      </c>
      <c r="FB139" s="41" t="str">
        <f>IF(CA139="","",IF(成就内容!BR$121&lt;&gt;"",MAX(ROUNDUP(SMALL(CA$114:CA$163,$L139)/1000,0)*1000,1000),0))</f>
        <v/>
      </c>
      <c r="FC139" s="41" t="str">
        <f>IF(CB139="","",IF(成就内容!BS$121&lt;&gt;"",MAX(ROUNDUP(SMALL(CB$114:CB$163,$L139)/1000,0)*1000,1000),0))</f>
        <v/>
      </c>
      <c r="FD139" s="41">
        <f>IF(CC139="","",IF(成就内容!BT$121&lt;&gt;"",MAX(ROUNDUP(SMALL(CC$114:CC$163,$L139)/1000,0)*1000,1000),0))</f>
        <v>0</v>
      </c>
      <c r="FE139" s="41">
        <f>IF(CD139="","",IF(成就内容!BU$121&lt;&gt;"",MAX(ROUNDUP(SMALL(CD$114:CD$163,$L139)/1000,0)*1000,1000),0))</f>
        <v>0</v>
      </c>
      <c r="FF139" s="41" t="str">
        <f>IF(CE139="","",IF(成就内容!BV$121&lt;&gt;"",MAX(ROUNDUP(SMALL(CE$114:CE$163,$L139)/1000,0)*1000,1000),0))</f>
        <v/>
      </c>
      <c r="FG139" s="41">
        <f>IF(CF139="","",IF(成就内容!BW$121&lt;&gt;"",MAX(ROUNDUP(SMALL(CF$114:CF$163,$L139)/1000,0)*1000,1000),0))</f>
        <v>0</v>
      </c>
      <c r="FH139" s="41">
        <f>IF(CG139="","",IF(成就内容!BX$121&lt;&gt;"",MAX(ROUNDUP(SMALL(CG$114:CG$163,$L139)/1000,0)*1000,1000),0))</f>
        <v>3737000</v>
      </c>
      <c r="FI139" s="41">
        <f>IF(CH139="","",IF(成就内容!BY$121&lt;&gt;"",MAX(ROUNDUP(SMALL(CH$114:CH$163,$L139)/1000,0)*1000,1000),0))</f>
        <v>0</v>
      </c>
      <c r="FJ139" s="41">
        <f>IF(CI139="","",IF(成就内容!BZ$121&lt;&gt;"",MAX(ROUNDUP(SMALL(CI$114:CI$163,$L139)/1000,0)*1000,1000),0))</f>
        <v>0</v>
      </c>
    </row>
    <row r="140" spans="1:166" s="96" customFormat="1" x14ac:dyDescent="0.15">
      <c r="B140" s="96">
        <v>137</v>
      </c>
      <c r="C140" s="96">
        <f>'[1]功能-子任务'!$S141</f>
        <v>259963.2</v>
      </c>
      <c r="D140" s="96">
        <f>'[1]功能-子任务'!$AC141</f>
        <v>240640000</v>
      </c>
      <c r="E140" s="96">
        <f>'[1]功能-子任务'!$AM141/4</f>
        <v>1638143359.375</v>
      </c>
      <c r="F140" s="96">
        <f t="shared" si="154"/>
        <v>1638143359.375</v>
      </c>
      <c r="G140" s="96">
        <f>'[1]功能-子任务'!$AR141</f>
        <v>3513620000.000001</v>
      </c>
      <c r="H140" s="96">
        <f>'[1]功能-子任务'!$BA141</f>
        <v>416450</v>
      </c>
      <c r="I140" s="96">
        <f>'[1]功能-子任务'!$BJ141</f>
        <v>1485999.3</v>
      </c>
      <c r="J140" s="19"/>
      <c r="L140" s="43">
        <v>27</v>
      </c>
      <c r="M140" s="41">
        <f>IF(成就内容!D33="","",INDEX($E$4:$E$178*成就内容!D$121/SUM(成就内容!$D$121:$BZ$121),成就内容!D89,1)-SUM(M$114:M139))</f>
        <v>0</v>
      </c>
      <c r="N140" s="41" t="str">
        <f>IF(成就内容!E33="","",INDEX($E$4:$E$178*成就内容!E$121/SUM(成就内容!$D$121:$BZ$121),成就内容!E89,1)-SUM(N$114:N139))</f>
        <v/>
      </c>
      <c r="O140" s="41" t="str">
        <f>IF(成就内容!F33="","",INDEX($E$4:$E$178*成就内容!F$121/SUM(成就内容!$D$121:$BZ$121),成就内容!F89,1)-SUM(O$114:O139))</f>
        <v/>
      </c>
      <c r="P140" s="41" t="str">
        <f>IF(成就内容!G33="","",INDEX($E$4:$E$178*成就内容!G$121/SUM(成就内容!$D$121:$BZ$121),成就内容!G89,1)-SUM(P$114:P139))</f>
        <v/>
      </c>
      <c r="Q140" s="41">
        <f>IF(成就内容!H33="","",INDEX($E$4:$E$178*成就内容!H$121/SUM(成就内容!$D$121:$BZ$121),成就内容!H89,1)-SUM(Q$114:Q139))</f>
        <v>0</v>
      </c>
      <c r="R140" s="41">
        <f>IF(成就内容!I33="","",INDEX($E$4:$E$178*成就内容!I$121/SUM(成就内容!$D$121:$BZ$121),成就内容!I89,1)-SUM(R$114:R139))</f>
        <v>0</v>
      </c>
      <c r="S140" s="41">
        <f>IF(成就内容!J33="","",INDEX($E$4:$E$178*成就内容!J$121/SUM(成就内容!$D$121:$BZ$121),成就内容!J89,1)-SUM(S$114:S139))</f>
        <v>12456154.33673469</v>
      </c>
      <c r="T140" s="41">
        <f>IF(成就内容!K33="","",INDEX($E$4:$E$178*成就内容!K$121/SUM(成就内容!$D$121:$BZ$121),成就内容!K89,1)-SUM(T$114:T139))</f>
        <v>0</v>
      </c>
      <c r="U140" s="41">
        <f>IF(成就内容!L33="","",INDEX($E$4:$E$178*成就内容!L$121/SUM(成就内容!$D$121:$BZ$121),成就内容!L89,1)-SUM(U$114:U139))</f>
        <v>0</v>
      </c>
      <c r="V140" s="41">
        <f>IF(成就内容!M33="","",INDEX($E$4:$E$178*成就内容!M$121/SUM(成就内容!$D$121:$BZ$121),成就内容!M89,1)-SUM(V$114:V139))</f>
        <v>0</v>
      </c>
      <c r="W140" s="41">
        <f>IF(成就内容!N33="","",INDEX($E$4:$E$178*成就内容!N$121/SUM(成就内容!$D$121:$BZ$121),成就内容!N89,1)-SUM(W$114:W139))</f>
        <v>0</v>
      </c>
      <c r="X140" s="41">
        <f>IF(成就内容!O33="","",INDEX($E$4:$E$178*成就内容!O$121/SUM(成就内容!$D$121:$BZ$121),成就内容!O89,1)-SUM(X$114:X139))</f>
        <v>0</v>
      </c>
      <c r="Y140" s="41" t="str">
        <f>IF(成就内容!P33="","",INDEX($E$4:$E$178*成就内容!P$121/SUM(成就内容!$D$121:$BZ$121),成就内容!P89,1)-SUM(Y$114:Y139))</f>
        <v/>
      </c>
      <c r="Z140" s="41">
        <f>IF(成就内容!Q33="","",INDEX($E$4:$E$178*成就内容!Q$121/SUM(成就内容!$D$121:$BZ$121),成就内容!Q89,1)-SUM(Z$114:Z139))</f>
        <v>0</v>
      </c>
      <c r="AA140" s="41">
        <f>IF(成就内容!R33="","",INDEX($E$4:$E$178*成就内容!R$121/SUM(成就内容!$D$121:$BZ$121),成就内容!R89,1)-SUM(AA$114:AA139))</f>
        <v>0</v>
      </c>
      <c r="AB140" s="41">
        <f>IF(成就内容!S33="","",INDEX($E$4:$E$178*成就内容!S$121/SUM(成就内容!$D$121:$BZ$121),成就内容!S89,1)-SUM(AB$114:AB139))</f>
        <v>12456154.33673469</v>
      </c>
      <c r="AC140" s="41">
        <f>IF(成就内容!T33="","",INDEX($E$4:$E$178*成就内容!T$121/SUM(成就内容!$D$121:$BZ$121),成就内容!T89,1)-SUM(AC$114:AC139))</f>
        <v>0</v>
      </c>
      <c r="AD140" s="41">
        <f>IF(成就内容!U33="","",INDEX($E$4:$E$178*成就内容!U$121/SUM(成就内容!$D$121:$BZ$121),成就内容!U89,1)-SUM(AD$114:AD139))</f>
        <v>0</v>
      </c>
      <c r="AE140" s="41">
        <f>IF(成就内容!V33="","",INDEX($E$4:$E$178*成就内容!V$121/SUM(成就内容!$D$121:$BZ$121),成就内容!V89,1)-SUM(AE$114:AE139))</f>
        <v>0</v>
      </c>
      <c r="AF140" s="41">
        <f>IF(成就内容!W33="","",INDEX($E$4:$E$178*成就内容!W$121/SUM(成就内容!$D$121:$BZ$121),成就内容!W89,1)-SUM(AF$114:AF139))</f>
        <v>0</v>
      </c>
      <c r="AG140" s="41">
        <f>IF(成就内容!X33="","",INDEX($E$4:$E$178*成就内容!X$121/SUM(成就内容!$D$121:$BZ$121),成就内容!X89,1)-SUM(AG$114:AG139))</f>
        <v>0</v>
      </c>
      <c r="AH140" s="41" t="str">
        <f>IF(成就内容!Y33="","",INDEX($E$4:$E$178*成就内容!Y$121/SUM(成就内容!$D$121:$BZ$121),成就内容!Y89,1)-SUM(AH$114:AH139))</f>
        <v/>
      </c>
      <c r="AI140" s="41" t="str">
        <f>IF(成就内容!Z33="","",INDEX($E$4:$E$178*成就内容!Z$121/SUM(成就内容!$D$121:$BZ$121),成就内容!Z89,1)-SUM(AI$114:AI139))</f>
        <v/>
      </c>
      <c r="AJ140" s="41" t="str">
        <f>IF(成就内容!AA33="","",INDEX($E$4:$E$178*成就内容!AA$121/SUM(成就内容!$D$121:$BZ$121),成就内容!AA89,1)-SUM(AJ$114:AJ139))</f>
        <v/>
      </c>
      <c r="AK140" s="41" t="str">
        <f>IF(成就内容!AB33="","",INDEX($E$4:$E$178*成就内容!AB$121/SUM(成就内容!$D$121:$BZ$121),成就内容!AB89,1)-SUM(AK$114:AK139))</f>
        <v/>
      </c>
      <c r="AL140" s="41">
        <f>IF(成就内容!AC33="","",INDEX($E$4:$E$178*成就内容!AC$121/SUM(成就内容!$D$121:$BZ$121),成就内容!AC89,1)-SUM(AL$114:AL139))</f>
        <v>0</v>
      </c>
      <c r="AM140" s="41">
        <f>IF(成就内容!AD33="","",INDEX($E$4:$E$178*成就内容!AD$121/SUM(成就内容!$D$121:$BZ$121),成就内容!AD89,1)-SUM(AM$114:AM139))</f>
        <v>0</v>
      </c>
      <c r="AN140" s="41">
        <f>IF(成就内容!AE33="","",INDEX($E$4:$E$178*成就内容!AE$121/SUM(成就内容!$D$121:$BZ$121),成就内容!AE89,1)-SUM(AN$114:AN139))</f>
        <v>0</v>
      </c>
      <c r="AO140" s="41">
        <f>IF(成就内容!AF33="","",INDEX($E$4:$E$178*成就内容!AF$121/SUM(成就内容!$D$121:$BZ$121),成就内容!AF89,1)-SUM(AO$114:AO139))</f>
        <v>0</v>
      </c>
      <c r="AP140" s="41">
        <f>IF(成就内容!AG33="","",INDEX($E$4:$E$178*成就内容!AG$121/SUM(成就内容!$D$121:$BZ$121),成就内容!AG89,1)-SUM(AP$114:AP139))</f>
        <v>0</v>
      </c>
      <c r="AQ140" s="41" t="str">
        <f>IF(成就内容!AH33="","",INDEX($E$4:$E$178*成就内容!AH$121/SUM(成就内容!$D$121:$BZ$121),成就内容!AH89,1)-SUM(AQ$114:AQ139))</f>
        <v/>
      </c>
      <c r="AR140" s="41">
        <f>IF(成就内容!AI33="","",INDEX($E$4:$E$178*成就内容!AI$121/SUM(成就内容!$D$121:$BZ$121),成就内容!AI89,1)-SUM(AR$114:AR139))</f>
        <v>0</v>
      </c>
      <c r="AS140" s="41">
        <f>IF(成就内容!AJ33="","",INDEX($E$4:$E$178*成就内容!AJ$121/SUM(成就内容!$D$121:$BZ$121),成就内容!AJ89,1)-SUM(AS$114:AS139))</f>
        <v>0</v>
      </c>
      <c r="AT140" s="41" t="str">
        <f>IF(成就内容!AK33="","",INDEX($E$4:$E$178*成就内容!AK$121/SUM(成就内容!$D$121:$BZ$121),成就内容!AK89,1)-SUM(AT$114:AT139))</f>
        <v/>
      </c>
      <c r="AU140" s="41" t="str">
        <f>IF(成就内容!AL33="","",INDEX($E$4:$E$178*成就内容!AL$121/SUM(成就内容!$D$121:$BZ$121),成就内容!AL89,1)-SUM(AU$114:AU139))</f>
        <v/>
      </c>
      <c r="AV140" s="41" t="str">
        <f>IF(成就内容!AM33="","",INDEX($E$4:$E$178*成就内容!AM$121/SUM(成就内容!$D$121:$BZ$121),成就内容!AM89,1)-SUM(AV$114:AV139))</f>
        <v/>
      </c>
      <c r="AW140" s="41" t="str">
        <f>IF(成就内容!AN33="","",INDEX($E$4:$E$178*成就内容!AN$121/SUM(成就内容!$D$121:$BZ$121),成就内容!AN89,1)-SUM(AW$114:AW139))</f>
        <v/>
      </c>
      <c r="AX140" s="41">
        <f>IF(成就内容!AO33="","",INDEX($E$4:$E$178*成就内容!AO$121/SUM(成就内容!$D$121:$BZ$121),成就内容!AO89,1)-SUM(AX$114:AX139))</f>
        <v>6228077.1683673449</v>
      </c>
      <c r="AY140" s="41">
        <f>IF(成就内容!AP33="","",INDEX($E$4:$E$178*成就内容!AP$121/SUM(成就内容!$D$121:$BZ$121),成就内容!AP89,1)-SUM(AY$114:AY139))</f>
        <v>0</v>
      </c>
      <c r="AZ140" s="41">
        <f>IF(成就内容!AQ33="","",INDEX($E$4:$E$178*成就内容!AQ$121/SUM(成就内容!$D$121:$BZ$121),成就内容!AQ89,1)-SUM(AZ$114:AZ139))</f>
        <v>0</v>
      </c>
      <c r="BA140" s="41">
        <f>IF(成就内容!AR33="","",INDEX($E$4:$E$178*成就内容!AR$121/SUM(成就内容!$D$121:$BZ$121),成就内容!AR89,1)-SUM(BA$114:BA139))</f>
        <v>6228077.1683673486</v>
      </c>
      <c r="BB140" s="41">
        <f>IF(成就内容!AS33="","",INDEX($E$4:$E$178*成就内容!AS$121/SUM(成就内容!$D$121:$BZ$121),成就内容!AS89,1)-SUM(BB$114:BB139))</f>
        <v>0</v>
      </c>
      <c r="BC140" s="41">
        <f>IF(成就内容!AT33="","",INDEX($E$4:$E$178*成就内容!AT$121/SUM(成就内容!$D$121:$BZ$121),成就内容!AT89,1)-SUM(BC$114:BC139))</f>
        <v>0</v>
      </c>
      <c r="BD140" s="41">
        <f>IF(成就内容!AU33="","",INDEX($E$4:$E$178*成就内容!AU$121/SUM(成就内容!$D$121:$BZ$121),成就内容!AU89,1)-SUM(BD$114:BD139))</f>
        <v>0</v>
      </c>
      <c r="BE140" s="41" t="str">
        <f>IF(成就内容!AV33="","",INDEX($E$4:$E$178*成就内容!AV$121/SUM(成就内容!$D$121:$BZ$121),成就内容!AV89,1)-SUM(BE$114:BE139))</f>
        <v/>
      </c>
      <c r="BF140" s="41">
        <f>IF(成就内容!AW33="","",INDEX($E$4:$E$178*成就内容!AW$121/SUM(成就内容!$D$121:$BZ$121),成就内容!AW89,1)-SUM(BF$114:BF139))</f>
        <v>0</v>
      </c>
      <c r="BG140" s="41">
        <f>IF(成就内容!AX33="","",INDEX($E$4:$E$178*成就内容!AX$121/SUM(成就内容!$D$121:$BZ$121),成就内容!AX89,1)-SUM(BG$114:BG139))</f>
        <v>0</v>
      </c>
      <c r="BH140" s="41">
        <f>IF(成就内容!AY33="","",INDEX($E$4:$E$178*成就内容!AY$121/SUM(成就内容!$D$121:$BZ$121),成就内容!AY89,1)-SUM(BH$114:BH139))</f>
        <v>12456154.336734697</v>
      </c>
      <c r="BI140" s="41">
        <f>IF(成就内容!AZ33="","",INDEX($E$4:$E$178*成就内容!AZ$121/SUM(成就内容!$D$121:$BZ$121),成就内容!AZ89,1)-SUM(BI$114:BI139))</f>
        <v>0</v>
      </c>
      <c r="BJ140" s="41">
        <f>IF(成就内容!BA33="","",INDEX($E$4:$E$178*成就内容!BA$121/SUM(成就内容!$D$121:$BZ$121),成就内容!BA89,1)-SUM(BJ$114:BJ139))</f>
        <v>0</v>
      </c>
      <c r="BK140" s="41">
        <f>IF(成就内容!BB33="","",INDEX($E$4:$E$178*成就内容!BB$121/SUM(成就内容!$D$121:$BZ$121),成就内容!BB89,1)-SUM(BK$114:BK139))</f>
        <v>0</v>
      </c>
      <c r="BL140" s="41">
        <f>IF(成就内容!BC33="","",INDEX($E$4:$E$178*成就内容!BC$121/SUM(成就内容!$D$121:$BZ$121),成就内容!BC89,1)-SUM(BL$114:BL139))</f>
        <v>0</v>
      </c>
      <c r="BM140" s="41">
        <f>IF(成就内容!BD33="","",INDEX($E$4:$E$178*成就内容!BD$121/SUM(成就内容!$D$121:$BZ$121),成就内容!BD89,1)-SUM(BM$114:BM139))</f>
        <v>12456154.33673469</v>
      </c>
      <c r="BN140" s="41">
        <f>IF(成就内容!BE33="","",INDEX($E$4:$E$178*成就内容!BE$121/SUM(成就内容!$D$121:$BZ$121),成就内容!BE89,1)-SUM(BN$114:BN139))</f>
        <v>0</v>
      </c>
      <c r="BO140" s="41">
        <f>IF(成就内容!BF33="","",INDEX($E$4:$E$178*成就内容!BF$121/SUM(成就内容!$D$121:$BZ$121),成就内容!BF89,1)-SUM(BO$114:BO139))</f>
        <v>0</v>
      </c>
      <c r="BP140" s="41">
        <f>IF(成就内容!BG33="","",INDEX($E$4:$E$178*成就内容!BG$121/SUM(成就内容!$D$121:$BZ$121),成就内容!BG89,1)-SUM(BP$114:BP139))</f>
        <v>0</v>
      </c>
      <c r="BQ140" s="41">
        <f>IF(成就内容!BH33="","",INDEX($E$4:$E$178*成就内容!BH$121/SUM(成就内容!$D$121:$BZ$121),成就内容!BH89,1)-SUM(BQ$114:BQ139))</f>
        <v>0</v>
      </c>
      <c r="BR140" s="41" t="str">
        <f>IF(成就内容!BI33="","",INDEX($E$4:$E$178*成就内容!BI$121/SUM(成就内容!$D$121:$BZ$121),成就内容!BI89,1)-SUM(BR$114:BR139))</f>
        <v/>
      </c>
      <c r="BS140" s="41">
        <f>IF(成就内容!BJ33="","",INDEX($E$4:$E$178*成就内容!BJ$121/SUM(成就内容!$D$121:$BZ$121),成就内容!BJ89,1)-SUM(BS$114:BS139))</f>
        <v>797193.87755102036</v>
      </c>
      <c r="BT140" s="41">
        <f>IF(成就内容!BK33="","",INDEX($E$4:$E$178*成就内容!BK$121/SUM(成就内容!$D$121:$BZ$121),成就内容!BK89,1)-SUM(BT$114:BT139))</f>
        <v>0</v>
      </c>
      <c r="BU140" s="41">
        <f>IF(成就内容!BL33="","",INDEX($E$4:$E$178*成就内容!BL$121/SUM(成就内容!$D$121:$BZ$121),成就内容!BL89,1)-SUM(BU$114:BU139))</f>
        <v>0</v>
      </c>
      <c r="BV140" s="41">
        <f>IF(成就内容!BM33="","",INDEX($E$4:$E$178*成就内容!BM$121/SUM(成就内容!$D$121:$BZ$121),成就内容!BM89,1)-SUM(BV$114:BV139))</f>
        <v>797193.87755102012</v>
      </c>
      <c r="BW140" s="41" t="str">
        <f>IF(成就内容!BN33="","",INDEX($E$4:$E$178*成就内容!BN$121/SUM(成就内容!$D$121:$BZ$121),成就内容!BN89,1)-SUM(BW$114:BW139))</f>
        <v/>
      </c>
      <c r="BX140" s="41">
        <f>IF(成就内容!BO33="","",INDEX($E$4:$E$178*成就内容!BO$121/SUM(成就内容!$D$121:$BZ$121),成就内容!BO89,1)-SUM(BX$114:BX139))</f>
        <v>0</v>
      </c>
      <c r="BY140" s="41">
        <f>IF(成就内容!BP33="","",INDEX($E$4:$E$178*成就内容!BP$121/SUM(成就内容!$D$121:$BZ$121),成就内容!BP89,1)-SUM(BY$114:BY139))</f>
        <v>0</v>
      </c>
      <c r="BZ140" s="41">
        <f>IF(成就内容!BQ33="","",INDEX($E$4:$E$178*成就内容!BQ$121/SUM(成就内容!$D$121:$BZ$121),成就内容!BQ89,1)-SUM(BZ$114:BZ139))</f>
        <v>0</v>
      </c>
      <c r="CA140" s="41" t="str">
        <f>IF(成就内容!BR33="","",INDEX($E$4:$E$178*成就内容!BR$121/SUM(成就内容!$D$121:$BZ$121),成就内容!BR89,1)-SUM(CA$114:CA139))</f>
        <v/>
      </c>
      <c r="CB140" s="41" t="str">
        <f>IF(成就内容!BS33="","",INDEX($E$4:$E$178*成就内容!BS$121/SUM(成就内容!$D$121:$BZ$121),成就内容!BS89,1)-SUM(CB$114:CB139))</f>
        <v/>
      </c>
      <c r="CC140" s="41">
        <f>IF(成就内容!BT33="","",INDEX($E$4:$E$178*成就内容!BT$121/SUM(成就内容!$D$121:$BZ$121),成就内容!BT89,1)-SUM(CC$114:CC139))</f>
        <v>0</v>
      </c>
      <c r="CD140" s="41">
        <f>IF(成就内容!BU33="","",INDEX($E$4:$E$178*成就内容!BU$121/SUM(成就内容!$D$121:$BZ$121),成就内容!BU89,1)-SUM(CD$114:CD139))</f>
        <v>0</v>
      </c>
      <c r="CE140" s="41" t="str">
        <f>IF(成就内容!BV33="","",INDEX($E$4:$E$178*成就内容!BV$121/SUM(成就内容!$D$121:$BZ$121),成就内容!BV89,1)-SUM(CE$114:CE139))</f>
        <v/>
      </c>
      <c r="CF140" s="41">
        <f>IF(成就内容!BW33="","",INDEX($E$4:$E$178*成就内容!BW$121/SUM(成就内容!$D$121:$BZ$121),成就内容!BW89,1)-SUM(CF$114:CF139))</f>
        <v>0</v>
      </c>
      <c r="CG140" s="41">
        <f>IF(成就内容!BX33="","",INDEX($E$4:$E$178*成就内容!BX$121/SUM(成就内容!$D$121:$BZ$121),成就内容!BX89,1)-SUM(CG$114:CG139))</f>
        <v>3736846.3010204062</v>
      </c>
      <c r="CH140" s="41">
        <f>IF(成就内容!BY33="","",INDEX($E$4:$E$178*成就内容!BY$121/SUM(成就内容!$D$121:$BZ$121),成就内容!BY89,1)-SUM(CH$114:CH139))</f>
        <v>0</v>
      </c>
      <c r="CI140" s="41">
        <f>IF(成就内容!BZ33="","",INDEX($E$4:$E$178*成就内容!BZ$121/SUM(成就内容!$D$121:$BZ$121),成就内容!BZ89,1)-SUM(CI$114:CI139))</f>
        <v>0</v>
      </c>
      <c r="CK140" s="19"/>
      <c r="CM140" s="43">
        <v>27</v>
      </c>
      <c r="CN140" s="41">
        <f>IF(M140="","",IF(成就内容!D$121&lt;&gt;"",MAX(ROUNDUP(SMALL(M$114:M$163,$L140)/1000,0)*1000,1000),0))</f>
        <v>0</v>
      </c>
      <c r="CO140" s="41" t="str">
        <f>IF(N140="","",IF(成就内容!E$121&lt;&gt;"",MAX(ROUNDUP(SMALL(N$114:N$163,$L140)/1000,0)*1000,1000),0))</f>
        <v/>
      </c>
      <c r="CP140" s="41" t="str">
        <f>IF(O140="","",IF(成就内容!F$121&lt;&gt;"",MAX(ROUNDUP(SMALL(O$114:O$163,$L140)/1000,0)*1000,1000),0))</f>
        <v/>
      </c>
      <c r="CQ140" s="41" t="str">
        <f>IF(P140="","",IF(成就内容!G$121&lt;&gt;"",MAX(ROUNDUP(SMALL(P$114:P$163,$L140)/1000,0)*1000,1000),0))</f>
        <v/>
      </c>
      <c r="CR140" s="41">
        <f>IF(Q140="","",IF(成就内容!H$121&lt;&gt;"",MAX(ROUNDUP(SMALL(Q$114:Q$163,$L140)/1000,0)*1000,1000),0))</f>
        <v>0</v>
      </c>
      <c r="CS140" s="41">
        <f>IF(R140="","",IF(成就内容!I$121&lt;&gt;"",MAX(ROUNDUP(SMALL(R$114:R$163,$L140)/1000,0)*1000,1000),0))</f>
        <v>0</v>
      </c>
      <c r="CT140" s="41">
        <f>IF(S140="","",IF(成就内容!J$121&lt;&gt;"",MAX(ROUNDUP(SMALL(S$114:S$163,$L140)/1000,0)*1000,1000),0))</f>
        <v>12457000</v>
      </c>
      <c r="CU140" s="41">
        <f>IF(T140="","",IF(成就内容!K$121&lt;&gt;"",MAX(ROUNDUP(SMALL(T$114:T$163,$L140)/1000,0)*1000,1000),0))</f>
        <v>0</v>
      </c>
      <c r="CV140" s="41">
        <f>IF(U140="","",IF(成就内容!L$121&lt;&gt;"",MAX(ROUNDUP(SMALL(U$114:U$163,$L140)/1000,0)*1000,1000),0))</f>
        <v>0</v>
      </c>
      <c r="CW140" s="41">
        <f>IF(V140="","",IF(成就内容!M$121&lt;&gt;"",MAX(ROUNDUP(SMALL(V$114:V$163,$L140)/1000,0)*1000,1000),0))</f>
        <v>0</v>
      </c>
      <c r="CX140" s="41">
        <f>IF(W140="","",IF(成就内容!N$121&lt;&gt;"",MAX(ROUNDUP(SMALL(W$114:W$163,$L140)/1000,0)*1000,1000),0))</f>
        <v>0</v>
      </c>
      <c r="CY140" s="41">
        <f>IF(X140="","",IF(成就内容!O$121&lt;&gt;"",MAX(ROUNDUP(SMALL(X$114:X$163,$L140)/1000,0)*1000,1000),0))</f>
        <v>0</v>
      </c>
      <c r="CZ140" s="41" t="str">
        <f>IF(Y140="","",IF(成就内容!P$121&lt;&gt;"",MAX(ROUNDUP(SMALL(Y$114:Y$163,$L140)/1000,0)*1000,1000),0))</f>
        <v/>
      </c>
      <c r="DA140" s="41">
        <f>IF(Z140="","",IF(成就内容!Q$121&lt;&gt;"",MAX(ROUNDUP(SMALL(Z$114:Z$163,$L140)/1000,0)*1000,1000),0))</f>
        <v>0</v>
      </c>
      <c r="DB140" s="41">
        <f>IF(AA140="","",IF(成就内容!R$121&lt;&gt;"",MAX(ROUNDUP(SMALL(AA$114:AA$163,$L140)/1000,0)*1000,1000),0))</f>
        <v>0</v>
      </c>
      <c r="DC140" s="41">
        <f>IF(AB140="","",IF(成就内容!S$121&lt;&gt;"",MAX(ROUNDUP(SMALL(AB$114:AB$163,$L140)/1000,0)*1000,1000),0))</f>
        <v>12457000</v>
      </c>
      <c r="DD140" s="41">
        <f>IF(AC140="","",IF(成就内容!T$121&lt;&gt;"",MAX(ROUNDUP(SMALL(AC$114:AC$163,$L140)/1000,0)*1000,1000),0))</f>
        <v>0</v>
      </c>
      <c r="DE140" s="41">
        <f>IF(AD140="","",IF(成就内容!U$121&lt;&gt;"",MAX(ROUNDUP(SMALL(AD$114:AD$163,$L140)/1000,0)*1000,1000),0))</f>
        <v>0</v>
      </c>
      <c r="DF140" s="41">
        <f>IF(AE140="","",IF(成就内容!V$121&lt;&gt;"",MAX(ROUNDUP(SMALL(AE$114:AE$163,$L140)/1000,0)*1000,1000),0))</f>
        <v>0</v>
      </c>
      <c r="DG140" s="41">
        <f>IF(AF140="","",IF(成就内容!W$121&lt;&gt;"",MAX(ROUNDUP(SMALL(AF$114:AF$163,$L140)/1000,0)*1000,1000),0))</f>
        <v>0</v>
      </c>
      <c r="DH140" s="41">
        <f>IF(AG140="","",IF(成就内容!X$121&lt;&gt;"",MAX(ROUNDUP(SMALL(AG$114:AG$163,$L140)/1000,0)*1000,1000),0))</f>
        <v>0</v>
      </c>
      <c r="DI140" s="41" t="str">
        <f>IF(AH140="","",IF(成就内容!Y$121&lt;&gt;"",MAX(ROUNDUP(SMALL(AH$114:AH$163,$L140)/1000,0)*1000,1000),0))</f>
        <v/>
      </c>
      <c r="DJ140" s="41" t="str">
        <f>IF(AI140="","",IF(成就内容!Z$121&lt;&gt;"",MAX(ROUNDUP(SMALL(AI$114:AI$163,$L140)/1000,0)*1000,1000),0))</f>
        <v/>
      </c>
      <c r="DK140" s="41" t="str">
        <f>IF(AJ140="","",IF(成就内容!AA$121&lt;&gt;"",MAX(ROUNDUP(SMALL(AJ$114:AJ$163,$L140)/1000,0)*1000,1000),0))</f>
        <v/>
      </c>
      <c r="DL140" s="41" t="str">
        <f>IF(AK140="","",IF(成就内容!AB$121&lt;&gt;"",MAX(ROUNDUP(SMALL(AK$114:AK$163,$L140)/1000,0)*1000,1000),0))</f>
        <v/>
      </c>
      <c r="DM140" s="41">
        <f>IF(AL140="","",IF(成就内容!AC$121&lt;&gt;"",MAX(ROUNDUP(SMALL(AL$114:AL$163,$L140)/1000,0)*1000,1000),0))</f>
        <v>0</v>
      </c>
      <c r="DN140" s="41">
        <f>IF(AM140="","",IF(成就内容!AD$121&lt;&gt;"",MAX(ROUNDUP(SMALL(AM$114:AM$163,$L140)/1000,0)*1000,1000),0))</f>
        <v>0</v>
      </c>
      <c r="DO140" s="41">
        <f>IF(AN140="","",IF(成就内容!AE$121&lt;&gt;"",MAX(ROUNDUP(SMALL(AN$114:AN$163,$L140)/1000,0)*1000,1000),0))</f>
        <v>0</v>
      </c>
      <c r="DP140" s="41">
        <f>IF(AO140="","",IF(成就内容!AF$121&lt;&gt;"",MAX(ROUNDUP(SMALL(AO$114:AO$163,$L140)/1000,0)*1000,1000),0))</f>
        <v>0</v>
      </c>
      <c r="DQ140" s="41">
        <f>IF(AP140="","",IF(成就内容!AG$121&lt;&gt;"",MAX(ROUNDUP(SMALL(AP$114:AP$163,$L140)/1000,0)*1000,1000),0))</f>
        <v>0</v>
      </c>
      <c r="DR140" s="41" t="str">
        <f>IF(AQ140="","",IF(成就内容!AH$121&lt;&gt;"",MAX(ROUNDUP(SMALL(AQ$114:AQ$163,$L140)/1000,0)*1000,1000),0))</f>
        <v/>
      </c>
      <c r="DS140" s="41">
        <f>IF(AR140="","",IF(成就内容!AI$121&lt;&gt;"",MAX(ROUNDUP(SMALL(AR$114:AR$163,$L140)/1000,0)*1000,1000),0))</f>
        <v>0</v>
      </c>
      <c r="DT140" s="41">
        <f>IF(AS140="","",IF(成就内容!AJ$121&lt;&gt;"",MAX(ROUNDUP(SMALL(AS$114:AS$163,$L140)/1000,0)*1000,1000),0))</f>
        <v>0</v>
      </c>
      <c r="DU140" s="41" t="str">
        <f>IF(AT140="","",IF(成就内容!AK$121&lt;&gt;"",MAX(ROUNDUP(SMALL(AT$114:AT$163,$L140)/1000,0)*1000,1000),0))</f>
        <v/>
      </c>
      <c r="DV140" s="41" t="str">
        <f>IF(AU140="","",IF(成就内容!AL$121&lt;&gt;"",MAX(ROUNDUP(SMALL(AU$114:AU$163,$L140)/1000,0)*1000,1000),0))</f>
        <v/>
      </c>
      <c r="DW140" s="41" t="str">
        <f>IF(AV140="","",IF(成就内容!AM$121&lt;&gt;"",MAX(ROUNDUP(SMALL(AV$114:AV$163,$L140)/1000,0)*1000,1000),0))</f>
        <v/>
      </c>
      <c r="DX140" s="41" t="str">
        <f>IF(AW140="","",IF(成就内容!AN$121&lt;&gt;"",MAX(ROUNDUP(SMALL(AW$114:AW$163,$L140)/1000,0)*1000,1000),0))</f>
        <v/>
      </c>
      <c r="DY140" s="41">
        <f>IF(AX140="","",IF(成就内容!AO$121&lt;&gt;"",MAX(ROUNDUP(SMALL(AX$114:AX$163,$L140)/1000,0)*1000,1000),0))</f>
        <v>6229000</v>
      </c>
      <c r="DZ140" s="41">
        <f>IF(AY140="","",IF(成就内容!AP$121&lt;&gt;"",MAX(ROUNDUP(SMALL(AY$114:AY$163,$L140)/1000,0)*1000,1000),0))</f>
        <v>0</v>
      </c>
      <c r="EA140" s="41">
        <f>IF(AZ140="","",IF(成就内容!AQ$121&lt;&gt;"",MAX(ROUNDUP(SMALL(AZ$114:AZ$163,$L140)/1000,0)*1000,1000),0))</f>
        <v>0</v>
      </c>
      <c r="EB140" s="41">
        <f>IF(BA140="","",IF(成就内容!AR$121&lt;&gt;"",MAX(ROUNDUP(SMALL(BA$114:BA$163,$L140)/1000,0)*1000,1000),0))</f>
        <v>6229000</v>
      </c>
      <c r="EC140" s="41">
        <f>IF(BB140="","",IF(成就内容!AS$121&lt;&gt;"",MAX(ROUNDUP(SMALL(BB$114:BB$163,$L140)/1000,0)*1000,1000),0))</f>
        <v>0</v>
      </c>
      <c r="ED140" s="41">
        <f>IF(BC140="","",IF(成就内容!AT$121&lt;&gt;"",MAX(ROUNDUP(SMALL(BC$114:BC$163,$L140)/1000,0)*1000,1000),0))</f>
        <v>0</v>
      </c>
      <c r="EE140" s="41">
        <f>IF(BD140="","",IF(成就内容!AU$121&lt;&gt;"",MAX(ROUNDUP(SMALL(BD$114:BD$163,$L140)/1000,0)*1000,1000),0))</f>
        <v>0</v>
      </c>
      <c r="EF140" s="41" t="str">
        <f>IF(BE140="","",IF(成就内容!AV$121&lt;&gt;"",MAX(ROUNDUP(SMALL(BE$114:BE$163,$L140)/1000,0)*1000,1000),0))</f>
        <v/>
      </c>
      <c r="EG140" s="41">
        <f>IF(BF140="","",IF(成就内容!AW$121&lt;&gt;"",MAX(ROUNDUP(SMALL(BF$114:BF$163,$L140)/1000,0)*1000,1000),0))</f>
        <v>0</v>
      </c>
      <c r="EH140" s="41">
        <f>IF(BG140="","",IF(成就内容!AX$121&lt;&gt;"",MAX(ROUNDUP(SMALL(BG$114:BG$163,$L140)/1000,0)*1000,1000),0))</f>
        <v>0</v>
      </c>
      <c r="EI140" s="41">
        <f>IF(BH140="","",IF(成就内容!AY$121&lt;&gt;"",MAX(ROUNDUP(SMALL(BH$114:BH$163,$L140)/1000,0)*1000,1000),0))</f>
        <v>12457000</v>
      </c>
      <c r="EJ140" s="41">
        <f>IF(BI140="","",IF(成就内容!AZ$121&lt;&gt;"",MAX(ROUNDUP(SMALL(BI$114:BI$163,$L140)/1000,0)*1000,1000),0))</f>
        <v>0</v>
      </c>
      <c r="EK140" s="41">
        <f>IF(BJ140="","",IF(成就内容!BA$121&lt;&gt;"",MAX(ROUNDUP(SMALL(BJ$114:BJ$163,$L140)/1000,0)*1000,1000),0))</f>
        <v>0</v>
      </c>
      <c r="EL140" s="41">
        <f>IF(BK140="","",IF(成就内容!BB$121&lt;&gt;"",MAX(ROUNDUP(SMALL(BK$114:BK$163,$L140)/1000,0)*1000,1000),0))</f>
        <v>0</v>
      </c>
      <c r="EM140" s="41">
        <f>IF(BL140="","",IF(成就内容!BC$121&lt;&gt;"",MAX(ROUNDUP(SMALL(BL$114:BL$163,$L140)/1000,0)*1000,1000),0))</f>
        <v>0</v>
      </c>
      <c r="EN140" s="41">
        <f>IF(BM140="","",IF(成就内容!BD$121&lt;&gt;"",MAX(ROUNDUP(SMALL(BM$114:BM$163,$L140)/1000,0)*1000,1000),0))</f>
        <v>12457000</v>
      </c>
      <c r="EO140" s="41">
        <f>IF(BN140="","",IF(成就内容!BE$121&lt;&gt;"",MAX(ROUNDUP(SMALL(BN$114:BN$163,$L140)/1000,0)*1000,1000),0))</f>
        <v>0</v>
      </c>
      <c r="EP140" s="41">
        <f>IF(BO140="","",IF(成就内容!BF$121&lt;&gt;"",MAX(ROUNDUP(SMALL(BO$114:BO$163,$L140)/1000,0)*1000,1000),0))</f>
        <v>0</v>
      </c>
      <c r="EQ140" s="41">
        <f>IF(BP140="","",IF(成就内容!BG$121&lt;&gt;"",MAX(ROUNDUP(SMALL(BP$114:BP$163,$L140)/1000,0)*1000,1000),0))</f>
        <v>0</v>
      </c>
      <c r="ER140" s="41">
        <f>IF(BQ140="","",IF(成就内容!BH$121&lt;&gt;"",MAX(ROUNDUP(SMALL(BQ$114:BQ$163,$L140)/1000,0)*1000,1000),0))</f>
        <v>0</v>
      </c>
      <c r="ES140" s="41" t="str">
        <f>IF(BR140="","",IF(成就内容!BI$121&lt;&gt;"",MAX(ROUNDUP(SMALL(BR$114:BR$163,$L140)/1000,0)*1000,1000),0))</f>
        <v/>
      </c>
      <c r="ET140" s="41">
        <f>IF(BS140="","",IF(成就内容!BJ$121&lt;&gt;"",MAX(ROUNDUP(SMALL(BS$114:BS$163,$L140)/1000,0)*1000,1000),0))</f>
        <v>598000</v>
      </c>
      <c r="EU140" s="41">
        <f>IF(BT140="","",IF(成就内容!BK$121&lt;&gt;"",MAX(ROUNDUP(SMALL(BT$114:BT$163,$L140)/1000,0)*1000,1000),0))</f>
        <v>0</v>
      </c>
      <c r="EV140" s="41">
        <f>IF(BU140="","",IF(成就内容!BL$121&lt;&gt;"",MAX(ROUNDUP(SMALL(BU$114:BU$163,$L140)/1000,0)*1000,1000),0))</f>
        <v>0</v>
      </c>
      <c r="EW140" s="41">
        <f>IF(BV140="","",IF(成就内容!BM$121&lt;&gt;"",MAX(ROUNDUP(SMALL(BV$114:BV$163,$L140)/1000,0)*1000,1000),0))</f>
        <v>997000</v>
      </c>
      <c r="EX140" s="41" t="str">
        <f>IF(BW140="","",IF(成就内容!BN$121&lt;&gt;"",MAX(ROUNDUP(SMALL(BW$114:BW$163,$L140)/1000,0)*1000,1000),0))</f>
        <v/>
      </c>
      <c r="EY140" s="41">
        <f>IF(BX140="","",IF(成就内容!BO$121&lt;&gt;"",MAX(ROUNDUP(SMALL(BX$114:BX$163,$L140)/1000,0)*1000,1000),0))</f>
        <v>0</v>
      </c>
      <c r="EZ140" s="41">
        <f>IF(BY140="","",IF(成就内容!BP$121&lt;&gt;"",MAX(ROUNDUP(SMALL(BY$114:BY$163,$L140)/1000,0)*1000,1000),0))</f>
        <v>0</v>
      </c>
      <c r="FA140" s="41">
        <f>IF(BZ140="","",IF(成就内容!BQ$121&lt;&gt;"",MAX(ROUNDUP(SMALL(BZ$114:BZ$163,$L140)/1000,0)*1000,1000),0))</f>
        <v>0</v>
      </c>
      <c r="FB140" s="41" t="str">
        <f>IF(CA140="","",IF(成就内容!BR$121&lt;&gt;"",MAX(ROUNDUP(SMALL(CA$114:CA$163,$L140)/1000,0)*1000,1000),0))</f>
        <v/>
      </c>
      <c r="FC140" s="41" t="str">
        <f>IF(CB140="","",IF(成就内容!BS$121&lt;&gt;"",MAX(ROUNDUP(SMALL(CB$114:CB$163,$L140)/1000,0)*1000,1000),0))</f>
        <v/>
      </c>
      <c r="FD140" s="41">
        <f>IF(CC140="","",IF(成就内容!BT$121&lt;&gt;"",MAX(ROUNDUP(SMALL(CC$114:CC$163,$L140)/1000,0)*1000,1000),0))</f>
        <v>0</v>
      </c>
      <c r="FE140" s="41">
        <f>IF(CD140="","",IF(成就内容!BU$121&lt;&gt;"",MAX(ROUNDUP(SMALL(CD$114:CD$163,$L140)/1000,0)*1000,1000),0))</f>
        <v>0</v>
      </c>
      <c r="FF140" s="41" t="str">
        <f>IF(CE140="","",IF(成就内容!BV$121&lt;&gt;"",MAX(ROUNDUP(SMALL(CE$114:CE$163,$L140)/1000,0)*1000,1000),0))</f>
        <v/>
      </c>
      <c r="FG140" s="41">
        <f>IF(CF140="","",IF(成就内容!BW$121&lt;&gt;"",MAX(ROUNDUP(SMALL(CF$114:CF$163,$L140)/1000,0)*1000,1000),0))</f>
        <v>0</v>
      </c>
      <c r="FH140" s="41">
        <f>IF(CG140="","",IF(成就内容!BX$121&lt;&gt;"",MAX(ROUNDUP(SMALL(CG$114:CG$163,$L140)/1000,0)*1000,1000),0))</f>
        <v>3737000</v>
      </c>
      <c r="FI140" s="41">
        <f>IF(CH140="","",IF(成就内容!BY$121&lt;&gt;"",MAX(ROUNDUP(SMALL(CH$114:CH$163,$L140)/1000,0)*1000,1000),0))</f>
        <v>0</v>
      </c>
      <c r="FJ140" s="41">
        <f>IF(CI140="","",IF(成就内容!BZ$121&lt;&gt;"",MAX(ROUNDUP(SMALL(CI$114:CI$163,$L140)/1000,0)*1000,1000),0))</f>
        <v>0</v>
      </c>
    </row>
    <row r="141" spans="1:166" s="96" customFormat="1" x14ac:dyDescent="0.15">
      <c r="B141" s="96">
        <v>138</v>
      </c>
      <c r="C141" s="96">
        <f>'[1]功能-子任务'!$S142</f>
        <v>265492.8</v>
      </c>
      <c r="D141" s="96">
        <f>'[1]功能-子任务'!$AC142</f>
        <v>245760000</v>
      </c>
      <c r="E141" s="96">
        <f>'[1]功能-子任务'!$AM142/4</f>
        <v>1668660937.5</v>
      </c>
      <c r="F141" s="96">
        <f t="shared" si="154"/>
        <v>1668660937.5</v>
      </c>
      <c r="G141" s="96">
        <f>'[1]功能-子任务'!$AR142</f>
        <v>3577620000.000001</v>
      </c>
      <c r="H141" s="96">
        <f>'[1]功能-子任务'!$BA142</f>
        <v>426950</v>
      </c>
      <c r="I141" s="96">
        <f>'[1]功能-子任务'!$BJ142</f>
        <v>1532671.2</v>
      </c>
      <c r="J141" s="19"/>
      <c r="L141" s="43">
        <v>28</v>
      </c>
      <c r="M141" s="41">
        <f>IF(成就内容!D34="","",INDEX($E$4:$E$178*成就内容!D$121/SUM(成就内容!$D$121:$BZ$121),成就内容!D90,1)-SUM(M$114:M140))</f>
        <v>0</v>
      </c>
      <c r="N141" s="41" t="str">
        <f>IF(成就内容!E34="","",INDEX($E$4:$E$178*成就内容!E$121/SUM(成就内容!$D$121:$BZ$121),成就内容!E90,1)-SUM(N$114:N140))</f>
        <v/>
      </c>
      <c r="O141" s="41" t="str">
        <f>IF(成就内容!F34="","",INDEX($E$4:$E$178*成就内容!F$121/SUM(成就内容!$D$121:$BZ$121),成就内容!F90,1)-SUM(O$114:O140))</f>
        <v/>
      </c>
      <c r="P141" s="41" t="str">
        <f>IF(成就内容!G34="","",INDEX($E$4:$E$178*成就内容!G$121/SUM(成就内容!$D$121:$BZ$121),成就内容!G90,1)-SUM(P$114:P140))</f>
        <v/>
      </c>
      <c r="Q141" s="41">
        <f>IF(成就内容!H34="","",INDEX($E$4:$E$178*成就内容!H$121/SUM(成就内容!$D$121:$BZ$121),成就内容!H90,1)-SUM(Q$114:Q140))</f>
        <v>0</v>
      </c>
      <c r="R141" s="41">
        <f>IF(成就内容!I34="","",INDEX($E$4:$E$178*成就内容!I$121/SUM(成就内容!$D$121:$BZ$121),成就内容!I90,1)-SUM(R$114:R140))</f>
        <v>0</v>
      </c>
      <c r="S141" s="41">
        <f>IF(成就内容!J34="","",INDEX($E$4:$E$178*成就内容!J$121/SUM(成就内容!$D$121:$BZ$121),成就内容!J90,1)-SUM(S$114:S140))</f>
        <v>12456154.336734697</v>
      </c>
      <c r="T141" s="41">
        <f>IF(成就内容!K34="","",INDEX($E$4:$E$178*成就内容!K$121/SUM(成就内容!$D$121:$BZ$121),成就内容!K90,1)-SUM(T$114:T140))</f>
        <v>0</v>
      </c>
      <c r="U141" s="41">
        <f>IF(成就内容!L34="","",INDEX($E$4:$E$178*成就内容!L$121/SUM(成就内容!$D$121:$BZ$121),成就内容!L90,1)-SUM(U$114:U140))</f>
        <v>0</v>
      </c>
      <c r="V141" s="41">
        <f>IF(成就内容!M34="","",INDEX($E$4:$E$178*成就内容!M$121/SUM(成就内容!$D$121:$BZ$121),成就内容!M90,1)-SUM(V$114:V140))</f>
        <v>0</v>
      </c>
      <c r="W141" s="41">
        <f>IF(成就内容!N34="","",INDEX($E$4:$E$178*成就内容!N$121/SUM(成就内容!$D$121:$BZ$121),成就内容!N90,1)-SUM(W$114:W140))</f>
        <v>0</v>
      </c>
      <c r="X141" s="41">
        <f>IF(成就内容!O34="","",INDEX($E$4:$E$178*成就内容!O$121/SUM(成就内容!$D$121:$BZ$121),成就内容!O90,1)-SUM(X$114:X140))</f>
        <v>0</v>
      </c>
      <c r="Y141" s="41" t="str">
        <f>IF(成就内容!P34="","",INDEX($E$4:$E$178*成就内容!P$121/SUM(成就内容!$D$121:$BZ$121),成就内容!P90,1)-SUM(Y$114:Y140))</f>
        <v/>
      </c>
      <c r="Z141" s="41">
        <f>IF(成就内容!Q34="","",INDEX($E$4:$E$178*成就内容!Q$121/SUM(成就内容!$D$121:$BZ$121),成就内容!Q90,1)-SUM(Z$114:Z140))</f>
        <v>0</v>
      </c>
      <c r="AA141" s="41">
        <f>IF(成就内容!R34="","",INDEX($E$4:$E$178*成就内容!R$121/SUM(成就内容!$D$121:$BZ$121),成就内容!R90,1)-SUM(AA$114:AA140))</f>
        <v>0</v>
      </c>
      <c r="AB141" s="41">
        <f>IF(成就内容!S34="","",INDEX($E$4:$E$178*成就内容!S$121/SUM(成就内容!$D$121:$BZ$121),成就内容!S90,1)-SUM(AB$114:AB140))</f>
        <v>12456154.336734697</v>
      </c>
      <c r="AC141" s="41">
        <f>IF(成就内容!T34="","",INDEX($E$4:$E$178*成就内容!T$121/SUM(成就内容!$D$121:$BZ$121),成就内容!T90,1)-SUM(AC$114:AC140))</f>
        <v>0</v>
      </c>
      <c r="AD141" s="41">
        <f>IF(成就内容!U34="","",INDEX($E$4:$E$178*成就内容!U$121/SUM(成就内容!$D$121:$BZ$121),成就内容!U90,1)-SUM(AD$114:AD140))</f>
        <v>0</v>
      </c>
      <c r="AE141" s="41">
        <f>IF(成就内容!V34="","",INDEX($E$4:$E$178*成就内容!V$121/SUM(成就内容!$D$121:$BZ$121),成就内容!V90,1)-SUM(AE$114:AE140))</f>
        <v>0</v>
      </c>
      <c r="AF141" s="41">
        <f>IF(成就内容!W34="","",INDEX($E$4:$E$178*成就内容!W$121/SUM(成就内容!$D$121:$BZ$121),成就内容!W90,1)-SUM(AF$114:AF140))</f>
        <v>0</v>
      </c>
      <c r="AG141" s="41">
        <f>IF(成就内容!X34="","",INDEX($E$4:$E$178*成就内容!X$121/SUM(成就内容!$D$121:$BZ$121),成就内容!X90,1)-SUM(AG$114:AG140))</f>
        <v>0</v>
      </c>
      <c r="AH141" s="41" t="str">
        <f>IF(成就内容!Y34="","",INDEX($E$4:$E$178*成就内容!Y$121/SUM(成就内容!$D$121:$BZ$121),成就内容!Y90,1)-SUM(AH$114:AH140))</f>
        <v/>
      </c>
      <c r="AI141" s="41" t="str">
        <f>IF(成就内容!Z34="","",INDEX($E$4:$E$178*成就内容!Z$121/SUM(成就内容!$D$121:$BZ$121),成就内容!Z90,1)-SUM(AI$114:AI140))</f>
        <v/>
      </c>
      <c r="AJ141" s="41" t="str">
        <f>IF(成就内容!AA34="","",INDEX($E$4:$E$178*成就内容!AA$121/SUM(成就内容!$D$121:$BZ$121),成就内容!AA90,1)-SUM(AJ$114:AJ140))</f>
        <v/>
      </c>
      <c r="AK141" s="41" t="str">
        <f>IF(成就内容!AB34="","",INDEX($E$4:$E$178*成就内容!AB$121/SUM(成就内容!$D$121:$BZ$121),成就内容!AB90,1)-SUM(AK$114:AK140))</f>
        <v/>
      </c>
      <c r="AL141" s="41">
        <f>IF(成就内容!AC34="","",INDEX($E$4:$E$178*成就内容!AC$121/SUM(成就内容!$D$121:$BZ$121),成就内容!AC90,1)-SUM(AL$114:AL140))</f>
        <v>0</v>
      </c>
      <c r="AM141" s="41">
        <f>IF(成就内容!AD34="","",INDEX($E$4:$E$178*成就内容!AD$121/SUM(成就内容!$D$121:$BZ$121),成就内容!AD90,1)-SUM(AM$114:AM140))</f>
        <v>0</v>
      </c>
      <c r="AN141" s="41">
        <f>IF(成就内容!AE34="","",INDEX($E$4:$E$178*成就内容!AE$121/SUM(成就内容!$D$121:$BZ$121),成就内容!AE90,1)-SUM(AN$114:AN140))</f>
        <v>0</v>
      </c>
      <c r="AO141" s="41">
        <f>IF(成就内容!AF34="","",INDEX($E$4:$E$178*成就内容!AF$121/SUM(成就内容!$D$121:$BZ$121),成就内容!AF90,1)-SUM(AO$114:AO140))</f>
        <v>0</v>
      </c>
      <c r="AP141" s="41">
        <f>IF(成就内容!AG34="","",INDEX($E$4:$E$178*成就内容!AG$121/SUM(成就内容!$D$121:$BZ$121),成就内容!AG90,1)-SUM(AP$114:AP140))</f>
        <v>0</v>
      </c>
      <c r="AQ141" s="41" t="str">
        <f>IF(成就内容!AH34="","",INDEX($E$4:$E$178*成就内容!AH$121/SUM(成就内容!$D$121:$BZ$121),成就内容!AH90,1)-SUM(AQ$114:AQ140))</f>
        <v/>
      </c>
      <c r="AR141" s="41">
        <f>IF(成就内容!AI34="","",INDEX($E$4:$E$178*成就内容!AI$121/SUM(成就内容!$D$121:$BZ$121),成就内容!AI90,1)-SUM(AR$114:AR140))</f>
        <v>0</v>
      </c>
      <c r="AS141" s="41">
        <f>IF(成就内容!AJ34="","",INDEX($E$4:$E$178*成就内容!AJ$121/SUM(成就内容!$D$121:$BZ$121),成就内容!AJ90,1)-SUM(AS$114:AS140))</f>
        <v>0</v>
      </c>
      <c r="AT141" s="41" t="str">
        <f>IF(成就内容!AK34="","",INDEX($E$4:$E$178*成就内容!AK$121/SUM(成就内容!$D$121:$BZ$121),成就内容!AK90,1)-SUM(AT$114:AT140))</f>
        <v/>
      </c>
      <c r="AU141" s="41" t="str">
        <f>IF(成就内容!AL34="","",INDEX($E$4:$E$178*成就内容!AL$121/SUM(成就内容!$D$121:$BZ$121),成就内容!AL90,1)-SUM(AU$114:AU140))</f>
        <v/>
      </c>
      <c r="AV141" s="41" t="str">
        <f>IF(成就内容!AM34="","",INDEX($E$4:$E$178*成就内容!AM$121/SUM(成就内容!$D$121:$BZ$121),成就内容!AM90,1)-SUM(AV$114:AV140))</f>
        <v/>
      </c>
      <c r="AW141" s="41" t="str">
        <f>IF(成就内容!AN34="","",INDEX($E$4:$E$178*成就内容!AN$121/SUM(成就内容!$D$121:$BZ$121),成就内容!AN90,1)-SUM(AW$114:AW140))</f>
        <v/>
      </c>
      <c r="AX141" s="41">
        <f>IF(成就内容!AO34="","",INDEX($E$4:$E$178*成就内容!AO$121/SUM(成就内容!$D$121:$BZ$121),成就内容!AO90,1)-SUM(AX$114:AX140))</f>
        <v>6228077.1683673486</v>
      </c>
      <c r="AY141" s="41">
        <f>IF(成就内容!AP34="","",INDEX($E$4:$E$178*成就内容!AP$121/SUM(成就内容!$D$121:$BZ$121),成就内容!AP90,1)-SUM(AY$114:AY140))</f>
        <v>0</v>
      </c>
      <c r="AZ141" s="41">
        <f>IF(成就内容!AQ34="","",INDEX($E$4:$E$178*成就内容!AQ$121/SUM(成就内容!$D$121:$BZ$121),成就内容!AQ90,1)-SUM(AZ$114:AZ140))</f>
        <v>0</v>
      </c>
      <c r="BA141" s="41">
        <f>IF(成就内容!AR34="","",INDEX($E$4:$E$178*成就内容!AR$121/SUM(成就内容!$D$121:$BZ$121),成就内容!AR90,1)-SUM(BA$114:BA140))</f>
        <v>6228077.1683673412</v>
      </c>
      <c r="BB141" s="41">
        <f>IF(成就内容!AS34="","",INDEX($E$4:$E$178*成就内容!AS$121/SUM(成就内容!$D$121:$BZ$121),成就内容!AS90,1)-SUM(BB$114:BB140))</f>
        <v>0</v>
      </c>
      <c r="BC141" s="41">
        <f>IF(成就内容!AT34="","",INDEX($E$4:$E$178*成就内容!AT$121/SUM(成就内容!$D$121:$BZ$121),成就内容!AT90,1)-SUM(BC$114:BC140))</f>
        <v>0</v>
      </c>
      <c r="BD141" s="41">
        <f>IF(成就内容!AU34="","",INDEX($E$4:$E$178*成就内容!AU$121/SUM(成就内容!$D$121:$BZ$121),成就内容!AU90,1)-SUM(BD$114:BD140))</f>
        <v>0</v>
      </c>
      <c r="BE141" s="41" t="str">
        <f>IF(成就内容!AV34="","",INDEX($E$4:$E$178*成就内容!AV$121/SUM(成就内容!$D$121:$BZ$121),成就内容!AV90,1)-SUM(BE$114:BE140))</f>
        <v/>
      </c>
      <c r="BF141" s="41">
        <f>IF(成就内容!AW34="","",INDEX($E$4:$E$178*成就内容!AW$121/SUM(成就内容!$D$121:$BZ$121),成就内容!AW90,1)-SUM(BF$114:BF140))</f>
        <v>0</v>
      </c>
      <c r="BG141" s="41">
        <f>IF(成就内容!AX34="","",INDEX($E$4:$E$178*成就内容!AX$121/SUM(成就内容!$D$121:$BZ$121),成就内容!AX90,1)-SUM(BG$114:BG140))</f>
        <v>0</v>
      </c>
      <c r="BH141" s="41">
        <f>IF(成就内容!AY34="","",INDEX($E$4:$E$178*成就内容!AY$121/SUM(成就内容!$D$121:$BZ$121),成就内容!AY90,1)-SUM(BH$114:BH140))</f>
        <v>12456154.336734697</v>
      </c>
      <c r="BI141" s="41">
        <f>IF(成就内容!AZ34="","",INDEX($E$4:$E$178*成就内容!AZ$121/SUM(成就内容!$D$121:$BZ$121),成就内容!AZ90,1)-SUM(BI$114:BI140))</f>
        <v>0</v>
      </c>
      <c r="BJ141" s="41">
        <f>IF(成就内容!BA34="","",INDEX($E$4:$E$178*成就内容!BA$121/SUM(成就内容!$D$121:$BZ$121),成就内容!BA90,1)-SUM(BJ$114:BJ140))</f>
        <v>0</v>
      </c>
      <c r="BK141" s="41">
        <f>IF(成就内容!BB34="","",INDEX($E$4:$E$178*成就内容!BB$121/SUM(成就内容!$D$121:$BZ$121),成就内容!BB90,1)-SUM(BK$114:BK140))</f>
        <v>0</v>
      </c>
      <c r="BL141" s="41">
        <f>IF(成就内容!BC34="","",INDEX($E$4:$E$178*成就内容!BC$121/SUM(成就内容!$D$121:$BZ$121),成就内容!BC90,1)-SUM(BL$114:BL140))</f>
        <v>0</v>
      </c>
      <c r="BM141" s="41">
        <f>IF(成就内容!BD34="","",INDEX($E$4:$E$178*成就内容!BD$121/SUM(成就内容!$D$121:$BZ$121),成就内容!BD90,1)-SUM(BM$114:BM140))</f>
        <v>12456154.336734697</v>
      </c>
      <c r="BN141" s="41">
        <f>IF(成就内容!BE34="","",INDEX($E$4:$E$178*成就内容!BE$121/SUM(成就内容!$D$121:$BZ$121),成就内容!BE90,1)-SUM(BN$114:BN140))</f>
        <v>0</v>
      </c>
      <c r="BO141" s="41">
        <f>IF(成就内容!BF34="","",INDEX($E$4:$E$178*成就内容!BF$121/SUM(成就内容!$D$121:$BZ$121),成就内容!BF90,1)-SUM(BO$114:BO140))</f>
        <v>0</v>
      </c>
      <c r="BP141" s="41">
        <f>IF(成就内容!BG34="","",INDEX($E$4:$E$178*成就内容!BG$121/SUM(成就内容!$D$121:$BZ$121),成就内容!BG90,1)-SUM(BP$114:BP140))</f>
        <v>0</v>
      </c>
      <c r="BQ141" s="41">
        <f>IF(成就内容!BH34="","",INDEX($E$4:$E$178*成就内容!BH$121/SUM(成就内容!$D$121:$BZ$121),成就内容!BH90,1)-SUM(BQ$114:BQ140))</f>
        <v>0</v>
      </c>
      <c r="BR141" s="41" t="str">
        <f>IF(成就内容!BI34="","",INDEX($E$4:$E$178*成就内容!BI$121/SUM(成就内容!$D$121:$BZ$121),成就内容!BI90,1)-SUM(BR$114:BR140))</f>
        <v/>
      </c>
      <c r="BS141" s="41">
        <f>IF(成就内容!BJ34="","",INDEX($E$4:$E$178*成就内容!BJ$121/SUM(成就内容!$D$121:$BZ$121),成就内容!BJ90,1)-SUM(BS$114:BS140))</f>
        <v>597895.40816326533</v>
      </c>
      <c r="BT141" s="41">
        <f>IF(成就内容!BK34="","",INDEX($E$4:$E$178*成就内容!BK$121/SUM(成就内容!$D$121:$BZ$121),成就内容!BK90,1)-SUM(BT$114:BT140))</f>
        <v>0</v>
      </c>
      <c r="BU141" s="41">
        <f>IF(成就内容!BL34="","",INDEX($E$4:$E$178*成就内容!BL$121/SUM(成就内容!$D$121:$BZ$121),成就内容!BL90,1)-SUM(BU$114:BU140))</f>
        <v>0</v>
      </c>
      <c r="BV141" s="41">
        <f>IF(成就内容!BM34="","",INDEX($E$4:$E$178*成就内容!BM$121/SUM(成就内容!$D$121:$BZ$121),成就内容!BM90,1)-SUM(BV$114:BV140))</f>
        <v>1694036.9897959181</v>
      </c>
      <c r="BW141" s="41" t="str">
        <f>IF(成就内容!BN34="","",INDEX($E$4:$E$178*成就内容!BN$121/SUM(成就内容!$D$121:$BZ$121),成就内容!BN90,1)-SUM(BW$114:BW140))</f>
        <v/>
      </c>
      <c r="BX141" s="41">
        <f>IF(成就内容!BO34="","",INDEX($E$4:$E$178*成就内容!BO$121/SUM(成就内容!$D$121:$BZ$121),成就内容!BO90,1)-SUM(BX$114:BX140))</f>
        <v>0</v>
      </c>
      <c r="BY141" s="41">
        <f>IF(成就内容!BP34="","",INDEX($E$4:$E$178*成就内容!BP$121/SUM(成就内容!$D$121:$BZ$121),成就内容!BP90,1)-SUM(BY$114:BY140))</f>
        <v>0</v>
      </c>
      <c r="BZ141" s="41">
        <f>IF(成就内容!BQ34="","",INDEX($E$4:$E$178*成就内容!BQ$121/SUM(成就内容!$D$121:$BZ$121),成就内容!BQ90,1)-SUM(BZ$114:BZ140))</f>
        <v>0</v>
      </c>
      <c r="CA141" s="41" t="str">
        <f>IF(成就内容!BR34="","",INDEX($E$4:$E$178*成就内容!BR$121/SUM(成就内容!$D$121:$BZ$121),成就内容!BR90,1)-SUM(CA$114:CA140))</f>
        <v/>
      </c>
      <c r="CB141" s="41" t="str">
        <f>IF(成就内容!BS34="","",INDEX($E$4:$E$178*成就内容!BS$121/SUM(成就内容!$D$121:$BZ$121),成就内容!BS90,1)-SUM(CB$114:CB140))</f>
        <v/>
      </c>
      <c r="CC141" s="41">
        <f>IF(成就内容!BT34="","",INDEX($E$4:$E$178*成就内容!BT$121/SUM(成就内容!$D$121:$BZ$121),成就内容!BT90,1)-SUM(CC$114:CC140))</f>
        <v>0</v>
      </c>
      <c r="CD141" s="41">
        <f>IF(成就内容!BU34="","",INDEX($E$4:$E$178*成就内容!BU$121/SUM(成就内容!$D$121:$BZ$121),成就内容!BU90,1)-SUM(CD$114:CD140))</f>
        <v>0</v>
      </c>
      <c r="CE141" s="41" t="str">
        <f>IF(成就内容!BV34="","",INDEX($E$4:$E$178*成就内容!BV$121/SUM(成就内容!$D$121:$BZ$121),成就内容!BV90,1)-SUM(CE$114:CE140))</f>
        <v/>
      </c>
      <c r="CF141" s="41">
        <f>IF(成就内容!BW34="","",INDEX($E$4:$E$178*成就内容!BW$121/SUM(成就内容!$D$121:$BZ$121),成就内容!BW90,1)-SUM(CF$114:CF140))</f>
        <v>0</v>
      </c>
      <c r="CG141" s="41">
        <f>IF(成就内容!BX34="","",INDEX($E$4:$E$178*成就内容!BX$121/SUM(成就内容!$D$121:$BZ$121),成就内容!BX90,1)-SUM(CG$114:CG140))</f>
        <v>9342115.7525510229</v>
      </c>
      <c r="CH141" s="41">
        <f>IF(成就内容!BY34="","",INDEX($E$4:$E$178*成就内容!BY$121/SUM(成就内容!$D$121:$BZ$121),成就内容!BY90,1)-SUM(CH$114:CH140))</f>
        <v>0</v>
      </c>
      <c r="CI141" s="41">
        <f>IF(成就内容!BZ34="","",INDEX($E$4:$E$178*成就内容!BZ$121/SUM(成就内容!$D$121:$BZ$121),成就内容!BZ90,1)-SUM(CI$114:CI140))</f>
        <v>0</v>
      </c>
      <c r="CK141" s="19"/>
      <c r="CM141" s="43">
        <v>28</v>
      </c>
      <c r="CN141" s="41">
        <f>IF(M141="","",IF(成就内容!D$121&lt;&gt;"",MAX(ROUNDUP(SMALL(M$114:M$163,$L141)/1000,0)*1000,1000),0))</f>
        <v>0</v>
      </c>
      <c r="CO141" s="41" t="str">
        <f>IF(N141="","",IF(成就内容!E$121&lt;&gt;"",MAX(ROUNDUP(SMALL(N$114:N$163,$L141)/1000,0)*1000,1000),0))</f>
        <v/>
      </c>
      <c r="CP141" s="41" t="str">
        <f>IF(O141="","",IF(成就内容!F$121&lt;&gt;"",MAX(ROUNDUP(SMALL(O$114:O$163,$L141)/1000,0)*1000,1000),0))</f>
        <v/>
      </c>
      <c r="CQ141" s="41" t="str">
        <f>IF(P141="","",IF(成就内容!G$121&lt;&gt;"",MAX(ROUNDUP(SMALL(P$114:P$163,$L141)/1000,0)*1000,1000),0))</f>
        <v/>
      </c>
      <c r="CR141" s="41">
        <f>IF(Q141="","",IF(成就内容!H$121&lt;&gt;"",MAX(ROUNDUP(SMALL(Q$114:Q$163,$L141)/1000,0)*1000,1000),0))</f>
        <v>0</v>
      </c>
      <c r="CS141" s="41">
        <f>IF(R141="","",IF(成就内容!I$121&lt;&gt;"",MAX(ROUNDUP(SMALL(R$114:R$163,$L141)/1000,0)*1000,1000),0))</f>
        <v>0</v>
      </c>
      <c r="CT141" s="41">
        <f>IF(S141="","",IF(成就内容!J$121&lt;&gt;"",MAX(ROUNDUP(SMALL(S$114:S$163,$L141)/1000,0)*1000,1000),0))</f>
        <v>12457000</v>
      </c>
      <c r="CU141" s="41">
        <f>IF(T141="","",IF(成就内容!K$121&lt;&gt;"",MAX(ROUNDUP(SMALL(T$114:T$163,$L141)/1000,0)*1000,1000),0))</f>
        <v>0</v>
      </c>
      <c r="CV141" s="41">
        <f>IF(U141="","",IF(成就内容!L$121&lt;&gt;"",MAX(ROUNDUP(SMALL(U$114:U$163,$L141)/1000,0)*1000,1000),0))</f>
        <v>0</v>
      </c>
      <c r="CW141" s="41">
        <f>IF(V141="","",IF(成就内容!M$121&lt;&gt;"",MAX(ROUNDUP(SMALL(V$114:V$163,$L141)/1000,0)*1000,1000),0))</f>
        <v>0</v>
      </c>
      <c r="CX141" s="41">
        <f>IF(W141="","",IF(成就内容!N$121&lt;&gt;"",MAX(ROUNDUP(SMALL(W$114:W$163,$L141)/1000,0)*1000,1000),0))</f>
        <v>0</v>
      </c>
      <c r="CY141" s="41">
        <f>IF(X141="","",IF(成就内容!O$121&lt;&gt;"",MAX(ROUNDUP(SMALL(X$114:X$163,$L141)/1000,0)*1000,1000),0))</f>
        <v>0</v>
      </c>
      <c r="CZ141" s="41" t="str">
        <f>IF(Y141="","",IF(成就内容!P$121&lt;&gt;"",MAX(ROUNDUP(SMALL(Y$114:Y$163,$L141)/1000,0)*1000,1000),0))</f>
        <v/>
      </c>
      <c r="DA141" s="41">
        <f>IF(Z141="","",IF(成就内容!Q$121&lt;&gt;"",MAX(ROUNDUP(SMALL(Z$114:Z$163,$L141)/1000,0)*1000,1000),0))</f>
        <v>0</v>
      </c>
      <c r="DB141" s="41">
        <f>IF(AA141="","",IF(成就内容!R$121&lt;&gt;"",MAX(ROUNDUP(SMALL(AA$114:AA$163,$L141)/1000,0)*1000,1000),0))</f>
        <v>0</v>
      </c>
      <c r="DC141" s="41">
        <f>IF(AB141="","",IF(成就内容!S$121&lt;&gt;"",MAX(ROUNDUP(SMALL(AB$114:AB$163,$L141)/1000,0)*1000,1000),0))</f>
        <v>12457000</v>
      </c>
      <c r="DD141" s="41">
        <f>IF(AC141="","",IF(成就内容!T$121&lt;&gt;"",MAX(ROUNDUP(SMALL(AC$114:AC$163,$L141)/1000,0)*1000,1000),0))</f>
        <v>0</v>
      </c>
      <c r="DE141" s="41">
        <f>IF(AD141="","",IF(成就内容!U$121&lt;&gt;"",MAX(ROUNDUP(SMALL(AD$114:AD$163,$L141)/1000,0)*1000,1000),0))</f>
        <v>0</v>
      </c>
      <c r="DF141" s="41">
        <f>IF(AE141="","",IF(成就内容!V$121&lt;&gt;"",MAX(ROUNDUP(SMALL(AE$114:AE$163,$L141)/1000,0)*1000,1000),0))</f>
        <v>0</v>
      </c>
      <c r="DG141" s="41">
        <f>IF(AF141="","",IF(成就内容!W$121&lt;&gt;"",MAX(ROUNDUP(SMALL(AF$114:AF$163,$L141)/1000,0)*1000,1000),0))</f>
        <v>0</v>
      </c>
      <c r="DH141" s="41">
        <f>IF(AG141="","",IF(成就内容!X$121&lt;&gt;"",MAX(ROUNDUP(SMALL(AG$114:AG$163,$L141)/1000,0)*1000,1000),0))</f>
        <v>0</v>
      </c>
      <c r="DI141" s="41" t="str">
        <f>IF(AH141="","",IF(成就内容!Y$121&lt;&gt;"",MAX(ROUNDUP(SMALL(AH$114:AH$163,$L141)/1000,0)*1000,1000),0))</f>
        <v/>
      </c>
      <c r="DJ141" s="41" t="str">
        <f>IF(AI141="","",IF(成就内容!Z$121&lt;&gt;"",MAX(ROUNDUP(SMALL(AI$114:AI$163,$L141)/1000,0)*1000,1000),0))</f>
        <v/>
      </c>
      <c r="DK141" s="41" t="str">
        <f>IF(AJ141="","",IF(成就内容!AA$121&lt;&gt;"",MAX(ROUNDUP(SMALL(AJ$114:AJ$163,$L141)/1000,0)*1000,1000),0))</f>
        <v/>
      </c>
      <c r="DL141" s="41" t="str">
        <f>IF(AK141="","",IF(成就内容!AB$121&lt;&gt;"",MAX(ROUNDUP(SMALL(AK$114:AK$163,$L141)/1000,0)*1000,1000),0))</f>
        <v/>
      </c>
      <c r="DM141" s="41">
        <f>IF(AL141="","",IF(成就内容!AC$121&lt;&gt;"",MAX(ROUNDUP(SMALL(AL$114:AL$163,$L141)/1000,0)*1000,1000),0))</f>
        <v>0</v>
      </c>
      <c r="DN141" s="41">
        <f>IF(AM141="","",IF(成就内容!AD$121&lt;&gt;"",MAX(ROUNDUP(SMALL(AM$114:AM$163,$L141)/1000,0)*1000,1000),0))</f>
        <v>0</v>
      </c>
      <c r="DO141" s="41">
        <f>IF(AN141="","",IF(成就内容!AE$121&lt;&gt;"",MAX(ROUNDUP(SMALL(AN$114:AN$163,$L141)/1000,0)*1000,1000),0))</f>
        <v>0</v>
      </c>
      <c r="DP141" s="41">
        <f>IF(AO141="","",IF(成就内容!AF$121&lt;&gt;"",MAX(ROUNDUP(SMALL(AO$114:AO$163,$L141)/1000,0)*1000,1000),0))</f>
        <v>0</v>
      </c>
      <c r="DQ141" s="41">
        <f>IF(AP141="","",IF(成就内容!AG$121&lt;&gt;"",MAX(ROUNDUP(SMALL(AP$114:AP$163,$L141)/1000,0)*1000,1000),0))</f>
        <v>0</v>
      </c>
      <c r="DR141" s="41" t="str">
        <f>IF(AQ141="","",IF(成就内容!AH$121&lt;&gt;"",MAX(ROUNDUP(SMALL(AQ$114:AQ$163,$L141)/1000,0)*1000,1000),0))</f>
        <v/>
      </c>
      <c r="DS141" s="41">
        <f>IF(AR141="","",IF(成就内容!AI$121&lt;&gt;"",MAX(ROUNDUP(SMALL(AR$114:AR$163,$L141)/1000,0)*1000,1000),0))</f>
        <v>0</v>
      </c>
      <c r="DT141" s="41">
        <f>IF(AS141="","",IF(成就内容!AJ$121&lt;&gt;"",MAX(ROUNDUP(SMALL(AS$114:AS$163,$L141)/1000,0)*1000,1000),0))</f>
        <v>0</v>
      </c>
      <c r="DU141" s="41" t="str">
        <f>IF(AT141="","",IF(成就内容!AK$121&lt;&gt;"",MAX(ROUNDUP(SMALL(AT$114:AT$163,$L141)/1000,0)*1000,1000),0))</f>
        <v/>
      </c>
      <c r="DV141" s="41" t="str">
        <f>IF(AU141="","",IF(成就内容!AL$121&lt;&gt;"",MAX(ROUNDUP(SMALL(AU$114:AU$163,$L141)/1000,0)*1000,1000),0))</f>
        <v/>
      </c>
      <c r="DW141" s="41" t="str">
        <f>IF(AV141="","",IF(成就内容!AM$121&lt;&gt;"",MAX(ROUNDUP(SMALL(AV$114:AV$163,$L141)/1000,0)*1000,1000),0))</f>
        <v/>
      </c>
      <c r="DX141" s="41" t="str">
        <f>IF(AW141="","",IF(成就内容!AN$121&lt;&gt;"",MAX(ROUNDUP(SMALL(AW$114:AW$163,$L141)/1000,0)*1000,1000),0))</f>
        <v/>
      </c>
      <c r="DY141" s="41">
        <f>IF(AX141="","",IF(成就内容!AO$121&lt;&gt;"",MAX(ROUNDUP(SMALL(AX$114:AX$163,$L141)/1000,0)*1000,1000),0))</f>
        <v>6229000</v>
      </c>
      <c r="DZ141" s="41">
        <f>IF(AY141="","",IF(成就内容!AP$121&lt;&gt;"",MAX(ROUNDUP(SMALL(AY$114:AY$163,$L141)/1000,0)*1000,1000),0))</f>
        <v>0</v>
      </c>
      <c r="EA141" s="41">
        <f>IF(AZ141="","",IF(成就内容!AQ$121&lt;&gt;"",MAX(ROUNDUP(SMALL(AZ$114:AZ$163,$L141)/1000,0)*1000,1000),0))</f>
        <v>0</v>
      </c>
      <c r="EB141" s="41">
        <f>IF(BA141="","",IF(成就内容!AR$121&lt;&gt;"",MAX(ROUNDUP(SMALL(BA$114:BA$163,$L141)/1000,0)*1000,1000),0))</f>
        <v>6229000</v>
      </c>
      <c r="EC141" s="41">
        <f>IF(BB141="","",IF(成就内容!AS$121&lt;&gt;"",MAX(ROUNDUP(SMALL(BB$114:BB$163,$L141)/1000,0)*1000,1000),0))</f>
        <v>0</v>
      </c>
      <c r="ED141" s="41">
        <f>IF(BC141="","",IF(成就内容!AT$121&lt;&gt;"",MAX(ROUNDUP(SMALL(BC$114:BC$163,$L141)/1000,0)*1000,1000),0))</f>
        <v>0</v>
      </c>
      <c r="EE141" s="41">
        <f>IF(BD141="","",IF(成就内容!AU$121&lt;&gt;"",MAX(ROUNDUP(SMALL(BD$114:BD$163,$L141)/1000,0)*1000,1000),0))</f>
        <v>0</v>
      </c>
      <c r="EF141" s="41" t="str">
        <f>IF(BE141="","",IF(成就内容!AV$121&lt;&gt;"",MAX(ROUNDUP(SMALL(BE$114:BE$163,$L141)/1000,0)*1000,1000),0))</f>
        <v/>
      </c>
      <c r="EG141" s="41">
        <f>IF(BF141="","",IF(成就内容!AW$121&lt;&gt;"",MAX(ROUNDUP(SMALL(BF$114:BF$163,$L141)/1000,0)*1000,1000),0))</f>
        <v>0</v>
      </c>
      <c r="EH141" s="41">
        <f>IF(BG141="","",IF(成就内容!AX$121&lt;&gt;"",MAX(ROUNDUP(SMALL(BG$114:BG$163,$L141)/1000,0)*1000,1000),0))</f>
        <v>0</v>
      </c>
      <c r="EI141" s="41">
        <f>IF(BH141="","",IF(成就内容!AY$121&lt;&gt;"",MAX(ROUNDUP(SMALL(BH$114:BH$163,$L141)/1000,0)*1000,1000),0))</f>
        <v>12457000</v>
      </c>
      <c r="EJ141" s="41">
        <f>IF(BI141="","",IF(成就内容!AZ$121&lt;&gt;"",MAX(ROUNDUP(SMALL(BI$114:BI$163,$L141)/1000,0)*1000,1000),0))</f>
        <v>0</v>
      </c>
      <c r="EK141" s="41">
        <f>IF(BJ141="","",IF(成就内容!BA$121&lt;&gt;"",MAX(ROUNDUP(SMALL(BJ$114:BJ$163,$L141)/1000,0)*1000,1000),0))</f>
        <v>0</v>
      </c>
      <c r="EL141" s="41">
        <f>IF(BK141="","",IF(成就内容!BB$121&lt;&gt;"",MAX(ROUNDUP(SMALL(BK$114:BK$163,$L141)/1000,0)*1000,1000),0))</f>
        <v>0</v>
      </c>
      <c r="EM141" s="41">
        <f>IF(BL141="","",IF(成就内容!BC$121&lt;&gt;"",MAX(ROUNDUP(SMALL(BL$114:BL$163,$L141)/1000,0)*1000,1000),0))</f>
        <v>0</v>
      </c>
      <c r="EN141" s="41">
        <f>IF(BM141="","",IF(成就内容!BD$121&lt;&gt;"",MAX(ROUNDUP(SMALL(BM$114:BM$163,$L141)/1000,0)*1000,1000),0))</f>
        <v>12457000</v>
      </c>
      <c r="EO141" s="41">
        <f>IF(BN141="","",IF(成就内容!BE$121&lt;&gt;"",MAX(ROUNDUP(SMALL(BN$114:BN$163,$L141)/1000,0)*1000,1000),0))</f>
        <v>0</v>
      </c>
      <c r="EP141" s="41">
        <f>IF(BO141="","",IF(成就内容!BF$121&lt;&gt;"",MAX(ROUNDUP(SMALL(BO$114:BO$163,$L141)/1000,0)*1000,1000),0))</f>
        <v>0</v>
      </c>
      <c r="EQ141" s="41">
        <f>IF(BP141="","",IF(成就内容!BG$121&lt;&gt;"",MAX(ROUNDUP(SMALL(BP$114:BP$163,$L141)/1000,0)*1000,1000),0))</f>
        <v>0</v>
      </c>
      <c r="ER141" s="41">
        <f>IF(BQ141="","",IF(成就内容!BH$121&lt;&gt;"",MAX(ROUNDUP(SMALL(BQ$114:BQ$163,$L141)/1000,0)*1000,1000),0))</f>
        <v>0</v>
      </c>
      <c r="ES141" s="41" t="str">
        <f>IF(BR141="","",IF(成就内容!BI$121&lt;&gt;"",MAX(ROUNDUP(SMALL(BR$114:BR$163,$L141)/1000,0)*1000,1000),0))</f>
        <v/>
      </c>
      <c r="ET141" s="41">
        <f>IF(BS141="","",IF(成就内容!BJ$121&lt;&gt;"",MAX(ROUNDUP(SMALL(BS$114:BS$163,$L141)/1000,0)*1000,1000),0))</f>
        <v>798000</v>
      </c>
      <c r="EU141" s="41">
        <f>IF(BT141="","",IF(成就内容!BK$121&lt;&gt;"",MAX(ROUNDUP(SMALL(BT$114:BT$163,$L141)/1000,0)*1000,1000),0))</f>
        <v>0</v>
      </c>
      <c r="EV141" s="41">
        <f>IF(BU141="","",IF(成就内容!BL$121&lt;&gt;"",MAX(ROUNDUP(SMALL(BU$114:BU$163,$L141)/1000,0)*1000,1000),0))</f>
        <v>0</v>
      </c>
      <c r="EW141" s="41">
        <f>IF(BV141="","",IF(成就内容!BM$121&lt;&gt;"",MAX(ROUNDUP(SMALL(BV$114:BV$163,$L141)/1000,0)*1000,1000),0))</f>
        <v>1695000</v>
      </c>
      <c r="EX141" s="41" t="str">
        <f>IF(BW141="","",IF(成就内容!BN$121&lt;&gt;"",MAX(ROUNDUP(SMALL(BW$114:BW$163,$L141)/1000,0)*1000,1000),0))</f>
        <v/>
      </c>
      <c r="EY141" s="41">
        <f>IF(BX141="","",IF(成就内容!BO$121&lt;&gt;"",MAX(ROUNDUP(SMALL(BX$114:BX$163,$L141)/1000,0)*1000,1000),0))</f>
        <v>0</v>
      </c>
      <c r="EZ141" s="41">
        <f>IF(BY141="","",IF(成就内容!BP$121&lt;&gt;"",MAX(ROUNDUP(SMALL(BY$114:BY$163,$L141)/1000,0)*1000,1000),0))</f>
        <v>0</v>
      </c>
      <c r="FA141" s="41">
        <f>IF(BZ141="","",IF(成就内容!BQ$121&lt;&gt;"",MAX(ROUNDUP(SMALL(BZ$114:BZ$163,$L141)/1000,0)*1000,1000),0))</f>
        <v>0</v>
      </c>
      <c r="FB141" s="41" t="str">
        <f>IF(CA141="","",IF(成就内容!BR$121&lt;&gt;"",MAX(ROUNDUP(SMALL(CA$114:CA$163,$L141)/1000,0)*1000,1000),0))</f>
        <v/>
      </c>
      <c r="FC141" s="41" t="str">
        <f>IF(CB141="","",IF(成就内容!BS$121&lt;&gt;"",MAX(ROUNDUP(SMALL(CB$114:CB$163,$L141)/1000,0)*1000,1000),0))</f>
        <v/>
      </c>
      <c r="FD141" s="41">
        <f>IF(CC141="","",IF(成就内容!BT$121&lt;&gt;"",MAX(ROUNDUP(SMALL(CC$114:CC$163,$L141)/1000,0)*1000,1000),0))</f>
        <v>0</v>
      </c>
      <c r="FE141" s="41">
        <f>IF(CD141="","",IF(成就内容!BU$121&lt;&gt;"",MAX(ROUNDUP(SMALL(CD$114:CD$163,$L141)/1000,0)*1000,1000),0))</f>
        <v>0</v>
      </c>
      <c r="FF141" s="41" t="str">
        <f>IF(CE141="","",IF(成就内容!BV$121&lt;&gt;"",MAX(ROUNDUP(SMALL(CE$114:CE$163,$L141)/1000,0)*1000,1000),0))</f>
        <v/>
      </c>
      <c r="FG141" s="41">
        <f>IF(CF141="","",IF(成就内容!BW$121&lt;&gt;"",MAX(ROUNDUP(SMALL(CF$114:CF$163,$L141)/1000,0)*1000,1000),0))</f>
        <v>0</v>
      </c>
      <c r="FH141" s="41">
        <f>IF(CG141="","",IF(成就内容!BX$121&lt;&gt;"",MAX(ROUNDUP(SMALL(CG$114:CG$163,$L141)/1000,0)*1000,1000),0))</f>
        <v>9343000</v>
      </c>
      <c r="FI141" s="41">
        <f>IF(CH141="","",IF(成就内容!BY$121&lt;&gt;"",MAX(ROUNDUP(SMALL(CH$114:CH$163,$L141)/1000,0)*1000,1000),0))</f>
        <v>0</v>
      </c>
      <c r="FJ141" s="41">
        <f>IF(CI141="","",IF(成就内容!BZ$121&lt;&gt;"",MAX(ROUNDUP(SMALL(CI$114:CI$163,$L141)/1000,0)*1000,1000),0))</f>
        <v>0</v>
      </c>
    </row>
    <row r="142" spans="1:166" s="96" customFormat="1" x14ac:dyDescent="0.15">
      <c r="B142" s="96">
        <v>139</v>
      </c>
      <c r="C142" s="96">
        <f>'[1]功能-子任务'!$S143</f>
        <v>271022.40000000002</v>
      </c>
      <c r="D142" s="96">
        <f>'[1]功能-子任务'!$AC143</f>
        <v>250880000</v>
      </c>
      <c r="E142" s="96">
        <f>'[1]功能-子任务'!$AM143/4</f>
        <v>1699178515.625</v>
      </c>
      <c r="F142" s="96">
        <f t="shared" si="154"/>
        <v>1699178515.625</v>
      </c>
      <c r="G142" s="96">
        <f>'[1]功能-子任务'!$AR143</f>
        <v>3641620000.000001</v>
      </c>
      <c r="H142" s="96">
        <f>'[1]功能-子任务'!$BA143</f>
        <v>437450</v>
      </c>
      <c r="I142" s="96">
        <f>'[1]功能-子任务'!$BJ143</f>
        <v>1579343.1</v>
      </c>
      <c r="J142" s="19"/>
      <c r="L142" s="43">
        <v>29</v>
      </c>
      <c r="M142" s="41">
        <f>IF(成就内容!D35="","",INDEX($E$4:$E$178*成就内容!D$121/SUM(成就内容!$D$121:$BZ$121),成就内容!D91,1)-SUM(M$114:M141))</f>
        <v>0</v>
      </c>
      <c r="N142" s="41" t="str">
        <f>IF(成就内容!E35="","",INDEX($E$4:$E$178*成就内容!E$121/SUM(成就内容!$D$121:$BZ$121),成就内容!E91,1)-SUM(N$114:N141))</f>
        <v/>
      </c>
      <c r="O142" s="41" t="str">
        <f>IF(成就内容!F35="","",INDEX($E$4:$E$178*成就内容!F$121/SUM(成就内容!$D$121:$BZ$121),成就内容!F91,1)-SUM(O$114:O141))</f>
        <v/>
      </c>
      <c r="P142" s="41" t="str">
        <f>IF(成就内容!G35="","",INDEX($E$4:$E$178*成就内容!G$121/SUM(成就内容!$D$121:$BZ$121),成就内容!G91,1)-SUM(P$114:P141))</f>
        <v/>
      </c>
      <c r="Q142" s="41">
        <f>IF(成就内容!H35="","",INDEX($E$4:$E$178*成就内容!H$121/SUM(成就内容!$D$121:$BZ$121),成就内容!H91,1)-SUM(Q$114:Q141))</f>
        <v>0</v>
      </c>
      <c r="R142" s="41">
        <f>IF(成就内容!I35="","",INDEX($E$4:$E$178*成就内容!I$121/SUM(成就内容!$D$121:$BZ$121),成就内容!I91,1)-SUM(R$114:R141))</f>
        <v>0</v>
      </c>
      <c r="S142" s="41">
        <f>IF(成就内容!J35="","",INDEX($E$4:$E$178*成就内容!J$121/SUM(成就内容!$D$121:$BZ$121),成就内容!J91,1)-SUM(S$114:S141))</f>
        <v>12456154.336734697</v>
      </c>
      <c r="T142" s="41">
        <f>IF(成就内容!K35="","",INDEX($E$4:$E$178*成就内容!K$121/SUM(成就内容!$D$121:$BZ$121),成就内容!K91,1)-SUM(T$114:T141))</f>
        <v>0</v>
      </c>
      <c r="U142" s="41">
        <f>IF(成就内容!L35="","",INDEX($E$4:$E$178*成就内容!L$121/SUM(成就内容!$D$121:$BZ$121),成就内容!L91,1)-SUM(U$114:U141))</f>
        <v>0</v>
      </c>
      <c r="V142" s="41">
        <f>IF(成就内容!M35="","",INDEX($E$4:$E$178*成就内容!M$121/SUM(成就内容!$D$121:$BZ$121),成就内容!M91,1)-SUM(V$114:V141))</f>
        <v>0</v>
      </c>
      <c r="W142" s="41" t="str">
        <f>IF(成就内容!N35="","",INDEX($E$4:$E$178*成就内容!N$121/SUM(成就内容!$D$121:$BZ$121),成就内容!N91,1)-SUM(W$114:W141))</f>
        <v/>
      </c>
      <c r="X142" s="41">
        <f>IF(成就内容!O35="","",INDEX($E$4:$E$178*成就内容!O$121/SUM(成就内容!$D$121:$BZ$121),成就内容!O91,1)-SUM(X$114:X141))</f>
        <v>0</v>
      </c>
      <c r="Y142" s="41" t="str">
        <f>IF(成就内容!P35="","",INDEX($E$4:$E$178*成就内容!P$121/SUM(成就内容!$D$121:$BZ$121),成就内容!P91,1)-SUM(Y$114:Y141))</f>
        <v/>
      </c>
      <c r="Z142" s="41">
        <f>IF(成就内容!Q35="","",INDEX($E$4:$E$178*成就内容!Q$121/SUM(成就内容!$D$121:$BZ$121),成就内容!Q91,1)-SUM(Z$114:Z141))</f>
        <v>0</v>
      </c>
      <c r="AA142" s="41">
        <f>IF(成就内容!R35="","",INDEX($E$4:$E$178*成就内容!R$121/SUM(成就内容!$D$121:$BZ$121),成就内容!R91,1)-SUM(AA$114:AA141))</f>
        <v>0</v>
      </c>
      <c r="AB142" s="41">
        <f>IF(成就内容!S35="","",INDEX($E$4:$E$178*成就内容!S$121/SUM(成就内容!$D$121:$BZ$121),成就内容!S91,1)-SUM(AB$114:AB141))</f>
        <v>12456154.336734697</v>
      </c>
      <c r="AC142" s="41">
        <f>IF(成就内容!T35="","",INDEX($E$4:$E$178*成就内容!T$121/SUM(成就内容!$D$121:$BZ$121),成就内容!T91,1)-SUM(AC$114:AC141))</f>
        <v>0</v>
      </c>
      <c r="AD142" s="41">
        <f>IF(成就内容!U35="","",INDEX($E$4:$E$178*成就内容!U$121/SUM(成就内容!$D$121:$BZ$121),成就内容!U91,1)-SUM(AD$114:AD141))</f>
        <v>0</v>
      </c>
      <c r="AE142" s="41">
        <f>IF(成就内容!V35="","",INDEX($E$4:$E$178*成就内容!V$121/SUM(成就内容!$D$121:$BZ$121),成就内容!V91,1)-SUM(AE$114:AE141))</f>
        <v>0</v>
      </c>
      <c r="AF142" s="41" t="str">
        <f>IF(成就内容!W35="","",INDEX($E$4:$E$178*成就内容!W$121/SUM(成就内容!$D$121:$BZ$121),成就内容!W91,1)-SUM(AF$114:AF141))</f>
        <v/>
      </c>
      <c r="AG142" s="41">
        <f>IF(成就内容!X35="","",INDEX($E$4:$E$178*成就内容!X$121/SUM(成就内容!$D$121:$BZ$121),成就内容!X91,1)-SUM(AG$114:AG141))</f>
        <v>0</v>
      </c>
      <c r="AH142" s="41" t="str">
        <f>IF(成就内容!Y35="","",INDEX($E$4:$E$178*成就内容!Y$121/SUM(成就内容!$D$121:$BZ$121),成就内容!Y91,1)-SUM(AH$114:AH141))</f>
        <v/>
      </c>
      <c r="AI142" s="41" t="str">
        <f>IF(成就内容!Z35="","",INDEX($E$4:$E$178*成就内容!Z$121/SUM(成就内容!$D$121:$BZ$121),成就内容!Z91,1)-SUM(AI$114:AI141))</f>
        <v/>
      </c>
      <c r="AJ142" s="41" t="str">
        <f>IF(成就内容!AA35="","",INDEX($E$4:$E$178*成就内容!AA$121/SUM(成就内容!$D$121:$BZ$121),成就内容!AA91,1)-SUM(AJ$114:AJ141))</f>
        <v/>
      </c>
      <c r="AK142" s="41" t="str">
        <f>IF(成就内容!AB35="","",INDEX($E$4:$E$178*成就内容!AB$121/SUM(成就内容!$D$121:$BZ$121),成就内容!AB91,1)-SUM(AK$114:AK141))</f>
        <v/>
      </c>
      <c r="AL142" s="41">
        <f>IF(成就内容!AC35="","",INDEX($E$4:$E$178*成就内容!AC$121/SUM(成就内容!$D$121:$BZ$121),成就内容!AC91,1)-SUM(AL$114:AL141))</f>
        <v>0</v>
      </c>
      <c r="AM142" s="41">
        <f>IF(成就内容!AD35="","",INDEX($E$4:$E$178*成就内容!AD$121/SUM(成就内容!$D$121:$BZ$121),成就内容!AD91,1)-SUM(AM$114:AM141))</f>
        <v>0</v>
      </c>
      <c r="AN142" s="41">
        <f>IF(成就内容!AE35="","",INDEX($E$4:$E$178*成就内容!AE$121/SUM(成就内容!$D$121:$BZ$121),成就内容!AE91,1)-SUM(AN$114:AN141))</f>
        <v>0</v>
      </c>
      <c r="AO142" s="41">
        <f>IF(成就内容!AF35="","",INDEX($E$4:$E$178*成就内容!AF$121/SUM(成就内容!$D$121:$BZ$121),成就内容!AF91,1)-SUM(AO$114:AO141))</f>
        <v>0</v>
      </c>
      <c r="AP142" s="41">
        <f>IF(成就内容!AG35="","",INDEX($E$4:$E$178*成就内容!AG$121/SUM(成就内容!$D$121:$BZ$121),成就内容!AG91,1)-SUM(AP$114:AP141))</f>
        <v>0</v>
      </c>
      <c r="AQ142" s="41" t="str">
        <f>IF(成就内容!AH35="","",INDEX($E$4:$E$178*成就内容!AH$121/SUM(成就内容!$D$121:$BZ$121),成就内容!AH91,1)-SUM(AQ$114:AQ141))</f>
        <v/>
      </c>
      <c r="AR142" s="41">
        <f>IF(成就内容!AI35="","",INDEX($E$4:$E$178*成就内容!AI$121/SUM(成就内容!$D$121:$BZ$121),成就内容!AI91,1)-SUM(AR$114:AR141))</f>
        <v>0</v>
      </c>
      <c r="AS142" s="41">
        <f>IF(成就内容!AJ35="","",INDEX($E$4:$E$178*成就内容!AJ$121/SUM(成就内容!$D$121:$BZ$121),成就内容!AJ91,1)-SUM(AS$114:AS141))</f>
        <v>0</v>
      </c>
      <c r="AT142" s="41" t="str">
        <f>IF(成就内容!AK35="","",INDEX($E$4:$E$178*成就内容!AK$121/SUM(成就内容!$D$121:$BZ$121),成就内容!AK91,1)-SUM(AT$114:AT141))</f>
        <v/>
      </c>
      <c r="AU142" s="41" t="str">
        <f>IF(成就内容!AL35="","",INDEX($E$4:$E$178*成就内容!AL$121/SUM(成就内容!$D$121:$BZ$121),成就内容!AL91,1)-SUM(AU$114:AU141))</f>
        <v/>
      </c>
      <c r="AV142" s="41" t="str">
        <f>IF(成就内容!AM35="","",INDEX($E$4:$E$178*成就内容!AM$121/SUM(成就内容!$D$121:$BZ$121),成就内容!AM91,1)-SUM(AV$114:AV141))</f>
        <v/>
      </c>
      <c r="AW142" s="41" t="str">
        <f>IF(成就内容!AN35="","",INDEX($E$4:$E$178*成就内容!AN$121/SUM(成就内容!$D$121:$BZ$121),成就内容!AN91,1)-SUM(AW$114:AW141))</f>
        <v/>
      </c>
      <c r="AX142" s="41">
        <f>IF(成就内容!AO35="","",INDEX($E$4:$E$178*成就内容!AO$121/SUM(成就内容!$D$121:$BZ$121),成就内容!AO91,1)-SUM(AX$114:AX141))</f>
        <v>6228077.1683673486</v>
      </c>
      <c r="AY142" s="41">
        <f>IF(成就内容!AP35="","",INDEX($E$4:$E$178*成就内容!AP$121/SUM(成就内容!$D$121:$BZ$121),成就内容!AP91,1)-SUM(AY$114:AY141))</f>
        <v>0</v>
      </c>
      <c r="AZ142" s="41">
        <f>IF(成就内容!AQ35="","",INDEX($E$4:$E$178*成就内容!AQ$121/SUM(成就内容!$D$121:$BZ$121),成就内容!AQ91,1)-SUM(AZ$114:AZ141))</f>
        <v>0</v>
      </c>
      <c r="BA142" s="41">
        <f>IF(成就内容!AR35="","",INDEX($E$4:$E$178*成就内容!AR$121/SUM(成就内容!$D$121:$BZ$121),成就内容!AR91,1)-SUM(BA$114:BA141))</f>
        <v>6228077.1683673486</v>
      </c>
      <c r="BB142" s="41">
        <f>IF(成就内容!AS35="","",INDEX($E$4:$E$178*成就内容!AS$121/SUM(成就内容!$D$121:$BZ$121),成就内容!AS91,1)-SUM(BB$114:BB141))</f>
        <v>0</v>
      </c>
      <c r="BC142" s="41">
        <f>IF(成就内容!AT35="","",INDEX($E$4:$E$178*成就内容!AT$121/SUM(成就内容!$D$121:$BZ$121),成就内容!AT91,1)-SUM(BC$114:BC141))</f>
        <v>0</v>
      </c>
      <c r="BD142" s="41">
        <f>IF(成就内容!AU35="","",INDEX($E$4:$E$178*成就内容!AU$121/SUM(成就内容!$D$121:$BZ$121),成就内容!AU91,1)-SUM(BD$114:BD141))</f>
        <v>0</v>
      </c>
      <c r="BE142" s="41" t="str">
        <f>IF(成就内容!AV35="","",INDEX($E$4:$E$178*成就内容!AV$121/SUM(成就内容!$D$121:$BZ$121),成就内容!AV91,1)-SUM(BE$114:BE141))</f>
        <v/>
      </c>
      <c r="BF142" s="41">
        <f>IF(成就内容!AW35="","",INDEX($E$4:$E$178*成就内容!AW$121/SUM(成就内容!$D$121:$BZ$121),成就内容!AW91,1)-SUM(BF$114:BF141))</f>
        <v>0</v>
      </c>
      <c r="BG142" s="41">
        <f>IF(成就内容!AX35="","",INDEX($E$4:$E$178*成就内容!AX$121/SUM(成就内容!$D$121:$BZ$121),成就内容!AX91,1)-SUM(BG$114:BG141))</f>
        <v>0</v>
      </c>
      <c r="BH142" s="41">
        <f>IF(成就内容!AY35="","",INDEX($E$4:$E$178*成就内容!AY$121/SUM(成就内容!$D$121:$BZ$121),成就内容!AY91,1)-SUM(BH$114:BH141))</f>
        <v>12456154.336734682</v>
      </c>
      <c r="BI142" s="41">
        <f>IF(成就内容!AZ35="","",INDEX($E$4:$E$178*成就内容!AZ$121/SUM(成就内容!$D$121:$BZ$121),成就内容!AZ91,1)-SUM(BI$114:BI141))</f>
        <v>0</v>
      </c>
      <c r="BJ142" s="41">
        <f>IF(成就内容!BA35="","",INDEX($E$4:$E$178*成就内容!BA$121/SUM(成就内容!$D$121:$BZ$121),成就内容!BA91,1)-SUM(BJ$114:BJ141))</f>
        <v>0</v>
      </c>
      <c r="BK142" s="41" t="str">
        <f>IF(成就内容!BB35="","",INDEX($E$4:$E$178*成就内容!BB$121/SUM(成就内容!$D$121:$BZ$121),成就内容!BB91,1)-SUM(BK$114:BK141))</f>
        <v/>
      </c>
      <c r="BL142" s="41">
        <f>IF(成就内容!BC35="","",INDEX($E$4:$E$178*成就内容!BC$121/SUM(成就内容!$D$121:$BZ$121),成就内容!BC91,1)-SUM(BL$114:BL141))</f>
        <v>0</v>
      </c>
      <c r="BM142" s="41">
        <f>IF(成就内容!BD35="","",INDEX($E$4:$E$178*成就内容!BD$121/SUM(成就内容!$D$121:$BZ$121),成就内容!BD91,1)-SUM(BM$114:BM141))</f>
        <v>12456154.336734697</v>
      </c>
      <c r="BN142" s="41">
        <f>IF(成就内容!BE35="","",INDEX($E$4:$E$178*成就内容!BE$121/SUM(成就内容!$D$121:$BZ$121),成就内容!BE91,1)-SUM(BN$114:BN141))</f>
        <v>0</v>
      </c>
      <c r="BO142" s="41">
        <f>IF(成就内容!BF35="","",INDEX($E$4:$E$178*成就内容!BF$121/SUM(成就内容!$D$121:$BZ$121),成就内容!BF91,1)-SUM(BO$114:BO141))</f>
        <v>0</v>
      </c>
      <c r="BP142" s="41">
        <f>IF(成就内容!BG35="","",INDEX($E$4:$E$178*成就内容!BG$121/SUM(成就内容!$D$121:$BZ$121),成就内容!BG91,1)-SUM(BP$114:BP141))</f>
        <v>0</v>
      </c>
      <c r="BQ142" s="41" t="str">
        <f>IF(成就内容!BH35="","",INDEX($E$4:$E$178*成就内容!BH$121/SUM(成就内容!$D$121:$BZ$121),成就内容!BH91,1)-SUM(BQ$114:BQ141))</f>
        <v/>
      </c>
      <c r="BR142" s="41" t="str">
        <f>IF(成就内容!BI35="","",INDEX($E$4:$E$178*成就内容!BI$121/SUM(成就内容!$D$121:$BZ$121),成就内容!BI91,1)-SUM(BR$114:BR141))</f>
        <v/>
      </c>
      <c r="BS142" s="41">
        <f>IF(成就内容!BJ35="","",INDEX($E$4:$E$178*成就内容!BJ$121/SUM(成就内容!$D$121:$BZ$121),成就内容!BJ91,1)-SUM(BS$114:BS141))</f>
        <v>1494738.5204081628</v>
      </c>
      <c r="BT142" s="41">
        <f>IF(成就内容!BK35="","",INDEX($E$4:$E$178*成就内容!BK$121/SUM(成就内容!$D$121:$BZ$121),成就内容!BK91,1)-SUM(BT$114:BT141))</f>
        <v>0</v>
      </c>
      <c r="BU142" s="41">
        <f>IF(成就内容!BL35="","",INDEX($E$4:$E$178*成就内容!BL$121/SUM(成就内容!$D$121:$BZ$121),成就内容!BL91,1)-SUM(BU$114:BU141))</f>
        <v>0</v>
      </c>
      <c r="BV142" s="41">
        <f>IF(成就内容!BM35="","",INDEX($E$4:$E$178*成就内容!BM$121/SUM(成就内容!$D$121:$BZ$121),成就内容!BM91,1)-SUM(BV$114:BV141))</f>
        <v>1992984.6938775508</v>
      </c>
      <c r="BW142" s="41" t="str">
        <f>IF(成就内容!BN35="","",INDEX($E$4:$E$178*成就内容!BN$121/SUM(成就内容!$D$121:$BZ$121),成就内容!BN91,1)-SUM(BW$114:BW141))</f>
        <v/>
      </c>
      <c r="BX142" s="41">
        <f>IF(成就内容!BO35="","",INDEX($E$4:$E$178*成就内容!BO$121/SUM(成就内容!$D$121:$BZ$121),成就内容!BO91,1)-SUM(BX$114:BX141))</f>
        <v>0</v>
      </c>
      <c r="BY142" s="41">
        <f>IF(成就内容!BP35="","",INDEX($E$4:$E$178*成就内容!BP$121/SUM(成就内容!$D$121:$BZ$121),成就内容!BP91,1)-SUM(BY$114:BY141))</f>
        <v>0</v>
      </c>
      <c r="BZ142" s="41">
        <f>IF(成就内容!BQ35="","",INDEX($E$4:$E$178*成就内容!BQ$121/SUM(成就内容!$D$121:$BZ$121),成就内容!BQ91,1)-SUM(BZ$114:BZ141))</f>
        <v>0</v>
      </c>
      <c r="CA142" s="41" t="str">
        <f>IF(成就内容!BR35="","",INDEX($E$4:$E$178*成就内容!BR$121/SUM(成就内容!$D$121:$BZ$121),成就内容!BR91,1)-SUM(CA$114:CA141))</f>
        <v/>
      </c>
      <c r="CB142" s="41" t="str">
        <f>IF(成就内容!BS35="","",INDEX($E$4:$E$178*成就内容!BS$121/SUM(成就内容!$D$121:$BZ$121),成就内容!BS91,1)-SUM(CB$114:CB141))</f>
        <v/>
      </c>
      <c r="CC142" s="41">
        <f>IF(成就内容!BT35="","",INDEX($E$4:$E$178*成就内容!BT$121/SUM(成就内容!$D$121:$BZ$121),成就内容!BT91,1)-SUM(CC$114:CC141))</f>
        <v>0</v>
      </c>
      <c r="CD142" s="41">
        <f>IF(成就内容!BU35="","",INDEX($E$4:$E$178*成就内容!BU$121/SUM(成就内容!$D$121:$BZ$121),成就内容!BU91,1)-SUM(CD$114:CD141))</f>
        <v>0</v>
      </c>
      <c r="CE142" s="41" t="str">
        <f>IF(成就内容!BV35="","",INDEX($E$4:$E$178*成就内容!BV$121/SUM(成就内容!$D$121:$BZ$121),成就内容!BV91,1)-SUM(CE$114:CE141))</f>
        <v/>
      </c>
      <c r="CF142" s="41">
        <f>IF(成就内容!BW35="","",INDEX($E$4:$E$178*成就内容!BW$121/SUM(成就内容!$D$121:$BZ$121),成就内容!BW91,1)-SUM(CF$114:CF141))</f>
        <v>0</v>
      </c>
      <c r="CG142" s="41">
        <f>IF(成就内容!BX35="","",INDEX($E$4:$E$178*成就内容!BX$121/SUM(成就内容!$D$121:$BZ$121),成就内容!BX91,1)-SUM(CG$114:CG141))</f>
        <v>9342115.7525510155</v>
      </c>
      <c r="CH142" s="41">
        <f>IF(成就内容!BY35="","",INDEX($E$4:$E$178*成就内容!BY$121/SUM(成就内容!$D$121:$BZ$121),成就内容!BY91,1)-SUM(CH$114:CH141))</f>
        <v>0</v>
      </c>
      <c r="CI142" s="41">
        <f>IF(成就内容!BZ35="","",INDEX($E$4:$E$178*成就内容!BZ$121/SUM(成就内容!$D$121:$BZ$121),成就内容!BZ91,1)-SUM(CI$114:CI141))</f>
        <v>0</v>
      </c>
      <c r="CK142" s="19"/>
      <c r="CM142" s="43">
        <v>29</v>
      </c>
      <c r="CN142" s="41">
        <f>IF(M142="","",IF(成就内容!D$121&lt;&gt;"",MAX(ROUNDUP(SMALL(M$114:M$163,$L142)/1000,0)*1000,1000),0))</f>
        <v>0</v>
      </c>
      <c r="CO142" s="41" t="str">
        <f>IF(N142="","",IF(成就内容!E$121&lt;&gt;"",MAX(ROUNDUP(SMALL(N$114:N$163,$L142)/1000,0)*1000,1000),0))</f>
        <v/>
      </c>
      <c r="CP142" s="41" t="str">
        <f>IF(O142="","",IF(成就内容!F$121&lt;&gt;"",MAX(ROUNDUP(SMALL(O$114:O$163,$L142)/1000,0)*1000,1000),0))</f>
        <v/>
      </c>
      <c r="CQ142" s="41" t="str">
        <f>IF(P142="","",IF(成就内容!G$121&lt;&gt;"",MAX(ROUNDUP(SMALL(P$114:P$163,$L142)/1000,0)*1000,1000),0))</f>
        <v/>
      </c>
      <c r="CR142" s="41">
        <f>IF(Q142="","",IF(成就内容!H$121&lt;&gt;"",MAX(ROUNDUP(SMALL(Q$114:Q$163,$L142)/1000,0)*1000,1000),0))</f>
        <v>0</v>
      </c>
      <c r="CS142" s="41">
        <f>IF(R142="","",IF(成就内容!I$121&lt;&gt;"",MAX(ROUNDUP(SMALL(R$114:R$163,$L142)/1000,0)*1000,1000),0))</f>
        <v>0</v>
      </c>
      <c r="CT142" s="41">
        <f>IF(S142="","",IF(成就内容!J$121&lt;&gt;"",MAX(ROUNDUP(SMALL(S$114:S$163,$L142)/1000,0)*1000,1000),0))</f>
        <v>12457000</v>
      </c>
      <c r="CU142" s="41">
        <f>IF(T142="","",IF(成就内容!K$121&lt;&gt;"",MAX(ROUNDUP(SMALL(T$114:T$163,$L142)/1000,0)*1000,1000),0))</f>
        <v>0</v>
      </c>
      <c r="CV142" s="41">
        <f>IF(U142="","",IF(成就内容!L$121&lt;&gt;"",MAX(ROUNDUP(SMALL(U$114:U$163,$L142)/1000,0)*1000,1000),0))</f>
        <v>0</v>
      </c>
      <c r="CW142" s="41">
        <f>IF(V142="","",IF(成就内容!M$121&lt;&gt;"",MAX(ROUNDUP(SMALL(V$114:V$163,$L142)/1000,0)*1000,1000),0))</f>
        <v>0</v>
      </c>
      <c r="CX142" s="41" t="str">
        <f>IF(W142="","",IF(成就内容!N$121&lt;&gt;"",MAX(ROUNDUP(SMALL(W$114:W$163,$L142)/1000,0)*1000,1000),0))</f>
        <v/>
      </c>
      <c r="CY142" s="41">
        <f>IF(X142="","",IF(成就内容!O$121&lt;&gt;"",MAX(ROUNDUP(SMALL(X$114:X$163,$L142)/1000,0)*1000,1000),0))</f>
        <v>0</v>
      </c>
      <c r="CZ142" s="41" t="str">
        <f>IF(Y142="","",IF(成就内容!P$121&lt;&gt;"",MAX(ROUNDUP(SMALL(Y$114:Y$163,$L142)/1000,0)*1000,1000),0))</f>
        <v/>
      </c>
      <c r="DA142" s="41">
        <f>IF(Z142="","",IF(成就内容!Q$121&lt;&gt;"",MAX(ROUNDUP(SMALL(Z$114:Z$163,$L142)/1000,0)*1000,1000),0))</f>
        <v>0</v>
      </c>
      <c r="DB142" s="41">
        <f>IF(AA142="","",IF(成就内容!R$121&lt;&gt;"",MAX(ROUNDUP(SMALL(AA$114:AA$163,$L142)/1000,0)*1000,1000),0))</f>
        <v>0</v>
      </c>
      <c r="DC142" s="41">
        <f>IF(AB142="","",IF(成就内容!S$121&lt;&gt;"",MAX(ROUNDUP(SMALL(AB$114:AB$163,$L142)/1000,0)*1000,1000),0))</f>
        <v>12457000</v>
      </c>
      <c r="DD142" s="41">
        <f>IF(AC142="","",IF(成就内容!T$121&lt;&gt;"",MAX(ROUNDUP(SMALL(AC$114:AC$163,$L142)/1000,0)*1000,1000),0))</f>
        <v>0</v>
      </c>
      <c r="DE142" s="41">
        <f>IF(AD142="","",IF(成就内容!U$121&lt;&gt;"",MAX(ROUNDUP(SMALL(AD$114:AD$163,$L142)/1000,0)*1000,1000),0))</f>
        <v>0</v>
      </c>
      <c r="DF142" s="41">
        <f>IF(AE142="","",IF(成就内容!V$121&lt;&gt;"",MAX(ROUNDUP(SMALL(AE$114:AE$163,$L142)/1000,0)*1000,1000),0))</f>
        <v>0</v>
      </c>
      <c r="DG142" s="41" t="str">
        <f>IF(AF142="","",IF(成就内容!W$121&lt;&gt;"",MAX(ROUNDUP(SMALL(AF$114:AF$163,$L142)/1000,0)*1000,1000),0))</f>
        <v/>
      </c>
      <c r="DH142" s="41">
        <f>IF(AG142="","",IF(成就内容!X$121&lt;&gt;"",MAX(ROUNDUP(SMALL(AG$114:AG$163,$L142)/1000,0)*1000,1000),0))</f>
        <v>0</v>
      </c>
      <c r="DI142" s="41" t="str">
        <f>IF(AH142="","",IF(成就内容!Y$121&lt;&gt;"",MAX(ROUNDUP(SMALL(AH$114:AH$163,$L142)/1000,0)*1000,1000),0))</f>
        <v/>
      </c>
      <c r="DJ142" s="41" t="str">
        <f>IF(AI142="","",IF(成就内容!Z$121&lt;&gt;"",MAX(ROUNDUP(SMALL(AI$114:AI$163,$L142)/1000,0)*1000,1000),0))</f>
        <v/>
      </c>
      <c r="DK142" s="41" t="str">
        <f>IF(AJ142="","",IF(成就内容!AA$121&lt;&gt;"",MAX(ROUNDUP(SMALL(AJ$114:AJ$163,$L142)/1000,0)*1000,1000),0))</f>
        <v/>
      </c>
      <c r="DL142" s="41" t="str">
        <f>IF(AK142="","",IF(成就内容!AB$121&lt;&gt;"",MAX(ROUNDUP(SMALL(AK$114:AK$163,$L142)/1000,0)*1000,1000),0))</f>
        <v/>
      </c>
      <c r="DM142" s="41">
        <f>IF(AL142="","",IF(成就内容!AC$121&lt;&gt;"",MAX(ROUNDUP(SMALL(AL$114:AL$163,$L142)/1000,0)*1000,1000),0))</f>
        <v>0</v>
      </c>
      <c r="DN142" s="41">
        <f>IF(AM142="","",IF(成就内容!AD$121&lt;&gt;"",MAX(ROUNDUP(SMALL(AM$114:AM$163,$L142)/1000,0)*1000,1000),0))</f>
        <v>0</v>
      </c>
      <c r="DO142" s="41">
        <f>IF(AN142="","",IF(成就内容!AE$121&lt;&gt;"",MAX(ROUNDUP(SMALL(AN$114:AN$163,$L142)/1000,0)*1000,1000),0))</f>
        <v>0</v>
      </c>
      <c r="DP142" s="41">
        <f>IF(AO142="","",IF(成就内容!AF$121&lt;&gt;"",MAX(ROUNDUP(SMALL(AO$114:AO$163,$L142)/1000,0)*1000,1000),0))</f>
        <v>0</v>
      </c>
      <c r="DQ142" s="41">
        <f>IF(AP142="","",IF(成就内容!AG$121&lt;&gt;"",MAX(ROUNDUP(SMALL(AP$114:AP$163,$L142)/1000,0)*1000,1000),0))</f>
        <v>0</v>
      </c>
      <c r="DR142" s="41" t="str">
        <f>IF(AQ142="","",IF(成就内容!AH$121&lt;&gt;"",MAX(ROUNDUP(SMALL(AQ$114:AQ$163,$L142)/1000,0)*1000,1000),0))</f>
        <v/>
      </c>
      <c r="DS142" s="41">
        <f>IF(AR142="","",IF(成就内容!AI$121&lt;&gt;"",MAX(ROUNDUP(SMALL(AR$114:AR$163,$L142)/1000,0)*1000,1000),0))</f>
        <v>0</v>
      </c>
      <c r="DT142" s="41">
        <f>IF(AS142="","",IF(成就内容!AJ$121&lt;&gt;"",MAX(ROUNDUP(SMALL(AS$114:AS$163,$L142)/1000,0)*1000,1000),0))</f>
        <v>0</v>
      </c>
      <c r="DU142" s="41" t="str">
        <f>IF(AT142="","",IF(成就内容!AK$121&lt;&gt;"",MAX(ROUNDUP(SMALL(AT$114:AT$163,$L142)/1000,0)*1000,1000),0))</f>
        <v/>
      </c>
      <c r="DV142" s="41" t="str">
        <f>IF(AU142="","",IF(成就内容!AL$121&lt;&gt;"",MAX(ROUNDUP(SMALL(AU$114:AU$163,$L142)/1000,0)*1000,1000),0))</f>
        <v/>
      </c>
      <c r="DW142" s="41" t="str">
        <f>IF(AV142="","",IF(成就内容!AM$121&lt;&gt;"",MAX(ROUNDUP(SMALL(AV$114:AV$163,$L142)/1000,0)*1000,1000),0))</f>
        <v/>
      </c>
      <c r="DX142" s="41" t="str">
        <f>IF(AW142="","",IF(成就内容!AN$121&lt;&gt;"",MAX(ROUNDUP(SMALL(AW$114:AW$163,$L142)/1000,0)*1000,1000),0))</f>
        <v/>
      </c>
      <c r="DY142" s="41">
        <f>IF(AX142="","",IF(成就内容!AO$121&lt;&gt;"",MAX(ROUNDUP(SMALL(AX$114:AX$163,$L142)/1000,0)*1000,1000),0))</f>
        <v>6229000</v>
      </c>
      <c r="DZ142" s="41">
        <f>IF(AY142="","",IF(成就内容!AP$121&lt;&gt;"",MAX(ROUNDUP(SMALL(AY$114:AY$163,$L142)/1000,0)*1000,1000),0))</f>
        <v>0</v>
      </c>
      <c r="EA142" s="41">
        <f>IF(AZ142="","",IF(成就内容!AQ$121&lt;&gt;"",MAX(ROUNDUP(SMALL(AZ$114:AZ$163,$L142)/1000,0)*1000,1000),0))</f>
        <v>0</v>
      </c>
      <c r="EB142" s="41">
        <f>IF(BA142="","",IF(成就内容!AR$121&lt;&gt;"",MAX(ROUNDUP(SMALL(BA$114:BA$163,$L142)/1000,0)*1000,1000),0))</f>
        <v>6229000</v>
      </c>
      <c r="EC142" s="41">
        <f>IF(BB142="","",IF(成就内容!AS$121&lt;&gt;"",MAX(ROUNDUP(SMALL(BB$114:BB$163,$L142)/1000,0)*1000,1000),0))</f>
        <v>0</v>
      </c>
      <c r="ED142" s="41">
        <f>IF(BC142="","",IF(成就内容!AT$121&lt;&gt;"",MAX(ROUNDUP(SMALL(BC$114:BC$163,$L142)/1000,0)*1000,1000),0))</f>
        <v>0</v>
      </c>
      <c r="EE142" s="41">
        <f>IF(BD142="","",IF(成就内容!AU$121&lt;&gt;"",MAX(ROUNDUP(SMALL(BD$114:BD$163,$L142)/1000,0)*1000,1000),0))</f>
        <v>0</v>
      </c>
      <c r="EF142" s="41" t="str">
        <f>IF(BE142="","",IF(成就内容!AV$121&lt;&gt;"",MAX(ROUNDUP(SMALL(BE$114:BE$163,$L142)/1000,0)*1000,1000),0))</f>
        <v/>
      </c>
      <c r="EG142" s="41">
        <f>IF(BF142="","",IF(成就内容!AW$121&lt;&gt;"",MAX(ROUNDUP(SMALL(BF$114:BF$163,$L142)/1000,0)*1000,1000),0))</f>
        <v>0</v>
      </c>
      <c r="EH142" s="41">
        <f>IF(BG142="","",IF(成就内容!AX$121&lt;&gt;"",MAX(ROUNDUP(SMALL(BG$114:BG$163,$L142)/1000,0)*1000,1000),0))</f>
        <v>0</v>
      </c>
      <c r="EI142" s="41">
        <f>IF(BH142="","",IF(成就内容!AY$121&lt;&gt;"",MAX(ROUNDUP(SMALL(BH$114:BH$163,$L142)/1000,0)*1000,1000),0))</f>
        <v>12457000</v>
      </c>
      <c r="EJ142" s="41">
        <f>IF(BI142="","",IF(成就内容!AZ$121&lt;&gt;"",MAX(ROUNDUP(SMALL(BI$114:BI$163,$L142)/1000,0)*1000,1000),0))</f>
        <v>0</v>
      </c>
      <c r="EK142" s="41">
        <f>IF(BJ142="","",IF(成就内容!BA$121&lt;&gt;"",MAX(ROUNDUP(SMALL(BJ$114:BJ$163,$L142)/1000,0)*1000,1000),0))</f>
        <v>0</v>
      </c>
      <c r="EL142" s="41" t="str">
        <f>IF(BK142="","",IF(成就内容!BB$121&lt;&gt;"",MAX(ROUNDUP(SMALL(BK$114:BK$163,$L142)/1000,0)*1000,1000),0))</f>
        <v/>
      </c>
      <c r="EM142" s="41">
        <f>IF(BL142="","",IF(成就内容!BC$121&lt;&gt;"",MAX(ROUNDUP(SMALL(BL$114:BL$163,$L142)/1000,0)*1000,1000),0))</f>
        <v>0</v>
      </c>
      <c r="EN142" s="41">
        <f>IF(BM142="","",IF(成就内容!BD$121&lt;&gt;"",MAX(ROUNDUP(SMALL(BM$114:BM$163,$L142)/1000,0)*1000,1000),0))</f>
        <v>12457000</v>
      </c>
      <c r="EO142" s="41">
        <f>IF(BN142="","",IF(成就内容!BE$121&lt;&gt;"",MAX(ROUNDUP(SMALL(BN$114:BN$163,$L142)/1000,0)*1000,1000),0))</f>
        <v>0</v>
      </c>
      <c r="EP142" s="41">
        <f>IF(BO142="","",IF(成就内容!BF$121&lt;&gt;"",MAX(ROUNDUP(SMALL(BO$114:BO$163,$L142)/1000,0)*1000,1000),0))</f>
        <v>0</v>
      </c>
      <c r="EQ142" s="41">
        <f>IF(BP142="","",IF(成就内容!BG$121&lt;&gt;"",MAX(ROUNDUP(SMALL(BP$114:BP$163,$L142)/1000,0)*1000,1000),0))</f>
        <v>0</v>
      </c>
      <c r="ER142" s="41" t="str">
        <f>IF(BQ142="","",IF(成就内容!BH$121&lt;&gt;"",MAX(ROUNDUP(SMALL(BQ$114:BQ$163,$L142)/1000,0)*1000,1000),0))</f>
        <v/>
      </c>
      <c r="ES142" s="41" t="str">
        <f>IF(BR142="","",IF(成就内容!BI$121&lt;&gt;"",MAX(ROUNDUP(SMALL(BR$114:BR$163,$L142)/1000,0)*1000,1000),0))</f>
        <v/>
      </c>
      <c r="ET142" s="41">
        <f>IF(BS142="","",IF(成就内容!BJ$121&lt;&gt;"",MAX(ROUNDUP(SMALL(BS$114:BS$163,$L142)/1000,0)*1000,1000),0))</f>
        <v>1495000</v>
      </c>
      <c r="EU142" s="41">
        <f>IF(BT142="","",IF(成就内容!BK$121&lt;&gt;"",MAX(ROUNDUP(SMALL(BT$114:BT$163,$L142)/1000,0)*1000,1000),0))</f>
        <v>0</v>
      </c>
      <c r="EV142" s="41">
        <f>IF(BU142="","",IF(成就内容!BL$121&lt;&gt;"",MAX(ROUNDUP(SMALL(BU$114:BU$163,$L142)/1000,0)*1000,1000),0))</f>
        <v>0</v>
      </c>
      <c r="EW142" s="41">
        <f>IF(BV142="","",IF(成就内容!BM$121&lt;&gt;"",MAX(ROUNDUP(SMALL(BV$114:BV$163,$L142)/1000,0)*1000,1000),0))</f>
        <v>1993000</v>
      </c>
      <c r="EX142" s="41" t="str">
        <f>IF(BW142="","",IF(成就内容!BN$121&lt;&gt;"",MAX(ROUNDUP(SMALL(BW$114:BW$163,$L142)/1000,0)*1000,1000),0))</f>
        <v/>
      </c>
      <c r="EY142" s="41">
        <f>IF(BX142="","",IF(成就内容!BO$121&lt;&gt;"",MAX(ROUNDUP(SMALL(BX$114:BX$163,$L142)/1000,0)*1000,1000),0))</f>
        <v>0</v>
      </c>
      <c r="EZ142" s="41">
        <f>IF(BY142="","",IF(成就内容!BP$121&lt;&gt;"",MAX(ROUNDUP(SMALL(BY$114:BY$163,$L142)/1000,0)*1000,1000),0))</f>
        <v>0</v>
      </c>
      <c r="FA142" s="41">
        <f>IF(BZ142="","",IF(成就内容!BQ$121&lt;&gt;"",MAX(ROUNDUP(SMALL(BZ$114:BZ$163,$L142)/1000,0)*1000,1000),0))</f>
        <v>0</v>
      </c>
      <c r="FB142" s="41" t="str">
        <f>IF(CA142="","",IF(成就内容!BR$121&lt;&gt;"",MAX(ROUNDUP(SMALL(CA$114:CA$163,$L142)/1000,0)*1000,1000),0))</f>
        <v/>
      </c>
      <c r="FC142" s="41" t="str">
        <f>IF(CB142="","",IF(成就内容!BS$121&lt;&gt;"",MAX(ROUNDUP(SMALL(CB$114:CB$163,$L142)/1000,0)*1000,1000),0))</f>
        <v/>
      </c>
      <c r="FD142" s="41">
        <f>IF(CC142="","",IF(成就内容!BT$121&lt;&gt;"",MAX(ROUNDUP(SMALL(CC$114:CC$163,$L142)/1000,0)*1000,1000),0))</f>
        <v>0</v>
      </c>
      <c r="FE142" s="41">
        <f>IF(CD142="","",IF(成就内容!BU$121&lt;&gt;"",MAX(ROUNDUP(SMALL(CD$114:CD$163,$L142)/1000,0)*1000,1000),0))</f>
        <v>0</v>
      </c>
      <c r="FF142" s="41" t="str">
        <f>IF(CE142="","",IF(成就内容!BV$121&lt;&gt;"",MAX(ROUNDUP(SMALL(CE$114:CE$163,$L142)/1000,0)*1000,1000),0))</f>
        <v/>
      </c>
      <c r="FG142" s="41">
        <f>IF(CF142="","",IF(成就内容!BW$121&lt;&gt;"",MAX(ROUNDUP(SMALL(CF$114:CF$163,$L142)/1000,0)*1000,1000),0))</f>
        <v>0</v>
      </c>
      <c r="FH142" s="41">
        <f>IF(CG142="","",IF(成就内容!BX$121&lt;&gt;"",MAX(ROUNDUP(SMALL(CG$114:CG$163,$L142)/1000,0)*1000,1000),0))</f>
        <v>9343000</v>
      </c>
      <c r="FI142" s="41">
        <f>IF(CH142="","",IF(成就内容!BY$121&lt;&gt;"",MAX(ROUNDUP(SMALL(CH$114:CH$163,$L142)/1000,0)*1000,1000),0))</f>
        <v>0</v>
      </c>
      <c r="FJ142" s="41">
        <f>IF(CI142="","",IF(成就内容!BZ$121&lt;&gt;"",MAX(ROUNDUP(SMALL(CI$114:CI$163,$L142)/1000,0)*1000,1000),0))</f>
        <v>0</v>
      </c>
    </row>
    <row r="143" spans="1:166" s="96" customFormat="1" x14ac:dyDescent="0.15">
      <c r="B143" s="96">
        <v>140</v>
      </c>
      <c r="C143" s="96">
        <f>'[1]功能-子任务'!$S144</f>
        <v>276552</v>
      </c>
      <c r="D143" s="96">
        <f>'[1]功能-子任务'!$AC144</f>
        <v>256000000</v>
      </c>
      <c r="E143" s="96">
        <f>'[1]功能-子任务'!$AM144/4</f>
        <v>1729696093.75</v>
      </c>
      <c r="F143" s="96">
        <f t="shared" si="154"/>
        <v>1729696093.75</v>
      </c>
      <c r="G143" s="96">
        <f>'[1]功能-子任务'!$AR144</f>
        <v>3705620000.000001</v>
      </c>
      <c r="H143" s="96">
        <f>'[1]功能-子任务'!$BA144</f>
        <v>447950</v>
      </c>
      <c r="I143" s="96">
        <f>'[1]功能-子任务'!$BJ144</f>
        <v>1626015</v>
      </c>
      <c r="J143" s="19"/>
      <c r="L143" s="43">
        <v>30</v>
      </c>
      <c r="M143" s="41">
        <f>IF(成就内容!D36="","",INDEX($E$4:$E$178*成就内容!D$121/SUM(成就内容!$D$121:$BZ$121),成就内容!D92,1)-SUM(M$114:M142))</f>
        <v>0</v>
      </c>
      <c r="N143" s="41" t="str">
        <f>IF(成就内容!E36="","",INDEX($E$4:$E$178*成就内容!E$121/SUM(成就内容!$D$121:$BZ$121),成就内容!E92,1)-SUM(N$114:N142))</f>
        <v/>
      </c>
      <c r="O143" s="41" t="str">
        <f>IF(成就内容!F36="","",INDEX($E$4:$E$178*成就内容!F$121/SUM(成就内容!$D$121:$BZ$121),成就内容!F92,1)-SUM(O$114:O142))</f>
        <v/>
      </c>
      <c r="P143" s="41" t="str">
        <f>IF(成就内容!G36="","",INDEX($E$4:$E$178*成就内容!G$121/SUM(成就内容!$D$121:$BZ$121),成就内容!G92,1)-SUM(P$114:P142))</f>
        <v/>
      </c>
      <c r="Q143" s="41">
        <f>IF(成就内容!H36="","",INDEX($E$4:$E$178*成就内容!H$121/SUM(成就内容!$D$121:$BZ$121),成就内容!H92,1)-SUM(Q$114:Q142))</f>
        <v>0</v>
      </c>
      <c r="R143" s="41">
        <f>IF(成就内容!I36="","",INDEX($E$4:$E$178*成就内容!I$121/SUM(成就内容!$D$121:$BZ$121),成就内容!I92,1)-SUM(R$114:R142))</f>
        <v>0</v>
      </c>
      <c r="S143" s="41">
        <f>IF(成就内容!J36="","",INDEX($E$4:$E$178*成就内容!J$121/SUM(成就内容!$D$121:$BZ$121),成就内容!J92,1)-SUM(S$114:S142))</f>
        <v>12456154.336734682</v>
      </c>
      <c r="T143" s="41">
        <f>IF(成就内容!K36="","",INDEX($E$4:$E$178*成就内容!K$121/SUM(成就内容!$D$121:$BZ$121),成就内容!K92,1)-SUM(T$114:T142))</f>
        <v>0</v>
      </c>
      <c r="U143" s="41">
        <f>IF(成就内容!L36="","",INDEX($E$4:$E$178*成就内容!L$121/SUM(成就内容!$D$121:$BZ$121),成就内容!L92,1)-SUM(U$114:U142))</f>
        <v>0</v>
      </c>
      <c r="V143" s="41">
        <f>IF(成就内容!M36="","",INDEX($E$4:$E$178*成就内容!M$121/SUM(成就内容!$D$121:$BZ$121),成就内容!M92,1)-SUM(V$114:V142))</f>
        <v>0</v>
      </c>
      <c r="W143" s="41" t="str">
        <f>IF(成就内容!N36="","",INDEX($E$4:$E$178*成就内容!N$121/SUM(成就内容!$D$121:$BZ$121),成就内容!N92,1)-SUM(W$114:W142))</f>
        <v/>
      </c>
      <c r="X143" s="41">
        <f>IF(成就内容!O36="","",INDEX($E$4:$E$178*成就内容!O$121/SUM(成就内容!$D$121:$BZ$121),成就内容!O92,1)-SUM(X$114:X142))</f>
        <v>0</v>
      </c>
      <c r="Y143" s="41" t="str">
        <f>IF(成就内容!P36="","",INDEX($E$4:$E$178*成就内容!P$121/SUM(成就内容!$D$121:$BZ$121),成就内容!P92,1)-SUM(Y$114:Y142))</f>
        <v/>
      </c>
      <c r="Z143" s="41">
        <f>IF(成就内容!Q36="","",INDEX($E$4:$E$178*成就内容!Q$121/SUM(成就内容!$D$121:$BZ$121),成就内容!Q92,1)-SUM(Z$114:Z142))</f>
        <v>0</v>
      </c>
      <c r="AA143" s="41">
        <f>IF(成就内容!R36="","",INDEX($E$4:$E$178*成就内容!R$121/SUM(成就内容!$D$121:$BZ$121),成就内容!R92,1)-SUM(AA$114:AA142))</f>
        <v>0</v>
      </c>
      <c r="AB143" s="41">
        <f>IF(成就内容!S36="","",INDEX($E$4:$E$178*成就内容!S$121/SUM(成就内容!$D$121:$BZ$121),成就内容!S92,1)-SUM(AB$114:AB142))</f>
        <v>12456154.336734682</v>
      </c>
      <c r="AC143" s="41">
        <f>IF(成就内容!T36="","",INDEX($E$4:$E$178*成就内容!T$121/SUM(成就内容!$D$121:$BZ$121),成就内容!T92,1)-SUM(AC$114:AC142))</f>
        <v>0</v>
      </c>
      <c r="AD143" s="41">
        <f>IF(成就内容!U36="","",INDEX($E$4:$E$178*成就内容!U$121/SUM(成就内容!$D$121:$BZ$121),成就内容!U92,1)-SUM(AD$114:AD142))</f>
        <v>0</v>
      </c>
      <c r="AE143" s="41">
        <f>IF(成就内容!V36="","",INDEX($E$4:$E$178*成就内容!V$121/SUM(成就内容!$D$121:$BZ$121),成就内容!V92,1)-SUM(AE$114:AE142))</f>
        <v>0</v>
      </c>
      <c r="AF143" s="41" t="str">
        <f>IF(成就内容!W36="","",INDEX($E$4:$E$178*成就内容!W$121/SUM(成就内容!$D$121:$BZ$121),成就内容!W92,1)-SUM(AF$114:AF142))</f>
        <v/>
      </c>
      <c r="AG143" s="41">
        <f>IF(成就内容!X36="","",INDEX($E$4:$E$178*成就内容!X$121/SUM(成就内容!$D$121:$BZ$121),成就内容!X92,1)-SUM(AG$114:AG142))</f>
        <v>0</v>
      </c>
      <c r="AH143" s="41" t="str">
        <f>IF(成就内容!Y36="","",INDEX($E$4:$E$178*成就内容!Y$121/SUM(成就内容!$D$121:$BZ$121),成就内容!Y92,1)-SUM(AH$114:AH142))</f>
        <v/>
      </c>
      <c r="AI143" s="41" t="str">
        <f>IF(成就内容!Z36="","",INDEX($E$4:$E$178*成就内容!Z$121/SUM(成就内容!$D$121:$BZ$121),成就内容!Z92,1)-SUM(AI$114:AI142))</f>
        <v/>
      </c>
      <c r="AJ143" s="41" t="str">
        <f>IF(成就内容!AA36="","",INDEX($E$4:$E$178*成就内容!AA$121/SUM(成就内容!$D$121:$BZ$121),成就内容!AA92,1)-SUM(AJ$114:AJ142))</f>
        <v/>
      </c>
      <c r="AK143" s="41" t="str">
        <f>IF(成就内容!AB36="","",INDEX($E$4:$E$178*成就内容!AB$121/SUM(成就内容!$D$121:$BZ$121),成就内容!AB92,1)-SUM(AK$114:AK142))</f>
        <v/>
      </c>
      <c r="AL143" s="41">
        <f>IF(成就内容!AC36="","",INDEX($E$4:$E$178*成就内容!AC$121/SUM(成就内容!$D$121:$BZ$121),成就内容!AC92,1)-SUM(AL$114:AL142))</f>
        <v>0</v>
      </c>
      <c r="AM143" s="41">
        <f>IF(成就内容!AD36="","",INDEX($E$4:$E$178*成就内容!AD$121/SUM(成就内容!$D$121:$BZ$121),成就内容!AD92,1)-SUM(AM$114:AM142))</f>
        <v>0</v>
      </c>
      <c r="AN143" s="41">
        <f>IF(成就内容!AE36="","",INDEX($E$4:$E$178*成就内容!AE$121/SUM(成就内容!$D$121:$BZ$121),成就内容!AE92,1)-SUM(AN$114:AN142))</f>
        <v>0</v>
      </c>
      <c r="AO143" s="41">
        <f>IF(成就内容!AF36="","",INDEX($E$4:$E$178*成就内容!AF$121/SUM(成就内容!$D$121:$BZ$121),成就内容!AF92,1)-SUM(AO$114:AO142))</f>
        <v>0</v>
      </c>
      <c r="AP143" s="41">
        <f>IF(成就内容!AG36="","",INDEX($E$4:$E$178*成就内容!AG$121/SUM(成就内容!$D$121:$BZ$121),成就内容!AG92,1)-SUM(AP$114:AP142))</f>
        <v>0</v>
      </c>
      <c r="AQ143" s="41" t="str">
        <f>IF(成就内容!AH36="","",INDEX($E$4:$E$178*成就内容!AH$121/SUM(成就内容!$D$121:$BZ$121),成就内容!AH92,1)-SUM(AQ$114:AQ142))</f>
        <v/>
      </c>
      <c r="AR143" s="41">
        <f>IF(成就内容!AI36="","",INDEX($E$4:$E$178*成就内容!AI$121/SUM(成就内容!$D$121:$BZ$121),成就内容!AI92,1)-SUM(AR$114:AR142))</f>
        <v>0</v>
      </c>
      <c r="AS143" s="41">
        <f>IF(成就内容!AJ36="","",INDEX($E$4:$E$178*成就内容!AJ$121/SUM(成就内容!$D$121:$BZ$121),成就内容!AJ92,1)-SUM(AS$114:AS142))</f>
        <v>0</v>
      </c>
      <c r="AT143" s="41" t="str">
        <f>IF(成就内容!AK36="","",INDEX($E$4:$E$178*成就内容!AK$121/SUM(成就内容!$D$121:$BZ$121),成就内容!AK92,1)-SUM(AT$114:AT142))</f>
        <v/>
      </c>
      <c r="AU143" s="41" t="str">
        <f>IF(成就内容!AL36="","",INDEX($E$4:$E$178*成就内容!AL$121/SUM(成就内容!$D$121:$BZ$121),成就内容!AL92,1)-SUM(AU$114:AU142))</f>
        <v/>
      </c>
      <c r="AV143" s="41" t="str">
        <f>IF(成就内容!AM36="","",INDEX($E$4:$E$178*成就内容!AM$121/SUM(成就内容!$D$121:$BZ$121),成就内容!AM92,1)-SUM(AV$114:AV142))</f>
        <v/>
      </c>
      <c r="AW143" s="41" t="str">
        <f>IF(成就内容!AN36="","",INDEX($E$4:$E$178*成就内容!AN$121/SUM(成就内容!$D$121:$BZ$121),成就内容!AN92,1)-SUM(AW$114:AW142))</f>
        <v/>
      </c>
      <c r="AX143" s="41">
        <f>IF(成就内容!AO36="","",INDEX($E$4:$E$178*成就内容!AO$121/SUM(成就内容!$D$121:$BZ$121),成就内容!AO92,1)-SUM(AX$114:AX142))</f>
        <v>6228077.1683673412</v>
      </c>
      <c r="AY143" s="41">
        <f>IF(成就内容!AP36="","",INDEX($E$4:$E$178*成就内容!AP$121/SUM(成就内容!$D$121:$BZ$121),成就内容!AP92,1)-SUM(AY$114:AY142))</f>
        <v>0</v>
      </c>
      <c r="AZ143" s="41">
        <f>IF(成就内容!AQ36="","",INDEX($E$4:$E$178*成就内容!AQ$121/SUM(成就内容!$D$121:$BZ$121),成就内容!AQ92,1)-SUM(AZ$114:AZ142))</f>
        <v>0</v>
      </c>
      <c r="BA143" s="41">
        <f>IF(成就内容!AR36="","",INDEX($E$4:$E$178*成就内容!AR$121/SUM(成就内容!$D$121:$BZ$121),成就内容!AR92,1)-SUM(BA$114:BA142))</f>
        <v>6228077.1683673486</v>
      </c>
      <c r="BB143" s="41">
        <f>IF(成就内容!AS36="","",INDEX($E$4:$E$178*成就内容!AS$121/SUM(成就内容!$D$121:$BZ$121),成就内容!AS92,1)-SUM(BB$114:BB142))</f>
        <v>0</v>
      </c>
      <c r="BC143" s="41">
        <f>IF(成就内容!AT36="","",INDEX($E$4:$E$178*成就内容!AT$121/SUM(成就内容!$D$121:$BZ$121),成就内容!AT92,1)-SUM(BC$114:BC142))</f>
        <v>0</v>
      </c>
      <c r="BD143" s="41">
        <f>IF(成就内容!AU36="","",INDEX($E$4:$E$178*成就内容!AU$121/SUM(成就内容!$D$121:$BZ$121),成就内容!AU92,1)-SUM(BD$114:BD142))</f>
        <v>0</v>
      </c>
      <c r="BE143" s="41" t="str">
        <f>IF(成就内容!AV36="","",INDEX($E$4:$E$178*成就内容!AV$121/SUM(成就内容!$D$121:$BZ$121),成就内容!AV92,1)-SUM(BE$114:BE142))</f>
        <v/>
      </c>
      <c r="BF143" s="41">
        <f>IF(成就内容!AW36="","",INDEX($E$4:$E$178*成就内容!AW$121/SUM(成就内容!$D$121:$BZ$121),成就内容!AW92,1)-SUM(BF$114:BF142))</f>
        <v>0</v>
      </c>
      <c r="BG143" s="41">
        <f>IF(成就内容!AX36="","",INDEX($E$4:$E$178*成就内容!AX$121/SUM(成就内容!$D$121:$BZ$121),成就内容!AX92,1)-SUM(BG$114:BG142))</f>
        <v>0</v>
      </c>
      <c r="BH143" s="41">
        <f>IF(成就内容!AY36="","",INDEX($E$4:$E$178*成就内容!AY$121/SUM(成就内容!$D$121:$BZ$121),成就内容!AY92,1)-SUM(BH$114:BH142))</f>
        <v>12456154.336734712</v>
      </c>
      <c r="BI143" s="41">
        <f>IF(成就内容!AZ36="","",INDEX($E$4:$E$178*成就内容!AZ$121/SUM(成就内容!$D$121:$BZ$121),成就内容!AZ92,1)-SUM(BI$114:BI142))</f>
        <v>0</v>
      </c>
      <c r="BJ143" s="41">
        <f>IF(成就内容!BA36="","",INDEX($E$4:$E$178*成就内容!BA$121/SUM(成就内容!$D$121:$BZ$121),成就内容!BA92,1)-SUM(BJ$114:BJ142))</f>
        <v>0</v>
      </c>
      <c r="BK143" s="41" t="str">
        <f>IF(成就内容!BB36="","",INDEX($E$4:$E$178*成就内容!BB$121/SUM(成就内容!$D$121:$BZ$121),成就内容!BB92,1)-SUM(BK$114:BK142))</f>
        <v/>
      </c>
      <c r="BL143" s="41">
        <f>IF(成就内容!BC36="","",INDEX($E$4:$E$178*成就内容!BC$121/SUM(成就内容!$D$121:$BZ$121),成就内容!BC92,1)-SUM(BL$114:BL142))</f>
        <v>0</v>
      </c>
      <c r="BM143" s="41">
        <f>IF(成就内容!BD36="","",INDEX($E$4:$E$178*成就内容!BD$121/SUM(成就内容!$D$121:$BZ$121),成就内容!BD92,1)-SUM(BM$114:BM142))</f>
        <v>12456154.336734682</v>
      </c>
      <c r="BN143" s="41">
        <f>IF(成就内容!BE36="","",INDEX($E$4:$E$178*成就内容!BE$121/SUM(成就内容!$D$121:$BZ$121),成就内容!BE92,1)-SUM(BN$114:BN142))</f>
        <v>0</v>
      </c>
      <c r="BO143" s="41">
        <f>IF(成就内容!BF36="","",INDEX($E$4:$E$178*成就内容!BF$121/SUM(成就内容!$D$121:$BZ$121),成就内容!BF92,1)-SUM(BO$114:BO142))</f>
        <v>0</v>
      </c>
      <c r="BP143" s="41">
        <f>IF(成就内容!BG36="","",INDEX($E$4:$E$178*成就内容!BG$121/SUM(成就内容!$D$121:$BZ$121),成就内容!BG92,1)-SUM(BP$114:BP142))</f>
        <v>0</v>
      </c>
      <c r="BQ143" s="41" t="str">
        <f>IF(成就内容!BH36="","",INDEX($E$4:$E$178*成就内容!BH$121/SUM(成就内容!$D$121:$BZ$121),成就内容!BH92,1)-SUM(BQ$114:BQ142))</f>
        <v/>
      </c>
      <c r="BR143" s="41" t="str">
        <f>IF(成就内容!BI36="","",INDEX($E$4:$E$178*成就内容!BI$121/SUM(成就内容!$D$121:$BZ$121),成就内容!BI92,1)-SUM(BR$114:BR142))</f>
        <v/>
      </c>
      <c r="BS143" s="41">
        <f>IF(成就内容!BJ36="","",INDEX($E$4:$E$178*成就内容!BJ$121/SUM(成就内容!$D$121:$BZ$121),成就内容!BJ92,1)-SUM(BS$114:BS142))</f>
        <v>1494738.5204081638</v>
      </c>
      <c r="BT143" s="41">
        <f>IF(成就内容!BK36="","",INDEX($E$4:$E$178*成就内容!BK$121/SUM(成就内容!$D$121:$BZ$121),成就内容!BK92,1)-SUM(BT$114:BT142))</f>
        <v>0</v>
      </c>
      <c r="BU143" s="41">
        <f>IF(成就内容!BL36="","",INDEX($E$4:$E$178*成就内容!BL$121/SUM(成就内容!$D$121:$BZ$121),成就内容!BL92,1)-SUM(BU$114:BU142))</f>
        <v>0</v>
      </c>
      <c r="BV143" s="41">
        <f>IF(成就内容!BM36="","",INDEX($E$4:$E$178*成就内容!BM$121/SUM(成就内容!$D$121:$BZ$121),成就内容!BM92,1)-SUM(BV$114:BV142))</f>
        <v>3985969.3877551015</v>
      </c>
      <c r="BW143" s="41" t="str">
        <f>IF(成就内容!BN36="","",INDEX($E$4:$E$178*成就内容!BN$121/SUM(成就内容!$D$121:$BZ$121),成就内容!BN92,1)-SUM(BW$114:BW142))</f>
        <v/>
      </c>
      <c r="BX143" s="41">
        <f>IF(成就内容!BO36="","",INDEX($E$4:$E$178*成就内容!BO$121/SUM(成就内容!$D$121:$BZ$121),成就内容!BO92,1)-SUM(BX$114:BX142))</f>
        <v>0</v>
      </c>
      <c r="BY143" s="41">
        <f>IF(成就内容!BP36="","",INDEX($E$4:$E$178*成就内容!BP$121/SUM(成就内容!$D$121:$BZ$121),成就内容!BP92,1)-SUM(BY$114:BY142))</f>
        <v>0</v>
      </c>
      <c r="BZ143" s="41">
        <f>IF(成就内容!BQ36="","",INDEX($E$4:$E$178*成就内容!BQ$121/SUM(成就内容!$D$121:$BZ$121),成就内容!BQ92,1)-SUM(BZ$114:BZ142))</f>
        <v>0</v>
      </c>
      <c r="CA143" s="41" t="str">
        <f>IF(成就内容!BR36="","",INDEX($E$4:$E$178*成就内容!BR$121/SUM(成就内容!$D$121:$BZ$121),成就内容!BR92,1)-SUM(CA$114:CA142))</f>
        <v/>
      </c>
      <c r="CB143" s="41" t="str">
        <f>IF(成就内容!BS36="","",INDEX($E$4:$E$178*成就内容!BS$121/SUM(成就内容!$D$121:$BZ$121),成就内容!BS92,1)-SUM(CB$114:CB142))</f>
        <v/>
      </c>
      <c r="CC143" s="41">
        <f>IF(成就内容!BT36="","",INDEX($E$4:$E$178*成就内容!BT$121/SUM(成就内容!$D$121:$BZ$121),成就内容!BT92,1)-SUM(CC$114:CC142))</f>
        <v>0</v>
      </c>
      <c r="CD143" s="41">
        <f>IF(成就内容!BU36="","",INDEX($E$4:$E$178*成就内容!BU$121/SUM(成就内容!$D$121:$BZ$121),成就内容!BU92,1)-SUM(CD$114:CD142))</f>
        <v>0</v>
      </c>
      <c r="CE143" s="41" t="str">
        <f>IF(成就内容!BV36="","",INDEX($E$4:$E$178*成就内容!BV$121/SUM(成就内容!$D$121:$BZ$121),成就内容!BV92,1)-SUM(CE$114:CE142))</f>
        <v/>
      </c>
      <c r="CF143" s="41">
        <f>IF(成就内容!BW36="","",INDEX($E$4:$E$178*成就内容!BW$121/SUM(成就内容!$D$121:$BZ$121),成就内容!BW92,1)-SUM(CF$114:CF142))</f>
        <v>0</v>
      </c>
      <c r="CG143" s="41">
        <f>IF(成就内容!BX36="","",INDEX($E$4:$E$178*成就内容!BX$121/SUM(成就内容!$D$121:$BZ$121),成就内容!BX92,1)-SUM(CG$114:CG142))</f>
        <v>9342115.7525510192</v>
      </c>
      <c r="CH143" s="41">
        <f>IF(成就内容!BY36="","",INDEX($E$4:$E$178*成就内容!BY$121/SUM(成就内容!$D$121:$BZ$121),成就内容!BY92,1)-SUM(CH$114:CH142))</f>
        <v>0</v>
      </c>
      <c r="CI143" s="41">
        <f>IF(成就内容!BZ36="","",INDEX($E$4:$E$178*成就内容!BZ$121/SUM(成就内容!$D$121:$BZ$121),成就内容!BZ92,1)-SUM(CI$114:CI142))</f>
        <v>0</v>
      </c>
      <c r="CK143" s="19"/>
      <c r="CM143" s="43">
        <v>30</v>
      </c>
      <c r="CN143" s="41">
        <f>IF(M143="","",IF(成就内容!D$121&lt;&gt;"",MAX(ROUNDUP(SMALL(M$114:M$163,$L143)/1000,0)*1000,1000),0))</f>
        <v>0</v>
      </c>
      <c r="CO143" s="41" t="str">
        <f>IF(N143="","",IF(成就内容!E$121&lt;&gt;"",MAX(ROUNDUP(SMALL(N$114:N$163,$L143)/1000,0)*1000,1000),0))</f>
        <v/>
      </c>
      <c r="CP143" s="41" t="str">
        <f>IF(O143="","",IF(成就内容!F$121&lt;&gt;"",MAX(ROUNDUP(SMALL(O$114:O$163,$L143)/1000,0)*1000,1000),0))</f>
        <v/>
      </c>
      <c r="CQ143" s="41" t="str">
        <f>IF(P143="","",IF(成就内容!G$121&lt;&gt;"",MAX(ROUNDUP(SMALL(P$114:P$163,$L143)/1000,0)*1000,1000),0))</f>
        <v/>
      </c>
      <c r="CR143" s="41">
        <f>IF(Q143="","",IF(成就内容!H$121&lt;&gt;"",MAX(ROUNDUP(SMALL(Q$114:Q$163,$L143)/1000,0)*1000,1000),0))</f>
        <v>0</v>
      </c>
      <c r="CS143" s="41">
        <f>IF(R143="","",IF(成就内容!I$121&lt;&gt;"",MAX(ROUNDUP(SMALL(R$114:R$163,$L143)/1000,0)*1000,1000),0))</f>
        <v>0</v>
      </c>
      <c r="CT143" s="41">
        <f>IF(S143="","",IF(成就内容!J$121&lt;&gt;"",MAX(ROUNDUP(SMALL(S$114:S$163,$L143)/1000,0)*1000,1000),0))</f>
        <v>12457000</v>
      </c>
      <c r="CU143" s="41">
        <f>IF(T143="","",IF(成就内容!K$121&lt;&gt;"",MAX(ROUNDUP(SMALL(T$114:T$163,$L143)/1000,0)*1000,1000),0))</f>
        <v>0</v>
      </c>
      <c r="CV143" s="41">
        <f>IF(U143="","",IF(成就内容!L$121&lt;&gt;"",MAX(ROUNDUP(SMALL(U$114:U$163,$L143)/1000,0)*1000,1000),0))</f>
        <v>0</v>
      </c>
      <c r="CW143" s="41">
        <f>IF(V143="","",IF(成就内容!M$121&lt;&gt;"",MAX(ROUNDUP(SMALL(V$114:V$163,$L143)/1000,0)*1000,1000),0))</f>
        <v>0</v>
      </c>
      <c r="CX143" s="41" t="str">
        <f>IF(W143="","",IF(成就内容!N$121&lt;&gt;"",MAX(ROUNDUP(SMALL(W$114:W$163,$L143)/1000,0)*1000,1000),0))</f>
        <v/>
      </c>
      <c r="CY143" s="41">
        <f>IF(X143="","",IF(成就内容!O$121&lt;&gt;"",MAX(ROUNDUP(SMALL(X$114:X$163,$L143)/1000,0)*1000,1000),0))</f>
        <v>0</v>
      </c>
      <c r="CZ143" s="41" t="str">
        <f>IF(Y143="","",IF(成就内容!P$121&lt;&gt;"",MAX(ROUNDUP(SMALL(Y$114:Y$163,$L143)/1000,0)*1000,1000),0))</f>
        <v/>
      </c>
      <c r="DA143" s="41">
        <f>IF(Z143="","",IF(成就内容!Q$121&lt;&gt;"",MAX(ROUNDUP(SMALL(Z$114:Z$163,$L143)/1000,0)*1000,1000),0))</f>
        <v>0</v>
      </c>
      <c r="DB143" s="41">
        <f>IF(AA143="","",IF(成就内容!R$121&lt;&gt;"",MAX(ROUNDUP(SMALL(AA$114:AA$163,$L143)/1000,0)*1000,1000),0))</f>
        <v>0</v>
      </c>
      <c r="DC143" s="41">
        <f>IF(AB143="","",IF(成就内容!S$121&lt;&gt;"",MAX(ROUNDUP(SMALL(AB$114:AB$163,$L143)/1000,0)*1000,1000),0))</f>
        <v>12457000</v>
      </c>
      <c r="DD143" s="41">
        <f>IF(AC143="","",IF(成就内容!T$121&lt;&gt;"",MAX(ROUNDUP(SMALL(AC$114:AC$163,$L143)/1000,0)*1000,1000),0))</f>
        <v>0</v>
      </c>
      <c r="DE143" s="41">
        <f>IF(AD143="","",IF(成就内容!U$121&lt;&gt;"",MAX(ROUNDUP(SMALL(AD$114:AD$163,$L143)/1000,0)*1000,1000),0))</f>
        <v>0</v>
      </c>
      <c r="DF143" s="41">
        <f>IF(AE143="","",IF(成就内容!V$121&lt;&gt;"",MAX(ROUNDUP(SMALL(AE$114:AE$163,$L143)/1000,0)*1000,1000),0))</f>
        <v>0</v>
      </c>
      <c r="DG143" s="41" t="str">
        <f>IF(AF143="","",IF(成就内容!W$121&lt;&gt;"",MAX(ROUNDUP(SMALL(AF$114:AF$163,$L143)/1000,0)*1000,1000),0))</f>
        <v/>
      </c>
      <c r="DH143" s="41">
        <f>IF(AG143="","",IF(成就内容!X$121&lt;&gt;"",MAX(ROUNDUP(SMALL(AG$114:AG$163,$L143)/1000,0)*1000,1000),0))</f>
        <v>0</v>
      </c>
      <c r="DI143" s="41" t="str">
        <f>IF(AH143="","",IF(成就内容!Y$121&lt;&gt;"",MAX(ROUNDUP(SMALL(AH$114:AH$163,$L143)/1000,0)*1000,1000),0))</f>
        <v/>
      </c>
      <c r="DJ143" s="41" t="str">
        <f>IF(AI143="","",IF(成就内容!Z$121&lt;&gt;"",MAX(ROUNDUP(SMALL(AI$114:AI$163,$L143)/1000,0)*1000,1000),0))</f>
        <v/>
      </c>
      <c r="DK143" s="41" t="str">
        <f>IF(AJ143="","",IF(成就内容!AA$121&lt;&gt;"",MAX(ROUNDUP(SMALL(AJ$114:AJ$163,$L143)/1000,0)*1000,1000),0))</f>
        <v/>
      </c>
      <c r="DL143" s="41" t="str">
        <f>IF(AK143="","",IF(成就内容!AB$121&lt;&gt;"",MAX(ROUNDUP(SMALL(AK$114:AK$163,$L143)/1000,0)*1000,1000),0))</f>
        <v/>
      </c>
      <c r="DM143" s="41">
        <f>IF(AL143="","",IF(成就内容!AC$121&lt;&gt;"",MAX(ROUNDUP(SMALL(AL$114:AL$163,$L143)/1000,0)*1000,1000),0))</f>
        <v>0</v>
      </c>
      <c r="DN143" s="41">
        <f>IF(AM143="","",IF(成就内容!AD$121&lt;&gt;"",MAX(ROUNDUP(SMALL(AM$114:AM$163,$L143)/1000,0)*1000,1000),0))</f>
        <v>0</v>
      </c>
      <c r="DO143" s="41">
        <f>IF(AN143="","",IF(成就内容!AE$121&lt;&gt;"",MAX(ROUNDUP(SMALL(AN$114:AN$163,$L143)/1000,0)*1000,1000),0))</f>
        <v>0</v>
      </c>
      <c r="DP143" s="41">
        <f>IF(AO143="","",IF(成就内容!AF$121&lt;&gt;"",MAX(ROUNDUP(SMALL(AO$114:AO$163,$L143)/1000,0)*1000,1000),0))</f>
        <v>0</v>
      </c>
      <c r="DQ143" s="41">
        <f>IF(AP143="","",IF(成就内容!AG$121&lt;&gt;"",MAX(ROUNDUP(SMALL(AP$114:AP$163,$L143)/1000,0)*1000,1000),0))</f>
        <v>0</v>
      </c>
      <c r="DR143" s="41" t="str">
        <f>IF(AQ143="","",IF(成就内容!AH$121&lt;&gt;"",MAX(ROUNDUP(SMALL(AQ$114:AQ$163,$L143)/1000,0)*1000,1000),0))</f>
        <v/>
      </c>
      <c r="DS143" s="41">
        <f>IF(AR143="","",IF(成就内容!AI$121&lt;&gt;"",MAX(ROUNDUP(SMALL(AR$114:AR$163,$L143)/1000,0)*1000,1000),0))</f>
        <v>0</v>
      </c>
      <c r="DT143" s="41">
        <f>IF(AS143="","",IF(成就内容!AJ$121&lt;&gt;"",MAX(ROUNDUP(SMALL(AS$114:AS$163,$L143)/1000,0)*1000,1000),0))</f>
        <v>0</v>
      </c>
      <c r="DU143" s="41" t="str">
        <f>IF(AT143="","",IF(成就内容!AK$121&lt;&gt;"",MAX(ROUNDUP(SMALL(AT$114:AT$163,$L143)/1000,0)*1000,1000),0))</f>
        <v/>
      </c>
      <c r="DV143" s="41" t="str">
        <f>IF(AU143="","",IF(成就内容!AL$121&lt;&gt;"",MAX(ROUNDUP(SMALL(AU$114:AU$163,$L143)/1000,0)*1000,1000),0))</f>
        <v/>
      </c>
      <c r="DW143" s="41" t="str">
        <f>IF(AV143="","",IF(成就内容!AM$121&lt;&gt;"",MAX(ROUNDUP(SMALL(AV$114:AV$163,$L143)/1000,0)*1000,1000),0))</f>
        <v/>
      </c>
      <c r="DX143" s="41" t="str">
        <f>IF(AW143="","",IF(成就内容!AN$121&lt;&gt;"",MAX(ROUNDUP(SMALL(AW$114:AW$163,$L143)/1000,0)*1000,1000),0))</f>
        <v/>
      </c>
      <c r="DY143" s="41">
        <f>IF(AX143="","",IF(成就内容!AO$121&lt;&gt;"",MAX(ROUNDUP(SMALL(AX$114:AX$163,$L143)/1000,0)*1000,1000),0))</f>
        <v>6229000</v>
      </c>
      <c r="DZ143" s="41">
        <f>IF(AY143="","",IF(成就内容!AP$121&lt;&gt;"",MAX(ROUNDUP(SMALL(AY$114:AY$163,$L143)/1000,0)*1000,1000),0))</f>
        <v>0</v>
      </c>
      <c r="EA143" s="41">
        <f>IF(AZ143="","",IF(成就内容!AQ$121&lt;&gt;"",MAX(ROUNDUP(SMALL(AZ$114:AZ$163,$L143)/1000,0)*1000,1000),0))</f>
        <v>0</v>
      </c>
      <c r="EB143" s="41">
        <f>IF(BA143="","",IF(成就内容!AR$121&lt;&gt;"",MAX(ROUNDUP(SMALL(BA$114:BA$163,$L143)/1000,0)*1000,1000),0))</f>
        <v>6229000</v>
      </c>
      <c r="EC143" s="41">
        <f>IF(BB143="","",IF(成就内容!AS$121&lt;&gt;"",MAX(ROUNDUP(SMALL(BB$114:BB$163,$L143)/1000,0)*1000,1000),0))</f>
        <v>0</v>
      </c>
      <c r="ED143" s="41">
        <f>IF(BC143="","",IF(成就内容!AT$121&lt;&gt;"",MAX(ROUNDUP(SMALL(BC$114:BC$163,$L143)/1000,0)*1000,1000),0))</f>
        <v>0</v>
      </c>
      <c r="EE143" s="41">
        <f>IF(BD143="","",IF(成就内容!AU$121&lt;&gt;"",MAX(ROUNDUP(SMALL(BD$114:BD$163,$L143)/1000,0)*1000,1000),0))</f>
        <v>0</v>
      </c>
      <c r="EF143" s="41" t="str">
        <f>IF(BE143="","",IF(成就内容!AV$121&lt;&gt;"",MAX(ROUNDUP(SMALL(BE$114:BE$163,$L143)/1000,0)*1000,1000),0))</f>
        <v/>
      </c>
      <c r="EG143" s="41">
        <f>IF(BF143="","",IF(成就内容!AW$121&lt;&gt;"",MAX(ROUNDUP(SMALL(BF$114:BF$163,$L143)/1000,0)*1000,1000),0))</f>
        <v>0</v>
      </c>
      <c r="EH143" s="41">
        <f>IF(BG143="","",IF(成就内容!AX$121&lt;&gt;"",MAX(ROUNDUP(SMALL(BG$114:BG$163,$L143)/1000,0)*1000,1000),0))</f>
        <v>0</v>
      </c>
      <c r="EI143" s="41">
        <f>IF(BH143="","",IF(成就内容!AY$121&lt;&gt;"",MAX(ROUNDUP(SMALL(BH$114:BH$163,$L143)/1000,0)*1000,1000),0))</f>
        <v>12457000</v>
      </c>
      <c r="EJ143" s="41">
        <f>IF(BI143="","",IF(成就内容!AZ$121&lt;&gt;"",MAX(ROUNDUP(SMALL(BI$114:BI$163,$L143)/1000,0)*1000,1000),0))</f>
        <v>0</v>
      </c>
      <c r="EK143" s="41">
        <f>IF(BJ143="","",IF(成就内容!BA$121&lt;&gt;"",MAX(ROUNDUP(SMALL(BJ$114:BJ$163,$L143)/1000,0)*1000,1000),0))</f>
        <v>0</v>
      </c>
      <c r="EL143" s="41" t="str">
        <f>IF(BK143="","",IF(成就内容!BB$121&lt;&gt;"",MAX(ROUNDUP(SMALL(BK$114:BK$163,$L143)/1000,0)*1000,1000),0))</f>
        <v/>
      </c>
      <c r="EM143" s="41">
        <f>IF(BL143="","",IF(成就内容!BC$121&lt;&gt;"",MAX(ROUNDUP(SMALL(BL$114:BL$163,$L143)/1000,0)*1000,1000),0))</f>
        <v>0</v>
      </c>
      <c r="EN143" s="41">
        <f>IF(BM143="","",IF(成就内容!BD$121&lt;&gt;"",MAX(ROUNDUP(SMALL(BM$114:BM$163,$L143)/1000,0)*1000,1000),0))</f>
        <v>12457000</v>
      </c>
      <c r="EO143" s="41">
        <f>IF(BN143="","",IF(成就内容!BE$121&lt;&gt;"",MAX(ROUNDUP(SMALL(BN$114:BN$163,$L143)/1000,0)*1000,1000),0))</f>
        <v>0</v>
      </c>
      <c r="EP143" s="41">
        <f>IF(BO143="","",IF(成就内容!BF$121&lt;&gt;"",MAX(ROUNDUP(SMALL(BO$114:BO$163,$L143)/1000,0)*1000,1000),0))</f>
        <v>0</v>
      </c>
      <c r="EQ143" s="41">
        <f>IF(BP143="","",IF(成就内容!BG$121&lt;&gt;"",MAX(ROUNDUP(SMALL(BP$114:BP$163,$L143)/1000,0)*1000,1000),0))</f>
        <v>0</v>
      </c>
      <c r="ER143" s="41" t="str">
        <f>IF(BQ143="","",IF(成就内容!BH$121&lt;&gt;"",MAX(ROUNDUP(SMALL(BQ$114:BQ$163,$L143)/1000,0)*1000,1000),0))</f>
        <v/>
      </c>
      <c r="ES143" s="41" t="str">
        <f>IF(BR143="","",IF(成就内容!BI$121&lt;&gt;"",MAX(ROUNDUP(SMALL(BR$114:BR$163,$L143)/1000,0)*1000,1000),0))</f>
        <v/>
      </c>
      <c r="ET143" s="41">
        <f>IF(BS143="","",IF(成就内容!BJ$121&lt;&gt;"",MAX(ROUNDUP(SMALL(BS$114:BS$163,$L143)/1000,0)*1000,1000),0))</f>
        <v>1495000</v>
      </c>
      <c r="EU143" s="41">
        <f>IF(BT143="","",IF(成就内容!BK$121&lt;&gt;"",MAX(ROUNDUP(SMALL(BT$114:BT$163,$L143)/1000,0)*1000,1000),0))</f>
        <v>0</v>
      </c>
      <c r="EV143" s="41">
        <f>IF(BU143="","",IF(成就内容!BL$121&lt;&gt;"",MAX(ROUNDUP(SMALL(BU$114:BU$163,$L143)/1000,0)*1000,1000),0))</f>
        <v>0</v>
      </c>
      <c r="EW143" s="41">
        <f>IF(BV143="","",IF(成就内容!BM$121&lt;&gt;"",MAX(ROUNDUP(SMALL(BV$114:BV$163,$L143)/1000,0)*1000,1000),0))</f>
        <v>3986000</v>
      </c>
      <c r="EX143" s="41" t="str">
        <f>IF(BW143="","",IF(成就内容!BN$121&lt;&gt;"",MAX(ROUNDUP(SMALL(BW$114:BW$163,$L143)/1000,0)*1000,1000),0))</f>
        <v/>
      </c>
      <c r="EY143" s="41">
        <f>IF(BX143="","",IF(成就内容!BO$121&lt;&gt;"",MAX(ROUNDUP(SMALL(BX$114:BX$163,$L143)/1000,0)*1000,1000),0))</f>
        <v>0</v>
      </c>
      <c r="EZ143" s="41">
        <f>IF(BY143="","",IF(成就内容!BP$121&lt;&gt;"",MAX(ROUNDUP(SMALL(BY$114:BY$163,$L143)/1000,0)*1000,1000),0))</f>
        <v>0</v>
      </c>
      <c r="FA143" s="41">
        <f>IF(BZ143="","",IF(成就内容!BQ$121&lt;&gt;"",MAX(ROUNDUP(SMALL(BZ$114:BZ$163,$L143)/1000,0)*1000,1000),0))</f>
        <v>0</v>
      </c>
      <c r="FB143" s="41" t="str">
        <f>IF(CA143="","",IF(成就内容!BR$121&lt;&gt;"",MAX(ROUNDUP(SMALL(CA$114:CA$163,$L143)/1000,0)*1000,1000),0))</f>
        <v/>
      </c>
      <c r="FC143" s="41" t="str">
        <f>IF(CB143="","",IF(成就内容!BS$121&lt;&gt;"",MAX(ROUNDUP(SMALL(CB$114:CB$163,$L143)/1000,0)*1000,1000),0))</f>
        <v/>
      </c>
      <c r="FD143" s="41">
        <f>IF(CC143="","",IF(成就内容!BT$121&lt;&gt;"",MAX(ROUNDUP(SMALL(CC$114:CC$163,$L143)/1000,0)*1000,1000),0))</f>
        <v>0</v>
      </c>
      <c r="FE143" s="41">
        <f>IF(CD143="","",IF(成就内容!BU$121&lt;&gt;"",MAX(ROUNDUP(SMALL(CD$114:CD$163,$L143)/1000,0)*1000,1000),0))</f>
        <v>0</v>
      </c>
      <c r="FF143" s="41" t="str">
        <f>IF(CE143="","",IF(成就内容!BV$121&lt;&gt;"",MAX(ROUNDUP(SMALL(CE$114:CE$163,$L143)/1000,0)*1000,1000),0))</f>
        <v/>
      </c>
      <c r="FG143" s="41">
        <f>IF(CF143="","",IF(成就内容!BW$121&lt;&gt;"",MAX(ROUNDUP(SMALL(CF$114:CF$163,$L143)/1000,0)*1000,1000),0))</f>
        <v>0</v>
      </c>
      <c r="FH143" s="41">
        <f>IF(CG143="","",IF(成就内容!BX$121&lt;&gt;"",MAX(ROUNDUP(SMALL(CG$114:CG$163,$L143)/1000,0)*1000,1000),0))</f>
        <v>9343000</v>
      </c>
      <c r="FI143" s="41">
        <f>IF(CH143="","",IF(成就内容!BY$121&lt;&gt;"",MAX(ROUNDUP(SMALL(CH$114:CH$163,$L143)/1000,0)*1000,1000),0))</f>
        <v>0</v>
      </c>
      <c r="FJ143" s="41">
        <f>IF(CI143="","",IF(成就内容!BZ$121&lt;&gt;"",MAX(ROUNDUP(SMALL(CI$114:CI$163,$L143)/1000,0)*1000,1000),0))</f>
        <v>0</v>
      </c>
    </row>
    <row r="144" spans="1:166" s="96" customFormat="1" x14ac:dyDescent="0.15">
      <c r="B144" s="96">
        <v>141</v>
      </c>
      <c r="C144" s="96">
        <f>'[1]功能-子任务'!$S145</f>
        <v>282081.59999999998</v>
      </c>
      <c r="D144" s="96">
        <f>'[1]功能-子任务'!$AC145</f>
        <v>261120000</v>
      </c>
      <c r="E144" s="96">
        <f>'[1]功能-子任务'!$AM145/4</f>
        <v>1760213671.875</v>
      </c>
      <c r="F144" s="96">
        <f t="shared" si="154"/>
        <v>1760213671.875</v>
      </c>
      <c r="G144" s="96">
        <f>'[1]功能-子任务'!$AR145</f>
        <v>3769620000.000001</v>
      </c>
      <c r="H144" s="96">
        <f>'[1]功能-子任务'!$BA145</f>
        <v>459950</v>
      </c>
      <c r="I144" s="96">
        <f>'[1]功能-子任务'!$BJ145</f>
        <v>1691355.7</v>
      </c>
      <c r="J144" s="19"/>
      <c r="L144" s="43">
        <v>31</v>
      </c>
      <c r="M144" s="41">
        <f>IF(成就内容!D37="","",INDEX($E$4:$E$178*成就内容!D$121/SUM(成就内容!$D$121:$BZ$121),成就内容!D93,1)-SUM(M$114:M143))</f>
        <v>0</v>
      </c>
      <c r="N144" s="41" t="str">
        <f>IF(成就内容!E37="","",INDEX($E$4:$E$178*成就内容!E$121/SUM(成就内容!$D$121:$BZ$121),成就内容!E93,1)-SUM(N$114:N143))</f>
        <v/>
      </c>
      <c r="O144" s="41" t="str">
        <f>IF(成就内容!F37="","",INDEX($E$4:$E$178*成就内容!F$121/SUM(成就内容!$D$121:$BZ$121),成就内容!F93,1)-SUM(O$114:O143))</f>
        <v/>
      </c>
      <c r="P144" s="41" t="str">
        <f>IF(成就内容!G37="","",INDEX($E$4:$E$178*成就内容!G$121/SUM(成就内容!$D$121:$BZ$121),成就内容!G93,1)-SUM(P$114:P143))</f>
        <v/>
      </c>
      <c r="Q144" s="41">
        <f>IF(成就内容!H37="","",INDEX($E$4:$E$178*成就内容!H$121/SUM(成就内容!$D$121:$BZ$121),成就内容!H93,1)-SUM(Q$114:Q143))</f>
        <v>0</v>
      </c>
      <c r="R144" s="41">
        <f>IF(成就内容!I37="","",INDEX($E$4:$E$178*成就内容!I$121/SUM(成就内容!$D$121:$BZ$121),成就内容!I93,1)-SUM(R$114:R143))</f>
        <v>0</v>
      </c>
      <c r="S144" s="41">
        <f>IF(成就内容!J37="","",INDEX($E$4:$E$178*成就内容!J$121/SUM(成就内容!$D$121:$BZ$121),成就内容!J93,1)-SUM(S$114:S143))</f>
        <v>12456154.336734697</v>
      </c>
      <c r="T144" s="41">
        <f>IF(成就内容!K37="","",INDEX($E$4:$E$178*成就内容!K$121/SUM(成就内容!$D$121:$BZ$121),成就内容!K93,1)-SUM(T$114:T143))</f>
        <v>0</v>
      </c>
      <c r="U144" s="41">
        <f>IF(成就内容!L37="","",INDEX($E$4:$E$178*成就内容!L$121/SUM(成就内容!$D$121:$BZ$121),成就内容!L93,1)-SUM(U$114:U143))</f>
        <v>0</v>
      </c>
      <c r="V144" s="41">
        <f>IF(成就内容!M37="","",INDEX($E$4:$E$178*成就内容!M$121/SUM(成就内容!$D$121:$BZ$121),成就内容!M93,1)-SUM(V$114:V143))</f>
        <v>0</v>
      </c>
      <c r="W144" s="41" t="str">
        <f>IF(成就内容!N37="","",INDEX($E$4:$E$178*成就内容!N$121/SUM(成就内容!$D$121:$BZ$121),成就内容!N93,1)-SUM(W$114:W143))</f>
        <v/>
      </c>
      <c r="X144" s="41">
        <f>IF(成就内容!O37="","",INDEX($E$4:$E$178*成就内容!O$121/SUM(成就内容!$D$121:$BZ$121),成就内容!O93,1)-SUM(X$114:X143))</f>
        <v>0</v>
      </c>
      <c r="Y144" s="41" t="str">
        <f>IF(成就内容!P37="","",INDEX($E$4:$E$178*成就内容!P$121/SUM(成就内容!$D$121:$BZ$121),成就内容!P93,1)-SUM(Y$114:Y143))</f>
        <v/>
      </c>
      <c r="Z144" s="41">
        <f>IF(成就内容!Q37="","",INDEX($E$4:$E$178*成就内容!Q$121/SUM(成就内容!$D$121:$BZ$121),成就内容!Q93,1)-SUM(Z$114:Z143))</f>
        <v>0</v>
      </c>
      <c r="AA144" s="41">
        <f>IF(成就内容!R37="","",INDEX($E$4:$E$178*成就内容!R$121/SUM(成就内容!$D$121:$BZ$121),成就内容!R93,1)-SUM(AA$114:AA143))</f>
        <v>0</v>
      </c>
      <c r="AB144" s="41">
        <f>IF(成就内容!S37="","",INDEX($E$4:$E$178*成就内容!S$121/SUM(成就内容!$D$121:$BZ$121),成就内容!S93,1)-SUM(AB$114:AB143))</f>
        <v>12456154.336734697</v>
      </c>
      <c r="AC144" s="41">
        <f>IF(成就内容!T37="","",INDEX($E$4:$E$178*成就内容!T$121/SUM(成就内容!$D$121:$BZ$121),成就内容!T93,1)-SUM(AC$114:AC143))</f>
        <v>0</v>
      </c>
      <c r="AD144" s="41">
        <f>IF(成就内容!U37="","",INDEX($E$4:$E$178*成就内容!U$121/SUM(成就内容!$D$121:$BZ$121),成就内容!U93,1)-SUM(AD$114:AD143))</f>
        <v>0</v>
      </c>
      <c r="AE144" s="41">
        <f>IF(成就内容!V37="","",INDEX($E$4:$E$178*成就内容!V$121/SUM(成就内容!$D$121:$BZ$121),成就内容!V93,1)-SUM(AE$114:AE143))</f>
        <v>0</v>
      </c>
      <c r="AF144" s="41" t="str">
        <f>IF(成就内容!W37="","",INDEX($E$4:$E$178*成就内容!W$121/SUM(成就内容!$D$121:$BZ$121),成就内容!W93,1)-SUM(AF$114:AF143))</f>
        <v/>
      </c>
      <c r="AG144" s="41">
        <f>IF(成就内容!X37="","",INDEX($E$4:$E$178*成就内容!X$121/SUM(成就内容!$D$121:$BZ$121),成就内容!X93,1)-SUM(AG$114:AG143))</f>
        <v>0</v>
      </c>
      <c r="AH144" s="41" t="str">
        <f>IF(成就内容!Y37="","",INDEX($E$4:$E$178*成就内容!Y$121/SUM(成就内容!$D$121:$BZ$121),成就内容!Y93,1)-SUM(AH$114:AH143))</f>
        <v/>
      </c>
      <c r="AI144" s="41" t="str">
        <f>IF(成就内容!Z37="","",INDEX($E$4:$E$178*成就内容!Z$121/SUM(成就内容!$D$121:$BZ$121),成就内容!Z93,1)-SUM(AI$114:AI143))</f>
        <v/>
      </c>
      <c r="AJ144" s="41" t="str">
        <f>IF(成就内容!AA37="","",INDEX($E$4:$E$178*成就内容!AA$121/SUM(成就内容!$D$121:$BZ$121),成就内容!AA93,1)-SUM(AJ$114:AJ143))</f>
        <v/>
      </c>
      <c r="AK144" s="41" t="str">
        <f>IF(成就内容!AB37="","",INDEX($E$4:$E$178*成就内容!AB$121/SUM(成就内容!$D$121:$BZ$121),成就内容!AB93,1)-SUM(AK$114:AK143))</f>
        <v/>
      </c>
      <c r="AL144" s="41">
        <f>IF(成就内容!AC37="","",INDEX($E$4:$E$178*成就内容!AC$121/SUM(成就内容!$D$121:$BZ$121),成就内容!AC93,1)-SUM(AL$114:AL143))</f>
        <v>0</v>
      </c>
      <c r="AM144" s="41">
        <f>IF(成就内容!AD37="","",INDEX($E$4:$E$178*成就内容!AD$121/SUM(成就内容!$D$121:$BZ$121),成就内容!AD93,1)-SUM(AM$114:AM143))</f>
        <v>0</v>
      </c>
      <c r="AN144" s="41">
        <f>IF(成就内容!AE37="","",INDEX($E$4:$E$178*成就内容!AE$121/SUM(成就内容!$D$121:$BZ$121),成就内容!AE93,1)-SUM(AN$114:AN143))</f>
        <v>0</v>
      </c>
      <c r="AO144" s="41">
        <f>IF(成就内容!AF37="","",INDEX($E$4:$E$178*成就内容!AF$121/SUM(成就内容!$D$121:$BZ$121),成就内容!AF93,1)-SUM(AO$114:AO143))</f>
        <v>0</v>
      </c>
      <c r="AP144" s="41">
        <f>IF(成就内容!AG37="","",INDEX($E$4:$E$178*成就内容!AG$121/SUM(成就内容!$D$121:$BZ$121),成就内容!AG93,1)-SUM(AP$114:AP143))</f>
        <v>0</v>
      </c>
      <c r="AQ144" s="41" t="str">
        <f>IF(成就内容!AH37="","",INDEX($E$4:$E$178*成就内容!AH$121/SUM(成就内容!$D$121:$BZ$121),成就内容!AH93,1)-SUM(AQ$114:AQ143))</f>
        <v/>
      </c>
      <c r="AR144" s="41">
        <f>IF(成就内容!AI37="","",INDEX($E$4:$E$178*成就内容!AI$121/SUM(成就内容!$D$121:$BZ$121),成就内容!AI93,1)-SUM(AR$114:AR143))</f>
        <v>0</v>
      </c>
      <c r="AS144" s="41">
        <f>IF(成就内容!AJ37="","",INDEX($E$4:$E$178*成就内容!AJ$121/SUM(成就内容!$D$121:$BZ$121),成就内容!AJ93,1)-SUM(AS$114:AS143))</f>
        <v>0</v>
      </c>
      <c r="AT144" s="41" t="str">
        <f>IF(成就内容!AK37="","",INDEX($E$4:$E$178*成就内容!AK$121/SUM(成就内容!$D$121:$BZ$121),成就内容!AK93,1)-SUM(AT$114:AT143))</f>
        <v/>
      </c>
      <c r="AU144" s="41" t="str">
        <f>IF(成就内容!AL37="","",INDEX($E$4:$E$178*成就内容!AL$121/SUM(成就内容!$D$121:$BZ$121),成就内容!AL93,1)-SUM(AU$114:AU143))</f>
        <v/>
      </c>
      <c r="AV144" s="41" t="str">
        <f>IF(成就内容!AM37="","",INDEX($E$4:$E$178*成就内容!AM$121/SUM(成就内容!$D$121:$BZ$121),成就内容!AM93,1)-SUM(AV$114:AV143))</f>
        <v/>
      </c>
      <c r="AW144" s="41" t="str">
        <f>IF(成就内容!AN37="","",INDEX($E$4:$E$178*成就内容!AN$121/SUM(成就内容!$D$121:$BZ$121),成就内容!AN93,1)-SUM(AW$114:AW143))</f>
        <v/>
      </c>
      <c r="AX144" s="41">
        <f>IF(成就内容!AO37="","",INDEX($E$4:$E$178*成就内容!AO$121/SUM(成就内容!$D$121:$BZ$121),成就内容!AO93,1)-SUM(AX$114:AX143))</f>
        <v>6228077.1683673486</v>
      </c>
      <c r="AY144" s="41">
        <f>IF(成就内容!AP37="","",INDEX($E$4:$E$178*成就内容!AP$121/SUM(成就内容!$D$121:$BZ$121),成就内容!AP93,1)-SUM(AY$114:AY143))</f>
        <v>0</v>
      </c>
      <c r="AZ144" s="41">
        <f>IF(成就内容!AQ37="","",INDEX($E$4:$E$178*成就内容!AQ$121/SUM(成就内容!$D$121:$BZ$121),成就内容!AQ93,1)-SUM(AZ$114:AZ143))</f>
        <v>0</v>
      </c>
      <c r="BA144" s="41">
        <f>IF(成就内容!AR37="","",INDEX($E$4:$E$178*成就内容!AR$121/SUM(成就内容!$D$121:$BZ$121),成就内容!AR93,1)-SUM(BA$114:BA143))</f>
        <v>6228077.1683673412</v>
      </c>
      <c r="BB144" s="41">
        <f>IF(成就内容!AS37="","",INDEX($E$4:$E$178*成就内容!AS$121/SUM(成就内容!$D$121:$BZ$121),成就内容!AS93,1)-SUM(BB$114:BB143))</f>
        <v>0</v>
      </c>
      <c r="BC144" s="41">
        <f>IF(成就内容!AT37="","",INDEX($E$4:$E$178*成就内容!AT$121/SUM(成就内容!$D$121:$BZ$121),成就内容!AT93,1)-SUM(BC$114:BC143))</f>
        <v>0</v>
      </c>
      <c r="BD144" s="41">
        <f>IF(成就内容!AU37="","",INDEX($E$4:$E$178*成就内容!AU$121/SUM(成就内容!$D$121:$BZ$121),成就内容!AU93,1)-SUM(BD$114:BD143))</f>
        <v>0</v>
      </c>
      <c r="BE144" s="41" t="str">
        <f>IF(成就内容!AV37="","",INDEX($E$4:$E$178*成就内容!AV$121/SUM(成就内容!$D$121:$BZ$121),成就内容!AV93,1)-SUM(BE$114:BE143))</f>
        <v/>
      </c>
      <c r="BF144" s="41">
        <f>IF(成就内容!AW37="","",INDEX($E$4:$E$178*成就内容!AW$121/SUM(成就内容!$D$121:$BZ$121),成就内容!AW93,1)-SUM(BF$114:BF143))</f>
        <v>0</v>
      </c>
      <c r="BG144" s="41">
        <f>IF(成就内容!AX37="","",INDEX($E$4:$E$178*成就内容!AX$121/SUM(成就内容!$D$121:$BZ$121),成就内容!AX93,1)-SUM(BG$114:BG143))</f>
        <v>0</v>
      </c>
      <c r="BH144" s="41">
        <f>IF(成就内容!AY37="","",INDEX($E$4:$E$178*成就内容!AY$121/SUM(成就内容!$D$121:$BZ$121),成就内容!AY93,1)-SUM(BH$114:BH143))</f>
        <v>12456154.336734682</v>
      </c>
      <c r="BI144" s="41">
        <f>IF(成就内容!AZ37="","",INDEX($E$4:$E$178*成就内容!AZ$121/SUM(成就内容!$D$121:$BZ$121),成就内容!AZ93,1)-SUM(BI$114:BI143))</f>
        <v>0</v>
      </c>
      <c r="BJ144" s="41">
        <f>IF(成就内容!BA37="","",INDEX($E$4:$E$178*成就内容!BA$121/SUM(成就内容!$D$121:$BZ$121),成就内容!BA93,1)-SUM(BJ$114:BJ143))</f>
        <v>0</v>
      </c>
      <c r="BK144" s="41" t="str">
        <f>IF(成就内容!BB37="","",INDEX($E$4:$E$178*成就内容!BB$121/SUM(成就内容!$D$121:$BZ$121),成就内容!BB93,1)-SUM(BK$114:BK143))</f>
        <v/>
      </c>
      <c r="BL144" s="41">
        <f>IF(成就内容!BC37="","",INDEX($E$4:$E$178*成就内容!BC$121/SUM(成就内容!$D$121:$BZ$121),成就内容!BC93,1)-SUM(BL$114:BL143))</f>
        <v>0</v>
      </c>
      <c r="BM144" s="41">
        <f>IF(成就内容!BD37="","",INDEX($E$4:$E$178*成就内容!BD$121/SUM(成就内容!$D$121:$BZ$121),成就内容!BD93,1)-SUM(BM$114:BM143))</f>
        <v>12456154.336734697</v>
      </c>
      <c r="BN144" s="41">
        <f>IF(成就内容!BE37="","",INDEX($E$4:$E$178*成就内容!BE$121/SUM(成就内容!$D$121:$BZ$121),成就内容!BE93,1)-SUM(BN$114:BN143))</f>
        <v>0</v>
      </c>
      <c r="BO144" s="41">
        <f>IF(成就内容!BF37="","",INDEX($E$4:$E$178*成就内容!BF$121/SUM(成就内容!$D$121:$BZ$121),成就内容!BF93,1)-SUM(BO$114:BO143))</f>
        <v>0</v>
      </c>
      <c r="BP144" s="41">
        <f>IF(成就内容!BG37="","",INDEX($E$4:$E$178*成就内容!BG$121/SUM(成就内容!$D$121:$BZ$121),成就内容!BG93,1)-SUM(BP$114:BP143))</f>
        <v>0</v>
      </c>
      <c r="BQ144" s="41" t="str">
        <f>IF(成就内容!BH37="","",INDEX($E$4:$E$178*成就内容!BH$121/SUM(成就内容!$D$121:$BZ$121),成就内容!BH93,1)-SUM(BQ$114:BQ143))</f>
        <v/>
      </c>
      <c r="BR144" s="41" t="str">
        <f>IF(成就内容!BI37="","",INDEX($E$4:$E$178*成就内容!BI$121/SUM(成就内容!$D$121:$BZ$121),成就内容!BI93,1)-SUM(BR$114:BR143))</f>
        <v/>
      </c>
      <c r="BS144" s="41">
        <f>IF(成就内容!BJ37="","",INDEX($E$4:$E$178*成就内容!BJ$121/SUM(成就内容!$D$121:$BZ$121),成就内容!BJ93,1)-SUM(BS$114:BS143))</f>
        <v>1992984.6938775508</v>
      </c>
      <c r="BT144" s="41">
        <f>IF(成就内容!BK37="","",INDEX($E$4:$E$178*成就内容!BK$121/SUM(成就内容!$D$121:$BZ$121),成就内容!BK93,1)-SUM(BT$114:BT143))</f>
        <v>0</v>
      </c>
      <c r="BU144" s="41">
        <f>IF(成就内容!BL37="","",INDEX($E$4:$E$178*成就内容!BL$121/SUM(成就内容!$D$121:$BZ$121),成就内容!BL93,1)-SUM(BU$114:BU143))</f>
        <v>0</v>
      </c>
      <c r="BV144" s="41">
        <f>IF(成就内容!BM37="","",INDEX($E$4:$E$178*成就内容!BM$121/SUM(成就内容!$D$121:$BZ$121),成就内容!BM93,1)-SUM(BV$114:BV143))</f>
        <v>4982461.7346938774</v>
      </c>
      <c r="BW144" s="41" t="str">
        <f>IF(成就内容!BN37="","",INDEX($E$4:$E$178*成就内容!BN$121/SUM(成就内容!$D$121:$BZ$121),成就内容!BN93,1)-SUM(BW$114:BW143))</f>
        <v/>
      </c>
      <c r="BX144" s="41">
        <f>IF(成就内容!BO37="","",INDEX($E$4:$E$178*成就内容!BO$121/SUM(成就内容!$D$121:$BZ$121),成就内容!BO93,1)-SUM(BX$114:BX143))</f>
        <v>0</v>
      </c>
      <c r="BY144" s="41">
        <f>IF(成就内容!BP37="","",INDEX($E$4:$E$178*成就内容!BP$121/SUM(成就内容!$D$121:$BZ$121),成就内容!BP93,1)-SUM(BY$114:BY143))</f>
        <v>0</v>
      </c>
      <c r="BZ144" s="41">
        <f>IF(成就内容!BQ37="","",INDEX($E$4:$E$178*成就内容!BQ$121/SUM(成就内容!$D$121:$BZ$121),成就内容!BQ93,1)-SUM(BZ$114:BZ143))</f>
        <v>0</v>
      </c>
      <c r="CA144" s="41" t="str">
        <f>IF(成就内容!BR37="","",INDEX($E$4:$E$178*成就内容!BR$121/SUM(成就内容!$D$121:$BZ$121),成就内容!BR93,1)-SUM(CA$114:CA143))</f>
        <v/>
      </c>
      <c r="CB144" s="41" t="str">
        <f>IF(成就内容!BS37="","",INDEX($E$4:$E$178*成就内容!BS$121/SUM(成就内容!$D$121:$BZ$121),成就内容!BS93,1)-SUM(CB$114:CB143))</f>
        <v/>
      </c>
      <c r="CC144" s="41">
        <f>IF(成就内容!BT37="","",INDEX($E$4:$E$178*成就内容!BT$121/SUM(成就内容!$D$121:$BZ$121),成就内容!BT93,1)-SUM(CC$114:CC143))</f>
        <v>0</v>
      </c>
      <c r="CD144" s="41">
        <f>IF(成就内容!BU37="","",INDEX($E$4:$E$178*成就内容!BU$121/SUM(成就内容!$D$121:$BZ$121),成就内容!BU93,1)-SUM(CD$114:CD143))</f>
        <v>0</v>
      </c>
      <c r="CE144" s="41" t="str">
        <f>IF(成就内容!BV37="","",INDEX($E$4:$E$178*成就内容!BV$121/SUM(成就内容!$D$121:$BZ$121),成就内容!BV93,1)-SUM(CE$114:CE143))</f>
        <v/>
      </c>
      <c r="CF144" s="41">
        <f>IF(成就内容!BW37="","",INDEX($E$4:$E$178*成就内容!BW$121/SUM(成就内容!$D$121:$BZ$121),成就内容!BW93,1)-SUM(CF$114:CF143))</f>
        <v>0</v>
      </c>
      <c r="CG144" s="41">
        <f>IF(成就内容!BX37="","",INDEX($E$4:$E$178*成就内容!BX$121/SUM(成就内容!$D$121:$BZ$121),成就内容!BX93,1)-SUM(CG$114:CG143))</f>
        <v>9342115.7525510192</v>
      </c>
      <c r="CH144" s="41">
        <f>IF(成就内容!BY37="","",INDEX($E$4:$E$178*成就内容!BY$121/SUM(成就内容!$D$121:$BZ$121),成就内容!BY93,1)-SUM(CH$114:CH143))</f>
        <v>0</v>
      </c>
      <c r="CI144" s="41">
        <f>IF(成就内容!BZ37="","",INDEX($E$4:$E$178*成就内容!BZ$121/SUM(成就内容!$D$121:$BZ$121),成就内容!BZ93,1)-SUM(CI$114:CI143))</f>
        <v>0</v>
      </c>
      <c r="CK144" s="19"/>
      <c r="CM144" s="43">
        <v>31</v>
      </c>
      <c r="CN144" s="41">
        <f>IF(M144="","",IF(成就内容!D$121&lt;&gt;"",MAX(ROUNDUP(SMALL(M$114:M$163,$L144)/1000,0)*1000,1000),0))</f>
        <v>0</v>
      </c>
      <c r="CO144" s="41" t="str">
        <f>IF(N144="","",IF(成就内容!E$121&lt;&gt;"",MAX(ROUNDUP(SMALL(N$114:N$163,$L144)/1000,0)*1000,1000),0))</f>
        <v/>
      </c>
      <c r="CP144" s="41" t="str">
        <f>IF(O144="","",IF(成就内容!F$121&lt;&gt;"",MAX(ROUNDUP(SMALL(O$114:O$163,$L144)/1000,0)*1000,1000),0))</f>
        <v/>
      </c>
      <c r="CQ144" s="41" t="str">
        <f>IF(P144="","",IF(成就内容!G$121&lt;&gt;"",MAX(ROUNDUP(SMALL(P$114:P$163,$L144)/1000,0)*1000,1000),0))</f>
        <v/>
      </c>
      <c r="CR144" s="41">
        <f>IF(Q144="","",IF(成就内容!H$121&lt;&gt;"",MAX(ROUNDUP(SMALL(Q$114:Q$163,$L144)/1000,0)*1000,1000),0))</f>
        <v>0</v>
      </c>
      <c r="CS144" s="41">
        <f>IF(R144="","",IF(成就内容!I$121&lt;&gt;"",MAX(ROUNDUP(SMALL(R$114:R$163,$L144)/1000,0)*1000,1000),0))</f>
        <v>0</v>
      </c>
      <c r="CT144" s="41">
        <f>IF(S144="","",IF(成就内容!J$121&lt;&gt;"",MAX(ROUNDUP(SMALL(S$114:S$163,$L144)/1000,0)*1000,1000),0))</f>
        <v>12457000</v>
      </c>
      <c r="CU144" s="41">
        <f>IF(T144="","",IF(成就内容!K$121&lt;&gt;"",MAX(ROUNDUP(SMALL(T$114:T$163,$L144)/1000,0)*1000,1000),0))</f>
        <v>0</v>
      </c>
      <c r="CV144" s="41">
        <f>IF(U144="","",IF(成就内容!L$121&lt;&gt;"",MAX(ROUNDUP(SMALL(U$114:U$163,$L144)/1000,0)*1000,1000),0))</f>
        <v>0</v>
      </c>
      <c r="CW144" s="41">
        <f>IF(V144="","",IF(成就内容!M$121&lt;&gt;"",MAX(ROUNDUP(SMALL(V$114:V$163,$L144)/1000,0)*1000,1000),0))</f>
        <v>0</v>
      </c>
      <c r="CX144" s="41" t="str">
        <f>IF(W144="","",IF(成就内容!N$121&lt;&gt;"",MAX(ROUNDUP(SMALL(W$114:W$163,$L144)/1000,0)*1000,1000),0))</f>
        <v/>
      </c>
      <c r="CY144" s="41">
        <f>IF(X144="","",IF(成就内容!O$121&lt;&gt;"",MAX(ROUNDUP(SMALL(X$114:X$163,$L144)/1000,0)*1000,1000),0))</f>
        <v>0</v>
      </c>
      <c r="CZ144" s="41" t="str">
        <f>IF(Y144="","",IF(成就内容!P$121&lt;&gt;"",MAX(ROUNDUP(SMALL(Y$114:Y$163,$L144)/1000,0)*1000,1000),0))</f>
        <v/>
      </c>
      <c r="DA144" s="41">
        <f>IF(Z144="","",IF(成就内容!Q$121&lt;&gt;"",MAX(ROUNDUP(SMALL(Z$114:Z$163,$L144)/1000,0)*1000,1000),0))</f>
        <v>0</v>
      </c>
      <c r="DB144" s="41">
        <f>IF(AA144="","",IF(成就内容!R$121&lt;&gt;"",MAX(ROUNDUP(SMALL(AA$114:AA$163,$L144)/1000,0)*1000,1000),0))</f>
        <v>0</v>
      </c>
      <c r="DC144" s="41">
        <f>IF(AB144="","",IF(成就内容!S$121&lt;&gt;"",MAX(ROUNDUP(SMALL(AB$114:AB$163,$L144)/1000,0)*1000,1000),0))</f>
        <v>12457000</v>
      </c>
      <c r="DD144" s="41">
        <f>IF(AC144="","",IF(成就内容!T$121&lt;&gt;"",MAX(ROUNDUP(SMALL(AC$114:AC$163,$L144)/1000,0)*1000,1000),0))</f>
        <v>0</v>
      </c>
      <c r="DE144" s="41">
        <f>IF(AD144="","",IF(成就内容!U$121&lt;&gt;"",MAX(ROUNDUP(SMALL(AD$114:AD$163,$L144)/1000,0)*1000,1000),0))</f>
        <v>0</v>
      </c>
      <c r="DF144" s="41">
        <f>IF(AE144="","",IF(成就内容!V$121&lt;&gt;"",MAX(ROUNDUP(SMALL(AE$114:AE$163,$L144)/1000,0)*1000,1000),0))</f>
        <v>0</v>
      </c>
      <c r="DG144" s="41" t="str">
        <f>IF(AF144="","",IF(成就内容!W$121&lt;&gt;"",MAX(ROUNDUP(SMALL(AF$114:AF$163,$L144)/1000,0)*1000,1000),0))</f>
        <v/>
      </c>
      <c r="DH144" s="41">
        <f>IF(AG144="","",IF(成就内容!X$121&lt;&gt;"",MAX(ROUNDUP(SMALL(AG$114:AG$163,$L144)/1000,0)*1000,1000),0))</f>
        <v>0</v>
      </c>
      <c r="DI144" s="41" t="str">
        <f>IF(AH144="","",IF(成就内容!Y$121&lt;&gt;"",MAX(ROUNDUP(SMALL(AH$114:AH$163,$L144)/1000,0)*1000,1000),0))</f>
        <v/>
      </c>
      <c r="DJ144" s="41" t="str">
        <f>IF(AI144="","",IF(成就内容!Z$121&lt;&gt;"",MAX(ROUNDUP(SMALL(AI$114:AI$163,$L144)/1000,0)*1000,1000),0))</f>
        <v/>
      </c>
      <c r="DK144" s="41" t="str">
        <f>IF(AJ144="","",IF(成就内容!AA$121&lt;&gt;"",MAX(ROUNDUP(SMALL(AJ$114:AJ$163,$L144)/1000,0)*1000,1000),0))</f>
        <v/>
      </c>
      <c r="DL144" s="41" t="str">
        <f>IF(AK144="","",IF(成就内容!AB$121&lt;&gt;"",MAX(ROUNDUP(SMALL(AK$114:AK$163,$L144)/1000,0)*1000,1000),0))</f>
        <v/>
      </c>
      <c r="DM144" s="41">
        <f>IF(AL144="","",IF(成就内容!AC$121&lt;&gt;"",MAX(ROUNDUP(SMALL(AL$114:AL$163,$L144)/1000,0)*1000,1000),0))</f>
        <v>0</v>
      </c>
      <c r="DN144" s="41">
        <f>IF(AM144="","",IF(成就内容!AD$121&lt;&gt;"",MAX(ROUNDUP(SMALL(AM$114:AM$163,$L144)/1000,0)*1000,1000),0))</f>
        <v>0</v>
      </c>
      <c r="DO144" s="41">
        <f>IF(AN144="","",IF(成就内容!AE$121&lt;&gt;"",MAX(ROUNDUP(SMALL(AN$114:AN$163,$L144)/1000,0)*1000,1000),0))</f>
        <v>0</v>
      </c>
      <c r="DP144" s="41">
        <f>IF(AO144="","",IF(成就内容!AF$121&lt;&gt;"",MAX(ROUNDUP(SMALL(AO$114:AO$163,$L144)/1000,0)*1000,1000),0))</f>
        <v>0</v>
      </c>
      <c r="DQ144" s="41">
        <f>IF(AP144="","",IF(成就内容!AG$121&lt;&gt;"",MAX(ROUNDUP(SMALL(AP$114:AP$163,$L144)/1000,0)*1000,1000),0))</f>
        <v>0</v>
      </c>
      <c r="DR144" s="41" t="str">
        <f>IF(AQ144="","",IF(成就内容!AH$121&lt;&gt;"",MAX(ROUNDUP(SMALL(AQ$114:AQ$163,$L144)/1000,0)*1000,1000),0))</f>
        <v/>
      </c>
      <c r="DS144" s="41">
        <f>IF(AR144="","",IF(成就内容!AI$121&lt;&gt;"",MAX(ROUNDUP(SMALL(AR$114:AR$163,$L144)/1000,0)*1000,1000),0))</f>
        <v>0</v>
      </c>
      <c r="DT144" s="41">
        <f>IF(AS144="","",IF(成就内容!AJ$121&lt;&gt;"",MAX(ROUNDUP(SMALL(AS$114:AS$163,$L144)/1000,0)*1000,1000),0))</f>
        <v>0</v>
      </c>
      <c r="DU144" s="41" t="str">
        <f>IF(AT144="","",IF(成就内容!AK$121&lt;&gt;"",MAX(ROUNDUP(SMALL(AT$114:AT$163,$L144)/1000,0)*1000,1000),0))</f>
        <v/>
      </c>
      <c r="DV144" s="41" t="str">
        <f>IF(AU144="","",IF(成就内容!AL$121&lt;&gt;"",MAX(ROUNDUP(SMALL(AU$114:AU$163,$L144)/1000,0)*1000,1000),0))</f>
        <v/>
      </c>
      <c r="DW144" s="41" t="str">
        <f>IF(AV144="","",IF(成就内容!AM$121&lt;&gt;"",MAX(ROUNDUP(SMALL(AV$114:AV$163,$L144)/1000,0)*1000,1000),0))</f>
        <v/>
      </c>
      <c r="DX144" s="41" t="str">
        <f>IF(AW144="","",IF(成就内容!AN$121&lt;&gt;"",MAX(ROUNDUP(SMALL(AW$114:AW$163,$L144)/1000,0)*1000,1000),0))</f>
        <v/>
      </c>
      <c r="DY144" s="41">
        <f>IF(AX144="","",IF(成就内容!AO$121&lt;&gt;"",MAX(ROUNDUP(SMALL(AX$114:AX$163,$L144)/1000,0)*1000,1000),0))</f>
        <v>6229000</v>
      </c>
      <c r="DZ144" s="41">
        <f>IF(AY144="","",IF(成就内容!AP$121&lt;&gt;"",MAX(ROUNDUP(SMALL(AY$114:AY$163,$L144)/1000,0)*1000,1000),0))</f>
        <v>0</v>
      </c>
      <c r="EA144" s="41">
        <f>IF(AZ144="","",IF(成就内容!AQ$121&lt;&gt;"",MAX(ROUNDUP(SMALL(AZ$114:AZ$163,$L144)/1000,0)*1000,1000),0))</f>
        <v>0</v>
      </c>
      <c r="EB144" s="41">
        <f>IF(BA144="","",IF(成就内容!AR$121&lt;&gt;"",MAX(ROUNDUP(SMALL(BA$114:BA$163,$L144)/1000,0)*1000,1000),0))</f>
        <v>6229000</v>
      </c>
      <c r="EC144" s="41">
        <f>IF(BB144="","",IF(成就内容!AS$121&lt;&gt;"",MAX(ROUNDUP(SMALL(BB$114:BB$163,$L144)/1000,0)*1000,1000),0))</f>
        <v>0</v>
      </c>
      <c r="ED144" s="41">
        <f>IF(BC144="","",IF(成就内容!AT$121&lt;&gt;"",MAX(ROUNDUP(SMALL(BC$114:BC$163,$L144)/1000,0)*1000,1000),0))</f>
        <v>0</v>
      </c>
      <c r="EE144" s="41">
        <f>IF(BD144="","",IF(成就内容!AU$121&lt;&gt;"",MAX(ROUNDUP(SMALL(BD$114:BD$163,$L144)/1000,0)*1000,1000),0))</f>
        <v>0</v>
      </c>
      <c r="EF144" s="41" t="str">
        <f>IF(BE144="","",IF(成就内容!AV$121&lt;&gt;"",MAX(ROUNDUP(SMALL(BE$114:BE$163,$L144)/1000,0)*1000,1000),0))</f>
        <v/>
      </c>
      <c r="EG144" s="41">
        <f>IF(BF144="","",IF(成就内容!AW$121&lt;&gt;"",MAX(ROUNDUP(SMALL(BF$114:BF$163,$L144)/1000,0)*1000,1000),0))</f>
        <v>0</v>
      </c>
      <c r="EH144" s="41">
        <f>IF(BG144="","",IF(成就内容!AX$121&lt;&gt;"",MAX(ROUNDUP(SMALL(BG$114:BG$163,$L144)/1000,0)*1000,1000),0))</f>
        <v>0</v>
      </c>
      <c r="EI144" s="41">
        <f>IF(BH144="","",IF(成就内容!AY$121&lt;&gt;"",MAX(ROUNDUP(SMALL(BH$114:BH$163,$L144)/1000,0)*1000,1000),0))</f>
        <v>12457000</v>
      </c>
      <c r="EJ144" s="41">
        <f>IF(BI144="","",IF(成就内容!AZ$121&lt;&gt;"",MAX(ROUNDUP(SMALL(BI$114:BI$163,$L144)/1000,0)*1000,1000),0))</f>
        <v>0</v>
      </c>
      <c r="EK144" s="41">
        <f>IF(BJ144="","",IF(成就内容!BA$121&lt;&gt;"",MAX(ROUNDUP(SMALL(BJ$114:BJ$163,$L144)/1000,0)*1000,1000),0))</f>
        <v>0</v>
      </c>
      <c r="EL144" s="41" t="str">
        <f>IF(BK144="","",IF(成就内容!BB$121&lt;&gt;"",MAX(ROUNDUP(SMALL(BK$114:BK$163,$L144)/1000,0)*1000,1000),0))</f>
        <v/>
      </c>
      <c r="EM144" s="41">
        <f>IF(BL144="","",IF(成就内容!BC$121&lt;&gt;"",MAX(ROUNDUP(SMALL(BL$114:BL$163,$L144)/1000,0)*1000,1000),0))</f>
        <v>0</v>
      </c>
      <c r="EN144" s="41">
        <f>IF(BM144="","",IF(成就内容!BD$121&lt;&gt;"",MAX(ROUNDUP(SMALL(BM$114:BM$163,$L144)/1000,0)*1000,1000),0))</f>
        <v>12457000</v>
      </c>
      <c r="EO144" s="41">
        <f>IF(BN144="","",IF(成就内容!BE$121&lt;&gt;"",MAX(ROUNDUP(SMALL(BN$114:BN$163,$L144)/1000,0)*1000,1000),0))</f>
        <v>0</v>
      </c>
      <c r="EP144" s="41">
        <f>IF(BO144="","",IF(成就内容!BF$121&lt;&gt;"",MAX(ROUNDUP(SMALL(BO$114:BO$163,$L144)/1000,0)*1000,1000),0))</f>
        <v>0</v>
      </c>
      <c r="EQ144" s="41">
        <f>IF(BP144="","",IF(成就内容!BG$121&lt;&gt;"",MAX(ROUNDUP(SMALL(BP$114:BP$163,$L144)/1000,0)*1000,1000),0))</f>
        <v>0</v>
      </c>
      <c r="ER144" s="41" t="str">
        <f>IF(BQ144="","",IF(成就内容!BH$121&lt;&gt;"",MAX(ROUNDUP(SMALL(BQ$114:BQ$163,$L144)/1000,0)*1000,1000),0))</f>
        <v/>
      </c>
      <c r="ES144" s="41" t="str">
        <f>IF(BR144="","",IF(成就内容!BI$121&lt;&gt;"",MAX(ROUNDUP(SMALL(BR$114:BR$163,$L144)/1000,0)*1000,1000),0))</f>
        <v/>
      </c>
      <c r="ET144" s="41">
        <f>IF(BS144="","",IF(成就内容!BJ$121&lt;&gt;"",MAX(ROUNDUP(SMALL(BS$114:BS$163,$L144)/1000,0)*1000,1000),0))</f>
        <v>1993000</v>
      </c>
      <c r="EU144" s="41">
        <f>IF(BT144="","",IF(成就内容!BK$121&lt;&gt;"",MAX(ROUNDUP(SMALL(BT$114:BT$163,$L144)/1000,0)*1000,1000),0))</f>
        <v>0</v>
      </c>
      <c r="EV144" s="41">
        <f>IF(BU144="","",IF(成就内容!BL$121&lt;&gt;"",MAX(ROUNDUP(SMALL(BU$114:BU$163,$L144)/1000,0)*1000,1000),0))</f>
        <v>0</v>
      </c>
      <c r="EW144" s="41">
        <f>IF(BV144="","",IF(成就内容!BM$121&lt;&gt;"",MAX(ROUNDUP(SMALL(BV$114:BV$163,$L144)/1000,0)*1000,1000),0))</f>
        <v>4983000</v>
      </c>
      <c r="EX144" s="41" t="str">
        <f>IF(BW144="","",IF(成就内容!BN$121&lt;&gt;"",MAX(ROUNDUP(SMALL(BW$114:BW$163,$L144)/1000,0)*1000,1000),0))</f>
        <v/>
      </c>
      <c r="EY144" s="41">
        <f>IF(BX144="","",IF(成就内容!BO$121&lt;&gt;"",MAX(ROUNDUP(SMALL(BX$114:BX$163,$L144)/1000,0)*1000,1000),0))</f>
        <v>0</v>
      </c>
      <c r="EZ144" s="41">
        <f>IF(BY144="","",IF(成就内容!BP$121&lt;&gt;"",MAX(ROUNDUP(SMALL(BY$114:BY$163,$L144)/1000,0)*1000,1000),0))</f>
        <v>0</v>
      </c>
      <c r="FA144" s="41">
        <f>IF(BZ144="","",IF(成就内容!BQ$121&lt;&gt;"",MAX(ROUNDUP(SMALL(BZ$114:BZ$163,$L144)/1000,0)*1000,1000),0))</f>
        <v>0</v>
      </c>
      <c r="FB144" s="41" t="str">
        <f>IF(CA144="","",IF(成就内容!BR$121&lt;&gt;"",MAX(ROUNDUP(SMALL(CA$114:CA$163,$L144)/1000,0)*1000,1000),0))</f>
        <v/>
      </c>
      <c r="FC144" s="41" t="str">
        <f>IF(CB144="","",IF(成就内容!BS$121&lt;&gt;"",MAX(ROUNDUP(SMALL(CB$114:CB$163,$L144)/1000,0)*1000,1000),0))</f>
        <v/>
      </c>
      <c r="FD144" s="41">
        <f>IF(CC144="","",IF(成就内容!BT$121&lt;&gt;"",MAX(ROUNDUP(SMALL(CC$114:CC$163,$L144)/1000,0)*1000,1000),0))</f>
        <v>0</v>
      </c>
      <c r="FE144" s="41">
        <f>IF(CD144="","",IF(成就内容!BU$121&lt;&gt;"",MAX(ROUNDUP(SMALL(CD$114:CD$163,$L144)/1000,0)*1000,1000),0))</f>
        <v>0</v>
      </c>
      <c r="FF144" s="41" t="str">
        <f>IF(CE144="","",IF(成就内容!BV$121&lt;&gt;"",MAX(ROUNDUP(SMALL(CE$114:CE$163,$L144)/1000,0)*1000,1000),0))</f>
        <v/>
      </c>
      <c r="FG144" s="41">
        <f>IF(CF144="","",IF(成就内容!BW$121&lt;&gt;"",MAX(ROUNDUP(SMALL(CF$114:CF$163,$L144)/1000,0)*1000,1000),0))</f>
        <v>0</v>
      </c>
      <c r="FH144" s="41">
        <f>IF(CG144="","",IF(成就内容!BX$121&lt;&gt;"",MAX(ROUNDUP(SMALL(CG$114:CG$163,$L144)/1000,0)*1000,1000),0))</f>
        <v>9343000</v>
      </c>
      <c r="FI144" s="41">
        <f>IF(CH144="","",IF(成就内容!BY$121&lt;&gt;"",MAX(ROUNDUP(SMALL(CH$114:CH$163,$L144)/1000,0)*1000,1000),0))</f>
        <v>0</v>
      </c>
      <c r="FJ144" s="41">
        <f>IF(CI144="","",IF(成就内容!BZ$121&lt;&gt;"",MAX(ROUNDUP(SMALL(CI$114:CI$163,$L144)/1000,0)*1000,1000),0))</f>
        <v>0</v>
      </c>
    </row>
    <row r="145" spans="2:166" s="96" customFormat="1" x14ac:dyDescent="0.15">
      <c r="B145" s="96">
        <v>142</v>
      </c>
      <c r="C145" s="96">
        <f>'[1]功能-子任务'!$S146</f>
        <v>287611.2</v>
      </c>
      <c r="D145" s="96">
        <f>'[1]功能-子任务'!$AC146</f>
        <v>266240000</v>
      </c>
      <c r="E145" s="96">
        <f>'[1]功能-子任务'!$AM146/4</f>
        <v>1790731250</v>
      </c>
      <c r="F145" s="96">
        <f t="shared" si="154"/>
        <v>1790731250</v>
      </c>
      <c r="G145" s="96">
        <f>'[1]功能-子任务'!$AR146</f>
        <v>3833620000.000001</v>
      </c>
      <c r="H145" s="96">
        <f>'[1]功能-子任务'!$BA146</f>
        <v>471950</v>
      </c>
      <c r="I145" s="96">
        <f>'[1]功能-子任务'!$BJ146</f>
        <v>1756696.4</v>
      </c>
      <c r="J145" s="19"/>
      <c r="L145" s="43">
        <v>32</v>
      </c>
      <c r="M145" s="41">
        <f>IF(成就内容!D38="","",INDEX($E$4:$E$178*成就内容!D$121/SUM(成就内容!$D$121:$BZ$121),成就内容!D94,1)-SUM(M$114:M144))</f>
        <v>0</v>
      </c>
      <c r="N145" s="41" t="str">
        <f>IF(成就内容!E38="","",INDEX($E$4:$E$178*成就内容!E$121/SUM(成就内容!$D$121:$BZ$121),成就内容!E94,1)-SUM(N$114:N144))</f>
        <v/>
      </c>
      <c r="O145" s="41" t="str">
        <f>IF(成就内容!F38="","",INDEX($E$4:$E$178*成就内容!F$121/SUM(成就内容!$D$121:$BZ$121),成就内容!F94,1)-SUM(O$114:O144))</f>
        <v/>
      </c>
      <c r="P145" s="41" t="str">
        <f>IF(成就内容!G38="","",INDEX($E$4:$E$178*成就内容!G$121/SUM(成就内容!$D$121:$BZ$121),成就内容!G94,1)-SUM(P$114:P144))</f>
        <v/>
      </c>
      <c r="Q145" s="41">
        <f>IF(成就内容!H38="","",INDEX($E$4:$E$178*成就内容!H$121/SUM(成就内容!$D$121:$BZ$121),成就内容!H94,1)-SUM(Q$114:Q144))</f>
        <v>0</v>
      </c>
      <c r="R145" s="41">
        <f>IF(成就内容!I38="","",INDEX($E$4:$E$178*成就内容!I$121/SUM(成就内容!$D$121:$BZ$121),成就内容!I94,1)-SUM(R$114:R144))</f>
        <v>0</v>
      </c>
      <c r="S145" s="41">
        <f>IF(成就内容!J38="","",INDEX($E$4:$E$178*成就内容!J$121/SUM(成就内容!$D$121:$BZ$121),成就内容!J94,1)-SUM(S$114:S144))</f>
        <v>12456154.336734697</v>
      </c>
      <c r="T145" s="41">
        <f>IF(成就内容!K38="","",INDEX($E$4:$E$178*成就内容!K$121/SUM(成就内容!$D$121:$BZ$121),成就内容!K94,1)-SUM(T$114:T144))</f>
        <v>0</v>
      </c>
      <c r="U145" s="41">
        <f>IF(成就内容!L38="","",INDEX($E$4:$E$178*成就内容!L$121/SUM(成就内容!$D$121:$BZ$121),成就内容!L94,1)-SUM(U$114:U144))</f>
        <v>0</v>
      </c>
      <c r="V145" s="41">
        <f>IF(成就内容!M38="","",INDEX($E$4:$E$178*成就内容!M$121/SUM(成就内容!$D$121:$BZ$121),成就内容!M94,1)-SUM(V$114:V144))</f>
        <v>0</v>
      </c>
      <c r="W145" s="41" t="str">
        <f>IF(成就内容!N38="","",INDEX($E$4:$E$178*成就内容!N$121/SUM(成就内容!$D$121:$BZ$121),成就内容!N94,1)-SUM(W$114:W144))</f>
        <v/>
      </c>
      <c r="X145" s="41">
        <f>IF(成就内容!O38="","",INDEX($E$4:$E$178*成就内容!O$121/SUM(成就内容!$D$121:$BZ$121),成就内容!O94,1)-SUM(X$114:X144))</f>
        <v>0</v>
      </c>
      <c r="Y145" s="41" t="str">
        <f>IF(成就内容!P38="","",INDEX($E$4:$E$178*成就内容!P$121/SUM(成就内容!$D$121:$BZ$121),成就内容!P94,1)-SUM(Y$114:Y144))</f>
        <v/>
      </c>
      <c r="Z145" s="41">
        <f>IF(成就内容!Q38="","",INDEX($E$4:$E$178*成就内容!Q$121/SUM(成就内容!$D$121:$BZ$121),成就内容!Q94,1)-SUM(Z$114:Z144))</f>
        <v>0</v>
      </c>
      <c r="AA145" s="41">
        <f>IF(成就内容!R38="","",INDEX($E$4:$E$178*成就内容!R$121/SUM(成就内容!$D$121:$BZ$121),成就内容!R94,1)-SUM(AA$114:AA144))</f>
        <v>0</v>
      </c>
      <c r="AB145" s="41">
        <f>IF(成就内容!S38="","",INDEX($E$4:$E$178*成就内容!S$121/SUM(成就内容!$D$121:$BZ$121),成就内容!S94,1)-SUM(AB$114:AB144))</f>
        <v>12456154.336734697</v>
      </c>
      <c r="AC145" s="41">
        <f>IF(成就内容!T38="","",INDEX($E$4:$E$178*成就内容!T$121/SUM(成就内容!$D$121:$BZ$121),成就内容!T94,1)-SUM(AC$114:AC144))</f>
        <v>0</v>
      </c>
      <c r="AD145" s="41">
        <f>IF(成就内容!U38="","",INDEX($E$4:$E$178*成就内容!U$121/SUM(成就内容!$D$121:$BZ$121),成就内容!U94,1)-SUM(AD$114:AD144))</f>
        <v>0</v>
      </c>
      <c r="AE145" s="41">
        <f>IF(成就内容!V38="","",INDEX($E$4:$E$178*成就内容!V$121/SUM(成就内容!$D$121:$BZ$121),成就内容!V94,1)-SUM(AE$114:AE144))</f>
        <v>0</v>
      </c>
      <c r="AF145" s="41" t="str">
        <f>IF(成就内容!W38="","",INDEX($E$4:$E$178*成就内容!W$121/SUM(成就内容!$D$121:$BZ$121),成就内容!W94,1)-SUM(AF$114:AF144))</f>
        <v/>
      </c>
      <c r="AG145" s="41">
        <f>IF(成就内容!X38="","",INDEX($E$4:$E$178*成就内容!X$121/SUM(成就内容!$D$121:$BZ$121),成就内容!X94,1)-SUM(AG$114:AG144))</f>
        <v>0</v>
      </c>
      <c r="AH145" s="41" t="str">
        <f>IF(成就内容!Y38="","",INDEX($E$4:$E$178*成就内容!Y$121/SUM(成就内容!$D$121:$BZ$121),成就内容!Y94,1)-SUM(AH$114:AH144))</f>
        <v/>
      </c>
      <c r="AI145" s="41" t="str">
        <f>IF(成就内容!Z38="","",INDEX($E$4:$E$178*成就内容!Z$121/SUM(成就内容!$D$121:$BZ$121),成就内容!Z94,1)-SUM(AI$114:AI144))</f>
        <v/>
      </c>
      <c r="AJ145" s="41" t="str">
        <f>IF(成就内容!AA38="","",INDEX($E$4:$E$178*成就内容!AA$121/SUM(成就内容!$D$121:$BZ$121),成就内容!AA94,1)-SUM(AJ$114:AJ144))</f>
        <v/>
      </c>
      <c r="AK145" s="41" t="str">
        <f>IF(成就内容!AB38="","",INDEX($E$4:$E$178*成就内容!AB$121/SUM(成就内容!$D$121:$BZ$121),成就内容!AB94,1)-SUM(AK$114:AK144))</f>
        <v/>
      </c>
      <c r="AL145" s="41">
        <f>IF(成就内容!AC38="","",INDEX($E$4:$E$178*成就内容!AC$121/SUM(成就内容!$D$121:$BZ$121),成就内容!AC94,1)-SUM(AL$114:AL144))</f>
        <v>0</v>
      </c>
      <c r="AM145" s="41">
        <f>IF(成就内容!AD38="","",INDEX($E$4:$E$178*成就内容!AD$121/SUM(成就内容!$D$121:$BZ$121),成就内容!AD94,1)-SUM(AM$114:AM144))</f>
        <v>0</v>
      </c>
      <c r="AN145" s="41">
        <f>IF(成就内容!AE38="","",INDEX($E$4:$E$178*成就内容!AE$121/SUM(成就内容!$D$121:$BZ$121),成就内容!AE94,1)-SUM(AN$114:AN144))</f>
        <v>0</v>
      </c>
      <c r="AO145" s="41">
        <f>IF(成就内容!AF38="","",INDEX($E$4:$E$178*成就内容!AF$121/SUM(成就内容!$D$121:$BZ$121),成就内容!AF94,1)-SUM(AO$114:AO144))</f>
        <v>0</v>
      </c>
      <c r="AP145" s="41">
        <f>IF(成就内容!AG38="","",INDEX($E$4:$E$178*成就内容!AG$121/SUM(成就内容!$D$121:$BZ$121),成就内容!AG94,1)-SUM(AP$114:AP144))</f>
        <v>0</v>
      </c>
      <c r="AQ145" s="41" t="str">
        <f>IF(成就内容!AH38="","",INDEX($E$4:$E$178*成就内容!AH$121/SUM(成就内容!$D$121:$BZ$121),成就内容!AH94,1)-SUM(AQ$114:AQ144))</f>
        <v/>
      </c>
      <c r="AR145" s="41">
        <f>IF(成就内容!AI38="","",INDEX($E$4:$E$178*成就内容!AI$121/SUM(成就内容!$D$121:$BZ$121),成就内容!AI94,1)-SUM(AR$114:AR144))</f>
        <v>0</v>
      </c>
      <c r="AS145" s="41">
        <f>IF(成就内容!AJ38="","",INDEX($E$4:$E$178*成就内容!AJ$121/SUM(成就内容!$D$121:$BZ$121),成就内容!AJ94,1)-SUM(AS$114:AS144))</f>
        <v>0</v>
      </c>
      <c r="AT145" s="41" t="str">
        <f>IF(成就内容!AK38="","",INDEX($E$4:$E$178*成就内容!AK$121/SUM(成就内容!$D$121:$BZ$121),成就内容!AK94,1)-SUM(AT$114:AT144))</f>
        <v/>
      </c>
      <c r="AU145" s="41" t="str">
        <f>IF(成就内容!AL38="","",INDEX($E$4:$E$178*成就内容!AL$121/SUM(成就内容!$D$121:$BZ$121),成就内容!AL94,1)-SUM(AU$114:AU144))</f>
        <v/>
      </c>
      <c r="AV145" s="41" t="str">
        <f>IF(成就内容!AM38="","",INDEX($E$4:$E$178*成就内容!AM$121/SUM(成就内容!$D$121:$BZ$121),成就内容!AM94,1)-SUM(AV$114:AV144))</f>
        <v/>
      </c>
      <c r="AW145" s="41" t="str">
        <f>IF(成就内容!AN38="","",INDEX($E$4:$E$178*成就内容!AN$121/SUM(成就内容!$D$121:$BZ$121),成就内容!AN94,1)-SUM(AW$114:AW144))</f>
        <v/>
      </c>
      <c r="AX145" s="41">
        <f>IF(成就内容!AO38="","",INDEX($E$4:$E$178*成就内容!AO$121/SUM(成就内容!$D$121:$BZ$121),成就内容!AO94,1)-SUM(AX$114:AX144))</f>
        <v>6228077.1683673486</v>
      </c>
      <c r="AY145" s="41">
        <f>IF(成就内容!AP38="","",INDEX($E$4:$E$178*成就内容!AP$121/SUM(成就内容!$D$121:$BZ$121),成就内容!AP94,1)-SUM(AY$114:AY144))</f>
        <v>0</v>
      </c>
      <c r="AZ145" s="41">
        <f>IF(成就内容!AQ38="","",INDEX($E$4:$E$178*成就内容!AQ$121/SUM(成就内容!$D$121:$BZ$121),成就内容!AQ94,1)-SUM(AZ$114:AZ144))</f>
        <v>0</v>
      </c>
      <c r="BA145" s="41">
        <f>IF(成就内容!AR38="","",INDEX($E$4:$E$178*成就内容!AR$121/SUM(成就内容!$D$121:$BZ$121),成就内容!AR94,1)-SUM(BA$114:BA144))</f>
        <v>6228077.1683673561</v>
      </c>
      <c r="BB145" s="41">
        <f>IF(成就内容!AS38="","",INDEX($E$4:$E$178*成就内容!AS$121/SUM(成就内容!$D$121:$BZ$121),成就内容!AS94,1)-SUM(BB$114:BB144))</f>
        <v>0</v>
      </c>
      <c r="BC145" s="41">
        <f>IF(成就内容!AT38="","",INDEX($E$4:$E$178*成就内容!AT$121/SUM(成就内容!$D$121:$BZ$121),成就内容!AT94,1)-SUM(BC$114:BC144))</f>
        <v>0</v>
      </c>
      <c r="BD145" s="41">
        <f>IF(成就内容!AU38="","",INDEX($E$4:$E$178*成就内容!AU$121/SUM(成就内容!$D$121:$BZ$121),成就内容!AU94,1)-SUM(BD$114:BD144))</f>
        <v>0</v>
      </c>
      <c r="BE145" s="41" t="str">
        <f>IF(成就内容!AV38="","",INDEX($E$4:$E$178*成就内容!AV$121/SUM(成就内容!$D$121:$BZ$121),成就内容!AV94,1)-SUM(BE$114:BE144))</f>
        <v/>
      </c>
      <c r="BF145" s="41">
        <f>IF(成就内容!AW38="","",INDEX($E$4:$E$178*成就内容!AW$121/SUM(成就内容!$D$121:$BZ$121),成就内容!AW94,1)-SUM(BF$114:BF144))</f>
        <v>0</v>
      </c>
      <c r="BG145" s="41">
        <f>IF(成就内容!AX38="","",INDEX($E$4:$E$178*成就内容!AX$121/SUM(成就内容!$D$121:$BZ$121),成就内容!AX94,1)-SUM(BG$114:BG144))</f>
        <v>0</v>
      </c>
      <c r="BH145" s="41">
        <f>IF(成就内容!AY38="","",INDEX($E$4:$E$178*成就内容!AY$121/SUM(成就内容!$D$121:$BZ$121),成就内容!AY94,1)-SUM(BH$114:BH144))</f>
        <v>12456154.336734682</v>
      </c>
      <c r="BI145" s="41">
        <f>IF(成就内容!AZ38="","",INDEX($E$4:$E$178*成就内容!AZ$121/SUM(成就内容!$D$121:$BZ$121),成就内容!AZ94,1)-SUM(BI$114:BI144))</f>
        <v>0</v>
      </c>
      <c r="BJ145" s="41">
        <f>IF(成就内容!BA38="","",INDEX($E$4:$E$178*成就内容!BA$121/SUM(成就内容!$D$121:$BZ$121),成就内容!BA94,1)-SUM(BJ$114:BJ144))</f>
        <v>0</v>
      </c>
      <c r="BK145" s="41" t="str">
        <f>IF(成就内容!BB38="","",INDEX($E$4:$E$178*成就内容!BB$121/SUM(成就内容!$D$121:$BZ$121),成就内容!BB94,1)-SUM(BK$114:BK144))</f>
        <v/>
      </c>
      <c r="BL145" s="41">
        <f>IF(成就内容!BC38="","",INDEX($E$4:$E$178*成就内容!BC$121/SUM(成就内容!$D$121:$BZ$121),成就内容!BC94,1)-SUM(BL$114:BL144))</f>
        <v>0</v>
      </c>
      <c r="BM145" s="41">
        <f>IF(成就内容!BD38="","",INDEX($E$4:$E$178*成就内容!BD$121/SUM(成就内容!$D$121:$BZ$121),成就内容!BD94,1)-SUM(BM$114:BM144))</f>
        <v>12456154.336734697</v>
      </c>
      <c r="BN145" s="41">
        <f>IF(成就内容!BE38="","",INDEX($E$4:$E$178*成就内容!BE$121/SUM(成就内容!$D$121:$BZ$121),成就内容!BE94,1)-SUM(BN$114:BN144))</f>
        <v>0</v>
      </c>
      <c r="BO145" s="41">
        <f>IF(成就内容!BF38="","",INDEX($E$4:$E$178*成就内容!BF$121/SUM(成就内容!$D$121:$BZ$121),成就内容!BF94,1)-SUM(BO$114:BO144))</f>
        <v>0</v>
      </c>
      <c r="BP145" s="41">
        <f>IF(成就内容!BG38="","",INDEX($E$4:$E$178*成就内容!BG$121/SUM(成就内容!$D$121:$BZ$121),成就内容!BG94,1)-SUM(BP$114:BP144))</f>
        <v>0</v>
      </c>
      <c r="BQ145" s="41" t="str">
        <f>IF(成就内容!BH38="","",INDEX($E$4:$E$178*成就内容!BH$121/SUM(成就内容!$D$121:$BZ$121),成就内容!BH94,1)-SUM(BQ$114:BQ144))</f>
        <v/>
      </c>
      <c r="BR145" s="41" t="str">
        <f>IF(成就内容!BI38="","",INDEX($E$4:$E$178*成就内容!BI$121/SUM(成就内容!$D$121:$BZ$121),成就内容!BI94,1)-SUM(BR$114:BR144))</f>
        <v/>
      </c>
      <c r="BS145" s="41">
        <f>IF(成就内容!BJ38="","",INDEX($E$4:$E$178*成就内容!BJ$121/SUM(成就内容!$D$121:$BZ$121),成就内容!BJ94,1)-SUM(BS$114:BS144))</f>
        <v>3736846.3010204071</v>
      </c>
      <c r="BT145" s="41">
        <f>IF(成就内容!BK38="","",INDEX($E$4:$E$178*成就内容!BK$121/SUM(成就内容!$D$121:$BZ$121),成就内容!BK94,1)-SUM(BT$114:BT144))</f>
        <v>0</v>
      </c>
      <c r="BU145" s="41">
        <f>IF(成就内容!BL38="","",INDEX($E$4:$E$178*成就内容!BL$121/SUM(成就内容!$D$121:$BZ$121),成就内容!BL94,1)-SUM(BU$114:BU144))</f>
        <v>0</v>
      </c>
      <c r="BV145" s="41">
        <f>IF(成就内容!BM38="","",INDEX($E$4:$E$178*成就内容!BM$121/SUM(成就内容!$D$121:$BZ$121),成就内容!BM94,1)-SUM(BV$114:BV144))</f>
        <v>4982461.7346938774</v>
      </c>
      <c r="BW145" s="41" t="str">
        <f>IF(成就内容!BN38="","",INDEX($E$4:$E$178*成就内容!BN$121/SUM(成就内容!$D$121:$BZ$121),成就内容!BN94,1)-SUM(BW$114:BW144))</f>
        <v/>
      </c>
      <c r="BX145" s="41">
        <f>IF(成就内容!BO38="","",INDEX($E$4:$E$178*成就内容!BO$121/SUM(成就内容!$D$121:$BZ$121),成就内容!BO94,1)-SUM(BX$114:BX144))</f>
        <v>0</v>
      </c>
      <c r="BY145" s="41">
        <f>IF(成就内容!BP38="","",INDEX($E$4:$E$178*成就内容!BP$121/SUM(成就内容!$D$121:$BZ$121),成就内容!BP94,1)-SUM(BY$114:BY144))</f>
        <v>0</v>
      </c>
      <c r="BZ145" s="41">
        <f>IF(成就内容!BQ38="","",INDEX($E$4:$E$178*成就内容!BQ$121/SUM(成就内容!$D$121:$BZ$121),成就内容!BQ94,1)-SUM(BZ$114:BZ144))</f>
        <v>0</v>
      </c>
      <c r="CA145" s="41" t="str">
        <f>IF(成就内容!BR38="","",INDEX($E$4:$E$178*成就内容!BR$121/SUM(成就内容!$D$121:$BZ$121),成就内容!BR94,1)-SUM(CA$114:CA144))</f>
        <v/>
      </c>
      <c r="CB145" s="41" t="str">
        <f>IF(成就内容!BS38="","",INDEX($E$4:$E$178*成就内容!BS$121/SUM(成就内容!$D$121:$BZ$121),成就内容!BS94,1)-SUM(CB$114:CB144))</f>
        <v/>
      </c>
      <c r="CC145" s="41">
        <f>IF(成就内容!BT38="","",INDEX($E$4:$E$178*成就内容!BT$121/SUM(成就内容!$D$121:$BZ$121),成就内容!BT94,1)-SUM(CC$114:CC144))</f>
        <v>0</v>
      </c>
      <c r="CD145" s="41">
        <f>IF(成就内容!BU38="","",INDEX($E$4:$E$178*成就内容!BU$121/SUM(成就内容!$D$121:$BZ$121),成就内容!BU94,1)-SUM(CD$114:CD144))</f>
        <v>0</v>
      </c>
      <c r="CE145" s="41" t="str">
        <f>IF(成就内容!BV38="","",INDEX($E$4:$E$178*成就内容!BV$121/SUM(成就内容!$D$121:$BZ$121),成就内容!BV94,1)-SUM(CE$114:CE144))</f>
        <v/>
      </c>
      <c r="CF145" s="41">
        <f>IF(成就内容!BW38="","",INDEX($E$4:$E$178*成就内容!BW$121/SUM(成就内容!$D$121:$BZ$121),成就内容!BW94,1)-SUM(CF$114:CF144))</f>
        <v>0</v>
      </c>
      <c r="CG145" s="41">
        <f>IF(成就内容!BX38="","",INDEX($E$4:$E$178*成就内容!BX$121/SUM(成就内容!$D$121:$BZ$121),成就内容!BX94,1)-SUM(CG$114:CG144))</f>
        <v>9342115.7525510192</v>
      </c>
      <c r="CH145" s="41">
        <f>IF(成就内容!BY38="","",INDEX($E$4:$E$178*成就内容!BY$121/SUM(成就内容!$D$121:$BZ$121),成就内容!BY94,1)-SUM(CH$114:CH144))</f>
        <v>0</v>
      </c>
      <c r="CI145" s="41">
        <f>IF(成就内容!BZ38="","",INDEX($E$4:$E$178*成就内容!BZ$121/SUM(成就内容!$D$121:$BZ$121),成就内容!BZ94,1)-SUM(CI$114:CI144))</f>
        <v>0</v>
      </c>
      <c r="CK145" s="19"/>
      <c r="CM145" s="43">
        <v>32</v>
      </c>
      <c r="CN145" s="41">
        <f>IF(M145="","",IF(成就内容!D$121&lt;&gt;"",MAX(ROUNDUP(SMALL(M$114:M$163,$L145)/1000,0)*1000,1000),0))</f>
        <v>0</v>
      </c>
      <c r="CO145" s="41" t="str">
        <f>IF(N145="","",IF(成就内容!E$121&lt;&gt;"",MAX(ROUNDUP(SMALL(N$114:N$163,$L145)/1000,0)*1000,1000),0))</f>
        <v/>
      </c>
      <c r="CP145" s="41" t="str">
        <f>IF(O145="","",IF(成就内容!F$121&lt;&gt;"",MAX(ROUNDUP(SMALL(O$114:O$163,$L145)/1000,0)*1000,1000),0))</f>
        <v/>
      </c>
      <c r="CQ145" s="41" t="str">
        <f>IF(P145="","",IF(成就内容!G$121&lt;&gt;"",MAX(ROUNDUP(SMALL(P$114:P$163,$L145)/1000,0)*1000,1000),0))</f>
        <v/>
      </c>
      <c r="CR145" s="41">
        <f>IF(Q145="","",IF(成就内容!H$121&lt;&gt;"",MAX(ROUNDUP(SMALL(Q$114:Q$163,$L145)/1000,0)*1000,1000),0))</f>
        <v>0</v>
      </c>
      <c r="CS145" s="41">
        <f>IF(R145="","",IF(成就内容!I$121&lt;&gt;"",MAX(ROUNDUP(SMALL(R$114:R$163,$L145)/1000,0)*1000,1000),0))</f>
        <v>0</v>
      </c>
      <c r="CT145" s="41">
        <f>IF(S145="","",IF(成就内容!J$121&lt;&gt;"",MAX(ROUNDUP(SMALL(S$114:S$163,$L145)/1000,0)*1000,1000),0))</f>
        <v>12457000</v>
      </c>
      <c r="CU145" s="41">
        <f>IF(T145="","",IF(成就内容!K$121&lt;&gt;"",MAX(ROUNDUP(SMALL(T$114:T$163,$L145)/1000,0)*1000,1000),0))</f>
        <v>0</v>
      </c>
      <c r="CV145" s="41">
        <f>IF(U145="","",IF(成就内容!L$121&lt;&gt;"",MAX(ROUNDUP(SMALL(U$114:U$163,$L145)/1000,0)*1000,1000),0))</f>
        <v>0</v>
      </c>
      <c r="CW145" s="41">
        <f>IF(V145="","",IF(成就内容!M$121&lt;&gt;"",MAX(ROUNDUP(SMALL(V$114:V$163,$L145)/1000,0)*1000,1000),0))</f>
        <v>0</v>
      </c>
      <c r="CX145" s="41" t="str">
        <f>IF(W145="","",IF(成就内容!N$121&lt;&gt;"",MAX(ROUNDUP(SMALL(W$114:W$163,$L145)/1000,0)*1000,1000),0))</f>
        <v/>
      </c>
      <c r="CY145" s="41">
        <f>IF(X145="","",IF(成就内容!O$121&lt;&gt;"",MAX(ROUNDUP(SMALL(X$114:X$163,$L145)/1000,0)*1000,1000),0))</f>
        <v>0</v>
      </c>
      <c r="CZ145" s="41" t="str">
        <f>IF(Y145="","",IF(成就内容!P$121&lt;&gt;"",MAX(ROUNDUP(SMALL(Y$114:Y$163,$L145)/1000,0)*1000,1000),0))</f>
        <v/>
      </c>
      <c r="DA145" s="41">
        <f>IF(Z145="","",IF(成就内容!Q$121&lt;&gt;"",MAX(ROUNDUP(SMALL(Z$114:Z$163,$L145)/1000,0)*1000,1000),0))</f>
        <v>0</v>
      </c>
      <c r="DB145" s="41">
        <f>IF(AA145="","",IF(成就内容!R$121&lt;&gt;"",MAX(ROUNDUP(SMALL(AA$114:AA$163,$L145)/1000,0)*1000,1000),0))</f>
        <v>0</v>
      </c>
      <c r="DC145" s="41">
        <f>IF(AB145="","",IF(成就内容!S$121&lt;&gt;"",MAX(ROUNDUP(SMALL(AB$114:AB$163,$L145)/1000,0)*1000,1000),0))</f>
        <v>12457000</v>
      </c>
      <c r="DD145" s="41">
        <f>IF(AC145="","",IF(成就内容!T$121&lt;&gt;"",MAX(ROUNDUP(SMALL(AC$114:AC$163,$L145)/1000,0)*1000,1000),0))</f>
        <v>0</v>
      </c>
      <c r="DE145" s="41">
        <f>IF(AD145="","",IF(成就内容!U$121&lt;&gt;"",MAX(ROUNDUP(SMALL(AD$114:AD$163,$L145)/1000,0)*1000,1000),0))</f>
        <v>0</v>
      </c>
      <c r="DF145" s="41">
        <f>IF(AE145="","",IF(成就内容!V$121&lt;&gt;"",MAX(ROUNDUP(SMALL(AE$114:AE$163,$L145)/1000,0)*1000,1000),0))</f>
        <v>0</v>
      </c>
      <c r="DG145" s="41" t="str">
        <f>IF(AF145="","",IF(成就内容!W$121&lt;&gt;"",MAX(ROUNDUP(SMALL(AF$114:AF$163,$L145)/1000,0)*1000,1000),0))</f>
        <v/>
      </c>
      <c r="DH145" s="41">
        <f>IF(AG145="","",IF(成就内容!X$121&lt;&gt;"",MAX(ROUNDUP(SMALL(AG$114:AG$163,$L145)/1000,0)*1000,1000),0))</f>
        <v>0</v>
      </c>
      <c r="DI145" s="41" t="str">
        <f>IF(AH145="","",IF(成就内容!Y$121&lt;&gt;"",MAX(ROUNDUP(SMALL(AH$114:AH$163,$L145)/1000,0)*1000,1000),0))</f>
        <v/>
      </c>
      <c r="DJ145" s="41" t="str">
        <f>IF(AI145="","",IF(成就内容!Z$121&lt;&gt;"",MAX(ROUNDUP(SMALL(AI$114:AI$163,$L145)/1000,0)*1000,1000),0))</f>
        <v/>
      </c>
      <c r="DK145" s="41" t="str">
        <f>IF(AJ145="","",IF(成就内容!AA$121&lt;&gt;"",MAX(ROUNDUP(SMALL(AJ$114:AJ$163,$L145)/1000,0)*1000,1000),0))</f>
        <v/>
      </c>
      <c r="DL145" s="41" t="str">
        <f>IF(AK145="","",IF(成就内容!AB$121&lt;&gt;"",MAX(ROUNDUP(SMALL(AK$114:AK$163,$L145)/1000,0)*1000,1000),0))</f>
        <v/>
      </c>
      <c r="DM145" s="41">
        <f>IF(AL145="","",IF(成就内容!AC$121&lt;&gt;"",MAX(ROUNDUP(SMALL(AL$114:AL$163,$L145)/1000,0)*1000,1000),0))</f>
        <v>0</v>
      </c>
      <c r="DN145" s="41">
        <f>IF(AM145="","",IF(成就内容!AD$121&lt;&gt;"",MAX(ROUNDUP(SMALL(AM$114:AM$163,$L145)/1000,0)*1000,1000),0))</f>
        <v>0</v>
      </c>
      <c r="DO145" s="41">
        <f>IF(AN145="","",IF(成就内容!AE$121&lt;&gt;"",MAX(ROUNDUP(SMALL(AN$114:AN$163,$L145)/1000,0)*1000,1000),0))</f>
        <v>0</v>
      </c>
      <c r="DP145" s="41">
        <f>IF(AO145="","",IF(成就内容!AF$121&lt;&gt;"",MAX(ROUNDUP(SMALL(AO$114:AO$163,$L145)/1000,0)*1000,1000),0))</f>
        <v>0</v>
      </c>
      <c r="DQ145" s="41">
        <f>IF(AP145="","",IF(成就内容!AG$121&lt;&gt;"",MAX(ROUNDUP(SMALL(AP$114:AP$163,$L145)/1000,0)*1000,1000),0))</f>
        <v>0</v>
      </c>
      <c r="DR145" s="41" t="str">
        <f>IF(AQ145="","",IF(成就内容!AH$121&lt;&gt;"",MAX(ROUNDUP(SMALL(AQ$114:AQ$163,$L145)/1000,0)*1000,1000),0))</f>
        <v/>
      </c>
      <c r="DS145" s="41">
        <f>IF(AR145="","",IF(成就内容!AI$121&lt;&gt;"",MAX(ROUNDUP(SMALL(AR$114:AR$163,$L145)/1000,0)*1000,1000),0))</f>
        <v>0</v>
      </c>
      <c r="DT145" s="41">
        <f>IF(AS145="","",IF(成就内容!AJ$121&lt;&gt;"",MAX(ROUNDUP(SMALL(AS$114:AS$163,$L145)/1000,0)*1000,1000),0))</f>
        <v>0</v>
      </c>
      <c r="DU145" s="41" t="str">
        <f>IF(AT145="","",IF(成就内容!AK$121&lt;&gt;"",MAX(ROUNDUP(SMALL(AT$114:AT$163,$L145)/1000,0)*1000,1000),0))</f>
        <v/>
      </c>
      <c r="DV145" s="41" t="str">
        <f>IF(AU145="","",IF(成就内容!AL$121&lt;&gt;"",MAX(ROUNDUP(SMALL(AU$114:AU$163,$L145)/1000,0)*1000,1000),0))</f>
        <v/>
      </c>
      <c r="DW145" s="41" t="str">
        <f>IF(AV145="","",IF(成就内容!AM$121&lt;&gt;"",MAX(ROUNDUP(SMALL(AV$114:AV$163,$L145)/1000,0)*1000,1000),0))</f>
        <v/>
      </c>
      <c r="DX145" s="41" t="str">
        <f>IF(AW145="","",IF(成就内容!AN$121&lt;&gt;"",MAX(ROUNDUP(SMALL(AW$114:AW$163,$L145)/1000,0)*1000,1000),0))</f>
        <v/>
      </c>
      <c r="DY145" s="41">
        <f>IF(AX145="","",IF(成就内容!AO$121&lt;&gt;"",MAX(ROUNDUP(SMALL(AX$114:AX$163,$L145)/1000,0)*1000,1000),0))</f>
        <v>6229000</v>
      </c>
      <c r="DZ145" s="41">
        <f>IF(AY145="","",IF(成就内容!AP$121&lt;&gt;"",MAX(ROUNDUP(SMALL(AY$114:AY$163,$L145)/1000,0)*1000,1000),0))</f>
        <v>0</v>
      </c>
      <c r="EA145" s="41">
        <f>IF(AZ145="","",IF(成就内容!AQ$121&lt;&gt;"",MAX(ROUNDUP(SMALL(AZ$114:AZ$163,$L145)/1000,0)*1000,1000),0))</f>
        <v>0</v>
      </c>
      <c r="EB145" s="41">
        <f>IF(BA145="","",IF(成就内容!AR$121&lt;&gt;"",MAX(ROUNDUP(SMALL(BA$114:BA$163,$L145)/1000,0)*1000,1000),0))</f>
        <v>6229000</v>
      </c>
      <c r="EC145" s="41">
        <f>IF(BB145="","",IF(成就内容!AS$121&lt;&gt;"",MAX(ROUNDUP(SMALL(BB$114:BB$163,$L145)/1000,0)*1000,1000),0))</f>
        <v>0</v>
      </c>
      <c r="ED145" s="41">
        <f>IF(BC145="","",IF(成就内容!AT$121&lt;&gt;"",MAX(ROUNDUP(SMALL(BC$114:BC$163,$L145)/1000,0)*1000,1000),0))</f>
        <v>0</v>
      </c>
      <c r="EE145" s="41">
        <f>IF(BD145="","",IF(成就内容!AU$121&lt;&gt;"",MAX(ROUNDUP(SMALL(BD$114:BD$163,$L145)/1000,0)*1000,1000),0))</f>
        <v>0</v>
      </c>
      <c r="EF145" s="41" t="str">
        <f>IF(BE145="","",IF(成就内容!AV$121&lt;&gt;"",MAX(ROUNDUP(SMALL(BE$114:BE$163,$L145)/1000,0)*1000,1000),0))</f>
        <v/>
      </c>
      <c r="EG145" s="41">
        <f>IF(BF145="","",IF(成就内容!AW$121&lt;&gt;"",MAX(ROUNDUP(SMALL(BF$114:BF$163,$L145)/1000,0)*1000,1000),0))</f>
        <v>0</v>
      </c>
      <c r="EH145" s="41">
        <f>IF(BG145="","",IF(成就内容!AX$121&lt;&gt;"",MAX(ROUNDUP(SMALL(BG$114:BG$163,$L145)/1000,0)*1000,1000),0))</f>
        <v>0</v>
      </c>
      <c r="EI145" s="41">
        <f>IF(BH145="","",IF(成就内容!AY$121&lt;&gt;"",MAX(ROUNDUP(SMALL(BH$114:BH$163,$L145)/1000,0)*1000,1000),0))</f>
        <v>12457000</v>
      </c>
      <c r="EJ145" s="41">
        <f>IF(BI145="","",IF(成就内容!AZ$121&lt;&gt;"",MAX(ROUNDUP(SMALL(BI$114:BI$163,$L145)/1000,0)*1000,1000),0))</f>
        <v>0</v>
      </c>
      <c r="EK145" s="41">
        <f>IF(BJ145="","",IF(成就内容!BA$121&lt;&gt;"",MAX(ROUNDUP(SMALL(BJ$114:BJ$163,$L145)/1000,0)*1000,1000),0))</f>
        <v>0</v>
      </c>
      <c r="EL145" s="41" t="str">
        <f>IF(BK145="","",IF(成就内容!BB$121&lt;&gt;"",MAX(ROUNDUP(SMALL(BK$114:BK$163,$L145)/1000,0)*1000,1000),0))</f>
        <v/>
      </c>
      <c r="EM145" s="41">
        <f>IF(BL145="","",IF(成就内容!BC$121&lt;&gt;"",MAX(ROUNDUP(SMALL(BL$114:BL$163,$L145)/1000,0)*1000,1000),0))</f>
        <v>0</v>
      </c>
      <c r="EN145" s="41">
        <f>IF(BM145="","",IF(成就内容!BD$121&lt;&gt;"",MAX(ROUNDUP(SMALL(BM$114:BM$163,$L145)/1000,0)*1000,1000),0))</f>
        <v>12457000</v>
      </c>
      <c r="EO145" s="41">
        <f>IF(BN145="","",IF(成就内容!BE$121&lt;&gt;"",MAX(ROUNDUP(SMALL(BN$114:BN$163,$L145)/1000,0)*1000,1000),0))</f>
        <v>0</v>
      </c>
      <c r="EP145" s="41">
        <f>IF(BO145="","",IF(成就内容!BF$121&lt;&gt;"",MAX(ROUNDUP(SMALL(BO$114:BO$163,$L145)/1000,0)*1000,1000),0))</f>
        <v>0</v>
      </c>
      <c r="EQ145" s="41">
        <f>IF(BP145="","",IF(成就内容!BG$121&lt;&gt;"",MAX(ROUNDUP(SMALL(BP$114:BP$163,$L145)/1000,0)*1000,1000),0))</f>
        <v>0</v>
      </c>
      <c r="ER145" s="41" t="str">
        <f>IF(BQ145="","",IF(成就内容!BH$121&lt;&gt;"",MAX(ROUNDUP(SMALL(BQ$114:BQ$163,$L145)/1000,0)*1000,1000),0))</f>
        <v/>
      </c>
      <c r="ES145" s="41" t="str">
        <f>IF(BR145="","",IF(成就内容!BI$121&lt;&gt;"",MAX(ROUNDUP(SMALL(BR$114:BR$163,$L145)/1000,0)*1000,1000),0))</f>
        <v/>
      </c>
      <c r="ET145" s="41">
        <f>IF(BS145="","",IF(成就内容!BJ$121&lt;&gt;"",MAX(ROUNDUP(SMALL(BS$114:BS$163,$L145)/1000,0)*1000,1000),0))</f>
        <v>3737000</v>
      </c>
      <c r="EU145" s="41">
        <f>IF(BT145="","",IF(成就内容!BK$121&lt;&gt;"",MAX(ROUNDUP(SMALL(BT$114:BT$163,$L145)/1000,0)*1000,1000),0))</f>
        <v>0</v>
      </c>
      <c r="EV145" s="41">
        <f>IF(BU145="","",IF(成就内容!BL$121&lt;&gt;"",MAX(ROUNDUP(SMALL(BU$114:BU$163,$L145)/1000,0)*1000,1000),0))</f>
        <v>0</v>
      </c>
      <c r="EW145" s="41">
        <f>IF(BV145="","",IF(成就内容!BM$121&lt;&gt;"",MAX(ROUNDUP(SMALL(BV$114:BV$163,$L145)/1000,0)*1000,1000),0))</f>
        <v>4983000</v>
      </c>
      <c r="EX145" s="41" t="str">
        <f>IF(BW145="","",IF(成就内容!BN$121&lt;&gt;"",MAX(ROUNDUP(SMALL(BW$114:BW$163,$L145)/1000,0)*1000,1000),0))</f>
        <v/>
      </c>
      <c r="EY145" s="41">
        <f>IF(BX145="","",IF(成就内容!BO$121&lt;&gt;"",MAX(ROUNDUP(SMALL(BX$114:BX$163,$L145)/1000,0)*1000,1000),0))</f>
        <v>0</v>
      </c>
      <c r="EZ145" s="41">
        <f>IF(BY145="","",IF(成就内容!BP$121&lt;&gt;"",MAX(ROUNDUP(SMALL(BY$114:BY$163,$L145)/1000,0)*1000,1000),0))</f>
        <v>0</v>
      </c>
      <c r="FA145" s="41">
        <f>IF(BZ145="","",IF(成就内容!BQ$121&lt;&gt;"",MAX(ROUNDUP(SMALL(BZ$114:BZ$163,$L145)/1000,0)*1000,1000),0))</f>
        <v>0</v>
      </c>
      <c r="FB145" s="41" t="str">
        <f>IF(CA145="","",IF(成就内容!BR$121&lt;&gt;"",MAX(ROUNDUP(SMALL(CA$114:CA$163,$L145)/1000,0)*1000,1000),0))</f>
        <v/>
      </c>
      <c r="FC145" s="41" t="str">
        <f>IF(CB145="","",IF(成就内容!BS$121&lt;&gt;"",MAX(ROUNDUP(SMALL(CB$114:CB$163,$L145)/1000,0)*1000,1000),0))</f>
        <v/>
      </c>
      <c r="FD145" s="41">
        <f>IF(CC145="","",IF(成就内容!BT$121&lt;&gt;"",MAX(ROUNDUP(SMALL(CC$114:CC$163,$L145)/1000,0)*1000,1000),0))</f>
        <v>0</v>
      </c>
      <c r="FE145" s="41">
        <f>IF(CD145="","",IF(成就内容!BU$121&lt;&gt;"",MAX(ROUNDUP(SMALL(CD$114:CD$163,$L145)/1000,0)*1000,1000),0))</f>
        <v>0</v>
      </c>
      <c r="FF145" s="41" t="str">
        <f>IF(CE145="","",IF(成就内容!BV$121&lt;&gt;"",MAX(ROUNDUP(SMALL(CE$114:CE$163,$L145)/1000,0)*1000,1000),0))</f>
        <v/>
      </c>
      <c r="FG145" s="41">
        <f>IF(CF145="","",IF(成就内容!BW$121&lt;&gt;"",MAX(ROUNDUP(SMALL(CF$114:CF$163,$L145)/1000,0)*1000,1000),0))</f>
        <v>0</v>
      </c>
      <c r="FH145" s="41">
        <f>IF(CG145="","",IF(成就内容!BX$121&lt;&gt;"",MAX(ROUNDUP(SMALL(CG$114:CG$163,$L145)/1000,0)*1000,1000),0))</f>
        <v>9343000</v>
      </c>
      <c r="FI145" s="41">
        <f>IF(CH145="","",IF(成就内容!BY$121&lt;&gt;"",MAX(ROUNDUP(SMALL(CH$114:CH$163,$L145)/1000,0)*1000,1000),0))</f>
        <v>0</v>
      </c>
      <c r="FJ145" s="41">
        <f>IF(CI145="","",IF(成就内容!BZ$121&lt;&gt;"",MAX(ROUNDUP(SMALL(CI$114:CI$163,$L145)/1000,0)*1000,1000),0))</f>
        <v>0</v>
      </c>
    </row>
    <row r="146" spans="2:166" s="96" customFormat="1" x14ac:dyDescent="0.15">
      <c r="B146" s="96">
        <v>143</v>
      </c>
      <c r="C146" s="96">
        <f>'[1]功能-子任务'!$S147</f>
        <v>293140.8</v>
      </c>
      <c r="D146" s="96">
        <f>'[1]功能-子任务'!$AC147</f>
        <v>271360000</v>
      </c>
      <c r="E146" s="96">
        <f>'[1]功能-子任务'!$AM147/4</f>
        <v>1821248828.125</v>
      </c>
      <c r="F146" s="96">
        <f t="shared" si="154"/>
        <v>1821248828.125</v>
      </c>
      <c r="G146" s="96">
        <f>'[1]功能-子任务'!$AR147</f>
        <v>3897620000.000001</v>
      </c>
      <c r="H146" s="96">
        <f>'[1]功能-子任务'!$BA147</f>
        <v>483950</v>
      </c>
      <c r="I146" s="96">
        <f>'[1]功能-子任务'!$BJ147</f>
        <v>1822037.1</v>
      </c>
      <c r="J146" s="19"/>
      <c r="L146" s="43">
        <v>33</v>
      </c>
      <c r="M146" s="41">
        <f>IF(成就内容!D39="","",INDEX($E$4:$E$178*成就内容!D$121/SUM(成就内容!$D$121:$BZ$121),成就内容!D95,1)-SUM(M$114:M145))</f>
        <v>0</v>
      </c>
      <c r="N146" s="41" t="str">
        <f>IF(成就内容!E39="","",INDEX($E$4:$E$178*成就内容!E$121/SUM(成就内容!$D$121:$BZ$121),成就内容!E95,1)-SUM(N$114:N145))</f>
        <v/>
      </c>
      <c r="O146" s="41" t="str">
        <f>IF(成就内容!F39="","",INDEX($E$4:$E$178*成就内容!F$121/SUM(成就内容!$D$121:$BZ$121),成就内容!F95,1)-SUM(O$114:O145))</f>
        <v/>
      </c>
      <c r="P146" s="41" t="str">
        <f>IF(成就内容!G39="","",INDEX($E$4:$E$178*成就内容!G$121/SUM(成就内容!$D$121:$BZ$121),成就内容!G95,1)-SUM(P$114:P145))</f>
        <v/>
      </c>
      <c r="Q146" s="41">
        <f>IF(成就内容!H39="","",INDEX($E$4:$E$178*成就内容!H$121/SUM(成就内容!$D$121:$BZ$121),成就内容!H95,1)-SUM(Q$114:Q145))</f>
        <v>0</v>
      </c>
      <c r="R146" s="41">
        <f>IF(成就内容!I39="","",INDEX($E$4:$E$178*成就内容!I$121/SUM(成就内容!$D$121:$BZ$121),成就内容!I95,1)-SUM(R$114:R145))</f>
        <v>0</v>
      </c>
      <c r="S146" s="41">
        <f>IF(成就内容!J39="","",INDEX($E$4:$E$178*成就内容!J$121/SUM(成就内容!$D$121:$BZ$121),成就内容!J95,1)-SUM(S$114:S145))</f>
        <v>12456154.336734682</v>
      </c>
      <c r="T146" s="41">
        <f>IF(成就内容!K39="","",INDEX($E$4:$E$178*成就内容!K$121/SUM(成就内容!$D$121:$BZ$121),成就内容!K95,1)-SUM(T$114:T145))</f>
        <v>0</v>
      </c>
      <c r="U146" s="41">
        <f>IF(成就内容!L39="","",INDEX($E$4:$E$178*成就内容!L$121/SUM(成就内容!$D$121:$BZ$121),成就内容!L95,1)-SUM(U$114:U145))</f>
        <v>0</v>
      </c>
      <c r="V146" s="41">
        <f>IF(成就内容!M39="","",INDEX($E$4:$E$178*成就内容!M$121/SUM(成就内容!$D$121:$BZ$121),成就内容!M95,1)-SUM(V$114:V145))</f>
        <v>0</v>
      </c>
      <c r="W146" s="41" t="str">
        <f>IF(成就内容!N39="","",INDEX($E$4:$E$178*成就内容!N$121/SUM(成就内容!$D$121:$BZ$121),成就内容!N95,1)-SUM(W$114:W145))</f>
        <v/>
      </c>
      <c r="X146" s="41" t="str">
        <f>IF(成就内容!O39="","",INDEX($E$4:$E$178*成就内容!O$121/SUM(成就内容!$D$121:$BZ$121),成就内容!O95,1)-SUM(X$114:X145))</f>
        <v/>
      </c>
      <c r="Y146" s="41" t="str">
        <f>IF(成就内容!P39="","",INDEX($E$4:$E$178*成就内容!P$121/SUM(成就内容!$D$121:$BZ$121),成就内容!P95,1)-SUM(Y$114:Y145))</f>
        <v/>
      </c>
      <c r="Z146" s="41">
        <f>IF(成就内容!Q39="","",INDEX($E$4:$E$178*成就内容!Q$121/SUM(成就内容!$D$121:$BZ$121),成就内容!Q95,1)-SUM(Z$114:Z145))</f>
        <v>0</v>
      </c>
      <c r="AA146" s="41">
        <f>IF(成就内容!R39="","",INDEX($E$4:$E$178*成就内容!R$121/SUM(成就内容!$D$121:$BZ$121),成就内容!R95,1)-SUM(AA$114:AA145))</f>
        <v>0</v>
      </c>
      <c r="AB146" s="41">
        <f>IF(成就内容!S39="","",INDEX($E$4:$E$178*成就内容!S$121/SUM(成就内容!$D$121:$BZ$121),成就内容!S95,1)-SUM(AB$114:AB145))</f>
        <v>12456154.336734682</v>
      </c>
      <c r="AC146" s="41">
        <f>IF(成就内容!T39="","",INDEX($E$4:$E$178*成就内容!T$121/SUM(成就内容!$D$121:$BZ$121),成就内容!T95,1)-SUM(AC$114:AC145))</f>
        <v>0</v>
      </c>
      <c r="AD146" s="41">
        <f>IF(成就内容!U39="","",INDEX($E$4:$E$178*成就内容!U$121/SUM(成就内容!$D$121:$BZ$121),成就内容!U95,1)-SUM(AD$114:AD145))</f>
        <v>0</v>
      </c>
      <c r="AE146" s="41">
        <f>IF(成就内容!V39="","",INDEX($E$4:$E$178*成就内容!V$121/SUM(成就内容!$D$121:$BZ$121),成就内容!V95,1)-SUM(AE$114:AE145))</f>
        <v>0</v>
      </c>
      <c r="AF146" s="41" t="str">
        <f>IF(成就内容!W39="","",INDEX($E$4:$E$178*成就内容!W$121/SUM(成就内容!$D$121:$BZ$121),成就内容!W95,1)-SUM(AF$114:AF145))</f>
        <v/>
      </c>
      <c r="AG146" s="41" t="str">
        <f>IF(成就内容!X39="","",INDEX($E$4:$E$178*成就内容!X$121/SUM(成就内容!$D$121:$BZ$121),成就内容!X95,1)-SUM(AG$114:AG145))</f>
        <v/>
      </c>
      <c r="AH146" s="41" t="str">
        <f>IF(成就内容!Y39="","",INDEX($E$4:$E$178*成就内容!Y$121/SUM(成就内容!$D$121:$BZ$121),成就内容!Y95,1)-SUM(AH$114:AH145))</f>
        <v/>
      </c>
      <c r="AI146" s="41" t="str">
        <f>IF(成就内容!Z39="","",INDEX($E$4:$E$178*成就内容!Z$121/SUM(成就内容!$D$121:$BZ$121),成就内容!Z95,1)-SUM(AI$114:AI145))</f>
        <v/>
      </c>
      <c r="AJ146" s="41" t="str">
        <f>IF(成就内容!AA39="","",INDEX($E$4:$E$178*成就内容!AA$121/SUM(成就内容!$D$121:$BZ$121),成就内容!AA95,1)-SUM(AJ$114:AJ145))</f>
        <v/>
      </c>
      <c r="AK146" s="41" t="str">
        <f>IF(成就内容!AB39="","",INDEX($E$4:$E$178*成就内容!AB$121/SUM(成就内容!$D$121:$BZ$121),成就内容!AB95,1)-SUM(AK$114:AK145))</f>
        <v/>
      </c>
      <c r="AL146" s="41">
        <f>IF(成就内容!AC39="","",INDEX($E$4:$E$178*成就内容!AC$121/SUM(成就内容!$D$121:$BZ$121),成就内容!AC95,1)-SUM(AL$114:AL145))</f>
        <v>0</v>
      </c>
      <c r="AM146" s="41">
        <f>IF(成就内容!AD39="","",INDEX($E$4:$E$178*成就内容!AD$121/SUM(成就内容!$D$121:$BZ$121),成就内容!AD95,1)-SUM(AM$114:AM145))</f>
        <v>0</v>
      </c>
      <c r="AN146" s="41">
        <f>IF(成就内容!AE39="","",INDEX($E$4:$E$178*成就内容!AE$121/SUM(成就内容!$D$121:$BZ$121),成就内容!AE95,1)-SUM(AN$114:AN145))</f>
        <v>0</v>
      </c>
      <c r="AO146" s="41">
        <f>IF(成就内容!AF39="","",INDEX($E$4:$E$178*成就内容!AF$121/SUM(成就内容!$D$121:$BZ$121),成就内容!AF95,1)-SUM(AO$114:AO145))</f>
        <v>0</v>
      </c>
      <c r="AP146" s="41">
        <f>IF(成就内容!AG39="","",INDEX($E$4:$E$178*成就内容!AG$121/SUM(成就内容!$D$121:$BZ$121),成就内容!AG95,1)-SUM(AP$114:AP145))</f>
        <v>0</v>
      </c>
      <c r="AQ146" s="41" t="str">
        <f>IF(成就内容!AH39="","",INDEX($E$4:$E$178*成就内容!AH$121/SUM(成就内容!$D$121:$BZ$121),成就内容!AH95,1)-SUM(AQ$114:AQ145))</f>
        <v/>
      </c>
      <c r="AR146" s="41">
        <f>IF(成就内容!AI39="","",INDEX($E$4:$E$178*成就内容!AI$121/SUM(成就内容!$D$121:$BZ$121),成就内容!AI95,1)-SUM(AR$114:AR145))</f>
        <v>0</v>
      </c>
      <c r="AS146" s="41">
        <f>IF(成就内容!AJ39="","",INDEX($E$4:$E$178*成就内容!AJ$121/SUM(成就内容!$D$121:$BZ$121),成就内容!AJ95,1)-SUM(AS$114:AS145))</f>
        <v>0</v>
      </c>
      <c r="AT146" s="41" t="str">
        <f>IF(成就内容!AK39="","",INDEX($E$4:$E$178*成就内容!AK$121/SUM(成就内容!$D$121:$BZ$121),成就内容!AK95,1)-SUM(AT$114:AT145))</f>
        <v/>
      </c>
      <c r="AU146" s="41" t="str">
        <f>IF(成就内容!AL39="","",INDEX($E$4:$E$178*成就内容!AL$121/SUM(成就内容!$D$121:$BZ$121),成就内容!AL95,1)-SUM(AU$114:AU145))</f>
        <v/>
      </c>
      <c r="AV146" s="41" t="str">
        <f>IF(成就内容!AM39="","",INDEX($E$4:$E$178*成就内容!AM$121/SUM(成就内容!$D$121:$BZ$121),成就内容!AM95,1)-SUM(AV$114:AV145))</f>
        <v/>
      </c>
      <c r="AW146" s="41" t="str">
        <f>IF(成就内容!AN39="","",INDEX($E$4:$E$178*成就内容!AN$121/SUM(成就内容!$D$121:$BZ$121),成就内容!AN95,1)-SUM(AW$114:AW145))</f>
        <v/>
      </c>
      <c r="AX146" s="41">
        <f>IF(成就内容!AO39="","",INDEX($E$4:$E$178*成就内容!AO$121/SUM(成就内容!$D$121:$BZ$121),成就内容!AO95,1)-SUM(AX$114:AX145))</f>
        <v>6228077.1683673412</v>
      </c>
      <c r="AY146" s="41">
        <f>IF(成就内容!AP39="","",INDEX($E$4:$E$178*成就内容!AP$121/SUM(成就内容!$D$121:$BZ$121),成就内容!AP95,1)-SUM(AY$114:AY145))</f>
        <v>0</v>
      </c>
      <c r="AZ146" s="41">
        <f>IF(成就内容!AQ39="","",INDEX($E$4:$E$178*成就内容!AQ$121/SUM(成就内容!$D$121:$BZ$121),成就内容!AQ95,1)-SUM(AZ$114:AZ145))</f>
        <v>0</v>
      </c>
      <c r="BA146" s="41">
        <f>IF(成就内容!AR39="","",INDEX($E$4:$E$178*成就内容!AR$121/SUM(成就内容!$D$121:$BZ$121),成就内容!AR95,1)-SUM(BA$114:BA145))</f>
        <v>6228077.1683673412</v>
      </c>
      <c r="BB146" s="41">
        <f>IF(成就内容!AS39="","",INDEX($E$4:$E$178*成就内容!AS$121/SUM(成就内容!$D$121:$BZ$121),成就内容!AS95,1)-SUM(BB$114:BB145))</f>
        <v>0</v>
      </c>
      <c r="BC146" s="41">
        <f>IF(成就内容!AT39="","",INDEX($E$4:$E$178*成就内容!AT$121/SUM(成就内容!$D$121:$BZ$121),成就内容!AT95,1)-SUM(BC$114:BC145))</f>
        <v>0</v>
      </c>
      <c r="BD146" s="41">
        <f>IF(成就内容!AU39="","",INDEX($E$4:$E$178*成就内容!AU$121/SUM(成就内容!$D$121:$BZ$121),成就内容!AU95,1)-SUM(BD$114:BD145))</f>
        <v>0</v>
      </c>
      <c r="BE146" s="41" t="str">
        <f>IF(成就内容!AV39="","",INDEX($E$4:$E$178*成就内容!AV$121/SUM(成就内容!$D$121:$BZ$121),成就内容!AV95,1)-SUM(BE$114:BE145))</f>
        <v/>
      </c>
      <c r="BF146" s="41">
        <f>IF(成就内容!AW39="","",INDEX($E$4:$E$178*成就内容!AW$121/SUM(成就内容!$D$121:$BZ$121),成就内容!AW95,1)-SUM(BF$114:BF145))</f>
        <v>0</v>
      </c>
      <c r="BG146" s="41">
        <f>IF(成就内容!AX39="","",INDEX($E$4:$E$178*成就内容!AX$121/SUM(成就内容!$D$121:$BZ$121),成就内容!AX95,1)-SUM(BG$114:BG145))</f>
        <v>0</v>
      </c>
      <c r="BH146" s="41">
        <f>IF(成就内容!AY39="","",INDEX($E$4:$E$178*成就内容!AY$121/SUM(成就内容!$D$121:$BZ$121),成就内容!AY95,1)-SUM(BH$114:BH145))</f>
        <v>12456154.336734712</v>
      </c>
      <c r="BI146" s="41">
        <f>IF(成就内容!AZ39="","",INDEX($E$4:$E$178*成就内容!AZ$121/SUM(成就内容!$D$121:$BZ$121),成就内容!AZ95,1)-SUM(BI$114:BI145))</f>
        <v>0</v>
      </c>
      <c r="BJ146" s="41">
        <f>IF(成就内容!BA39="","",INDEX($E$4:$E$178*成就内容!BA$121/SUM(成就内容!$D$121:$BZ$121),成就内容!BA95,1)-SUM(BJ$114:BJ145))</f>
        <v>0</v>
      </c>
      <c r="BK146" s="41" t="str">
        <f>IF(成就内容!BB39="","",INDEX($E$4:$E$178*成就内容!BB$121/SUM(成就内容!$D$121:$BZ$121),成就内容!BB95,1)-SUM(BK$114:BK145))</f>
        <v/>
      </c>
      <c r="BL146" s="41">
        <f>IF(成就内容!BC39="","",INDEX($E$4:$E$178*成就内容!BC$121/SUM(成就内容!$D$121:$BZ$121),成就内容!BC95,1)-SUM(BL$114:BL145))</f>
        <v>0</v>
      </c>
      <c r="BM146" s="41">
        <f>IF(成就内容!BD39="","",INDEX($E$4:$E$178*成就内容!BD$121/SUM(成就内容!$D$121:$BZ$121),成就内容!BD95,1)-SUM(BM$114:BM145))</f>
        <v>12456154.336734682</v>
      </c>
      <c r="BN146" s="41">
        <f>IF(成就内容!BE39="","",INDEX($E$4:$E$178*成就内容!BE$121/SUM(成就内容!$D$121:$BZ$121),成就内容!BE95,1)-SUM(BN$114:BN145))</f>
        <v>0</v>
      </c>
      <c r="BO146" s="41">
        <f>IF(成就内容!BF39="","",INDEX($E$4:$E$178*成就内容!BF$121/SUM(成就内容!$D$121:$BZ$121),成就内容!BF95,1)-SUM(BO$114:BO145))</f>
        <v>0</v>
      </c>
      <c r="BP146" s="41">
        <f>IF(成就内容!BG39="","",INDEX($E$4:$E$178*成就内容!BG$121/SUM(成就内容!$D$121:$BZ$121),成就内容!BG95,1)-SUM(BP$114:BP145))</f>
        <v>0</v>
      </c>
      <c r="BQ146" s="41" t="str">
        <f>IF(成就内容!BH39="","",INDEX($E$4:$E$178*成就内容!BH$121/SUM(成就内容!$D$121:$BZ$121),成就内容!BH95,1)-SUM(BQ$114:BQ145))</f>
        <v/>
      </c>
      <c r="BR146" s="41" t="str">
        <f>IF(成就内容!BI39="","",INDEX($E$4:$E$178*成就内容!BI$121/SUM(成就内容!$D$121:$BZ$121),成就内容!BI95,1)-SUM(BR$114:BR145))</f>
        <v/>
      </c>
      <c r="BS146" s="41">
        <f>IF(成就内容!BJ39="","",INDEX($E$4:$E$178*成就内容!BJ$121/SUM(成就内容!$D$121:$BZ$121),成就内容!BJ95,1)-SUM(BS$114:BS145))</f>
        <v>4982461.7346938793</v>
      </c>
      <c r="BT146" s="41">
        <f>IF(成就内容!BK39="","",INDEX($E$4:$E$178*成就内容!BK$121/SUM(成就内容!$D$121:$BZ$121),成就内容!BK95,1)-SUM(BT$114:BT145))</f>
        <v>0</v>
      </c>
      <c r="BU146" s="41">
        <f>IF(成就内容!BL39="","",INDEX($E$4:$E$178*成就内容!BL$121/SUM(成就内容!$D$121:$BZ$121),成就内容!BL95,1)-SUM(BU$114:BU145))</f>
        <v>0</v>
      </c>
      <c r="BV146" s="41">
        <f>IF(成就内容!BM39="","",INDEX($E$4:$E$178*成就内容!BM$121/SUM(成就内容!$D$121:$BZ$121),成就内容!BM95,1)-SUM(BV$114:BV145))</f>
        <v>4982461.7346938774</v>
      </c>
      <c r="BW146" s="41" t="str">
        <f>IF(成就内容!BN39="","",INDEX($E$4:$E$178*成就内容!BN$121/SUM(成就内容!$D$121:$BZ$121),成就内容!BN95,1)-SUM(BW$114:BW145))</f>
        <v/>
      </c>
      <c r="BX146" s="41">
        <f>IF(成就内容!BO39="","",INDEX($E$4:$E$178*成就内容!BO$121/SUM(成就内容!$D$121:$BZ$121),成就内容!BO95,1)-SUM(BX$114:BX145))</f>
        <v>0</v>
      </c>
      <c r="BY146" s="41">
        <f>IF(成就内容!BP39="","",INDEX($E$4:$E$178*成就内容!BP$121/SUM(成就内容!$D$121:$BZ$121),成就内容!BP95,1)-SUM(BY$114:BY145))</f>
        <v>0</v>
      </c>
      <c r="BZ146" s="41">
        <f>IF(成就内容!BQ39="","",INDEX($E$4:$E$178*成就内容!BQ$121/SUM(成就内容!$D$121:$BZ$121),成就内容!BQ95,1)-SUM(BZ$114:BZ145))</f>
        <v>0</v>
      </c>
      <c r="CA146" s="41" t="str">
        <f>IF(成就内容!BR39="","",INDEX($E$4:$E$178*成就内容!BR$121/SUM(成就内容!$D$121:$BZ$121),成就内容!BR95,1)-SUM(CA$114:CA145))</f>
        <v/>
      </c>
      <c r="CB146" s="41" t="str">
        <f>IF(成就内容!BS39="","",INDEX($E$4:$E$178*成就内容!BS$121/SUM(成就内容!$D$121:$BZ$121),成就内容!BS95,1)-SUM(CB$114:CB145))</f>
        <v/>
      </c>
      <c r="CC146" s="41">
        <f>IF(成就内容!BT39="","",INDEX($E$4:$E$178*成就内容!BT$121/SUM(成就内容!$D$121:$BZ$121),成就内容!BT95,1)-SUM(CC$114:CC145))</f>
        <v>0</v>
      </c>
      <c r="CD146" s="41">
        <f>IF(成就内容!BU39="","",INDEX($E$4:$E$178*成就内容!BU$121/SUM(成就内容!$D$121:$BZ$121),成就内容!BU95,1)-SUM(CD$114:CD145))</f>
        <v>0</v>
      </c>
      <c r="CE146" s="41" t="str">
        <f>IF(成就内容!BV39="","",INDEX($E$4:$E$178*成就内容!BV$121/SUM(成就内容!$D$121:$BZ$121),成就内容!BV95,1)-SUM(CE$114:CE145))</f>
        <v/>
      </c>
      <c r="CF146" s="41">
        <f>IF(成就内容!BW39="","",INDEX($E$4:$E$178*成就内容!BW$121/SUM(成就内容!$D$121:$BZ$121),成就内容!BW95,1)-SUM(CF$114:CF145))</f>
        <v>0</v>
      </c>
      <c r="CG146" s="41">
        <f>IF(成就内容!BX39="","",INDEX($E$4:$E$178*成就内容!BX$121/SUM(成就内容!$D$121:$BZ$121),成就内容!BX95,1)-SUM(CG$114:CG145))</f>
        <v>9342115.7525510192</v>
      </c>
      <c r="CH146" s="41">
        <f>IF(成就内容!BY39="","",INDEX($E$4:$E$178*成就内容!BY$121/SUM(成就内容!$D$121:$BZ$121),成就内容!BY95,1)-SUM(CH$114:CH145))</f>
        <v>0</v>
      </c>
      <c r="CI146" s="41">
        <f>IF(成就内容!BZ39="","",INDEX($E$4:$E$178*成就内容!BZ$121/SUM(成就内容!$D$121:$BZ$121),成就内容!BZ95,1)-SUM(CI$114:CI145))</f>
        <v>0</v>
      </c>
      <c r="CK146" s="19"/>
      <c r="CM146" s="43">
        <v>33</v>
      </c>
      <c r="CN146" s="41">
        <f>IF(M146="","",IF(成就内容!D$121&lt;&gt;"",MAX(ROUNDUP(SMALL(M$114:M$163,$L146)/1000,0)*1000,1000),0))</f>
        <v>0</v>
      </c>
      <c r="CO146" s="41" t="str">
        <f>IF(N146="","",IF(成就内容!E$121&lt;&gt;"",MAX(ROUNDUP(SMALL(N$114:N$163,$L146)/1000,0)*1000,1000),0))</f>
        <v/>
      </c>
      <c r="CP146" s="41" t="str">
        <f>IF(O146="","",IF(成就内容!F$121&lt;&gt;"",MAX(ROUNDUP(SMALL(O$114:O$163,$L146)/1000,0)*1000,1000),0))</f>
        <v/>
      </c>
      <c r="CQ146" s="41" t="str">
        <f>IF(P146="","",IF(成就内容!G$121&lt;&gt;"",MAX(ROUNDUP(SMALL(P$114:P$163,$L146)/1000,0)*1000,1000),0))</f>
        <v/>
      </c>
      <c r="CR146" s="41">
        <f>IF(Q146="","",IF(成就内容!H$121&lt;&gt;"",MAX(ROUNDUP(SMALL(Q$114:Q$163,$L146)/1000,0)*1000,1000),0))</f>
        <v>0</v>
      </c>
      <c r="CS146" s="41">
        <f>IF(R146="","",IF(成就内容!I$121&lt;&gt;"",MAX(ROUNDUP(SMALL(R$114:R$163,$L146)/1000,0)*1000,1000),0))</f>
        <v>0</v>
      </c>
      <c r="CT146" s="41">
        <f>IF(S146="","",IF(成就内容!J$121&lt;&gt;"",MAX(ROUNDUP(SMALL(S$114:S$163,$L146)/1000,0)*1000,1000),0))</f>
        <v>12457000</v>
      </c>
      <c r="CU146" s="41">
        <f>IF(T146="","",IF(成就内容!K$121&lt;&gt;"",MAX(ROUNDUP(SMALL(T$114:T$163,$L146)/1000,0)*1000,1000),0))</f>
        <v>0</v>
      </c>
      <c r="CV146" s="41">
        <f>IF(U146="","",IF(成就内容!L$121&lt;&gt;"",MAX(ROUNDUP(SMALL(U$114:U$163,$L146)/1000,0)*1000,1000),0))</f>
        <v>0</v>
      </c>
      <c r="CW146" s="41">
        <f>IF(V146="","",IF(成就内容!M$121&lt;&gt;"",MAX(ROUNDUP(SMALL(V$114:V$163,$L146)/1000,0)*1000,1000),0))</f>
        <v>0</v>
      </c>
      <c r="CX146" s="41" t="str">
        <f>IF(W146="","",IF(成就内容!N$121&lt;&gt;"",MAX(ROUNDUP(SMALL(W$114:W$163,$L146)/1000,0)*1000,1000),0))</f>
        <v/>
      </c>
      <c r="CY146" s="41" t="str">
        <f>IF(X146="","",IF(成就内容!O$121&lt;&gt;"",MAX(ROUNDUP(SMALL(X$114:X$163,$L146)/1000,0)*1000,1000),0))</f>
        <v/>
      </c>
      <c r="CZ146" s="41" t="str">
        <f>IF(Y146="","",IF(成就内容!P$121&lt;&gt;"",MAX(ROUNDUP(SMALL(Y$114:Y$163,$L146)/1000,0)*1000,1000),0))</f>
        <v/>
      </c>
      <c r="DA146" s="41">
        <f>IF(Z146="","",IF(成就内容!Q$121&lt;&gt;"",MAX(ROUNDUP(SMALL(Z$114:Z$163,$L146)/1000,0)*1000,1000),0))</f>
        <v>0</v>
      </c>
      <c r="DB146" s="41">
        <f>IF(AA146="","",IF(成就内容!R$121&lt;&gt;"",MAX(ROUNDUP(SMALL(AA$114:AA$163,$L146)/1000,0)*1000,1000),0))</f>
        <v>0</v>
      </c>
      <c r="DC146" s="41">
        <f>IF(AB146="","",IF(成就内容!S$121&lt;&gt;"",MAX(ROUNDUP(SMALL(AB$114:AB$163,$L146)/1000,0)*1000,1000),0))</f>
        <v>12457000</v>
      </c>
      <c r="DD146" s="41">
        <f>IF(AC146="","",IF(成就内容!T$121&lt;&gt;"",MAX(ROUNDUP(SMALL(AC$114:AC$163,$L146)/1000,0)*1000,1000),0))</f>
        <v>0</v>
      </c>
      <c r="DE146" s="41">
        <f>IF(AD146="","",IF(成就内容!U$121&lt;&gt;"",MAX(ROUNDUP(SMALL(AD$114:AD$163,$L146)/1000,0)*1000,1000),0))</f>
        <v>0</v>
      </c>
      <c r="DF146" s="41">
        <f>IF(AE146="","",IF(成就内容!V$121&lt;&gt;"",MAX(ROUNDUP(SMALL(AE$114:AE$163,$L146)/1000,0)*1000,1000),0))</f>
        <v>0</v>
      </c>
      <c r="DG146" s="41" t="str">
        <f>IF(AF146="","",IF(成就内容!W$121&lt;&gt;"",MAX(ROUNDUP(SMALL(AF$114:AF$163,$L146)/1000,0)*1000,1000),0))</f>
        <v/>
      </c>
      <c r="DH146" s="41" t="str">
        <f>IF(AG146="","",IF(成就内容!X$121&lt;&gt;"",MAX(ROUNDUP(SMALL(AG$114:AG$163,$L146)/1000,0)*1000,1000),0))</f>
        <v/>
      </c>
      <c r="DI146" s="41" t="str">
        <f>IF(AH146="","",IF(成就内容!Y$121&lt;&gt;"",MAX(ROUNDUP(SMALL(AH$114:AH$163,$L146)/1000,0)*1000,1000),0))</f>
        <v/>
      </c>
      <c r="DJ146" s="41" t="str">
        <f>IF(AI146="","",IF(成就内容!Z$121&lt;&gt;"",MAX(ROUNDUP(SMALL(AI$114:AI$163,$L146)/1000,0)*1000,1000),0))</f>
        <v/>
      </c>
      <c r="DK146" s="41" t="str">
        <f>IF(AJ146="","",IF(成就内容!AA$121&lt;&gt;"",MAX(ROUNDUP(SMALL(AJ$114:AJ$163,$L146)/1000,0)*1000,1000),0))</f>
        <v/>
      </c>
      <c r="DL146" s="41" t="str">
        <f>IF(AK146="","",IF(成就内容!AB$121&lt;&gt;"",MAX(ROUNDUP(SMALL(AK$114:AK$163,$L146)/1000,0)*1000,1000),0))</f>
        <v/>
      </c>
      <c r="DM146" s="41">
        <f>IF(AL146="","",IF(成就内容!AC$121&lt;&gt;"",MAX(ROUNDUP(SMALL(AL$114:AL$163,$L146)/1000,0)*1000,1000),0))</f>
        <v>0</v>
      </c>
      <c r="DN146" s="41">
        <f>IF(AM146="","",IF(成就内容!AD$121&lt;&gt;"",MAX(ROUNDUP(SMALL(AM$114:AM$163,$L146)/1000,0)*1000,1000),0))</f>
        <v>0</v>
      </c>
      <c r="DO146" s="41">
        <f>IF(AN146="","",IF(成就内容!AE$121&lt;&gt;"",MAX(ROUNDUP(SMALL(AN$114:AN$163,$L146)/1000,0)*1000,1000),0))</f>
        <v>0</v>
      </c>
      <c r="DP146" s="41">
        <f>IF(AO146="","",IF(成就内容!AF$121&lt;&gt;"",MAX(ROUNDUP(SMALL(AO$114:AO$163,$L146)/1000,0)*1000,1000),0))</f>
        <v>0</v>
      </c>
      <c r="DQ146" s="41">
        <f>IF(AP146="","",IF(成就内容!AG$121&lt;&gt;"",MAX(ROUNDUP(SMALL(AP$114:AP$163,$L146)/1000,0)*1000,1000),0))</f>
        <v>0</v>
      </c>
      <c r="DR146" s="41" t="str">
        <f>IF(AQ146="","",IF(成就内容!AH$121&lt;&gt;"",MAX(ROUNDUP(SMALL(AQ$114:AQ$163,$L146)/1000,0)*1000,1000),0))</f>
        <v/>
      </c>
      <c r="DS146" s="41">
        <f>IF(AR146="","",IF(成就内容!AI$121&lt;&gt;"",MAX(ROUNDUP(SMALL(AR$114:AR$163,$L146)/1000,0)*1000,1000),0))</f>
        <v>0</v>
      </c>
      <c r="DT146" s="41">
        <f>IF(AS146="","",IF(成就内容!AJ$121&lt;&gt;"",MAX(ROUNDUP(SMALL(AS$114:AS$163,$L146)/1000,0)*1000,1000),0))</f>
        <v>0</v>
      </c>
      <c r="DU146" s="41" t="str">
        <f>IF(AT146="","",IF(成就内容!AK$121&lt;&gt;"",MAX(ROUNDUP(SMALL(AT$114:AT$163,$L146)/1000,0)*1000,1000),0))</f>
        <v/>
      </c>
      <c r="DV146" s="41" t="str">
        <f>IF(AU146="","",IF(成就内容!AL$121&lt;&gt;"",MAX(ROUNDUP(SMALL(AU$114:AU$163,$L146)/1000,0)*1000,1000),0))</f>
        <v/>
      </c>
      <c r="DW146" s="41" t="str">
        <f>IF(AV146="","",IF(成就内容!AM$121&lt;&gt;"",MAX(ROUNDUP(SMALL(AV$114:AV$163,$L146)/1000,0)*1000,1000),0))</f>
        <v/>
      </c>
      <c r="DX146" s="41" t="str">
        <f>IF(AW146="","",IF(成就内容!AN$121&lt;&gt;"",MAX(ROUNDUP(SMALL(AW$114:AW$163,$L146)/1000,0)*1000,1000),0))</f>
        <v/>
      </c>
      <c r="DY146" s="41">
        <f>IF(AX146="","",IF(成就内容!AO$121&lt;&gt;"",MAX(ROUNDUP(SMALL(AX$114:AX$163,$L146)/1000,0)*1000,1000),0))</f>
        <v>6229000</v>
      </c>
      <c r="DZ146" s="41">
        <f>IF(AY146="","",IF(成就内容!AP$121&lt;&gt;"",MAX(ROUNDUP(SMALL(AY$114:AY$163,$L146)/1000,0)*1000,1000),0))</f>
        <v>0</v>
      </c>
      <c r="EA146" s="41">
        <f>IF(AZ146="","",IF(成就内容!AQ$121&lt;&gt;"",MAX(ROUNDUP(SMALL(AZ$114:AZ$163,$L146)/1000,0)*1000,1000),0))</f>
        <v>0</v>
      </c>
      <c r="EB146" s="41">
        <f>IF(BA146="","",IF(成就内容!AR$121&lt;&gt;"",MAX(ROUNDUP(SMALL(BA$114:BA$163,$L146)/1000,0)*1000,1000),0))</f>
        <v>6229000</v>
      </c>
      <c r="EC146" s="41">
        <f>IF(BB146="","",IF(成就内容!AS$121&lt;&gt;"",MAX(ROUNDUP(SMALL(BB$114:BB$163,$L146)/1000,0)*1000,1000),0))</f>
        <v>0</v>
      </c>
      <c r="ED146" s="41">
        <f>IF(BC146="","",IF(成就内容!AT$121&lt;&gt;"",MAX(ROUNDUP(SMALL(BC$114:BC$163,$L146)/1000,0)*1000,1000),0))</f>
        <v>0</v>
      </c>
      <c r="EE146" s="41">
        <f>IF(BD146="","",IF(成就内容!AU$121&lt;&gt;"",MAX(ROUNDUP(SMALL(BD$114:BD$163,$L146)/1000,0)*1000,1000),0))</f>
        <v>0</v>
      </c>
      <c r="EF146" s="41" t="str">
        <f>IF(BE146="","",IF(成就内容!AV$121&lt;&gt;"",MAX(ROUNDUP(SMALL(BE$114:BE$163,$L146)/1000,0)*1000,1000),0))</f>
        <v/>
      </c>
      <c r="EG146" s="41">
        <f>IF(BF146="","",IF(成就内容!AW$121&lt;&gt;"",MAX(ROUNDUP(SMALL(BF$114:BF$163,$L146)/1000,0)*1000,1000),0))</f>
        <v>0</v>
      </c>
      <c r="EH146" s="41">
        <f>IF(BG146="","",IF(成就内容!AX$121&lt;&gt;"",MAX(ROUNDUP(SMALL(BG$114:BG$163,$L146)/1000,0)*1000,1000),0))</f>
        <v>0</v>
      </c>
      <c r="EI146" s="41">
        <f>IF(BH146="","",IF(成就内容!AY$121&lt;&gt;"",MAX(ROUNDUP(SMALL(BH$114:BH$163,$L146)/1000,0)*1000,1000),0))</f>
        <v>12457000</v>
      </c>
      <c r="EJ146" s="41">
        <f>IF(BI146="","",IF(成就内容!AZ$121&lt;&gt;"",MAX(ROUNDUP(SMALL(BI$114:BI$163,$L146)/1000,0)*1000,1000),0))</f>
        <v>0</v>
      </c>
      <c r="EK146" s="41">
        <f>IF(BJ146="","",IF(成就内容!BA$121&lt;&gt;"",MAX(ROUNDUP(SMALL(BJ$114:BJ$163,$L146)/1000,0)*1000,1000),0))</f>
        <v>0</v>
      </c>
      <c r="EL146" s="41" t="str">
        <f>IF(BK146="","",IF(成就内容!BB$121&lt;&gt;"",MAX(ROUNDUP(SMALL(BK$114:BK$163,$L146)/1000,0)*1000,1000),0))</f>
        <v/>
      </c>
      <c r="EM146" s="41">
        <f>IF(BL146="","",IF(成就内容!BC$121&lt;&gt;"",MAX(ROUNDUP(SMALL(BL$114:BL$163,$L146)/1000,0)*1000,1000),0))</f>
        <v>0</v>
      </c>
      <c r="EN146" s="41">
        <f>IF(BM146="","",IF(成就内容!BD$121&lt;&gt;"",MAX(ROUNDUP(SMALL(BM$114:BM$163,$L146)/1000,0)*1000,1000),0))</f>
        <v>12457000</v>
      </c>
      <c r="EO146" s="41">
        <f>IF(BN146="","",IF(成就内容!BE$121&lt;&gt;"",MAX(ROUNDUP(SMALL(BN$114:BN$163,$L146)/1000,0)*1000,1000),0))</f>
        <v>0</v>
      </c>
      <c r="EP146" s="41">
        <f>IF(BO146="","",IF(成就内容!BF$121&lt;&gt;"",MAX(ROUNDUP(SMALL(BO$114:BO$163,$L146)/1000,0)*1000,1000),0))</f>
        <v>0</v>
      </c>
      <c r="EQ146" s="41">
        <f>IF(BP146="","",IF(成就内容!BG$121&lt;&gt;"",MAX(ROUNDUP(SMALL(BP$114:BP$163,$L146)/1000,0)*1000,1000),0))</f>
        <v>0</v>
      </c>
      <c r="ER146" s="41" t="str">
        <f>IF(BQ146="","",IF(成就内容!BH$121&lt;&gt;"",MAX(ROUNDUP(SMALL(BQ$114:BQ$163,$L146)/1000,0)*1000,1000),0))</f>
        <v/>
      </c>
      <c r="ES146" s="41" t="str">
        <f>IF(BR146="","",IF(成就内容!BI$121&lt;&gt;"",MAX(ROUNDUP(SMALL(BR$114:BR$163,$L146)/1000,0)*1000,1000),0))</f>
        <v/>
      </c>
      <c r="ET146" s="41">
        <f>IF(BS146="","",IF(成就内容!BJ$121&lt;&gt;"",MAX(ROUNDUP(SMALL(BS$114:BS$163,$L146)/1000,0)*1000,1000),0))</f>
        <v>3737000</v>
      </c>
      <c r="EU146" s="41">
        <f>IF(BT146="","",IF(成就内容!BK$121&lt;&gt;"",MAX(ROUNDUP(SMALL(BT$114:BT$163,$L146)/1000,0)*1000,1000),0))</f>
        <v>0</v>
      </c>
      <c r="EV146" s="41">
        <f>IF(BU146="","",IF(成就内容!BL$121&lt;&gt;"",MAX(ROUNDUP(SMALL(BU$114:BU$163,$L146)/1000,0)*1000,1000),0))</f>
        <v>0</v>
      </c>
      <c r="EW146" s="41">
        <f>IF(BV146="","",IF(成就内容!BM$121&lt;&gt;"",MAX(ROUNDUP(SMALL(BV$114:BV$163,$L146)/1000,0)*1000,1000),0))</f>
        <v>4983000</v>
      </c>
      <c r="EX146" s="41" t="str">
        <f>IF(BW146="","",IF(成就内容!BN$121&lt;&gt;"",MAX(ROUNDUP(SMALL(BW$114:BW$163,$L146)/1000,0)*1000,1000),0))</f>
        <v/>
      </c>
      <c r="EY146" s="41">
        <f>IF(BX146="","",IF(成就内容!BO$121&lt;&gt;"",MAX(ROUNDUP(SMALL(BX$114:BX$163,$L146)/1000,0)*1000,1000),0))</f>
        <v>0</v>
      </c>
      <c r="EZ146" s="41">
        <f>IF(BY146="","",IF(成就内容!BP$121&lt;&gt;"",MAX(ROUNDUP(SMALL(BY$114:BY$163,$L146)/1000,0)*1000,1000),0))</f>
        <v>0</v>
      </c>
      <c r="FA146" s="41">
        <f>IF(BZ146="","",IF(成就内容!BQ$121&lt;&gt;"",MAX(ROUNDUP(SMALL(BZ$114:BZ$163,$L146)/1000,0)*1000,1000),0))</f>
        <v>0</v>
      </c>
      <c r="FB146" s="41" t="str">
        <f>IF(CA146="","",IF(成就内容!BR$121&lt;&gt;"",MAX(ROUNDUP(SMALL(CA$114:CA$163,$L146)/1000,0)*1000,1000),0))</f>
        <v/>
      </c>
      <c r="FC146" s="41" t="str">
        <f>IF(CB146="","",IF(成就内容!BS$121&lt;&gt;"",MAX(ROUNDUP(SMALL(CB$114:CB$163,$L146)/1000,0)*1000,1000),0))</f>
        <v/>
      </c>
      <c r="FD146" s="41">
        <f>IF(CC146="","",IF(成就内容!BT$121&lt;&gt;"",MAX(ROUNDUP(SMALL(CC$114:CC$163,$L146)/1000,0)*1000,1000),0))</f>
        <v>0</v>
      </c>
      <c r="FE146" s="41">
        <f>IF(CD146="","",IF(成就内容!BU$121&lt;&gt;"",MAX(ROUNDUP(SMALL(CD$114:CD$163,$L146)/1000,0)*1000,1000),0))</f>
        <v>0</v>
      </c>
      <c r="FF146" s="41" t="str">
        <f>IF(CE146="","",IF(成就内容!BV$121&lt;&gt;"",MAX(ROUNDUP(SMALL(CE$114:CE$163,$L146)/1000,0)*1000,1000),0))</f>
        <v/>
      </c>
      <c r="FG146" s="41">
        <f>IF(CF146="","",IF(成就内容!BW$121&lt;&gt;"",MAX(ROUNDUP(SMALL(CF$114:CF$163,$L146)/1000,0)*1000,1000),0))</f>
        <v>0</v>
      </c>
      <c r="FH146" s="41">
        <f>IF(CG146="","",IF(成就内容!BX$121&lt;&gt;"",MAX(ROUNDUP(SMALL(CG$114:CG$163,$L146)/1000,0)*1000,1000),0))</f>
        <v>9343000</v>
      </c>
      <c r="FI146" s="41">
        <f>IF(CH146="","",IF(成就内容!BY$121&lt;&gt;"",MAX(ROUNDUP(SMALL(CH$114:CH$163,$L146)/1000,0)*1000,1000),0))</f>
        <v>0</v>
      </c>
      <c r="FJ146" s="41">
        <f>IF(CI146="","",IF(成就内容!BZ$121&lt;&gt;"",MAX(ROUNDUP(SMALL(CI$114:CI$163,$L146)/1000,0)*1000,1000),0))</f>
        <v>0</v>
      </c>
    </row>
    <row r="147" spans="2:166" s="96" customFormat="1" x14ac:dyDescent="0.15">
      <c r="B147" s="96">
        <v>144</v>
      </c>
      <c r="C147" s="96">
        <f>'[1]功能-子任务'!$S148</f>
        <v>298670.40000000002</v>
      </c>
      <c r="D147" s="96">
        <f>'[1]功能-子任务'!$AC148</f>
        <v>276480000</v>
      </c>
      <c r="E147" s="96">
        <f>'[1]功能-子任务'!$AM148/4</f>
        <v>1851766406.25</v>
      </c>
      <c r="F147" s="96">
        <f t="shared" si="154"/>
        <v>1851766406.25</v>
      </c>
      <c r="G147" s="96">
        <f>'[1]功能-子任务'!$AR148</f>
        <v>3961620000.000001</v>
      </c>
      <c r="H147" s="96">
        <f>'[1]功能-子任务'!$BA148</f>
        <v>495950</v>
      </c>
      <c r="I147" s="96">
        <f>'[1]功能-子任务'!$BJ148</f>
        <v>1887377.8</v>
      </c>
      <c r="J147" s="19"/>
      <c r="L147" s="43">
        <v>34</v>
      </c>
      <c r="M147" s="41">
        <f>IF(成就内容!D40="","",INDEX($E$4:$E$178*成就内容!D$121/SUM(成就内容!$D$121:$BZ$121),成就内容!D96,1)-SUM(M$114:M146))</f>
        <v>0</v>
      </c>
      <c r="N147" s="41" t="str">
        <f>IF(成就内容!E40="","",INDEX($E$4:$E$178*成就内容!E$121/SUM(成就内容!$D$121:$BZ$121),成就内容!E96,1)-SUM(N$114:N146))</f>
        <v/>
      </c>
      <c r="O147" s="41" t="str">
        <f>IF(成就内容!F40="","",INDEX($E$4:$E$178*成就内容!F$121/SUM(成就内容!$D$121:$BZ$121),成就内容!F96,1)-SUM(O$114:O146))</f>
        <v/>
      </c>
      <c r="P147" s="41" t="str">
        <f>IF(成就内容!G40="","",INDEX($E$4:$E$178*成就内容!G$121/SUM(成就内容!$D$121:$BZ$121),成就内容!G96,1)-SUM(P$114:P146))</f>
        <v/>
      </c>
      <c r="Q147" s="41">
        <f>IF(成就内容!H40="","",INDEX($E$4:$E$178*成就内容!H$121/SUM(成就内容!$D$121:$BZ$121),成就内容!H96,1)-SUM(Q$114:Q146))</f>
        <v>0</v>
      </c>
      <c r="R147" s="41">
        <f>IF(成就内容!I40="","",INDEX($E$4:$E$178*成就内容!I$121/SUM(成就内容!$D$121:$BZ$121),成就内容!I96,1)-SUM(R$114:R146))</f>
        <v>0</v>
      </c>
      <c r="S147" s="41">
        <f>IF(成就内容!J40="","",INDEX($E$4:$E$178*成就内容!J$121/SUM(成就内容!$D$121:$BZ$121),成就内容!J96,1)-SUM(S$114:S146))</f>
        <v>12456154.336734712</v>
      </c>
      <c r="T147" s="41">
        <f>IF(成就内容!K40="","",INDEX($E$4:$E$178*成就内容!K$121/SUM(成就内容!$D$121:$BZ$121),成就内容!K96,1)-SUM(T$114:T146))</f>
        <v>0</v>
      </c>
      <c r="U147" s="41">
        <f>IF(成就内容!L40="","",INDEX($E$4:$E$178*成就内容!L$121/SUM(成就内容!$D$121:$BZ$121),成就内容!L96,1)-SUM(U$114:U146))</f>
        <v>0</v>
      </c>
      <c r="V147" s="41">
        <f>IF(成就内容!M40="","",INDEX($E$4:$E$178*成就内容!M$121/SUM(成就内容!$D$121:$BZ$121),成就内容!M96,1)-SUM(V$114:V146))</f>
        <v>0</v>
      </c>
      <c r="W147" s="41" t="str">
        <f>IF(成就内容!N40="","",INDEX($E$4:$E$178*成就内容!N$121/SUM(成就内容!$D$121:$BZ$121),成就内容!N96,1)-SUM(W$114:W146))</f>
        <v/>
      </c>
      <c r="X147" s="41" t="str">
        <f>IF(成就内容!O40="","",INDEX($E$4:$E$178*成就内容!O$121/SUM(成就内容!$D$121:$BZ$121),成就内容!O96,1)-SUM(X$114:X146))</f>
        <v/>
      </c>
      <c r="Y147" s="41" t="str">
        <f>IF(成就内容!P40="","",INDEX($E$4:$E$178*成就内容!P$121/SUM(成就内容!$D$121:$BZ$121),成就内容!P96,1)-SUM(Y$114:Y146))</f>
        <v/>
      </c>
      <c r="Z147" s="41">
        <f>IF(成就内容!Q40="","",INDEX($E$4:$E$178*成就内容!Q$121/SUM(成就内容!$D$121:$BZ$121),成就内容!Q96,1)-SUM(Z$114:Z146))</f>
        <v>0</v>
      </c>
      <c r="AA147" s="41">
        <f>IF(成就内容!R40="","",INDEX($E$4:$E$178*成就内容!R$121/SUM(成就内容!$D$121:$BZ$121),成就内容!R96,1)-SUM(AA$114:AA146))</f>
        <v>0</v>
      </c>
      <c r="AB147" s="41">
        <f>IF(成就内容!S40="","",INDEX($E$4:$E$178*成就内容!S$121/SUM(成就内容!$D$121:$BZ$121),成就内容!S96,1)-SUM(AB$114:AB146))</f>
        <v>12456154.336734712</v>
      </c>
      <c r="AC147" s="41">
        <f>IF(成就内容!T40="","",INDEX($E$4:$E$178*成就内容!T$121/SUM(成就内容!$D$121:$BZ$121),成就内容!T96,1)-SUM(AC$114:AC146))</f>
        <v>0</v>
      </c>
      <c r="AD147" s="41">
        <f>IF(成就内容!U40="","",INDEX($E$4:$E$178*成就内容!U$121/SUM(成就内容!$D$121:$BZ$121),成就内容!U96,1)-SUM(AD$114:AD146))</f>
        <v>0</v>
      </c>
      <c r="AE147" s="41">
        <f>IF(成就内容!V40="","",INDEX($E$4:$E$178*成就内容!V$121/SUM(成就内容!$D$121:$BZ$121),成就内容!V96,1)-SUM(AE$114:AE146))</f>
        <v>0</v>
      </c>
      <c r="AF147" s="41" t="str">
        <f>IF(成就内容!W40="","",INDEX($E$4:$E$178*成就内容!W$121/SUM(成就内容!$D$121:$BZ$121),成就内容!W96,1)-SUM(AF$114:AF146))</f>
        <v/>
      </c>
      <c r="AG147" s="41" t="str">
        <f>IF(成就内容!X40="","",INDEX($E$4:$E$178*成就内容!X$121/SUM(成就内容!$D$121:$BZ$121),成就内容!X96,1)-SUM(AG$114:AG146))</f>
        <v/>
      </c>
      <c r="AH147" s="41" t="str">
        <f>IF(成就内容!Y40="","",INDEX($E$4:$E$178*成就内容!Y$121/SUM(成就内容!$D$121:$BZ$121),成就内容!Y96,1)-SUM(AH$114:AH146))</f>
        <v/>
      </c>
      <c r="AI147" s="41" t="str">
        <f>IF(成就内容!Z40="","",INDEX($E$4:$E$178*成就内容!Z$121/SUM(成就内容!$D$121:$BZ$121),成就内容!Z96,1)-SUM(AI$114:AI146))</f>
        <v/>
      </c>
      <c r="AJ147" s="41" t="str">
        <f>IF(成就内容!AA40="","",INDEX($E$4:$E$178*成就内容!AA$121/SUM(成就内容!$D$121:$BZ$121),成就内容!AA96,1)-SUM(AJ$114:AJ146))</f>
        <v/>
      </c>
      <c r="AK147" s="41" t="str">
        <f>IF(成就内容!AB40="","",INDEX($E$4:$E$178*成就内容!AB$121/SUM(成就内容!$D$121:$BZ$121),成就内容!AB96,1)-SUM(AK$114:AK146))</f>
        <v/>
      </c>
      <c r="AL147" s="41">
        <f>IF(成就内容!AC40="","",INDEX($E$4:$E$178*成就内容!AC$121/SUM(成就内容!$D$121:$BZ$121),成就内容!AC96,1)-SUM(AL$114:AL146))</f>
        <v>0</v>
      </c>
      <c r="AM147" s="41">
        <f>IF(成就内容!AD40="","",INDEX($E$4:$E$178*成就内容!AD$121/SUM(成就内容!$D$121:$BZ$121),成就内容!AD96,1)-SUM(AM$114:AM146))</f>
        <v>0</v>
      </c>
      <c r="AN147" s="41">
        <f>IF(成就内容!AE40="","",INDEX($E$4:$E$178*成就内容!AE$121/SUM(成就内容!$D$121:$BZ$121),成就内容!AE96,1)-SUM(AN$114:AN146))</f>
        <v>0</v>
      </c>
      <c r="AO147" s="41">
        <f>IF(成就内容!AF40="","",INDEX($E$4:$E$178*成就内容!AF$121/SUM(成就内容!$D$121:$BZ$121),成就内容!AF96,1)-SUM(AO$114:AO146))</f>
        <v>0</v>
      </c>
      <c r="AP147" s="41">
        <f>IF(成就内容!AG40="","",INDEX($E$4:$E$178*成就内容!AG$121/SUM(成就内容!$D$121:$BZ$121),成就内容!AG96,1)-SUM(AP$114:AP146))</f>
        <v>0</v>
      </c>
      <c r="AQ147" s="41" t="str">
        <f>IF(成就内容!AH40="","",INDEX($E$4:$E$178*成就内容!AH$121/SUM(成就内容!$D$121:$BZ$121),成就内容!AH96,1)-SUM(AQ$114:AQ146))</f>
        <v/>
      </c>
      <c r="AR147" s="41">
        <f>IF(成就内容!AI40="","",INDEX($E$4:$E$178*成就内容!AI$121/SUM(成就内容!$D$121:$BZ$121),成就内容!AI96,1)-SUM(AR$114:AR146))</f>
        <v>0</v>
      </c>
      <c r="AS147" s="41">
        <f>IF(成就内容!AJ40="","",INDEX($E$4:$E$178*成就内容!AJ$121/SUM(成就内容!$D$121:$BZ$121),成就内容!AJ96,1)-SUM(AS$114:AS146))</f>
        <v>0</v>
      </c>
      <c r="AT147" s="41" t="str">
        <f>IF(成就内容!AK40="","",INDEX($E$4:$E$178*成就内容!AK$121/SUM(成就内容!$D$121:$BZ$121),成就内容!AK96,1)-SUM(AT$114:AT146))</f>
        <v/>
      </c>
      <c r="AU147" s="41" t="str">
        <f>IF(成就内容!AL40="","",INDEX($E$4:$E$178*成就内容!AL$121/SUM(成就内容!$D$121:$BZ$121),成就内容!AL96,1)-SUM(AU$114:AU146))</f>
        <v/>
      </c>
      <c r="AV147" s="41" t="str">
        <f>IF(成就内容!AM40="","",INDEX($E$4:$E$178*成就内容!AM$121/SUM(成就内容!$D$121:$BZ$121),成就内容!AM96,1)-SUM(AV$114:AV146))</f>
        <v/>
      </c>
      <c r="AW147" s="41" t="str">
        <f>IF(成就内容!AN40="","",INDEX($E$4:$E$178*成就内容!AN$121/SUM(成就内容!$D$121:$BZ$121),成就内容!AN96,1)-SUM(AW$114:AW146))</f>
        <v/>
      </c>
      <c r="AX147" s="41">
        <f>IF(成就内容!AO40="","",INDEX($E$4:$E$178*成就内容!AO$121/SUM(成就内容!$D$121:$BZ$121),成就内容!AO96,1)-SUM(AX$114:AX146))</f>
        <v>6228077.1683673561</v>
      </c>
      <c r="AY147" s="41">
        <f>IF(成就内容!AP40="","",INDEX($E$4:$E$178*成就内容!AP$121/SUM(成就内容!$D$121:$BZ$121),成就内容!AP96,1)-SUM(AY$114:AY146))</f>
        <v>0</v>
      </c>
      <c r="AZ147" s="41">
        <f>IF(成就内容!AQ40="","",INDEX($E$4:$E$178*成就内容!AQ$121/SUM(成就内容!$D$121:$BZ$121),成就内容!AQ96,1)-SUM(AZ$114:AZ146))</f>
        <v>0</v>
      </c>
      <c r="BA147" s="41">
        <f>IF(成就内容!AR40="","",INDEX($E$4:$E$178*成就内容!AR$121/SUM(成就内容!$D$121:$BZ$121),成就内容!AR96,1)-SUM(BA$114:BA146))</f>
        <v>6228077.1683673412</v>
      </c>
      <c r="BB147" s="41">
        <f>IF(成就内容!AS40="","",INDEX($E$4:$E$178*成就内容!AS$121/SUM(成就内容!$D$121:$BZ$121),成就内容!AS96,1)-SUM(BB$114:BB146))</f>
        <v>0</v>
      </c>
      <c r="BC147" s="41">
        <f>IF(成就内容!AT40="","",INDEX($E$4:$E$178*成就内容!AT$121/SUM(成就内容!$D$121:$BZ$121),成就内容!AT96,1)-SUM(BC$114:BC146))</f>
        <v>0</v>
      </c>
      <c r="BD147" s="41">
        <f>IF(成就内容!AU40="","",INDEX($E$4:$E$178*成就内容!AU$121/SUM(成就内容!$D$121:$BZ$121),成就内容!AU96,1)-SUM(BD$114:BD146))</f>
        <v>0</v>
      </c>
      <c r="BE147" s="41" t="str">
        <f>IF(成就内容!AV40="","",INDEX($E$4:$E$178*成就内容!AV$121/SUM(成就内容!$D$121:$BZ$121),成就内容!AV96,1)-SUM(BE$114:BE146))</f>
        <v/>
      </c>
      <c r="BF147" s="41">
        <f>IF(成就内容!AW40="","",INDEX($E$4:$E$178*成就内容!AW$121/SUM(成就内容!$D$121:$BZ$121),成就内容!AW96,1)-SUM(BF$114:BF146))</f>
        <v>0</v>
      </c>
      <c r="BG147" s="41">
        <f>IF(成就内容!AX40="","",INDEX($E$4:$E$178*成就内容!AX$121/SUM(成就内容!$D$121:$BZ$121),成就内容!AX96,1)-SUM(BG$114:BG146))</f>
        <v>0</v>
      </c>
      <c r="BH147" s="41">
        <f>IF(成就内容!AY40="","",INDEX($E$4:$E$178*成就内容!AY$121/SUM(成就内容!$D$121:$BZ$121),成就内容!AY96,1)-SUM(BH$114:BH146))</f>
        <v>12456154.336734682</v>
      </c>
      <c r="BI147" s="41">
        <f>IF(成就内容!AZ40="","",INDEX($E$4:$E$178*成就内容!AZ$121/SUM(成就内容!$D$121:$BZ$121),成就内容!AZ96,1)-SUM(BI$114:BI146))</f>
        <v>0</v>
      </c>
      <c r="BJ147" s="41">
        <f>IF(成就内容!BA40="","",INDEX($E$4:$E$178*成就内容!BA$121/SUM(成就内容!$D$121:$BZ$121),成就内容!BA96,1)-SUM(BJ$114:BJ146))</f>
        <v>0</v>
      </c>
      <c r="BK147" s="41" t="str">
        <f>IF(成就内容!BB40="","",INDEX($E$4:$E$178*成就内容!BB$121/SUM(成就内容!$D$121:$BZ$121),成就内容!BB96,1)-SUM(BK$114:BK146))</f>
        <v/>
      </c>
      <c r="BL147" s="41">
        <f>IF(成就内容!BC40="","",INDEX($E$4:$E$178*成就内容!BC$121/SUM(成就内容!$D$121:$BZ$121),成就内容!BC96,1)-SUM(BL$114:BL146))</f>
        <v>0</v>
      </c>
      <c r="BM147" s="41">
        <f>IF(成就内容!BD40="","",INDEX($E$4:$E$178*成就内容!BD$121/SUM(成就内容!$D$121:$BZ$121),成就内容!BD96,1)-SUM(BM$114:BM146))</f>
        <v>12456154.336734712</v>
      </c>
      <c r="BN147" s="41">
        <f>IF(成就内容!BE40="","",INDEX($E$4:$E$178*成就内容!BE$121/SUM(成就内容!$D$121:$BZ$121),成就内容!BE96,1)-SUM(BN$114:BN146))</f>
        <v>0</v>
      </c>
      <c r="BO147" s="41">
        <f>IF(成就内容!BF40="","",INDEX($E$4:$E$178*成就内容!BF$121/SUM(成就内容!$D$121:$BZ$121),成就内容!BF96,1)-SUM(BO$114:BO146))</f>
        <v>0</v>
      </c>
      <c r="BP147" s="41">
        <f>IF(成就内容!BG40="","",INDEX($E$4:$E$178*成就内容!BG$121/SUM(成就内容!$D$121:$BZ$121),成就内容!BG96,1)-SUM(BP$114:BP146))</f>
        <v>0</v>
      </c>
      <c r="BQ147" s="41" t="str">
        <f>IF(成就内容!BH40="","",INDEX($E$4:$E$178*成就内容!BH$121/SUM(成就内容!$D$121:$BZ$121),成就内容!BH96,1)-SUM(BQ$114:BQ146))</f>
        <v/>
      </c>
      <c r="BR147" s="41" t="str">
        <f>IF(成就内容!BI40="","",INDEX($E$4:$E$178*成就内容!BI$121/SUM(成就内容!$D$121:$BZ$121),成就内容!BI96,1)-SUM(BR$114:BR146))</f>
        <v/>
      </c>
      <c r="BS147" s="41">
        <f>IF(成就内容!BJ40="","",INDEX($E$4:$E$178*成就内容!BJ$121/SUM(成就内容!$D$121:$BZ$121),成就内容!BJ96,1)-SUM(BS$114:BS146))</f>
        <v>3736846.3010204062</v>
      </c>
      <c r="BT147" s="41">
        <f>IF(成就内容!BK40="","",INDEX($E$4:$E$178*成就内容!BK$121/SUM(成就内容!$D$121:$BZ$121),成就内容!BK96,1)-SUM(BT$114:BT146))</f>
        <v>0</v>
      </c>
      <c r="BU147" s="41">
        <f>IF(成就内容!BL40="","",INDEX($E$4:$E$178*成就内容!BL$121/SUM(成就内容!$D$121:$BZ$121),成就内容!BL96,1)-SUM(BU$114:BU146))</f>
        <v>0</v>
      </c>
      <c r="BV147" s="41">
        <f>IF(成就内容!BM40="","",INDEX($E$4:$E$178*成就内容!BM$121/SUM(成就内容!$D$121:$BZ$121),成就内容!BM96,1)-SUM(BV$114:BV146))</f>
        <v>4982461.7346938774</v>
      </c>
      <c r="BW147" s="41" t="str">
        <f>IF(成就内容!BN40="","",INDEX($E$4:$E$178*成就内容!BN$121/SUM(成就内容!$D$121:$BZ$121),成就内容!BN96,1)-SUM(BW$114:BW146))</f>
        <v/>
      </c>
      <c r="BX147" s="41">
        <f>IF(成就内容!BO40="","",INDEX($E$4:$E$178*成就内容!BO$121/SUM(成就内容!$D$121:$BZ$121),成就内容!BO96,1)-SUM(BX$114:BX146))</f>
        <v>0</v>
      </c>
      <c r="BY147" s="41">
        <f>IF(成就内容!BP40="","",INDEX($E$4:$E$178*成就内容!BP$121/SUM(成就内容!$D$121:$BZ$121),成就内容!BP96,1)-SUM(BY$114:BY146))</f>
        <v>0</v>
      </c>
      <c r="BZ147" s="41">
        <f>IF(成就内容!BQ40="","",INDEX($E$4:$E$178*成就内容!BQ$121/SUM(成就内容!$D$121:$BZ$121),成就内容!BQ96,1)-SUM(BZ$114:BZ146))</f>
        <v>0</v>
      </c>
      <c r="CA147" s="41" t="str">
        <f>IF(成就内容!BR40="","",INDEX($E$4:$E$178*成就内容!BR$121/SUM(成就内容!$D$121:$BZ$121),成就内容!BR96,1)-SUM(CA$114:CA146))</f>
        <v/>
      </c>
      <c r="CB147" s="41" t="str">
        <f>IF(成就内容!BS40="","",INDEX($E$4:$E$178*成就内容!BS$121/SUM(成就内容!$D$121:$BZ$121),成就内容!BS96,1)-SUM(CB$114:CB146))</f>
        <v/>
      </c>
      <c r="CC147" s="41">
        <f>IF(成就内容!BT40="","",INDEX($E$4:$E$178*成就内容!BT$121/SUM(成就内容!$D$121:$BZ$121),成就内容!BT96,1)-SUM(CC$114:CC146))</f>
        <v>0</v>
      </c>
      <c r="CD147" s="41">
        <f>IF(成就内容!BU40="","",INDEX($E$4:$E$178*成就内容!BU$121/SUM(成就内容!$D$121:$BZ$121),成就内容!BU96,1)-SUM(CD$114:CD146))</f>
        <v>0</v>
      </c>
      <c r="CE147" s="41" t="str">
        <f>IF(成就内容!BV40="","",INDEX($E$4:$E$178*成就内容!BV$121/SUM(成就内容!$D$121:$BZ$121),成就内容!BV96,1)-SUM(CE$114:CE146))</f>
        <v/>
      </c>
      <c r="CF147" s="41">
        <f>IF(成就内容!BW40="","",INDEX($E$4:$E$178*成就内容!BW$121/SUM(成就内容!$D$121:$BZ$121),成就内容!BW96,1)-SUM(CF$114:CF146))</f>
        <v>0</v>
      </c>
      <c r="CG147" s="41">
        <f>IF(成就内容!BX40="","",INDEX($E$4:$E$178*成就内容!BX$121/SUM(成就内容!$D$121:$BZ$121),成就内容!BX96,1)-SUM(CG$114:CG146))</f>
        <v>9342115.7525510192</v>
      </c>
      <c r="CH147" s="41">
        <f>IF(成就内容!BY40="","",INDEX($E$4:$E$178*成就内容!BY$121/SUM(成就内容!$D$121:$BZ$121),成就内容!BY96,1)-SUM(CH$114:CH146))</f>
        <v>0</v>
      </c>
      <c r="CI147" s="41">
        <f>IF(成就内容!BZ40="","",INDEX($E$4:$E$178*成就内容!BZ$121/SUM(成就内容!$D$121:$BZ$121),成就内容!BZ96,1)-SUM(CI$114:CI146))</f>
        <v>0</v>
      </c>
      <c r="CK147" s="19"/>
      <c r="CM147" s="43">
        <v>34</v>
      </c>
      <c r="CN147" s="41">
        <f>IF(M147="","",IF(成就内容!D$121&lt;&gt;"",MAX(ROUNDUP(SMALL(M$114:M$163,$L147)/1000,0)*1000,1000),0))</f>
        <v>0</v>
      </c>
      <c r="CO147" s="41" t="str">
        <f>IF(N147="","",IF(成就内容!E$121&lt;&gt;"",MAX(ROUNDUP(SMALL(N$114:N$163,$L147)/1000,0)*1000,1000),0))</f>
        <v/>
      </c>
      <c r="CP147" s="41" t="str">
        <f>IF(O147="","",IF(成就内容!F$121&lt;&gt;"",MAX(ROUNDUP(SMALL(O$114:O$163,$L147)/1000,0)*1000,1000),0))</f>
        <v/>
      </c>
      <c r="CQ147" s="41" t="str">
        <f>IF(P147="","",IF(成就内容!G$121&lt;&gt;"",MAX(ROUNDUP(SMALL(P$114:P$163,$L147)/1000,0)*1000,1000),0))</f>
        <v/>
      </c>
      <c r="CR147" s="41">
        <f>IF(Q147="","",IF(成就内容!H$121&lt;&gt;"",MAX(ROUNDUP(SMALL(Q$114:Q$163,$L147)/1000,0)*1000,1000),0))</f>
        <v>0</v>
      </c>
      <c r="CS147" s="41">
        <f>IF(R147="","",IF(成就内容!I$121&lt;&gt;"",MAX(ROUNDUP(SMALL(R$114:R$163,$L147)/1000,0)*1000,1000),0))</f>
        <v>0</v>
      </c>
      <c r="CT147" s="41">
        <f>IF(S147="","",IF(成就内容!J$121&lt;&gt;"",MAX(ROUNDUP(SMALL(S$114:S$163,$L147)/1000,0)*1000,1000),0))</f>
        <v>12457000</v>
      </c>
      <c r="CU147" s="41">
        <f>IF(T147="","",IF(成就内容!K$121&lt;&gt;"",MAX(ROUNDUP(SMALL(T$114:T$163,$L147)/1000,0)*1000,1000),0))</f>
        <v>0</v>
      </c>
      <c r="CV147" s="41">
        <f>IF(U147="","",IF(成就内容!L$121&lt;&gt;"",MAX(ROUNDUP(SMALL(U$114:U$163,$L147)/1000,0)*1000,1000),0))</f>
        <v>0</v>
      </c>
      <c r="CW147" s="41">
        <f>IF(V147="","",IF(成就内容!M$121&lt;&gt;"",MAX(ROUNDUP(SMALL(V$114:V$163,$L147)/1000,0)*1000,1000),0))</f>
        <v>0</v>
      </c>
      <c r="CX147" s="41" t="str">
        <f>IF(W147="","",IF(成就内容!N$121&lt;&gt;"",MAX(ROUNDUP(SMALL(W$114:W$163,$L147)/1000,0)*1000,1000),0))</f>
        <v/>
      </c>
      <c r="CY147" s="41" t="str">
        <f>IF(X147="","",IF(成就内容!O$121&lt;&gt;"",MAX(ROUNDUP(SMALL(X$114:X$163,$L147)/1000,0)*1000,1000),0))</f>
        <v/>
      </c>
      <c r="CZ147" s="41" t="str">
        <f>IF(Y147="","",IF(成就内容!P$121&lt;&gt;"",MAX(ROUNDUP(SMALL(Y$114:Y$163,$L147)/1000,0)*1000,1000),0))</f>
        <v/>
      </c>
      <c r="DA147" s="41">
        <f>IF(Z147="","",IF(成就内容!Q$121&lt;&gt;"",MAX(ROUNDUP(SMALL(Z$114:Z$163,$L147)/1000,0)*1000,1000),0))</f>
        <v>0</v>
      </c>
      <c r="DB147" s="41">
        <f>IF(AA147="","",IF(成就内容!R$121&lt;&gt;"",MAX(ROUNDUP(SMALL(AA$114:AA$163,$L147)/1000,0)*1000,1000),0))</f>
        <v>0</v>
      </c>
      <c r="DC147" s="41">
        <f>IF(AB147="","",IF(成就内容!S$121&lt;&gt;"",MAX(ROUNDUP(SMALL(AB$114:AB$163,$L147)/1000,0)*1000,1000),0))</f>
        <v>12457000</v>
      </c>
      <c r="DD147" s="41">
        <f>IF(AC147="","",IF(成就内容!T$121&lt;&gt;"",MAX(ROUNDUP(SMALL(AC$114:AC$163,$L147)/1000,0)*1000,1000),0))</f>
        <v>0</v>
      </c>
      <c r="DE147" s="41">
        <f>IF(AD147="","",IF(成就内容!U$121&lt;&gt;"",MAX(ROUNDUP(SMALL(AD$114:AD$163,$L147)/1000,0)*1000,1000),0))</f>
        <v>0</v>
      </c>
      <c r="DF147" s="41">
        <f>IF(AE147="","",IF(成就内容!V$121&lt;&gt;"",MAX(ROUNDUP(SMALL(AE$114:AE$163,$L147)/1000,0)*1000,1000),0))</f>
        <v>0</v>
      </c>
      <c r="DG147" s="41" t="str">
        <f>IF(AF147="","",IF(成就内容!W$121&lt;&gt;"",MAX(ROUNDUP(SMALL(AF$114:AF$163,$L147)/1000,0)*1000,1000),0))</f>
        <v/>
      </c>
      <c r="DH147" s="41" t="str">
        <f>IF(AG147="","",IF(成就内容!X$121&lt;&gt;"",MAX(ROUNDUP(SMALL(AG$114:AG$163,$L147)/1000,0)*1000,1000),0))</f>
        <v/>
      </c>
      <c r="DI147" s="41" t="str">
        <f>IF(AH147="","",IF(成就内容!Y$121&lt;&gt;"",MAX(ROUNDUP(SMALL(AH$114:AH$163,$L147)/1000,0)*1000,1000),0))</f>
        <v/>
      </c>
      <c r="DJ147" s="41" t="str">
        <f>IF(AI147="","",IF(成就内容!Z$121&lt;&gt;"",MAX(ROUNDUP(SMALL(AI$114:AI$163,$L147)/1000,0)*1000,1000),0))</f>
        <v/>
      </c>
      <c r="DK147" s="41" t="str">
        <f>IF(AJ147="","",IF(成就内容!AA$121&lt;&gt;"",MAX(ROUNDUP(SMALL(AJ$114:AJ$163,$L147)/1000,0)*1000,1000),0))</f>
        <v/>
      </c>
      <c r="DL147" s="41" t="str">
        <f>IF(AK147="","",IF(成就内容!AB$121&lt;&gt;"",MAX(ROUNDUP(SMALL(AK$114:AK$163,$L147)/1000,0)*1000,1000),0))</f>
        <v/>
      </c>
      <c r="DM147" s="41">
        <f>IF(AL147="","",IF(成就内容!AC$121&lt;&gt;"",MAX(ROUNDUP(SMALL(AL$114:AL$163,$L147)/1000,0)*1000,1000),0))</f>
        <v>0</v>
      </c>
      <c r="DN147" s="41">
        <f>IF(AM147="","",IF(成就内容!AD$121&lt;&gt;"",MAX(ROUNDUP(SMALL(AM$114:AM$163,$L147)/1000,0)*1000,1000),0))</f>
        <v>0</v>
      </c>
      <c r="DO147" s="41">
        <f>IF(AN147="","",IF(成就内容!AE$121&lt;&gt;"",MAX(ROUNDUP(SMALL(AN$114:AN$163,$L147)/1000,0)*1000,1000),0))</f>
        <v>0</v>
      </c>
      <c r="DP147" s="41">
        <f>IF(AO147="","",IF(成就内容!AF$121&lt;&gt;"",MAX(ROUNDUP(SMALL(AO$114:AO$163,$L147)/1000,0)*1000,1000),0))</f>
        <v>0</v>
      </c>
      <c r="DQ147" s="41">
        <f>IF(AP147="","",IF(成就内容!AG$121&lt;&gt;"",MAX(ROUNDUP(SMALL(AP$114:AP$163,$L147)/1000,0)*1000,1000),0))</f>
        <v>0</v>
      </c>
      <c r="DR147" s="41" t="str">
        <f>IF(AQ147="","",IF(成就内容!AH$121&lt;&gt;"",MAX(ROUNDUP(SMALL(AQ$114:AQ$163,$L147)/1000,0)*1000,1000),0))</f>
        <v/>
      </c>
      <c r="DS147" s="41">
        <f>IF(AR147="","",IF(成就内容!AI$121&lt;&gt;"",MAX(ROUNDUP(SMALL(AR$114:AR$163,$L147)/1000,0)*1000,1000),0))</f>
        <v>0</v>
      </c>
      <c r="DT147" s="41">
        <f>IF(AS147="","",IF(成就内容!AJ$121&lt;&gt;"",MAX(ROUNDUP(SMALL(AS$114:AS$163,$L147)/1000,0)*1000,1000),0))</f>
        <v>0</v>
      </c>
      <c r="DU147" s="41" t="str">
        <f>IF(AT147="","",IF(成就内容!AK$121&lt;&gt;"",MAX(ROUNDUP(SMALL(AT$114:AT$163,$L147)/1000,0)*1000,1000),0))</f>
        <v/>
      </c>
      <c r="DV147" s="41" t="str">
        <f>IF(AU147="","",IF(成就内容!AL$121&lt;&gt;"",MAX(ROUNDUP(SMALL(AU$114:AU$163,$L147)/1000,0)*1000,1000),0))</f>
        <v/>
      </c>
      <c r="DW147" s="41" t="str">
        <f>IF(AV147="","",IF(成就内容!AM$121&lt;&gt;"",MAX(ROUNDUP(SMALL(AV$114:AV$163,$L147)/1000,0)*1000,1000),0))</f>
        <v/>
      </c>
      <c r="DX147" s="41" t="str">
        <f>IF(AW147="","",IF(成就内容!AN$121&lt;&gt;"",MAX(ROUNDUP(SMALL(AW$114:AW$163,$L147)/1000,0)*1000,1000),0))</f>
        <v/>
      </c>
      <c r="DY147" s="41">
        <f>IF(AX147="","",IF(成就内容!AO$121&lt;&gt;"",MAX(ROUNDUP(SMALL(AX$114:AX$163,$L147)/1000,0)*1000,1000),0))</f>
        <v>6229000</v>
      </c>
      <c r="DZ147" s="41">
        <f>IF(AY147="","",IF(成就内容!AP$121&lt;&gt;"",MAX(ROUNDUP(SMALL(AY$114:AY$163,$L147)/1000,0)*1000,1000),0))</f>
        <v>0</v>
      </c>
      <c r="EA147" s="41">
        <f>IF(AZ147="","",IF(成就内容!AQ$121&lt;&gt;"",MAX(ROUNDUP(SMALL(AZ$114:AZ$163,$L147)/1000,0)*1000,1000),0))</f>
        <v>0</v>
      </c>
      <c r="EB147" s="41">
        <f>IF(BA147="","",IF(成就内容!AR$121&lt;&gt;"",MAX(ROUNDUP(SMALL(BA$114:BA$163,$L147)/1000,0)*1000,1000),0))</f>
        <v>6229000</v>
      </c>
      <c r="EC147" s="41">
        <f>IF(BB147="","",IF(成就内容!AS$121&lt;&gt;"",MAX(ROUNDUP(SMALL(BB$114:BB$163,$L147)/1000,0)*1000,1000),0))</f>
        <v>0</v>
      </c>
      <c r="ED147" s="41">
        <f>IF(BC147="","",IF(成就内容!AT$121&lt;&gt;"",MAX(ROUNDUP(SMALL(BC$114:BC$163,$L147)/1000,0)*1000,1000),0))</f>
        <v>0</v>
      </c>
      <c r="EE147" s="41">
        <f>IF(BD147="","",IF(成就内容!AU$121&lt;&gt;"",MAX(ROUNDUP(SMALL(BD$114:BD$163,$L147)/1000,0)*1000,1000),0))</f>
        <v>0</v>
      </c>
      <c r="EF147" s="41" t="str">
        <f>IF(BE147="","",IF(成就内容!AV$121&lt;&gt;"",MAX(ROUNDUP(SMALL(BE$114:BE$163,$L147)/1000,0)*1000,1000),0))</f>
        <v/>
      </c>
      <c r="EG147" s="41">
        <f>IF(BF147="","",IF(成就内容!AW$121&lt;&gt;"",MAX(ROUNDUP(SMALL(BF$114:BF$163,$L147)/1000,0)*1000,1000),0))</f>
        <v>0</v>
      </c>
      <c r="EH147" s="41">
        <f>IF(BG147="","",IF(成就内容!AX$121&lt;&gt;"",MAX(ROUNDUP(SMALL(BG$114:BG$163,$L147)/1000,0)*1000,1000),0))</f>
        <v>0</v>
      </c>
      <c r="EI147" s="41">
        <f>IF(BH147="","",IF(成就内容!AY$121&lt;&gt;"",MAX(ROUNDUP(SMALL(BH$114:BH$163,$L147)/1000,0)*1000,1000),0))</f>
        <v>12457000</v>
      </c>
      <c r="EJ147" s="41">
        <f>IF(BI147="","",IF(成就内容!AZ$121&lt;&gt;"",MAX(ROUNDUP(SMALL(BI$114:BI$163,$L147)/1000,0)*1000,1000),0))</f>
        <v>0</v>
      </c>
      <c r="EK147" s="41">
        <f>IF(BJ147="","",IF(成就内容!BA$121&lt;&gt;"",MAX(ROUNDUP(SMALL(BJ$114:BJ$163,$L147)/1000,0)*1000,1000),0))</f>
        <v>0</v>
      </c>
      <c r="EL147" s="41" t="str">
        <f>IF(BK147="","",IF(成就内容!BB$121&lt;&gt;"",MAX(ROUNDUP(SMALL(BK$114:BK$163,$L147)/1000,0)*1000,1000),0))</f>
        <v/>
      </c>
      <c r="EM147" s="41">
        <f>IF(BL147="","",IF(成就内容!BC$121&lt;&gt;"",MAX(ROUNDUP(SMALL(BL$114:BL$163,$L147)/1000,0)*1000,1000),0))</f>
        <v>0</v>
      </c>
      <c r="EN147" s="41">
        <f>IF(BM147="","",IF(成就内容!BD$121&lt;&gt;"",MAX(ROUNDUP(SMALL(BM$114:BM$163,$L147)/1000,0)*1000,1000),0))</f>
        <v>12457000</v>
      </c>
      <c r="EO147" s="41">
        <f>IF(BN147="","",IF(成就内容!BE$121&lt;&gt;"",MAX(ROUNDUP(SMALL(BN$114:BN$163,$L147)/1000,0)*1000,1000),0))</f>
        <v>0</v>
      </c>
      <c r="EP147" s="41">
        <f>IF(BO147="","",IF(成就内容!BF$121&lt;&gt;"",MAX(ROUNDUP(SMALL(BO$114:BO$163,$L147)/1000,0)*1000,1000),0))</f>
        <v>0</v>
      </c>
      <c r="EQ147" s="41">
        <f>IF(BP147="","",IF(成就内容!BG$121&lt;&gt;"",MAX(ROUNDUP(SMALL(BP$114:BP$163,$L147)/1000,0)*1000,1000),0))</f>
        <v>0</v>
      </c>
      <c r="ER147" s="41" t="str">
        <f>IF(BQ147="","",IF(成就内容!BH$121&lt;&gt;"",MAX(ROUNDUP(SMALL(BQ$114:BQ$163,$L147)/1000,0)*1000,1000),0))</f>
        <v/>
      </c>
      <c r="ES147" s="41" t="str">
        <f>IF(BR147="","",IF(成就内容!BI$121&lt;&gt;"",MAX(ROUNDUP(SMALL(BR$114:BR$163,$L147)/1000,0)*1000,1000),0))</f>
        <v/>
      </c>
      <c r="ET147" s="41">
        <f>IF(BS147="","",IF(成就内容!BJ$121&lt;&gt;"",MAX(ROUNDUP(SMALL(BS$114:BS$163,$L147)/1000,0)*1000,1000),0))</f>
        <v>3737000</v>
      </c>
      <c r="EU147" s="41">
        <f>IF(BT147="","",IF(成就内容!BK$121&lt;&gt;"",MAX(ROUNDUP(SMALL(BT$114:BT$163,$L147)/1000,0)*1000,1000),0))</f>
        <v>0</v>
      </c>
      <c r="EV147" s="41">
        <f>IF(BU147="","",IF(成就内容!BL$121&lt;&gt;"",MAX(ROUNDUP(SMALL(BU$114:BU$163,$L147)/1000,0)*1000,1000),0))</f>
        <v>0</v>
      </c>
      <c r="EW147" s="41">
        <f>IF(BV147="","",IF(成就内容!BM$121&lt;&gt;"",MAX(ROUNDUP(SMALL(BV$114:BV$163,$L147)/1000,0)*1000,1000),0))</f>
        <v>4983000</v>
      </c>
      <c r="EX147" s="41" t="str">
        <f>IF(BW147="","",IF(成就内容!BN$121&lt;&gt;"",MAX(ROUNDUP(SMALL(BW$114:BW$163,$L147)/1000,0)*1000,1000),0))</f>
        <v/>
      </c>
      <c r="EY147" s="41">
        <f>IF(BX147="","",IF(成就内容!BO$121&lt;&gt;"",MAX(ROUNDUP(SMALL(BX$114:BX$163,$L147)/1000,0)*1000,1000),0))</f>
        <v>0</v>
      </c>
      <c r="EZ147" s="41">
        <f>IF(BY147="","",IF(成就内容!BP$121&lt;&gt;"",MAX(ROUNDUP(SMALL(BY$114:BY$163,$L147)/1000,0)*1000,1000),0))</f>
        <v>0</v>
      </c>
      <c r="FA147" s="41">
        <f>IF(BZ147="","",IF(成就内容!BQ$121&lt;&gt;"",MAX(ROUNDUP(SMALL(BZ$114:BZ$163,$L147)/1000,0)*1000,1000),0))</f>
        <v>0</v>
      </c>
      <c r="FB147" s="41" t="str">
        <f>IF(CA147="","",IF(成就内容!BR$121&lt;&gt;"",MAX(ROUNDUP(SMALL(CA$114:CA$163,$L147)/1000,0)*1000,1000),0))</f>
        <v/>
      </c>
      <c r="FC147" s="41" t="str">
        <f>IF(CB147="","",IF(成就内容!BS$121&lt;&gt;"",MAX(ROUNDUP(SMALL(CB$114:CB$163,$L147)/1000,0)*1000,1000),0))</f>
        <v/>
      </c>
      <c r="FD147" s="41">
        <f>IF(CC147="","",IF(成就内容!BT$121&lt;&gt;"",MAX(ROUNDUP(SMALL(CC$114:CC$163,$L147)/1000,0)*1000,1000),0))</f>
        <v>0</v>
      </c>
      <c r="FE147" s="41">
        <f>IF(CD147="","",IF(成就内容!BU$121&lt;&gt;"",MAX(ROUNDUP(SMALL(CD$114:CD$163,$L147)/1000,0)*1000,1000),0))</f>
        <v>0</v>
      </c>
      <c r="FF147" s="41" t="str">
        <f>IF(CE147="","",IF(成就内容!BV$121&lt;&gt;"",MAX(ROUNDUP(SMALL(CE$114:CE$163,$L147)/1000,0)*1000,1000),0))</f>
        <v/>
      </c>
      <c r="FG147" s="41">
        <f>IF(CF147="","",IF(成就内容!BW$121&lt;&gt;"",MAX(ROUNDUP(SMALL(CF$114:CF$163,$L147)/1000,0)*1000,1000),0))</f>
        <v>0</v>
      </c>
      <c r="FH147" s="41">
        <f>IF(CG147="","",IF(成就内容!BX$121&lt;&gt;"",MAX(ROUNDUP(SMALL(CG$114:CG$163,$L147)/1000,0)*1000,1000),0))</f>
        <v>9343000</v>
      </c>
      <c r="FI147" s="41">
        <f>IF(CH147="","",IF(成就内容!BY$121&lt;&gt;"",MAX(ROUNDUP(SMALL(CH$114:CH$163,$L147)/1000,0)*1000,1000),0))</f>
        <v>0</v>
      </c>
      <c r="FJ147" s="41">
        <f>IF(CI147="","",IF(成就内容!BZ$121&lt;&gt;"",MAX(ROUNDUP(SMALL(CI$114:CI$163,$L147)/1000,0)*1000,1000),0))</f>
        <v>0</v>
      </c>
    </row>
    <row r="148" spans="2:166" s="96" customFormat="1" x14ac:dyDescent="0.15">
      <c r="B148" s="96">
        <v>145</v>
      </c>
      <c r="C148" s="96">
        <f>'[1]功能-子任务'!$S149</f>
        <v>304200</v>
      </c>
      <c r="D148" s="96">
        <f>'[1]功能-子任务'!$AC149</f>
        <v>281600000</v>
      </c>
      <c r="E148" s="96">
        <f>'[1]功能-子任务'!$AM149/4</f>
        <v>1882283984.375</v>
      </c>
      <c r="F148" s="96">
        <f t="shared" si="154"/>
        <v>1882283984.375</v>
      </c>
      <c r="G148" s="96">
        <f>'[1]功能-子任务'!$AR149</f>
        <v>4025620000.000001</v>
      </c>
      <c r="H148" s="96">
        <f>'[1]功能-子任务'!$BA149</f>
        <v>507950</v>
      </c>
      <c r="I148" s="96">
        <f>'[1]功能-子任务'!$BJ149</f>
        <v>1952718.5</v>
      </c>
      <c r="J148" s="19"/>
      <c r="L148" s="43">
        <v>35</v>
      </c>
      <c r="M148" s="41">
        <f>IF(成就内容!D41="","",INDEX($E$4:$E$178*成就内容!D$121/SUM(成就内容!$D$121:$BZ$121),成就内容!D97,1)-SUM(M$114:M147))</f>
        <v>0</v>
      </c>
      <c r="N148" s="41" t="str">
        <f>IF(成就内容!E41="","",INDEX($E$4:$E$178*成就内容!E$121/SUM(成就内容!$D$121:$BZ$121),成就内容!E97,1)-SUM(N$114:N147))</f>
        <v/>
      </c>
      <c r="O148" s="41" t="str">
        <f>IF(成就内容!F41="","",INDEX($E$4:$E$178*成就内容!F$121/SUM(成就内容!$D$121:$BZ$121),成就内容!F97,1)-SUM(O$114:O147))</f>
        <v/>
      </c>
      <c r="P148" s="41" t="str">
        <f>IF(成就内容!G41="","",INDEX($E$4:$E$178*成就内容!G$121/SUM(成就内容!$D$121:$BZ$121),成就内容!G97,1)-SUM(P$114:P147))</f>
        <v/>
      </c>
      <c r="Q148" s="41">
        <f>IF(成就内容!H41="","",INDEX($E$4:$E$178*成就内容!H$121/SUM(成就内容!$D$121:$BZ$121),成就内容!H97,1)-SUM(Q$114:Q147))</f>
        <v>0</v>
      </c>
      <c r="R148" s="41">
        <f>IF(成就内容!I41="","",INDEX($E$4:$E$178*成就内容!I$121/SUM(成就内容!$D$121:$BZ$121),成就内容!I97,1)-SUM(R$114:R147))</f>
        <v>0</v>
      </c>
      <c r="S148" s="41">
        <f>IF(成就内容!J41="","",INDEX($E$4:$E$178*成就内容!J$121/SUM(成就内容!$D$121:$BZ$121),成就内容!J97,1)-SUM(S$114:S147))</f>
        <v>12456154.336734682</v>
      </c>
      <c r="T148" s="41">
        <f>IF(成就内容!K41="","",INDEX($E$4:$E$178*成就内容!K$121/SUM(成就内容!$D$121:$BZ$121),成就内容!K97,1)-SUM(T$114:T147))</f>
        <v>0</v>
      </c>
      <c r="U148" s="41">
        <f>IF(成就内容!L41="","",INDEX($E$4:$E$178*成就内容!L$121/SUM(成就内容!$D$121:$BZ$121),成就内容!L97,1)-SUM(U$114:U147))</f>
        <v>0</v>
      </c>
      <c r="V148" s="41">
        <f>IF(成就内容!M41="","",INDEX($E$4:$E$178*成就内容!M$121/SUM(成就内容!$D$121:$BZ$121),成就内容!M97,1)-SUM(V$114:V147))</f>
        <v>0</v>
      </c>
      <c r="W148" s="41" t="str">
        <f>IF(成就内容!N41="","",INDEX($E$4:$E$178*成就内容!N$121/SUM(成就内容!$D$121:$BZ$121),成就内容!N97,1)-SUM(W$114:W147))</f>
        <v/>
      </c>
      <c r="X148" s="41" t="str">
        <f>IF(成就内容!O41="","",INDEX($E$4:$E$178*成就内容!O$121/SUM(成就内容!$D$121:$BZ$121),成就内容!O97,1)-SUM(X$114:X147))</f>
        <v/>
      </c>
      <c r="Y148" s="41" t="str">
        <f>IF(成就内容!P41="","",INDEX($E$4:$E$178*成就内容!P$121/SUM(成就内容!$D$121:$BZ$121),成就内容!P97,1)-SUM(Y$114:Y147))</f>
        <v/>
      </c>
      <c r="Z148" s="41">
        <f>IF(成就内容!Q41="","",INDEX($E$4:$E$178*成就内容!Q$121/SUM(成就内容!$D$121:$BZ$121),成就内容!Q97,1)-SUM(Z$114:Z147))</f>
        <v>0</v>
      </c>
      <c r="AA148" s="41">
        <f>IF(成就内容!R41="","",INDEX($E$4:$E$178*成就内容!R$121/SUM(成就内容!$D$121:$BZ$121),成就内容!R97,1)-SUM(AA$114:AA147))</f>
        <v>0</v>
      </c>
      <c r="AB148" s="41">
        <f>IF(成就内容!S41="","",INDEX($E$4:$E$178*成就内容!S$121/SUM(成就内容!$D$121:$BZ$121),成就内容!S97,1)-SUM(AB$114:AB147))</f>
        <v>12456154.336734682</v>
      </c>
      <c r="AC148" s="41">
        <f>IF(成就内容!T41="","",INDEX($E$4:$E$178*成就内容!T$121/SUM(成就内容!$D$121:$BZ$121),成就内容!T97,1)-SUM(AC$114:AC147))</f>
        <v>0</v>
      </c>
      <c r="AD148" s="41">
        <f>IF(成就内容!U41="","",INDEX($E$4:$E$178*成就内容!U$121/SUM(成就内容!$D$121:$BZ$121),成就内容!U97,1)-SUM(AD$114:AD147))</f>
        <v>0</v>
      </c>
      <c r="AE148" s="41">
        <f>IF(成就内容!V41="","",INDEX($E$4:$E$178*成就内容!V$121/SUM(成就内容!$D$121:$BZ$121),成就内容!V97,1)-SUM(AE$114:AE147))</f>
        <v>0</v>
      </c>
      <c r="AF148" s="41" t="str">
        <f>IF(成就内容!W41="","",INDEX($E$4:$E$178*成就内容!W$121/SUM(成就内容!$D$121:$BZ$121),成就内容!W97,1)-SUM(AF$114:AF147))</f>
        <v/>
      </c>
      <c r="AG148" s="41" t="str">
        <f>IF(成就内容!X41="","",INDEX($E$4:$E$178*成就内容!X$121/SUM(成就内容!$D$121:$BZ$121),成就内容!X97,1)-SUM(AG$114:AG147))</f>
        <v/>
      </c>
      <c r="AH148" s="41" t="str">
        <f>IF(成就内容!Y41="","",INDEX($E$4:$E$178*成就内容!Y$121/SUM(成就内容!$D$121:$BZ$121),成就内容!Y97,1)-SUM(AH$114:AH147))</f>
        <v/>
      </c>
      <c r="AI148" s="41" t="str">
        <f>IF(成就内容!Z41="","",INDEX($E$4:$E$178*成就内容!Z$121/SUM(成就内容!$D$121:$BZ$121),成就内容!Z97,1)-SUM(AI$114:AI147))</f>
        <v/>
      </c>
      <c r="AJ148" s="41" t="str">
        <f>IF(成就内容!AA41="","",INDEX($E$4:$E$178*成就内容!AA$121/SUM(成就内容!$D$121:$BZ$121),成就内容!AA97,1)-SUM(AJ$114:AJ147))</f>
        <v/>
      </c>
      <c r="AK148" s="41" t="str">
        <f>IF(成就内容!AB41="","",INDEX($E$4:$E$178*成就内容!AB$121/SUM(成就内容!$D$121:$BZ$121),成就内容!AB97,1)-SUM(AK$114:AK147))</f>
        <v/>
      </c>
      <c r="AL148" s="41">
        <f>IF(成就内容!AC41="","",INDEX($E$4:$E$178*成就内容!AC$121/SUM(成就内容!$D$121:$BZ$121),成就内容!AC97,1)-SUM(AL$114:AL147))</f>
        <v>0</v>
      </c>
      <c r="AM148" s="41">
        <f>IF(成就内容!AD41="","",INDEX($E$4:$E$178*成就内容!AD$121/SUM(成就内容!$D$121:$BZ$121),成就内容!AD97,1)-SUM(AM$114:AM147))</f>
        <v>0</v>
      </c>
      <c r="AN148" s="41">
        <f>IF(成就内容!AE41="","",INDEX($E$4:$E$178*成就内容!AE$121/SUM(成就内容!$D$121:$BZ$121),成就内容!AE97,1)-SUM(AN$114:AN147))</f>
        <v>0</v>
      </c>
      <c r="AO148" s="41">
        <f>IF(成就内容!AF41="","",INDEX($E$4:$E$178*成就内容!AF$121/SUM(成就内容!$D$121:$BZ$121),成就内容!AF97,1)-SUM(AO$114:AO147))</f>
        <v>0</v>
      </c>
      <c r="AP148" s="41">
        <f>IF(成就内容!AG41="","",INDEX($E$4:$E$178*成就内容!AG$121/SUM(成就内容!$D$121:$BZ$121),成就内容!AG97,1)-SUM(AP$114:AP147))</f>
        <v>0</v>
      </c>
      <c r="AQ148" s="41" t="str">
        <f>IF(成就内容!AH41="","",INDEX($E$4:$E$178*成就内容!AH$121/SUM(成就内容!$D$121:$BZ$121),成就内容!AH97,1)-SUM(AQ$114:AQ147))</f>
        <v/>
      </c>
      <c r="AR148" s="41">
        <f>IF(成就内容!AI41="","",INDEX($E$4:$E$178*成就内容!AI$121/SUM(成就内容!$D$121:$BZ$121),成就内容!AI97,1)-SUM(AR$114:AR147))</f>
        <v>0</v>
      </c>
      <c r="AS148" s="41">
        <f>IF(成就内容!AJ41="","",INDEX($E$4:$E$178*成就内容!AJ$121/SUM(成就内容!$D$121:$BZ$121),成就内容!AJ97,1)-SUM(AS$114:AS147))</f>
        <v>0</v>
      </c>
      <c r="AT148" s="41" t="str">
        <f>IF(成就内容!AK41="","",INDEX($E$4:$E$178*成就内容!AK$121/SUM(成就内容!$D$121:$BZ$121),成就内容!AK97,1)-SUM(AT$114:AT147))</f>
        <v/>
      </c>
      <c r="AU148" s="41" t="str">
        <f>IF(成就内容!AL41="","",INDEX($E$4:$E$178*成就内容!AL$121/SUM(成就内容!$D$121:$BZ$121),成就内容!AL97,1)-SUM(AU$114:AU147))</f>
        <v/>
      </c>
      <c r="AV148" s="41" t="str">
        <f>IF(成就内容!AM41="","",INDEX($E$4:$E$178*成就内容!AM$121/SUM(成就内容!$D$121:$BZ$121),成就内容!AM97,1)-SUM(AV$114:AV147))</f>
        <v/>
      </c>
      <c r="AW148" s="41" t="str">
        <f>IF(成就内容!AN41="","",INDEX($E$4:$E$178*成就内容!AN$121/SUM(成就内容!$D$121:$BZ$121),成就内容!AN97,1)-SUM(AW$114:AW147))</f>
        <v/>
      </c>
      <c r="AX148" s="41">
        <f>IF(成就内容!AO41="","",INDEX($E$4:$E$178*成就内容!AO$121/SUM(成就内容!$D$121:$BZ$121),成就内容!AO97,1)-SUM(AX$114:AX147))</f>
        <v>6228077.1683673412</v>
      </c>
      <c r="AY148" s="41">
        <f>IF(成就内容!AP41="","",INDEX($E$4:$E$178*成就内容!AP$121/SUM(成就内容!$D$121:$BZ$121),成就内容!AP97,1)-SUM(AY$114:AY147))</f>
        <v>0</v>
      </c>
      <c r="AZ148" s="41">
        <f>IF(成就内容!AQ41="","",INDEX($E$4:$E$178*成就内容!AQ$121/SUM(成就内容!$D$121:$BZ$121),成就内容!AQ97,1)-SUM(AZ$114:AZ147))</f>
        <v>0</v>
      </c>
      <c r="BA148" s="41">
        <f>IF(成就内容!AR41="","",INDEX($E$4:$E$178*成就内容!AR$121/SUM(成就内容!$D$121:$BZ$121),成就内容!AR97,1)-SUM(BA$114:BA147))</f>
        <v>6228077.1683673561</v>
      </c>
      <c r="BB148" s="41">
        <f>IF(成就内容!AS41="","",INDEX($E$4:$E$178*成就内容!AS$121/SUM(成就内容!$D$121:$BZ$121),成就内容!AS97,1)-SUM(BB$114:BB147))</f>
        <v>0</v>
      </c>
      <c r="BC148" s="41">
        <f>IF(成就内容!AT41="","",INDEX($E$4:$E$178*成就内容!AT$121/SUM(成就内容!$D$121:$BZ$121),成就内容!AT97,1)-SUM(BC$114:BC147))</f>
        <v>0</v>
      </c>
      <c r="BD148" s="41">
        <f>IF(成就内容!AU41="","",INDEX($E$4:$E$178*成就内容!AU$121/SUM(成就内容!$D$121:$BZ$121),成就内容!AU97,1)-SUM(BD$114:BD147))</f>
        <v>0</v>
      </c>
      <c r="BE148" s="41" t="str">
        <f>IF(成就内容!AV41="","",INDEX($E$4:$E$178*成就内容!AV$121/SUM(成就内容!$D$121:$BZ$121),成就内容!AV97,1)-SUM(BE$114:BE147))</f>
        <v/>
      </c>
      <c r="BF148" s="41">
        <f>IF(成就内容!AW41="","",INDEX($E$4:$E$178*成就内容!AW$121/SUM(成就内容!$D$121:$BZ$121),成就内容!AW97,1)-SUM(BF$114:BF147))</f>
        <v>0</v>
      </c>
      <c r="BG148" s="41">
        <f>IF(成就内容!AX41="","",INDEX($E$4:$E$178*成就内容!AX$121/SUM(成就内容!$D$121:$BZ$121),成就内容!AX97,1)-SUM(BG$114:BG147))</f>
        <v>0</v>
      </c>
      <c r="BH148" s="41">
        <f>IF(成就内容!AY41="","",INDEX($E$4:$E$178*成就内容!AY$121/SUM(成就内容!$D$121:$BZ$121),成就内容!AY97,1)-SUM(BH$114:BH147))</f>
        <v>12456154.336734682</v>
      </c>
      <c r="BI148" s="41">
        <f>IF(成就内容!AZ41="","",INDEX($E$4:$E$178*成就内容!AZ$121/SUM(成就内容!$D$121:$BZ$121),成就内容!AZ97,1)-SUM(BI$114:BI147))</f>
        <v>0</v>
      </c>
      <c r="BJ148" s="41">
        <f>IF(成就内容!BA41="","",INDEX($E$4:$E$178*成就内容!BA$121/SUM(成就内容!$D$121:$BZ$121),成就内容!BA97,1)-SUM(BJ$114:BJ147))</f>
        <v>0</v>
      </c>
      <c r="BK148" s="41" t="str">
        <f>IF(成就内容!BB41="","",INDEX($E$4:$E$178*成就内容!BB$121/SUM(成就内容!$D$121:$BZ$121),成就内容!BB97,1)-SUM(BK$114:BK147))</f>
        <v/>
      </c>
      <c r="BL148" s="41">
        <f>IF(成就内容!BC41="","",INDEX($E$4:$E$178*成就内容!BC$121/SUM(成就内容!$D$121:$BZ$121),成就内容!BC97,1)-SUM(BL$114:BL147))</f>
        <v>0</v>
      </c>
      <c r="BM148" s="41">
        <f>IF(成就内容!BD41="","",INDEX($E$4:$E$178*成就内容!BD$121/SUM(成就内容!$D$121:$BZ$121),成就内容!BD97,1)-SUM(BM$114:BM147))</f>
        <v>12456154.336734682</v>
      </c>
      <c r="BN148" s="41">
        <f>IF(成就内容!BE41="","",INDEX($E$4:$E$178*成就内容!BE$121/SUM(成就内容!$D$121:$BZ$121),成就内容!BE97,1)-SUM(BN$114:BN147))</f>
        <v>0</v>
      </c>
      <c r="BO148" s="41">
        <f>IF(成就内容!BF41="","",INDEX($E$4:$E$178*成就内容!BF$121/SUM(成就内容!$D$121:$BZ$121),成就内容!BF97,1)-SUM(BO$114:BO147))</f>
        <v>0</v>
      </c>
      <c r="BP148" s="41">
        <f>IF(成就内容!BG41="","",INDEX($E$4:$E$178*成就内容!BG$121/SUM(成就内容!$D$121:$BZ$121),成就内容!BG97,1)-SUM(BP$114:BP147))</f>
        <v>0</v>
      </c>
      <c r="BQ148" s="41" t="str">
        <f>IF(成就内容!BH41="","",INDEX($E$4:$E$178*成就内容!BH$121/SUM(成就内容!$D$121:$BZ$121),成就内容!BH97,1)-SUM(BQ$114:BQ147))</f>
        <v/>
      </c>
      <c r="BR148" s="41" t="str">
        <f>IF(成就内容!BI41="","",INDEX($E$4:$E$178*成就内容!BI$121/SUM(成就内容!$D$121:$BZ$121),成就内容!BI97,1)-SUM(BR$114:BR147))</f>
        <v/>
      </c>
      <c r="BS148" s="41">
        <f>IF(成就内容!BJ41="","",INDEX($E$4:$E$178*成就内容!BJ$121/SUM(成就内容!$D$121:$BZ$121),成就内容!BJ97,1)-SUM(BS$114:BS147))</f>
        <v>4982461.7346938774</v>
      </c>
      <c r="BT148" s="41" t="str">
        <f>IF(成就内容!BK41="","",INDEX($E$4:$E$178*成就内容!BK$121/SUM(成就内容!$D$121:$BZ$121),成就内容!BK97,1)-SUM(BT$114:BT147))</f>
        <v/>
      </c>
      <c r="BU148" s="41">
        <f>IF(成就内容!BL41="","",INDEX($E$4:$E$178*成就内容!BL$121/SUM(成就内容!$D$121:$BZ$121),成就内容!BL97,1)-SUM(BU$114:BU147))</f>
        <v>0</v>
      </c>
      <c r="BV148" s="41">
        <f>IF(成就内容!BM41="","",INDEX($E$4:$E$178*成就内容!BM$121/SUM(成就内容!$D$121:$BZ$121),成就内容!BM97,1)-SUM(BV$114:BV147))</f>
        <v>6228077.1683673449</v>
      </c>
      <c r="BW148" s="41" t="str">
        <f>IF(成就内容!BN41="","",INDEX($E$4:$E$178*成就内容!BN$121/SUM(成就内容!$D$121:$BZ$121),成就内容!BN97,1)-SUM(BW$114:BW147))</f>
        <v/>
      </c>
      <c r="BX148" s="41">
        <f>IF(成就内容!BO41="","",INDEX($E$4:$E$178*成就内容!BO$121/SUM(成就内容!$D$121:$BZ$121),成就内容!BO97,1)-SUM(BX$114:BX147))</f>
        <v>0</v>
      </c>
      <c r="BY148" s="41">
        <f>IF(成就内容!BP41="","",INDEX($E$4:$E$178*成就内容!BP$121/SUM(成就内容!$D$121:$BZ$121),成就内容!BP97,1)-SUM(BY$114:BY147))</f>
        <v>0</v>
      </c>
      <c r="BZ148" s="41">
        <f>IF(成就内容!BQ41="","",INDEX($E$4:$E$178*成就内容!BQ$121/SUM(成就内容!$D$121:$BZ$121),成就内容!BQ97,1)-SUM(BZ$114:BZ147))</f>
        <v>0</v>
      </c>
      <c r="CA148" s="41" t="str">
        <f>IF(成就内容!BR41="","",INDEX($E$4:$E$178*成就内容!BR$121/SUM(成就内容!$D$121:$BZ$121),成就内容!BR97,1)-SUM(CA$114:CA147))</f>
        <v/>
      </c>
      <c r="CB148" s="41" t="str">
        <f>IF(成就内容!BS41="","",INDEX($E$4:$E$178*成就内容!BS$121/SUM(成就内容!$D$121:$BZ$121),成就内容!BS97,1)-SUM(CB$114:CB147))</f>
        <v/>
      </c>
      <c r="CC148" s="41">
        <f>IF(成就内容!BT41="","",INDEX($E$4:$E$178*成就内容!BT$121/SUM(成就内容!$D$121:$BZ$121),成就内容!BT97,1)-SUM(CC$114:CC147))</f>
        <v>0</v>
      </c>
      <c r="CD148" s="41">
        <f>IF(成就内容!BU41="","",INDEX($E$4:$E$178*成就内容!BU$121/SUM(成就内容!$D$121:$BZ$121),成就内容!BU97,1)-SUM(CD$114:CD147))</f>
        <v>0</v>
      </c>
      <c r="CE148" s="41" t="str">
        <f>IF(成就内容!BV41="","",INDEX($E$4:$E$178*成就内容!BV$121/SUM(成就内容!$D$121:$BZ$121),成就内容!BV97,1)-SUM(CE$114:CE147))</f>
        <v/>
      </c>
      <c r="CF148" s="41">
        <f>IF(成就内容!BW41="","",INDEX($E$4:$E$178*成就内容!BW$121/SUM(成就内容!$D$121:$BZ$121),成就内容!BW97,1)-SUM(CF$114:CF147))</f>
        <v>0</v>
      </c>
      <c r="CG148" s="41">
        <f>IF(成就内容!BX41="","",INDEX($E$4:$E$178*成就内容!BX$121/SUM(成就内容!$D$121:$BZ$121),成就内容!BX97,1)-SUM(CG$114:CG147))</f>
        <v>9342115.7525510192</v>
      </c>
      <c r="CH148" s="41">
        <f>IF(成就内容!BY41="","",INDEX($E$4:$E$178*成就内容!BY$121/SUM(成就内容!$D$121:$BZ$121),成就内容!BY97,1)-SUM(CH$114:CH147))</f>
        <v>0</v>
      </c>
      <c r="CI148" s="41">
        <f>IF(成就内容!BZ41="","",INDEX($E$4:$E$178*成就内容!BZ$121/SUM(成就内容!$D$121:$BZ$121),成就内容!BZ97,1)-SUM(CI$114:CI147))</f>
        <v>0</v>
      </c>
      <c r="CK148" s="19"/>
      <c r="CM148" s="43">
        <v>35</v>
      </c>
      <c r="CN148" s="41">
        <f>IF(M148="","",IF(成就内容!D$121&lt;&gt;"",MAX(ROUNDUP(SMALL(M$114:M$163,$L148)/1000,0)*1000,1000),0))</f>
        <v>0</v>
      </c>
      <c r="CO148" s="41" t="str">
        <f>IF(N148="","",IF(成就内容!E$121&lt;&gt;"",MAX(ROUNDUP(SMALL(N$114:N$163,$L148)/1000,0)*1000,1000),0))</f>
        <v/>
      </c>
      <c r="CP148" s="41" t="str">
        <f>IF(O148="","",IF(成就内容!F$121&lt;&gt;"",MAX(ROUNDUP(SMALL(O$114:O$163,$L148)/1000,0)*1000,1000),0))</f>
        <v/>
      </c>
      <c r="CQ148" s="41" t="str">
        <f>IF(P148="","",IF(成就内容!G$121&lt;&gt;"",MAX(ROUNDUP(SMALL(P$114:P$163,$L148)/1000,0)*1000,1000),0))</f>
        <v/>
      </c>
      <c r="CR148" s="41">
        <f>IF(Q148="","",IF(成就内容!H$121&lt;&gt;"",MAX(ROUNDUP(SMALL(Q$114:Q$163,$L148)/1000,0)*1000,1000),0))</f>
        <v>0</v>
      </c>
      <c r="CS148" s="41">
        <f>IF(R148="","",IF(成就内容!I$121&lt;&gt;"",MAX(ROUNDUP(SMALL(R$114:R$163,$L148)/1000,0)*1000,1000),0))</f>
        <v>0</v>
      </c>
      <c r="CT148" s="41">
        <f>IF(S148="","",IF(成就内容!J$121&lt;&gt;"",MAX(ROUNDUP(SMALL(S$114:S$163,$L148)/1000,0)*1000,1000),0))</f>
        <v>12457000</v>
      </c>
      <c r="CU148" s="41">
        <f>IF(T148="","",IF(成就内容!K$121&lt;&gt;"",MAX(ROUNDUP(SMALL(T$114:T$163,$L148)/1000,0)*1000,1000),0))</f>
        <v>0</v>
      </c>
      <c r="CV148" s="41">
        <f>IF(U148="","",IF(成就内容!L$121&lt;&gt;"",MAX(ROUNDUP(SMALL(U$114:U$163,$L148)/1000,0)*1000,1000),0))</f>
        <v>0</v>
      </c>
      <c r="CW148" s="41">
        <f>IF(V148="","",IF(成就内容!M$121&lt;&gt;"",MAX(ROUNDUP(SMALL(V$114:V$163,$L148)/1000,0)*1000,1000),0))</f>
        <v>0</v>
      </c>
      <c r="CX148" s="41" t="str">
        <f>IF(W148="","",IF(成就内容!N$121&lt;&gt;"",MAX(ROUNDUP(SMALL(W$114:W$163,$L148)/1000,0)*1000,1000),0))</f>
        <v/>
      </c>
      <c r="CY148" s="41" t="str">
        <f>IF(X148="","",IF(成就内容!O$121&lt;&gt;"",MAX(ROUNDUP(SMALL(X$114:X$163,$L148)/1000,0)*1000,1000),0))</f>
        <v/>
      </c>
      <c r="CZ148" s="41" t="str">
        <f>IF(Y148="","",IF(成就内容!P$121&lt;&gt;"",MAX(ROUNDUP(SMALL(Y$114:Y$163,$L148)/1000,0)*1000,1000),0))</f>
        <v/>
      </c>
      <c r="DA148" s="41">
        <f>IF(Z148="","",IF(成就内容!Q$121&lt;&gt;"",MAX(ROUNDUP(SMALL(Z$114:Z$163,$L148)/1000,0)*1000,1000),0))</f>
        <v>0</v>
      </c>
      <c r="DB148" s="41">
        <f>IF(AA148="","",IF(成就内容!R$121&lt;&gt;"",MAX(ROUNDUP(SMALL(AA$114:AA$163,$L148)/1000,0)*1000,1000),0))</f>
        <v>0</v>
      </c>
      <c r="DC148" s="41">
        <f>IF(AB148="","",IF(成就内容!S$121&lt;&gt;"",MAX(ROUNDUP(SMALL(AB$114:AB$163,$L148)/1000,0)*1000,1000),0))</f>
        <v>12457000</v>
      </c>
      <c r="DD148" s="41">
        <f>IF(AC148="","",IF(成就内容!T$121&lt;&gt;"",MAX(ROUNDUP(SMALL(AC$114:AC$163,$L148)/1000,0)*1000,1000),0))</f>
        <v>0</v>
      </c>
      <c r="DE148" s="41">
        <f>IF(AD148="","",IF(成就内容!U$121&lt;&gt;"",MAX(ROUNDUP(SMALL(AD$114:AD$163,$L148)/1000,0)*1000,1000),0))</f>
        <v>0</v>
      </c>
      <c r="DF148" s="41">
        <f>IF(AE148="","",IF(成就内容!V$121&lt;&gt;"",MAX(ROUNDUP(SMALL(AE$114:AE$163,$L148)/1000,0)*1000,1000),0))</f>
        <v>0</v>
      </c>
      <c r="DG148" s="41" t="str">
        <f>IF(AF148="","",IF(成就内容!W$121&lt;&gt;"",MAX(ROUNDUP(SMALL(AF$114:AF$163,$L148)/1000,0)*1000,1000),0))</f>
        <v/>
      </c>
      <c r="DH148" s="41" t="str">
        <f>IF(AG148="","",IF(成就内容!X$121&lt;&gt;"",MAX(ROUNDUP(SMALL(AG$114:AG$163,$L148)/1000,0)*1000,1000),0))</f>
        <v/>
      </c>
      <c r="DI148" s="41" t="str">
        <f>IF(AH148="","",IF(成就内容!Y$121&lt;&gt;"",MAX(ROUNDUP(SMALL(AH$114:AH$163,$L148)/1000,0)*1000,1000),0))</f>
        <v/>
      </c>
      <c r="DJ148" s="41" t="str">
        <f>IF(AI148="","",IF(成就内容!Z$121&lt;&gt;"",MAX(ROUNDUP(SMALL(AI$114:AI$163,$L148)/1000,0)*1000,1000),0))</f>
        <v/>
      </c>
      <c r="DK148" s="41" t="str">
        <f>IF(AJ148="","",IF(成就内容!AA$121&lt;&gt;"",MAX(ROUNDUP(SMALL(AJ$114:AJ$163,$L148)/1000,0)*1000,1000),0))</f>
        <v/>
      </c>
      <c r="DL148" s="41" t="str">
        <f>IF(AK148="","",IF(成就内容!AB$121&lt;&gt;"",MAX(ROUNDUP(SMALL(AK$114:AK$163,$L148)/1000,0)*1000,1000),0))</f>
        <v/>
      </c>
      <c r="DM148" s="41">
        <f>IF(AL148="","",IF(成就内容!AC$121&lt;&gt;"",MAX(ROUNDUP(SMALL(AL$114:AL$163,$L148)/1000,0)*1000,1000),0))</f>
        <v>0</v>
      </c>
      <c r="DN148" s="41">
        <f>IF(AM148="","",IF(成就内容!AD$121&lt;&gt;"",MAX(ROUNDUP(SMALL(AM$114:AM$163,$L148)/1000,0)*1000,1000),0))</f>
        <v>0</v>
      </c>
      <c r="DO148" s="41">
        <f>IF(AN148="","",IF(成就内容!AE$121&lt;&gt;"",MAX(ROUNDUP(SMALL(AN$114:AN$163,$L148)/1000,0)*1000,1000),0))</f>
        <v>0</v>
      </c>
      <c r="DP148" s="41">
        <f>IF(AO148="","",IF(成就内容!AF$121&lt;&gt;"",MAX(ROUNDUP(SMALL(AO$114:AO$163,$L148)/1000,0)*1000,1000),0))</f>
        <v>0</v>
      </c>
      <c r="DQ148" s="41">
        <f>IF(AP148="","",IF(成就内容!AG$121&lt;&gt;"",MAX(ROUNDUP(SMALL(AP$114:AP$163,$L148)/1000,0)*1000,1000),0))</f>
        <v>0</v>
      </c>
      <c r="DR148" s="41" t="str">
        <f>IF(AQ148="","",IF(成就内容!AH$121&lt;&gt;"",MAX(ROUNDUP(SMALL(AQ$114:AQ$163,$L148)/1000,0)*1000,1000),0))</f>
        <v/>
      </c>
      <c r="DS148" s="41">
        <f>IF(AR148="","",IF(成就内容!AI$121&lt;&gt;"",MAX(ROUNDUP(SMALL(AR$114:AR$163,$L148)/1000,0)*1000,1000),0))</f>
        <v>0</v>
      </c>
      <c r="DT148" s="41">
        <f>IF(AS148="","",IF(成就内容!AJ$121&lt;&gt;"",MAX(ROUNDUP(SMALL(AS$114:AS$163,$L148)/1000,0)*1000,1000),0))</f>
        <v>0</v>
      </c>
      <c r="DU148" s="41" t="str">
        <f>IF(AT148="","",IF(成就内容!AK$121&lt;&gt;"",MAX(ROUNDUP(SMALL(AT$114:AT$163,$L148)/1000,0)*1000,1000),0))</f>
        <v/>
      </c>
      <c r="DV148" s="41" t="str">
        <f>IF(AU148="","",IF(成就内容!AL$121&lt;&gt;"",MAX(ROUNDUP(SMALL(AU$114:AU$163,$L148)/1000,0)*1000,1000),0))</f>
        <v/>
      </c>
      <c r="DW148" s="41" t="str">
        <f>IF(AV148="","",IF(成就内容!AM$121&lt;&gt;"",MAX(ROUNDUP(SMALL(AV$114:AV$163,$L148)/1000,0)*1000,1000),0))</f>
        <v/>
      </c>
      <c r="DX148" s="41" t="str">
        <f>IF(AW148="","",IF(成就内容!AN$121&lt;&gt;"",MAX(ROUNDUP(SMALL(AW$114:AW$163,$L148)/1000,0)*1000,1000),0))</f>
        <v/>
      </c>
      <c r="DY148" s="41">
        <f>IF(AX148="","",IF(成就内容!AO$121&lt;&gt;"",MAX(ROUNDUP(SMALL(AX$114:AX$163,$L148)/1000,0)*1000,1000),0))</f>
        <v>6229000</v>
      </c>
      <c r="DZ148" s="41">
        <f>IF(AY148="","",IF(成就内容!AP$121&lt;&gt;"",MAX(ROUNDUP(SMALL(AY$114:AY$163,$L148)/1000,0)*1000,1000),0))</f>
        <v>0</v>
      </c>
      <c r="EA148" s="41">
        <f>IF(AZ148="","",IF(成就内容!AQ$121&lt;&gt;"",MAX(ROUNDUP(SMALL(AZ$114:AZ$163,$L148)/1000,0)*1000,1000),0))</f>
        <v>0</v>
      </c>
      <c r="EB148" s="41">
        <f>IF(BA148="","",IF(成就内容!AR$121&lt;&gt;"",MAX(ROUNDUP(SMALL(BA$114:BA$163,$L148)/1000,0)*1000,1000),0))</f>
        <v>6229000</v>
      </c>
      <c r="EC148" s="41">
        <f>IF(BB148="","",IF(成就内容!AS$121&lt;&gt;"",MAX(ROUNDUP(SMALL(BB$114:BB$163,$L148)/1000,0)*1000,1000),0))</f>
        <v>0</v>
      </c>
      <c r="ED148" s="41">
        <f>IF(BC148="","",IF(成就内容!AT$121&lt;&gt;"",MAX(ROUNDUP(SMALL(BC$114:BC$163,$L148)/1000,0)*1000,1000),0))</f>
        <v>0</v>
      </c>
      <c r="EE148" s="41">
        <f>IF(BD148="","",IF(成就内容!AU$121&lt;&gt;"",MAX(ROUNDUP(SMALL(BD$114:BD$163,$L148)/1000,0)*1000,1000),0))</f>
        <v>0</v>
      </c>
      <c r="EF148" s="41" t="str">
        <f>IF(BE148="","",IF(成就内容!AV$121&lt;&gt;"",MAX(ROUNDUP(SMALL(BE$114:BE$163,$L148)/1000,0)*1000,1000),0))</f>
        <v/>
      </c>
      <c r="EG148" s="41">
        <f>IF(BF148="","",IF(成就内容!AW$121&lt;&gt;"",MAX(ROUNDUP(SMALL(BF$114:BF$163,$L148)/1000,0)*1000,1000),0))</f>
        <v>0</v>
      </c>
      <c r="EH148" s="41">
        <f>IF(BG148="","",IF(成就内容!AX$121&lt;&gt;"",MAX(ROUNDUP(SMALL(BG$114:BG$163,$L148)/1000,0)*1000,1000),0))</f>
        <v>0</v>
      </c>
      <c r="EI148" s="41">
        <f>IF(BH148="","",IF(成就内容!AY$121&lt;&gt;"",MAX(ROUNDUP(SMALL(BH$114:BH$163,$L148)/1000,0)*1000,1000),0))</f>
        <v>12457000</v>
      </c>
      <c r="EJ148" s="41">
        <f>IF(BI148="","",IF(成就内容!AZ$121&lt;&gt;"",MAX(ROUNDUP(SMALL(BI$114:BI$163,$L148)/1000,0)*1000,1000),0))</f>
        <v>0</v>
      </c>
      <c r="EK148" s="41">
        <f>IF(BJ148="","",IF(成就内容!BA$121&lt;&gt;"",MAX(ROUNDUP(SMALL(BJ$114:BJ$163,$L148)/1000,0)*1000,1000),0))</f>
        <v>0</v>
      </c>
      <c r="EL148" s="41" t="str">
        <f>IF(BK148="","",IF(成就内容!BB$121&lt;&gt;"",MAX(ROUNDUP(SMALL(BK$114:BK$163,$L148)/1000,0)*1000,1000),0))</f>
        <v/>
      </c>
      <c r="EM148" s="41">
        <f>IF(BL148="","",IF(成就内容!BC$121&lt;&gt;"",MAX(ROUNDUP(SMALL(BL$114:BL$163,$L148)/1000,0)*1000,1000),0))</f>
        <v>0</v>
      </c>
      <c r="EN148" s="41">
        <f>IF(BM148="","",IF(成就内容!BD$121&lt;&gt;"",MAX(ROUNDUP(SMALL(BM$114:BM$163,$L148)/1000,0)*1000,1000),0))</f>
        <v>12457000</v>
      </c>
      <c r="EO148" s="41">
        <f>IF(BN148="","",IF(成就内容!BE$121&lt;&gt;"",MAX(ROUNDUP(SMALL(BN$114:BN$163,$L148)/1000,0)*1000,1000),0))</f>
        <v>0</v>
      </c>
      <c r="EP148" s="41">
        <f>IF(BO148="","",IF(成就内容!BF$121&lt;&gt;"",MAX(ROUNDUP(SMALL(BO$114:BO$163,$L148)/1000,0)*1000,1000),0))</f>
        <v>0</v>
      </c>
      <c r="EQ148" s="41">
        <f>IF(BP148="","",IF(成就内容!BG$121&lt;&gt;"",MAX(ROUNDUP(SMALL(BP$114:BP$163,$L148)/1000,0)*1000,1000),0))</f>
        <v>0</v>
      </c>
      <c r="ER148" s="41" t="str">
        <f>IF(BQ148="","",IF(成就内容!BH$121&lt;&gt;"",MAX(ROUNDUP(SMALL(BQ$114:BQ$163,$L148)/1000,0)*1000,1000),0))</f>
        <v/>
      </c>
      <c r="ES148" s="41" t="str">
        <f>IF(BR148="","",IF(成就内容!BI$121&lt;&gt;"",MAX(ROUNDUP(SMALL(BR$114:BR$163,$L148)/1000,0)*1000,1000),0))</f>
        <v/>
      </c>
      <c r="ET148" s="41">
        <f>IF(BS148="","",IF(成就内容!BJ$121&lt;&gt;"",MAX(ROUNDUP(SMALL(BS$114:BS$163,$L148)/1000,0)*1000,1000),0))</f>
        <v>3737000</v>
      </c>
      <c r="EU148" s="41" t="str">
        <f>IF(BT148="","",IF(成就内容!BK$121&lt;&gt;"",MAX(ROUNDUP(SMALL(BT$114:BT$163,$L148)/1000,0)*1000,1000),0))</f>
        <v/>
      </c>
      <c r="EV148" s="41">
        <f>IF(BU148="","",IF(成就内容!BL$121&lt;&gt;"",MAX(ROUNDUP(SMALL(BU$114:BU$163,$L148)/1000,0)*1000,1000),0))</f>
        <v>0</v>
      </c>
      <c r="EW148" s="41">
        <f>IF(BV148="","",IF(成就内容!BM$121&lt;&gt;"",MAX(ROUNDUP(SMALL(BV$114:BV$163,$L148)/1000,0)*1000,1000),0))</f>
        <v>4983000</v>
      </c>
      <c r="EX148" s="41" t="str">
        <f>IF(BW148="","",IF(成就内容!BN$121&lt;&gt;"",MAX(ROUNDUP(SMALL(BW$114:BW$163,$L148)/1000,0)*1000,1000),0))</f>
        <v/>
      </c>
      <c r="EY148" s="41">
        <f>IF(BX148="","",IF(成就内容!BO$121&lt;&gt;"",MAX(ROUNDUP(SMALL(BX$114:BX$163,$L148)/1000,0)*1000,1000),0))</f>
        <v>0</v>
      </c>
      <c r="EZ148" s="41">
        <f>IF(BY148="","",IF(成就内容!BP$121&lt;&gt;"",MAX(ROUNDUP(SMALL(BY$114:BY$163,$L148)/1000,0)*1000,1000),0))</f>
        <v>0</v>
      </c>
      <c r="FA148" s="41">
        <f>IF(BZ148="","",IF(成就内容!BQ$121&lt;&gt;"",MAX(ROUNDUP(SMALL(BZ$114:BZ$163,$L148)/1000,0)*1000,1000),0))</f>
        <v>0</v>
      </c>
      <c r="FB148" s="41" t="str">
        <f>IF(CA148="","",IF(成就内容!BR$121&lt;&gt;"",MAX(ROUNDUP(SMALL(CA$114:CA$163,$L148)/1000,0)*1000,1000),0))</f>
        <v/>
      </c>
      <c r="FC148" s="41" t="str">
        <f>IF(CB148="","",IF(成就内容!BS$121&lt;&gt;"",MAX(ROUNDUP(SMALL(CB$114:CB$163,$L148)/1000,0)*1000,1000),0))</f>
        <v/>
      </c>
      <c r="FD148" s="41">
        <f>IF(CC148="","",IF(成就内容!BT$121&lt;&gt;"",MAX(ROUNDUP(SMALL(CC$114:CC$163,$L148)/1000,0)*1000,1000),0))</f>
        <v>0</v>
      </c>
      <c r="FE148" s="41">
        <f>IF(CD148="","",IF(成就内容!BU$121&lt;&gt;"",MAX(ROUNDUP(SMALL(CD$114:CD$163,$L148)/1000,0)*1000,1000),0))</f>
        <v>0</v>
      </c>
      <c r="FF148" s="41" t="str">
        <f>IF(CE148="","",IF(成就内容!BV$121&lt;&gt;"",MAX(ROUNDUP(SMALL(CE$114:CE$163,$L148)/1000,0)*1000,1000),0))</f>
        <v/>
      </c>
      <c r="FG148" s="41">
        <f>IF(CF148="","",IF(成就内容!BW$121&lt;&gt;"",MAX(ROUNDUP(SMALL(CF$114:CF$163,$L148)/1000,0)*1000,1000),0))</f>
        <v>0</v>
      </c>
      <c r="FH148" s="41">
        <f>IF(CG148="","",IF(成就内容!BX$121&lt;&gt;"",MAX(ROUNDUP(SMALL(CG$114:CG$163,$L148)/1000,0)*1000,1000),0))</f>
        <v>9343000</v>
      </c>
      <c r="FI148" s="41">
        <f>IF(CH148="","",IF(成就内容!BY$121&lt;&gt;"",MAX(ROUNDUP(SMALL(CH$114:CH$163,$L148)/1000,0)*1000,1000),0))</f>
        <v>0</v>
      </c>
      <c r="FJ148" s="41">
        <f>IF(CI148="","",IF(成就内容!BZ$121&lt;&gt;"",MAX(ROUNDUP(SMALL(CI$114:CI$163,$L148)/1000,0)*1000,1000),0))</f>
        <v>0</v>
      </c>
    </row>
    <row r="149" spans="2:166" s="96" customFormat="1" x14ac:dyDescent="0.15">
      <c r="B149" s="96">
        <v>146</v>
      </c>
      <c r="C149" s="96">
        <f>'[1]功能-子任务'!$S150</f>
        <v>309729.59999999998</v>
      </c>
      <c r="D149" s="96">
        <f>'[1]功能-子任务'!$AC150</f>
        <v>286720000</v>
      </c>
      <c r="E149" s="96">
        <f>'[1]功能-子任务'!$AM150/4</f>
        <v>1912801562.5</v>
      </c>
      <c r="F149" s="96">
        <f t="shared" si="154"/>
        <v>1912801562.5</v>
      </c>
      <c r="G149" s="96">
        <f>'[1]功能-子任务'!$AR150</f>
        <v>4089620000.000001</v>
      </c>
      <c r="H149" s="96">
        <f>'[1]功能-子任务'!$BA150</f>
        <v>519950</v>
      </c>
      <c r="I149" s="96">
        <f>'[1]功能-子任务'!$BJ150</f>
        <v>2018059.2</v>
      </c>
      <c r="J149" s="19"/>
      <c r="L149" s="43">
        <v>36</v>
      </c>
      <c r="M149" s="41">
        <f>IF(成就内容!D42="","",INDEX($E$4:$E$178*成就内容!D$121/SUM(成就内容!$D$121:$BZ$121),成就内容!D98,1)-SUM(M$114:M148))</f>
        <v>0</v>
      </c>
      <c r="N149" s="41" t="str">
        <f>IF(成就内容!E42="","",INDEX($E$4:$E$178*成就内容!E$121/SUM(成就内容!$D$121:$BZ$121),成就内容!E98,1)-SUM(N$114:N148))</f>
        <v/>
      </c>
      <c r="O149" s="41" t="str">
        <f>IF(成就内容!F42="","",INDEX($E$4:$E$178*成就内容!F$121/SUM(成就内容!$D$121:$BZ$121),成就内容!F98,1)-SUM(O$114:O148))</f>
        <v/>
      </c>
      <c r="P149" s="41" t="str">
        <f>IF(成就内容!G42="","",INDEX($E$4:$E$178*成就内容!G$121/SUM(成就内容!$D$121:$BZ$121),成就内容!G98,1)-SUM(P$114:P148))</f>
        <v/>
      </c>
      <c r="Q149" s="41">
        <f>IF(成就内容!H42="","",INDEX($E$4:$E$178*成就内容!H$121/SUM(成就内容!$D$121:$BZ$121),成就内容!H98,1)-SUM(Q$114:Q148))</f>
        <v>0</v>
      </c>
      <c r="R149" s="41">
        <f>IF(成就内容!I42="","",INDEX($E$4:$E$178*成就内容!I$121/SUM(成就内容!$D$121:$BZ$121),成就内容!I98,1)-SUM(R$114:R148))</f>
        <v>0</v>
      </c>
      <c r="S149" s="41">
        <f>IF(成就内容!J42="","",INDEX($E$4:$E$178*成就内容!J$121/SUM(成就内容!$D$121:$BZ$121),成就内容!J98,1)-SUM(S$114:S148))</f>
        <v>12456154.336734682</v>
      </c>
      <c r="T149" s="41">
        <f>IF(成就内容!K42="","",INDEX($E$4:$E$178*成就内容!K$121/SUM(成就内容!$D$121:$BZ$121),成就内容!K98,1)-SUM(T$114:T148))</f>
        <v>0</v>
      </c>
      <c r="U149" s="41">
        <f>IF(成就内容!L42="","",INDEX($E$4:$E$178*成就内容!L$121/SUM(成就内容!$D$121:$BZ$121),成就内容!L98,1)-SUM(U$114:U148))</f>
        <v>0</v>
      </c>
      <c r="V149" s="41">
        <f>IF(成就内容!M42="","",INDEX($E$4:$E$178*成就内容!M$121/SUM(成就内容!$D$121:$BZ$121),成就内容!M98,1)-SUM(V$114:V148))</f>
        <v>0</v>
      </c>
      <c r="W149" s="41" t="str">
        <f>IF(成就内容!N42="","",INDEX($E$4:$E$178*成就内容!N$121/SUM(成就内容!$D$121:$BZ$121),成就内容!N98,1)-SUM(W$114:W148))</f>
        <v/>
      </c>
      <c r="X149" s="41" t="str">
        <f>IF(成就内容!O42="","",INDEX($E$4:$E$178*成就内容!O$121/SUM(成就内容!$D$121:$BZ$121),成就内容!O98,1)-SUM(X$114:X148))</f>
        <v/>
      </c>
      <c r="Y149" s="41" t="str">
        <f>IF(成就内容!P42="","",INDEX($E$4:$E$178*成就内容!P$121/SUM(成就内容!$D$121:$BZ$121),成就内容!P98,1)-SUM(Y$114:Y148))</f>
        <v/>
      </c>
      <c r="Z149" s="41">
        <f>IF(成就内容!Q42="","",INDEX($E$4:$E$178*成就内容!Q$121/SUM(成就内容!$D$121:$BZ$121),成就内容!Q98,1)-SUM(Z$114:Z148))</f>
        <v>0</v>
      </c>
      <c r="AA149" s="41">
        <f>IF(成就内容!R42="","",INDEX($E$4:$E$178*成就内容!R$121/SUM(成就内容!$D$121:$BZ$121),成就内容!R98,1)-SUM(AA$114:AA148))</f>
        <v>0</v>
      </c>
      <c r="AB149" s="41">
        <f>IF(成就内容!S42="","",INDEX($E$4:$E$178*成就内容!S$121/SUM(成就内容!$D$121:$BZ$121),成就内容!S98,1)-SUM(AB$114:AB148))</f>
        <v>12456154.336734682</v>
      </c>
      <c r="AC149" s="41">
        <f>IF(成就内容!T42="","",INDEX($E$4:$E$178*成就内容!T$121/SUM(成就内容!$D$121:$BZ$121),成就内容!T98,1)-SUM(AC$114:AC148))</f>
        <v>0</v>
      </c>
      <c r="AD149" s="41">
        <f>IF(成就内容!U42="","",INDEX($E$4:$E$178*成就内容!U$121/SUM(成就内容!$D$121:$BZ$121),成就内容!U98,1)-SUM(AD$114:AD148))</f>
        <v>0</v>
      </c>
      <c r="AE149" s="41">
        <f>IF(成就内容!V42="","",INDEX($E$4:$E$178*成就内容!V$121/SUM(成就内容!$D$121:$BZ$121),成就内容!V98,1)-SUM(AE$114:AE148))</f>
        <v>0</v>
      </c>
      <c r="AF149" s="41" t="str">
        <f>IF(成就内容!W42="","",INDEX($E$4:$E$178*成就内容!W$121/SUM(成就内容!$D$121:$BZ$121),成就内容!W98,1)-SUM(AF$114:AF148))</f>
        <v/>
      </c>
      <c r="AG149" s="41" t="str">
        <f>IF(成就内容!X42="","",INDEX($E$4:$E$178*成就内容!X$121/SUM(成就内容!$D$121:$BZ$121),成就内容!X98,1)-SUM(AG$114:AG148))</f>
        <v/>
      </c>
      <c r="AH149" s="41" t="str">
        <f>IF(成就内容!Y42="","",INDEX($E$4:$E$178*成就内容!Y$121/SUM(成就内容!$D$121:$BZ$121),成就内容!Y98,1)-SUM(AH$114:AH148))</f>
        <v/>
      </c>
      <c r="AI149" s="41" t="str">
        <f>IF(成就内容!Z42="","",INDEX($E$4:$E$178*成就内容!Z$121/SUM(成就内容!$D$121:$BZ$121),成就内容!Z98,1)-SUM(AI$114:AI148))</f>
        <v/>
      </c>
      <c r="AJ149" s="41" t="str">
        <f>IF(成就内容!AA42="","",INDEX($E$4:$E$178*成就内容!AA$121/SUM(成就内容!$D$121:$BZ$121),成就内容!AA98,1)-SUM(AJ$114:AJ148))</f>
        <v/>
      </c>
      <c r="AK149" s="41" t="str">
        <f>IF(成就内容!AB42="","",INDEX($E$4:$E$178*成就内容!AB$121/SUM(成就内容!$D$121:$BZ$121),成就内容!AB98,1)-SUM(AK$114:AK148))</f>
        <v/>
      </c>
      <c r="AL149" s="41">
        <f>IF(成就内容!AC42="","",INDEX($E$4:$E$178*成就内容!AC$121/SUM(成就内容!$D$121:$BZ$121),成就内容!AC98,1)-SUM(AL$114:AL148))</f>
        <v>0</v>
      </c>
      <c r="AM149" s="41">
        <f>IF(成就内容!AD42="","",INDEX($E$4:$E$178*成就内容!AD$121/SUM(成就内容!$D$121:$BZ$121),成就内容!AD98,1)-SUM(AM$114:AM148))</f>
        <v>0</v>
      </c>
      <c r="AN149" s="41">
        <f>IF(成就内容!AE42="","",INDEX($E$4:$E$178*成就内容!AE$121/SUM(成就内容!$D$121:$BZ$121),成就内容!AE98,1)-SUM(AN$114:AN148))</f>
        <v>0</v>
      </c>
      <c r="AO149" s="41">
        <f>IF(成就内容!AF42="","",INDEX($E$4:$E$178*成就内容!AF$121/SUM(成就内容!$D$121:$BZ$121),成就内容!AF98,1)-SUM(AO$114:AO148))</f>
        <v>0</v>
      </c>
      <c r="AP149" s="41">
        <f>IF(成就内容!AG42="","",INDEX($E$4:$E$178*成就内容!AG$121/SUM(成就内容!$D$121:$BZ$121),成就内容!AG98,1)-SUM(AP$114:AP148))</f>
        <v>0</v>
      </c>
      <c r="AQ149" s="41" t="str">
        <f>IF(成就内容!AH42="","",INDEX($E$4:$E$178*成就内容!AH$121/SUM(成就内容!$D$121:$BZ$121),成就内容!AH98,1)-SUM(AQ$114:AQ148))</f>
        <v/>
      </c>
      <c r="AR149" s="41">
        <f>IF(成就内容!AI42="","",INDEX($E$4:$E$178*成就内容!AI$121/SUM(成就内容!$D$121:$BZ$121),成就内容!AI98,1)-SUM(AR$114:AR148))</f>
        <v>0</v>
      </c>
      <c r="AS149" s="41">
        <f>IF(成就内容!AJ42="","",INDEX($E$4:$E$178*成就内容!AJ$121/SUM(成就内容!$D$121:$BZ$121),成就内容!AJ98,1)-SUM(AS$114:AS148))</f>
        <v>0</v>
      </c>
      <c r="AT149" s="41" t="str">
        <f>IF(成就内容!AK42="","",INDEX($E$4:$E$178*成就内容!AK$121/SUM(成就内容!$D$121:$BZ$121),成就内容!AK98,1)-SUM(AT$114:AT148))</f>
        <v/>
      </c>
      <c r="AU149" s="41" t="str">
        <f>IF(成就内容!AL42="","",INDEX($E$4:$E$178*成就内容!AL$121/SUM(成就内容!$D$121:$BZ$121),成就内容!AL98,1)-SUM(AU$114:AU148))</f>
        <v/>
      </c>
      <c r="AV149" s="41" t="str">
        <f>IF(成就内容!AM42="","",INDEX($E$4:$E$178*成就内容!AM$121/SUM(成就内容!$D$121:$BZ$121),成就内容!AM98,1)-SUM(AV$114:AV148))</f>
        <v/>
      </c>
      <c r="AW149" s="41" t="str">
        <f>IF(成就内容!AN42="","",INDEX($E$4:$E$178*成就内容!AN$121/SUM(成就内容!$D$121:$BZ$121),成就内容!AN98,1)-SUM(AW$114:AW148))</f>
        <v/>
      </c>
      <c r="AX149" s="41">
        <f>IF(成就内容!AO42="","",INDEX($E$4:$E$178*成就内容!AO$121/SUM(成就内容!$D$121:$BZ$121),成就内容!AO98,1)-SUM(AX$114:AX148))</f>
        <v>6228077.1683673412</v>
      </c>
      <c r="AY149" s="41">
        <f>IF(成就内容!AP42="","",INDEX($E$4:$E$178*成就内容!AP$121/SUM(成就内容!$D$121:$BZ$121),成就内容!AP98,1)-SUM(AY$114:AY148))</f>
        <v>0</v>
      </c>
      <c r="AZ149" s="41">
        <f>IF(成就内容!AQ42="","",INDEX($E$4:$E$178*成就内容!AQ$121/SUM(成就内容!$D$121:$BZ$121),成就内容!AQ98,1)-SUM(AZ$114:AZ148))</f>
        <v>0</v>
      </c>
      <c r="BA149" s="41">
        <f>IF(成就内容!AR42="","",INDEX($E$4:$E$178*成就内容!AR$121/SUM(成就内容!$D$121:$BZ$121),成就内容!AR98,1)-SUM(BA$114:BA148))</f>
        <v>6228077.1683673412</v>
      </c>
      <c r="BB149" s="41">
        <f>IF(成就内容!AS42="","",INDEX($E$4:$E$178*成就内容!AS$121/SUM(成就内容!$D$121:$BZ$121),成就内容!AS98,1)-SUM(BB$114:BB148))</f>
        <v>0</v>
      </c>
      <c r="BC149" s="41">
        <f>IF(成就内容!AT42="","",INDEX($E$4:$E$178*成就内容!AT$121/SUM(成就内容!$D$121:$BZ$121),成就内容!AT98,1)-SUM(BC$114:BC148))</f>
        <v>0</v>
      </c>
      <c r="BD149" s="41">
        <f>IF(成就内容!AU42="","",INDEX($E$4:$E$178*成就内容!AU$121/SUM(成就内容!$D$121:$BZ$121),成就内容!AU98,1)-SUM(BD$114:BD148))</f>
        <v>0</v>
      </c>
      <c r="BE149" s="41" t="str">
        <f>IF(成就内容!AV42="","",INDEX($E$4:$E$178*成就内容!AV$121/SUM(成就内容!$D$121:$BZ$121),成就内容!AV98,1)-SUM(BE$114:BE148))</f>
        <v/>
      </c>
      <c r="BF149" s="41">
        <f>IF(成就内容!AW42="","",INDEX($E$4:$E$178*成就内容!AW$121/SUM(成就内容!$D$121:$BZ$121),成就内容!AW98,1)-SUM(BF$114:BF148))</f>
        <v>0</v>
      </c>
      <c r="BG149" s="41">
        <f>IF(成就内容!AX42="","",INDEX($E$4:$E$178*成就内容!AX$121/SUM(成就内容!$D$121:$BZ$121),成就内容!AX98,1)-SUM(BG$114:BG148))</f>
        <v>0</v>
      </c>
      <c r="BH149" s="41">
        <f>IF(成就内容!AY42="","",INDEX($E$4:$E$178*成就内容!AY$121/SUM(成就内容!$D$121:$BZ$121),成就内容!AY98,1)-SUM(BH$114:BH148))</f>
        <v>12456154.336734712</v>
      </c>
      <c r="BI149" s="41">
        <f>IF(成就内容!AZ42="","",INDEX($E$4:$E$178*成就内容!AZ$121/SUM(成就内容!$D$121:$BZ$121),成就内容!AZ98,1)-SUM(BI$114:BI148))</f>
        <v>0</v>
      </c>
      <c r="BJ149" s="41">
        <f>IF(成就内容!BA42="","",INDEX($E$4:$E$178*成就内容!BA$121/SUM(成就内容!$D$121:$BZ$121),成就内容!BA98,1)-SUM(BJ$114:BJ148))</f>
        <v>0</v>
      </c>
      <c r="BK149" s="41" t="str">
        <f>IF(成就内容!BB42="","",INDEX($E$4:$E$178*成就内容!BB$121/SUM(成就内容!$D$121:$BZ$121),成就内容!BB98,1)-SUM(BK$114:BK148))</f>
        <v/>
      </c>
      <c r="BL149" s="41">
        <f>IF(成就内容!BC42="","",INDEX($E$4:$E$178*成就内容!BC$121/SUM(成就内容!$D$121:$BZ$121),成就内容!BC98,1)-SUM(BL$114:BL148))</f>
        <v>0</v>
      </c>
      <c r="BM149" s="41">
        <f>IF(成就内容!BD42="","",INDEX($E$4:$E$178*成就内容!BD$121/SUM(成就内容!$D$121:$BZ$121),成就内容!BD98,1)-SUM(BM$114:BM148))</f>
        <v>12456154.336734682</v>
      </c>
      <c r="BN149" s="41">
        <f>IF(成就内容!BE42="","",INDEX($E$4:$E$178*成就内容!BE$121/SUM(成就内容!$D$121:$BZ$121),成就内容!BE98,1)-SUM(BN$114:BN148))</f>
        <v>0</v>
      </c>
      <c r="BO149" s="41">
        <f>IF(成就内容!BF42="","",INDEX($E$4:$E$178*成就内容!BF$121/SUM(成就内容!$D$121:$BZ$121),成就内容!BF98,1)-SUM(BO$114:BO148))</f>
        <v>0</v>
      </c>
      <c r="BP149" s="41">
        <f>IF(成就内容!BG42="","",INDEX($E$4:$E$178*成就内容!BG$121/SUM(成就内容!$D$121:$BZ$121),成就内容!BG98,1)-SUM(BP$114:BP148))</f>
        <v>0</v>
      </c>
      <c r="BQ149" s="41" t="str">
        <f>IF(成就内容!BH42="","",INDEX($E$4:$E$178*成就内容!BH$121/SUM(成就内容!$D$121:$BZ$121),成就内容!BH98,1)-SUM(BQ$114:BQ148))</f>
        <v/>
      </c>
      <c r="BR149" s="41" t="str">
        <f>IF(成就内容!BI42="","",INDEX($E$4:$E$178*成就内容!BI$121/SUM(成就内容!$D$121:$BZ$121),成就内容!BI98,1)-SUM(BR$114:BR148))</f>
        <v/>
      </c>
      <c r="BS149" s="41">
        <f>IF(成就内容!BJ42="","",INDEX($E$4:$E$178*成就内容!BJ$121/SUM(成就内容!$D$121:$BZ$121),成就内容!BJ98,1)-SUM(BS$114:BS148))</f>
        <v>3736846.3010204062</v>
      </c>
      <c r="BT149" s="41" t="str">
        <f>IF(成就内容!BK42="","",INDEX($E$4:$E$178*成就内容!BK$121/SUM(成就内容!$D$121:$BZ$121),成就内容!BK98,1)-SUM(BT$114:BT148))</f>
        <v/>
      </c>
      <c r="BU149" s="41">
        <f>IF(成就内容!BL42="","",INDEX($E$4:$E$178*成就内容!BL$121/SUM(成就内容!$D$121:$BZ$121),成就内容!BL98,1)-SUM(BU$114:BU148))</f>
        <v>0</v>
      </c>
      <c r="BV149" s="41">
        <f>IF(成就内容!BM42="","",INDEX($E$4:$E$178*成就内容!BM$121/SUM(成就内容!$D$121:$BZ$121),成就内容!BM98,1)-SUM(BV$114:BV148))</f>
        <v>4982461.7346938774</v>
      </c>
      <c r="BW149" s="41" t="str">
        <f>IF(成就内容!BN42="","",INDEX($E$4:$E$178*成就内容!BN$121/SUM(成就内容!$D$121:$BZ$121),成就内容!BN98,1)-SUM(BW$114:BW148))</f>
        <v/>
      </c>
      <c r="BX149" s="41">
        <f>IF(成就内容!BO42="","",INDEX($E$4:$E$178*成就内容!BO$121/SUM(成就内容!$D$121:$BZ$121),成就内容!BO98,1)-SUM(BX$114:BX148))</f>
        <v>0</v>
      </c>
      <c r="BY149" s="41">
        <f>IF(成就内容!BP42="","",INDEX($E$4:$E$178*成就内容!BP$121/SUM(成就内容!$D$121:$BZ$121),成就内容!BP98,1)-SUM(BY$114:BY148))</f>
        <v>0</v>
      </c>
      <c r="BZ149" s="41">
        <f>IF(成就内容!BQ42="","",INDEX($E$4:$E$178*成就内容!BQ$121/SUM(成就内容!$D$121:$BZ$121),成就内容!BQ98,1)-SUM(BZ$114:BZ148))</f>
        <v>0</v>
      </c>
      <c r="CA149" s="41" t="str">
        <f>IF(成就内容!BR42="","",INDEX($E$4:$E$178*成就内容!BR$121/SUM(成就内容!$D$121:$BZ$121),成就内容!BR98,1)-SUM(CA$114:CA148))</f>
        <v/>
      </c>
      <c r="CB149" s="41" t="str">
        <f>IF(成就内容!BS42="","",INDEX($E$4:$E$178*成就内容!BS$121/SUM(成就内容!$D$121:$BZ$121),成就内容!BS98,1)-SUM(CB$114:CB148))</f>
        <v/>
      </c>
      <c r="CC149" s="41">
        <f>IF(成就内容!BT42="","",INDEX($E$4:$E$178*成就内容!BT$121/SUM(成就内容!$D$121:$BZ$121),成就内容!BT98,1)-SUM(CC$114:CC148))</f>
        <v>0</v>
      </c>
      <c r="CD149" s="41">
        <f>IF(成就内容!BU42="","",INDEX($E$4:$E$178*成就内容!BU$121/SUM(成就内容!$D$121:$BZ$121),成就内容!BU98,1)-SUM(CD$114:CD148))</f>
        <v>0</v>
      </c>
      <c r="CE149" s="41" t="str">
        <f>IF(成就内容!BV42="","",INDEX($E$4:$E$178*成就内容!BV$121/SUM(成就内容!$D$121:$BZ$121),成就内容!BV98,1)-SUM(CE$114:CE148))</f>
        <v/>
      </c>
      <c r="CF149" s="41">
        <f>IF(成就内容!BW42="","",INDEX($E$4:$E$178*成就内容!BW$121/SUM(成就内容!$D$121:$BZ$121),成就内容!BW98,1)-SUM(CF$114:CF148))</f>
        <v>0</v>
      </c>
      <c r="CG149" s="41" t="str">
        <f>IF(成就内容!BX42="","",INDEX($E$4:$E$178*成就内容!BX$121/SUM(成就内容!$D$121:$BZ$121),成就内容!BX98,1)-SUM(CG$114:CG148))</f>
        <v/>
      </c>
      <c r="CH149" s="41">
        <f>IF(成就内容!BY42="","",INDEX($E$4:$E$178*成就内容!BY$121/SUM(成就内容!$D$121:$BZ$121),成就内容!BY98,1)-SUM(CH$114:CH148))</f>
        <v>0</v>
      </c>
      <c r="CI149" s="41">
        <f>IF(成就内容!BZ42="","",INDEX($E$4:$E$178*成就内容!BZ$121/SUM(成就内容!$D$121:$BZ$121),成就内容!BZ98,1)-SUM(CI$114:CI148))</f>
        <v>0</v>
      </c>
      <c r="CK149" s="19"/>
      <c r="CM149" s="43">
        <v>36</v>
      </c>
      <c r="CN149" s="41">
        <f>IF(M149="","",IF(成就内容!D$121&lt;&gt;"",MAX(ROUNDUP(SMALL(M$114:M$163,$L149)/1000,0)*1000,1000),0))</f>
        <v>0</v>
      </c>
      <c r="CO149" s="41" t="str">
        <f>IF(N149="","",IF(成就内容!E$121&lt;&gt;"",MAX(ROUNDUP(SMALL(N$114:N$163,$L149)/1000,0)*1000,1000),0))</f>
        <v/>
      </c>
      <c r="CP149" s="41" t="str">
        <f>IF(O149="","",IF(成就内容!F$121&lt;&gt;"",MAX(ROUNDUP(SMALL(O$114:O$163,$L149)/1000,0)*1000,1000),0))</f>
        <v/>
      </c>
      <c r="CQ149" s="41" t="str">
        <f>IF(P149="","",IF(成就内容!G$121&lt;&gt;"",MAX(ROUNDUP(SMALL(P$114:P$163,$L149)/1000,0)*1000,1000),0))</f>
        <v/>
      </c>
      <c r="CR149" s="41">
        <f>IF(Q149="","",IF(成就内容!H$121&lt;&gt;"",MAX(ROUNDUP(SMALL(Q$114:Q$163,$L149)/1000,0)*1000,1000),0))</f>
        <v>0</v>
      </c>
      <c r="CS149" s="41">
        <f>IF(R149="","",IF(成就内容!I$121&lt;&gt;"",MAX(ROUNDUP(SMALL(R$114:R$163,$L149)/1000,0)*1000,1000),0))</f>
        <v>0</v>
      </c>
      <c r="CT149" s="41">
        <f>IF(S149="","",IF(成就内容!J$121&lt;&gt;"",MAX(ROUNDUP(SMALL(S$114:S$163,$L149)/1000,0)*1000,1000),0))</f>
        <v>12457000</v>
      </c>
      <c r="CU149" s="41">
        <f>IF(T149="","",IF(成就内容!K$121&lt;&gt;"",MAX(ROUNDUP(SMALL(T$114:T$163,$L149)/1000,0)*1000,1000),0))</f>
        <v>0</v>
      </c>
      <c r="CV149" s="41">
        <f>IF(U149="","",IF(成就内容!L$121&lt;&gt;"",MAX(ROUNDUP(SMALL(U$114:U$163,$L149)/1000,0)*1000,1000),0))</f>
        <v>0</v>
      </c>
      <c r="CW149" s="41">
        <f>IF(V149="","",IF(成就内容!M$121&lt;&gt;"",MAX(ROUNDUP(SMALL(V$114:V$163,$L149)/1000,0)*1000,1000),0))</f>
        <v>0</v>
      </c>
      <c r="CX149" s="41" t="str">
        <f>IF(W149="","",IF(成就内容!N$121&lt;&gt;"",MAX(ROUNDUP(SMALL(W$114:W$163,$L149)/1000,0)*1000,1000),0))</f>
        <v/>
      </c>
      <c r="CY149" s="41" t="str">
        <f>IF(X149="","",IF(成就内容!O$121&lt;&gt;"",MAX(ROUNDUP(SMALL(X$114:X$163,$L149)/1000,0)*1000,1000),0))</f>
        <v/>
      </c>
      <c r="CZ149" s="41" t="str">
        <f>IF(Y149="","",IF(成就内容!P$121&lt;&gt;"",MAX(ROUNDUP(SMALL(Y$114:Y$163,$L149)/1000,0)*1000,1000),0))</f>
        <v/>
      </c>
      <c r="DA149" s="41">
        <f>IF(Z149="","",IF(成就内容!Q$121&lt;&gt;"",MAX(ROUNDUP(SMALL(Z$114:Z$163,$L149)/1000,0)*1000,1000),0))</f>
        <v>0</v>
      </c>
      <c r="DB149" s="41">
        <f>IF(AA149="","",IF(成就内容!R$121&lt;&gt;"",MAX(ROUNDUP(SMALL(AA$114:AA$163,$L149)/1000,0)*1000,1000),0))</f>
        <v>0</v>
      </c>
      <c r="DC149" s="41">
        <f>IF(AB149="","",IF(成就内容!S$121&lt;&gt;"",MAX(ROUNDUP(SMALL(AB$114:AB$163,$L149)/1000,0)*1000,1000),0))</f>
        <v>12457000</v>
      </c>
      <c r="DD149" s="41">
        <f>IF(AC149="","",IF(成就内容!T$121&lt;&gt;"",MAX(ROUNDUP(SMALL(AC$114:AC$163,$L149)/1000,0)*1000,1000),0))</f>
        <v>0</v>
      </c>
      <c r="DE149" s="41">
        <f>IF(AD149="","",IF(成就内容!U$121&lt;&gt;"",MAX(ROUNDUP(SMALL(AD$114:AD$163,$L149)/1000,0)*1000,1000),0))</f>
        <v>0</v>
      </c>
      <c r="DF149" s="41">
        <f>IF(AE149="","",IF(成就内容!V$121&lt;&gt;"",MAX(ROUNDUP(SMALL(AE$114:AE$163,$L149)/1000,0)*1000,1000),0))</f>
        <v>0</v>
      </c>
      <c r="DG149" s="41" t="str">
        <f>IF(AF149="","",IF(成就内容!W$121&lt;&gt;"",MAX(ROUNDUP(SMALL(AF$114:AF$163,$L149)/1000,0)*1000,1000),0))</f>
        <v/>
      </c>
      <c r="DH149" s="41" t="str">
        <f>IF(AG149="","",IF(成就内容!X$121&lt;&gt;"",MAX(ROUNDUP(SMALL(AG$114:AG$163,$L149)/1000,0)*1000,1000),0))</f>
        <v/>
      </c>
      <c r="DI149" s="41" t="str">
        <f>IF(AH149="","",IF(成就内容!Y$121&lt;&gt;"",MAX(ROUNDUP(SMALL(AH$114:AH$163,$L149)/1000,0)*1000,1000),0))</f>
        <v/>
      </c>
      <c r="DJ149" s="41" t="str">
        <f>IF(AI149="","",IF(成就内容!Z$121&lt;&gt;"",MAX(ROUNDUP(SMALL(AI$114:AI$163,$L149)/1000,0)*1000,1000),0))</f>
        <v/>
      </c>
      <c r="DK149" s="41" t="str">
        <f>IF(AJ149="","",IF(成就内容!AA$121&lt;&gt;"",MAX(ROUNDUP(SMALL(AJ$114:AJ$163,$L149)/1000,0)*1000,1000),0))</f>
        <v/>
      </c>
      <c r="DL149" s="41" t="str">
        <f>IF(AK149="","",IF(成就内容!AB$121&lt;&gt;"",MAX(ROUNDUP(SMALL(AK$114:AK$163,$L149)/1000,0)*1000,1000),0))</f>
        <v/>
      </c>
      <c r="DM149" s="41">
        <f>IF(AL149="","",IF(成就内容!AC$121&lt;&gt;"",MAX(ROUNDUP(SMALL(AL$114:AL$163,$L149)/1000,0)*1000,1000),0))</f>
        <v>0</v>
      </c>
      <c r="DN149" s="41">
        <f>IF(AM149="","",IF(成就内容!AD$121&lt;&gt;"",MAX(ROUNDUP(SMALL(AM$114:AM$163,$L149)/1000,0)*1000,1000),0))</f>
        <v>0</v>
      </c>
      <c r="DO149" s="41">
        <f>IF(AN149="","",IF(成就内容!AE$121&lt;&gt;"",MAX(ROUNDUP(SMALL(AN$114:AN$163,$L149)/1000,0)*1000,1000),0))</f>
        <v>0</v>
      </c>
      <c r="DP149" s="41">
        <f>IF(AO149="","",IF(成就内容!AF$121&lt;&gt;"",MAX(ROUNDUP(SMALL(AO$114:AO$163,$L149)/1000,0)*1000,1000),0))</f>
        <v>0</v>
      </c>
      <c r="DQ149" s="41">
        <f>IF(AP149="","",IF(成就内容!AG$121&lt;&gt;"",MAX(ROUNDUP(SMALL(AP$114:AP$163,$L149)/1000,0)*1000,1000),0))</f>
        <v>0</v>
      </c>
      <c r="DR149" s="41" t="str">
        <f>IF(AQ149="","",IF(成就内容!AH$121&lt;&gt;"",MAX(ROUNDUP(SMALL(AQ$114:AQ$163,$L149)/1000,0)*1000,1000),0))</f>
        <v/>
      </c>
      <c r="DS149" s="41">
        <f>IF(AR149="","",IF(成就内容!AI$121&lt;&gt;"",MAX(ROUNDUP(SMALL(AR$114:AR$163,$L149)/1000,0)*1000,1000),0))</f>
        <v>0</v>
      </c>
      <c r="DT149" s="41">
        <f>IF(AS149="","",IF(成就内容!AJ$121&lt;&gt;"",MAX(ROUNDUP(SMALL(AS$114:AS$163,$L149)/1000,0)*1000,1000),0))</f>
        <v>0</v>
      </c>
      <c r="DU149" s="41" t="str">
        <f>IF(AT149="","",IF(成就内容!AK$121&lt;&gt;"",MAX(ROUNDUP(SMALL(AT$114:AT$163,$L149)/1000,0)*1000,1000),0))</f>
        <v/>
      </c>
      <c r="DV149" s="41" t="str">
        <f>IF(AU149="","",IF(成就内容!AL$121&lt;&gt;"",MAX(ROUNDUP(SMALL(AU$114:AU$163,$L149)/1000,0)*1000,1000),0))</f>
        <v/>
      </c>
      <c r="DW149" s="41" t="str">
        <f>IF(AV149="","",IF(成就内容!AM$121&lt;&gt;"",MAX(ROUNDUP(SMALL(AV$114:AV$163,$L149)/1000,0)*1000,1000),0))</f>
        <v/>
      </c>
      <c r="DX149" s="41" t="str">
        <f>IF(AW149="","",IF(成就内容!AN$121&lt;&gt;"",MAX(ROUNDUP(SMALL(AW$114:AW$163,$L149)/1000,0)*1000,1000),0))</f>
        <v/>
      </c>
      <c r="DY149" s="41">
        <f>IF(AX149="","",IF(成就内容!AO$121&lt;&gt;"",MAX(ROUNDUP(SMALL(AX$114:AX$163,$L149)/1000,0)*1000,1000),0))</f>
        <v>6229000</v>
      </c>
      <c r="DZ149" s="41">
        <f>IF(AY149="","",IF(成就内容!AP$121&lt;&gt;"",MAX(ROUNDUP(SMALL(AY$114:AY$163,$L149)/1000,0)*1000,1000),0))</f>
        <v>0</v>
      </c>
      <c r="EA149" s="41">
        <f>IF(AZ149="","",IF(成就内容!AQ$121&lt;&gt;"",MAX(ROUNDUP(SMALL(AZ$114:AZ$163,$L149)/1000,0)*1000,1000),0))</f>
        <v>0</v>
      </c>
      <c r="EB149" s="41">
        <f>IF(BA149="","",IF(成就内容!AR$121&lt;&gt;"",MAX(ROUNDUP(SMALL(BA$114:BA$163,$L149)/1000,0)*1000,1000),0))</f>
        <v>6229000</v>
      </c>
      <c r="EC149" s="41">
        <f>IF(BB149="","",IF(成就内容!AS$121&lt;&gt;"",MAX(ROUNDUP(SMALL(BB$114:BB$163,$L149)/1000,0)*1000,1000),0))</f>
        <v>0</v>
      </c>
      <c r="ED149" s="41">
        <f>IF(BC149="","",IF(成就内容!AT$121&lt;&gt;"",MAX(ROUNDUP(SMALL(BC$114:BC$163,$L149)/1000,0)*1000,1000),0))</f>
        <v>0</v>
      </c>
      <c r="EE149" s="41">
        <f>IF(BD149="","",IF(成就内容!AU$121&lt;&gt;"",MAX(ROUNDUP(SMALL(BD$114:BD$163,$L149)/1000,0)*1000,1000),0))</f>
        <v>0</v>
      </c>
      <c r="EF149" s="41" t="str">
        <f>IF(BE149="","",IF(成就内容!AV$121&lt;&gt;"",MAX(ROUNDUP(SMALL(BE$114:BE$163,$L149)/1000,0)*1000,1000),0))</f>
        <v/>
      </c>
      <c r="EG149" s="41">
        <f>IF(BF149="","",IF(成就内容!AW$121&lt;&gt;"",MAX(ROUNDUP(SMALL(BF$114:BF$163,$L149)/1000,0)*1000,1000),0))</f>
        <v>0</v>
      </c>
      <c r="EH149" s="41">
        <f>IF(BG149="","",IF(成就内容!AX$121&lt;&gt;"",MAX(ROUNDUP(SMALL(BG$114:BG$163,$L149)/1000,0)*1000,1000),0))</f>
        <v>0</v>
      </c>
      <c r="EI149" s="41">
        <f>IF(BH149="","",IF(成就内容!AY$121&lt;&gt;"",MAX(ROUNDUP(SMALL(BH$114:BH$163,$L149)/1000,0)*1000,1000),0))</f>
        <v>12457000</v>
      </c>
      <c r="EJ149" s="41">
        <f>IF(BI149="","",IF(成就内容!AZ$121&lt;&gt;"",MAX(ROUNDUP(SMALL(BI$114:BI$163,$L149)/1000,0)*1000,1000),0))</f>
        <v>0</v>
      </c>
      <c r="EK149" s="41">
        <f>IF(BJ149="","",IF(成就内容!BA$121&lt;&gt;"",MAX(ROUNDUP(SMALL(BJ$114:BJ$163,$L149)/1000,0)*1000,1000),0))</f>
        <v>0</v>
      </c>
      <c r="EL149" s="41" t="str">
        <f>IF(BK149="","",IF(成就内容!BB$121&lt;&gt;"",MAX(ROUNDUP(SMALL(BK$114:BK$163,$L149)/1000,0)*1000,1000),0))</f>
        <v/>
      </c>
      <c r="EM149" s="41">
        <f>IF(BL149="","",IF(成就内容!BC$121&lt;&gt;"",MAX(ROUNDUP(SMALL(BL$114:BL$163,$L149)/1000,0)*1000,1000),0))</f>
        <v>0</v>
      </c>
      <c r="EN149" s="41">
        <f>IF(BM149="","",IF(成就内容!BD$121&lt;&gt;"",MAX(ROUNDUP(SMALL(BM$114:BM$163,$L149)/1000,0)*1000,1000),0))</f>
        <v>12457000</v>
      </c>
      <c r="EO149" s="41">
        <f>IF(BN149="","",IF(成就内容!BE$121&lt;&gt;"",MAX(ROUNDUP(SMALL(BN$114:BN$163,$L149)/1000,0)*1000,1000),0))</f>
        <v>0</v>
      </c>
      <c r="EP149" s="41">
        <f>IF(BO149="","",IF(成就内容!BF$121&lt;&gt;"",MAX(ROUNDUP(SMALL(BO$114:BO$163,$L149)/1000,0)*1000,1000),0))</f>
        <v>0</v>
      </c>
      <c r="EQ149" s="41">
        <f>IF(BP149="","",IF(成就内容!BG$121&lt;&gt;"",MAX(ROUNDUP(SMALL(BP$114:BP$163,$L149)/1000,0)*1000,1000),0))</f>
        <v>0</v>
      </c>
      <c r="ER149" s="41" t="str">
        <f>IF(BQ149="","",IF(成就内容!BH$121&lt;&gt;"",MAX(ROUNDUP(SMALL(BQ$114:BQ$163,$L149)/1000,0)*1000,1000),0))</f>
        <v/>
      </c>
      <c r="ES149" s="41" t="str">
        <f>IF(BR149="","",IF(成就内容!BI$121&lt;&gt;"",MAX(ROUNDUP(SMALL(BR$114:BR$163,$L149)/1000,0)*1000,1000),0))</f>
        <v/>
      </c>
      <c r="ET149" s="41">
        <f>IF(BS149="","",IF(成就内容!BJ$121&lt;&gt;"",MAX(ROUNDUP(SMALL(BS$114:BS$163,$L149)/1000,0)*1000,1000),0))</f>
        <v>3737000</v>
      </c>
      <c r="EU149" s="41" t="str">
        <f>IF(BT149="","",IF(成就内容!BK$121&lt;&gt;"",MAX(ROUNDUP(SMALL(BT$114:BT$163,$L149)/1000,0)*1000,1000),0))</f>
        <v/>
      </c>
      <c r="EV149" s="41">
        <f>IF(BU149="","",IF(成就内容!BL$121&lt;&gt;"",MAX(ROUNDUP(SMALL(BU$114:BU$163,$L149)/1000,0)*1000,1000),0))</f>
        <v>0</v>
      </c>
      <c r="EW149" s="41">
        <f>IF(BV149="","",IF(成就内容!BM$121&lt;&gt;"",MAX(ROUNDUP(SMALL(BV$114:BV$163,$L149)/1000,0)*1000,1000),0))</f>
        <v>4983000</v>
      </c>
      <c r="EX149" s="41" t="str">
        <f>IF(BW149="","",IF(成就内容!BN$121&lt;&gt;"",MAX(ROUNDUP(SMALL(BW$114:BW$163,$L149)/1000,0)*1000,1000),0))</f>
        <v/>
      </c>
      <c r="EY149" s="41">
        <f>IF(BX149="","",IF(成就内容!BO$121&lt;&gt;"",MAX(ROUNDUP(SMALL(BX$114:BX$163,$L149)/1000,0)*1000,1000),0))</f>
        <v>0</v>
      </c>
      <c r="EZ149" s="41">
        <f>IF(BY149="","",IF(成就内容!BP$121&lt;&gt;"",MAX(ROUNDUP(SMALL(BY$114:BY$163,$L149)/1000,0)*1000,1000),0))</f>
        <v>0</v>
      </c>
      <c r="FA149" s="41">
        <f>IF(BZ149="","",IF(成就内容!BQ$121&lt;&gt;"",MAX(ROUNDUP(SMALL(BZ$114:BZ$163,$L149)/1000,0)*1000,1000),0))</f>
        <v>0</v>
      </c>
      <c r="FB149" s="41" t="str">
        <f>IF(CA149="","",IF(成就内容!BR$121&lt;&gt;"",MAX(ROUNDUP(SMALL(CA$114:CA$163,$L149)/1000,0)*1000,1000),0))</f>
        <v/>
      </c>
      <c r="FC149" s="41" t="str">
        <f>IF(CB149="","",IF(成就内容!BS$121&lt;&gt;"",MAX(ROUNDUP(SMALL(CB$114:CB$163,$L149)/1000,0)*1000,1000),0))</f>
        <v/>
      </c>
      <c r="FD149" s="41">
        <f>IF(CC149="","",IF(成就内容!BT$121&lt;&gt;"",MAX(ROUNDUP(SMALL(CC$114:CC$163,$L149)/1000,0)*1000,1000),0))</f>
        <v>0</v>
      </c>
      <c r="FE149" s="41">
        <f>IF(CD149="","",IF(成就内容!BU$121&lt;&gt;"",MAX(ROUNDUP(SMALL(CD$114:CD$163,$L149)/1000,0)*1000,1000),0))</f>
        <v>0</v>
      </c>
      <c r="FF149" s="41" t="str">
        <f>IF(CE149="","",IF(成就内容!BV$121&lt;&gt;"",MAX(ROUNDUP(SMALL(CE$114:CE$163,$L149)/1000,0)*1000,1000),0))</f>
        <v/>
      </c>
      <c r="FG149" s="41">
        <f>IF(CF149="","",IF(成就内容!BW$121&lt;&gt;"",MAX(ROUNDUP(SMALL(CF$114:CF$163,$L149)/1000,0)*1000,1000),0))</f>
        <v>0</v>
      </c>
      <c r="FH149" s="41" t="str">
        <f>IF(CG149="","",IF(成就内容!BX$121&lt;&gt;"",MAX(ROUNDUP(SMALL(CG$114:CG$163,$L149)/1000,0)*1000,1000),0))</f>
        <v/>
      </c>
      <c r="FI149" s="41">
        <f>IF(CH149="","",IF(成就内容!BY$121&lt;&gt;"",MAX(ROUNDUP(SMALL(CH$114:CH$163,$L149)/1000,0)*1000,1000),0))</f>
        <v>0</v>
      </c>
      <c r="FJ149" s="41">
        <f>IF(CI149="","",IF(成就内容!BZ$121&lt;&gt;"",MAX(ROUNDUP(SMALL(CI$114:CI$163,$L149)/1000,0)*1000,1000),0))</f>
        <v>0</v>
      </c>
    </row>
    <row r="150" spans="2:166" s="96" customFormat="1" x14ac:dyDescent="0.15">
      <c r="B150" s="96">
        <v>147</v>
      </c>
      <c r="C150" s="96">
        <f>'[1]功能-子任务'!$S151</f>
        <v>315259.2</v>
      </c>
      <c r="D150" s="96">
        <f>'[1]功能-子任务'!$AC151</f>
        <v>291840000</v>
      </c>
      <c r="E150" s="96">
        <f>'[1]功能-子任务'!$AM151/4</f>
        <v>1943319140.625</v>
      </c>
      <c r="F150" s="96">
        <f t="shared" si="154"/>
        <v>1943319140.625</v>
      </c>
      <c r="G150" s="96">
        <f>'[1]功能-子任务'!$AR151</f>
        <v>4153620000.000001</v>
      </c>
      <c r="H150" s="96">
        <f>'[1]功能-子任务'!$BA151</f>
        <v>531950</v>
      </c>
      <c r="I150" s="96">
        <f>'[1]功能-子任务'!$BJ151</f>
        <v>2083399.9</v>
      </c>
      <c r="J150" s="19"/>
      <c r="L150" s="43">
        <v>37</v>
      </c>
      <c r="M150" s="41">
        <f>IF(成就内容!D43="","",INDEX($E$4:$E$178*成就内容!D$121/SUM(成就内容!$D$121:$BZ$121),成就内容!D99,1)-SUM(M$114:M149))</f>
        <v>0</v>
      </c>
      <c r="N150" s="41" t="str">
        <f>IF(成就内容!E43="","",INDEX($E$4:$E$178*成就内容!E$121/SUM(成就内容!$D$121:$BZ$121),成就内容!E99,1)-SUM(N$114:N149))</f>
        <v/>
      </c>
      <c r="O150" s="41" t="str">
        <f>IF(成就内容!F43="","",INDEX($E$4:$E$178*成就内容!F$121/SUM(成就内容!$D$121:$BZ$121),成就内容!F99,1)-SUM(O$114:O149))</f>
        <v/>
      </c>
      <c r="P150" s="41" t="str">
        <f>IF(成就内容!G43="","",INDEX($E$4:$E$178*成就内容!G$121/SUM(成就内容!$D$121:$BZ$121),成就内容!G99,1)-SUM(P$114:P149))</f>
        <v/>
      </c>
      <c r="Q150" s="41">
        <f>IF(成就内容!H43="","",INDEX($E$4:$E$178*成就内容!H$121/SUM(成就内容!$D$121:$BZ$121),成就内容!H99,1)-SUM(Q$114:Q149))</f>
        <v>0</v>
      </c>
      <c r="R150" s="41">
        <f>IF(成就内容!I43="","",INDEX($E$4:$E$178*成就内容!I$121/SUM(成就内容!$D$121:$BZ$121),成就内容!I99,1)-SUM(R$114:R149))</f>
        <v>0</v>
      </c>
      <c r="S150" s="41">
        <f>IF(成就内容!J43="","",INDEX($E$4:$E$178*成就内容!J$121/SUM(成就内容!$D$121:$BZ$121),成就内容!J99,1)-SUM(S$114:S149))</f>
        <v>12456154.336734712</v>
      </c>
      <c r="T150" s="41">
        <f>IF(成就内容!K43="","",INDEX($E$4:$E$178*成就内容!K$121/SUM(成就内容!$D$121:$BZ$121),成就内容!K99,1)-SUM(T$114:T149))</f>
        <v>0</v>
      </c>
      <c r="U150" s="41">
        <f>IF(成就内容!L43="","",INDEX($E$4:$E$178*成就内容!L$121/SUM(成就内容!$D$121:$BZ$121),成就内容!L99,1)-SUM(U$114:U149))</f>
        <v>0</v>
      </c>
      <c r="V150" s="41">
        <f>IF(成就内容!M43="","",INDEX($E$4:$E$178*成就内容!M$121/SUM(成就内容!$D$121:$BZ$121),成就内容!M99,1)-SUM(V$114:V149))</f>
        <v>0</v>
      </c>
      <c r="W150" s="41" t="str">
        <f>IF(成就内容!N43="","",INDEX($E$4:$E$178*成就内容!N$121/SUM(成就内容!$D$121:$BZ$121),成就内容!N99,1)-SUM(W$114:W149))</f>
        <v/>
      </c>
      <c r="X150" s="41" t="str">
        <f>IF(成就内容!O43="","",INDEX($E$4:$E$178*成就内容!O$121/SUM(成就内容!$D$121:$BZ$121),成就内容!O99,1)-SUM(X$114:X149))</f>
        <v/>
      </c>
      <c r="Y150" s="41" t="str">
        <f>IF(成就内容!P43="","",INDEX($E$4:$E$178*成就内容!P$121/SUM(成就内容!$D$121:$BZ$121),成就内容!P99,1)-SUM(Y$114:Y149))</f>
        <v/>
      </c>
      <c r="Z150" s="41">
        <f>IF(成就内容!Q43="","",INDEX($E$4:$E$178*成就内容!Q$121/SUM(成就内容!$D$121:$BZ$121),成就内容!Q99,1)-SUM(Z$114:Z149))</f>
        <v>0</v>
      </c>
      <c r="AA150" s="41">
        <f>IF(成就内容!R43="","",INDEX($E$4:$E$178*成就内容!R$121/SUM(成就内容!$D$121:$BZ$121),成就内容!R99,1)-SUM(AA$114:AA149))</f>
        <v>0</v>
      </c>
      <c r="AB150" s="41">
        <f>IF(成就内容!S43="","",INDEX($E$4:$E$178*成就内容!S$121/SUM(成就内容!$D$121:$BZ$121),成就内容!S99,1)-SUM(AB$114:AB149))</f>
        <v>12456154.336734712</v>
      </c>
      <c r="AC150" s="41">
        <f>IF(成就内容!T43="","",INDEX($E$4:$E$178*成就内容!T$121/SUM(成就内容!$D$121:$BZ$121),成就内容!T99,1)-SUM(AC$114:AC149))</f>
        <v>0</v>
      </c>
      <c r="AD150" s="41">
        <f>IF(成就内容!U43="","",INDEX($E$4:$E$178*成就内容!U$121/SUM(成就内容!$D$121:$BZ$121),成就内容!U99,1)-SUM(AD$114:AD149))</f>
        <v>0</v>
      </c>
      <c r="AE150" s="41">
        <f>IF(成就内容!V43="","",INDEX($E$4:$E$178*成就内容!V$121/SUM(成就内容!$D$121:$BZ$121),成就内容!V99,1)-SUM(AE$114:AE149))</f>
        <v>0</v>
      </c>
      <c r="AF150" s="41" t="str">
        <f>IF(成就内容!W43="","",INDEX($E$4:$E$178*成就内容!W$121/SUM(成就内容!$D$121:$BZ$121),成就内容!W99,1)-SUM(AF$114:AF149))</f>
        <v/>
      </c>
      <c r="AG150" s="41" t="str">
        <f>IF(成就内容!X43="","",INDEX($E$4:$E$178*成就内容!X$121/SUM(成就内容!$D$121:$BZ$121),成就内容!X99,1)-SUM(AG$114:AG149))</f>
        <v/>
      </c>
      <c r="AH150" s="41" t="str">
        <f>IF(成就内容!Y43="","",INDEX($E$4:$E$178*成就内容!Y$121/SUM(成就内容!$D$121:$BZ$121),成就内容!Y99,1)-SUM(AH$114:AH149))</f>
        <v/>
      </c>
      <c r="AI150" s="41" t="str">
        <f>IF(成就内容!Z43="","",INDEX($E$4:$E$178*成就内容!Z$121/SUM(成就内容!$D$121:$BZ$121),成就内容!Z99,1)-SUM(AI$114:AI149))</f>
        <v/>
      </c>
      <c r="AJ150" s="41" t="str">
        <f>IF(成就内容!AA43="","",INDEX($E$4:$E$178*成就内容!AA$121/SUM(成就内容!$D$121:$BZ$121),成就内容!AA99,1)-SUM(AJ$114:AJ149))</f>
        <v/>
      </c>
      <c r="AK150" s="41" t="str">
        <f>IF(成就内容!AB43="","",INDEX($E$4:$E$178*成就内容!AB$121/SUM(成就内容!$D$121:$BZ$121),成就内容!AB99,1)-SUM(AK$114:AK149))</f>
        <v/>
      </c>
      <c r="AL150" s="41">
        <f>IF(成就内容!AC43="","",INDEX($E$4:$E$178*成就内容!AC$121/SUM(成就内容!$D$121:$BZ$121),成就内容!AC99,1)-SUM(AL$114:AL149))</f>
        <v>0</v>
      </c>
      <c r="AM150" s="41">
        <f>IF(成就内容!AD43="","",INDEX($E$4:$E$178*成就内容!AD$121/SUM(成就内容!$D$121:$BZ$121),成就内容!AD99,1)-SUM(AM$114:AM149))</f>
        <v>0</v>
      </c>
      <c r="AN150" s="41">
        <f>IF(成就内容!AE43="","",INDEX($E$4:$E$178*成就内容!AE$121/SUM(成就内容!$D$121:$BZ$121),成就内容!AE99,1)-SUM(AN$114:AN149))</f>
        <v>0</v>
      </c>
      <c r="AO150" s="41">
        <f>IF(成就内容!AF43="","",INDEX($E$4:$E$178*成就内容!AF$121/SUM(成就内容!$D$121:$BZ$121),成就内容!AF99,1)-SUM(AO$114:AO149))</f>
        <v>0</v>
      </c>
      <c r="AP150" s="41">
        <f>IF(成就内容!AG43="","",INDEX($E$4:$E$178*成就内容!AG$121/SUM(成就内容!$D$121:$BZ$121),成就内容!AG99,1)-SUM(AP$114:AP149))</f>
        <v>0</v>
      </c>
      <c r="AQ150" s="41" t="str">
        <f>IF(成就内容!AH43="","",INDEX($E$4:$E$178*成就内容!AH$121/SUM(成就内容!$D$121:$BZ$121),成就内容!AH99,1)-SUM(AQ$114:AQ149))</f>
        <v/>
      </c>
      <c r="AR150" s="41">
        <f>IF(成就内容!AI43="","",INDEX($E$4:$E$178*成就内容!AI$121/SUM(成就内容!$D$121:$BZ$121),成就内容!AI99,1)-SUM(AR$114:AR149))</f>
        <v>0</v>
      </c>
      <c r="AS150" s="41">
        <f>IF(成就内容!AJ43="","",INDEX($E$4:$E$178*成就内容!AJ$121/SUM(成就内容!$D$121:$BZ$121),成就内容!AJ99,1)-SUM(AS$114:AS149))</f>
        <v>0</v>
      </c>
      <c r="AT150" s="41" t="str">
        <f>IF(成就内容!AK43="","",INDEX($E$4:$E$178*成就内容!AK$121/SUM(成就内容!$D$121:$BZ$121),成就内容!AK99,1)-SUM(AT$114:AT149))</f>
        <v/>
      </c>
      <c r="AU150" s="41" t="str">
        <f>IF(成就内容!AL43="","",INDEX($E$4:$E$178*成就内容!AL$121/SUM(成就内容!$D$121:$BZ$121),成就内容!AL99,1)-SUM(AU$114:AU149))</f>
        <v/>
      </c>
      <c r="AV150" s="41" t="str">
        <f>IF(成就内容!AM43="","",INDEX($E$4:$E$178*成就内容!AM$121/SUM(成就内容!$D$121:$BZ$121),成就内容!AM99,1)-SUM(AV$114:AV149))</f>
        <v/>
      </c>
      <c r="AW150" s="41" t="str">
        <f>IF(成就内容!AN43="","",INDEX($E$4:$E$178*成就内容!AN$121/SUM(成就内容!$D$121:$BZ$121),成就内容!AN99,1)-SUM(AW$114:AW149))</f>
        <v/>
      </c>
      <c r="AX150" s="41">
        <f>IF(成就内容!AO43="","",INDEX($E$4:$E$178*成就内容!AO$121/SUM(成就内容!$D$121:$BZ$121),成就内容!AO99,1)-SUM(AX$114:AX149))</f>
        <v>6228077.1683673561</v>
      </c>
      <c r="AY150" s="41">
        <f>IF(成就内容!AP43="","",INDEX($E$4:$E$178*成就内容!AP$121/SUM(成就内容!$D$121:$BZ$121),成就内容!AP99,1)-SUM(AY$114:AY149))</f>
        <v>0</v>
      </c>
      <c r="AZ150" s="41">
        <f>IF(成就内容!AQ43="","",INDEX($E$4:$E$178*成就内容!AQ$121/SUM(成就内容!$D$121:$BZ$121),成就内容!AQ99,1)-SUM(AZ$114:AZ149))</f>
        <v>0</v>
      </c>
      <c r="BA150" s="41">
        <f>IF(成就内容!AR43="","",INDEX($E$4:$E$178*成就内容!AR$121/SUM(成就内容!$D$121:$BZ$121),成就内容!AR99,1)-SUM(BA$114:BA149))</f>
        <v>6228077.1683673412</v>
      </c>
      <c r="BB150" s="41">
        <f>IF(成就内容!AS43="","",INDEX($E$4:$E$178*成就内容!AS$121/SUM(成就内容!$D$121:$BZ$121),成就内容!AS99,1)-SUM(BB$114:BB149))</f>
        <v>0</v>
      </c>
      <c r="BC150" s="41">
        <f>IF(成就内容!AT43="","",INDEX($E$4:$E$178*成就内容!AT$121/SUM(成就内容!$D$121:$BZ$121),成就内容!AT99,1)-SUM(BC$114:BC149))</f>
        <v>0</v>
      </c>
      <c r="BD150" s="41" t="str">
        <f>IF(成就内容!AU43="","",INDEX($E$4:$E$178*成就内容!AU$121/SUM(成就内容!$D$121:$BZ$121),成就内容!AU99,1)-SUM(BD$114:BD149))</f>
        <v/>
      </c>
      <c r="BE150" s="41" t="str">
        <f>IF(成就内容!AV43="","",INDEX($E$4:$E$178*成就内容!AV$121/SUM(成就内容!$D$121:$BZ$121),成就内容!AV99,1)-SUM(BE$114:BE149))</f>
        <v/>
      </c>
      <c r="BF150" s="41">
        <f>IF(成就内容!AW43="","",INDEX($E$4:$E$178*成就内容!AW$121/SUM(成就内容!$D$121:$BZ$121),成就内容!AW99,1)-SUM(BF$114:BF149))</f>
        <v>0</v>
      </c>
      <c r="BG150" s="41" t="str">
        <f>IF(成就内容!AX43="","",INDEX($E$4:$E$178*成就内容!AX$121/SUM(成就内容!$D$121:$BZ$121),成就内容!AX99,1)-SUM(BG$114:BG149))</f>
        <v/>
      </c>
      <c r="BH150" s="41" t="str">
        <f>IF(成就内容!AY43="","",INDEX($E$4:$E$178*成就内容!AY$121/SUM(成就内容!$D$121:$BZ$121),成就内容!AY99,1)-SUM(BH$114:BH149))</f>
        <v/>
      </c>
      <c r="BI150" s="41" t="str">
        <f>IF(成就内容!AZ43="","",INDEX($E$4:$E$178*成就内容!AZ$121/SUM(成就内容!$D$121:$BZ$121),成就内容!AZ99,1)-SUM(BI$114:BI149))</f>
        <v/>
      </c>
      <c r="BJ150" s="41" t="str">
        <f>IF(成就内容!BA43="","",INDEX($E$4:$E$178*成就内容!BA$121/SUM(成就内容!$D$121:$BZ$121),成就内容!BA99,1)-SUM(BJ$114:BJ149))</f>
        <v/>
      </c>
      <c r="BK150" s="41" t="str">
        <f>IF(成就内容!BB43="","",INDEX($E$4:$E$178*成就内容!BB$121/SUM(成就内容!$D$121:$BZ$121),成就内容!BB99,1)-SUM(BK$114:BK149))</f>
        <v/>
      </c>
      <c r="BL150" s="41">
        <f>IF(成就内容!BC43="","",INDEX($E$4:$E$178*成就内容!BC$121/SUM(成就内容!$D$121:$BZ$121),成就内容!BC99,1)-SUM(BL$114:BL149))</f>
        <v>0</v>
      </c>
      <c r="BM150" s="41">
        <f>IF(成就内容!BD43="","",INDEX($E$4:$E$178*成就内容!BD$121/SUM(成就内容!$D$121:$BZ$121),成就内容!BD99,1)-SUM(BM$114:BM149))</f>
        <v>12456154.336734712</v>
      </c>
      <c r="BN150" s="41">
        <f>IF(成就内容!BE43="","",INDEX($E$4:$E$178*成就内容!BE$121/SUM(成就内容!$D$121:$BZ$121),成就内容!BE99,1)-SUM(BN$114:BN149))</f>
        <v>0</v>
      </c>
      <c r="BO150" s="41">
        <f>IF(成就内容!BF43="","",INDEX($E$4:$E$178*成就内容!BF$121/SUM(成就内容!$D$121:$BZ$121),成就内容!BF99,1)-SUM(BO$114:BO149))</f>
        <v>0</v>
      </c>
      <c r="BP150" s="41">
        <f>IF(成就内容!BG43="","",INDEX($E$4:$E$178*成就内容!BG$121/SUM(成就内容!$D$121:$BZ$121),成就内容!BG99,1)-SUM(BP$114:BP149))</f>
        <v>0</v>
      </c>
      <c r="BQ150" s="41" t="str">
        <f>IF(成就内容!BH43="","",INDEX($E$4:$E$178*成就内容!BH$121/SUM(成就内容!$D$121:$BZ$121),成就内容!BH99,1)-SUM(BQ$114:BQ149))</f>
        <v/>
      </c>
      <c r="BR150" s="41" t="str">
        <f>IF(成就内容!BI43="","",INDEX($E$4:$E$178*成就内容!BI$121/SUM(成就内容!$D$121:$BZ$121),成就内容!BI99,1)-SUM(BR$114:BR149))</f>
        <v/>
      </c>
      <c r="BS150" s="41">
        <f>IF(成就内容!BJ43="","",INDEX($E$4:$E$178*成就内容!BJ$121/SUM(成就内容!$D$121:$BZ$121),成就内容!BJ99,1)-SUM(BS$114:BS149))</f>
        <v>4982461.7346938811</v>
      </c>
      <c r="BT150" s="41" t="str">
        <f>IF(成就内容!BK43="","",INDEX($E$4:$E$178*成就内容!BK$121/SUM(成就内容!$D$121:$BZ$121),成就内容!BK99,1)-SUM(BT$114:BT149))</f>
        <v/>
      </c>
      <c r="BU150" s="41">
        <f>IF(成就内容!BL43="","",INDEX($E$4:$E$178*成就内容!BL$121/SUM(成就内容!$D$121:$BZ$121),成就内容!BL99,1)-SUM(BU$114:BU149))</f>
        <v>0</v>
      </c>
      <c r="BV150" s="41">
        <f>IF(成就内容!BM43="","",INDEX($E$4:$E$178*成就内容!BM$121/SUM(成就内容!$D$121:$BZ$121),成就内容!BM99,1)-SUM(BV$114:BV149))</f>
        <v>4982461.7346938774</v>
      </c>
      <c r="BW150" s="41" t="str">
        <f>IF(成就内容!BN43="","",INDEX($E$4:$E$178*成就内容!BN$121/SUM(成就内容!$D$121:$BZ$121),成就内容!BN99,1)-SUM(BW$114:BW149))</f>
        <v/>
      </c>
      <c r="BX150" s="41">
        <f>IF(成就内容!BO43="","",INDEX($E$4:$E$178*成就内容!BO$121/SUM(成就内容!$D$121:$BZ$121),成就内容!BO99,1)-SUM(BX$114:BX149))</f>
        <v>0</v>
      </c>
      <c r="BY150" s="41">
        <f>IF(成就内容!BP43="","",INDEX($E$4:$E$178*成就内容!BP$121/SUM(成就内容!$D$121:$BZ$121),成就内容!BP99,1)-SUM(BY$114:BY149))</f>
        <v>0</v>
      </c>
      <c r="BZ150" s="41">
        <f>IF(成就内容!BQ43="","",INDEX($E$4:$E$178*成就内容!BQ$121/SUM(成就内容!$D$121:$BZ$121),成就内容!BQ99,1)-SUM(BZ$114:BZ149))</f>
        <v>0</v>
      </c>
      <c r="CA150" s="41" t="str">
        <f>IF(成就内容!BR43="","",INDEX($E$4:$E$178*成就内容!BR$121/SUM(成就内容!$D$121:$BZ$121),成就内容!BR99,1)-SUM(CA$114:CA149))</f>
        <v/>
      </c>
      <c r="CB150" s="41" t="str">
        <f>IF(成就内容!BS43="","",INDEX($E$4:$E$178*成就内容!BS$121/SUM(成就内容!$D$121:$BZ$121),成就内容!BS99,1)-SUM(CB$114:CB149))</f>
        <v/>
      </c>
      <c r="CC150" s="41">
        <f>IF(成就内容!BT43="","",INDEX($E$4:$E$178*成就内容!BT$121/SUM(成就内容!$D$121:$BZ$121),成就内容!BT99,1)-SUM(CC$114:CC149))</f>
        <v>0</v>
      </c>
      <c r="CD150" s="41">
        <f>IF(成就内容!BU43="","",INDEX($E$4:$E$178*成就内容!BU$121/SUM(成就内容!$D$121:$BZ$121),成就内容!BU99,1)-SUM(CD$114:CD149))</f>
        <v>0</v>
      </c>
      <c r="CE150" s="41" t="str">
        <f>IF(成就内容!BV43="","",INDEX($E$4:$E$178*成就内容!BV$121/SUM(成就内容!$D$121:$BZ$121),成就内容!BV99,1)-SUM(CE$114:CE149))</f>
        <v/>
      </c>
      <c r="CF150" s="41" t="str">
        <f>IF(成就内容!BW43="","",INDEX($E$4:$E$178*成就内容!BW$121/SUM(成就内容!$D$121:$BZ$121),成就内容!BW99,1)-SUM(CF$114:CF149))</f>
        <v/>
      </c>
      <c r="CG150" s="41" t="str">
        <f>IF(成就内容!BX43="","",INDEX($E$4:$E$178*成就内容!BX$121/SUM(成就内容!$D$121:$BZ$121),成就内容!BX99,1)-SUM(CG$114:CG149))</f>
        <v/>
      </c>
      <c r="CH150" s="41">
        <f>IF(成就内容!BY43="","",INDEX($E$4:$E$178*成就内容!BY$121/SUM(成就内容!$D$121:$BZ$121),成就内容!BY99,1)-SUM(CH$114:CH149))</f>
        <v>0</v>
      </c>
      <c r="CI150" s="41">
        <f>IF(成就内容!BZ43="","",INDEX($E$4:$E$178*成就内容!BZ$121/SUM(成就内容!$D$121:$BZ$121),成就内容!BZ99,1)-SUM(CI$114:CI149))</f>
        <v>0</v>
      </c>
      <c r="CK150" s="19"/>
      <c r="CM150" s="43">
        <v>37</v>
      </c>
      <c r="CN150" s="41">
        <f>IF(M150="","",IF(成就内容!D$121&lt;&gt;"",MAX(ROUNDUP(SMALL(M$114:M$163,$L150)/1000,0)*1000,1000),0))</f>
        <v>0</v>
      </c>
      <c r="CO150" s="41" t="str">
        <f>IF(N150="","",IF(成就内容!E$121&lt;&gt;"",MAX(ROUNDUP(SMALL(N$114:N$163,$L150)/1000,0)*1000,1000),0))</f>
        <v/>
      </c>
      <c r="CP150" s="41" t="str">
        <f>IF(O150="","",IF(成就内容!F$121&lt;&gt;"",MAX(ROUNDUP(SMALL(O$114:O$163,$L150)/1000,0)*1000,1000),0))</f>
        <v/>
      </c>
      <c r="CQ150" s="41" t="str">
        <f>IF(P150="","",IF(成就内容!G$121&lt;&gt;"",MAX(ROUNDUP(SMALL(P$114:P$163,$L150)/1000,0)*1000,1000),0))</f>
        <v/>
      </c>
      <c r="CR150" s="41">
        <f>IF(Q150="","",IF(成就内容!H$121&lt;&gt;"",MAX(ROUNDUP(SMALL(Q$114:Q$163,$L150)/1000,0)*1000,1000),0))</f>
        <v>0</v>
      </c>
      <c r="CS150" s="41">
        <f>IF(R150="","",IF(成就内容!I$121&lt;&gt;"",MAX(ROUNDUP(SMALL(R$114:R$163,$L150)/1000,0)*1000,1000),0))</f>
        <v>0</v>
      </c>
      <c r="CT150" s="41">
        <f>IF(S150="","",IF(成就内容!J$121&lt;&gt;"",MAX(ROUNDUP(SMALL(S$114:S$163,$L150)/1000,0)*1000,1000),0))</f>
        <v>12457000</v>
      </c>
      <c r="CU150" s="41">
        <f>IF(T150="","",IF(成就内容!K$121&lt;&gt;"",MAX(ROUNDUP(SMALL(T$114:T$163,$L150)/1000,0)*1000,1000),0))</f>
        <v>0</v>
      </c>
      <c r="CV150" s="41">
        <f>IF(U150="","",IF(成就内容!L$121&lt;&gt;"",MAX(ROUNDUP(SMALL(U$114:U$163,$L150)/1000,0)*1000,1000),0))</f>
        <v>0</v>
      </c>
      <c r="CW150" s="41">
        <f>IF(V150="","",IF(成就内容!M$121&lt;&gt;"",MAX(ROUNDUP(SMALL(V$114:V$163,$L150)/1000,0)*1000,1000),0))</f>
        <v>0</v>
      </c>
      <c r="CX150" s="41" t="str">
        <f>IF(W150="","",IF(成就内容!N$121&lt;&gt;"",MAX(ROUNDUP(SMALL(W$114:W$163,$L150)/1000,0)*1000,1000),0))</f>
        <v/>
      </c>
      <c r="CY150" s="41" t="str">
        <f>IF(X150="","",IF(成就内容!O$121&lt;&gt;"",MAX(ROUNDUP(SMALL(X$114:X$163,$L150)/1000,0)*1000,1000),0))</f>
        <v/>
      </c>
      <c r="CZ150" s="41" t="str">
        <f>IF(Y150="","",IF(成就内容!P$121&lt;&gt;"",MAX(ROUNDUP(SMALL(Y$114:Y$163,$L150)/1000,0)*1000,1000),0))</f>
        <v/>
      </c>
      <c r="DA150" s="41">
        <f>IF(Z150="","",IF(成就内容!Q$121&lt;&gt;"",MAX(ROUNDUP(SMALL(Z$114:Z$163,$L150)/1000,0)*1000,1000),0))</f>
        <v>0</v>
      </c>
      <c r="DB150" s="41">
        <f>IF(AA150="","",IF(成就内容!R$121&lt;&gt;"",MAX(ROUNDUP(SMALL(AA$114:AA$163,$L150)/1000,0)*1000,1000),0))</f>
        <v>0</v>
      </c>
      <c r="DC150" s="41">
        <f>IF(AB150="","",IF(成就内容!S$121&lt;&gt;"",MAX(ROUNDUP(SMALL(AB$114:AB$163,$L150)/1000,0)*1000,1000),0))</f>
        <v>12457000</v>
      </c>
      <c r="DD150" s="41">
        <f>IF(AC150="","",IF(成就内容!T$121&lt;&gt;"",MAX(ROUNDUP(SMALL(AC$114:AC$163,$L150)/1000,0)*1000,1000),0))</f>
        <v>0</v>
      </c>
      <c r="DE150" s="41">
        <f>IF(AD150="","",IF(成就内容!U$121&lt;&gt;"",MAX(ROUNDUP(SMALL(AD$114:AD$163,$L150)/1000,0)*1000,1000),0))</f>
        <v>0</v>
      </c>
      <c r="DF150" s="41">
        <f>IF(AE150="","",IF(成就内容!V$121&lt;&gt;"",MAX(ROUNDUP(SMALL(AE$114:AE$163,$L150)/1000,0)*1000,1000),0))</f>
        <v>0</v>
      </c>
      <c r="DG150" s="41" t="str">
        <f>IF(AF150="","",IF(成就内容!W$121&lt;&gt;"",MAX(ROUNDUP(SMALL(AF$114:AF$163,$L150)/1000,0)*1000,1000),0))</f>
        <v/>
      </c>
      <c r="DH150" s="41" t="str">
        <f>IF(AG150="","",IF(成就内容!X$121&lt;&gt;"",MAX(ROUNDUP(SMALL(AG$114:AG$163,$L150)/1000,0)*1000,1000),0))</f>
        <v/>
      </c>
      <c r="DI150" s="41" t="str">
        <f>IF(AH150="","",IF(成就内容!Y$121&lt;&gt;"",MAX(ROUNDUP(SMALL(AH$114:AH$163,$L150)/1000,0)*1000,1000),0))</f>
        <v/>
      </c>
      <c r="DJ150" s="41" t="str">
        <f>IF(AI150="","",IF(成就内容!Z$121&lt;&gt;"",MAX(ROUNDUP(SMALL(AI$114:AI$163,$L150)/1000,0)*1000,1000),0))</f>
        <v/>
      </c>
      <c r="DK150" s="41" t="str">
        <f>IF(AJ150="","",IF(成就内容!AA$121&lt;&gt;"",MAX(ROUNDUP(SMALL(AJ$114:AJ$163,$L150)/1000,0)*1000,1000),0))</f>
        <v/>
      </c>
      <c r="DL150" s="41" t="str">
        <f>IF(AK150="","",IF(成就内容!AB$121&lt;&gt;"",MAX(ROUNDUP(SMALL(AK$114:AK$163,$L150)/1000,0)*1000,1000),0))</f>
        <v/>
      </c>
      <c r="DM150" s="41">
        <f>IF(AL150="","",IF(成就内容!AC$121&lt;&gt;"",MAX(ROUNDUP(SMALL(AL$114:AL$163,$L150)/1000,0)*1000,1000),0))</f>
        <v>0</v>
      </c>
      <c r="DN150" s="41">
        <f>IF(AM150="","",IF(成就内容!AD$121&lt;&gt;"",MAX(ROUNDUP(SMALL(AM$114:AM$163,$L150)/1000,0)*1000,1000),0))</f>
        <v>0</v>
      </c>
      <c r="DO150" s="41">
        <f>IF(AN150="","",IF(成就内容!AE$121&lt;&gt;"",MAX(ROUNDUP(SMALL(AN$114:AN$163,$L150)/1000,0)*1000,1000),0))</f>
        <v>0</v>
      </c>
      <c r="DP150" s="41">
        <f>IF(AO150="","",IF(成就内容!AF$121&lt;&gt;"",MAX(ROUNDUP(SMALL(AO$114:AO$163,$L150)/1000,0)*1000,1000),0))</f>
        <v>0</v>
      </c>
      <c r="DQ150" s="41">
        <f>IF(AP150="","",IF(成就内容!AG$121&lt;&gt;"",MAX(ROUNDUP(SMALL(AP$114:AP$163,$L150)/1000,0)*1000,1000),0))</f>
        <v>0</v>
      </c>
      <c r="DR150" s="41" t="str">
        <f>IF(AQ150="","",IF(成就内容!AH$121&lt;&gt;"",MAX(ROUNDUP(SMALL(AQ$114:AQ$163,$L150)/1000,0)*1000,1000),0))</f>
        <v/>
      </c>
      <c r="DS150" s="41">
        <f>IF(AR150="","",IF(成就内容!AI$121&lt;&gt;"",MAX(ROUNDUP(SMALL(AR$114:AR$163,$L150)/1000,0)*1000,1000),0))</f>
        <v>0</v>
      </c>
      <c r="DT150" s="41">
        <f>IF(AS150="","",IF(成就内容!AJ$121&lt;&gt;"",MAX(ROUNDUP(SMALL(AS$114:AS$163,$L150)/1000,0)*1000,1000),0))</f>
        <v>0</v>
      </c>
      <c r="DU150" s="41" t="str">
        <f>IF(AT150="","",IF(成就内容!AK$121&lt;&gt;"",MAX(ROUNDUP(SMALL(AT$114:AT$163,$L150)/1000,0)*1000,1000),0))</f>
        <v/>
      </c>
      <c r="DV150" s="41" t="str">
        <f>IF(AU150="","",IF(成就内容!AL$121&lt;&gt;"",MAX(ROUNDUP(SMALL(AU$114:AU$163,$L150)/1000,0)*1000,1000),0))</f>
        <v/>
      </c>
      <c r="DW150" s="41" t="str">
        <f>IF(AV150="","",IF(成就内容!AM$121&lt;&gt;"",MAX(ROUNDUP(SMALL(AV$114:AV$163,$L150)/1000,0)*1000,1000),0))</f>
        <v/>
      </c>
      <c r="DX150" s="41" t="str">
        <f>IF(AW150="","",IF(成就内容!AN$121&lt;&gt;"",MAX(ROUNDUP(SMALL(AW$114:AW$163,$L150)/1000,0)*1000,1000),0))</f>
        <v/>
      </c>
      <c r="DY150" s="41">
        <f>IF(AX150="","",IF(成就内容!AO$121&lt;&gt;"",MAX(ROUNDUP(SMALL(AX$114:AX$163,$L150)/1000,0)*1000,1000),0))</f>
        <v>6229000</v>
      </c>
      <c r="DZ150" s="41">
        <f>IF(AY150="","",IF(成就内容!AP$121&lt;&gt;"",MAX(ROUNDUP(SMALL(AY$114:AY$163,$L150)/1000,0)*1000,1000),0))</f>
        <v>0</v>
      </c>
      <c r="EA150" s="41">
        <f>IF(AZ150="","",IF(成就内容!AQ$121&lt;&gt;"",MAX(ROUNDUP(SMALL(AZ$114:AZ$163,$L150)/1000,0)*1000,1000),0))</f>
        <v>0</v>
      </c>
      <c r="EB150" s="41">
        <f>IF(BA150="","",IF(成就内容!AR$121&lt;&gt;"",MAX(ROUNDUP(SMALL(BA$114:BA$163,$L150)/1000,0)*1000,1000),0))</f>
        <v>6229000</v>
      </c>
      <c r="EC150" s="41">
        <f>IF(BB150="","",IF(成就内容!AS$121&lt;&gt;"",MAX(ROUNDUP(SMALL(BB$114:BB$163,$L150)/1000,0)*1000,1000),0))</f>
        <v>0</v>
      </c>
      <c r="ED150" s="41">
        <f>IF(BC150="","",IF(成就内容!AT$121&lt;&gt;"",MAX(ROUNDUP(SMALL(BC$114:BC$163,$L150)/1000,0)*1000,1000),0))</f>
        <v>0</v>
      </c>
      <c r="EE150" s="41" t="str">
        <f>IF(BD150="","",IF(成就内容!AU$121&lt;&gt;"",MAX(ROUNDUP(SMALL(BD$114:BD$163,$L150)/1000,0)*1000,1000),0))</f>
        <v/>
      </c>
      <c r="EF150" s="41" t="str">
        <f>IF(BE150="","",IF(成就内容!AV$121&lt;&gt;"",MAX(ROUNDUP(SMALL(BE$114:BE$163,$L150)/1000,0)*1000,1000),0))</f>
        <v/>
      </c>
      <c r="EG150" s="41">
        <f>IF(BF150="","",IF(成就内容!AW$121&lt;&gt;"",MAX(ROUNDUP(SMALL(BF$114:BF$163,$L150)/1000,0)*1000,1000),0))</f>
        <v>0</v>
      </c>
      <c r="EH150" s="41" t="str">
        <f>IF(BG150="","",IF(成就内容!AX$121&lt;&gt;"",MAX(ROUNDUP(SMALL(BG$114:BG$163,$L150)/1000,0)*1000,1000),0))</f>
        <v/>
      </c>
      <c r="EI150" s="41" t="str">
        <f>IF(BH150="","",IF(成就内容!AY$121&lt;&gt;"",MAX(ROUNDUP(SMALL(BH$114:BH$163,$L150)/1000,0)*1000,1000),0))</f>
        <v/>
      </c>
      <c r="EJ150" s="41" t="str">
        <f>IF(BI150="","",IF(成就内容!AZ$121&lt;&gt;"",MAX(ROUNDUP(SMALL(BI$114:BI$163,$L150)/1000,0)*1000,1000),0))</f>
        <v/>
      </c>
      <c r="EK150" s="41" t="str">
        <f>IF(BJ150="","",IF(成就内容!BA$121&lt;&gt;"",MAX(ROUNDUP(SMALL(BJ$114:BJ$163,$L150)/1000,0)*1000,1000),0))</f>
        <v/>
      </c>
      <c r="EL150" s="41" t="str">
        <f>IF(BK150="","",IF(成就内容!BB$121&lt;&gt;"",MAX(ROUNDUP(SMALL(BK$114:BK$163,$L150)/1000,0)*1000,1000),0))</f>
        <v/>
      </c>
      <c r="EM150" s="41">
        <f>IF(BL150="","",IF(成就内容!BC$121&lt;&gt;"",MAX(ROUNDUP(SMALL(BL$114:BL$163,$L150)/1000,0)*1000,1000),0))</f>
        <v>0</v>
      </c>
      <c r="EN150" s="41">
        <f>IF(BM150="","",IF(成就内容!BD$121&lt;&gt;"",MAX(ROUNDUP(SMALL(BM$114:BM$163,$L150)/1000,0)*1000,1000),0))</f>
        <v>12457000</v>
      </c>
      <c r="EO150" s="41">
        <f>IF(BN150="","",IF(成就内容!BE$121&lt;&gt;"",MAX(ROUNDUP(SMALL(BN$114:BN$163,$L150)/1000,0)*1000,1000),0))</f>
        <v>0</v>
      </c>
      <c r="EP150" s="41">
        <f>IF(BO150="","",IF(成就内容!BF$121&lt;&gt;"",MAX(ROUNDUP(SMALL(BO$114:BO$163,$L150)/1000,0)*1000,1000),0))</f>
        <v>0</v>
      </c>
      <c r="EQ150" s="41">
        <f>IF(BP150="","",IF(成就内容!BG$121&lt;&gt;"",MAX(ROUNDUP(SMALL(BP$114:BP$163,$L150)/1000,0)*1000,1000),0))</f>
        <v>0</v>
      </c>
      <c r="ER150" s="41" t="str">
        <f>IF(BQ150="","",IF(成就内容!BH$121&lt;&gt;"",MAX(ROUNDUP(SMALL(BQ$114:BQ$163,$L150)/1000,0)*1000,1000),0))</f>
        <v/>
      </c>
      <c r="ES150" s="41" t="str">
        <f>IF(BR150="","",IF(成就内容!BI$121&lt;&gt;"",MAX(ROUNDUP(SMALL(BR$114:BR$163,$L150)/1000,0)*1000,1000),0))</f>
        <v/>
      </c>
      <c r="ET150" s="41">
        <f>IF(BS150="","",IF(成就内容!BJ$121&lt;&gt;"",MAX(ROUNDUP(SMALL(BS$114:BS$163,$L150)/1000,0)*1000,1000),0))</f>
        <v>3737000</v>
      </c>
      <c r="EU150" s="41" t="str">
        <f>IF(BT150="","",IF(成就内容!BK$121&lt;&gt;"",MAX(ROUNDUP(SMALL(BT$114:BT$163,$L150)/1000,0)*1000,1000),0))</f>
        <v/>
      </c>
      <c r="EV150" s="41">
        <f>IF(BU150="","",IF(成就内容!BL$121&lt;&gt;"",MAX(ROUNDUP(SMALL(BU$114:BU$163,$L150)/1000,0)*1000,1000),0))</f>
        <v>0</v>
      </c>
      <c r="EW150" s="41">
        <f>IF(BV150="","",IF(成就内容!BM$121&lt;&gt;"",MAX(ROUNDUP(SMALL(BV$114:BV$163,$L150)/1000,0)*1000,1000),0))</f>
        <v>4983000</v>
      </c>
      <c r="EX150" s="41" t="str">
        <f>IF(BW150="","",IF(成就内容!BN$121&lt;&gt;"",MAX(ROUNDUP(SMALL(BW$114:BW$163,$L150)/1000,0)*1000,1000),0))</f>
        <v/>
      </c>
      <c r="EY150" s="41">
        <f>IF(BX150="","",IF(成就内容!BO$121&lt;&gt;"",MAX(ROUNDUP(SMALL(BX$114:BX$163,$L150)/1000,0)*1000,1000),0))</f>
        <v>0</v>
      </c>
      <c r="EZ150" s="41">
        <f>IF(BY150="","",IF(成就内容!BP$121&lt;&gt;"",MAX(ROUNDUP(SMALL(BY$114:BY$163,$L150)/1000,0)*1000,1000),0))</f>
        <v>0</v>
      </c>
      <c r="FA150" s="41">
        <f>IF(BZ150="","",IF(成就内容!BQ$121&lt;&gt;"",MAX(ROUNDUP(SMALL(BZ$114:BZ$163,$L150)/1000,0)*1000,1000),0))</f>
        <v>0</v>
      </c>
      <c r="FB150" s="41" t="str">
        <f>IF(CA150="","",IF(成就内容!BR$121&lt;&gt;"",MAX(ROUNDUP(SMALL(CA$114:CA$163,$L150)/1000,0)*1000,1000),0))</f>
        <v/>
      </c>
      <c r="FC150" s="41" t="str">
        <f>IF(CB150="","",IF(成就内容!BS$121&lt;&gt;"",MAX(ROUNDUP(SMALL(CB$114:CB$163,$L150)/1000,0)*1000,1000),0))</f>
        <v/>
      </c>
      <c r="FD150" s="41">
        <f>IF(CC150="","",IF(成就内容!BT$121&lt;&gt;"",MAX(ROUNDUP(SMALL(CC$114:CC$163,$L150)/1000,0)*1000,1000),0))</f>
        <v>0</v>
      </c>
      <c r="FE150" s="41">
        <f>IF(CD150="","",IF(成就内容!BU$121&lt;&gt;"",MAX(ROUNDUP(SMALL(CD$114:CD$163,$L150)/1000,0)*1000,1000),0))</f>
        <v>0</v>
      </c>
      <c r="FF150" s="41" t="str">
        <f>IF(CE150="","",IF(成就内容!BV$121&lt;&gt;"",MAX(ROUNDUP(SMALL(CE$114:CE$163,$L150)/1000,0)*1000,1000),0))</f>
        <v/>
      </c>
      <c r="FG150" s="41" t="str">
        <f>IF(CF150="","",IF(成就内容!BW$121&lt;&gt;"",MAX(ROUNDUP(SMALL(CF$114:CF$163,$L150)/1000,0)*1000,1000),0))</f>
        <v/>
      </c>
      <c r="FH150" s="41" t="str">
        <f>IF(CG150="","",IF(成就内容!BX$121&lt;&gt;"",MAX(ROUNDUP(SMALL(CG$114:CG$163,$L150)/1000,0)*1000,1000),0))</f>
        <v/>
      </c>
      <c r="FI150" s="41">
        <f>IF(CH150="","",IF(成就内容!BY$121&lt;&gt;"",MAX(ROUNDUP(SMALL(CH$114:CH$163,$L150)/1000,0)*1000,1000),0))</f>
        <v>0</v>
      </c>
      <c r="FJ150" s="41">
        <f>IF(CI150="","",IF(成就内容!BZ$121&lt;&gt;"",MAX(ROUNDUP(SMALL(CI$114:CI$163,$L150)/1000,0)*1000,1000),0))</f>
        <v>0</v>
      </c>
    </row>
    <row r="151" spans="2:166" s="96" customFormat="1" x14ac:dyDescent="0.15">
      <c r="B151" s="96">
        <v>148</v>
      </c>
      <c r="C151" s="96">
        <f>'[1]功能-子任务'!$S152</f>
        <v>320788.8</v>
      </c>
      <c r="D151" s="96">
        <f>'[1]功能-子任务'!$AC152</f>
        <v>296960000</v>
      </c>
      <c r="E151" s="96">
        <f>'[1]功能-子任务'!$AM152/4</f>
        <v>1973836718.75</v>
      </c>
      <c r="F151" s="96">
        <f t="shared" si="154"/>
        <v>1973836718.75</v>
      </c>
      <c r="G151" s="96">
        <f>'[1]功能-子任务'!$AR152</f>
        <v>4217620000.000001</v>
      </c>
      <c r="H151" s="96">
        <f>'[1]功能-子任务'!$BA152</f>
        <v>543950</v>
      </c>
      <c r="I151" s="96">
        <f>'[1]功能-子任务'!$BJ152</f>
        <v>2148740.6</v>
      </c>
      <c r="J151" s="19"/>
      <c r="L151" s="43">
        <v>38</v>
      </c>
      <c r="M151" s="41">
        <f>IF(成就内容!D44="","",INDEX($E$4:$E$178*成就内容!D$121/SUM(成就内容!$D$121:$BZ$121),成就内容!D100,1)-SUM(M$114:M150))</f>
        <v>0</v>
      </c>
      <c r="N151" s="41" t="str">
        <f>IF(成就内容!E44="","",INDEX($E$4:$E$178*成就内容!E$121/SUM(成就内容!$D$121:$BZ$121),成就内容!E100,1)-SUM(N$114:N150))</f>
        <v/>
      </c>
      <c r="O151" s="41" t="str">
        <f>IF(成就内容!F44="","",INDEX($E$4:$E$178*成就内容!F$121/SUM(成就内容!$D$121:$BZ$121),成就内容!F100,1)-SUM(O$114:O150))</f>
        <v/>
      </c>
      <c r="P151" s="41" t="str">
        <f>IF(成就内容!G44="","",INDEX($E$4:$E$178*成就内容!G$121/SUM(成就内容!$D$121:$BZ$121),成就内容!G100,1)-SUM(P$114:P150))</f>
        <v/>
      </c>
      <c r="Q151" s="41">
        <f>IF(成就内容!H44="","",INDEX($E$4:$E$178*成就内容!H$121/SUM(成就内容!$D$121:$BZ$121),成就内容!H100,1)-SUM(Q$114:Q150))</f>
        <v>0</v>
      </c>
      <c r="R151" s="41">
        <f>IF(成就内容!I44="","",INDEX($E$4:$E$178*成就内容!I$121/SUM(成就内容!$D$121:$BZ$121),成就内容!I100,1)-SUM(R$114:R150))</f>
        <v>0</v>
      </c>
      <c r="S151" s="41">
        <f>IF(成就内容!J44="","",INDEX($E$4:$E$178*成就内容!J$121/SUM(成就内容!$D$121:$BZ$121),成就内容!J100,1)-SUM(S$114:S150))</f>
        <v>12456154.336734682</v>
      </c>
      <c r="T151" s="41">
        <f>IF(成就内容!K44="","",INDEX($E$4:$E$178*成就内容!K$121/SUM(成就内容!$D$121:$BZ$121),成就内容!K100,1)-SUM(T$114:T150))</f>
        <v>0</v>
      </c>
      <c r="U151" s="41">
        <f>IF(成就内容!L44="","",INDEX($E$4:$E$178*成就内容!L$121/SUM(成就内容!$D$121:$BZ$121),成就内容!L100,1)-SUM(U$114:U150))</f>
        <v>0</v>
      </c>
      <c r="V151" s="41">
        <f>IF(成就内容!M44="","",INDEX($E$4:$E$178*成就内容!M$121/SUM(成就内容!$D$121:$BZ$121),成就内容!M100,1)-SUM(V$114:V150))</f>
        <v>0</v>
      </c>
      <c r="W151" s="41" t="str">
        <f>IF(成就内容!N44="","",INDEX($E$4:$E$178*成就内容!N$121/SUM(成就内容!$D$121:$BZ$121),成就内容!N100,1)-SUM(W$114:W150))</f>
        <v/>
      </c>
      <c r="X151" s="41" t="str">
        <f>IF(成就内容!O44="","",INDEX($E$4:$E$178*成就内容!O$121/SUM(成就内容!$D$121:$BZ$121),成就内容!O100,1)-SUM(X$114:X150))</f>
        <v/>
      </c>
      <c r="Y151" s="41" t="str">
        <f>IF(成就内容!P44="","",INDEX($E$4:$E$178*成就内容!P$121/SUM(成就内容!$D$121:$BZ$121),成就内容!P100,1)-SUM(Y$114:Y150))</f>
        <v/>
      </c>
      <c r="Z151" s="41">
        <f>IF(成就内容!Q44="","",INDEX($E$4:$E$178*成就内容!Q$121/SUM(成就内容!$D$121:$BZ$121),成就内容!Q100,1)-SUM(Z$114:Z150))</f>
        <v>0</v>
      </c>
      <c r="AA151" s="41">
        <f>IF(成就内容!R44="","",INDEX($E$4:$E$178*成就内容!R$121/SUM(成就内容!$D$121:$BZ$121),成就内容!R100,1)-SUM(AA$114:AA150))</f>
        <v>0</v>
      </c>
      <c r="AB151" s="41">
        <f>IF(成就内容!S44="","",INDEX($E$4:$E$178*成就内容!S$121/SUM(成就内容!$D$121:$BZ$121),成就内容!S100,1)-SUM(AB$114:AB150))</f>
        <v>12456154.336734682</v>
      </c>
      <c r="AC151" s="41">
        <f>IF(成就内容!T44="","",INDEX($E$4:$E$178*成就内容!T$121/SUM(成就内容!$D$121:$BZ$121),成就内容!T100,1)-SUM(AC$114:AC150))</f>
        <v>0</v>
      </c>
      <c r="AD151" s="41">
        <f>IF(成就内容!U44="","",INDEX($E$4:$E$178*成就内容!U$121/SUM(成就内容!$D$121:$BZ$121),成就内容!U100,1)-SUM(AD$114:AD150))</f>
        <v>0</v>
      </c>
      <c r="AE151" s="41">
        <f>IF(成就内容!V44="","",INDEX($E$4:$E$178*成就内容!V$121/SUM(成就内容!$D$121:$BZ$121),成就内容!V100,1)-SUM(AE$114:AE150))</f>
        <v>0</v>
      </c>
      <c r="AF151" s="41" t="str">
        <f>IF(成就内容!W44="","",INDEX($E$4:$E$178*成就内容!W$121/SUM(成就内容!$D$121:$BZ$121),成就内容!W100,1)-SUM(AF$114:AF150))</f>
        <v/>
      </c>
      <c r="AG151" s="41" t="str">
        <f>IF(成就内容!X44="","",INDEX($E$4:$E$178*成就内容!X$121/SUM(成就内容!$D$121:$BZ$121),成就内容!X100,1)-SUM(AG$114:AG150))</f>
        <v/>
      </c>
      <c r="AH151" s="41" t="str">
        <f>IF(成就内容!Y44="","",INDEX($E$4:$E$178*成就内容!Y$121/SUM(成就内容!$D$121:$BZ$121),成就内容!Y100,1)-SUM(AH$114:AH150))</f>
        <v/>
      </c>
      <c r="AI151" s="41" t="str">
        <f>IF(成就内容!Z44="","",INDEX($E$4:$E$178*成就内容!Z$121/SUM(成就内容!$D$121:$BZ$121),成就内容!Z100,1)-SUM(AI$114:AI150))</f>
        <v/>
      </c>
      <c r="AJ151" s="41" t="str">
        <f>IF(成就内容!AA44="","",INDEX($E$4:$E$178*成就内容!AA$121/SUM(成就内容!$D$121:$BZ$121),成就内容!AA100,1)-SUM(AJ$114:AJ150))</f>
        <v/>
      </c>
      <c r="AK151" s="41" t="str">
        <f>IF(成就内容!AB44="","",INDEX($E$4:$E$178*成就内容!AB$121/SUM(成就内容!$D$121:$BZ$121),成就内容!AB100,1)-SUM(AK$114:AK150))</f>
        <v/>
      </c>
      <c r="AL151" s="41">
        <f>IF(成就内容!AC44="","",INDEX($E$4:$E$178*成就内容!AC$121/SUM(成就内容!$D$121:$BZ$121),成就内容!AC100,1)-SUM(AL$114:AL150))</f>
        <v>0</v>
      </c>
      <c r="AM151" s="41">
        <f>IF(成就内容!AD44="","",INDEX($E$4:$E$178*成就内容!AD$121/SUM(成就内容!$D$121:$BZ$121),成就内容!AD100,1)-SUM(AM$114:AM150))</f>
        <v>0</v>
      </c>
      <c r="AN151" s="41">
        <f>IF(成就内容!AE44="","",INDEX($E$4:$E$178*成就内容!AE$121/SUM(成就内容!$D$121:$BZ$121),成就内容!AE100,1)-SUM(AN$114:AN150))</f>
        <v>0</v>
      </c>
      <c r="AO151" s="41">
        <f>IF(成就内容!AF44="","",INDEX($E$4:$E$178*成就内容!AF$121/SUM(成就内容!$D$121:$BZ$121),成就内容!AF100,1)-SUM(AO$114:AO150))</f>
        <v>0</v>
      </c>
      <c r="AP151" s="41">
        <f>IF(成就内容!AG44="","",INDEX($E$4:$E$178*成就内容!AG$121/SUM(成就内容!$D$121:$BZ$121),成就内容!AG100,1)-SUM(AP$114:AP150))</f>
        <v>0</v>
      </c>
      <c r="AQ151" s="41" t="str">
        <f>IF(成就内容!AH44="","",INDEX($E$4:$E$178*成就内容!AH$121/SUM(成就内容!$D$121:$BZ$121),成就内容!AH100,1)-SUM(AQ$114:AQ150))</f>
        <v/>
      </c>
      <c r="AR151" s="41">
        <f>IF(成就内容!AI44="","",INDEX($E$4:$E$178*成就内容!AI$121/SUM(成就内容!$D$121:$BZ$121),成就内容!AI100,1)-SUM(AR$114:AR150))</f>
        <v>0</v>
      </c>
      <c r="AS151" s="41">
        <f>IF(成就内容!AJ44="","",INDEX($E$4:$E$178*成就内容!AJ$121/SUM(成就内容!$D$121:$BZ$121),成就内容!AJ100,1)-SUM(AS$114:AS150))</f>
        <v>0</v>
      </c>
      <c r="AT151" s="41" t="str">
        <f>IF(成就内容!AK44="","",INDEX($E$4:$E$178*成就内容!AK$121/SUM(成就内容!$D$121:$BZ$121),成就内容!AK100,1)-SUM(AT$114:AT150))</f>
        <v/>
      </c>
      <c r="AU151" s="41" t="str">
        <f>IF(成就内容!AL44="","",INDEX($E$4:$E$178*成就内容!AL$121/SUM(成就内容!$D$121:$BZ$121),成就内容!AL100,1)-SUM(AU$114:AU150))</f>
        <v/>
      </c>
      <c r="AV151" s="41" t="str">
        <f>IF(成就内容!AM44="","",INDEX($E$4:$E$178*成就内容!AM$121/SUM(成就内容!$D$121:$BZ$121),成就内容!AM100,1)-SUM(AV$114:AV150))</f>
        <v/>
      </c>
      <c r="AW151" s="41" t="str">
        <f>IF(成就内容!AN44="","",INDEX($E$4:$E$178*成就内容!AN$121/SUM(成就内容!$D$121:$BZ$121),成就内容!AN100,1)-SUM(AW$114:AW150))</f>
        <v/>
      </c>
      <c r="AX151" s="41">
        <f>IF(成就内容!AO44="","",INDEX($E$4:$E$178*成就内容!AO$121/SUM(成就内容!$D$121:$BZ$121),成就内容!AO100,1)-SUM(AX$114:AX150))</f>
        <v>6228077.1683673412</v>
      </c>
      <c r="AY151" s="41">
        <f>IF(成就内容!AP44="","",INDEX($E$4:$E$178*成就内容!AP$121/SUM(成就内容!$D$121:$BZ$121),成就内容!AP100,1)-SUM(AY$114:AY150))</f>
        <v>0</v>
      </c>
      <c r="AZ151" s="41">
        <f>IF(成就内容!AQ44="","",INDEX($E$4:$E$178*成就内容!AQ$121/SUM(成就内容!$D$121:$BZ$121),成就内容!AQ100,1)-SUM(AZ$114:AZ150))</f>
        <v>0</v>
      </c>
      <c r="BA151" s="41">
        <f>IF(成就内容!AR44="","",INDEX($E$4:$E$178*成就内容!AR$121/SUM(成就内容!$D$121:$BZ$121),成就内容!AR100,1)-SUM(BA$114:BA150))</f>
        <v>6228077.1683673561</v>
      </c>
      <c r="BB151" s="41">
        <f>IF(成就内容!AS44="","",INDEX($E$4:$E$178*成就内容!AS$121/SUM(成就内容!$D$121:$BZ$121),成就内容!AS100,1)-SUM(BB$114:BB150))</f>
        <v>0</v>
      </c>
      <c r="BC151" s="41">
        <f>IF(成就内容!AT44="","",INDEX($E$4:$E$178*成就内容!AT$121/SUM(成就内容!$D$121:$BZ$121),成就内容!AT100,1)-SUM(BC$114:BC150))</f>
        <v>0</v>
      </c>
      <c r="BD151" s="41" t="str">
        <f>IF(成就内容!AU44="","",INDEX($E$4:$E$178*成就内容!AU$121/SUM(成就内容!$D$121:$BZ$121),成就内容!AU100,1)-SUM(BD$114:BD150))</f>
        <v/>
      </c>
      <c r="BE151" s="41" t="str">
        <f>IF(成就内容!AV44="","",INDEX($E$4:$E$178*成就内容!AV$121/SUM(成就内容!$D$121:$BZ$121),成就内容!AV100,1)-SUM(BE$114:BE150))</f>
        <v/>
      </c>
      <c r="BF151" s="41">
        <f>IF(成就内容!AW44="","",INDEX($E$4:$E$178*成就内容!AW$121/SUM(成就内容!$D$121:$BZ$121),成就内容!AW100,1)-SUM(BF$114:BF150))</f>
        <v>0</v>
      </c>
      <c r="BG151" s="41" t="str">
        <f>IF(成就内容!AX44="","",INDEX($E$4:$E$178*成就内容!AX$121/SUM(成就内容!$D$121:$BZ$121),成就内容!AX100,1)-SUM(BG$114:BG150))</f>
        <v/>
      </c>
      <c r="BH151" s="41" t="str">
        <f>IF(成就内容!AY44="","",INDEX($E$4:$E$178*成就内容!AY$121/SUM(成就内容!$D$121:$BZ$121),成就内容!AY100,1)-SUM(BH$114:BH150))</f>
        <v/>
      </c>
      <c r="BI151" s="41" t="str">
        <f>IF(成就内容!AZ44="","",INDEX($E$4:$E$178*成就内容!AZ$121/SUM(成就内容!$D$121:$BZ$121),成就内容!AZ100,1)-SUM(BI$114:BI150))</f>
        <v/>
      </c>
      <c r="BJ151" s="41" t="str">
        <f>IF(成就内容!BA44="","",INDEX($E$4:$E$178*成就内容!BA$121/SUM(成就内容!$D$121:$BZ$121),成就内容!BA100,1)-SUM(BJ$114:BJ150))</f>
        <v/>
      </c>
      <c r="BK151" s="41" t="str">
        <f>IF(成就内容!BB44="","",INDEX($E$4:$E$178*成就内容!BB$121/SUM(成就内容!$D$121:$BZ$121),成就内容!BB100,1)-SUM(BK$114:BK150))</f>
        <v/>
      </c>
      <c r="BL151" s="41">
        <f>IF(成就内容!BC44="","",INDEX($E$4:$E$178*成就内容!BC$121/SUM(成就内容!$D$121:$BZ$121),成就内容!BC100,1)-SUM(BL$114:BL150))</f>
        <v>0</v>
      </c>
      <c r="BM151" s="41">
        <f>IF(成就内容!BD44="","",INDEX($E$4:$E$178*成就内容!BD$121/SUM(成就内容!$D$121:$BZ$121),成就内容!BD100,1)-SUM(BM$114:BM150))</f>
        <v>12456154.336734682</v>
      </c>
      <c r="BN151" s="41">
        <f>IF(成就内容!BE44="","",INDEX($E$4:$E$178*成就内容!BE$121/SUM(成就内容!$D$121:$BZ$121),成就内容!BE100,1)-SUM(BN$114:BN150))</f>
        <v>0</v>
      </c>
      <c r="BO151" s="41">
        <f>IF(成就内容!BF44="","",INDEX($E$4:$E$178*成就内容!BF$121/SUM(成就内容!$D$121:$BZ$121),成就内容!BF100,1)-SUM(BO$114:BO150))</f>
        <v>0</v>
      </c>
      <c r="BP151" s="41">
        <f>IF(成就内容!BG44="","",INDEX($E$4:$E$178*成就内容!BG$121/SUM(成就内容!$D$121:$BZ$121),成就内容!BG100,1)-SUM(BP$114:BP150))</f>
        <v>0</v>
      </c>
      <c r="BQ151" s="41" t="str">
        <f>IF(成就内容!BH44="","",INDEX($E$4:$E$178*成就内容!BH$121/SUM(成就内容!$D$121:$BZ$121),成就内容!BH100,1)-SUM(BQ$114:BQ150))</f>
        <v/>
      </c>
      <c r="BR151" s="41" t="str">
        <f>IF(成就内容!BI44="","",INDEX($E$4:$E$178*成就内容!BI$121/SUM(成就内容!$D$121:$BZ$121),成就内容!BI100,1)-SUM(BR$114:BR150))</f>
        <v/>
      </c>
      <c r="BS151" s="41">
        <f>IF(成就内容!BJ44="","",INDEX($E$4:$E$178*成就内容!BJ$121/SUM(成就内容!$D$121:$BZ$121),成就内容!BJ100,1)-SUM(BS$114:BS150))</f>
        <v>3736846.3010204062</v>
      </c>
      <c r="BT151" s="41" t="str">
        <f>IF(成就内容!BK44="","",INDEX($E$4:$E$178*成就内容!BK$121/SUM(成就内容!$D$121:$BZ$121),成就内容!BK100,1)-SUM(BT$114:BT150))</f>
        <v/>
      </c>
      <c r="BU151" s="41">
        <f>IF(成就内容!BL44="","",INDEX($E$4:$E$178*成就内容!BL$121/SUM(成就内容!$D$121:$BZ$121),成就内容!BL100,1)-SUM(BU$114:BU150))</f>
        <v>0</v>
      </c>
      <c r="BV151" s="41">
        <f>IF(成就内容!BM44="","",INDEX($E$4:$E$178*成就内容!BM$121/SUM(成就内容!$D$121:$BZ$121),成就内容!BM100,1)-SUM(BV$114:BV150))</f>
        <v>4982461.7346938774</v>
      </c>
      <c r="BW151" s="41" t="str">
        <f>IF(成就内容!BN44="","",INDEX($E$4:$E$178*成就内容!BN$121/SUM(成就内容!$D$121:$BZ$121),成就内容!BN100,1)-SUM(BW$114:BW150))</f>
        <v/>
      </c>
      <c r="BX151" s="41">
        <f>IF(成就内容!BO44="","",INDEX($E$4:$E$178*成就内容!BO$121/SUM(成就内容!$D$121:$BZ$121),成就内容!BO100,1)-SUM(BX$114:BX150))</f>
        <v>0</v>
      </c>
      <c r="BY151" s="41">
        <f>IF(成就内容!BP44="","",INDEX($E$4:$E$178*成就内容!BP$121/SUM(成就内容!$D$121:$BZ$121),成就内容!BP100,1)-SUM(BY$114:BY150))</f>
        <v>0</v>
      </c>
      <c r="BZ151" s="41">
        <f>IF(成就内容!BQ44="","",INDEX($E$4:$E$178*成就内容!BQ$121/SUM(成就内容!$D$121:$BZ$121),成就内容!BQ100,1)-SUM(BZ$114:BZ150))</f>
        <v>0</v>
      </c>
      <c r="CA151" s="41" t="str">
        <f>IF(成就内容!BR44="","",INDEX($E$4:$E$178*成就内容!BR$121/SUM(成就内容!$D$121:$BZ$121),成就内容!BR100,1)-SUM(CA$114:CA150))</f>
        <v/>
      </c>
      <c r="CB151" s="41" t="str">
        <f>IF(成就内容!BS44="","",INDEX($E$4:$E$178*成就内容!BS$121/SUM(成就内容!$D$121:$BZ$121),成就内容!BS100,1)-SUM(CB$114:CB150))</f>
        <v/>
      </c>
      <c r="CC151" s="41">
        <f>IF(成就内容!BT44="","",INDEX($E$4:$E$178*成就内容!BT$121/SUM(成就内容!$D$121:$BZ$121),成就内容!BT100,1)-SUM(CC$114:CC150))</f>
        <v>0</v>
      </c>
      <c r="CD151" s="41">
        <f>IF(成就内容!BU44="","",INDEX($E$4:$E$178*成就内容!BU$121/SUM(成就内容!$D$121:$BZ$121),成就内容!BU100,1)-SUM(CD$114:CD150))</f>
        <v>0</v>
      </c>
      <c r="CE151" s="41" t="str">
        <f>IF(成就内容!BV44="","",INDEX($E$4:$E$178*成就内容!BV$121/SUM(成就内容!$D$121:$BZ$121),成就内容!BV100,1)-SUM(CE$114:CE150))</f>
        <v/>
      </c>
      <c r="CF151" s="41" t="str">
        <f>IF(成就内容!BW44="","",INDEX($E$4:$E$178*成就内容!BW$121/SUM(成就内容!$D$121:$BZ$121),成就内容!BW100,1)-SUM(CF$114:CF150))</f>
        <v/>
      </c>
      <c r="CG151" s="41" t="str">
        <f>IF(成就内容!BX44="","",INDEX($E$4:$E$178*成就内容!BX$121/SUM(成就内容!$D$121:$BZ$121),成就内容!BX100,1)-SUM(CG$114:CG150))</f>
        <v/>
      </c>
      <c r="CH151" s="41">
        <f>IF(成就内容!BY44="","",INDEX($E$4:$E$178*成就内容!BY$121/SUM(成就内容!$D$121:$BZ$121),成就内容!BY100,1)-SUM(CH$114:CH150))</f>
        <v>0</v>
      </c>
      <c r="CI151" s="41">
        <f>IF(成就内容!BZ44="","",INDEX($E$4:$E$178*成就内容!BZ$121/SUM(成就内容!$D$121:$BZ$121),成就内容!BZ100,1)-SUM(CI$114:CI150))</f>
        <v>0</v>
      </c>
      <c r="CK151" s="19"/>
      <c r="CM151" s="43">
        <v>38</v>
      </c>
      <c r="CN151" s="41">
        <f>IF(M151="","",IF(成就内容!D$121&lt;&gt;"",MAX(ROUNDUP(SMALL(M$114:M$163,$L151)/1000,0)*1000,1000),0))</f>
        <v>0</v>
      </c>
      <c r="CO151" s="41" t="str">
        <f>IF(N151="","",IF(成就内容!E$121&lt;&gt;"",MAX(ROUNDUP(SMALL(N$114:N$163,$L151)/1000,0)*1000,1000),0))</f>
        <v/>
      </c>
      <c r="CP151" s="41" t="str">
        <f>IF(O151="","",IF(成就内容!F$121&lt;&gt;"",MAX(ROUNDUP(SMALL(O$114:O$163,$L151)/1000,0)*1000,1000),0))</f>
        <v/>
      </c>
      <c r="CQ151" s="41" t="str">
        <f>IF(P151="","",IF(成就内容!G$121&lt;&gt;"",MAX(ROUNDUP(SMALL(P$114:P$163,$L151)/1000,0)*1000,1000),0))</f>
        <v/>
      </c>
      <c r="CR151" s="41">
        <f>IF(Q151="","",IF(成就内容!H$121&lt;&gt;"",MAX(ROUNDUP(SMALL(Q$114:Q$163,$L151)/1000,0)*1000,1000),0))</f>
        <v>0</v>
      </c>
      <c r="CS151" s="41">
        <f>IF(R151="","",IF(成就内容!I$121&lt;&gt;"",MAX(ROUNDUP(SMALL(R$114:R$163,$L151)/1000,0)*1000,1000),0))</f>
        <v>0</v>
      </c>
      <c r="CT151" s="41">
        <f>IF(S151="","",IF(成就内容!J$121&lt;&gt;"",MAX(ROUNDUP(SMALL(S$114:S$163,$L151)/1000,0)*1000,1000),0))</f>
        <v>12457000</v>
      </c>
      <c r="CU151" s="41">
        <f>IF(T151="","",IF(成就内容!K$121&lt;&gt;"",MAX(ROUNDUP(SMALL(T$114:T$163,$L151)/1000,0)*1000,1000),0))</f>
        <v>0</v>
      </c>
      <c r="CV151" s="41">
        <f>IF(U151="","",IF(成就内容!L$121&lt;&gt;"",MAX(ROUNDUP(SMALL(U$114:U$163,$L151)/1000,0)*1000,1000),0))</f>
        <v>0</v>
      </c>
      <c r="CW151" s="41">
        <f>IF(V151="","",IF(成就内容!M$121&lt;&gt;"",MAX(ROUNDUP(SMALL(V$114:V$163,$L151)/1000,0)*1000,1000),0))</f>
        <v>0</v>
      </c>
      <c r="CX151" s="41" t="str">
        <f>IF(W151="","",IF(成就内容!N$121&lt;&gt;"",MAX(ROUNDUP(SMALL(W$114:W$163,$L151)/1000,0)*1000,1000),0))</f>
        <v/>
      </c>
      <c r="CY151" s="41" t="str">
        <f>IF(X151="","",IF(成就内容!O$121&lt;&gt;"",MAX(ROUNDUP(SMALL(X$114:X$163,$L151)/1000,0)*1000,1000),0))</f>
        <v/>
      </c>
      <c r="CZ151" s="41" t="str">
        <f>IF(Y151="","",IF(成就内容!P$121&lt;&gt;"",MAX(ROUNDUP(SMALL(Y$114:Y$163,$L151)/1000,0)*1000,1000),0))</f>
        <v/>
      </c>
      <c r="DA151" s="41">
        <f>IF(Z151="","",IF(成就内容!Q$121&lt;&gt;"",MAX(ROUNDUP(SMALL(Z$114:Z$163,$L151)/1000,0)*1000,1000),0))</f>
        <v>0</v>
      </c>
      <c r="DB151" s="41">
        <f>IF(AA151="","",IF(成就内容!R$121&lt;&gt;"",MAX(ROUNDUP(SMALL(AA$114:AA$163,$L151)/1000,0)*1000,1000),0))</f>
        <v>0</v>
      </c>
      <c r="DC151" s="41">
        <f>IF(AB151="","",IF(成就内容!S$121&lt;&gt;"",MAX(ROUNDUP(SMALL(AB$114:AB$163,$L151)/1000,0)*1000,1000),0))</f>
        <v>12457000</v>
      </c>
      <c r="DD151" s="41">
        <f>IF(AC151="","",IF(成就内容!T$121&lt;&gt;"",MAX(ROUNDUP(SMALL(AC$114:AC$163,$L151)/1000,0)*1000,1000),0))</f>
        <v>0</v>
      </c>
      <c r="DE151" s="41">
        <f>IF(AD151="","",IF(成就内容!U$121&lt;&gt;"",MAX(ROUNDUP(SMALL(AD$114:AD$163,$L151)/1000,0)*1000,1000),0))</f>
        <v>0</v>
      </c>
      <c r="DF151" s="41">
        <f>IF(AE151="","",IF(成就内容!V$121&lt;&gt;"",MAX(ROUNDUP(SMALL(AE$114:AE$163,$L151)/1000,0)*1000,1000),0))</f>
        <v>0</v>
      </c>
      <c r="DG151" s="41" t="str">
        <f>IF(AF151="","",IF(成就内容!W$121&lt;&gt;"",MAX(ROUNDUP(SMALL(AF$114:AF$163,$L151)/1000,0)*1000,1000),0))</f>
        <v/>
      </c>
      <c r="DH151" s="41" t="str">
        <f>IF(AG151="","",IF(成就内容!X$121&lt;&gt;"",MAX(ROUNDUP(SMALL(AG$114:AG$163,$L151)/1000,0)*1000,1000),0))</f>
        <v/>
      </c>
      <c r="DI151" s="41" t="str">
        <f>IF(AH151="","",IF(成就内容!Y$121&lt;&gt;"",MAX(ROUNDUP(SMALL(AH$114:AH$163,$L151)/1000,0)*1000,1000),0))</f>
        <v/>
      </c>
      <c r="DJ151" s="41" t="str">
        <f>IF(AI151="","",IF(成就内容!Z$121&lt;&gt;"",MAX(ROUNDUP(SMALL(AI$114:AI$163,$L151)/1000,0)*1000,1000),0))</f>
        <v/>
      </c>
      <c r="DK151" s="41" t="str">
        <f>IF(AJ151="","",IF(成就内容!AA$121&lt;&gt;"",MAX(ROUNDUP(SMALL(AJ$114:AJ$163,$L151)/1000,0)*1000,1000),0))</f>
        <v/>
      </c>
      <c r="DL151" s="41" t="str">
        <f>IF(AK151="","",IF(成就内容!AB$121&lt;&gt;"",MAX(ROUNDUP(SMALL(AK$114:AK$163,$L151)/1000,0)*1000,1000),0))</f>
        <v/>
      </c>
      <c r="DM151" s="41">
        <f>IF(AL151="","",IF(成就内容!AC$121&lt;&gt;"",MAX(ROUNDUP(SMALL(AL$114:AL$163,$L151)/1000,0)*1000,1000),0))</f>
        <v>0</v>
      </c>
      <c r="DN151" s="41">
        <f>IF(AM151="","",IF(成就内容!AD$121&lt;&gt;"",MAX(ROUNDUP(SMALL(AM$114:AM$163,$L151)/1000,0)*1000,1000),0))</f>
        <v>0</v>
      </c>
      <c r="DO151" s="41">
        <f>IF(AN151="","",IF(成就内容!AE$121&lt;&gt;"",MAX(ROUNDUP(SMALL(AN$114:AN$163,$L151)/1000,0)*1000,1000),0))</f>
        <v>0</v>
      </c>
      <c r="DP151" s="41">
        <f>IF(AO151="","",IF(成就内容!AF$121&lt;&gt;"",MAX(ROUNDUP(SMALL(AO$114:AO$163,$L151)/1000,0)*1000,1000),0))</f>
        <v>0</v>
      </c>
      <c r="DQ151" s="41">
        <f>IF(AP151="","",IF(成就内容!AG$121&lt;&gt;"",MAX(ROUNDUP(SMALL(AP$114:AP$163,$L151)/1000,0)*1000,1000),0))</f>
        <v>0</v>
      </c>
      <c r="DR151" s="41" t="str">
        <f>IF(AQ151="","",IF(成就内容!AH$121&lt;&gt;"",MAX(ROUNDUP(SMALL(AQ$114:AQ$163,$L151)/1000,0)*1000,1000),0))</f>
        <v/>
      </c>
      <c r="DS151" s="41">
        <f>IF(AR151="","",IF(成就内容!AI$121&lt;&gt;"",MAX(ROUNDUP(SMALL(AR$114:AR$163,$L151)/1000,0)*1000,1000),0))</f>
        <v>0</v>
      </c>
      <c r="DT151" s="41">
        <f>IF(AS151="","",IF(成就内容!AJ$121&lt;&gt;"",MAX(ROUNDUP(SMALL(AS$114:AS$163,$L151)/1000,0)*1000,1000),0))</f>
        <v>0</v>
      </c>
      <c r="DU151" s="41" t="str">
        <f>IF(AT151="","",IF(成就内容!AK$121&lt;&gt;"",MAX(ROUNDUP(SMALL(AT$114:AT$163,$L151)/1000,0)*1000,1000),0))</f>
        <v/>
      </c>
      <c r="DV151" s="41" t="str">
        <f>IF(AU151="","",IF(成就内容!AL$121&lt;&gt;"",MAX(ROUNDUP(SMALL(AU$114:AU$163,$L151)/1000,0)*1000,1000),0))</f>
        <v/>
      </c>
      <c r="DW151" s="41" t="str">
        <f>IF(AV151="","",IF(成就内容!AM$121&lt;&gt;"",MAX(ROUNDUP(SMALL(AV$114:AV$163,$L151)/1000,0)*1000,1000),0))</f>
        <v/>
      </c>
      <c r="DX151" s="41" t="str">
        <f>IF(AW151="","",IF(成就内容!AN$121&lt;&gt;"",MAX(ROUNDUP(SMALL(AW$114:AW$163,$L151)/1000,0)*1000,1000),0))</f>
        <v/>
      </c>
      <c r="DY151" s="41">
        <f>IF(AX151="","",IF(成就内容!AO$121&lt;&gt;"",MAX(ROUNDUP(SMALL(AX$114:AX$163,$L151)/1000,0)*1000,1000),0))</f>
        <v>6229000</v>
      </c>
      <c r="DZ151" s="41">
        <f>IF(AY151="","",IF(成就内容!AP$121&lt;&gt;"",MAX(ROUNDUP(SMALL(AY$114:AY$163,$L151)/1000,0)*1000,1000),0))</f>
        <v>0</v>
      </c>
      <c r="EA151" s="41">
        <f>IF(AZ151="","",IF(成就内容!AQ$121&lt;&gt;"",MAX(ROUNDUP(SMALL(AZ$114:AZ$163,$L151)/1000,0)*1000,1000),0))</f>
        <v>0</v>
      </c>
      <c r="EB151" s="41">
        <f>IF(BA151="","",IF(成就内容!AR$121&lt;&gt;"",MAX(ROUNDUP(SMALL(BA$114:BA$163,$L151)/1000,0)*1000,1000),0))</f>
        <v>6229000</v>
      </c>
      <c r="EC151" s="41">
        <f>IF(BB151="","",IF(成就内容!AS$121&lt;&gt;"",MAX(ROUNDUP(SMALL(BB$114:BB$163,$L151)/1000,0)*1000,1000),0))</f>
        <v>0</v>
      </c>
      <c r="ED151" s="41">
        <f>IF(BC151="","",IF(成就内容!AT$121&lt;&gt;"",MAX(ROUNDUP(SMALL(BC$114:BC$163,$L151)/1000,0)*1000,1000),0))</f>
        <v>0</v>
      </c>
      <c r="EE151" s="41" t="str">
        <f>IF(BD151="","",IF(成就内容!AU$121&lt;&gt;"",MAX(ROUNDUP(SMALL(BD$114:BD$163,$L151)/1000,0)*1000,1000),0))</f>
        <v/>
      </c>
      <c r="EF151" s="41" t="str">
        <f>IF(BE151="","",IF(成就内容!AV$121&lt;&gt;"",MAX(ROUNDUP(SMALL(BE$114:BE$163,$L151)/1000,0)*1000,1000),0))</f>
        <v/>
      </c>
      <c r="EG151" s="41">
        <f>IF(BF151="","",IF(成就内容!AW$121&lt;&gt;"",MAX(ROUNDUP(SMALL(BF$114:BF$163,$L151)/1000,0)*1000,1000),0))</f>
        <v>0</v>
      </c>
      <c r="EH151" s="41" t="str">
        <f>IF(BG151="","",IF(成就内容!AX$121&lt;&gt;"",MAX(ROUNDUP(SMALL(BG$114:BG$163,$L151)/1000,0)*1000,1000),0))</f>
        <v/>
      </c>
      <c r="EI151" s="41" t="str">
        <f>IF(BH151="","",IF(成就内容!AY$121&lt;&gt;"",MAX(ROUNDUP(SMALL(BH$114:BH$163,$L151)/1000,0)*1000,1000),0))</f>
        <v/>
      </c>
      <c r="EJ151" s="41" t="str">
        <f>IF(BI151="","",IF(成就内容!AZ$121&lt;&gt;"",MAX(ROUNDUP(SMALL(BI$114:BI$163,$L151)/1000,0)*1000,1000),0))</f>
        <v/>
      </c>
      <c r="EK151" s="41" t="str">
        <f>IF(BJ151="","",IF(成就内容!BA$121&lt;&gt;"",MAX(ROUNDUP(SMALL(BJ$114:BJ$163,$L151)/1000,0)*1000,1000),0))</f>
        <v/>
      </c>
      <c r="EL151" s="41" t="str">
        <f>IF(BK151="","",IF(成就内容!BB$121&lt;&gt;"",MAX(ROUNDUP(SMALL(BK$114:BK$163,$L151)/1000,0)*1000,1000),0))</f>
        <v/>
      </c>
      <c r="EM151" s="41">
        <f>IF(BL151="","",IF(成就内容!BC$121&lt;&gt;"",MAX(ROUNDUP(SMALL(BL$114:BL$163,$L151)/1000,0)*1000,1000),0))</f>
        <v>0</v>
      </c>
      <c r="EN151" s="41">
        <f>IF(BM151="","",IF(成就内容!BD$121&lt;&gt;"",MAX(ROUNDUP(SMALL(BM$114:BM$163,$L151)/1000,0)*1000,1000),0))</f>
        <v>12457000</v>
      </c>
      <c r="EO151" s="41">
        <f>IF(BN151="","",IF(成就内容!BE$121&lt;&gt;"",MAX(ROUNDUP(SMALL(BN$114:BN$163,$L151)/1000,0)*1000,1000),0))</f>
        <v>0</v>
      </c>
      <c r="EP151" s="41">
        <f>IF(BO151="","",IF(成就内容!BF$121&lt;&gt;"",MAX(ROUNDUP(SMALL(BO$114:BO$163,$L151)/1000,0)*1000,1000),0))</f>
        <v>0</v>
      </c>
      <c r="EQ151" s="41">
        <f>IF(BP151="","",IF(成就内容!BG$121&lt;&gt;"",MAX(ROUNDUP(SMALL(BP$114:BP$163,$L151)/1000,0)*1000,1000),0))</f>
        <v>0</v>
      </c>
      <c r="ER151" s="41" t="str">
        <f>IF(BQ151="","",IF(成就内容!BH$121&lt;&gt;"",MAX(ROUNDUP(SMALL(BQ$114:BQ$163,$L151)/1000,0)*1000,1000),0))</f>
        <v/>
      </c>
      <c r="ES151" s="41" t="str">
        <f>IF(BR151="","",IF(成就内容!BI$121&lt;&gt;"",MAX(ROUNDUP(SMALL(BR$114:BR$163,$L151)/1000,0)*1000,1000),0))</f>
        <v/>
      </c>
      <c r="ET151" s="41">
        <f>IF(BS151="","",IF(成就内容!BJ$121&lt;&gt;"",MAX(ROUNDUP(SMALL(BS$114:BS$163,$L151)/1000,0)*1000,1000),0))</f>
        <v>3737000</v>
      </c>
      <c r="EU151" s="41" t="str">
        <f>IF(BT151="","",IF(成就内容!BK$121&lt;&gt;"",MAX(ROUNDUP(SMALL(BT$114:BT$163,$L151)/1000,0)*1000,1000),0))</f>
        <v/>
      </c>
      <c r="EV151" s="41">
        <f>IF(BU151="","",IF(成就内容!BL$121&lt;&gt;"",MAX(ROUNDUP(SMALL(BU$114:BU$163,$L151)/1000,0)*1000,1000),0))</f>
        <v>0</v>
      </c>
      <c r="EW151" s="41">
        <f>IF(BV151="","",IF(成就内容!BM$121&lt;&gt;"",MAX(ROUNDUP(SMALL(BV$114:BV$163,$L151)/1000,0)*1000,1000),0))</f>
        <v>4983000</v>
      </c>
      <c r="EX151" s="41" t="str">
        <f>IF(BW151="","",IF(成就内容!BN$121&lt;&gt;"",MAX(ROUNDUP(SMALL(BW$114:BW$163,$L151)/1000,0)*1000,1000),0))</f>
        <v/>
      </c>
      <c r="EY151" s="41">
        <f>IF(BX151="","",IF(成就内容!BO$121&lt;&gt;"",MAX(ROUNDUP(SMALL(BX$114:BX$163,$L151)/1000,0)*1000,1000),0))</f>
        <v>0</v>
      </c>
      <c r="EZ151" s="41">
        <f>IF(BY151="","",IF(成就内容!BP$121&lt;&gt;"",MAX(ROUNDUP(SMALL(BY$114:BY$163,$L151)/1000,0)*1000,1000),0))</f>
        <v>0</v>
      </c>
      <c r="FA151" s="41">
        <f>IF(BZ151="","",IF(成就内容!BQ$121&lt;&gt;"",MAX(ROUNDUP(SMALL(BZ$114:BZ$163,$L151)/1000,0)*1000,1000),0))</f>
        <v>0</v>
      </c>
      <c r="FB151" s="41" t="str">
        <f>IF(CA151="","",IF(成就内容!BR$121&lt;&gt;"",MAX(ROUNDUP(SMALL(CA$114:CA$163,$L151)/1000,0)*1000,1000),0))</f>
        <v/>
      </c>
      <c r="FC151" s="41" t="str">
        <f>IF(CB151="","",IF(成就内容!BS$121&lt;&gt;"",MAX(ROUNDUP(SMALL(CB$114:CB$163,$L151)/1000,0)*1000,1000),0))</f>
        <v/>
      </c>
      <c r="FD151" s="41">
        <f>IF(CC151="","",IF(成就内容!BT$121&lt;&gt;"",MAX(ROUNDUP(SMALL(CC$114:CC$163,$L151)/1000,0)*1000,1000),0))</f>
        <v>0</v>
      </c>
      <c r="FE151" s="41">
        <f>IF(CD151="","",IF(成就内容!BU$121&lt;&gt;"",MAX(ROUNDUP(SMALL(CD$114:CD$163,$L151)/1000,0)*1000,1000),0))</f>
        <v>0</v>
      </c>
      <c r="FF151" s="41" t="str">
        <f>IF(CE151="","",IF(成就内容!BV$121&lt;&gt;"",MAX(ROUNDUP(SMALL(CE$114:CE$163,$L151)/1000,0)*1000,1000),0))</f>
        <v/>
      </c>
      <c r="FG151" s="41" t="str">
        <f>IF(CF151="","",IF(成就内容!BW$121&lt;&gt;"",MAX(ROUNDUP(SMALL(CF$114:CF$163,$L151)/1000,0)*1000,1000),0))</f>
        <v/>
      </c>
      <c r="FH151" s="41" t="str">
        <f>IF(CG151="","",IF(成就内容!BX$121&lt;&gt;"",MAX(ROUNDUP(SMALL(CG$114:CG$163,$L151)/1000,0)*1000,1000),0))</f>
        <v/>
      </c>
      <c r="FI151" s="41">
        <f>IF(CH151="","",IF(成就内容!BY$121&lt;&gt;"",MAX(ROUNDUP(SMALL(CH$114:CH$163,$L151)/1000,0)*1000,1000),0))</f>
        <v>0</v>
      </c>
      <c r="FJ151" s="41">
        <f>IF(CI151="","",IF(成就内容!BZ$121&lt;&gt;"",MAX(ROUNDUP(SMALL(CI$114:CI$163,$L151)/1000,0)*1000,1000),0))</f>
        <v>0</v>
      </c>
    </row>
    <row r="152" spans="2:166" s="96" customFormat="1" x14ac:dyDescent="0.15">
      <c r="B152" s="96">
        <v>149</v>
      </c>
      <c r="C152" s="96">
        <f>'[1]功能-子任务'!$S153</f>
        <v>326318.40000000002</v>
      </c>
      <c r="D152" s="96">
        <f>'[1]功能-子任务'!$AC153</f>
        <v>302080000</v>
      </c>
      <c r="E152" s="96">
        <f>'[1]功能-子任务'!$AM153/4</f>
        <v>2004354296.875</v>
      </c>
      <c r="F152" s="96">
        <f t="shared" si="154"/>
        <v>2004354296.875</v>
      </c>
      <c r="G152" s="96">
        <f>'[1]功能-子任务'!$AR153</f>
        <v>4281620000.000001</v>
      </c>
      <c r="H152" s="96">
        <f>'[1]功能-子任务'!$BA153</f>
        <v>555950</v>
      </c>
      <c r="I152" s="96">
        <f>'[1]功能-子任务'!$BJ153</f>
        <v>2214081.2999999998</v>
      </c>
      <c r="J152" s="19"/>
      <c r="L152" s="43">
        <v>39</v>
      </c>
      <c r="M152" s="41">
        <f>IF(成就内容!D45="","",INDEX($E$4:$E$178*成就内容!D$121/SUM(成就内容!$D$121:$BZ$121),成就内容!D101,1)-SUM(M$114:M151))</f>
        <v>0</v>
      </c>
      <c r="N152" s="41" t="str">
        <f>IF(成就内容!E45="","",INDEX($E$4:$E$178*成就内容!E$121/SUM(成就内容!$D$121:$BZ$121),成就内容!E101,1)-SUM(N$114:N151))</f>
        <v/>
      </c>
      <c r="O152" s="41" t="str">
        <f>IF(成就内容!F45="","",INDEX($E$4:$E$178*成就内容!F$121/SUM(成就内容!$D$121:$BZ$121),成就内容!F101,1)-SUM(O$114:O151))</f>
        <v/>
      </c>
      <c r="P152" s="41" t="str">
        <f>IF(成就内容!G45="","",INDEX($E$4:$E$178*成就内容!G$121/SUM(成就内容!$D$121:$BZ$121),成就内容!G101,1)-SUM(P$114:P151))</f>
        <v/>
      </c>
      <c r="Q152" s="41">
        <f>IF(成就内容!H45="","",INDEX($E$4:$E$178*成就内容!H$121/SUM(成就内容!$D$121:$BZ$121),成就内容!H101,1)-SUM(Q$114:Q151))</f>
        <v>0</v>
      </c>
      <c r="R152" s="41">
        <f>IF(成就内容!I45="","",INDEX($E$4:$E$178*成就内容!I$121/SUM(成就内容!$D$121:$BZ$121),成就内容!I101,1)-SUM(R$114:R151))</f>
        <v>0</v>
      </c>
      <c r="S152" s="41">
        <f>IF(成就内容!J45="","",INDEX($E$4:$E$178*成就内容!J$121/SUM(成就内容!$D$121:$BZ$121),成就内容!J101,1)-SUM(S$114:S151))</f>
        <v>12456154.336734682</v>
      </c>
      <c r="T152" s="41">
        <f>IF(成就内容!K45="","",INDEX($E$4:$E$178*成就内容!K$121/SUM(成就内容!$D$121:$BZ$121),成就内容!K101,1)-SUM(T$114:T151))</f>
        <v>0</v>
      </c>
      <c r="U152" s="41">
        <f>IF(成就内容!L45="","",INDEX($E$4:$E$178*成就内容!L$121/SUM(成就内容!$D$121:$BZ$121),成就内容!L101,1)-SUM(U$114:U151))</f>
        <v>0</v>
      </c>
      <c r="V152" s="41">
        <f>IF(成就内容!M45="","",INDEX($E$4:$E$178*成就内容!M$121/SUM(成就内容!$D$121:$BZ$121),成就内容!M101,1)-SUM(V$114:V151))</f>
        <v>0</v>
      </c>
      <c r="W152" s="41" t="str">
        <f>IF(成就内容!N45="","",INDEX($E$4:$E$178*成就内容!N$121/SUM(成就内容!$D$121:$BZ$121),成就内容!N101,1)-SUM(W$114:W151))</f>
        <v/>
      </c>
      <c r="X152" s="41" t="str">
        <f>IF(成就内容!O45="","",INDEX($E$4:$E$178*成就内容!O$121/SUM(成就内容!$D$121:$BZ$121),成就内容!O101,1)-SUM(X$114:X151))</f>
        <v/>
      </c>
      <c r="Y152" s="41" t="str">
        <f>IF(成就内容!P45="","",INDEX($E$4:$E$178*成就内容!P$121/SUM(成就内容!$D$121:$BZ$121),成就内容!P101,1)-SUM(Y$114:Y151))</f>
        <v/>
      </c>
      <c r="Z152" s="41">
        <f>IF(成就内容!Q45="","",INDEX($E$4:$E$178*成就内容!Q$121/SUM(成就内容!$D$121:$BZ$121),成就内容!Q101,1)-SUM(Z$114:Z151))</f>
        <v>0</v>
      </c>
      <c r="AA152" s="41">
        <f>IF(成就内容!R45="","",INDEX($E$4:$E$178*成就内容!R$121/SUM(成就内容!$D$121:$BZ$121),成就内容!R101,1)-SUM(AA$114:AA151))</f>
        <v>0</v>
      </c>
      <c r="AB152" s="41">
        <f>IF(成就内容!S45="","",INDEX($E$4:$E$178*成就内容!S$121/SUM(成就内容!$D$121:$BZ$121),成就内容!S101,1)-SUM(AB$114:AB151))</f>
        <v>12456154.336734682</v>
      </c>
      <c r="AC152" s="41">
        <f>IF(成就内容!T45="","",INDEX($E$4:$E$178*成就内容!T$121/SUM(成就内容!$D$121:$BZ$121),成就内容!T101,1)-SUM(AC$114:AC151))</f>
        <v>0</v>
      </c>
      <c r="AD152" s="41">
        <f>IF(成就内容!U45="","",INDEX($E$4:$E$178*成就内容!U$121/SUM(成就内容!$D$121:$BZ$121),成就内容!U101,1)-SUM(AD$114:AD151))</f>
        <v>0</v>
      </c>
      <c r="AE152" s="41">
        <f>IF(成就内容!V45="","",INDEX($E$4:$E$178*成就内容!V$121/SUM(成就内容!$D$121:$BZ$121),成就内容!V101,1)-SUM(AE$114:AE151))</f>
        <v>0</v>
      </c>
      <c r="AF152" s="41" t="str">
        <f>IF(成就内容!W45="","",INDEX($E$4:$E$178*成就内容!W$121/SUM(成就内容!$D$121:$BZ$121),成就内容!W101,1)-SUM(AF$114:AF151))</f>
        <v/>
      </c>
      <c r="AG152" s="41" t="str">
        <f>IF(成就内容!X45="","",INDEX($E$4:$E$178*成就内容!X$121/SUM(成就内容!$D$121:$BZ$121),成就内容!X101,1)-SUM(AG$114:AG151))</f>
        <v/>
      </c>
      <c r="AH152" s="41" t="str">
        <f>IF(成就内容!Y45="","",INDEX($E$4:$E$178*成就内容!Y$121/SUM(成就内容!$D$121:$BZ$121),成就内容!Y101,1)-SUM(AH$114:AH151))</f>
        <v/>
      </c>
      <c r="AI152" s="41" t="str">
        <f>IF(成就内容!Z45="","",INDEX($E$4:$E$178*成就内容!Z$121/SUM(成就内容!$D$121:$BZ$121),成就内容!Z101,1)-SUM(AI$114:AI151))</f>
        <v/>
      </c>
      <c r="AJ152" s="41" t="str">
        <f>IF(成就内容!AA45="","",INDEX($E$4:$E$178*成就内容!AA$121/SUM(成就内容!$D$121:$BZ$121),成就内容!AA101,1)-SUM(AJ$114:AJ151))</f>
        <v/>
      </c>
      <c r="AK152" s="41" t="str">
        <f>IF(成就内容!AB45="","",INDEX($E$4:$E$178*成就内容!AB$121/SUM(成就内容!$D$121:$BZ$121),成就内容!AB101,1)-SUM(AK$114:AK151))</f>
        <v/>
      </c>
      <c r="AL152" s="41">
        <f>IF(成就内容!AC45="","",INDEX($E$4:$E$178*成就内容!AC$121/SUM(成就内容!$D$121:$BZ$121),成就内容!AC101,1)-SUM(AL$114:AL151))</f>
        <v>0</v>
      </c>
      <c r="AM152" s="41">
        <f>IF(成就内容!AD45="","",INDEX($E$4:$E$178*成就内容!AD$121/SUM(成就内容!$D$121:$BZ$121),成就内容!AD101,1)-SUM(AM$114:AM151))</f>
        <v>0</v>
      </c>
      <c r="AN152" s="41">
        <f>IF(成就内容!AE45="","",INDEX($E$4:$E$178*成就内容!AE$121/SUM(成就内容!$D$121:$BZ$121),成就内容!AE101,1)-SUM(AN$114:AN151))</f>
        <v>0</v>
      </c>
      <c r="AO152" s="41">
        <f>IF(成就内容!AF45="","",INDEX($E$4:$E$178*成就内容!AF$121/SUM(成就内容!$D$121:$BZ$121),成就内容!AF101,1)-SUM(AO$114:AO151))</f>
        <v>0</v>
      </c>
      <c r="AP152" s="41">
        <f>IF(成就内容!AG45="","",INDEX($E$4:$E$178*成就内容!AG$121/SUM(成就内容!$D$121:$BZ$121),成就内容!AG101,1)-SUM(AP$114:AP151))</f>
        <v>0</v>
      </c>
      <c r="AQ152" s="41" t="str">
        <f>IF(成就内容!AH45="","",INDEX($E$4:$E$178*成就内容!AH$121/SUM(成就内容!$D$121:$BZ$121),成就内容!AH101,1)-SUM(AQ$114:AQ151))</f>
        <v/>
      </c>
      <c r="AR152" s="41">
        <f>IF(成就内容!AI45="","",INDEX($E$4:$E$178*成就内容!AI$121/SUM(成就内容!$D$121:$BZ$121),成就内容!AI101,1)-SUM(AR$114:AR151))</f>
        <v>0</v>
      </c>
      <c r="AS152" s="41">
        <f>IF(成就内容!AJ45="","",INDEX($E$4:$E$178*成就内容!AJ$121/SUM(成就内容!$D$121:$BZ$121),成就内容!AJ101,1)-SUM(AS$114:AS151))</f>
        <v>0</v>
      </c>
      <c r="AT152" s="41" t="str">
        <f>IF(成就内容!AK45="","",INDEX($E$4:$E$178*成就内容!AK$121/SUM(成就内容!$D$121:$BZ$121),成就内容!AK101,1)-SUM(AT$114:AT151))</f>
        <v/>
      </c>
      <c r="AU152" s="41" t="str">
        <f>IF(成就内容!AL45="","",INDEX($E$4:$E$178*成就内容!AL$121/SUM(成就内容!$D$121:$BZ$121),成就内容!AL101,1)-SUM(AU$114:AU151))</f>
        <v/>
      </c>
      <c r="AV152" s="41" t="str">
        <f>IF(成就内容!AM45="","",INDEX($E$4:$E$178*成就内容!AM$121/SUM(成就内容!$D$121:$BZ$121),成就内容!AM101,1)-SUM(AV$114:AV151))</f>
        <v/>
      </c>
      <c r="AW152" s="41" t="str">
        <f>IF(成就内容!AN45="","",INDEX($E$4:$E$178*成就内容!AN$121/SUM(成就内容!$D$121:$BZ$121),成就内容!AN101,1)-SUM(AW$114:AW151))</f>
        <v/>
      </c>
      <c r="AX152" s="41">
        <f>IF(成就内容!AO45="","",INDEX($E$4:$E$178*成就内容!AO$121/SUM(成就内容!$D$121:$BZ$121),成就内容!AO101,1)-SUM(AX$114:AX151))</f>
        <v>6228077.1683673412</v>
      </c>
      <c r="AY152" s="41">
        <f>IF(成就内容!AP45="","",INDEX($E$4:$E$178*成就内容!AP$121/SUM(成就内容!$D$121:$BZ$121),成就内容!AP101,1)-SUM(AY$114:AY151))</f>
        <v>0</v>
      </c>
      <c r="AZ152" s="41">
        <f>IF(成就内容!AQ45="","",INDEX($E$4:$E$178*成就内容!AQ$121/SUM(成就内容!$D$121:$BZ$121),成就内容!AQ101,1)-SUM(AZ$114:AZ151))</f>
        <v>0</v>
      </c>
      <c r="BA152" s="41" t="str">
        <f>IF(成就内容!AR45="","",INDEX($E$4:$E$178*成就内容!AR$121/SUM(成就内容!$D$121:$BZ$121),成就内容!AR101,1)-SUM(BA$114:BA151))</f>
        <v/>
      </c>
      <c r="BB152" s="41" t="str">
        <f>IF(成就内容!AS45="","",INDEX($E$4:$E$178*成就内容!AS$121/SUM(成就内容!$D$121:$BZ$121),成就内容!AS101,1)-SUM(BB$114:BB151))</f>
        <v/>
      </c>
      <c r="BC152" s="41" t="str">
        <f>IF(成就内容!AT45="","",INDEX($E$4:$E$178*成就内容!AT$121/SUM(成就内容!$D$121:$BZ$121),成就内容!AT101,1)-SUM(BC$114:BC151))</f>
        <v/>
      </c>
      <c r="BD152" s="41" t="str">
        <f>IF(成就内容!AU45="","",INDEX($E$4:$E$178*成就内容!AU$121/SUM(成就内容!$D$121:$BZ$121),成就内容!AU101,1)-SUM(BD$114:BD151))</f>
        <v/>
      </c>
      <c r="BE152" s="41" t="str">
        <f>IF(成就内容!AV45="","",INDEX($E$4:$E$178*成就内容!AV$121/SUM(成就内容!$D$121:$BZ$121),成就内容!AV101,1)-SUM(BE$114:BE151))</f>
        <v/>
      </c>
      <c r="BF152" s="41">
        <f>IF(成就内容!AW45="","",INDEX($E$4:$E$178*成就内容!AW$121/SUM(成就内容!$D$121:$BZ$121),成就内容!AW101,1)-SUM(BF$114:BF151))</f>
        <v>0</v>
      </c>
      <c r="BG152" s="41" t="str">
        <f>IF(成就内容!AX45="","",INDEX($E$4:$E$178*成就内容!AX$121/SUM(成就内容!$D$121:$BZ$121),成就内容!AX101,1)-SUM(BG$114:BG151))</f>
        <v/>
      </c>
      <c r="BH152" s="41" t="str">
        <f>IF(成就内容!AY45="","",INDEX($E$4:$E$178*成就内容!AY$121/SUM(成就内容!$D$121:$BZ$121),成就内容!AY101,1)-SUM(BH$114:BH151))</f>
        <v/>
      </c>
      <c r="BI152" s="41" t="str">
        <f>IF(成就内容!AZ45="","",INDEX($E$4:$E$178*成就内容!AZ$121/SUM(成就内容!$D$121:$BZ$121),成就内容!AZ101,1)-SUM(BI$114:BI151))</f>
        <v/>
      </c>
      <c r="BJ152" s="41" t="str">
        <f>IF(成就内容!BA45="","",INDEX($E$4:$E$178*成就内容!BA$121/SUM(成就内容!$D$121:$BZ$121),成就内容!BA101,1)-SUM(BJ$114:BJ151))</f>
        <v/>
      </c>
      <c r="BK152" s="41" t="str">
        <f>IF(成就内容!BB45="","",INDEX($E$4:$E$178*成就内容!BB$121/SUM(成就内容!$D$121:$BZ$121),成就内容!BB101,1)-SUM(BK$114:BK151))</f>
        <v/>
      </c>
      <c r="BL152" s="41">
        <f>IF(成就内容!BC45="","",INDEX($E$4:$E$178*成就内容!BC$121/SUM(成就内容!$D$121:$BZ$121),成就内容!BC101,1)-SUM(BL$114:BL151))</f>
        <v>0</v>
      </c>
      <c r="BM152" s="41">
        <f>IF(成就内容!BD45="","",INDEX($E$4:$E$178*成就内容!BD$121/SUM(成就内容!$D$121:$BZ$121),成就内容!BD101,1)-SUM(BM$114:BM151))</f>
        <v>12456154.336734682</v>
      </c>
      <c r="BN152" s="41">
        <f>IF(成就内容!BE45="","",INDEX($E$4:$E$178*成就内容!BE$121/SUM(成就内容!$D$121:$BZ$121),成就内容!BE101,1)-SUM(BN$114:BN151))</f>
        <v>0</v>
      </c>
      <c r="BO152" s="41">
        <f>IF(成就内容!BF45="","",INDEX($E$4:$E$178*成就内容!BF$121/SUM(成就内容!$D$121:$BZ$121),成就内容!BF101,1)-SUM(BO$114:BO151))</f>
        <v>0</v>
      </c>
      <c r="BP152" s="41">
        <f>IF(成就内容!BG45="","",INDEX($E$4:$E$178*成就内容!BG$121/SUM(成就内容!$D$121:$BZ$121),成就内容!BG101,1)-SUM(BP$114:BP151))</f>
        <v>0</v>
      </c>
      <c r="BQ152" s="41" t="str">
        <f>IF(成就内容!BH45="","",INDEX($E$4:$E$178*成就内容!BH$121/SUM(成就内容!$D$121:$BZ$121),成就内容!BH101,1)-SUM(BQ$114:BQ151))</f>
        <v/>
      </c>
      <c r="BR152" s="41" t="str">
        <f>IF(成就内容!BI45="","",INDEX($E$4:$E$178*成就内容!BI$121/SUM(成就内容!$D$121:$BZ$121),成就内容!BI101,1)-SUM(BR$114:BR151))</f>
        <v/>
      </c>
      <c r="BS152" s="41">
        <f>IF(成就内容!BJ45="","",INDEX($E$4:$E$178*成就内容!BJ$121/SUM(成就内容!$D$121:$BZ$121),成就内容!BJ101,1)-SUM(BS$114:BS151))</f>
        <v>4982461.7346938774</v>
      </c>
      <c r="BT152" s="41" t="str">
        <f>IF(成就内容!BK45="","",INDEX($E$4:$E$178*成就内容!BK$121/SUM(成就内容!$D$121:$BZ$121),成就内容!BK101,1)-SUM(BT$114:BT151))</f>
        <v/>
      </c>
      <c r="BU152" s="41">
        <f>IF(成就内容!BL45="","",INDEX($E$4:$E$178*成就内容!BL$121/SUM(成就内容!$D$121:$BZ$121),成就内容!BL101,1)-SUM(BU$114:BU151))</f>
        <v>0</v>
      </c>
      <c r="BV152" s="41">
        <f>IF(成就内容!BM45="","",INDEX($E$4:$E$178*成就内容!BM$121/SUM(成就内容!$D$121:$BZ$121),成就内容!BM101,1)-SUM(BV$114:BV151))</f>
        <v>6228077.1683673486</v>
      </c>
      <c r="BW152" s="41" t="str">
        <f>IF(成就内容!BN45="","",INDEX($E$4:$E$178*成就内容!BN$121/SUM(成就内容!$D$121:$BZ$121),成就内容!BN101,1)-SUM(BW$114:BW151))</f>
        <v/>
      </c>
      <c r="BX152" s="41">
        <f>IF(成就内容!BO45="","",INDEX($E$4:$E$178*成就内容!BO$121/SUM(成就内容!$D$121:$BZ$121),成就内容!BO101,1)-SUM(BX$114:BX151))</f>
        <v>0</v>
      </c>
      <c r="BY152" s="41">
        <f>IF(成就内容!BP45="","",INDEX($E$4:$E$178*成就内容!BP$121/SUM(成就内容!$D$121:$BZ$121),成就内容!BP101,1)-SUM(BY$114:BY151))</f>
        <v>0</v>
      </c>
      <c r="BZ152" s="41">
        <f>IF(成就内容!BQ45="","",INDEX($E$4:$E$178*成就内容!BQ$121/SUM(成就内容!$D$121:$BZ$121),成就内容!BQ101,1)-SUM(BZ$114:BZ151))</f>
        <v>0</v>
      </c>
      <c r="CA152" s="41" t="str">
        <f>IF(成就内容!BR45="","",INDEX($E$4:$E$178*成就内容!BR$121/SUM(成就内容!$D$121:$BZ$121),成就内容!BR101,1)-SUM(CA$114:CA151))</f>
        <v/>
      </c>
      <c r="CB152" s="41" t="str">
        <f>IF(成就内容!BS45="","",INDEX($E$4:$E$178*成就内容!BS$121/SUM(成就内容!$D$121:$BZ$121),成就内容!BS101,1)-SUM(CB$114:CB151))</f>
        <v/>
      </c>
      <c r="CC152" s="41">
        <f>IF(成就内容!BT45="","",INDEX($E$4:$E$178*成就内容!BT$121/SUM(成就内容!$D$121:$BZ$121),成就内容!BT101,1)-SUM(CC$114:CC151))</f>
        <v>0</v>
      </c>
      <c r="CD152" s="41">
        <f>IF(成就内容!BU45="","",INDEX($E$4:$E$178*成就内容!BU$121/SUM(成就内容!$D$121:$BZ$121),成就内容!BU101,1)-SUM(CD$114:CD151))</f>
        <v>0</v>
      </c>
      <c r="CE152" s="41" t="str">
        <f>IF(成就内容!BV45="","",INDEX($E$4:$E$178*成就内容!BV$121/SUM(成就内容!$D$121:$BZ$121),成就内容!BV101,1)-SUM(CE$114:CE151))</f>
        <v/>
      </c>
      <c r="CF152" s="41" t="str">
        <f>IF(成就内容!BW45="","",INDEX($E$4:$E$178*成就内容!BW$121/SUM(成就内容!$D$121:$BZ$121),成就内容!BW101,1)-SUM(CF$114:CF151))</f>
        <v/>
      </c>
      <c r="CG152" s="41" t="str">
        <f>IF(成就内容!BX45="","",INDEX($E$4:$E$178*成就内容!BX$121/SUM(成就内容!$D$121:$BZ$121),成就内容!BX101,1)-SUM(CG$114:CG151))</f>
        <v/>
      </c>
      <c r="CH152" s="41">
        <f>IF(成就内容!BY45="","",INDEX($E$4:$E$178*成就内容!BY$121/SUM(成就内容!$D$121:$BZ$121),成就内容!BY101,1)-SUM(CH$114:CH151))</f>
        <v>0</v>
      </c>
      <c r="CI152" s="41">
        <f>IF(成就内容!BZ45="","",INDEX($E$4:$E$178*成就内容!BZ$121/SUM(成就内容!$D$121:$BZ$121),成就内容!BZ101,1)-SUM(CI$114:CI151))</f>
        <v>0</v>
      </c>
      <c r="CK152" s="19"/>
      <c r="CM152" s="43">
        <v>39</v>
      </c>
      <c r="CN152" s="41">
        <f>IF(M152="","",IF(成就内容!D$121&lt;&gt;"",MAX(ROUNDUP(SMALL(M$114:M$163,$L152)/1000,0)*1000,1000),0))</f>
        <v>0</v>
      </c>
      <c r="CO152" s="41" t="str">
        <f>IF(N152="","",IF(成就内容!E$121&lt;&gt;"",MAX(ROUNDUP(SMALL(N$114:N$163,$L152)/1000,0)*1000,1000),0))</f>
        <v/>
      </c>
      <c r="CP152" s="41" t="str">
        <f>IF(O152="","",IF(成就内容!F$121&lt;&gt;"",MAX(ROUNDUP(SMALL(O$114:O$163,$L152)/1000,0)*1000,1000),0))</f>
        <v/>
      </c>
      <c r="CQ152" s="41" t="str">
        <f>IF(P152="","",IF(成就内容!G$121&lt;&gt;"",MAX(ROUNDUP(SMALL(P$114:P$163,$L152)/1000,0)*1000,1000),0))</f>
        <v/>
      </c>
      <c r="CR152" s="41">
        <f>IF(Q152="","",IF(成就内容!H$121&lt;&gt;"",MAX(ROUNDUP(SMALL(Q$114:Q$163,$L152)/1000,0)*1000,1000),0))</f>
        <v>0</v>
      </c>
      <c r="CS152" s="41">
        <f>IF(R152="","",IF(成就内容!I$121&lt;&gt;"",MAX(ROUNDUP(SMALL(R$114:R$163,$L152)/1000,0)*1000,1000),0))</f>
        <v>0</v>
      </c>
      <c r="CT152" s="41">
        <f>IF(S152="","",IF(成就内容!J$121&lt;&gt;"",MAX(ROUNDUP(SMALL(S$114:S$163,$L152)/1000,0)*1000,1000),0))</f>
        <v>12457000</v>
      </c>
      <c r="CU152" s="41">
        <f>IF(T152="","",IF(成就内容!K$121&lt;&gt;"",MAX(ROUNDUP(SMALL(T$114:T$163,$L152)/1000,0)*1000,1000),0))</f>
        <v>0</v>
      </c>
      <c r="CV152" s="41">
        <f>IF(U152="","",IF(成就内容!L$121&lt;&gt;"",MAX(ROUNDUP(SMALL(U$114:U$163,$L152)/1000,0)*1000,1000),0))</f>
        <v>0</v>
      </c>
      <c r="CW152" s="41">
        <f>IF(V152="","",IF(成就内容!M$121&lt;&gt;"",MAX(ROUNDUP(SMALL(V$114:V$163,$L152)/1000,0)*1000,1000),0))</f>
        <v>0</v>
      </c>
      <c r="CX152" s="41" t="str">
        <f>IF(W152="","",IF(成就内容!N$121&lt;&gt;"",MAX(ROUNDUP(SMALL(W$114:W$163,$L152)/1000,0)*1000,1000),0))</f>
        <v/>
      </c>
      <c r="CY152" s="41" t="str">
        <f>IF(X152="","",IF(成就内容!O$121&lt;&gt;"",MAX(ROUNDUP(SMALL(X$114:X$163,$L152)/1000,0)*1000,1000),0))</f>
        <v/>
      </c>
      <c r="CZ152" s="41" t="str">
        <f>IF(Y152="","",IF(成就内容!P$121&lt;&gt;"",MAX(ROUNDUP(SMALL(Y$114:Y$163,$L152)/1000,0)*1000,1000),0))</f>
        <v/>
      </c>
      <c r="DA152" s="41">
        <f>IF(Z152="","",IF(成就内容!Q$121&lt;&gt;"",MAX(ROUNDUP(SMALL(Z$114:Z$163,$L152)/1000,0)*1000,1000),0))</f>
        <v>0</v>
      </c>
      <c r="DB152" s="41">
        <f>IF(AA152="","",IF(成就内容!R$121&lt;&gt;"",MAX(ROUNDUP(SMALL(AA$114:AA$163,$L152)/1000,0)*1000,1000),0))</f>
        <v>0</v>
      </c>
      <c r="DC152" s="41">
        <f>IF(AB152="","",IF(成就内容!S$121&lt;&gt;"",MAX(ROUNDUP(SMALL(AB$114:AB$163,$L152)/1000,0)*1000,1000),0))</f>
        <v>12457000</v>
      </c>
      <c r="DD152" s="41">
        <f>IF(AC152="","",IF(成就内容!T$121&lt;&gt;"",MAX(ROUNDUP(SMALL(AC$114:AC$163,$L152)/1000,0)*1000,1000),0))</f>
        <v>0</v>
      </c>
      <c r="DE152" s="41">
        <f>IF(AD152="","",IF(成就内容!U$121&lt;&gt;"",MAX(ROUNDUP(SMALL(AD$114:AD$163,$L152)/1000,0)*1000,1000),0))</f>
        <v>0</v>
      </c>
      <c r="DF152" s="41">
        <f>IF(AE152="","",IF(成就内容!V$121&lt;&gt;"",MAX(ROUNDUP(SMALL(AE$114:AE$163,$L152)/1000,0)*1000,1000),0))</f>
        <v>0</v>
      </c>
      <c r="DG152" s="41" t="str">
        <f>IF(AF152="","",IF(成就内容!W$121&lt;&gt;"",MAX(ROUNDUP(SMALL(AF$114:AF$163,$L152)/1000,0)*1000,1000),0))</f>
        <v/>
      </c>
      <c r="DH152" s="41" t="str">
        <f>IF(AG152="","",IF(成就内容!X$121&lt;&gt;"",MAX(ROUNDUP(SMALL(AG$114:AG$163,$L152)/1000,0)*1000,1000),0))</f>
        <v/>
      </c>
      <c r="DI152" s="41" t="str">
        <f>IF(AH152="","",IF(成就内容!Y$121&lt;&gt;"",MAX(ROUNDUP(SMALL(AH$114:AH$163,$L152)/1000,0)*1000,1000),0))</f>
        <v/>
      </c>
      <c r="DJ152" s="41" t="str">
        <f>IF(AI152="","",IF(成就内容!Z$121&lt;&gt;"",MAX(ROUNDUP(SMALL(AI$114:AI$163,$L152)/1000,0)*1000,1000),0))</f>
        <v/>
      </c>
      <c r="DK152" s="41" t="str">
        <f>IF(AJ152="","",IF(成就内容!AA$121&lt;&gt;"",MAX(ROUNDUP(SMALL(AJ$114:AJ$163,$L152)/1000,0)*1000,1000),0))</f>
        <v/>
      </c>
      <c r="DL152" s="41" t="str">
        <f>IF(AK152="","",IF(成就内容!AB$121&lt;&gt;"",MAX(ROUNDUP(SMALL(AK$114:AK$163,$L152)/1000,0)*1000,1000),0))</f>
        <v/>
      </c>
      <c r="DM152" s="41">
        <f>IF(AL152="","",IF(成就内容!AC$121&lt;&gt;"",MAX(ROUNDUP(SMALL(AL$114:AL$163,$L152)/1000,0)*1000,1000),0))</f>
        <v>0</v>
      </c>
      <c r="DN152" s="41">
        <f>IF(AM152="","",IF(成就内容!AD$121&lt;&gt;"",MAX(ROUNDUP(SMALL(AM$114:AM$163,$L152)/1000,0)*1000,1000),0))</f>
        <v>0</v>
      </c>
      <c r="DO152" s="41">
        <f>IF(AN152="","",IF(成就内容!AE$121&lt;&gt;"",MAX(ROUNDUP(SMALL(AN$114:AN$163,$L152)/1000,0)*1000,1000),0))</f>
        <v>0</v>
      </c>
      <c r="DP152" s="41">
        <f>IF(AO152="","",IF(成就内容!AF$121&lt;&gt;"",MAX(ROUNDUP(SMALL(AO$114:AO$163,$L152)/1000,0)*1000,1000),0))</f>
        <v>0</v>
      </c>
      <c r="DQ152" s="41">
        <f>IF(AP152="","",IF(成就内容!AG$121&lt;&gt;"",MAX(ROUNDUP(SMALL(AP$114:AP$163,$L152)/1000,0)*1000,1000),0))</f>
        <v>0</v>
      </c>
      <c r="DR152" s="41" t="str">
        <f>IF(AQ152="","",IF(成就内容!AH$121&lt;&gt;"",MAX(ROUNDUP(SMALL(AQ$114:AQ$163,$L152)/1000,0)*1000,1000),0))</f>
        <v/>
      </c>
      <c r="DS152" s="41">
        <f>IF(AR152="","",IF(成就内容!AI$121&lt;&gt;"",MAX(ROUNDUP(SMALL(AR$114:AR$163,$L152)/1000,0)*1000,1000),0))</f>
        <v>0</v>
      </c>
      <c r="DT152" s="41">
        <f>IF(AS152="","",IF(成就内容!AJ$121&lt;&gt;"",MAX(ROUNDUP(SMALL(AS$114:AS$163,$L152)/1000,0)*1000,1000),0))</f>
        <v>0</v>
      </c>
      <c r="DU152" s="41" t="str">
        <f>IF(AT152="","",IF(成就内容!AK$121&lt;&gt;"",MAX(ROUNDUP(SMALL(AT$114:AT$163,$L152)/1000,0)*1000,1000),0))</f>
        <v/>
      </c>
      <c r="DV152" s="41" t="str">
        <f>IF(AU152="","",IF(成就内容!AL$121&lt;&gt;"",MAX(ROUNDUP(SMALL(AU$114:AU$163,$L152)/1000,0)*1000,1000),0))</f>
        <v/>
      </c>
      <c r="DW152" s="41" t="str">
        <f>IF(AV152="","",IF(成就内容!AM$121&lt;&gt;"",MAX(ROUNDUP(SMALL(AV$114:AV$163,$L152)/1000,0)*1000,1000),0))</f>
        <v/>
      </c>
      <c r="DX152" s="41" t="str">
        <f>IF(AW152="","",IF(成就内容!AN$121&lt;&gt;"",MAX(ROUNDUP(SMALL(AW$114:AW$163,$L152)/1000,0)*1000,1000),0))</f>
        <v/>
      </c>
      <c r="DY152" s="41">
        <f>IF(AX152="","",IF(成就内容!AO$121&lt;&gt;"",MAX(ROUNDUP(SMALL(AX$114:AX$163,$L152)/1000,0)*1000,1000),0))</f>
        <v>6229000</v>
      </c>
      <c r="DZ152" s="41">
        <f>IF(AY152="","",IF(成就内容!AP$121&lt;&gt;"",MAX(ROUNDUP(SMALL(AY$114:AY$163,$L152)/1000,0)*1000,1000),0))</f>
        <v>0</v>
      </c>
      <c r="EA152" s="41">
        <f>IF(AZ152="","",IF(成就内容!AQ$121&lt;&gt;"",MAX(ROUNDUP(SMALL(AZ$114:AZ$163,$L152)/1000,0)*1000,1000),0))</f>
        <v>0</v>
      </c>
      <c r="EB152" s="41" t="str">
        <f>IF(BA152="","",IF(成就内容!AR$121&lt;&gt;"",MAX(ROUNDUP(SMALL(BA$114:BA$163,$L152)/1000,0)*1000,1000),0))</f>
        <v/>
      </c>
      <c r="EC152" s="41" t="str">
        <f>IF(BB152="","",IF(成就内容!AS$121&lt;&gt;"",MAX(ROUNDUP(SMALL(BB$114:BB$163,$L152)/1000,0)*1000,1000),0))</f>
        <v/>
      </c>
      <c r="ED152" s="41" t="str">
        <f>IF(BC152="","",IF(成就内容!AT$121&lt;&gt;"",MAX(ROUNDUP(SMALL(BC$114:BC$163,$L152)/1000,0)*1000,1000),0))</f>
        <v/>
      </c>
      <c r="EE152" s="41" t="str">
        <f>IF(BD152="","",IF(成就内容!AU$121&lt;&gt;"",MAX(ROUNDUP(SMALL(BD$114:BD$163,$L152)/1000,0)*1000,1000),0))</f>
        <v/>
      </c>
      <c r="EF152" s="41" t="str">
        <f>IF(BE152="","",IF(成就内容!AV$121&lt;&gt;"",MAX(ROUNDUP(SMALL(BE$114:BE$163,$L152)/1000,0)*1000,1000),0))</f>
        <v/>
      </c>
      <c r="EG152" s="41">
        <f>IF(BF152="","",IF(成就内容!AW$121&lt;&gt;"",MAX(ROUNDUP(SMALL(BF$114:BF$163,$L152)/1000,0)*1000,1000),0))</f>
        <v>0</v>
      </c>
      <c r="EH152" s="41" t="str">
        <f>IF(BG152="","",IF(成就内容!AX$121&lt;&gt;"",MAX(ROUNDUP(SMALL(BG$114:BG$163,$L152)/1000,0)*1000,1000),0))</f>
        <v/>
      </c>
      <c r="EI152" s="41" t="str">
        <f>IF(BH152="","",IF(成就内容!AY$121&lt;&gt;"",MAX(ROUNDUP(SMALL(BH$114:BH$163,$L152)/1000,0)*1000,1000),0))</f>
        <v/>
      </c>
      <c r="EJ152" s="41" t="str">
        <f>IF(BI152="","",IF(成就内容!AZ$121&lt;&gt;"",MAX(ROUNDUP(SMALL(BI$114:BI$163,$L152)/1000,0)*1000,1000),0))</f>
        <v/>
      </c>
      <c r="EK152" s="41" t="str">
        <f>IF(BJ152="","",IF(成就内容!BA$121&lt;&gt;"",MAX(ROUNDUP(SMALL(BJ$114:BJ$163,$L152)/1000,0)*1000,1000),0))</f>
        <v/>
      </c>
      <c r="EL152" s="41" t="str">
        <f>IF(BK152="","",IF(成就内容!BB$121&lt;&gt;"",MAX(ROUNDUP(SMALL(BK$114:BK$163,$L152)/1000,0)*1000,1000),0))</f>
        <v/>
      </c>
      <c r="EM152" s="41">
        <f>IF(BL152="","",IF(成就内容!BC$121&lt;&gt;"",MAX(ROUNDUP(SMALL(BL$114:BL$163,$L152)/1000,0)*1000,1000),0))</f>
        <v>0</v>
      </c>
      <c r="EN152" s="41">
        <f>IF(BM152="","",IF(成就内容!BD$121&lt;&gt;"",MAX(ROUNDUP(SMALL(BM$114:BM$163,$L152)/1000,0)*1000,1000),0))</f>
        <v>12457000</v>
      </c>
      <c r="EO152" s="41">
        <f>IF(BN152="","",IF(成就内容!BE$121&lt;&gt;"",MAX(ROUNDUP(SMALL(BN$114:BN$163,$L152)/1000,0)*1000,1000),0))</f>
        <v>0</v>
      </c>
      <c r="EP152" s="41">
        <f>IF(BO152="","",IF(成就内容!BF$121&lt;&gt;"",MAX(ROUNDUP(SMALL(BO$114:BO$163,$L152)/1000,0)*1000,1000),0))</f>
        <v>0</v>
      </c>
      <c r="EQ152" s="41">
        <f>IF(BP152="","",IF(成就内容!BG$121&lt;&gt;"",MAX(ROUNDUP(SMALL(BP$114:BP$163,$L152)/1000,0)*1000,1000),0))</f>
        <v>0</v>
      </c>
      <c r="ER152" s="41" t="str">
        <f>IF(BQ152="","",IF(成就内容!BH$121&lt;&gt;"",MAX(ROUNDUP(SMALL(BQ$114:BQ$163,$L152)/1000,0)*1000,1000),0))</f>
        <v/>
      </c>
      <c r="ES152" s="41" t="str">
        <f>IF(BR152="","",IF(成就内容!BI$121&lt;&gt;"",MAX(ROUNDUP(SMALL(BR$114:BR$163,$L152)/1000,0)*1000,1000),0))</f>
        <v/>
      </c>
      <c r="ET152" s="41">
        <f>IF(BS152="","",IF(成就内容!BJ$121&lt;&gt;"",MAX(ROUNDUP(SMALL(BS$114:BS$163,$L152)/1000,0)*1000,1000),0))</f>
        <v>3737000</v>
      </c>
      <c r="EU152" s="41" t="str">
        <f>IF(BT152="","",IF(成就内容!BK$121&lt;&gt;"",MAX(ROUNDUP(SMALL(BT$114:BT$163,$L152)/1000,0)*1000,1000),0))</f>
        <v/>
      </c>
      <c r="EV152" s="41">
        <f>IF(BU152="","",IF(成就内容!BL$121&lt;&gt;"",MAX(ROUNDUP(SMALL(BU$114:BU$163,$L152)/1000,0)*1000,1000),0))</f>
        <v>0</v>
      </c>
      <c r="EW152" s="41">
        <f>IF(BV152="","",IF(成就内容!BM$121&lt;&gt;"",MAX(ROUNDUP(SMALL(BV$114:BV$163,$L152)/1000,0)*1000,1000),0))</f>
        <v>4983000</v>
      </c>
      <c r="EX152" s="41" t="str">
        <f>IF(BW152="","",IF(成就内容!BN$121&lt;&gt;"",MAX(ROUNDUP(SMALL(BW$114:BW$163,$L152)/1000,0)*1000,1000),0))</f>
        <v/>
      </c>
      <c r="EY152" s="41">
        <f>IF(BX152="","",IF(成就内容!BO$121&lt;&gt;"",MAX(ROUNDUP(SMALL(BX$114:BX$163,$L152)/1000,0)*1000,1000),0))</f>
        <v>0</v>
      </c>
      <c r="EZ152" s="41">
        <f>IF(BY152="","",IF(成就内容!BP$121&lt;&gt;"",MAX(ROUNDUP(SMALL(BY$114:BY$163,$L152)/1000,0)*1000,1000),0))</f>
        <v>0</v>
      </c>
      <c r="FA152" s="41">
        <f>IF(BZ152="","",IF(成就内容!BQ$121&lt;&gt;"",MAX(ROUNDUP(SMALL(BZ$114:BZ$163,$L152)/1000,0)*1000,1000),0))</f>
        <v>0</v>
      </c>
      <c r="FB152" s="41" t="str">
        <f>IF(CA152="","",IF(成就内容!BR$121&lt;&gt;"",MAX(ROUNDUP(SMALL(CA$114:CA$163,$L152)/1000,0)*1000,1000),0))</f>
        <v/>
      </c>
      <c r="FC152" s="41" t="str">
        <f>IF(CB152="","",IF(成就内容!BS$121&lt;&gt;"",MAX(ROUNDUP(SMALL(CB$114:CB$163,$L152)/1000,0)*1000,1000),0))</f>
        <v/>
      </c>
      <c r="FD152" s="41">
        <f>IF(CC152="","",IF(成就内容!BT$121&lt;&gt;"",MAX(ROUNDUP(SMALL(CC$114:CC$163,$L152)/1000,0)*1000,1000),0))</f>
        <v>0</v>
      </c>
      <c r="FE152" s="41">
        <f>IF(CD152="","",IF(成就内容!BU$121&lt;&gt;"",MAX(ROUNDUP(SMALL(CD$114:CD$163,$L152)/1000,0)*1000,1000),0))</f>
        <v>0</v>
      </c>
      <c r="FF152" s="41" t="str">
        <f>IF(CE152="","",IF(成就内容!BV$121&lt;&gt;"",MAX(ROUNDUP(SMALL(CE$114:CE$163,$L152)/1000,0)*1000,1000),0))</f>
        <v/>
      </c>
      <c r="FG152" s="41" t="str">
        <f>IF(CF152="","",IF(成就内容!BW$121&lt;&gt;"",MAX(ROUNDUP(SMALL(CF$114:CF$163,$L152)/1000,0)*1000,1000),0))</f>
        <v/>
      </c>
      <c r="FH152" s="41" t="str">
        <f>IF(CG152="","",IF(成就内容!BX$121&lt;&gt;"",MAX(ROUNDUP(SMALL(CG$114:CG$163,$L152)/1000,0)*1000,1000),0))</f>
        <v/>
      </c>
      <c r="FI152" s="41">
        <f>IF(CH152="","",IF(成就内容!BY$121&lt;&gt;"",MAX(ROUNDUP(SMALL(CH$114:CH$163,$L152)/1000,0)*1000,1000),0))</f>
        <v>0</v>
      </c>
      <c r="FJ152" s="41">
        <f>IF(CI152="","",IF(成就内容!BZ$121&lt;&gt;"",MAX(ROUNDUP(SMALL(CI$114:CI$163,$L152)/1000,0)*1000,1000),0))</f>
        <v>0</v>
      </c>
    </row>
    <row r="153" spans="2:166" s="96" customFormat="1" x14ac:dyDescent="0.15">
      <c r="B153" s="96">
        <v>150</v>
      </c>
      <c r="C153" s="96">
        <f>'[1]功能-子任务'!$S154</f>
        <v>331848</v>
      </c>
      <c r="D153" s="96">
        <f>'[1]功能-子任务'!$AC154</f>
        <v>307200000</v>
      </c>
      <c r="E153" s="96">
        <f>'[1]功能-子任务'!$AM154/4</f>
        <v>2034871875</v>
      </c>
      <c r="F153" s="96">
        <f t="shared" si="154"/>
        <v>2034871875</v>
      </c>
      <c r="G153" s="96">
        <f>'[1]功能-子任务'!$AR154</f>
        <v>4345620000.000001</v>
      </c>
      <c r="H153" s="96">
        <f>'[1]功能-子任务'!$BA154</f>
        <v>567950</v>
      </c>
      <c r="I153" s="96">
        <f>'[1]功能-子任务'!$BJ154</f>
        <v>2279422</v>
      </c>
      <c r="J153" s="19"/>
      <c r="L153" s="43">
        <v>40</v>
      </c>
      <c r="M153" s="41">
        <f>IF(成就内容!D46="","",INDEX($E$4:$E$178*成就内容!D$121/SUM(成就内容!$D$121:$BZ$121),成就内容!D102,1)-SUM(M$114:M152))</f>
        <v>0</v>
      </c>
      <c r="N153" s="41" t="str">
        <f>IF(成就内容!E46="","",INDEX($E$4:$E$178*成就内容!E$121/SUM(成就内容!$D$121:$BZ$121),成就内容!E102,1)-SUM(N$114:N152))</f>
        <v/>
      </c>
      <c r="O153" s="41" t="str">
        <f>IF(成就内容!F46="","",INDEX($E$4:$E$178*成就内容!F$121/SUM(成就内容!$D$121:$BZ$121),成就内容!F102,1)-SUM(O$114:O152))</f>
        <v/>
      </c>
      <c r="P153" s="41" t="str">
        <f>IF(成就内容!G46="","",INDEX($E$4:$E$178*成就内容!G$121/SUM(成就内容!$D$121:$BZ$121),成就内容!G102,1)-SUM(P$114:P152))</f>
        <v/>
      </c>
      <c r="Q153" s="41">
        <f>IF(成就内容!H46="","",INDEX($E$4:$E$178*成就内容!H$121/SUM(成就内容!$D$121:$BZ$121),成就内容!H102,1)-SUM(Q$114:Q152))</f>
        <v>0</v>
      </c>
      <c r="R153" s="41">
        <f>IF(成就内容!I46="","",INDEX($E$4:$E$178*成就内容!I$121/SUM(成就内容!$D$121:$BZ$121),成就内容!I102,1)-SUM(R$114:R152))</f>
        <v>0</v>
      </c>
      <c r="S153" s="41">
        <f>IF(成就内容!J46="","",INDEX($E$4:$E$178*成就内容!J$121/SUM(成就内容!$D$121:$BZ$121),成就内容!J102,1)-SUM(S$114:S152))</f>
        <v>12456154.336734712</v>
      </c>
      <c r="T153" s="41">
        <f>IF(成就内容!K46="","",INDEX($E$4:$E$178*成就内容!K$121/SUM(成就内容!$D$121:$BZ$121),成就内容!K102,1)-SUM(T$114:T152))</f>
        <v>0</v>
      </c>
      <c r="U153" s="41">
        <f>IF(成就内容!L46="","",INDEX($E$4:$E$178*成就内容!L$121/SUM(成就内容!$D$121:$BZ$121),成就内容!L102,1)-SUM(U$114:U152))</f>
        <v>0</v>
      </c>
      <c r="V153" s="41">
        <f>IF(成就内容!M46="","",INDEX($E$4:$E$178*成就内容!M$121/SUM(成就内容!$D$121:$BZ$121),成就内容!M102,1)-SUM(V$114:V152))</f>
        <v>0</v>
      </c>
      <c r="W153" s="41" t="str">
        <f>IF(成就内容!N46="","",INDEX($E$4:$E$178*成就内容!N$121/SUM(成就内容!$D$121:$BZ$121),成就内容!N102,1)-SUM(W$114:W152))</f>
        <v/>
      </c>
      <c r="X153" s="41" t="str">
        <f>IF(成就内容!O46="","",INDEX($E$4:$E$178*成就内容!O$121/SUM(成就内容!$D$121:$BZ$121),成就内容!O102,1)-SUM(X$114:X152))</f>
        <v/>
      </c>
      <c r="Y153" s="41" t="str">
        <f>IF(成就内容!P46="","",INDEX($E$4:$E$178*成就内容!P$121/SUM(成就内容!$D$121:$BZ$121),成就内容!P102,1)-SUM(Y$114:Y152))</f>
        <v/>
      </c>
      <c r="Z153" s="41">
        <f>IF(成就内容!Q46="","",INDEX($E$4:$E$178*成就内容!Q$121/SUM(成就内容!$D$121:$BZ$121),成就内容!Q102,1)-SUM(Z$114:Z152))</f>
        <v>0</v>
      </c>
      <c r="AA153" s="41">
        <f>IF(成就内容!R46="","",INDEX($E$4:$E$178*成就内容!R$121/SUM(成就内容!$D$121:$BZ$121),成就内容!R102,1)-SUM(AA$114:AA152))</f>
        <v>0</v>
      </c>
      <c r="AB153" s="41">
        <f>IF(成就内容!S46="","",INDEX($E$4:$E$178*成就内容!S$121/SUM(成就内容!$D$121:$BZ$121),成就内容!S102,1)-SUM(AB$114:AB152))</f>
        <v>12456154.336734712</v>
      </c>
      <c r="AC153" s="41">
        <f>IF(成就内容!T46="","",INDEX($E$4:$E$178*成就内容!T$121/SUM(成就内容!$D$121:$BZ$121),成就内容!T102,1)-SUM(AC$114:AC152))</f>
        <v>0</v>
      </c>
      <c r="AD153" s="41">
        <f>IF(成就内容!U46="","",INDEX($E$4:$E$178*成就内容!U$121/SUM(成就内容!$D$121:$BZ$121),成就内容!U102,1)-SUM(AD$114:AD152))</f>
        <v>0</v>
      </c>
      <c r="AE153" s="41">
        <f>IF(成就内容!V46="","",INDEX($E$4:$E$178*成就内容!V$121/SUM(成就内容!$D$121:$BZ$121),成就内容!V102,1)-SUM(AE$114:AE152))</f>
        <v>0</v>
      </c>
      <c r="AF153" s="41" t="str">
        <f>IF(成就内容!W46="","",INDEX($E$4:$E$178*成就内容!W$121/SUM(成就内容!$D$121:$BZ$121),成就内容!W102,1)-SUM(AF$114:AF152))</f>
        <v/>
      </c>
      <c r="AG153" s="41" t="str">
        <f>IF(成就内容!X46="","",INDEX($E$4:$E$178*成就内容!X$121/SUM(成就内容!$D$121:$BZ$121),成就内容!X102,1)-SUM(AG$114:AG152))</f>
        <v/>
      </c>
      <c r="AH153" s="41" t="str">
        <f>IF(成就内容!Y46="","",INDEX($E$4:$E$178*成就内容!Y$121/SUM(成就内容!$D$121:$BZ$121),成就内容!Y102,1)-SUM(AH$114:AH152))</f>
        <v/>
      </c>
      <c r="AI153" s="41" t="str">
        <f>IF(成就内容!Z46="","",INDEX($E$4:$E$178*成就内容!Z$121/SUM(成就内容!$D$121:$BZ$121),成就内容!Z102,1)-SUM(AI$114:AI152))</f>
        <v/>
      </c>
      <c r="AJ153" s="41" t="str">
        <f>IF(成就内容!AA46="","",INDEX($E$4:$E$178*成就内容!AA$121/SUM(成就内容!$D$121:$BZ$121),成就内容!AA102,1)-SUM(AJ$114:AJ152))</f>
        <v/>
      </c>
      <c r="AK153" s="41" t="str">
        <f>IF(成就内容!AB46="","",INDEX($E$4:$E$178*成就内容!AB$121/SUM(成就内容!$D$121:$BZ$121),成就内容!AB102,1)-SUM(AK$114:AK152))</f>
        <v/>
      </c>
      <c r="AL153" s="41">
        <f>IF(成就内容!AC46="","",INDEX($E$4:$E$178*成就内容!AC$121/SUM(成就内容!$D$121:$BZ$121),成就内容!AC102,1)-SUM(AL$114:AL152))</f>
        <v>0</v>
      </c>
      <c r="AM153" s="41">
        <f>IF(成就内容!AD46="","",INDEX($E$4:$E$178*成就内容!AD$121/SUM(成就内容!$D$121:$BZ$121),成就内容!AD102,1)-SUM(AM$114:AM152))</f>
        <v>0</v>
      </c>
      <c r="AN153" s="41">
        <f>IF(成就内容!AE46="","",INDEX($E$4:$E$178*成就内容!AE$121/SUM(成就内容!$D$121:$BZ$121),成就内容!AE102,1)-SUM(AN$114:AN152))</f>
        <v>0</v>
      </c>
      <c r="AO153" s="41">
        <f>IF(成就内容!AF46="","",INDEX($E$4:$E$178*成就内容!AF$121/SUM(成就内容!$D$121:$BZ$121),成就内容!AF102,1)-SUM(AO$114:AO152))</f>
        <v>0</v>
      </c>
      <c r="AP153" s="41" t="str">
        <f>IF(成就内容!AG46="","",INDEX($E$4:$E$178*成就内容!AG$121/SUM(成就内容!$D$121:$BZ$121),成就内容!AG102,1)-SUM(AP$114:AP152))</f>
        <v/>
      </c>
      <c r="AQ153" s="41" t="str">
        <f>IF(成就内容!AH46="","",INDEX($E$4:$E$178*成就内容!AH$121/SUM(成就内容!$D$121:$BZ$121),成就内容!AH102,1)-SUM(AQ$114:AQ152))</f>
        <v/>
      </c>
      <c r="AR153" s="41" t="str">
        <f>IF(成就内容!AI46="","",INDEX($E$4:$E$178*成就内容!AI$121/SUM(成就内容!$D$121:$BZ$121),成就内容!AI102,1)-SUM(AR$114:AR152))</f>
        <v/>
      </c>
      <c r="AS153" s="41" t="str">
        <f>IF(成就内容!AJ46="","",INDEX($E$4:$E$178*成就内容!AJ$121/SUM(成就内容!$D$121:$BZ$121),成就内容!AJ102,1)-SUM(AS$114:AS152))</f>
        <v/>
      </c>
      <c r="AT153" s="41" t="str">
        <f>IF(成就内容!AK46="","",INDEX($E$4:$E$178*成就内容!AK$121/SUM(成就内容!$D$121:$BZ$121),成就内容!AK102,1)-SUM(AT$114:AT152))</f>
        <v/>
      </c>
      <c r="AU153" s="41" t="str">
        <f>IF(成就内容!AL46="","",INDEX($E$4:$E$178*成就内容!AL$121/SUM(成就内容!$D$121:$BZ$121),成就内容!AL102,1)-SUM(AU$114:AU152))</f>
        <v/>
      </c>
      <c r="AV153" s="41" t="str">
        <f>IF(成就内容!AM46="","",INDEX($E$4:$E$178*成就内容!AM$121/SUM(成就内容!$D$121:$BZ$121),成就内容!AM102,1)-SUM(AV$114:AV152))</f>
        <v/>
      </c>
      <c r="AW153" s="41" t="str">
        <f>IF(成就内容!AN46="","",INDEX($E$4:$E$178*成就内容!AN$121/SUM(成就内容!$D$121:$BZ$121),成就内容!AN102,1)-SUM(AW$114:AW152))</f>
        <v/>
      </c>
      <c r="AX153" s="41">
        <f>IF(成就内容!AO46="","",INDEX($E$4:$E$178*成就内容!AO$121/SUM(成就内容!$D$121:$BZ$121),成就内容!AO102,1)-SUM(AX$114:AX152))</f>
        <v>6228077.1683673561</v>
      </c>
      <c r="AY153" s="41">
        <f>IF(成就内容!AP46="","",INDEX($E$4:$E$178*成就内容!AP$121/SUM(成就内容!$D$121:$BZ$121),成就内容!AP102,1)-SUM(AY$114:AY152))</f>
        <v>0</v>
      </c>
      <c r="AZ153" s="41">
        <f>IF(成就内容!AQ46="","",INDEX($E$4:$E$178*成就内容!AQ$121/SUM(成就内容!$D$121:$BZ$121),成就内容!AQ102,1)-SUM(AZ$114:AZ152))</f>
        <v>0</v>
      </c>
      <c r="BA153" s="41" t="str">
        <f>IF(成就内容!AR46="","",INDEX($E$4:$E$178*成就内容!AR$121/SUM(成就内容!$D$121:$BZ$121),成就内容!AR102,1)-SUM(BA$114:BA152))</f>
        <v/>
      </c>
      <c r="BB153" s="41" t="str">
        <f>IF(成就内容!AS46="","",INDEX($E$4:$E$178*成就内容!AS$121/SUM(成就内容!$D$121:$BZ$121),成就内容!AS102,1)-SUM(BB$114:BB152))</f>
        <v/>
      </c>
      <c r="BC153" s="41" t="str">
        <f>IF(成就内容!AT46="","",INDEX($E$4:$E$178*成就内容!AT$121/SUM(成就内容!$D$121:$BZ$121),成就内容!AT102,1)-SUM(BC$114:BC152))</f>
        <v/>
      </c>
      <c r="BD153" s="41" t="str">
        <f>IF(成就内容!AU46="","",INDEX($E$4:$E$178*成就内容!AU$121/SUM(成就内容!$D$121:$BZ$121),成就内容!AU102,1)-SUM(BD$114:BD152))</f>
        <v/>
      </c>
      <c r="BE153" s="41" t="str">
        <f>IF(成就内容!AV46="","",INDEX($E$4:$E$178*成就内容!AV$121/SUM(成就内容!$D$121:$BZ$121),成就内容!AV102,1)-SUM(BE$114:BE152))</f>
        <v/>
      </c>
      <c r="BF153" s="41">
        <f>IF(成就内容!AW46="","",INDEX($E$4:$E$178*成就内容!AW$121/SUM(成就内容!$D$121:$BZ$121),成就内容!AW102,1)-SUM(BF$114:BF152))</f>
        <v>0</v>
      </c>
      <c r="BG153" s="41" t="str">
        <f>IF(成就内容!AX46="","",INDEX($E$4:$E$178*成就内容!AX$121/SUM(成就内容!$D$121:$BZ$121),成就内容!AX102,1)-SUM(BG$114:BG152))</f>
        <v/>
      </c>
      <c r="BH153" s="41" t="str">
        <f>IF(成就内容!AY46="","",INDEX($E$4:$E$178*成就内容!AY$121/SUM(成就内容!$D$121:$BZ$121),成就内容!AY102,1)-SUM(BH$114:BH152))</f>
        <v/>
      </c>
      <c r="BI153" s="41" t="str">
        <f>IF(成就内容!AZ46="","",INDEX($E$4:$E$178*成就内容!AZ$121/SUM(成就内容!$D$121:$BZ$121),成就内容!AZ102,1)-SUM(BI$114:BI152))</f>
        <v/>
      </c>
      <c r="BJ153" s="41" t="str">
        <f>IF(成就内容!BA46="","",INDEX($E$4:$E$178*成就内容!BA$121/SUM(成就内容!$D$121:$BZ$121),成就内容!BA102,1)-SUM(BJ$114:BJ152))</f>
        <v/>
      </c>
      <c r="BK153" s="41" t="str">
        <f>IF(成就内容!BB46="","",INDEX($E$4:$E$178*成就内容!BB$121/SUM(成就内容!$D$121:$BZ$121),成就内容!BB102,1)-SUM(BK$114:BK152))</f>
        <v/>
      </c>
      <c r="BL153" s="41">
        <f>IF(成就内容!BC46="","",INDEX($E$4:$E$178*成就内容!BC$121/SUM(成就内容!$D$121:$BZ$121),成就内容!BC102,1)-SUM(BL$114:BL152))</f>
        <v>0</v>
      </c>
      <c r="BM153" s="41">
        <f>IF(成就内容!BD46="","",INDEX($E$4:$E$178*成就内容!BD$121/SUM(成就内容!$D$121:$BZ$121),成就内容!BD102,1)-SUM(BM$114:BM152))</f>
        <v>12456154.336734712</v>
      </c>
      <c r="BN153" s="41">
        <f>IF(成就内容!BE46="","",INDEX($E$4:$E$178*成就内容!BE$121/SUM(成就内容!$D$121:$BZ$121),成就内容!BE102,1)-SUM(BN$114:BN152))</f>
        <v>0</v>
      </c>
      <c r="BO153" s="41">
        <f>IF(成就内容!BF46="","",INDEX($E$4:$E$178*成就内容!BF$121/SUM(成就内容!$D$121:$BZ$121),成就内容!BF102,1)-SUM(BO$114:BO152))</f>
        <v>0</v>
      </c>
      <c r="BP153" s="41" t="str">
        <f>IF(成就内容!BG46="","",INDEX($E$4:$E$178*成就内容!BG$121/SUM(成就内容!$D$121:$BZ$121),成就内容!BG102,1)-SUM(BP$114:BP152))</f>
        <v/>
      </c>
      <c r="BQ153" s="41" t="str">
        <f>IF(成就内容!BH46="","",INDEX($E$4:$E$178*成就内容!BH$121/SUM(成就内容!$D$121:$BZ$121),成就内容!BH102,1)-SUM(BQ$114:BQ152))</f>
        <v/>
      </c>
      <c r="BR153" s="41" t="str">
        <f>IF(成就内容!BI46="","",INDEX($E$4:$E$178*成就内容!BI$121/SUM(成就内容!$D$121:$BZ$121),成就内容!BI102,1)-SUM(BR$114:BR152))</f>
        <v/>
      </c>
      <c r="BS153" s="41">
        <f>IF(成就内容!BJ46="","",INDEX($E$4:$E$178*成就内容!BJ$121/SUM(成就内容!$D$121:$BZ$121),成就内容!BJ102,1)-SUM(BS$114:BS152))</f>
        <v>3736846.3010204062</v>
      </c>
      <c r="BT153" s="41" t="str">
        <f>IF(成就内容!BK46="","",INDEX($E$4:$E$178*成就内容!BK$121/SUM(成就内容!$D$121:$BZ$121),成就内容!BK102,1)-SUM(BT$114:BT152))</f>
        <v/>
      </c>
      <c r="BU153" s="41">
        <f>IF(成就内容!BL46="","",INDEX($E$4:$E$178*成就内容!BL$121/SUM(成就内容!$D$121:$BZ$121),成就内容!BL102,1)-SUM(BU$114:BU152))</f>
        <v>0</v>
      </c>
      <c r="BV153" s="41">
        <f>IF(成就内容!BM46="","",INDEX($E$4:$E$178*成就内容!BM$121/SUM(成就内容!$D$121:$BZ$121),成就内容!BM102,1)-SUM(BV$114:BV152))</f>
        <v>4982461.7346938774</v>
      </c>
      <c r="BW153" s="41" t="str">
        <f>IF(成就内容!BN46="","",INDEX($E$4:$E$178*成就内容!BN$121/SUM(成就内容!$D$121:$BZ$121),成就内容!BN102,1)-SUM(BW$114:BW152))</f>
        <v/>
      </c>
      <c r="BX153" s="41">
        <f>IF(成就内容!BO46="","",INDEX($E$4:$E$178*成就内容!BO$121/SUM(成就内容!$D$121:$BZ$121),成就内容!BO102,1)-SUM(BX$114:BX152))</f>
        <v>0</v>
      </c>
      <c r="BY153" s="41">
        <f>IF(成就内容!BP46="","",INDEX($E$4:$E$178*成就内容!BP$121/SUM(成就内容!$D$121:$BZ$121),成就内容!BP102,1)-SUM(BY$114:BY152))</f>
        <v>0</v>
      </c>
      <c r="BZ153" s="41">
        <f>IF(成就内容!BQ46="","",INDEX($E$4:$E$178*成就内容!BQ$121/SUM(成就内容!$D$121:$BZ$121),成就内容!BQ102,1)-SUM(BZ$114:BZ152))</f>
        <v>0</v>
      </c>
      <c r="CA153" s="41" t="str">
        <f>IF(成就内容!BR46="","",INDEX($E$4:$E$178*成就内容!BR$121/SUM(成就内容!$D$121:$BZ$121),成就内容!BR102,1)-SUM(CA$114:CA152))</f>
        <v/>
      </c>
      <c r="CB153" s="41" t="str">
        <f>IF(成就内容!BS46="","",INDEX($E$4:$E$178*成就内容!BS$121/SUM(成就内容!$D$121:$BZ$121),成就内容!BS102,1)-SUM(CB$114:CB152))</f>
        <v/>
      </c>
      <c r="CC153" s="41">
        <f>IF(成就内容!BT46="","",INDEX($E$4:$E$178*成就内容!BT$121/SUM(成就内容!$D$121:$BZ$121),成就内容!BT102,1)-SUM(CC$114:CC152))</f>
        <v>0</v>
      </c>
      <c r="CD153" s="41">
        <f>IF(成就内容!BU46="","",INDEX($E$4:$E$178*成就内容!BU$121/SUM(成就内容!$D$121:$BZ$121),成就内容!BU102,1)-SUM(CD$114:CD152))</f>
        <v>0</v>
      </c>
      <c r="CE153" s="41" t="str">
        <f>IF(成就内容!BV46="","",INDEX($E$4:$E$178*成就内容!BV$121/SUM(成就内容!$D$121:$BZ$121),成就内容!BV102,1)-SUM(CE$114:CE152))</f>
        <v/>
      </c>
      <c r="CF153" s="41" t="str">
        <f>IF(成就内容!BW46="","",INDEX($E$4:$E$178*成就内容!BW$121/SUM(成就内容!$D$121:$BZ$121),成就内容!BW102,1)-SUM(CF$114:CF152))</f>
        <v/>
      </c>
      <c r="CG153" s="41" t="str">
        <f>IF(成就内容!BX46="","",INDEX($E$4:$E$178*成就内容!BX$121/SUM(成就内容!$D$121:$BZ$121),成就内容!BX102,1)-SUM(CG$114:CG152))</f>
        <v/>
      </c>
      <c r="CH153" s="41">
        <f>IF(成就内容!BY46="","",INDEX($E$4:$E$178*成就内容!BY$121/SUM(成就内容!$D$121:$BZ$121),成就内容!BY102,1)-SUM(CH$114:CH152))</f>
        <v>0</v>
      </c>
      <c r="CI153" s="41" t="str">
        <f>IF(成就内容!BZ46="","",INDEX($E$4:$E$178*成就内容!BZ$121/SUM(成就内容!$D$121:$BZ$121),成就内容!BZ102,1)-SUM(CI$114:CI152))</f>
        <v/>
      </c>
      <c r="CK153" s="19"/>
      <c r="CM153" s="43">
        <v>40</v>
      </c>
      <c r="CN153" s="41">
        <f>IF(M153="","",IF(成就内容!D$121&lt;&gt;"",MAX(ROUNDUP(SMALL(M$114:M$163,$L153)/1000,0)*1000,1000),0))</f>
        <v>0</v>
      </c>
      <c r="CO153" s="41" t="str">
        <f>IF(N153="","",IF(成就内容!E$121&lt;&gt;"",MAX(ROUNDUP(SMALL(N$114:N$163,$L153)/1000,0)*1000,1000),0))</f>
        <v/>
      </c>
      <c r="CP153" s="41" t="str">
        <f>IF(O153="","",IF(成就内容!F$121&lt;&gt;"",MAX(ROUNDUP(SMALL(O$114:O$163,$L153)/1000,0)*1000,1000),0))</f>
        <v/>
      </c>
      <c r="CQ153" s="41" t="str">
        <f>IF(P153="","",IF(成就内容!G$121&lt;&gt;"",MAX(ROUNDUP(SMALL(P$114:P$163,$L153)/1000,0)*1000,1000),0))</f>
        <v/>
      </c>
      <c r="CR153" s="41">
        <f>IF(Q153="","",IF(成就内容!H$121&lt;&gt;"",MAX(ROUNDUP(SMALL(Q$114:Q$163,$L153)/1000,0)*1000,1000),0))</f>
        <v>0</v>
      </c>
      <c r="CS153" s="41">
        <f>IF(R153="","",IF(成就内容!I$121&lt;&gt;"",MAX(ROUNDUP(SMALL(R$114:R$163,$L153)/1000,0)*1000,1000),0))</f>
        <v>0</v>
      </c>
      <c r="CT153" s="41">
        <f>IF(S153="","",IF(成就内容!J$121&lt;&gt;"",MAX(ROUNDUP(SMALL(S$114:S$163,$L153)/1000,0)*1000,1000),0))</f>
        <v>12457000</v>
      </c>
      <c r="CU153" s="41">
        <f>IF(T153="","",IF(成就内容!K$121&lt;&gt;"",MAX(ROUNDUP(SMALL(T$114:T$163,$L153)/1000,0)*1000,1000),0))</f>
        <v>0</v>
      </c>
      <c r="CV153" s="41">
        <f>IF(U153="","",IF(成就内容!L$121&lt;&gt;"",MAX(ROUNDUP(SMALL(U$114:U$163,$L153)/1000,0)*1000,1000),0))</f>
        <v>0</v>
      </c>
      <c r="CW153" s="41">
        <f>IF(V153="","",IF(成就内容!M$121&lt;&gt;"",MAX(ROUNDUP(SMALL(V$114:V$163,$L153)/1000,0)*1000,1000),0))</f>
        <v>0</v>
      </c>
      <c r="CX153" s="41" t="str">
        <f>IF(W153="","",IF(成就内容!N$121&lt;&gt;"",MAX(ROUNDUP(SMALL(W$114:W$163,$L153)/1000,0)*1000,1000),0))</f>
        <v/>
      </c>
      <c r="CY153" s="41" t="str">
        <f>IF(X153="","",IF(成就内容!O$121&lt;&gt;"",MAX(ROUNDUP(SMALL(X$114:X$163,$L153)/1000,0)*1000,1000),0))</f>
        <v/>
      </c>
      <c r="CZ153" s="41" t="str">
        <f>IF(Y153="","",IF(成就内容!P$121&lt;&gt;"",MAX(ROUNDUP(SMALL(Y$114:Y$163,$L153)/1000,0)*1000,1000),0))</f>
        <v/>
      </c>
      <c r="DA153" s="41">
        <f>IF(Z153="","",IF(成就内容!Q$121&lt;&gt;"",MAX(ROUNDUP(SMALL(Z$114:Z$163,$L153)/1000,0)*1000,1000),0))</f>
        <v>0</v>
      </c>
      <c r="DB153" s="41">
        <f>IF(AA153="","",IF(成就内容!R$121&lt;&gt;"",MAX(ROUNDUP(SMALL(AA$114:AA$163,$L153)/1000,0)*1000,1000),0))</f>
        <v>0</v>
      </c>
      <c r="DC153" s="41">
        <f>IF(AB153="","",IF(成就内容!S$121&lt;&gt;"",MAX(ROUNDUP(SMALL(AB$114:AB$163,$L153)/1000,0)*1000,1000),0))</f>
        <v>12457000</v>
      </c>
      <c r="DD153" s="41">
        <f>IF(AC153="","",IF(成就内容!T$121&lt;&gt;"",MAX(ROUNDUP(SMALL(AC$114:AC$163,$L153)/1000,0)*1000,1000),0))</f>
        <v>0</v>
      </c>
      <c r="DE153" s="41">
        <f>IF(AD153="","",IF(成就内容!U$121&lt;&gt;"",MAX(ROUNDUP(SMALL(AD$114:AD$163,$L153)/1000,0)*1000,1000),0))</f>
        <v>0</v>
      </c>
      <c r="DF153" s="41">
        <f>IF(AE153="","",IF(成就内容!V$121&lt;&gt;"",MAX(ROUNDUP(SMALL(AE$114:AE$163,$L153)/1000,0)*1000,1000),0))</f>
        <v>0</v>
      </c>
      <c r="DG153" s="41" t="str">
        <f>IF(AF153="","",IF(成就内容!W$121&lt;&gt;"",MAX(ROUNDUP(SMALL(AF$114:AF$163,$L153)/1000,0)*1000,1000),0))</f>
        <v/>
      </c>
      <c r="DH153" s="41" t="str">
        <f>IF(AG153="","",IF(成就内容!X$121&lt;&gt;"",MAX(ROUNDUP(SMALL(AG$114:AG$163,$L153)/1000,0)*1000,1000),0))</f>
        <v/>
      </c>
      <c r="DI153" s="41" t="str">
        <f>IF(AH153="","",IF(成就内容!Y$121&lt;&gt;"",MAX(ROUNDUP(SMALL(AH$114:AH$163,$L153)/1000,0)*1000,1000),0))</f>
        <v/>
      </c>
      <c r="DJ153" s="41" t="str">
        <f>IF(AI153="","",IF(成就内容!Z$121&lt;&gt;"",MAX(ROUNDUP(SMALL(AI$114:AI$163,$L153)/1000,0)*1000,1000),0))</f>
        <v/>
      </c>
      <c r="DK153" s="41" t="str">
        <f>IF(AJ153="","",IF(成就内容!AA$121&lt;&gt;"",MAX(ROUNDUP(SMALL(AJ$114:AJ$163,$L153)/1000,0)*1000,1000),0))</f>
        <v/>
      </c>
      <c r="DL153" s="41" t="str">
        <f>IF(AK153="","",IF(成就内容!AB$121&lt;&gt;"",MAX(ROUNDUP(SMALL(AK$114:AK$163,$L153)/1000,0)*1000,1000),0))</f>
        <v/>
      </c>
      <c r="DM153" s="41">
        <f>IF(AL153="","",IF(成就内容!AC$121&lt;&gt;"",MAX(ROUNDUP(SMALL(AL$114:AL$163,$L153)/1000,0)*1000,1000),0))</f>
        <v>0</v>
      </c>
      <c r="DN153" s="41">
        <f>IF(AM153="","",IF(成就内容!AD$121&lt;&gt;"",MAX(ROUNDUP(SMALL(AM$114:AM$163,$L153)/1000,0)*1000,1000),0))</f>
        <v>0</v>
      </c>
      <c r="DO153" s="41">
        <f>IF(AN153="","",IF(成就内容!AE$121&lt;&gt;"",MAX(ROUNDUP(SMALL(AN$114:AN$163,$L153)/1000,0)*1000,1000),0))</f>
        <v>0</v>
      </c>
      <c r="DP153" s="41">
        <f>IF(AO153="","",IF(成就内容!AF$121&lt;&gt;"",MAX(ROUNDUP(SMALL(AO$114:AO$163,$L153)/1000,0)*1000,1000),0))</f>
        <v>0</v>
      </c>
      <c r="DQ153" s="41" t="str">
        <f>IF(AP153="","",IF(成就内容!AG$121&lt;&gt;"",MAX(ROUNDUP(SMALL(AP$114:AP$163,$L153)/1000,0)*1000,1000),0))</f>
        <v/>
      </c>
      <c r="DR153" s="41" t="str">
        <f>IF(AQ153="","",IF(成就内容!AH$121&lt;&gt;"",MAX(ROUNDUP(SMALL(AQ$114:AQ$163,$L153)/1000,0)*1000,1000),0))</f>
        <v/>
      </c>
      <c r="DS153" s="41" t="str">
        <f>IF(AR153="","",IF(成就内容!AI$121&lt;&gt;"",MAX(ROUNDUP(SMALL(AR$114:AR$163,$L153)/1000,0)*1000,1000),0))</f>
        <v/>
      </c>
      <c r="DT153" s="41" t="str">
        <f>IF(AS153="","",IF(成就内容!AJ$121&lt;&gt;"",MAX(ROUNDUP(SMALL(AS$114:AS$163,$L153)/1000,0)*1000,1000),0))</f>
        <v/>
      </c>
      <c r="DU153" s="41" t="str">
        <f>IF(AT153="","",IF(成就内容!AK$121&lt;&gt;"",MAX(ROUNDUP(SMALL(AT$114:AT$163,$L153)/1000,0)*1000,1000),0))</f>
        <v/>
      </c>
      <c r="DV153" s="41" t="str">
        <f>IF(AU153="","",IF(成就内容!AL$121&lt;&gt;"",MAX(ROUNDUP(SMALL(AU$114:AU$163,$L153)/1000,0)*1000,1000),0))</f>
        <v/>
      </c>
      <c r="DW153" s="41" t="str">
        <f>IF(AV153="","",IF(成就内容!AM$121&lt;&gt;"",MAX(ROUNDUP(SMALL(AV$114:AV$163,$L153)/1000,0)*1000,1000),0))</f>
        <v/>
      </c>
      <c r="DX153" s="41" t="str">
        <f>IF(AW153="","",IF(成就内容!AN$121&lt;&gt;"",MAX(ROUNDUP(SMALL(AW$114:AW$163,$L153)/1000,0)*1000,1000),0))</f>
        <v/>
      </c>
      <c r="DY153" s="41">
        <f>IF(AX153="","",IF(成就内容!AO$121&lt;&gt;"",MAX(ROUNDUP(SMALL(AX$114:AX$163,$L153)/1000,0)*1000,1000),0))</f>
        <v>6229000</v>
      </c>
      <c r="DZ153" s="41">
        <f>IF(AY153="","",IF(成就内容!AP$121&lt;&gt;"",MAX(ROUNDUP(SMALL(AY$114:AY$163,$L153)/1000,0)*1000,1000),0))</f>
        <v>0</v>
      </c>
      <c r="EA153" s="41">
        <f>IF(AZ153="","",IF(成就内容!AQ$121&lt;&gt;"",MAX(ROUNDUP(SMALL(AZ$114:AZ$163,$L153)/1000,0)*1000,1000),0))</f>
        <v>0</v>
      </c>
      <c r="EB153" s="41" t="str">
        <f>IF(BA153="","",IF(成就内容!AR$121&lt;&gt;"",MAX(ROUNDUP(SMALL(BA$114:BA$163,$L153)/1000,0)*1000,1000),0))</f>
        <v/>
      </c>
      <c r="EC153" s="41" t="str">
        <f>IF(BB153="","",IF(成就内容!AS$121&lt;&gt;"",MAX(ROUNDUP(SMALL(BB$114:BB$163,$L153)/1000,0)*1000,1000),0))</f>
        <v/>
      </c>
      <c r="ED153" s="41" t="str">
        <f>IF(BC153="","",IF(成就内容!AT$121&lt;&gt;"",MAX(ROUNDUP(SMALL(BC$114:BC$163,$L153)/1000,0)*1000,1000),0))</f>
        <v/>
      </c>
      <c r="EE153" s="41" t="str">
        <f>IF(BD153="","",IF(成就内容!AU$121&lt;&gt;"",MAX(ROUNDUP(SMALL(BD$114:BD$163,$L153)/1000,0)*1000,1000),0))</f>
        <v/>
      </c>
      <c r="EF153" s="41" t="str">
        <f>IF(BE153="","",IF(成就内容!AV$121&lt;&gt;"",MAX(ROUNDUP(SMALL(BE$114:BE$163,$L153)/1000,0)*1000,1000),0))</f>
        <v/>
      </c>
      <c r="EG153" s="41">
        <f>IF(BF153="","",IF(成就内容!AW$121&lt;&gt;"",MAX(ROUNDUP(SMALL(BF$114:BF$163,$L153)/1000,0)*1000,1000),0))</f>
        <v>0</v>
      </c>
      <c r="EH153" s="41" t="str">
        <f>IF(BG153="","",IF(成就内容!AX$121&lt;&gt;"",MAX(ROUNDUP(SMALL(BG$114:BG$163,$L153)/1000,0)*1000,1000),0))</f>
        <v/>
      </c>
      <c r="EI153" s="41" t="str">
        <f>IF(BH153="","",IF(成就内容!AY$121&lt;&gt;"",MAX(ROUNDUP(SMALL(BH$114:BH$163,$L153)/1000,0)*1000,1000),0))</f>
        <v/>
      </c>
      <c r="EJ153" s="41" t="str">
        <f>IF(BI153="","",IF(成就内容!AZ$121&lt;&gt;"",MAX(ROUNDUP(SMALL(BI$114:BI$163,$L153)/1000,0)*1000,1000),0))</f>
        <v/>
      </c>
      <c r="EK153" s="41" t="str">
        <f>IF(BJ153="","",IF(成就内容!BA$121&lt;&gt;"",MAX(ROUNDUP(SMALL(BJ$114:BJ$163,$L153)/1000,0)*1000,1000),0))</f>
        <v/>
      </c>
      <c r="EL153" s="41" t="str">
        <f>IF(BK153="","",IF(成就内容!BB$121&lt;&gt;"",MAX(ROUNDUP(SMALL(BK$114:BK$163,$L153)/1000,0)*1000,1000),0))</f>
        <v/>
      </c>
      <c r="EM153" s="41">
        <f>IF(BL153="","",IF(成就内容!BC$121&lt;&gt;"",MAX(ROUNDUP(SMALL(BL$114:BL$163,$L153)/1000,0)*1000,1000),0))</f>
        <v>0</v>
      </c>
      <c r="EN153" s="41">
        <f>IF(BM153="","",IF(成就内容!BD$121&lt;&gt;"",MAX(ROUNDUP(SMALL(BM$114:BM$163,$L153)/1000,0)*1000,1000),0))</f>
        <v>12457000</v>
      </c>
      <c r="EO153" s="41">
        <f>IF(BN153="","",IF(成就内容!BE$121&lt;&gt;"",MAX(ROUNDUP(SMALL(BN$114:BN$163,$L153)/1000,0)*1000,1000),0))</f>
        <v>0</v>
      </c>
      <c r="EP153" s="41">
        <f>IF(BO153="","",IF(成就内容!BF$121&lt;&gt;"",MAX(ROUNDUP(SMALL(BO$114:BO$163,$L153)/1000,0)*1000,1000),0))</f>
        <v>0</v>
      </c>
      <c r="EQ153" s="41" t="str">
        <f>IF(BP153="","",IF(成就内容!BG$121&lt;&gt;"",MAX(ROUNDUP(SMALL(BP$114:BP$163,$L153)/1000,0)*1000,1000),0))</f>
        <v/>
      </c>
      <c r="ER153" s="41" t="str">
        <f>IF(BQ153="","",IF(成就内容!BH$121&lt;&gt;"",MAX(ROUNDUP(SMALL(BQ$114:BQ$163,$L153)/1000,0)*1000,1000),0))</f>
        <v/>
      </c>
      <c r="ES153" s="41" t="str">
        <f>IF(BR153="","",IF(成就内容!BI$121&lt;&gt;"",MAX(ROUNDUP(SMALL(BR$114:BR$163,$L153)/1000,0)*1000,1000),0))</f>
        <v/>
      </c>
      <c r="ET153" s="41">
        <f>IF(BS153="","",IF(成就内容!BJ$121&lt;&gt;"",MAX(ROUNDUP(SMALL(BS$114:BS$163,$L153)/1000,0)*1000,1000),0))</f>
        <v>3737000</v>
      </c>
      <c r="EU153" s="41" t="str">
        <f>IF(BT153="","",IF(成就内容!BK$121&lt;&gt;"",MAX(ROUNDUP(SMALL(BT$114:BT$163,$L153)/1000,0)*1000,1000),0))</f>
        <v/>
      </c>
      <c r="EV153" s="41">
        <f>IF(BU153="","",IF(成就内容!BL$121&lt;&gt;"",MAX(ROUNDUP(SMALL(BU$114:BU$163,$L153)/1000,0)*1000,1000),0))</f>
        <v>0</v>
      </c>
      <c r="EW153" s="41">
        <f>IF(BV153="","",IF(成就内容!BM$121&lt;&gt;"",MAX(ROUNDUP(SMALL(BV$114:BV$163,$L153)/1000,0)*1000,1000),0))</f>
        <v>4983000</v>
      </c>
      <c r="EX153" s="41" t="str">
        <f>IF(BW153="","",IF(成就内容!BN$121&lt;&gt;"",MAX(ROUNDUP(SMALL(BW$114:BW$163,$L153)/1000,0)*1000,1000),0))</f>
        <v/>
      </c>
      <c r="EY153" s="41">
        <f>IF(BX153="","",IF(成就内容!BO$121&lt;&gt;"",MAX(ROUNDUP(SMALL(BX$114:BX$163,$L153)/1000,0)*1000,1000),0))</f>
        <v>0</v>
      </c>
      <c r="EZ153" s="41">
        <f>IF(BY153="","",IF(成就内容!BP$121&lt;&gt;"",MAX(ROUNDUP(SMALL(BY$114:BY$163,$L153)/1000,0)*1000,1000),0))</f>
        <v>0</v>
      </c>
      <c r="FA153" s="41">
        <f>IF(BZ153="","",IF(成就内容!BQ$121&lt;&gt;"",MAX(ROUNDUP(SMALL(BZ$114:BZ$163,$L153)/1000,0)*1000,1000),0))</f>
        <v>0</v>
      </c>
      <c r="FB153" s="41" t="str">
        <f>IF(CA153="","",IF(成就内容!BR$121&lt;&gt;"",MAX(ROUNDUP(SMALL(CA$114:CA$163,$L153)/1000,0)*1000,1000),0))</f>
        <v/>
      </c>
      <c r="FC153" s="41" t="str">
        <f>IF(CB153="","",IF(成就内容!BS$121&lt;&gt;"",MAX(ROUNDUP(SMALL(CB$114:CB$163,$L153)/1000,0)*1000,1000),0))</f>
        <v/>
      </c>
      <c r="FD153" s="41">
        <f>IF(CC153="","",IF(成就内容!BT$121&lt;&gt;"",MAX(ROUNDUP(SMALL(CC$114:CC$163,$L153)/1000,0)*1000,1000),0))</f>
        <v>0</v>
      </c>
      <c r="FE153" s="41">
        <f>IF(CD153="","",IF(成就内容!BU$121&lt;&gt;"",MAX(ROUNDUP(SMALL(CD$114:CD$163,$L153)/1000,0)*1000,1000),0))</f>
        <v>0</v>
      </c>
      <c r="FF153" s="41" t="str">
        <f>IF(CE153="","",IF(成就内容!BV$121&lt;&gt;"",MAX(ROUNDUP(SMALL(CE$114:CE$163,$L153)/1000,0)*1000,1000),0))</f>
        <v/>
      </c>
      <c r="FG153" s="41" t="str">
        <f>IF(CF153="","",IF(成就内容!BW$121&lt;&gt;"",MAX(ROUNDUP(SMALL(CF$114:CF$163,$L153)/1000,0)*1000,1000),0))</f>
        <v/>
      </c>
      <c r="FH153" s="41" t="str">
        <f>IF(CG153="","",IF(成就内容!BX$121&lt;&gt;"",MAX(ROUNDUP(SMALL(CG$114:CG$163,$L153)/1000,0)*1000,1000),0))</f>
        <v/>
      </c>
      <c r="FI153" s="41">
        <f>IF(CH153="","",IF(成就内容!BY$121&lt;&gt;"",MAX(ROUNDUP(SMALL(CH$114:CH$163,$L153)/1000,0)*1000,1000),0))</f>
        <v>0</v>
      </c>
      <c r="FJ153" s="41" t="str">
        <f>IF(CI153="","",IF(成就内容!BZ$121&lt;&gt;"",MAX(ROUNDUP(SMALL(CI$114:CI$163,$L153)/1000,0)*1000,1000),0))</f>
        <v/>
      </c>
    </row>
    <row r="154" spans="2:166" s="96" customFormat="1" x14ac:dyDescent="0.15">
      <c r="B154" s="96">
        <v>151</v>
      </c>
      <c r="C154" s="96">
        <f>'[1]功能-子任务'!$S155</f>
        <v>337377.6</v>
      </c>
      <c r="D154" s="96">
        <f>'[1]功能-子任务'!$AC155</f>
        <v>312320000</v>
      </c>
      <c r="E154" s="96">
        <f>'[1]功能-子任务'!$AM155/4</f>
        <v>2065389453.125</v>
      </c>
      <c r="F154" s="96">
        <f t="shared" si="154"/>
        <v>2065389453.125</v>
      </c>
      <c r="G154" s="96">
        <f>'[1]功能-子任务'!$AR155</f>
        <v>4409620000.000001</v>
      </c>
      <c r="H154" s="96">
        <f>'[1]功能-子任务'!$BA155</f>
        <v>581450</v>
      </c>
      <c r="I154" s="96">
        <f>'[1]功能-子任务'!$BJ155</f>
        <v>2370899</v>
      </c>
      <c r="J154" s="19"/>
      <c r="L154" s="43">
        <v>41</v>
      </c>
      <c r="M154" s="41" t="str">
        <f>IF(成就内容!D47="","",INDEX($E$4:$E$178*成就内容!D$121/SUM(成就内容!$D$121:$BZ$121),成就内容!D103,1)-SUM(M$114:M153))</f>
        <v/>
      </c>
      <c r="N154" s="41" t="str">
        <f>IF(成就内容!E47="","",INDEX($E$4:$E$178*成就内容!E$121/SUM(成就内容!$D$121:$BZ$121),成就内容!E103,1)-SUM(N$114:N153))</f>
        <v/>
      </c>
      <c r="O154" s="41" t="str">
        <f>IF(成就内容!F47="","",INDEX($E$4:$E$178*成就内容!F$121/SUM(成就内容!$D$121:$BZ$121),成就内容!F103,1)-SUM(O$114:O153))</f>
        <v/>
      </c>
      <c r="P154" s="41" t="str">
        <f>IF(成就内容!G47="","",INDEX($E$4:$E$178*成就内容!G$121/SUM(成就内容!$D$121:$BZ$121),成就内容!G103,1)-SUM(P$114:P153))</f>
        <v/>
      </c>
      <c r="Q154" s="41" t="str">
        <f>IF(成就内容!H47="","",INDEX($E$4:$E$178*成就内容!H$121/SUM(成就内容!$D$121:$BZ$121),成就内容!H103,1)-SUM(Q$114:Q153))</f>
        <v/>
      </c>
      <c r="R154" s="41" t="str">
        <f>IF(成就内容!I47="","",INDEX($E$4:$E$178*成就内容!I$121/SUM(成就内容!$D$121:$BZ$121),成就内容!I103,1)-SUM(R$114:R153))</f>
        <v/>
      </c>
      <c r="S154" s="41" t="str">
        <f>IF(成就内容!J47="","",INDEX($E$4:$E$178*成就内容!J$121/SUM(成就内容!$D$121:$BZ$121),成就内容!J103,1)-SUM(S$114:S153))</f>
        <v/>
      </c>
      <c r="T154" s="41" t="str">
        <f>IF(成就内容!K47="","",INDEX($E$4:$E$178*成就内容!K$121/SUM(成就内容!$D$121:$BZ$121),成就内容!K103,1)-SUM(T$114:T153))</f>
        <v/>
      </c>
      <c r="U154" s="41" t="str">
        <f>IF(成就内容!L47="","",INDEX($E$4:$E$178*成就内容!L$121/SUM(成就内容!$D$121:$BZ$121),成就内容!L103,1)-SUM(U$114:U153))</f>
        <v/>
      </c>
      <c r="V154" s="41" t="str">
        <f>IF(成就内容!M47="","",INDEX($E$4:$E$178*成就内容!M$121/SUM(成就内容!$D$121:$BZ$121),成就内容!M103,1)-SUM(V$114:V153))</f>
        <v/>
      </c>
      <c r="W154" s="41" t="str">
        <f>IF(成就内容!N47="","",INDEX($E$4:$E$178*成就内容!N$121/SUM(成就内容!$D$121:$BZ$121),成就内容!N103,1)-SUM(W$114:W153))</f>
        <v/>
      </c>
      <c r="X154" s="41" t="str">
        <f>IF(成就内容!O47="","",INDEX($E$4:$E$178*成就内容!O$121/SUM(成就内容!$D$121:$BZ$121),成就内容!O103,1)-SUM(X$114:X153))</f>
        <v/>
      </c>
      <c r="Y154" s="41" t="str">
        <f>IF(成就内容!P47="","",INDEX($E$4:$E$178*成就内容!P$121/SUM(成就内容!$D$121:$BZ$121),成就内容!P103,1)-SUM(Y$114:Y153))</f>
        <v/>
      </c>
      <c r="Z154" s="41" t="str">
        <f>IF(成就内容!Q47="","",INDEX($E$4:$E$178*成就内容!Q$121/SUM(成就内容!$D$121:$BZ$121),成就内容!Q103,1)-SUM(Z$114:Z153))</f>
        <v/>
      </c>
      <c r="AA154" s="41" t="str">
        <f>IF(成就内容!R47="","",INDEX($E$4:$E$178*成就内容!R$121/SUM(成就内容!$D$121:$BZ$121),成就内容!R103,1)-SUM(AA$114:AA153))</f>
        <v/>
      </c>
      <c r="AB154" s="41" t="str">
        <f>IF(成就内容!S47="","",INDEX($E$4:$E$178*成就内容!S$121/SUM(成就内容!$D$121:$BZ$121),成就内容!S103,1)-SUM(AB$114:AB153))</f>
        <v/>
      </c>
      <c r="AC154" s="41" t="str">
        <f>IF(成就内容!T47="","",INDEX($E$4:$E$178*成就内容!T$121/SUM(成就内容!$D$121:$BZ$121),成就内容!T103,1)-SUM(AC$114:AC153))</f>
        <v/>
      </c>
      <c r="AD154" s="41" t="str">
        <f>IF(成就内容!U47="","",INDEX($E$4:$E$178*成就内容!U$121/SUM(成就内容!$D$121:$BZ$121),成就内容!U103,1)-SUM(AD$114:AD153))</f>
        <v/>
      </c>
      <c r="AE154" s="41" t="str">
        <f>IF(成就内容!V47="","",INDEX($E$4:$E$178*成就内容!V$121/SUM(成就内容!$D$121:$BZ$121),成就内容!V103,1)-SUM(AE$114:AE153))</f>
        <v/>
      </c>
      <c r="AF154" s="41" t="str">
        <f>IF(成就内容!W47="","",INDEX($E$4:$E$178*成就内容!W$121/SUM(成就内容!$D$121:$BZ$121),成就内容!W103,1)-SUM(AF$114:AF153))</f>
        <v/>
      </c>
      <c r="AG154" s="41" t="str">
        <f>IF(成就内容!X47="","",INDEX($E$4:$E$178*成就内容!X$121/SUM(成就内容!$D$121:$BZ$121),成就内容!X103,1)-SUM(AG$114:AG153))</f>
        <v/>
      </c>
      <c r="AH154" s="41" t="str">
        <f>IF(成就内容!Y47="","",INDEX($E$4:$E$178*成就内容!Y$121/SUM(成就内容!$D$121:$BZ$121),成就内容!Y103,1)-SUM(AH$114:AH153))</f>
        <v/>
      </c>
      <c r="AI154" s="41" t="str">
        <f>IF(成就内容!Z47="","",INDEX($E$4:$E$178*成就内容!Z$121/SUM(成就内容!$D$121:$BZ$121),成就内容!Z103,1)-SUM(AI$114:AI153))</f>
        <v/>
      </c>
      <c r="AJ154" s="41" t="str">
        <f>IF(成就内容!AA47="","",INDEX($E$4:$E$178*成就内容!AA$121/SUM(成就内容!$D$121:$BZ$121),成就内容!AA103,1)-SUM(AJ$114:AJ153))</f>
        <v/>
      </c>
      <c r="AK154" s="41" t="str">
        <f>IF(成就内容!AB47="","",INDEX($E$4:$E$178*成就内容!AB$121/SUM(成就内容!$D$121:$BZ$121),成就内容!AB103,1)-SUM(AK$114:AK153))</f>
        <v/>
      </c>
      <c r="AL154" s="41" t="str">
        <f>IF(成就内容!AC47="","",INDEX($E$4:$E$178*成就内容!AC$121/SUM(成就内容!$D$121:$BZ$121),成就内容!AC103,1)-SUM(AL$114:AL153))</f>
        <v/>
      </c>
      <c r="AM154" s="41" t="str">
        <f>IF(成就内容!AD47="","",INDEX($E$4:$E$178*成就内容!AD$121/SUM(成就内容!$D$121:$BZ$121),成就内容!AD103,1)-SUM(AM$114:AM153))</f>
        <v/>
      </c>
      <c r="AN154" s="41" t="str">
        <f>IF(成就内容!AE47="","",INDEX($E$4:$E$178*成就内容!AE$121/SUM(成就内容!$D$121:$BZ$121),成就内容!AE103,1)-SUM(AN$114:AN153))</f>
        <v/>
      </c>
      <c r="AO154" s="41" t="str">
        <f>IF(成就内容!AF47="","",INDEX($E$4:$E$178*成就内容!AF$121/SUM(成就内容!$D$121:$BZ$121),成就内容!AF103,1)-SUM(AO$114:AO153))</f>
        <v/>
      </c>
      <c r="AP154" s="41" t="str">
        <f>IF(成就内容!AG47="","",INDEX($E$4:$E$178*成就内容!AG$121/SUM(成就内容!$D$121:$BZ$121),成就内容!AG103,1)-SUM(AP$114:AP153))</f>
        <v/>
      </c>
      <c r="AQ154" s="41" t="str">
        <f>IF(成就内容!AH47="","",INDEX($E$4:$E$178*成就内容!AH$121/SUM(成就内容!$D$121:$BZ$121),成就内容!AH103,1)-SUM(AQ$114:AQ153))</f>
        <v/>
      </c>
      <c r="AR154" s="41" t="str">
        <f>IF(成就内容!AI47="","",INDEX($E$4:$E$178*成就内容!AI$121/SUM(成就内容!$D$121:$BZ$121),成就内容!AI103,1)-SUM(AR$114:AR153))</f>
        <v/>
      </c>
      <c r="AS154" s="41" t="str">
        <f>IF(成就内容!AJ47="","",INDEX($E$4:$E$178*成就内容!AJ$121/SUM(成就内容!$D$121:$BZ$121),成就内容!AJ103,1)-SUM(AS$114:AS153))</f>
        <v/>
      </c>
      <c r="AT154" s="41" t="str">
        <f>IF(成就内容!AK47="","",INDEX($E$4:$E$178*成就内容!AK$121/SUM(成就内容!$D$121:$BZ$121),成就内容!AK103,1)-SUM(AT$114:AT153))</f>
        <v/>
      </c>
      <c r="AU154" s="41" t="str">
        <f>IF(成就内容!AL47="","",INDEX($E$4:$E$178*成就内容!AL$121/SUM(成就内容!$D$121:$BZ$121),成就内容!AL103,1)-SUM(AU$114:AU153))</f>
        <v/>
      </c>
      <c r="AV154" s="41" t="str">
        <f>IF(成就内容!AM47="","",INDEX($E$4:$E$178*成就内容!AM$121/SUM(成就内容!$D$121:$BZ$121),成就内容!AM103,1)-SUM(AV$114:AV153))</f>
        <v/>
      </c>
      <c r="AW154" s="41" t="str">
        <f>IF(成就内容!AN47="","",INDEX($E$4:$E$178*成就内容!AN$121/SUM(成就内容!$D$121:$BZ$121),成就内容!AN103,1)-SUM(AW$114:AW153))</f>
        <v/>
      </c>
      <c r="AX154" s="41" t="str">
        <f>IF(成就内容!AO47="","",INDEX($E$4:$E$178*成就内容!AO$121/SUM(成就内容!$D$121:$BZ$121),成就内容!AO103,1)-SUM(AX$114:AX153))</f>
        <v/>
      </c>
      <c r="AY154" s="41" t="str">
        <f>IF(成就内容!AP47="","",INDEX($E$4:$E$178*成就内容!AP$121/SUM(成就内容!$D$121:$BZ$121),成就内容!AP103,1)-SUM(AY$114:AY153))</f>
        <v/>
      </c>
      <c r="AZ154" s="41" t="str">
        <f>IF(成就内容!AQ47="","",INDEX($E$4:$E$178*成就内容!AQ$121/SUM(成就内容!$D$121:$BZ$121),成就内容!AQ103,1)-SUM(AZ$114:AZ153))</f>
        <v/>
      </c>
      <c r="BA154" s="41" t="str">
        <f>IF(成就内容!AR47="","",INDEX($E$4:$E$178*成就内容!AR$121/SUM(成就内容!$D$121:$BZ$121),成就内容!AR103,1)-SUM(BA$114:BA153))</f>
        <v/>
      </c>
      <c r="BB154" s="41" t="str">
        <f>IF(成就内容!AS47="","",INDEX($E$4:$E$178*成就内容!AS$121/SUM(成就内容!$D$121:$BZ$121),成就内容!AS103,1)-SUM(BB$114:BB153))</f>
        <v/>
      </c>
      <c r="BC154" s="41" t="str">
        <f>IF(成就内容!AT47="","",INDEX($E$4:$E$178*成就内容!AT$121/SUM(成就内容!$D$121:$BZ$121),成就内容!AT103,1)-SUM(BC$114:BC153))</f>
        <v/>
      </c>
      <c r="BD154" s="41" t="str">
        <f>IF(成就内容!AU47="","",INDEX($E$4:$E$178*成就内容!AU$121/SUM(成就内容!$D$121:$BZ$121),成就内容!AU103,1)-SUM(BD$114:BD153))</f>
        <v/>
      </c>
      <c r="BE154" s="41" t="str">
        <f>IF(成就内容!AV47="","",INDEX($E$4:$E$178*成就内容!AV$121/SUM(成就内容!$D$121:$BZ$121),成就内容!AV103,1)-SUM(BE$114:BE153))</f>
        <v/>
      </c>
      <c r="BF154" s="41" t="str">
        <f>IF(成就内容!AW47="","",INDEX($E$4:$E$178*成就内容!AW$121/SUM(成就内容!$D$121:$BZ$121),成就内容!AW103,1)-SUM(BF$114:BF153))</f>
        <v/>
      </c>
      <c r="BG154" s="41" t="str">
        <f>IF(成就内容!AX47="","",INDEX($E$4:$E$178*成就内容!AX$121/SUM(成就内容!$D$121:$BZ$121),成就内容!AX103,1)-SUM(BG$114:BG153))</f>
        <v/>
      </c>
      <c r="BH154" s="41" t="str">
        <f>IF(成就内容!AY47="","",INDEX($E$4:$E$178*成就内容!AY$121/SUM(成就内容!$D$121:$BZ$121),成就内容!AY103,1)-SUM(BH$114:BH153))</f>
        <v/>
      </c>
      <c r="BI154" s="41" t="str">
        <f>IF(成就内容!AZ47="","",INDEX($E$4:$E$178*成就内容!AZ$121/SUM(成就内容!$D$121:$BZ$121),成就内容!AZ103,1)-SUM(BI$114:BI153))</f>
        <v/>
      </c>
      <c r="BJ154" s="41" t="str">
        <f>IF(成就内容!BA47="","",INDEX($E$4:$E$178*成就内容!BA$121/SUM(成就内容!$D$121:$BZ$121),成就内容!BA103,1)-SUM(BJ$114:BJ153))</f>
        <v/>
      </c>
      <c r="BK154" s="41" t="str">
        <f>IF(成就内容!BB47="","",INDEX($E$4:$E$178*成就内容!BB$121/SUM(成就内容!$D$121:$BZ$121),成就内容!BB103,1)-SUM(BK$114:BK153))</f>
        <v/>
      </c>
      <c r="BL154" s="41" t="str">
        <f>IF(成就内容!BC47="","",INDEX($E$4:$E$178*成就内容!BC$121/SUM(成就内容!$D$121:$BZ$121),成就内容!BC103,1)-SUM(BL$114:BL153))</f>
        <v/>
      </c>
      <c r="BM154" s="41" t="str">
        <f>IF(成就内容!BD47="","",INDEX($E$4:$E$178*成就内容!BD$121/SUM(成就内容!$D$121:$BZ$121),成就内容!BD103,1)-SUM(BM$114:BM153))</f>
        <v/>
      </c>
      <c r="BN154" s="41" t="str">
        <f>IF(成就内容!BE47="","",INDEX($E$4:$E$178*成就内容!BE$121/SUM(成就内容!$D$121:$BZ$121),成就内容!BE103,1)-SUM(BN$114:BN153))</f>
        <v/>
      </c>
      <c r="BO154" s="41" t="str">
        <f>IF(成就内容!BF47="","",INDEX($E$4:$E$178*成就内容!BF$121/SUM(成就内容!$D$121:$BZ$121),成就内容!BF103,1)-SUM(BO$114:BO153))</f>
        <v/>
      </c>
      <c r="BP154" s="41" t="str">
        <f>IF(成就内容!BG47="","",INDEX($E$4:$E$178*成就内容!BG$121/SUM(成就内容!$D$121:$BZ$121),成就内容!BG103,1)-SUM(BP$114:BP153))</f>
        <v/>
      </c>
      <c r="BQ154" s="41" t="str">
        <f>IF(成就内容!BH47="","",INDEX($E$4:$E$178*成就内容!BH$121/SUM(成就内容!$D$121:$BZ$121),成就内容!BH103,1)-SUM(BQ$114:BQ153))</f>
        <v/>
      </c>
      <c r="BR154" s="41" t="str">
        <f>IF(成就内容!BI47="","",INDEX($E$4:$E$178*成就内容!BI$121/SUM(成就内容!$D$121:$BZ$121),成就内容!BI103,1)-SUM(BR$114:BR153))</f>
        <v/>
      </c>
      <c r="BS154" s="41">
        <f>IF(成就内容!BJ47="","",INDEX($E$4:$E$178*成就内容!BJ$121/SUM(成就内容!$D$121:$BZ$121),成就内容!BJ103,1)-SUM(BS$114:BS153))</f>
        <v>3736846.3010204062</v>
      </c>
      <c r="BT154" s="41" t="str">
        <f>IF(成就内容!BK47="","",INDEX($E$4:$E$178*成就内容!BK$121/SUM(成就内容!$D$121:$BZ$121),成就内容!BK103,1)-SUM(BT$114:BT153))</f>
        <v/>
      </c>
      <c r="BU154" s="41" t="str">
        <f>IF(成就内容!BL47="","",INDEX($E$4:$E$178*成就内容!BL$121/SUM(成就内容!$D$121:$BZ$121),成就内容!BL103,1)-SUM(BU$114:BU153))</f>
        <v/>
      </c>
      <c r="BV154" s="41">
        <f>IF(成就内容!BM47="","",INDEX($E$4:$E$178*成就内容!BM$121/SUM(成就内容!$D$121:$BZ$121),成就内容!BM103,1)-SUM(BV$114:BV153))</f>
        <v>4982461.7346938774</v>
      </c>
      <c r="BW154" s="41" t="str">
        <f>IF(成就内容!BN47="","",INDEX($E$4:$E$178*成就内容!BN$121/SUM(成就内容!$D$121:$BZ$121),成就内容!BN103,1)-SUM(BW$114:BW153))</f>
        <v/>
      </c>
      <c r="BX154" s="41">
        <f>IF(成就内容!BO47="","",INDEX($E$4:$E$178*成就内容!BO$121/SUM(成就内容!$D$121:$BZ$121),成就内容!BO103,1)-SUM(BX$114:BX153))</f>
        <v>0</v>
      </c>
      <c r="BY154" s="41">
        <f>IF(成就内容!BP47="","",INDEX($E$4:$E$178*成就内容!BP$121/SUM(成就内容!$D$121:$BZ$121),成就内容!BP103,1)-SUM(BY$114:BY153))</f>
        <v>0</v>
      </c>
      <c r="BZ154" s="41">
        <f>IF(成就内容!BQ47="","",INDEX($E$4:$E$178*成就内容!BQ$121/SUM(成就内容!$D$121:$BZ$121),成就内容!BQ103,1)-SUM(BZ$114:BZ153))</f>
        <v>0</v>
      </c>
      <c r="CA154" s="41" t="str">
        <f>IF(成就内容!BR47="","",INDEX($E$4:$E$178*成就内容!BR$121/SUM(成就内容!$D$121:$BZ$121),成就内容!BR103,1)-SUM(CA$114:CA153))</f>
        <v/>
      </c>
      <c r="CB154" s="41" t="str">
        <f>IF(成就内容!BS47="","",INDEX($E$4:$E$178*成就内容!BS$121/SUM(成就内容!$D$121:$BZ$121),成就内容!BS103,1)-SUM(CB$114:CB153))</f>
        <v/>
      </c>
      <c r="CC154" s="41">
        <f>IF(成就内容!BT47="","",INDEX($E$4:$E$178*成就内容!BT$121/SUM(成就内容!$D$121:$BZ$121),成就内容!BT103,1)-SUM(CC$114:CC153))</f>
        <v>0</v>
      </c>
      <c r="CD154" s="41">
        <f>IF(成就内容!BU47="","",INDEX($E$4:$E$178*成就内容!BU$121/SUM(成就内容!$D$121:$BZ$121),成就内容!BU103,1)-SUM(CD$114:CD153))</f>
        <v>0</v>
      </c>
      <c r="CE154" s="41" t="str">
        <f>IF(成就内容!BV47="","",INDEX($E$4:$E$178*成就内容!BV$121/SUM(成就内容!$D$121:$BZ$121),成就内容!BV103,1)-SUM(CE$114:CE153))</f>
        <v/>
      </c>
      <c r="CF154" s="41" t="str">
        <f>IF(成就内容!BW47="","",INDEX($E$4:$E$178*成就内容!BW$121/SUM(成就内容!$D$121:$BZ$121),成就内容!BW103,1)-SUM(CF$114:CF153))</f>
        <v/>
      </c>
      <c r="CG154" s="41" t="str">
        <f>IF(成就内容!BX47="","",INDEX($E$4:$E$178*成就内容!BX$121/SUM(成就内容!$D$121:$BZ$121),成就内容!BX103,1)-SUM(CG$114:CG153))</f>
        <v/>
      </c>
      <c r="CH154" s="41" t="str">
        <f>IF(成就内容!BY47="","",INDEX($E$4:$E$178*成就内容!BY$121/SUM(成就内容!$D$121:$BZ$121),成就内容!BY103,1)-SUM(CH$114:CH153))</f>
        <v/>
      </c>
      <c r="CI154" s="41" t="str">
        <f>IF(成就内容!BZ47="","",INDEX($E$4:$E$178*成就内容!BZ$121/SUM(成就内容!$D$121:$BZ$121),成就内容!BZ103,1)-SUM(CI$114:CI153))</f>
        <v/>
      </c>
      <c r="CK154" s="19"/>
      <c r="CM154" s="43">
        <v>41</v>
      </c>
      <c r="CN154" s="41" t="str">
        <f>IF(M154="","",IF(成就内容!D$121&lt;&gt;"",MAX(ROUNDUP(SMALL(M$114:M$163,$L154)/1000,0)*1000,1000),0))</f>
        <v/>
      </c>
      <c r="CO154" s="41" t="str">
        <f>IF(N154="","",IF(成就内容!E$121&lt;&gt;"",MAX(ROUNDUP(SMALL(N$114:N$163,$L154)/1000,0)*1000,1000),0))</f>
        <v/>
      </c>
      <c r="CP154" s="41" t="str">
        <f>IF(O154="","",IF(成就内容!F$121&lt;&gt;"",MAX(ROUNDUP(SMALL(O$114:O$163,$L154)/1000,0)*1000,1000),0))</f>
        <v/>
      </c>
      <c r="CQ154" s="41" t="str">
        <f>IF(P154="","",IF(成就内容!G$121&lt;&gt;"",MAX(ROUNDUP(SMALL(P$114:P$163,$L154)/1000,0)*1000,1000),0))</f>
        <v/>
      </c>
      <c r="CR154" s="41" t="str">
        <f>IF(Q154="","",IF(成就内容!H$121&lt;&gt;"",MAX(ROUNDUP(SMALL(Q$114:Q$163,$L154)/1000,0)*1000,1000),0))</f>
        <v/>
      </c>
      <c r="CS154" s="41" t="str">
        <f>IF(R154="","",IF(成就内容!I$121&lt;&gt;"",MAX(ROUNDUP(SMALL(R$114:R$163,$L154)/1000,0)*1000,1000),0))</f>
        <v/>
      </c>
      <c r="CT154" s="41" t="str">
        <f>IF(S154="","",IF(成就内容!J$121&lt;&gt;"",MAX(ROUNDUP(SMALL(S$114:S$163,$L154)/1000,0)*1000,1000),0))</f>
        <v/>
      </c>
      <c r="CU154" s="41" t="str">
        <f>IF(T154="","",IF(成就内容!K$121&lt;&gt;"",MAX(ROUNDUP(SMALL(T$114:T$163,$L154)/1000,0)*1000,1000),0))</f>
        <v/>
      </c>
      <c r="CV154" s="41" t="str">
        <f>IF(U154="","",IF(成就内容!L$121&lt;&gt;"",MAX(ROUNDUP(SMALL(U$114:U$163,$L154)/1000,0)*1000,1000),0))</f>
        <v/>
      </c>
      <c r="CW154" s="41" t="str">
        <f>IF(V154="","",IF(成就内容!M$121&lt;&gt;"",MAX(ROUNDUP(SMALL(V$114:V$163,$L154)/1000,0)*1000,1000),0))</f>
        <v/>
      </c>
      <c r="CX154" s="41" t="str">
        <f>IF(W154="","",IF(成就内容!N$121&lt;&gt;"",MAX(ROUNDUP(SMALL(W$114:W$163,$L154)/1000,0)*1000,1000),0))</f>
        <v/>
      </c>
      <c r="CY154" s="41" t="str">
        <f>IF(X154="","",IF(成就内容!O$121&lt;&gt;"",MAX(ROUNDUP(SMALL(X$114:X$163,$L154)/1000,0)*1000,1000),0))</f>
        <v/>
      </c>
      <c r="CZ154" s="41" t="str">
        <f>IF(Y154="","",IF(成就内容!P$121&lt;&gt;"",MAX(ROUNDUP(SMALL(Y$114:Y$163,$L154)/1000,0)*1000,1000),0))</f>
        <v/>
      </c>
      <c r="DA154" s="41" t="str">
        <f>IF(Z154="","",IF(成就内容!Q$121&lt;&gt;"",MAX(ROUNDUP(SMALL(Z$114:Z$163,$L154)/1000,0)*1000,1000),0))</f>
        <v/>
      </c>
      <c r="DB154" s="41" t="str">
        <f>IF(AA154="","",IF(成就内容!R$121&lt;&gt;"",MAX(ROUNDUP(SMALL(AA$114:AA$163,$L154)/1000,0)*1000,1000),0))</f>
        <v/>
      </c>
      <c r="DC154" s="41" t="str">
        <f>IF(AB154="","",IF(成就内容!S$121&lt;&gt;"",MAX(ROUNDUP(SMALL(AB$114:AB$163,$L154)/1000,0)*1000,1000),0))</f>
        <v/>
      </c>
      <c r="DD154" s="41" t="str">
        <f>IF(AC154="","",IF(成就内容!T$121&lt;&gt;"",MAX(ROUNDUP(SMALL(AC$114:AC$163,$L154)/1000,0)*1000,1000),0))</f>
        <v/>
      </c>
      <c r="DE154" s="41" t="str">
        <f>IF(AD154="","",IF(成就内容!U$121&lt;&gt;"",MAX(ROUNDUP(SMALL(AD$114:AD$163,$L154)/1000,0)*1000,1000),0))</f>
        <v/>
      </c>
      <c r="DF154" s="41" t="str">
        <f>IF(AE154="","",IF(成就内容!V$121&lt;&gt;"",MAX(ROUNDUP(SMALL(AE$114:AE$163,$L154)/1000,0)*1000,1000),0))</f>
        <v/>
      </c>
      <c r="DG154" s="41" t="str">
        <f>IF(AF154="","",IF(成就内容!W$121&lt;&gt;"",MAX(ROUNDUP(SMALL(AF$114:AF$163,$L154)/1000,0)*1000,1000),0))</f>
        <v/>
      </c>
      <c r="DH154" s="41" t="str">
        <f>IF(AG154="","",IF(成就内容!X$121&lt;&gt;"",MAX(ROUNDUP(SMALL(AG$114:AG$163,$L154)/1000,0)*1000,1000),0))</f>
        <v/>
      </c>
      <c r="DI154" s="41" t="str">
        <f>IF(AH154="","",IF(成就内容!Y$121&lt;&gt;"",MAX(ROUNDUP(SMALL(AH$114:AH$163,$L154)/1000,0)*1000,1000),0))</f>
        <v/>
      </c>
      <c r="DJ154" s="41" t="str">
        <f>IF(AI154="","",IF(成就内容!Z$121&lt;&gt;"",MAX(ROUNDUP(SMALL(AI$114:AI$163,$L154)/1000,0)*1000,1000),0))</f>
        <v/>
      </c>
      <c r="DK154" s="41" t="str">
        <f>IF(AJ154="","",IF(成就内容!AA$121&lt;&gt;"",MAX(ROUNDUP(SMALL(AJ$114:AJ$163,$L154)/1000,0)*1000,1000),0))</f>
        <v/>
      </c>
      <c r="DL154" s="41" t="str">
        <f>IF(AK154="","",IF(成就内容!AB$121&lt;&gt;"",MAX(ROUNDUP(SMALL(AK$114:AK$163,$L154)/1000,0)*1000,1000),0))</f>
        <v/>
      </c>
      <c r="DM154" s="41" t="str">
        <f>IF(AL154="","",IF(成就内容!AC$121&lt;&gt;"",MAX(ROUNDUP(SMALL(AL$114:AL$163,$L154)/1000,0)*1000,1000),0))</f>
        <v/>
      </c>
      <c r="DN154" s="41" t="str">
        <f>IF(AM154="","",IF(成就内容!AD$121&lt;&gt;"",MAX(ROUNDUP(SMALL(AM$114:AM$163,$L154)/1000,0)*1000,1000),0))</f>
        <v/>
      </c>
      <c r="DO154" s="41" t="str">
        <f>IF(AN154="","",IF(成就内容!AE$121&lt;&gt;"",MAX(ROUNDUP(SMALL(AN$114:AN$163,$L154)/1000,0)*1000,1000),0))</f>
        <v/>
      </c>
      <c r="DP154" s="41" t="str">
        <f>IF(AO154="","",IF(成就内容!AF$121&lt;&gt;"",MAX(ROUNDUP(SMALL(AO$114:AO$163,$L154)/1000,0)*1000,1000),0))</f>
        <v/>
      </c>
      <c r="DQ154" s="41" t="str">
        <f>IF(AP154="","",IF(成就内容!AG$121&lt;&gt;"",MAX(ROUNDUP(SMALL(AP$114:AP$163,$L154)/1000,0)*1000,1000),0))</f>
        <v/>
      </c>
      <c r="DR154" s="41" t="str">
        <f>IF(AQ154="","",IF(成就内容!AH$121&lt;&gt;"",MAX(ROUNDUP(SMALL(AQ$114:AQ$163,$L154)/1000,0)*1000,1000),0))</f>
        <v/>
      </c>
      <c r="DS154" s="41" t="str">
        <f>IF(AR154="","",IF(成就内容!AI$121&lt;&gt;"",MAX(ROUNDUP(SMALL(AR$114:AR$163,$L154)/1000,0)*1000,1000),0))</f>
        <v/>
      </c>
      <c r="DT154" s="41" t="str">
        <f>IF(AS154="","",IF(成就内容!AJ$121&lt;&gt;"",MAX(ROUNDUP(SMALL(AS$114:AS$163,$L154)/1000,0)*1000,1000),0))</f>
        <v/>
      </c>
      <c r="DU154" s="41" t="str">
        <f>IF(AT154="","",IF(成就内容!AK$121&lt;&gt;"",MAX(ROUNDUP(SMALL(AT$114:AT$163,$L154)/1000,0)*1000,1000),0))</f>
        <v/>
      </c>
      <c r="DV154" s="41" t="str">
        <f>IF(AU154="","",IF(成就内容!AL$121&lt;&gt;"",MAX(ROUNDUP(SMALL(AU$114:AU$163,$L154)/1000,0)*1000,1000),0))</f>
        <v/>
      </c>
      <c r="DW154" s="41" t="str">
        <f>IF(AV154="","",IF(成就内容!AM$121&lt;&gt;"",MAX(ROUNDUP(SMALL(AV$114:AV$163,$L154)/1000,0)*1000,1000),0))</f>
        <v/>
      </c>
      <c r="DX154" s="41" t="str">
        <f>IF(AW154="","",IF(成就内容!AN$121&lt;&gt;"",MAX(ROUNDUP(SMALL(AW$114:AW$163,$L154)/1000,0)*1000,1000),0))</f>
        <v/>
      </c>
      <c r="DY154" s="41" t="str">
        <f>IF(AX154="","",IF(成就内容!AO$121&lt;&gt;"",MAX(ROUNDUP(SMALL(AX$114:AX$163,$L154)/1000,0)*1000,1000),0))</f>
        <v/>
      </c>
      <c r="DZ154" s="41" t="str">
        <f>IF(AY154="","",IF(成就内容!AP$121&lt;&gt;"",MAX(ROUNDUP(SMALL(AY$114:AY$163,$L154)/1000,0)*1000,1000),0))</f>
        <v/>
      </c>
      <c r="EA154" s="41" t="str">
        <f>IF(AZ154="","",IF(成就内容!AQ$121&lt;&gt;"",MAX(ROUNDUP(SMALL(AZ$114:AZ$163,$L154)/1000,0)*1000,1000),0))</f>
        <v/>
      </c>
      <c r="EB154" s="41" t="str">
        <f>IF(BA154="","",IF(成就内容!AR$121&lt;&gt;"",MAX(ROUNDUP(SMALL(BA$114:BA$163,$L154)/1000,0)*1000,1000),0))</f>
        <v/>
      </c>
      <c r="EC154" s="41" t="str">
        <f>IF(BB154="","",IF(成就内容!AS$121&lt;&gt;"",MAX(ROUNDUP(SMALL(BB$114:BB$163,$L154)/1000,0)*1000,1000),0))</f>
        <v/>
      </c>
      <c r="ED154" s="41" t="str">
        <f>IF(BC154="","",IF(成就内容!AT$121&lt;&gt;"",MAX(ROUNDUP(SMALL(BC$114:BC$163,$L154)/1000,0)*1000,1000),0))</f>
        <v/>
      </c>
      <c r="EE154" s="41" t="str">
        <f>IF(BD154="","",IF(成就内容!AU$121&lt;&gt;"",MAX(ROUNDUP(SMALL(BD$114:BD$163,$L154)/1000,0)*1000,1000),0))</f>
        <v/>
      </c>
      <c r="EF154" s="41" t="str">
        <f>IF(BE154="","",IF(成就内容!AV$121&lt;&gt;"",MAX(ROUNDUP(SMALL(BE$114:BE$163,$L154)/1000,0)*1000,1000),0))</f>
        <v/>
      </c>
      <c r="EG154" s="41" t="str">
        <f>IF(BF154="","",IF(成就内容!AW$121&lt;&gt;"",MAX(ROUNDUP(SMALL(BF$114:BF$163,$L154)/1000,0)*1000,1000),0))</f>
        <v/>
      </c>
      <c r="EH154" s="41" t="str">
        <f>IF(BG154="","",IF(成就内容!AX$121&lt;&gt;"",MAX(ROUNDUP(SMALL(BG$114:BG$163,$L154)/1000,0)*1000,1000),0))</f>
        <v/>
      </c>
      <c r="EI154" s="41" t="str">
        <f>IF(BH154="","",IF(成就内容!AY$121&lt;&gt;"",MAX(ROUNDUP(SMALL(BH$114:BH$163,$L154)/1000,0)*1000,1000),0))</f>
        <v/>
      </c>
      <c r="EJ154" s="41" t="str">
        <f>IF(BI154="","",IF(成就内容!AZ$121&lt;&gt;"",MAX(ROUNDUP(SMALL(BI$114:BI$163,$L154)/1000,0)*1000,1000),0))</f>
        <v/>
      </c>
      <c r="EK154" s="41" t="str">
        <f>IF(BJ154="","",IF(成就内容!BA$121&lt;&gt;"",MAX(ROUNDUP(SMALL(BJ$114:BJ$163,$L154)/1000,0)*1000,1000),0))</f>
        <v/>
      </c>
      <c r="EL154" s="41" t="str">
        <f>IF(BK154="","",IF(成就内容!BB$121&lt;&gt;"",MAX(ROUNDUP(SMALL(BK$114:BK$163,$L154)/1000,0)*1000,1000),0))</f>
        <v/>
      </c>
      <c r="EM154" s="41" t="str">
        <f>IF(BL154="","",IF(成就内容!BC$121&lt;&gt;"",MAX(ROUNDUP(SMALL(BL$114:BL$163,$L154)/1000,0)*1000,1000),0))</f>
        <v/>
      </c>
      <c r="EN154" s="41" t="str">
        <f>IF(BM154="","",IF(成就内容!BD$121&lt;&gt;"",MAX(ROUNDUP(SMALL(BM$114:BM$163,$L154)/1000,0)*1000,1000),0))</f>
        <v/>
      </c>
      <c r="EO154" s="41" t="str">
        <f>IF(BN154="","",IF(成就内容!BE$121&lt;&gt;"",MAX(ROUNDUP(SMALL(BN$114:BN$163,$L154)/1000,0)*1000,1000),0))</f>
        <v/>
      </c>
      <c r="EP154" s="41" t="str">
        <f>IF(BO154="","",IF(成就内容!BF$121&lt;&gt;"",MAX(ROUNDUP(SMALL(BO$114:BO$163,$L154)/1000,0)*1000,1000),0))</f>
        <v/>
      </c>
      <c r="EQ154" s="41" t="str">
        <f>IF(BP154="","",IF(成就内容!BG$121&lt;&gt;"",MAX(ROUNDUP(SMALL(BP$114:BP$163,$L154)/1000,0)*1000,1000),0))</f>
        <v/>
      </c>
      <c r="ER154" s="41" t="str">
        <f>IF(BQ154="","",IF(成就内容!BH$121&lt;&gt;"",MAX(ROUNDUP(SMALL(BQ$114:BQ$163,$L154)/1000,0)*1000,1000),0))</f>
        <v/>
      </c>
      <c r="ES154" s="41" t="str">
        <f>IF(BR154="","",IF(成就内容!BI$121&lt;&gt;"",MAX(ROUNDUP(SMALL(BR$114:BR$163,$L154)/1000,0)*1000,1000),0))</f>
        <v/>
      </c>
      <c r="ET154" s="41">
        <f>IF(BS154="","",IF(成就内容!BJ$121&lt;&gt;"",MAX(ROUNDUP(SMALL(BS$114:BS$163,$L154)/1000,0)*1000,1000),0))</f>
        <v>3737000</v>
      </c>
      <c r="EU154" s="41" t="str">
        <f>IF(BT154="","",IF(成就内容!BK$121&lt;&gt;"",MAX(ROUNDUP(SMALL(BT$114:BT$163,$L154)/1000,0)*1000,1000),0))</f>
        <v/>
      </c>
      <c r="EV154" s="41" t="str">
        <f>IF(BU154="","",IF(成就内容!BL$121&lt;&gt;"",MAX(ROUNDUP(SMALL(BU$114:BU$163,$L154)/1000,0)*1000,1000),0))</f>
        <v/>
      </c>
      <c r="EW154" s="41">
        <f>IF(BV154="","",IF(成就内容!BM$121&lt;&gt;"",MAX(ROUNDUP(SMALL(BV$114:BV$163,$L154)/1000,0)*1000,1000),0))</f>
        <v>4983000</v>
      </c>
      <c r="EX154" s="41" t="str">
        <f>IF(BW154="","",IF(成就内容!BN$121&lt;&gt;"",MAX(ROUNDUP(SMALL(BW$114:BW$163,$L154)/1000,0)*1000,1000),0))</f>
        <v/>
      </c>
      <c r="EY154" s="41">
        <f>IF(BX154="","",IF(成就内容!BO$121&lt;&gt;"",MAX(ROUNDUP(SMALL(BX$114:BX$163,$L154)/1000,0)*1000,1000),0))</f>
        <v>0</v>
      </c>
      <c r="EZ154" s="41">
        <f>IF(BY154="","",IF(成就内容!BP$121&lt;&gt;"",MAX(ROUNDUP(SMALL(BY$114:BY$163,$L154)/1000,0)*1000,1000),0))</f>
        <v>0</v>
      </c>
      <c r="FA154" s="41">
        <f>IF(BZ154="","",IF(成就内容!BQ$121&lt;&gt;"",MAX(ROUNDUP(SMALL(BZ$114:BZ$163,$L154)/1000,0)*1000,1000),0))</f>
        <v>0</v>
      </c>
      <c r="FB154" s="41" t="str">
        <f>IF(CA154="","",IF(成就内容!BR$121&lt;&gt;"",MAX(ROUNDUP(SMALL(CA$114:CA$163,$L154)/1000,0)*1000,1000),0))</f>
        <v/>
      </c>
      <c r="FC154" s="41" t="str">
        <f>IF(CB154="","",IF(成就内容!BS$121&lt;&gt;"",MAX(ROUNDUP(SMALL(CB$114:CB$163,$L154)/1000,0)*1000,1000),0))</f>
        <v/>
      </c>
      <c r="FD154" s="41">
        <f>IF(CC154="","",IF(成就内容!BT$121&lt;&gt;"",MAX(ROUNDUP(SMALL(CC$114:CC$163,$L154)/1000,0)*1000,1000),0))</f>
        <v>0</v>
      </c>
      <c r="FE154" s="41">
        <f>IF(CD154="","",IF(成就内容!BU$121&lt;&gt;"",MAX(ROUNDUP(SMALL(CD$114:CD$163,$L154)/1000,0)*1000,1000),0))</f>
        <v>0</v>
      </c>
      <c r="FF154" s="41" t="str">
        <f>IF(CE154="","",IF(成就内容!BV$121&lt;&gt;"",MAX(ROUNDUP(SMALL(CE$114:CE$163,$L154)/1000,0)*1000,1000),0))</f>
        <v/>
      </c>
      <c r="FG154" s="41" t="str">
        <f>IF(CF154="","",IF(成就内容!BW$121&lt;&gt;"",MAX(ROUNDUP(SMALL(CF$114:CF$163,$L154)/1000,0)*1000,1000),0))</f>
        <v/>
      </c>
      <c r="FH154" s="41" t="str">
        <f>IF(CG154="","",IF(成就内容!BX$121&lt;&gt;"",MAX(ROUNDUP(SMALL(CG$114:CG$163,$L154)/1000,0)*1000,1000),0))</f>
        <v/>
      </c>
      <c r="FI154" s="41" t="str">
        <f>IF(CH154="","",IF(成就内容!BY$121&lt;&gt;"",MAX(ROUNDUP(SMALL(CH$114:CH$163,$L154)/1000,0)*1000,1000),0))</f>
        <v/>
      </c>
      <c r="FJ154" s="41" t="str">
        <f>IF(CI154="","",IF(成就内容!BZ$121&lt;&gt;"",MAX(ROUNDUP(SMALL(CI$114:CI$163,$L154)/1000,0)*1000,1000),0))</f>
        <v/>
      </c>
    </row>
    <row r="155" spans="2:166" s="96" customFormat="1" x14ac:dyDescent="0.15">
      <c r="B155" s="96">
        <v>152</v>
      </c>
      <c r="C155" s="96">
        <f>'[1]功能-子任务'!$S156</f>
        <v>342907.2</v>
      </c>
      <c r="D155" s="96">
        <f>'[1]功能-子任务'!$AC156</f>
        <v>317440000</v>
      </c>
      <c r="E155" s="96">
        <f>'[1]功能-子任务'!$AM156/4</f>
        <v>2095907031.25</v>
      </c>
      <c r="F155" s="96">
        <f t="shared" ref="F155:F162" si="155">E155</f>
        <v>2095907031.25</v>
      </c>
      <c r="G155" s="96">
        <f>'[1]功能-子任务'!$AR156</f>
        <v>4473620000.000001</v>
      </c>
      <c r="H155" s="96">
        <f>'[1]功能-子任务'!$BA156</f>
        <v>594950</v>
      </c>
      <c r="I155" s="96">
        <f>'[1]功能-子任务'!$BJ156</f>
        <v>2462376</v>
      </c>
      <c r="J155" s="19"/>
      <c r="L155" s="43">
        <v>42</v>
      </c>
      <c r="M155" s="41" t="str">
        <f>IF(成就内容!D48="","",INDEX($E$4:$E$178*成就内容!D$121/SUM(成就内容!$D$121:$BZ$121),成就内容!D104,1)-SUM(M$114:M154))</f>
        <v/>
      </c>
      <c r="N155" s="41" t="str">
        <f>IF(成就内容!E48="","",INDEX($E$4:$E$178*成就内容!E$121/SUM(成就内容!$D$121:$BZ$121),成就内容!E104,1)-SUM(N$114:N154))</f>
        <v/>
      </c>
      <c r="O155" s="41" t="str">
        <f>IF(成就内容!F48="","",INDEX($E$4:$E$178*成就内容!F$121/SUM(成就内容!$D$121:$BZ$121),成就内容!F104,1)-SUM(O$114:O154))</f>
        <v/>
      </c>
      <c r="P155" s="41" t="str">
        <f>IF(成就内容!G48="","",INDEX($E$4:$E$178*成就内容!G$121/SUM(成就内容!$D$121:$BZ$121),成就内容!G104,1)-SUM(P$114:P154))</f>
        <v/>
      </c>
      <c r="Q155" s="41" t="str">
        <f>IF(成就内容!H48="","",INDEX($E$4:$E$178*成就内容!H$121/SUM(成就内容!$D$121:$BZ$121),成就内容!H104,1)-SUM(Q$114:Q154))</f>
        <v/>
      </c>
      <c r="R155" s="41" t="str">
        <f>IF(成就内容!I48="","",INDEX($E$4:$E$178*成就内容!I$121/SUM(成就内容!$D$121:$BZ$121),成就内容!I104,1)-SUM(R$114:R154))</f>
        <v/>
      </c>
      <c r="S155" s="41" t="str">
        <f>IF(成就内容!J48="","",INDEX($E$4:$E$178*成就内容!J$121/SUM(成就内容!$D$121:$BZ$121),成就内容!J104,1)-SUM(S$114:S154))</f>
        <v/>
      </c>
      <c r="T155" s="41" t="str">
        <f>IF(成就内容!K48="","",INDEX($E$4:$E$178*成就内容!K$121/SUM(成就内容!$D$121:$BZ$121),成就内容!K104,1)-SUM(T$114:T154))</f>
        <v/>
      </c>
      <c r="U155" s="41" t="str">
        <f>IF(成就内容!L48="","",INDEX($E$4:$E$178*成就内容!L$121/SUM(成就内容!$D$121:$BZ$121),成就内容!L104,1)-SUM(U$114:U154))</f>
        <v/>
      </c>
      <c r="V155" s="41" t="str">
        <f>IF(成就内容!M48="","",INDEX($E$4:$E$178*成就内容!M$121/SUM(成就内容!$D$121:$BZ$121),成就内容!M104,1)-SUM(V$114:V154))</f>
        <v/>
      </c>
      <c r="W155" s="41" t="str">
        <f>IF(成就内容!N48="","",INDEX($E$4:$E$178*成就内容!N$121/SUM(成就内容!$D$121:$BZ$121),成就内容!N104,1)-SUM(W$114:W154))</f>
        <v/>
      </c>
      <c r="X155" s="41" t="str">
        <f>IF(成就内容!O48="","",INDEX($E$4:$E$178*成就内容!O$121/SUM(成就内容!$D$121:$BZ$121),成就内容!O104,1)-SUM(X$114:X154))</f>
        <v/>
      </c>
      <c r="Y155" s="41" t="str">
        <f>IF(成就内容!P48="","",INDEX($E$4:$E$178*成就内容!P$121/SUM(成就内容!$D$121:$BZ$121),成就内容!P104,1)-SUM(Y$114:Y154))</f>
        <v/>
      </c>
      <c r="Z155" s="41" t="str">
        <f>IF(成就内容!Q48="","",INDEX($E$4:$E$178*成就内容!Q$121/SUM(成就内容!$D$121:$BZ$121),成就内容!Q104,1)-SUM(Z$114:Z154))</f>
        <v/>
      </c>
      <c r="AA155" s="41" t="str">
        <f>IF(成就内容!R48="","",INDEX($E$4:$E$178*成就内容!R$121/SUM(成就内容!$D$121:$BZ$121),成就内容!R104,1)-SUM(AA$114:AA154))</f>
        <v/>
      </c>
      <c r="AB155" s="41" t="str">
        <f>IF(成就内容!S48="","",INDEX($E$4:$E$178*成就内容!S$121/SUM(成就内容!$D$121:$BZ$121),成就内容!S104,1)-SUM(AB$114:AB154))</f>
        <v/>
      </c>
      <c r="AC155" s="41" t="str">
        <f>IF(成就内容!T48="","",INDEX($E$4:$E$178*成就内容!T$121/SUM(成就内容!$D$121:$BZ$121),成就内容!T104,1)-SUM(AC$114:AC154))</f>
        <v/>
      </c>
      <c r="AD155" s="41" t="str">
        <f>IF(成就内容!U48="","",INDEX($E$4:$E$178*成就内容!U$121/SUM(成就内容!$D$121:$BZ$121),成就内容!U104,1)-SUM(AD$114:AD154))</f>
        <v/>
      </c>
      <c r="AE155" s="41" t="str">
        <f>IF(成就内容!V48="","",INDEX($E$4:$E$178*成就内容!V$121/SUM(成就内容!$D$121:$BZ$121),成就内容!V104,1)-SUM(AE$114:AE154))</f>
        <v/>
      </c>
      <c r="AF155" s="41" t="str">
        <f>IF(成就内容!W48="","",INDEX($E$4:$E$178*成就内容!W$121/SUM(成就内容!$D$121:$BZ$121),成就内容!W104,1)-SUM(AF$114:AF154))</f>
        <v/>
      </c>
      <c r="AG155" s="41" t="str">
        <f>IF(成就内容!X48="","",INDEX($E$4:$E$178*成就内容!X$121/SUM(成就内容!$D$121:$BZ$121),成就内容!X104,1)-SUM(AG$114:AG154))</f>
        <v/>
      </c>
      <c r="AH155" s="41" t="str">
        <f>IF(成就内容!Y48="","",INDEX($E$4:$E$178*成就内容!Y$121/SUM(成就内容!$D$121:$BZ$121),成就内容!Y104,1)-SUM(AH$114:AH154))</f>
        <v/>
      </c>
      <c r="AI155" s="41" t="str">
        <f>IF(成就内容!Z48="","",INDEX($E$4:$E$178*成就内容!Z$121/SUM(成就内容!$D$121:$BZ$121),成就内容!Z104,1)-SUM(AI$114:AI154))</f>
        <v/>
      </c>
      <c r="AJ155" s="41" t="str">
        <f>IF(成就内容!AA48="","",INDEX($E$4:$E$178*成就内容!AA$121/SUM(成就内容!$D$121:$BZ$121),成就内容!AA104,1)-SUM(AJ$114:AJ154))</f>
        <v/>
      </c>
      <c r="AK155" s="41" t="str">
        <f>IF(成就内容!AB48="","",INDEX($E$4:$E$178*成就内容!AB$121/SUM(成就内容!$D$121:$BZ$121),成就内容!AB104,1)-SUM(AK$114:AK154))</f>
        <v/>
      </c>
      <c r="AL155" s="41" t="str">
        <f>IF(成就内容!AC48="","",INDEX($E$4:$E$178*成就内容!AC$121/SUM(成就内容!$D$121:$BZ$121),成就内容!AC104,1)-SUM(AL$114:AL154))</f>
        <v/>
      </c>
      <c r="AM155" s="41" t="str">
        <f>IF(成就内容!AD48="","",INDEX($E$4:$E$178*成就内容!AD$121/SUM(成就内容!$D$121:$BZ$121),成就内容!AD104,1)-SUM(AM$114:AM154))</f>
        <v/>
      </c>
      <c r="AN155" s="41" t="str">
        <f>IF(成就内容!AE48="","",INDEX($E$4:$E$178*成就内容!AE$121/SUM(成就内容!$D$121:$BZ$121),成就内容!AE104,1)-SUM(AN$114:AN154))</f>
        <v/>
      </c>
      <c r="AO155" s="41" t="str">
        <f>IF(成就内容!AF48="","",INDEX($E$4:$E$178*成就内容!AF$121/SUM(成就内容!$D$121:$BZ$121),成就内容!AF104,1)-SUM(AO$114:AO154))</f>
        <v/>
      </c>
      <c r="AP155" s="41" t="str">
        <f>IF(成就内容!AG48="","",INDEX($E$4:$E$178*成就内容!AG$121/SUM(成就内容!$D$121:$BZ$121),成就内容!AG104,1)-SUM(AP$114:AP154))</f>
        <v/>
      </c>
      <c r="AQ155" s="41" t="str">
        <f>IF(成就内容!AH48="","",INDEX($E$4:$E$178*成就内容!AH$121/SUM(成就内容!$D$121:$BZ$121),成就内容!AH104,1)-SUM(AQ$114:AQ154))</f>
        <v/>
      </c>
      <c r="AR155" s="41" t="str">
        <f>IF(成就内容!AI48="","",INDEX($E$4:$E$178*成就内容!AI$121/SUM(成就内容!$D$121:$BZ$121),成就内容!AI104,1)-SUM(AR$114:AR154))</f>
        <v/>
      </c>
      <c r="AS155" s="41" t="str">
        <f>IF(成就内容!AJ48="","",INDEX($E$4:$E$178*成就内容!AJ$121/SUM(成就内容!$D$121:$BZ$121),成就内容!AJ104,1)-SUM(AS$114:AS154))</f>
        <v/>
      </c>
      <c r="AT155" s="41" t="str">
        <f>IF(成就内容!AK48="","",INDEX($E$4:$E$178*成就内容!AK$121/SUM(成就内容!$D$121:$BZ$121),成就内容!AK104,1)-SUM(AT$114:AT154))</f>
        <v/>
      </c>
      <c r="AU155" s="41" t="str">
        <f>IF(成就内容!AL48="","",INDEX($E$4:$E$178*成就内容!AL$121/SUM(成就内容!$D$121:$BZ$121),成就内容!AL104,1)-SUM(AU$114:AU154))</f>
        <v/>
      </c>
      <c r="AV155" s="41" t="str">
        <f>IF(成就内容!AM48="","",INDEX($E$4:$E$178*成就内容!AM$121/SUM(成就内容!$D$121:$BZ$121),成就内容!AM104,1)-SUM(AV$114:AV154))</f>
        <v/>
      </c>
      <c r="AW155" s="41" t="str">
        <f>IF(成就内容!AN48="","",INDEX($E$4:$E$178*成就内容!AN$121/SUM(成就内容!$D$121:$BZ$121),成就内容!AN104,1)-SUM(AW$114:AW154))</f>
        <v/>
      </c>
      <c r="AX155" s="41" t="str">
        <f>IF(成就内容!AO48="","",INDEX($E$4:$E$178*成就内容!AO$121/SUM(成就内容!$D$121:$BZ$121),成就内容!AO104,1)-SUM(AX$114:AX154))</f>
        <v/>
      </c>
      <c r="AY155" s="41" t="str">
        <f>IF(成就内容!AP48="","",INDEX($E$4:$E$178*成就内容!AP$121/SUM(成就内容!$D$121:$BZ$121),成就内容!AP104,1)-SUM(AY$114:AY154))</f>
        <v/>
      </c>
      <c r="AZ155" s="41" t="str">
        <f>IF(成就内容!AQ48="","",INDEX($E$4:$E$178*成就内容!AQ$121/SUM(成就内容!$D$121:$BZ$121),成就内容!AQ104,1)-SUM(AZ$114:AZ154))</f>
        <v/>
      </c>
      <c r="BA155" s="41" t="str">
        <f>IF(成就内容!AR48="","",INDEX($E$4:$E$178*成就内容!AR$121/SUM(成就内容!$D$121:$BZ$121),成就内容!AR104,1)-SUM(BA$114:BA154))</f>
        <v/>
      </c>
      <c r="BB155" s="41" t="str">
        <f>IF(成就内容!AS48="","",INDEX($E$4:$E$178*成就内容!AS$121/SUM(成就内容!$D$121:$BZ$121),成就内容!AS104,1)-SUM(BB$114:BB154))</f>
        <v/>
      </c>
      <c r="BC155" s="41" t="str">
        <f>IF(成就内容!AT48="","",INDEX($E$4:$E$178*成就内容!AT$121/SUM(成就内容!$D$121:$BZ$121),成就内容!AT104,1)-SUM(BC$114:BC154))</f>
        <v/>
      </c>
      <c r="BD155" s="41" t="str">
        <f>IF(成就内容!AU48="","",INDEX($E$4:$E$178*成就内容!AU$121/SUM(成就内容!$D$121:$BZ$121),成就内容!AU104,1)-SUM(BD$114:BD154))</f>
        <v/>
      </c>
      <c r="BE155" s="41" t="str">
        <f>IF(成就内容!AV48="","",INDEX($E$4:$E$178*成就内容!AV$121/SUM(成就内容!$D$121:$BZ$121),成就内容!AV104,1)-SUM(BE$114:BE154))</f>
        <v/>
      </c>
      <c r="BF155" s="41" t="str">
        <f>IF(成就内容!AW48="","",INDEX($E$4:$E$178*成就内容!AW$121/SUM(成就内容!$D$121:$BZ$121),成就内容!AW104,1)-SUM(BF$114:BF154))</f>
        <v/>
      </c>
      <c r="BG155" s="41" t="str">
        <f>IF(成就内容!AX48="","",INDEX($E$4:$E$178*成就内容!AX$121/SUM(成就内容!$D$121:$BZ$121),成就内容!AX104,1)-SUM(BG$114:BG154))</f>
        <v/>
      </c>
      <c r="BH155" s="41" t="str">
        <f>IF(成就内容!AY48="","",INDEX($E$4:$E$178*成就内容!AY$121/SUM(成就内容!$D$121:$BZ$121),成就内容!AY104,1)-SUM(BH$114:BH154))</f>
        <v/>
      </c>
      <c r="BI155" s="41" t="str">
        <f>IF(成就内容!AZ48="","",INDEX($E$4:$E$178*成就内容!AZ$121/SUM(成就内容!$D$121:$BZ$121),成就内容!AZ104,1)-SUM(BI$114:BI154))</f>
        <v/>
      </c>
      <c r="BJ155" s="41" t="str">
        <f>IF(成就内容!BA48="","",INDEX($E$4:$E$178*成就内容!BA$121/SUM(成就内容!$D$121:$BZ$121),成就内容!BA104,1)-SUM(BJ$114:BJ154))</f>
        <v/>
      </c>
      <c r="BK155" s="41" t="str">
        <f>IF(成就内容!BB48="","",INDEX($E$4:$E$178*成就内容!BB$121/SUM(成就内容!$D$121:$BZ$121),成就内容!BB104,1)-SUM(BK$114:BK154))</f>
        <v/>
      </c>
      <c r="BL155" s="41" t="str">
        <f>IF(成就内容!BC48="","",INDEX($E$4:$E$178*成就内容!BC$121/SUM(成就内容!$D$121:$BZ$121),成就内容!BC104,1)-SUM(BL$114:BL154))</f>
        <v/>
      </c>
      <c r="BM155" s="41" t="str">
        <f>IF(成就内容!BD48="","",INDEX($E$4:$E$178*成就内容!BD$121/SUM(成就内容!$D$121:$BZ$121),成就内容!BD104,1)-SUM(BM$114:BM154))</f>
        <v/>
      </c>
      <c r="BN155" s="41" t="str">
        <f>IF(成就内容!BE48="","",INDEX($E$4:$E$178*成就内容!BE$121/SUM(成就内容!$D$121:$BZ$121),成就内容!BE104,1)-SUM(BN$114:BN154))</f>
        <v/>
      </c>
      <c r="BO155" s="41" t="str">
        <f>IF(成就内容!BF48="","",INDEX($E$4:$E$178*成就内容!BF$121/SUM(成就内容!$D$121:$BZ$121),成就内容!BF104,1)-SUM(BO$114:BO154))</f>
        <v/>
      </c>
      <c r="BP155" s="41" t="str">
        <f>IF(成就内容!BG48="","",INDEX($E$4:$E$178*成就内容!BG$121/SUM(成就内容!$D$121:$BZ$121),成就内容!BG104,1)-SUM(BP$114:BP154))</f>
        <v/>
      </c>
      <c r="BQ155" s="41" t="str">
        <f>IF(成就内容!BH48="","",INDEX($E$4:$E$178*成就内容!BH$121/SUM(成就内容!$D$121:$BZ$121),成就内容!BH104,1)-SUM(BQ$114:BQ154))</f>
        <v/>
      </c>
      <c r="BR155" s="41" t="str">
        <f>IF(成就内容!BI48="","",INDEX($E$4:$E$178*成就内容!BI$121/SUM(成就内容!$D$121:$BZ$121),成就内容!BI104,1)-SUM(BR$114:BR154))</f>
        <v/>
      </c>
      <c r="BS155" s="41">
        <f>IF(成就内容!BJ48="","",INDEX($E$4:$E$178*成就内容!BJ$121/SUM(成就内容!$D$121:$BZ$121),成就内容!BJ104,1)-SUM(BS$114:BS154))</f>
        <v>4982461.7346938774</v>
      </c>
      <c r="BT155" s="41" t="str">
        <f>IF(成就内容!BK48="","",INDEX($E$4:$E$178*成就内容!BK$121/SUM(成就内容!$D$121:$BZ$121),成就内容!BK104,1)-SUM(BT$114:BT154))</f>
        <v/>
      </c>
      <c r="BU155" s="41" t="str">
        <f>IF(成就内容!BL48="","",INDEX($E$4:$E$178*成就内容!BL$121/SUM(成就内容!$D$121:$BZ$121),成就内容!BL104,1)-SUM(BU$114:BU154))</f>
        <v/>
      </c>
      <c r="BV155" s="41">
        <f>IF(成就内容!BM48="","",INDEX($E$4:$E$178*成就内容!BM$121/SUM(成就内容!$D$121:$BZ$121),成就内容!BM104,1)-SUM(BV$114:BV154))</f>
        <v>4982461.7346938699</v>
      </c>
      <c r="BW155" s="41" t="str">
        <f>IF(成就内容!BN48="","",INDEX($E$4:$E$178*成就内容!BN$121/SUM(成就内容!$D$121:$BZ$121),成就内容!BN104,1)-SUM(BW$114:BW154))</f>
        <v/>
      </c>
      <c r="BX155" s="41">
        <f>IF(成就内容!BO48="","",INDEX($E$4:$E$178*成就内容!BO$121/SUM(成就内容!$D$121:$BZ$121),成就内容!BO104,1)-SUM(BX$114:BX154))</f>
        <v>0</v>
      </c>
      <c r="BY155" s="41">
        <f>IF(成就内容!BP48="","",INDEX($E$4:$E$178*成就内容!BP$121/SUM(成就内容!$D$121:$BZ$121),成就内容!BP104,1)-SUM(BY$114:BY154))</f>
        <v>0</v>
      </c>
      <c r="BZ155" s="41">
        <f>IF(成就内容!BQ48="","",INDEX($E$4:$E$178*成就内容!BQ$121/SUM(成就内容!$D$121:$BZ$121),成就内容!BQ104,1)-SUM(BZ$114:BZ154))</f>
        <v>0</v>
      </c>
      <c r="CA155" s="41" t="str">
        <f>IF(成就内容!BR48="","",INDEX($E$4:$E$178*成就内容!BR$121/SUM(成就内容!$D$121:$BZ$121),成就内容!BR104,1)-SUM(CA$114:CA154))</f>
        <v/>
      </c>
      <c r="CB155" s="41" t="str">
        <f>IF(成就内容!BS48="","",INDEX($E$4:$E$178*成就内容!BS$121/SUM(成就内容!$D$121:$BZ$121),成就内容!BS104,1)-SUM(CB$114:CB154))</f>
        <v/>
      </c>
      <c r="CC155" s="41">
        <f>IF(成就内容!BT48="","",INDEX($E$4:$E$178*成就内容!BT$121/SUM(成就内容!$D$121:$BZ$121),成就内容!BT104,1)-SUM(CC$114:CC154))</f>
        <v>0</v>
      </c>
      <c r="CD155" s="41">
        <f>IF(成就内容!BU48="","",INDEX($E$4:$E$178*成就内容!BU$121/SUM(成就内容!$D$121:$BZ$121),成就内容!BU104,1)-SUM(CD$114:CD154))</f>
        <v>0</v>
      </c>
      <c r="CE155" s="41" t="str">
        <f>IF(成就内容!BV48="","",INDEX($E$4:$E$178*成就内容!BV$121/SUM(成就内容!$D$121:$BZ$121),成就内容!BV104,1)-SUM(CE$114:CE154))</f>
        <v/>
      </c>
      <c r="CF155" s="41" t="str">
        <f>IF(成就内容!BW48="","",INDEX($E$4:$E$178*成就内容!BW$121/SUM(成就内容!$D$121:$BZ$121),成就内容!BW104,1)-SUM(CF$114:CF154))</f>
        <v/>
      </c>
      <c r="CG155" s="41" t="str">
        <f>IF(成就内容!BX48="","",INDEX($E$4:$E$178*成就内容!BX$121/SUM(成就内容!$D$121:$BZ$121),成就内容!BX104,1)-SUM(CG$114:CG154))</f>
        <v/>
      </c>
      <c r="CH155" s="41" t="str">
        <f>IF(成就内容!BY48="","",INDEX($E$4:$E$178*成就内容!BY$121/SUM(成就内容!$D$121:$BZ$121),成就内容!BY104,1)-SUM(CH$114:CH154))</f>
        <v/>
      </c>
      <c r="CI155" s="41" t="str">
        <f>IF(成就内容!BZ48="","",INDEX($E$4:$E$178*成就内容!BZ$121/SUM(成就内容!$D$121:$BZ$121),成就内容!BZ104,1)-SUM(CI$114:CI154))</f>
        <v/>
      </c>
      <c r="CK155" s="19"/>
      <c r="CM155" s="43">
        <v>42</v>
      </c>
      <c r="CN155" s="41" t="str">
        <f>IF(M155="","",IF(成就内容!D$121&lt;&gt;"",MAX(ROUNDUP(SMALL(M$114:M$163,$L155)/1000,0)*1000,1000),0))</f>
        <v/>
      </c>
      <c r="CO155" s="41" t="str">
        <f>IF(N155="","",IF(成就内容!E$121&lt;&gt;"",MAX(ROUNDUP(SMALL(N$114:N$163,$L155)/1000,0)*1000,1000),0))</f>
        <v/>
      </c>
      <c r="CP155" s="41" t="str">
        <f>IF(O155="","",IF(成就内容!F$121&lt;&gt;"",MAX(ROUNDUP(SMALL(O$114:O$163,$L155)/1000,0)*1000,1000),0))</f>
        <v/>
      </c>
      <c r="CQ155" s="41" t="str">
        <f>IF(P155="","",IF(成就内容!G$121&lt;&gt;"",MAX(ROUNDUP(SMALL(P$114:P$163,$L155)/1000,0)*1000,1000),0))</f>
        <v/>
      </c>
      <c r="CR155" s="41" t="str">
        <f>IF(Q155="","",IF(成就内容!H$121&lt;&gt;"",MAX(ROUNDUP(SMALL(Q$114:Q$163,$L155)/1000,0)*1000,1000),0))</f>
        <v/>
      </c>
      <c r="CS155" s="41" t="str">
        <f>IF(R155="","",IF(成就内容!I$121&lt;&gt;"",MAX(ROUNDUP(SMALL(R$114:R$163,$L155)/1000,0)*1000,1000),0))</f>
        <v/>
      </c>
      <c r="CT155" s="41" t="str">
        <f>IF(S155="","",IF(成就内容!J$121&lt;&gt;"",MAX(ROUNDUP(SMALL(S$114:S$163,$L155)/1000,0)*1000,1000),0))</f>
        <v/>
      </c>
      <c r="CU155" s="41" t="str">
        <f>IF(T155="","",IF(成就内容!K$121&lt;&gt;"",MAX(ROUNDUP(SMALL(T$114:T$163,$L155)/1000,0)*1000,1000),0))</f>
        <v/>
      </c>
      <c r="CV155" s="41" t="str">
        <f>IF(U155="","",IF(成就内容!L$121&lt;&gt;"",MAX(ROUNDUP(SMALL(U$114:U$163,$L155)/1000,0)*1000,1000),0))</f>
        <v/>
      </c>
      <c r="CW155" s="41" t="str">
        <f>IF(V155="","",IF(成就内容!M$121&lt;&gt;"",MAX(ROUNDUP(SMALL(V$114:V$163,$L155)/1000,0)*1000,1000),0))</f>
        <v/>
      </c>
      <c r="CX155" s="41" t="str">
        <f>IF(W155="","",IF(成就内容!N$121&lt;&gt;"",MAX(ROUNDUP(SMALL(W$114:W$163,$L155)/1000,0)*1000,1000),0))</f>
        <v/>
      </c>
      <c r="CY155" s="41" t="str">
        <f>IF(X155="","",IF(成就内容!O$121&lt;&gt;"",MAX(ROUNDUP(SMALL(X$114:X$163,$L155)/1000,0)*1000,1000),0))</f>
        <v/>
      </c>
      <c r="CZ155" s="41" t="str">
        <f>IF(Y155="","",IF(成就内容!P$121&lt;&gt;"",MAX(ROUNDUP(SMALL(Y$114:Y$163,$L155)/1000,0)*1000,1000),0))</f>
        <v/>
      </c>
      <c r="DA155" s="41" t="str">
        <f>IF(Z155="","",IF(成就内容!Q$121&lt;&gt;"",MAX(ROUNDUP(SMALL(Z$114:Z$163,$L155)/1000,0)*1000,1000),0))</f>
        <v/>
      </c>
      <c r="DB155" s="41" t="str">
        <f>IF(AA155="","",IF(成就内容!R$121&lt;&gt;"",MAX(ROUNDUP(SMALL(AA$114:AA$163,$L155)/1000,0)*1000,1000),0))</f>
        <v/>
      </c>
      <c r="DC155" s="41" t="str">
        <f>IF(AB155="","",IF(成就内容!S$121&lt;&gt;"",MAX(ROUNDUP(SMALL(AB$114:AB$163,$L155)/1000,0)*1000,1000),0))</f>
        <v/>
      </c>
      <c r="DD155" s="41" t="str">
        <f>IF(AC155="","",IF(成就内容!T$121&lt;&gt;"",MAX(ROUNDUP(SMALL(AC$114:AC$163,$L155)/1000,0)*1000,1000),0))</f>
        <v/>
      </c>
      <c r="DE155" s="41" t="str">
        <f>IF(AD155="","",IF(成就内容!U$121&lt;&gt;"",MAX(ROUNDUP(SMALL(AD$114:AD$163,$L155)/1000,0)*1000,1000),0))</f>
        <v/>
      </c>
      <c r="DF155" s="41" t="str">
        <f>IF(AE155="","",IF(成就内容!V$121&lt;&gt;"",MAX(ROUNDUP(SMALL(AE$114:AE$163,$L155)/1000,0)*1000,1000),0))</f>
        <v/>
      </c>
      <c r="DG155" s="41" t="str">
        <f>IF(AF155="","",IF(成就内容!W$121&lt;&gt;"",MAX(ROUNDUP(SMALL(AF$114:AF$163,$L155)/1000,0)*1000,1000),0))</f>
        <v/>
      </c>
      <c r="DH155" s="41" t="str">
        <f>IF(AG155="","",IF(成就内容!X$121&lt;&gt;"",MAX(ROUNDUP(SMALL(AG$114:AG$163,$L155)/1000,0)*1000,1000),0))</f>
        <v/>
      </c>
      <c r="DI155" s="41" t="str">
        <f>IF(AH155="","",IF(成就内容!Y$121&lt;&gt;"",MAX(ROUNDUP(SMALL(AH$114:AH$163,$L155)/1000,0)*1000,1000),0))</f>
        <v/>
      </c>
      <c r="DJ155" s="41" t="str">
        <f>IF(AI155="","",IF(成就内容!Z$121&lt;&gt;"",MAX(ROUNDUP(SMALL(AI$114:AI$163,$L155)/1000,0)*1000,1000),0))</f>
        <v/>
      </c>
      <c r="DK155" s="41" t="str">
        <f>IF(AJ155="","",IF(成就内容!AA$121&lt;&gt;"",MAX(ROUNDUP(SMALL(AJ$114:AJ$163,$L155)/1000,0)*1000,1000),0))</f>
        <v/>
      </c>
      <c r="DL155" s="41" t="str">
        <f>IF(AK155="","",IF(成就内容!AB$121&lt;&gt;"",MAX(ROUNDUP(SMALL(AK$114:AK$163,$L155)/1000,0)*1000,1000),0))</f>
        <v/>
      </c>
      <c r="DM155" s="41" t="str">
        <f>IF(AL155="","",IF(成就内容!AC$121&lt;&gt;"",MAX(ROUNDUP(SMALL(AL$114:AL$163,$L155)/1000,0)*1000,1000),0))</f>
        <v/>
      </c>
      <c r="DN155" s="41" t="str">
        <f>IF(AM155="","",IF(成就内容!AD$121&lt;&gt;"",MAX(ROUNDUP(SMALL(AM$114:AM$163,$L155)/1000,0)*1000,1000),0))</f>
        <v/>
      </c>
      <c r="DO155" s="41" t="str">
        <f>IF(AN155="","",IF(成就内容!AE$121&lt;&gt;"",MAX(ROUNDUP(SMALL(AN$114:AN$163,$L155)/1000,0)*1000,1000),0))</f>
        <v/>
      </c>
      <c r="DP155" s="41" t="str">
        <f>IF(AO155="","",IF(成就内容!AF$121&lt;&gt;"",MAX(ROUNDUP(SMALL(AO$114:AO$163,$L155)/1000,0)*1000,1000),0))</f>
        <v/>
      </c>
      <c r="DQ155" s="41" t="str">
        <f>IF(AP155="","",IF(成就内容!AG$121&lt;&gt;"",MAX(ROUNDUP(SMALL(AP$114:AP$163,$L155)/1000,0)*1000,1000),0))</f>
        <v/>
      </c>
      <c r="DR155" s="41" t="str">
        <f>IF(AQ155="","",IF(成就内容!AH$121&lt;&gt;"",MAX(ROUNDUP(SMALL(AQ$114:AQ$163,$L155)/1000,0)*1000,1000),0))</f>
        <v/>
      </c>
      <c r="DS155" s="41" t="str">
        <f>IF(AR155="","",IF(成就内容!AI$121&lt;&gt;"",MAX(ROUNDUP(SMALL(AR$114:AR$163,$L155)/1000,0)*1000,1000),0))</f>
        <v/>
      </c>
      <c r="DT155" s="41" t="str">
        <f>IF(AS155="","",IF(成就内容!AJ$121&lt;&gt;"",MAX(ROUNDUP(SMALL(AS$114:AS$163,$L155)/1000,0)*1000,1000),0))</f>
        <v/>
      </c>
      <c r="DU155" s="41" t="str">
        <f>IF(AT155="","",IF(成就内容!AK$121&lt;&gt;"",MAX(ROUNDUP(SMALL(AT$114:AT$163,$L155)/1000,0)*1000,1000),0))</f>
        <v/>
      </c>
      <c r="DV155" s="41" t="str">
        <f>IF(AU155="","",IF(成就内容!AL$121&lt;&gt;"",MAX(ROUNDUP(SMALL(AU$114:AU$163,$L155)/1000,0)*1000,1000),0))</f>
        <v/>
      </c>
      <c r="DW155" s="41" t="str">
        <f>IF(AV155="","",IF(成就内容!AM$121&lt;&gt;"",MAX(ROUNDUP(SMALL(AV$114:AV$163,$L155)/1000,0)*1000,1000),0))</f>
        <v/>
      </c>
      <c r="DX155" s="41" t="str">
        <f>IF(AW155="","",IF(成就内容!AN$121&lt;&gt;"",MAX(ROUNDUP(SMALL(AW$114:AW$163,$L155)/1000,0)*1000,1000),0))</f>
        <v/>
      </c>
      <c r="DY155" s="41" t="str">
        <f>IF(AX155="","",IF(成就内容!AO$121&lt;&gt;"",MAX(ROUNDUP(SMALL(AX$114:AX$163,$L155)/1000,0)*1000,1000),0))</f>
        <v/>
      </c>
      <c r="DZ155" s="41" t="str">
        <f>IF(AY155="","",IF(成就内容!AP$121&lt;&gt;"",MAX(ROUNDUP(SMALL(AY$114:AY$163,$L155)/1000,0)*1000,1000),0))</f>
        <v/>
      </c>
      <c r="EA155" s="41" t="str">
        <f>IF(AZ155="","",IF(成就内容!AQ$121&lt;&gt;"",MAX(ROUNDUP(SMALL(AZ$114:AZ$163,$L155)/1000,0)*1000,1000),0))</f>
        <v/>
      </c>
      <c r="EB155" s="41" t="str">
        <f>IF(BA155="","",IF(成就内容!AR$121&lt;&gt;"",MAX(ROUNDUP(SMALL(BA$114:BA$163,$L155)/1000,0)*1000,1000),0))</f>
        <v/>
      </c>
      <c r="EC155" s="41" t="str">
        <f>IF(BB155="","",IF(成就内容!AS$121&lt;&gt;"",MAX(ROUNDUP(SMALL(BB$114:BB$163,$L155)/1000,0)*1000,1000),0))</f>
        <v/>
      </c>
      <c r="ED155" s="41" t="str">
        <f>IF(BC155="","",IF(成就内容!AT$121&lt;&gt;"",MAX(ROUNDUP(SMALL(BC$114:BC$163,$L155)/1000,0)*1000,1000),0))</f>
        <v/>
      </c>
      <c r="EE155" s="41" t="str">
        <f>IF(BD155="","",IF(成就内容!AU$121&lt;&gt;"",MAX(ROUNDUP(SMALL(BD$114:BD$163,$L155)/1000,0)*1000,1000),0))</f>
        <v/>
      </c>
      <c r="EF155" s="41" t="str">
        <f>IF(BE155="","",IF(成就内容!AV$121&lt;&gt;"",MAX(ROUNDUP(SMALL(BE$114:BE$163,$L155)/1000,0)*1000,1000),0))</f>
        <v/>
      </c>
      <c r="EG155" s="41" t="str">
        <f>IF(BF155="","",IF(成就内容!AW$121&lt;&gt;"",MAX(ROUNDUP(SMALL(BF$114:BF$163,$L155)/1000,0)*1000,1000),0))</f>
        <v/>
      </c>
      <c r="EH155" s="41" t="str">
        <f>IF(BG155="","",IF(成就内容!AX$121&lt;&gt;"",MAX(ROUNDUP(SMALL(BG$114:BG$163,$L155)/1000,0)*1000,1000),0))</f>
        <v/>
      </c>
      <c r="EI155" s="41" t="str">
        <f>IF(BH155="","",IF(成就内容!AY$121&lt;&gt;"",MAX(ROUNDUP(SMALL(BH$114:BH$163,$L155)/1000,0)*1000,1000),0))</f>
        <v/>
      </c>
      <c r="EJ155" s="41" t="str">
        <f>IF(BI155="","",IF(成就内容!AZ$121&lt;&gt;"",MAX(ROUNDUP(SMALL(BI$114:BI$163,$L155)/1000,0)*1000,1000),0))</f>
        <v/>
      </c>
      <c r="EK155" s="41" t="str">
        <f>IF(BJ155="","",IF(成就内容!BA$121&lt;&gt;"",MAX(ROUNDUP(SMALL(BJ$114:BJ$163,$L155)/1000,0)*1000,1000),0))</f>
        <v/>
      </c>
      <c r="EL155" s="41" t="str">
        <f>IF(BK155="","",IF(成就内容!BB$121&lt;&gt;"",MAX(ROUNDUP(SMALL(BK$114:BK$163,$L155)/1000,0)*1000,1000),0))</f>
        <v/>
      </c>
      <c r="EM155" s="41" t="str">
        <f>IF(BL155="","",IF(成就内容!BC$121&lt;&gt;"",MAX(ROUNDUP(SMALL(BL$114:BL$163,$L155)/1000,0)*1000,1000),0))</f>
        <v/>
      </c>
      <c r="EN155" s="41" t="str">
        <f>IF(BM155="","",IF(成就内容!BD$121&lt;&gt;"",MAX(ROUNDUP(SMALL(BM$114:BM$163,$L155)/1000,0)*1000,1000),0))</f>
        <v/>
      </c>
      <c r="EO155" s="41" t="str">
        <f>IF(BN155="","",IF(成就内容!BE$121&lt;&gt;"",MAX(ROUNDUP(SMALL(BN$114:BN$163,$L155)/1000,0)*1000,1000),0))</f>
        <v/>
      </c>
      <c r="EP155" s="41" t="str">
        <f>IF(BO155="","",IF(成就内容!BF$121&lt;&gt;"",MAX(ROUNDUP(SMALL(BO$114:BO$163,$L155)/1000,0)*1000,1000),0))</f>
        <v/>
      </c>
      <c r="EQ155" s="41" t="str">
        <f>IF(BP155="","",IF(成就内容!BG$121&lt;&gt;"",MAX(ROUNDUP(SMALL(BP$114:BP$163,$L155)/1000,0)*1000,1000),0))</f>
        <v/>
      </c>
      <c r="ER155" s="41" t="str">
        <f>IF(BQ155="","",IF(成就内容!BH$121&lt;&gt;"",MAX(ROUNDUP(SMALL(BQ$114:BQ$163,$L155)/1000,0)*1000,1000),0))</f>
        <v/>
      </c>
      <c r="ES155" s="41" t="str">
        <f>IF(BR155="","",IF(成就内容!BI$121&lt;&gt;"",MAX(ROUNDUP(SMALL(BR$114:BR$163,$L155)/1000,0)*1000,1000),0))</f>
        <v/>
      </c>
      <c r="ET155" s="41">
        <f>IF(BS155="","",IF(成就内容!BJ$121&lt;&gt;"",MAX(ROUNDUP(SMALL(BS$114:BS$163,$L155)/1000,0)*1000,1000),0))</f>
        <v>4983000</v>
      </c>
      <c r="EU155" s="41" t="str">
        <f>IF(BT155="","",IF(成就内容!BK$121&lt;&gt;"",MAX(ROUNDUP(SMALL(BT$114:BT$163,$L155)/1000,0)*1000,1000),0))</f>
        <v/>
      </c>
      <c r="EV155" s="41" t="str">
        <f>IF(BU155="","",IF(成就内容!BL$121&lt;&gt;"",MAX(ROUNDUP(SMALL(BU$114:BU$163,$L155)/1000,0)*1000,1000),0))</f>
        <v/>
      </c>
      <c r="EW155" s="41">
        <f>IF(BV155="","",IF(成就内容!BM$121&lt;&gt;"",MAX(ROUNDUP(SMALL(BV$114:BV$163,$L155)/1000,0)*1000,1000),0))</f>
        <v>6229000</v>
      </c>
      <c r="EX155" s="41" t="str">
        <f>IF(BW155="","",IF(成就内容!BN$121&lt;&gt;"",MAX(ROUNDUP(SMALL(BW$114:BW$163,$L155)/1000,0)*1000,1000),0))</f>
        <v/>
      </c>
      <c r="EY155" s="41">
        <f>IF(BX155="","",IF(成就内容!BO$121&lt;&gt;"",MAX(ROUNDUP(SMALL(BX$114:BX$163,$L155)/1000,0)*1000,1000),0))</f>
        <v>0</v>
      </c>
      <c r="EZ155" s="41">
        <f>IF(BY155="","",IF(成就内容!BP$121&lt;&gt;"",MAX(ROUNDUP(SMALL(BY$114:BY$163,$L155)/1000,0)*1000,1000),0))</f>
        <v>0</v>
      </c>
      <c r="FA155" s="41">
        <f>IF(BZ155="","",IF(成就内容!BQ$121&lt;&gt;"",MAX(ROUNDUP(SMALL(BZ$114:BZ$163,$L155)/1000,0)*1000,1000),0))</f>
        <v>0</v>
      </c>
      <c r="FB155" s="41" t="str">
        <f>IF(CA155="","",IF(成就内容!BR$121&lt;&gt;"",MAX(ROUNDUP(SMALL(CA$114:CA$163,$L155)/1000,0)*1000,1000),0))</f>
        <v/>
      </c>
      <c r="FC155" s="41" t="str">
        <f>IF(CB155="","",IF(成就内容!BS$121&lt;&gt;"",MAX(ROUNDUP(SMALL(CB$114:CB$163,$L155)/1000,0)*1000,1000),0))</f>
        <v/>
      </c>
      <c r="FD155" s="41">
        <f>IF(CC155="","",IF(成就内容!BT$121&lt;&gt;"",MAX(ROUNDUP(SMALL(CC$114:CC$163,$L155)/1000,0)*1000,1000),0))</f>
        <v>0</v>
      </c>
      <c r="FE155" s="41">
        <f>IF(CD155="","",IF(成就内容!BU$121&lt;&gt;"",MAX(ROUNDUP(SMALL(CD$114:CD$163,$L155)/1000,0)*1000,1000),0))</f>
        <v>0</v>
      </c>
      <c r="FF155" s="41" t="str">
        <f>IF(CE155="","",IF(成就内容!BV$121&lt;&gt;"",MAX(ROUNDUP(SMALL(CE$114:CE$163,$L155)/1000,0)*1000,1000),0))</f>
        <v/>
      </c>
      <c r="FG155" s="41" t="str">
        <f>IF(CF155="","",IF(成就内容!BW$121&lt;&gt;"",MAX(ROUNDUP(SMALL(CF$114:CF$163,$L155)/1000,0)*1000,1000),0))</f>
        <v/>
      </c>
      <c r="FH155" s="41" t="str">
        <f>IF(CG155="","",IF(成就内容!BX$121&lt;&gt;"",MAX(ROUNDUP(SMALL(CG$114:CG$163,$L155)/1000,0)*1000,1000),0))</f>
        <v/>
      </c>
      <c r="FI155" s="41" t="str">
        <f>IF(CH155="","",IF(成就内容!BY$121&lt;&gt;"",MAX(ROUNDUP(SMALL(CH$114:CH$163,$L155)/1000,0)*1000,1000),0))</f>
        <v/>
      </c>
      <c r="FJ155" s="41" t="str">
        <f>IF(CI155="","",IF(成就内容!BZ$121&lt;&gt;"",MAX(ROUNDUP(SMALL(CI$114:CI$163,$L155)/1000,0)*1000,1000),0))</f>
        <v/>
      </c>
    </row>
    <row r="156" spans="2:166" s="96" customFormat="1" x14ac:dyDescent="0.15">
      <c r="B156" s="96">
        <v>153</v>
      </c>
      <c r="C156" s="96">
        <f>'[1]功能-子任务'!$S157</f>
        <v>348436.8</v>
      </c>
      <c r="D156" s="96">
        <f>'[1]功能-子任务'!$AC157</f>
        <v>322560000</v>
      </c>
      <c r="E156" s="96">
        <f>'[1]功能-子任务'!$AM157/4</f>
        <v>2126424609.375</v>
      </c>
      <c r="F156" s="96">
        <f t="shared" si="155"/>
        <v>2126424609.375</v>
      </c>
      <c r="G156" s="96">
        <f>'[1]功能-子任务'!$AR157</f>
        <v>4537620000.000001</v>
      </c>
      <c r="H156" s="96">
        <f>'[1]功能-子任务'!$BA157</f>
        <v>608450</v>
      </c>
      <c r="I156" s="96">
        <f>'[1]功能-子任务'!$BJ157</f>
        <v>2553853</v>
      </c>
      <c r="J156" s="19"/>
      <c r="L156" s="43">
        <v>43</v>
      </c>
      <c r="M156" s="41" t="str">
        <f>IF(成就内容!D49="","",INDEX($E$4:$E$178*成就内容!D$121/SUM(成就内容!$D$121:$BZ$121),成就内容!D105,1)-SUM(M$114:M155))</f>
        <v/>
      </c>
      <c r="N156" s="41" t="str">
        <f>IF(成就内容!E49="","",INDEX($E$4:$E$178*成就内容!E$121/SUM(成就内容!$D$121:$BZ$121),成就内容!E105,1)-SUM(N$114:N155))</f>
        <v/>
      </c>
      <c r="O156" s="41" t="str">
        <f>IF(成就内容!F49="","",INDEX($E$4:$E$178*成就内容!F$121/SUM(成就内容!$D$121:$BZ$121),成就内容!F105,1)-SUM(O$114:O155))</f>
        <v/>
      </c>
      <c r="P156" s="41" t="str">
        <f>IF(成就内容!G49="","",INDEX($E$4:$E$178*成就内容!G$121/SUM(成就内容!$D$121:$BZ$121),成就内容!G105,1)-SUM(P$114:P155))</f>
        <v/>
      </c>
      <c r="Q156" s="41" t="str">
        <f>IF(成就内容!H49="","",INDEX($E$4:$E$178*成就内容!H$121/SUM(成就内容!$D$121:$BZ$121),成就内容!H105,1)-SUM(Q$114:Q155))</f>
        <v/>
      </c>
      <c r="R156" s="41" t="str">
        <f>IF(成就内容!I49="","",INDEX($E$4:$E$178*成就内容!I$121/SUM(成就内容!$D$121:$BZ$121),成就内容!I105,1)-SUM(R$114:R155))</f>
        <v/>
      </c>
      <c r="S156" s="41" t="str">
        <f>IF(成就内容!J49="","",INDEX($E$4:$E$178*成就内容!J$121/SUM(成就内容!$D$121:$BZ$121),成就内容!J105,1)-SUM(S$114:S155))</f>
        <v/>
      </c>
      <c r="T156" s="41" t="str">
        <f>IF(成就内容!K49="","",INDEX($E$4:$E$178*成就内容!K$121/SUM(成就内容!$D$121:$BZ$121),成就内容!K105,1)-SUM(T$114:T155))</f>
        <v/>
      </c>
      <c r="U156" s="41" t="str">
        <f>IF(成就内容!L49="","",INDEX($E$4:$E$178*成就内容!L$121/SUM(成就内容!$D$121:$BZ$121),成就内容!L105,1)-SUM(U$114:U155))</f>
        <v/>
      </c>
      <c r="V156" s="41" t="str">
        <f>IF(成就内容!M49="","",INDEX($E$4:$E$178*成就内容!M$121/SUM(成就内容!$D$121:$BZ$121),成就内容!M105,1)-SUM(V$114:V155))</f>
        <v/>
      </c>
      <c r="W156" s="41" t="str">
        <f>IF(成就内容!N49="","",INDEX($E$4:$E$178*成就内容!N$121/SUM(成就内容!$D$121:$BZ$121),成就内容!N105,1)-SUM(W$114:W155))</f>
        <v/>
      </c>
      <c r="X156" s="41" t="str">
        <f>IF(成就内容!O49="","",INDEX($E$4:$E$178*成就内容!O$121/SUM(成就内容!$D$121:$BZ$121),成就内容!O105,1)-SUM(X$114:X155))</f>
        <v/>
      </c>
      <c r="Y156" s="41" t="str">
        <f>IF(成就内容!P49="","",INDEX($E$4:$E$178*成就内容!P$121/SUM(成就内容!$D$121:$BZ$121),成就内容!P105,1)-SUM(Y$114:Y155))</f>
        <v/>
      </c>
      <c r="Z156" s="41" t="str">
        <f>IF(成就内容!Q49="","",INDEX($E$4:$E$178*成就内容!Q$121/SUM(成就内容!$D$121:$BZ$121),成就内容!Q105,1)-SUM(Z$114:Z155))</f>
        <v/>
      </c>
      <c r="AA156" s="41" t="str">
        <f>IF(成就内容!R49="","",INDEX($E$4:$E$178*成就内容!R$121/SUM(成就内容!$D$121:$BZ$121),成就内容!R105,1)-SUM(AA$114:AA155))</f>
        <v/>
      </c>
      <c r="AB156" s="41" t="str">
        <f>IF(成就内容!S49="","",INDEX($E$4:$E$178*成就内容!S$121/SUM(成就内容!$D$121:$BZ$121),成就内容!S105,1)-SUM(AB$114:AB155))</f>
        <v/>
      </c>
      <c r="AC156" s="41" t="str">
        <f>IF(成就内容!T49="","",INDEX($E$4:$E$178*成就内容!T$121/SUM(成就内容!$D$121:$BZ$121),成就内容!T105,1)-SUM(AC$114:AC155))</f>
        <v/>
      </c>
      <c r="AD156" s="41" t="str">
        <f>IF(成就内容!U49="","",INDEX($E$4:$E$178*成就内容!U$121/SUM(成就内容!$D$121:$BZ$121),成就内容!U105,1)-SUM(AD$114:AD155))</f>
        <v/>
      </c>
      <c r="AE156" s="41" t="str">
        <f>IF(成就内容!V49="","",INDEX($E$4:$E$178*成就内容!V$121/SUM(成就内容!$D$121:$BZ$121),成就内容!V105,1)-SUM(AE$114:AE155))</f>
        <v/>
      </c>
      <c r="AF156" s="41" t="str">
        <f>IF(成就内容!W49="","",INDEX($E$4:$E$178*成就内容!W$121/SUM(成就内容!$D$121:$BZ$121),成就内容!W105,1)-SUM(AF$114:AF155))</f>
        <v/>
      </c>
      <c r="AG156" s="41" t="str">
        <f>IF(成就内容!X49="","",INDEX($E$4:$E$178*成就内容!X$121/SUM(成就内容!$D$121:$BZ$121),成就内容!X105,1)-SUM(AG$114:AG155))</f>
        <v/>
      </c>
      <c r="AH156" s="41" t="str">
        <f>IF(成就内容!Y49="","",INDEX($E$4:$E$178*成就内容!Y$121/SUM(成就内容!$D$121:$BZ$121),成就内容!Y105,1)-SUM(AH$114:AH155))</f>
        <v/>
      </c>
      <c r="AI156" s="41" t="str">
        <f>IF(成就内容!Z49="","",INDEX($E$4:$E$178*成就内容!Z$121/SUM(成就内容!$D$121:$BZ$121),成就内容!Z105,1)-SUM(AI$114:AI155))</f>
        <v/>
      </c>
      <c r="AJ156" s="41" t="str">
        <f>IF(成就内容!AA49="","",INDEX($E$4:$E$178*成就内容!AA$121/SUM(成就内容!$D$121:$BZ$121),成就内容!AA105,1)-SUM(AJ$114:AJ155))</f>
        <v/>
      </c>
      <c r="AK156" s="41" t="str">
        <f>IF(成就内容!AB49="","",INDEX($E$4:$E$178*成就内容!AB$121/SUM(成就内容!$D$121:$BZ$121),成就内容!AB105,1)-SUM(AK$114:AK155))</f>
        <v/>
      </c>
      <c r="AL156" s="41" t="str">
        <f>IF(成就内容!AC49="","",INDEX($E$4:$E$178*成就内容!AC$121/SUM(成就内容!$D$121:$BZ$121),成就内容!AC105,1)-SUM(AL$114:AL155))</f>
        <v/>
      </c>
      <c r="AM156" s="41" t="str">
        <f>IF(成就内容!AD49="","",INDEX($E$4:$E$178*成就内容!AD$121/SUM(成就内容!$D$121:$BZ$121),成就内容!AD105,1)-SUM(AM$114:AM155))</f>
        <v/>
      </c>
      <c r="AN156" s="41" t="str">
        <f>IF(成就内容!AE49="","",INDEX($E$4:$E$178*成就内容!AE$121/SUM(成就内容!$D$121:$BZ$121),成就内容!AE105,1)-SUM(AN$114:AN155))</f>
        <v/>
      </c>
      <c r="AO156" s="41" t="str">
        <f>IF(成就内容!AF49="","",INDEX($E$4:$E$178*成就内容!AF$121/SUM(成就内容!$D$121:$BZ$121),成就内容!AF105,1)-SUM(AO$114:AO155))</f>
        <v/>
      </c>
      <c r="AP156" s="41" t="str">
        <f>IF(成就内容!AG49="","",INDEX($E$4:$E$178*成就内容!AG$121/SUM(成就内容!$D$121:$BZ$121),成就内容!AG105,1)-SUM(AP$114:AP155))</f>
        <v/>
      </c>
      <c r="AQ156" s="41" t="str">
        <f>IF(成就内容!AH49="","",INDEX($E$4:$E$178*成就内容!AH$121/SUM(成就内容!$D$121:$BZ$121),成就内容!AH105,1)-SUM(AQ$114:AQ155))</f>
        <v/>
      </c>
      <c r="AR156" s="41" t="str">
        <f>IF(成就内容!AI49="","",INDEX($E$4:$E$178*成就内容!AI$121/SUM(成就内容!$D$121:$BZ$121),成就内容!AI105,1)-SUM(AR$114:AR155))</f>
        <v/>
      </c>
      <c r="AS156" s="41" t="str">
        <f>IF(成就内容!AJ49="","",INDEX($E$4:$E$178*成就内容!AJ$121/SUM(成就内容!$D$121:$BZ$121),成就内容!AJ105,1)-SUM(AS$114:AS155))</f>
        <v/>
      </c>
      <c r="AT156" s="41" t="str">
        <f>IF(成就内容!AK49="","",INDEX($E$4:$E$178*成就内容!AK$121/SUM(成就内容!$D$121:$BZ$121),成就内容!AK105,1)-SUM(AT$114:AT155))</f>
        <v/>
      </c>
      <c r="AU156" s="41" t="str">
        <f>IF(成就内容!AL49="","",INDEX($E$4:$E$178*成就内容!AL$121/SUM(成就内容!$D$121:$BZ$121),成就内容!AL105,1)-SUM(AU$114:AU155))</f>
        <v/>
      </c>
      <c r="AV156" s="41" t="str">
        <f>IF(成就内容!AM49="","",INDEX($E$4:$E$178*成就内容!AM$121/SUM(成就内容!$D$121:$BZ$121),成就内容!AM105,1)-SUM(AV$114:AV155))</f>
        <v/>
      </c>
      <c r="AW156" s="41" t="str">
        <f>IF(成就内容!AN49="","",INDEX($E$4:$E$178*成就内容!AN$121/SUM(成就内容!$D$121:$BZ$121),成就内容!AN105,1)-SUM(AW$114:AW155))</f>
        <v/>
      </c>
      <c r="AX156" s="41" t="str">
        <f>IF(成就内容!AO49="","",INDEX($E$4:$E$178*成就内容!AO$121/SUM(成就内容!$D$121:$BZ$121),成就内容!AO105,1)-SUM(AX$114:AX155))</f>
        <v/>
      </c>
      <c r="AY156" s="41" t="str">
        <f>IF(成就内容!AP49="","",INDEX($E$4:$E$178*成就内容!AP$121/SUM(成就内容!$D$121:$BZ$121),成就内容!AP105,1)-SUM(AY$114:AY155))</f>
        <v/>
      </c>
      <c r="AZ156" s="41" t="str">
        <f>IF(成就内容!AQ49="","",INDEX($E$4:$E$178*成就内容!AQ$121/SUM(成就内容!$D$121:$BZ$121),成就内容!AQ105,1)-SUM(AZ$114:AZ155))</f>
        <v/>
      </c>
      <c r="BA156" s="41" t="str">
        <f>IF(成就内容!AR49="","",INDEX($E$4:$E$178*成就内容!AR$121/SUM(成就内容!$D$121:$BZ$121),成就内容!AR105,1)-SUM(BA$114:BA155))</f>
        <v/>
      </c>
      <c r="BB156" s="41" t="str">
        <f>IF(成就内容!AS49="","",INDEX($E$4:$E$178*成就内容!AS$121/SUM(成就内容!$D$121:$BZ$121),成就内容!AS105,1)-SUM(BB$114:BB155))</f>
        <v/>
      </c>
      <c r="BC156" s="41" t="str">
        <f>IF(成就内容!AT49="","",INDEX($E$4:$E$178*成就内容!AT$121/SUM(成就内容!$D$121:$BZ$121),成就内容!AT105,1)-SUM(BC$114:BC155))</f>
        <v/>
      </c>
      <c r="BD156" s="41" t="str">
        <f>IF(成就内容!AU49="","",INDEX($E$4:$E$178*成就内容!AU$121/SUM(成就内容!$D$121:$BZ$121),成就内容!AU105,1)-SUM(BD$114:BD155))</f>
        <v/>
      </c>
      <c r="BE156" s="41" t="str">
        <f>IF(成就内容!AV49="","",INDEX($E$4:$E$178*成就内容!AV$121/SUM(成就内容!$D$121:$BZ$121),成就内容!AV105,1)-SUM(BE$114:BE155))</f>
        <v/>
      </c>
      <c r="BF156" s="41" t="str">
        <f>IF(成就内容!AW49="","",INDEX($E$4:$E$178*成就内容!AW$121/SUM(成就内容!$D$121:$BZ$121),成就内容!AW105,1)-SUM(BF$114:BF155))</f>
        <v/>
      </c>
      <c r="BG156" s="41" t="str">
        <f>IF(成就内容!AX49="","",INDEX($E$4:$E$178*成就内容!AX$121/SUM(成就内容!$D$121:$BZ$121),成就内容!AX105,1)-SUM(BG$114:BG155))</f>
        <v/>
      </c>
      <c r="BH156" s="41" t="str">
        <f>IF(成就内容!AY49="","",INDEX($E$4:$E$178*成就内容!AY$121/SUM(成就内容!$D$121:$BZ$121),成就内容!AY105,1)-SUM(BH$114:BH155))</f>
        <v/>
      </c>
      <c r="BI156" s="41" t="str">
        <f>IF(成就内容!AZ49="","",INDEX($E$4:$E$178*成就内容!AZ$121/SUM(成就内容!$D$121:$BZ$121),成就内容!AZ105,1)-SUM(BI$114:BI155))</f>
        <v/>
      </c>
      <c r="BJ156" s="41" t="str">
        <f>IF(成就内容!BA49="","",INDEX($E$4:$E$178*成就内容!BA$121/SUM(成就内容!$D$121:$BZ$121),成就内容!BA105,1)-SUM(BJ$114:BJ155))</f>
        <v/>
      </c>
      <c r="BK156" s="41" t="str">
        <f>IF(成就内容!BB49="","",INDEX($E$4:$E$178*成就内容!BB$121/SUM(成就内容!$D$121:$BZ$121),成就内容!BB105,1)-SUM(BK$114:BK155))</f>
        <v/>
      </c>
      <c r="BL156" s="41" t="str">
        <f>IF(成就内容!BC49="","",INDEX($E$4:$E$178*成就内容!BC$121/SUM(成就内容!$D$121:$BZ$121),成就内容!BC105,1)-SUM(BL$114:BL155))</f>
        <v/>
      </c>
      <c r="BM156" s="41" t="str">
        <f>IF(成就内容!BD49="","",INDEX($E$4:$E$178*成就内容!BD$121/SUM(成就内容!$D$121:$BZ$121),成就内容!BD105,1)-SUM(BM$114:BM155))</f>
        <v/>
      </c>
      <c r="BN156" s="41" t="str">
        <f>IF(成就内容!BE49="","",INDEX($E$4:$E$178*成就内容!BE$121/SUM(成就内容!$D$121:$BZ$121),成就内容!BE105,1)-SUM(BN$114:BN155))</f>
        <v/>
      </c>
      <c r="BO156" s="41" t="str">
        <f>IF(成就内容!BF49="","",INDEX($E$4:$E$178*成就内容!BF$121/SUM(成就内容!$D$121:$BZ$121),成就内容!BF105,1)-SUM(BO$114:BO155))</f>
        <v/>
      </c>
      <c r="BP156" s="41" t="str">
        <f>IF(成就内容!BG49="","",INDEX($E$4:$E$178*成就内容!BG$121/SUM(成就内容!$D$121:$BZ$121),成就内容!BG105,1)-SUM(BP$114:BP155))</f>
        <v/>
      </c>
      <c r="BQ156" s="41" t="str">
        <f>IF(成就内容!BH49="","",INDEX($E$4:$E$178*成就内容!BH$121/SUM(成就内容!$D$121:$BZ$121),成就内容!BH105,1)-SUM(BQ$114:BQ155))</f>
        <v/>
      </c>
      <c r="BR156" s="41" t="str">
        <f>IF(成就内容!BI49="","",INDEX($E$4:$E$178*成就内容!BI$121/SUM(成就内容!$D$121:$BZ$121),成就内容!BI105,1)-SUM(BR$114:BR155))</f>
        <v/>
      </c>
      <c r="BS156" s="41">
        <f>IF(成就内容!BJ49="","",INDEX($E$4:$E$178*成就内容!BJ$121/SUM(成就内容!$D$121:$BZ$121),成就内容!BJ105,1)-SUM(BS$114:BS155))</f>
        <v>3736846.3010204136</v>
      </c>
      <c r="BT156" s="41" t="str">
        <f>IF(成就内容!BK49="","",INDEX($E$4:$E$178*成就内容!BK$121/SUM(成就内容!$D$121:$BZ$121),成就内容!BK105,1)-SUM(BT$114:BT155))</f>
        <v/>
      </c>
      <c r="BU156" s="41" t="str">
        <f>IF(成就内容!BL49="","",INDEX($E$4:$E$178*成就内容!BL$121/SUM(成就内容!$D$121:$BZ$121),成就内容!BL105,1)-SUM(BU$114:BU155))</f>
        <v/>
      </c>
      <c r="BV156" s="41">
        <f>IF(成就内容!BM49="","",INDEX($E$4:$E$178*成就内容!BM$121/SUM(成就内容!$D$121:$BZ$121),成就内容!BM105,1)-SUM(BV$114:BV155))</f>
        <v>4982461.7346938848</v>
      </c>
      <c r="BW156" s="41" t="str">
        <f>IF(成就内容!BN49="","",INDEX($E$4:$E$178*成就内容!BN$121/SUM(成就内容!$D$121:$BZ$121),成就内容!BN105,1)-SUM(BW$114:BW155))</f>
        <v/>
      </c>
      <c r="BX156" s="41">
        <f>IF(成就内容!BO49="","",INDEX($E$4:$E$178*成就内容!BO$121/SUM(成就内容!$D$121:$BZ$121),成就内容!BO105,1)-SUM(BX$114:BX155))</f>
        <v>0</v>
      </c>
      <c r="BY156" s="41">
        <f>IF(成就内容!BP49="","",INDEX($E$4:$E$178*成就内容!BP$121/SUM(成就内容!$D$121:$BZ$121),成就内容!BP105,1)-SUM(BY$114:BY155))</f>
        <v>0</v>
      </c>
      <c r="BZ156" s="41">
        <f>IF(成就内容!BQ49="","",INDEX($E$4:$E$178*成就内容!BQ$121/SUM(成就内容!$D$121:$BZ$121),成就内容!BQ105,1)-SUM(BZ$114:BZ155))</f>
        <v>0</v>
      </c>
      <c r="CA156" s="41" t="str">
        <f>IF(成就内容!BR49="","",INDEX($E$4:$E$178*成就内容!BR$121/SUM(成就内容!$D$121:$BZ$121),成就内容!BR105,1)-SUM(CA$114:CA155))</f>
        <v/>
      </c>
      <c r="CB156" s="41" t="str">
        <f>IF(成就内容!BS49="","",INDEX($E$4:$E$178*成就内容!BS$121/SUM(成就内容!$D$121:$BZ$121),成就内容!BS105,1)-SUM(CB$114:CB155))</f>
        <v/>
      </c>
      <c r="CC156" s="41">
        <f>IF(成就内容!BT49="","",INDEX($E$4:$E$178*成就内容!BT$121/SUM(成就内容!$D$121:$BZ$121),成就内容!BT105,1)-SUM(CC$114:CC155))</f>
        <v>0</v>
      </c>
      <c r="CD156" s="41">
        <f>IF(成就内容!BU49="","",INDEX($E$4:$E$178*成就内容!BU$121/SUM(成就内容!$D$121:$BZ$121),成就内容!BU105,1)-SUM(CD$114:CD155))</f>
        <v>0</v>
      </c>
      <c r="CE156" s="41" t="str">
        <f>IF(成就内容!BV49="","",INDEX($E$4:$E$178*成就内容!BV$121/SUM(成就内容!$D$121:$BZ$121),成就内容!BV105,1)-SUM(CE$114:CE155))</f>
        <v/>
      </c>
      <c r="CF156" s="41" t="str">
        <f>IF(成就内容!BW49="","",INDEX($E$4:$E$178*成就内容!BW$121/SUM(成就内容!$D$121:$BZ$121),成就内容!BW105,1)-SUM(CF$114:CF155))</f>
        <v/>
      </c>
      <c r="CG156" s="41" t="str">
        <f>IF(成就内容!BX49="","",INDEX($E$4:$E$178*成就内容!BX$121/SUM(成就内容!$D$121:$BZ$121),成就内容!BX105,1)-SUM(CG$114:CG155))</f>
        <v/>
      </c>
      <c r="CH156" s="41" t="str">
        <f>IF(成就内容!BY49="","",INDEX($E$4:$E$178*成就内容!BY$121/SUM(成就内容!$D$121:$BZ$121),成就内容!BY105,1)-SUM(CH$114:CH155))</f>
        <v/>
      </c>
      <c r="CI156" s="41" t="str">
        <f>IF(成就内容!BZ49="","",INDEX($E$4:$E$178*成就内容!BZ$121/SUM(成就内容!$D$121:$BZ$121),成就内容!BZ105,1)-SUM(CI$114:CI155))</f>
        <v/>
      </c>
      <c r="CK156" s="19"/>
      <c r="CM156" s="43">
        <v>43</v>
      </c>
      <c r="CN156" s="41" t="str">
        <f>IF(M156="","",IF(成就内容!D$121&lt;&gt;"",MAX(ROUNDUP(SMALL(M$114:M$163,$L156)/1000,0)*1000,1000),0))</f>
        <v/>
      </c>
      <c r="CO156" s="41" t="str">
        <f>IF(N156="","",IF(成就内容!E$121&lt;&gt;"",MAX(ROUNDUP(SMALL(N$114:N$163,$L156)/1000,0)*1000,1000),0))</f>
        <v/>
      </c>
      <c r="CP156" s="41" t="str">
        <f>IF(O156="","",IF(成就内容!F$121&lt;&gt;"",MAX(ROUNDUP(SMALL(O$114:O$163,$L156)/1000,0)*1000,1000),0))</f>
        <v/>
      </c>
      <c r="CQ156" s="41" t="str">
        <f>IF(P156="","",IF(成就内容!G$121&lt;&gt;"",MAX(ROUNDUP(SMALL(P$114:P$163,$L156)/1000,0)*1000,1000),0))</f>
        <v/>
      </c>
      <c r="CR156" s="41" t="str">
        <f>IF(Q156="","",IF(成就内容!H$121&lt;&gt;"",MAX(ROUNDUP(SMALL(Q$114:Q$163,$L156)/1000,0)*1000,1000),0))</f>
        <v/>
      </c>
      <c r="CS156" s="41" t="str">
        <f>IF(R156="","",IF(成就内容!I$121&lt;&gt;"",MAX(ROUNDUP(SMALL(R$114:R$163,$L156)/1000,0)*1000,1000),0))</f>
        <v/>
      </c>
      <c r="CT156" s="41" t="str">
        <f>IF(S156="","",IF(成就内容!J$121&lt;&gt;"",MAX(ROUNDUP(SMALL(S$114:S$163,$L156)/1000,0)*1000,1000),0))</f>
        <v/>
      </c>
      <c r="CU156" s="41" t="str">
        <f>IF(T156="","",IF(成就内容!K$121&lt;&gt;"",MAX(ROUNDUP(SMALL(T$114:T$163,$L156)/1000,0)*1000,1000),0))</f>
        <v/>
      </c>
      <c r="CV156" s="41" t="str">
        <f>IF(U156="","",IF(成就内容!L$121&lt;&gt;"",MAX(ROUNDUP(SMALL(U$114:U$163,$L156)/1000,0)*1000,1000),0))</f>
        <v/>
      </c>
      <c r="CW156" s="41" t="str">
        <f>IF(V156="","",IF(成就内容!M$121&lt;&gt;"",MAX(ROUNDUP(SMALL(V$114:V$163,$L156)/1000,0)*1000,1000),0))</f>
        <v/>
      </c>
      <c r="CX156" s="41" t="str">
        <f>IF(W156="","",IF(成就内容!N$121&lt;&gt;"",MAX(ROUNDUP(SMALL(W$114:W$163,$L156)/1000,0)*1000,1000),0))</f>
        <v/>
      </c>
      <c r="CY156" s="41" t="str">
        <f>IF(X156="","",IF(成就内容!O$121&lt;&gt;"",MAX(ROUNDUP(SMALL(X$114:X$163,$L156)/1000,0)*1000,1000),0))</f>
        <v/>
      </c>
      <c r="CZ156" s="41" t="str">
        <f>IF(Y156="","",IF(成就内容!P$121&lt;&gt;"",MAX(ROUNDUP(SMALL(Y$114:Y$163,$L156)/1000,0)*1000,1000),0))</f>
        <v/>
      </c>
      <c r="DA156" s="41" t="str">
        <f>IF(Z156="","",IF(成就内容!Q$121&lt;&gt;"",MAX(ROUNDUP(SMALL(Z$114:Z$163,$L156)/1000,0)*1000,1000),0))</f>
        <v/>
      </c>
      <c r="DB156" s="41" t="str">
        <f>IF(AA156="","",IF(成就内容!R$121&lt;&gt;"",MAX(ROUNDUP(SMALL(AA$114:AA$163,$L156)/1000,0)*1000,1000),0))</f>
        <v/>
      </c>
      <c r="DC156" s="41" t="str">
        <f>IF(AB156="","",IF(成就内容!S$121&lt;&gt;"",MAX(ROUNDUP(SMALL(AB$114:AB$163,$L156)/1000,0)*1000,1000),0))</f>
        <v/>
      </c>
      <c r="DD156" s="41" t="str">
        <f>IF(AC156="","",IF(成就内容!T$121&lt;&gt;"",MAX(ROUNDUP(SMALL(AC$114:AC$163,$L156)/1000,0)*1000,1000),0))</f>
        <v/>
      </c>
      <c r="DE156" s="41" t="str">
        <f>IF(AD156="","",IF(成就内容!U$121&lt;&gt;"",MAX(ROUNDUP(SMALL(AD$114:AD$163,$L156)/1000,0)*1000,1000),0))</f>
        <v/>
      </c>
      <c r="DF156" s="41" t="str">
        <f>IF(AE156="","",IF(成就内容!V$121&lt;&gt;"",MAX(ROUNDUP(SMALL(AE$114:AE$163,$L156)/1000,0)*1000,1000),0))</f>
        <v/>
      </c>
      <c r="DG156" s="41" t="str">
        <f>IF(AF156="","",IF(成就内容!W$121&lt;&gt;"",MAX(ROUNDUP(SMALL(AF$114:AF$163,$L156)/1000,0)*1000,1000),0))</f>
        <v/>
      </c>
      <c r="DH156" s="41" t="str">
        <f>IF(AG156="","",IF(成就内容!X$121&lt;&gt;"",MAX(ROUNDUP(SMALL(AG$114:AG$163,$L156)/1000,0)*1000,1000),0))</f>
        <v/>
      </c>
      <c r="DI156" s="41" t="str">
        <f>IF(AH156="","",IF(成就内容!Y$121&lt;&gt;"",MAX(ROUNDUP(SMALL(AH$114:AH$163,$L156)/1000,0)*1000,1000),0))</f>
        <v/>
      </c>
      <c r="DJ156" s="41" t="str">
        <f>IF(AI156="","",IF(成就内容!Z$121&lt;&gt;"",MAX(ROUNDUP(SMALL(AI$114:AI$163,$L156)/1000,0)*1000,1000),0))</f>
        <v/>
      </c>
      <c r="DK156" s="41" t="str">
        <f>IF(AJ156="","",IF(成就内容!AA$121&lt;&gt;"",MAX(ROUNDUP(SMALL(AJ$114:AJ$163,$L156)/1000,0)*1000,1000),0))</f>
        <v/>
      </c>
      <c r="DL156" s="41" t="str">
        <f>IF(AK156="","",IF(成就内容!AB$121&lt;&gt;"",MAX(ROUNDUP(SMALL(AK$114:AK$163,$L156)/1000,0)*1000,1000),0))</f>
        <v/>
      </c>
      <c r="DM156" s="41" t="str">
        <f>IF(AL156="","",IF(成就内容!AC$121&lt;&gt;"",MAX(ROUNDUP(SMALL(AL$114:AL$163,$L156)/1000,0)*1000,1000),0))</f>
        <v/>
      </c>
      <c r="DN156" s="41" t="str">
        <f>IF(AM156="","",IF(成就内容!AD$121&lt;&gt;"",MAX(ROUNDUP(SMALL(AM$114:AM$163,$L156)/1000,0)*1000,1000),0))</f>
        <v/>
      </c>
      <c r="DO156" s="41" t="str">
        <f>IF(AN156="","",IF(成就内容!AE$121&lt;&gt;"",MAX(ROUNDUP(SMALL(AN$114:AN$163,$L156)/1000,0)*1000,1000),0))</f>
        <v/>
      </c>
      <c r="DP156" s="41" t="str">
        <f>IF(AO156="","",IF(成就内容!AF$121&lt;&gt;"",MAX(ROUNDUP(SMALL(AO$114:AO$163,$L156)/1000,0)*1000,1000),0))</f>
        <v/>
      </c>
      <c r="DQ156" s="41" t="str">
        <f>IF(AP156="","",IF(成就内容!AG$121&lt;&gt;"",MAX(ROUNDUP(SMALL(AP$114:AP$163,$L156)/1000,0)*1000,1000),0))</f>
        <v/>
      </c>
      <c r="DR156" s="41" t="str">
        <f>IF(AQ156="","",IF(成就内容!AH$121&lt;&gt;"",MAX(ROUNDUP(SMALL(AQ$114:AQ$163,$L156)/1000,0)*1000,1000),0))</f>
        <v/>
      </c>
      <c r="DS156" s="41" t="str">
        <f>IF(AR156="","",IF(成就内容!AI$121&lt;&gt;"",MAX(ROUNDUP(SMALL(AR$114:AR$163,$L156)/1000,0)*1000,1000),0))</f>
        <v/>
      </c>
      <c r="DT156" s="41" t="str">
        <f>IF(AS156="","",IF(成就内容!AJ$121&lt;&gt;"",MAX(ROUNDUP(SMALL(AS$114:AS$163,$L156)/1000,0)*1000,1000),0))</f>
        <v/>
      </c>
      <c r="DU156" s="41" t="str">
        <f>IF(AT156="","",IF(成就内容!AK$121&lt;&gt;"",MAX(ROUNDUP(SMALL(AT$114:AT$163,$L156)/1000,0)*1000,1000),0))</f>
        <v/>
      </c>
      <c r="DV156" s="41" t="str">
        <f>IF(AU156="","",IF(成就内容!AL$121&lt;&gt;"",MAX(ROUNDUP(SMALL(AU$114:AU$163,$L156)/1000,0)*1000,1000),0))</f>
        <v/>
      </c>
      <c r="DW156" s="41" t="str">
        <f>IF(AV156="","",IF(成就内容!AM$121&lt;&gt;"",MAX(ROUNDUP(SMALL(AV$114:AV$163,$L156)/1000,0)*1000,1000),0))</f>
        <v/>
      </c>
      <c r="DX156" s="41" t="str">
        <f>IF(AW156="","",IF(成就内容!AN$121&lt;&gt;"",MAX(ROUNDUP(SMALL(AW$114:AW$163,$L156)/1000,0)*1000,1000),0))</f>
        <v/>
      </c>
      <c r="DY156" s="41" t="str">
        <f>IF(AX156="","",IF(成就内容!AO$121&lt;&gt;"",MAX(ROUNDUP(SMALL(AX$114:AX$163,$L156)/1000,0)*1000,1000),0))</f>
        <v/>
      </c>
      <c r="DZ156" s="41" t="str">
        <f>IF(AY156="","",IF(成就内容!AP$121&lt;&gt;"",MAX(ROUNDUP(SMALL(AY$114:AY$163,$L156)/1000,0)*1000,1000),0))</f>
        <v/>
      </c>
      <c r="EA156" s="41" t="str">
        <f>IF(AZ156="","",IF(成就内容!AQ$121&lt;&gt;"",MAX(ROUNDUP(SMALL(AZ$114:AZ$163,$L156)/1000,0)*1000,1000),0))</f>
        <v/>
      </c>
      <c r="EB156" s="41" t="str">
        <f>IF(BA156="","",IF(成就内容!AR$121&lt;&gt;"",MAX(ROUNDUP(SMALL(BA$114:BA$163,$L156)/1000,0)*1000,1000),0))</f>
        <v/>
      </c>
      <c r="EC156" s="41" t="str">
        <f>IF(BB156="","",IF(成就内容!AS$121&lt;&gt;"",MAX(ROUNDUP(SMALL(BB$114:BB$163,$L156)/1000,0)*1000,1000),0))</f>
        <v/>
      </c>
      <c r="ED156" s="41" t="str">
        <f>IF(BC156="","",IF(成就内容!AT$121&lt;&gt;"",MAX(ROUNDUP(SMALL(BC$114:BC$163,$L156)/1000,0)*1000,1000),0))</f>
        <v/>
      </c>
      <c r="EE156" s="41" t="str">
        <f>IF(BD156="","",IF(成就内容!AU$121&lt;&gt;"",MAX(ROUNDUP(SMALL(BD$114:BD$163,$L156)/1000,0)*1000,1000),0))</f>
        <v/>
      </c>
      <c r="EF156" s="41" t="str">
        <f>IF(BE156="","",IF(成就内容!AV$121&lt;&gt;"",MAX(ROUNDUP(SMALL(BE$114:BE$163,$L156)/1000,0)*1000,1000),0))</f>
        <v/>
      </c>
      <c r="EG156" s="41" t="str">
        <f>IF(BF156="","",IF(成就内容!AW$121&lt;&gt;"",MAX(ROUNDUP(SMALL(BF$114:BF$163,$L156)/1000,0)*1000,1000),0))</f>
        <v/>
      </c>
      <c r="EH156" s="41" t="str">
        <f>IF(BG156="","",IF(成就内容!AX$121&lt;&gt;"",MAX(ROUNDUP(SMALL(BG$114:BG$163,$L156)/1000,0)*1000,1000),0))</f>
        <v/>
      </c>
      <c r="EI156" s="41" t="str">
        <f>IF(BH156="","",IF(成就内容!AY$121&lt;&gt;"",MAX(ROUNDUP(SMALL(BH$114:BH$163,$L156)/1000,0)*1000,1000),0))</f>
        <v/>
      </c>
      <c r="EJ156" s="41" t="str">
        <f>IF(BI156="","",IF(成就内容!AZ$121&lt;&gt;"",MAX(ROUNDUP(SMALL(BI$114:BI$163,$L156)/1000,0)*1000,1000),0))</f>
        <v/>
      </c>
      <c r="EK156" s="41" t="str">
        <f>IF(BJ156="","",IF(成就内容!BA$121&lt;&gt;"",MAX(ROUNDUP(SMALL(BJ$114:BJ$163,$L156)/1000,0)*1000,1000),0))</f>
        <v/>
      </c>
      <c r="EL156" s="41" t="str">
        <f>IF(BK156="","",IF(成就内容!BB$121&lt;&gt;"",MAX(ROUNDUP(SMALL(BK$114:BK$163,$L156)/1000,0)*1000,1000),0))</f>
        <v/>
      </c>
      <c r="EM156" s="41" t="str">
        <f>IF(BL156="","",IF(成就内容!BC$121&lt;&gt;"",MAX(ROUNDUP(SMALL(BL$114:BL$163,$L156)/1000,0)*1000,1000),0))</f>
        <v/>
      </c>
      <c r="EN156" s="41" t="str">
        <f>IF(BM156="","",IF(成就内容!BD$121&lt;&gt;"",MAX(ROUNDUP(SMALL(BM$114:BM$163,$L156)/1000,0)*1000,1000),0))</f>
        <v/>
      </c>
      <c r="EO156" s="41" t="str">
        <f>IF(BN156="","",IF(成就内容!BE$121&lt;&gt;"",MAX(ROUNDUP(SMALL(BN$114:BN$163,$L156)/1000,0)*1000,1000),0))</f>
        <v/>
      </c>
      <c r="EP156" s="41" t="str">
        <f>IF(BO156="","",IF(成就内容!BF$121&lt;&gt;"",MAX(ROUNDUP(SMALL(BO$114:BO$163,$L156)/1000,0)*1000,1000),0))</f>
        <v/>
      </c>
      <c r="EQ156" s="41" t="str">
        <f>IF(BP156="","",IF(成就内容!BG$121&lt;&gt;"",MAX(ROUNDUP(SMALL(BP$114:BP$163,$L156)/1000,0)*1000,1000),0))</f>
        <v/>
      </c>
      <c r="ER156" s="41" t="str">
        <f>IF(BQ156="","",IF(成就内容!BH$121&lt;&gt;"",MAX(ROUNDUP(SMALL(BQ$114:BQ$163,$L156)/1000,0)*1000,1000),0))</f>
        <v/>
      </c>
      <c r="ES156" s="41" t="str">
        <f>IF(BR156="","",IF(成就内容!BI$121&lt;&gt;"",MAX(ROUNDUP(SMALL(BR$114:BR$163,$L156)/1000,0)*1000,1000),0))</f>
        <v/>
      </c>
      <c r="ET156" s="41">
        <f>IF(BS156="","",IF(成就内容!BJ$121&lt;&gt;"",MAX(ROUNDUP(SMALL(BS$114:BS$163,$L156)/1000,0)*1000,1000),0))</f>
        <v>4983000</v>
      </c>
      <c r="EU156" s="41" t="str">
        <f>IF(BT156="","",IF(成就内容!BK$121&lt;&gt;"",MAX(ROUNDUP(SMALL(BT$114:BT$163,$L156)/1000,0)*1000,1000),0))</f>
        <v/>
      </c>
      <c r="EV156" s="41" t="str">
        <f>IF(BU156="","",IF(成就内容!BL$121&lt;&gt;"",MAX(ROUNDUP(SMALL(BU$114:BU$163,$L156)/1000,0)*1000,1000),0))</f>
        <v/>
      </c>
      <c r="EW156" s="41">
        <f>IF(BV156="","",IF(成就内容!BM$121&lt;&gt;"",MAX(ROUNDUP(SMALL(BV$114:BV$163,$L156)/1000,0)*1000,1000),0))</f>
        <v>6229000</v>
      </c>
      <c r="EX156" s="41" t="str">
        <f>IF(BW156="","",IF(成就内容!BN$121&lt;&gt;"",MAX(ROUNDUP(SMALL(BW$114:BW$163,$L156)/1000,0)*1000,1000),0))</f>
        <v/>
      </c>
      <c r="EY156" s="41">
        <f>IF(BX156="","",IF(成就内容!BO$121&lt;&gt;"",MAX(ROUNDUP(SMALL(BX$114:BX$163,$L156)/1000,0)*1000,1000),0))</f>
        <v>0</v>
      </c>
      <c r="EZ156" s="41">
        <f>IF(BY156="","",IF(成就内容!BP$121&lt;&gt;"",MAX(ROUNDUP(SMALL(BY$114:BY$163,$L156)/1000,0)*1000,1000),0))</f>
        <v>0</v>
      </c>
      <c r="FA156" s="41">
        <f>IF(BZ156="","",IF(成就内容!BQ$121&lt;&gt;"",MAX(ROUNDUP(SMALL(BZ$114:BZ$163,$L156)/1000,0)*1000,1000),0))</f>
        <v>0</v>
      </c>
      <c r="FB156" s="41" t="str">
        <f>IF(CA156="","",IF(成就内容!BR$121&lt;&gt;"",MAX(ROUNDUP(SMALL(CA$114:CA$163,$L156)/1000,0)*1000,1000),0))</f>
        <v/>
      </c>
      <c r="FC156" s="41" t="str">
        <f>IF(CB156="","",IF(成就内容!BS$121&lt;&gt;"",MAX(ROUNDUP(SMALL(CB$114:CB$163,$L156)/1000,0)*1000,1000),0))</f>
        <v/>
      </c>
      <c r="FD156" s="41">
        <f>IF(CC156="","",IF(成就内容!BT$121&lt;&gt;"",MAX(ROUNDUP(SMALL(CC$114:CC$163,$L156)/1000,0)*1000,1000),0))</f>
        <v>0</v>
      </c>
      <c r="FE156" s="41">
        <f>IF(CD156="","",IF(成就内容!BU$121&lt;&gt;"",MAX(ROUNDUP(SMALL(CD$114:CD$163,$L156)/1000,0)*1000,1000),0))</f>
        <v>0</v>
      </c>
      <c r="FF156" s="41" t="str">
        <f>IF(CE156="","",IF(成就内容!BV$121&lt;&gt;"",MAX(ROUNDUP(SMALL(CE$114:CE$163,$L156)/1000,0)*1000,1000),0))</f>
        <v/>
      </c>
      <c r="FG156" s="41" t="str">
        <f>IF(CF156="","",IF(成就内容!BW$121&lt;&gt;"",MAX(ROUNDUP(SMALL(CF$114:CF$163,$L156)/1000,0)*1000,1000),0))</f>
        <v/>
      </c>
      <c r="FH156" s="41" t="str">
        <f>IF(CG156="","",IF(成就内容!BX$121&lt;&gt;"",MAX(ROUNDUP(SMALL(CG$114:CG$163,$L156)/1000,0)*1000,1000),0))</f>
        <v/>
      </c>
      <c r="FI156" s="41" t="str">
        <f>IF(CH156="","",IF(成就内容!BY$121&lt;&gt;"",MAX(ROUNDUP(SMALL(CH$114:CH$163,$L156)/1000,0)*1000,1000),0))</f>
        <v/>
      </c>
      <c r="FJ156" s="41" t="str">
        <f>IF(CI156="","",IF(成就内容!BZ$121&lt;&gt;"",MAX(ROUNDUP(SMALL(CI$114:CI$163,$L156)/1000,0)*1000,1000),0))</f>
        <v/>
      </c>
    </row>
    <row r="157" spans="2:166" s="96" customFormat="1" x14ac:dyDescent="0.15">
      <c r="B157" s="96">
        <v>154</v>
      </c>
      <c r="C157" s="96">
        <f>'[1]功能-子任务'!$S158</f>
        <v>353966.4</v>
      </c>
      <c r="D157" s="96">
        <f>'[1]功能-子任务'!$AC158</f>
        <v>327680000</v>
      </c>
      <c r="E157" s="96">
        <f>'[1]功能-子任务'!$AM158/4</f>
        <v>2156942187.5</v>
      </c>
      <c r="F157" s="96">
        <f t="shared" si="155"/>
        <v>2156942187.5</v>
      </c>
      <c r="G157" s="96">
        <f>'[1]功能-子任务'!$AR158</f>
        <v>4601620000.000001</v>
      </c>
      <c r="H157" s="96">
        <f>'[1]功能-子任务'!$BA158</f>
        <v>621950</v>
      </c>
      <c r="I157" s="96">
        <f>'[1]功能-子任务'!$BJ158</f>
        <v>2645330</v>
      </c>
      <c r="J157" s="19"/>
      <c r="L157" s="43">
        <v>44</v>
      </c>
      <c r="M157" s="41" t="str">
        <f>IF(成就内容!D50="","",INDEX($E$4:$E$178*成就内容!D$121/SUM(成就内容!$D$121:$BZ$121),成就内容!D106,1)-SUM(M$114:M156))</f>
        <v/>
      </c>
      <c r="N157" s="41" t="str">
        <f>IF(成就内容!E50="","",INDEX($E$4:$E$178*成就内容!E$121/SUM(成就内容!$D$121:$BZ$121),成就内容!E106,1)-SUM(N$114:N156))</f>
        <v/>
      </c>
      <c r="O157" s="41" t="str">
        <f>IF(成就内容!F50="","",INDEX($E$4:$E$178*成就内容!F$121/SUM(成就内容!$D$121:$BZ$121),成就内容!F106,1)-SUM(O$114:O156))</f>
        <v/>
      </c>
      <c r="P157" s="41" t="str">
        <f>IF(成就内容!G50="","",INDEX($E$4:$E$178*成就内容!G$121/SUM(成就内容!$D$121:$BZ$121),成就内容!G106,1)-SUM(P$114:P156))</f>
        <v/>
      </c>
      <c r="Q157" s="41" t="str">
        <f>IF(成就内容!H50="","",INDEX($E$4:$E$178*成就内容!H$121/SUM(成就内容!$D$121:$BZ$121),成就内容!H106,1)-SUM(Q$114:Q156))</f>
        <v/>
      </c>
      <c r="R157" s="41" t="str">
        <f>IF(成就内容!I50="","",INDEX($E$4:$E$178*成就内容!I$121/SUM(成就内容!$D$121:$BZ$121),成就内容!I106,1)-SUM(R$114:R156))</f>
        <v/>
      </c>
      <c r="S157" s="41" t="str">
        <f>IF(成就内容!J50="","",INDEX($E$4:$E$178*成就内容!J$121/SUM(成就内容!$D$121:$BZ$121),成就内容!J106,1)-SUM(S$114:S156))</f>
        <v/>
      </c>
      <c r="T157" s="41" t="str">
        <f>IF(成就内容!K50="","",INDEX($E$4:$E$178*成就内容!K$121/SUM(成就内容!$D$121:$BZ$121),成就内容!K106,1)-SUM(T$114:T156))</f>
        <v/>
      </c>
      <c r="U157" s="41" t="str">
        <f>IF(成就内容!L50="","",INDEX($E$4:$E$178*成就内容!L$121/SUM(成就内容!$D$121:$BZ$121),成就内容!L106,1)-SUM(U$114:U156))</f>
        <v/>
      </c>
      <c r="V157" s="41" t="str">
        <f>IF(成就内容!M50="","",INDEX($E$4:$E$178*成就内容!M$121/SUM(成就内容!$D$121:$BZ$121),成就内容!M106,1)-SUM(V$114:V156))</f>
        <v/>
      </c>
      <c r="W157" s="41" t="str">
        <f>IF(成就内容!N50="","",INDEX($E$4:$E$178*成就内容!N$121/SUM(成就内容!$D$121:$BZ$121),成就内容!N106,1)-SUM(W$114:W156))</f>
        <v/>
      </c>
      <c r="X157" s="41" t="str">
        <f>IF(成就内容!O50="","",INDEX($E$4:$E$178*成就内容!O$121/SUM(成就内容!$D$121:$BZ$121),成就内容!O106,1)-SUM(X$114:X156))</f>
        <v/>
      </c>
      <c r="Y157" s="41" t="str">
        <f>IF(成就内容!P50="","",INDEX($E$4:$E$178*成就内容!P$121/SUM(成就内容!$D$121:$BZ$121),成就内容!P106,1)-SUM(Y$114:Y156))</f>
        <v/>
      </c>
      <c r="Z157" s="41" t="str">
        <f>IF(成就内容!Q50="","",INDEX($E$4:$E$178*成就内容!Q$121/SUM(成就内容!$D$121:$BZ$121),成就内容!Q106,1)-SUM(Z$114:Z156))</f>
        <v/>
      </c>
      <c r="AA157" s="41" t="str">
        <f>IF(成就内容!R50="","",INDEX($E$4:$E$178*成就内容!R$121/SUM(成就内容!$D$121:$BZ$121),成就内容!R106,1)-SUM(AA$114:AA156))</f>
        <v/>
      </c>
      <c r="AB157" s="41" t="str">
        <f>IF(成就内容!S50="","",INDEX($E$4:$E$178*成就内容!S$121/SUM(成就内容!$D$121:$BZ$121),成就内容!S106,1)-SUM(AB$114:AB156))</f>
        <v/>
      </c>
      <c r="AC157" s="41" t="str">
        <f>IF(成就内容!T50="","",INDEX($E$4:$E$178*成就内容!T$121/SUM(成就内容!$D$121:$BZ$121),成就内容!T106,1)-SUM(AC$114:AC156))</f>
        <v/>
      </c>
      <c r="AD157" s="41" t="str">
        <f>IF(成就内容!U50="","",INDEX($E$4:$E$178*成就内容!U$121/SUM(成就内容!$D$121:$BZ$121),成就内容!U106,1)-SUM(AD$114:AD156))</f>
        <v/>
      </c>
      <c r="AE157" s="41" t="str">
        <f>IF(成就内容!V50="","",INDEX($E$4:$E$178*成就内容!V$121/SUM(成就内容!$D$121:$BZ$121),成就内容!V106,1)-SUM(AE$114:AE156))</f>
        <v/>
      </c>
      <c r="AF157" s="41" t="str">
        <f>IF(成就内容!W50="","",INDEX($E$4:$E$178*成就内容!W$121/SUM(成就内容!$D$121:$BZ$121),成就内容!W106,1)-SUM(AF$114:AF156))</f>
        <v/>
      </c>
      <c r="AG157" s="41" t="str">
        <f>IF(成就内容!X50="","",INDEX($E$4:$E$178*成就内容!X$121/SUM(成就内容!$D$121:$BZ$121),成就内容!X106,1)-SUM(AG$114:AG156))</f>
        <v/>
      </c>
      <c r="AH157" s="41" t="str">
        <f>IF(成就内容!Y50="","",INDEX($E$4:$E$178*成就内容!Y$121/SUM(成就内容!$D$121:$BZ$121),成就内容!Y106,1)-SUM(AH$114:AH156))</f>
        <v/>
      </c>
      <c r="AI157" s="41" t="str">
        <f>IF(成就内容!Z50="","",INDEX($E$4:$E$178*成就内容!Z$121/SUM(成就内容!$D$121:$BZ$121),成就内容!Z106,1)-SUM(AI$114:AI156))</f>
        <v/>
      </c>
      <c r="AJ157" s="41" t="str">
        <f>IF(成就内容!AA50="","",INDEX($E$4:$E$178*成就内容!AA$121/SUM(成就内容!$D$121:$BZ$121),成就内容!AA106,1)-SUM(AJ$114:AJ156))</f>
        <v/>
      </c>
      <c r="AK157" s="41" t="str">
        <f>IF(成就内容!AB50="","",INDEX($E$4:$E$178*成就内容!AB$121/SUM(成就内容!$D$121:$BZ$121),成就内容!AB106,1)-SUM(AK$114:AK156))</f>
        <v/>
      </c>
      <c r="AL157" s="41" t="str">
        <f>IF(成就内容!AC50="","",INDEX($E$4:$E$178*成就内容!AC$121/SUM(成就内容!$D$121:$BZ$121),成就内容!AC106,1)-SUM(AL$114:AL156))</f>
        <v/>
      </c>
      <c r="AM157" s="41" t="str">
        <f>IF(成就内容!AD50="","",INDEX($E$4:$E$178*成就内容!AD$121/SUM(成就内容!$D$121:$BZ$121),成就内容!AD106,1)-SUM(AM$114:AM156))</f>
        <v/>
      </c>
      <c r="AN157" s="41" t="str">
        <f>IF(成就内容!AE50="","",INDEX($E$4:$E$178*成就内容!AE$121/SUM(成就内容!$D$121:$BZ$121),成就内容!AE106,1)-SUM(AN$114:AN156))</f>
        <v/>
      </c>
      <c r="AO157" s="41" t="str">
        <f>IF(成就内容!AF50="","",INDEX($E$4:$E$178*成就内容!AF$121/SUM(成就内容!$D$121:$BZ$121),成就内容!AF106,1)-SUM(AO$114:AO156))</f>
        <v/>
      </c>
      <c r="AP157" s="41" t="str">
        <f>IF(成就内容!AG50="","",INDEX($E$4:$E$178*成就内容!AG$121/SUM(成就内容!$D$121:$BZ$121),成就内容!AG106,1)-SUM(AP$114:AP156))</f>
        <v/>
      </c>
      <c r="AQ157" s="41" t="str">
        <f>IF(成就内容!AH50="","",INDEX($E$4:$E$178*成就内容!AH$121/SUM(成就内容!$D$121:$BZ$121),成就内容!AH106,1)-SUM(AQ$114:AQ156))</f>
        <v/>
      </c>
      <c r="AR157" s="41" t="str">
        <f>IF(成就内容!AI50="","",INDEX($E$4:$E$178*成就内容!AI$121/SUM(成就内容!$D$121:$BZ$121),成就内容!AI106,1)-SUM(AR$114:AR156))</f>
        <v/>
      </c>
      <c r="AS157" s="41" t="str">
        <f>IF(成就内容!AJ50="","",INDEX($E$4:$E$178*成就内容!AJ$121/SUM(成就内容!$D$121:$BZ$121),成就内容!AJ106,1)-SUM(AS$114:AS156))</f>
        <v/>
      </c>
      <c r="AT157" s="41" t="str">
        <f>IF(成就内容!AK50="","",INDEX($E$4:$E$178*成就内容!AK$121/SUM(成就内容!$D$121:$BZ$121),成就内容!AK106,1)-SUM(AT$114:AT156))</f>
        <v/>
      </c>
      <c r="AU157" s="41" t="str">
        <f>IF(成就内容!AL50="","",INDEX($E$4:$E$178*成就内容!AL$121/SUM(成就内容!$D$121:$BZ$121),成就内容!AL106,1)-SUM(AU$114:AU156))</f>
        <v/>
      </c>
      <c r="AV157" s="41" t="str">
        <f>IF(成就内容!AM50="","",INDEX($E$4:$E$178*成就内容!AM$121/SUM(成就内容!$D$121:$BZ$121),成就内容!AM106,1)-SUM(AV$114:AV156))</f>
        <v/>
      </c>
      <c r="AW157" s="41" t="str">
        <f>IF(成就内容!AN50="","",INDEX($E$4:$E$178*成就内容!AN$121/SUM(成就内容!$D$121:$BZ$121),成就内容!AN106,1)-SUM(AW$114:AW156))</f>
        <v/>
      </c>
      <c r="AX157" s="41" t="str">
        <f>IF(成就内容!AO50="","",INDEX($E$4:$E$178*成就内容!AO$121/SUM(成就内容!$D$121:$BZ$121),成就内容!AO106,1)-SUM(AX$114:AX156))</f>
        <v/>
      </c>
      <c r="AY157" s="41" t="str">
        <f>IF(成就内容!AP50="","",INDEX($E$4:$E$178*成就内容!AP$121/SUM(成就内容!$D$121:$BZ$121),成就内容!AP106,1)-SUM(AY$114:AY156))</f>
        <v/>
      </c>
      <c r="AZ157" s="41" t="str">
        <f>IF(成就内容!AQ50="","",INDEX($E$4:$E$178*成就内容!AQ$121/SUM(成就内容!$D$121:$BZ$121),成就内容!AQ106,1)-SUM(AZ$114:AZ156))</f>
        <v/>
      </c>
      <c r="BA157" s="41" t="str">
        <f>IF(成就内容!AR50="","",INDEX($E$4:$E$178*成就内容!AR$121/SUM(成就内容!$D$121:$BZ$121),成就内容!AR106,1)-SUM(BA$114:BA156))</f>
        <v/>
      </c>
      <c r="BB157" s="41" t="str">
        <f>IF(成就内容!AS50="","",INDEX($E$4:$E$178*成就内容!AS$121/SUM(成就内容!$D$121:$BZ$121),成就内容!AS106,1)-SUM(BB$114:BB156))</f>
        <v/>
      </c>
      <c r="BC157" s="41" t="str">
        <f>IF(成就内容!AT50="","",INDEX($E$4:$E$178*成就内容!AT$121/SUM(成就内容!$D$121:$BZ$121),成就内容!AT106,1)-SUM(BC$114:BC156))</f>
        <v/>
      </c>
      <c r="BD157" s="41" t="str">
        <f>IF(成就内容!AU50="","",INDEX($E$4:$E$178*成就内容!AU$121/SUM(成就内容!$D$121:$BZ$121),成就内容!AU106,1)-SUM(BD$114:BD156))</f>
        <v/>
      </c>
      <c r="BE157" s="41" t="str">
        <f>IF(成就内容!AV50="","",INDEX($E$4:$E$178*成就内容!AV$121/SUM(成就内容!$D$121:$BZ$121),成就内容!AV106,1)-SUM(BE$114:BE156))</f>
        <v/>
      </c>
      <c r="BF157" s="41" t="str">
        <f>IF(成就内容!AW50="","",INDEX($E$4:$E$178*成就内容!AW$121/SUM(成就内容!$D$121:$BZ$121),成就内容!AW106,1)-SUM(BF$114:BF156))</f>
        <v/>
      </c>
      <c r="BG157" s="41" t="str">
        <f>IF(成就内容!AX50="","",INDEX($E$4:$E$178*成就内容!AX$121/SUM(成就内容!$D$121:$BZ$121),成就内容!AX106,1)-SUM(BG$114:BG156))</f>
        <v/>
      </c>
      <c r="BH157" s="41" t="str">
        <f>IF(成就内容!AY50="","",INDEX($E$4:$E$178*成就内容!AY$121/SUM(成就内容!$D$121:$BZ$121),成就内容!AY106,1)-SUM(BH$114:BH156))</f>
        <v/>
      </c>
      <c r="BI157" s="41" t="str">
        <f>IF(成就内容!AZ50="","",INDEX($E$4:$E$178*成就内容!AZ$121/SUM(成就内容!$D$121:$BZ$121),成就内容!AZ106,1)-SUM(BI$114:BI156))</f>
        <v/>
      </c>
      <c r="BJ157" s="41" t="str">
        <f>IF(成就内容!BA50="","",INDEX($E$4:$E$178*成就内容!BA$121/SUM(成就内容!$D$121:$BZ$121),成就内容!BA106,1)-SUM(BJ$114:BJ156))</f>
        <v/>
      </c>
      <c r="BK157" s="41" t="str">
        <f>IF(成就内容!BB50="","",INDEX($E$4:$E$178*成就内容!BB$121/SUM(成就内容!$D$121:$BZ$121),成就内容!BB106,1)-SUM(BK$114:BK156))</f>
        <v/>
      </c>
      <c r="BL157" s="41" t="str">
        <f>IF(成就内容!BC50="","",INDEX($E$4:$E$178*成就内容!BC$121/SUM(成就内容!$D$121:$BZ$121),成就内容!BC106,1)-SUM(BL$114:BL156))</f>
        <v/>
      </c>
      <c r="BM157" s="41" t="str">
        <f>IF(成就内容!BD50="","",INDEX($E$4:$E$178*成就内容!BD$121/SUM(成就内容!$D$121:$BZ$121),成就内容!BD106,1)-SUM(BM$114:BM156))</f>
        <v/>
      </c>
      <c r="BN157" s="41" t="str">
        <f>IF(成就内容!BE50="","",INDEX($E$4:$E$178*成就内容!BE$121/SUM(成就内容!$D$121:$BZ$121),成就内容!BE106,1)-SUM(BN$114:BN156))</f>
        <v/>
      </c>
      <c r="BO157" s="41" t="str">
        <f>IF(成就内容!BF50="","",INDEX($E$4:$E$178*成就内容!BF$121/SUM(成就内容!$D$121:$BZ$121),成就内容!BF106,1)-SUM(BO$114:BO156))</f>
        <v/>
      </c>
      <c r="BP157" s="41" t="str">
        <f>IF(成就内容!BG50="","",INDEX($E$4:$E$178*成就内容!BG$121/SUM(成就内容!$D$121:$BZ$121),成就内容!BG106,1)-SUM(BP$114:BP156))</f>
        <v/>
      </c>
      <c r="BQ157" s="41" t="str">
        <f>IF(成就内容!BH50="","",INDEX($E$4:$E$178*成就内容!BH$121/SUM(成就内容!$D$121:$BZ$121),成就内容!BH106,1)-SUM(BQ$114:BQ156))</f>
        <v/>
      </c>
      <c r="BR157" s="41" t="str">
        <f>IF(成就内容!BI50="","",INDEX($E$4:$E$178*成就内容!BI$121/SUM(成就内容!$D$121:$BZ$121),成就内容!BI106,1)-SUM(BR$114:BR156))</f>
        <v/>
      </c>
      <c r="BS157" s="41">
        <f>IF(成就内容!BJ50="","",INDEX($E$4:$E$178*成就内容!BJ$121/SUM(成就内容!$D$121:$BZ$121),成就内容!BJ106,1)-SUM(BS$114:BS156))</f>
        <v>4982461.7346938774</v>
      </c>
      <c r="BT157" s="41" t="str">
        <f>IF(成就内容!BK50="","",INDEX($E$4:$E$178*成就内容!BK$121/SUM(成就内容!$D$121:$BZ$121),成就内容!BK106,1)-SUM(BT$114:BT156))</f>
        <v/>
      </c>
      <c r="BU157" s="41" t="str">
        <f>IF(成就内容!BL50="","",INDEX($E$4:$E$178*成就内容!BL$121/SUM(成就内容!$D$121:$BZ$121),成就内容!BL106,1)-SUM(BU$114:BU156))</f>
        <v/>
      </c>
      <c r="BV157" s="41">
        <f>IF(成就内容!BM50="","",INDEX($E$4:$E$178*成就内容!BM$121/SUM(成就内容!$D$121:$BZ$121),成就内容!BM106,1)-SUM(BV$114:BV156))</f>
        <v>6228077.1683673412</v>
      </c>
      <c r="BW157" s="41" t="str">
        <f>IF(成就内容!BN50="","",INDEX($E$4:$E$178*成就内容!BN$121/SUM(成就内容!$D$121:$BZ$121),成就内容!BN106,1)-SUM(BW$114:BW156))</f>
        <v/>
      </c>
      <c r="BX157" s="41">
        <f>IF(成就内容!BO50="","",INDEX($E$4:$E$178*成就内容!BO$121/SUM(成就内容!$D$121:$BZ$121),成就内容!BO106,1)-SUM(BX$114:BX156))</f>
        <v>0</v>
      </c>
      <c r="BY157" s="41">
        <f>IF(成就内容!BP50="","",INDEX($E$4:$E$178*成就内容!BP$121/SUM(成就内容!$D$121:$BZ$121),成就内容!BP106,1)-SUM(BY$114:BY156))</f>
        <v>0</v>
      </c>
      <c r="BZ157" s="41">
        <f>IF(成就内容!BQ50="","",INDEX($E$4:$E$178*成就内容!BQ$121/SUM(成就内容!$D$121:$BZ$121),成就内容!BQ106,1)-SUM(BZ$114:BZ156))</f>
        <v>0</v>
      </c>
      <c r="CA157" s="41" t="str">
        <f>IF(成就内容!BR50="","",INDEX($E$4:$E$178*成就内容!BR$121/SUM(成就内容!$D$121:$BZ$121),成就内容!BR106,1)-SUM(CA$114:CA156))</f>
        <v/>
      </c>
      <c r="CB157" s="41" t="str">
        <f>IF(成就内容!BS50="","",INDEX($E$4:$E$178*成就内容!BS$121/SUM(成就内容!$D$121:$BZ$121),成就内容!BS106,1)-SUM(CB$114:CB156))</f>
        <v/>
      </c>
      <c r="CC157" s="41">
        <f>IF(成就内容!BT50="","",INDEX($E$4:$E$178*成就内容!BT$121/SUM(成就内容!$D$121:$BZ$121),成就内容!BT106,1)-SUM(CC$114:CC156))</f>
        <v>0</v>
      </c>
      <c r="CD157" s="41">
        <f>IF(成就内容!BU50="","",INDEX($E$4:$E$178*成就内容!BU$121/SUM(成就内容!$D$121:$BZ$121),成就内容!BU106,1)-SUM(CD$114:CD156))</f>
        <v>0</v>
      </c>
      <c r="CE157" s="41" t="str">
        <f>IF(成就内容!BV50="","",INDEX($E$4:$E$178*成就内容!BV$121/SUM(成就内容!$D$121:$BZ$121),成就内容!BV106,1)-SUM(CE$114:CE156))</f>
        <v/>
      </c>
      <c r="CF157" s="41" t="str">
        <f>IF(成就内容!BW50="","",INDEX($E$4:$E$178*成就内容!BW$121/SUM(成就内容!$D$121:$BZ$121),成就内容!BW106,1)-SUM(CF$114:CF156))</f>
        <v/>
      </c>
      <c r="CG157" s="41" t="str">
        <f>IF(成就内容!BX50="","",INDEX($E$4:$E$178*成就内容!BX$121/SUM(成就内容!$D$121:$BZ$121),成就内容!BX106,1)-SUM(CG$114:CG156))</f>
        <v/>
      </c>
      <c r="CH157" s="41" t="str">
        <f>IF(成就内容!BY50="","",INDEX($E$4:$E$178*成就内容!BY$121/SUM(成就内容!$D$121:$BZ$121),成就内容!BY106,1)-SUM(CH$114:CH156))</f>
        <v/>
      </c>
      <c r="CI157" s="41" t="str">
        <f>IF(成就内容!BZ50="","",INDEX($E$4:$E$178*成就内容!BZ$121/SUM(成就内容!$D$121:$BZ$121),成就内容!BZ106,1)-SUM(CI$114:CI156))</f>
        <v/>
      </c>
      <c r="CK157" s="19"/>
      <c r="CM157" s="43">
        <v>44</v>
      </c>
      <c r="CN157" s="41" t="str">
        <f>IF(M157="","",IF(成就内容!D$121&lt;&gt;"",MAX(ROUNDUP(SMALL(M$114:M$163,$L157)/1000,0)*1000,1000),0))</f>
        <v/>
      </c>
      <c r="CO157" s="41" t="str">
        <f>IF(N157="","",IF(成就内容!E$121&lt;&gt;"",MAX(ROUNDUP(SMALL(N$114:N$163,$L157)/1000,0)*1000,1000),0))</f>
        <v/>
      </c>
      <c r="CP157" s="41" t="str">
        <f>IF(O157="","",IF(成就内容!F$121&lt;&gt;"",MAX(ROUNDUP(SMALL(O$114:O$163,$L157)/1000,0)*1000,1000),0))</f>
        <v/>
      </c>
      <c r="CQ157" s="41" t="str">
        <f>IF(P157="","",IF(成就内容!G$121&lt;&gt;"",MAX(ROUNDUP(SMALL(P$114:P$163,$L157)/1000,0)*1000,1000),0))</f>
        <v/>
      </c>
      <c r="CR157" s="41" t="str">
        <f>IF(Q157="","",IF(成就内容!H$121&lt;&gt;"",MAX(ROUNDUP(SMALL(Q$114:Q$163,$L157)/1000,0)*1000,1000),0))</f>
        <v/>
      </c>
      <c r="CS157" s="41" t="str">
        <f>IF(R157="","",IF(成就内容!I$121&lt;&gt;"",MAX(ROUNDUP(SMALL(R$114:R$163,$L157)/1000,0)*1000,1000),0))</f>
        <v/>
      </c>
      <c r="CT157" s="41" t="str">
        <f>IF(S157="","",IF(成就内容!J$121&lt;&gt;"",MAX(ROUNDUP(SMALL(S$114:S$163,$L157)/1000,0)*1000,1000),0))</f>
        <v/>
      </c>
      <c r="CU157" s="41" t="str">
        <f>IF(T157="","",IF(成就内容!K$121&lt;&gt;"",MAX(ROUNDUP(SMALL(T$114:T$163,$L157)/1000,0)*1000,1000),0))</f>
        <v/>
      </c>
      <c r="CV157" s="41" t="str">
        <f>IF(U157="","",IF(成就内容!L$121&lt;&gt;"",MAX(ROUNDUP(SMALL(U$114:U$163,$L157)/1000,0)*1000,1000),0))</f>
        <v/>
      </c>
      <c r="CW157" s="41" t="str">
        <f>IF(V157="","",IF(成就内容!M$121&lt;&gt;"",MAX(ROUNDUP(SMALL(V$114:V$163,$L157)/1000,0)*1000,1000),0))</f>
        <v/>
      </c>
      <c r="CX157" s="41" t="str">
        <f>IF(W157="","",IF(成就内容!N$121&lt;&gt;"",MAX(ROUNDUP(SMALL(W$114:W$163,$L157)/1000,0)*1000,1000),0))</f>
        <v/>
      </c>
      <c r="CY157" s="41" t="str">
        <f>IF(X157="","",IF(成就内容!O$121&lt;&gt;"",MAX(ROUNDUP(SMALL(X$114:X$163,$L157)/1000,0)*1000,1000),0))</f>
        <v/>
      </c>
      <c r="CZ157" s="41" t="str">
        <f>IF(Y157="","",IF(成就内容!P$121&lt;&gt;"",MAX(ROUNDUP(SMALL(Y$114:Y$163,$L157)/1000,0)*1000,1000),0))</f>
        <v/>
      </c>
      <c r="DA157" s="41" t="str">
        <f>IF(Z157="","",IF(成就内容!Q$121&lt;&gt;"",MAX(ROUNDUP(SMALL(Z$114:Z$163,$L157)/1000,0)*1000,1000),0))</f>
        <v/>
      </c>
      <c r="DB157" s="41" t="str">
        <f>IF(AA157="","",IF(成就内容!R$121&lt;&gt;"",MAX(ROUNDUP(SMALL(AA$114:AA$163,$L157)/1000,0)*1000,1000),0))</f>
        <v/>
      </c>
      <c r="DC157" s="41" t="str">
        <f>IF(AB157="","",IF(成就内容!S$121&lt;&gt;"",MAX(ROUNDUP(SMALL(AB$114:AB$163,$L157)/1000,0)*1000,1000),0))</f>
        <v/>
      </c>
      <c r="DD157" s="41" t="str">
        <f>IF(AC157="","",IF(成就内容!T$121&lt;&gt;"",MAX(ROUNDUP(SMALL(AC$114:AC$163,$L157)/1000,0)*1000,1000),0))</f>
        <v/>
      </c>
      <c r="DE157" s="41" t="str">
        <f>IF(AD157="","",IF(成就内容!U$121&lt;&gt;"",MAX(ROUNDUP(SMALL(AD$114:AD$163,$L157)/1000,0)*1000,1000),0))</f>
        <v/>
      </c>
      <c r="DF157" s="41" t="str">
        <f>IF(AE157="","",IF(成就内容!V$121&lt;&gt;"",MAX(ROUNDUP(SMALL(AE$114:AE$163,$L157)/1000,0)*1000,1000),0))</f>
        <v/>
      </c>
      <c r="DG157" s="41" t="str">
        <f>IF(AF157="","",IF(成就内容!W$121&lt;&gt;"",MAX(ROUNDUP(SMALL(AF$114:AF$163,$L157)/1000,0)*1000,1000),0))</f>
        <v/>
      </c>
      <c r="DH157" s="41" t="str">
        <f>IF(AG157="","",IF(成就内容!X$121&lt;&gt;"",MAX(ROUNDUP(SMALL(AG$114:AG$163,$L157)/1000,0)*1000,1000),0))</f>
        <v/>
      </c>
      <c r="DI157" s="41" t="str">
        <f>IF(AH157="","",IF(成就内容!Y$121&lt;&gt;"",MAX(ROUNDUP(SMALL(AH$114:AH$163,$L157)/1000,0)*1000,1000),0))</f>
        <v/>
      </c>
      <c r="DJ157" s="41" t="str">
        <f>IF(AI157="","",IF(成就内容!Z$121&lt;&gt;"",MAX(ROUNDUP(SMALL(AI$114:AI$163,$L157)/1000,0)*1000,1000),0))</f>
        <v/>
      </c>
      <c r="DK157" s="41" t="str">
        <f>IF(AJ157="","",IF(成就内容!AA$121&lt;&gt;"",MAX(ROUNDUP(SMALL(AJ$114:AJ$163,$L157)/1000,0)*1000,1000),0))</f>
        <v/>
      </c>
      <c r="DL157" s="41" t="str">
        <f>IF(AK157="","",IF(成就内容!AB$121&lt;&gt;"",MAX(ROUNDUP(SMALL(AK$114:AK$163,$L157)/1000,0)*1000,1000),0))</f>
        <v/>
      </c>
      <c r="DM157" s="41" t="str">
        <f>IF(AL157="","",IF(成就内容!AC$121&lt;&gt;"",MAX(ROUNDUP(SMALL(AL$114:AL$163,$L157)/1000,0)*1000,1000),0))</f>
        <v/>
      </c>
      <c r="DN157" s="41" t="str">
        <f>IF(AM157="","",IF(成就内容!AD$121&lt;&gt;"",MAX(ROUNDUP(SMALL(AM$114:AM$163,$L157)/1000,0)*1000,1000),0))</f>
        <v/>
      </c>
      <c r="DO157" s="41" t="str">
        <f>IF(AN157="","",IF(成就内容!AE$121&lt;&gt;"",MAX(ROUNDUP(SMALL(AN$114:AN$163,$L157)/1000,0)*1000,1000),0))</f>
        <v/>
      </c>
      <c r="DP157" s="41" t="str">
        <f>IF(AO157="","",IF(成就内容!AF$121&lt;&gt;"",MAX(ROUNDUP(SMALL(AO$114:AO$163,$L157)/1000,0)*1000,1000),0))</f>
        <v/>
      </c>
      <c r="DQ157" s="41" t="str">
        <f>IF(AP157="","",IF(成就内容!AG$121&lt;&gt;"",MAX(ROUNDUP(SMALL(AP$114:AP$163,$L157)/1000,0)*1000,1000),0))</f>
        <v/>
      </c>
      <c r="DR157" s="41" t="str">
        <f>IF(AQ157="","",IF(成就内容!AH$121&lt;&gt;"",MAX(ROUNDUP(SMALL(AQ$114:AQ$163,$L157)/1000,0)*1000,1000),0))</f>
        <v/>
      </c>
      <c r="DS157" s="41" t="str">
        <f>IF(AR157="","",IF(成就内容!AI$121&lt;&gt;"",MAX(ROUNDUP(SMALL(AR$114:AR$163,$L157)/1000,0)*1000,1000),0))</f>
        <v/>
      </c>
      <c r="DT157" s="41" t="str">
        <f>IF(AS157="","",IF(成就内容!AJ$121&lt;&gt;"",MAX(ROUNDUP(SMALL(AS$114:AS$163,$L157)/1000,0)*1000,1000),0))</f>
        <v/>
      </c>
      <c r="DU157" s="41" t="str">
        <f>IF(AT157="","",IF(成就内容!AK$121&lt;&gt;"",MAX(ROUNDUP(SMALL(AT$114:AT$163,$L157)/1000,0)*1000,1000),0))</f>
        <v/>
      </c>
      <c r="DV157" s="41" t="str">
        <f>IF(AU157="","",IF(成就内容!AL$121&lt;&gt;"",MAX(ROUNDUP(SMALL(AU$114:AU$163,$L157)/1000,0)*1000,1000),0))</f>
        <v/>
      </c>
      <c r="DW157" s="41" t="str">
        <f>IF(AV157="","",IF(成就内容!AM$121&lt;&gt;"",MAX(ROUNDUP(SMALL(AV$114:AV$163,$L157)/1000,0)*1000,1000),0))</f>
        <v/>
      </c>
      <c r="DX157" s="41" t="str">
        <f>IF(AW157="","",IF(成就内容!AN$121&lt;&gt;"",MAX(ROUNDUP(SMALL(AW$114:AW$163,$L157)/1000,0)*1000,1000),0))</f>
        <v/>
      </c>
      <c r="DY157" s="41" t="str">
        <f>IF(AX157="","",IF(成就内容!AO$121&lt;&gt;"",MAX(ROUNDUP(SMALL(AX$114:AX$163,$L157)/1000,0)*1000,1000),0))</f>
        <v/>
      </c>
      <c r="DZ157" s="41" t="str">
        <f>IF(AY157="","",IF(成就内容!AP$121&lt;&gt;"",MAX(ROUNDUP(SMALL(AY$114:AY$163,$L157)/1000,0)*1000,1000),0))</f>
        <v/>
      </c>
      <c r="EA157" s="41" t="str">
        <f>IF(AZ157="","",IF(成就内容!AQ$121&lt;&gt;"",MAX(ROUNDUP(SMALL(AZ$114:AZ$163,$L157)/1000,0)*1000,1000),0))</f>
        <v/>
      </c>
      <c r="EB157" s="41" t="str">
        <f>IF(BA157="","",IF(成就内容!AR$121&lt;&gt;"",MAX(ROUNDUP(SMALL(BA$114:BA$163,$L157)/1000,0)*1000,1000),0))</f>
        <v/>
      </c>
      <c r="EC157" s="41" t="str">
        <f>IF(BB157="","",IF(成就内容!AS$121&lt;&gt;"",MAX(ROUNDUP(SMALL(BB$114:BB$163,$L157)/1000,0)*1000,1000),0))</f>
        <v/>
      </c>
      <c r="ED157" s="41" t="str">
        <f>IF(BC157="","",IF(成就内容!AT$121&lt;&gt;"",MAX(ROUNDUP(SMALL(BC$114:BC$163,$L157)/1000,0)*1000,1000),0))</f>
        <v/>
      </c>
      <c r="EE157" s="41" t="str">
        <f>IF(BD157="","",IF(成就内容!AU$121&lt;&gt;"",MAX(ROUNDUP(SMALL(BD$114:BD$163,$L157)/1000,0)*1000,1000),0))</f>
        <v/>
      </c>
      <c r="EF157" s="41" t="str">
        <f>IF(BE157="","",IF(成就内容!AV$121&lt;&gt;"",MAX(ROUNDUP(SMALL(BE$114:BE$163,$L157)/1000,0)*1000,1000),0))</f>
        <v/>
      </c>
      <c r="EG157" s="41" t="str">
        <f>IF(BF157="","",IF(成就内容!AW$121&lt;&gt;"",MAX(ROUNDUP(SMALL(BF$114:BF$163,$L157)/1000,0)*1000,1000),0))</f>
        <v/>
      </c>
      <c r="EH157" s="41" t="str">
        <f>IF(BG157="","",IF(成就内容!AX$121&lt;&gt;"",MAX(ROUNDUP(SMALL(BG$114:BG$163,$L157)/1000,0)*1000,1000),0))</f>
        <v/>
      </c>
      <c r="EI157" s="41" t="str">
        <f>IF(BH157="","",IF(成就内容!AY$121&lt;&gt;"",MAX(ROUNDUP(SMALL(BH$114:BH$163,$L157)/1000,0)*1000,1000),0))</f>
        <v/>
      </c>
      <c r="EJ157" s="41" t="str">
        <f>IF(BI157="","",IF(成就内容!AZ$121&lt;&gt;"",MAX(ROUNDUP(SMALL(BI$114:BI$163,$L157)/1000,0)*1000,1000),0))</f>
        <v/>
      </c>
      <c r="EK157" s="41" t="str">
        <f>IF(BJ157="","",IF(成就内容!BA$121&lt;&gt;"",MAX(ROUNDUP(SMALL(BJ$114:BJ$163,$L157)/1000,0)*1000,1000),0))</f>
        <v/>
      </c>
      <c r="EL157" s="41" t="str">
        <f>IF(BK157="","",IF(成就内容!BB$121&lt;&gt;"",MAX(ROUNDUP(SMALL(BK$114:BK$163,$L157)/1000,0)*1000,1000),0))</f>
        <v/>
      </c>
      <c r="EM157" s="41" t="str">
        <f>IF(BL157="","",IF(成就内容!BC$121&lt;&gt;"",MAX(ROUNDUP(SMALL(BL$114:BL$163,$L157)/1000,0)*1000,1000),0))</f>
        <v/>
      </c>
      <c r="EN157" s="41" t="str">
        <f>IF(BM157="","",IF(成就内容!BD$121&lt;&gt;"",MAX(ROUNDUP(SMALL(BM$114:BM$163,$L157)/1000,0)*1000,1000),0))</f>
        <v/>
      </c>
      <c r="EO157" s="41" t="str">
        <f>IF(BN157="","",IF(成就内容!BE$121&lt;&gt;"",MAX(ROUNDUP(SMALL(BN$114:BN$163,$L157)/1000,0)*1000,1000),0))</f>
        <v/>
      </c>
      <c r="EP157" s="41" t="str">
        <f>IF(BO157="","",IF(成就内容!BF$121&lt;&gt;"",MAX(ROUNDUP(SMALL(BO$114:BO$163,$L157)/1000,0)*1000,1000),0))</f>
        <v/>
      </c>
      <c r="EQ157" s="41" t="str">
        <f>IF(BP157="","",IF(成就内容!BG$121&lt;&gt;"",MAX(ROUNDUP(SMALL(BP$114:BP$163,$L157)/1000,0)*1000,1000),0))</f>
        <v/>
      </c>
      <c r="ER157" s="41" t="str">
        <f>IF(BQ157="","",IF(成就内容!BH$121&lt;&gt;"",MAX(ROUNDUP(SMALL(BQ$114:BQ$163,$L157)/1000,0)*1000,1000),0))</f>
        <v/>
      </c>
      <c r="ES157" s="41" t="str">
        <f>IF(BR157="","",IF(成就内容!BI$121&lt;&gt;"",MAX(ROUNDUP(SMALL(BR$114:BR$163,$L157)/1000,0)*1000,1000),0))</f>
        <v/>
      </c>
      <c r="ET157" s="41">
        <f>IF(BS157="","",IF(成就内容!BJ$121&lt;&gt;"",MAX(ROUNDUP(SMALL(BS$114:BS$163,$L157)/1000,0)*1000,1000),0))</f>
        <v>4983000</v>
      </c>
      <c r="EU157" s="41" t="str">
        <f>IF(BT157="","",IF(成就内容!BK$121&lt;&gt;"",MAX(ROUNDUP(SMALL(BT$114:BT$163,$L157)/1000,0)*1000,1000),0))</f>
        <v/>
      </c>
      <c r="EV157" s="41" t="str">
        <f>IF(BU157="","",IF(成就内容!BL$121&lt;&gt;"",MAX(ROUNDUP(SMALL(BU$114:BU$163,$L157)/1000,0)*1000,1000),0))</f>
        <v/>
      </c>
      <c r="EW157" s="41">
        <f>IF(BV157="","",IF(成就内容!BM$121&lt;&gt;"",MAX(ROUNDUP(SMALL(BV$114:BV$163,$L157)/1000,0)*1000,1000),0))</f>
        <v>6229000</v>
      </c>
      <c r="EX157" s="41" t="str">
        <f>IF(BW157="","",IF(成就内容!BN$121&lt;&gt;"",MAX(ROUNDUP(SMALL(BW$114:BW$163,$L157)/1000,0)*1000,1000),0))</f>
        <v/>
      </c>
      <c r="EY157" s="41">
        <f>IF(BX157="","",IF(成就内容!BO$121&lt;&gt;"",MAX(ROUNDUP(SMALL(BX$114:BX$163,$L157)/1000,0)*1000,1000),0))</f>
        <v>0</v>
      </c>
      <c r="EZ157" s="41">
        <f>IF(BY157="","",IF(成就内容!BP$121&lt;&gt;"",MAX(ROUNDUP(SMALL(BY$114:BY$163,$L157)/1000,0)*1000,1000),0))</f>
        <v>0</v>
      </c>
      <c r="FA157" s="41">
        <f>IF(BZ157="","",IF(成就内容!BQ$121&lt;&gt;"",MAX(ROUNDUP(SMALL(BZ$114:BZ$163,$L157)/1000,0)*1000,1000),0))</f>
        <v>0</v>
      </c>
      <c r="FB157" s="41" t="str">
        <f>IF(CA157="","",IF(成就内容!BR$121&lt;&gt;"",MAX(ROUNDUP(SMALL(CA$114:CA$163,$L157)/1000,0)*1000,1000),0))</f>
        <v/>
      </c>
      <c r="FC157" s="41" t="str">
        <f>IF(CB157="","",IF(成就内容!BS$121&lt;&gt;"",MAX(ROUNDUP(SMALL(CB$114:CB$163,$L157)/1000,0)*1000,1000),0))</f>
        <v/>
      </c>
      <c r="FD157" s="41">
        <f>IF(CC157="","",IF(成就内容!BT$121&lt;&gt;"",MAX(ROUNDUP(SMALL(CC$114:CC$163,$L157)/1000,0)*1000,1000),0))</f>
        <v>0</v>
      </c>
      <c r="FE157" s="41">
        <f>IF(CD157="","",IF(成就内容!BU$121&lt;&gt;"",MAX(ROUNDUP(SMALL(CD$114:CD$163,$L157)/1000,0)*1000,1000),0))</f>
        <v>0</v>
      </c>
      <c r="FF157" s="41" t="str">
        <f>IF(CE157="","",IF(成就内容!BV$121&lt;&gt;"",MAX(ROUNDUP(SMALL(CE$114:CE$163,$L157)/1000,0)*1000,1000),0))</f>
        <v/>
      </c>
      <c r="FG157" s="41" t="str">
        <f>IF(CF157="","",IF(成就内容!BW$121&lt;&gt;"",MAX(ROUNDUP(SMALL(CF$114:CF$163,$L157)/1000,0)*1000,1000),0))</f>
        <v/>
      </c>
      <c r="FH157" s="41" t="str">
        <f>IF(CG157="","",IF(成就内容!BX$121&lt;&gt;"",MAX(ROUNDUP(SMALL(CG$114:CG$163,$L157)/1000,0)*1000,1000),0))</f>
        <v/>
      </c>
      <c r="FI157" s="41" t="str">
        <f>IF(CH157="","",IF(成就内容!BY$121&lt;&gt;"",MAX(ROUNDUP(SMALL(CH$114:CH$163,$L157)/1000,0)*1000,1000),0))</f>
        <v/>
      </c>
      <c r="FJ157" s="41" t="str">
        <f>IF(CI157="","",IF(成就内容!BZ$121&lt;&gt;"",MAX(ROUNDUP(SMALL(CI$114:CI$163,$L157)/1000,0)*1000,1000),0))</f>
        <v/>
      </c>
    </row>
    <row r="158" spans="2:166" s="96" customFormat="1" x14ac:dyDescent="0.15">
      <c r="B158" s="96">
        <v>155</v>
      </c>
      <c r="C158" s="96">
        <f>'[1]功能-子任务'!$S159</f>
        <v>359496</v>
      </c>
      <c r="D158" s="96">
        <f>'[1]功能-子任务'!$AC159</f>
        <v>332800000</v>
      </c>
      <c r="E158" s="96">
        <f>'[1]功能-子任务'!$AM159/4</f>
        <v>2187459765.625</v>
      </c>
      <c r="F158" s="96">
        <f t="shared" si="155"/>
        <v>2187459765.625</v>
      </c>
      <c r="G158" s="96">
        <f>'[1]功能-子任务'!$AR159</f>
        <v>4665620000.000001</v>
      </c>
      <c r="H158" s="96">
        <f>'[1]功能-子任务'!$BA159</f>
        <v>635450</v>
      </c>
      <c r="I158" s="96">
        <f>'[1]功能-子任务'!$BJ159</f>
        <v>2736807</v>
      </c>
      <c r="J158" s="19"/>
      <c r="L158" s="43">
        <v>45</v>
      </c>
      <c r="M158" s="41" t="str">
        <f>IF(成就内容!D51="","",INDEX($E$4:$E$178*成就内容!D$121/SUM(成就内容!$D$121:$BZ$121),成就内容!D107,1)-SUM(M$114:M157))</f>
        <v/>
      </c>
      <c r="N158" s="41" t="str">
        <f>IF(成就内容!E51="","",INDEX($E$4:$E$178*成就内容!E$121/SUM(成就内容!$D$121:$BZ$121),成就内容!E107,1)-SUM(N$114:N157))</f>
        <v/>
      </c>
      <c r="O158" s="41" t="str">
        <f>IF(成就内容!F51="","",INDEX($E$4:$E$178*成就内容!F$121/SUM(成就内容!$D$121:$BZ$121),成就内容!F107,1)-SUM(O$114:O157))</f>
        <v/>
      </c>
      <c r="P158" s="41" t="str">
        <f>IF(成就内容!G51="","",INDEX($E$4:$E$178*成就内容!G$121/SUM(成就内容!$D$121:$BZ$121),成就内容!G107,1)-SUM(P$114:P157))</f>
        <v/>
      </c>
      <c r="Q158" s="41" t="str">
        <f>IF(成就内容!H51="","",INDEX($E$4:$E$178*成就内容!H$121/SUM(成就内容!$D$121:$BZ$121),成就内容!H107,1)-SUM(Q$114:Q157))</f>
        <v/>
      </c>
      <c r="R158" s="41" t="str">
        <f>IF(成就内容!I51="","",INDEX($E$4:$E$178*成就内容!I$121/SUM(成就内容!$D$121:$BZ$121),成就内容!I107,1)-SUM(R$114:R157))</f>
        <v/>
      </c>
      <c r="S158" s="41" t="str">
        <f>IF(成就内容!J51="","",INDEX($E$4:$E$178*成就内容!J$121/SUM(成就内容!$D$121:$BZ$121),成就内容!J107,1)-SUM(S$114:S157))</f>
        <v/>
      </c>
      <c r="T158" s="41" t="str">
        <f>IF(成就内容!K51="","",INDEX($E$4:$E$178*成就内容!K$121/SUM(成就内容!$D$121:$BZ$121),成就内容!K107,1)-SUM(T$114:T157))</f>
        <v/>
      </c>
      <c r="U158" s="41" t="str">
        <f>IF(成就内容!L51="","",INDEX($E$4:$E$178*成就内容!L$121/SUM(成就内容!$D$121:$BZ$121),成就内容!L107,1)-SUM(U$114:U157))</f>
        <v/>
      </c>
      <c r="V158" s="41" t="str">
        <f>IF(成就内容!M51="","",INDEX($E$4:$E$178*成就内容!M$121/SUM(成就内容!$D$121:$BZ$121),成就内容!M107,1)-SUM(V$114:V157))</f>
        <v/>
      </c>
      <c r="W158" s="41" t="str">
        <f>IF(成就内容!N51="","",INDEX($E$4:$E$178*成就内容!N$121/SUM(成就内容!$D$121:$BZ$121),成就内容!N107,1)-SUM(W$114:W157))</f>
        <v/>
      </c>
      <c r="X158" s="41" t="str">
        <f>IF(成就内容!O51="","",INDEX($E$4:$E$178*成就内容!O$121/SUM(成就内容!$D$121:$BZ$121),成就内容!O107,1)-SUM(X$114:X157))</f>
        <v/>
      </c>
      <c r="Y158" s="41" t="str">
        <f>IF(成就内容!P51="","",INDEX($E$4:$E$178*成就内容!P$121/SUM(成就内容!$D$121:$BZ$121),成就内容!P107,1)-SUM(Y$114:Y157))</f>
        <v/>
      </c>
      <c r="Z158" s="41" t="str">
        <f>IF(成就内容!Q51="","",INDEX($E$4:$E$178*成就内容!Q$121/SUM(成就内容!$D$121:$BZ$121),成就内容!Q107,1)-SUM(Z$114:Z157))</f>
        <v/>
      </c>
      <c r="AA158" s="41" t="str">
        <f>IF(成就内容!R51="","",INDEX($E$4:$E$178*成就内容!R$121/SUM(成就内容!$D$121:$BZ$121),成就内容!R107,1)-SUM(AA$114:AA157))</f>
        <v/>
      </c>
      <c r="AB158" s="41" t="str">
        <f>IF(成就内容!S51="","",INDEX($E$4:$E$178*成就内容!S$121/SUM(成就内容!$D$121:$BZ$121),成就内容!S107,1)-SUM(AB$114:AB157))</f>
        <v/>
      </c>
      <c r="AC158" s="41" t="str">
        <f>IF(成就内容!T51="","",INDEX($E$4:$E$178*成就内容!T$121/SUM(成就内容!$D$121:$BZ$121),成就内容!T107,1)-SUM(AC$114:AC157))</f>
        <v/>
      </c>
      <c r="AD158" s="41" t="str">
        <f>IF(成就内容!U51="","",INDEX($E$4:$E$178*成就内容!U$121/SUM(成就内容!$D$121:$BZ$121),成就内容!U107,1)-SUM(AD$114:AD157))</f>
        <v/>
      </c>
      <c r="AE158" s="41" t="str">
        <f>IF(成就内容!V51="","",INDEX($E$4:$E$178*成就内容!V$121/SUM(成就内容!$D$121:$BZ$121),成就内容!V107,1)-SUM(AE$114:AE157))</f>
        <v/>
      </c>
      <c r="AF158" s="41" t="str">
        <f>IF(成就内容!W51="","",INDEX($E$4:$E$178*成就内容!W$121/SUM(成就内容!$D$121:$BZ$121),成就内容!W107,1)-SUM(AF$114:AF157))</f>
        <v/>
      </c>
      <c r="AG158" s="41" t="str">
        <f>IF(成就内容!X51="","",INDEX($E$4:$E$178*成就内容!X$121/SUM(成就内容!$D$121:$BZ$121),成就内容!X107,1)-SUM(AG$114:AG157))</f>
        <v/>
      </c>
      <c r="AH158" s="41" t="str">
        <f>IF(成就内容!Y51="","",INDEX($E$4:$E$178*成就内容!Y$121/SUM(成就内容!$D$121:$BZ$121),成就内容!Y107,1)-SUM(AH$114:AH157))</f>
        <v/>
      </c>
      <c r="AI158" s="41" t="str">
        <f>IF(成就内容!Z51="","",INDEX($E$4:$E$178*成就内容!Z$121/SUM(成就内容!$D$121:$BZ$121),成就内容!Z107,1)-SUM(AI$114:AI157))</f>
        <v/>
      </c>
      <c r="AJ158" s="41" t="str">
        <f>IF(成就内容!AA51="","",INDEX($E$4:$E$178*成就内容!AA$121/SUM(成就内容!$D$121:$BZ$121),成就内容!AA107,1)-SUM(AJ$114:AJ157))</f>
        <v/>
      </c>
      <c r="AK158" s="41" t="str">
        <f>IF(成就内容!AB51="","",INDEX($E$4:$E$178*成就内容!AB$121/SUM(成就内容!$D$121:$BZ$121),成就内容!AB107,1)-SUM(AK$114:AK157))</f>
        <v/>
      </c>
      <c r="AL158" s="41" t="str">
        <f>IF(成就内容!AC51="","",INDEX($E$4:$E$178*成就内容!AC$121/SUM(成就内容!$D$121:$BZ$121),成就内容!AC107,1)-SUM(AL$114:AL157))</f>
        <v/>
      </c>
      <c r="AM158" s="41" t="str">
        <f>IF(成就内容!AD51="","",INDEX($E$4:$E$178*成就内容!AD$121/SUM(成就内容!$D$121:$BZ$121),成就内容!AD107,1)-SUM(AM$114:AM157))</f>
        <v/>
      </c>
      <c r="AN158" s="41" t="str">
        <f>IF(成就内容!AE51="","",INDEX($E$4:$E$178*成就内容!AE$121/SUM(成就内容!$D$121:$BZ$121),成就内容!AE107,1)-SUM(AN$114:AN157))</f>
        <v/>
      </c>
      <c r="AO158" s="41" t="str">
        <f>IF(成就内容!AF51="","",INDEX($E$4:$E$178*成就内容!AF$121/SUM(成就内容!$D$121:$BZ$121),成就内容!AF107,1)-SUM(AO$114:AO157))</f>
        <v/>
      </c>
      <c r="AP158" s="41" t="str">
        <f>IF(成就内容!AG51="","",INDEX($E$4:$E$178*成就内容!AG$121/SUM(成就内容!$D$121:$BZ$121),成就内容!AG107,1)-SUM(AP$114:AP157))</f>
        <v/>
      </c>
      <c r="AQ158" s="41" t="str">
        <f>IF(成就内容!AH51="","",INDEX($E$4:$E$178*成就内容!AH$121/SUM(成就内容!$D$121:$BZ$121),成就内容!AH107,1)-SUM(AQ$114:AQ157))</f>
        <v/>
      </c>
      <c r="AR158" s="41" t="str">
        <f>IF(成就内容!AI51="","",INDEX($E$4:$E$178*成就内容!AI$121/SUM(成就内容!$D$121:$BZ$121),成就内容!AI107,1)-SUM(AR$114:AR157))</f>
        <v/>
      </c>
      <c r="AS158" s="41" t="str">
        <f>IF(成就内容!AJ51="","",INDEX($E$4:$E$178*成就内容!AJ$121/SUM(成就内容!$D$121:$BZ$121),成就内容!AJ107,1)-SUM(AS$114:AS157))</f>
        <v/>
      </c>
      <c r="AT158" s="41" t="str">
        <f>IF(成就内容!AK51="","",INDEX($E$4:$E$178*成就内容!AK$121/SUM(成就内容!$D$121:$BZ$121),成就内容!AK107,1)-SUM(AT$114:AT157))</f>
        <v/>
      </c>
      <c r="AU158" s="41" t="str">
        <f>IF(成就内容!AL51="","",INDEX($E$4:$E$178*成就内容!AL$121/SUM(成就内容!$D$121:$BZ$121),成就内容!AL107,1)-SUM(AU$114:AU157))</f>
        <v/>
      </c>
      <c r="AV158" s="41" t="str">
        <f>IF(成就内容!AM51="","",INDEX($E$4:$E$178*成就内容!AM$121/SUM(成就内容!$D$121:$BZ$121),成就内容!AM107,1)-SUM(AV$114:AV157))</f>
        <v/>
      </c>
      <c r="AW158" s="41" t="str">
        <f>IF(成就内容!AN51="","",INDEX($E$4:$E$178*成就内容!AN$121/SUM(成就内容!$D$121:$BZ$121),成就内容!AN107,1)-SUM(AW$114:AW157))</f>
        <v/>
      </c>
      <c r="AX158" s="41" t="str">
        <f>IF(成就内容!AO51="","",INDEX($E$4:$E$178*成就内容!AO$121/SUM(成就内容!$D$121:$BZ$121),成就内容!AO107,1)-SUM(AX$114:AX157))</f>
        <v/>
      </c>
      <c r="AY158" s="41" t="str">
        <f>IF(成就内容!AP51="","",INDEX($E$4:$E$178*成就内容!AP$121/SUM(成就内容!$D$121:$BZ$121),成就内容!AP107,1)-SUM(AY$114:AY157))</f>
        <v/>
      </c>
      <c r="AZ158" s="41" t="str">
        <f>IF(成就内容!AQ51="","",INDEX($E$4:$E$178*成就内容!AQ$121/SUM(成就内容!$D$121:$BZ$121),成就内容!AQ107,1)-SUM(AZ$114:AZ157))</f>
        <v/>
      </c>
      <c r="BA158" s="41" t="str">
        <f>IF(成就内容!AR51="","",INDEX($E$4:$E$178*成就内容!AR$121/SUM(成就内容!$D$121:$BZ$121),成就内容!AR107,1)-SUM(BA$114:BA157))</f>
        <v/>
      </c>
      <c r="BB158" s="41" t="str">
        <f>IF(成就内容!AS51="","",INDEX($E$4:$E$178*成就内容!AS$121/SUM(成就内容!$D$121:$BZ$121),成就内容!AS107,1)-SUM(BB$114:BB157))</f>
        <v/>
      </c>
      <c r="BC158" s="41" t="str">
        <f>IF(成就内容!AT51="","",INDEX($E$4:$E$178*成就内容!AT$121/SUM(成就内容!$D$121:$BZ$121),成就内容!AT107,1)-SUM(BC$114:BC157))</f>
        <v/>
      </c>
      <c r="BD158" s="41" t="str">
        <f>IF(成就内容!AU51="","",INDEX($E$4:$E$178*成就内容!AU$121/SUM(成就内容!$D$121:$BZ$121),成就内容!AU107,1)-SUM(BD$114:BD157))</f>
        <v/>
      </c>
      <c r="BE158" s="41" t="str">
        <f>IF(成就内容!AV51="","",INDEX($E$4:$E$178*成就内容!AV$121/SUM(成就内容!$D$121:$BZ$121),成就内容!AV107,1)-SUM(BE$114:BE157))</f>
        <v/>
      </c>
      <c r="BF158" s="41" t="str">
        <f>IF(成就内容!AW51="","",INDEX($E$4:$E$178*成就内容!AW$121/SUM(成就内容!$D$121:$BZ$121),成就内容!AW107,1)-SUM(BF$114:BF157))</f>
        <v/>
      </c>
      <c r="BG158" s="41" t="str">
        <f>IF(成就内容!AX51="","",INDEX($E$4:$E$178*成就内容!AX$121/SUM(成就内容!$D$121:$BZ$121),成就内容!AX107,1)-SUM(BG$114:BG157))</f>
        <v/>
      </c>
      <c r="BH158" s="41" t="str">
        <f>IF(成就内容!AY51="","",INDEX($E$4:$E$178*成就内容!AY$121/SUM(成就内容!$D$121:$BZ$121),成就内容!AY107,1)-SUM(BH$114:BH157))</f>
        <v/>
      </c>
      <c r="BI158" s="41" t="str">
        <f>IF(成就内容!AZ51="","",INDEX($E$4:$E$178*成就内容!AZ$121/SUM(成就内容!$D$121:$BZ$121),成就内容!AZ107,1)-SUM(BI$114:BI157))</f>
        <v/>
      </c>
      <c r="BJ158" s="41" t="str">
        <f>IF(成就内容!BA51="","",INDEX($E$4:$E$178*成就内容!BA$121/SUM(成就内容!$D$121:$BZ$121),成就内容!BA107,1)-SUM(BJ$114:BJ157))</f>
        <v/>
      </c>
      <c r="BK158" s="41" t="str">
        <f>IF(成就内容!BB51="","",INDEX($E$4:$E$178*成就内容!BB$121/SUM(成就内容!$D$121:$BZ$121),成就内容!BB107,1)-SUM(BK$114:BK157))</f>
        <v/>
      </c>
      <c r="BL158" s="41" t="str">
        <f>IF(成就内容!BC51="","",INDEX($E$4:$E$178*成就内容!BC$121/SUM(成就内容!$D$121:$BZ$121),成就内容!BC107,1)-SUM(BL$114:BL157))</f>
        <v/>
      </c>
      <c r="BM158" s="41" t="str">
        <f>IF(成就内容!BD51="","",INDEX($E$4:$E$178*成就内容!BD$121/SUM(成就内容!$D$121:$BZ$121),成就内容!BD107,1)-SUM(BM$114:BM157))</f>
        <v/>
      </c>
      <c r="BN158" s="41" t="str">
        <f>IF(成就内容!BE51="","",INDEX($E$4:$E$178*成就内容!BE$121/SUM(成就内容!$D$121:$BZ$121),成就内容!BE107,1)-SUM(BN$114:BN157))</f>
        <v/>
      </c>
      <c r="BO158" s="41" t="str">
        <f>IF(成就内容!BF51="","",INDEX($E$4:$E$178*成就内容!BF$121/SUM(成就内容!$D$121:$BZ$121),成就内容!BF107,1)-SUM(BO$114:BO157))</f>
        <v/>
      </c>
      <c r="BP158" s="41" t="str">
        <f>IF(成就内容!BG51="","",INDEX($E$4:$E$178*成就内容!BG$121/SUM(成就内容!$D$121:$BZ$121),成就内容!BG107,1)-SUM(BP$114:BP157))</f>
        <v/>
      </c>
      <c r="BQ158" s="41" t="str">
        <f>IF(成就内容!BH51="","",INDEX($E$4:$E$178*成就内容!BH$121/SUM(成就内容!$D$121:$BZ$121),成就内容!BH107,1)-SUM(BQ$114:BQ157))</f>
        <v/>
      </c>
      <c r="BR158" s="41" t="str">
        <f>IF(成就内容!BI51="","",INDEX($E$4:$E$178*成就内容!BI$121/SUM(成就内容!$D$121:$BZ$121),成就内容!BI107,1)-SUM(BR$114:BR157))</f>
        <v/>
      </c>
      <c r="BS158" s="41">
        <f>IF(成就内容!BJ51="","",INDEX($E$4:$E$178*成就内容!BJ$121/SUM(成就内容!$D$121:$BZ$121),成就内容!BJ107,1)-SUM(BS$114:BS157))</f>
        <v>3736846.3010204062</v>
      </c>
      <c r="BT158" s="41" t="str">
        <f>IF(成就内容!BK51="","",INDEX($E$4:$E$178*成就内容!BK$121/SUM(成就内容!$D$121:$BZ$121),成就内容!BK107,1)-SUM(BT$114:BT157))</f>
        <v/>
      </c>
      <c r="BU158" s="41" t="str">
        <f>IF(成就内容!BL51="","",INDEX($E$4:$E$178*成就内容!BL$121/SUM(成就内容!$D$121:$BZ$121),成就内容!BL107,1)-SUM(BU$114:BU157))</f>
        <v/>
      </c>
      <c r="BV158" s="41">
        <f>IF(成就内容!BM51="","",INDEX($E$4:$E$178*成就内容!BM$121/SUM(成就内容!$D$121:$BZ$121),成就内容!BM107,1)-SUM(BV$114:BV157))</f>
        <v>11210538.903061226</v>
      </c>
      <c r="BW158" s="41" t="str">
        <f>IF(成就内容!BN51="","",INDEX($E$4:$E$178*成就内容!BN$121/SUM(成就内容!$D$121:$BZ$121),成就内容!BN107,1)-SUM(BW$114:BW157))</f>
        <v/>
      </c>
      <c r="BX158" s="41">
        <f>IF(成就内容!BO51="","",INDEX($E$4:$E$178*成就内容!BO$121/SUM(成就内容!$D$121:$BZ$121),成就内容!BO107,1)-SUM(BX$114:BX157))</f>
        <v>0</v>
      </c>
      <c r="BY158" s="41">
        <f>IF(成就内容!BP51="","",INDEX($E$4:$E$178*成就内容!BP$121/SUM(成就内容!$D$121:$BZ$121),成就内容!BP107,1)-SUM(BY$114:BY157))</f>
        <v>0</v>
      </c>
      <c r="BZ158" s="41">
        <f>IF(成就内容!BQ51="","",INDEX($E$4:$E$178*成就内容!BQ$121/SUM(成就内容!$D$121:$BZ$121),成就内容!BQ107,1)-SUM(BZ$114:BZ157))</f>
        <v>0</v>
      </c>
      <c r="CA158" s="41" t="str">
        <f>IF(成就内容!BR51="","",INDEX($E$4:$E$178*成就内容!BR$121/SUM(成就内容!$D$121:$BZ$121),成就内容!BR107,1)-SUM(CA$114:CA157))</f>
        <v/>
      </c>
      <c r="CB158" s="41" t="str">
        <f>IF(成就内容!BS51="","",INDEX($E$4:$E$178*成就内容!BS$121/SUM(成就内容!$D$121:$BZ$121),成就内容!BS107,1)-SUM(CB$114:CB157))</f>
        <v/>
      </c>
      <c r="CC158" s="41">
        <f>IF(成就内容!BT51="","",INDEX($E$4:$E$178*成就内容!BT$121/SUM(成就内容!$D$121:$BZ$121),成就内容!BT107,1)-SUM(CC$114:CC157))</f>
        <v>0</v>
      </c>
      <c r="CD158" s="41">
        <f>IF(成就内容!BU51="","",INDEX($E$4:$E$178*成就内容!BU$121/SUM(成就内容!$D$121:$BZ$121),成就内容!BU107,1)-SUM(CD$114:CD157))</f>
        <v>0</v>
      </c>
      <c r="CE158" s="41" t="str">
        <f>IF(成就内容!BV51="","",INDEX($E$4:$E$178*成就内容!BV$121/SUM(成就内容!$D$121:$BZ$121),成就内容!BV107,1)-SUM(CE$114:CE157))</f>
        <v/>
      </c>
      <c r="CF158" s="41" t="str">
        <f>IF(成就内容!BW51="","",INDEX($E$4:$E$178*成就内容!BW$121/SUM(成就内容!$D$121:$BZ$121),成就内容!BW107,1)-SUM(CF$114:CF157))</f>
        <v/>
      </c>
      <c r="CG158" s="41" t="str">
        <f>IF(成就内容!BX51="","",INDEX($E$4:$E$178*成就内容!BX$121/SUM(成就内容!$D$121:$BZ$121),成就内容!BX107,1)-SUM(CG$114:CG157))</f>
        <v/>
      </c>
      <c r="CH158" s="41" t="str">
        <f>IF(成就内容!BY51="","",INDEX($E$4:$E$178*成就内容!BY$121/SUM(成就内容!$D$121:$BZ$121),成就内容!BY107,1)-SUM(CH$114:CH157))</f>
        <v/>
      </c>
      <c r="CI158" s="41" t="str">
        <f>IF(成就内容!BZ51="","",INDEX($E$4:$E$178*成就内容!BZ$121/SUM(成就内容!$D$121:$BZ$121),成就内容!BZ107,1)-SUM(CI$114:CI157))</f>
        <v/>
      </c>
      <c r="CK158" s="19"/>
      <c r="CM158" s="43">
        <v>45</v>
      </c>
      <c r="CN158" s="41" t="str">
        <f>IF(M158="","",IF(成就内容!D$121&lt;&gt;"",MAX(ROUNDUP(SMALL(M$114:M$163,$L158)/1000,0)*1000,1000),0))</f>
        <v/>
      </c>
      <c r="CO158" s="41" t="str">
        <f>IF(N158="","",IF(成就内容!E$121&lt;&gt;"",MAX(ROUNDUP(SMALL(N$114:N$163,$L158)/1000,0)*1000,1000),0))</f>
        <v/>
      </c>
      <c r="CP158" s="41" t="str">
        <f>IF(O158="","",IF(成就内容!F$121&lt;&gt;"",MAX(ROUNDUP(SMALL(O$114:O$163,$L158)/1000,0)*1000,1000),0))</f>
        <v/>
      </c>
      <c r="CQ158" s="41" t="str">
        <f>IF(P158="","",IF(成就内容!G$121&lt;&gt;"",MAX(ROUNDUP(SMALL(P$114:P$163,$L158)/1000,0)*1000,1000),0))</f>
        <v/>
      </c>
      <c r="CR158" s="41" t="str">
        <f>IF(Q158="","",IF(成就内容!H$121&lt;&gt;"",MAX(ROUNDUP(SMALL(Q$114:Q$163,$L158)/1000,0)*1000,1000),0))</f>
        <v/>
      </c>
      <c r="CS158" s="41" t="str">
        <f>IF(R158="","",IF(成就内容!I$121&lt;&gt;"",MAX(ROUNDUP(SMALL(R$114:R$163,$L158)/1000,0)*1000,1000),0))</f>
        <v/>
      </c>
      <c r="CT158" s="41" t="str">
        <f>IF(S158="","",IF(成就内容!J$121&lt;&gt;"",MAX(ROUNDUP(SMALL(S$114:S$163,$L158)/1000,0)*1000,1000),0))</f>
        <v/>
      </c>
      <c r="CU158" s="41" t="str">
        <f>IF(T158="","",IF(成就内容!K$121&lt;&gt;"",MAX(ROUNDUP(SMALL(T$114:T$163,$L158)/1000,0)*1000,1000),0))</f>
        <v/>
      </c>
      <c r="CV158" s="41" t="str">
        <f>IF(U158="","",IF(成就内容!L$121&lt;&gt;"",MAX(ROUNDUP(SMALL(U$114:U$163,$L158)/1000,0)*1000,1000),0))</f>
        <v/>
      </c>
      <c r="CW158" s="41" t="str">
        <f>IF(V158="","",IF(成就内容!M$121&lt;&gt;"",MAX(ROUNDUP(SMALL(V$114:V$163,$L158)/1000,0)*1000,1000),0))</f>
        <v/>
      </c>
      <c r="CX158" s="41" t="str">
        <f>IF(W158="","",IF(成就内容!N$121&lt;&gt;"",MAX(ROUNDUP(SMALL(W$114:W$163,$L158)/1000,0)*1000,1000),0))</f>
        <v/>
      </c>
      <c r="CY158" s="41" t="str">
        <f>IF(X158="","",IF(成就内容!O$121&lt;&gt;"",MAX(ROUNDUP(SMALL(X$114:X$163,$L158)/1000,0)*1000,1000),0))</f>
        <v/>
      </c>
      <c r="CZ158" s="41" t="str">
        <f>IF(Y158="","",IF(成就内容!P$121&lt;&gt;"",MAX(ROUNDUP(SMALL(Y$114:Y$163,$L158)/1000,0)*1000,1000),0))</f>
        <v/>
      </c>
      <c r="DA158" s="41" t="str">
        <f>IF(Z158="","",IF(成就内容!Q$121&lt;&gt;"",MAX(ROUNDUP(SMALL(Z$114:Z$163,$L158)/1000,0)*1000,1000),0))</f>
        <v/>
      </c>
      <c r="DB158" s="41" t="str">
        <f>IF(AA158="","",IF(成就内容!R$121&lt;&gt;"",MAX(ROUNDUP(SMALL(AA$114:AA$163,$L158)/1000,0)*1000,1000),0))</f>
        <v/>
      </c>
      <c r="DC158" s="41" t="str">
        <f>IF(AB158="","",IF(成就内容!S$121&lt;&gt;"",MAX(ROUNDUP(SMALL(AB$114:AB$163,$L158)/1000,0)*1000,1000),0))</f>
        <v/>
      </c>
      <c r="DD158" s="41" t="str">
        <f>IF(AC158="","",IF(成就内容!T$121&lt;&gt;"",MAX(ROUNDUP(SMALL(AC$114:AC$163,$L158)/1000,0)*1000,1000),0))</f>
        <v/>
      </c>
      <c r="DE158" s="41" t="str">
        <f>IF(AD158="","",IF(成就内容!U$121&lt;&gt;"",MAX(ROUNDUP(SMALL(AD$114:AD$163,$L158)/1000,0)*1000,1000),0))</f>
        <v/>
      </c>
      <c r="DF158" s="41" t="str">
        <f>IF(AE158="","",IF(成就内容!V$121&lt;&gt;"",MAX(ROUNDUP(SMALL(AE$114:AE$163,$L158)/1000,0)*1000,1000),0))</f>
        <v/>
      </c>
      <c r="DG158" s="41" t="str">
        <f>IF(AF158="","",IF(成就内容!W$121&lt;&gt;"",MAX(ROUNDUP(SMALL(AF$114:AF$163,$L158)/1000,0)*1000,1000),0))</f>
        <v/>
      </c>
      <c r="DH158" s="41" t="str">
        <f>IF(AG158="","",IF(成就内容!X$121&lt;&gt;"",MAX(ROUNDUP(SMALL(AG$114:AG$163,$L158)/1000,0)*1000,1000),0))</f>
        <v/>
      </c>
      <c r="DI158" s="41" t="str">
        <f>IF(AH158="","",IF(成就内容!Y$121&lt;&gt;"",MAX(ROUNDUP(SMALL(AH$114:AH$163,$L158)/1000,0)*1000,1000),0))</f>
        <v/>
      </c>
      <c r="DJ158" s="41" t="str">
        <f>IF(AI158="","",IF(成就内容!Z$121&lt;&gt;"",MAX(ROUNDUP(SMALL(AI$114:AI$163,$L158)/1000,0)*1000,1000),0))</f>
        <v/>
      </c>
      <c r="DK158" s="41" t="str">
        <f>IF(AJ158="","",IF(成就内容!AA$121&lt;&gt;"",MAX(ROUNDUP(SMALL(AJ$114:AJ$163,$L158)/1000,0)*1000,1000),0))</f>
        <v/>
      </c>
      <c r="DL158" s="41" t="str">
        <f>IF(AK158="","",IF(成就内容!AB$121&lt;&gt;"",MAX(ROUNDUP(SMALL(AK$114:AK$163,$L158)/1000,0)*1000,1000),0))</f>
        <v/>
      </c>
      <c r="DM158" s="41" t="str">
        <f>IF(AL158="","",IF(成就内容!AC$121&lt;&gt;"",MAX(ROUNDUP(SMALL(AL$114:AL$163,$L158)/1000,0)*1000,1000),0))</f>
        <v/>
      </c>
      <c r="DN158" s="41" t="str">
        <f>IF(AM158="","",IF(成就内容!AD$121&lt;&gt;"",MAX(ROUNDUP(SMALL(AM$114:AM$163,$L158)/1000,0)*1000,1000),0))</f>
        <v/>
      </c>
      <c r="DO158" s="41" t="str">
        <f>IF(AN158="","",IF(成就内容!AE$121&lt;&gt;"",MAX(ROUNDUP(SMALL(AN$114:AN$163,$L158)/1000,0)*1000,1000),0))</f>
        <v/>
      </c>
      <c r="DP158" s="41" t="str">
        <f>IF(AO158="","",IF(成就内容!AF$121&lt;&gt;"",MAX(ROUNDUP(SMALL(AO$114:AO$163,$L158)/1000,0)*1000,1000),0))</f>
        <v/>
      </c>
      <c r="DQ158" s="41" t="str">
        <f>IF(AP158="","",IF(成就内容!AG$121&lt;&gt;"",MAX(ROUNDUP(SMALL(AP$114:AP$163,$L158)/1000,0)*1000,1000),0))</f>
        <v/>
      </c>
      <c r="DR158" s="41" t="str">
        <f>IF(AQ158="","",IF(成就内容!AH$121&lt;&gt;"",MAX(ROUNDUP(SMALL(AQ$114:AQ$163,$L158)/1000,0)*1000,1000),0))</f>
        <v/>
      </c>
      <c r="DS158" s="41" t="str">
        <f>IF(AR158="","",IF(成就内容!AI$121&lt;&gt;"",MAX(ROUNDUP(SMALL(AR$114:AR$163,$L158)/1000,0)*1000,1000),0))</f>
        <v/>
      </c>
      <c r="DT158" s="41" t="str">
        <f>IF(AS158="","",IF(成就内容!AJ$121&lt;&gt;"",MAX(ROUNDUP(SMALL(AS$114:AS$163,$L158)/1000,0)*1000,1000),0))</f>
        <v/>
      </c>
      <c r="DU158" s="41" t="str">
        <f>IF(AT158="","",IF(成就内容!AK$121&lt;&gt;"",MAX(ROUNDUP(SMALL(AT$114:AT$163,$L158)/1000,0)*1000,1000),0))</f>
        <v/>
      </c>
      <c r="DV158" s="41" t="str">
        <f>IF(AU158="","",IF(成就内容!AL$121&lt;&gt;"",MAX(ROUNDUP(SMALL(AU$114:AU$163,$L158)/1000,0)*1000,1000),0))</f>
        <v/>
      </c>
      <c r="DW158" s="41" t="str">
        <f>IF(AV158="","",IF(成就内容!AM$121&lt;&gt;"",MAX(ROUNDUP(SMALL(AV$114:AV$163,$L158)/1000,0)*1000,1000),0))</f>
        <v/>
      </c>
      <c r="DX158" s="41" t="str">
        <f>IF(AW158="","",IF(成就内容!AN$121&lt;&gt;"",MAX(ROUNDUP(SMALL(AW$114:AW$163,$L158)/1000,0)*1000,1000),0))</f>
        <v/>
      </c>
      <c r="DY158" s="41" t="str">
        <f>IF(AX158="","",IF(成就内容!AO$121&lt;&gt;"",MAX(ROUNDUP(SMALL(AX$114:AX$163,$L158)/1000,0)*1000,1000),0))</f>
        <v/>
      </c>
      <c r="DZ158" s="41" t="str">
        <f>IF(AY158="","",IF(成就内容!AP$121&lt;&gt;"",MAX(ROUNDUP(SMALL(AY$114:AY$163,$L158)/1000,0)*1000,1000),0))</f>
        <v/>
      </c>
      <c r="EA158" s="41" t="str">
        <f>IF(AZ158="","",IF(成就内容!AQ$121&lt;&gt;"",MAX(ROUNDUP(SMALL(AZ$114:AZ$163,$L158)/1000,0)*1000,1000),0))</f>
        <v/>
      </c>
      <c r="EB158" s="41" t="str">
        <f>IF(BA158="","",IF(成就内容!AR$121&lt;&gt;"",MAX(ROUNDUP(SMALL(BA$114:BA$163,$L158)/1000,0)*1000,1000),0))</f>
        <v/>
      </c>
      <c r="EC158" s="41" t="str">
        <f>IF(BB158="","",IF(成就内容!AS$121&lt;&gt;"",MAX(ROUNDUP(SMALL(BB$114:BB$163,$L158)/1000,0)*1000,1000),0))</f>
        <v/>
      </c>
      <c r="ED158" s="41" t="str">
        <f>IF(BC158="","",IF(成就内容!AT$121&lt;&gt;"",MAX(ROUNDUP(SMALL(BC$114:BC$163,$L158)/1000,0)*1000,1000),0))</f>
        <v/>
      </c>
      <c r="EE158" s="41" t="str">
        <f>IF(BD158="","",IF(成就内容!AU$121&lt;&gt;"",MAX(ROUNDUP(SMALL(BD$114:BD$163,$L158)/1000,0)*1000,1000),0))</f>
        <v/>
      </c>
      <c r="EF158" s="41" t="str">
        <f>IF(BE158="","",IF(成就内容!AV$121&lt;&gt;"",MAX(ROUNDUP(SMALL(BE$114:BE$163,$L158)/1000,0)*1000,1000),0))</f>
        <v/>
      </c>
      <c r="EG158" s="41" t="str">
        <f>IF(BF158="","",IF(成就内容!AW$121&lt;&gt;"",MAX(ROUNDUP(SMALL(BF$114:BF$163,$L158)/1000,0)*1000,1000),0))</f>
        <v/>
      </c>
      <c r="EH158" s="41" t="str">
        <f>IF(BG158="","",IF(成就内容!AX$121&lt;&gt;"",MAX(ROUNDUP(SMALL(BG$114:BG$163,$L158)/1000,0)*1000,1000),0))</f>
        <v/>
      </c>
      <c r="EI158" s="41" t="str">
        <f>IF(BH158="","",IF(成就内容!AY$121&lt;&gt;"",MAX(ROUNDUP(SMALL(BH$114:BH$163,$L158)/1000,0)*1000,1000),0))</f>
        <v/>
      </c>
      <c r="EJ158" s="41" t="str">
        <f>IF(BI158="","",IF(成就内容!AZ$121&lt;&gt;"",MAX(ROUNDUP(SMALL(BI$114:BI$163,$L158)/1000,0)*1000,1000),0))</f>
        <v/>
      </c>
      <c r="EK158" s="41" t="str">
        <f>IF(BJ158="","",IF(成就内容!BA$121&lt;&gt;"",MAX(ROUNDUP(SMALL(BJ$114:BJ$163,$L158)/1000,0)*1000,1000),0))</f>
        <v/>
      </c>
      <c r="EL158" s="41" t="str">
        <f>IF(BK158="","",IF(成就内容!BB$121&lt;&gt;"",MAX(ROUNDUP(SMALL(BK$114:BK$163,$L158)/1000,0)*1000,1000),0))</f>
        <v/>
      </c>
      <c r="EM158" s="41" t="str">
        <f>IF(BL158="","",IF(成就内容!BC$121&lt;&gt;"",MAX(ROUNDUP(SMALL(BL$114:BL$163,$L158)/1000,0)*1000,1000),0))</f>
        <v/>
      </c>
      <c r="EN158" s="41" t="str">
        <f>IF(BM158="","",IF(成就内容!BD$121&lt;&gt;"",MAX(ROUNDUP(SMALL(BM$114:BM$163,$L158)/1000,0)*1000,1000),0))</f>
        <v/>
      </c>
      <c r="EO158" s="41" t="str">
        <f>IF(BN158="","",IF(成就内容!BE$121&lt;&gt;"",MAX(ROUNDUP(SMALL(BN$114:BN$163,$L158)/1000,0)*1000,1000),0))</f>
        <v/>
      </c>
      <c r="EP158" s="41" t="str">
        <f>IF(BO158="","",IF(成就内容!BF$121&lt;&gt;"",MAX(ROUNDUP(SMALL(BO$114:BO$163,$L158)/1000,0)*1000,1000),0))</f>
        <v/>
      </c>
      <c r="EQ158" s="41" t="str">
        <f>IF(BP158="","",IF(成就内容!BG$121&lt;&gt;"",MAX(ROUNDUP(SMALL(BP$114:BP$163,$L158)/1000,0)*1000,1000),0))</f>
        <v/>
      </c>
      <c r="ER158" s="41" t="str">
        <f>IF(BQ158="","",IF(成就内容!BH$121&lt;&gt;"",MAX(ROUNDUP(SMALL(BQ$114:BQ$163,$L158)/1000,0)*1000,1000),0))</f>
        <v/>
      </c>
      <c r="ES158" s="41" t="str">
        <f>IF(BR158="","",IF(成就内容!BI$121&lt;&gt;"",MAX(ROUNDUP(SMALL(BR$114:BR$163,$L158)/1000,0)*1000,1000),0))</f>
        <v/>
      </c>
      <c r="ET158" s="41">
        <f>IF(BS158="","",IF(成就内容!BJ$121&lt;&gt;"",MAX(ROUNDUP(SMALL(BS$114:BS$163,$L158)/1000,0)*1000,1000),0))</f>
        <v>4983000</v>
      </c>
      <c r="EU158" s="41" t="str">
        <f>IF(BT158="","",IF(成就内容!BK$121&lt;&gt;"",MAX(ROUNDUP(SMALL(BT$114:BT$163,$L158)/1000,0)*1000,1000),0))</f>
        <v/>
      </c>
      <c r="EV158" s="41" t="str">
        <f>IF(BU158="","",IF(成就内容!BL$121&lt;&gt;"",MAX(ROUNDUP(SMALL(BU$114:BU$163,$L158)/1000,0)*1000,1000),0))</f>
        <v/>
      </c>
      <c r="EW158" s="41">
        <f>IF(BV158="","",IF(成就内容!BM$121&lt;&gt;"",MAX(ROUNDUP(SMALL(BV$114:BV$163,$L158)/1000,0)*1000,1000),0))</f>
        <v>11211000</v>
      </c>
      <c r="EX158" s="41" t="str">
        <f>IF(BW158="","",IF(成就内容!BN$121&lt;&gt;"",MAX(ROUNDUP(SMALL(BW$114:BW$163,$L158)/1000,0)*1000,1000),0))</f>
        <v/>
      </c>
      <c r="EY158" s="41">
        <f>IF(BX158="","",IF(成就内容!BO$121&lt;&gt;"",MAX(ROUNDUP(SMALL(BX$114:BX$163,$L158)/1000,0)*1000,1000),0))</f>
        <v>0</v>
      </c>
      <c r="EZ158" s="41">
        <f>IF(BY158="","",IF(成就内容!BP$121&lt;&gt;"",MAX(ROUNDUP(SMALL(BY$114:BY$163,$L158)/1000,0)*1000,1000),0))</f>
        <v>0</v>
      </c>
      <c r="FA158" s="41">
        <f>IF(BZ158="","",IF(成就内容!BQ$121&lt;&gt;"",MAX(ROUNDUP(SMALL(BZ$114:BZ$163,$L158)/1000,0)*1000,1000),0))</f>
        <v>0</v>
      </c>
      <c r="FB158" s="41" t="str">
        <f>IF(CA158="","",IF(成就内容!BR$121&lt;&gt;"",MAX(ROUNDUP(SMALL(CA$114:CA$163,$L158)/1000,0)*1000,1000),0))</f>
        <v/>
      </c>
      <c r="FC158" s="41" t="str">
        <f>IF(CB158="","",IF(成就内容!BS$121&lt;&gt;"",MAX(ROUNDUP(SMALL(CB$114:CB$163,$L158)/1000,0)*1000,1000),0))</f>
        <v/>
      </c>
      <c r="FD158" s="41">
        <f>IF(CC158="","",IF(成就内容!BT$121&lt;&gt;"",MAX(ROUNDUP(SMALL(CC$114:CC$163,$L158)/1000,0)*1000,1000),0))</f>
        <v>0</v>
      </c>
      <c r="FE158" s="41">
        <f>IF(CD158="","",IF(成就内容!BU$121&lt;&gt;"",MAX(ROUNDUP(SMALL(CD$114:CD$163,$L158)/1000,0)*1000,1000),0))</f>
        <v>0</v>
      </c>
      <c r="FF158" s="41" t="str">
        <f>IF(CE158="","",IF(成就内容!BV$121&lt;&gt;"",MAX(ROUNDUP(SMALL(CE$114:CE$163,$L158)/1000,0)*1000,1000),0))</f>
        <v/>
      </c>
      <c r="FG158" s="41" t="str">
        <f>IF(CF158="","",IF(成就内容!BW$121&lt;&gt;"",MAX(ROUNDUP(SMALL(CF$114:CF$163,$L158)/1000,0)*1000,1000),0))</f>
        <v/>
      </c>
      <c r="FH158" s="41" t="str">
        <f>IF(CG158="","",IF(成就内容!BX$121&lt;&gt;"",MAX(ROUNDUP(SMALL(CG$114:CG$163,$L158)/1000,0)*1000,1000),0))</f>
        <v/>
      </c>
      <c r="FI158" s="41" t="str">
        <f>IF(CH158="","",IF(成就内容!BY$121&lt;&gt;"",MAX(ROUNDUP(SMALL(CH$114:CH$163,$L158)/1000,0)*1000,1000),0))</f>
        <v/>
      </c>
      <c r="FJ158" s="41" t="str">
        <f>IF(CI158="","",IF(成就内容!BZ$121&lt;&gt;"",MAX(ROUNDUP(SMALL(CI$114:CI$163,$L158)/1000,0)*1000,1000),0))</f>
        <v/>
      </c>
    </row>
    <row r="159" spans="2:166" s="96" customFormat="1" x14ac:dyDescent="0.15">
      <c r="B159" s="96">
        <v>156</v>
      </c>
      <c r="C159" s="96">
        <f>'[1]功能-子任务'!$S160</f>
        <v>365025.6</v>
      </c>
      <c r="D159" s="96">
        <f>'[1]功能-子任务'!$AC160</f>
        <v>337920000</v>
      </c>
      <c r="E159" s="96">
        <f>'[1]功能-子任务'!$AM160/4</f>
        <v>2217977343.75</v>
      </c>
      <c r="F159" s="96">
        <f t="shared" si="155"/>
        <v>2217977343.75</v>
      </c>
      <c r="G159" s="96">
        <f>'[1]功能-子任务'!$AR160</f>
        <v>4729620000.000001</v>
      </c>
      <c r="H159" s="96">
        <f>'[1]功能-子任务'!$BA160</f>
        <v>648950</v>
      </c>
      <c r="I159" s="96">
        <f>'[1]功能-子任务'!$BJ160</f>
        <v>2828284</v>
      </c>
      <c r="J159" s="19"/>
      <c r="L159" s="43">
        <v>46</v>
      </c>
      <c r="M159" s="41" t="str">
        <f>IF(成就内容!D52="","",INDEX($E$4:$E$178*成就内容!D$121/SUM(成就内容!$D$121:$BZ$121),成就内容!D108,1)-SUM(M$114:M158))</f>
        <v/>
      </c>
      <c r="N159" s="41" t="str">
        <f>IF(成就内容!E52="","",INDEX($E$4:$E$178*成就内容!E$121/SUM(成就内容!$D$121:$BZ$121),成就内容!E108,1)-SUM(N$114:N158))</f>
        <v/>
      </c>
      <c r="O159" s="41" t="str">
        <f>IF(成就内容!F52="","",INDEX($E$4:$E$178*成就内容!F$121/SUM(成就内容!$D$121:$BZ$121),成就内容!F108,1)-SUM(O$114:O158))</f>
        <v/>
      </c>
      <c r="P159" s="41" t="str">
        <f>IF(成就内容!G52="","",INDEX($E$4:$E$178*成就内容!G$121/SUM(成就内容!$D$121:$BZ$121),成就内容!G108,1)-SUM(P$114:P158))</f>
        <v/>
      </c>
      <c r="Q159" s="41" t="str">
        <f>IF(成就内容!H52="","",INDEX($E$4:$E$178*成就内容!H$121/SUM(成就内容!$D$121:$BZ$121),成就内容!H108,1)-SUM(Q$114:Q158))</f>
        <v/>
      </c>
      <c r="R159" s="41" t="str">
        <f>IF(成就内容!I52="","",INDEX($E$4:$E$178*成就内容!I$121/SUM(成就内容!$D$121:$BZ$121),成就内容!I108,1)-SUM(R$114:R158))</f>
        <v/>
      </c>
      <c r="S159" s="41" t="str">
        <f>IF(成就内容!J52="","",INDEX($E$4:$E$178*成就内容!J$121/SUM(成就内容!$D$121:$BZ$121),成就内容!J108,1)-SUM(S$114:S158))</f>
        <v/>
      </c>
      <c r="T159" s="41" t="str">
        <f>IF(成就内容!K52="","",INDEX($E$4:$E$178*成就内容!K$121/SUM(成就内容!$D$121:$BZ$121),成就内容!K108,1)-SUM(T$114:T158))</f>
        <v/>
      </c>
      <c r="U159" s="41" t="str">
        <f>IF(成就内容!L52="","",INDEX($E$4:$E$178*成就内容!L$121/SUM(成就内容!$D$121:$BZ$121),成就内容!L108,1)-SUM(U$114:U158))</f>
        <v/>
      </c>
      <c r="V159" s="41" t="str">
        <f>IF(成就内容!M52="","",INDEX($E$4:$E$178*成就内容!M$121/SUM(成就内容!$D$121:$BZ$121),成就内容!M108,1)-SUM(V$114:V158))</f>
        <v/>
      </c>
      <c r="W159" s="41" t="str">
        <f>IF(成就内容!N52="","",INDEX($E$4:$E$178*成就内容!N$121/SUM(成就内容!$D$121:$BZ$121),成就内容!N108,1)-SUM(W$114:W158))</f>
        <v/>
      </c>
      <c r="X159" s="41" t="str">
        <f>IF(成就内容!O52="","",INDEX($E$4:$E$178*成就内容!O$121/SUM(成就内容!$D$121:$BZ$121),成就内容!O108,1)-SUM(X$114:X158))</f>
        <v/>
      </c>
      <c r="Y159" s="41" t="str">
        <f>IF(成就内容!P52="","",INDEX($E$4:$E$178*成就内容!P$121/SUM(成就内容!$D$121:$BZ$121),成就内容!P108,1)-SUM(Y$114:Y158))</f>
        <v/>
      </c>
      <c r="Z159" s="41" t="str">
        <f>IF(成就内容!Q52="","",INDEX($E$4:$E$178*成就内容!Q$121/SUM(成就内容!$D$121:$BZ$121),成就内容!Q108,1)-SUM(Z$114:Z158))</f>
        <v/>
      </c>
      <c r="AA159" s="41" t="str">
        <f>IF(成就内容!R52="","",INDEX($E$4:$E$178*成就内容!R$121/SUM(成就内容!$D$121:$BZ$121),成就内容!R108,1)-SUM(AA$114:AA158))</f>
        <v/>
      </c>
      <c r="AB159" s="41" t="str">
        <f>IF(成就内容!S52="","",INDEX($E$4:$E$178*成就内容!S$121/SUM(成就内容!$D$121:$BZ$121),成就内容!S108,1)-SUM(AB$114:AB158))</f>
        <v/>
      </c>
      <c r="AC159" s="41" t="str">
        <f>IF(成就内容!T52="","",INDEX($E$4:$E$178*成就内容!T$121/SUM(成就内容!$D$121:$BZ$121),成就内容!T108,1)-SUM(AC$114:AC158))</f>
        <v/>
      </c>
      <c r="AD159" s="41" t="str">
        <f>IF(成就内容!U52="","",INDEX($E$4:$E$178*成就内容!U$121/SUM(成就内容!$D$121:$BZ$121),成就内容!U108,1)-SUM(AD$114:AD158))</f>
        <v/>
      </c>
      <c r="AE159" s="41" t="str">
        <f>IF(成就内容!V52="","",INDEX($E$4:$E$178*成就内容!V$121/SUM(成就内容!$D$121:$BZ$121),成就内容!V108,1)-SUM(AE$114:AE158))</f>
        <v/>
      </c>
      <c r="AF159" s="41" t="str">
        <f>IF(成就内容!W52="","",INDEX($E$4:$E$178*成就内容!W$121/SUM(成就内容!$D$121:$BZ$121),成就内容!W108,1)-SUM(AF$114:AF158))</f>
        <v/>
      </c>
      <c r="AG159" s="41" t="str">
        <f>IF(成就内容!X52="","",INDEX($E$4:$E$178*成就内容!X$121/SUM(成就内容!$D$121:$BZ$121),成就内容!X108,1)-SUM(AG$114:AG158))</f>
        <v/>
      </c>
      <c r="AH159" s="41" t="str">
        <f>IF(成就内容!Y52="","",INDEX($E$4:$E$178*成就内容!Y$121/SUM(成就内容!$D$121:$BZ$121),成就内容!Y108,1)-SUM(AH$114:AH158))</f>
        <v/>
      </c>
      <c r="AI159" s="41" t="str">
        <f>IF(成就内容!Z52="","",INDEX($E$4:$E$178*成就内容!Z$121/SUM(成就内容!$D$121:$BZ$121),成就内容!Z108,1)-SUM(AI$114:AI158))</f>
        <v/>
      </c>
      <c r="AJ159" s="41" t="str">
        <f>IF(成就内容!AA52="","",INDEX($E$4:$E$178*成就内容!AA$121/SUM(成就内容!$D$121:$BZ$121),成就内容!AA108,1)-SUM(AJ$114:AJ158))</f>
        <v/>
      </c>
      <c r="AK159" s="41" t="str">
        <f>IF(成就内容!AB52="","",INDEX($E$4:$E$178*成就内容!AB$121/SUM(成就内容!$D$121:$BZ$121),成就内容!AB108,1)-SUM(AK$114:AK158))</f>
        <v/>
      </c>
      <c r="AL159" s="41" t="str">
        <f>IF(成就内容!AC52="","",INDEX($E$4:$E$178*成就内容!AC$121/SUM(成就内容!$D$121:$BZ$121),成就内容!AC108,1)-SUM(AL$114:AL158))</f>
        <v/>
      </c>
      <c r="AM159" s="41" t="str">
        <f>IF(成就内容!AD52="","",INDEX($E$4:$E$178*成就内容!AD$121/SUM(成就内容!$D$121:$BZ$121),成就内容!AD108,1)-SUM(AM$114:AM158))</f>
        <v/>
      </c>
      <c r="AN159" s="41" t="str">
        <f>IF(成就内容!AE52="","",INDEX($E$4:$E$178*成就内容!AE$121/SUM(成就内容!$D$121:$BZ$121),成就内容!AE108,1)-SUM(AN$114:AN158))</f>
        <v/>
      </c>
      <c r="AO159" s="41" t="str">
        <f>IF(成就内容!AF52="","",INDEX($E$4:$E$178*成就内容!AF$121/SUM(成就内容!$D$121:$BZ$121),成就内容!AF108,1)-SUM(AO$114:AO158))</f>
        <v/>
      </c>
      <c r="AP159" s="41" t="str">
        <f>IF(成就内容!AG52="","",INDEX($E$4:$E$178*成就内容!AG$121/SUM(成就内容!$D$121:$BZ$121),成就内容!AG108,1)-SUM(AP$114:AP158))</f>
        <v/>
      </c>
      <c r="AQ159" s="41" t="str">
        <f>IF(成就内容!AH52="","",INDEX($E$4:$E$178*成就内容!AH$121/SUM(成就内容!$D$121:$BZ$121),成就内容!AH108,1)-SUM(AQ$114:AQ158))</f>
        <v/>
      </c>
      <c r="AR159" s="41" t="str">
        <f>IF(成就内容!AI52="","",INDEX($E$4:$E$178*成就内容!AI$121/SUM(成就内容!$D$121:$BZ$121),成就内容!AI108,1)-SUM(AR$114:AR158))</f>
        <v/>
      </c>
      <c r="AS159" s="41" t="str">
        <f>IF(成就内容!AJ52="","",INDEX($E$4:$E$178*成就内容!AJ$121/SUM(成就内容!$D$121:$BZ$121),成就内容!AJ108,1)-SUM(AS$114:AS158))</f>
        <v/>
      </c>
      <c r="AT159" s="41" t="str">
        <f>IF(成就内容!AK52="","",INDEX($E$4:$E$178*成就内容!AK$121/SUM(成就内容!$D$121:$BZ$121),成就内容!AK108,1)-SUM(AT$114:AT158))</f>
        <v/>
      </c>
      <c r="AU159" s="41" t="str">
        <f>IF(成就内容!AL52="","",INDEX($E$4:$E$178*成就内容!AL$121/SUM(成就内容!$D$121:$BZ$121),成就内容!AL108,1)-SUM(AU$114:AU158))</f>
        <v/>
      </c>
      <c r="AV159" s="41" t="str">
        <f>IF(成就内容!AM52="","",INDEX($E$4:$E$178*成就内容!AM$121/SUM(成就内容!$D$121:$BZ$121),成就内容!AM108,1)-SUM(AV$114:AV158))</f>
        <v/>
      </c>
      <c r="AW159" s="41" t="str">
        <f>IF(成就内容!AN52="","",INDEX($E$4:$E$178*成就内容!AN$121/SUM(成就内容!$D$121:$BZ$121),成就内容!AN108,1)-SUM(AW$114:AW158))</f>
        <v/>
      </c>
      <c r="AX159" s="41" t="str">
        <f>IF(成就内容!AO52="","",INDEX($E$4:$E$178*成就内容!AO$121/SUM(成就内容!$D$121:$BZ$121),成就内容!AO108,1)-SUM(AX$114:AX158))</f>
        <v/>
      </c>
      <c r="AY159" s="41" t="str">
        <f>IF(成就内容!AP52="","",INDEX($E$4:$E$178*成就内容!AP$121/SUM(成就内容!$D$121:$BZ$121),成就内容!AP108,1)-SUM(AY$114:AY158))</f>
        <v/>
      </c>
      <c r="AZ159" s="41" t="str">
        <f>IF(成就内容!AQ52="","",INDEX($E$4:$E$178*成就内容!AQ$121/SUM(成就内容!$D$121:$BZ$121),成就内容!AQ108,1)-SUM(AZ$114:AZ158))</f>
        <v/>
      </c>
      <c r="BA159" s="41" t="str">
        <f>IF(成就内容!AR52="","",INDEX($E$4:$E$178*成就内容!AR$121/SUM(成就内容!$D$121:$BZ$121),成就内容!AR108,1)-SUM(BA$114:BA158))</f>
        <v/>
      </c>
      <c r="BB159" s="41" t="str">
        <f>IF(成就内容!AS52="","",INDEX($E$4:$E$178*成就内容!AS$121/SUM(成就内容!$D$121:$BZ$121),成就内容!AS108,1)-SUM(BB$114:BB158))</f>
        <v/>
      </c>
      <c r="BC159" s="41" t="str">
        <f>IF(成就内容!AT52="","",INDEX($E$4:$E$178*成就内容!AT$121/SUM(成就内容!$D$121:$BZ$121),成就内容!AT108,1)-SUM(BC$114:BC158))</f>
        <v/>
      </c>
      <c r="BD159" s="41" t="str">
        <f>IF(成就内容!AU52="","",INDEX($E$4:$E$178*成就内容!AU$121/SUM(成就内容!$D$121:$BZ$121),成就内容!AU108,1)-SUM(BD$114:BD158))</f>
        <v/>
      </c>
      <c r="BE159" s="41" t="str">
        <f>IF(成就内容!AV52="","",INDEX($E$4:$E$178*成就内容!AV$121/SUM(成就内容!$D$121:$BZ$121),成就内容!AV108,1)-SUM(BE$114:BE158))</f>
        <v/>
      </c>
      <c r="BF159" s="41" t="str">
        <f>IF(成就内容!AW52="","",INDEX($E$4:$E$178*成就内容!AW$121/SUM(成就内容!$D$121:$BZ$121),成就内容!AW108,1)-SUM(BF$114:BF158))</f>
        <v/>
      </c>
      <c r="BG159" s="41" t="str">
        <f>IF(成就内容!AX52="","",INDEX($E$4:$E$178*成就内容!AX$121/SUM(成就内容!$D$121:$BZ$121),成就内容!AX108,1)-SUM(BG$114:BG158))</f>
        <v/>
      </c>
      <c r="BH159" s="41" t="str">
        <f>IF(成就内容!AY52="","",INDEX($E$4:$E$178*成就内容!AY$121/SUM(成就内容!$D$121:$BZ$121),成就内容!AY108,1)-SUM(BH$114:BH158))</f>
        <v/>
      </c>
      <c r="BI159" s="41" t="str">
        <f>IF(成就内容!AZ52="","",INDEX($E$4:$E$178*成就内容!AZ$121/SUM(成就内容!$D$121:$BZ$121),成就内容!AZ108,1)-SUM(BI$114:BI158))</f>
        <v/>
      </c>
      <c r="BJ159" s="41" t="str">
        <f>IF(成就内容!BA52="","",INDEX($E$4:$E$178*成就内容!BA$121/SUM(成就内容!$D$121:$BZ$121),成就内容!BA108,1)-SUM(BJ$114:BJ158))</f>
        <v/>
      </c>
      <c r="BK159" s="41" t="str">
        <f>IF(成就内容!BB52="","",INDEX($E$4:$E$178*成就内容!BB$121/SUM(成就内容!$D$121:$BZ$121),成就内容!BB108,1)-SUM(BK$114:BK158))</f>
        <v/>
      </c>
      <c r="BL159" s="41" t="str">
        <f>IF(成就内容!BC52="","",INDEX($E$4:$E$178*成就内容!BC$121/SUM(成就内容!$D$121:$BZ$121),成就内容!BC108,1)-SUM(BL$114:BL158))</f>
        <v/>
      </c>
      <c r="BM159" s="41" t="str">
        <f>IF(成就内容!BD52="","",INDEX($E$4:$E$178*成就内容!BD$121/SUM(成就内容!$D$121:$BZ$121),成就内容!BD108,1)-SUM(BM$114:BM158))</f>
        <v/>
      </c>
      <c r="BN159" s="41" t="str">
        <f>IF(成就内容!BE52="","",INDEX($E$4:$E$178*成就内容!BE$121/SUM(成就内容!$D$121:$BZ$121),成就内容!BE108,1)-SUM(BN$114:BN158))</f>
        <v/>
      </c>
      <c r="BO159" s="41" t="str">
        <f>IF(成就内容!BF52="","",INDEX($E$4:$E$178*成就内容!BF$121/SUM(成就内容!$D$121:$BZ$121),成就内容!BF108,1)-SUM(BO$114:BO158))</f>
        <v/>
      </c>
      <c r="BP159" s="41" t="str">
        <f>IF(成就内容!BG52="","",INDEX($E$4:$E$178*成就内容!BG$121/SUM(成就内容!$D$121:$BZ$121),成就内容!BG108,1)-SUM(BP$114:BP158))</f>
        <v/>
      </c>
      <c r="BQ159" s="41" t="str">
        <f>IF(成就内容!BH52="","",INDEX($E$4:$E$178*成就内容!BH$121/SUM(成就内容!$D$121:$BZ$121),成就内容!BH108,1)-SUM(BQ$114:BQ158))</f>
        <v/>
      </c>
      <c r="BR159" s="41" t="str">
        <f>IF(成就内容!BI52="","",INDEX($E$4:$E$178*成就内容!BI$121/SUM(成就内容!$D$121:$BZ$121),成就内容!BI108,1)-SUM(BR$114:BR158))</f>
        <v/>
      </c>
      <c r="BS159" s="41">
        <f>IF(成就内容!BJ52="","",INDEX($E$4:$E$178*成就内容!BJ$121/SUM(成就内容!$D$121:$BZ$121),成就内容!BJ108,1)-SUM(BS$114:BS158))</f>
        <v>4982461.7346938699</v>
      </c>
      <c r="BT159" s="41" t="str">
        <f>IF(成就内容!BK52="","",INDEX($E$4:$E$178*成就内容!BK$121/SUM(成就内容!$D$121:$BZ$121),成就内容!BK108,1)-SUM(BT$114:BT158))</f>
        <v/>
      </c>
      <c r="BU159" s="41" t="str">
        <f>IF(成就内容!BL52="","",INDEX($E$4:$E$178*成就内容!BL$121/SUM(成就内容!$D$121:$BZ$121),成就内容!BL108,1)-SUM(BU$114:BU158))</f>
        <v/>
      </c>
      <c r="BV159" s="41" t="str">
        <f>IF(成就内容!BM52="","",INDEX($E$4:$E$178*成就内容!BM$121/SUM(成就内容!$D$121:$BZ$121),成就内容!BM108,1)-SUM(BV$114:BV158))</f>
        <v/>
      </c>
      <c r="BW159" s="41" t="str">
        <f>IF(成就内容!BN52="","",INDEX($E$4:$E$178*成就内容!BN$121/SUM(成就内容!$D$121:$BZ$121),成就内容!BN108,1)-SUM(BW$114:BW158))</f>
        <v/>
      </c>
      <c r="BX159" s="41">
        <f>IF(成就内容!BO52="","",INDEX($E$4:$E$178*成就内容!BO$121/SUM(成就内容!$D$121:$BZ$121),成就内容!BO108,1)-SUM(BX$114:BX158))</f>
        <v>0</v>
      </c>
      <c r="BY159" s="41">
        <f>IF(成就内容!BP52="","",INDEX($E$4:$E$178*成就内容!BP$121/SUM(成就内容!$D$121:$BZ$121),成就内容!BP108,1)-SUM(BY$114:BY158))</f>
        <v>0</v>
      </c>
      <c r="BZ159" s="41">
        <f>IF(成就内容!BQ52="","",INDEX($E$4:$E$178*成就内容!BQ$121/SUM(成就内容!$D$121:$BZ$121),成就内容!BQ108,1)-SUM(BZ$114:BZ158))</f>
        <v>0</v>
      </c>
      <c r="CA159" s="41" t="str">
        <f>IF(成就内容!BR52="","",INDEX($E$4:$E$178*成就内容!BR$121/SUM(成就内容!$D$121:$BZ$121),成就内容!BR108,1)-SUM(CA$114:CA158))</f>
        <v/>
      </c>
      <c r="CB159" s="41" t="str">
        <f>IF(成就内容!BS52="","",INDEX($E$4:$E$178*成就内容!BS$121/SUM(成就内容!$D$121:$BZ$121),成就内容!BS108,1)-SUM(CB$114:CB158))</f>
        <v/>
      </c>
      <c r="CC159" s="41">
        <f>IF(成就内容!BT52="","",INDEX($E$4:$E$178*成就内容!BT$121/SUM(成就内容!$D$121:$BZ$121),成就内容!BT108,1)-SUM(CC$114:CC158))</f>
        <v>0</v>
      </c>
      <c r="CD159" s="41">
        <f>IF(成就内容!BU52="","",INDEX($E$4:$E$178*成就内容!BU$121/SUM(成就内容!$D$121:$BZ$121),成就内容!BU108,1)-SUM(CD$114:CD158))</f>
        <v>0</v>
      </c>
      <c r="CE159" s="41" t="str">
        <f>IF(成就内容!BV52="","",INDEX($E$4:$E$178*成就内容!BV$121/SUM(成就内容!$D$121:$BZ$121),成就内容!BV108,1)-SUM(CE$114:CE158))</f>
        <v/>
      </c>
      <c r="CF159" s="41" t="str">
        <f>IF(成就内容!BW52="","",INDEX($E$4:$E$178*成就内容!BW$121/SUM(成就内容!$D$121:$BZ$121),成就内容!BW108,1)-SUM(CF$114:CF158))</f>
        <v/>
      </c>
      <c r="CG159" s="41" t="str">
        <f>IF(成就内容!BX52="","",INDEX($E$4:$E$178*成就内容!BX$121/SUM(成就内容!$D$121:$BZ$121),成就内容!BX108,1)-SUM(CG$114:CG158))</f>
        <v/>
      </c>
      <c r="CH159" s="41" t="str">
        <f>IF(成就内容!BY52="","",INDEX($E$4:$E$178*成就内容!BY$121/SUM(成就内容!$D$121:$BZ$121),成就内容!BY108,1)-SUM(CH$114:CH158))</f>
        <v/>
      </c>
      <c r="CI159" s="41" t="str">
        <f>IF(成就内容!BZ52="","",INDEX($E$4:$E$178*成就内容!BZ$121/SUM(成就内容!$D$121:$BZ$121),成就内容!BZ108,1)-SUM(CI$114:CI158))</f>
        <v/>
      </c>
      <c r="CK159" s="19"/>
      <c r="CM159" s="43">
        <v>46</v>
      </c>
      <c r="CN159" s="41" t="str">
        <f>IF(M159="","",IF(成就内容!D$121&lt;&gt;"",MAX(ROUNDUP(SMALL(M$114:M$163,$L159)/1000,0)*1000,1000),0))</f>
        <v/>
      </c>
      <c r="CO159" s="41" t="str">
        <f>IF(N159="","",IF(成就内容!E$121&lt;&gt;"",MAX(ROUNDUP(SMALL(N$114:N$163,$L159)/1000,0)*1000,1000),0))</f>
        <v/>
      </c>
      <c r="CP159" s="41" t="str">
        <f>IF(O159="","",IF(成就内容!F$121&lt;&gt;"",MAX(ROUNDUP(SMALL(O$114:O$163,$L159)/1000,0)*1000,1000),0))</f>
        <v/>
      </c>
      <c r="CQ159" s="41" t="str">
        <f>IF(P159="","",IF(成就内容!G$121&lt;&gt;"",MAX(ROUNDUP(SMALL(P$114:P$163,$L159)/1000,0)*1000,1000),0))</f>
        <v/>
      </c>
      <c r="CR159" s="41" t="str">
        <f>IF(Q159="","",IF(成就内容!H$121&lt;&gt;"",MAX(ROUNDUP(SMALL(Q$114:Q$163,$L159)/1000,0)*1000,1000),0))</f>
        <v/>
      </c>
      <c r="CS159" s="41" t="str">
        <f>IF(R159="","",IF(成就内容!I$121&lt;&gt;"",MAX(ROUNDUP(SMALL(R$114:R$163,$L159)/1000,0)*1000,1000),0))</f>
        <v/>
      </c>
      <c r="CT159" s="41" t="str">
        <f>IF(S159="","",IF(成就内容!J$121&lt;&gt;"",MAX(ROUNDUP(SMALL(S$114:S$163,$L159)/1000,0)*1000,1000),0))</f>
        <v/>
      </c>
      <c r="CU159" s="41" t="str">
        <f>IF(T159="","",IF(成就内容!K$121&lt;&gt;"",MAX(ROUNDUP(SMALL(T$114:T$163,$L159)/1000,0)*1000,1000),0))</f>
        <v/>
      </c>
      <c r="CV159" s="41" t="str">
        <f>IF(U159="","",IF(成就内容!L$121&lt;&gt;"",MAX(ROUNDUP(SMALL(U$114:U$163,$L159)/1000,0)*1000,1000),0))</f>
        <v/>
      </c>
      <c r="CW159" s="41" t="str">
        <f>IF(V159="","",IF(成就内容!M$121&lt;&gt;"",MAX(ROUNDUP(SMALL(V$114:V$163,$L159)/1000,0)*1000,1000),0))</f>
        <v/>
      </c>
      <c r="CX159" s="41" t="str">
        <f>IF(W159="","",IF(成就内容!N$121&lt;&gt;"",MAX(ROUNDUP(SMALL(W$114:W$163,$L159)/1000,0)*1000,1000),0))</f>
        <v/>
      </c>
      <c r="CY159" s="41" t="str">
        <f>IF(X159="","",IF(成就内容!O$121&lt;&gt;"",MAX(ROUNDUP(SMALL(X$114:X$163,$L159)/1000,0)*1000,1000),0))</f>
        <v/>
      </c>
      <c r="CZ159" s="41" t="str">
        <f>IF(Y159="","",IF(成就内容!P$121&lt;&gt;"",MAX(ROUNDUP(SMALL(Y$114:Y$163,$L159)/1000,0)*1000,1000),0))</f>
        <v/>
      </c>
      <c r="DA159" s="41" t="str">
        <f>IF(Z159="","",IF(成就内容!Q$121&lt;&gt;"",MAX(ROUNDUP(SMALL(Z$114:Z$163,$L159)/1000,0)*1000,1000),0))</f>
        <v/>
      </c>
      <c r="DB159" s="41" t="str">
        <f>IF(AA159="","",IF(成就内容!R$121&lt;&gt;"",MAX(ROUNDUP(SMALL(AA$114:AA$163,$L159)/1000,0)*1000,1000),0))</f>
        <v/>
      </c>
      <c r="DC159" s="41" t="str">
        <f>IF(AB159="","",IF(成就内容!S$121&lt;&gt;"",MAX(ROUNDUP(SMALL(AB$114:AB$163,$L159)/1000,0)*1000,1000),0))</f>
        <v/>
      </c>
      <c r="DD159" s="41" t="str">
        <f>IF(AC159="","",IF(成就内容!T$121&lt;&gt;"",MAX(ROUNDUP(SMALL(AC$114:AC$163,$L159)/1000,0)*1000,1000),0))</f>
        <v/>
      </c>
      <c r="DE159" s="41" t="str">
        <f>IF(AD159="","",IF(成就内容!U$121&lt;&gt;"",MAX(ROUNDUP(SMALL(AD$114:AD$163,$L159)/1000,0)*1000,1000),0))</f>
        <v/>
      </c>
      <c r="DF159" s="41" t="str">
        <f>IF(AE159="","",IF(成就内容!V$121&lt;&gt;"",MAX(ROUNDUP(SMALL(AE$114:AE$163,$L159)/1000,0)*1000,1000),0))</f>
        <v/>
      </c>
      <c r="DG159" s="41" t="str">
        <f>IF(AF159="","",IF(成就内容!W$121&lt;&gt;"",MAX(ROUNDUP(SMALL(AF$114:AF$163,$L159)/1000,0)*1000,1000),0))</f>
        <v/>
      </c>
      <c r="DH159" s="41" t="str">
        <f>IF(AG159="","",IF(成就内容!X$121&lt;&gt;"",MAX(ROUNDUP(SMALL(AG$114:AG$163,$L159)/1000,0)*1000,1000),0))</f>
        <v/>
      </c>
      <c r="DI159" s="41" t="str">
        <f>IF(AH159="","",IF(成就内容!Y$121&lt;&gt;"",MAX(ROUNDUP(SMALL(AH$114:AH$163,$L159)/1000,0)*1000,1000),0))</f>
        <v/>
      </c>
      <c r="DJ159" s="41" t="str">
        <f>IF(AI159="","",IF(成就内容!Z$121&lt;&gt;"",MAX(ROUNDUP(SMALL(AI$114:AI$163,$L159)/1000,0)*1000,1000),0))</f>
        <v/>
      </c>
      <c r="DK159" s="41" t="str">
        <f>IF(AJ159="","",IF(成就内容!AA$121&lt;&gt;"",MAX(ROUNDUP(SMALL(AJ$114:AJ$163,$L159)/1000,0)*1000,1000),0))</f>
        <v/>
      </c>
      <c r="DL159" s="41" t="str">
        <f>IF(AK159="","",IF(成就内容!AB$121&lt;&gt;"",MAX(ROUNDUP(SMALL(AK$114:AK$163,$L159)/1000,0)*1000,1000),0))</f>
        <v/>
      </c>
      <c r="DM159" s="41" t="str">
        <f>IF(AL159="","",IF(成就内容!AC$121&lt;&gt;"",MAX(ROUNDUP(SMALL(AL$114:AL$163,$L159)/1000,0)*1000,1000),0))</f>
        <v/>
      </c>
      <c r="DN159" s="41" t="str">
        <f>IF(AM159="","",IF(成就内容!AD$121&lt;&gt;"",MAX(ROUNDUP(SMALL(AM$114:AM$163,$L159)/1000,0)*1000,1000),0))</f>
        <v/>
      </c>
      <c r="DO159" s="41" t="str">
        <f>IF(AN159="","",IF(成就内容!AE$121&lt;&gt;"",MAX(ROUNDUP(SMALL(AN$114:AN$163,$L159)/1000,0)*1000,1000),0))</f>
        <v/>
      </c>
      <c r="DP159" s="41" t="str">
        <f>IF(AO159="","",IF(成就内容!AF$121&lt;&gt;"",MAX(ROUNDUP(SMALL(AO$114:AO$163,$L159)/1000,0)*1000,1000),0))</f>
        <v/>
      </c>
      <c r="DQ159" s="41" t="str">
        <f>IF(AP159="","",IF(成就内容!AG$121&lt;&gt;"",MAX(ROUNDUP(SMALL(AP$114:AP$163,$L159)/1000,0)*1000,1000),0))</f>
        <v/>
      </c>
      <c r="DR159" s="41" t="str">
        <f>IF(AQ159="","",IF(成就内容!AH$121&lt;&gt;"",MAX(ROUNDUP(SMALL(AQ$114:AQ$163,$L159)/1000,0)*1000,1000),0))</f>
        <v/>
      </c>
      <c r="DS159" s="41" t="str">
        <f>IF(AR159="","",IF(成就内容!AI$121&lt;&gt;"",MAX(ROUNDUP(SMALL(AR$114:AR$163,$L159)/1000,0)*1000,1000),0))</f>
        <v/>
      </c>
      <c r="DT159" s="41" t="str">
        <f>IF(AS159="","",IF(成就内容!AJ$121&lt;&gt;"",MAX(ROUNDUP(SMALL(AS$114:AS$163,$L159)/1000,0)*1000,1000),0))</f>
        <v/>
      </c>
      <c r="DU159" s="41" t="str">
        <f>IF(AT159="","",IF(成就内容!AK$121&lt;&gt;"",MAX(ROUNDUP(SMALL(AT$114:AT$163,$L159)/1000,0)*1000,1000),0))</f>
        <v/>
      </c>
      <c r="DV159" s="41" t="str">
        <f>IF(AU159="","",IF(成就内容!AL$121&lt;&gt;"",MAX(ROUNDUP(SMALL(AU$114:AU$163,$L159)/1000,0)*1000,1000),0))</f>
        <v/>
      </c>
      <c r="DW159" s="41" t="str">
        <f>IF(AV159="","",IF(成就内容!AM$121&lt;&gt;"",MAX(ROUNDUP(SMALL(AV$114:AV$163,$L159)/1000,0)*1000,1000),0))</f>
        <v/>
      </c>
      <c r="DX159" s="41" t="str">
        <f>IF(AW159="","",IF(成就内容!AN$121&lt;&gt;"",MAX(ROUNDUP(SMALL(AW$114:AW$163,$L159)/1000,0)*1000,1000),0))</f>
        <v/>
      </c>
      <c r="DY159" s="41" t="str">
        <f>IF(AX159="","",IF(成就内容!AO$121&lt;&gt;"",MAX(ROUNDUP(SMALL(AX$114:AX$163,$L159)/1000,0)*1000,1000),0))</f>
        <v/>
      </c>
      <c r="DZ159" s="41" t="str">
        <f>IF(AY159="","",IF(成就内容!AP$121&lt;&gt;"",MAX(ROUNDUP(SMALL(AY$114:AY$163,$L159)/1000,0)*1000,1000),0))</f>
        <v/>
      </c>
      <c r="EA159" s="41" t="str">
        <f>IF(AZ159="","",IF(成就内容!AQ$121&lt;&gt;"",MAX(ROUNDUP(SMALL(AZ$114:AZ$163,$L159)/1000,0)*1000,1000),0))</f>
        <v/>
      </c>
      <c r="EB159" s="41" t="str">
        <f>IF(BA159="","",IF(成就内容!AR$121&lt;&gt;"",MAX(ROUNDUP(SMALL(BA$114:BA$163,$L159)/1000,0)*1000,1000),0))</f>
        <v/>
      </c>
      <c r="EC159" s="41" t="str">
        <f>IF(BB159="","",IF(成就内容!AS$121&lt;&gt;"",MAX(ROUNDUP(SMALL(BB$114:BB$163,$L159)/1000,0)*1000,1000),0))</f>
        <v/>
      </c>
      <c r="ED159" s="41" t="str">
        <f>IF(BC159="","",IF(成就内容!AT$121&lt;&gt;"",MAX(ROUNDUP(SMALL(BC$114:BC$163,$L159)/1000,0)*1000,1000),0))</f>
        <v/>
      </c>
      <c r="EE159" s="41" t="str">
        <f>IF(BD159="","",IF(成就内容!AU$121&lt;&gt;"",MAX(ROUNDUP(SMALL(BD$114:BD$163,$L159)/1000,0)*1000,1000),0))</f>
        <v/>
      </c>
      <c r="EF159" s="41" t="str">
        <f>IF(BE159="","",IF(成就内容!AV$121&lt;&gt;"",MAX(ROUNDUP(SMALL(BE$114:BE$163,$L159)/1000,0)*1000,1000),0))</f>
        <v/>
      </c>
      <c r="EG159" s="41" t="str">
        <f>IF(BF159="","",IF(成就内容!AW$121&lt;&gt;"",MAX(ROUNDUP(SMALL(BF$114:BF$163,$L159)/1000,0)*1000,1000),0))</f>
        <v/>
      </c>
      <c r="EH159" s="41" t="str">
        <f>IF(BG159="","",IF(成就内容!AX$121&lt;&gt;"",MAX(ROUNDUP(SMALL(BG$114:BG$163,$L159)/1000,0)*1000,1000),0))</f>
        <v/>
      </c>
      <c r="EI159" s="41" t="str">
        <f>IF(BH159="","",IF(成就内容!AY$121&lt;&gt;"",MAX(ROUNDUP(SMALL(BH$114:BH$163,$L159)/1000,0)*1000,1000),0))</f>
        <v/>
      </c>
      <c r="EJ159" s="41" t="str">
        <f>IF(BI159="","",IF(成就内容!AZ$121&lt;&gt;"",MAX(ROUNDUP(SMALL(BI$114:BI$163,$L159)/1000,0)*1000,1000),0))</f>
        <v/>
      </c>
      <c r="EK159" s="41" t="str">
        <f>IF(BJ159="","",IF(成就内容!BA$121&lt;&gt;"",MAX(ROUNDUP(SMALL(BJ$114:BJ$163,$L159)/1000,0)*1000,1000),0))</f>
        <v/>
      </c>
      <c r="EL159" s="41" t="str">
        <f>IF(BK159="","",IF(成就内容!BB$121&lt;&gt;"",MAX(ROUNDUP(SMALL(BK$114:BK$163,$L159)/1000,0)*1000,1000),0))</f>
        <v/>
      </c>
      <c r="EM159" s="41" t="str">
        <f>IF(BL159="","",IF(成就内容!BC$121&lt;&gt;"",MAX(ROUNDUP(SMALL(BL$114:BL$163,$L159)/1000,0)*1000,1000),0))</f>
        <v/>
      </c>
      <c r="EN159" s="41" t="str">
        <f>IF(BM159="","",IF(成就内容!BD$121&lt;&gt;"",MAX(ROUNDUP(SMALL(BM$114:BM$163,$L159)/1000,0)*1000,1000),0))</f>
        <v/>
      </c>
      <c r="EO159" s="41" t="str">
        <f>IF(BN159="","",IF(成就内容!BE$121&lt;&gt;"",MAX(ROUNDUP(SMALL(BN$114:BN$163,$L159)/1000,0)*1000,1000),0))</f>
        <v/>
      </c>
      <c r="EP159" s="41" t="str">
        <f>IF(BO159="","",IF(成就内容!BF$121&lt;&gt;"",MAX(ROUNDUP(SMALL(BO$114:BO$163,$L159)/1000,0)*1000,1000),0))</f>
        <v/>
      </c>
      <c r="EQ159" s="41" t="str">
        <f>IF(BP159="","",IF(成就内容!BG$121&lt;&gt;"",MAX(ROUNDUP(SMALL(BP$114:BP$163,$L159)/1000,0)*1000,1000),0))</f>
        <v/>
      </c>
      <c r="ER159" s="41" t="str">
        <f>IF(BQ159="","",IF(成就内容!BH$121&lt;&gt;"",MAX(ROUNDUP(SMALL(BQ$114:BQ$163,$L159)/1000,0)*1000,1000),0))</f>
        <v/>
      </c>
      <c r="ES159" s="41" t="str">
        <f>IF(BR159="","",IF(成就内容!BI$121&lt;&gt;"",MAX(ROUNDUP(SMALL(BR$114:BR$163,$L159)/1000,0)*1000,1000),0))</f>
        <v/>
      </c>
      <c r="ET159" s="41">
        <f>IF(BS159="","",IF(成就内容!BJ$121&lt;&gt;"",MAX(ROUNDUP(SMALL(BS$114:BS$163,$L159)/1000,0)*1000,1000),0))</f>
        <v>4983000</v>
      </c>
      <c r="EU159" s="41" t="str">
        <f>IF(BT159="","",IF(成就内容!BK$121&lt;&gt;"",MAX(ROUNDUP(SMALL(BT$114:BT$163,$L159)/1000,0)*1000,1000),0))</f>
        <v/>
      </c>
      <c r="EV159" s="41" t="str">
        <f>IF(BU159="","",IF(成就内容!BL$121&lt;&gt;"",MAX(ROUNDUP(SMALL(BU$114:BU$163,$L159)/1000,0)*1000,1000),0))</f>
        <v/>
      </c>
      <c r="EW159" s="41" t="str">
        <f>IF(BV159="","",IF(成就内容!BM$121&lt;&gt;"",MAX(ROUNDUP(SMALL(BV$114:BV$163,$L159)/1000,0)*1000,1000),0))</f>
        <v/>
      </c>
      <c r="EX159" s="41" t="str">
        <f>IF(BW159="","",IF(成就内容!BN$121&lt;&gt;"",MAX(ROUNDUP(SMALL(BW$114:BW$163,$L159)/1000,0)*1000,1000),0))</f>
        <v/>
      </c>
      <c r="EY159" s="41">
        <f>IF(BX159="","",IF(成就内容!BO$121&lt;&gt;"",MAX(ROUNDUP(SMALL(BX$114:BX$163,$L159)/1000,0)*1000,1000),0))</f>
        <v>0</v>
      </c>
      <c r="EZ159" s="41">
        <f>IF(BY159="","",IF(成就内容!BP$121&lt;&gt;"",MAX(ROUNDUP(SMALL(BY$114:BY$163,$L159)/1000,0)*1000,1000),0))</f>
        <v>0</v>
      </c>
      <c r="FA159" s="41">
        <f>IF(BZ159="","",IF(成就内容!BQ$121&lt;&gt;"",MAX(ROUNDUP(SMALL(BZ$114:BZ$163,$L159)/1000,0)*1000,1000),0))</f>
        <v>0</v>
      </c>
      <c r="FB159" s="41" t="str">
        <f>IF(CA159="","",IF(成就内容!BR$121&lt;&gt;"",MAX(ROUNDUP(SMALL(CA$114:CA$163,$L159)/1000,0)*1000,1000),0))</f>
        <v/>
      </c>
      <c r="FC159" s="41" t="str">
        <f>IF(CB159="","",IF(成就内容!BS$121&lt;&gt;"",MAX(ROUNDUP(SMALL(CB$114:CB$163,$L159)/1000,0)*1000,1000),0))</f>
        <v/>
      </c>
      <c r="FD159" s="41">
        <f>IF(CC159="","",IF(成就内容!BT$121&lt;&gt;"",MAX(ROUNDUP(SMALL(CC$114:CC$163,$L159)/1000,0)*1000,1000),0))</f>
        <v>0</v>
      </c>
      <c r="FE159" s="41">
        <f>IF(CD159="","",IF(成就内容!BU$121&lt;&gt;"",MAX(ROUNDUP(SMALL(CD$114:CD$163,$L159)/1000,0)*1000,1000),0))</f>
        <v>0</v>
      </c>
      <c r="FF159" s="41" t="str">
        <f>IF(CE159="","",IF(成就内容!BV$121&lt;&gt;"",MAX(ROUNDUP(SMALL(CE$114:CE$163,$L159)/1000,0)*1000,1000),0))</f>
        <v/>
      </c>
      <c r="FG159" s="41" t="str">
        <f>IF(CF159="","",IF(成就内容!BW$121&lt;&gt;"",MAX(ROUNDUP(SMALL(CF$114:CF$163,$L159)/1000,0)*1000,1000),0))</f>
        <v/>
      </c>
      <c r="FH159" s="41" t="str">
        <f>IF(CG159="","",IF(成就内容!BX$121&lt;&gt;"",MAX(ROUNDUP(SMALL(CG$114:CG$163,$L159)/1000,0)*1000,1000),0))</f>
        <v/>
      </c>
      <c r="FI159" s="41" t="str">
        <f>IF(CH159="","",IF(成就内容!BY$121&lt;&gt;"",MAX(ROUNDUP(SMALL(CH$114:CH$163,$L159)/1000,0)*1000,1000),0))</f>
        <v/>
      </c>
      <c r="FJ159" s="41" t="str">
        <f>IF(CI159="","",IF(成就内容!BZ$121&lt;&gt;"",MAX(ROUNDUP(SMALL(CI$114:CI$163,$L159)/1000,0)*1000,1000),0))</f>
        <v/>
      </c>
    </row>
    <row r="160" spans="2:166" s="96" customFormat="1" x14ac:dyDescent="0.15">
      <c r="B160" s="96">
        <v>157</v>
      </c>
      <c r="C160" s="96">
        <f>'[1]功能-子任务'!$S161</f>
        <v>370555.2</v>
      </c>
      <c r="D160" s="96">
        <f>'[1]功能-子任务'!$AC161</f>
        <v>343040000</v>
      </c>
      <c r="E160" s="96">
        <f>'[1]功能-子任务'!$AM161/4</f>
        <v>2248494921.875</v>
      </c>
      <c r="F160" s="96">
        <f t="shared" si="155"/>
        <v>2248494921.875</v>
      </c>
      <c r="G160" s="96">
        <f>'[1]功能-子任务'!$AR161</f>
        <v>4793620000.000001</v>
      </c>
      <c r="H160" s="96">
        <f>'[1]功能-子任务'!$BA161</f>
        <v>662450</v>
      </c>
      <c r="I160" s="96">
        <f>'[1]功能-子任务'!$BJ161</f>
        <v>2919761</v>
      </c>
      <c r="J160" s="19"/>
      <c r="L160" s="43">
        <v>47</v>
      </c>
      <c r="M160" s="41" t="str">
        <f>IF(成就内容!D53="","",INDEX($E$4:$E$178*成就内容!D$121/SUM(成就内容!$D$121:$BZ$121),成就内容!D109,1)-SUM(M$114:M159))</f>
        <v/>
      </c>
      <c r="N160" s="41" t="str">
        <f>IF(成就内容!E53="","",INDEX($E$4:$E$178*成就内容!E$121/SUM(成就内容!$D$121:$BZ$121),成就内容!E109,1)-SUM(N$114:N159))</f>
        <v/>
      </c>
      <c r="O160" s="41" t="str">
        <f>IF(成就内容!F53="","",INDEX($E$4:$E$178*成就内容!F$121/SUM(成就内容!$D$121:$BZ$121),成就内容!F109,1)-SUM(O$114:O159))</f>
        <v/>
      </c>
      <c r="P160" s="41" t="str">
        <f>IF(成就内容!G53="","",INDEX($E$4:$E$178*成就内容!G$121/SUM(成就内容!$D$121:$BZ$121),成就内容!G109,1)-SUM(P$114:P159))</f>
        <v/>
      </c>
      <c r="Q160" s="41" t="str">
        <f>IF(成就内容!H53="","",INDEX($E$4:$E$178*成就内容!H$121/SUM(成就内容!$D$121:$BZ$121),成就内容!H109,1)-SUM(Q$114:Q159))</f>
        <v/>
      </c>
      <c r="R160" s="41" t="str">
        <f>IF(成就内容!I53="","",INDEX($E$4:$E$178*成就内容!I$121/SUM(成就内容!$D$121:$BZ$121),成就内容!I109,1)-SUM(R$114:R159))</f>
        <v/>
      </c>
      <c r="S160" s="41" t="str">
        <f>IF(成就内容!J53="","",INDEX($E$4:$E$178*成就内容!J$121/SUM(成就内容!$D$121:$BZ$121),成就内容!J109,1)-SUM(S$114:S159))</f>
        <v/>
      </c>
      <c r="T160" s="41" t="str">
        <f>IF(成就内容!K53="","",INDEX($E$4:$E$178*成就内容!K$121/SUM(成就内容!$D$121:$BZ$121),成就内容!K109,1)-SUM(T$114:T159))</f>
        <v/>
      </c>
      <c r="U160" s="41" t="str">
        <f>IF(成就内容!L53="","",INDEX($E$4:$E$178*成就内容!L$121/SUM(成就内容!$D$121:$BZ$121),成就内容!L109,1)-SUM(U$114:U159))</f>
        <v/>
      </c>
      <c r="V160" s="41" t="str">
        <f>IF(成就内容!M53="","",INDEX($E$4:$E$178*成就内容!M$121/SUM(成就内容!$D$121:$BZ$121),成就内容!M109,1)-SUM(V$114:V159))</f>
        <v/>
      </c>
      <c r="W160" s="41" t="str">
        <f>IF(成就内容!N53="","",INDEX($E$4:$E$178*成就内容!N$121/SUM(成就内容!$D$121:$BZ$121),成就内容!N109,1)-SUM(W$114:W159))</f>
        <v/>
      </c>
      <c r="X160" s="41" t="str">
        <f>IF(成就内容!O53="","",INDEX($E$4:$E$178*成就内容!O$121/SUM(成就内容!$D$121:$BZ$121),成就内容!O109,1)-SUM(X$114:X159))</f>
        <v/>
      </c>
      <c r="Y160" s="41" t="str">
        <f>IF(成就内容!P53="","",INDEX($E$4:$E$178*成就内容!P$121/SUM(成就内容!$D$121:$BZ$121),成就内容!P109,1)-SUM(Y$114:Y159))</f>
        <v/>
      </c>
      <c r="Z160" s="41" t="str">
        <f>IF(成就内容!Q53="","",INDEX($E$4:$E$178*成就内容!Q$121/SUM(成就内容!$D$121:$BZ$121),成就内容!Q109,1)-SUM(Z$114:Z159))</f>
        <v/>
      </c>
      <c r="AA160" s="41" t="str">
        <f>IF(成就内容!R53="","",INDEX($E$4:$E$178*成就内容!R$121/SUM(成就内容!$D$121:$BZ$121),成就内容!R109,1)-SUM(AA$114:AA159))</f>
        <v/>
      </c>
      <c r="AB160" s="41" t="str">
        <f>IF(成就内容!S53="","",INDEX($E$4:$E$178*成就内容!S$121/SUM(成就内容!$D$121:$BZ$121),成就内容!S109,1)-SUM(AB$114:AB159))</f>
        <v/>
      </c>
      <c r="AC160" s="41" t="str">
        <f>IF(成就内容!T53="","",INDEX($E$4:$E$178*成就内容!T$121/SUM(成就内容!$D$121:$BZ$121),成就内容!T109,1)-SUM(AC$114:AC159))</f>
        <v/>
      </c>
      <c r="AD160" s="41" t="str">
        <f>IF(成就内容!U53="","",INDEX($E$4:$E$178*成就内容!U$121/SUM(成就内容!$D$121:$BZ$121),成就内容!U109,1)-SUM(AD$114:AD159))</f>
        <v/>
      </c>
      <c r="AE160" s="41" t="str">
        <f>IF(成就内容!V53="","",INDEX($E$4:$E$178*成就内容!V$121/SUM(成就内容!$D$121:$BZ$121),成就内容!V109,1)-SUM(AE$114:AE159))</f>
        <v/>
      </c>
      <c r="AF160" s="41" t="str">
        <f>IF(成就内容!W53="","",INDEX($E$4:$E$178*成就内容!W$121/SUM(成就内容!$D$121:$BZ$121),成就内容!W109,1)-SUM(AF$114:AF159))</f>
        <v/>
      </c>
      <c r="AG160" s="41" t="str">
        <f>IF(成就内容!X53="","",INDEX($E$4:$E$178*成就内容!X$121/SUM(成就内容!$D$121:$BZ$121),成就内容!X109,1)-SUM(AG$114:AG159))</f>
        <v/>
      </c>
      <c r="AH160" s="41" t="str">
        <f>IF(成就内容!Y53="","",INDEX($E$4:$E$178*成就内容!Y$121/SUM(成就内容!$D$121:$BZ$121),成就内容!Y109,1)-SUM(AH$114:AH159))</f>
        <v/>
      </c>
      <c r="AI160" s="41" t="str">
        <f>IF(成就内容!Z53="","",INDEX($E$4:$E$178*成就内容!Z$121/SUM(成就内容!$D$121:$BZ$121),成就内容!Z109,1)-SUM(AI$114:AI159))</f>
        <v/>
      </c>
      <c r="AJ160" s="41" t="str">
        <f>IF(成就内容!AA53="","",INDEX($E$4:$E$178*成就内容!AA$121/SUM(成就内容!$D$121:$BZ$121),成就内容!AA109,1)-SUM(AJ$114:AJ159))</f>
        <v/>
      </c>
      <c r="AK160" s="41" t="str">
        <f>IF(成就内容!AB53="","",INDEX($E$4:$E$178*成就内容!AB$121/SUM(成就内容!$D$121:$BZ$121),成就内容!AB109,1)-SUM(AK$114:AK159))</f>
        <v/>
      </c>
      <c r="AL160" s="41" t="str">
        <f>IF(成就内容!AC53="","",INDEX($E$4:$E$178*成就内容!AC$121/SUM(成就内容!$D$121:$BZ$121),成就内容!AC109,1)-SUM(AL$114:AL159))</f>
        <v/>
      </c>
      <c r="AM160" s="41" t="str">
        <f>IF(成就内容!AD53="","",INDEX($E$4:$E$178*成就内容!AD$121/SUM(成就内容!$D$121:$BZ$121),成就内容!AD109,1)-SUM(AM$114:AM159))</f>
        <v/>
      </c>
      <c r="AN160" s="41" t="str">
        <f>IF(成就内容!AE53="","",INDEX($E$4:$E$178*成就内容!AE$121/SUM(成就内容!$D$121:$BZ$121),成就内容!AE109,1)-SUM(AN$114:AN159))</f>
        <v/>
      </c>
      <c r="AO160" s="41" t="str">
        <f>IF(成就内容!AF53="","",INDEX($E$4:$E$178*成就内容!AF$121/SUM(成就内容!$D$121:$BZ$121),成就内容!AF109,1)-SUM(AO$114:AO159))</f>
        <v/>
      </c>
      <c r="AP160" s="41" t="str">
        <f>IF(成就内容!AG53="","",INDEX($E$4:$E$178*成就内容!AG$121/SUM(成就内容!$D$121:$BZ$121),成就内容!AG109,1)-SUM(AP$114:AP159))</f>
        <v/>
      </c>
      <c r="AQ160" s="41" t="str">
        <f>IF(成就内容!AH53="","",INDEX($E$4:$E$178*成就内容!AH$121/SUM(成就内容!$D$121:$BZ$121),成就内容!AH109,1)-SUM(AQ$114:AQ159))</f>
        <v/>
      </c>
      <c r="AR160" s="41" t="str">
        <f>IF(成就内容!AI53="","",INDEX($E$4:$E$178*成就内容!AI$121/SUM(成就内容!$D$121:$BZ$121),成就内容!AI109,1)-SUM(AR$114:AR159))</f>
        <v/>
      </c>
      <c r="AS160" s="41" t="str">
        <f>IF(成就内容!AJ53="","",INDEX($E$4:$E$178*成就内容!AJ$121/SUM(成就内容!$D$121:$BZ$121),成就内容!AJ109,1)-SUM(AS$114:AS159))</f>
        <v/>
      </c>
      <c r="AT160" s="41" t="str">
        <f>IF(成就内容!AK53="","",INDEX($E$4:$E$178*成就内容!AK$121/SUM(成就内容!$D$121:$BZ$121),成就内容!AK109,1)-SUM(AT$114:AT159))</f>
        <v/>
      </c>
      <c r="AU160" s="41" t="str">
        <f>IF(成就内容!AL53="","",INDEX($E$4:$E$178*成就内容!AL$121/SUM(成就内容!$D$121:$BZ$121),成就内容!AL109,1)-SUM(AU$114:AU159))</f>
        <v/>
      </c>
      <c r="AV160" s="41" t="str">
        <f>IF(成就内容!AM53="","",INDEX($E$4:$E$178*成就内容!AM$121/SUM(成就内容!$D$121:$BZ$121),成就内容!AM109,1)-SUM(AV$114:AV159))</f>
        <v/>
      </c>
      <c r="AW160" s="41" t="str">
        <f>IF(成就内容!AN53="","",INDEX($E$4:$E$178*成就内容!AN$121/SUM(成就内容!$D$121:$BZ$121),成就内容!AN109,1)-SUM(AW$114:AW159))</f>
        <v/>
      </c>
      <c r="AX160" s="41" t="str">
        <f>IF(成就内容!AO53="","",INDEX($E$4:$E$178*成就内容!AO$121/SUM(成就内容!$D$121:$BZ$121),成就内容!AO109,1)-SUM(AX$114:AX159))</f>
        <v/>
      </c>
      <c r="AY160" s="41" t="str">
        <f>IF(成就内容!AP53="","",INDEX($E$4:$E$178*成就内容!AP$121/SUM(成就内容!$D$121:$BZ$121),成就内容!AP109,1)-SUM(AY$114:AY159))</f>
        <v/>
      </c>
      <c r="AZ160" s="41" t="str">
        <f>IF(成就内容!AQ53="","",INDEX($E$4:$E$178*成就内容!AQ$121/SUM(成就内容!$D$121:$BZ$121),成就内容!AQ109,1)-SUM(AZ$114:AZ159))</f>
        <v/>
      </c>
      <c r="BA160" s="41" t="str">
        <f>IF(成就内容!AR53="","",INDEX($E$4:$E$178*成就内容!AR$121/SUM(成就内容!$D$121:$BZ$121),成就内容!AR109,1)-SUM(BA$114:BA159))</f>
        <v/>
      </c>
      <c r="BB160" s="41" t="str">
        <f>IF(成就内容!AS53="","",INDEX($E$4:$E$178*成就内容!AS$121/SUM(成就内容!$D$121:$BZ$121),成就内容!AS109,1)-SUM(BB$114:BB159))</f>
        <v/>
      </c>
      <c r="BC160" s="41" t="str">
        <f>IF(成就内容!AT53="","",INDEX($E$4:$E$178*成就内容!AT$121/SUM(成就内容!$D$121:$BZ$121),成就内容!AT109,1)-SUM(BC$114:BC159))</f>
        <v/>
      </c>
      <c r="BD160" s="41" t="str">
        <f>IF(成就内容!AU53="","",INDEX($E$4:$E$178*成就内容!AU$121/SUM(成就内容!$D$121:$BZ$121),成就内容!AU109,1)-SUM(BD$114:BD159))</f>
        <v/>
      </c>
      <c r="BE160" s="41" t="str">
        <f>IF(成就内容!AV53="","",INDEX($E$4:$E$178*成就内容!AV$121/SUM(成就内容!$D$121:$BZ$121),成就内容!AV109,1)-SUM(BE$114:BE159))</f>
        <v/>
      </c>
      <c r="BF160" s="41" t="str">
        <f>IF(成就内容!AW53="","",INDEX($E$4:$E$178*成就内容!AW$121/SUM(成就内容!$D$121:$BZ$121),成就内容!AW109,1)-SUM(BF$114:BF159))</f>
        <v/>
      </c>
      <c r="BG160" s="41" t="str">
        <f>IF(成就内容!AX53="","",INDEX($E$4:$E$178*成就内容!AX$121/SUM(成就内容!$D$121:$BZ$121),成就内容!AX109,1)-SUM(BG$114:BG159))</f>
        <v/>
      </c>
      <c r="BH160" s="41" t="str">
        <f>IF(成就内容!AY53="","",INDEX($E$4:$E$178*成就内容!AY$121/SUM(成就内容!$D$121:$BZ$121),成就内容!AY109,1)-SUM(BH$114:BH159))</f>
        <v/>
      </c>
      <c r="BI160" s="41" t="str">
        <f>IF(成就内容!AZ53="","",INDEX($E$4:$E$178*成就内容!AZ$121/SUM(成就内容!$D$121:$BZ$121),成就内容!AZ109,1)-SUM(BI$114:BI159))</f>
        <v/>
      </c>
      <c r="BJ160" s="41" t="str">
        <f>IF(成就内容!BA53="","",INDEX($E$4:$E$178*成就内容!BA$121/SUM(成就内容!$D$121:$BZ$121),成就内容!BA109,1)-SUM(BJ$114:BJ159))</f>
        <v/>
      </c>
      <c r="BK160" s="41" t="str">
        <f>IF(成就内容!BB53="","",INDEX($E$4:$E$178*成就内容!BB$121/SUM(成就内容!$D$121:$BZ$121),成就内容!BB109,1)-SUM(BK$114:BK159))</f>
        <v/>
      </c>
      <c r="BL160" s="41" t="str">
        <f>IF(成就内容!BC53="","",INDEX($E$4:$E$178*成就内容!BC$121/SUM(成就内容!$D$121:$BZ$121),成就内容!BC109,1)-SUM(BL$114:BL159))</f>
        <v/>
      </c>
      <c r="BM160" s="41" t="str">
        <f>IF(成就内容!BD53="","",INDEX($E$4:$E$178*成就内容!BD$121/SUM(成就内容!$D$121:$BZ$121),成就内容!BD109,1)-SUM(BM$114:BM159))</f>
        <v/>
      </c>
      <c r="BN160" s="41" t="str">
        <f>IF(成就内容!BE53="","",INDEX($E$4:$E$178*成就内容!BE$121/SUM(成就内容!$D$121:$BZ$121),成就内容!BE109,1)-SUM(BN$114:BN159))</f>
        <v/>
      </c>
      <c r="BO160" s="41" t="str">
        <f>IF(成就内容!BF53="","",INDEX($E$4:$E$178*成就内容!BF$121/SUM(成就内容!$D$121:$BZ$121),成就内容!BF109,1)-SUM(BO$114:BO159))</f>
        <v/>
      </c>
      <c r="BP160" s="41" t="str">
        <f>IF(成就内容!BG53="","",INDEX($E$4:$E$178*成就内容!BG$121/SUM(成就内容!$D$121:$BZ$121),成就内容!BG109,1)-SUM(BP$114:BP159))</f>
        <v/>
      </c>
      <c r="BQ160" s="41" t="str">
        <f>IF(成就内容!BH53="","",INDEX($E$4:$E$178*成就内容!BH$121/SUM(成就内容!$D$121:$BZ$121),成就内容!BH109,1)-SUM(BQ$114:BQ159))</f>
        <v/>
      </c>
      <c r="BR160" s="41" t="str">
        <f>IF(成就内容!BI53="","",INDEX($E$4:$E$178*成就内容!BI$121/SUM(成就内容!$D$121:$BZ$121),成就内容!BI109,1)-SUM(BR$114:BR159))</f>
        <v/>
      </c>
      <c r="BS160" s="41">
        <f>IF(成就内容!BJ53="","",INDEX($E$4:$E$178*成就内容!BJ$121/SUM(成就内容!$D$121:$BZ$121),成就内容!BJ109,1)-SUM(BS$114:BS159))</f>
        <v>3736846.3010204136</v>
      </c>
      <c r="BT160" s="41" t="str">
        <f>IF(成就内容!BK53="","",INDEX($E$4:$E$178*成就内容!BK$121/SUM(成就内容!$D$121:$BZ$121),成就内容!BK109,1)-SUM(BT$114:BT159))</f>
        <v/>
      </c>
      <c r="BU160" s="41" t="str">
        <f>IF(成就内容!BL53="","",INDEX($E$4:$E$178*成就内容!BL$121/SUM(成就内容!$D$121:$BZ$121),成就内容!BL109,1)-SUM(BU$114:BU159))</f>
        <v/>
      </c>
      <c r="BV160" s="41" t="str">
        <f>IF(成就内容!BM53="","",INDEX($E$4:$E$178*成就内容!BM$121/SUM(成就内容!$D$121:$BZ$121),成就内容!BM109,1)-SUM(BV$114:BV159))</f>
        <v/>
      </c>
      <c r="BW160" s="41" t="str">
        <f>IF(成就内容!BN53="","",INDEX($E$4:$E$178*成就内容!BN$121/SUM(成就内容!$D$121:$BZ$121),成就内容!BN109,1)-SUM(BW$114:BW159))</f>
        <v/>
      </c>
      <c r="BX160" s="41">
        <f>IF(成就内容!BO53="","",INDEX($E$4:$E$178*成就内容!BO$121/SUM(成就内容!$D$121:$BZ$121),成就内容!BO109,1)-SUM(BX$114:BX159))</f>
        <v>0</v>
      </c>
      <c r="BY160" s="41">
        <f>IF(成就内容!BP53="","",INDEX($E$4:$E$178*成就内容!BP$121/SUM(成就内容!$D$121:$BZ$121),成就内容!BP109,1)-SUM(BY$114:BY159))</f>
        <v>0</v>
      </c>
      <c r="BZ160" s="41">
        <f>IF(成就内容!BQ53="","",INDEX($E$4:$E$178*成就内容!BQ$121/SUM(成就内容!$D$121:$BZ$121),成就内容!BQ109,1)-SUM(BZ$114:BZ159))</f>
        <v>0</v>
      </c>
      <c r="CA160" s="41" t="str">
        <f>IF(成就内容!BR53="","",INDEX($E$4:$E$178*成就内容!BR$121/SUM(成就内容!$D$121:$BZ$121),成就内容!BR109,1)-SUM(CA$114:CA159))</f>
        <v/>
      </c>
      <c r="CB160" s="41" t="str">
        <f>IF(成就内容!BS53="","",INDEX($E$4:$E$178*成就内容!BS$121/SUM(成就内容!$D$121:$BZ$121),成就内容!BS109,1)-SUM(CB$114:CB159))</f>
        <v/>
      </c>
      <c r="CC160" s="41">
        <f>IF(成就内容!BT53="","",INDEX($E$4:$E$178*成就内容!BT$121/SUM(成就内容!$D$121:$BZ$121),成就内容!BT109,1)-SUM(CC$114:CC159))</f>
        <v>0</v>
      </c>
      <c r="CD160" s="41">
        <f>IF(成就内容!BU53="","",INDEX($E$4:$E$178*成就内容!BU$121/SUM(成就内容!$D$121:$BZ$121),成就内容!BU109,1)-SUM(CD$114:CD159))</f>
        <v>0</v>
      </c>
      <c r="CE160" s="41" t="str">
        <f>IF(成就内容!BV53="","",INDEX($E$4:$E$178*成就内容!BV$121/SUM(成就内容!$D$121:$BZ$121),成就内容!BV109,1)-SUM(CE$114:CE159))</f>
        <v/>
      </c>
      <c r="CF160" s="41" t="str">
        <f>IF(成就内容!BW53="","",INDEX($E$4:$E$178*成就内容!BW$121/SUM(成就内容!$D$121:$BZ$121),成就内容!BW109,1)-SUM(CF$114:CF159))</f>
        <v/>
      </c>
      <c r="CG160" s="41" t="str">
        <f>IF(成就内容!BX53="","",INDEX($E$4:$E$178*成就内容!BX$121/SUM(成就内容!$D$121:$BZ$121),成就内容!BX109,1)-SUM(CG$114:CG159))</f>
        <v/>
      </c>
      <c r="CH160" s="41" t="str">
        <f>IF(成就内容!BY53="","",INDEX($E$4:$E$178*成就内容!BY$121/SUM(成就内容!$D$121:$BZ$121),成就内容!BY109,1)-SUM(CH$114:CH159))</f>
        <v/>
      </c>
      <c r="CI160" s="41" t="str">
        <f>IF(成就内容!BZ53="","",INDEX($E$4:$E$178*成就内容!BZ$121/SUM(成就内容!$D$121:$BZ$121),成就内容!BZ109,1)-SUM(CI$114:CI159))</f>
        <v/>
      </c>
      <c r="CK160" s="19"/>
      <c r="CM160" s="43">
        <v>47</v>
      </c>
      <c r="CN160" s="41" t="str">
        <f>IF(M160="","",IF(成就内容!D$121&lt;&gt;"",MAX(ROUNDUP(SMALL(M$114:M$163,$L160)/1000,0)*1000,1000),0))</f>
        <v/>
      </c>
      <c r="CO160" s="41" t="str">
        <f>IF(N160="","",IF(成就内容!E$121&lt;&gt;"",MAX(ROUNDUP(SMALL(N$114:N$163,$L160)/1000,0)*1000,1000),0))</f>
        <v/>
      </c>
      <c r="CP160" s="41" t="str">
        <f>IF(O160="","",IF(成就内容!F$121&lt;&gt;"",MAX(ROUNDUP(SMALL(O$114:O$163,$L160)/1000,0)*1000,1000),0))</f>
        <v/>
      </c>
      <c r="CQ160" s="41" t="str">
        <f>IF(P160="","",IF(成就内容!G$121&lt;&gt;"",MAX(ROUNDUP(SMALL(P$114:P$163,$L160)/1000,0)*1000,1000),0))</f>
        <v/>
      </c>
      <c r="CR160" s="41" t="str">
        <f>IF(Q160="","",IF(成就内容!H$121&lt;&gt;"",MAX(ROUNDUP(SMALL(Q$114:Q$163,$L160)/1000,0)*1000,1000),0))</f>
        <v/>
      </c>
      <c r="CS160" s="41" t="str">
        <f>IF(R160="","",IF(成就内容!I$121&lt;&gt;"",MAX(ROUNDUP(SMALL(R$114:R$163,$L160)/1000,0)*1000,1000),0))</f>
        <v/>
      </c>
      <c r="CT160" s="41" t="str">
        <f>IF(S160="","",IF(成就内容!J$121&lt;&gt;"",MAX(ROUNDUP(SMALL(S$114:S$163,$L160)/1000,0)*1000,1000),0))</f>
        <v/>
      </c>
      <c r="CU160" s="41" t="str">
        <f>IF(T160="","",IF(成就内容!K$121&lt;&gt;"",MAX(ROUNDUP(SMALL(T$114:T$163,$L160)/1000,0)*1000,1000),0))</f>
        <v/>
      </c>
      <c r="CV160" s="41" t="str">
        <f>IF(U160="","",IF(成就内容!L$121&lt;&gt;"",MAX(ROUNDUP(SMALL(U$114:U$163,$L160)/1000,0)*1000,1000),0))</f>
        <v/>
      </c>
      <c r="CW160" s="41" t="str">
        <f>IF(V160="","",IF(成就内容!M$121&lt;&gt;"",MAX(ROUNDUP(SMALL(V$114:V$163,$L160)/1000,0)*1000,1000),0))</f>
        <v/>
      </c>
      <c r="CX160" s="41" t="str">
        <f>IF(W160="","",IF(成就内容!N$121&lt;&gt;"",MAX(ROUNDUP(SMALL(W$114:W$163,$L160)/1000,0)*1000,1000),0))</f>
        <v/>
      </c>
      <c r="CY160" s="41" t="str">
        <f>IF(X160="","",IF(成就内容!O$121&lt;&gt;"",MAX(ROUNDUP(SMALL(X$114:X$163,$L160)/1000,0)*1000,1000),0))</f>
        <v/>
      </c>
      <c r="CZ160" s="41" t="str">
        <f>IF(Y160="","",IF(成就内容!P$121&lt;&gt;"",MAX(ROUNDUP(SMALL(Y$114:Y$163,$L160)/1000,0)*1000,1000),0))</f>
        <v/>
      </c>
      <c r="DA160" s="41" t="str">
        <f>IF(Z160="","",IF(成就内容!Q$121&lt;&gt;"",MAX(ROUNDUP(SMALL(Z$114:Z$163,$L160)/1000,0)*1000,1000),0))</f>
        <v/>
      </c>
      <c r="DB160" s="41" t="str">
        <f>IF(AA160="","",IF(成就内容!R$121&lt;&gt;"",MAX(ROUNDUP(SMALL(AA$114:AA$163,$L160)/1000,0)*1000,1000),0))</f>
        <v/>
      </c>
      <c r="DC160" s="41" t="str">
        <f>IF(AB160="","",IF(成就内容!S$121&lt;&gt;"",MAX(ROUNDUP(SMALL(AB$114:AB$163,$L160)/1000,0)*1000,1000),0))</f>
        <v/>
      </c>
      <c r="DD160" s="41" t="str">
        <f>IF(AC160="","",IF(成就内容!T$121&lt;&gt;"",MAX(ROUNDUP(SMALL(AC$114:AC$163,$L160)/1000,0)*1000,1000),0))</f>
        <v/>
      </c>
      <c r="DE160" s="41" t="str">
        <f>IF(AD160="","",IF(成就内容!U$121&lt;&gt;"",MAX(ROUNDUP(SMALL(AD$114:AD$163,$L160)/1000,0)*1000,1000),0))</f>
        <v/>
      </c>
      <c r="DF160" s="41" t="str">
        <f>IF(AE160="","",IF(成就内容!V$121&lt;&gt;"",MAX(ROUNDUP(SMALL(AE$114:AE$163,$L160)/1000,0)*1000,1000),0))</f>
        <v/>
      </c>
      <c r="DG160" s="41" t="str">
        <f>IF(AF160="","",IF(成就内容!W$121&lt;&gt;"",MAX(ROUNDUP(SMALL(AF$114:AF$163,$L160)/1000,0)*1000,1000),0))</f>
        <v/>
      </c>
      <c r="DH160" s="41" t="str">
        <f>IF(AG160="","",IF(成就内容!X$121&lt;&gt;"",MAX(ROUNDUP(SMALL(AG$114:AG$163,$L160)/1000,0)*1000,1000),0))</f>
        <v/>
      </c>
      <c r="DI160" s="41" t="str">
        <f>IF(AH160="","",IF(成就内容!Y$121&lt;&gt;"",MAX(ROUNDUP(SMALL(AH$114:AH$163,$L160)/1000,0)*1000,1000),0))</f>
        <v/>
      </c>
      <c r="DJ160" s="41" t="str">
        <f>IF(AI160="","",IF(成就内容!Z$121&lt;&gt;"",MAX(ROUNDUP(SMALL(AI$114:AI$163,$L160)/1000,0)*1000,1000),0))</f>
        <v/>
      </c>
      <c r="DK160" s="41" t="str">
        <f>IF(AJ160="","",IF(成就内容!AA$121&lt;&gt;"",MAX(ROUNDUP(SMALL(AJ$114:AJ$163,$L160)/1000,0)*1000,1000),0))</f>
        <v/>
      </c>
      <c r="DL160" s="41" t="str">
        <f>IF(AK160="","",IF(成就内容!AB$121&lt;&gt;"",MAX(ROUNDUP(SMALL(AK$114:AK$163,$L160)/1000,0)*1000,1000),0))</f>
        <v/>
      </c>
      <c r="DM160" s="41" t="str">
        <f>IF(AL160="","",IF(成就内容!AC$121&lt;&gt;"",MAX(ROUNDUP(SMALL(AL$114:AL$163,$L160)/1000,0)*1000,1000),0))</f>
        <v/>
      </c>
      <c r="DN160" s="41" t="str">
        <f>IF(AM160="","",IF(成就内容!AD$121&lt;&gt;"",MAX(ROUNDUP(SMALL(AM$114:AM$163,$L160)/1000,0)*1000,1000),0))</f>
        <v/>
      </c>
      <c r="DO160" s="41" t="str">
        <f>IF(AN160="","",IF(成就内容!AE$121&lt;&gt;"",MAX(ROUNDUP(SMALL(AN$114:AN$163,$L160)/1000,0)*1000,1000),0))</f>
        <v/>
      </c>
      <c r="DP160" s="41" t="str">
        <f>IF(AO160="","",IF(成就内容!AF$121&lt;&gt;"",MAX(ROUNDUP(SMALL(AO$114:AO$163,$L160)/1000,0)*1000,1000),0))</f>
        <v/>
      </c>
      <c r="DQ160" s="41" t="str">
        <f>IF(AP160="","",IF(成就内容!AG$121&lt;&gt;"",MAX(ROUNDUP(SMALL(AP$114:AP$163,$L160)/1000,0)*1000,1000),0))</f>
        <v/>
      </c>
      <c r="DR160" s="41" t="str">
        <f>IF(AQ160="","",IF(成就内容!AH$121&lt;&gt;"",MAX(ROUNDUP(SMALL(AQ$114:AQ$163,$L160)/1000,0)*1000,1000),0))</f>
        <v/>
      </c>
      <c r="DS160" s="41" t="str">
        <f>IF(AR160="","",IF(成就内容!AI$121&lt;&gt;"",MAX(ROUNDUP(SMALL(AR$114:AR$163,$L160)/1000,0)*1000,1000),0))</f>
        <v/>
      </c>
      <c r="DT160" s="41" t="str">
        <f>IF(AS160="","",IF(成就内容!AJ$121&lt;&gt;"",MAX(ROUNDUP(SMALL(AS$114:AS$163,$L160)/1000,0)*1000,1000),0))</f>
        <v/>
      </c>
      <c r="DU160" s="41" t="str">
        <f>IF(AT160="","",IF(成就内容!AK$121&lt;&gt;"",MAX(ROUNDUP(SMALL(AT$114:AT$163,$L160)/1000,0)*1000,1000),0))</f>
        <v/>
      </c>
      <c r="DV160" s="41" t="str">
        <f>IF(AU160="","",IF(成就内容!AL$121&lt;&gt;"",MAX(ROUNDUP(SMALL(AU$114:AU$163,$L160)/1000,0)*1000,1000),0))</f>
        <v/>
      </c>
      <c r="DW160" s="41" t="str">
        <f>IF(AV160="","",IF(成就内容!AM$121&lt;&gt;"",MAX(ROUNDUP(SMALL(AV$114:AV$163,$L160)/1000,0)*1000,1000),0))</f>
        <v/>
      </c>
      <c r="DX160" s="41" t="str">
        <f>IF(AW160="","",IF(成就内容!AN$121&lt;&gt;"",MAX(ROUNDUP(SMALL(AW$114:AW$163,$L160)/1000,0)*1000,1000),0))</f>
        <v/>
      </c>
      <c r="DY160" s="41" t="str">
        <f>IF(AX160="","",IF(成就内容!AO$121&lt;&gt;"",MAX(ROUNDUP(SMALL(AX$114:AX$163,$L160)/1000,0)*1000,1000),0))</f>
        <v/>
      </c>
      <c r="DZ160" s="41" t="str">
        <f>IF(AY160="","",IF(成就内容!AP$121&lt;&gt;"",MAX(ROUNDUP(SMALL(AY$114:AY$163,$L160)/1000,0)*1000,1000),0))</f>
        <v/>
      </c>
      <c r="EA160" s="41" t="str">
        <f>IF(AZ160="","",IF(成就内容!AQ$121&lt;&gt;"",MAX(ROUNDUP(SMALL(AZ$114:AZ$163,$L160)/1000,0)*1000,1000),0))</f>
        <v/>
      </c>
      <c r="EB160" s="41" t="str">
        <f>IF(BA160="","",IF(成就内容!AR$121&lt;&gt;"",MAX(ROUNDUP(SMALL(BA$114:BA$163,$L160)/1000,0)*1000,1000),0))</f>
        <v/>
      </c>
      <c r="EC160" s="41" t="str">
        <f>IF(BB160="","",IF(成就内容!AS$121&lt;&gt;"",MAX(ROUNDUP(SMALL(BB$114:BB$163,$L160)/1000,0)*1000,1000),0))</f>
        <v/>
      </c>
      <c r="ED160" s="41" t="str">
        <f>IF(BC160="","",IF(成就内容!AT$121&lt;&gt;"",MAX(ROUNDUP(SMALL(BC$114:BC$163,$L160)/1000,0)*1000,1000),0))</f>
        <v/>
      </c>
      <c r="EE160" s="41" t="str">
        <f>IF(BD160="","",IF(成就内容!AU$121&lt;&gt;"",MAX(ROUNDUP(SMALL(BD$114:BD$163,$L160)/1000,0)*1000,1000),0))</f>
        <v/>
      </c>
      <c r="EF160" s="41" t="str">
        <f>IF(BE160="","",IF(成就内容!AV$121&lt;&gt;"",MAX(ROUNDUP(SMALL(BE$114:BE$163,$L160)/1000,0)*1000,1000),0))</f>
        <v/>
      </c>
      <c r="EG160" s="41" t="str">
        <f>IF(BF160="","",IF(成就内容!AW$121&lt;&gt;"",MAX(ROUNDUP(SMALL(BF$114:BF$163,$L160)/1000,0)*1000,1000),0))</f>
        <v/>
      </c>
      <c r="EH160" s="41" t="str">
        <f>IF(BG160="","",IF(成就内容!AX$121&lt;&gt;"",MAX(ROUNDUP(SMALL(BG$114:BG$163,$L160)/1000,0)*1000,1000),0))</f>
        <v/>
      </c>
      <c r="EI160" s="41" t="str">
        <f>IF(BH160="","",IF(成就内容!AY$121&lt;&gt;"",MAX(ROUNDUP(SMALL(BH$114:BH$163,$L160)/1000,0)*1000,1000),0))</f>
        <v/>
      </c>
      <c r="EJ160" s="41" t="str">
        <f>IF(BI160="","",IF(成就内容!AZ$121&lt;&gt;"",MAX(ROUNDUP(SMALL(BI$114:BI$163,$L160)/1000,0)*1000,1000),0))</f>
        <v/>
      </c>
      <c r="EK160" s="41" t="str">
        <f>IF(BJ160="","",IF(成就内容!BA$121&lt;&gt;"",MAX(ROUNDUP(SMALL(BJ$114:BJ$163,$L160)/1000,0)*1000,1000),0))</f>
        <v/>
      </c>
      <c r="EL160" s="41" t="str">
        <f>IF(BK160="","",IF(成就内容!BB$121&lt;&gt;"",MAX(ROUNDUP(SMALL(BK$114:BK$163,$L160)/1000,0)*1000,1000),0))</f>
        <v/>
      </c>
      <c r="EM160" s="41" t="str">
        <f>IF(BL160="","",IF(成就内容!BC$121&lt;&gt;"",MAX(ROUNDUP(SMALL(BL$114:BL$163,$L160)/1000,0)*1000,1000),0))</f>
        <v/>
      </c>
      <c r="EN160" s="41" t="str">
        <f>IF(BM160="","",IF(成就内容!BD$121&lt;&gt;"",MAX(ROUNDUP(SMALL(BM$114:BM$163,$L160)/1000,0)*1000,1000),0))</f>
        <v/>
      </c>
      <c r="EO160" s="41" t="str">
        <f>IF(BN160="","",IF(成就内容!BE$121&lt;&gt;"",MAX(ROUNDUP(SMALL(BN$114:BN$163,$L160)/1000,0)*1000,1000),0))</f>
        <v/>
      </c>
      <c r="EP160" s="41" t="str">
        <f>IF(BO160="","",IF(成就内容!BF$121&lt;&gt;"",MAX(ROUNDUP(SMALL(BO$114:BO$163,$L160)/1000,0)*1000,1000),0))</f>
        <v/>
      </c>
      <c r="EQ160" s="41" t="str">
        <f>IF(BP160="","",IF(成就内容!BG$121&lt;&gt;"",MAX(ROUNDUP(SMALL(BP$114:BP$163,$L160)/1000,0)*1000,1000),0))</f>
        <v/>
      </c>
      <c r="ER160" s="41" t="str">
        <f>IF(BQ160="","",IF(成就内容!BH$121&lt;&gt;"",MAX(ROUNDUP(SMALL(BQ$114:BQ$163,$L160)/1000,0)*1000,1000),0))</f>
        <v/>
      </c>
      <c r="ES160" s="41" t="str">
        <f>IF(BR160="","",IF(成就内容!BI$121&lt;&gt;"",MAX(ROUNDUP(SMALL(BR$114:BR$163,$L160)/1000,0)*1000,1000),0))</f>
        <v/>
      </c>
      <c r="ET160" s="41">
        <f>IF(BS160="","",IF(成就内容!BJ$121&lt;&gt;"",MAX(ROUNDUP(SMALL(BS$114:BS$163,$L160)/1000,0)*1000,1000),0))</f>
        <v>4983000</v>
      </c>
      <c r="EU160" s="41" t="str">
        <f>IF(BT160="","",IF(成就内容!BK$121&lt;&gt;"",MAX(ROUNDUP(SMALL(BT$114:BT$163,$L160)/1000,0)*1000,1000),0))</f>
        <v/>
      </c>
      <c r="EV160" s="41" t="str">
        <f>IF(BU160="","",IF(成就内容!BL$121&lt;&gt;"",MAX(ROUNDUP(SMALL(BU$114:BU$163,$L160)/1000,0)*1000,1000),0))</f>
        <v/>
      </c>
      <c r="EW160" s="41" t="str">
        <f>IF(BV160="","",IF(成就内容!BM$121&lt;&gt;"",MAX(ROUNDUP(SMALL(BV$114:BV$163,$L160)/1000,0)*1000,1000),0))</f>
        <v/>
      </c>
      <c r="EX160" s="41" t="str">
        <f>IF(BW160="","",IF(成就内容!BN$121&lt;&gt;"",MAX(ROUNDUP(SMALL(BW$114:BW$163,$L160)/1000,0)*1000,1000),0))</f>
        <v/>
      </c>
      <c r="EY160" s="41">
        <f>IF(BX160="","",IF(成就内容!BO$121&lt;&gt;"",MAX(ROUNDUP(SMALL(BX$114:BX$163,$L160)/1000,0)*1000,1000),0))</f>
        <v>0</v>
      </c>
      <c r="EZ160" s="41">
        <f>IF(BY160="","",IF(成就内容!BP$121&lt;&gt;"",MAX(ROUNDUP(SMALL(BY$114:BY$163,$L160)/1000,0)*1000,1000),0))</f>
        <v>0</v>
      </c>
      <c r="FA160" s="41">
        <f>IF(BZ160="","",IF(成就内容!BQ$121&lt;&gt;"",MAX(ROUNDUP(SMALL(BZ$114:BZ$163,$L160)/1000,0)*1000,1000),0))</f>
        <v>0</v>
      </c>
      <c r="FB160" s="41" t="str">
        <f>IF(CA160="","",IF(成就内容!BR$121&lt;&gt;"",MAX(ROUNDUP(SMALL(CA$114:CA$163,$L160)/1000,0)*1000,1000),0))</f>
        <v/>
      </c>
      <c r="FC160" s="41" t="str">
        <f>IF(CB160="","",IF(成就内容!BS$121&lt;&gt;"",MAX(ROUNDUP(SMALL(CB$114:CB$163,$L160)/1000,0)*1000,1000),0))</f>
        <v/>
      </c>
      <c r="FD160" s="41">
        <f>IF(CC160="","",IF(成就内容!BT$121&lt;&gt;"",MAX(ROUNDUP(SMALL(CC$114:CC$163,$L160)/1000,0)*1000,1000),0))</f>
        <v>0</v>
      </c>
      <c r="FE160" s="41">
        <f>IF(CD160="","",IF(成就内容!BU$121&lt;&gt;"",MAX(ROUNDUP(SMALL(CD$114:CD$163,$L160)/1000,0)*1000,1000),0))</f>
        <v>0</v>
      </c>
      <c r="FF160" s="41" t="str">
        <f>IF(CE160="","",IF(成就内容!BV$121&lt;&gt;"",MAX(ROUNDUP(SMALL(CE$114:CE$163,$L160)/1000,0)*1000,1000),0))</f>
        <v/>
      </c>
      <c r="FG160" s="41" t="str">
        <f>IF(CF160="","",IF(成就内容!BW$121&lt;&gt;"",MAX(ROUNDUP(SMALL(CF$114:CF$163,$L160)/1000,0)*1000,1000),0))</f>
        <v/>
      </c>
      <c r="FH160" s="41" t="str">
        <f>IF(CG160="","",IF(成就内容!BX$121&lt;&gt;"",MAX(ROUNDUP(SMALL(CG$114:CG$163,$L160)/1000,0)*1000,1000),0))</f>
        <v/>
      </c>
      <c r="FI160" s="41" t="str">
        <f>IF(CH160="","",IF(成就内容!BY$121&lt;&gt;"",MAX(ROUNDUP(SMALL(CH$114:CH$163,$L160)/1000,0)*1000,1000),0))</f>
        <v/>
      </c>
      <c r="FJ160" s="41" t="str">
        <f>IF(CI160="","",IF(成就内容!BZ$121&lt;&gt;"",MAX(ROUNDUP(SMALL(CI$114:CI$163,$L160)/1000,0)*1000,1000),0))</f>
        <v/>
      </c>
    </row>
    <row r="161" spans="1:166" s="96" customFormat="1" x14ac:dyDescent="0.15">
      <c r="B161" s="96">
        <v>158</v>
      </c>
      <c r="C161" s="96">
        <f>'[1]功能-子任务'!$S162</f>
        <v>376084.8</v>
      </c>
      <c r="D161" s="96">
        <f>'[1]功能-子任务'!$AC162</f>
        <v>348160000</v>
      </c>
      <c r="E161" s="96">
        <f>'[1]功能-子任务'!$AM162/4</f>
        <v>2279012500</v>
      </c>
      <c r="F161" s="96">
        <f t="shared" si="155"/>
        <v>2279012500</v>
      </c>
      <c r="G161" s="96">
        <f>'[1]功能-子任务'!$AR162</f>
        <v>4857620000.000001</v>
      </c>
      <c r="H161" s="96">
        <f>'[1]功能-子任务'!$BA162</f>
        <v>675950</v>
      </c>
      <c r="I161" s="96">
        <f>'[1]功能-子任务'!$BJ162</f>
        <v>3011238</v>
      </c>
      <c r="J161" s="19"/>
      <c r="L161" s="43">
        <v>48</v>
      </c>
      <c r="M161" s="41" t="str">
        <f>IF(成就内容!D54="","",INDEX($E$4:$E$178*成就内容!D$121/SUM(成就内容!$D$121:$BZ$121),成就内容!D110,1)-SUM(M$114:M160))</f>
        <v/>
      </c>
      <c r="N161" s="41" t="str">
        <f>IF(成就内容!E54="","",INDEX($E$4:$E$178*成就内容!E$121/SUM(成就内容!$D$121:$BZ$121),成就内容!E110,1)-SUM(N$114:N160))</f>
        <v/>
      </c>
      <c r="O161" s="41" t="str">
        <f>IF(成就内容!F54="","",INDEX($E$4:$E$178*成就内容!F$121/SUM(成就内容!$D$121:$BZ$121),成就内容!F110,1)-SUM(O$114:O160))</f>
        <v/>
      </c>
      <c r="P161" s="41" t="str">
        <f>IF(成就内容!G54="","",INDEX($E$4:$E$178*成就内容!G$121/SUM(成就内容!$D$121:$BZ$121),成就内容!G110,1)-SUM(P$114:P160))</f>
        <v/>
      </c>
      <c r="Q161" s="41" t="str">
        <f>IF(成就内容!H54="","",INDEX($E$4:$E$178*成就内容!H$121/SUM(成就内容!$D$121:$BZ$121),成就内容!H110,1)-SUM(Q$114:Q160))</f>
        <v/>
      </c>
      <c r="R161" s="41" t="str">
        <f>IF(成就内容!I54="","",INDEX($E$4:$E$178*成就内容!I$121/SUM(成就内容!$D$121:$BZ$121),成就内容!I110,1)-SUM(R$114:R160))</f>
        <v/>
      </c>
      <c r="S161" s="41" t="str">
        <f>IF(成就内容!J54="","",INDEX($E$4:$E$178*成就内容!J$121/SUM(成就内容!$D$121:$BZ$121),成就内容!J110,1)-SUM(S$114:S160))</f>
        <v/>
      </c>
      <c r="T161" s="41" t="str">
        <f>IF(成就内容!K54="","",INDEX($E$4:$E$178*成就内容!K$121/SUM(成就内容!$D$121:$BZ$121),成就内容!K110,1)-SUM(T$114:T160))</f>
        <v/>
      </c>
      <c r="U161" s="41" t="str">
        <f>IF(成就内容!L54="","",INDEX($E$4:$E$178*成就内容!L$121/SUM(成就内容!$D$121:$BZ$121),成就内容!L110,1)-SUM(U$114:U160))</f>
        <v/>
      </c>
      <c r="V161" s="41" t="str">
        <f>IF(成就内容!M54="","",INDEX($E$4:$E$178*成就内容!M$121/SUM(成就内容!$D$121:$BZ$121),成就内容!M110,1)-SUM(V$114:V160))</f>
        <v/>
      </c>
      <c r="W161" s="41" t="str">
        <f>IF(成就内容!N54="","",INDEX($E$4:$E$178*成就内容!N$121/SUM(成就内容!$D$121:$BZ$121),成就内容!N110,1)-SUM(W$114:W160))</f>
        <v/>
      </c>
      <c r="X161" s="41" t="str">
        <f>IF(成就内容!O54="","",INDEX($E$4:$E$178*成就内容!O$121/SUM(成就内容!$D$121:$BZ$121),成就内容!O110,1)-SUM(X$114:X160))</f>
        <v/>
      </c>
      <c r="Y161" s="41" t="str">
        <f>IF(成就内容!P54="","",INDEX($E$4:$E$178*成就内容!P$121/SUM(成就内容!$D$121:$BZ$121),成就内容!P110,1)-SUM(Y$114:Y160))</f>
        <v/>
      </c>
      <c r="Z161" s="41" t="str">
        <f>IF(成就内容!Q54="","",INDEX($E$4:$E$178*成就内容!Q$121/SUM(成就内容!$D$121:$BZ$121),成就内容!Q110,1)-SUM(Z$114:Z160))</f>
        <v/>
      </c>
      <c r="AA161" s="41" t="str">
        <f>IF(成就内容!R54="","",INDEX($E$4:$E$178*成就内容!R$121/SUM(成就内容!$D$121:$BZ$121),成就内容!R110,1)-SUM(AA$114:AA160))</f>
        <v/>
      </c>
      <c r="AB161" s="41" t="str">
        <f>IF(成就内容!S54="","",INDEX($E$4:$E$178*成就内容!S$121/SUM(成就内容!$D$121:$BZ$121),成就内容!S110,1)-SUM(AB$114:AB160))</f>
        <v/>
      </c>
      <c r="AC161" s="41" t="str">
        <f>IF(成就内容!T54="","",INDEX($E$4:$E$178*成就内容!T$121/SUM(成就内容!$D$121:$BZ$121),成就内容!T110,1)-SUM(AC$114:AC160))</f>
        <v/>
      </c>
      <c r="AD161" s="41" t="str">
        <f>IF(成就内容!U54="","",INDEX($E$4:$E$178*成就内容!U$121/SUM(成就内容!$D$121:$BZ$121),成就内容!U110,1)-SUM(AD$114:AD160))</f>
        <v/>
      </c>
      <c r="AE161" s="41" t="str">
        <f>IF(成就内容!V54="","",INDEX($E$4:$E$178*成就内容!V$121/SUM(成就内容!$D$121:$BZ$121),成就内容!V110,1)-SUM(AE$114:AE160))</f>
        <v/>
      </c>
      <c r="AF161" s="41" t="str">
        <f>IF(成就内容!W54="","",INDEX($E$4:$E$178*成就内容!W$121/SUM(成就内容!$D$121:$BZ$121),成就内容!W110,1)-SUM(AF$114:AF160))</f>
        <v/>
      </c>
      <c r="AG161" s="41" t="str">
        <f>IF(成就内容!X54="","",INDEX($E$4:$E$178*成就内容!X$121/SUM(成就内容!$D$121:$BZ$121),成就内容!X110,1)-SUM(AG$114:AG160))</f>
        <v/>
      </c>
      <c r="AH161" s="41" t="str">
        <f>IF(成就内容!Y54="","",INDEX($E$4:$E$178*成就内容!Y$121/SUM(成就内容!$D$121:$BZ$121),成就内容!Y110,1)-SUM(AH$114:AH160))</f>
        <v/>
      </c>
      <c r="AI161" s="41" t="str">
        <f>IF(成就内容!Z54="","",INDEX($E$4:$E$178*成就内容!Z$121/SUM(成就内容!$D$121:$BZ$121),成就内容!Z110,1)-SUM(AI$114:AI160))</f>
        <v/>
      </c>
      <c r="AJ161" s="41" t="str">
        <f>IF(成就内容!AA54="","",INDEX($E$4:$E$178*成就内容!AA$121/SUM(成就内容!$D$121:$BZ$121),成就内容!AA110,1)-SUM(AJ$114:AJ160))</f>
        <v/>
      </c>
      <c r="AK161" s="41" t="str">
        <f>IF(成就内容!AB54="","",INDEX($E$4:$E$178*成就内容!AB$121/SUM(成就内容!$D$121:$BZ$121),成就内容!AB110,1)-SUM(AK$114:AK160))</f>
        <v/>
      </c>
      <c r="AL161" s="41" t="str">
        <f>IF(成就内容!AC54="","",INDEX($E$4:$E$178*成就内容!AC$121/SUM(成就内容!$D$121:$BZ$121),成就内容!AC110,1)-SUM(AL$114:AL160))</f>
        <v/>
      </c>
      <c r="AM161" s="41" t="str">
        <f>IF(成就内容!AD54="","",INDEX($E$4:$E$178*成就内容!AD$121/SUM(成就内容!$D$121:$BZ$121),成就内容!AD110,1)-SUM(AM$114:AM160))</f>
        <v/>
      </c>
      <c r="AN161" s="41" t="str">
        <f>IF(成就内容!AE54="","",INDEX($E$4:$E$178*成就内容!AE$121/SUM(成就内容!$D$121:$BZ$121),成就内容!AE110,1)-SUM(AN$114:AN160))</f>
        <v/>
      </c>
      <c r="AO161" s="41" t="str">
        <f>IF(成就内容!AF54="","",INDEX($E$4:$E$178*成就内容!AF$121/SUM(成就内容!$D$121:$BZ$121),成就内容!AF110,1)-SUM(AO$114:AO160))</f>
        <v/>
      </c>
      <c r="AP161" s="41" t="str">
        <f>IF(成就内容!AG54="","",INDEX($E$4:$E$178*成就内容!AG$121/SUM(成就内容!$D$121:$BZ$121),成就内容!AG110,1)-SUM(AP$114:AP160))</f>
        <v/>
      </c>
      <c r="AQ161" s="41" t="str">
        <f>IF(成就内容!AH54="","",INDEX($E$4:$E$178*成就内容!AH$121/SUM(成就内容!$D$121:$BZ$121),成就内容!AH110,1)-SUM(AQ$114:AQ160))</f>
        <v/>
      </c>
      <c r="AR161" s="41" t="str">
        <f>IF(成就内容!AI54="","",INDEX($E$4:$E$178*成就内容!AI$121/SUM(成就内容!$D$121:$BZ$121),成就内容!AI110,1)-SUM(AR$114:AR160))</f>
        <v/>
      </c>
      <c r="AS161" s="41" t="str">
        <f>IF(成就内容!AJ54="","",INDEX($E$4:$E$178*成就内容!AJ$121/SUM(成就内容!$D$121:$BZ$121),成就内容!AJ110,1)-SUM(AS$114:AS160))</f>
        <v/>
      </c>
      <c r="AT161" s="41" t="str">
        <f>IF(成就内容!AK54="","",INDEX($E$4:$E$178*成就内容!AK$121/SUM(成就内容!$D$121:$BZ$121),成就内容!AK110,1)-SUM(AT$114:AT160))</f>
        <v/>
      </c>
      <c r="AU161" s="41" t="str">
        <f>IF(成就内容!AL54="","",INDEX($E$4:$E$178*成就内容!AL$121/SUM(成就内容!$D$121:$BZ$121),成就内容!AL110,1)-SUM(AU$114:AU160))</f>
        <v/>
      </c>
      <c r="AV161" s="41" t="str">
        <f>IF(成就内容!AM54="","",INDEX($E$4:$E$178*成就内容!AM$121/SUM(成就内容!$D$121:$BZ$121),成就内容!AM110,1)-SUM(AV$114:AV160))</f>
        <v/>
      </c>
      <c r="AW161" s="41" t="str">
        <f>IF(成就内容!AN54="","",INDEX($E$4:$E$178*成就内容!AN$121/SUM(成就内容!$D$121:$BZ$121),成就内容!AN110,1)-SUM(AW$114:AW160))</f>
        <v/>
      </c>
      <c r="AX161" s="41" t="str">
        <f>IF(成就内容!AO54="","",INDEX($E$4:$E$178*成就内容!AO$121/SUM(成就内容!$D$121:$BZ$121),成就内容!AO110,1)-SUM(AX$114:AX160))</f>
        <v/>
      </c>
      <c r="AY161" s="41" t="str">
        <f>IF(成就内容!AP54="","",INDEX($E$4:$E$178*成就内容!AP$121/SUM(成就内容!$D$121:$BZ$121),成就内容!AP110,1)-SUM(AY$114:AY160))</f>
        <v/>
      </c>
      <c r="AZ161" s="41" t="str">
        <f>IF(成就内容!AQ54="","",INDEX($E$4:$E$178*成就内容!AQ$121/SUM(成就内容!$D$121:$BZ$121),成就内容!AQ110,1)-SUM(AZ$114:AZ160))</f>
        <v/>
      </c>
      <c r="BA161" s="41" t="str">
        <f>IF(成就内容!AR54="","",INDEX($E$4:$E$178*成就内容!AR$121/SUM(成就内容!$D$121:$BZ$121),成就内容!AR110,1)-SUM(BA$114:BA160))</f>
        <v/>
      </c>
      <c r="BB161" s="41" t="str">
        <f>IF(成就内容!AS54="","",INDEX($E$4:$E$178*成就内容!AS$121/SUM(成就内容!$D$121:$BZ$121),成就内容!AS110,1)-SUM(BB$114:BB160))</f>
        <v/>
      </c>
      <c r="BC161" s="41" t="str">
        <f>IF(成就内容!AT54="","",INDEX($E$4:$E$178*成就内容!AT$121/SUM(成就内容!$D$121:$BZ$121),成就内容!AT110,1)-SUM(BC$114:BC160))</f>
        <v/>
      </c>
      <c r="BD161" s="41" t="str">
        <f>IF(成就内容!AU54="","",INDEX($E$4:$E$178*成就内容!AU$121/SUM(成就内容!$D$121:$BZ$121),成就内容!AU110,1)-SUM(BD$114:BD160))</f>
        <v/>
      </c>
      <c r="BE161" s="41" t="str">
        <f>IF(成就内容!AV54="","",INDEX($E$4:$E$178*成就内容!AV$121/SUM(成就内容!$D$121:$BZ$121),成就内容!AV110,1)-SUM(BE$114:BE160))</f>
        <v/>
      </c>
      <c r="BF161" s="41" t="str">
        <f>IF(成就内容!AW54="","",INDEX($E$4:$E$178*成就内容!AW$121/SUM(成就内容!$D$121:$BZ$121),成就内容!AW110,1)-SUM(BF$114:BF160))</f>
        <v/>
      </c>
      <c r="BG161" s="41" t="str">
        <f>IF(成就内容!AX54="","",INDEX($E$4:$E$178*成就内容!AX$121/SUM(成就内容!$D$121:$BZ$121),成就内容!AX110,1)-SUM(BG$114:BG160))</f>
        <v/>
      </c>
      <c r="BH161" s="41" t="str">
        <f>IF(成就内容!AY54="","",INDEX($E$4:$E$178*成就内容!AY$121/SUM(成就内容!$D$121:$BZ$121),成就内容!AY110,1)-SUM(BH$114:BH160))</f>
        <v/>
      </c>
      <c r="BI161" s="41" t="str">
        <f>IF(成就内容!AZ54="","",INDEX($E$4:$E$178*成就内容!AZ$121/SUM(成就内容!$D$121:$BZ$121),成就内容!AZ110,1)-SUM(BI$114:BI160))</f>
        <v/>
      </c>
      <c r="BJ161" s="41" t="str">
        <f>IF(成就内容!BA54="","",INDEX($E$4:$E$178*成就内容!BA$121/SUM(成就内容!$D$121:$BZ$121),成就内容!BA110,1)-SUM(BJ$114:BJ160))</f>
        <v/>
      </c>
      <c r="BK161" s="41" t="str">
        <f>IF(成就内容!BB54="","",INDEX($E$4:$E$178*成就内容!BB$121/SUM(成就内容!$D$121:$BZ$121),成就内容!BB110,1)-SUM(BK$114:BK160))</f>
        <v/>
      </c>
      <c r="BL161" s="41" t="str">
        <f>IF(成就内容!BC54="","",INDEX($E$4:$E$178*成就内容!BC$121/SUM(成就内容!$D$121:$BZ$121),成就内容!BC110,1)-SUM(BL$114:BL160))</f>
        <v/>
      </c>
      <c r="BM161" s="41" t="str">
        <f>IF(成就内容!BD54="","",INDEX($E$4:$E$178*成就内容!BD$121/SUM(成就内容!$D$121:$BZ$121),成就内容!BD110,1)-SUM(BM$114:BM160))</f>
        <v/>
      </c>
      <c r="BN161" s="41" t="str">
        <f>IF(成就内容!BE54="","",INDEX($E$4:$E$178*成就内容!BE$121/SUM(成就内容!$D$121:$BZ$121),成就内容!BE110,1)-SUM(BN$114:BN160))</f>
        <v/>
      </c>
      <c r="BO161" s="41" t="str">
        <f>IF(成就内容!BF54="","",INDEX($E$4:$E$178*成就内容!BF$121/SUM(成就内容!$D$121:$BZ$121),成就内容!BF110,1)-SUM(BO$114:BO160))</f>
        <v/>
      </c>
      <c r="BP161" s="41" t="str">
        <f>IF(成就内容!BG54="","",INDEX($E$4:$E$178*成就内容!BG$121/SUM(成就内容!$D$121:$BZ$121),成就内容!BG110,1)-SUM(BP$114:BP160))</f>
        <v/>
      </c>
      <c r="BQ161" s="41" t="str">
        <f>IF(成就内容!BH54="","",INDEX($E$4:$E$178*成就内容!BH$121/SUM(成就内容!$D$121:$BZ$121),成就内容!BH110,1)-SUM(BQ$114:BQ160))</f>
        <v/>
      </c>
      <c r="BR161" s="41" t="str">
        <f>IF(成就内容!BI54="","",INDEX($E$4:$E$178*成就内容!BI$121/SUM(成就内容!$D$121:$BZ$121),成就内容!BI110,1)-SUM(BR$114:BR160))</f>
        <v/>
      </c>
      <c r="BS161" s="41">
        <f>IF(成就内容!BJ54="","",INDEX($E$4:$E$178*成就内容!BJ$121/SUM(成就内容!$D$121:$BZ$121),成就内容!BJ110,1)-SUM(BS$114:BS160))</f>
        <v>4982461.7346938699</v>
      </c>
      <c r="BT161" s="41" t="str">
        <f>IF(成就内容!BK54="","",INDEX($E$4:$E$178*成就内容!BK$121/SUM(成就内容!$D$121:$BZ$121),成就内容!BK110,1)-SUM(BT$114:BT160))</f>
        <v/>
      </c>
      <c r="BU161" s="41" t="str">
        <f>IF(成就内容!BL54="","",INDEX($E$4:$E$178*成就内容!BL$121/SUM(成就内容!$D$121:$BZ$121),成就内容!BL110,1)-SUM(BU$114:BU160))</f>
        <v/>
      </c>
      <c r="BV161" s="41" t="str">
        <f>IF(成就内容!BM54="","",INDEX($E$4:$E$178*成就内容!BM$121/SUM(成就内容!$D$121:$BZ$121),成就内容!BM110,1)-SUM(BV$114:BV160))</f>
        <v/>
      </c>
      <c r="BW161" s="41" t="str">
        <f>IF(成就内容!BN54="","",INDEX($E$4:$E$178*成就内容!BN$121/SUM(成就内容!$D$121:$BZ$121),成就内容!BN110,1)-SUM(BW$114:BW160))</f>
        <v/>
      </c>
      <c r="BX161" s="41">
        <f>IF(成就内容!BO54="","",INDEX($E$4:$E$178*成就内容!BO$121/SUM(成就内容!$D$121:$BZ$121),成就内容!BO110,1)-SUM(BX$114:BX160))</f>
        <v>0</v>
      </c>
      <c r="BY161" s="41">
        <f>IF(成就内容!BP54="","",INDEX($E$4:$E$178*成就内容!BP$121/SUM(成就内容!$D$121:$BZ$121),成就内容!BP110,1)-SUM(BY$114:BY160))</f>
        <v>0</v>
      </c>
      <c r="BZ161" s="41">
        <f>IF(成就内容!BQ54="","",INDEX($E$4:$E$178*成就内容!BQ$121/SUM(成就内容!$D$121:$BZ$121),成就内容!BQ110,1)-SUM(BZ$114:BZ160))</f>
        <v>0</v>
      </c>
      <c r="CA161" s="41" t="str">
        <f>IF(成就内容!BR54="","",INDEX($E$4:$E$178*成就内容!BR$121/SUM(成就内容!$D$121:$BZ$121),成就内容!BR110,1)-SUM(CA$114:CA160))</f>
        <v/>
      </c>
      <c r="CB161" s="41" t="str">
        <f>IF(成就内容!BS54="","",INDEX($E$4:$E$178*成就内容!BS$121/SUM(成就内容!$D$121:$BZ$121),成就内容!BS110,1)-SUM(CB$114:CB160))</f>
        <v/>
      </c>
      <c r="CC161" s="41">
        <f>IF(成就内容!BT54="","",INDEX($E$4:$E$178*成就内容!BT$121/SUM(成就内容!$D$121:$BZ$121),成就内容!BT110,1)-SUM(CC$114:CC160))</f>
        <v>0</v>
      </c>
      <c r="CD161" s="41">
        <f>IF(成就内容!BU54="","",INDEX($E$4:$E$178*成就内容!BU$121/SUM(成就内容!$D$121:$BZ$121),成就内容!BU110,1)-SUM(CD$114:CD160))</f>
        <v>0</v>
      </c>
      <c r="CE161" s="41" t="str">
        <f>IF(成就内容!BV54="","",INDEX($E$4:$E$178*成就内容!BV$121/SUM(成就内容!$D$121:$BZ$121),成就内容!BV110,1)-SUM(CE$114:CE160))</f>
        <v/>
      </c>
      <c r="CF161" s="41" t="str">
        <f>IF(成就内容!BW54="","",INDEX($E$4:$E$178*成就内容!BW$121/SUM(成就内容!$D$121:$BZ$121),成就内容!BW110,1)-SUM(CF$114:CF160))</f>
        <v/>
      </c>
      <c r="CG161" s="41" t="str">
        <f>IF(成就内容!BX54="","",INDEX($E$4:$E$178*成就内容!BX$121/SUM(成就内容!$D$121:$BZ$121),成就内容!BX110,1)-SUM(CG$114:CG160))</f>
        <v/>
      </c>
      <c r="CH161" s="41" t="str">
        <f>IF(成就内容!BY54="","",INDEX($E$4:$E$178*成就内容!BY$121/SUM(成就内容!$D$121:$BZ$121),成就内容!BY110,1)-SUM(CH$114:CH160))</f>
        <v/>
      </c>
      <c r="CI161" s="41" t="str">
        <f>IF(成就内容!BZ54="","",INDEX($E$4:$E$178*成就内容!BZ$121/SUM(成就内容!$D$121:$BZ$121),成就内容!BZ110,1)-SUM(CI$114:CI160))</f>
        <v/>
      </c>
      <c r="CK161" s="19"/>
      <c r="CM161" s="43">
        <v>48</v>
      </c>
      <c r="CN161" s="41" t="str">
        <f>IF(M161="","",IF(成就内容!D$121&lt;&gt;"",MAX(ROUNDUP(SMALL(M$114:M$163,$L161)/1000,0)*1000,1000),0))</f>
        <v/>
      </c>
      <c r="CO161" s="41" t="str">
        <f>IF(N161="","",IF(成就内容!E$121&lt;&gt;"",MAX(ROUNDUP(SMALL(N$114:N$163,$L161)/1000,0)*1000,1000),0))</f>
        <v/>
      </c>
      <c r="CP161" s="41" t="str">
        <f>IF(O161="","",IF(成就内容!F$121&lt;&gt;"",MAX(ROUNDUP(SMALL(O$114:O$163,$L161)/1000,0)*1000,1000),0))</f>
        <v/>
      </c>
      <c r="CQ161" s="41" t="str">
        <f>IF(P161="","",IF(成就内容!G$121&lt;&gt;"",MAX(ROUNDUP(SMALL(P$114:P$163,$L161)/1000,0)*1000,1000),0))</f>
        <v/>
      </c>
      <c r="CR161" s="41" t="str">
        <f>IF(Q161="","",IF(成就内容!H$121&lt;&gt;"",MAX(ROUNDUP(SMALL(Q$114:Q$163,$L161)/1000,0)*1000,1000),0))</f>
        <v/>
      </c>
      <c r="CS161" s="41" t="str">
        <f>IF(R161="","",IF(成就内容!I$121&lt;&gt;"",MAX(ROUNDUP(SMALL(R$114:R$163,$L161)/1000,0)*1000,1000),0))</f>
        <v/>
      </c>
      <c r="CT161" s="41" t="str">
        <f>IF(S161="","",IF(成就内容!J$121&lt;&gt;"",MAX(ROUNDUP(SMALL(S$114:S$163,$L161)/1000,0)*1000,1000),0))</f>
        <v/>
      </c>
      <c r="CU161" s="41" t="str">
        <f>IF(T161="","",IF(成就内容!K$121&lt;&gt;"",MAX(ROUNDUP(SMALL(T$114:T$163,$L161)/1000,0)*1000,1000),0))</f>
        <v/>
      </c>
      <c r="CV161" s="41" t="str">
        <f>IF(U161="","",IF(成就内容!L$121&lt;&gt;"",MAX(ROUNDUP(SMALL(U$114:U$163,$L161)/1000,0)*1000,1000),0))</f>
        <v/>
      </c>
      <c r="CW161" s="41" t="str">
        <f>IF(V161="","",IF(成就内容!M$121&lt;&gt;"",MAX(ROUNDUP(SMALL(V$114:V$163,$L161)/1000,0)*1000,1000),0))</f>
        <v/>
      </c>
      <c r="CX161" s="41" t="str">
        <f>IF(W161="","",IF(成就内容!N$121&lt;&gt;"",MAX(ROUNDUP(SMALL(W$114:W$163,$L161)/1000,0)*1000,1000),0))</f>
        <v/>
      </c>
      <c r="CY161" s="41" t="str">
        <f>IF(X161="","",IF(成就内容!O$121&lt;&gt;"",MAX(ROUNDUP(SMALL(X$114:X$163,$L161)/1000,0)*1000,1000),0))</f>
        <v/>
      </c>
      <c r="CZ161" s="41" t="str">
        <f>IF(Y161="","",IF(成就内容!P$121&lt;&gt;"",MAX(ROUNDUP(SMALL(Y$114:Y$163,$L161)/1000,0)*1000,1000),0))</f>
        <v/>
      </c>
      <c r="DA161" s="41" t="str">
        <f>IF(Z161="","",IF(成就内容!Q$121&lt;&gt;"",MAX(ROUNDUP(SMALL(Z$114:Z$163,$L161)/1000,0)*1000,1000),0))</f>
        <v/>
      </c>
      <c r="DB161" s="41" t="str">
        <f>IF(AA161="","",IF(成就内容!R$121&lt;&gt;"",MAX(ROUNDUP(SMALL(AA$114:AA$163,$L161)/1000,0)*1000,1000),0))</f>
        <v/>
      </c>
      <c r="DC161" s="41" t="str">
        <f>IF(AB161="","",IF(成就内容!S$121&lt;&gt;"",MAX(ROUNDUP(SMALL(AB$114:AB$163,$L161)/1000,0)*1000,1000),0))</f>
        <v/>
      </c>
      <c r="DD161" s="41" t="str">
        <f>IF(AC161="","",IF(成就内容!T$121&lt;&gt;"",MAX(ROUNDUP(SMALL(AC$114:AC$163,$L161)/1000,0)*1000,1000),0))</f>
        <v/>
      </c>
      <c r="DE161" s="41" t="str">
        <f>IF(AD161="","",IF(成就内容!U$121&lt;&gt;"",MAX(ROUNDUP(SMALL(AD$114:AD$163,$L161)/1000,0)*1000,1000),0))</f>
        <v/>
      </c>
      <c r="DF161" s="41" t="str">
        <f>IF(AE161="","",IF(成就内容!V$121&lt;&gt;"",MAX(ROUNDUP(SMALL(AE$114:AE$163,$L161)/1000,0)*1000,1000),0))</f>
        <v/>
      </c>
      <c r="DG161" s="41" t="str">
        <f>IF(AF161="","",IF(成就内容!W$121&lt;&gt;"",MAX(ROUNDUP(SMALL(AF$114:AF$163,$L161)/1000,0)*1000,1000),0))</f>
        <v/>
      </c>
      <c r="DH161" s="41" t="str">
        <f>IF(AG161="","",IF(成就内容!X$121&lt;&gt;"",MAX(ROUNDUP(SMALL(AG$114:AG$163,$L161)/1000,0)*1000,1000),0))</f>
        <v/>
      </c>
      <c r="DI161" s="41" t="str">
        <f>IF(AH161="","",IF(成就内容!Y$121&lt;&gt;"",MAX(ROUNDUP(SMALL(AH$114:AH$163,$L161)/1000,0)*1000,1000),0))</f>
        <v/>
      </c>
      <c r="DJ161" s="41" t="str">
        <f>IF(AI161="","",IF(成就内容!Z$121&lt;&gt;"",MAX(ROUNDUP(SMALL(AI$114:AI$163,$L161)/1000,0)*1000,1000),0))</f>
        <v/>
      </c>
      <c r="DK161" s="41" t="str">
        <f>IF(AJ161="","",IF(成就内容!AA$121&lt;&gt;"",MAX(ROUNDUP(SMALL(AJ$114:AJ$163,$L161)/1000,0)*1000,1000),0))</f>
        <v/>
      </c>
      <c r="DL161" s="41" t="str">
        <f>IF(AK161="","",IF(成就内容!AB$121&lt;&gt;"",MAX(ROUNDUP(SMALL(AK$114:AK$163,$L161)/1000,0)*1000,1000),0))</f>
        <v/>
      </c>
      <c r="DM161" s="41" t="str">
        <f>IF(AL161="","",IF(成就内容!AC$121&lt;&gt;"",MAX(ROUNDUP(SMALL(AL$114:AL$163,$L161)/1000,0)*1000,1000),0))</f>
        <v/>
      </c>
      <c r="DN161" s="41" t="str">
        <f>IF(AM161="","",IF(成就内容!AD$121&lt;&gt;"",MAX(ROUNDUP(SMALL(AM$114:AM$163,$L161)/1000,0)*1000,1000),0))</f>
        <v/>
      </c>
      <c r="DO161" s="41" t="str">
        <f>IF(AN161="","",IF(成就内容!AE$121&lt;&gt;"",MAX(ROUNDUP(SMALL(AN$114:AN$163,$L161)/1000,0)*1000,1000),0))</f>
        <v/>
      </c>
      <c r="DP161" s="41" t="str">
        <f>IF(AO161="","",IF(成就内容!AF$121&lt;&gt;"",MAX(ROUNDUP(SMALL(AO$114:AO$163,$L161)/1000,0)*1000,1000),0))</f>
        <v/>
      </c>
      <c r="DQ161" s="41" t="str">
        <f>IF(AP161="","",IF(成就内容!AG$121&lt;&gt;"",MAX(ROUNDUP(SMALL(AP$114:AP$163,$L161)/1000,0)*1000,1000),0))</f>
        <v/>
      </c>
      <c r="DR161" s="41" t="str">
        <f>IF(AQ161="","",IF(成就内容!AH$121&lt;&gt;"",MAX(ROUNDUP(SMALL(AQ$114:AQ$163,$L161)/1000,0)*1000,1000),0))</f>
        <v/>
      </c>
      <c r="DS161" s="41" t="str">
        <f>IF(AR161="","",IF(成就内容!AI$121&lt;&gt;"",MAX(ROUNDUP(SMALL(AR$114:AR$163,$L161)/1000,0)*1000,1000),0))</f>
        <v/>
      </c>
      <c r="DT161" s="41" t="str">
        <f>IF(AS161="","",IF(成就内容!AJ$121&lt;&gt;"",MAX(ROUNDUP(SMALL(AS$114:AS$163,$L161)/1000,0)*1000,1000),0))</f>
        <v/>
      </c>
      <c r="DU161" s="41" t="str">
        <f>IF(AT161="","",IF(成就内容!AK$121&lt;&gt;"",MAX(ROUNDUP(SMALL(AT$114:AT$163,$L161)/1000,0)*1000,1000),0))</f>
        <v/>
      </c>
      <c r="DV161" s="41" t="str">
        <f>IF(AU161="","",IF(成就内容!AL$121&lt;&gt;"",MAX(ROUNDUP(SMALL(AU$114:AU$163,$L161)/1000,0)*1000,1000),0))</f>
        <v/>
      </c>
      <c r="DW161" s="41" t="str">
        <f>IF(AV161="","",IF(成就内容!AM$121&lt;&gt;"",MAX(ROUNDUP(SMALL(AV$114:AV$163,$L161)/1000,0)*1000,1000),0))</f>
        <v/>
      </c>
      <c r="DX161" s="41" t="str">
        <f>IF(AW161="","",IF(成就内容!AN$121&lt;&gt;"",MAX(ROUNDUP(SMALL(AW$114:AW$163,$L161)/1000,0)*1000,1000),0))</f>
        <v/>
      </c>
      <c r="DY161" s="41" t="str">
        <f>IF(AX161="","",IF(成就内容!AO$121&lt;&gt;"",MAX(ROUNDUP(SMALL(AX$114:AX$163,$L161)/1000,0)*1000,1000),0))</f>
        <v/>
      </c>
      <c r="DZ161" s="41" t="str">
        <f>IF(AY161="","",IF(成就内容!AP$121&lt;&gt;"",MAX(ROUNDUP(SMALL(AY$114:AY$163,$L161)/1000,0)*1000,1000),0))</f>
        <v/>
      </c>
      <c r="EA161" s="41" t="str">
        <f>IF(AZ161="","",IF(成就内容!AQ$121&lt;&gt;"",MAX(ROUNDUP(SMALL(AZ$114:AZ$163,$L161)/1000,0)*1000,1000),0))</f>
        <v/>
      </c>
      <c r="EB161" s="41" t="str">
        <f>IF(BA161="","",IF(成就内容!AR$121&lt;&gt;"",MAX(ROUNDUP(SMALL(BA$114:BA$163,$L161)/1000,0)*1000,1000),0))</f>
        <v/>
      </c>
      <c r="EC161" s="41" t="str">
        <f>IF(BB161="","",IF(成就内容!AS$121&lt;&gt;"",MAX(ROUNDUP(SMALL(BB$114:BB$163,$L161)/1000,0)*1000,1000),0))</f>
        <v/>
      </c>
      <c r="ED161" s="41" t="str">
        <f>IF(BC161="","",IF(成就内容!AT$121&lt;&gt;"",MAX(ROUNDUP(SMALL(BC$114:BC$163,$L161)/1000,0)*1000,1000),0))</f>
        <v/>
      </c>
      <c r="EE161" s="41" t="str">
        <f>IF(BD161="","",IF(成就内容!AU$121&lt;&gt;"",MAX(ROUNDUP(SMALL(BD$114:BD$163,$L161)/1000,0)*1000,1000),0))</f>
        <v/>
      </c>
      <c r="EF161" s="41" t="str">
        <f>IF(BE161="","",IF(成就内容!AV$121&lt;&gt;"",MAX(ROUNDUP(SMALL(BE$114:BE$163,$L161)/1000,0)*1000,1000),0))</f>
        <v/>
      </c>
      <c r="EG161" s="41" t="str">
        <f>IF(BF161="","",IF(成就内容!AW$121&lt;&gt;"",MAX(ROUNDUP(SMALL(BF$114:BF$163,$L161)/1000,0)*1000,1000),0))</f>
        <v/>
      </c>
      <c r="EH161" s="41" t="str">
        <f>IF(BG161="","",IF(成就内容!AX$121&lt;&gt;"",MAX(ROUNDUP(SMALL(BG$114:BG$163,$L161)/1000,0)*1000,1000),0))</f>
        <v/>
      </c>
      <c r="EI161" s="41" t="str">
        <f>IF(BH161="","",IF(成就内容!AY$121&lt;&gt;"",MAX(ROUNDUP(SMALL(BH$114:BH$163,$L161)/1000,0)*1000,1000),0))</f>
        <v/>
      </c>
      <c r="EJ161" s="41" t="str">
        <f>IF(BI161="","",IF(成就内容!AZ$121&lt;&gt;"",MAX(ROUNDUP(SMALL(BI$114:BI$163,$L161)/1000,0)*1000,1000),0))</f>
        <v/>
      </c>
      <c r="EK161" s="41" t="str">
        <f>IF(BJ161="","",IF(成就内容!BA$121&lt;&gt;"",MAX(ROUNDUP(SMALL(BJ$114:BJ$163,$L161)/1000,0)*1000,1000),0))</f>
        <v/>
      </c>
      <c r="EL161" s="41" t="str">
        <f>IF(BK161="","",IF(成就内容!BB$121&lt;&gt;"",MAX(ROUNDUP(SMALL(BK$114:BK$163,$L161)/1000,0)*1000,1000),0))</f>
        <v/>
      </c>
      <c r="EM161" s="41" t="str">
        <f>IF(BL161="","",IF(成就内容!BC$121&lt;&gt;"",MAX(ROUNDUP(SMALL(BL$114:BL$163,$L161)/1000,0)*1000,1000),0))</f>
        <v/>
      </c>
      <c r="EN161" s="41" t="str">
        <f>IF(BM161="","",IF(成就内容!BD$121&lt;&gt;"",MAX(ROUNDUP(SMALL(BM$114:BM$163,$L161)/1000,0)*1000,1000),0))</f>
        <v/>
      </c>
      <c r="EO161" s="41" t="str">
        <f>IF(BN161="","",IF(成就内容!BE$121&lt;&gt;"",MAX(ROUNDUP(SMALL(BN$114:BN$163,$L161)/1000,0)*1000,1000),0))</f>
        <v/>
      </c>
      <c r="EP161" s="41" t="str">
        <f>IF(BO161="","",IF(成就内容!BF$121&lt;&gt;"",MAX(ROUNDUP(SMALL(BO$114:BO$163,$L161)/1000,0)*1000,1000),0))</f>
        <v/>
      </c>
      <c r="EQ161" s="41" t="str">
        <f>IF(BP161="","",IF(成就内容!BG$121&lt;&gt;"",MAX(ROUNDUP(SMALL(BP$114:BP$163,$L161)/1000,0)*1000,1000),0))</f>
        <v/>
      </c>
      <c r="ER161" s="41" t="str">
        <f>IF(BQ161="","",IF(成就内容!BH$121&lt;&gt;"",MAX(ROUNDUP(SMALL(BQ$114:BQ$163,$L161)/1000,0)*1000,1000),0))</f>
        <v/>
      </c>
      <c r="ES161" s="41" t="str">
        <f>IF(BR161="","",IF(成就内容!BI$121&lt;&gt;"",MAX(ROUNDUP(SMALL(BR$114:BR$163,$L161)/1000,0)*1000,1000),0))</f>
        <v/>
      </c>
      <c r="ET161" s="41">
        <f>IF(BS161="","",IF(成就内容!BJ$121&lt;&gt;"",MAX(ROUNDUP(SMALL(BS$114:BS$163,$L161)/1000,0)*1000,1000),0))</f>
        <v>4983000</v>
      </c>
      <c r="EU161" s="41" t="str">
        <f>IF(BT161="","",IF(成就内容!BK$121&lt;&gt;"",MAX(ROUNDUP(SMALL(BT$114:BT$163,$L161)/1000,0)*1000,1000),0))</f>
        <v/>
      </c>
      <c r="EV161" s="41" t="str">
        <f>IF(BU161="","",IF(成就内容!BL$121&lt;&gt;"",MAX(ROUNDUP(SMALL(BU$114:BU$163,$L161)/1000,0)*1000,1000),0))</f>
        <v/>
      </c>
      <c r="EW161" s="41" t="str">
        <f>IF(BV161="","",IF(成就内容!BM$121&lt;&gt;"",MAX(ROUNDUP(SMALL(BV$114:BV$163,$L161)/1000,0)*1000,1000),0))</f>
        <v/>
      </c>
      <c r="EX161" s="41" t="str">
        <f>IF(BW161="","",IF(成就内容!BN$121&lt;&gt;"",MAX(ROUNDUP(SMALL(BW$114:BW$163,$L161)/1000,0)*1000,1000),0))</f>
        <v/>
      </c>
      <c r="EY161" s="41">
        <f>IF(BX161="","",IF(成就内容!BO$121&lt;&gt;"",MAX(ROUNDUP(SMALL(BX$114:BX$163,$L161)/1000,0)*1000,1000),0))</f>
        <v>0</v>
      </c>
      <c r="EZ161" s="41">
        <f>IF(BY161="","",IF(成就内容!BP$121&lt;&gt;"",MAX(ROUNDUP(SMALL(BY$114:BY$163,$L161)/1000,0)*1000,1000),0))</f>
        <v>0</v>
      </c>
      <c r="FA161" s="41">
        <f>IF(BZ161="","",IF(成就内容!BQ$121&lt;&gt;"",MAX(ROUNDUP(SMALL(BZ$114:BZ$163,$L161)/1000,0)*1000,1000),0))</f>
        <v>0</v>
      </c>
      <c r="FB161" s="41" t="str">
        <f>IF(CA161="","",IF(成就内容!BR$121&lt;&gt;"",MAX(ROUNDUP(SMALL(CA$114:CA$163,$L161)/1000,0)*1000,1000),0))</f>
        <v/>
      </c>
      <c r="FC161" s="41" t="str">
        <f>IF(CB161="","",IF(成就内容!BS$121&lt;&gt;"",MAX(ROUNDUP(SMALL(CB$114:CB$163,$L161)/1000,0)*1000,1000),0))</f>
        <v/>
      </c>
      <c r="FD161" s="41">
        <f>IF(CC161="","",IF(成就内容!BT$121&lt;&gt;"",MAX(ROUNDUP(SMALL(CC$114:CC$163,$L161)/1000,0)*1000,1000),0))</f>
        <v>0</v>
      </c>
      <c r="FE161" s="41">
        <f>IF(CD161="","",IF(成就内容!BU$121&lt;&gt;"",MAX(ROUNDUP(SMALL(CD$114:CD$163,$L161)/1000,0)*1000,1000),0))</f>
        <v>0</v>
      </c>
      <c r="FF161" s="41" t="str">
        <f>IF(CE161="","",IF(成就内容!BV$121&lt;&gt;"",MAX(ROUNDUP(SMALL(CE$114:CE$163,$L161)/1000,0)*1000,1000),0))</f>
        <v/>
      </c>
      <c r="FG161" s="41" t="str">
        <f>IF(CF161="","",IF(成就内容!BW$121&lt;&gt;"",MAX(ROUNDUP(SMALL(CF$114:CF$163,$L161)/1000,0)*1000,1000),0))</f>
        <v/>
      </c>
      <c r="FH161" s="41" t="str">
        <f>IF(CG161="","",IF(成就内容!BX$121&lt;&gt;"",MAX(ROUNDUP(SMALL(CG$114:CG$163,$L161)/1000,0)*1000,1000),0))</f>
        <v/>
      </c>
      <c r="FI161" s="41" t="str">
        <f>IF(CH161="","",IF(成就内容!BY$121&lt;&gt;"",MAX(ROUNDUP(SMALL(CH$114:CH$163,$L161)/1000,0)*1000,1000),0))</f>
        <v/>
      </c>
      <c r="FJ161" s="41" t="str">
        <f>IF(CI161="","",IF(成就内容!BZ$121&lt;&gt;"",MAX(ROUNDUP(SMALL(CI$114:CI$163,$L161)/1000,0)*1000,1000),0))</f>
        <v/>
      </c>
    </row>
    <row r="162" spans="1:166" s="96" customFormat="1" x14ac:dyDescent="0.15">
      <c r="B162" s="96">
        <v>159</v>
      </c>
      <c r="C162" s="96">
        <f>'[1]功能-子任务'!$S163</f>
        <v>381614.4</v>
      </c>
      <c r="D162" s="96">
        <f>'[1]功能-子任务'!$AC163</f>
        <v>353280000</v>
      </c>
      <c r="E162" s="96">
        <f>'[1]功能-子任务'!$AM163/4</f>
        <v>2309530078.125</v>
      </c>
      <c r="F162" s="96">
        <f t="shared" si="155"/>
        <v>2309530078.125</v>
      </c>
      <c r="G162" s="96">
        <f>'[1]功能-子任务'!$AR163</f>
        <v>4921620000.000001</v>
      </c>
      <c r="H162" s="96">
        <f>'[1]功能-子任务'!$BA163</f>
        <v>689450</v>
      </c>
      <c r="I162" s="96">
        <f>'[1]功能-子任务'!$BJ163</f>
        <v>3102715</v>
      </c>
      <c r="J162" s="19"/>
      <c r="L162" s="43">
        <v>49</v>
      </c>
      <c r="M162" s="41" t="str">
        <f>IF(成就内容!D55="","",INDEX($E$4:$E$178*成就内容!D$121/SUM(成就内容!$D$121:$BZ$121),成就内容!D111,1)-SUM(M$114:M161))</f>
        <v/>
      </c>
      <c r="N162" s="41" t="str">
        <f>IF(成就内容!E55="","",INDEX($E$4:$E$178*成就内容!E$121/SUM(成就内容!$D$121:$BZ$121),成就内容!E111,1)-SUM(N$114:N161))</f>
        <v/>
      </c>
      <c r="O162" s="41" t="str">
        <f>IF(成就内容!F55="","",INDEX($E$4:$E$178*成就内容!F$121/SUM(成就内容!$D$121:$BZ$121),成就内容!F111,1)-SUM(O$114:O161))</f>
        <v/>
      </c>
      <c r="P162" s="41" t="str">
        <f>IF(成就内容!G55="","",INDEX($E$4:$E$178*成就内容!G$121/SUM(成就内容!$D$121:$BZ$121),成就内容!G111,1)-SUM(P$114:P161))</f>
        <v/>
      </c>
      <c r="Q162" s="41" t="str">
        <f>IF(成就内容!H55="","",INDEX($E$4:$E$178*成就内容!H$121/SUM(成就内容!$D$121:$BZ$121),成就内容!H111,1)-SUM(Q$114:Q161))</f>
        <v/>
      </c>
      <c r="R162" s="41" t="str">
        <f>IF(成就内容!I55="","",INDEX($E$4:$E$178*成就内容!I$121/SUM(成就内容!$D$121:$BZ$121),成就内容!I111,1)-SUM(R$114:R161))</f>
        <v/>
      </c>
      <c r="S162" s="41" t="str">
        <f>IF(成就内容!J55="","",INDEX($E$4:$E$178*成就内容!J$121/SUM(成就内容!$D$121:$BZ$121),成就内容!J111,1)-SUM(S$114:S161))</f>
        <v/>
      </c>
      <c r="T162" s="41" t="str">
        <f>IF(成就内容!K55="","",INDEX($E$4:$E$178*成就内容!K$121/SUM(成就内容!$D$121:$BZ$121),成就内容!K111,1)-SUM(T$114:T161))</f>
        <v/>
      </c>
      <c r="U162" s="41" t="str">
        <f>IF(成就内容!L55="","",INDEX($E$4:$E$178*成就内容!L$121/SUM(成就内容!$D$121:$BZ$121),成就内容!L111,1)-SUM(U$114:U161))</f>
        <v/>
      </c>
      <c r="V162" s="41" t="str">
        <f>IF(成就内容!M55="","",INDEX($E$4:$E$178*成就内容!M$121/SUM(成就内容!$D$121:$BZ$121),成就内容!M111,1)-SUM(V$114:V161))</f>
        <v/>
      </c>
      <c r="W162" s="41" t="str">
        <f>IF(成就内容!N55="","",INDEX($E$4:$E$178*成就内容!N$121/SUM(成就内容!$D$121:$BZ$121),成就内容!N111,1)-SUM(W$114:W161))</f>
        <v/>
      </c>
      <c r="X162" s="41" t="str">
        <f>IF(成就内容!O55="","",INDEX($E$4:$E$178*成就内容!O$121/SUM(成就内容!$D$121:$BZ$121),成就内容!O111,1)-SUM(X$114:X161))</f>
        <v/>
      </c>
      <c r="Y162" s="41" t="str">
        <f>IF(成就内容!P55="","",INDEX($E$4:$E$178*成就内容!P$121/SUM(成就内容!$D$121:$BZ$121),成就内容!P111,1)-SUM(Y$114:Y161))</f>
        <v/>
      </c>
      <c r="Z162" s="41" t="str">
        <f>IF(成就内容!Q55="","",INDEX($E$4:$E$178*成就内容!Q$121/SUM(成就内容!$D$121:$BZ$121),成就内容!Q111,1)-SUM(Z$114:Z161))</f>
        <v/>
      </c>
      <c r="AA162" s="41" t="str">
        <f>IF(成就内容!R55="","",INDEX($E$4:$E$178*成就内容!R$121/SUM(成就内容!$D$121:$BZ$121),成就内容!R111,1)-SUM(AA$114:AA161))</f>
        <v/>
      </c>
      <c r="AB162" s="41" t="str">
        <f>IF(成就内容!S55="","",INDEX($E$4:$E$178*成就内容!S$121/SUM(成就内容!$D$121:$BZ$121),成就内容!S111,1)-SUM(AB$114:AB161))</f>
        <v/>
      </c>
      <c r="AC162" s="41" t="str">
        <f>IF(成就内容!T55="","",INDEX($E$4:$E$178*成就内容!T$121/SUM(成就内容!$D$121:$BZ$121),成就内容!T111,1)-SUM(AC$114:AC161))</f>
        <v/>
      </c>
      <c r="AD162" s="41" t="str">
        <f>IF(成就内容!U55="","",INDEX($E$4:$E$178*成就内容!U$121/SUM(成就内容!$D$121:$BZ$121),成就内容!U111,1)-SUM(AD$114:AD161))</f>
        <v/>
      </c>
      <c r="AE162" s="41" t="str">
        <f>IF(成就内容!V55="","",INDEX($E$4:$E$178*成就内容!V$121/SUM(成就内容!$D$121:$BZ$121),成就内容!V111,1)-SUM(AE$114:AE161))</f>
        <v/>
      </c>
      <c r="AF162" s="41" t="str">
        <f>IF(成就内容!W55="","",INDEX($E$4:$E$178*成就内容!W$121/SUM(成就内容!$D$121:$BZ$121),成就内容!W111,1)-SUM(AF$114:AF161))</f>
        <v/>
      </c>
      <c r="AG162" s="41" t="str">
        <f>IF(成就内容!X55="","",INDEX($E$4:$E$178*成就内容!X$121/SUM(成就内容!$D$121:$BZ$121),成就内容!X111,1)-SUM(AG$114:AG161))</f>
        <v/>
      </c>
      <c r="AH162" s="41" t="str">
        <f>IF(成就内容!Y55="","",INDEX($E$4:$E$178*成就内容!Y$121/SUM(成就内容!$D$121:$BZ$121),成就内容!Y111,1)-SUM(AH$114:AH161))</f>
        <v/>
      </c>
      <c r="AI162" s="41" t="str">
        <f>IF(成就内容!Z55="","",INDEX($E$4:$E$178*成就内容!Z$121/SUM(成就内容!$D$121:$BZ$121),成就内容!Z111,1)-SUM(AI$114:AI161))</f>
        <v/>
      </c>
      <c r="AJ162" s="41" t="str">
        <f>IF(成就内容!AA55="","",INDEX($E$4:$E$178*成就内容!AA$121/SUM(成就内容!$D$121:$BZ$121),成就内容!AA111,1)-SUM(AJ$114:AJ161))</f>
        <v/>
      </c>
      <c r="AK162" s="41" t="str">
        <f>IF(成就内容!AB55="","",INDEX($E$4:$E$178*成就内容!AB$121/SUM(成就内容!$D$121:$BZ$121),成就内容!AB111,1)-SUM(AK$114:AK161))</f>
        <v/>
      </c>
      <c r="AL162" s="41" t="str">
        <f>IF(成就内容!AC55="","",INDEX($E$4:$E$178*成就内容!AC$121/SUM(成就内容!$D$121:$BZ$121),成就内容!AC111,1)-SUM(AL$114:AL161))</f>
        <v/>
      </c>
      <c r="AM162" s="41" t="str">
        <f>IF(成就内容!AD55="","",INDEX($E$4:$E$178*成就内容!AD$121/SUM(成就内容!$D$121:$BZ$121),成就内容!AD111,1)-SUM(AM$114:AM161))</f>
        <v/>
      </c>
      <c r="AN162" s="41" t="str">
        <f>IF(成就内容!AE55="","",INDEX($E$4:$E$178*成就内容!AE$121/SUM(成就内容!$D$121:$BZ$121),成就内容!AE111,1)-SUM(AN$114:AN161))</f>
        <v/>
      </c>
      <c r="AO162" s="41" t="str">
        <f>IF(成就内容!AF55="","",INDEX($E$4:$E$178*成就内容!AF$121/SUM(成就内容!$D$121:$BZ$121),成就内容!AF111,1)-SUM(AO$114:AO161))</f>
        <v/>
      </c>
      <c r="AP162" s="41" t="str">
        <f>IF(成就内容!AG55="","",INDEX($E$4:$E$178*成就内容!AG$121/SUM(成就内容!$D$121:$BZ$121),成就内容!AG111,1)-SUM(AP$114:AP161))</f>
        <v/>
      </c>
      <c r="AQ162" s="41" t="str">
        <f>IF(成就内容!AH55="","",INDEX($E$4:$E$178*成就内容!AH$121/SUM(成就内容!$D$121:$BZ$121),成就内容!AH111,1)-SUM(AQ$114:AQ161))</f>
        <v/>
      </c>
      <c r="AR162" s="41" t="str">
        <f>IF(成就内容!AI55="","",INDEX($E$4:$E$178*成就内容!AI$121/SUM(成就内容!$D$121:$BZ$121),成就内容!AI111,1)-SUM(AR$114:AR161))</f>
        <v/>
      </c>
      <c r="AS162" s="41" t="str">
        <f>IF(成就内容!AJ55="","",INDEX($E$4:$E$178*成就内容!AJ$121/SUM(成就内容!$D$121:$BZ$121),成就内容!AJ111,1)-SUM(AS$114:AS161))</f>
        <v/>
      </c>
      <c r="AT162" s="41" t="str">
        <f>IF(成就内容!AK55="","",INDEX($E$4:$E$178*成就内容!AK$121/SUM(成就内容!$D$121:$BZ$121),成就内容!AK111,1)-SUM(AT$114:AT161))</f>
        <v/>
      </c>
      <c r="AU162" s="41" t="str">
        <f>IF(成就内容!AL55="","",INDEX($E$4:$E$178*成就内容!AL$121/SUM(成就内容!$D$121:$BZ$121),成就内容!AL111,1)-SUM(AU$114:AU161))</f>
        <v/>
      </c>
      <c r="AV162" s="41" t="str">
        <f>IF(成就内容!AM55="","",INDEX($E$4:$E$178*成就内容!AM$121/SUM(成就内容!$D$121:$BZ$121),成就内容!AM111,1)-SUM(AV$114:AV161))</f>
        <v/>
      </c>
      <c r="AW162" s="41" t="str">
        <f>IF(成就内容!AN55="","",INDEX($E$4:$E$178*成就内容!AN$121/SUM(成就内容!$D$121:$BZ$121),成就内容!AN111,1)-SUM(AW$114:AW161))</f>
        <v/>
      </c>
      <c r="AX162" s="41" t="str">
        <f>IF(成就内容!AO55="","",INDEX($E$4:$E$178*成就内容!AO$121/SUM(成就内容!$D$121:$BZ$121),成就内容!AO111,1)-SUM(AX$114:AX161))</f>
        <v/>
      </c>
      <c r="AY162" s="41" t="str">
        <f>IF(成就内容!AP55="","",INDEX($E$4:$E$178*成就内容!AP$121/SUM(成就内容!$D$121:$BZ$121),成就内容!AP111,1)-SUM(AY$114:AY161))</f>
        <v/>
      </c>
      <c r="AZ162" s="41" t="str">
        <f>IF(成就内容!AQ55="","",INDEX($E$4:$E$178*成就内容!AQ$121/SUM(成就内容!$D$121:$BZ$121),成就内容!AQ111,1)-SUM(AZ$114:AZ161))</f>
        <v/>
      </c>
      <c r="BA162" s="41" t="str">
        <f>IF(成就内容!AR55="","",INDEX($E$4:$E$178*成就内容!AR$121/SUM(成就内容!$D$121:$BZ$121),成就内容!AR111,1)-SUM(BA$114:BA161))</f>
        <v/>
      </c>
      <c r="BB162" s="41" t="str">
        <f>IF(成就内容!AS55="","",INDEX($E$4:$E$178*成就内容!AS$121/SUM(成就内容!$D$121:$BZ$121),成就内容!AS111,1)-SUM(BB$114:BB161))</f>
        <v/>
      </c>
      <c r="BC162" s="41" t="str">
        <f>IF(成就内容!AT55="","",INDEX($E$4:$E$178*成就内容!AT$121/SUM(成就内容!$D$121:$BZ$121),成就内容!AT111,1)-SUM(BC$114:BC161))</f>
        <v/>
      </c>
      <c r="BD162" s="41" t="str">
        <f>IF(成就内容!AU55="","",INDEX($E$4:$E$178*成就内容!AU$121/SUM(成就内容!$D$121:$BZ$121),成就内容!AU111,1)-SUM(BD$114:BD161))</f>
        <v/>
      </c>
      <c r="BE162" s="41" t="str">
        <f>IF(成就内容!AV55="","",INDEX($E$4:$E$178*成就内容!AV$121/SUM(成就内容!$D$121:$BZ$121),成就内容!AV111,1)-SUM(BE$114:BE161))</f>
        <v/>
      </c>
      <c r="BF162" s="41" t="str">
        <f>IF(成就内容!AW55="","",INDEX($E$4:$E$178*成就内容!AW$121/SUM(成就内容!$D$121:$BZ$121),成就内容!AW111,1)-SUM(BF$114:BF161))</f>
        <v/>
      </c>
      <c r="BG162" s="41" t="str">
        <f>IF(成就内容!AX55="","",INDEX($E$4:$E$178*成就内容!AX$121/SUM(成就内容!$D$121:$BZ$121),成就内容!AX111,1)-SUM(BG$114:BG161))</f>
        <v/>
      </c>
      <c r="BH162" s="41" t="str">
        <f>IF(成就内容!AY55="","",INDEX($E$4:$E$178*成就内容!AY$121/SUM(成就内容!$D$121:$BZ$121),成就内容!AY111,1)-SUM(BH$114:BH161))</f>
        <v/>
      </c>
      <c r="BI162" s="41" t="str">
        <f>IF(成就内容!AZ55="","",INDEX($E$4:$E$178*成就内容!AZ$121/SUM(成就内容!$D$121:$BZ$121),成就内容!AZ111,1)-SUM(BI$114:BI161))</f>
        <v/>
      </c>
      <c r="BJ162" s="41" t="str">
        <f>IF(成就内容!BA55="","",INDEX($E$4:$E$178*成就内容!BA$121/SUM(成就内容!$D$121:$BZ$121),成就内容!BA111,1)-SUM(BJ$114:BJ161))</f>
        <v/>
      </c>
      <c r="BK162" s="41" t="str">
        <f>IF(成就内容!BB55="","",INDEX($E$4:$E$178*成就内容!BB$121/SUM(成就内容!$D$121:$BZ$121),成就内容!BB111,1)-SUM(BK$114:BK161))</f>
        <v/>
      </c>
      <c r="BL162" s="41" t="str">
        <f>IF(成就内容!BC55="","",INDEX($E$4:$E$178*成就内容!BC$121/SUM(成就内容!$D$121:$BZ$121),成就内容!BC111,1)-SUM(BL$114:BL161))</f>
        <v/>
      </c>
      <c r="BM162" s="41" t="str">
        <f>IF(成就内容!BD55="","",INDEX($E$4:$E$178*成就内容!BD$121/SUM(成就内容!$D$121:$BZ$121),成就内容!BD111,1)-SUM(BM$114:BM161))</f>
        <v/>
      </c>
      <c r="BN162" s="41" t="str">
        <f>IF(成就内容!BE55="","",INDEX($E$4:$E$178*成就内容!BE$121/SUM(成就内容!$D$121:$BZ$121),成就内容!BE111,1)-SUM(BN$114:BN161))</f>
        <v/>
      </c>
      <c r="BO162" s="41" t="str">
        <f>IF(成就内容!BF55="","",INDEX($E$4:$E$178*成就内容!BF$121/SUM(成就内容!$D$121:$BZ$121),成就内容!BF111,1)-SUM(BO$114:BO161))</f>
        <v/>
      </c>
      <c r="BP162" s="41" t="str">
        <f>IF(成就内容!BG55="","",INDEX($E$4:$E$178*成就内容!BG$121/SUM(成就内容!$D$121:$BZ$121),成就内容!BG111,1)-SUM(BP$114:BP161))</f>
        <v/>
      </c>
      <c r="BQ162" s="41" t="str">
        <f>IF(成就内容!BH55="","",INDEX($E$4:$E$178*成就内容!BH$121/SUM(成就内容!$D$121:$BZ$121),成就内容!BH111,1)-SUM(BQ$114:BQ161))</f>
        <v/>
      </c>
      <c r="BR162" s="41" t="str">
        <f>IF(成就内容!BI55="","",INDEX($E$4:$E$178*成就内容!BI$121/SUM(成就内容!$D$121:$BZ$121),成就内容!BI111,1)-SUM(BR$114:BR161))</f>
        <v/>
      </c>
      <c r="BS162" s="41">
        <f>IF(成就内容!BJ55="","",INDEX($E$4:$E$178*成就内容!BJ$121/SUM(成就内容!$D$121:$BZ$121),成就内容!BJ111,1)-SUM(BS$114:BS161))</f>
        <v>3736846.3010204136</v>
      </c>
      <c r="BT162" s="41" t="str">
        <f>IF(成就内容!BK55="","",INDEX($E$4:$E$178*成就内容!BK$121/SUM(成就内容!$D$121:$BZ$121),成就内容!BK111,1)-SUM(BT$114:BT161))</f>
        <v/>
      </c>
      <c r="BU162" s="41" t="str">
        <f>IF(成就内容!BL55="","",INDEX($E$4:$E$178*成就内容!BL$121/SUM(成就内容!$D$121:$BZ$121),成就内容!BL111,1)-SUM(BU$114:BU161))</f>
        <v/>
      </c>
      <c r="BV162" s="41" t="str">
        <f>IF(成就内容!BM55="","",INDEX($E$4:$E$178*成就内容!BM$121/SUM(成就内容!$D$121:$BZ$121),成就内容!BM111,1)-SUM(BV$114:BV161))</f>
        <v/>
      </c>
      <c r="BW162" s="41" t="str">
        <f>IF(成就内容!BN55="","",INDEX($E$4:$E$178*成就内容!BN$121/SUM(成就内容!$D$121:$BZ$121),成就内容!BN111,1)-SUM(BW$114:BW161))</f>
        <v/>
      </c>
      <c r="BX162" s="41">
        <f>IF(成就内容!BO55="","",INDEX($E$4:$E$178*成就内容!BO$121/SUM(成就内容!$D$121:$BZ$121),成就内容!BO111,1)-SUM(BX$114:BX161))</f>
        <v>0</v>
      </c>
      <c r="BY162" s="41">
        <f>IF(成就内容!BP55="","",INDEX($E$4:$E$178*成就内容!BP$121/SUM(成就内容!$D$121:$BZ$121),成就内容!BP111,1)-SUM(BY$114:BY161))</f>
        <v>0</v>
      </c>
      <c r="BZ162" s="41">
        <f>IF(成就内容!BQ55="","",INDEX($E$4:$E$178*成就内容!BQ$121/SUM(成就内容!$D$121:$BZ$121),成就内容!BQ111,1)-SUM(BZ$114:BZ161))</f>
        <v>0</v>
      </c>
      <c r="CA162" s="41" t="str">
        <f>IF(成就内容!BR55="","",INDEX($E$4:$E$178*成就内容!BR$121/SUM(成就内容!$D$121:$BZ$121),成就内容!BR111,1)-SUM(CA$114:CA161))</f>
        <v/>
      </c>
      <c r="CB162" s="41" t="str">
        <f>IF(成就内容!BS55="","",INDEX($E$4:$E$178*成就内容!BS$121/SUM(成就内容!$D$121:$BZ$121),成就内容!BS111,1)-SUM(CB$114:CB161))</f>
        <v/>
      </c>
      <c r="CC162" s="41">
        <f>IF(成就内容!BT55="","",INDEX($E$4:$E$178*成就内容!BT$121/SUM(成就内容!$D$121:$BZ$121),成就内容!BT111,1)-SUM(CC$114:CC161))</f>
        <v>0</v>
      </c>
      <c r="CD162" s="41">
        <f>IF(成就内容!BU55="","",INDEX($E$4:$E$178*成就内容!BU$121/SUM(成就内容!$D$121:$BZ$121),成就内容!BU111,1)-SUM(CD$114:CD161))</f>
        <v>0</v>
      </c>
      <c r="CE162" s="41" t="str">
        <f>IF(成就内容!BV55="","",INDEX($E$4:$E$178*成就内容!BV$121/SUM(成就内容!$D$121:$BZ$121),成就内容!BV111,1)-SUM(CE$114:CE161))</f>
        <v/>
      </c>
      <c r="CF162" s="41" t="str">
        <f>IF(成就内容!BW55="","",INDEX($E$4:$E$178*成就内容!BW$121/SUM(成就内容!$D$121:$BZ$121),成就内容!BW111,1)-SUM(CF$114:CF161))</f>
        <v/>
      </c>
      <c r="CG162" s="41" t="str">
        <f>IF(成就内容!BX55="","",INDEX($E$4:$E$178*成就内容!BX$121/SUM(成就内容!$D$121:$BZ$121),成就内容!BX111,1)-SUM(CG$114:CG161))</f>
        <v/>
      </c>
      <c r="CH162" s="41" t="str">
        <f>IF(成就内容!BY55="","",INDEX($E$4:$E$178*成就内容!BY$121/SUM(成就内容!$D$121:$BZ$121),成就内容!BY111,1)-SUM(CH$114:CH161))</f>
        <v/>
      </c>
      <c r="CI162" s="41" t="str">
        <f>IF(成就内容!BZ55="","",INDEX($E$4:$E$178*成就内容!BZ$121/SUM(成就内容!$D$121:$BZ$121),成就内容!BZ111,1)-SUM(CI$114:CI161))</f>
        <v/>
      </c>
      <c r="CK162" s="19"/>
      <c r="CM162" s="43">
        <v>49</v>
      </c>
      <c r="CN162" s="41" t="str">
        <f>IF(M162="","",IF(成就内容!D$121&lt;&gt;"",MAX(ROUNDUP(SMALL(M$114:M$163,$L162)/1000,0)*1000,1000),0))</f>
        <v/>
      </c>
      <c r="CO162" s="41" t="str">
        <f>IF(N162="","",IF(成就内容!E$121&lt;&gt;"",MAX(ROUNDUP(SMALL(N$114:N$163,$L162)/1000,0)*1000,1000),0))</f>
        <v/>
      </c>
      <c r="CP162" s="41" t="str">
        <f>IF(O162="","",IF(成就内容!F$121&lt;&gt;"",MAX(ROUNDUP(SMALL(O$114:O$163,$L162)/1000,0)*1000,1000),0))</f>
        <v/>
      </c>
      <c r="CQ162" s="41" t="str">
        <f>IF(P162="","",IF(成就内容!G$121&lt;&gt;"",MAX(ROUNDUP(SMALL(P$114:P$163,$L162)/1000,0)*1000,1000),0))</f>
        <v/>
      </c>
      <c r="CR162" s="41" t="str">
        <f>IF(Q162="","",IF(成就内容!H$121&lt;&gt;"",MAX(ROUNDUP(SMALL(Q$114:Q$163,$L162)/1000,0)*1000,1000),0))</f>
        <v/>
      </c>
      <c r="CS162" s="41" t="str">
        <f>IF(R162="","",IF(成就内容!I$121&lt;&gt;"",MAX(ROUNDUP(SMALL(R$114:R$163,$L162)/1000,0)*1000,1000),0))</f>
        <v/>
      </c>
      <c r="CT162" s="41" t="str">
        <f>IF(S162="","",IF(成就内容!J$121&lt;&gt;"",MAX(ROUNDUP(SMALL(S$114:S$163,$L162)/1000,0)*1000,1000),0))</f>
        <v/>
      </c>
      <c r="CU162" s="41" t="str">
        <f>IF(T162="","",IF(成就内容!K$121&lt;&gt;"",MAX(ROUNDUP(SMALL(T$114:T$163,$L162)/1000,0)*1000,1000),0))</f>
        <v/>
      </c>
      <c r="CV162" s="41" t="str">
        <f>IF(U162="","",IF(成就内容!L$121&lt;&gt;"",MAX(ROUNDUP(SMALL(U$114:U$163,$L162)/1000,0)*1000,1000),0))</f>
        <v/>
      </c>
      <c r="CW162" s="41" t="str">
        <f>IF(V162="","",IF(成就内容!M$121&lt;&gt;"",MAX(ROUNDUP(SMALL(V$114:V$163,$L162)/1000,0)*1000,1000),0))</f>
        <v/>
      </c>
      <c r="CX162" s="41" t="str">
        <f>IF(W162="","",IF(成就内容!N$121&lt;&gt;"",MAX(ROUNDUP(SMALL(W$114:W$163,$L162)/1000,0)*1000,1000),0))</f>
        <v/>
      </c>
      <c r="CY162" s="41" t="str">
        <f>IF(X162="","",IF(成就内容!O$121&lt;&gt;"",MAX(ROUNDUP(SMALL(X$114:X$163,$L162)/1000,0)*1000,1000),0))</f>
        <v/>
      </c>
      <c r="CZ162" s="41" t="str">
        <f>IF(Y162="","",IF(成就内容!P$121&lt;&gt;"",MAX(ROUNDUP(SMALL(Y$114:Y$163,$L162)/1000,0)*1000,1000),0))</f>
        <v/>
      </c>
      <c r="DA162" s="41" t="str">
        <f>IF(Z162="","",IF(成就内容!Q$121&lt;&gt;"",MAX(ROUNDUP(SMALL(Z$114:Z$163,$L162)/1000,0)*1000,1000),0))</f>
        <v/>
      </c>
      <c r="DB162" s="41" t="str">
        <f>IF(AA162="","",IF(成就内容!R$121&lt;&gt;"",MAX(ROUNDUP(SMALL(AA$114:AA$163,$L162)/1000,0)*1000,1000),0))</f>
        <v/>
      </c>
      <c r="DC162" s="41" t="str">
        <f>IF(AB162="","",IF(成就内容!S$121&lt;&gt;"",MAX(ROUNDUP(SMALL(AB$114:AB$163,$L162)/1000,0)*1000,1000),0))</f>
        <v/>
      </c>
      <c r="DD162" s="41" t="str">
        <f>IF(AC162="","",IF(成就内容!T$121&lt;&gt;"",MAX(ROUNDUP(SMALL(AC$114:AC$163,$L162)/1000,0)*1000,1000),0))</f>
        <v/>
      </c>
      <c r="DE162" s="41" t="str">
        <f>IF(AD162="","",IF(成就内容!U$121&lt;&gt;"",MAX(ROUNDUP(SMALL(AD$114:AD$163,$L162)/1000,0)*1000,1000),0))</f>
        <v/>
      </c>
      <c r="DF162" s="41" t="str">
        <f>IF(AE162="","",IF(成就内容!V$121&lt;&gt;"",MAX(ROUNDUP(SMALL(AE$114:AE$163,$L162)/1000,0)*1000,1000),0))</f>
        <v/>
      </c>
      <c r="DG162" s="41" t="str">
        <f>IF(AF162="","",IF(成就内容!W$121&lt;&gt;"",MAX(ROUNDUP(SMALL(AF$114:AF$163,$L162)/1000,0)*1000,1000),0))</f>
        <v/>
      </c>
      <c r="DH162" s="41" t="str">
        <f>IF(AG162="","",IF(成就内容!X$121&lt;&gt;"",MAX(ROUNDUP(SMALL(AG$114:AG$163,$L162)/1000,0)*1000,1000),0))</f>
        <v/>
      </c>
      <c r="DI162" s="41" t="str">
        <f>IF(AH162="","",IF(成就内容!Y$121&lt;&gt;"",MAX(ROUNDUP(SMALL(AH$114:AH$163,$L162)/1000,0)*1000,1000),0))</f>
        <v/>
      </c>
      <c r="DJ162" s="41" t="str">
        <f>IF(AI162="","",IF(成就内容!Z$121&lt;&gt;"",MAX(ROUNDUP(SMALL(AI$114:AI$163,$L162)/1000,0)*1000,1000),0))</f>
        <v/>
      </c>
      <c r="DK162" s="41" t="str">
        <f>IF(AJ162="","",IF(成就内容!AA$121&lt;&gt;"",MAX(ROUNDUP(SMALL(AJ$114:AJ$163,$L162)/1000,0)*1000,1000),0))</f>
        <v/>
      </c>
      <c r="DL162" s="41" t="str">
        <f>IF(AK162="","",IF(成就内容!AB$121&lt;&gt;"",MAX(ROUNDUP(SMALL(AK$114:AK$163,$L162)/1000,0)*1000,1000),0))</f>
        <v/>
      </c>
      <c r="DM162" s="41" t="str">
        <f>IF(AL162="","",IF(成就内容!AC$121&lt;&gt;"",MAX(ROUNDUP(SMALL(AL$114:AL$163,$L162)/1000,0)*1000,1000),0))</f>
        <v/>
      </c>
      <c r="DN162" s="41" t="str">
        <f>IF(AM162="","",IF(成就内容!AD$121&lt;&gt;"",MAX(ROUNDUP(SMALL(AM$114:AM$163,$L162)/1000,0)*1000,1000),0))</f>
        <v/>
      </c>
      <c r="DO162" s="41" t="str">
        <f>IF(AN162="","",IF(成就内容!AE$121&lt;&gt;"",MAX(ROUNDUP(SMALL(AN$114:AN$163,$L162)/1000,0)*1000,1000),0))</f>
        <v/>
      </c>
      <c r="DP162" s="41" t="str">
        <f>IF(AO162="","",IF(成就内容!AF$121&lt;&gt;"",MAX(ROUNDUP(SMALL(AO$114:AO$163,$L162)/1000,0)*1000,1000),0))</f>
        <v/>
      </c>
      <c r="DQ162" s="41" t="str">
        <f>IF(AP162="","",IF(成就内容!AG$121&lt;&gt;"",MAX(ROUNDUP(SMALL(AP$114:AP$163,$L162)/1000,0)*1000,1000),0))</f>
        <v/>
      </c>
      <c r="DR162" s="41" t="str">
        <f>IF(AQ162="","",IF(成就内容!AH$121&lt;&gt;"",MAX(ROUNDUP(SMALL(AQ$114:AQ$163,$L162)/1000,0)*1000,1000),0))</f>
        <v/>
      </c>
      <c r="DS162" s="41" t="str">
        <f>IF(AR162="","",IF(成就内容!AI$121&lt;&gt;"",MAX(ROUNDUP(SMALL(AR$114:AR$163,$L162)/1000,0)*1000,1000),0))</f>
        <v/>
      </c>
      <c r="DT162" s="41" t="str">
        <f>IF(AS162="","",IF(成就内容!AJ$121&lt;&gt;"",MAX(ROUNDUP(SMALL(AS$114:AS$163,$L162)/1000,0)*1000,1000),0))</f>
        <v/>
      </c>
      <c r="DU162" s="41" t="str">
        <f>IF(AT162="","",IF(成就内容!AK$121&lt;&gt;"",MAX(ROUNDUP(SMALL(AT$114:AT$163,$L162)/1000,0)*1000,1000),0))</f>
        <v/>
      </c>
      <c r="DV162" s="41" t="str">
        <f>IF(AU162="","",IF(成就内容!AL$121&lt;&gt;"",MAX(ROUNDUP(SMALL(AU$114:AU$163,$L162)/1000,0)*1000,1000),0))</f>
        <v/>
      </c>
      <c r="DW162" s="41" t="str">
        <f>IF(AV162="","",IF(成就内容!AM$121&lt;&gt;"",MAX(ROUNDUP(SMALL(AV$114:AV$163,$L162)/1000,0)*1000,1000),0))</f>
        <v/>
      </c>
      <c r="DX162" s="41" t="str">
        <f>IF(AW162="","",IF(成就内容!AN$121&lt;&gt;"",MAX(ROUNDUP(SMALL(AW$114:AW$163,$L162)/1000,0)*1000,1000),0))</f>
        <v/>
      </c>
      <c r="DY162" s="41" t="str">
        <f>IF(AX162="","",IF(成就内容!AO$121&lt;&gt;"",MAX(ROUNDUP(SMALL(AX$114:AX$163,$L162)/1000,0)*1000,1000),0))</f>
        <v/>
      </c>
      <c r="DZ162" s="41" t="str">
        <f>IF(AY162="","",IF(成就内容!AP$121&lt;&gt;"",MAX(ROUNDUP(SMALL(AY$114:AY$163,$L162)/1000,0)*1000,1000),0))</f>
        <v/>
      </c>
      <c r="EA162" s="41" t="str">
        <f>IF(AZ162="","",IF(成就内容!AQ$121&lt;&gt;"",MAX(ROUNDUP(SMALL(AZ$114:AZ$163,$L162)/1000,0)*1000,1000),0))</f>
        <v/>
      </c>
      <c r="EB162" s="41" t="str">
        <f>IF(BA162="","",IF(成就内容!AR$121&lt;&gt;"",MAX(ROUNDUP(SMALL(BA$114:BA$163,$L162)/1000,0)*1000,1000),0))</f>
        <v/>
      </c>
      <c r="EC162" s="41" t="str">
        <f>IF(BB162="","",IF(成就内容!AS$121&lt;&gt;"",MAX(ROUNDUP(SMALL(BB$114:BB$163,$L162)/1000,0)*1000,1000),0))</f>
        <v/>
      </c>
      <c r="ED162" s="41" t="str">
        <f>IF(BC162="","",IF(成就内容!AT$121&lt;&gt;"",MAX(ROUNDUP(SMALL(BC$114:BC$163,$L162)/1000,0)*1000,1000),0))</f>
        <v/>
      </c>
      <c r="EE162" s="41" t="str">
        <f>IF(BD162="","",IF(成就内容!AU$121&lt;&gt;"",MAX(ROUNDUP(SMALL(BD$114:BD$163,$L162)/1000,0)*1000,1000),0))</f>
        <v/>
      </c>
      <c r="EF162" s="41" t="str">
        <f>IF(BE162="","",IF(成就内容!AV$121&lt;&gt;"",MAX(ROUNDUP(SMALL(BE$114:BE$163,$L162)/1000,0)*1000,1000),0))</f>
        <v/>
      </c>
      <c r="EG162" s="41" t="str">
        <f>IF(BF162="","",IF(成就内容!AW$121&lt;&gt;"",MAX(ROUNDUP(SMALL(BF$114:BF$163,$L162)/1000,0)*1000,1000),0))</f>
        <v/>
      </c>
      <c r="EH162" s="41" t="str">
        <f>IF(BG162="","",IF(成就内容!AX$121&lt;&gt;"",MAX(ROUNDUP(SMALL(BG$114:BG$163,$L162)/1000,0)*1000,1000),0))</f>
        <v/>
      </c>
      <c r="EI162" s="41" t="str">
        <f>IF(BH162="","",IF(成就内容!AY$121&lt;&gt;"",MAX(ROUNDUP(SMALL(BH$114:BH$163,$L162)/1000,0)*1000,1000),0))</f>
        <v/>
      </c>
      <c r="EJ162" s="41" t="str">
        <f>IF(BI162="","",IF(成就内容!AZ$121&lt;&gt;"",MAX(ROUNDUP(SMALL(BI$114:BI$163,$L162)/1000,0)*1000,1000),0))</f>
        <v/>
      </c>
      <c r="EK162" s="41" t="str">
        <f>IF(BJ162="","",IF(成就内容!BA$121&lt;&gt;"",MAX(ROUNDUP(SMALL(BJ$114:BJ$163,$L162)/1000,0)*1000,1000),0))</f>
        <v/>
      </c>
      <c r="EL162" s="41" t="str">
        <f>IF(BK162="","",IF(成就内容!BB$121&lt;&gt;"",MAX(ROUNDUP(SMALL(BK$114:BK$163,$L162)/1000,0)*1000,1000),0))</f>
        <v/>
      </c>
      <c r="EM162" s="41" t="str">
        <f>IF(BL162="","",IF(成就内容!BC$121&lt;&gt;"",MAX(ROUNDUP(SMALL(BL$114:BL$163,$L162)/1000,0)*1000,1000),0))</f>
        <v/>
      </c>
      <c r="EN162" s="41" t="str">
        <f>IF(BM162="","",IF(成就内容!BD$121&lt;&gt;"",MAX(ROUNDUP(SMALL(BM$114:BM$163,$L162)/1000,0)*1000,1000),0))</f>
        <v/>
      </c>
      <c r="EO162" s="41" t="str">
        <f>IF(BN162="","",IF(成就内容!BE$121&lt;&gt;"",MAX(ROUNDUP(SMALL(BN$114:BN$163,$L162)/1000,0)*1000,1000),0))</f>
        <v/>
      </c>
      <c r="EP162" s="41" t="str">
        <f>IF(BO162="","",IF(成就内容!BF$121&lt;&gt;"",MAX(ROUNDUP(SMALL(BO$114:BO$163,$L162)/1000,0)*1000,1000),0))</f>
        <v/>
      </c>
      <c r="EQ162" s="41" t="str">
        <f>IF(BP162="","",IF(成就内容!BG$121&lt;&gt;"",MAX(ROUNDUP(SMALL(BP$114:BP$163,$L162)/1000,0)*1000,1000),0))</f>
        <v/>
      </c>
      <c r="ER162" s="41" t="str">
        <f>IF(BQ162="","",IF(成就内容!BH$121&lt;&gt;"",MAX(ROUNDUP(SMALL(BQ$114:BQ$163,$L162)/1000,0)*1000,1000),0))</f>
        <v/>
      </c>
      <c r="ES162" s="41" t="str">
        <f>IF(BR162="","",IF(成就内容!BI$121&lt;&gt;"",MAX(ROUNDUP(SMALL(BR$114:BR$163,$L162)/1000,0)*1000,1000),0))</f>
        <v/>
      </c>
      <c r="ET162" s="41">
        <f>IF(BS162="","",IF(成就内容!BJ$121&lt;&gt;"",MAX(ROUNDUP(SMALL(BS$114:BS$163,$L162)/1000,0)*1000,1000),0))</f>
        <v>4983000</v>
      </c>
      <c r="EU162" s="41" t="str">
        <f>IF(BT162="","",IF(成就内容!BK$121&lt;&gt;"",MAX(ROUNDUP(SMALL(BT$114:BT$163,$L162)/1000,0)*1000,1000),0))</f>
        <v/>
      </c>
      <c r="EV162" s="41" t="str">
        <f>IF(BU162="","",IF(成就内容!BL$121&lt;&gt;"",MAX(ROUNDUP(SMALL(BU$114:BU$163,$L162)/1000,0)*1000,1000),0))</f>
        <v/>
      </c>
      <c r="EW162" s="41" t="str">
        <f>IF(BV162="","",IF(成就内容!BM$121&lt;&gt;"",MAX(ROUNDUP(SMALL(BV$114:BV$163,$L162)/1000,0)*1000,1000),0))</f>
        <v/>
      </c>
      <c r="EX162" s="41" t="str">
        <f>IF(BW162="","",IF(成就内容!BN$121&lt;&gt;"",MAX(ROUNDUP(SMALL(BW$114:BW$163,$L162)/1000,0)*1000,1000),0))</f>
        <v/>
      </c>
      <c r="EY162" s="41">
        <f>IF(BX162="","",IF(成就内容!BO$121&lt;&gt;"",MAX(ROUNDUP(SMALL(BX$114:BX$163,$L162)/1000,0)*1000,1000),0))</f>
        <v>0</v>
      </c>
      <c r="EZ162" s="41">
        <f>IF(BY162="","",IF(成就内容!BP$121&lt;&gt;"",MAX(ROUNDUP(SMALL(BY$114:BY$163,$L162)/1000,0)*1000,1000),0))</f>
        <v>0</v>
      </c>
      <c r="FA162" s="41">
        <f>IF(BZ162="","",IF(成就内容!BQ$121&lt;&gt;"",MAX(ROUNDUP(SMALL(BZ$114:BZ$163,$L162)/1000,0)*1000,1000),0))</f>
        <v>0</v>
      </c>
      <c r="FB162" s="41" t="str">
        <f>IF(CA162="","",IF(成就内容!BR$121&lt;&gt;"",MAX(ROUNDUP(SMALL(CA$114:CA$163,$L162)/1000,0)*1000,1000),0))</f>
        <v/>
      </c>
      <c r="FC162" s="41" t="str">
        <f>IF(CB162="","",IF(成就内容!BS$121&lt;&gt;"",MAX(ROUNDUP(SMALL(CB$114:CB$163,$L162)/1000,0)*1000,1000),0))</f>
        <v/>
      </c>
      <c r="FD162" s="41">
        <f>IF(CC162="","",IF(成就内容!BT$121&lt;&gt;"",MAX(ROUNDUP(SMALL(CC$114:CC$163,$L162)/1000,0)*1000,1000),0))</f>
        <v>0</v>
      </c>
      <c r="FE162" s="41">
        <f>IF(CD162="","",IF(成就内容!BU$121&lt;&gt;"",MAX(ROUNDUP(SMALL(CD$114:CD$163,$L162)/1000,0)*1000,1000),0))</f>
        <v>0</v>
      </c>
      <c r="FF162" s="41" t="str">
        <f>IF(CE162="","",IF(成就内容!BV$121&lt;&gt;"",MAX(ROUNDUP(SMALL(CE$114:CE$163,$L162)/1000,0)*1000,1000),0))</f>
        <v/>
      </c>
      <c r="FG162" s="41" t="str">
        <f>IF(CF162="","",IF(成就内容!BW$121&lt;&gt;"",MAX(ROUNDUP(SMALL(CF$114:CF$163,$L162)/1000,0)*1000,1000),0))</f>
        <v/>
      </c>
      <c r="FH162" s="41" t="str">
        <f>IF(CG162="","",IF(成就内容!BX$121&lt;&gt;"",MAX(ROUNDUP(SMALL(CG$114:CG$163,$L162)/1000,0)*1000,1000),0))</f>
        <v/>
      </c>
      <c r="FI162" s="41" t="str">
        <f>IF(CH162="","",IF(成就内容!BY$121&lt;&gt;"",MAX(ROUNDUP(SMALL(CH$114:CH$163,$L162)/1000,0)*1000,1000),0))</f>
        <v/>
      </c>
      <c r="FJ162" s="41" t="str">
        <f>IF(CI162="","",IF(成就内容!BZ$121&lt;&gt;"",MAX(ROUNDUP(SMALL(CI$114:CI$163,$L162)/1000,0)*1000,1000),0))</f>
        <v/>
      </c>
    </row>
    <row r="163" spans="1:166" x14ac:dyDescent="0.15">
      <c r="A163" s="84"/>
      <c r="B163" s="96">
        <v>160</v>
      </c>
      <c r="C163" s="96">
        <f>'[1]功能-子任务'!$S164</f>
        <v>387144</v>
      </c>
      <c r="D163" s="96">
        <f>'[1]功能-子任务'!$AC164</f>
        <v>358400000</v>
      </c>
      <c r="E163" s="96">
        <f>'[1]功能-子任务'!$AM164/4</f>
        <v>2340047656.25</v>
      </c>
      <c r="F163" s="96">
        <f t="shared" ref="F163" si="156">E163</f>
        <v>2340047656.25</v>
      </c>
      <c r="G163" s="96">
        <f>'[1]功能-子任务'!$AR164</f>
        <v>4985620000.000001</v>
      </c>
      <c r="H163" s="96">
        <f>'[1]功能-子任务'!$BA164</f>
        <v>702950</v>
      </c>
      <c r="I163" s="96">
        <f>'[1]功能-子任务'!$BJ164</f>
        <v>3194192</v>
      </c>
      <c r="L163" s="43">
        <v>50</v>
      </c>
      <c r="M163" s="41" t="str">
        <f>IF(成就内容!D56="","",INDEX($E$4:$E$178*成就内容!D$121/SUM(成就内容!$D$121:$BZ$121),成就内容!D112,1)-SUM(M$114:M162))</f>
        <v/>
      </c>
      <c r="N163" s="41" t="str">
        <f>IF(成就内容!E56="","",INDEX($E$4:$E$178*成就内容!E$121/SUM(成就内容!$D$121:$BZ$121),成就内容!E112,1)-SUM(N$114:N162))</f>
        <v/>
      </c>
      <c r="O163" s="41" t="str">
        <f>IF(成就内容!F56="","",INDEX($E$4:$E$178*成就内容!F$121/SUM(成就内容!$D$121:$BZ$121),成就内容!F112,1)-SUM(O$114:O162))</f>
        <v/>
      </c>
      <c r="P163" s="41" t="str">
        <f>IF(成就内容!G56="","",INDEX($E$4:$E$178*成就内容!G$121/SUM(成就内容!$D$121:$BZ$121),成就内容!G112,1)-SUM(P$114:P162))</f>
        <v/>
      </c>
      <c r="Q163" s="41" t="str">
        <f>IF(成就内容!H56="","",INDEX($E$4:$E$178*成就内容!H$121/SUM(成就内容!$D$121:$BZ$121),成就内容!H112,1)-SUM(Q$114:Q162))</f>
        <v/>
      </c>
      <c r="R163" s="41" t="str">
        <f>IF(成就内容!I56="","",INDEX($E$4:$E$178*成就内容!I$121/SUM(成就内容!$D$121:$BZ$121),成就内容!I112,1)-SUM(R$114:R162))</f>
        <v/>
      </c>
      <c r="S163" s="41" t="str">
        <f>IF(成就内容!J56="","",INDEX($E$4:$E$178*成就内容!J$121/SUM(成就内容!$D$121:$BZ$121),成就内容!J112,1)-SUM(S$114:S162))</f>
        <v/>
      </c>
      <c r="T163" s="41" t="str">
        <f>IF(成就内容!K56="","",INDEX($E$4:$E$178*成就内容!K$121/SUM(成就内容!$D$121:$BZ$121),成就内容!K112,1)-SUM(T$114:T162))</f>
        <v/>
      </c>
      <c r="U163" s="41" t="str">
        <f>IF(成就内容!L56="","",INDEX($E$4:$E$178*成就内容!L$121/SUM(成就内容!$D$121:$BZ$121),成就内容!L112,1)-SUM(U$114:U162))</f>
        <v/>
      </c>
      <c r="V163" s="41" t="str">
        <f>IF(成就内容!M56="","",INDEX($E$4:$E$178*成就内容!M$121/SUM(成就内容!$D$121:$BZ$121),成就内容!M112,1)-SUM(V$114:V162))</f>
        <v/>
      </c>
      <c r="W163" s="41" t="str">
        <f>IF(成就内容!N56="","",INDEX($E$4:$E$178*成就内容!N$121/SUM(成就内容!$D$121:$BZ$121),成就内容!N112,1)-SUM(W$114:W162))</f>
        <v/>
      </c>
      <c r="X163" s="41" t="str">
        <f>IF(成就内容!O56="","",INDEX($E$4:$E$178*成就内容!O$121/SUM(成就内容!$D$121:$BZ$121),成就内容!O112,1)-SUM(X$114:X162))</f>
        <v/>
      </c>
      <c r="Y163" s="41" t="str">
        <f>IF(成就内容!P56="","",INDEX($E$4:$E$178*成就内容!P$121/SUM(成就内容!$D$121:$BZ$121),成就内容!P112,1)-SUM(Y$114:Y162))</f>
        <v/>
      </c>
      <c r="Z163" s="41" t="str">
        <f>IF(成就内容!Q56="","",INDEX($E$4:$E$178*成就内容!Q$121/SUM(成就内容!$D$121:$BZ$121),成就内容!Q112,1)-SUM(Z$114:Z162))</f>
        <v/>
      </c>
      <c r="AA163" s="41" t="str">
        <f>IF(成就内容!R56="","",INDEX($E$4:$E$178*成就内容!R$121/SUM(成就内容!$D$121:$BZ$121),成就内容!R112,1)-SUM(AA$114:AA162))</f>
        <v/>
      </c>
      <c r="AB163" s="41" t="str">
        <f>IF(成就内容!S56="","",INDEX($E$4:$E$178*成就内容!S$121/SUM(成就内容!$D$121:$BZ$121),成就内容!S112,1)-SUM(AB$114:AB162))</f>
        <v/>
      </c>
      <c r="AC163" s="41" t="str">
        <f>IF(成就内容!T56="","",INDEX($E$4:$E$178*成就内容!T$121/SUM(成就内容!$D$121:$BZ$121),成就内容!T112,1)-SUM(AC$114:AC162))</f>
        <v/>
      </c>
      <c r="AD163" s="41" t="str">
        <f>IF(成就内容!U56="","",INDEX($E$4:$E$178*成就内容!U$121/SUM(成就内容!$D$121:$BZ$121),成就内容!U112,1)-SUM(AD$114:AD162))</f>
        <v/>
      </c>
      <c r="AE163" s="41" t="str">
        <f>IF(成就内容!V56="","",INDEX($E$4:$E$178*成就内容!V$121/SUM(成就内容!$D$121:$BZ$121),成就内容!V112,1)-SUM(AE$114:AE162))</f>
        <v/>
      </c>
      <c r="AF163" s="41" t="str">
        <f>IF(成就内容!W56="","",INDEX($E$4:$E$178*成就内容!W$121/SUM(成就内容!$D$121:$BZ$121),成就内容!W112,1)-SUM(AF$114:AF162))</f>
        <v/>
      </c>
      <c r="AG163" s="41" t="str">
        <f>IF(成就内容!X56="","",INDEX($E$4:$E$178*成就内容!X$121/SUM(成就内容!$D$121:$BZ$121),成就内容!X112,1)-SUM(AG$114:AG162))</f>
        <v/>
      </c>
      <c r="AH163" s="41" t="str">
        <f>IF(成就内容!Y56="","",INDEX($E$4:$E$178*成就内容!Y$121/SUM(成就内容!$D$121:$BZ$121),成就内容!Y112,1)-SUM(AH$114:AH162))</f>
        <v/>
      </c>
      <c r="AI163" s="41" t="str">
        <f>IF(成就内容!Z56="","",INDEX($E$4:$E$178*成就内容!Z$121/SUM(成就内容!$D$121:$BZ$121),成就内容!Z112,1)-SUM(AI$114:AI162))</f>
        <v/>
      </c>
      <c r="AJ163" s="41" t="str">
        <f>IF(成就内容!AA56="","",INDEX($E$4:$E$178*成就内容!AA$121/SUM(成就内容!$D$121:$BZ$121),成就内容!AA112,1)-SUM(AJ$114:AJ162))</f>
        <v/>
      </c>
      <c r="AK163" s="41" t="str">
        <f>IF(成就内容!AB56="","",INDEX($E$4:$E$178*成就内容!AB$121/SUM(成就内容!$D$121:$BZ$121),成就内容!AB112,1)-SUM(AK$114:AK162))</f>
        <v/>
      </c>
      <c r="AL163" s="41" t="str">
        <f>IF(成就内容!AC56="","",INDEX($E$4:$E$178*成就内容!AC$121/SUM(成就内容!$D$121:$BZ$121),成就内容!AC112,1)-SUM(AL$114:AL162))</f>
        <v/>
      </c>
      <c r="AM163" s="41" t="str">
        <f>IF(成就内容!AD56="","",INDEX($E$4:$E$178*成就内容!AD$121/SUM(成就内容!$D$121:$BZ$121),成就内容!AD112,1)-SUM(AM$114:AM162))</f>
        <v/>
      </c>
      <c r="AN163" s="41" t="str">
        <f>IF(成就内容!AE56="","",INDEX($E$4:$E$178*成就内容!AE$121/SUM(成就内容!$D$121:$BZ$121),成就内容!AE112,1)-SUM(AN$114:AN162))</f>
        <v/>
      </c>
      <c r="AO163" s="41" t="str">
        <f>IF(成就内容!AF56="","",INDEX($E$4:$E$178*成就内容!AF$121/SUM(成就内容!$D$121:$BZ$121),成就内容!AF112,1)-SUM(AO$114:AO162))</f>
        <v/>
      </c>
      <c r="AP163" s="41" t="str">
        <f>IF(成就内容!AG56="","",INDEX($E$4:$E$178*成就内容!AG$121/SUM(成就内容!$D$121:$BZ$121),成就内容!AG112,1)-SUM(AP$114:AP162))</f>
        <v/>
      </c>
      <c r="AQ163" s="41" t="str">
        <f>IF(成就内容!AH56="","",INDEX($E$4:$E$178*成就内容!AH$121/SUM(成就内容!$D$121:$BZ$121),成就内容!AH112,1)-SUM(AQ$114:AQ162))</f>
        <v/>
      </c>
      <c r="AR163" s="41" t="str">
        <f>IF(成就内容!AI56="","",INDEX($E$4:$E$178*成就内容!AI$121/SUM(成就内容!$D$121:$BZ$121),成就内容!AI112,1)-SUM(AR$114:AR162))</f>
        <v/>
      </c>
      <c r="AS163" s="41" t="str">
        <f>IF(成就内容!AJ56="","",INDEX($E$4:$E$178*成就内容!AJ$121/SUM(成就内容!$D$121:$BZ$121),成就内容!AJ112,1)-SUM(AS$114:AS162))</f>
        <v/>
      </c>
      <c r="AT163" s="41" t="str">
        <f>IF(成就内容!AK56="","",INDEX($E$4:$E$178*成就内容!AK$121/SUM(成就内容!$D$121:$BZ$121),成就内容!AK112,1)-SUM(AT$114:AT162))</f>
        <v/>
      </c>
      <c r="AU163" s="41" t="str">
        <f>IF(成就内容!AL56="","",INDEX($E$4:$E$178*成就内容!AL$121/SUM(成就内容!$D$121:$BZ$121),成就内容!AL112,1)-SUM(AU$114:AU162))</f>
        <v/>
      </c>
      <c r="AV163" s="41" t="str">
        <f>IF(成就内容!AM56="","",INDEX($E$4:$E$178*成就内容!AM$121/SUM(成就内容!$D$121:$BZ$121),成就内容!AM112,1)-SUM(AV$114:AV162))</f>
        <v/>
      </c>
      <c r="AW163" s="41" t="str">
        <f>IF(成就内容!AN56="","",INDEX($E$4:$E$178*成就内容!AN$121/SUM(成就内容!$D$121:$BZ$121),成就内容!AN112,1)-SUM(AW$114:AW162))</f>
        <v/>
      </c>
      <c r="AX163" s="41" t="str">
        <f>IF(成就内容!AO56="","",INDEX($E$4:$E$178*成就内容!AO$121/SUM(成就内容!$D$121:$BZ$121),成就内容!AO112,1)-SUM(AX$114:AX162))</f>
        <v/>
      </c>
      <c r="AY163" s="41" t="str">
        <f>IF(成就内容!AP56="","",INDEX($E$4:$E$178*成就内容!AP$121/SUM(成就内容!$D$121:$BZ$121),成就内容!AP112,1)-SUM(AY$114:AY162))</f>
        <v/>
      </c>
      <c r="AZ163" s="41" t="str">
        <f>IF(成就内容!AQ56="","",INDEX($E$4:$E$178*成就内容!AQ$121/SUM(成就内容!$D$121:$BZ$121),成就内容!AQ112,1)-SUM(AZ$114:AZ162))</f>
        <v/>
      </c>
      <c r="BA163" s="41" t="str">
        <f>IF(成就内容!AR56="","",INDEX($E$4:$E$178*成就内容!AR$121/SUM(成就内容!$D$121:$BZ$121),成就内容!AR112,1)-SUM(BA$114:BA162))</f>
        <v/>
      </c>
      <c r="BB163" s="41" t="str">
        <f>IF(成就内容!AS56="","",INDEX($E$4:$E$178*成就内容!AS$121/SUM(成就内容!$D$121:$BZ$121),成就内容!AS112,1)-SUM(BB$114:BB162))</f>
        <v/>
      </c>
      <c r="BC163" s="41" t="str">
        <f>IF(成就内容!AT56="","",INDEX($E$4:$E$178*成就内容!AT$121/SUM(成就内容!$D$121:$BZ$121),成就内容!AT112,1)-SUM(BC$114:BC162))</f>
        <v/>
      </c>
      <c r="BD163" s="41" t="str">
        <f>IF(成就内容!AU56="","",INDEX($E$4:$E$178*成就内容!AU$121/SUM(成就内容!$D$121:$BZ$121),成就内容!AU112,1)-SUM(BD$114:BD162))</f>
        <v/>
      </c>
      <c r="BE163" s="41" t="str">
        <f>IF(成就内容!AV56="","",INDEX($E$4:$E$178*成就内容!AV$121/SUM(成就内容!$D$121:$BZ$121),成就内容!AV112,1)-SUM(BE$114:BE162))</f>
        <v/>
      </c>
      <c r="BF163" s="41" t="str">
        <f>IF(成就内容!AW56="","",INDEX($E$4:$E$178*成就内容!AW$121/SUM(成就内容!$D$121:$BZ$121),成就内容!AW112,1)-SUM(BF$114:BF162))</f>
        <v/>
      </c>
      <c r="BG163" s="41" t="str">
        <f>IF(成就内容!AX56="","",INDEX($E$4:$E$178*成就内容!AX$121/SUM(成就内容!$D$121:$BZ$121),成就内容!AX112,1)-SUM(BG$114:BG162))</f>
        <v/>
      </c>
      <c r="BH163" s="41" t="str">
        <f>IF(成就内容!AY56="","",INDEX($E$4:$E$178*成就内容!AY$121/SUM(成就内容!$D$121:$BZ$121),成就内容!AY112,1)-SUM(BH$114:BH162))</f>
        <v/>
      </c>
      <c r="BI163" s="41" t="str">
        <f>IF(成就内容!AZ56="","",INDEX($E$4:$E$178*成就内容!AZ$121/SUM(成就内容!$D$121:$BZ$121),成就内容!AZ112,1)-SUM(BI$114:BI162))</f>
        <v/>
      </c>
      <c r="BJ163" s="41" t="str">
        <f>IF(成就内容!BA56="","",INDEX($E$4:$E$178*成就内容!BA$121/SUM(成就内容!$D$121:$BZ$121),成就内容!BA112,1)-SUM(BJ$114:BJ162))</f>
        <v/>
      </c>
      <c r="BK163" s="41" t="str">
        <f>IF(成就内容!BB56="","",INDEX($E$4:$E$178*成就内容!BB$121/SUM(成就内容!$D$121:$BZ$121),成就内容!BB112,1)-SUM(BK$114:BK162))</f>
        <v/>
      </c>
      <c r="BL163" s="41" t="str">
        <f>IF(成就内容!BC56="","",INDEX($E$4:$E$178*成就内容!BC$121/SUM(成就内容!$D$121:$BZ$121),成就内容!BC112,1)-SUM(BL$114:BL162))</f>
        <v/>
      </c>
      <c r="BM163" s="41" t="str">
        <f>IF(成就内容!BD56="","",INDEX($E$4:$E$178*成就内容!BD$121/SUM(成就内容!$D$121:$BZ$121),成就内容!BD112,1)-SUM(BM$114:BM162))</f>
        <v/>
      </c>
      <c r="BN163" s="41" t="str">
        <f>IF(成就内容!BE56="","",INDEX($E$4:$E$178*成就内容!BE$121/SUM(成就内容!$D$121:$BZ$121),成就内容!BE112,1)-SUM(BN$114:BN162))</f>
        <v/>
      </c>
      <c r="BO163" s="41" t="str">
        <f>IF(成就内容!BF56="","",INDEX($E$4:$E$178*成就内容!BF$121/SUM(成就内容!$D$121:$BZ$121),成就内容!BF112,1)-SUM(BO$114:BO162))</f>
        <v/>
      </c>
      <c r="BP163" s="41" t="str">
        <f>IF(成就内容!BG56="","",INDEX($E$4:$E$178*成就内容!BG$121/SUM(成就内容!$D$121:$BZ$121),成就内容!BG112,1)-SUM(BP$114:BP162))</f>
        <v/>
      </c>
      <c r="BQ163" s="41" t="str">
        <f>IF(成就内容!BH56="","",INDEX($E$4:$E$178*成就内容!BH$121/SUM(成就内容!$D$121:$BZ$121),成就内容!BH112,1)-SUM(BQ$114:BQ162))</f>
        <v/>
      </c>
      <c r="BR163" s="41" t="str">
        <f>IF(成就内容!BI56="","",INDEX($E$4:$E$178*成就内容!BI$121/SUM(成就内容!$D$121:$BZ$121),成就内容!BI112,1)-SUM(BR$114:BR162))</f>
        <v/>
      </c>
      <c r="BS163" s="41">
        <f>IF(成就内容!BJ56="","",INDEX($E$4:$E$178*成就内容!BJ$121/SUM(成就内容!$D$121:$BZ$121),成就内容!BJ112,1)-SUM(BS$114:BS162))</f>
        <v>9964923.4693877548</v>
      </c>
      <c r="BT163" s="41" t="str">
        <f>IF(成就内容!BK56="","",INDEX($E$4:$E$178*成就内容!BK$121/SUM(成就内容!$D$121:$BZ$121),成就内容!BK112,1)-SUM(BT$114:BT162))</f>
        <v/>
      </c>
      <c r="BU163" s="41" t="str">
        <f>IF(成就内容!BL56="","",INDEX($E$4:$E$178*成就内容!BL$121/SUM(成就内容!$D$121:$BZ$121),成就内容!BL112,1)-SUM(BU$114:BU162))</f>
        <v/>
      </c>
      <c r="BV163" s="41" t="str">
        <f>IF(成就内容!BM56="","",INDEX($E$4:$E$178*成就内容!BM$121/SUM(成就内容!$D$121:$BZ$121),成就内容!BM112,1)-SUM(BV$114:BV162))</f>
        <v/>
      </c>
      <c r="BW163" s="41" t="str">
        <f>IF(成就内容!BN56="","",INDEX($E$4:$E$178*成就内容!BN$121/SUM(成就内容!$D$121:$BZ$121),成就内容!BN112,1)-SUM(BW$114:BW162))</f>
        <v/>
      </c>
      <c r="BX163" s="41">
        <f>IF(成就内容!BO56="","",INDEX($E$4:$E$178*成就内容!BO$121/SUM(成就内容!$D$121:$BZ$121),成就内容!BO112,1)-SUM(BX$114:BX162))</f>
        <v>0</v>
      </c>
      <c r="BY163" s="41">
        <f>IF(成就内容!BP56="","",INDEX($E$4:$E$178*成就内容!BP$121/SUM(成就内容!$D$121:$BZ$121),成就内容!BP112,1)-SUM(BY$114:BY162))</f>
        <v>0</v>
      </c>
      <c r="BZ163" s="41">
        <f>IF(成就内容!BQ56="","",INDEX($E$4:$E$178*成就内容!BQ$121/SUM(成就内容!$D$121:$BZ$121),成就内容!BQ112,1)-SUM(BZ$114:BZ162))</f>
        <v>0</v>
      </c>
      <c r="CA163" s="41" t="str">
        <f>IF(成就内容!BR56="","",INDEX($E$4:$E$178*成就内容!BR$121/SUM(成就内容!$D$121:$BZ$121),成就内容!BR112,1)-SUM(CA$114:CA162))</f>
        <v/>
      </c>
      <c r="CB163" s="41" t="str">
        <f>IF(成就内容!BS56="","",INDEX($E$4:$E$178*成就内容!BS$121/SUM(成就内容!$D$121:$BZ$121),成就内容!BS112,1)-SUM(CB$114:CB162))</f>
        <v/>
      </c>
      <c r="CC163" s="41">
        <f>IF(成就内容!BT56="","",INDEX($E$4:$E$178*成就内容!BT$121/SUM(成就内容!$D$121:$BZ$121),成就内容!BT112,1)-SUM(CC$114:CC162))</f>
        <v>0</v>
      </c>
      <c r="CD163" s="41">
        <f>IF(成就内容!BU56="","",INDEX($E$4:$E$178*成就内容!BU$121/SUM(成就内容!$D$121:$BZ$121),成就内容!BU112,1)-SUM(CD$114:CD162))</f>
        <v>0</v>
      </c>
      <c r="CE163" s="41" t="str">
        <f>IF(成就内容!BV56="","",INDEX($E$4:$E$178*成就内容!BV$121/SUM(成就内容!$D$121:$BZ$121),成就内容!BV112,1)-SUM(CE$114:CE162))</f>
        <v/>
      </c>
      <c r="CF163" s="41" t="str">
        <f>IF(成就内容!BW56="","",INDEX($E$4:$E$178*成就内容!BW$121/SUM(成就内容!$D$121:$BZ$121),成就内容!BW112,1)-SUM(CF$114:CF162))</f>
        <v/>
      </c>
      <c r="CG163" s="41" t="str">
        <f>IF(成就内容!BX56="","",INDEX($E$4:$E$178*成就内容!BX$121/SUM(成就内容!$D$121:$BZ$121),成就内容!BX112,1)-SUM(CG$114:CG162))</f>
        <v/>
      </c>
      <c r="CH163" s="41" t="str">
        <f>IF(成就内容!BY56="","",INDEX($E$4:$E$178*成就内容!BY$121/SUM(成就内容!$D$121:$BZ$121),成就内容!BY112,1)-SUM(CH$114:CH162))</f>
        <v/>
      </c>
      <c r="CI163" s="41" t="str">
        <f>IF(成就内容!BZ56="","",INDEX($E$4:$E$178*成就内容!BZ$121/SUM(成就内容!$D$121:$BZ$121),成就内容!BZ112,1)-SUM(CI$114:CI162))</f>
        <v/>
      </c>
      <c r="CJ163" s="96"/>
      <c r="CL163" s="96"/>
      <c r="CM163" s="43">
        <v>50</v>
      </c>
      <c r="CN163" s="41" t="str">
        <f>IF(M163="","",IF(成就内容!D$121&lt;&gt;"",MAX(ROUNDUP(SMALL(M$114:M$163,$L163)/1000,0)*1000,1000),0))</f>
        <v/>
      </c>
      <c r="CO163" s="41" t="str">
        <f>IF(N163="","",IF(成就内容!E$121&lt;&gt;"",MAX(ROUNDUP(SMALL(N$114:N$163,$L163)/1000,0)*1000,1000),0))</f>
        <v/>
      </c>
      <c r="CP163" s="41" t="str">
        <f>IF(O163="","",IF(成就内容!F$121&lt;&gt;"",MAX(ROUNDUP(SMALL(O$114:O$163,$L163)/1000,0)*1000,1000),0))</f>
        <v/>
      </c>
      <c r="CQ163" s="41" t="str">
        <f>IF(P163="","",IF(成就内容!G$121&lt;&gt;"",MAX(ROUNDUP(SMALL(P$114:P$163,$L163)/1000,0)*1000,1000),0))</f>
        <v/>
      </c>
      <c r="CR163" s="41" t="str">
        <f>IF(Q163="","",IF(成就内容!H$121&lt;&gt;"",MAX(ROUNDUP(SMALL(Q$114:Q$163,$L163)/1000,0)*1000,1000),0))</f>
        <v/>
      </c>
      <c r="CS163" s="41" t="str">
        <f>IF(R163="","",IF(成就内容!I$121&lt;&gt;"",MAX(ROUNDUP(SMALL(R$114:R$163,$L163)/1000,0)*1000,1000),0))</f>
        <v/>
      </c>
      <c r="CT163" s="41" t="str">
        <f>IF(S163="","",IF(成就内容!J$121&lt;&gt;"",MAX(ROUNDUP(SMALL(S$114:S$163,$L163)/1000,0)*1000,1000),0))</f>
        <v/>
      </c>
      <c r="CU163" s="41" t="str">
        <f>IF(T163="","",IF(成就内容!K$121&lt;&gt;"",MAX(ROUNDUP(SMALL(T$114:T$163,$L163)/1000,0)*1000,1000),0))</f>
        <v/>
      </c>
      <c r="CV163" s="41" t="str">
        <f>IF(U163="","",IF(成就内容!L$121&lt;&gt;"",MAX(ROUNDUP(SMALL(U$114:U$163,$L163)/1000,0)*1000,1000),0))</f>
        <v/>
      </c>
      <c r="CW163" s="41" t="str">
        <f>IF(V163="","",IF(成就内容!M$121&lt;&gt;"",MAX(ROUNDUP(SMALL(V$114:V$163,$L163)/1000,0)*1000,1000),0))</f>
        <v/>
      </c>
      <c r="CX163" s="41" t="str">
        <f>IF(W163="","",IF(成就内容!N$121&lt;&gt;"",MAX(ROUNDUP(SMALL(W$114:W$163,$L163)/1000,0)*1000,1000),0))</f>
        <v/>
      </c>
      <c r="CY163" s="41" t="str">
        <f>IF(X163="","",IF(成就内容!O$121&lt;&gt;"",MAX(ROUNDUP(SMALL(X$114:X$163,$L163)/1000,0)*1000,1000),0))</f>
        <v/>
      </c>
      <c r="CZ163" s="41" t="str">
        <f>IF(Y163="","",IF(成就内容!P$121&lt;&gt;"",MAX(ROUNDUP(SMALL(Y$114:Y$163,$L163)/1000,0)*1000,1000),0))</f>
        <v/>
      </c>
      <c r="DA163" s="41" t="str">
        <f>IF(Z163="","",IF(成就内容!Q$121&lt;&gt;"",MAX(ROUNDUP(SMALL(Z$114:Z$163,$L163)/1000,0)*1000,1000),0))</f>
        <v/>
      </c>
      <c r="DB163" s="41" t="str">
        <f>IF(AA163="","",IF(成就内容!R$121&lt;&gt;"",MAX(ROUNDUP(SMALL(AA$114:AA$163,$L163)/1000,0)*1000,1000),0))</f>
        <v/>
      </c>
      <c r="DC163" s="41" t="str">
        <f>IF(AB163="","",IF(成就内容!S$121&lt;&gt;"",MAX(ROUNDUP(SMALL(AB$114:AB$163,$L163)/1000,0)*1000,1000),0))</f>
        <v/>
      </c>
      <c r="DD163" s="41" t="str">
        <f>IF(AC163="","",IF(成就内容!T$121&lt;&gt;"",MAX(ROUNDUP(SMALL(AC$114:AC$163,$L163)/1000,0)*1000,1000),0))</f>
        <v/>
      </c>
      <c r="DE163" s="41" t="str">
        <f>IF(AD163="","",IF(成就内容!U$121&lt;&gt;"",MAX(ROUNDUP(SMALL(AD$114:AD$163,$L163)/1000,0)*1000,1000),0))</f>
        <v/>
      </c>
      <c r="DF163" s="41" t="str">
        <f>IF(AE163="","",IF(成就内容!V$121&lt;&gt;"",MAX(ROUNDUP(SMALL(AE$114:AE$163,$L163)/1000,0)*1000,1000),0))</f>
        <v/>
      </c>
      <c r="DG163" s="41" t="str">
        <f>IF(AF163="","",IF(成就内容!W$121&lt;&gt;"",MAX(ROUNDUP(SMALL(AF$114:AF$163,$L163)/1000,0)*1000,1000),0))</f>
        <v/>
      </c>
      <c r="DH163" s="41" t="str">
        <f>IF(AG163="","",IF(成就内容!X$121&lt;&gt;"",MAX(ROUNDUP(SMALL(AG$114:AG$163,$L163)/1000,0)*1000,1000),0))</f>
        <v/>
      </c>
      <c r="DI163" s="41" t="str">
        <f>IF(AH163="","",IF(成就内容!Y$121&lt;&gt;"",MAX(ROUNDUP(SMALL(AH$114:AH$163,$L163)/1000,0)*1000,1000),0))</f>
        <v/>
      </c>
      <c r="DJ163" s="41" t="str">
        <f>IF(AI163="","",IF(成就内容!Z$121&lt;&gt;"",MAX(ROUNDUP(SMALL(AI$114:AI$163,$L163)/1000,0)*1000,1000),0))</f>
        <v/>
      </c>
      <c r="DK163" s="41" t="str">
        <f>IF(AJ163="","",IF(成就内容!AA$121&lt;&gt;"",MAX(ROUNDUP(SMALL(AJ$114:AJ$163,$L163)/1000,0)*1000,1000),0))</f>
        <v/>
      </c>
      <c r="DL163" s="41" t="str">
        <f>IF(AK163="","",IF(成就内容!AB$121&lt;&gt;"",MAX(ROUNDUP(SMALL(AK$114:AK$163,$L163)/1000,0)*1000,1000),0))</f>
        <v/>
      </c>
      <c r="DM163" s="41" t="str">
        <f>IF(AL163="","",IF(成就内容!AC$121&lt;&gt;"",MAX(ROUNDUP(SMALL(AL$114:AL$163,$L163)/1000,0)*1000,1000),0))</f>
        <v/>
      </c>
      <c r="DN163" s="41" t="str">
        <f>IF(AM163="","",IF(成就内容!AD$121&lt;&gt;"",MAX(ROUNDUP(SMALL(AM$114:AM$163,$L163)/1000,0)*1000,1000),0))</f>
        <v/>
      </c>
      <c r="DO163" s="41" t="str">
        <f>IF(AN163="","",IF(成就内容!AE$121&lt;&gt;"",MAX(ROUNDUP(SMALL(AN$114:AN$163,$L163)/1000,0)*1000,1000),0))</f>
        <v/>
      </c>
      <c r="DP163" s="41" t="str">
        <f>IF(AO163="","",IF(成就内容!AF$121&lt;&gt;"",MAX(ROUNDUP(SMALL(AO$114:AO$163,$L163)/1000,0)*1000,1000),0))</f>
        <v/>
      </c>
      <c r="DQ163" s="41" t="str">
        <f>IF(AP163="","",IF(成就内容!AG$121&lt;&gt;"",MAX(ROUNDUP(SMALL(AP$114:AP$163,$L163)/1000,0)*1000,1000),0))</f>
        <v/>
      </c>
      <c r="DR163" s="41" t="str">
        <f>IF(AQ163="","",IF(成就内容!AH$121&lt;&gt;"",MAX(ROUNDUP(SMALL(AQ$114:AQ$163,$L163)/1000,0)*1000,1000),0))</f>
        <v/>
      </c>
      <c r="DS163" s="41" t="str">
        <f>IF(AR163="","",IF(成就内容!AI$121&lt;&gt;"",MAX(ROUNDUP(SMALL(AR$114:AR$163,$L163)/1000,0)*1000,1000),0))</f>
        <v/>
      </c>
      <c r="DT163" s="41" t="str">
        <f>IF(AS163="","",IF(成就内容!AJ$121&lt;&gt;"",MAX(ROUNDUP(SMALL(AS$114:AS$163,$L163)/1000,0)*1000,1000),0))</f>
        <v/>
      </c>
      <c r="DU163" s="41" t="str">
        <f>IF(AT163="","",IF(成就内容!AK$121&lt;&gt;"",MAX(ROUNDUP(SMALL(AT$114:AT$163,$L163)/1000,0)*1000,1000),0))</f>
        <v/>
      </c>
      <c r="DV163" s="41" t="str">
        <f>IF(AU163="","",IF(成就内容!AL$121&lt;&gt;"",MAX(ROUNDUP(SMALL(AU$114:AU$163,$L163)/1000,0)*1000,1000),0))</f>
        <v/>
      </c>
      <c r="DW163" s="41" t="str">
        <f>IF(AV163="","",IF(成就内容!AM$121&lt;&gt;"",MAX(ROUNDUP(SMALL(AV$114:AV$163,$L163)/1000,0)*1000,1000),0))</f>
        <v/>
      </c>
      <c r="DX163" s="41" t="str">
        <f>IF(AW163="","",IF(成就内容!AN$121&lt;&gt;"",MAX(ROUNDUP(SMALL(AW$114:AW$163,$L163)/1000,0)*1000,1000),0))</f>
        <v/>
      </c>
      <c r="DY163" s="41" t="str">
        <f>IF(AX163="","",IF(成就内容!AO$121&lt;&gt;"",MAX(ROUNDUP(SMALL(AX$114:AX$163,$L163)/1000,0)*1000,1000),0))</f>
        <v/>
      </c>
      <c r="DZ163" s="41" t="str">
        <f>IF(AY163="","",IF(成就内容!AP$121&lt;&gt;"",MAX(ROUNDUP(SMALL(AY$114:AY$163,$L163)/1000,0)*1000,1000),0))</f>
        <v/>
      </c>
      <c r="EA163" s="41" t="str">
        <f>IF(AZ163="","",IF(成就内容!AQ$121&lt;&gt;"",MAX(ROUNDUP(SMALL(AZ$114:AZ$163,$L163)/1000,0)*1000,1000),0))</f>
        <v/>
      </c>
      <c r="EB163" s="41" t="str">
        <f>IF(BA163="","",IF(成就内容!AR$121&lt;&gt;"",MAX(ROUNDUP(SMALL(BA$114:BA$163,$L163)/1000,0)*1000,1000),0))</f>
        <v/>
      </c>
      <c r="EC163" s="41" t="str">
        <f>IF(BB163="","",IF(成就内容!AS$121&lt;&gt;"",MAX(ROUNDUP(SMALL(BB$114:BB$163,$L163)/1000,0)*1000,1000),0))</f>
        <v/>
      </c>
      <c r="ED163" s="41" t="str">
        <f>IF(BC163="","",IF(成就内容!AT$121&lt;&gt;"",MAX(ROUNDUP(SMALL(BC$114:BC$163,$L163)/1000,0)*1000,1000),0))</f>
        <v/>
      </c>
      <c r="EE163" s="41" t="str">
        <f>IF(BD163="","",IF(成就内容!AU$121&lt;&gt;"",MAX(ROUNDUP(SMALL(BD$114:BD$163,$L163)/1000,0)*1000,1000),0))</f>
        <v/>
      </c>
      <c r="EF163" s="41" t="str">
        <f>IF(BE163="","",IF(成就内容!AV$121&lt;&gt;"",MAX(ROUNDUP(SMALL(BE$114:BE$163,$L163)/1000,0)*1000,1000),0))</f>
        <v/>
      </c>
      <c r="EG163" s="41" t="str">
        <f>IF(BF163="","",IF(成就内容!AW$121&lt;&gt;"",MAX(ROUNDUP(SMALL(BF$114:BF$163,$L163)/1000,0)*1000,1000),0))</f>
        <v/>
      </c>
      <c r="EH163" s="41" t="str">
        <f>IF(BG163="","",IF(成就内容!AX$121&lt;&gt;"",MAX(ROUNDUP(SMALL(BG$114:BG$163,$L163)/1000,0)*1000,1000),0))</f>
        <v/>
      </c>
      <c r="EI163" s="41" t="str">
        <f>IF(BH163="","",IF(成就内容!AY$121&lt;&gt;"",MAX(ROUNDUP(SMALL(BH$114:BH$163,$L163)/1000,0)*1000,1000),0))</f>
        <v/>
      </c>
      <c r="EJ163" s="41" t="str">
        <f>IF(BI163="","",IF(成就内容!AZ$121&lt;&gt;"",MAX(ROUNDUP(SMALL(BI$114:BI$163,$L163)/1000,0)*1000,1000),0))</f>
        <v/>
      </c>
      <c r="EK163" s="41" t="str">
        <f>IF(BJ163="","",IF(成就内容!BA$121&lt;&gt;"",MAX(ROUNDUP(SMALL(BJ$114:BJ$163,$L163)/1000,0)*1000,1000),0))</f>
        <v/>
      </c>
      <c r="EL163" s="41" t="str">
        <f>IF(BK163="","",IF(成就内容!BB$121&lt;&gt;"",MAX(ROUNDUP(SMALL(BK$114:BK$163,$L163)/1000,0)*1000,1000),0))</f>
        <v/>
      </c>
      <c r="EM163" s="41" t="str">
        <f>IF(BL163="","",IF(成就内容!BC$121&lt;&gt;"",MAX(ROUNDUP(SMALL(BL$114:BL$163,$L163)/1000,0)*1000,1000),0))</f>
        <v/>
      </c>
      <c r="EN163" s="41" t="str">
        <f>IF(BM163="","",IF(成就内容!BD$121&lt;&gt;"",MAX(ROUNDUP(SMALL(BM$114:BM$163,$L163)/1000,0)*1000,1000),0))</f>
        <v/>
      </c>
      <c r="EO163" s="41" t="str">
        <f>IF(BN163="","",IF(成就内容!BE$121&lt;&gt;"",MAX(ROUNDUP(SMALL(BN$114:BN$163,$L163)/1000,0)*1000,1000),0))</f>
        <v/>
      </c>
      <c r="EP163" s="41" t="str">
        <f>IF(BO163="","",IF(成就内容!BF$121&lt;&gt;"",MAX(ROUNDUP(SMALL(BO$114:BO$163,$L163)/1000,0)*1000,1000),0))</f>
        <v/>
      </c>
      <c r="EQ163" s="41" t="str">
        <f>IF(BP163="","",IF(成就内容!BG$121&lt;&gt;"",MAX(ROUNDUP(SMALL(BP$114:BP$163,$L163)/1000,0)*1000,1000),0))</f>
        <v/>
      </c>
      <c r="ER163" s="41" t="str">
        <f>IF(BQ163="","",IF(成就内容!BH$121&lt;&gt;"",MAX(ROUNDUP(SMALL(BQ$114:BQ$163,$L163)/1000,0)*1000,1000),0))</f>
        <v/>
      </c>
      <c r="ES163" s="41" t="str">
        <f>IF(BR163="","",IF(成就内容!BI$121&lt;&gt;"",MAX(ROUNDUP(SMALL(BR$114:BR$163,$L163)/1000,0)*1000,1000),0))</f>
        <v/>
      </c>
      <c r="ET163" s="41">
        <f>IF(BS163="","",IF(成就内容!BJ$121&lt;&gt;"",MAX(ROUNDUP(SMALL(BS$114:BS$163,$L163)/1000,0)*1000,1000),0))</f>
        <v>9965000</v>
      </c>
      <c r="EU163" s="41" t="str">
        <f>IF(BT163="","",IF(成就内容!BK$121&lt;&gt;"",MAX(ROUNDUP(SMALL(BT$114:BT$163,$L163)/1000,0)*1000,1000),0))</f>
        <v/>
      </c>
      <c r="EV163" s="41" t="str">
        <f>IF(BU163="","",IF(成就内容!BL$121&lt;&gt;"",MAX(ROUNDUP(SMALL(BU$114:BU$163,$L163)/1000,0)*1000,1000),0))</f>
        <v/>
      </c>
      <c r="EW163" s="41" t="str">
        <f>IF(BV163="","",IF(成就内容!BM$121&lt;&gt;"",MAX(ROUNDUP(SMALL(BV$114:BV$163,$L163)/1000,0)*1000,1000),0))</f>
        <v/>
      </c>
      <c r="EX163" s="41" t="str">
        <f>IF(BW163="","",IF(成就内容!BN$121&lt;&gt;"",MAX(ROUNDUP(SMALL(BW$114:BW$163,$L163)/1000,0)*1000,1000),0))</f>
        <v/>
      </c>
      <c r="EY163" s="41">
        <f>IF(BX163="","",IF(成就内容!BO$121&lt;&gt;"",MAX(ROUNDUP(SMALL(BX$114:BX$163,$L163)/1000,0)*1000,1000),0))</f>
        <v>0</v>
      </c>
      <c r="EZ163" s="41">
        <f>IF(BY163="","",IF(成就内容!BP$121&lt;&gt;"",MAX(ROUNDUP(SMALL(BY$114:BY$163,$L163)/1000,0)*1000,1000),0))</f>
        <v>0</v>
      </c>
      <c r="FA163" s="41">
        <f>IF(BZ163="","",IF(成就内容!BQ$121&lt;&gt;"",MAX(ROUNDUP(SMALL(BZ$114:BZ$163,$L163)/1000,0)*1000,1000),0))</f>
        <v>0</v>
      </c>
      <c r="FB163" s="41" t="str">
        <f>IF(CA163="","",IF(成就内容!BR$121&lt;&gt;"",MAX(ROUNDUP(SMALL(CA$114:CA$163,$L163)/1000,0)*1000,1000),0))</f>
        <v/>
      </c>
      <c r="FC163" s="41" t="str">
        <f>IF(CB163="","",IF(成就内容!BS$121&lt;&gt;"",MAX(ROUNDUP(SMALL(CB$114:CB$163,$L163)/1000,0)*1000,1000),0))</f>
        <v/>
      </c>
      <c r="FD163" s="41">
        <f>IF(CC163="","",IF(成就内容!BT$121&lt;&gt;"",MAX(ROUNDUP(SMALL(CC$114:CC$163,$L163)/1000,0)*1000,1000),0))</f>
        <v>0</v>
      </c>
      <c r="FE163" s="41">
        <f>IF(CD163="","",IF(成就内容!BU$121&lt;&gt;"",MAX(ROUNDUP(SMALL(CD$114:CD$163,$L163)/1000,0)*1000,1000),0))</f>
        <v>0</v>
      </c>
      <c r="FF163" s="41" t="str">
        <f>IF(CE163="","",IF(成就内容!BV$121&lt;&gt;"",MAX(ROUNDUP(SMALL(CE$114:CE$163,$L163)/1000,0)*1000,1000),0))</f>
        <v/>
      </c>
      <c r="FG163" s="41" t="str">
        <f>IF(CF163="","",IF(成就内容!BW$121&lt;&gt;"",MAX(ROUNDUP(SMALL(CF$114:CF$163,$L163)/1000,0)*1000,1000),0))</f>
        <v/>
      </c>
      <c r="FH163" s="41" t="str">
        <f>IF(CG163="","",IF(成就内容!BX$121&lt;&gt;"",MAX(ROUNDUP(SMALL(CG$114:CG$163,$L163)/1000,0)*1000,1000),0))</f>
        <v/>
      </c>
      <c r="FI163" s="41" t="str">
        <f>IF(CH163="","",IF(成就内容!BY$121&lt;&gt;"",MAX(ROUNDUP(SMALL(CH$114:CH$163,$L163)/1000,0)*1000,1000),0))</f>
        <v/>
      </c>
      <c r="FJ163" s="41" t="str">
        <f>IF(CI163="","",IF(成就内容!BZ$121&lt;&gt;"",MAX(ROUNDUP(SMALL(CI$114:CI$163,$L163)/1000,0)*1000,1000),0))</f>
        <v/>
      </c>
    </row>
    <row r="164" spans="1:166" x14ac:dyDescent="0.15">
      <c r="A164" s="84"/>
      <c r="B164" s="96"/>
      <c r="C164" s="96"/>
      <c r="D164" s="96"/>
      <c r="E164" s="96"/>
      <c r="F164" s="96"/>
      <c r="G164" s="96"/>
      <c r="H164" s="96"/>
      <c r="I164" s="96"/>
    </row>
    <row r="165" spans="1:166" x14ac:dyDescent="0.15">
      <c r="A165" s="84"/>
      <c r="B165" s="96"/>
      <c r="C165" s="96"/>
      <c r="D165" s="96"/>
      <c r="E165" s="96"/>
      <c r="F165" s="96"/>
      <c r="G165" s="96"/>
      <c r="H165" s="96"/>
      <c r="I165" s="96"/>
    </row>
    <row r="166" spans="1:166" x14ac:dyDescent="0.15">
      <c r="A166" s="84"/>
      <c r="B166" s="96"/>
      <c r="C166" s="96"/>
      <c r="D166" s="96"/>
      <c r="E166" s="96"/>
      <c r="F166" s="96"/>
      <c r="G166" s="96"/>
      <c r="H166" s="96"/>
      <c r="I166" s="96"/>
      <c r="M166" s="115" t="s">
        <v>76</v>
      </c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03" t="s">
        <v>45</v>
      </c>
      <c r="AQ166" s="104"/>
      <c r="AR166" s="104"/>
      <c r="AS166" s="105"/>
      <c r="AT166" s="115" t="s">
        <v>46</v>
      </c>
      <c r="AU166" s="115"/>
      <c r="AV166" s="115"/>
      <c r="AW166" s="115"/>
      <c r="AX166" s="115" t="s">
        <v>68</v>
      </c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  <c r="BI166" s="115"/>
      <c r="BJ166" s="115"/>
      <c r="BK166" s="115"/>
      <c r="BL166" s="103" t="s">
        <v>77</v>
      </c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  <c r="BY166" s="104"/>
      <c r="BZ166" s="104"/>
      <c r="CA166" s="104"/>
      <c r="CB166" s="104"/>
      <c r="CC166" s="104"/>
      <c r="CD166" s="105"/>
      <c r="CE166" s="115" t="s">
        <v>78</v>
      </c>
      <c r="CF166" s="115"/>
      <c r="CG166" s="115"/>
      <c r="CH166" s="115"/>
      <c r="CI166" s="115"/>
      <c r="CN166" s="115" t="s">
        <v>76</v>
      </c>
      <c r="CO166" s="115"/>
      <c r="CP166" s="115"/>
      <c r="CQ166" s="115"/>
      <c r="CR166" s="115"/>
      <c r="CS166" s="115"/>
      <c r="CT166" s="115"/>
      <c r="CU166" s="115"/>
      <c r="CV166" s="115"/>
      <c r="CW166" s="115"/>
      <c r="CX166" s="115"/>
      <c r="CY166" s="115"/>
      <c r="CZ166" s="115"/>
      <c r="DA166" s="115"/>
      <c r="DB166" s="115"/>
      <c r="DC166" s="115"/>
      <c r="DD166" s="115"/>
      <c r="DE166" s="115"/>
      <c r="DF166" s="115"/>
      <c r="DG166" s="115"/>
      <c r="DH166" s="115"/>
      <c r="DI166" s="115"/>
      <c r="DJ166" s="115"/>
      <c r="DK166" s="115"/>
      <c r="DL166" s="115"/>
      <c r="DM166" s="115"/>
      <c r="DN166" s="115"/>
      <c r="DO166" s="115"/>
      <c r="DP166" s="115"/>
      <c r="DQ166" s="103" t="s">
        <v>45</v>
      </c>
      <c r="DR166" s="104"/>
      <c r="DS166" s="104"/>
      <c r="DT166" s="105"/>
      <c r="DU166" s="115" t="s">
        <v>46</v>
      </c>
      <c r="DV166" s="115"/>
      <c r="DW166" s="115"/>
      <c r="DX166" s="115"/>
      <c r="DY166" s="115" t="s">
        <v>68</v>
      </c>
      <c r="DZ166" s="115"/>
      <c r="EA166" s="115"/>
      <c r="EB166" s="115"/>
      <c r="EC166" s="115"/>
      <c r="ED166" s="115"/>
      <c r="EE166" s="115"/>
      <c r="EF166" s="115"/>
      <c r="EG166" s="115"/>
      <c r="EH166" s="115"/>
      <c r="EI166" s="115"/>
      <c r="EJ166" s="115"/>
      <c r="EK166" s="115"/>
      <c r="EL166" s="115"/>
      <c r="EM166" s="103" t="s">
        <v>77</v>
      </c>
      <c r="EN166" s="104"/>
      <c r="EO166" s="104"/>
      <c r="EP166" s="104"/>
      <c r="EQ166" s="104"/>
      <c r="ER166" s="104"/>
      <c r="ES166" s="104"/>
      <c r="ET166" s="104"/>
      <c r="EU166" s="104"/>
      <c r="EV166" s="104"/>
      <c r="EW166" s="104"/>
      <c r="EX166" s="104"/>
      <c r="EY166" s="104"/>
      <c r="EZ166" s="104"/>
      <c r="FA166" s="104"/>
      <c r="FB166" s="104"/>
      <c r="FC166" s="104"/>
      <c r="FD166" s="104"/>
      <c r="FE166" s="105"/>
      <c r="FF166" s="115" t="s">
        <v>78</v>
      </c>
      <c r="FG166" s="115"/>
      <c r="FH166" s="115"/>
      <c r="FI166" s="115"/>
      <c r="FJ166" s="115"/>
    </row>
    <row r="167" spans="1:166" x14ac:dyDescent="0.15">
      <c r="A167" s="84"/>
      <c r="B167" s="96"/>
      <c r="C167" s="96"/>
      <c r="D167" s="96"/>
      <c r="E167" s="96"/>
      <c r="F167" s="96"/>
      <c r="G167" s="96"/>
      <c r="H167" s="96"/>
      <c r="I167" s="96"/>
      <c r="L167" s="24" t="s">
        <v>179</v>
      </c>
      <c r="M167" s="26" t="s">
        <v>13</v>
      </c>
      <c r="N167" s="103" t="s">
        <v>58</v>
      </c>
      <c r="O167" s="104"/>
      <c r="P167" s="105"/>
      <c r="Q167" s="115" t="s">
        <v>17</v>
      </c>
      <c r="R167" s="115"/>
      <c r="S167" s="115"/>
      <c r="T167" s="115"/>
      <c r="U167" s="115"/>
      <c r="V167" s="115"/>
      <c r="W167" s="115"/>
      <c r="X167" s="6" t="s">
        <v>4</v>
      </c>
      <c r="Y167" s="26" t="s">
        <v>35</v>
      </c>
      <c r="Z167" s="115" t="s">
        <v>37</v>
      </c>
      <c r="AA167" s="115"/>
      <c r="AB167" s="115"/>
      <c r="AC167" s="115"/>
      <c r="AD167" s="115"/>
      <c r="AE167" s="115"/>
      <c r="AF167" s="115"/>
      <c r="AG167" s="26" t="s">
        <v>5</v>
      </c>
      <c r="AH167" s="103" t="s">
        <v>3</v>
      </c>
      <c r="AI167" s="105"/>
      <c r="AJ167" s="26" t="s">
        <v>2</v>
      </c>
      <c r="AK167" s="86" t="s">
        <v>511</v>
      </c>
      <c r="AL167" s="115" t="s">
        <v>41</v>
      </c>
      <c r="AM167" s="115"/>
      <c r="AN167" s="115"/>
      <c r="AO167" s="115"/>
      <c r="AP167" s="26" t="s">
        <v>47</v>
      </c>
      <c r="AQ167" s="26" t="s">
        <v>48</v>
      </c>
      <c r="AR167" s="26" t="s">
        <v>37</v>
      </c>
      <c r="AS167" s="26" t="s">
        <v>49</v>
      </c>
      <c r="AT167" s="26" t="s">
        <v>53</v>
      </c>
      <c r="AU167" s="26" t="s">
        <v>51</v>
      </c>
      <c r="AV167" s="26" t="s">
        <v>37</v>
      </c>
      <c r="AW167" s="26" t="s">
        <v>49</v>
      </c>
      <c r="AX167" s="115" t="s">
        <v>25</v>
      </c>
      <c r="AY167" s="115"/>
      <c r="AZ167" s="115"/>
      <c r="BA167" s="115"/>
      <c r="BB167" s="115"/>
      <c r="BC167" s="115"/>
      <c r="BD167" s="115"/>
      <c r="BE167" s="26" t="s">
        <v>39</v>
      </c>
      <c r="BF167" s="26" t="s">
        <v>56</v>
      </c>
      <c r="BG167" s="26" t="s">
        <v>63</v>
      </c>
      <c r="BH167" s="26" t="s">
        <v>64</v>
      </c>
      <c r="BI167" s="26" t="s">
        <v>65</v>
      </c>
      <c r="BJ167" s="26" t="s">
        <v>66</v>
      </c>
      <c r="BK167" s="26" t="s">
        <v>67</v>
      </c>
      <c r="BL167" s="109" t="s">
        <v>79</v>
      </c>
      <c r="BM167" s="110"/>
      <c r="BN167" s="110"/>
      <c r="BO167" s="110"/>
      <c r="BP167" s="110"/>
      <c r="BQ167" s="111"/>
      <c r="BR167" s="26" t="s">
        <v>80</v>
      </c>
      <c r="BS167" s="26" t="s">
        <v>81</v>
      </c>
      <c r="BT167" s="26" t="s">
        <v>82</v>
      </c>
      <c r="BU167" s="26" t="s">
        <v>83</v>
      </c>
      <c r="BV167" s="26" t="s">
        <v>84</v>
      </c>
      <c r="BW167" s="103" t="s">
        <v>85</v>
      </c>
      <c r="BX167" s="104"/>
      <c r="BY167" s="104"/>
      <c r="BZ167" s="105"/>
      <c r="CA167" s="103" t="s">
        <v>86</v>
      </c>
      <c r="CB167" s="104"/>
      <c r="CC167" s="104"/>
      <c r="CD167" s="105"/>
      <c r="CE167" s="103" t="s">
        <v>87</v>
      </c>
      <c r="CF167" s="105"/>
      <c r="CG167" s="103" t="s">
        <v>88</v>
      </c>
      <c r="CH167" s="105"/>
      <c r="CI167" s="26" t="s">
        <v>89</v>
      </c>
      <c r="CM167" s="42" t="s">
        <v>179</v>
      </c>
      <c r="CN167" s="44" t="s">
        <v>13</v>
      </c>
      <c r="CO167" s="103" t="s">
        <v>58</v>
      </c>
      <c r="CP167" s="104"/>
      <c r="CQ167" s="105"/>
      <c r="CR167" s="115" t="s">
        <v>17</v>
      </c>
      <c r="CS167" s="115"/>
      <c r="CT167" s="115"/>
      <c r="CU167" s="115"/>
      <c r="CV167" s="115"/>
      <c r="CW167" s="115"/>
      <c r="CX167" s="115"/>
      <c r="CY167" s="6" t="s">
        <v>4</v>
      </c>
      <c r="CZ167" s="44" t="s">
        <v>35</v>
      </c>
      <c r="DA167" s="115" t="s">
        <v>37</v>
      </c>
      <c r="DB167" s="115"/>
      <c r="DC167" s="115"/>
      <c r="DD167" s="115"/>
      <c r="DE167" s="115"/>
      <c r="DF167" s="115"/>
      <c r="DG167" s="115"/>
      <c r="DH167" s="44" t="s">
        <v>5</v>
      </c>
      <c r="DI167" s="103" t="s">
        <v>3</v>
      </c>
      <c r="DJ167" s="105"/>
      <c r="DK167" s="44" t="s">
        <v>2</v>
      </c>
      <c r="DL167" s="44" t="s">
        <v>1</v>
      </c>
      <c r="DM167" s="115" t="s">
        <v>41</v>
      </c>
      <c r="DN167" s="115"/>
      <c r="DO167" s="115"/>
      <c r="DP167" s="115"/>
      <c r="DQ167" s="44" t="s">
        <v>47</v>
      </c>
      <c r="DR167" s="44" t="s">
        <v>48</v>
      </c>
      <c r="DS167" s="44" t="s">
        <v>37</v>
      </c>
      <c r="DT167" s="44" t="s">
        <v>49</v>
      </c>
      <c r="DU167" s="44" t="s">
        <v>53</v>
      </c>
      <c r="DV167" s="44" t="s">
        <v>51</v>
      </c>
      <c r="DW167" s="44" t="s">
        <v>37</v>
      </c>
      <c r="DX167" s="44" t="s">
        <v>49</v>
      </c>
      <c r="DY167" s="115" t="s">
        <v>25</v>
      </c>
      <c r="DZ167" s="115"/>
      <c r="EA167" s="115"/>
      <c r="EB167" s="115"/>
      <c r="EC167" s="115"/>
      <c r="ED167" s="115"/>
      <c r="EE167" s="115"/>
      <c r="EF167" s="44" t="s">
        <v>39</v>
      </c>
      <c r="EG167" s="44" t="s">
        <v>56</v>
      </c>
      <c r="EH167" s="44" t="s">
        <v>63</v>
      </c>
      <c r="EI167" s="44" t="s">
        <v>64</v>
      </c>
      <c r="EJ167" s="44" t="s">
        <v>65</v>
      </c>
      <c r="EK167" s="44" t="s">
        <v>66</v>
      </c>
      <c r="EL167" s="44" t="s">
        <v>67</v>
      </c>
      <c r="EM167" s="109" t="s">
        <v>79</v>
      </c>
      <c r="EN167" s="110"/>
      <c r="EO167" s="110"/>
      <c r="EP167" s="110"/>
      <c r="EQ167" s="110"/>
      <c r="ER167" s="111"/>
      <c r="ES167" s="44" t="s">
        <v>80</v>
      </c>
      <c r="ET167" s="44" t="s">
        <v>81</v>
      </c>
      <c r="EU167" s="44" t="s">
        <v>82</v>
      </c>
      <c r="EV167" s="44" t="s">
        <v>83</v>
      </c>
      <c r="EW167" s="44" t="s">
        <v>84</v>
      </c>
      <c r="EX167" s="103" t="s">
        <v>85</v>
      </c>
      <c r="EY167" s="104"/>
      <c r="EZ167" s="104"/>
      <c r="FA167" s="105"/>
      <c r="FB167" s="103" t="s">
        <v>86</v>
      </c>
      <c r="FC167" s="104"/>
      <c r="FD167" s="104"/>
      <c r="FE167" s="105"/>
      <c r="FF167" s="103" t="s">
        <v>87</v>
      </c>
      <c r="FG167" s="105"/>
      <c r="FH167" s="103" t="s">
        <v>88</v>
      </c>
      <c r="FI167" s="105"/>
      <c r="FJ167" s="44" t="s">
        <v>89</v>
      </c>
    </row>
    <row r="168" spans="1:166" x14ac:dyDescent="0.15">
      <c r="A168" s="84"/>
      <c r="B168" s="96"/>
      <c r="C168" s="96"/>
      <c r="D168" s="96"/>
      <c r="E168" s="96"/>
      <c r="F168" s="96"/>
      <c r="G168" s="96"/>
      <c r="H168" s="96"/>
      <c r="I168" s="96"/>
      <c r="L168" s="24" t="s">
        <v>176</v>
      </c>
      <c r="M168" s="38" t="s">
        <v>14</v>
      </c>
      <c r="N168" s="38" t="s">
        <v>59</v>
      </c>
      <c r="O168" s="38" t="s">
        <v>60</v>
      </c>
      <c r="P168" s="38" t="s">
        <v>61</v>
      </c>
      <c r="Q168" s="38" t="s">
        <v>11</v>
      </c>
      <c r="R168" s="38" t="s">
        <v>19</v>
      </c>
      <c r="S168" s="38" t="s">
        <v>20</v>
      </c>
      <c r="T168" s="38" t="s">
        <v>21</v>
      </c>
      <c r="U168" s="38" t="s">
        <v>22</v>
      </c>
      <c r="V168" s="38" t="s">
        <v>23</v>
      </c>
      <c r="W168" s="38" t="s">
        <v>24</v>
      </c>
      <c r="X168" s="38" t="s">
        <v>54</v>
      </c>
      <c r="Y168" s="38" t="s">
        <v>33</v>
      </c>
      <c r="Z168" s="38" t="s">
        <v>11</v>
      </c>
      <c r="AA168" s="38" t="s">
        <v>19</v>
      </c>
      <c r="AB168" s="38" t="s">
        <v>20</v>
      </c>
      <c r="AC168" s="38" t="s">
        <v>21</v>
      </c>
      <c r="AD168" s="38" t="s">
        <v>22</v>
      </c>
      <c r="AE168" s="38" t="s">
        <v>23</v>
      </c>
      <c r="AF168" s="38" t="s">
        <v>24</v>
      </c>
      <c r="AG168" s="38" t="s">
        <v>38</v>
      </c>
      <c r="AH168" s="38" t="s">
        <v>62</v>
      </c>
      <c r="AI168" s="38" t="s">
        <v>73</v>
      </c>
      <c r="AJ168" s="38" t="s">
        <v>37</v>
      </c>
      <c r="AK168" s="86" t="s">
        <v>14</v>
      </c>
      <c r="AL168" s="38" t="s">
        <v>42</v>
      </c>
      <c r="AM168" s="38" t="s">
        <v>43</v>
      </c>
      <c r="AN168" s="38" t="s">
        <v>44</v>
      </c>
      <c r="AO168" s="38" t="s">
        <v>74</v>
      </c>
      <c r="AP168" s="38" t="s">
        <v>14</v>
      </c>
      <c r="AQ168" s="38" t="s">
        <v>36</v>
      </c>
      <c r="AR168" s="38" t="s">
        <v>50</v>
      </c>
      <c r="AS168" s="38" t="s">
        <v>50</v>
      </c>
      <c r="AT168" s="38" t="s">
        <v>14</v>
      </c>
      <c r="AU168" s="38" t="s">
        <v>52</v>
      </c>
      <c r="AV168" s="38" t="s">
        <v>12</v>
      </c>
      <c r="AW168" s="38" t="s">
        <v>12</v>
      </c>
      <c r="AX168" s="38" t="s">
        <v>26</v>
      </c>
      <c r="AY168" s="38" t="s">
        <v>27</v>
      </c>
      <c r="AZ168" s="38" t="s">
        <v>28</v>
      </c>
      <c r="BA168" s="38" t="s">
        <v>29</v>
      </c>
      <c r="BB168" s="38" t="s">
        <v>30</v>
      </c>
      <c r="BC168" s="38" t="s">
        <v>31</v>
      </c>
      <c r="BD168" s="38" t="s">
        <v>32</v>
      </c>
      <c r="BE168" s="38" t="s">
        <v>40</v>
      </c>
      <c r="BF168" s="38" t="s">
        <v>57</v>
      </c>
      <c r="BG168" s="39" t="s">
        <v>14</v>
      </c>
      <c r="BH168" s="39" t="s">
        <v>14</v>
      </c>
      <c r="BI168" s="39" t="s">
        <v>14</v>
      </c>
      <c r="BJ168" s="39" t="s">
        <v>14</v>
      </c>
      <c r="BK168" s="39" t="s">
        <v>14</v>
      </c>
      <c r="BL168" s="40" t="s">
        <v>90</v>
      </c>
      <c r="BM168" s="40" t="s">
        <v>91</v>
      </c>
      <c r="BN168" s="40" t="s">
        <v>92</v>
      </c>
      <c r="BO168" s="40" t="s">
        <v>93</v>
      </c>
      <c r="BP168" s="40" t="s">
        <v>94</v>
      </c>
      <c r="BQ168" s="40" t="s">
        <v>95</v>
      </c>
      <c r="BR168" s="38" t="s">
        <v>96</v>
      </c>
      <c r="BS168" s="38" t="s">
        <v>97</v>
      </c>
      <c r="BT168" s="38" t="s">
        <v>98</v>
      </c>
      <c r="BU168" s="38" t="s">
        <v>99</v>
      </c>
      <c r="BV168" s="38" t="s">
        <v>98</v>
      </c>
      <c r="BW168" s="38" t="s">
        <v>100</v>
      </c>
      <c r="BX168" s="38" t="s">
        <v>101</v>
      </c>
      <c r="BY168" s="38" t="s">
        <v>102</v>
      </c>
      <c r="BZ168" s="38" t="s">
        <v>103</v>
      </c>
      <c r="CA168" s="38" t="s">
        <v>100</v>
      </c>
      <c r="CB168" s="38" t="s">
        <v>101</v>
      </c>
      <c r="CC168" s="38" t="s">
        <v>102</v>
      </c>
      <c r="CD168" s="38" t="s">
        <v>103</v>
      </c>
      <c r="CE168" s="38" t="s">
        <v>154</v>
      </c>
      <c r="CF168" s="38" t="s">
        <v>155</v>
      </c>
      <c r="CG168" s="38" t="s">
        <v>106</v>
      </c>
      <c r="CH168" s="38" t="s">
        <v>107</v>
      </c>
      <c r="CI168" s="38" t="s">
        <v>96</v>
      </c>
      <c r="CM168" s="42" t="s">
        <v>176</v>
      </c>
      <c r="CN168" s="38" t="s">
        <v>14</v>
      </c>
      <c r="CO168" s="38" t="s">
        <v>59</v>
      </c>
      <c r="CP168" s="38" t="s">
        <v>60</v>
      </c>
      <c r="CQ168" s="38" t="s">
        <v>61</v>
      </c>
      <c r="CR168" s="38" t="s">
        <v>11</v>
      </c>
      <c r="CS168" s="38" t="s">
        <v>19</v>
      </c>
      <c r="CT168" s="38" t="s">
        <v>20</v>
      </c>
      <c r="CU168" s="38" t="s">
        <v>21</v>
      </c>
      <c r="CV168" s="38" t="s">
        <v>22</v>
      </c>
      <c r="CW168" s="38" t="s">
        <v>23</v>
      </c>
      <c r="CX168" s="38" t="s">
        <v>24</v>
      </c>
      <c r="CY168" s="38" t="s">
        <v>54</v>
      </c>
      <c r="CZ168" s="38" t="s">
        <v>33</v>
      </c>
      <c r="DA168" s="38" t="s">
        <v>11</v>
      </c>
      <c r="DB168" s="38" t="s">
        <v>19</v>
      </c>
      <c r="DC168" s="38" t="s">
        <v>20</v>
      </c>
      <c r="DD168" s="38" t="s">
        <v>21</v>
      </c>
      <c r="DE168" s="38" t="s">
        <v>22</v>
      </c>
      <c r="DF168" s="38" t="s">
        <v>23</v>
      </c>
      <c r="DG168" s="38" t="s">
        <v>24</v>
      </c>
      <c r="DH168" s="38" t="s">
        <v>38</v>
      </c>
      <c r="DI168" s="38" t="s">
        <v>62</v>
      </c>
      <c r="DJ168" s="38" t="s">
        <v>73</v>
      </c>
      <c r="DK168" s="38" t="s">
        <v>37</v>
      </c>
      <c r="DL168" s="38" t="s">
        <v>55</v>
      </c>
      <c r="DM168" s="38" t="s">
        <v>42</v>
      </c>
      <c r="DN168" s="38" t="s">
        <v>43</v>
      </c>
      <c r="DO168" s="38" t="s">
        <v>44</v>
      </c>
      <c r="DP168" s="38" t="s">
        <v>74</v>
      </c>
      <c r="DQ168" s="38" t="s">
        <v>14</v>
      </c>
      <c r="DR168" s="38" t="s">
        <v>36</v>
      </c>
      <c r="DS168" s="38" t="s">
        <v>50</v>
      </c>
      <c r="DT168" s="38" t="s">
        <v>50</v>
      </c>
      <c r="DU168" s="38" t="s">
        <v>14</v>
      </c>
      <c r="DV168" s="38" t="s">
        <v>52</v>
      </c>
      <c r="DW168" s="38" t="s">
        <v>12</v>
      </c>
      <c r="DX168" s="38" t="s">
        <v>12</v>
      </c>
      <c r="DY168" s="38" t="s">
        <v>26</v>
      </c>
      <c r="DZ168" s="38" t="s">
        <v>27</v>
      </c>
      <c r="EA168" s="38" t="s">
        <v>28</v>
      </c>
      <c r="EB168" s="38" t="s">
        <v>29</v>
      </c>
      <c r="EC168" s="38" t="s">
        <v>30</v>
      </c>
      <c r="ED168" s="38" t="s">
        <v>31</v>
      </c>
      <c r="EE168" s="38" t="s">
        <v>32</v>
      </c>
      <c r="EF168" s="38" t="s">
        <v>40</v>
      </c>
      <c r="EG168" s="38" t="s">
        <v>57</v>
      </c>
      <c r="EH168" s="39" t="s">
        <v>14</v>
      </c>
      <c r="EI168" s="39" t="s">
        <v>14</v>
      </c>
      <c r="EJ168" s="39" t="s">
        <v>14</v>
      </c>
      <c r="EK168" s="39" t="s">
        <v>14</v>
      </c>
      <c r="EL168" s="39" t="s">
        <v>14</v>
      </c>
      <c r="EM168" s="40" t="s">
        <v>90</v>
      </c>
      <c r="EN168" s="40" t="s">
        <v>91</v>
      </c>
      <c r="EO168" s="40" t="s">
        <v>92</v>
      </c>
      <c r="EP168" s="40" t="s">
        <v>93</v>
      </c>
      <c r="EQ168" s="40" t="s">
        <v>94</v>
      </c>
      <c r="ER168" s="40" t="s">
        <v>95</v>
      </c>
      <c r="ES168" s="38" t="s">
        <v>96</v>
      </c>
      <c r="ET168" s="38" t="s">
        <v>97</v>
      </c>
      <c r="EU168" s="38" t="s">
        <v>98</v>
      </c>
      <c r="EV168" s="38" t="s">
        <v>99</v>
      </c>
      <c r="EW168" s="38" t="s">
        <v>98</v>
      </c>
      <c r="EX168" s="38" t="s">
        <v>100</v>
      </c>
      <c r="EY168" s="38" t="s">
        <v>101</v>
      </c>
      <c r="EZ168" s="38" t="s">
        <v>102</v>
      </c>
      <c r="FA168" s="38" t="s">
        <v>103</v>
      </c>
      <c r="FB168" s="38" t="s">
        <v>100</v>
      </c>
      <c r="FC168" s="38" t="s">
        <v>101</v>
      </c>
      <c r="FD168" s="38" t="s">
        <v>102</v>
      </c>
      <c r="FE168" s="38" t="s">
        <v>103</v>
      </c>
      <c r="FF168" s="38" t="s">
        <v>154</v>
      </c>
      <c r="FG168" s="38" t="s">
        <v>155</v>
      </c>
      <c r="FH168" s="38" t="s">
        <v>106</v>
      </c>
      <c r="FI168" s="38" t="s">
        <v>107</v>
      </c>
      <c r="FJ168" s="38" t="s">
        <v>96</v>
      </c>
    </row>
    <row r="169" spans="1:166" x14ac:dyDescent="0.15">
      <c r="A169" s="84"/>
      <c r="B169" s="96"/>
      <c r="C169" s="96"/>
      <c r="D169" s="96"/>
      <c r="E169" s="96"/>
      <c r="F169" s="96"/>
      <c r="G169" s="96"/>
      <c r="H169" s="96"/>
      <c r="I169" s="96"/>
      <c r="L169" s="25">
        <v>1</v>
      </c>
      <c r="M169" s="45">
        <f>IF(成就内容!D7="","",INDEX($F$4:$F$178*成就内容!D$124/SUM(成就内容!$D$124:$BZ$124),成就内容!D63,1))</f>
        <v>0</v>
      </c>
      <c r="N169" s="45" t="str">
        <f>IF(成就内容!E7="","",INDEX($F$4:$F$178*成就内容!E$124/SUM(成就内容!$D$124:$BZ$124),成就内容!E63,1))</f>
        <v/>
      </c>
      <c r="O169" s="45">
        <f>IF(成就内容!F7="","",INDEX($F$4:$F$178*成就内容!F$124/SUM(成就内容!$D$124:$BZ$124),成就内容!F63,1))</f>
        <v>0</v>
      </c>
      <c r="P169" s="45" t="str">
        <f>IF(成就内容!G7="","",INDEX($F$4:$F$178*成就内容!G$124/SUM(成就内容!$D$124:$BZ$124),成就内容!G63,1))</f>
        <v/>
      </c>
      <c r="Q169" s="45">
        <f>IF(成就内容!H7="","",INDEX($F$4:$F$178*成就内容!H$124/SUM(成就内容!$D$124:$BZ$124),成就内容!H63,1))</f>
        <v>0</v>
      </c>
      <c r="R169" s="45">
        <f>IF(成就内容!I7="","",INDEX($F$4:$F$178*成就内容!I$124/SUM(成就内容!$D$124:$BZ$124),成就内容!I63,1))</f>
        <v>0</v>
      </c>
      <c r="S169" s="45">
        <f>IF(成就内容!J7="","",INDEX($F$4:$F$178*成就内容!J$124/SUM(成就内容!$D$124:$BZ$124),成就内容!J63,1))</f>
        <v>0</v>
      </c>
      <c r="T169" s="45">
        <f>IF(成就内容!K7="","",INDEX($F$4:$F$178*成就内容!K$124/SUM(成就内容!$D$124:$BZ$124),成就内容!K63,1))</f>
        <v>0</v>
      </c>
      <c r="U169" s="45">
        <f>IF(成就内容!L7="","",INDEX($F$4:$F$178*成就内容!L$124/SUM(成就内容!$D$124:$BZ$124),成就内容!L63,1))</f>
        <v>0</v>
      </c>
      <c r="V169" s="45">
        <f>IF(成就内容!M7="","",INDEX($F$4:$F$178*成就内容!M$124/SUM(成就内容!$D$124:$BZ$124),成就内容!M63,1))</f>
        <v>4605.2631578947367</v>
      </c>
      <c r="W169" s="45">
        <f>IF(成就内容!N7="","",INDEX($F$4:$F$178*成就内容!N$124/SUM(成就内容!$D$124:$BZ$124),成就内容!N63,1))</f>
        <v>0</v>
      </c>
      <c r="X169" s="45">
        <f>IF(成就内容!O7="","",INDEX($F$4:$F$178*成就内容!O$124/SUM(成就内容!$D$124:$BZ$124),成就内容!O63,1))</f>
        <v>0</v>
      </c>
      <c r="Y169" s="45">
        <f>IF(成就内容!P7="","",INDEX($F$4:$F$178*成就内容!P$124/SUM(成就内容!$D$124:$BZ$124),成就内容!P63,1))</f>
        <v>0</v>
      </c>
      <c r="Z169" s="45">
        <f>IF(成就内容!Q7="","",INDEX($F$4:$F$178*成就内容!Q$124/SUM(成就内容!$D$124:$BZ$124),成就内容!Q63,1))</f>
        <v>0</v>
      </c>
      <c r="AA169" s="45">
        <f>IF(成就内容!R7="","",INDEX($F$4:$F$178*成就内容!R$124/SUM(成就内容!$D$124:$BZ$124),成就内容!R63,1))</f>
        <v>0</v>
      </c>
      <c r="AB169" s="45">
        <f>IF(成就内容!S7="","",INDEX($F$4:$F$178*成就内容!S$124/SUM(成就内容!$D$124:$BZ$124),成就内容!S63,1))</f>
        <v>0</v>
      </c>
      <c r="AC169" s="45">
        <f>IF(成就内容!T7="","",INDEX($F$4:$F$178*成就内容!T$124/SUM(成就内容!$D$124:$BZ$124),成就内容!T63,1))</f>
        <v>0</v>
      </c>
      <c r="AD169" s="45">
        <f>IF(成就内容!U7="","",INDEX($F$4:$F$178*成就内容!U$124/SUM(成就内容!$D$124:$BZ$124),成就内容!U63,1))</f>
        <v>0</v>
      </c>
      <c r="AE169" s="45">
        <f>IF(成就内容!V7="","",INDEX($F$4:$F$178*成就内容!V$124/SUM(成就内容!$D$124:$BZ$124),成就内容!V63,1))</f>
        <v>8552.6315789473683</v>
      </c>
      <c r="AF169" s="45">
        <f>IF(成就内容!W7="","",INDEX($F$4:$F$178*成就内容!W$124/SUM(成就内容!$D$124:$BZ$124),成就内容!W63,1))</f>
        <v>0</v>
      </c>
      <c r="AG169" s="45">
        <f>IF(成就内容!X7="","",INDEX($F$4:$F$178*成就内容!X$124/SUM(成就内容!$D$124:$BZ$124),成就内容!X63,1))</f>
        <v>0</v>
      </c>
      <c r="AH169" s="45">
        <f>IF(成就内容!Y7="","",INDEX($F$4:$F$178*成就内容!Y$124/SUM(成就内容!$D$124:$BZ$124),成就内容!Y63,1))</f>
        <v>0</v>
      </c>
      <c r="AI169" s="45" t="str">
        <f>IF(成就内容!Z7="","",INDEX($F$4:$F$178*成就内容!Z$124/SUM(成就内容!$D$124:$BZ$124),成就内容!Z63,1))</f>
        <v/>
      </c>
      <c r="AJ169" s="45">
        <f>IF(成就内容!AA7="","",INDEX($F$4:$F$178*成就内容!AA$124/SUM(成就内容!$D$124:$BZ$124),成就内容!AA63,1))</f>
        <v>113684.21052631579</v>
      </c>
      <c r="AK169" s="45">
        <f>IF(成就内容!AB7="","",INDEX($F$4:$F$178*成就内容!AB$124/SUM(成就内容!$D$124:$BZ$124),成就内容!AB63,1))</f>
        <v>0</v>
      </c>
      <c r="AL169" s="45">
        <f>IF(成就内容!AC7="","",INDEX($F$4:$F$178*成就内容!AC$124/SUM(成就内容!$D$124:$BZ$124),成就内容!AC63,1))</f>
        <v>2302.6315789473683</v>
      </c>
      <c r="AM169" s="45">
        <f>IF(成就内容!AD7="","",INDEX($F$4:$F$178*成就内容!AD$124/SUM(成就内容!$D$124:$BZ$124),成就内容!AD63,1))</f>
        <v>3289.4736842105262</v>
      </c>
      <c r="AN169" s="45">
        <f>IF(成就内容!AE7="","",INDEX($F$4:$F$178*成就内容!AE$124/SUM(成就内容!$D$124:$BZ$124),成就内容!AE63,1))</f>
        <v>3289.4736842105262</v>
      </c>
      <c r="AO169" s="45">
        <f>IF(成就内容!AF7="","",INDEX($F$4:$F$178*成就内容!AF$124/SUM(成就内容!$D$124:$BZ$124),成就内容!AF63,1))</f>
        <v>3289.4736842105262</v>
      </c>
      <c r="AP169" s="45">
        <f>IF(成就内容!AG7="","",INDEX($F$4:$F$178*成就内容!AG$124/SUM(成就内容!$D$124:$BZ$124),成就内容!AG63,1))</f>
        <v>0</v>
      </c>
      <c r="AQ169" s="45">
        <f>IF(成就内容!AH7="","",INDEX($F$4:$F$178*成就内容!AH$124/SUM(成就内容!$D$124:$BZ$124),成就内容!AH63,1))</f>
        <v>0</v>
      </c>
      <c r="AR169" s="45">
        <f>IF(成就内容!AI7="","",INDEX($F$4:$F$178*成就内容!AI$124/SUM(成就内容!$D$124:$BZ$124),成就内容!AI63,1))</f>
        <v>0</v>
      </c>
      <c r="AS169" s="45">
        <f>IF(成就内容!AJ7="","",INDEX($F$4:$F$178*成就内容!AJ$124/SUM(成就内容!$D$124:$BZ$124),成就内容!AJ63,1))</f>
        <v>0</v>
      </c>
      <c r="AT169" s="45" t="str">
        <f>IF(成就内容!AK7="","",INDEX($F$4:$F$178*成就内容!AK$124/SUM(成就内容!$D$124:$BZ$124),成就内容!AK63,1))</f>
        <v/>
      </c>
      <c r="AU169" s="45" t="str">
        <f>IF(成就内容!AL7="","",INDEX($F$4:$F$178*成就内容!AL$124/SUM(成就内容!$D$124:$BZ$124),成就内容!AL63,1))</f>
        <v/>
      </c>
      <c r="AV169" s="45">
        <f>IF(成就内容!AM7="","",INDEX($F$4:$F$178*成就内容!AM$124/SUM(成就内容!$D$124:$BZ$124),成就内容!AM63,1))</f>
        <v>0</v>
      </c>
      <c r="AW169" s="45">
        <f>IF(成就内容!AN7="","",INDEX($F$4:$F$178*成就内容!AN$124/SUM(成就内容!$D$124:$BZ$124),成就内容!AN63,1))</f>
        <v>0</v>
      </c>
      <c r="AX169" s="45">
        <f>IF(成就内容!AO7="","",INDEX($F$4:$F$178*成就内容!AO$124/SUM(成就内容!$D$124:$BZ$124),成就内容!AO63,1))</f>
        <v>0</v>
      </c>
      <c r="AY169" s="45">
        <f>IF(成就内容!AP7="","",INDEX($F$4:$F$178*成就内容!AP$124/SUM(成就内容!$D$124:$BZ$124),成就内容!AP63,1))</f>
        <v>0</v>
      </c>
      <c r="AZ169" s="45">
        <f>IF(成就内容!AQ7="","",INDEX($F$4:$F$178*成就内容!AQ$124/SUM(成就内容!$D$124:$BZ$124),成就内容!AQ63,1))</f>
        <v>0</v>
      </c>
      <c r="BA169" s="45">
        <f>IF(成就内容!AR7="","",INDEX($F$4:$F$178*成就内容!AR$124/SUM(成就内容!$D$124:$BZ$124),成就内容!AR63,1))</f>
        <v>0</v>
      </c>
      <c r="BB169" s="45">
        <f>IF(成就内容!AS7="","",INDEX($F$4:$F$178*成就内容!AS$124/SUM(成就内容!$D$124:$BZ$124),成就内容!AS63,1))</f>
        <v>0</v>
      </c>
      <c r="BC169" s="45">
        <f>IF(成就内容!AT7="","",INDEX($F$4:$F$178*成就内容!AT$124/SUM(成就内容!$D$124:$BZ$124),成就内容!AT63,1))</f>
        <v>0</v>
      </c>
      <c r="BD169" s="45">
        <f>IF(成就内容!AU7="","",INDEX($F$4:$F$178*成就内容!AU$124/SUM(成就内容!$D$124:$BZ$124),成就内容!AU63,1))</f>
        <v>63157.894736842107</v>
      </c>
      <c r="BE169" s="45">
        <f>IF(成就内容!AV7="","",INDEX($F$4:$F$178*成就内容!AV$124/SUM(成就内容!$D$124:$BZ$124),成就内容!AV63,1))</f>
        <v>44736.84210526316</v>
      </c>
      <c r="BF169" s="45">
        <f>IF(成就内容!AW7="","",INDEX($F$4:$F$178*成就内容!AW$124/SUM(成就内容!$D$124:$BZ$124),成就内容!AW63,1))</f>
        <v>0</v>
      </c>
      <c r="BG169" s="45">
        <f>IF(成就内容!AX7="","",INDEX($F$4:$F$178*成就内容!AX$124/SUM(成就内容!$D$124:$BZ$124),成就内容!AX63,1))</f>
        <v>63157.894736842107</v>
      </c>
      <c r="BH169" s="45">
        <f>IF(成就内容!AY7="","",INDEX($F$4:$F$178*成就内容!AY$124/SUM(成就内容!$D$124:$BZ$124),成就内容!AY63,1))</f>
        <v>0</v>
      </c>
      <c r="BI169" s="45">
        <f>IF(成就内容!AZ7="","",INDEX($F$4:$F$178*成就内容!AZ$124/SUM(成就内容!$D$124:$BZ$124),成就内容!AZ63,1))</f>
        <v>0</v>
      </c>
      <c r="BJ169" s="45">
        <f>IF(成就内容!BA7="","",INDEX($F$4:$F$178*成就内容!BA$124/SUM(成就内容!$D$124:$BZ$124),成就内容!BA63,1))</f>
        <v>0</v>
      </c>
      <c r="BK169" s="45">
        <f>IF(成就内容!BB7="","",INDEX($F$4:$F$178*成就内容!BB$124/SUM(成就内容!$D$124:$BZ$124),成就内容!BB63,1))</f>
        <v>0</v>
      </c>
      <c r="BL169" s="45">
        <f>IF(成就内容!BC7="","",INDEX($F$4:$F$178*成就内容!BC$124/SUM(成就内容!$D$124:$BZ$124),成就内容!BC63,1))</f>
        <v>8552.6315789473683</v>
      </c>
      <c r="BM169" s="45">
        <f>IF(成就内容!BD7="","",INDEX($F$4:$F$178*成就内容!BD$124/SUM(成就内容!$D$124:$BZ$124),成就内容!BD63,1))</f>
        <v>0</v>
      </c>
      <c r="BN169" s="45">
        <f>IF(成就内容!BE7="","",INDEX($F$4:$F$178*成就内容!BE$124/SUM(成就内容!$D$124:$BZ$124),成就内容!BE63,1))</f>
        <v>0</v>
      </c>
      <c r="BO169" s="45">
        <f>IF(成就内容!BF7="","",INDEX($F$4:$F$178*成就内容!BF$124/SUM(成就内容!$D$124:$BZ$124),成就内容!BF63,1))</f>
        <v>0</v>
      </c>
      <c r="BP169" s="45">
        <f>IF(成就内容!BG7="","",INDEX($F$4:$F$178*成就内容!BG$124/SUM(成就内容!$D$124:$BZ$124),成就内容!BG63,1))</f>
        <v>0</v>
      </c>
      <c r="BQ169" s="45">
        <f>IF(成就内容!BH7="","",INDEX($F$4:$F$178*成就内容!BH$124/SUM(成就内容!$D$124:$BZ$124),成就内容!BH63,1))</f>
        <v>0</v>
      </c>
      <c r="BR169" s="45" t="str">
        <f>IF(成就内容!BI7="","",INDEX($F$4:$F$178*成就内容!BI$124/SUM(成就内容!$D$124:$BZ$124),成就内容!BI63,1))</f>
        <v/>
      </c>
      <c r="BS169" s="45">
        <f>IF(成就内容!BJ7="","",INDEX($F$4:$F$178*成就内容!BJ$124/SUM(成就内容!$D$124:$BZ$124),成就内容!BJ63,1))</f>
        <v>0</v>
      </c>
      <c r="BT169" s="45">
        <f>IF(成就内容!BK7="","",INDEX($F$4:$F$178*成就内容!BK$124/SUM(成就内容!$D$124:$BZ$124),成就内容!BK63,1))</f>
        <v>0</v>
      </c>
      <c r="BU169" s="45">
        <f>IF(成就内容!BL7="","",INDEX($F$4:$F$178*成就内容!BL$124/SUM(成就内容!$D$124:$BZ$124),成就内容!BL63,1))</f>
        <v>3289.4736842105262</v>
      </c>
      <c r="BV169" s="45">
        <f>IF(成就内容!BM7="","",INDEX($F$4:$F$178*成就内容!BM$124/SUM(成就内容!$D$124:$BZ$124),成就内容!BM63,1))</f>
        <v>0</v>
      </c>
      <c r="BW169" s="45">
        <f>IF(成就内容!BN7="","",INDEX($F$4:$F$178*成就内容!BN$124/SUM(成就内容!$D$124:$BZ$124),成就内容!BN63,1))</f>
        <v>0</v>
      </c>
      <c r="BX169" s="45">
        <f>IF(成就内容!BO7="","",INDEX($F$4:$F$178*成就内容!BO$124/SUM(成就内容!$D$124:$BZ$124),成就内容!BO63,1))</f>
        <v>0</v>
      </c>
      <c r="BY169" s="45">
        <f>IF(成就内容!BP7="","",INDEX($F$4:$F$178*成就内容!BP$124/SUM(成就内容!$D$124:$BZ$124),成就内容!BP63,1))</f>
        <v>0</v>
      </c>
      <c r="BZ169" s="45">
        <f>IF(成就内容!BQ7="","",INDEX($F$4:$F$178*成就内容!BQ$124/SUM(成就内容!$D$124:$BZ$124),成就内容!BQ63,1))</f>
        <v>0</v>
      </c>
      <c r="CA169" s="45">
        <f>IF(成就内容!BR7="","",INDEX($F$4:$F$178*成就内容!BR$124/SUM(成就内容!$D$124:$BZ$124),成就内容!BR63,1))</f>
        <v>0</v>
      </c>
      <c r="CB169" s="45">
        <f>IF(成就内容!BS7="","",INDEX($F$4:$F$178*成就内容!BS$124/SUM(成就内容!$D$124:$BZ$124),成就内容!BS63,1))</f>
        <v>0</v>
      </c>
      <c r="CC169" s="45">
        <f>IF(成就内容!BT7="","",INDEX($F$4:$F$178*成就内容!BT$124/SUM(成就内容!$D$124:$BZ$124),成就内容!BT63,1))</f>
        <v>0</v>
      </c>
      <c r="CD169" s="45">
        <f>IF(成就内容!BU7="","",INDEX($F$4:$F$178*成就内容!BU$124/SUM(成就内容!$D$124:$BZ$124),成就内容!BU63,1))</f>
        <v>0</v>
      </c>
      <c r="CE169" s="45" t="str">
        <f>IF(成就内容!BV7="","",INDEX($F$4:$F$178*成就内容!BV$124/SUM(成就内容!$D$124:$BZ$124),成就内容!BV63,1))</f>
        <v/>
      </c>
      <c r="CF169" s="45">
        <f>IF(成就内容!BW7="","",INDEX($F$4:$F$178*成就内容!BW$124/SUM(成就内容!$D$124:$BZ$124),成就内容!BW63,1))</f>
        <v>0</v>
      </c>
      <c r="CG169" s="45">
        <f>IF(成就内容!BX7="","",INDEX($F$4:$F$178*成就内容!BX$124/SUM(成就内容!$D$124:$BZ$124),成就内容!BX63,1))</f>
        <v>0</v>
      </c>
      <c r="CH169" s="45">
        <f>IF(成就内容!BY7="","",INDEX($F$4:$F$178*成就内容!BY$124/SUM(成就内容!$D$124:$BZ$124),成就内容!BY63,1))</f>
        <v>0</v>
      </c>
      <c r="CI169" s="45">
        <f>IF(成就内容!BZ7="","",INDEX($F$4:$F$178*成就内容!BZ$124/SUM(成就内容!$D$124:$BZ$124),成就内容!BZ63,1))</f>
        <v>0</v>
      </c>
      <c r="CM169" s="43">
        <v>1</v>
      </c>
      <c r="CN169" s="41">
        <f>IF(M169="","",IF(成就内容!D$124&lt;&gt;"",MAX(ROUNDUP(SMALL(M$169:M$218,$L169)/1000,0)*1000,1000),0))</f>
        <v>0</v>
      </c>
      <c r="CO169" s="41" t="str">
        <f>IF(N169="","",IF(成就内容!E$124&lt;&gt;"",MAX(ROUNDUP(SMALL(N$169:N$218,$L169)/1000,0)*1000,1000),0))</f>
        <v/>
      </c>
      <c r="CP169" s="41">
        <f>IF(O169="","",IF(成就内容!F$124&lt;&gt;"",MAX(ROUNDUP(SMALL(O$169:O$218,$L169)/1000,0)*1000,1000),0))</f>
        <v>0</v>
      </c>
      <c r="CQ169" s="41" t="str">
        <f>IF(P169="","",IF(成就内容!G$124&lt;&gt;"",MAX(ROUNDUP(SMALL(P$169:P$218,$L169)/1000,0)*1000,1000),0))</f>
        <v/>
      </c>
      <c r="CR169" s="41">
        <f>IF(Q169="","",IF(成就内容!H$124&lt;&gt;"",MAX(ROUNDUP(SMALL(Q$169:Q$218,$L169)/1000,0)*1000,1000),0))</f>
        <v>0</v>
      </c>
      <c r="CS169" s="41">
        <f>IF(R169="","",IF(成就内容!I$124&lt;&gt;"",MAX(ROUNDUP(SMALL(R$169:R$218,$L169)/1000,0)*1000,1000),0))</f>
        <v>0</v>
      </c>
      <c r="CT169" s="41">
        <f>IF(S169="","",IF(成就内容!J$124&lt;&gt;"",MAX(ROUNDUP(SMALL(S$169:S$218,$L169)/1000,0)*1000,1000),0))</f>
        <v>0</v>
      </c>
      <c r="CU169" s="41">
        <f>IF(T169="","",IF(成就内容!K$124&lt;&gt;"",MAX(ROUNDUP(SMALL(T$169:T$218,$L169)/1000,0)*1000,1000),0))</f>
        <v>0</v>
      </c>
      <c r="CV169" s="41">
        <f>IF(U169="","",IF(成就内容!L$124&lt;&gt;"",MAX(ROUNDUP(SMALL(U$169:U$218,$L169)/1000,0)*1000,1000),0))</f>
        <v>0</v>
      </c>
      <c r="CW169" s="41">
        <f>IF(V169="","",IF(成就内容!M$124&lt;&gt;"",MAX(ROUNDUP(SMALL(V$169:V$218,$L169)/1000,0)*1000,1000),0))</f>
        <v>5000</v>
      </c>
      <c r="CX169" s="41">
        <f>IF(W169="","",IF(成就内容!N$124&lt;&gt;"",MAX(ROUNDUP(SMALL(W$169:W$218,$L169)/1000,0)*1000,1000),0))</f>
        <v>0</v>
      </c>
      <c r="CY169" s="41">
        <f>IF(X169="","",IF(成就内容!O$124&lt;&gt;"",MAX(ROUNDUP(SMALL(X$169:X$218,$L169)/1000,0)*1000,1000),0))</f>
        <v>0</v>
      </c>
      <c r="CZ169" s="41">
        <f>IF(Y169="","",IF(成就内容!P$124&lt;&gt;"",MAX(ROUNDUP(SMALL(Y$169:Y$218,$L169)/1000,0)*1000,1000),0))</f>
        <v>0</v>
      </c>
      <c r="DA169" s="41">
        <f>IF(Z169="","",IF(成就内容!Q$124&lt;&gt;"",MAX(ROUNDUP(SMALL(Z$169:Z$218,$L169)/1000,0)*1000,1000),0))</f>
        <v>0</v>
      </c>
      <c r="DB169" s="41">
        <f>IF(AA169="","",IF(成就内容!R$124&lt;&gt;"",MAX(ROUNDUP(SMALL(AA$169:AA$218,$L169)/1000,0)*1000,1000),0))</f>
        <v>0</v>
      </c>
      <c r="DC169" s="41">
        <f>IF(AB169="","",IF(成就内容!S$124&lt;&gt;"",MAX(ROUNDUP(SMALL(AB$169:AB$218,$L169)/1000,0)*1000,1000),0))</f>
        <v>0</v>
      </c>
      <c r="DD169" s="41">
        <f>IF(AC169="","",IF(成就内容!T$124&lt;&gt;"",MAX(ROUNDUP(SMALL(AC$169:AC$218,$L169)/1000,0)*1000,1000),0))</f>
        <v>0</v>
      </c>
      <c r="DE169" s="41">
        <f>IF(AD169="","",IF(成就内容!U$124&lt;&gt;"",MAX(ROUNDUP(SMALL(AD$169:AD$218,$L169)/1000,0)*1000,1000),0))</f>
        <v>0</v>
      </c>
      <c r="DF169" s="41">
        <f>IF(AE169="","",IF(成就内容!V$124&lt;&gt;"",MAX(ROUNDUP(SMALL(AE$169:AE$218,$L169)/1000,0)*1000,1000),0))</f>
        <v>9000</v>
      </c>
      <c r="DG169" s="41">
        <f>IF(AF169="","",IF(成就内容!W$124&lt;&gt;"",MAX(ROUNDUP(SMALL(AF$169:AF$218,$L169)/1000,0)*1000,1000),0))</f>
        <v>0</v>
      </c>
      <c r="DH169" s="41">
        <f>IF(AG169="","",IF(成就内容!X$124&lt;&gt;"",MAX(ROUNDUP(SMALL(AG$169:AG$218,$L169)/1000,0)*1000,1000),0))</f>
        <v>0</v>
      </c>
      <c r="DI169" s="41">
        <f>IF(AH169="","",IF(成就内容!Y$124&lt;&gt;"",MAX(ROUNDUP(SMALL(AH$169:AH$218,$L169)/1000,0)*1000,1000),0))</f>
        <v>0</v>
      </c>
      <c r="DJ169" s="41" t="str">
        <f>IF(AI169="","",IF(成就内容!Z$124&lt;&gt;"",MAX(ROUNDUP(SMALL(AI$169:AI$218,$L169)/1000,0)*1000,1000),0))</f>
        <v/>
      </c>
      <c r="DK169" s="41">
        <f>IF(AJ169="","",IF(成就内容!AA$124&lt;&gt;"",MAX(ROUNDUP(SMALL(AJ$169:AJ$218,$L169)/1000,0)*1000,1000),0))</f>
        <v>1000</v>
      </c>
      <c r="DL169" s="41">
        <f>IF(AK169="","",IF(成就内容!AB$124&lt;&gt;"",MAX(ROUNDUP(SMALL(AK$169:AK$218,$L169)/1000,0)*1000,1000),0))</f>
        <v>0</v>
      </c>
      <c r="DM169" s="41">
        <f>IF(AL169="","",IF(成就内容!AC$124&lt;&gt;"",MAX(ROUNDUP(SMALL(AL$169:AL$218,$L169)/1000,0)*1000,1000),0))</f>
        <v>3000</v>
      </c>
      <c r="DN169" s="41">
        <f>IF(AM169="","",IF(成就内容!AD$124&lt;&gt;"",MAX(ROUNDUP(SMALL(AM$169:AM$218,$L169)/1000,0)*1000,1000),0))</f>
        <v>4000</v>
      </c>
      <c r="DO169" s="41">
        <f>IF(AN169="","",IF(成就内容!AE$124&lt;&gt;"",MAX(ROUNDUP(SMALL(AN$169:AN$218,$L169)/1000,0)*1000,1000),0))</f>
        <v>4000</v>
      </c>
      <c r="DP169" s="41">
        <f>IF(AO169="","",IF(成就内容!AF$124&lt;&gt;"",MAX(ROUNDUP(SMALL(AO$169:AO$218,$L169)/1000,0)*1000,1000),0))</f>
        <v>4000</v>
      </c>
      <c r="DQ169" s="41">
        <f>IF(AP169="","",IF(成就内容!AG$124&lt;&gt;"",MAX(ROUNDUP(SMALL(AP$169:AP$218,$L169)/1000,0)*1000,1000),0))</f>
        <v>0</v>
      </c>
      <c r="DR169" s="41">
        <f>IF(AQ169="","",IF(成就内容!AH$124&lt;&gt;"",MAX(ROUNDUP(SMALL(AQ$169:AQ$218,$L169)/1000,0)*1000,1000),0))</f>
        <v>0</v>
      </c>
      <c r="DS169" s="41">
        <f>IF(AR169="","",IF(成就内容!AI$124&lt;&gt;"",MAX(ROUNDUP(SMALL(AR$169:AR$218,$L169)/1000,0)*1000,1000),0))</f>
        <v>0</v>
      </c>
      <c r="DT169" s="41">
        <f>IF(AS169="","",IF(成就内容!AJ$124&lt;&gt;"",MAX(ROUNDUP(SMALL(AS$169:AS$218,$L169)/1000,0)*1000,1000),0))</f>
        <v>0</v>
      </c>
      <c r="DU169" s="41" t="str">
        <f>IF(AT169="","",IF(成就内容!AK$124&lt;&gt;"",MAX(ROUNDUP(SMALL(AT$169:AT$218,$L169)/1000,0)*1000,1000),0))</f>
        <v/>
      </c>
      <c r="DV169" s="41" t="str">
        <f>IF(AU169="","",IF(成就内容!AL$124&lt;&gt;"",MAX(ROUNDUP(SMALL(AU$169:AU$218,$L169)/1000,0)*1000,1000),0))</f>
        <v/>
      </c>
      <c r="DW169" s="41">
        <f>IF(AV169="","",IF(成就内容!AM$124&lt;&gt;"",MAX(ROUNDUP(SMALL(AV$169:AV$218,$L169)/1000,0)*1000,1000),0))</f>
        <v>0</v>
      </c>
      <c r="DX169" s="41">
        <f>IF(AW169="","",IF(成就内容!AN$124&lt;&gt;"",MAX(ROUNDUP(SMALL(AW$169:AW$218,$L169)/1000,0)*1000,1000),0))</f>
        <v>0</v>
      </c>
      <c r="DY169" s="41">
        <f>IF(AX169="","",IF(成就内容!AO$124&lt;&gt;"",MAX(ROUNDUP(SMALL(AX$169:AX$218,$L169)/1000,0)*1000,1000),0))</f>
        <v>0</v>
      </c>
      <c r="DZ169" s="41">
        <f>IF(AY169="","",IF(成就内容!AP$124&lt;&gt;"",MAX(ROUNDUP(SMALL(AY$169:AY$218,$L169)/1000,0)*1000,1000),0))</f>
        <v>0</v>
      </c>
      <c r="EA169" s="41">
        <f>IF(AZ169="","",IF(成就内容!AQ$124&lt;&gt;"",MAX(ROUNDUP(SMALL(AZ$169:AZ$218,$L169)/1000,0)*1000,1000),0))</f>
        <v>0</v>
      </c>
      <c r="EB169" s="41">
        <f>IF(BA169="","",IF(成就内容!AR$124&lt;&gt;"",MAX(ROUNDUP(SMALL(BA$169:BA$218,$L169)/1000,0)*1000,1000),0))</f>
        <v>0</v>
      </c>
      <c r="EC169" s="41">
        <f>IF(BB169="","",IF(成就内容!AS$124&lt;&gt;"",MAX(ROUNDUP(SMALL(BB$169:BB$218,$L169)/1000,0)*1000,1000),0))</f>
        <v>0</v>
      </c>
      <c r="ED169" s="41">
        <f>IF(BC169="","",IF(成就内容!AT$124&lt;&gt;"",MAX(ROUNDUP(SMALL(BC$169:BC$218,$L169)/1000,0)*1000,1000),0))</f>
        <v>0</v>
      </c>
      <c r="EE169" s="41">
        <f>IF(BD169="","",IF(成就内容!AU$124&lt;&gt;"",MAX(ROUNDUP(SMALL(BD$169:BD$218,$L169)/1000,0)*1000,1000),0))</f>
        <v>26000</v>
      </c>
      <c r="EF169" s="41">
        <f>IF(BE169="","",IF(成就内容!AV$124&lt;&gt;"",MAX(ROUNDUP(SMALL(BE$169:BE$218,$L169)/1000,0)*1000,1000),0))</f>
        <v>19000</v>
      </c>
      <c r="EG169" s="41">
        <f>IF(BF169="","",IF(成就内容!AW$124&lt;&gt;"",MAX(ROUNDUP(SMALL(BF$169:BF$218,$L169)/1000,0)*1000,1000),0))</f>
        <v>0</v>
      </c>
      <c r="EH169" s="41">
        <f>IF(BG169="","",IF(成就内容!AX$124&lt;&gt;"",MAX(ROUNDUP(SMALL(BG$169:BG$218,$L169)/1000,0)*1000,1000),0))</f>
        <v>26000</v>
      </c>
      <c r="EI169" s="41">
        <f>IF(BH169="","",IF(成就内容!AY$124&lt;&gt;"",MAX(ROUNDUP(SMALL(BH$169:BH$218,$L169)/1000,0)*1000,1000),0))</f>
        <v>0</v>
      </c>
      <c r="EJ169" s="41">
        <f>IF(BI169="","",IF(成就内容!AZ$124&lt;&gt;"",MAX(ROUNDUP(SMALL(BI$169:BI$218,$L169)/1000,0)*1000,1000),0))</f>
        <v>0</v>
      </c>
      <c r="EK169" s="41">
        <f>IF(BJ169="","",IF(成就内容!BA$124&lt;&gt;"",MAX(ROUNDUP(SMALL(BJ$169:BJ$218,$L169)/1000,0)*1000,1000),0))</f>
        <v>0</v>
      </c>
      <c r="EL169" s="41">
        <f>IF(BK169="","",IF(成就内容!BB$124&lt;&gt;"",MAX(ROUNDUP(SMALL(BK$169:BK$218,$L169)/1000,0)*1000,1000),0))</f>
        <v>0</v>
      </c>
      <c r="EM169" s="41">
        <f>IF(BL169="","",IF(成就内容!BC$124&lt;&gt;"",MAX(ROUNDUP(SMALL(BL$169:BL$218,$L169)/1000,0)*1000,1000),0))</f>
        <v>9000</v>
      </c>
      <c r="EN169" s="41">
        <f>IF(BM169="","",IF(成就内容!BD$124&lt;&gt;"",MAX(ROUNDUP(SMALL(BM$169:BM$218,$L169)/1000,0)*1000,1000),0))</f>
        <v>0</v>
      </c>
      <c r="EO169" s="41">
        <f>IF(BN169="","",IF(成就内容!BE$124&lt;&gt;"",MAX(ROUNDUP(SMALL(BN$169:BN$218,$L169)/1000,0)*1000,1000),0))</f>
        <v>0</v>
      </c>
      <c r="EP169" s="41">
        <f>IF(BO169="","",IF(成就内容!BF$124&lt;&gt;"",MAX(ROUNDUP(SMALL(BO$169:BO$218,$L169)/1000,0)*1000,1000),0))</f>
        <v>0</v>
      </c>
      <c r="EQ169" s="41">
        <f>IF(BP169="","",IF(成就内容!BG$124&lt;&gt;"",MAX(ROUNDUP(SMALL(BP$169:BP$218,$L169)/1000,0)*1000,1000),0))</f>
        <v>0</v>
      </c>
      <c r="ER169" s="41">
        <f>IF(BQ169="","",IF(成就内容!BH$124&lt;&gt;"",MAX(ROUNDUP(SMALL(BQ$169:BQ$218,$L169)/1000,0)*1000,1000),0))</f>
        <v>0</v>
      </c>
      <c r="ES169" s="41" t="str">
        <f>IF(BR169="","",IF(成就内容!BI$124&lt;&gt;"",MAX(ROUNDUP(SMALL(BR$169:BR$218,$L169)/1000,0)*1000,1000),0))</f>
        <v/>
      </c>
      <c r="ET169" s="41">
        <f>IF(BS169="","",IF(成就内容!BJ$124&lt;&gt;"",MAX(ROUNDUP(SMALL(BS$169:BS$218,$L169)/1000,0)*1000,1000),0))</f>
        <v>0</v>
      </c>
      <c r="EU169" s="41">
        <f>IF(BT169="","",IF(成就内容!BK$124&lt;&gt;"",MAX(ROUNDUP(SMALL(BT$169:BT$218,$L169)/1000,0)*1000,1000),0))</f>
        <v>0</v>
      </c>
      <c r="EV169" s="41">
        <f>IF(BU169="","",IF(成就内容!BL$124&lt;&gt;"",MAX(ROUNDUP(SMALL(BU$169:BU$218,$L169)/1000,0)*1000,1000),0))</f>
        <v>4000</v>
      </c>
      <c r="EW169" s="41">
        <f>IF(BV169="","",IF(成就内容!BM$124&lt;&gt;"",MAX(ROUNDUP(SMALL(BV$169:BV$218,$L169)/1000,0)*1000,1000),0))</f>
        <v>0</v>
      </c>
      <c r="EX169" s="41">
        <f>IF(BW169="","",IF(成就内容!BN$124&lt;&gt;"",MAX(ROUNDUP(SMALL(BW$169:BW$218,$L169)/1000,0)*1000,1000),0))</f>
        <v>0</v>
      </c>
      <c r="EY169" s="41">
        <f>IF(BX169="","",IF(成就内容!BO$124&lt;&gt;"",MAX(ROUNDUP(SMALL(BX$169:BX$218,$L169)/1000,0)*1000,1000),0))</f>
        <v>0</v>
      </c>
      <c r="EZ169" s="41">
        <f>IF(BY169="","",IF(成就内容!BP$124&lt;&gt;"",MAX(ROUNDUP(SMALL(BY$169:BY$218,$L169)/1000,0)*1000,1000),0))</f>
        <v>0</v>
      </c>
      <c r="FA169" s="41">
        <f>IF(BZ169="","",IF(成就内容!BQ$124&lt;&gt;"",MAX(ROUNDUP(SMALL(BZ$169:BZ$218,$L169)/1000,0)*1000,1000),0))</f>
        <v>0</v>
      </c>
      <c r="FB169" s="41">
        <f>IF(CA169="","",IF(成就内容!BR$124&lt;&gt;"",MAX(ROUNDUP(SMALL(CA$169:CA$218,$L169)/1000,0)*1000,1000),0))</f>
        <v>0</v>
      </c>
      <c r="FC169" s="41">
        <f>IF(CB169="","",IF(成就内容!BS$124&lt;&gt;"",MAX(ROUNDUP(SMALL(CB$169:CB$218,$L169)/1000,0)*1000,1000),0))</f>
        <v>0</v>
      </c>
      <c r="FD169" s="41">
        <f>IF(CC169="","",IF(成就内容!BT$124&lt;&gt;"",MAX(ROUNDUP(SMALL(CC$169:CC$218,$L169)/1000,0)*1000,1000),0))</f>
        <v>0</v>
      </c>
      <c r="FE169" s="41">
        <f>IF(CD169="","",IF(成就内容!BU$124&lt;&gt;"",MAX(ROUNDUP(SMALL(CD$169:CD$218,$L169)/1000,0)*1000,1000),0))</f>
        <v>0</v>
      </c>
      <c r="FF169" s="41" t="str">
        <f>IF(CE169="","",IF(成就内容!BV$124&lt;&gt;"",MAX(ROUNDUP(SMALL(CE$169:CE$218,$L169)/1000,0)*1000,1000),0))</f>
        <v/>
      </c>
      <c r="FG169" s="41">
        <f>IF(CF169="","",IF(成就内容!BW$124&lt;&gt;"",MAX(ROUNDUP(SMALL(CF$169:CF$218,$L169)/1000,0)*1000,1000),0))</f>
        <v>0</v>
      </c>
      <c r="FH169" s="41">
        <f>IF(CG169="","",IF(成就内容!BX$124&lt;&gt;"",MAX(ROUNDUP(SMALL(CG$169:CG$218,$L169)/1000,0)*1000,1000),0))</f>
        <v>0</v>
      </c>
      <c r="FI169" s="41">
        <f>IF(CH169="","",IF(成就内容!BY$124&lt;&gt;"",MAX(ROUNDUP(SMALL(CH$169:CH$218,$L169)/1000,0)*1000,1000),0))</f>
        <v>0</v>
      </c>
      <c r="FJ169" s="41">
        <f>IF(CI169="","",IF(成就内容!BZ$124&lt;&gt;"",MAX(ROUNDUP(SMALL(CI$169:CI$218,$L169)/1000,0)*1000,1000),0))</f>
        <v>0</v>
      </c>
    </row>
    <row r="170" spans="1:166" x14ac:dyDescent="0.15">
      <c r="A170" s="84"/>
      <c r="B170" s="96"/>
      <c r="C170" s="96"/>
      <c r="D170" s="96"/>
      <c r="E170" s="96"/>
      <c r="F170" s="96"/>
      <c r="G170" s="96"/>
      <c r="H170" s="96"/>
      <c r="I170" s="96"/>
      <c r="L170" s="25">
        <v>2</v>
      </c>
      <c r="M170" s="41">
        <f>IF(成就内容!D8="","",INDEX($F$4:$F$178*成就内容!D$124/SUM(成就内容!$D$124:$BZ$124),成就内容!D64,1)-SUM(M$169:M169))</f>
        <v>0</v>
      </c>
      <c r="N170" s="41" t="str">
        <f>IF(成就内容!E8="","",INDEX($F$4:$F$178*成就内容!E$124/SUM(成就内容!$D$124:$BZ$124),成就内容!E64,1)-SUM(N$169:N169))</f>
        <v/>
      </c>
      <c r="O170" s="41">
        <f>IF(成就内容!F8="","",INDEX($F$4:$F$178*成就内容!F$124/SUM(成就内容!$D$124:$BZ$124),成就内容!F64,1)-SUM(O$169:O169))</f>
        <v>0</v>
      </c>
      <c r="P170" s="41" t="str">
        <f>IF(成就内容!G8="","",INDEX($F$4:$F$178*成就内容!G$124/SUM(成就内容!$D$124:$BZ$124),成就内容!G64,1)-SUM(P$169:P169))</f>
        <v/>
      </c>
      <c r="Q170" s="41">
        <f>IF(成就内容!H8="","",INDEX($F$4:$F$178*成就内容!H$124/SUM(成就内容!$D$124:$BZ$124),成就内容!H64,1)-SUM(Q$169:Q169))</f>
        <v>0</v>
      </c>
      <c r="R170" s="41">
        <f>IF(成就内容!I8="","",INDEX($F$4:$F$178*成就内容!I$124/SUM(成就内容!$D$124:$BZ$124),成就内容!I64,1)-SUM(R$169:R169))</f>
        <v>0</v>
      </c>
      <c r="S170" s="41">
        <f>IF(成就内容!J8="","",INDEX($F$4:$F$178*成就内容!J$124/SUM(成就内容!$D$124:$BZ$124),成就内容!J64,1)-SUM(S$169:S169))</f>
        <v>0</v>
      </c>
      <c r="T170" s="41">
        <f>IF(成就内容!K8="","",INDEX($F$4:$F$178*成就内容!K$124/SUM(成就内容!$D$124:$BZ$124),成就内容!K64,1)-SUM(T$169:T169))</f>
        <v>0</v>
      </c>
      <c r="U170" s="41">
        <f>IF(成就内容!L8="","",INDEX($F$4:$F$178*成就内容!L$124/SUM(成就内容!$D$124:$BZ$124),成就内容!L64,1)-SUM(U$169:U169))</f>
        <v>0</v>
      </c>
      <c r="V170" s="41">
        <f>IF(成就内容!M8="","",INDEX($F$4:$F$178*成就内容!M$124/SUM(成就内容!$D$124:$BZ$124),成就内容!M64,1)-SUM(V$169:V169))</f>
        <v>5921.0526315789484</v>
      </c>
      <c r="W170" s="41">
        <f>IF(成就内容!N8="","",INDEX($F$4:$F$178*成就内容!N$124/SUM(成就内容!$D$124:$BZ$124),成就内容!N64,1)-SUM(W$169:W169))</f>
        <v>0</v>
      </c>
      <c r="X170" s="41">
        <f>IF(成就内容!O8="","",INDEX($F$4:$F$178*成就内容!O$124/SUM(成就内容!$D$124:$BZ$124),成就内容!O64,1)-SUM(X$169:X169))</f>
        <v>0</v>
      </c>
      <c r="Y170" s="41">
        <f>IF(成就内容!P8="","",INDEX($F$4:$F$178*成就内容!P$124/SUM(成就内容!$D$124:$BZ$124),成就内容!P64,1)-SUM(Y$169:Y169))</f>
        <v>0</v>
      </c>
      <c r="Z170" s="41">
        <f>IF(成就内容!Q8="","",INDEX($F$4:$F$178*成就内容!Q$124/SUM(成就内容!$D$124:$BZ$124),成就内容!Q64,1)-SUM(Z$169:Z169))</f>
        <v>0</v>
      </c>
      <c r="AA170" s="41">
        <f>IF(成就内容!R8="","",INDEX($F$4:$F$178*成就内容!R$124/SUM(成就内容!$D$124:$BZ$124),成就内容!R64,1)-SUM(AA$169:AA169))</f>
        <v>0</v>
      </c>
      <c r="AB170" s="41">
        <f>IF(成就内容!S8="","",INDEX($F$4:$F$178*成就内容!S$124/SUM(成就内容!$D$124:$BZ$124),成就内容!S64,1)-SUM(AB$169:AB169))</f>
        <v>0</v>
      </c>
      <c r="AC170" s="41">
        <f>IF(成就内容!T8="","",INDEX($F$4:$F$178*成就内容!T$124/SUM(成就内容!$D$124:$BZ$124),成就内容!T64,1)-SUM(AC$169:AC169))</f>
        <v>0</v>
      </c>
      <c r="AD170" s="41">
        <f>IF(成就内容!U8="","",INDEX($F$4:$F$178*成就内容!U$124/SUM(成就内容!$D$124:$BZ$124),成就内容!U64,1)-SUM(AD$169:AD169))</f>
        <v>0</v>
      </c>
      <c r="AE170" s="41">
        <f>IF(成就内容!V8="","",INDEX($F$4:$F$178*成就内容!V$124/SUM(成就内容!$D$124:$BZ$124),成就内容!V64,1)-SUM(AE$169:AE169))</f>
        <v>11447.368421052632</v>
      </c>
      <c r="AF170" s="41">
        <f>IF(成就内容!W8="","",INDEX($F$4:$F$178*成就内容!W$124/SUM(成就内容!$D$124:$BZ$124),成就内容!W64,1)-SUM(AF$169:AF169))</f>
        <v>0</v>
      </c>
      <c r="AG170" s="41">
        <f>IF(成就内容!X8="","",INDEX($F$4:$F$178*成就内容!X$124/SUM(成就内容!$D$124:$BZ$124),成就内容!X64,1)-SUM(AG$169:AG169))</f>
        <v>0</v>
      </c>
      <c r="AH170" s="41">
        <f>IF(成就内容!Y8="","",INDEX($F$4:$F$178*成就内容!Y$124/SUM(成就内容!$D$124:$BZ$124),成就内容!Y64,1)-SUM(AH$169:AH169))</f>
        <v>0</v>
      </c>
      <c r="AI170" s="41" t="str">
        <f>IF(成就内容!Z8="","",INDEX($F$4:$F$178*成就内容!Z$124/SUM(成就内容!$D$124:$BZ$124),成就内容!Z64,1)-SUM(AI$169:AI169))</f>
        <v/>
      </c>
      <c r="AJ170" s="41">
        <f>IF(成就内容!AA8="","",INDEX($F$4:$F$178*成就内容!AA$124/SUM(成就内容!$D$124:$BZ$124),成就内容!AA64,1)-SUM(AJ$169:AJ169))</f>
        <v>104736.84210526317</v>
      </c>
      <c r="AK170" s="41">
        <f>IF(成就内容!AB8="","",INDEX($F$4:$F$178*成就内容!AB$124/SUM(成就内容!$D$124:$BZ$124),成就内容!AB64,1)-SUM(AK$169:AK169))</f>
        <v>0</v>
      </c>
      <c r="AL170" s="41">
        <f>IF(成就内容!AC8="","",INDEX($F$4:$F$178*成就内容!AC$124/SUM(成就内容!$D$124:$BZ$124),成就内容!AC64,1)-SUM(AL$169:AL169))</f>
        <v>2960.5263157894742</v>
      </c>
      <c r="AM170" s="41">
        <f>IF(成就内容!AD8="","",INDEX($F$4:$F$178*成就内容!AD$124/SUM(成就内容!$D$124:$BZ$124),成就内容!AD64,1)-SUM(AM$169:AM169))</f>
        <v>3552.6315789473688</v>
      </c>
      <c r="AN170" s="41">
        <f>IF(成就内容!AE8="","",INDEX($F$4:$F$178*成就内容!AE$124/SUM(成就内容!$D$124:$BZ$124),成就内容!AE64,1)-SUM(AN$169:AN169))</f>
        <v>3552.6315789473688</v>
      </c>
      <c r="AO170" s="41">
        <f>IF(成就内容!AF8="","",INDEX($F$4:$F$178*成就内容!AF$124/SUM(成就内容!$D$124:$BZ$124),成就内容!AF64,1)-SUM(AO$169:AO169))</f>
        <v>3552.6315789473688</v>
      </c>
      <c r="AP170" s="41">
        <f>IF(成就内容!AG8="","",INDEX($F$4:$F$178*成就内容!AG$124/SUM(成就内容!$D$124:$BZ$124),成就内容!AG64,1)-SUM(AP$169:AP169))</f>
        <v>0</v>
      </c>
      <c r="AQ170" s="41">
        <f>IF(成就内容!AH8="","",INDEX($F$4:$F$178*成就内容!AH$124/SUM(成就内容!$D$124:$BZ$124),成就内容!AH64,1)-SUM(AQ$169:AQ169))</f>
        <v>0</v>
      </c>
      <c r="AR170" s="41">
        <f>IF(成就内容!AI8="","",INDEX($F$4:$F$178*成就内容!AI$124/SUM(成就内容!$D$124:$BZ$124),成就内容!AI64,1)-SUM(AR$169:AR169))</f>
        <v>0</v>
      </c>
      <c r="AS170" s="41">
        <f>IF(成就内容!AJ8="","",INDEX($F$4:$F$178*成就内容!AJ$124/SUM(成就内容!$D$124:$BZ$124),成就内容!AJ64,1)-SUM(AS$169:AS169))</f>
        <v>0</v>
      </c>
      <c r="AT170" s="41" t="str">
        <f>IF(成就内容!AK8="","",INDEX($F$4:$F$178*成就内容!AK$124/SUM(成就内容!$D$124:$BZ$124),成就内容!AK64,1)-SUM(AT$169:AT169))</f>
        <v/>
      </c>
      <c r="AU170" s="41" t="str">
        <f>IF(成就内容!AL8="","",INDEX($F$4:$F$178*成就内容!AL$124/SUM(成就内容!$D$124:$BZ$124),成就内容!AL64,1)-SUM(AU$169:AU169))</f>
        <v/>
      </c>
      <c r="AV170" s="41">
        <f>IF(成就内容!AM8="","",INDEX($F$4:$F$178*成就内容!AM$124/SUM(成就内容!$D$124:$BZ$124),成就内容!AM64,1)-SUM(AV$169:AV169))</f>
        <v>0</v>
      </c>
      <c r="AW170" s="41">
        <f>IF(成就内容!AN8="","",INDEX($F$4:$F$178*成就内容!AN$124/SUM(成就内容!$D$124:$BZ$124),成就内容!AN64,1)-SUM(AW$169:AW169))</f>
        <v>0</v>
      </c>
      <c r="AX170" s="41">
        <f>IF(成就内容!AO8="","",INDEX($F$4:$F$178*成就内容!AO$124/SUM(成就内容!$D$124:$BZ$124),成就内容!AO64,1)-SUM(AX$169:AX169))</f>
        <v>0</v>
      </c>
      <c r="AY170" s="41">
        <f>IF(成就内容!AP8="","",INDEX($F$4:$F$178*成就内容!AP$124/SUM(成就内容!$D$124:$BZ$124),成就内容!AP64,1)-SUM(AY$169:AY169))</f>
        <v>0</v>
      </c>
      <c r="AZ170" s="41">
        <f>IF(成就内容!AQ8="","",INDEX($F$4:$F$178*成就内容!AQ$124/SUM(成就内容!$D$124:$BZ$124),成就内容!AQ64,1)-SUM(AZ$169:AZ169))</f>
        <v>0</v>
      </c>
      <c r="BA170" s="41">
        <f>IF(成就内容!AR8="","",INDEX($F$4:$F$178*成就内容!AR$124/SUM(成就内容!$D$124:$BZ$124),成就内容!AR64,1)-SUM(BA$169:BA169))</f>
        <v>0</v>
      </c>
      <c r="BB170" s="41">
        <f>IF(成就内容!AS8="","",INDEX($F$4:$F$178*成就内容!AS$124/SUM(成就内容!$D$124:$BZ$124),成就内容!AS64,1)-SUM(BB$169:BB169))</f>
        <v>0</v>
      </c>
      <c r="BC170" s="41">
        <f>IF(成就内容!AT8="","",INDEX($F$4:$F$178*成就内容!AT$124/SUM(成就内容!$D$124:$BZ$124),成就内容!AT64,1)-SUM(BC$169:BC169))</f>
        <v>0</v>
      </c>
      <c r="BD170" s="41">
        <f>IF(成就内容!AU8="","",INDEX($F$4:$F$178*成就内容!AU$124/SUM(成就内容!$D$124:$BZ$124),成就内容!AU64,1)-SUM(BD$169:BD169))</f>
        <v>25263.15789473684</v>
      </c>
      <c r="BE170" s="41">
        <f>IF(成就内容!AV8="","",INDEX($F$4:$F$178*成就内容!AV$124/SUM(成就内容!$D$124:$BZ$124),成就内容!AV64,1)-SUM(BE$169:BE169))</f>
        <v>18421.052631578947</v>
      </c>
      <c r="BF170" s="41">
        <f>IF(成就内容!AW8="","",INDEX($F$4:$F$178*成就内容!AW$124/SUM(成就内容!$D$124:$BZ$124),成就内容!AW64,1)-SUM(BF$169:BF169))</f>
        <v>0</v>
      </c>
      <c r="BG170" s="41">
        <f>IF(成就内容!AX8="","",INDEX($F$4:$F$178*成就内容!AX$124/SUM(成就内容!$D$124:$BZ$124),成就内容!AX64,1)-SUM(BG$169:BG169))</f>
        <v>25263.15789473684</v>
      </c>
      <c r="BH170" s="41">
        <f>IF(成就内容!AY8="","",INDEX($F$4:$F$178*成就内容!AY$124/SUM(成就内容!$D$124:$BZ$124),成就内容!AY64,1)-SUM(BH$169:BH169))</f>
        <v>0</v>
      </c>
      <c r="BI170" s="41">
        <f>IF(成就内容!AZ8="","",INDEX($F$4:$F$178*成就内容!AZ$124/SUM(成就内容!$D$124:$BZ$124),成就内容!AZ64,1)-SUM(BI$169:BI169))</f>
        <v>0</v>
      </c>
      <c r="BJ170" s="41">
        <f>IF(成就内容!BA8="","",INDEX($F$4:$F$178*成就内容!BA$124/SUM(成就内容!$D$124:$BZ$124),成就内容!BA64,1)-SUM(BJ$169:BJ169))</f>
        <v>0</v>
      </c>
      <c r="BK170" s="41">
        <f>IF(成就内容!BB8="","",INDEX($F$4:$F$178*成就内容!BB$124/SUM(成就内容!$D$124:$BZ$124),成就内容!BB64,1)-SUM(BK$169:BK169))</f>
        <v>0</v>
      </c>
      <c r="BL170" s="41">
        <f>IF(成就内容!BC8="","",INDEX($F$4:$F$178*成就内容!BC$124/SUM(成就内容!$D$124:$BZ$124),成就内容!BC64,1)-SUM(BL$169:BL169))</f>
        <v>11447.368421052632</v>
      </c>
      <c r="BM170" s="41">
        <f>IF(成就内容!BD8="","",INDEX($F$4:$F$178*成就内容!BD$124/SUM(成就内容!$D$124:$BZ$124),成就内容!BD64,1)-SUM(BM$169:BM169))</f>
        <v>0</v>
      </c>
      <c r="BN170" s="41">
        <f>IF(成就内容!BE8="","",INDEX($F$4:$F$178*成就内容!BE$124/SUM(成就内容!$D$124:$BZ$124),成就内容!BE64,1)-SUM(BN$169:BN169))</f>
        <v>0</v>
      </c>
      <c r="BO170" s="41">
        <f>IF(成就内容!BF8="","",INDEX($F$4:$F$178*成就内容!BF$124/SUM(成就内容!$D$124:$BZ$124),成就内容!BF64,1)-SUM(BO$169:BO169))</f>
        <v>0</v>
      </c>
      <c r="BP170" s="41">
        <f>IF(成就内容!BG8="","",INDEX($F$4:$F$178*成就内容!BG$124/SUM(成就内容!$D$124:$BZ$124),成就内容!BG64,1)-SUM(BP$169:BP169))</f>
        <v>0</v>
      </c>
      <c r="BQ170" s="41">
        <f>IF(成就内容!BH8="","",INDEX($F$4:$F$178*成就内容!BH$124/SUM(成就内容!$D$124:$BZ$124),成就内容!BH64,1)-SUM(BQ$169:BQ169))</f>
        <v>0</v>
      </c>
      <c r="BR170" s="41" t="str">
        <f>IF(成就内容!BI8="","",INDEX($F$4:$F$178*成就内容!BI$124/SUM(成就内容!$D$124:$BZ$124),成就内容!BI64,1)-SUM(BR$169:BR169))</f>
        <v/>
      </c>
      <c r="BS170" s="41">
        <f>IF(成就内容!BJ8="","",INDEX($F$4:$F$178*成就内容!BJ$124/SUM(成就内容!$D$124:$BZ$124),成就内容!BJ64,1)-SUM(BS$169:BS169))</f>
        <v>0</v>
      </c>
      <c r="BT170" s="41">
        <f>IF(成就内容!BK8="","",INDEX($F$4:$F$178*成就内容!BK$124/SUM(成就内容!$D$124:$BZ$124),成就内容!BK64,1)-SUM(BT$169:BT169))</f>
        <v>0</v>
      </c>
      <c r="BU170" s="41">
        <f>IF(成就内容!BL8="","",INDEX($F$4:$F$178*成就内容!BL$124/SUM(成就内容!$D$124:$BZ$124),成就内容!BL64,1)-SUM(BU$169:BU169))</f>
        <v>6710.5263157894733</v>
      </c>
      <c r="BV170" s="41">
        <f>IF(成就内容!BM8="","",INDEX($F$4:$F$178*成就内容!BM$124/SUM(成就内容!$D$124:$BZ$124),成就内容!BM64,1)-SUM(BV$169:BV169))</f>
        <v>0</v>
      </c>
      <c r="BW170" s="41">
        <f>IF(成就内容!BN8="","",INDEX($F$4:$F$178*成就内容!BN$124/SUM(成就内容!$D$124:$BZ$124),成就内容!BN64,1)-SUM(BW$169:BW169))</f>
        <v>0</v>
      </c>
      <c r="BX170" s="41">
        <f>IF(成就内容!BO8="","",INDEX($F$4:$F$178*成就内容!BO$124/SUM(成就内容!$D$124:$BZ$124),成就内容!BO64,1)-SUM(BX$169:BX169))</f>
        <v>0</v>
      </c>
      <c r="BY170" s="41">
        <f>IF(成就内容!BP8="","",INDEX($F$4:$F$178*成就内容!BP$124/SUM(成就内容!$D$124:$BZ$124),成就内容!BP64,1)-SUM(BY$169:BY169))</f>
        <v>0</v>
      </c>
      <c r="BZ170" s="41">
        <f>IF(成就内容!BQ8="","",INDEX($F$4:$F$178*成就内容!BQ$124/SUM(成就内容!$D$124:$BZ$124),成就内容!BQ64,1)-SUM(BZ$169:BZ169))</f>
        <v>0</v>
      </c>
      <c r="CA170" s="41">
        <f>IF(成就内容!BR8="","",INDEX($F$4:$F$178*成就内容!BR$124/SUM(成就内容!$D$124:$BZ$124),成就内容!BR64,1)-SUM(CA$169:CA169))</f>
        <v>0</v>
      </c>
      <c r="CB170" s="41">
        <f>IF(成就内容!BS8="","",INDEX($F$4:$F$178*成就内容!BS$124/SUM(成就内容!$D$124:$BZ$124),成就内容!BS64,1)-SUM(CB$169:CB169))</f>
        <v>0</v>
      </c>
      <c r="CC170" s="41">
        <f>IF(成就内容!BT8="","",INDEX($F$4:$F$178*成就内容!BT$124/SUM(成就内容!$D$124:$BZ$124),成就内容!BT64,1)-SUM(CC$169:CC169))</f>
        <v>0</v>
      </c>
      <c r="CD170" s="41">
        <f>IF(成就内容!BU8="","",INDEX($F$4:$F$178*成就内容!BU$124/SUM(成就内容!$D$124:$BZ$124),成就内容!BU64,1)-SUM(CD$169:CD169))</f>
        <v>0</v>
      </c>
      <c r="CE170" s="41" t="str">
        <f>IF(成就内容!BV8="","",INDEX($F$4:$F$178*成就内容!BV$124/SUM(成就内容!$D$124:$BZ$124),成就内容!BV64,1)-SUM(CE$169:CE169))</f>
        <v/>
      </c>
      <c r="CF170" s="41">
        <f>IF(成就内容!BW8="","",INDEX($F$4:$F$178*成就内容!BW$124/SUM(成就内容!$D$124:$BZ$124),成就内容!BW64,1)-SUM(CF$169:CF169))</f>
        <v>0</v>
      </c>
      <c r="CG170" s="41">
        <f>IF(成就内容!BX8="","",INDEX($F$4:$F$178*成就内容!BX$124/SUM(成就内容!$D$124:$BZ$124),成就内容!BX64,1)-SUM(CG$169:CG169))</f>
        <v>0</v>
      </c>
      <c r="CH170" s="41">
        <f>IF(成就内容!BY8="","",INDEX($F$4:$F$178*成就内容!BY$124/SUM(成就内容!$D$124:$BZ$124),成就内容!BY64,1)-SUM(CH$169:CH169))</f>
        <v>0</v>
      </c>
      <c r="CI170" s="41">
        <f>IF(成就内容!BZ8="","",INDEX($F$4:$F$178*成就内容!BZ$124/SUM(成就内容!$D$124:$BZ$124),成就内容!BZ64,1)-SUM(CI$169:CI169))</f>
        <v>0</v>
      </c>
      <c r="CM170" s="43">
        <v>2</v>
      </c>
      <c r="CN170" s="41">
        <f>IF(M170="","",IF(成就内容!D$124&lt;&gt;"",MAX(ROUNDUP(SMALL(M$169:M$218,$L170)/1000,0)*1000,1000),0))</f>
        <v>0</v>
      </c>
      <c r="CO170" s="41" t="str">
        <f>IF(N170="","",IF(成就内容!E$124&lt;&gt;"",MAX(ROUNDUP(SMALL(N$169:N$218,$L170)/1000,0)*1000,1000),0))</f>
        <v/>
      </c>
      <c r="CP170" s="41">
        <f>IF(O170="","",IF(成就内容!F$124&lt;&gt;"",MAX(ROUNDUP(SMALL(O$169:O$218,$L170)/1000,0)*1000,1000),0))</f>
        <v>0</v>
      </c>
      <c r="CQ170" s="41" t="str">
        <f>IF(P170="","",IF(成就内容!G$124&lt;&gt;"",MAX(ROUNDUP(SMALL(P$169:P$218,$L170)/1000,0)*1000,1000),0))</f>
        <v/>
      </c>
      <c r="CR170" s="41">
        <f>IF(Q170="","",IF(成就内容!H$124&lt;&gt;"",MAX(ROUNDUP(SMALL(Q$169:Q$218,$L170)/1000,0)*1000,1000),0))</f>
        <v>0</v>
      </c>
      <c r="CS170" s="41">
        <f>IF(R170="","",IF(成就内容!I$124&lt;&gt;"",MAX(ROUNDUP(SMALL(R$169:R$218,$L170)/1000,0)*1000,1000),0))</f>
        <v>0</v>
      </c>
      <c r="CT170" s="41">
        <f>IF(S170="","",IF(成就内容!J$124&lt;&gt;"",MAX(ROUNDUP(SMALL(S$169:S$218,$L170)/1000,0)*1000,1000),0))</f>
        <v>0</v>
      </c>
      <c r="CU170" s="41">
        <f>IF(T170="","",IF(成就内容!K$124&lt;&gt;"",MAX(ROUNDUP(SMALL(T$169:T$218,$L170)/1000,0)*1000,1000),0))</f>
        <v>0</v>
      </c>
      <c r="CV170" s="41">
        <f>IF(U170="","",IF(成就内容!L$124&lt;&gt;"",MAX(ROUNDUP(SMALL(U$169:U$218,$L170)/1000,0)*1000,1000),0))</f>
        <v>0</v>
      </c>
      <c r="CW170" s="41">
        <f>IF(V170="","",IF(成就内容!M$124&lt;&gt;"",MAX(ROUNDUP(SMALL(V$169:V$218,$L170)/1000,0)*1000,1000),0))</f>
        <v>6000</v>
      </c>
      <c r="CX170" s="41">
        <f>IF(W170="","",IF(成就内容!N$124&lt;&gt;"",MAX(ROUNDUP(SMALL(W$169:W$218,$L170)/1000,0)*1000,1000),0))</f>
        <v>0</v>
      </c>
      <c r="CY170" s="41">
        <f>IF(X170="","",IF(成就内容!O$124&lt;&gt;"",MAX(ROUNDUP(SMALL(X$169:X$218,$L170)/1000,0)*1000,1000),0))</f>
        <v>0</v>
      </c>
      <c r="CZ170" s="41">
        <f>IF(Y170="","",IF(成就内容!P$124&lt;&gt;"",MAX(ROUNDUP(SMALL(Y$169:Y$218,$L170)/1000,0)*1000,1000),0))</f>
        <v>0</v>
      </c>
      <c r="DA170" s="41">
        <f>IF(Z170="","",IF(成就内容!Q$124&lt;&gt;"",MAX(ROUNDUP(SMALL(Z$169:Z$218,$L170)/1000,0)*1000,1000),0))</f>
        <v>0</v>
      </c>
      <c r="DB170" s="41">
        <f>IF(AA170="","",IF(成就内容!R$124&lt;&gt;"",MAX(ROUNDUP(SMALL(AA$169:AA$218,$L170)/1000,0)*1000,1000),0))</f>
        <v>0</v>
      </c>
      <c r="DC170" s="41">
        <f>IF(AB170="","",IF(成就内容!S$124&lt;&gt;"",MAX(ROUNDUP(SMALL(AB$169:AB$218,$L170)/1000,0)*1000,1000),0))</f>
        <v>0</v>
      </c>
      <c r="DD170" s="41">
        <f>IF(AC170="","",IF(成就内容!T$124&lt;&gt;"",MAX(ROUNDUP(SMALL(AC$169:AC$218,$L170)/1000,0)*1000,1000),0))</f>
        <v>0</v>
      </c>
      <c r="DE170" s="41">
        <f>IF(AD170="","",IF(成就内容!U$124&lt;&gt;"",MAX(ROUNDUP(SMALL(AD$169:AD$218,$L170)/1000,0)*1000,1000),0))</f>
        <v>0</v>
      </c>
      <c r="DF170" s="41">
        <f>IF(AE170="","",IF(成就内容!V$124&lt;&gt;"",MAX(ROUNDUP(SMALL(AE$169:AE$218,$L170)/1000,0)*1000,1000),0))</f>
        <v>12000</v>
      </c>
      <c r="DG170" s="41">
        <f>IF(AF170="","",IF(成就内容!W$124&lt;&gt;"",MAX(ROUNDUP(SMALL(AF$169:AF$218,$L170)/1000,0)*1000,1000),0))</f>
        <v>0</v>
      </c>
      <c r="DH170" s="41">
        <f>IF(AG170="","",IF(成就内容!X$124&lt;&gt;"",MAX(ROUNDUP(SMALL(AG$169:AG$218,$L170)/1000,0)*1000,1000),0))</f>
        <v>0</v>
      </c>
      <c r="DI170" s="41">
        <f>IF(AH170="","",IF(成就内容!Y$124&lt;&gt;"",MAX(ROUNDUP(SMALL(AH$169:AH$218,$L170)/1000,0)*1000,1000),0))</f>
        <v>0</v>
      </c>
      <c r="DJ170" s="41" t="str">
        <f>IF(AI170="","",IF(成就内容!Z$124&lt;&gt;"",MAX(ROUNDUP(SMALL(AI$169:AI$218,$L170)/1000,0)*1000,1000),0))</f>
        <v/>
      </c>
      <c r="DK170" s="41">
        <f>IF(AJ170="","",IF(成就内容!AA$124&lt;&gt;"",MAX(ROUNDUP(SMALL(AJ$169:AJ$218,$L170)/1000,0)*1000,1000),0))</f>
        <v>1000</v>
      </c>
      <c r="DL170" s="41">
        <f>IF(AK170="","",IF(成就内容!AB$124&lt;&gt;"",MAX(ROUNDUP(SMALL(AK$169:AK$218,$L170)/1000,0)*1000,1000),0))</f>
        <v>0</v>
      </c>
      <c r="DM170" s="41">
        <f>IF(AL170="","",IF(成就内容!AC$124&lt;&gt;"",MAX(ROUNDUP(SMALL(AL$169:AL$218,$L170)/1000,0)*1000,1000),0))</f>
        <v>3000</v>
      </c>
      <c r="DN170" s="41">
        <f>IF(AM170="","",IF(成就内容!AD$124&lt;&gt;"",MAX(ROUNDUP(SMALL(AM$169:AM$218,$L170)/1000,0)*1000,1000),0))</f>
        <v>4000</v>
      </c>
      <c r="DO170" s="41">
        <f>IF(AN170="","",IF(成就内容!AE$124&lt;&gt;"",MAX(ROUNDUP(SMALL(AN$169:AN$218,$L170)/1000,0)*1000,1000),0))</f>
        <v>4000</v>
      </c>
      <c r="DP170" s="41">
        <f>IF(AO170="","",IF(成就内容!AF$124&lt;&gt;"",MAX(ROUNDUP(SMALL(AO$169:AO$218,$L170)/1000,0)*1000,1000),0))</f>
        <v>4000</v>
      </c>
      <c r="DQ170" s="41">
        <f>IF(AP170="","",IF(成就内容!AG$124&lt;&gt;"",MAX(ROUNDUP(SMALL(AP$169:AP$218,$L170)/1000,0)*1000,1000),0))</f>
        <v>0</v>
      </c>
      <c r="DR170" s="41">
        <f>IF(AQ170="","",IF(成就内容!AH$124&lt;&gt;"",MAX(ROUNDUP(SMALL(AQ$169:AQ$218,$L170)/1000,0)*1000,1000),0))</f>
        <v>0</v>
      </c>
      <c r="DS170" s="41">
        <f>IF(AR170="","",IF(成就内容!AI$124&lt;&gt;"",MAX(ROUNDUP(SMALL(AR$169:AR$218,$L170)/1000,0)*1000,1000),0))</f>
        <v>0</v>
      </c>
      <c r="DT170" s="41">
        <f>IF(AS170="","",IF(成就内容!AJ$124&lt;&gt;"",MAX(ROUNDUP(SMALL(AS$169:AS$218,$L170)/1000,0)*1000,1000),0))</f>
        <v>0</v>
      </c>
      <c r="DU170" s="41" t="str">
        <f>IF(AT170="","",IF(成就内容!AK$124&lt;&gt;"",MAX(ROUNDUP(SMALL(AT$169:AT$218,$L170)/1000,0)*1000,1000),0))</f>
        <v/>
      </c>
      <c r="DV170" s="41" t="str">
        <f>IF(AU170="","",IF(成就内容!AL$124&lt;&gt;"",MAX(ROUNDUP(SMALL(AU$169:AU$218,$L170)/1000,0)*1000,1000),0))</f>
        <v/>
      </c>
      <c r="DW170" s="41">
        <f>IF(AV170="","",IF(成就内容!AM$124&lt;&gt;"",MAX(ROUNDUP(SMALL(AV$169:AV$218,$L170)/1000,0)*1000,1000),0))</f>
        <v>0</v>
      </c>
      <c r="DX170" s="41">
        <f>IF(AW170="","",IF(成就内容!AN$124&lt;&gt;"",MAX(ROUNDUP(SMALL(AW$169:AW$218,$L170)/1000,0)*1000,1000),0))</f>
        <v>0</v>
      </c>
      <c r="DY170" s="41">
        <f>IF(AX170="","",IF(成就内容!AO$124&lt;&gt;"",MAX(ROUNDUP(SMALL(AX$169:AX$218,$L170)/1000,0)*1000,1000),0))</f>
        <v>0</v>
      </c>
      <c r="DZ170" s="41">
        <f>IF(AY170="","",IF(成就内容!AP$124&lt;&gt;"",MAX(ROUNDUP(SMALL(AY$169:AY$218,$L170)/1000,0)*1000,1000),0))</f>
        <v>0</v>
      </c>
      <c r="EA170" s="41">
        <f>IF(AZ170="","",IF(成就内容!AQ$124&lt;&gt;"",MAX(ROUNDUP(SMALL(AZ$169:AZ$218,$L170)/1000,0)*1000,1000),0))</f>
        <v>0</v>
      </c>
      <c r="EB170" s="41">
        <f>IF(BA170="","",IF(成就内容!AR$124&lt;&gt;"",MAX(ROUNDUP(SMALL(BA$169:BA$218,$L170)/1000,0)*1000,1000),0))</f>
        <v>0</v>
      </c>
      <c r="EC170" s="41">
        <f>IF(BB170="","",IF(成就内容!AS$124&lt;&gt;"",MAX(ROUNDUP(SMALL(BB$169:BB$218,$L170)/1000,0)*1000,1000),0))</f>
        <v>0</v>
      </c>
      <c r="ED170" s="41">
        <f>IF(BC170="","",IF(成就内容!AT$124&lt;&gt;"",MAX(ROUNDUP(SMALL(BC$169:BC$218,$L170)/1000,0)*1000,1000),0))</f>
        <v>0</v>
      </c>
      <c r="EE170" s="41">
        <f>IF(BD170="","",IF(成就内容!AU$124&lt;&gt;"",MAX(ROUNDUP(SMALL(BD$169:BD$218,$L170)/1000,0)*1000,1000),0))</f>
        <v>26000</v>
      </c>
      <c r="EF170" s="41">
        <f>IF(BE170="","",IF(成就内容!AV$124&lt;&gt;"",MAX(ROUNDUP(SMALL(BE$169:BE$218,$L170)/1000,0)*1000,1000),0))</f>
        <v>32000</v>
      </c>
      <c r="EG170" s="41">
        <f>IF(BF170="","",IF(成就内容!AW$124&lt;&gt;"",MAX(ROUNDUP(SMALL(BF$169:BF$218,$L170)/1000,0)*1000,1000),0))</f>
        <v>0</v>
      </c>
      <c r="EH170" s="41">
        <f>IF(BG170="","",IF(成就内容!AX$124&lt;&gt;"",MAX(ROUNDUP(SMALL(BG$169:BG$218,$L170)/1000,0)*1000,1000),0))</f>
        <v>26000</v>
      </c>
      <c r="EI170" s="41">
        <f>IF(BH170="","",IF(成就内容!AY$124&lt;&gt;"",MAX(ROUNDUP(SMALL(BH$169:BH$218,$L170)/1000,0)*1000,1000),0))</f>
        <v>0</v>
      </c>
      <c r="EJ170" s="41">
        <f>IF(BI170="","",IF(成就内容!AZ$124&lt;&gt;"",MAX(ROUNDUP(SMALL(BI$169:BI$218,$L170)/1000,0)*1000,1000),0))</f>
        <v>0</v>
      </c>
      <c r="EK170" s="41">
        <f>IF(BJ170="","",IF(成就内容!BA$124&lt;&gt;"",MAX(ROUNDUP(SMALL(BJ$169:BJ$218,$L170)/1000,0)*1000,1000),0))</f>
        <v>0</v>
      </c>
      <c r="EL170" s="41">
        <f>IF(BK170="","",IF(成就内容!BB$124&lt;&gt;"",MAX(ROUNDUP(SMALL(BK$169:BK$218,$L170)/1000,0)*1000,1000),0))</f>
        <v>0</v>
      </c>
      <c r="EM170" s="41">
        <f>IF(BL170="","",IF(成就内容!BC$124&lt;&gt;"",MAX(ROUNDUP(SMALL(BL$169:BL$218,$L170)/1000,0)*1000,1000),0))</f>
        <v>12000</v>
      </c>
      <c r="EN170" s="41">
        <f>IF(BM170="","",IF(成就内容!BD$124&lt;&gt;"",MAX(ROUNDUP(SMALL(BM$169:BM$218,$L170)/1000,0)*1000,1000),0))</f>
        <v>0</v>
      </c>
      <c r="EO170" s="41">
        <f>IF(BN170="","",IF(成就内容!BE$124&lt;&gt;"",MAX(ROUNDUP(SMALL(BN$169:BN$218,$L170)/1000,0)*1000,1000),0))</f>
        <v>0</v>
      </c>
      <c r="EP170" s="41">
        <f>IF(BO170="","",IF(成就内容!BF$124&lt;&gt;"",MAX(ROUNDUP(SMALL(BO$169:BO$218,$L170)/1000,0)*1000,1000),0))</f>
        <v>0</v>
      </c>
      <c r="EQ170" s="41">
        <f>IF(BP170="","",IF(成就内容!BG$124&lt;&gt;"",MAX(ROUNDUP(SMALL(BP$169:BP$218,$L170)/1000,0)*1000,1000),0))</f>
        <v>0</v>
      </c>
      <c r="ER170" s="41">
        <f>IF(BQ170="","",IF(成就内容!BH$124&lt;&gt;"",MAX(ROUNDUP(SMALL(BQ$169:BQ$218,$L170)/1000,0)*1000,1000),0))</f>
        <v>0</v>
      </c>
      <c r="ES170" s="41" t="str">
        <f>IF(BR170="","",IF(成就内容!BI$124&lt;&gt;"",MAX(ROUNDUP(SMALL(BR$169:BR$218,$L170)/1000,0)*1000,1000),0))</f>
        <v/>
      </c>
      <c r="ET170" s="41">
        <f>IF(BS170="","",IF(成就内容!BJ$124&lt;&gt;"",MAX(ROUNDUP(SMALL(BS$169:BS$218,$L170)/1000,0)*1000,1000),0))</f>
        <v>0</v>
      </c>
      <c r="EU170" s="41">
        <f>IF(BT170="","",IF(成就内容!BK$124&lt;&gt;"",MAX(ROUNDUP(SMALL(BT$169:BT$218,$L170)/1000,0)*1000,1000),0))</f>
        <v>0</v>
      </c>
      <c r="EV170" s="41">
        <f>IF(BU170="","",IF(成就内容!BL$124&lt;&gt;"",MAX(ROUNDUP(SMALL(BU$169:BU$218,$L170)/1000,0)*1000,1000),0))</f>
        <v>7000</v>
      </c>
      <c r="EW170" s="41">
        <f>IF(BV170="","",IF(成就内容!BM$124&lt;&gt;"",MAX(ROUNDUP(SMALL(BV$169:BV$218,$L170)/1000,0)*1000,1000),0))</f>
        <v>0</v>
      </c>
      <c r="EX170" s="41">
        <f>IF(BW170="","",IF(成就内容!BN$124&lt;&gt;"",MAX(ROUNDUP(SMALL(BW$169:BW$218,$L170)/1000,0)*1000,1000),0))</f>
        <v>0</v>
      </c>
      <c r="EY170" s="41">
        <f>IF(BX170="","",IF(成就内容!BO$124&lt;&gt;"",MAX(ROUNDUP(SMALL(BX$169:BX$218,$L170)/1000,0)*1000,1000),0))</f>
        <v>0</v>
      </c>
      <c r="EZ170" s="41">
        <f>IF(BY170="","",IF(成就内容!BP$124&lt;&gt;"",MAX(ROUNDUP(SMALL(BY$169:BY$218,$L170)/1000,0)*1000,1000),0))</f>
        <v>0</v>
      </c>
      <c r="FA170" s="41">
        <f>IF(BZ170="","",IF(成就内容!BQ$124&lt;&gt;"",MAX(ROUNDUP(SMALL(BZ$169:BZ$218,$L170)/1000,0)*1000,1000),0))</f>
        <v>0</v>
      </c>
      <c r="FB170" s="41">
        <f>IF(CA170="","",IF(成就内容!BR$124&lt;&gt;"",MAX(ROUNDUP(SMALL(CA$169:CA$218,$L170)/1000,0)*1000,1000),0))</f>
        <v>0</v>
      </c>
      <c r="FC170" s="41">
        <f>IF(CB170="","",IF(成就内容!BS$124&lt;&gt;"",MAX(ROUNDUP(SMALL(CB$169:CB$218,$L170)/1000,0)*1000,1000),0))</f>
        <v>0</v>
      </c>
      <c r="FD170" s="41">
        <f>IF(CC170="","",IF(成就内容!BT$124&lt;&gt;"",MAX(ROUNDUP(SMALL(CC$169:CC$218,$L170)/1000,0)*1000,1000),0))</f>
        <v>0</v>
      </c>
      <c r="FE170" s="41">
        <f>IF(CD170="","",IF(成就内容!BU$124&lt;&gt;"",MAX(ROUNDUP(SMALL(CD$169:CD$218,$L170)/1000,0)*1000,1000),0))</f>
        <v>0</v>
      </c>
      <c r="FF170" s="41" t="str">
        <f>IF(CE170="","",IF(成就内容!BV$124&lt;&gt;"",MAX(ROUNDUP(SMALL(CE$169:CE$218,$L170)/1000,0)*1000,1000),0))</f>
        <v/>
      </c>
      <c r="FG170" s="41">
        <f>IF(CF170="","",IF(成就内容!BW$124&lt;&gt;"",MAX(ROUNDUP(SMALL(CF$169:CF$218,$L170)/1000,0)*1000,1000),0))</f>
        <v>0</v>
      </c>
      <c r="FH170" s="41">
        <f>IF(CG170="","",IF(成就内容!BX$124&lt;&gt;"",MAX(ROUNDUP(SMALL(CG$169:CG$218,$L170)/1000,0)*1000,1000),0))</f>
        <v>0</v>
      </c>
      <c r="FI170" s="41">
        <f>IF(CH170="","",IF(成就内容!BY$124&lt;&gt;"",MAX(ROUNDUP(SMALL(CH$169:CH$218,$L170)/1000,0)*1000,1000),0))</f>
        <v>0</v>
      </c>
      <c r="FJ170" s="41">
        <f>IF(CI170="","",IF(成就内容!BZ$124&lt;&gt;"",MAX(ROUNDUP(SMALL(CI$169:CI$218,$L170)/1000,0)*1000,1000),0))</f>
        <v>0</v>
      </c>
    </row>
    <row r="171" spans="1:166" x14ac:dyDescent="0.15">
      <c r="A171" s="84"/>
      <c r="B171" s="96"/>
      <c r="C171" s="96"/>
      <c r="D171" s="96"/>
      <c r="E171" s="96"/>
      <c r="F171" s="96"/>
      <c r="G171" s="96"/>
      <c r="H171" s="96"/>
      <c r="I171" s="96"/>
      <c r="L171" s="25">
        <v>3</v>
      </c>
      <c r="M171" s="41">
        <f>IF(成就内容!D9="","",INDEX($F$4:$F$178*成就内容!D$124/SUM(成就内容!$D$124:$BZ$124),成就内容!D65,1)-SUM(M$169:M170))</f>
        <v>0</v>
      </c>
      <c r="N171" s="41" t="str">
        <f>IF(成就内容!E9="","",INDEX($F$4:$F$178*成就内容!E$124/SUM(成就内容!$D$124:$BZ$124),成就内容!E65,1)-SUM(N$169:N170))</f>
        <v/>
      </c>
      <c r="O171" s="41">
        <f>IF(成就内容!F9="","",INDEX($F$4:$F$178*成就内容!F$124/SUM(成就内容!$D$124:$BZ$124),成就内容!F65,1)-SUM(O$169:O170))</f>
        <v>0</v>
      </c>
      <c r="P171" s="41" t="str">
        <f>IF(成就内容!G9="","",INDEX($F$4:$F$178*成就内容!G$124/SUM(成就内容!$D$124:$BZ$124),成就内容!G65,1)-SUM(P$169:P170))</f>
        <v/>
      </c>
      <c r="Q171" s="41">
        <f>IF(成就内容!H9="","",INDEX($F$4:$F$178*成就内容!H$124/SUM(成就内容!$D$124:$BZ$124),成就内容!H65,1)-SUM(Q$169:Q170))</f>
        <v>0</v>
      </c>
      <c r="R171" s="41">
        <f>IF(成就内容!I9="","",INDEX($F$4:$F$178*成就内容!I$124/SUM(成就内容!$D$124:$BZ$124),成就内容!I65,1)-SUM(R$169:R170))</f>
        <v>0</v>
      </c>
      <c r="S171" s="41">
        <f>IF(成就内容!J9="","",INDEX($F$4:$F$178*成就内容!J$124/SUM(成就内容!$D$124:$BZ$124),成就内容!J65,1)-SUM(S$169:S170))</f>
        <v>0</v>
      </c>
      <c r="T171" s="41">
        <f>IF(成就内容!K9="","",INDEX($F$4:$F$178*成就内容!K$124/SUM(成就内容!$D$124:$BZ$124),成就内容!K65,1)-SUM(T$169:T170))</f>
        <v>0</v>
      </c>
      <c r="U171" s="41">
        <f>IF(成就内容!L9="","",INDEX($F$4:$F$178*成就内容!L$124/SUM(成就内容!$D$124:$BZ$124),成就内容!L65,1)-SUM(U$169:U170))</f>
        <v>0</v>
      </c>
      <c r="V171" s="41">
        <f>IF(成就内容!M9="","",INDEX($F$4:$F$178*成就内容!M$124/SUM(成就内容!$D$124:$BZ$124),成就内容!M65,1)-SUM(V$169:V170))</f>
        <v>12631.578947368422</v>
      </c>
      <c r="W171" s="41">
        <f>IF(成就内容!N9="","",INDEX($F$4:$F$178*成就内容!N$124/SUM(成就内容!$D$124:$BZ$124),成就内容!N65,1)-SUM(W$169:W170))</f>
        <v>0</v>
      </c>
      <c r="X171" s="41">
        <f>IF(成就内容!O9="","",INDEX($F$4:$F$178*成就内容!O$124/SUM(成就内容!$D$124:$BZ$124),成就内容!O65,1)-SUM(X$169:X170))</f>
        <v>0</v>
      </c>
      <c r="Y171" s="41">
        <f>IF(成就内容!P9="","",INDEX($F$4:$F$178*成就内容!P$124/SUM(成就内容!$D$124:$BZ$124),成就内容!P65,1)-SUM(Y$169:Y170))</f>
        <v>0</v>
      </c>
      <c r="Z171" s="41">
        <f>IF(成就内容!Q9="","",INDEX($F$4:$F$178*成就内容!Q$124/SUM(成就内容!$D$124:$BZ$124),成就内容!Q65,1)-SUM(Z$169:Z170))</f>
        <v>0</v>
      </c>
      <c r="AA171" s="41">
        <f>IF(成就内容!R9="","",INDEX($F$4:$F$178*成就内容!R$124/SUM(成就内容!$D$124:$BZ$124),成就内容!R65,1)-SUM(AA$169:AA170))</f>
        <v>0</v>
      </c>
      <c r="AB171" s="41">
        <f>IF(成就内容!S9="","",INDEX($F$4:$F$178*成就内容!S$124/SUM(成就内容!$D$124:$BZ$124),成就内容!S65,1)-SUM(AB$169:AB170))</f>
        <v>0</v>
      </c>
      <c r="AC171" s="41">
        <f>IF(成就内容!T9="","",INDEX($F$4:$F$178*成就内容!T$124/SUM(成就内容!$D$124:$BZ$124),成就内容!T65,1)-SUM(AC$169:AC170))</f>
        <v>0</v>
      </c>
      <c r="AD171" s="41">
        <f>IF(成就内容!U9="","",INDEX($F$4:$F$178*成就内容!U$124/SUM(成就内容!$D$124:$BZ$124),成就内容!U65,1)-SUM(AD$169:AD170))</f>
        <v>0</v>
      </c>
      <c r="AE171" s="41">
        <f>IF(成就内容!V9="","",INDEX($F$4:$F$178*成就内容!V$124/SUM(成就内容!$D$124:$BZ$124),成就内容!V65,1)-SUM(AE$169:AE170))</f>
        <v>13684.210526315786</v>
      </c>
      <c r="AF171" s="41">
        <f>IF(成就内容!W9="","",INDEX($F$4:$F$178*成就内容!W$124/SUM(成就内容!$D$124:$BZ$124),成就内容!W65,1)-SUM(AF$169:AF170))</f>
        <v>0</v>
      </c>
      <c r="AG171" s="41">
        <f>IF(成就内容!X9="","",INDEX($F$4:$F$178*成就内容!X$124/SUM(成就内容!$D$124:$BZ$124),成就内容!X65,1)-SUM(AG$169:AG170))</f>
        <v>0</v>
      </c>
      <c r="AH171" s="41">
        <f>IF(成就内容!Y9="","",INDEX($F$4:$F$178*成就内容!Y$124/SUM(成就内容!$D$124:$BZ$124),成就内容!Y65,1)-SUM(AH$169:AH170))</f>
        <v>0</v>
      </c>
      <c r="AI171" s="41" t="str">
        <f>IF(成就内容!Z9="","",INDEX($F$4:$F$178*成就内容!Z$124/SUM(成就内容!$D$124:$BZ$124),成就内容!Z65,1)-SUM(AI$169:AI170))</f>
        <v/>
      </c>
      <c r="AJ171" s="41">
        <f>IF(成就内容!AA9="","",INDEX($F$4:$F$178*成就内容!AA$124/SUM(成就内容!$D$124:$BZ$124),成就内容!AA65,1)-SUM(AJ$169:AJ170))</f>
        <v>105263.15789473683</v>
      </c>
      <c r="AK171" s="41">
        <f>IF(成就内容!AB9="","",INDEX($F$4:$F$178*成就内容!AB$124/SUM(成就内容!$D$124:$BZ$124),成就内容!AB65,1)-SUM(AK$169:AK170))</f>
        <v>0</v>
      </c>
      <c r="AL171" s="41">
        <f>IF(成就内容!AC9="","",INDEX($F$4:$F$178*成就内容!AC$124/SUM(成就内容!$D$124:$BZ$124),成就内容!AC65,1)-SUM(AL$169:AL170))</f>
        <v>6315.7894736842109</v>
      </c>
      <c r="AM171" s="41">
        <f>IF(成就内容!AD9="","",INDEX($F$4:$F$178*成就内容!AD$124/SUM(成就内容!$D$124:$BZ$124),成就内容!AD65,1)-SUM(AM$169:AM170))</f>
        <v>6315.78947368421</v>
      </c>
      <c r="AN171" s="41">
        <f>IF(成就内容!AE9="","",INDEX($F$4:$F$178*成就内容!AE$124/SUM(成就内容!$D$124:$BZ$124),成就内容!AE65,1)-SUM(AN$169:AN170))</f>
        <v>6315.78947368421</v>
      </c>
      <c r="AO171" s="41">
        <f>IF(成就内容!AF9="","",INDEX($F$4:$F$178*成就内容!AF$124/SUM(成就内容!$D$124:$BZ$124),成就内容!AF65,1)-SUM(AO$169:AO170))</f>
        <v>6315.78947368421</v>
      </c>
      <c r="AP171" s="41">
        <f>IF(成就内容!AG9="","",INDEX($F$4:$F$178*成就内容!AG$124/SUM(成就内容!$D$124:$BZ$124),成就内容!AG65,1)-SUM(AP$169:AP170))</f>
        <v>0</v>
      </c>
      <c r="AQ171" s="41">
        <f>IF(成就内容!AH9="","",INDEX($F$4:$F$178*成就内容!AH$124/SUM(成就内容!$D$124:$BZ$124),成就内容!AH65,1)-SUM(AQ$169:AQ170))</f>
        <v>0</v>
      </c>
      <c r="AR171" s="41">
        <f>IF(成就内容!AI9="","",INDEX($F$4:$F$178*成就内容!AI$124/SUM(成就内容!$D$124:$BZ$124),成就内容!AI65,1)-SUM(AR$169:AR170))</f>
        <v>0</v>
      </c>
      <c r="AS171" s="41">
        <f>IF(成就内容!AJ9="","",INDEX($F$4:$F$178*成就内容!AJ$124/SUM(成就内容!$D$124:$BZ$124),成就内容!AJ65,1)-SUM(AS$169:AS170))</f>
        <v>0</v>
      </c>
      <c r="AT171" s="41" t="str">
        <f>IF(成就内容!AK9="","",INDEX($F$4:$F$178*成就内容!AK$124/SUM(成就内容!$D$124:$BZ$124),成就内容!AK65,1)-SUM(AT$169:AT170))</f>
        <v/>
      </c>
      <c r="AU171" s="41" t="str">
        <f>IF(成就内容!AL9="","",INDEX($F$4:$F$178*成就内容!AL$124/SUM(成就内容!$D$124:$BZ$124),成就内容!AL65,1)-SUM(AU$169:AU170))</f>
        <v/>
      </c>
      <c r="AV171" s="41">
        <f>IF(成就内容!AM9="","",INDEX($F$4:$F$178*成就内容!AM$124/SUM(成就内容!$D$124:$BZ$124),成就内容!AM65,1)-SUM(AV$169:AV170))</f>
        <v>0</v>
      </c>
      <c r="AW171" s="41">
        <f>IF(成就内容!AN9="","",INDEX($F$4:$F$178*成就内容!AN$124/SUM(成就内容!$D$124:$BZ$124),成就内容!AN65,1)-SUM(AW$169:AW170))</f>
        <v>0</v>
      </c>
      <c r="AX171" s="41">
        <f>IF(成就内容!AO9="","",INDEX($F$4:$F$178*成就内容!AO$124/SUM(成就内容!$D$124:$BZ$124),成就内容!AO65,1)-SUM(AX$169:AX170))</f>
        <v>0</v>
      </c>
      <c r="AY171" s="41">
        <f>IF(成就内容!AP9="","",INDEX($F$4:$F$178*成就内容!AP$124/SUM(成就内容!$D$124:$BZ$124),成就内容!AP65,1)-SUM(AY$169:AY170))</f>
        <v>0</v>
      </c>
      <c r="AZ171" s="41">
        <f>IF(成就内容!AQ9="","",INDEX($F$4:$F$178*成就内容!AQ$124/SUM(成就内容!$D$124:$BZ$124),成就内容!AQ65,1)-SUM(AZ$169:AZ170))</f>
        <v>0</v>
      </c>
      <c r="BA171" s="41">
        <f>IF(成就内容!AR9="","",INDEX($F$4:$F$178*成就内容!AR$124/SUM(成就内容!$D$124:$BZ$124),成就内容!AR65,1)-SUM(BA$169:BA170))</f>
        <v>0</v>
      </c>
      <c r="BB171" s="41">
        <f>IF(成就内容!AS9="","",INDEX($F$4:$F$178*成就内容!AS$124/SUM(成就内容!$D$124:$BZ$124),成就内容!AS65,1)-SUM(BB$169:BB170))</f>
        <v>0</v>
      </c>
      <c r="BC171" s="41">
        <f>IF(成就内容!AT9="","",INDEX($F$4:$F$178*成就内容!AT$124/SUM(成就内容!$D$124:$BZ$124),成就内容!AT65,1)-SUM(BC$169:BC170))</f>
        <v>0</v>
      </c>
      <c r="BD171" s="41">
        <f>IF(成就内容!AU9="","",INDEX($F$4:$F$178*成就内容!AU$124/SUM(成就内容!$D$124:$BZ$124),成就内容!AU65,1)-SUM(BD$169:BD170))</f>
        <v>25263.15789473684</v>
      </c>
      <c r="BE171" s="41">
        <f>IF(成就内容!AV9="","",INDEX($F$4:$F$178*成就内容!AV$124/SUM(成就内容!$D$124:$BZ$124),成就内容!AV65,1)-SUM(BE$169:BE170))</f>
        <v>31578.947368421053</v>
      </c>
      <c r="BF171" s="41">
        <f>IF(成就内容!AW9="","",INDEX($F$4:$F$178*成就内容!AW$124/SUM(成就内容!$D$124:$BZ$124),成就内容!AW65,1)-SUM(BF$169:BF170))</f>
        <v>0</v>
      </c>
      <c r="BG171" s="41">
        <f>IF(成就内容!AX9="","",INDEX($F$4:$F$178*成就内容!AX$124/SUM(成就内容!$D$124:$BZ$124),成就内容!AX65,1)-SUM(BG$169:BG170))</f>
        <v>25263.15789473684</v>
      </c>
      <c r="BH171" s="41">
        <f>IF(成就内容!AY9="","",INDEX($F$4:$F$178*成就内容!AY$124/SUM(成就内容!$D$124:$BZ$124),成就内容!AY65,1)-SUM(BH$169:BH170))</f>
        <v>0</v>
      </c>
      <c r="BI171" s="41">
        <f>IF(成就内容!AZ9="","",INDEX($F$4:$F$178*成就内容!AZ$124/SUM(成就内容!$D$124:$BZ$124),成就内容!AZ65,1)-SUM(BI$169:BI170))</f>
        <v>0</v>
      </c>
      <c r="BJ171" s="41">
        <f>IF(成就内容!BA9="","",INDEX($F$4:$F$178*成就内容!BA$124/SUM(成就内容!$D$124:$BZ$124),成就内容!BA65,1)-SUM(BJ$169:BJ170))</f>
        <v>0</v>
      </c>
      <c r="BK171" s="41">
        <f>IF(成就内容!BB9="","",INDEX($F$4:$F$178*成就内容!BB$124/SUM(成就内容!$D$124:$BZ$124),成就内容!BB65,1)-SUM(BK$169:BK170))</f>
        <v>0</v>
      </c>
      <c r="BL171" s="41">
        <f>IF(成就内容!BC9="","",INDEX($F$4:$F$178*成就内容!BC$124/SUM(成就内容!$D$124:$BZ$124),成就内容!BC65,1)-SUM(BL$169:BL170))</f>
        <v>13684.210526315786</v>
      </c>
      <c r="BM171" s="41">
        <f>IF(成就内容!BD9="","",INDEX($F$4:$F$178*成就内容!BD$124/SUM(成就内容!$D$124:$BZ$124),成就内容!BD65,1)-SUM(BM$169:BM170))</f>
        <v>0</v>
      </c>
      <c r="BN171" s="41">
        <f>IF(成就内容!BE9="","",INDEX($F$4:$F$178*成就内容!BE$124/SUM(成就内容!$D$124:$BZ$124),成就内容!BE65,1)-SUM(BN$169:BN170))</f>
        <v>0</v>
      </c>
      <c r="BO171" s="41">
        <f>IF(成就内容!BF9="","",INDEX($F$4:$F$178*成就内容!BF$124/SUM(成就内容!$D$124:$BZ$124),成就内容!BF65,1)-SUM(BO$169:BO170))</f>
        <v>0</v>
      </c>
      <c r="BP171" s="41">
        <f>IF(成就内容!BG9="","",INDEX($F$4:$F$178*成就内容!BG$124/SUM(成就内容!$D$124:$BZ$124),成就内容!BG65,1)-SUM(BP$169:BP170))</f>
        <v>0</v>
      </c>
      <c r="BQ171" s="41">
        <f>IF(成就内容!BH9="","",INDEX($F$4:$F$178*成就内容!BH$124/SUM(成就内容!$D$124:$BZ$124),成就内容!BH65,1)-SUM(BQ$169:BQ170))</f>
        <v>0</v>
      </c>
      <c r="BR171" s="41" t="str">
        <f>IF(成就内容!BI9="","",INDEX($F$4:$F$178*成就内容!BI$124/SUM(成就内容!$D$124:$BZ$124),成就内容!BI65,1)-SUM(BR$169:BR170))</f>
        <v/>
      </c>
      <c r="BS171" s="41">
        <f>IF(成就内容!BJ9="","",INDEX($F$4:$F$178*成就内容!BJ$124/SUM(成就内容!$D$124:$BZ$124),成就内容!BJ65,1)-SUM(BS$169:BS170))</f>
        <v>0</v>
      </c>
      <c r="BT171" s="41">
        <f>IF(成就内容!BK9="","",INDEX($F$4:$F$178*成就内容!BK$124/SUM(成就内容!$D$124:$BZ$124),成就内容!BK65,1)-SUM(BT$169:BT170))</f>
        <v>0</v>
      </c>
      <c r="BU171" s="41">
        <f>IF(成就内容!BL9="","",INDEX($F$4:$F$178*成就内容!BL$124/SUM(成就内容!$D$124:$BZ$124),成就内容!BL65,1)-SUM(BU$169:BU170))</f>
        <v>6842.1052631578932</v>
      </c>
      <c r="BV171" s="41">
        <f>IF(成就内容!BM9="","",INDEX($F$4:$F$178*成就内容!BM$124/SUM(成就内容!$D$124:$BZ$124),成就内容!BM65,1)-SUM(BV$169:BV170))</f>
        <v>0</v>
      </c>
      <c r="BW171" s="41">
        <f>IF(成就内容!BN9="","",INDEX($F$4:$F$178*成就内容!BN$124/SUM(成就内容!$D$124:$BZ$124),成就内容!BN65,1)-SUM(BW$169:BW170))</f>
        <v>0</v>
      </c>
      <c r="BX171" s="41">
        <f>IF(成就内容!BO9="","",INDEX($F$4:$F$178*成就内容!BO$124/SUM(成就内容!$D$124:$BZ$124),成就内容!BO65,1)-SUM(BX$169:BX170))</f>
        <v>0</v>
      </c>
      <c r="BY171" s="41">
        <f>IF(成就内容!BP9="","",INDEX($F$4:$F$178*成就内容!BP$124/SUM(成就内容!$D$124:$BZ$124),成就内容!BP65,1)-SUM(BY$169:BY170))</f>
        <v>0</v>
      </c>
      <c r="BZ171" s="41">
        <f>IF(成就内容!BQ9="","",INDEX($F$4:$F$178*成就内容!BQ$124/SUM(成就内容!$D$124:$BZ$124),成就内容!BQ65,1)-SUM(BZ$169:BZ170))</f>
        <v>0</v>
      </c>
      <c r="CA171" s="41">
        <f>IF(成就内容!BR9="","",INDEX($F$4:$F$178*成就内容!BR$124/SUM(成就内容!$D$124:$BZ$124),成就内容!BR65,1)-SUM(CA$169:CA170))</f>
        <v>0</v>
      </c>
      <c r="CB171" s="41">
        <f>IF(成就内容!BS9="","",INDEX($F$4:$F$178*成就内容!BS$124/SUM(成就内容!$D$124:$BZ$124),成就内容!BS65,1)-SUM(CB$169:CB170))</f>
        <v>0</v>
      </c>
      <c r="CC171" s="41">
        <f>IF(成就内容!BT9="","",INDEX($F$4:$F$178*成就内容!BT$124/SUM(成就内容!$D$124:$BZ$124),成就内容!BT65,1)-SUM(CC$169:CC170))</f>
        <v>0</v>
      </c>
      <c r="CD171" s="41">
        <f>IF(成就内容!BU9="","",INDEX($F$4:$F$178*成就内容!BU$124/SUM(成就内容!$D$124:$BZ$124),成就内容!BU65,1)-SUM(CD$169:CD170))</f>
        <v>0</v>
      </c>
      <c r="CE171" s="41" t="str">
        <f>IF(成就内容!BV9="","",INDEX($F$4:$F$178*成就内容!BV$124/SUM(成就内容!$D$124:$BZ$124),成就内容!BV65,1)-SUM(CE$169:CE170))</f>
        <v/>
      </c>
      <c r="CF171" s="41">
        <f>IF(成就内容!BW9="","",INDEX($F$4:$F$178*成就内容!BW$124/SUM(成就内容!$D$124:$BZ$124),成就内容!BW65,1)-SUM(CF$169:CF170))</f>
        <v>0</v>
      </c>
      <c r="CG171" s="41">
        <f>IF(成就内容!BX9="","",INDEX($F$4:$F$178*成就内容!BX$124/SUM(成就内容!$D$124:$BZ$124),成就内容!BX65,1)-SUM(CG$169:CG170))</f>
        <v>0</v>
      </c>
      <c r="CH171" s="41">
        <f>IF(成就内容!BY9="","",INDEX($F$4:$F$178*成就内容!BY$124/SUM(成就内容!$D$124:$BZ$124),成就内容!BY65,1)-SUM(CH$169:CH170))</f>
        <v>0</v>
      </c>
      <c r="CI171" s="41">
        <f>IF(成就内容!BZ9="","",INDEX($F$4:$F$178*成就内容!BZ$124/SUM(成就内容!$D$124:$BZ$124),成就内容!BZ65,1)-SUM(CI$169:CI170))</f>
        <v>0</v>
      </c>
      <c r="CM171" s="43">
        <v>3</v>
      </c>
      <c r="CN171" s="41">
        <f>IF(M171="","",IF(成就内容!D$124&lt;&gt;"",MAX(ROUNDUP(SMALL(M$169:M$218,$L171)/1000,0)*1000,1000),0))</f>
        <v>0</v>
      </c>
      <c r="CO171" s="41" t="str">
        <f>IF(N171="","",IF(成就内容!E$124&lt;&gt;"",MAX(ROUNDUP(SMALL(N$169:N$218,$L171)/1000,0)*1000,1000),0))</f>
        <v/>
      </c>
      <c r="CP171" s="41">
        <f>IF(O171="","",IF(成就内容!F$124&lt;&gt;"",MAX(ROUNDUP(SMALL(O$169:O$218,$L171)/1000,0)*1000,1000),0))</f>
        <v>0</v>
      </c>
      <c r="CQ171" s="41" t="str">
        <f>IF(P171="","",IF(成就内容!G$124&lt;&gt;"",MAX(ROUNDUP(SMALL(P$169:P$218,$L171)/1000,0)*1000,1000),0))</f>
        <v/>
      </c>
      <c r="CR171" s="41">
        <f>IF(Q171="","",IF(成就内容!H$124&lt;&gt;"",MAX(ROUNDUP(SMALL(Q$169:Q$218,$L171)/1000,0)*1000,1000),0))</f>
        <v>0</v>
      </c>
      <c r="CS171" s="41">
        <f>IF(R171="","",IF(成就内容!I$124&lt;&gt;"",MAX(ROUNDUP(SMALL(R$169:R$218,$L171)/1000,0)*1000,1000),0))</f>
        <v>0</v>
      </c>
      <c r="CT171" s="41">
        <f>IF(S171="","",IF(成就内容!J$124&lt;&gt;"",MAX(ROUNDUP(SMALL(S$169:S$218,$L171)/1000,0)*1000,1000),0))</f>
        <v>0</v>
      </c>
      <c r="CU171" s="41">
        <f>IF(T171="","",IF(成就内容!K$124&lt;&gt;"",MAX(ROUNDUP(SMALL(T$169:T$218,$L171)/1000,0)*1000,1000),0))</f>
        <v>0</v>
      </c>
      <c r="CV171" s="41">
        <f>IF(U171="","",IF(成就内容!L$124&lt;&gt;"",MAX(ROUNDUP(SMALL(U$169:U$218,$L171)/1000,0)*1000,1000),0))</f>
        <v>0</v>
      </c>
      <c r="CW171" s="41">
        <f>IF(V171="","",IF(成就内容!M$124&lt;&gt;"",MAX(ROUNDUP(SMALL(V$169:V$218,$L171)/1000,0)*1000,1000),0))</f>
        <v>13000</v>
      </c>
      <c r="CX171" s="41">
        <f>IF(W171="","",IF(成就内容!N$124&lt;&gt;"",MAX(ROUNDUP(SMALL(W$169:W$218,$L171)/1000,0)*1000,1000),0))</f>
        <v>0</v>
      </c>
      <c r="CY171" s="41">
        <f>IF(X171="","",IF(成就内容!O$124&lt;&gt;"",MAX(ROUNDUP(SMALL(X$169:X$218,$L171)/1000,0)*1000,1000),0))</f>
        <v>0</v>
      </c>
      <c r="CZ171" s="41">
        <f>IF(Y171="","",IF(成就内容!P$124&lt;&gt;"",MAX(ROUNDUP(SMALL(Y$169:Y$218,$L171)/1000,0)*1000,1000),0))</f>
        <v>0</v>
      </c>
      <c r="DA171" s="41">
        <f>IF(Z171="","",IF(成就内容!Q$124&lt;&gt;"",MAX(ROUNDUP(SMALL(Z$169:Z$218,$L171)/1000,0)*1000,1000),0))</f>
        <v>0</v>
      </c>
      <c r="DB171" s="41">
        <f>IF(AA171="","",IF(成就内容!R$124&lt;&gt;"",MAX(ROUNDUP(SMALL(AA$169:AA$218,$L171)/1000,0)*1000,1000),0))</f>
        <v>0</v>
      </c>
      <c r="DC171" s="41">
        <f>IF(AB171="","",IF(成就内容!S$124&lt;&gt;"",MAX(ROUNDUP(SMALL(AB$169:AB$218,$L171)/1000,0)*1000,1000),0))</f>
        <v>0</v>
      </c>
      <c r="DD171" s="41">
        <f>IF(AC171="","",IF(成就内容!T$124&lt;&gt;"",MAX(ROUNDUP(SMALL(AC$169:AC$218,$L171)/1000,0)*1000,1000),0))</f>
        <v>0</v>
      </c>
      <c r="DE171" s="41">
        <f>IF(AD171="","",IF(成就内容!U$124&lt;&gt;"",MAX(ROUNDUP(SMALL(AD$169:AD$218,$L171)/1000,0)*1000,1000),0))</f>
        <v>0</v>
      </c>
      <c r="DF171" s="41">
        <f>IF(AE171="","",IF(成就内容!V$124&lt;&gt;"",MAX(ROUNDUP(SMALL(AE$169:AE$218,$L171)/1000,0)*1000,1000),0))</f>
        <v>14000</v>
      </c>
      <c r="DG171" s="41">
        <f>IF(AF171="","",IF(成就内容!W$124&lt;&gt;"",MAX(ROUNDUP(SMALL(AF$169:AF$218,$L171)/1000,0)*1000,1000),0))</f>
        <v>0</v>
      </c>
      <c r="DH171" s="41">
        <f>IF(AG171="","",IF(成就内容!X$124&lt;&gt;"",MAX(ROUNDUP(SMALL(AG$169:AG$218,$L171)/1000,0)*1000,1000),0))</f>
        <v>0</v>
      </c>
      <c r="DI171" s="41">
        <f>IF(AH171="","",IF(成就内容!Y$124&lt;&gt;"",MAX(ROUNDUP(SMALL(AH$169:AH$218,$L171)/1000,0)*1000,1000),0))</f>
        <v>0</v>
      </c>
      <c r="DJ171" s="41" t="str">
        <f>IF(AI171="","",IF(成就内容!Z$124&lt;&gt;"",MAX(ROUNDUP(SMALL(AI$169:AI$218,$L171)/1000,0)*1000,1000),0))</f>
        <v/>
      </c>
      <c r="DK171" s="41">
        <f>IF(AJ171="","",IF(成就内容!AA$124&lt;&gt;"",MAX(ROUNDUP(SMALL(AJ$169:AJ$218,$L171)/1000,0)*1000,1000),0))</f>
        <v>83000</v>
      </c>
      <c r="DL171" s="41">
        <f>IF(AK171="","",IF(成就内容!AB$124&lt;&gt;"",MAX(ROUNDUP(SMALL(AK$169:AK$218,$L171)/1000,0)*1000,1000),0))</f>
        <v>0</v>
      </c>
      <c r="DM171" s="41">
        <f>IF(AL171="","",IF(成就内容!AC$124&lt;&gt;"",MAX(ROUNDUP(SMALL(AL$169:AL$218,$L171)/1000,0)*1000,1000),0))</f>
        <v>7000</v>
      </c>
      <c r="DN171" s="41">
        <f>IF(AM171="","",IF(成就内容!AD$124&lt;&gt;"",MAX(ROUNDUP(SMALL(AM$169:AM$218,$L171)/1000,0)*1000,1000),0))</f>
        <v>7000</v>
      </c>
      <c r="DO171" s="41">
        <f>IF(AN171="","",IF(成就内容!AE$124&lt;&gt;"",MAX(ROUNDUP(SMALL(AN$169:AN$218,$L171)/1000,0)*1000,1000),0))</f>
        <v>7000</v>
      </c>
      <c r="DP171" s="41">
        <f>IF(AO171="","",IF(成就内容!AF$124&lt;&gt;"",MAX(ROUNDUP(SMALL(AO$169:AO$218,$L171)/1000,0)*1000,1000),0))</f>
        <v>7000</v>
      </c>
      <c r="DQ171" s="41">
        <f>IF(AP171="","",IF(成就内容!AG$124&lt;&gt;"",MAX(ROUNDUP(SMALL(AP$169:AP$218,$L171)/1000,0)*1000,1000),0))</f>
        <v>0</v>
      </c>
      <c r="DR171" s="41">
        <f>IF(AQ171="","",IF(成就内容!AH$124&lt;&gt;"",MAX(ROUNDUP(SMALL(AQ$169:AQ$218,$L171)/1000,0)*1000,1000),0))</f>
        <v>0</v>
      </c>
      <c r="DS171" s="41">
        <f>IF(AR171="","",IF(成就内容!AI$124&lt;&gt;"",MAX(ROUNDUP(SMALL(AR$169:AR$218,$L171)/1000,0)*1000,1000),0))</f>
        <v>0</v>
      </c>
      <c r="DT171" s="41">
        <f>IF(AS171="","",IF(成就内容!AJ$124&lt;&gt;"",MAX(ROUNDUP(SMALL(AS$169:AS$218,$L171)/1000,0)*1000,1000),0))</f>
        <v>0</v>
      </c>
      <c r="DU171" s="41" t="str">
        <f>IF(AT171="","",IF(成就内容!AK$124&lt;&gt;"",MAX(ROUNDUP(SMALL(AT$169:AT$218,$L171)/1000,0)*1000,1000),0))</f>
        <v/>
      </c>
      <c r="DV171" s="41" t="str">
        <f>IF(AU171="","",IF(成就内容!AL$124&lt;&gt;"",MAX(ROUNDUP(SMALL(AU$169:AU$218,$L171)/1000,0)*1000,1000),0))</f>
        <v/>
      </c>
      <c r="DW171" s="41">
        <f>IF(AV171="","",IF(成就内容!AM$124&lt;&gt;"",MAX(ROUNDUP(SMALL(AV$169:AV$218,$L171)/1000,0)*1000,1000),0))</f>
        <v>0</v>
      </c>
      <c r="DX171" s="41">
        <f>IF(AW171="","",IF(成就内容!AN$124&lt;&gt;"",MAX(ROUNDUP(SMALL(AW$169:AW$218,$L171)/1000,0)*1000,1000),0))</f>
        <v>0</v>
      </c>
      <c r="DY171" s="41">
        <f>IF(AX171="","",IF(成就内容!AO$124&lt;&gt;"",MAX(ROUNDUP(SMALL(AX$169:AX$218,$L171)/1000,0)*1000,1000),0))</f>
        <v>0</v>
      </c>
      <c r="DZ171" s="41">
        <f>IF(AY171="","",IF(成就内容!AP$124&lt;&gt;"",MAX(ROUNDUP(SMALL(AY$169:AY$218,$L171)/1000,0)*1000,1000),0))</f>
        <v>0</v>
      </c>
      <c r="EA171" s="41">
        <f>IF(AZ171="","",IF(成就内容!AQ$124&lt;&gt;"",MAX(ROUNDUP(SMALL(AZ$169:AZ$218,$L171)/1000,0)*1000,1000),0))</f>
        <v>0</v>
      </c>
      <c r="EB171" s="41">
        <f>IF(BA171="","",IF(成就内容!AR$124&lt;&gt;"",MAX(ROUNDUP(SMALL(BA$169:BA$218,$L171)/1000,0)*1000,1000),0))</f>
        <v>0</v>
      </c>
      <c r="EC171" s="41">
        <f>IF(BB171="","",IF(成就内容!AS$124&lt;&gt;"",MAX(ROUNDUP(SMALL(BB$169:BB$218,$L171)/1000,0)*1000,1000),0))</f>
        <v>0</v>
      </c>
      <c r="ED171" s="41">
        <f>IF(BC171="","",IF(成就内容!AT$124&lt;&gt;"",MAX(ROUNDUP(SMALL(BC$169:BC$218,$L171)/1000,0)*1000,1000),0))</f>
        <v>0</v>
      </c>
      <c r="EE171" s="41">
        <f>IF(BD171="","",IF(成就内容!AU$124&lt;&gt;"",MAX(ROUNDUP(SMALL(BD$169:BD$218,$L171)/1000,0)*1000,1000),0))</f>
        <v>39000</v>
      </c>
      <c r="EF171" s="41">
        <f>IF(BE171="","",IF(成就内容!AV$124&lt;&gt;"",MAX(ROUNDUP(SMALL(BE$169:BE$218,$L171)/1000,0)*1000,1000),0))</f>
        <v>32000</v>
      </c>
      <c r="EG171" s="41">
        <f>IF(BF171="","",IF(成就内容!AW$124&lt;&gt;"",MAX(ROUNDUP(SMALL(BF$169:BF$218,$L171)/1000,0)*1000,1000),0))</f>
        <v>0</v>
      </c>
      <c r="EH171" s="41">
        <f>IF(BG171="","",IF(成就内容!AX$124&lt;&gt;"",MAX(ROUNDUP(SMALL(BG$169:BG$218,$L171)/1000,0)*1000,1000),0))</f>
        <v>39000</v>
      </c>
      <c r="EI171" s="41">
        <f>IF(BH171="","",IF(成就内容!AY$124&lt;&gt;"",MAX(ROUNDUP(SMALL(BH$169:BH$218,$L171)/1000,0)*1000,1000),0))</f>
        <v>0</v>
      </c>
      <c r="EJ171" s="41">
        <f>IF(BI171="","",IF(成就内容!AZ$124&lt;&gt;"",MAX(ROUNDUP(SMALL(BI$169:BI$218,$L171)/1000,0)*1000,1000),0))</f>
        <v>0</v>
      </c>
      <c r="EK171" s="41">
        <f>IF(BJ171="","",IF(成就内容!BA$124&lt;&gt;"",MAX(ROUNDUP(SMALL(BJ$169:BJ$218,$L171)/1000,0)*1000,1000),0))</f>
        <v>0</v>
      </c>
      <c r="EL171" s="41">
        <f>IF(BK171="","",IF(成就内容!BB$124&lt;&gt;"",MAX(ROUNDUP(SMALL(BK$169:BK$218,$L171)/1000,0)*1000,1000),0))</f>
        <v>0</v>
      </c>
      <c r="EM171" s="41">
        <f>IF(BL171="","",IF(成就内容!BC$124&lt;&gt;"",MAX(ROUNDUP(SMALL(BL$169:BL$218,$L171)/1000,0)*1000,1000),0))</f>
        <v>14000</v>
      </c>
      <c r="EN171" s="41">
        <f>IF(BM171="","",IF(成就内容!BD$124&lt;&gt;"",MAX(ROUNDUP(SMALL(BM$169:BM$218,$L171)/1000,0)*1000,1000),0))</f>
        <v>0</v>
      </c>
      <c r="EO171" s="41">
        <f>IF(BN171="","",IF(成就内容!BE$124&lt;&gt;"",MAX(ROUNDUP(SMALL(BN$169:BN$218,$L171)/1000,0)*1000,1000),0))</f>
        <v>0</v>
      </c>
      <c r="EP171" s="41">
        <f>IF(BO171="","",IF(成就内容!BF$124&lt;&gt;"",MAX(ROUNDUP(SMALL(BO$169:BO$218,$L171)/1000,0)*1000,1000),0))</f>
        <v>0</v>
      </c>
      <c r="EQ171" s="41">
        <f>IF(BP171="","",IF(成就内容!BG$124&lt;&gt;"",MAX(ROUNDUP(SMALL(BP$169:BP$218,$L171)/1000,0)*1000,1000),0))</f>
        <v>0</v>
      </c>
      <c r="ER171" s="41">
        <f>IF(BQ171="","",IF(成就内容!BH$124&lt;&gt;"",MAX(ROUNDUP(SMALL(BQ$169:BQ$218,$L171)/1000,0)*1000,1000),0))</f>
        <v>0</v>
      </c>
      <c r="ES171" s="41" t="str">
        <f>IF(BR171="","",IF(成就内容!BI$124&lt;&gt;"",MAX(ROUNDUP(SMALL(BR$169:BR$218,$L171)/1000,0)*1000,1000),0))</f>
        <v/>
      </c>
      <c r="ET171" s="41">
        <f>IF(BS171="","",IF(成就内容!BJ$124&lt;&gt;"",MAX(ROUNDUP(SMALL(BS$169:BS$218,$L171)/1000,0)*1000,1000),0))</f>
        <v>0</v>
      </c>
      <c r="EU171" s="41">
        <f>IF(BT171="","",IF(成就内容!BK$124&lt;&gt;"",MAX(ROUNDUP(SMALL(BT$169:BT$218,$L171)/1000,0)*1000,1000),0))</f>
        <v>0</v>
      </c>
      <c r="EV171" s="41">
        <f>IF(BU171="","",IF(成就内容!BL$124&lt;&gt;"",MAX(ROUNDUP(SMALL(BU$169:BU$218,$L171)/1000,0)*1000,1000),0))</f>
        <v>7000</v>
      </c>
      <c r="EW171" s="41">
        <f>IF(BV171="","",IF(成就内容!BM$124&lt;&gt;"",MAX(ROUNDUP(SMALL(BV$169:BV$218,$L171)/1000,0)*1000,1000),0))</f>
        <v>0</v>
      </c>
      <c r="EX171" s="41">
        <f>IF(BW171="","",IF(成就内容!BN$124&lt;&gt;"",MAX(ROUNDUP(SMALL(BW$169:BW$218,$L171)/1000,0)*1000,1000),0))</f>
        <v>0</v>
      </c>
      <c r="EY171" s="41">
        <f>IF(BX171="","",IF(成就内容!BO$124&lt;&gt;"",MAX(ROUNDUP(SMALL(BX$169:BX$218,$L171)/1000,0)*1000,1000),0))</f>
        <v>0</v>
      </c>
      <c r="EZ171" s="41">
        <f>IF(BY171="","",IF(成就内容!BP$124&lt;&gt;"",MAX(ROUNDUP(SMALL(BY$169:BY$218,$L171)/1000,0)*1000,1000),0))</f>
        <v>0</v>
      </c>
      <c r="FA171" s="41">
        <f>IF(BZ171="","",IF(成就内容!BQ$124&lt;&gt;"",MAX(ROUNDUP(SMALL(BZ$169:BZ$218,$L171)/1000,0)*1000,1000),0))</f>
        <v>0</v>
      </c>
      <c r="FB171" s="41">
        <f>IF(CA171="","",IF(成就内容!BR$124&lt;&gt;"",MAX(ROUNDUP(SMALL(CA$169:CA$218,$L171)/1000,0)*1000,1000),0))</f>
        <v>0</v>
      </c>
      <c r="FC171" s="41">
        <f>IF(CB171="","",IF(成就内容!BS$124&lt;&gt;"",MAX(ROUNDUP(SMALL(CB$169:CB$218,$L171)/1000,0)*1000,1000),0))</f>
        <v>0</v>
      </c>
      <c r="FD171" s="41">
        <f>IF(CC171="","",IF(成就内容!BT$124&lt;&gt;"",MAX(ROUNDUP(SMALL(CC$169:CC$218,$L171)/1000,0)*1000,1000),0))</f>
        <v>0</v>
      </c>
      <c r="FE171" s="41">
        <f>IF(CD171="","",IF(成就内容!BU$124&lt;&gt;"",MAX(ROUNDUP(SMALL(CD$169:CD$218,$L171)/1000,0)*1000,1000),0))</f>
        <v>0</v>
      </c>
      <c r="FF171" s="41" t="str">
        <f>IF(CE171="","",IF(成就内容!BV$124&lt;&gt;"",MAX(ROUNDUP(SMALL(CE$169:CE$218,$L171)/1000,0)*1000,1000),0))</f>
        <v/>
      </c>
      <c r="FG171" s="41">
        <f>IF(CF171="","",IF(成就内容!BW$124&lt;&gt;"",MAX(ROUNDUP(SMALL(CF$169:CF$218,$L171)/1000,0)*1000,1000),0))</f>
        <v>0</v>
      </c>
      <c r="FH171" s="41">
        <f>IF(CG171="","",IF(成就内容!BX$124&lt;&gt;"",MAX(ROUNDUP(SMALL(CG$169:CG$218,$L171)/1000,0)*1000,1000),0))</f>
        <v>0</v>
      </c>
      <c r="FI171" s="41">
        <f>IF(CH171="","",IF(成就内容!BY$124&lt;&gt;"",MAX(ROUNDUP(SMALL(CH$169:CH$218,$L171)/1000,0)*1000,1000),0))</f>
        <v>0</v>
      </c>
      <c r="FJ171" s="41">
        <f>IF(CI171="","",IF(成就内容!BZ$124&lt;&gt;"",MAX(ROUNDUP(SMALL(CI$169:CI$218,$L171)/1000,0)*1000,1000),0))</f>
        <v>0</v>
      </c>
    </row>
    <row r="172" spans="1:166" x14ac:dyDescent="0.15">
      <c r="A172" s="84"/>
      <c r="B172" s="96"/>
      <c r="C172" s="96"/>
      <c r="D172" s="96"/>
      <c r="E172" s="96"/>
      <c r="F172" s="96"/>
      <c r="G172" s="96"/>
      <c r="H172" s="96"/>
      <c r="I172" s="96"/>
      <c r="L172" s="25">
        <v>4</v>
      </c>
      <c r="M172" s="41">
        <f>IF(成就内容!D10="","",INDEX($F$4:$F$178*成就内容!D$124/SUM(成就内容!$D$124:$BZ$124),成就内容!D66,1)-SUM(M$169:M171))</f>
        <v>0</v>
      </c>
      <c r="N172" s="41" t="str">
        <f>IF(成就内容!E10="","",INDEX($F$4:$F$178*成就内容!E$124/SUM(成就内容!$D$124:$BZ$124),成就内容!E66,1)-SUM(N$169:N171))</f>
        <v/>
      </c>
      <c r="O172" s="41">
        <f>IF(成就内容!F10="","",INDEX($F$4:$F$178*成就内容!F$124/SUM(成就内容!$D$124:$BZ$124),成就内容!F66,1)-SUM(O$169:O171))</f>
        <v>0</v>
      </c>
      <c r="P172" s="41" t="str">
        <f>IF(成就内容!G10="","",INDEX($F$4:$F$178*成就内容!G$124/SUM(成就内容!$D$124:$BZ$124),成就内容!G66,1)-SUM(P$169:P171))</f>
        <v/>
      </c>
      <c r="Q172" s="41">
        <f>IF(成就内容!H10="","",INDEX($F$4:$F$178*成就内容!H$124/SUM(成就内容!$D$124:$BZ$124),成就内容!H66,1)-SUM(Q$169:Q171))</f>
        <v>0</v>
      </c>
      <c r="R172" s="41">
        <f>IF(成就内容!I10="","",INDEX($F$4:$F$178*成就内容!I$124/SUM(成就内容!$D$124:$BZ$124),成就内容!I66,1)-SUM(R$169:R171))</f>
        <v>0</v>
      </c>
      <c r="S172" s="41">
        <f>IF(成就内容!J10="","",INDEX($F$4:$F$178*成就内容!J$124/SUM(成就内容!$D$124:$BZ$124),成就内容!J66,1)-SUM(S$169:S171))</f>
        <v>0</v>
      </c>
      <c r="T172" s="41">
        <f>IF(成就内容!K10="","",INDEX($F$4:$F$178*成就内容!K$124/SUM(成就内容!$D$124:$BZ$124),成就内容!K66,1)-SUM(T$169:T171))</f>
        <v>0</v>
      </c>
      <c r="U172" s="41">
        <f>IF(成就内容!L10="","",INDEX($F$4:$F$178*成就内容!L$124/SUM(成就内容!$D$124:$BZ$124),成就内容!L66,1)-SUM(U$169:U171))</f>
        <v>0</v>
      </c>
      <c r="V172" s="41">
        <f>IF(成就内容!M10="","",INDEX($F$4:$F$178*成就内容!M$124/SUM(成就内容!$D$124:$BZ$124),成就内容!M66,1)-SUM(V$169:V171))</f>
        <v>14210.526315789473</v>
      </c>
      <c r="W172" s="41">
        <f>IF(成就内容!N10="","",INDEX($F$4:$F$178*成就内容!N$124/SUM(成就内容!$D$124:$BZ$124),成就内容!N66,1)-SUM(W$169:W171))</f>
        <v>0</v>
      </c>
      <c r="X172" s="41">
        <f>IF(成就内容!O10="","",INDEX($F$4:$F$178*成就内容!O$124/SUM(成就内容!$D$124:$BZ$124),成就内容!O66,1)-SUM(X$169:X171))</f>
        <v>0</v>
      </c>
      <c r="Y172" s="41">
        <f>IF(成就内容!P10="","",INDEX($F$4:$F$178*成就内容!P$124/SUM(成就内容!$D$124:$BZ$124),成就内容!P66,1)-SUM(Y$169:Y171))</f>
        <v>0</v>
      </c>
      <c r="Z172" s="41">
        <f>IF(成就内容!Q10="","",INDEX($F$4:$F$178*成就内容!Q$124/SUM(成就内容!$D$124:$BZ$124),成就内容!Q66,1)-SUM(Z$169:Z171))</f>
        <v>0</v>
      </c>
      <c r="AA172" s="41">
        <f>IF(成就内容!R10="","",INDEX($F$4:$F$178*成就内容!R$124/SUM(成就内容!$D$124:$BZ$124),成就内容!R66,1)-SUM(AA$169:AA171))</f>
        <v>0</v>
      </c>
      <c r="AB172" s="41">
        <f>IF(成就内容!S10="","",INDEX($F$4:$F$178*成就内容!S$124/SUM(成就内容!$D$124:$BZ$124),成就内容!S66,1)-SUM(AB$169:AB171))</f>
        <v>0</v>
      </c>
      <c r="AC172" s="41">
        <f>IF(成就内容!T10="","",INDEX($F$4:$F$178*成就内容!T$124/SUM(成就内容!$D$124:$BZ$124),成就内容!T66,1)-SUM(AC$169:AC171))</f>
        <v>0</v>
      </c>
      <c r="AD172" s="41">
        <f>IF(成就内容!U10="","",INDEX($F$4:$F$178*成就内容!U$124/SUM(成就内容!$D$124:$BZ$124),成就内容!U66,1)-SUM(AD$169:AD171))</f>
        <v>0</v>
      </c>
      <c r="AE172" s="41">
        <f>IF(成就内容!V10="","",INDEX($F$4:$F$178*成就内容!V$124/SUM(成就内容!$D$124:$BZ$124),成就内容!V66,1)-SUM(AE$169:AE171))</f>
        <v>14736.84210526316</v>
      </c>
      <c r="AF172" s="41">
        <f>IF(成就内容!W10="","",INDEX($F$4:$F$178*成就内容!W$124/SUM(成就内容!$D$124:$BZ$124),成就内容!W66,1)-SUM(AF$169:AF171))</f>
        <v>0</v>
      </c>
      <c r="AG172" s="41">
        <f>IF(成就内容!X10="","",INDEX($F$4:$F$178*成就内容!X$124/SUM(成就内容!$D$124:$BZ$124),成就内容!X66,1)-SUM(AG$169:AG171))</f>
        <v>0</v>
      </c>
      <c r="AH172" s="41">
        <f>IF(成就内容!Y10="","",INDEX($F$4:$F$178*成就内容!Y$124/SUM(成就内容!$D$124:$BZ$124),成就内容!Y66,1)-SUM(AH$169:AH171))</f>
        <v>0</v>
      </c>
      <c r="AI172" s="41" t="str">
        <f>IF(成就内容!Z10="","",INDEX($F$4:$F$178*成就内容!Z$124/SUM(成就内容!$D$124:$BZ$124),成就内容!Z66,1)-SUM(AI$169:AI171))</f>
        <v/>
      </c>
      <c r="AJ172" s="41">
        <f>IF(成就内容!AA10="","",INDEX($F$4:$F$178*成就内容!AA$124/SUM(成就内容!$D$124:$BZ$124),成就内容!AA66,1)-SUM(AJ$169:AJ171))</f>
        <v>98684.210526315786</v>
      </c>
      <c r="AK172" s="41">
        <f>IF(成就内容!AB10="","",INDEX($F$4:$F$178*成就内容!AB$124/SUM(成就内容!$D$124:$BZ$124),成就内容!AB66,1)-SUM(AK$169:AK171))</f>
        <v>0</v>
      </c>
      <c r="AL172" s="41">
        <f>IF(成就内容!AC10="","",INDEX($F$4:$F$178*成就内容!AC$124/SUM(成就内容!$D$124:$BZ$124),成就内容!AC66,1)-SUM(AL$169:AL171))</f>
        <v>7105.2631578947367</v>
      </c>
      <c r="AM172" s="41">
        <f>IF(成就内容!AD10="","",INDEX($F$4:$F$178*成就内容!AD$124/SUM(成就内容!$D$124:$BZ$124),成就内容!AD66,1)-SUM(AM$169:AM171))</f>
        <v>7368.4210526315783</v>
      </c>
      <c r="AN172" s="41">
        <f>IF(成就内容!AE10="","",INDEX($F$4:$F$178*成就内容!AE$124/SUM(成就内容!$D$124:$BZ$124),成就内容!AE66,1)-SUM(AN$169:AN171))</f>
        <v>7368.4210526315783</v>
      </c>
      <c r="AO172" s="41">
        <f>IF(成就内容!AF10="","",INDEX($F$4:$F$178*成就内容!AF$124/SUM(成就内容!$D$124:$BZ$124),成就内容!AF66,1)-SUM(AO$169:AO171))</f>
        <v>7368.4210526315783</v>
      </c>
      <c r="AP172" s="41">
        <f>IF(成就内容!AG10="","",INDEX($F$4:$F$178*成就内容!AG$124/SUM(成就内容!$D$124:$BZ$124),成就内容!AG66,1)-SUM(AP$169:AP171))</f>
        <v>0</v>
      </c>
      <c r="AQ172" s="41">
        <f>IF(成就内容!AH10="","",INDEX($F$4:$F$178*成就内容!AH$124/SUM(成就内容!$D$124:$BZ$124),成就内容!AH66,1)-SUM(AQ$169:AQ171))</f>
        <v>0</v>
      </c>
      <c r="AR172" s="41">
        <f>IF(成就内容!AI10="","",INDEX($F$4:$F$178*成就内容!AI$124/SUM(成就内容!$D$124:$BZ$124),成就内容!AI66,1)-SUM(AR$169:AR171))</f>
        <v>0</v>
      </c>
      <c r="AS172" s="41">
        <f>IF(成就内容!AJ10="","",INDEX($F$4:$F$178*成就内容!AJ$124/SUM(成就内容!$D$124:$BZ$124),成就内容!AJ66,1)-SUM(AS$169:AS171))</f>
        <v>0</v>
      </c>
      <c r="AT172" s="41" t="str">
        <f>IF(成就内容!AK10="","",INDEX($F$4:$F$178*成就内容!AK$124/SUM(成就内容!$D$124:$BZ$124),成就内容!AK66,1)-SUM(AT$169:AT171))</f>
        <v/>
      </c>
      <c r="AU172" s="41" t="str">
        <f>IF(成就内容!AL10="","",INDEX($F$4:$F$178*成就内容!AL$124/SUM(成就内容!$D$124:$BZ$124),成就内容!AL66,1)-SUM(AU$169:AU171))</f>
        <v/>
      </c>
      <c r="AV172" s="41">
        <f>IF(成就内容!AM10="","",INDEX($F$4:$F$178*成就内容!AM$124/SUM(成就内容!$D$124:$BZ$124),成就内容!AM66,1)-SUM(AV$169:AV171))</f>
        <v>0</v>
      </c>
      <c r="AW172" s="41">
        <f>IF(成就内容!AN10="","",INDEX($F$4:$F$178*成就内容!AN$124/SUM(成就内容!$D$124:$BZ$124),成就内容!AN66,1)-SUM(AW$169:AW171))</f>
        <v>0</v>
      </c>
      <c r="AX172" s="41">
        <f>IF(成就内容!AO10="","",INDEX($F$4:$F$178*成就内容!AO$124/SUM(成就内容!$D$124:$BZ$124),成就内容!AO66,1)-SUM(AX$169:AX171))</f>
        <v>0</v>
      </c>
      <c r="AY172" s="41">
        <f>IF(成就内容!AP10="","",INDEX($F$4:$F$178*成就内容!AP$124/SUM(成就内容!$D$124:$BZ$124),成就内容!AP66,1)-SUM(AY$169:AY171))</f>
        <v>0</v>
      </c>
      <c r="AZ172" s="41">
        <f>IF(成就内容!AQ10="","",INDEX($F$4:$F$178*成就内容!AQ$124/SUM(成就内容!$D$124:$BZ$124),成就内容!AQ66,1)-SUM(AZ$169:AZ171))</f>
        <v>0</v>
      </c>
      <c r="BA172" s="41">
        <f>IF(成就内容!AR10="","",INDEX($F$4:$F$178*成就内容!AR$124/SUM(成就内容!$D$124:$BZ$124),成就内容!AR66,1)-SUM(BA$169:BA171))</f>
        <v>0</v>
      </c>
      <c r="BB172" s="41">
        <f>IF(成就内容!AS10="","",INDEX($F$4:$F$178*成就内容!AS$124/SUM(成就内容!$D$124:$BZ$124),成就内容!AS66,1)-SUM(BB$169:BB171))</f>
        <v>0</v>
      </c>
      <c r="BC172" s="41">
        <f>IF(成就内容!AT10="","",INDEX($F$4:$F$178*成就内容!AT$124/SUM(成就内容!$D$124:$BZ$124),成就内容!AT66,1)-SUM(BC$169:BC171))</f>
        <v>0</v>
      </c>
      <c r="BD172" s="41">
        <f>IF(成就内容!AU10="","",INDEX($F$4:$F$178*成就内容!AU$124/SUM(成就内容!$D$124:$BZ$124),成就内容!AU66,1)-SUM(BD$169:BD171))</f>
        <v>38947.368421052641</v>
      </c>
      <c r="BE172" s="41">
        <f>IF(成就内容!AV10="","",INDEX($F$4:$F$178*成就内容!AV$124/SUM(成就内容!$D$124:$BZ$124),成就内容!AV66,1)-SUM(BE$169:BE171))</f>
        <v>31578.947368421053</v>
      </c>
      <c r="BF172" s="41">
        <f>IF(成就内容!AW10="","",INDEX($F$4:$F$178*成就内容!AW$124/SUM(成就内容!$D$124:$BZ$124),成就内容!AW66,1)-SUM(BF$169:BF171))</f>
        <v>0</v>
      </c>
      <c r="BG172" s="41">
        <f>IF(成就内容!AX10="","",INDEX($F$4:$F$178*成就内容!AX$124/SUM(成就内容!$D$124:$BZ$124),成就内容!AX66,1)-SUM(BG$169:BG171))</f>
        <v>38947.368421052641</v>
      </c>
      <c r="BH172" s="41">
        <f>IF(成就内容!AY10="","",INDEX($F$4:$F$178*成就内容!AY$124/SUM(成就内容!$D$124:$BZ$124),成就内容!AY66,1)-SUM(BH$169:BH171))</f>
        <v>0</v>
      </c>
      <c r="BI172" s="41">
        <f>IF(成就内容!AZ10="","",INDEX($F$4:$F$178*成就内容!AZ$124/SUM(成就内容!$D$124:$BZ$124),成就内容!AZ66,1)-SUM(BI$169:BI171))</f>
        <v>0</v>
      </c>
      <c r="BJ172" s="41">
        <f>IF(成就内容!BA10="","",INDEX($F$4:$F$178*成就内容!BA$124/SUM(成就内容!$D$124:$BZ$124),成就内容!BA66,1)-SUM(BJ$169:BJ171))</f>
        <v>0</v>
      </c>
      <c r="BK172" s="41">
        <f>IF(成就内容!BB10="","",INDEX($F$4:$F$178*成就内容!BB$124/SUM(成就内容!$D$124:$BZ$124),成就内容!BB66,1)-SUM(BK$169:BK171))</f>
        <v>0</v>
      </c>
      <c r="BL172" s="41">
        <f>IF(成就内容!BC10="","",INDEX($F$4:$F$178*成就内容!BC$124/SUM(成就内容!$D$124:$BZ$124),成就内容!BC66,1)-SUM(BL$169:BL171))</f>
        <v>14736.84210526316</v>
      </c>
      <c r="BM172" s="41">
        <f>IF(成就内容!BD10="","",INDEX($F$4:$F$178*成就内容!BD$124/SUM(成就内容!$D$124:$BZ$124),成就内容!BD66,1)-SUM(BM$169:BM171))</f>
        <v>0</v>
      </c>
      <c r="BN172" s="41">
        <f>IF(成就内容!BE10="","",INDEX($F$4:$F$178*成就内容!BE$124/SUM(成就内容!$D$124:$BZ$124),成就内容!BE66,1)-SUM(BN$169:BN171))</f>
        <v>0</v>
      </c>
      <c r="BO172" s="41">
        <f>IF(成就内容!BF10="","",INDEX($F$4:$F$178*成就内容!BF$124/SUM(成就内容!$D$124:$BZ$124),成就内容!BF66,1)-SUM(BO$169:BO171))</f>
        <v>0</v>
      </c>
      <c r="BP172" s="41">
        <f>IF(成就内容!BG10="","",INDEX($F$4:$F$178*成就内容!BG$124/SUM(成就内容!$D$124:$BZ$124),成就内容!BG66,1)-SUM(BP$169:BP171))</f>
        <v>0</v>
      </c>
      <c r="BQ172" s="41">
        <f>IF(成就内容!BH10="","",INDEX($F$4:$F$178*成就内容!BH$124/SUM(成就内容!$D$124:$BZ$124),成就内容!BH66,1)-SUM(BQ$169:BQ171))</f>
        <v>0</v>
      </c>
      <c r="BR172" s="41" t="str">
        <f>IF(成就内容!BI10="","",INDEX($F$4:$F$178*成就内容!BI$124/SUM(成就内容!$D$124:$BZ$124),成就内容!BI66,1)-SUM(BR$169:BR171))</f>
        <v/>
      </c>
      <c r="BS172" s="41">
        <f>IF(成就内容!BJ10="","",INDEX($F$4:$F$178*成就内容!BJ$124/SUM(成就内容!$D$124:$BZ$124),成就内容!BJ66,1)-SUM(BS$169:BS171))</f>
        <v>0</v>
      </c>
      <c r="BT172" s="41">
        <f>IF(成就内容!BK10="","",INDEX($F$4:$F$178*成就内容!BK$124/SUM(成就内容!$D$124:$BZ$124),成就内容!BK66,1)-SUM(BT$169:BT171))</f>
        <v>0</v>
      </c>
      <c r="BU172" s="41">
        <f>IF(成就内容!BL10="","",INDEX($F$4:$F$178*成就内容!BL$124/SUM(成就内容!$D$124:$BZ$124),成就内容!BL66,1)-SUM(BU$169:BU171))</f>
        <v>7368.4210526315801</v>
      </c>
      <c r="BV172" s="41">
        <f>IF(成就内容!BM10="","",INDEX($F$4:$F$178*成就内容!BM$124/SUM(成就内容!$D$124:$BZ$124),成就内容!BM66,1)-SUM(BV$169:BV171))</f>
        <v>0</v>
      </c>
      <c r="BW172" s="41">
        <f>IF(成就内容!BN10="","",INDEX($F$4:$F$178*成就内容!BN$124/SUM(成就内容!$D$124:$BZ$124),成就内容!BN66,1)-SUM(BW$169:BW171))</f>
        <v>0</v>
      </c>
      <c r="BX172" s="41">
        <f>IF(成就内容!BO10="","",INDEX($F$4:$F$178*成就内容!BO$124/SUM(成就内容!$D$124:$BZ$124),成就内容!BO66,1)-SUM(BX$169:BX171))</f>
        <v>0</v>
      </c>
      <c r="BY172" s="41">
        <f>IF(成就内容!BP10="","",INDEX($F$4:$F$178*成就内容!BP$124/SUM(成就内容!$D$124:$BZ$124),成就内容!BP66,1)-SUM(BY$169:BY171))</f>
        <v>0</v>
      </c>
      <c r="BZ172" s="41">
        <f>IF(成就内容!BQ10="","",INDEX($F$4:$F$178*成就内容!BQ$124/SUM(成就内容!$D$124:$BZ$124),成就内容!BQ66,1)-SUM(BZ$169:BZ171))</f>
        <v>0</v>
      </c>
      <c r="CA172" s="41">
        <f>IF(成就内容!BR10="","",INDEX($F$4:$F$178*成就内容!BR$124/SUM(成就内容!$D$124:$BZ$124),成就内容!BR66,1)-SUM(CA$169:CA171))</f>
        <v>0</v>
      </c>
      <c r="CB172" s="41">
        <f>IF(成就内容!BS10="","",INDEX($F$4:$F$178*成就内容!BS$124/SUM(成就内容!$D$124:$BZ$124),成就内容!BS66,1)-SUM(CB$169:CB171))</f>
        <v>0</v>
      </c>
      <c r="CC172" s="41">
        <f>IF(成就内容!BT10="","",INDEX($F$4:$F$178*成就内容!BT$124/SUM(成就内容!$D$124:$BZ$124),成就内容!BT66,1)-SUM(CC$169:CC171))</f>
        <v>0</v>
      </c>
      <c r="CD172" s="41">
        <f>IF(成就内容!BU10="","",INDEX($F$4:$F$178*成就内容!BU$124/SUM(成就内容!$D$124:$BZ$124),成就内容!BU66,1)-SUM(CD$169:CD171))</f>
        <v>0</v>
      </c>
      <c r="CE172" s="41" t="str">
        <f>IF(成就内容!BV10="","",INDEX($F$4:$F$178*成就内容!BV$124/SUM(成就内容!$D$124:$BZ$124),成就内容!BV66,1)-SUM(CE$169:CE171))</f>
        <v/>
      </c>
      <c r="CF172" s="41">
        <f>IF(成就内容!BW10="","",INDEX($F$4:$F$178*成就内容!BW$124/SUM(成就内容!$D$124:$BZ$124),成就内容!BW66,1)-SUM(CF$169:CF171))</f>
        <v>0</v>
      </c>
      <c r="CG172" s="41">
        <f>IF(成就内容!BX10="","",INDEX($F$4:$F$178*成就内容!BX$124/SUM(成就内容!$D$124:$BZ$124),成就内容!BX66,1)-SUM(CG$169:CG171))</f>
        <v>0</v>
      </c>
      <c r="CH172" s="41">
        <f>IF(成就内容!BY10="","",INDEX($F$4:$F$178*成就内容!BY$124/SUM(成就内容!$D$124:$BZ$124),成就内容!BY66,1)-SUM(CH$169:CH171))</f>
        <v>0</v>
      </c>
      <c r="CI172" s="41">
        <f>IF(成就内容!BZ10="","",INDEX($F$4:$F$178*成就内容!BZ$124/SUM(成就内容!$D$124:$BZ$124),成就内容!BZ66,1)-SUM(CI$169:CI171))</f>
        <v>0</v>
      </c>
      <c r="CM172" s="43">
        <v>4</v>
      </c>
      <c r="CN172" s="41">
        <f>IF(M172="","",IF(成就内容!D$124&lt;&gt;"",MAX(ROUNDUP(SMALL(M$169:M$218,$L172)/1000,0)*1000,1000),0))</f>
        <v>0</v>
      </c>
      <c r="CO172" s="41" t="str">
        <f>IF(N172="","",IF(成就内容!E$124&lt;&gt;"",MAX(ROUNDUP(SMALL(N$169:N$218,$L172)/1000,0)*1000,1000),0))</f>
        <v/>
      </c>
      <c r="CP172" s="41">
        <f>IF(O172="","",IF(成就内容!F$124&lt;&gt;"",MAX(ROUNDUP(SMALL(O$169:O$218,$L172)/1000,0)*1000,1000),0))</f>
        <v>0</v>
      </c>
      <c r="CQ172" s="41" t="str">
        <f>IF(P172="","",IF(成就内容!G$124&lt;&gt;"",MAX(ROUNDUP(SMALL(P$169:P$218,$L172)/1000,0)*1000,1000),0))</f>
        <v/>
      </c>
      <c r="CR172" s="41">
        <f>IF(Q172="","",IF(成就内容!H$124&lt;&gt;"",MAX(ROUNDUP(SMALL(Q$169:Q$218,$L172)/1000,0)*1000,1000),0))</f>
        <v>0</v>
      </c>
      <c r="CS172" s="41">
        <f>IF(R172="","",IF(成就内容!I$124&lt;&gt;"",MAX(ROUNDUP(SMALL(R$169:R$218,$L172)/1000,0)*1000,1000),0))</f>
        <v>0</v>
      </c>
      <c r="CT172" s="41">
        <f>IF(S172="","",IF(成就内容!J$124&lt;&gt;"",MAX(ROUNDUP(SMALL(S$169:S$218,$L172)/1000,0)*1000,1000),0))</f>
        <v>0</v>
      </c>
      <c r="CU172" s="41">
        <f>IF(T172="","",IF(成就内容!K$124&lt;&gt;"",MAX(ROUNDUP(SMALL(T$169:T$218,$L172)/1000,0)*1000,1000),0))</f>
        <v>0</v>
      </c>
      <c r="CV172" s="41">
        <f>IF(U172="","",IF(成就内容!L$124&lt;&gt;"",MAX(ROUNDUP(SMALL(U$169:U$218,$L172)/1000,0)*1000,1000),0))</f>
        <v>0</v>
      </c>
      <c r="CW172" s="41">
        <f>IF(V172="","",IF(成就内容!M$124&lt;&gt;"",MAX(ROUNDUP(SMALL(V$169:V$218,$L172)/1000,0)*1000,1000),0))</f>
        <v>15000</v>
      </c>
      <c r="CX172" s="41">
        <f>IF(W172="","",IF(成就内容!N$124&lt;&gt;"",MAX(ROUNDUP(SMALL(W$169:W$218,$L172)/1000,0)*1000,1000),0))</f>
        <v>0</v>
      </c>
      <c r="CY172" s="41">
        <f>IF(X172="","",IF(成就内容!O$124&lt;&gt;"",MAX(ROUNDUP(SMALL(X$169:X$218,$L172)/1000,0)*1000,1000),0))</f>
        <v>0</v>
      </c>
      <c r="CZ172" s="41">
        <f>IF(Y172="","",IF(成就内容!P$124&lt;&gt;"",MAX(ROUNDUP(SMALL(Y$169:Y$218,$L172)/1000,0)*1000,1000),0))</f>
        <v>0</v>
      </c>
      <c r="DA172" s="41">
        <f>IF(Z172="","",IF(成就内容!Q$124&lt;&gt;"",MAX(ROUNDUP(SMALL(Z$169:Z$218,$L172)/1000,0)*1000,1000),0))</f>
        <v>0</v>
      </c>
      <c r="DB172" s="41">
        <f>IF(AA172="","",IF(成就内容!R$124&lt;&gt;"",MAX(ROUNDUP(SMALL(AA$169:AA$218,$L172)/1000,0)*1000,1000),0))</f>
        <v>0</v>
      </c>
      <c r="DC172" s="41">
        <f>IF(AB172="","",IF(成就内容!S$124&lt;&gt;"",MAX(ROUNDUP(SMALL(AB$169:AB$218,$L172)/1000,0)*1000,1000),0))</f>
        <v>0</v>
      </c>
      <c r="DD172" s="41">
        <f>IF(AC172="","",IF(成就内容!T$124&lt;&gt;"",MAX(ROUNDUP(SMALL(AC$169:AC$218,$L172)/1000,0)*1000,1000),0))</f>
        <v>0</v>
      </c>
      <c r="DE172" s="41">
        <f>IF(AD172="","",IF(成就内容!U$124&lt;&gt;"",MAX(ROUNDUP(SMALL(AD$169:AD$218,$L172)/1000,0)*1000,1000),0))</f>
        <v>0</v>
      </c>
      <c r="DF172" s="41">
        <f>IF(AE172="","",IF(成就内容!V$124&lt;&gt;"",MAX(ROUNDUP(SMALL(AE$169:AE$218,$L172)/1000,0)*1000,1000),0))</f>
        <v>15000</v>
      </c>
      <c r="DG172" s="41">
        <f>IF(AF172="","",IF(成就内容!W$124&lt;&gt;"",MAX(ROUNDUP(SMALL(AF$169:AF$218,$L172)/1000,0)*1000,1000),0))</f>
        <v>0</v>
      </c>
      <c r="DH172" s="41">
        <f>IF(AG172="","",IF(成就内容!X$124&lt;&gt;"",MAX(ROUNDUP(SMALL(AG$169:AG$218,$L172)/1000,0)*1000,1000),0))</f>
        <v>0</v>
      </c>
      <c r="DI172" s="41">
        <f>IF(AH172="","",IF(成就内容!Y$124&lt;&gt;"",MAX(ROUNDUP(SMALL(AH$169:AH$218,$L172)/1000,0)*1000,1000),0))</f>
        <v>0</v>
      </c>
      <c r="DJ172" s="41" t="str">
        <f>IF(AI172="","",IF(成就内容!Z$124&lt;&gt;"",MAX(ROUNDUP(SMALL(AI$169:AI$218,$L172)/1000,0)*1000,1000),0))</f>
        <v/>
      </c>
      <c r="DK172" s="41">
        <f>IF(AJ172="","",IF(成就内容!AA$124&lt;&gt;"",MAX(ROUNDUP(SMALL(AJ$169:AJ$218,$L172)/1000,0)*1000,1000),0))</f>
        <v>83000</v>
      </c>
      <c r="DL172" s="41">
        <f>IF(AK172="","",IF(成就内容!AB$124&lt;&gt;"",MAX(ROUNDUP(SMALL(AK$169:AK$218,$L172)/1000,0)*1000,1000),0))</f>
        <v>0</v>
      </c>
      <c r="DM172" s="41">
        <f>IF(AL172="","",IF(成就内容!AC$124&lt;&gt;"",MAX(ROUNDUP(SMALL(AL$169:AL$218,$L172)/1000,0)*1000,1000),0))</f>
        <v>8000</v>
      </c>
      <c r="DN172" s="41">
        <f>IF(AM172="","",IF(成就内容!AD$124&lt;&gt;"",MAX(ROUNDUP(SMALL(AM$169:AM$218,$L172)/1000,0)*1000,1000),0))</f>
        <v>8000</v>
      </c>
      <c r="DO172" s="41">
        <f>IF(AN172="","",IF(成就内容!AE$124&lt;&gt;"",MAX(ROUNDUP(SMALL(AN$169:AN$218,$L172)/1000,0)*1000,1000),0))</f>
        <v>8000</v>
      </c>
      <c r="DP172" s="41">
        <f>IF(AO172="","",IF(成就内容!AF$124&lt;&gt;"",MAX(ROUNDUP(SMALL(AO$169:AO$218,$L172)/1000,0)*1000,1000),0))</f>
        <v>8000</v>
      </c>
      <c r="DQ172" s="41">
        <f>IF(AP172="","",IF(成就内容!AG$124&lt;&gt;"",MAX(ROUNDUP(SMALL(AP$169:AP$218,$L172)/1000,0)*1000,1000),0))</f>
        <v>0</v>
      </c>
      <c r="DR172" s="41">
        <f>IF(AQ172="","",IF(成就内容!AH$124&lt;&gt;"",MAX(ROUNDUP(SMALL(AQ$169:AQ$218,$L172)/1000,0)*1000,1000),0))</f>
        <v>0</v>
      </c>
      <c r="DS172" s="41">
        <f>IF(AR172="","",IF(成就内容!AI$124&lt;&gt;"",MAX(ROUNDUP(SMALL(AR$169:AR$218,$L172)/1000,0)*1000,1000),0))</f>
        <v>0</v>
      </c>
      <c r="DT172" s="41">
        <f>IF(AS172="","",IF(成就内容!AJ$124&lt;&gt;"",MAX(ROUNDUP(SMALL(AS$169:AS$218,$L172)/1000,0)*1000,1000),0))</f>
        <v>0</v>
      </c>
      <c r="DU172" s="41" t="str">
        <f>IF(AT172="","",IF(成就内容!AK$124&lt;&gt;"",MAX(ROUNDUP(SMALL(AT$169:AT$218,$L172)/1000,0)*1000,1000),0))</f>
        <v/>
      </c>
      <c r="DV172" s="41" t="str">
        <f>IF(AU172="","",IF(成就内容!AL$124&lt;&gt;"",MAX(ROUNDUP(SMALL(AU$169:AU$218,$L172)/1000,0)*1000,1000),0))</f>
        <v/>
      </c>
      <c r="DW172" s="41">
        <f>IF(AV172="","",IF(成就内容!AM$124&lt;&gt;"",MAX(ROUNDUP(SMALL(AV$169:AV$218,$L172)/1000,0)*1000,1000),0))</f>
        <v>0</v>
      </c>
      <c r="DX172" s="41">
        <f>IF(AW172="","",IF(成就内容!AN$124&lt;&gt;"",MAX(ROUNDUP(SMALL(AW$169:AW$218,$L172)/1000,0)*1000,1000),0))</f>
        <v>0</v>
      </c>
      <c r="DY172" s="41">
        <f>IF(AX172="","",IF(成就内容!AO$124&lt;&gt;"",MAX(ROUNDUP(SMALL(AX$169:AX$218,$L172)/1000,0)*1000,1000),0))</f>
        <v>0</v>
      </c>
      <c r="DZ172" s="41">
        <f>IF(AY172="","",IF(成就内容!AP$124&lt;&gt;"",MAX(ROUNDUP(SMALL(AY$169:AY$218,$L172)/1000,0)*1000,1000),0))</f>
        <v>0</v>
      </c>
      <c r="EA172" s="41">
        <f>IF(AZ172="","",IF(成就内容!AQ$124&lt;&gt;"",MAX(ROUNDUP(SMALL(AZ$169:AZ$218,$L172)/1000,0)*1000,1000),0))</f>
        <v>0</v>
      </c>
      <c r="EB172" s="41">
        <f>IF(BA172="","",IF(成就内容!AR$124&lt;&gt;"",MAX(ROUNDUP(SMALL(BA$169:BA$218,$L172)/1000,0)*1000,1000),0))</f>
        <v>0</v>
      </c>
      <c r="EC172" s="41">
        <f>IF(BB172="","",IF(成就内容!AS$124&lt;&gt;"",MAX(ROUNDUP(SMALL(BB$169:BB$218,$L172)/1000,0)*1000,1000),0))</f>
        <v>0</v>
      </c>
      <c r="ED172" s="41">
        <f>IF(BC172="","",IF(成就内容!AT$124&lt;&gt;"",MAX(ROUNDUP(SMALL(BC$169:BC$218,$L172)/1000,0)*1000,1000),0))</f>
        <v>0</v>
      </c>
      <c r="EE172" s="41">
        <f>IF(BD172="","",IF(成就内容!AU$124&lt;&gt;"",MAX(ROUNDUP(SMALL(BD$169:BD$218,$L172)/1000,0)*1000,1000),0))</f>
        <v>53000</v>
      </c>
      <c r="EF172" s="41">
        <f>IF(BE172="","",IF(成就内容!AV$124&lt;&gt;"",MAX(ROUNDUP(SMALL(BE$169:BE$218,$L172)/1000,0)*1000,1000),0))</f>
        <v>45000</v>
      </c>
      <c r="EG172" s="41">
        <f>IF(BF172="","",IF(成就内容!AW$124&lt;&gt;"",MAX(ROUNDUP(SMALL(BF$169:BF$218,$L172)/1000,0)*1000,1000),0))</f>
        <v>0</v>
      </c>
      <c r="EH172" s="41">
        <f>IF(BG172="","",IF(成就内容!AX$124&lt;&gt;"",MAX(ROUNDUP(SMALL(BG$169:BG$218,$L172)/1000,0)*1000,1000),0))</f>
        <v>53000</v>
      </c>
      <c r="EI172" s="41">
        <f>IF(BH172="","",IF(成就内容!AY$124&lt;&gt;"",MAX(ROUNDUP(SMALL(BH$169:BH$218,$L172)/1000,0)*1000,1000),0))</f>
        <v>0</v>
      </c>
      <c r="EJ172" s="41">
        <f>IF(BI172="","",IF(成就内容!AZ$124&lt;&gt;"",MAX(ROUNDUP(SMALL(BI$169:BI$218,$L172)/1000,0)*1000,1000),0))</f>
        <v>0</v>
      </c>
      <c r="EK172" s="41">
        <f>IF(BJ172="","",IF(成就内容!BA$124&lt;&gt;"",MAX(ROUNDUP(SMALL(BJ$169:BJ$218,$L172)/1000,0)*1000,1000),0))</f>
        <v>0</v>
      </c>
      <c r="EL172" s="41">
        <f>IF(BK172="","",IF(成就内容!BB$124&lt;&gt;"",MAX(ROUNDUP(SMALL(BK$169:BK$218,$L172)/1000,0)*1000,1000),0))</f>
        <v>0</v>
      </c>
      <c r="EM172" s="41">
        <f>IF(BL172="","",IF(成就内容!BC$124&lt;&gt;"",MAX(ROUNDUP(SMALL(BL$169:BL$218,$L172)/1000,0)*1000,1000),0))</f>
        <v>15000</v>
      </c>
      <c r="EN172" s="41">
        <f>IF(BM172="","",IF(成就内容!BD$124&lt;&gt;"",MAX(ROUNDUP(SMALL(BM$169:BM$218,$L172)/1000,0)*1000,1000),0))</f>
        <v>0</v>
      </c>
      <c r="EO172" s="41">
        <f>IF(BN172="","",IF(成就内容!BE$124&lt;&gt;"",MAX(ROUNDUP(SMALL(BN$169:BN$218,$L172)/1000,0)*1000,1000),0))</f>
        <v>0</v>
      </c>
      <c r="EP172" s="41">
        <f>IF(BO172="","",IF(成就内容!BF$124&lt;&gt;"",MAX(ROUNDUP(SMALL(BO$169:BO$218,$L172)/1000,0)*1000,1000),0))</f>
        <v>0</v>
      </c>
      <c r="EQ172" s="41">
        <f>IF(BP172="","",IF(成就内容!BG$124&lt;&gt;"",MAX(ROUNDUP(SMALL(BP$169:BP$218,$L172)/1000,0)*1000,1000),0))</f>
        <v>0</v>
      </c>
      <c r="ER172" s="41">
        <f>IF(BQ172="","",IF(成就内容!BH$124&lt;&gt;"",MAX(ROUNDUP(SMALL(BQ$169:BQ$218,$L172)/1000,0)*1000,1000),0))</f>
        <v>0</v>
      </c>
      <c r="ES172" s="41" t="str">
        <f>IF(BR172="","",IF(成就内容!BI$124&lt;&gt;"",MAX(ROUNDUP(SMALL(BR$169:BR$218,$L172)/1000,0)*1000,1000),0))</f>
        <v/>
      </c>
      <c r="ET172" s="41">
        <f>IF(BS172="","",IF(成就内容!BJ$124&lt;&gt;"",MAX(ROUNDUP(SMALL(BS$169:BS$218,$L172)/1000,0)*1000,1000),0))</f>
        <v>0</v>
      </c>
      <c r="EU172" s="41">
        <f>IF(BT172="","",IF(成就内容!BK$124&lt;&gt;"",MAX(ROUNDUP(SMALL(BT$169:BT$218,$L172)/1000,0)*1000,1000),0))</f>
        <v>0</v>
      </c>
      <c r="EV172" s="41">
        <f>IF(BU172="","",IF(成就内容!BL$124&lt;&gt;"",MAX(ROUNDUP(SMALL(BU$169:BU$218,$L172)/1000,0)*1000,1000),0))</f>
        <v>8000</v>
      </c>
      <c r="EW172" s="41">
        <f>IF(BV172="","",IF(成就内容!BM$124&lt;&gt;"",MAX(ROUNDUP(SMALL(BV$169:BV$218,$L172)/1000,0)*1000,1000),0))</f>
        <v>0</v>
      </c>
      <c r="EX172" s="41">
        <f>IF(BW172="","",IF(成就内容!BN$124&lt;&gt;"",MAX(ROUNDUP(SMALL(BW$169:BW$218,$L172)/1000,0)*1000,1000),0))</f>
        <v>0</v>
      </c>
      <c r="EY172" s="41">
        <f>IF(BX172="","",IF(成就内容!BO$124&lt;&gt;"",MAX(ROUNDUP(SMALL(BX$169:BX$218,$L172)/1000,0)*1000,1000),0))</f>
        <v>0</v>
      </c>
      <c r="EZ172" s="41">
        <f>IF(BY172="","",IF(成就内容!BP$124&lt;&gt;"",MAX(ROUNDUP(SMALL(BY$169:BY$218,$L172)/1000,0)*1000,1000),0))</f>
        <v>0</v>
      </c>
      <c r="FA172" s="41">
        <f>IF(BZ172="","",IF(成就内容!BQ$124&lt;&gt;"",MAX(ROUNDUP(SMALL(BZ$169:BZ$218,$L172)/1000,0)*1000,1000),0))</f>
        <v>0</v>
      </c>
      <c r="FB172" s="41">
        <f>IF(CA172="","",IF(成就内容!BR$124&lt;&gt;"",MAX(ROUNDUP(SMALL(CA$169:CA$218,$L172)/1000,0)*1000,1000),0))</f>
        <v>0</v>
      </c>
      <c r="FC172" s="41">
        <f>IF(CB172="","",IF(成就内容!BS$124&lt;&gt;"",MAX(ROUNDUP(SMALL(CB$169:CB$218,$L172)/1000,0)*1000,1000),0))</f>
        <v>0</v>
      </c>
      <c r="FD172" s="41">
        <f>IF(CC172="","",IF(成就内容!BT$124&lt;&gt;"",MAX(ROUNDUP(SMALL(CC$169:CC$218,$L172)/1000,0)*1000,1000),0))</f>
        <v>0</v>
      </c>
      <c r="FE172" s="41">
        <f>IF(CD172="","",IF(成就内容!BU$124&lt;&gt;"",MAX(ROUNDUP(SMALL(CD$169:CD$218,$L172)/1000,0)*1000,1000),0))</f>
        <v>0</v>
      </c>
      <c r="FF172" s="41" t="str">
        <f>IF(CE172="","",IF(成就内容!BV$124&lt;&gt;"",MAX(ROUNDUP(SMALL(CE$169:CE$218,$L172)/1000,0)*1000,1000),0))</f>
        <v/>
      </c>
      <c r="FG172" s="41">
        <f>IF(CF172="","",IF(成就内容!BW$124&lt;&gt;"",MAX(ROUNDUP(SMALL(CF$169:CF$218,$L172)/1000,0)*1000,1000),0))</f>
        <v>0</v>
      </c>
      <c r="FH172" s="41">
        <f>IF(CG172="","",IF(成就内容!BX$124&lt;&gt;"",MAX(ROUNDUP(SMALL(CG$169:CG$218,$L172)/1000,0)*1000,1000),0))</f>
        <v>0</v>
      </c>
      <c r="FI172" s="41">
        <f>IF(CH172="","",IF(成就内容!BY$124&lt;&gt;"",MAX(ROUNDUP(SMALL(CH$169:CH$218,$L172)/1000,0)*1000,1000),0))</f>
        <v>0</v>
      </c>
      <c r="FJ172" s="41">
        <f>IF(CI172="","",IF(成就内容!BZ$124&lt;&gt;"",MAX(ROUNDUP(SMALL(CI$169:CI$218,$L172)/1000,0)*1000,1000),0))</f>
        <v>0</v>
      </c>
    </row>
    <row r="173" spans="1:166" x14ac:dyDescent="0.15">
      <c r="A173" s="84"/>
      <c r="B173" s="96"/>
      <c r="C173" s="96"/>
      <c r="D173" s="96"/>
      <c r="E173" s="96"/>
      <c r="F173" s="96"/>
      <c r="G173" s="96"/>
      <c r="H173" s="96"/>
      <c r="I173" s="96"/>
      <c r="L173" s="25">
        <v>5</v>
      </c>
      <c r="M173" s="41">
        <f>IF(成就内容!D11="","",INDEX($F$4:$F$178*成就内容!D$124/SUM(成就内容!$D$124:$BZ$124),成就内容!D67,1)-SUM(M$169:M172))</f>
        <v>0</v>
      </c>
      <c r="N173" s="41" t="str">
        <f>IF(成就内容!E11="","",INDEX($F$4:$F$178*成就内容!E$124/SUM(成就内容!$D$124:$BZ$124),成就内容!E67,1)-SUM(N$169:N172))</f>
        <v/>
      </c>
      <c r="O173" s="41">
        <f>IF(成就内容!F11="","",INDEX($F$4:$F$178*成就内容!F$124/SUM(成就内容!$D$124:$BZ$124),成就内容!F67,1)-SUM(O$169:O172))</f>
        <v>0</v>
      </c>
      <c r="P173" s="41" t="str">
        <f>IF(成就内容!G11="","",INDEX($F$4:$F$178*成就内容!G$124/SUM(成就内容!$D$124:$BZ$124),成就内容!G67,1)-SUM(P$169:P172))</f>
        <v/>
      </c>
      <c r="Q173" s="41">
        <f>IF(成就内容!H11="","",INDEX($F$4:$F$178*成就内容!H$124/SUM(成就内容!$D$124:$BZ$124),成就内容!H67,1)-SUM(Q$169:Q172))</f>
        <v>0</v>
      </c>
      <c r="R173" s="41">
        <f>IF(成就内容!I11="","",INDEX($F$4:$F$178*成就内容!I$124/SUM(成就内容!$D$124:$BZ$124),成就内容!I67,1)-SUM(R$169:R172))</f>
        <v>0</v>
      </c>
      <c r="S173" s="41">
        <f>IF(成就内容!J11="","",INDEX($F$4:$F$178*成就内容!J$124/SUM(成就内容!$D$124:$BZ$124),成就内容!J67,1)-SUM(S$169:S172))</f>
        <v>0</v>
      </c>
      <c r="T173" s="41">
        <f>IF(成就内容!K11="","",INDEX($F$4:$F$178*成就内容!K$124/SUM(成就内容!$D$124:$BZ$124),成就内容!K67,1)-SUM(T$169:T172))</f>
        <v>0</v>
      </c>
      <c r="U173" s="41">
        <f>IF(成就内容!L11="","",INDEX($F$4:$F$178*成就内容!L$124/SUM(成就内容!$D$124:$BZ$124),成就内容!L67,1)-SUM(U$169:U172))</f>
        <v>0</v>
      </c>
      <c r="V173" s="41">
        <f>IF(成就内容!M11="","",INDEX($F$4:$F$178*成就内容!M$124/SUM(成就内容!$D$124:$BZ$124),成就内容!M67,1)-SUM(V$169:V172))</f>
        <v>14736.84210526316</v>
      </c>
      <c r="W173" s="41">
        <f>IF(成就内容!N11="","",INDEX($F$4:$F$178*成就内容!N$124/SUM(成就内容!$D$124:$BZ$124),成就内容!N67,1)-SUM(W$169:W172))</f>
        <v>0</v>
      </c>
      <c r="X173" s="41">
        <f>IF(成就内容!O11="","",INDEX($F$4:$F$178*成就内容!O$124/SUM(成就内容!$D$124:$BZ$124),成就内容!O67,1)-SUM(X$169:X172))</f>
        <v>0</v>
      </c>
      <c r="Y173" s="41">
        <f>IF(成就内容!P11="","",INDEX($F$4:$F$178*成就内容!P$124/SUM(成就内容!$D$124:$BZ$124),成就内容!P67,1)-SUM(Y$169:Y172))</f>
        <v>0</v>
      </c>
      <c r="Z173" s="41">
        <f>IF(成就内容!Q11="","",INDEX($F$4:$F$178*成就内容!Q$124/SUM(成就内容!$D$124:$BZ$124),成就内容!Q67,1)-SUM(Z$169:Z172))</f>
        <v>0</v>
      </c>
      <c r="AA173" s="41">
        <f>IF(成就内容!R11="","",INDEX($F$4:$F$178*成就内容!R$124/SUM(成就内容!$D$124:$BZ$124),成就内容!R67,1)-SUM(AA$169:AA172))</f>
        <v>0</v>
      </c>
      <c r="AB173" s="41">
        <f>IF(成就内容!S11="","",INDEX($F$4:$F$178*成就内容!S$124/SUM(成就内容!$D$124:$BZ$124),成就内容!S67,1)-SUM(AB$169:AB172))</f>
        <v>0</v>
      </c>
      <c r="AC173" s="41">
        <f>IF(成就内容!T11="","",INDEX($F$4:$F$178*成就内容!T$124/SUM(成就内容!$D$124:$BZ$124),成就内容!T67,1)-SUM(AC$169:AC172))</f>
        <v>0</v>
      </c>
      <c r="AD173" s="41">
        <f>IF(成就内容!U11="","",INDEX($F$4:$F$178*成就内容!U$124/SUM(成就内容!$D$124:$BZ$124),成就内容!U67,1)-SUM(AD$169:AD172))</f>
        <v>0</v>
      </c>
      <c r="AE173" s="41">
        <f>IF(成就内容!V11="","",INDEX($F$4:$F$178*成就内容!V$124/SUM(成就内容!$D$124:$BZ$124),成就内容!V67,1)-SUM(AE$169:AE172))</f>
        <v>14736.84210526316</v>
      </c>
      <c r="AF173" s="41">
        <f>IF(成就内容!W11="","",INDEX($F$4:$F$178*成就内容!W$124/SUM(成就内容!$D$124:$BZ$124),成就内容!W67,1)-SUM(AF$169:AF172))</f>
        <v>0</v>
      </c>
      <c r="AG173" s="41">
        <f>IF(成就内容!X11="","",INDEX($F$4:$F$178*成就内容!X$124/SUM(成就内容!$D$124:$BZ$124),成就内容!X67,1)-SUM(AG$169:AG172))</f>
        <v>0</v>
      </c>
      <c r="AH173" s="41">
        <f>IF(成就内容!Y11="","",INDEX($F$4:$F$178*成就内容!Y$124/SUM(成就内容!$D$124:$BZ$124),成就内容!Y67,1)-SUM(AH$169:AH172))</f>
        <v>0</v>
      </c>
      <c r="AI173" s="41" t="str">
        <f>IF(成就内容!Z11="","",INDEX($F$4:$F$178*成就内容!Z$124/SUM(成就内容!$D$124:$BZ$124),成就内容!Z67,1)-SUM(AI$169:AI172))</f>
        <v/>
      </c>
      <c r="AJ173" s="41">
        <f>IF(成就内容!AA11="","",INDEX($F$4:$F$178*成就内容!AA$124/SUM(成就内容!$D$124:$BZ$124),成就内容!AA67,1)-SUM(AJ$169:AJ172))</f>
        <v>98684.210526315786</v>
      </c>
      <c r="AK173" s="41">
        <f>IF(成就内容!AB11="","",INDEX($F$4:$F$178*成就内容!AB$124/SUM(成就内容!$D$124:$BZ$124),成就内容!AB67,1)-SUM(AK$169:AK172))</f>
        <v>0</v>
      </c>
      <c r="AL173" s="41">
        <f>IF(成就内容!AC11="","",INDEX($F$4:$F$178*成就内容!AC$124/SUM(成就内容!$D$124:$BZ$124),成就内容!AC67,1)-SUM(AL$169:AL172))</f>
        <v>7368.4210526315801</v>
      </c>
      <c r="AM173" s="41">
        <f>IF(成就内容!AD11="","",INDEX($F$4:$F$178*成就内容!AD$124/SUM(成就内容!$D$124:$BZ$124),成就内容!AD67,1)-SUM(AM$169:AM172))</f>
        <v>7368.4210526315801</v>
      </c>
      <c r="AN173" s="41">
        <f>IF(成就内容!AE11="","",INDEX($F$4:$F$178*成就内容!AE$124/SUM(成就内容!$D$124:$BZ$124),成就内容!AE67,1)-SUM(AN$169:AN172))</f>
        <v>7368.4210526315801</v>
      </c>
      <c r="AO173" s="41">
        <f>IF(成就内容!AF11="","",INDEX($F$4:$F$178*成就内容!AF$124/SUM(成就内容!$D$124:$BZ$124),成就内容!AF67,1)-SUM(AO$169:AO172))</f>
        <v>7368.4210526315801</v>
      </c>
      <c r="AP173" s="41">
        <f>IF(成就内容!AG11="","",INDEX($F$4:$F$178*成就内容!AG$124/SUM(成就内容!$D$124:$BZ$124),成就内容!AG67,1)-SUM(AP$169:AP172))</f>
        <v>0</v>
      </c>
      <c r="AQ173" s="41">
        <f>IF(成就内容!AH11="","",INDEX($F$4:$F$178*成就内容!AH$124/SUM(成就内容!$D$124:$BZ$124),成就内容!AH67,1)-SUM(AQ$169:AQ172))</f>
        <v>0</v>
      </c>
      <c r="AR173" s="41">
        <f>IF(成就内容!AI11="","",INDEX($F$4:$F$178*成就内容!AI$124/SUM(成就内容!$D$124:$BZ$124),成就内容!AI67,1)-SUM(AR$169:AR172))</f>
        <v>0</v>
      </c>
      <c r="AS173" s="41">
        <f>IF(成就内容!AJ11="","",INDEX($F$4:$F$178*成就内容!AJ$124/SUM(成就内容!$D$124:$BZ$124),成就内容!AJ67,1)-SUM(AS$169:AS172))</f>
        <v>0</v>
      </c>
      <c r="AT173" s="41" t="str">
        <f>IF(成就内容!AK11="","",INDEX($F$4:$F$178*成就内容!AK$124/SUM(成就内容!$D$124:$BZ$124),成就内容!AK67,1)-SUM(AT$169:AT172))</f>
        <v/>
      </c>
      <c r="AU173" s="41" t="str">
        <f>IF(成就内容!AL11="","",INDEX($F$4:$F$178*成就内容!AL$124/SUM(成就内容!$D$124:$BZ$124),成就内容!AL67,1)-SUM(AU$169:AU172))</f>
        <v/>
      </c>
      <c r="AV173" s="41">
        <f>IF(成就内容!AM11="","",INDEX($F$4:$F$178*成就内容!AM$124/SUM(成就内容!$D$124:$BZ$124),成就内容!AM67,1)-SUM(AV$169:AV172))</f>
        <v>0</v>
      </c>
      <c r="AW173" s="41">
        <f>IF(成就内容!AN11="","",INDEX($F$4:$F$178*成就内容!AN$124/SUM(成就内容!$D$124:$BZ$124),成就内容!AN67,1)-SUM(AW$169:AW172))</f>
        <v>0</v>
      </c>
      <c r="AX173" s="41">
        <f>IF(成就内容!AO11="","",INDEX($F$4:$F$178*成就内容!AO$124/SUM(成就内容!$D$124:$BZ$124),成就内容!AO67,1)-SUM(AX$169:AX172))</f>
        <v>0</v>
      </c>
      <c r="AY173" s="41">
        <f>IF(成就内容!AP11="","",INDEX($F$4:$F$178*成就内容!AP$124/SUM(成就内容!$D$124:$BZ$124),成就内容!AP67,1)-SUM(AY$169:AY172))</f>
        <v>0</v>
      </c>
      <c r="AZ173" s="41">
        <f>IF(成就内容!AQ11="","",INDEX($F$4:$F$178*成就内容!AQ$124/SUM(成就内容!$D$124:$BZ$124),成就内容!AQ67,1)-SUM(AZ$169:AZ172))</f>
        <v>0</v>
      </c>
      <c r="BA173" s="41">
        <f>IF(成就内容!AR11="","",INDEX($F$4:$F$178*成就内容!AR$124/SUM(成就内容!$D$124:$BZ$124),成就内容!AR67,1)-SUM(BA$169:BA172))</f>
        <v>0</v>
      </c>
      <c r="BB173" s="41">
        <f>IF(成就内容!AS11="","",INDEX($F$4:$F$178*成就内容!AS$124/SUM(成就内容!$D$124:$BZ$124),成就内容!AS67,1)-SUM(BB$169:BB172))</f>
        <v>0</v>
      </c>
      <c r="BC173" s="41">
        <f>IF(成就内容!AT11="","",INDEX($F$4:$F$178*成就内容!AT$124/SUM(成就内容!$D$124:$BZ$124),成就内容!AT67,1)-SUM(BC$169:BC172))</f>
        <v>0</v>
      </c>
      <c r="BD173" s="41">
        <f>IF(成就内容!AU11="","",INDEX($F$4:$F$178*成就内容!AU$124/SUM(成就内容!$D$124:$BZ$124),成就内容!AU67,1)-SUM(BD$169:BD172))</f>
        <v>52631.578947368427</v>
      </c>
      <c r="BE173" s="41">
        <f>IF(成就内容!AV11="","",INDEX($F$4:$F$178*成就内容!AV$124/SUM(成就内容!$D$124:$BZ$124),成就内容!AV67,1)-SUM(BE$169:BE172))</f>
        <v>65789.473684210534</v>
      </c>
      <c r="BF173" s="41">
        <f>IF(成就内容!AW11="","",INDEX($F$4:$F$178*成就内容!AW$124/SUM(成就内容!$D$124:$BZ$124),成就内容!AW67,1)-SUM(BF$169:BF172))</f>
        <v>0</v>
      </c>
      <c r="BG173" s="41">
        <f>IF(成就内容!AX11="","",INDEX($F$4:$F$178*成就内容!AX$124/SUM(成就内容!$D$124:$BZ$124),成就内容!AX67,1)-SUM(BG$169:BG172))</f>
        <v>52631.578947368427</v>
      </c>
      <c r="BH173" s="41">
        <f>IF(成就内容!AY11="","",INDEX($F$4:$F$178*成就内容!AY$124/SUM(成就内容!$D$124:$BZ$124),成就内容!AY67,1)-SUM(BH$169:BH172))</f>
        <v>0</v>
      </c>
      <c r="BI173" s="41">
        <f>IF(成就内容!AZ11="","",INDEX($F$4:$F$178*成就内容!AZ$124/SUM(成就内容!$D$124:$BZ$124),成就内容!AZ67,1)-SUM(BI$169:BI172))</f>
        <v>0</v>
      </c>
      <c r="BJ173" s="41">
        <f>IF(成就内容!BA11="","",INDEX($F$4:$F$178*成就内容!BA$124/SUM(成就内容!$D$124:$BZ$124),成就内容!BA67,1)-SUM(BJ$169:BJ172))</f>
        <v>0</v>
      </c>
      <c r="BK173" s="41">
        <f>IF(成就内容!BB11="","",INDEX($F$4:$F$178*成就内容!BB$124/SUM(成就内容!$D$124:$BZ$124),成就内容!BB67,1)-SUM(BK$169:BK172))</f>
        <v>0</v>
      </c>
      <c r="BL173" s="41">
        <f>IF(成就内容!BC11="","",INDEX($F$4:$F$178*成就内容!BC$124/SUM(成就内容!$D$124:$BZ$124),成就内容!BC67,1)-SUM(BL$169:BL172))</f>
        <v>14736.84210526316</v>
      </c>
      <c r="BM173" s="41">
        <f>IF(成就内容!BD11="","",INDEX($F$4:$F$178*成就内容!BD$124/SUM(成就内容!$D$124:$BZ$124),成就内容!BD67,1)-SUM(BM$169:BM172))</f>
        <v>0</v>
      </c>
      <c r="BN173" s="41">
        <f>IF(成就内容!BE11="","",INDEX($F$4:$F$178*成就内容!BE$124/SUM(成就内容!$D$124:$BZ$124),成就内容!BE67,1)-SUM(BN$169:BN172))</f>
        <v>0</v>
      </c>
      <c r="BO173" s="41">
        <f>IF(成就内容!BF11="","",INDEX($F$4:$F$178*成就内容!BF$124/SUM(成就内容!$D$124:$BZ$124),成就内容!BF67,1)-SUM(BO$169:BO172))</f>
        <v>0</v>
      </c>
      <c r="BP173" s="41">
        <f>IF(成就内容!BG11="","",INDEX($F$4:$F$178*成就内容!BG$124/SUM(成就内容!$D$124:$BZ$124),成就内容!BG67,1)-SUM(BP$169:BP172))</f>
        <v>0</v>
      </c>
      <c r="BQ173" s="41">
        <f>IF(成就内容!BH11="","",INDEX($F$4:$F$178*成就内容!BH$124/SUM(成就内容!$D$124:$BZ$124),成就内容!BH67,1)-SUM(BQ$169:BQ172))</f>
        <v>0</v>
      </c>
      <c r="BR173" s="41" t="str">
        <f>IF(成就内容!BI11="","",INDEX($F$4:$F$178*成就内容!BI$124/SUM(成就内容!$D$124:$BZ$124),成就内容!BI67,1)-SUM(BR$169:BR172))</f>
        <v/>
      </c>
      <c r="BS173" s="41">
        <f>IF(成就内容!BJ11="","",INDEX($F$4:$F$178*成就内容!BJ$124/SUM(成就内容!$D$124:$BZ$124),成就内容!BJ67,1)-SUM(BS$169:BS172))</f>
        <v>0</v>
      </c>
      <c r="BT173" s="41">
        <f>IF(成就内容!BK11="","",INDEX($F$4:$F$178*成就内容!BK$124/SUM(成就内容!$D$124:$BZ$124),成就内容!BK67,1)-SUM(BT$169:BT172))</f>
        <v>0</v>
      </c>
      <c r="BU173" s="41">
        <f>IF(成就内容!BL11="","",INDEX($F$4:$F$178*成就内容!BL$124/SUM(成就内容!$D$124:$BZ$124),成就内容!BL67,1)-SUM(BU$169:BU172))</f>
        <v>7368.4210526315801</v>
      </c>
      <c r="BV173" s="41">
        <f>IF(成就内容!BM11="","",INDEX($F$4:$F$178*成就内容!BM$124/SUM(成就内容!$D$124:$BZ$124),成就内容!BM67,1)-SUM(BV$169:BV172))</f>
        <v>0</v>
      </c>
      <c r="BW173" s="41">
        <f>IF(成就内容!BN11="","",INDEX($F$4:$F$178*成就内容!BN$124/SUM(成就内容!$D$124:$BZ$124),成就内容!BN67,1)-SUM(BW$169:BW172))</f>
        <v>0</v>
      </c>
      <c r="BX173" s="41">
        <f>IF(成就内容!BO11="","",INDEX($F$4:$F$178*成就内容!BO$124/SUM(成就内容!$D$124:$BZ$124),成就内容!BO67,1)-SUM(BX$169:BX172))</f>
        <v>0</v>
      </c>
      <c r="BY173" s="41">
        <f>IF(成就内容!BP11="","",INDEX($F$4:$F$178*成就内容!BP$124/SUM(成就内容!$D$124:$BZ$124),成就内容!BP67,1)-SUM(BY$169:BY172))</f>
        <v>0</v>
      </c>
      <c r="BZ173" s="41">
        <f>IF(成就内容!BQ11="","",INDEX($F$4:$F$178*成就内容!BQ$124/SUM(成就内容!$D$124:$BZ$124),成就内容!BQ67,1)-SUM(BZ$169:BZ172))</f>
        <v>0</v>
      </c>
      <c r="CA173" s="41">
        <f>IF(成就内容!BR11="","",INDEX($F$4:$F$178*成就内容!BR$124/SUM(成就内容!$D$124:$BZ$124),成就内容!BR67,1)-SUM(CA$169:CA172))</f>
        <v>0</v>
      </c>
      <c r="CB173" s="41">
        <f>IF(成就内容!BS11="","",INDEX($F$4:$F$178*成就内容!BS$124/SUM(成就内容!$D$124:$BZ$124),成就内容!BS67,1)-SUM(CB$169:CB172))</f>
        <v>0</v>
      </c>
      <c r="CC173" s="41">
        <f>IF(成就内容!BT11="","",INDEX($F$4:$F$178*成就内容!BT$124/SUM(成就内容!$D$124:$BZ$124),成就内容!BT67,1)-SUM(CC$169:CC172))</f>
        <v>0</v>
      </c>
      <c r="CD173" s="41">
        <f>IF(成就内容!BU11="","",INDEX($F$4:$F$178*成就内容!BU$124/SUM(成就内容!$D$124:$BZ$124),成就内容!BU67,1)-SUM(CD$169:CD172))</f>
        <v>0</v>
      </c>
      <c r="CE173" s="41" t="str">
        <f>IF(成就内容!BV11="","",INDEX($F$4:$F$178*成就内容!BV$124/SUM(成就内容!$D$124:$BZ$124),成就内容!BV67,1)-SUM(CE$169:CE172))</f>
        <v/>
      </c>
      <c r="CF173" s="41">
        <f>IF(成就内容!BW11="","",INDEX($F$4:$F$178*成就内容!BW$124/SUM(成就内容!$D$124:$BZ$124),成就内容!BW67,1)-SUM(CF$169:CF172))</f>
        <v>0</v>
      </c>
      <c r="CG173" s="41">
        <f>IF(成就内容!BX11="","",INDEX($F$4:$F$178*成就内容!BX$124/SUM(成就内容!$D$124:$BZ$124),成就内容!BX67,1)-SUM(CG$169:CG172))</f>
        <v>0</v>
      </c>
      <c r="CH173" s="41">
        <f>IF(成就内容!BY11="","",INDEX($F$4:$F$178*成就内容!BY$124/SUM(成就内容!$D$124:$BZ$124),成就内容!BY67,1)-SUM(CH$169:CH172))</f>
        <v>0</v>
      </c>
      <c r="CI173" s="41">
        <f>IF(成就内容!BZ11="","",INDEX($F$4:$F$178*成就内容!BZ$124/SUM(成就内容!$D$124:$BZ$124),成就内容!BZ67,1)-SUM(CI$169:CI172))</f>
        <v>0</v>
      </c>
      <c r="CM173" s="43">
        <v>5</v>
      </c>
      <c r="CN173" s="41">
        <f>IF(M173="","",IF(成就内容!D$124&lt;&gt;"",MAX(ROUNDUP(SMALL(M$169:M$218,$L173)/1000,0)*1000,1000),0))</f>
        <v>0</v>
      </c>
      <c r="CO173" s="41" t="str">
        <f>IF(N173="","",IF(成就内容!E$124&lt;&gt;"",MAX(ROUNDUP(SMALL(N$169:N$218,$L173)/1000,0)*1000,1000),0))</f>
        <v/>
      </c>
      <c r="CP173" s="41">
        <f>IF(O173="","",IF(成就内容!F$124&lt;&gt;"",MAX(ROUNDUP(SMALL(O$169:O$218,$L173)/1000,0)*1000,1000),0))</f>
        <v>0</v>
      </c>
      <c r="CQ173" s="41" t="str">
        <f>IF(P173="","",IF(成就内容!G$124&lt;&gt;"",MAX(ROUNDUP(SMALL(P$169:P$218,$L173)/1000,0)*1000,1000),0))</f>
        <v/>
      </c>
      <c r="CR173" s="41">
        <f>IF(Q173="","",IF(成就内容!H$124&lt;&gt;"",MAX(ROUNDUP(SMALL(Q$169:Q$218,$L173)/1000,0)*1000,1000),0))</f>
        <v>0</v>
      </c>
      <c r="CS173" s="41">
        <f>IF(R173="","",IF(成就内容!I$124&lt;&gt;"",MAX(ROUNDUP(SMALL(R$169:R$218,$L173)/1000,0)*1000,1000),0))</f>
        <v>0</v>
      </c>
      <c r="CT173" s="41">
        <f>IF(S173="","",IF(成就内容!J$124&lt;&gt;"",MAX(ROUNDUP(SMALL(S$169:S$218,$L173)/1000,0)*1000,1000),0))</f>
        <v>0</v>
      </c>
      <c r="CU173" s="41">
        <f>IF(T173="","",IF(成就内容!K$124&lt;&gt;"",MAX(ROUNDUP(SMALL(T$169:T$218,$L173)/1000,0)*1000,1000),0))</f>
        <v>0</v>
      </c>
      <c r="CV173" s="41">
        <f>IF(U173="","",IF(成就内容!L$124&lt;&gt;"",MAX(ROUNDUP(SMALL(U$169:U$218,$L173)/1000,0)*1000,1000),0))</f>
        <v>0</v>
      </c>
      <c r="CW173" s="41">
        <f>IF(V173="","",IF(成就内容!M$124&lt;&gt;"",MAX(ROUNDUP(SMALL(V$169:V$218,$L173)/1000,0)*1000,1000),0))</f>
        <v>15000</v>
      </c>
      <c r="CX173" s="41">
        <f>IF(W173="","",IF(成就内容!N$124&lt;&gt;"",MAX(ROUNDUP(SMALL(W$169:W$218,$L173)/1000,0)*1000,1000),0))</f>
        <v>0</v>
      </c>
      <c r="CY173" s="41">
        <f>IF(X173="","",IF(成就内容!O$124&lt;&gt;"",MAX(ROUNDUP(SMALL(X$169:X$218,$L173)/1000,0)*1000,1000),0))</f>
        <v>0</v>
      </c>
      <c r="CZ173" s="41">
        <f>IF(Y173="","",IF(成就内容!P$124&lt;&gt;"",MAX(ROUNDUP(SMALL(Y$169:Y$218,$L173)/1000,0)*1000,1000),0))</f>
        <v>0</v>
      </c>
      <c r="DA173" s="41">
        <f>IF(Z173="","",IF(成就内容!Q$124&lt;&gt;"",MAX(ROUNDUP(SMALL(Z$169:Z$218,$L173)/1000,0)*1000,1000),0))</f>
        <v>0</v>
      </c>
      <c r="DB173" s="41">
        <f>IF(AA173="","",IF(成就内容!R$124&lt;&gt;"",MAX(ROUNDUP(SMALL(AA$169:AA$218,$L173)/1000,0)*1000,1000),0))</f>
        <v>0</v>
      </c>
      <c r="DC173" s="41">
        <f>IF(AB173="","",IF(成就内容!S$124&lt;&gt;"",MAX(ROUNDUP(SMALL(AB$169:AB$218,$L173)/1000,0)*1000,1000),0))</f>
        <v>0</v>
      </c>
      <c r="DD173" s="41">
        <f>IF(AC173="","",IF(成就内容!T$124&lt;&gt;"",MAX(ROUNDUP(SMALL(AC$169:AC$218,$L173)/1000,0)*1000,1000),0))</f>
        <v>0</v>
      </c>
      <c r="DE173" s="41">
        <f>IF(AD173="","",IF(成就内容!U$124&lt;&gt;"",MAX(ROUNDUP(SMALL(AD$169:AD$218,$L173)/1000,0)*1000,1000),0))</f>
        <v>0</v>
      </c>
      <c r="DF173" s="41">
        <f>IF(AE173="","",IF(成就内容!V$124&lt;&gt;"",MAX(ROUNDUP(SMALL(AE$169:AE$218,$L173)/1000,0)*1000,1000),0))</f>
        <v>15000</v>
      </c>
      <c r="DG173" s="41">
        <f>IF(AF173="","",IF(成就内容!W$124&lt;&gt;"",MAX(ROUNDUP(SMALL(AF$169:AF$218,$L173)/1000,0)*1000,1000),0))</f>
        <v>0</v>
      </c>
      <c r="DH173" s="41">
        <f>IF(AG173="","",IF(成就内容!X$124&lt;&gt;"",MAX(ROUNDUP(SMALL(AG$169:AG$218,$L173)/1000,0)*1000,1000),0))</f>
        <v>0</v>
      </c>
      <c r="DI173" s="41">
        <f>IF(AH173="","",IF(成就内容!Y$124&lt;&gt;"",MAX(ROUNDUP(SMALL(AH$169:AH$218,$L173)/1000,0)*1000,1000),0))</f>
        <v>0</v>
      </c>
      <c r="DJ173" s="41" t="str">
        <f>IF(AI173="","",IF(成就内容!Z$124&lt;&gt;"",MAX(ROUNDUP(SMALL(AI$169:AI$218,$L173)/1000,0)*1000,1000),0))</f>
        <v/>
      </c>
      <c r="DK173" s="41">
        <f>IF(AJ173="","",IF(成就内容!AA$124&lt;&gt;"",MAX(ROUNDUP(SMALL(AJ$169:AJ$218,$L173)/1000,0)*1000,1000),0))</f>
        <v>83000</v>
      </c>
      <c r="DL173" s="41">
        <f>IF(AK173="","",IF(成就内容!AB$124&lt;&gt;"",MAX(ROUNDUP(SMALL(AK$169:AK$218,$L173)/1000,0)*1000,1000),0))</f>
        <v>0</v>
      </c>
      <c r="DM173" s="41">
        <f>IF(AL173="","",IF(成就内容!AC$124&lt;&gt;"",MAX(ROUNDUP(SMALL(AL$169:AL$218,$L173)/1000,0)*1000,1000),0))</f>
        <v>8000</v>
      </c>
      <c r="DN173" s="41">
        <f>IF(AM173="","",IF(成就内容!AD$124&lt;&gt;"",MAX(ROUNDUP(SMALL(AM$169:AM$218,$L173)/1000,0)*1000,1000),0))</f>
        <v>8000</v>
      </c>
      <c r="DO173" s="41">
        <f>IF(AN173="","",IF(成就内容!AE$124&lt;&gt;"",MAX(ROUNDUP(SMALL(AN$169:AN$218,$L173)/1000,0)*1000,1000),0))</f>
        <v>8000</v>
      </c>
      <c r="DP173" s="41">
        <f>IF(AO173="","",IF(成就内容!AF$124&lt;&gt;"",MAX(ROUNDUP(SMALL(AO$169:AO$218,$L173)/1000,0)*1000,1000),0))</f>
        <v>8000</v>
      </c>
      <c r="DQ173" s="41">
        <f>IF(AP173="","",IF(成就内容!AG$124&lt;&gt;"",MAX(ROUNDUP(SMALL(AP$169:AP$218,$L173)/1000,0)*1000,1000),0))</f>
        <v>0</v>
      </c>
      <c r="DR173" s="41">
        <f>IF(AQ173="","",IF(成就内容!AH$124&lt;&gt;"",MAX(ROUNDUP(SMALL(AQ$169:AQ$218,$L173)/1000,0)*1000,1000),0))</f>
        <v>0</v>
      </c>
      <c r="DS173" s="41">
        <f>IF(AR173="","",IF(成就内容!AI$124&lt;&gt;"",MAX(ROUNDUP(SMALL(AR$169:AR$218,$L173)/1000,0)*1000,1000),0))</f>
        <v>0</v>
      </c>
      <c r="DT173" s="41">
        <f>IF(AS173="","",IF(成就内容!AJ$124&lt;&gt;"",MAX(ROUNDUP(SMALL(AS$169:AS$218,$L173)/1000,0)*1000,1000),0))</f>
        <v>0</v>
      </c>
      <c r="DU173" s="41" t="str">
        <f>IF(AT173="","",IF(成就内容!AK$124&lt;&gt;"",MAX(ROUNDUP(SMALL(AT$169:AT$218,$L173)/1000,0)*1000,1000),0))</f>
        <v/>
      </c>
      <c r="DV173" s="41" t="str">
        <f>IF(AU173="","",IF(成就内容!AL$124&lt;&gt;"",MAX(ROUNDUP(SMALL(AU$169:AU$218,$L173)/1000,0)*1000,1000),0))</f>
        <v/>
      </c>
      <c r="DW173" s="41">
        <f>IF(AV173="","",IF(成就内容!AM$124&lt;&gt;"",MAX(ROUNDUP(SMALL(AV$169:AV$218,$L173)/1000,0)*1000,1000),0))</f>
        <v>0</v>
      </c>
      <c r="DX173" s="41">
        <f>IF(AW173="","",IF(成就内容!AN$124&lt;&gt;"",MAX(ROUNDUP(SMALL(AW$169:AW$218,$L173)/1000,0)*1000,1000),0))</f>
        <v>0</v>
      </c>
      <c r="DY173" s="41">
        <f>IF(AX173="","",IF(成就内容!AO$124&lt;&gt;"",MAX(ROUNDUP(SMALL(AX$169:AX$218,$L173)/1000,0)*1000,1000),0))</f>
        <v>0</v>
      </c>
      <c r="DZ173" s="41">
        <f>IF(AY173="","",IF(成就内容!AP$124&lt;&gt;"",MAX(ROUNDUP(SMALL(AY$169:AY$218,$L173)/1000,0)*1000,1000),0))</f>
        <v>0</v>
      </c>
      <c r="EA173" s="41">
        <f>IF(AZ173="","",IF(成就内容!AQ$124&lt;&gt;"",MAX(ROUNDUP(SMALL(AZ$169:AZ$218,$L173)/1000,0)*1000,1000),0))</f>
        <v>0</v>
      </c>
      <c r="EB173" s="41">
        <f>IF(BA173="","",IF(成就内容!AR$124&lt;&gt;"",MAX(ROUNDUP(SMALL(BA$169:BA$218,$L173)/1000,0)*1000,1000),0))</f>
        <v>0</v>
      </c>
      <c r="EC173" s="41">
        <f>IF(BB173="","",IF(成就内容!AS$124&lt;&gt;"",MAX(ROUNDUP(SMALL(BB$169:BB$218,$L173)/1000,0)*1000,1000),0))</f>
        <v>0</v>
      </c>
      <c r="ED173" s="41">
        <f>IF(BC173="","",IF(成就内容!AT$124&lt;&gt;"",MAX(ROUNDUP(SMALL(BC$169:BC$218,$L173)/1000,0)*1000,1000),0))</f>
        <v>0</v>
      </c>
      <c r="EE173" s="41">
        <f>IF(BD173="","",IF(成就内容!AU$124&lt;&gt;"",MAX(ROUNDUP(SMALL(BD$169:BD$218,$L173)/1000,0)*1000,1000),0))</f>
        <v>53000</v>
      </c>
      <c r="EF173" s="41">
        <f>IF(BE173="","",IF(成就内容!AV$124&lt;&gt;"",MAX(ROUNDUP(SMALL(BE$169:BE$218,$L173)/1000,0)*1000,1000),0))</f>
        <v>66000</v>
      </c>
      <c r="EG173" s="41">
        <f>IF(BF173="","",IF(成就内容!AW$124&lt;&gt;"",MAX(ROUNDUP(SMALL(BF$169:BF$218,$L173)/1000,0)*1000,1000),0))</f>
        <v>0</v>
      </c>
      <c r="EH173" s="41">
        <f>IF(BG173="","",IF(成就内容!AX$124&lt;&gt;"",MAX(ROUNDUP(SMALL(BG$169:BG$218,$L173)/1000,0)*1000,1000),0))</f>
        <v>53000</v>
      </c>
      <c r="EI173" s="41">
        <f>IF(BH173="","",IF(成就内容!AY$124&lt;&gt;"",MAX(ROUNDUP(SMALL(BH$169:BH$218,$L173)/1000,0)*1000,1000),0))</f>
        <v>0</v>
      </c>
      <c r="EJ173" s="41">
        <f>IF(BI173="","",IF(成就内容!AZ$124&lt;&gt;"",MAX(ROUNDUP(SMALL(BI$169:BI$218,$L173)/1000,0)*1000,1000),0))</f>
        <v>0</v>
      </c>
      <c r="EK173" s="41">
        <f>IF(BJ173="","",IF(成就内容!BA$124&lt;&gt;"",MAX(ROUNDUP(SMALL(BJ$169:BJ$218,$L173)/1000,0)*1000,1000),0))</f>
        <v>0</v>
      </c>
      <c r="EL173" s="41">
        <f>IF(BK173="","",IF(成就内容!BB$124&lt;&gt;"",MAX(ROUNDUP(SMALL(BK$169:BK$218,$L173)/1000,0)*1000,1000),0))</f>
        <v>0</v>
      </c>
      <c r="EM173" s="41">
        <f>IF(BL173="","",IF(成就内容!BC$124&lt;&gt;"",MAX(ROUNDUP(SMALL(BL$169:BL$218,$L173)/1000,0)*1000,1000),0))</f>
        <v>15000</v>
      </c>
      <c r="EN173" s="41">
        <f>IF(BM173="","",IF(成就内容!BD$124&lt;&gt;"",MAX(ROUNDUP(SMALL(BM$169:BM$218,$L173)/1000,0)*1000,1000),0))</f>
        <v>0</v>
      </c>
      <c r="EO173" s="41">
        <f>IF(BN173="","",IF(成就内容!BE$124&lt;&gt;"",MAX(ROUNDUP(SMALL(BN$169:BN$218,$L173)/1000,0)*1000,1000),0))</f>
        <v>0</v>
      </c>
      <c r="EP173" s="41">
        <f>IF(BO173="","",IF(成就内容!BF$124&lt;&gt;"",MAX(ROUNDUP(SMALL(BO$169:BO$218,$L173)/1000,0)*1000,1000),0))</f>
        <v>0</v>
      </c>
      <c r="EQ173" s="41">
        <f>IF(BP173="","",IF(成就内容!BG$124&lt;&gt;"",MAX(ROUNDUP(SMALL(BP$169:BP$218,$L173)/1000,0)*1000,1000),0))</f>
        <v>0</v>
      </c>
      <c r="ER173" s="41">
        <f>IF(BQ173="","",IF(成就内容!BH$124&lt;&gt;"",MAX(ROUNDUP(SMALL(BQ$169:BQ$218,$L173)/1000,0)*1000,1000),0))</f>
        <v>0</v>
      </c>
      <c r="ES173" s="41" t="str">
        <f>IF(BR173="","",IF(成就内容!BI$124&lt;&gt;"",MAX(ROUNDUP(SMALL(BR$169:BR$218,$L173)/1000,0)*1000,1000),0))</f>
        <v/>
      </c>
      <c r="ET173" s="41">
        <f>IF(BS173="","",IF(成就内容!BJ$124&lt;&gt;"",MAX(ROUNDUP(SMALL(BS$169:BS$218,$L173)/1000,0)*1000,1000),0))</f>
        <v>0</v>
      </c>
      <c r="EU173" s="41">
        <f>IF(BT173="","",IF(成就内容!BK$124&lt;&gt;"",MAX(ROUNDUP(SMALL(BT$169:BT$218,$L173)/1000,0)*1000,1000),0))</f>
        <v>0</v>
      </c>
      <c r="EV173" s="41">
        <f>IF(BU173="","",IF(成就内容!BL$124&lt;&gt;"",MAX(ROUNDUP(SMALL(BU$169:BU$218,$L173)/1000,0)*1000,1000),0))</f>
        <v>8000</v>
      </c>
      <c r="EW173" s="41">
        <f>IF(BV173="","",IF(成就内容!BM$124&lt;&gt;"",MAX(ROUNDUP(SMALL(BV$169:BV$218,$L173)/1000,0)*1000,1000),0))</f>
        <v>0</v>
      </c>
      <c r="EX173" s="41">
        <f>IF(BW173="","",IF(成就内容!BN$124&lt;&gt;"",MAX(ROUNDUP(SMALL(BW$169:BW$218,$L173)/1000,0)*1000,1000),0))</f>
        <v>0</v>
      </c>
      <c r="EY173" s="41">
        <f>IF(BX173="","",IF(成就内容!BO$124&lt;&gt;"",MAX(ROUNDUP(SMALL(BX$169:BX$218,$L173)/1000,0)*1000,1000),0))</f>
        <v>0</v>
      </c>
      <c r="EZ173" s="41">
        <f>IF(BY173="","",IF(成就内容!BP$124&lt;&gt;"",MAX(ROUNDUP(SMALL(BY$169:BY$218,$L173)/1000,0)*1000,1000),0))</f>
        <v>0</v>
      </c>
      <c r="FA173" s="41">
        <f>IF(BZ173="","",IF(成就内容!BQ$124&lt;&gt;"",MAX(ROUNDUP(SMALL(BZ$169:BZ$218,$L173)/1000,0)*1000,1000),0))</f>
        <v>0</v>
      </c>
      <c r="FB173" s="41">
        <f>IF(CA173="","",IF(成就内容!BR$124&lt;&gt;"",MAX(ROUNDUP(SMALL(CA$169:CA$218,$L173)/1000,0)*1000,1000),0))</f>
        <v>0</v>
      </c>
      <c r="FC173" s="41">
        <f>IF(CB173="","",IF(成就内容!BS$124&lt;&gt;"",MAX(ROUNDUP(SMALL(CB$169:CB$218,$L173)/1000,0)*1000,1000),0))</f>
        <v>0</v>
      </c>
      <c r="FD173" s="41">
        <f>IF(CC173="","",IF(成就内容!BT$124&lt;&gt;"",MAX(ROUNDUP(SMALL(CC$169:CC$218,$L173)/1000,0)*1000,1000),0))</f>
        <v>0</v>
      </c>
      <c r="FE173" s="41">
        <f>IF(CD173="","",IF(成就内容!BU$124&lt;&gt;"",MAX(ROUNDUP(SMALL(CD$169:CD$218,$L173)/1000,0)*1000,1000),0))</f>
        <v>0</v>
      </c>
      <c r="FF173" s="41" t="str">
        <f>IF(CE173="","",IF(成就内容!BV$124&lt;&gt;"",MAX(ROUNDUP(SMALL(CE$169:CE$218,$L173)/1000,0)*1000,1000),0))</f>
        <v/>
      </c>
      <c r="FG173" s="41">
        <f>IF(CF173="","",IF(成就内容!BW$124&lt;&gt;"",MAX(ROUNDUP(SMALL(CF$169:CF$218,$L173)/1000,0)*1000,1000),0))</f>
        <v>0</v>
      </c>
      <c r="FH173" s="41">
        <f>IF(CG173="","",IF(成就内容!BX$124&lt;&gt;"",MAX(ROUNDUP(SMALL(CG$169:CG$218,$L173)/1000,0)*1000,1000),0))</f>
        <v>0</v>
      </c>
      <c r="FI173" s="41">
        <f>IF(CH173="","",IF(成就内容!BY$124&lt;&gt;"",MAX(ROUNDUP(SMALL(CH$169:CH$218,$L173)/1000,0)*1000,1000),0))</f>
        <v>0</v>
      </c>
      <c r="FJ173" s="41">
        <f>IF(CI173="","",IF(成就内容!BZ$124&lt;&gt;"",MAX(ROUNDUP(SMALL(CI$169:CI$218,$L173)/1000,0)*1000,1000),0))</f>
        <v>0</v>
      </c>
    </row>
    <row r="174" spans="1:166" x14ac:dyDescent="0.15">
      <c r="A174" s="84"/>
      <c r="B174" s="96"/>
      <c r="C174" s="96"/>
      <c r="D174" s="96"/>
      <c r="E174" s="96"/>
      <c r="F174" s="96"/>
      <c r="G174" s="96"/>
      <c r="H174" s="96"/>
      <c r="I174" s="96"/>
      <c r="L174" s="25">
        <v>6</v>
      </c>
      <c r="M174" s="41">
        <f>IF(成就内容!D12="","",INDEX($F$4:$F$178*成就内容!D$124/SUM(成就内容!$D$124:$BZ$124),成就内容!D68,1)-SUM(M$169:M173))</f>
        <v>0</v>
      </c>
      <c r="N174" s="41" t="str">
        <f>IF(成就内容!E12="","",INDEX($F$4:$F$178*成就内容!E$124/SUM(成就内容!$D$124:$BZ$124),成就内容!E68,1)-SUM(N$169:N173))</f>
        <v/>
      </c>
      <c r="O174" s="41">
        <f>IF(成就内容!F12="","",INDEX($F$4:$F$178*成就内容!F$124/SUM(成就内容!$D$124:$BZ$124),成就内容!F68,1)-SUM(O$169:O173))</f>
        <v>0</v>
      </c>
      <c r="P174" s="41" t="str">
        <f>IF(成就内容!G12="","",INDEX($F$4:$F$178*成就内容!G$124/SUM(成就内容!$D$124:$BZ$124),成就内容!G68,1)-SUM(P$169:P173))</f>
        <v/>
      </c>
      <c r="Q174" s="41">
        <f>IF(成就内容!H12="","",INDEX($F$4:$F$178*成就内容!H$124/SUM(成就内容!$D$124:$BZ$124),成就内容!H68,1)-SUM(Q$169:Q173))</f>
        <v>0</v>
      </c>
      <c r="R174" s="41">
        <f>IF(成就内容!I12="","",INDEX($F$4:$F$178*成就内容!I$124/SUM(成就内容!$D$124:$BZ$124),成就内容!I68,1)-SUM(R$169:R173))</f>
        <v>0</v>
      </c>
      <c r="S174" s="41">
        <f>IF(成就内容!J12="","",INDEX($F$4:$F$178*成就内容!J$124/SUM(成就内容!$D$124:$BZ$124),成就内容!J68,1)-SUM(S$169:S173))</f>
        <v>0</v>
      </c>
      <c r="T174" s="41">
        <f>IF(成就内容!K12="","",INDEX($F$4:$F$178*成就内容!K$124/SUM(成就内容!$D$124:$BZ$124),成就内容!K68,1)-SUM(T$169:T173))</f>
        <v>0</v>
      </c>
      <c r="U174" s="41">
        <f>IF(成就内容!L12="","",INDEX($F$4:$F$178*成就内容!L$124/SUM(成就内容!$D$124:$BZ$124),成就内容!L68,1)-SUM(U$169:U173))</f>
        <v>0</v>
      </c>
      <c r="V174" s="41">
        <f>IF(成就内容!M12="","",INDEX($F$4:$F$178*成就内容!M$124/SUM(成就内容!$D$124:$BZ$124),成就内容!M68,1)-SUM(V$169:V173))</f>
        <v>17368.42105263158</v>
      </c>
      <c r="W174" s="41">
        <f>IF(成就内容!N12="","",INDEX($F$4:$F$178*成就内容!N$124/SUM(成就内容!$D$124:$BZ$124),成就内容!N68,1)-SUM(W$169:W173))</f>
        <v>0</v>
      </c>
      <c r="X174" s="41">
        <f>IF(成就内容!O12="","",INDEX($F$4:$F$178*成就内容!O$124/SUM(成就内容!$D$124:$BZ$124),成就内容!O68,1)-SUM(X$169:X173))</f>
        <v>0</v>
      </c>
      <c r="Y174" s="41">
        <f>IF(成就内容!P12="","",INDEX($F$4:$F$178*成就内容!P$124/SUM(成就内容!$D$124:$BZ$124),成就内容!P68,1)-SUM(Y$169:Y173))</f>
        <v>0</v>
      </c>
      <c r="Z174" s="41">
        <f>IF(成就内容!Q12="","",INDEX($F$4:$F$178*成就内容!Q$124/SUM(成就内容!$D$124:$BZ$124),成就内容!Q68,1)-SUM(Z$169:Z173))</f>
        <v>0</v>
      </c>
      <c r="AA174" s="41">
        <f>IF(成就内容!R12="","",INDEX($F$4:$F$178*成就内容!R$124/SUM(成就内容!$D$124:$BZ$124),成就内容!R68,1)-SUM(AA$169:AA173))</f>
        <v>0</v>
      </c>
      <c r="AB174" s="41">
        <f>IF(成就内容!S12="","",INDEX($F$4:$F$178*成就内容!S$124/SUM(成就内容!$D$124:$BZ$124),成就内容!S68,1)-SUM(AB$169:AB173))</f>
        <v>0</v>
      </c>
      <c r="AC174" s="41">
        <f>IF(成就内容!T12="","",INDEX($F$4:$F$178*成就内容!T$124/SUM(成就内容!$D$124:$BZ$124),成就内容!T68,1)-SUM(AC$169:AC173))</f>
        <v>0</v>
      </c>
      <c r="AD174" s="41">
        <f>IF(成就内容!U12="","",INDEX($F$4:$F$178*成就内容!U$124/SUM(成就内容!$D$124:$BZ$124),成就内容!U68,1)-SUM(AD$169:AD173))</f>
        <v>0</v>
      </c>
      <c r="AE174" s="41">
        <f>IF(成就内容!V12="","",INDEX($F$4:$F$178*成就内容!V$124/SUM(成就内容!$D$124:$BZ$124),成就内容!V68,1)-SUM(AE$169:AE173))</f>
        <v>25263.15789473684</v>
      </c>
      <c r="AF174" s="41">
        <f>IF(成就内容!W12="","",INDEX($F$4:$F$178*成就内容!W$124/SUM(成就内容!$D$124:$BZ$124),成就内容!W68,1)-SUM(AF$169:AF173))</f>
        <v>0</v>
      </c>
      <c r="AG174" s="41">
        <f>IF(成就内容!X12="","",INDEX($F$4:$F$178*成就内容!X$124/SUM(成就内容!$D$124:$BZ$124),成就内容!X68,1)-SUM(AG$169:AG173))</f>
        <v>0</v>
      </c>
      <c r="AH174" s="41">
        <f>IF(成就内容!Y12="","",INDEX($F$4:$F$178*成就内容!Y$124/SUM(成就内容!$D$124:$BZ$124),成就内容!Y68,1)-SUM(AH$169:AH173))</f>
        <v>0</v>
      </c>
      <c r="AI174" s="41" t="str">
        <f>IF(成就内容!Z12="","",INDEX($F$4:$F$178*成就内容!Z$124/SUM(成就内容!$D$124:$BZ$124),成就内容!Z68,1)-SUM(AI$169:AI173))</f>
        <v/>
      </c>
      <c r="AJ174" s="41">
        <f>IF(成就内容!AA12="","",INDEX($F$4:$F$178*成就内容!AA$124/SUM(成就内容!$D$124:$BZ$124),成就内容!AA68,1)-SUM(AJ$169:AJ173))</f>
        <v>148026.31578947365</v>
      </c>
      <c r="AK174" s="41">
        <f>IF(成就内容!AB12="","",INDEX($F$4:$F$178*成就内容!AB$124/SUM(成就内容!$D$124:$BZ$124),成就内容!AB68,1)-SUM(AK$169:AK173))</f>
        <v>0</v>
      </c>
      <c r="AL174" s="41">
        <f>IF(成就内容!AC12="","",INDEX($F$4:$F$178*成就内容!AC$124/SUM(成就内容!$D$124:$BZ$124),成就内容!AC68,1)-SUM(AL$169:AL173))</f>
        <v>8684.21052631579</v>
      </c>
      <c r="AM174" s="41">
        <f>IF(成就内容!AD12="","",INDEX($F$4:$F$178*成就内容!AD$124/SUM(成就内容!$D$124:$BZ$124),成就内容!AD68,1)-SUM(AM$169:AM173))</f>
        <v>9999.9999999999964</v>
      </c>
      <c r="AN174" s="41">
        <f>IF(成就内容!AE12="","",INDEX($F$4:$F$178*成就内容!AE$124/SUM(成就内容!$D$124:$BZ$124),成就内容!AE68,1)-SUM(AN$169:AN173))</f>
        <v>9999.9999999999964</v>
      </c>
      <c r="AO174" s="41">
        <f>IF(成就内容!AF12="","",INDEX($F$4:$F$178*成就内容!AF$124/SUM(成就内容!$D$124:$BZ$124),成就内容!AF68,1)-SUM(AO$169:AO173))</f>
        <v>9999.9999999999964</v>
      </c>
      <c r="AP174" s="41">
        <f>IF(成就内容!AG12="","",INDEX($F$4:$F$178*成就内容!AG$124/SUM(成就内容!$D$124:$BZ$124),成就内容!AG68,1)-SUM(AP$169:AP173))</f>
        <v>0</v>
      </c>
      <c r="AQ174" s="41">
        <f>IF(成就内容!AH12="","",INDEX($F$4:$F$178*成就内容!AH$124/SUM(成就内容!$D$124:$BZ$124),成就内容!AH68,1)-SUM(AQ$169:AQ173))</f>
        <v>0</v>
      </c>
      <c r="AR174" s="41">
        <f>IF(成就内容!AI12="","",INDEX($F$4:$F$178*成就内容!AI$124/SUM(成就内容!$D$124:$BZ$124),成就内容!AI68,1)-SUM(AR$169:AR173))</f>
        <v>0</v>
      </c>
      <c r="AS174" s="41">
        <f>IF(成就内容!AJ12="","",INDEX($F$4:$F$178*成就内容!AJ$124/SUM(成就内容!$D$124:$BZ$124),成就内容!AJ68,1)-SUM(AS$169:AS173))</f>
        <v>0</v>
      </c>
      <c r="AT174" s="41" t="str">
        <f>IF(成就内容!AK12="","",INDEX($F$4:$F$178*成就内容!AK$124/SUM(成就内容!$D$124:$BZ$124),成就内容!AK68,1)-SUM(AT$169:AT173))</f>
        <v/>
      </c>
      <c r="AU174" s="41" t="str">
        <f>IF(成就内容!AL12="","",INDEX($F$4:$F$178*成就内容!AL$124/SUM(成就内容!$D$124:$BZ$124),成就内容!AL68,1)-SUM(AU$169:AU173))</f>
        <v/>
      </c>
      <c r="AV174" s="41">
        <f>IF(成就内容!AM12="","",INDEX($F$4:$F$178*成就内容!AM$124/SUM(成就内容!$D$124:$BZ$124),成就内容!AM68,1)-SUM(AV$169:AV173))</f>
        <v>0</v>
      </c>
      <c r="AW174" s="41">
        <f>IF(成就内容!AN12="","",INDEX($F$4:$F$178*成就内容!AN$124/SUM(成就内容!$D$124:$BZ$124),成就内容!AN68,1)-SUM(AW$169:AW173))</f>
        <v>0</v>
      </c>
      <c r="AX174" s="41">
        <f>IF(成就内容!AO12="","",INDEX($F$4:$F$178*成就内容!AO$124/SUM(成就内容!$D$124:$BZ$124),成就内容!AO68,1)-SUM(AX$169:AX173))</f>
        <v>0</v>
      </c>
      <c r="AY174" s="41">
        <f>IF(成就内容!AP12="","",INDEX($F$4:$F$178*成就内容!AP$124/SUM(成就内容!$D$124:$BZ$124),成就内容!AP68,1)-SUM(AY$169:AY173))</f>
        <v>0</v>
      </c>
      <c r="AZ174" s="41">
        <f>IF(成就内容!AQ12="","",INDEX($F$4:$F$178*成就内容!AQ$124/SUM(成就内容!$D$124:$BZ$124),成就内容!AQ68,1)-SUM(AZ$169:AZ173))</f>
        <v>0</v>
      </c>
      <c r="BA174" s="41">
        <f>IF(成就内容!AR12="","",INDEX($F$4:$F$178*成就内容!AR$124/SUM(成就内容!$D$124:$BZ$124),成就内容!AR68,1)-SUM(BA$169:BA173))</f>
        <v>0</v>
      </c>
      <c r="BB174" s="41">
        <f>IF(成就内容!AS12="","",INDEX($F$4:$F$178*成就内容!AS$124/SUM(成就内容!$D$124:$BZ$124),成就内容!AS68,1)-SUM(BB$169:BB173))</f>
        <v>0</v>
      </c>
      <c r="BC174" s="41">
        <f>IF(成就内容!AT12="","",INDEX($F$4:$F$178*成就内容!AT$124/SUM(成就内容!$D$124:$BZ$124),成就内容!AT68,1)-SUM(BC$169:BC173))</f>
        <v>0</v>
      </c>
      <c r="BD174" s="41">
        <f>IF(成就内容!AU12="","",INDEX($F$4:$F$178*成就内容!AU$124/SUM(成就内容!$D$124:$BZ$124),成就内容!AU68,1)-SUM(BD$169:BD173))</f>
        <v>52631.578947368398</v>
      </c>
      <c r="BE174" s="41">
        <f>IF(成就内容!AV12="","",INDEX($F$4:$F$178*成就内容!AV$124/SUM(成就内容!$D$124:$BZ$124),成就内容!AV68,1)-SUM(BE$169:BE173))</f>
        <v>65789.473684210505</v>
      </c>
      <c r="BF174" s="41">
        <f>IF(成就内容!AW12="","",INDEX($F$4:$F$178*成就内容!AW$124/SUM(成就内容!$D$124:$BZ$124),成就内容!AW68,1)-SUM(BF$169:BF173))</f>
        <v>0</v>
      </c>
      <c r="BG174" s="41">
        <f>IF(成就内容!AX12="","",INDEX($F$4:$F$178*成就内容!AX$124/SUM(成就内容!$D$124:$BZ$124),成就内容!AX68,1)-SUM(BG$169:BG173))</f>
        <v>52631.578947368398</v>
      </c>
      <c r="BH174" s="41">
        <f>IF(成就内容!AY12="","",INDEX($F$4:$F$178*成就内容!AY$124/SUM(成就内容!$D$124:$BZ$124),成就内容!AY68,1)-SUM(BH$169:BH173))</f>
        <v>0</v>
      </c>
      <c r="BI174" s="41">
        <f>IF(成就内容!AZ12="","",INDEX($F$4:$F$178*成就内容!AZ$124/SUM(成就内容!$D$124:$BZ$124),成就内容!AZ68,1)-SUM(BI$169:BI173))</f>
        <v>0</v>
      </c>
      <c r="BJ174" s="41">
        <f>IF(成就内容!BA12="","",INDEX($F$4:$F$178*成就内容!BA$124/SUM(成就内容!$D$124:$BZ$124),成就内容!BA68,1)-SUM(BJ$169:BJ173))</f>
        <v>0</v>
      </c>
      <c r="BK174" s="41">
        <f>IF(成就内容!BB12="","",INDEX($F$4:$F$178*成就内容!BB$124/SUM(成就内容!$D$124:$BZ$124),成就内容!BB68,1)-SUM(BK$169:BK173))</f>
        <v>0</v>
      </c>
      <c r="BL174" s="41">
        <f>IF(成就内容!BC12="","",INDEX($F$4:$F$178*成就内容!BC$124/SUM(成就内容!$D$124:$BZ$124),成就内容!BC68,1)-SUM(BL$169:BL173))</f>
        <v>25263.15789473684</v>
      </c>
      <c r="BM174" s="41">
        <f>IF(成就内容!BD12="","",INDEX($F$4:$F$178*成就内容!BD$124/SUM(成就内容!$D$124:$BZ$124),成就内容!BD68,1)-SUM(BM$169:BM173))</f>
        <v>0</v>
      </c>
      <c r="BN174" s="41">
        <f>IF(成就内容!BE12="","",INDEX($F$4:$F$178*成就内容!BE$124/SUM(成就内容!$D$124:$BZ$124),成就内容!BE68,1)-SUM(BN$169:BN173))</f>
        <v>0</v>
      </c>
      <c r="BO174" s="41">
        <f>IF(成就内容!BF12="","",INDEX($F$4:$F$178*成就内容!BF$124/SUM(成就内容!$D$124:$BZ$124),成就内容!BF68,1)-SUM(BO$169:BO173))</f>
        <v>0</v>
      </c>
      <c r="BP174" s="41">
        <f>IF(成就内容!BG12="","",INDEX($F$4:$F$178*成就内容!BG$124/SUM(成就内容!$D$124:$BZ$124),成就内容!BG68,1)-SUM(BP$169:BP173))</f>
        <v>0</v>
      </c>
      <c r="BQ174" s="41">
        <f>IF(成就内容!BH12="","",INDEX($F$4:$F$178*成就内容!BH$124/SUM(成就内容!$D$124:$BZ$124),成就内容!BH68,1)-SUM(BQ$169:BQ173))</f>
        <v>0</v>
      </c>
      <c r="BR174" s="41" t="str">
        <f>IF(成就内容!BI12="","",INDEX($F$4:$F$178*成就内容!BI$124/SUM(成就内容!$D$124:$BZ$124),成就内容!BI68,1)-SUM(BR$169:BR173))</f>
        <v/>
      </c>
      <c r="BS174" s="41">
        <f>IF(成就内容!BJ12="","",INDEX($F$4:$F$178*成就内容!BJ$124/SUM(成就内容!$D$124:$BZ$124),成就内容!BJ68,1)-SUM(BS$169:BS173))</f>
        <v>0</v>
      </c>
      <c r="BT174" s="41">
        <f>IF(成就内容!BK12="","",INDEX($F$4:$F$178*成就内容!BK$124/SUM(成就内容!$D$124:$BZ$124),成就内容!BK68,1)-SUM(BT$169:BT173))</f>
        <v>0</v>
      </c>
      <c r="BU174" s="41">
        <f>IF(成就内容!BL12="","",INDEX($F$4:$F$178*成就内容!BL$124/SUM(成就内容!$D$124:$BZ$124),成就内容!BL68,1)-SUM(BU$169:BU173))</f>
        <v>12631.57894736842</v>
      </c>
      <c r="BV174" s="41">
        <f>IF(成就内容!BM12="","",INDEX($F$4:$F$178*成就内容!BM$124/SUM(成就内容!$D$124:$BZ$124),成就内容!BM68,1)-SUM(BV$169:BV173))</f>
        <v>0</v>
      </c>
      <c r="BW174" s="41">
        <f>IF(成就内容!BN12="","",INDEX($F$4:$F$178*成就内容!BN$124/SUM(成就内容!$D$124:$BZ$124),成就内容!BN68,1)-SUM(BW$169:BW173))</f>
        <v>0</v>
      </c>
      <c r="BX174" s="41">
        <f>IF(成就内容!BO12="","",INDEX($F$4:$F$178*成就内容!BO$124/SUM(成就内容!$D$124:$BZ$124),成就内容!BO68,1)-SUM(BX$169:BX173))</f>
        <v>0</v>
      </c>
      <c r="BY174" s="41">
        <f>IF(成就内容!BP12="","",INDEX($F$4:$F$178*成就内容!BP$124/SUM(成就内容!$D$124:$BZ$124),成就内容!BP68,1)-SUM(BY$169:BY173))</f>
        <v>0</v>
      </c>
      <c r="BZ174" s="41">
        <f>IF(成就内容!BQ12="","",INDEX($F$4:$F$178*成就内容!BQ$124/SUM(成就内容!$D$124:$BZ$124),成就内容!BQ68,1)-SUM(BZ$169:BZ173))</f>
        <v>0</v>
      </c>
      <c r="CA174" s="41">
        <f>IF(成就内容!BR12="","",INDEX($F$4:$F$178*成就内容!BR$124/SUM(成就内容!$D$124:$BZ$124),成就内容!BR68,1)-SUM(CA$169:CA173))</f>
        <v>0</v>
      </c>
      <c r="CB174" s="41">
        <f>IF(成就内容!BS12="","",INDEX($F$4:$F$178*成就内容!BS$124/SUM(成就内容!$D$124:$BZ$124),成就内容!BS68,1)-SUM(CB$169:CB173))</f>
        <v>0</v>
      </c>
      <c r="CC174" s="41">
        <f>IF(成就内容!BT12="","",INDEX($F$4:$F$178*成就内容!BT$124/SUM(成就内容!$D$124:$BZ$124),成就内容!BT68,1)-SUM(CC$169:CC173))</f>
        <v>0</v>
      </c>
      <c r="CD174" s="41">
        <f>IF(成就内容!BU12="","",INDEX($F$4:$F$178*成就内容!BU$124/SUM(成就内容!$D$124:$BZ$124),成就内容!BU68,1)-SUM(CD$169:CD173))</f>
        <v>0</v>
      </c>
      <c r="CE174" s="41" t="str">
        <f>IF(成就内容!BV12="","",INDEX($F$4:$F$178*成就内容!BV$124/SUM(成就内容!$D$124:$BZ$124),成就内容!BV68,1)-SUM(CE$169:CE173))</f>
        <v/>
      </c>
      <c r="CF174" s="41">
        <f>IF(成就内容!BW12="","",INDEX($F$4:$F$178*成就内容!BW$124/SUM(成就内容!$D$124:$BZ$124),成就内容!BW68,1)-SUM(CF$169:CF173))</f>
        <v>0</v>
      </c>
      <c r="CG174" s="41">
        <f>IF(成就内容!BX12="","",INDEX($F$4:$F$178*成就内容!BX$124/SUM(成就内容!$D$124:$BZ$124),成就内容!BX68,1)-SUM(CG$169:CG173))</f>
        <v>0</v>
      </c>
      <c r="CH174" s="41">
        <f>IF(成就内容!BY12="","",INDEX($F$4:$F$178*成就内容!BY$124/SUM(成就内容!$D$124:$BZ$124),成就内容!BY68,1)-SUM(CH$169:CH173))</f>
        <v>0</v>
      </c>
      <c r="CI174" s="41">
        <f>IF(成就内容!BZ12="","",INDEX($F$4:$F$178*成就内容!BZ$124/SUM(成就内容!$D$124:$BZ$124),成就内容!BZ68,1)-SUM(CI$169:CI173))</f>
        <v>0</v>
      </c>
      <c r="CM174" s="43">
        <v>6</v>
      </c>
      <c r="CN174" s="41">
        <f>IF(M174="","",IF(成就内容!D$124&lt;&gt;"",MAX(ROUNDUP(SMALL(M$169:M$218,$L174)/1000,0)*1000,1000),0))</f>
        <v>0</v>
      </c>
      <c r="CO174" s="41" t="str">
        <f>IF(N174="","",IF(成就内容!E$124&lt;&gt;"",MAX(ROUNDUP(SMALL(N$169:N$218,$L174)/1000,0)*1000,1000),0))</f>
        <v/>
      </c>
      <c r="CP174" s="41">
        <f>IF(O174="","",IF(成就内容!F$124&lt;&gt;"",MAX(ROUNDUP(SMALL(O$169:O$218,$L174)/1000,0)*1000,1000),0))</f>
        <v>0</v>
      </c>
      <c r="CQ174" s="41" t="str">
        <f>IF(P174="","",IF(成就内容!G$124&lt;&gt;"",MAX(ROUNDUP(SMALL(P$169:P$218,$L174)/1000,0)*1000,1000),0))</f>
        <v/>
      </c>
      <c r="CR174" s="41">
        <f>IF(Q174="","",IF(成就内容!H$124&lt;&gt;"",MAX(ROUNDUP(SMALL(Q$169:Q$218,$L174)/1000,0)*1000,1000),0))</f>
        <v>0</v>
      </c>
      <c r="CS174" s="41">
        <f>IF(R174="","",IF(成就内容!I$124&lt;&gt;"",MAX(ROUNDUP(SMALL(R$169:R$218,$L174)/1000,0)*1000,1000),0))</f>
        <v>0</v>
      </c>
      <c r="CT174" s="41">
        <f>IF(S174="","",IF(成就内容!J$124&lt;&gt;"",MAX(ROUNDUP(SMALL(S$169:S$218,$L174)/1000,0)*1000,1000),0))</f>
        <v>0</v>
      </c>
      <c r="CU174" s="41">
        <f>IF(T174="","",IF(成就内容!K$124&lt;&gt;"",MAX(ROUNDUP(SMALL(T$169:T$218,$L174)/1000,0)*1000,1000),0))</f>
        <v>0</v>
      </c>
      <c r="CV174" s="41">
        <f>IF(U174="","",IF(成就内容!L$124&lt;&gt;"",MAX(ROUNDUP(SMALL(U$169:U$218,$L174)/1000,0)*1000,1000),0))</f>
        <v>0</v>
      </c>
      <c r="CW174" s="41">
        <f>IF(V174="","",IF(成就内容!M$124&lt;&gt;"",MAX(ROUNDUP(SMALL(V$169:V$218,$L174)/1000,0)*1000,1000),0))</f>
        <v>18000</v>
      </c>
      <c r="CX174" s="41">
        <f>IF(W174="","",IF(成就内容!N$124&lt;&gt;"",MAX(ROUNDUP(SMALL(W$169:W$218,$L174)/1000,0)*1000,1000),0))</f>
        <v>0</v>
      </c>
      <c r="CY174" s="41">
        <f>IF(X174="","",IF(成就内容!O$124&lt;&gt;"",MAX(ROUNDUP(SMALL(X$169:X$218,$L174)/1000,0)*1000,1000),0))</f>
        <v>0</v>
      </c>
      <c r="CZ174" s="41">
        <f>IF(Y174="","",IF(成就内容!P$124&lt;&gt;"",MAX(ROUNDUP(SMALL(Y$169:Y$218,$L174)/1000,0)*1000,1000),0))</f>
        <v>0</v>
      </c>
      <c r="DA174" s="41">
        <f>IF(Z174="","",IF(成就内容!Q$124&lt;&gt;"",MAX(ROUNDUP(SMALL(Z$169:Z$218,$L174)/1000,0)*1000,1000),0))</f>
        <v>0</v>
      </c>
      <c r="DB174" s="41">
        <f>IF(AA174="","",IF(成就内容!R$124&lt;&gt;"",MAX(ROUNDUP(SMALL(AA$169:AA$218,$L174)/1000,0)*1000,1000),0))</f>
        <v>0</v>
      </c>
      <c r="DC174" s="41">
        <f>IF(AB174="","",IF(成就内容!S$124&lt;&gt;"",MAX(ROUNDUP(SMALL(AB$169:AB$218,$L174)/1000,0)*1000,1000),0))</f>
        <v>0</v>
      </c>
      <c r="DD174" s="41">
        <f>IF(AC174="","",IF(成就内容!T$124&lt;&gt;"",MAX(ROUNDUP(SMALL(AC$169:AC$218,$L174)/1000,0)*1000,1000),0))</f>
        <v>0</v>
      </c>
      <c r="DE174" s="41">
        <f>IF(AD174="","",IF(成就内容!U$124&lt;&gt;"",MAX(ROUNDUP(SMALL(AD$169:AD$218,$L174)/1000,0)*1000,1000),0))</f>
        <v>0</v>
      </c>
      <c r="DF174" s="41">
        <f>IF(AE174="","",IF(成就内容!V$124&lt;&gt;"",MAX(ROUNDUP(SMALL(AE$169:AE$218,$L174)/1000,0)*1000,1000),0))</f>
        <v>26000</v>
      </c>
      <c r="DG174" s="41">
        <f>IF(AF174="","",IF(成就内容!W$124&lt;&gt;"",MAX(ROUNDUP(SMALL(AF$169:AF$218,$L174)/1000,0)*1000,1000),0))</f>
        <v>0</v>
      </c>
      <c r="DH174" s="41">
        <f>IF(AG174="","",IF(成就内容!X$124&lt;&gt;"",MAX(ROUNDUP(SMALL(AG$169:AG$218,$L174)/1000,0)*1000,1000),0))</f>
        <v>0</v>
      </c>
      <c r="DI174" s="41">
        <f>IF(AH174="","",IF(成就内容!Y$124&lt;&gt;"",MAX(ROUNDUP(SMALL(AH$169:AH$218,$L174)/1000,0)*1000,1000),0))</f>
        <v>0</v>
      </c>
      <c r="DJ174" s="41" t="str">
        <f>IF(AI174="","",IF(成就内容!Z$124&lt;&gt;"",MAX(ROUNDUP(SMALL(AI$169:AI$218,$L174)/1000,0)*1000,1000),0))</f>
        <v/>
      </c>
      <c r="DK174" s="41">
        <f>IF(AJ174="","",IF(成就内容!AA$124&lt;&gt;"",MAX(ROUNDUP(SMALL(AJ$169:AJ$218,$L174)/1000,0)*1000,1000),0))</f>
        <v>83000</v>
      </c>
      <c r="DL174" s="41">
        <f>IF(AK174="","",IF(成就内容!AB$124&lt;&gt;"",MAX(ROUNDUP(SMALL(AK$169:AK$218,$L174)/1000,0)*1000,1000),0))</f>
        <v>0</v>
      </c>
      <c r="DM174" s="41">
        <f>IF(AL174="","",IF(成就内容!AC$124&lt;&gt;"",MAX(ROUNDUP(SMALL(AL$169:AL$218,$L174)/1000,0)*1000,1000),0))</f>
        <v>9000</v>
      </c>
      <c r="DN174" s="41">
        <f>IF(AM174="","",IF(成就内容!AD$124&lt;&gt;"",MAX(ROUNDUP(SMALL(AM$169:AM$218,$L174)/1000,0)*1000,1000),0))</f>
        <v>10000</v>
      </c>
      <c r="DO174" s="41">
        <f>IF(AN174="","",IF(成就内容!AE$124&lt;&gt;"",MAX(ROUNDUP(SMALL(AN$169:AN$218,$L174)/1000,0)*1000,1000),0))</f>
        <v>10000</v>
      </c>
      <c r="DP174" s="41">
        <f>IF(AO174="","",IF(成就内容!AF$124&lt;&gt;"",MAX(ROUNDUP(SMALL(AO$169:AO$218,$L174)/1000,0)*1000,1000),0))</f>
        <v>10000</v>
      </c>
      <c r="DQ174" s="41">
        <f>IF(AP174="","",IF(成就内容!AG$124&lt;&gt;"",MAX(ROUNDUP(SMALL(AP$169:AP$218,$L174)/1000,0)*1000,1000),0))</f>
        <v>0</v>
      </c>
      <c r="DR174" s="41">
        <f>IF(AQ174="","",IF(成就内容!AH$124&lt;&gt;"",MAX(ROUNDUP(SMALL(AQ$169:AQ$218,$L174)/1000,0)*1000,1000),0))</f>
        <v>0</v>
      </c>
      <c r="DS174" s="41">
        <f>IF(AR174="","",IF(成就内容!AI$124&lt;&gt;"",MAX(ROUNDUP(SMALL(AR$169:AR$218,$L174)/1000,0)*1000,1000),0))</f>
        <v>0</v>
      </c>
      <c r="DT174" s="41">
        <f>IF(AS174="","",IF(成就内容!AJ$124&lt;&gt;"",MAX(ROUNDUP(SMALL(AS$169:AS$218,$L174)/1000,0)*1000,1000),0))</f>
        <v>0</v>
      </c>
      <c r="DU174" s="41" t="str">
        <f>IF(AT174="","",IF(成就内容!AK$124&lt;&gt;"",MAX(ROUNDUP(SMALL(AT$169:AT$218,$L174)/1000,0)*1000,1000),0))</f>
        <v/>
      </c>
      <c r="DV174" s="41" t="str">
        <f>IF(AU174="","",IF(成就内容!AL$124&lt;&gt;"",MAX(ROUNDUP(SMALL(AU$169:AU$218,$L174)/1000,0)*1000,1000),0))</f>
        <v/>
      </c>
      <c r="DW174" s="41">
        <f>IF(AV174="","",IF(成就内容!AM$124&lt;&gt;"",MAX(ROUNDUP(SMALL(AV$169:AV$218,$L174)/1000,0)*1000,1000),0))</f>
        <v>0</v>
      </c>
      <c r="DX174" s="41">
        <f>IF(AW174="","",IF(成就内容!AN$124&lt;&gt;"",MAX(ROUNDUP(SMALL(AW$169:AW$218,$L174)/1000,0)*1000,1000),0))</f>
        <v>0</v>
      </c>
      <c r="DY174" s="41">
        <f>IF(AX174="","",IF(成就内容!AO$124&lt;&gt;"",MAX(ROUNDUP(SMALL(AX$169:AX$218,$L174)/1000,0)*1000,1000),0))</f>
        <v>0</v>
      </c>
      <c r="DZ174" s="41">
        <f>IF(AY174="","",IF(成就内容!AP$124&lt;&gt;"",MAX(ROUNDUP(SMALL(AY$169:AY$218,$L174)/1000,0)*1000,1000),0))</f>
        <v>0</v>
      </c>
      <c r="EA174" s="41">
        <f>IF(AZ174="","",IF(成就内容!AQ$124&lt;&gt;"",MAX(ROUNDUP(SMALL(AZ$169:AZ$218,$L174)/1000,0)*1000,1000),0))</f>
        <v>0</v>
      </c>
      <c r="EB174" s="41">
        <f>IF(BA174="","",IF(成就内容!AR$124&lt;&gt;"",MAX(ROUNDUP(SMALL(BA$169:BA$218,$L174)/1000,0)*1000,1000),0))</f>
        <v>0</v>
      </c>
      <c r="EC174" s="41">
        <f>IF(BB174="","",IF(成就内容!AS$124&lt;&gt;"",MAX(ROUNDUP(SMALL(BB$169:BB$218,$L174)/1000,0)*1000,1000),0))</f>
        <v>0</v>
      </c>
      <c r="ED174" s="41">
        <f>IF(BC174="","",IF(成就内容!AT$124&lt;&gt;"",MAX(ROUNDUP(SMALL(BC$169:BC$218,$L174)/1000,0)*1000,1000),0))</f>
        <v>0</v>
      </c>
      <c r="EE174" s="41">
        <f>IF(BD174="","",IF(成就内容!AU$124&lt;&gt;"",MAX(ROUNDUP(SMALL(BD$169:BD$218,$L174)/1000,0)*1000,1000),0))</f>
        <v>64000</v>
      </c>
      <c r="EF174" s="41">
        <f>IF(BE174="","",IF(成就内容!AV$124&lt;&gt;"",MAX(ROUNDUP(SMALL(BE$169:BE$218,$L174)/1000,0)*1000,1000),0))</f>
        <v>66000</v>
      </c>
      <c r="EG174" s="41">
        <f>IF(BF174="","",IF(成就内容!AW$124&lt;&gt;"",MAX(ROUNDUP(SMALL(BF$169:BF$218,$L174)/1000,0)*1000,1000),0))</f>
        <v>0</v>
      </c>
      <c r="EH174" s="41">
        <f>IF(BG174="","",IF(成就内容!AX$124&lt;&gt;"",MAX(ROUNDUP(SMALL(BG$169:BG$218,$L174)/1000,0)*1000,1000),0))</f>
        <v>64000</v>
      </c>
      <c r="EI174" s="41">
        <f>IF(BH174="","",IF(成就内容!AY$124&lt;&gt;"",MAX(ROUNDUP(SMALL(BH$169:BH$218,$L174)/1000,0)*1000,1000),0))</f>
        <v>0</v>
      </c>
      <c r="EJ174" s="41">
        <f>IF(BI174="","",IF(成就内容!AZ$124&lt;&gt;"",MAX(ROUNDUP(SMALL(BI$169:BI$218,$L174)/1000,0)*1000,1000),0))</f>
        <v>0</v>
      </c>
      <c r="EK174" s="41">
        <f>IF(BJ174="","",IF(成就内容!BA$124&lt;&gt;"",MAX(ROUNDUP(SMALL(BJ$169:BJ$218,$L174)/1000,0)*1000,1000),0))</f>
        <v>0</v>
      </c>
      <c r="EL174" s="41">
        <f>IF(BK174="","",IF(成就内容!BB$124&lt;&gt;"",MAX(ROUNDUP(SMALL(BK$169:BK$218,$L174)/1000,0)*1000,1000),0))</f>
        <v>0</v>
      </c>
      <c r="EM174" s="41">
        <f>IF(BL174="","",IF(成就内容!BC$124&lt;&gt;"",MAX(ROUNDUP(SMALL(BL$169:BL$218,$L174)/1000,0)*1000,1000),0))</f>
        <v>26000</v>
      </c>
      <c r="EN174" s="41">
        <f>IF(BM174="","",IF(成就内容!BD$124&lt;&gt;"",MAX(ROUNDUP(SMALL(BM$169:BM$218,$L174)/1000,0)*1000,1000),0))</f>
        <v>0</v>
      </c>
      <c r="EO174" s="41">
        <f>IF(BN174="","",IF(成就内容!BE$124&lt;&gt;"",MAX(ROUNDUP(SMALL(BN$169:BN$218,$L174)/1000,0)*1000,1000),0))</f>
        <v>0</v>
      </c>
      <c r="EP174" s="41">
        <f>IF(BO174="","",IF(成就内容!BF$124&lt;&gt;"",MAX(ROUNDUP(SMALL(BO$169:BO$218,$L174)/1000,0)*1000,1000),0))</f>
        <v>0</v>
      </c>
      <c r="EQ174" s="41">
        <f>IF(BP174="","",IF(成就内容!BG$124&lt;&gt;"",MAX(ROUNDUP(SMALL(BP$169:BP$218,$L174)/1000,0)*1000,1000),0))</f>
        <v>0</v>
      </c>
      <c r="ER174" s="41">
        <f>IF(BQ174="","",IF(成就内容!BH$124&lt;&gt;"",MAX(ROUNDUP(SMALL(BQ$169:BQ$218,$L174)/1000,0)*1000,1000),0))</f>
        <v>0</v>
      </c>
      <c r="ES174" s="41" t="str">
        <f>IF(BR174="","",IF(成就内容!BI$124&lt;&gt;"",MAX(ROUNDUP(SMALL(BR$169:BR$218,$L174)/1000,0)*1000,1000),0))</f>
        <v/>
      </c>
      <c r="ET174" s="41">
        <f>IF(BS174="","",IF(成就内容!BJ$124&lt;&gt;"",MAX(ROUNDUP(SMALL(BS$169:BS$218,$L174)/1000,0)*1000,1000),0))</f>
        <v>0</v>
      </c>
      <c r="EU174" s="41">
        <f>IF(BT174="","",IF(成就内容!BK$124&lt;&gt;"",MAX(ROUNDUP(SMALL(BT$169:BT$218,$L174)/1000,0)*1000,1000),0))</f>
        <v>0</v>
      </c>
      <c r="EV174" s="41">
        <f>IF(BU174="","",IF(成就内容!BL$124&lt;&gt;"",MAX(ROUNDUP(SMALL(BU$169:BU$218,$L174)/1000,0)*1000,1000),0))</f>
        <v>13000</v>
      </c>
      <c r="EW174" s="41">
        <f>IF(BV174="","",IF(成就内容!BM$124&lt;&gt;"",MAX(ROUNDUP(SMALL(BV$169:BV$218,$L174)/1000,0)*1000,1000),0))</f>
        <v>0</v>
      </c>
      <c r="EX174" s="41">
        <f>IF(BW174="","",IF(成就内容!BN$124&lt;&gt;"",MAX(ROUNDUP(SMALL(BW$169:BW$218,$L174)/1000,0)*1000,1000),0))</f>
        <v>0</v>
      </c>
      <c r="EY174" s="41">
        <f>IF(BX174="","",IF(成就内容!BO$124&lt;&gt;"",MAX(ROUNDUP(SMALL(BX$169:BX$218,$L174)/1000,0)*1000,1000),0))</f>
        <v>0</v>
      </c>
      <c r="EZ174" s="41">
        <f>IF(BY174="","",IF(成就内容!BP$124&lt;&gt;"",MAX(ROUNDUP(SMALL(BY$169:BY$218,$L174)/1000,0)*1000,1000),0))</f>
        <v>0</v>
      </c>
      <c r="FA174" s="41">
        <f>IF(BZ174="","",IF(成就内容!BQ$124&lt;&gt;"",MAX(ROUNDUP(SMALL(BZ$169:BZ$218,$L174)/1000,0)*1000,1000),0))</f>
        <v>0</v>
      </c>
      <c r="FB174" s="41">
        <f>IF(CA174="","",IF(成就内容!BR$124&lt;&gt;"",MAX(ROUNDUP(SMALL(CA$169:CA$218,$L174)/1000,0)*1000,1000),0))</f>
        <v>0</v>
      </c>
      <c r="FC174" s="41">
        <f>IF(CB174="","",IF(成就内容!BS$124&lt;&gt;"",MAX(ROUNDUP(SMALL(CB$169:CB$218,$L174)/1000,0)*1000,1000),0))</f>
        <v>0</v>
      </c>
      <c r="FD174" s="41">
        <f>IF(CC174="","",IF(成就内容!BT$124&lt;&gt;"",MAX(ROUNDUP(SMALL(CC$169:CC$218,$L174)/1000,0)*1000,1000),0))</f>
        <v>0</v>
      </c>
      <c r="FE174" s="41">
        <f>IF(CD174="","",IF(成就内容!BU$124&lt;&gt;"",MAX(ROUNDUP(SMALL(CD$169:CD$218,$L174)/1000,0)*1000,1000),0))</f>
        <v>0</v>
      </c>
      <c r="FF174" s="41" t="str">
        <f>IF(CE174="","",IF(成就内容!BV$124&lt;&gt;"",MAX(ROUNDUP(SMALL(CE$169:CE$218,$L174)/1000,0)*1000,1000),0))</f>
        <v/>
      </c>
      <c r="FG174" s="41">
        <f>IF(CF174="","",IF(成就内容!BW$124&lt;&gt;"",MAX(ROUNDUP(SMALL(CF$169:CF$218,$L174)/1000,0)*1000,1000),0))</f>
        <v>0</v>
      </c>
      <c r="FH174" s="41">
        <f>IF(CG174="","",IF(成就内容!BX$124&lt;&gt;"",MAX(ROUNDUP(SMALL(CG$169:CG$218,$L174)/1000,0)*1000,1000),0))</f>
        <v>0</v>
      </c>
      <c r="FI174" s="41">
        <f>IF(CH174="","",IF(成就内容!BY$124&lt;&gt;"",MAX(ROUNDUP(SMALL(CH$169:CH$218,$L174)/1000,0)*1000,1000),0))</f>
        <v>0</v>
      </c>
      <c r="FJ174" s="41">
        <f>IF(CI174="","",IF(成就内容!BZ$124&lt;&gt;"",MAX(ROUNDUP(SMALL(CI$169:CI$218,$L174)/1000,0)*1000,1000),0))</f>
        <v>0</v>
      </c>
    </row>
    <row r="175" spans="1:166" x14ac:dyDescent="0.15">
      <c r="A175" s="84"/>
      <c r="B175" s="96"/>
      <c r="C175" s="96"/>
      <c r="D175" s="96"/>
      <c r="E175" s="96"/>
      <c r="F175" s="96"/>
      <c r="G175" s="96"/>
      <c r="H175" s="96"/>
      <c r="I175" s="96"/>
      <c r="L175" s="25">
        <v>7</v>
      </c>
      <c r="M175" s="41">
        <f>IF(成就内容!D13="","",INDEX($F$4:$F$178*成就内容!D$124/SUM(成就内容!$D$124:$BZ$124),成就内容!D69,1)-SUM(M$169:M174))</f>
        <v>0</v>
      </c>
      <c r="N175" s="41" t="str">
        <f>IF(成就内容!E13="","",INDEX($F$4:$F$178*成就内容!E$124/SUM(成就内容!$D$124:$BZ$124),成就内容!E69,1)-SUM(N$169:N174))</f>
        <v/>
      </c>
      <c r="O175" s="41">
        <f>IF(成就内容!F13="","",INDEX($F$4:$F$178*成就内容!F$124/SUM(成就内容!$D$124:$BZ$124),成就内容!F69,1)-SUM(O$169:O174))</f>
        <v>0</v>
      </c>
      <c r="P175" s="41" t="str">
        <f>IF(成就内容!G13="","",INDEX($F$4:$F$178*成就内容!G$124/SUM(成就内容!$D$124:$BZ$124),成就内容!G69,1)-SUM(P$169:P174))</f>
        <v/>
      </c>
      <c r="Q175" s="41">
        <f>IF(成就内容!H13="","",INDEX($F$4:$F$178*成就内容!H$124/SUM(成就内容!$D$124:$BZ$124),成就内容!H69,1)-SUM(Q$169:Q174))</f>
        <v>0</v>
      </c>
      <c r="R175" s="41">
        <f>IF(成就内容!I13="","",INDEX($F$4:$F$178*成就内容!I$124/SUM(成就内容!$D$124:$BZ$124),成就内容!I69,1)-SUM(R$169:R174))</f>
        <v>0</v>
      </c>
      <c r="S175" s="41">
        <f>IF(成就内容!J13="","",INDEX($F$4:$F$178*成就内容!J$124/SUM(成就内容!$D$124:$BZ$124),成就内容!J69,1)-SUM(S$169:S174))</f>
        <v>0</v>
      </c>
      <c r="T175" s="41">
        <f>IF(成就内容!K13="","",INDEX($F$4:$F$178*成就内容!K$124/SUM(成就内容!$D$124:$BZ$124),成就内容!K69,1)-SUM(T$169:T174))</f>
        <v>0</v>
      </c>
      <c r="U175" s="41">
        <f>IF(成就内容!L13="","",INDEX($F$4:$F$178*成就内容!L$124/SUM(成就内容!$D$124:$BZ$124),成就内容!L69,1)-SUM(U$169:U174))</f>
        <v>0</v>
      </c>
      <c r="V175" s="41">
        <f>IF(成就内容!M13="","",INDEX($F$4:$F$178*成就内容!M$124/SUM(成就内容!$D$124:$BZ$124),成就内容!M69,1)-SUM(V$169:V174))</f>
        <v>25263.15789473684</v>
      </c>
      <c r="W175" s="41">
        <f>IF(成就内容!N13="","",INDEX($F$4:$F$178*成就内容!N$124/SUM(成就内容!$D$124:$BZ$124),成就内容!N69,1)-SUM(W$169:W174))</f>
        <v>0</v>
      </c>
      <c r="X175" s="41">
        <f>IF(成就内容!O13="","",INDEX($F$4:$F$178*成就内容!O$124/SUM(成就内容!$D$124:$BZ$124),成就内容!O69,1)-SUM(X$169:X174))</f>
        <v>0</v>
      </c>
      <c r="Y175" s="41">
        <f>IF(成就内容!P13="","",INDEX($F$4:$F$178*成就内容!P$124/SUM(成就内容!$D$124:$BZ$124),成就内容!P69,1)-SUM(Y$169:Y174))</f>
        <v>0</v>
      </c>
      <c r="Z175" s="41">
        <f>IF(成就内容!Q13="","",INDEX($F$4:$F$178*成就内容!Q$124/SUM(成就内容!$D$124:$BZ$124),成就内容!Q69,1)-SUM(Z$169:Z174))</f>
        <v>0</v>
      </c>
      <c r="AA175" s="41">
        <f>IF(成就内容!R13="","",INDEX($F$4:$F$178*成就内容!R$124/SUM(成就内容!$D$124:$BZ$124),成就内容!R69,1)-SUM(AA$169:AA174))</f>
        <v>0</v>
      </c>
      <c r="AB175" s="41">
        <f>IF(成就内容!S13="","",INDEX($F$4:$F$178*成就内容!S$124/SUM(成就内容!$D$124:$BZ$124),成就内容!S69,1)-SUM(AB$169:AB174))</f>
        <v>0</v>
      </c>
      <c r="AC175" s="41">
        <f>IF(成就内容!T13="","",INDEX($F$4:$F$178*成就内容!T$124/SUM(成就内容!$D$124:$BZ$124),成就内容!T69,1)-SUM(AC$169:AC174))</f>
        <v>0</v>
      </c>
      <c r="AD175" s="41">
        <f>IF(成就内容!U13="","",INDEX($F$4:$F$178*成就内容!U$124/SUM(成就内容!$D$124:$BZ$124),成就内容!U69,1)-SUM(AD$169:AD174))</f>
        <v>0</v>
      </c>
      <c r="AE175" s="41">
        <f>IF(成就内容!V13="","",INDEX($F$4:$F$178*成就内容!V$124/SUM(成就内容!$D$124:$BZ$124),成就内容!V69,1)-SUM(AE$169:AE174))</f>
        <v>25263.15789473684</v>
      </c>
      <c r="AF175" s="41">
        <f>IF(成就内容!W13="","",INDEX($F$4:$F$178*成就内容!W$124/SUM(成就内容!$D$124:$BZ$124),成就内容!W69,1)-SUM(AF$169:AF174))</f>
        <v>0</v>
      </c>
      <c r="AG175" s="41">
        <f>IF(成就内容!X13="","",INDEX($F$4:$F$178*成就内容!X$124/SUM(成就内容!$D$124:$BZ$124),成就内容!X69,1)-SUM(AG$169:AG174))</f>
        <v>0</v>
      </c>
      <c r="AH175" s="41">
        <f>IF(成就内容!Y13="","",INDEX($F$4:$F$178*成就内容!Y$124/SUM(成就内容!$D$124:$BZ$124),成就内容!Y69,1)-SUM(AH$169:AH174))</f>
        <v>0</v>
      </c>
      <c r="AI175" s="41" t="str">
        <f>IF(成就内容!Z13="","",INDEX($F$4:$F$178*成就内容!Z$124/SUM(成就内容!$D$124:$BZ$124),成就内容!Z69,1)-SUM(AI$169:AI174))</f>
        <v/>
      </c>
      <c r="AJ175" s="41">
        <f>IF(成就内容!AA13="","",INDEX($F$4:$F$178*成就内容!AA$124/SUM(成就内容!$D$124:$BZ$124),成就内容!AA69,1)-SUM(AJ$169:AJ174))</f>
        <v>82236.842105263146</v>
      </c>
      <c r="AK175" s="41">
        <f>IF(成就内容!AB13="","",INDEX($F$4:$F$178*成就内容!AB$124/SUM(成就内容!$D$124:$BZ$124),成就内容!AB69,1)-SUM(AK$169:AK174))</f>
        <v>0</v>
      </c>
      <c r="AL175" s="41">
        <f>IF(成就内容!AC13="","",INDEX($F$4:$F$178*成就内容!AC$124/SUM(成就内容!$D$124:$BZ$124),成就内容!AC69,1)-SUM(AL$169:AL174))</f>
        <v>12631.57894736842</v>
      </c>
      <c r="AM175" s="41">
        <f>IF(成就内容!AD13="","",INDEX($F$4:$F$178*成就内容!AD$124/SUM(成就内容!$D$124:$BZ$124),成就内容!AD69,1)-SUM(AM$169:AM174))</f>
        <v>12631.578947368427</v>
      </c>
      <c r="AN175" s="41">
        <f>IF(成就内容!AE13="","",INDEX($F$4:$F$178*成就内容!AE$124/SUM(成就内容!$D$124:$BZ$124),成就内容!AE69,1)-SUM(AN$169:AN174))</f>
        <v>12631.578947368427</v>
      </c>
      <c r="AO175" s="41">
        <f>IF(成就内容!AF13="","",INDEX($F$4:$F$178*成就内容!AF$124/SUM(成就内容!$D$124:$BZ$124),成就内容!AF69,1)-SUM(AO$169:AO174))</f>
        <v>12631.578947368427</v>
      </c>
      <c r="AP175" s="41">
        <f>IF(成就内容!AG13="","",INDEX($F$4:$F$178*成就内容!AG$124/SUM(成就内容!$D$124:$BZ$124),成就内容!AG69,1)-SUM(AP$169:AP174))</f>
        <v>0</v>
      </c>
      <c r="AQ175" s="41">
        <f>IF(成就内容!AH13="","",INDEX($F$4:$F$178*成就内容!AH$124/SUM(成就内容!$D$124:$BZ$124),成就内容!AH69,1)-SUM(AQ$169:AQ174))</f>
        <v>0</v>
      </c>
      <c r="AR175" s="41">
        <f>IF(成就内容!AI13="","",INDEX($F$4:$F$178*成就内容!AI$124/SUM(成就内容!$D$124:$BZ$124),成就内容!AI69,1)-SUM(AR$169:AR174))</f>
        <v>0</v>
      </c>
      <c r="AS175" s="41">
        <f>IF(成就内容!AJ13="","",INDEX($F$4:$F$178*成就内容!AJ$124/SUM(成就内容!$D$124:$BZ$124),成就内容!AJ69,1)-SUM(AS$169:AS174))</f>
        <v>0</v>
      </c>
      <c r="AT175" s="41" t="str">
        <f>IF(成就内容!AK13="","",INDEX($F$4:$F$178*成就内容!AK$124/SUM(成就内容!$D$124:$BZ$124),成就内容!AK69,1)-SUM(AT$169:AT174))</f>
        <v/>
      </c>
      <c r="AU175" s="41" t="str">
        <f>IF(成就内容!AL13="","",INDEX($F$4:$F$178*成就内容!AL$124/SUM(成就内容!$D$124:$BZ$124),成就内容!AL69,1)-SUM(AU$169:AU174))</f>
        <v/>
      </c>
      <c r="AV175" s="41">
        <f>IF(成就内容!AM13="","",INDEX($F$4:$F$178*成就内容!AM$124/SUM(成就内容!$D$124:$BZ$124),成就内容!AM69,1)-SUM(AV$169:AV174))</f>
        <v>0</v>
      </c>
      <c r="AW175" s="41">
        <f>IF(成就内容!AN13="","",INDEX($F$4:$F$178*成就内容!AN$124/SUM(成就内容!$D$124:$BZ$124),成就内容!AN69,1)-SUM(AW$169:AW174))</f>
        <v>0</v>
      </c>
      <c r="AX175" s="41">
        <f>IF(成就内容!AO13="","",INDEX($F$4:$F$178*成就内容!AO$124/SUM(成就内容!$D$124:$BZ$124),成就内容!AO69,1)-SUM(AX$169:AX174))</f>
        <v>0</v>
      </c>
      <c r="AY175" s="41">
        <f>IF(成就内容!AP13="","",INDEX($F$4:$F$178*成就内容!AP$124/SUM(成就内容!$D$124:$BZ$124),成就内容!AP69,1)-SUM(AY$169:AY174))</f>
        <v>0</v>
      </c>
      <c r="AZ175" s="41">
        <f>IF(成就内容!AQ13="","",INDEX($F$4:$F$178*成就内容!AQ$124/SUM(成就内容!$D$124:$BZ$124),成就内容!AQ69,1)-SUM(AZ$169:AZ174))</f>
        <v>0</v>
      </c>
      <c r="BA175" s="41">
        <f>IF(成就内容!AR13="","",INDEX($F$4:$F$178*成就内容!AR$124/SUM(成就内容!$D$124:$BZ$124),成就内容!AR69,1)-SUM(BA$169:BA174))</f>
        <v>0</v>
      </c>
      <c r="BB175" s="41">
        <f>IF(成就内容!AS13="","",INDEX($F$4:$F$178*成就内容!AS$124/SUM(成就内容!$D$124:$BZ$124),成就内容!AS69,1)-SUM(BB$169:BB174))</f>
        <v>0</v>
      </c>
      <c r="BC175" s="41">
        <f>IF(成就内容!AT13="","",INDEX($F$4:$F$178*成就内容!AT$124/SUM(成就内容!$D$124:$BZ$124),成就内容!AT69,1)-SUM(BC$169:BC174))</f>
        <v>0</v>
      </c>
      <c r="BD175" s="41">
        <f>IF(成就内容!AU13="","",INDEX($F$4:$F$178*成就内容!AU$124/SUM(成就内容!$D$124:$BZ$124),成就内容!AU69,1)-SUM(BD$169:BD174))</f>
        <v>131578.94736842104</v>
      </c>
      <c r="BE175" s="41">
        <f>IF(成就内容!AV13="","",INDEX($F$4:$F$178*成就内容!AV$124/SUM(成就内容!$D$124:$BZ$124),成就内容!AV69,1)-SUM(BE$169:BE174))</f>
        <v>164473.68421052632</v>
      </c>
      <c r="BF175" s="41">
        <f>IF(成就内容!AW13="","",INDEX($F$4:$F$178*成就内容!AW$124/SUM(成就内容!$D$124:$BZ$124),成就内容!AW69,1)-SUM(BF$169:BF174))</f>
        <v>0</v>
      </c>
      <c r="BG175" s="41">
        <f>IF(成就内容!AX13="","",INDEX($F$4:$F$178*成就内容!AX$124/SUM(成就内容!$D$124:$BZ$124),成就内容!AX69,1)-SUM(BG$169:BG174))</f>
        <v>131578.94736842104</v>
      </c>
      <c r="BH175" s="41">
        <f>IF(成就内容!AY13="","",INDEX($F$4:$F$178*成就内容!AY$124/SUM(成就内容!$D$124:$BZ$124),成就内容!AY69,1)-SUM(BH$169:BH174))</f>
        <v>0</v>
      </c>
      <c r="BI175" s="41">
        <f>IF(成就内容!AZ13="","",INDEX($F$4:$F$178*成就内容!AZ$124/SUM(成就内容!$D$124:$BZ$124),成就内容!AZ69,1)-SUM(BI$169:BI174))</f>
        <v>0</v>
      </c>
      <c r="BJ175" s="41">
        <f>IF(成就内容!BA13="","",INDEX($F$4:$F$178*成就内容!BA$124/SUM(成就内容!$D$124:$BZ$124),成就内容!BA69,1)-SUM(BJ$169:BJ174))</f>
        <v>0</v>
      </c>
      <c r="BK175" s="41">
        <f>IF(成就内容!BB13="","",INDEX($F$4:$F$178*成就内容!BB$124/SUM(成就内容!$D$124:$BZ$124),成就内容!BB69,1)-SUM(BK$169:BK174))</f>
        <v>0</v>
      </c>
      <c r="BL175" s="41">
        <f>IF(成就内容!BC13="","",INDEX($F$4:$F$178*成就内容!BC$124/SUM(成就内容!$D$124:$BZ$124),成就内容!BC69,1)-SUM(BL$169:BL174))</f>
        <v>25263.15789473684</v>
      </c>
      <c r="BM175" s="41">
        <f>IF(成就内容!BD13="","",INDEX($F$4:$F$178*成就内容!BD$124/SUM(成就内容!$D$124:$BZ$124),成就内容!BD69,1)-SUM(BM$169:BM174))</f>
        <v>0</v>
      </c>
      <c r="BN175" s="41">
        <f>IF(成就内容!BE13="","",INDEX($F$4:$F$178*成就内容!BE$124/SUM(成就内容!$D$124:$BZ$124),成就内容!BE69,1)-SUM(BN$169:BN174))</f>
        <v>0</v>
      </c>
      <c r="BO175" s="41">
        <f>IF(成就内容!BF13="","",INDEX($F$4:$F$178*成就内容!BF$124/SUM(成就内容!$D$124:$BZ$124),成就内容!BF69,1)-SUM(BO$169:BO174))</f>
        <v>0</v>
      </c>
      <c r="BP175" s="41">
        <f>IF(成就内容!BG13="","",INDEX($F$4:$F$178*成就内容!BG$124/SUM(成就内容!$D$124:$BZ$124),成就内容!BG69,1)-SUM(BP$169:BP174))</f>
        <v>0</v>
      </c>
      <c r="BQ175" s="41">
        <f>IF(成就内容!BH13="","",INDEX($F$4:$F$178*成就内容!BH$124/SUM(成就内容!$D$124:$BZ$124),成就内容!BH69,1)-SUM(BQ$169:BQ174))</f>
        <v>0</v>
      </c>
      <c r="BR175" s="41" t="str">
        <f>IF(成就内容!BI13="","",INDEX($F$4:$F$178*成就内容!BI$124/SUM(成就内容!$D$124:$BZ$124),成就内容!BI69,1)-SUM(BR$169:BR174))</f>
        <v/>
      </c>
      <c r="BS175" s="41">
        <f>IF(成就内容!BJ13="","",INDEX($F$4:$F$178*成就内容!BJ$124/SUM(成就内容!$D$124:$BZ$124),成就内容!BJ69,1)-SUM(BS$169:BS174))</f>
        <v>0</v>
      </c>
      <c r="BT175" s="41">
        <f>IF(成就内容!BK13="","",INDEX($F$4:$F$178*成就内容!BK$124/SUM(成就内容!$D$124:$BZ$124),成就内容!BK69,1)-SUM(BT$169:BT174))</f>
        <v>0</v>
      </c>
      <c r="BU175" s="41">
        <f>IF(成就内容!BL13="","",INDEX($F$4:$F$178*成就内容!BL$124/SUM(成就内容!$D$124:$BZ$124),成就内容!BL69,1)-SUM(BU$169:BU174))</f>
        <v>12631.57894736842</v>
      </c>
      <c r="BV175" s="41">
        <f>IF(成就内容!BM13="","",INDEX($F$4:$F$178*成就内容!BM$124/SUM(成就内容!$D$124:$BZ$124),成就内容!BM69,1)-SUM(BV$169:BV174))</f>
        <v>0</v>
      </c>
      <c r="BW175" s="41">
        <f>IF(成就内容!BN13="","",INDEX($F$4:$F$178*成就内容!BN$124/SUM(成就内容!$D$124:$BZ$124),成就内容!BN69,1)-SUM(BW$169:BW174))</f>
        <v>0</v>
      </c>
      <c r="BX175" s="41">
        <f>IF(成就内容!BO13="","",INDEX($F$4:$F$178*成就内容!BO$124/SUM(成就内容!$D$124:$BZ$124),成就内容!BO69,1)-SUM(BX$169:BX174))</f>
        <v>0</v>
      </c>
      <c r="BY175" s="41">
        <f>IF(成就内容!BP13="","",INDEX($F$4:$F$178*成就内容!BP$124/SUM(成就内容!$D$124:$BZ$124),成就内容!BP69,1)-SUM(BY$169:BY174))</f>
        <v>0</v>
      </c>
      <c r="BZ175" s="41">
        <f>IF(成就内容!BQ13="","",INDEX($F$4:$F$178*成就内容!BQ$124/SUM(成就内容!$D$124:$BZ$124),成就内容!BQ69,1)-SUM(BZ$169:BZ174))</f>
        <v>0</v>
      </c>
      <c r="CA175" s="41">
        <f>IF(成就内容!BR13="","",INDEX($F$4:$F$178*成就内容!BR$124/SUM(成就内容!$D$124:$BZ$124),成就内容!BR69,1)-SUM(CA$169:CA174))</f>
        <v>0</v>
      </c>
      <c r="CB175" s="41">
        <f>IF(成就内容!BS13="","",INDEX($F$4:$F$178*成就内容!BS$124/SUM(成就内容!$D$124:$BZ$124),成就内容!BS69,1)-SUM(CB$169:CB174))</f>
        <v>0</v>
      </c>
      <c r="CC175" s="41">
        <f>IF(成就内容!BT13="","",INDEX($F$4:$F$178*成就内容!BT$124/SUM(成就内容!$D$124:$BZ$124),成就内容!BT69,1)-SUM(CC$169:CC174))</f>
        <v>0</v>
      </c>
      <c r="CD175" s="41">
        <f>IF(成就内容!BU13="","",INDEX($F$4:$F$178*成就内容!BU$124/SUM(成就内容!$D$124:$BZ$124),成就内容!BU69,1)-SUM(CD$169:CD174))</f>
        <v>0</v>
      </c>
      <c r="CE175" s="41" t="str">
        <f>IF(成就内容!BV13="","",INDEX($F$4:$F$178*成就内容!BV$124/SUM(成就内容!$D$124:$BZ$124),成就内容!BV69,1)-SUM(CE$169:CE174))</f>
        <v/>
      </c>
      <c r="CF175" s="41">
        <f>IF(成就内容!BW13="","",INDEX($F$4:$F$178*成就内容!BW$124/SUM(成就内容!$D$124:$BZ$124),成就内容!BW69,1)-SUM(CF$169:CF174))</f>
        <v>0</v>
      </c>
      <c r="CG175" s="41">
        <f>IF(成就内容!BX13="","",INDEX($F$4:$F$178*成就内容!BX$124/SUM(成就内容!$D$124:$BZ$124),成就内容!BX69,1)-SUM(CG$169:CG174))</f>
        <v>0</v>
      </c>
      <c r="CH175" s="41">
        <f>IF(成就内容!BY13="","",INDEX($F$4:$F$178*成就内容!BY$124/SUM(成就内容!$D$124:$BZ$124),成就内容!BY69,1)-SUM(CH$169:CH174))</f>
        <v>0</v>
      </c>
      <c r="CI175" s="41">
        <f>IF(成就内容!BZ13="","",INDEX($F$4:$F$178*成就内容!BZ$124/SUM(成就内容!$D$124:$BZ$124),成就内容!BZ69,1)-SUM(CI$169:CI174))</f>
        <v>0</v>
      </c>
      <c r="CM175" s="43">
        <v>7</v>
      </c>
      <c r="CN175" s="41">
        <f>IF(M175="","",IF(成就内容!D$124&lt;&gt;"",MAX(ROUNDUP(SMALL(M$169:M$218,$L175)/1000,0)*1000,1000),0))</f>
        <v>0</v>
      </c>
      <c r="CO175" s="41" t="str">
        <f>IF(N175="","",IF(成就内容!E$124&lt;&gt;"",MAX(ROUNDUP(SMALL(N$169:N$218,$L175)/1000,0)*1000,1000),0))</f>
        <v/>
      </c>
      <c r="CP175" s="41">
        <f>IF(O175="","",IF(成就内容!F$124&lt;&gt;"",MAX(ROUNDUP(SMALL(O$169:O$218,$L175)/1000,0)*1000,1000),0))</f>
        <v>0</v>
      </c>
      <c r="CQ175" s="41" t="str">
        <f>IF(P175="","",IF(成就内容!G$124&lt;&gt;"",MAX(ROUNDUP(SMALL(P$169:P$218,$L175)/1000,0)*1000,1000),0))</f>
        <v/>
      </c>
      <c r="CR175" s="41">
        <f>IF(Q175="","",IF(成就内容!H$124&lt;&gt;"",MAX(ROUNDUP(SMALL(Q$169:Q$218,$L175)/1000,0)*1000,1000),0))</f>
        <v>0</v>
      </c>
      <c r="CS175" s="41">
        <f>IF(R175="","",IF(成就内容!I$124&lt;&gt;"",MAX(ROUNDUP(SMALL(R$169:R$218,$L175)/1000,0)*1000,1000),0))</f>
        <v>0</v>
      </c>
      <c r="CT175" s="41">
        <f>IF(S175="","",IF(成就内容!J$124&lt;&gt;"",MAX(ROUNDUP(SMALL(S$169:S$218,$L175)/1000,0)*1000,1000),0))</f>
        <v>0</v>
      </c>
      <c r="CU175" s="41">
        <f>IF(T175="","",IF(成就内容!K$124&lt;&gt;"",MAX(ROUNDUP(SMALL(T$169:T$218,$L175)/1000,0)*1000,1000),0))</f>
        <v>0</v>
      </c>
      <c r="CV175" s="41">
        <f>IF(U175="","",IF(成就内容!L$124&lt;&gt;"",MAX(ROUNDUP(SMALL(U$169:U$218,$L175)/1000,0)*1000,1000),0))</f>
        <v>0</v>
      </c>
      <c r="CW175" s="41">
        <f>IF(V175="","",IF(成就内容!M$124&lt;&gt;"",MAX(ROUNDUP(SMALL(V$169:V$218,$L175)/1000,0)*1000,1000),0))</f>
        <v>26000</v>
      </c>
      <c r="CX175" s="41">
        <f>IF(W175="","",IF(成就内容!N$124&lt;&gt;"",MAX(ROUNDUP(SMALL(W$169:W$218,$L175)/1000,0)*1000,1000),0))</f>
        <v>0</v>
      </c>
      <c r="CY175" s="41">
        <f>IF(X175="","",IF(成就内容!O$124&lt;&gt;"",MAX(ROUNDUP(SMALL(X$169:X$218,$L175)/1000,0)*1000,1000),0))</f>
        <v>0</v>
      </c>
      <c r="CZ175" s="41">
        <f>IF(Y175="","",IF(成就内容!P$124&lt;&gt;"",MAX(ROUNDUP(SMALL(Y$169:Y$218,$L175)/1000,0)*1000,1000),0))</f>
        <v>0</v>
      </c>
      <c r="DA175" s="41">
        <f>IF(Z175="","",IF(成就内容!Q$124&lt;&gt;"",MAX(ROUNDUP(SMALL(Z$169:Z$218,$L175)/1000,0)*1000,1000),0))</f>
        <v>0</v>
      </c>
      <c r="DB175" s="41">
        <f>IF(AA175="","",IF(成就内容!R$124&lt;&gt;"",MAX(ROUNDUP(SMALL(AA$169:AA$218,$L175)/1000,0)*1000,1000),0))</f>
        <v>0</v>
      </c>
      <c r="DC175" s="41">
        <f>IF(AB175="","",IF(成就内容!S$124&lt;&gt;"",MAX(ROUNDUP(SMALL(AB$169:AB$218,$L175)/1000,0)*1000,1000),0))</f>
        <v>0</v>
      </c>
      <c r="DD175" s="41">
        <f>IF(AC175="","",IF(成就内容!T$124&lt;&gt;"",MAX(ROUNDUP(SMALL(AC$169:AC$218,$L175)/1000,0)*1000,1000),0))</f>
        <v>0</v>
      </c>
      <c r="DE175" s="41">
        <f>IF(AD175="","",IF(成就内容!U$124&lt;&gt;"",MAX(ROUNDUP(SMALL(AD$169:AD$218,$L175)/1000,0)*1000,1000),0))</f>
        <v>0</v>
      </c>
      <c r="DF175" s="41">
        <f>IF(AE175="","",IF(成就内容!V$124&lt;&gt;"",MAX(ROUNDUP(SMALL(AE$169:AE$218,$L175)/1000,0)*1000,1000),0))</f>
        <v>26000</v>
      </c>
      <c r="DG175" s="41">
        <f>IF(AF175="","",IF(成就内容!W$124&lt;&gt;"",MAX(ROUNDUP(SMALL(AF$169:AF$218,$L175)/1000,0)*1000,1000),0))</f>
        <v>0</v>
      </c>
      <c r="DH175" s="41">
        <f>IF(AG175="","",IF(成就内容!X$124&lt;&gt;"",MAX(ROUNDUP(SMALL(AG$169:AG$218,$L175)/1000,0)*1000,1000),0))</f>
        <v>0</v>
      </c>
      <c r="DI175" s="41">
        <f>IF(AH175="","",IF(成就内容!Y$124&lt;&gt;"",MAX(ROUNDUP(SMALL(AH$169:AH$218,$L175)/1000,0)*1000,1000),0))</f>
        <v>0</v>
      </c>
      <c r="DJ175" s="41" t="str">
        <f>IF(AI175="","",IF(成就内容!Z$124&lt;&gt;"",MAX(ROUNDUP(SMALL(AI$169:AI$218,$L175)/1000,0)*1000,1000),0))</f>
        <v/>
      </c>
      <c r="DK175" s="41">
        <f>IF(AJ175="","",IF(成就内容!AA$124&lt;&gt;"",MAX(ROUNDUP(SMALL(AJ$169:AJ$218,$L175)/1000,0)*1000,1000),0))</f>
        <v>83000</v>
      </c>
      <c r="DL175" s="41">
        <f>IF(AK175="","",IF(成就内容!AB$124&lt;&gt;"",MAX(ROUNDUP(SMALL(AK$169:AK$218,$L175)/1000,0)*1000,1000),0))</f>
        <v>0</v>
      </c>
      <c r="DM175" s="41">
        <f>IF(AL175="","",IF(成就内容!AC$124&lt;&gt;"",MAX(ROUNDUP(SMALL(AL$169:AL$218,$L175)/1000,0)*1000,1000),0))</f>
        <v>13000</v>
      </c>
      <c r="DN175" s="41">
        <f>IF(AM175="","",IF(成就内容!AD$124&lt;&gt;"",MAX(ROUNDUP(SMALL(AM$169:AM$218,$L175)/1000,0)*1000,1000),0))</f>
        <v>13000</v>
      </c>
      <c r="DO175" s="41">
        <f>IF(AN175="","",IF(成就内容!AE$124&lt;&gt;"",MAX(ROUNDUP(SMALL(AN$169:AN$218,$L175)/1000,0)*1000,1000),0))</f>
        <v>13000</v>
      </c>
      <c r="DP175" s="41">
        <f>IF(AO175="","",IF(成就内容!AF$124&lt;&gt;"",MAX(ROUNDUP(SMALL(AO$169:AO$218,$L175)/1000,0)*1000,1000),0))</f>
        <v>13000</v>
      </c>
      <c r="DQ175" s="41">
        <f>IF(AP175="","",IF(成就内容!AG$124&lt;&gt;"",MAX(ROUNDUP(SMALL(AP$169:AP$218,$L175)/1000,0)*1000,1000),0))</f>
        <v>0</v>
      </c>
      <c r="DR175" s="41">
        <f>IF(AQ175="","",IF(成就内容!AH$124&lt;&gt;"",MAX(ROUNDUP(SMALL(AQ$169:AQ$218,$L175)/1000,0)*1000,1000),0))</f>
        <v>0</v>
      </c>
      <c r="DS175" s="41">
        <f>IF(AR175="","",IF(成就内容!AI$124&lt;&gt;"",MAX(ROUNDUP(SMALL(AR$169:AR$218,$L175)/1000,0)*1000,1000),0))</f>
        <v>0</v>
      </c>
      <c r="DT175" s="41">
        <f>IF(AS175="","",IF(成就内容!AJ$124&lt;&gt;"",MAX(ROUNDUP(SMALL(AS$169:AS$218,$L175)/1000,0)*1000,1000),0))</f>
        <v>0</v>
      </c>
      <c r="DU175" s="41" t="str">
        <f>IF(AT175="","",IF(成就内容!AK$124&lt;&gt;"",MAX(ROUNDUP(SMALL(AT$169:AT$218,$L175)/1000,0)*1000,1000),0))</f>
        <v/>
      </c>
      <c r="DV175" s="41" t="str">
        <f>IF(AU175="","",IF(成就内容!AL$124&lt;&gt;"",MAX(ROUNDUP(SMALL(AU$169:AU$218,$L175)/1000,0)*1000,1000),0))</f>
        <v/>
      </c>
      <c r="DW175" s="41">
        <f>IF(AV175="","",IF(成就内容!AM$124&lt;&gt;"",MAX(ROUNDUP(SMALL(AV$169:AV$218,$L175)/1000,0)*1000,1000),0))</f>
        <v>0</v>
      </c>
      <c r="DX175" s="41">
        <f>IF(AW175="","",IF(成就内容!AN$124&lt;&gt;"",MAX(ROUNDUP(SMALL(AW$169:AW$218,$L175)/1000,0)*1000,1000),0))</f>
        <v>0</v>
      </c>
      <c r="DY175" s="41">
        <f>IF(AX175="","",IF(成就内容!AO$124&lt;&gt;"",MAX(ROUNDUP(SMALL(AX$169:AX$218,$L175)/1000,0)*1000,1000),0))</f>
        <v>0</v>
      </c>
      <c r="DZ175" s="41">
        <f>IF(AY175="","",IF(成就内容!AP$124&lt;&gt;"",MAX(ROUNDUP(SMALL(AY$169:AY$218,$L175)/1000,0)*1000,1000),0))</f>
        <v>0</v>
      </c>
      <c r="EA175" s="41">
        <f>IF(AZ175="","",IF(成就内容!AQ$124&lt;&gt;"",MAX(ROUNDUP(SMALL(AZ$169:AZ$218,$L175)/1000,0)*1000,1000),0))</f>
        <v>0</v>
      </c>
      <c r="EB175" s="41">
        <f>IF(BA175="","",IF(成就内容!AR$124&lt;&gt;"",MAX(ROUNDUP(SMALL(BA$169:BA$218,$L175)/1000,0)*1000,1000),0))</f>
        <v>0</v>
      </c>
      <c r="EC175" s="41">
        <f>IF(BB175="","",IF(成就内容!AS$124&lt;&gt;"",MAX(ROUNDUP(SMALL(BB$169:BB$218,$L175)/1000,0)*1000,1000),0))</f>
        <v>0</v>
      </c>
      <c r="ED175" s="41">
        <f>IF(BC175="","",IF(成就内容!AT$124&lt;&gt;"",MAX(ROUNDUP(SMALL(BC$169:BC$218,$L175)/1000,0)*1000,1000),0))</f>
        <v>0</v>
      </c>
      <c r="EE175" s="41">
        <f>IF(BD175="","",IF(成就内容!AU$124&lt;&gt;"",MAX(ROUNDUP(SMALL(BD$169:BD$218,$L175)/1000,0)*1000,1000),0))</f>
        <v>132000</v>
      </c>
      <c r="EF175" s="41">
        <f>IF(BE175="","",IF(成就内容!AV$124&lt;&gt;"",MAX(ROUNDUP(SMALL(BE$169:BE$218,$L175)/1000,0)*1000,1000),0))</f>
        <v>165000</v>
      </c>
      <c r="EG175" s="41">
        <f>IF(BF175="","",IF(成就内容!AW$124&lt;&gt;"",MAX(ROUNDUP(SMALL(BF$169:BF$218,$L175)/1000,0)*1000,1000),0))</f>
        <v>0</v>
      </c>
      <c r="EH175" s="41">
        <f>IF(BG175="","",IF(成就内容!AX$124&lt;&gt;"",MAX(ROUNDUP(SMALL(BG$169:BG$218,$L175)/1000,0)*1000,1000),0))</f>
        <v>132000</v>
      </c>
      <c r="EI175" s="41">
        <f>IF(BH175="","",IF(成就内容!AY$124&lt;&gt;"",MAX(ROUNDUP(SMALL(BH$169:BH$218,$L175)/1000,0)*1000,1000),0))</f>
        <v>0</v>
      </c>
      <c r="EJ175" s="41">
        <f>IF(BI175="","",IF(成就内容!AZ$124&lt;&gt;"",MAX(ROUNDUP(SMALL(BI$169:BI$218,$L175)/1000,0)*1000,1000),0))</f>
        <v>0</v>
      </c>
      <c r="EK175" s="41">
        <f>IF(BJ175="","",IF(成就内容!BA$124&lt;&gt;"",MAX(ROUNDUP(SMALL(BJ$169:BJ$218,$L175)/1000,0)*1000,1000),0))</f>
        <v>0</v>
      </c>
      <c r="EL175" s="41">
        <f>IF(BK175="","",IF(成就内容!BB$124&lt;&gt;"",MAX(ROUNDUP(SMALL(BK$169:BK$218,$L175)/1000,0)*1000,1000),0))</f>
        <v>0</v>
      </c>
      <c r="EM175" s="41">
        <f>IF(BL175="","",IF(成就内容!BC$124&lt;&gt;"",MAX(ROUNDUP(SMALL(BL$169:BL$218,$L175)/1000,0)*1000,1000),0))</f>
        <v>26000</v>
      </c>
      <c r="EN175" s="41">
        <f>IF(BM175="","",IF(成就内容!BD$124&lt;&gt;"",MAX(ROUNDUP(SMALL(BM$169:BM$218,$L175)/1000,0)*1000,1000),0))</f>
        <v>0</v>
      </c>
      <c r="EO175" s="41">
        <f>IF(BN175="","",IF(成就内容!BE$124&lt;&gt;"",MAX(ROUNDUP(SMALL(BN$169:BN$218,$L175)/1000,0)*1000,1000),0))</f>
        <v>0</v>
      </c>
      <c r="EP175" s="41">
        <f>IF(BO175="","",IF(成就内容!BF$124&lt;&gt;"",MAX(ROUNDUP(SMALL(BO$169:BO$218,$L175)/1000,0)*1000,1000),0))</f>
        <v>0</v>
      </c>
      <c r="EQ175" s="41">
        <f>IF(BP175="","",IF(成就内容!BG$124&lt;&gt;"",MAX(ROUNDUP(SMALL(BP$169:BP$218,$L175)/1000,0)*1000,1000),0))</f>
        <v>0</v>
      </c>
      <c r="ER175" s="41">
        <f>IF(BQ175="","",IF(成就内容!BH$124&lt;&gt;"",MAX(ROUNDUP(SMALL(BQ$169:BQ$218,$L175)/1000,0)*1000,1000),0))</f>
        <v>0</v>
      </c>
      <c r="ES175" s="41" t="str">
        <f>IF(BR175="","",IF(成就内容!BI$124&lt;&gt;"",MAX(ROUNDUP(SMALL(BR$169:BR$218,$L175)/1000,0)*1000,1000),0))</f>
        <v/>
      </c>
      <c r="ET175" s="41">
        <f>IF(BS175="","",IF(成就内容!BJ$124&lt;&gt;"",MAX(ROUNDUP(SMALL(BS$169:BS$218,$L175)/1000,0)*1000,1000),0))</f>
        <v>0</v>
      </c>
      <c r="EU175" s="41">
        <f>IF(BT175="","",IF(成就内容!BK$124&lt;&gt;"",MAX(ROUNDUP(SMALL(BT$169:BT$218,$L175)/1000,0)*1000,1000),0))</f>
        <v>0</v>
      </c>
      <c r="EV175" s="41">
        <f>IF(BU175="","",IF(成就内容!BL$124&lt;&gt;"",MAX(ROUNDUP(SMALL(BU$169:BU$218,$L175)/1000,0)*1000,1000),0))</f>
        <v>13000</v>
      </c>
      <c r="EW175" s="41">
        <f>IF(BV175="","",IF(成就内容!BM$124&lt;&gt;"",MAX(ROUNDUP(SMALL(BV$169:BV$218,$L175)/1000,0)*1000,1000),0))</f>
        <v>0</v>
      </c>
      <c r="EX175" s="41">
        <f>IF(BW175="","",IF(成就内容!BN$124&lt;&gt;"",MAX(ROUNDUP(SMALL(BW$169:BW$218,$L175)/1000,0)*1000,1000),0))</f>
        <v>0</v>
      </c>
      <c r="EY175" s="41">
        <f>IF(BX175="","",IF(成就内容!BO$124&lt;&gt;"",MAX(ROUNDUP(SMALL(BX$169:BX$218,$L175)/1000,0)*1000,1000),0))</f>
        <v>0</v>
      </c>
      <c r="EZ175" s="41">
        <f>IF(BY175="","",IF(成就内容!BP$124&lt;&gt;"",MAX(ROUNDUP(SMALL(BY$169:BY$218,$L175)/1000,0)*1000,1000),0))</f>
        <v>0</v>
      </c>
      <c r="FA175" s="41">
        <f>IF(BZ175="","",IF(成就内容!BQ$124&lt;&gt;"",MAX(ROUNDUP(SMALL(BZ$169:BZ$218,$L175)/1000,0)*1000,1000),0))</f>
        <v>0</v>
      </c>
      <c r="FB175" s="41">
        <f>IF(CA175="","",IF(成就内容!BR$124&lt;&gt;"",MAX(ROUNDUP(SMALL(CA$169:CA$218,$L175)/1000,0)*1000,1000),0))</f>
        <v>0</v>
      </c>
      <c r="FC175" s="41">
        <f>IF(CB175="","",IF(成就内容!BS$124&lt;&gt;"",MAX(ROUNDUP(SMALL(CB$169:CB$218,$L175)/1000,0)*1000,1000),0))</f>
        <v>0</v>
      </c>
      <c r="FD175" s="41">
        <f>IF(CC175="","",IF(成就内容!BT$124&lt;&gt;"",MAX(ROUNDUP(SMALL(CC$169:CC$218,$L175)/1000,0)*1000,1000),0))</f>
        <v>0</v>
      </c>
      <c r="FE175" s="41">
        <f>IF(CD175="","",IF(成就内容!BU$124&lt;&gt;"",MAX(ROUNDUP(SMALL(CD$169:CD$218,$L175)/1000,0)*1000,1000),0))</f>
        <v>0</v>
      </c>
      <c r="FF175" s="41" t="str">
        <f>IF(CE175="","",IF(成就内容!BV$124&lt;&gt;"",MAX(ROUNDUP(SMALL(CE$169:CE$218,$L175)/1000,0)*1000,1000),0))</f>
        <v/>
      </c>
      <c r="FG175" s="41">
        <f>IF(CF175="","",IF(成就内容!BW$124&lt;&gt;"",MAX(ROUNDUP(SMALL(CF$169:CF$218,$L175)/1000,0)*1000,1000),0))</f>
        <v>0</v>
      </c>
      <c r="FH175" s="41">
        <f>IF(CG175="","",IF(成就内容!BX$124&lt;&gt;"",MAX(ROUNDUP(SMALL(CG$169:CG$218,$L175)/1000,0)*1000,1000),0))</f>
        <v>0</v>
      </c>
      <c r="FI175" s="41">
        <f>IF(CH175="","",IF(成就内容!BY$124&lt;&gt;"",MAX(ROUNDUP(SMALL(CH$169:CH$218,$L175)/1000,0)*1000,1000),0))</f>
        <v>0</v>
      </c>
      <c r="FJ175" s="41">
        <f>IF(CI175="","",IF(成就内容!BZ$124&lt;&gt;"",MAX(ROUNDUP(SMALL(CI$169:CI$218,$L175)/1000,0)*1000,1000),0))</f>
        <v>0</v>
      </c>
    </row>
    <row r="176" spans="1:166" x14ac:dyDescent="0.15">
      <c r="A176" s="84"/>
      <c r="B176" s="96"/>
      <c r="C176" s="96"/>
      <c r="D176" s="96"/>
      <c r="E176" s="96"/>
      <c r="F176" s="96"/>
      <c r="G176" s="96"/>
      <c r="H176" s="96"/>
      <c r="I176" s="96"/>
      <c r="L176" s="25">
        <v>8</v>
      </c>
      <c r="M176" s="41">
        <f>IF(成就内容!D14="","",INDEX($F$4:$F$178*成就内容!D$124/SUM(成就内容!$D$124:$BZ$124),成就内容!D70,1)-SUM(M$169:M175))</f>
        <v>0</v>
      </c>
      <c r="N176" s="41" t="str">
        <f>IF(成就内容!E14="","",INDEX($F$4:$F$178*成就内容!E$124/SUM(成就内容!$D$124:$BZ$124),成就内容!E70,1)-SUM(N$169:N175))</f>
        <v/>
      </c>
      <c r="O176" s="41">
        <f>IF(成就内容!F14="","",INDEX($F$4:$F$178*成就内容!F$124/SUM(成就内容!$D$124:$BZ$124),成就内容!F70,1)-SUM(O$169:O175))</f>
        <v>0</v>
      </c>
      <c r="P176" s="41" t="str">
        <f>IF(成就内容!G14="","",INDEX($F$4:$F$178*成就内容!G$124/SUM(成就内容!$D$124:$BZ$124),成就内容!G70,1)-SUM(P$169:P175))</f>
        <v/>
      </c>
      <c r="Q176" s="41">
        <f>IF(成就内容!H14="","",INDEX($F$4:$F$178*成就内容!H$124/SUM(成就内容!$D$124:$BZ$124),成就内容!H70,1)-SUM(Q$169:Q175))</f>
        <v>0</v>
      </c>
      <c r="R176" s="41">
        <f>IF(成就内容!I14="","",INDEX($F$4:$F$178*成就内容!I$124/SUM(成就内容!$D$124:$BZ$124),成就内容!I70,1)-SUM(R$169:R175))</f>
        <v>0</v>
      </c>
      <c r="S176" s="41">
        <f>IF(成就内容!J14="","",INDEX($F$4:$F$178*成就内容!J$124/SUM(成就内容!$D$124:$BZ$124),成就内容!J70,1)-SUM(S$169:S175))</f>
        <v>0</v>
      </c>
      <c r="T176" s="41">
        <f>IF(成就内容!K14="","",INDEX($F$4:$F$178*成就内容!K$124/SUM(成就内容!$D$124:$BZ$124),成就内容!K70,1)-SUM(T$169:T175))</f>
        <v>0</v>
      </c>
      <c r="U176" s="41">
        <f>IF(成就内容!L14="","",INDEX($F$4:$F$178*成就内容!L$124/SUM(成就内容!$D$124:$BZ$124),成就内容!L70,1)-SUM(U$169:U175))</f>
        <v>0</v>
      </c>
      <c r="V176" s="41">
        <f>IF(成就内容!M14="","",INDEX($F$4:$F$178*成就内容!M$124/SUM(成就内容!$D$124:$BZ$124),成就内容!M70,1)-SUM(V$169:V175))</f>
        <v>25263.15789473684</v>
      </c>
      <c r="W176" s="41">
        <f>IF(成就内容!N14="","",INDEX($F$4:$F$178*成就内容!N$124/SUM(成就内容!$D$124:$BZ$124),成就内容!N70,1)-SUM(W$169:W175))</f>
        <v>0</v>
      </c>
      <c r="X176" s="41">
        <f>IF(成就内容!O14="","",INDEX($F$4:$F$178*成就内容!O$124/SUM(成就内容!$D$124:$BZ$124),成就内容!O70,1)-SUM(X$169:X175))</f>
        <v>0</v>
      </c>
      <c r="Y176" s="41">
        <f>IF(成就内容!P14="","",INDEX($F$4:$F$178*成就内容!P$124/SUM(成就内容!$D$124:$BZ$124),成就内容!P70,1)-SUM(Y$169:Y175))</f>
        <v>0</v>
      </c>
      <c r="Z176" s="41">
        <f>IF(成就内容!Q14="","",INDEX($F$4:$F$178*成就内容!Q$124/SUM(成就内容!$D$124:$BZ$124),成就内容!Q70,1)-SUM(Z$169:Z175))</f>
        <v>0</v>
      </c>
      <c r="AA176" s="41">
        <f>IF(成就内容!R14="","",INDEX($F$4:$F$178*成就内容!R$124/SUM(成就内容!$D$124:$BZ$124),成就内容!R70,1)-SUM(AA$169:AA175))</f>
        <v>0</v>
      </c>
      <c r="AB176" s="41">
        <f>IF(成就内容!S14="","",INDEX($F$4:$F$178*成就内容!S$124/SUM(成就内容!$D$124:$BZ$124),成就内容!S70,1)-SUM(AB$169:AB175))</f>
        <v>0</v>
      </c>
      <c r="AC176" s="41">
        <f>IF(成就内容!T14="","",INDEX($F$4:$F$178*成就内容!T$124/SUM(成就内容!$D$124:$BZ$124),成就内容!T70,1)-SUM(AC$169:AC175))</f>
        <v>0</v>
      </c>
      <c r="AD176" s="41">
        <f>IF(成就内容!U14="","",INDEX($F$4:$F$178*成就内容!U$124/SUM(成就内容!$D$124:$BZ$124),成就内容!U70,1)-SUM(AD$169:AD175))</f>
        <v>0</v>
      </c>
      <c r="AE176" s="41">
        <f>IF(成就内容!V14="","",INDEX($F$4:$F$178*成就内容!V$124/SUM(成就内容!$D$124:$BZ$124),成就内容!V70,1)-SUM(AE$169:AE175))</f>
        <v>38947.368421052641</v>
      </c>
      <c r="AF176" s="41">
        <f>IF(成就内容!W14="","",INDEX($F$4:$F$178*成就内容!W$124/SUM(成就内容!$D$124:$BZ$124),成就内容!W70,1)-SUM(AF$169:AF175))</f>
        <v>0</v>
      </c>
      <c r="AG176" s="41">
        <f>IF(成就内容!X14="","",INDEX($F$4:$F$178*成就内容!X$124/SUM(成就内容!$D$124:$BZ$124),成就内容!X70,1)-SUM(AG$169:AG175))</f>
        <v>0</v>
      </c>
      <c r="AH176" s="41">
        <f>IF(成就内容!Y14="","",INDEX($F$4:$F$178*成就内容!Y$124/SUM(成就内容!$D$124:$BZ$124),成就内容!Y70,1)-SUM(AH$169:AH175))</f>
        <v>0</v>
      </c>
      <c r="AI176" s="41" t="str">
        <f>IF(成就内容!Z14="","",INDEX($F$4:$F$178*成就内容!Z$124/SUM(成就内容!$D$124:$BZ$124),成就内容!Z70,1)-SUM(AI$169:AI175))</f>
        <v/>
      </c>
      <c r="AJ176" s="41">
        <f>IF(成就内容!AA14="","",INDEX($F$4:$F$178*成就内容!AA$124/SUM(成就内容!$D$124:$BZ$124),成就内容!AA70,1)-SUM(AJ$169:AJ175))</f>
        <v>82236.842105263262</v>
      </c>
      <c r="AK176" s="41">
        <f>IF(成就内容!AB14="","",INDEX($F$4:$F$178*成就内容!AB$124/SUM(成就内容!$D$124:$BZ$124),成就内容!AB70,1)-SUM(AK$169:AK175))</f>
        <v>0</v>
      </c>
      <c r="AL176" s="41">
        <f>IF(成就内容!AC14="","",INDEX($F$4:$F$178*成就内容!AC$124/SUM(成就内容!$D$124:$BZ$124),成就内容!AC70,1)-SUM(AL$169:AL175))</f>
        <v>12631.57894736842</v>
      </c>
      <c r="AM176" s="41">
        <f>IF(成就内容!AD14="","",INDEX($F$4:$F$178*成就内容!AD$124/SUM(成就内容!$D$124:$BZ$124),成就内容!AD70,1)-SUM(AM$169:AM175))</f>
        <v>12631.57894736842</v>
      </c>
      <c r="AN176" s="41">
        <f>IF(成就内容!AE14="","",INDEX($F$4:$F$178*成就内容!AE$124/SUM(成就内容!$D$124:$BZ$124),成就内容!AE70,1)-SUM(AN$169:AN175))</f>
        <v>12631.57894736842</v>
      </c>
      <c r="AO176" s="41">
        <f>IF(成就内容!AF14="","",INDEX($F$4:$F$178*成就内容!AF$124/SUM(成就内容!$D$124:$BZ$124),成就内容!AF70,1)-SUM(AO$169:AO175))</f>
        <v>12631.57894736842</v>
      </c>
      <c r="AP176" s="41">
        <f>IF(成就内容!AG14="","",INDEX($F$4:$F$178*成就内容!AG$124/SUM(成就内容!$D$124:$BZ$124),成就内容!AG70,1)-SUM(AP$169:AP175))</f>
        <v>0</v>
      </c>
      <c r="AQ176" s="41">
        <f>IF(成就内容!AH14="","",INDEX($F$4:$F$178*成就内容!AH$124/SUM(成就内容!$D$124:$BZ$124),成就内容!AH70,1)-SUM(AQ$169:AQ175))</f>
        <v>0</v>
      </c>
      <c r="AR176" s="41">
        <f>IF(成就内容!AI14="","",INDEX($F$4:$F$178*成就内容!AI$124/SUM(成就内容!$D$124:$BZ$124),成就内容!AI70,1)-SUM(AR$169:AR175))</f>
        <v>0</v>
      </c>
      <c r="AS176" s="41">
        <f>IF(成就内容!AJ14="","",INDEX($F$4:$F$178*成就内容!AJ$124/SUM(成就内容!$D$124:$BZ$124),成就内容!AJ70,1)-SUM(AS$169:AS175))</f>
        <v>0</v>
      </c>
      <c r="AT176" s="41" t="str">
        <f>IF(成就内容!AK14="","",INDEX($F$4:$F$178*成就内容!AK$124/SUM(成就内容!$D$124:$BZ$124),成就内容!AK70,1)-SUM(AT$169:AT175))</f>
        <v/>
      </c>
      <c r="AU176" s="41" t="str">
        <f>IF(成就内容!AL14="","",INDEX($F$4:$F$178*成就内容!AL$124/SUM(成就内容!$D$124:$BZ$124),成就内容!AL70,1)-SUM(AU$169:AU175))</f>
        <v/>
      </c>
      <c r="AV176" s="41">
        <f>IF(成就内容!AM14="","",INDEX($F$4:$F$178*成就内容!AM$124/SUM(成就内容!$D$124:$BZ$124),成就内容!AM70,1)-SUM(AV$169:AV175))</f>
        <v>0</v>
      </c>
      <c r="AW176" s="41">
        <f>IF(成就内容!AN14="","",INDEX($F$4:$F$178*成就内容!AN$124/SUM(成就内容!$D$124:$BZ$124),成就内容!AN70,1)-SUM(AW$169:AW175))</f>
        <v>0</v>
      </c>
      <c r="AX176" s="41">
        <f>IF(成就内容!AO14="","",INDEX($F$4:$F$178*成就内容!AO$124/SUM(成就内容!$D$124:$BZ$124),成就内容!AO70,1)-SUM(AX$169:AX175))</f>
        <v>0</v>
      </c>
      <c r="AY176" s="41">
        <f>IF(成就内容!AP14="","",INDEX($F$4:$F$178*成就内容!AP$124/SUM(成就内容!$D$124:$BZ$124),成就内容!AP70,1)-SUM(AY$169:AY175))</f>
        <v>0</v>
      </c>
      <c r="AZ176" s="41">
        <f>IF(成就内容!AQ14="","",INDEX($F$4:$F$178*成就内容!AQ$124/SUM(成就内容!$D$124:$BZ$124),成就内容!AQ70,1)-SUM(AZ$169:AZ175))</f>
        <v>0</v>
      </c>
      <c r="BA176" s="41">
        <f>IF(成就内容!AR14="","",INDEX($F$4:$F$178*成就内容!AR$124/SUM(成就内容!$D$124:$BZ$124),成就内容!AR70,1)-SUM(BA$169:BA175))</f>
        <v>0</v>
      </c>
      <c r="BB176" s="41">
        <f>IF(成就内容!AS14="","",INDEX($F$4:$F$178*成就内容!AS$124/SUM(成就内容!$D$124:$BZ$124),成就内容!AS70,1)-SUM(BB$169:BB175))</f>
        <v>0</v>
      </c>
      <c r="BC176" s="41">
        <f>IF(成就内容!AT14="","",INDEX($F$4:$F$178*成就内容!AT$124/SUM(成就内容!$D$124:$BZ$124),成就内容!AT70,1)-SUM(BC$169:BC175))</f>
        <v>0</v>
      </c>
      <c r="BD176" s="41">
        <f>IF(成就内容!AU14="","",INDEX($F$4:$F$178*成就内容!AU$124/SUM(成就内容!$D$124:$BZ$124),成就内容!AU70,1)-SUM(BD$169:BD175))</f>
        <v>131578.94736842107</v>
      </c>
      <c r="BE176" s="41">
        <f>IF(成就内容!AV14="","",INDEX($F$4:$F$178*成就内容!AV$124/SUM(成就内容!$D$124:$BZ$124),成就内容!AV70,1)-SUM(BE$169:BE175))</f>
        <v>164473.68421052629</v>
      </c>
      <c r="BF176" s="41">
        <f>IF(成就内容!AW14="","",INDEX($F$4:$F$178*成就内容!AW$124/SUM(成就内容!$D$124:$BZ$124),成就内容!AW70,1)-SUM(BF$169:BF175))</f>
        <v>0</v>
      </c>
      <c r="BG176" s="41">
        <f>IF(成就内容!AX14="","",INDEX($F$4:$F$178*成就内容!AX$124/SUM(成就内容!$D$124:$BZ$124),成就内容!AX70,1)-SUM(BG$169:BG175))</f>
        <v>131578.94736842107</v>
      </c>
      <c r="BH176" s="41">
        <f>IF(成就内容!AY14="","",INDEX($F$4:$F$178*成就内容!AY$124/SUM(成就内容!$D$124:$BZ$124),成就内容!AY70,1)-SUM(BH$169:BH175))</f>
        <v>0</v>
      </c>
      <c r="BI176" s="41">
        <f>IF(成就内容!AZ14="","",INDEX($F$4:$F$178*成就内容!AZ$124/SUM(成就内容!$D$124:$BZ$124),成就内容!AZ70,1)-SUM(BI$169:BI175))</f>
        <v>0</v>
      </c>
      <c r="BJ176" s="41">
        <f>IF(成就内容!BA14="","",INDEX($F$4:$F$178*成就内容!BA$124/SUM(成就内容!$D$124:$BZ$124),成就内容!BA70,1)-SUM(BJ$169:BJ175))</f>
        <v>0</v>
      </c>
      <c r="BK176" s="41">
        <f>IF(成就内容!BB14="","",INDEX($F$4:$F$178*成就内容!BB$124/SUM(成就内容!$D$124:$BZ$124),成就内容!BB70,1)-SUM(BK$169:BK175))</f>
        <v>0</v>
      </c>
      <c r="BL176" s="41">
        <f>IF(成就内容!BC14="","",INDEX($F$4:$F$178*成就内容!BC$124/SUM(成就内容!$D$124:$BZ$124),成就内容!BC70,1)-SUM(BL$169:BL175))</f>
        <v>38947.368421052641</v>
      </c>
      <c r="BM176" s="41">
        <f>IF(成就内容!BD14="","",INDEX($F$4:$F$178*成就内容!BD$124/SUM(成就内容!$D$124:$BZ$124),成就内容!BD70,1)-SUM(BM$169:BM175))</f>
        <v>0</v>
      </c>
      <c r="BN176" s="41">
        <f>IF(成就内容!BE14="","",INDEX($F$4:$F$178*成就内容!BE$124/SUM(成就内容!$D$124:$BZ$124),成就内容!BE70,1)-SUM(BN$169:BN175))</f>
        <v>0</v>
      </c>
      <c r="BO176" s="41">
        <f>IF(成就内容!BF14="","",INDEX($F$4:$F$178*成就内容!BF$124/SUM(成就内容!$D$124:$BZ$124),成就内容!BF70,1)-SUM(BO$169:BO175))</f>
        <v>0</v>
      </c>
      <c r="BP176" s="41">
        <f>IF(成就内容!BG14="","",INDEX($F$4:$F$178*成就内容!BG$124/SUM(成就内容!$D$124:$BZ$124),成就内容!BG70,1)-SUM(BP$169:BP175))</f>
        <v>0</v>
      </c>
      <c r="BQ176" s="41">
        <f>IF(成就内容!BH14="","",INDEX($F$4:$F$178*成就内容!BH$124/SUM(成就内容!$D$124:$BZ$124),成就内容!BH70,1)-SUM(BQ$169:BQ175))</f>
        <v>0</v>
      </c>
      <c r="BR176" s="41" t="str">
        <f>IF(成就内容!BI14="","",INDEX($F$4:$F$178*成就内容!BI$124/SUM(成就内容!$D$124:$BZ$124),成就内容!BI70,1)-SUM(BR$169:BR175))</f>
        <v/>
      </c>
      <c r="BS176" s="41">
        <f>IF(成就内容!BJ14="","",INDEX($F$4:$F$178*成就内容!BJ$124/SUM(成就内容!$D$124:$BZ$124),成就内容!BJ70,1)-SUM(BS$169:BS175))</f>
        <v>0</v>
      </c>
      <c r="BT176" s="41">
        <f>IF(成就内容!BK14="","",INDEX($F$4:$F$178*成就内容!BK$124/SUM(成就内容!$D$124:$BZ$124),成就内容!BK70,1)-SUM(BT$169:BT175))</f>
        <v>0</v>
      </c>
      <c r="BU176" s="41">
        <f>IF(成就内容!BL14="","",INDEX($F$4:$F$178*成就内容!BL$124/SUM(成就内容!$D$124:$BZ$124),成就内容!BL70,1)-SUM(BU$169:BU175))</f>
        <v>19473.68421052632</v>
      </c>
      <c r="BV176" s="41">
        <f>IF(成就内容!BM14="","",INDEX($F$4:$F$178*成就内容!BM$124/SUM(成就内容!$D$124:$BZ$124),成就内容!BM70,1)-SUM(BV$169:BV175))</f>
        <v>0</v>
      </c>
      <c r="BW176" s="41">
        <f>IF(成就内容!BN14="","",INDEX($F$4:$F$178*成就内容!BN$124/SUM(成就内容!$D$124:$BZ$124),成就内容!BN70,1)-SUM(BW$169:BW175))</f>
        <v>0</v>
      </c>
      <c r="BX176" s="41">
        <f>IF(成就内容!BO14="","",INDEX($F$4:$F$178*成就内容!BO$124/SUM(成就内容!$D$124:$BZ$124),成就内容!BO70,1)-SUM(BX$169:BX175))</f>
        <v>0</v>
      </c>
      <c r="BY176" s="41">
        <f>IF(成就内容!BP14="","",INDEX($F$4:$F$178*成就内容!BP$124/SUM(成就内容!$D$124:$BZ$124),成就内容!BP70,1)-SUM(BY$169:BY175))</f>
        <v>0</v>
      </c>
      <c r="BZ176" s="41">
        <f>IF(成就内容!BQ14="","",INDEX($F$4:$F$178*成就内容!BQ$124/SUM(成就内容!$D$124:$BZ$124),成就内容!BQ70,1)-SUM(BZ$169:BZ175))</f>
        <v>0</v>
      </c>
      <c r="CA176" s="41">
        <f>IF(成就内容!BR14="","",INDEX($F$4:$F$178*成就内容!BR$124/SUM(成就内容!$D$124:$BZ$124),成就内容!BR70,1)-SUM(CA$169:CA175))</f>
        <v>0</v>
      </c>
      <c r="CB176" s="41">
        <f>IF(成就内容!BS14="","",INDEX($F$4:$F$178*成就内容!BS$124/SUM(成就内容!$D$124:$BZ$124),成就内容!BS70,1)-SUM(CB$169:CB175))</f>
        <v>0</v>
      </c>
      <c r="CC176" s="41">
        <f>IF(成就内容!BT14="","",INDEX($F$4:$F$178*成就内容!BT$124/SUM(成就内容!$D$124:$BZ$124),成就内容!BT70,1)-SUM(CC$169:CC175))</f>
        <v>0</v>
      </c>
      <c r="CD176" s="41">
        <f>IF(成就内容!BU14="","",INDEX($F$4:$F$178*成就内容!BU$124/SUM(成就内容!$D$124:$BZ$124),成就内容!BU70,1)-SUM(CD$169:CD175))</f>
        <v>0</v>
      </c>
      <c r="CE176" s="41" t="str">
        <f>IF(成就内容!BV14="","",INDEX($F$4:$F$178*成就内容!BV$124/SUM(成就内容!$D$124:$BZ$124),成就内容!BV70,1)-SUM(CE$169:CE175))</f>
        <v/>
      </c>
      <c r="CF176" s="41">
        <f>IF(成就内容!BW14="","",INDEX($F$4:$F$178*成就内容!BW$124/SUM(成就内容!$D$124:$BZ$124),成就内容!BW70,1)-SUM(CF$169:CF175))</f>
        <v>0</v>
      </c>
      <c r="CG176" s="41">
        <f>IF(成就内容!BX14="","",INDEX($F$4:$F$178*成就内容!BX$124/SUM(成就内容!$D$124:$BZ$124),成就内容!BX70,1)-SUM(CG$169:CG175))</f>
        <v>0</v>
      </c>
      <c r="CH176" s="41">
        <f>IF(成就内容!BY14="","",INDEX($F$4:$F$178*成就内容!BY$124/SUM(成就内容!$D$124:$BZ$124),成就内容!BY70,1)-SUM(CH$169:CH175))</f>
        <v>0</v>
      </c>
      <c r="CI176" s="41">
        <f>IF(成就内容!BZ14="","",INDEX($F$4:$F$178*成就内容!BZ$124/SUM(成就内容!$D$124:$BZ$124),成就内容!BZ70,1)-SUM(CI$169:CI175))</f>
        <v>0</v>
      </c>
      <c r="CM176" s="43">
        <v>8</v>
      </c>
      <c r="CN176" s="41">
        <f>IF(M176="","",IF(成就内容!D$124&lt;&gt;"",MAX(ROUNDUP(SMALL(M$169:M$218,$L176)/1000,0)*1000,1000),0))</f>
        <v>0</v>
      </c>
      <c r="CO176" s="41" t="str">
        <f>IF(N176="","",IF(成就内容!E$124&lt;&gt;"",MAX(ROUNDUP(SMALL(N$169:N$218,$L176)/1000,0)*1000,1000),0))</f>
        <v/>
      </c>
      <c r="CP176" s="41">
        <f>IF(O176="","",IF(成就内容!F$124&lt;&gt;"",MAX(ROUNDUP(SMALL(O$169:O$218,$L176)/1000,0)*1000,1000),0))</f>
        <v>0</v>
      </c>
      <c r="CQ176" s="41" t="str">
        <f>IF(P176="","",IF(成就内容!G$124&lt;&gt;"",MAX(ROUNDUP(SMALL(P$169:P$218,$L176)/1000,0)*1000,1000),0))</f>
        <v/>
      </c>
      <c r="CR176" s="41">
        <f>IF(Q176="","",IF(成就内容!H$124&lt;&gt;"",MAX(ROUNDUP(SMALL(Q$169:Q$218,$L176)/1000,0)*1000,1000),0))</f>
        <v>0</v>
      </c>
      <c r="CS176" s="41">
        <f>IF(R176="","",IF(成就内容!I$124&lt;&gt;"",MAX(ROUNDUP(SMALL(R$169:R$218,$L176)/1000,0)*1000,1000),0))</f>
        <v>0</v>
      </c>
      <c r="CT176" s="41">
        <f>IF(S176="","",IF(成就内容!J$124&lt;&gt;"",MAX(ROUNDUP(SMALL(S$169:S$218,$L176)/1000,0)*1000,1000),0))</f>
        <v>0</v>
      </c>
      <c r="CU176" s="41">
        <f>IF(T176="","",IF(成就内容!K$124&lt;&gt;"",MAX(ROUNDUP(SMALL(T$169:T$218,$L176)/1000,0)*1000,1000),0))</f>
        <v>0</v>
      </c>
      <c r="CV176" s="41">
        <f>IF(U176="","",IF(成就内容!L$124&lt;&gt;"",MAX(ROUNDUP(SMALL(U$169:U$218,$L176)/1000,0)*1000,1000),0))</f>
        <v>0</v>
      </c>
      <c r="CW176" s="41">
        <f>IF(V176="","",IF(成就内容!M$124&lt;&gt;"",MAX(ROUNDUP(SMALL(V$169:V$218,$L176)/1000,0)*1000,1000),0))</f>
        <v>26000</v>
      </c>
      <c r="CX176" s="41">
        <f>IF(W176="","",IF(成就内容!N$124&lt;&gt;"",MAX(ROUNDUP(SMALL(W$169:W$218,$L176)/1000,0)*1000,1000),0))</f>
        <v>0</v>
      </c>
      <c r="CY176" s="41">
        <f>IF(X176="","",IF(成就内容!O$124&lt;&gt;"",MAX(ROUNDUP(SMALL(X$169:X$218,$L176)/1000,0)*1000,1000),0))</f>
        <v>0</v>
      </c>
      <c r="CZ176" s="41">
        <f>IF(Y176="","",IF(成就内容!P$124&lt;&gt;"",MAX(ROUNDUP(SMALL(Y$169:Y$218,$L176)/1000,0)*1000,1000),0))</f>
        <v>0</v>
      </c>
      <c r="DA176" s="41">
        <f>IF(Z176="","",IF(成就内容!Q$124&lt;&gt;"",MAX(ROUNDUP(SMALL(Z$169:Z$218,$L176)/1000,0)*1000,1000),0))</f>
        <v>0</v>
      </c>
      <c r="DB176" s="41">
        <f>IF(AA176="","",IF(成就内容!R$124&lt;&gt;"",MAX(ROUNDUP(SMALL(AA$169:AA$218,$L176)/1000,0)*1000,1000),0))</f>
        <v>0</v>
      </c>
      <c r="DC176" s="41">
        <f>IF(AB176="","",IF(成就内容!S$124&lt;&gt;"",MAX(ROUNDUP(SMALL(AB$169:AB$218,$L176)/1000,0)*1000,1000),0))</f>
        <v>0</v>
      </c>
      <c r="DD176" s="41">
        <f>IF(AC176="","",IF(成就内容!T$124&lt;&gt;"",MAX(ROUNDUP(SMALL(AC$169:AC$218,$L176)/1000,0)*1000,1000),0))</f>
        <v>0</v>
      </c>
      <c r="DE176" s="41">
        <f>IF(AD176="","",IF(成就内容!U$124&lt;&gt;"",MAX(ROUNDUP(SMALL(AD$169:AD$218,$L176)/1000,0)*1000,1000),0))</f>
        <v>0</v>
      </c>
      <c r="DF176" s="41">
        <f>IF(AE176="","",IF(成就内容!V$124&lt;&gt;"",MAX(ROUNDUP(SMALL(AE$169:AE$218,$L176)/1000,0)*1000,1000),0))</f>
        <v>39000</v>
      </c>
      <c r="DG176" s="41">
        <f>IF(AF176="","",IF(成就内容!W$124&lt;&gt;"",MAX(ROUNDUP(SMALL(AF$169:AF$218,$L176)/1000,0)*1000,1000),0))</f>
        <v>0</v>
      </c>
      <c r="DH176" s="41">
        <f>IF(AG176="","",IF(成就内容!X$124&lt;&gt;"",MAX(ROUNDUP(SMALL(AG$169:AG$218,$L176)/1000,0)*1000,1000),0))</f>
        <v>0</v>
      </c>
      <c r="DI176" s="41">
        <f>IF(AH176="","",IF(成就内容!Y$124&lt;&gt;"",MAX(ROUNDUP(SMALL(AH$169:AH$218,$L176)/1000,0)*1000,1000),0))</f>
        <v>0</v>
      </c>
      <c r="DJ176" s="41" t="str">
        <f>IF(AI176="","",IF(成就内容!Z$124&lt;&gt;"",MAX(ROUNDUP(SMALL(AI$169:AI$218,$L176)/1000,0)*1000,1000),0))</f>
        <v/>
      </c>
      <c r="DK176" s="41">
        <f>IF(AJ176="","",IF(成就内容!AA$124&lt;&gt;"",MAX(ROUNDUP(SMALL(AJ$169:AJ$218,$L176)/1000,0)*1000,1000),0))</f>
        <v>99000</v>
      </c>
      <c r="DL176" s="41">
        <f>IF(AK176="","",IF(成就内容!AB$124&lt;&gt;"",MAX(ROUNDUP(SMALL(AK$169:AK$218,$L176)/1000,0)*1000,1000),0))</f>
        <v>0</v>
      </c>
      <c r="DM176" s="41">
        <f>IF(AL176="","",IF(成就内容!AC$124&lt;&gt;"",MAX(ROUNDUP(SMALL(AL$169:AL$218,$L176)/1000,0)*1000,1000),0))</f>
        <v>13000</v>
      </c>
      <c r="DN176" s="41">
        <f>IF(AM176="","",IF(成就内容!AD$124&lt;&gt;"",MAX(ROUNDUP(SMALL(AM$169:AM$218,$L176)/1000,0)*1000,1000),0))</f>
        <v>13000</v>
      </c>
      <c r="DO176" s="41">
        <f>IF(AN176="","",IF(成就内容!AE$124&lt;&gt;"",MAX(ROUNDUP(SMALL(AN$169:AN$218,$L176)/1000,0)*1000,1000),0))</f>
        <v>13000</v>
      </c>
      <c r="DP176" s="41">
        <f>IF(AO176="","",IF(成就内容!AF$124&lt;&gt;"",MAX(ROUNDUP(SMALL(AO$169:AO$218,$L176)/1000,0)*1000,1000),0))</f>
        <v>13000</v>
      </c>
      <c r="DQ176" s="41">
        <f>IF(AP176="","",IF(成就内容!AG$124&lt;&gt;"",MAX(ROUNDUP(SMALL(AP$169:AP$218,$L176)/1000,0)*1000,1000),0))</f>
        <v>0</v>
      </c>
      <c r="DR176" s="41">
        <f>IF(AQ176="","",IF(成就内容!AH$124&lt;&gt;"",MAX(ROUNDUP(SMALL(AQ$169:AQ$218,$L176)/1000,0)*1000,1000),0))</f>
        <v>0</v>
      </c>
      <c r="DS176" s="41">
        <f>IF(AR176="","",IF(成就内容!AI$124&lt;&gt;"",MAX(ROUNDUP(SMALL(AR$169:AR$218,$L176)/1000,0)*1000,1000),0))</f>
        <v>0</v>
      </c>
      <c r="DT176" s="41">
        <f>IF(AS176="","",IF(成就内容!AJ$124&lt;&gt;"",MAX(ROUNDUP(SMALL(AS$169:AS$218,$L176)/1000,0)*1000,1000),0))</f>
        <v>0</v>
      </c>
      <c r="DU176" s="41" t="str">
        <f>IF(AT176="","",IF(成就内容!AK$124&lt;&gt;"",MAX(ROUNDUP(SMALL(AT$169:AT$218,$L176)/1000,0)*1000,1000),0))</f>
        <v/>
      </c>
      <c r="DV176" s="41" t="str">
        <f>IF(AU176="","",IF(成就内容!AL$124&lt;&gt;"",MAX(ROUNDUP(SMALL(AU$169:AU$218,$L176)/1000,0)*1000,1000),0))</f>
        <v/>
      </c>
      <c r="DW176" s="41">
        <f>IF(AV176="","",IF(成就内容!AM$124&lt;&gt;"",MAX(ROUNDUP(SMALL(AV$169:AV$218,$L176)/1000,0)*1000,1000),0))</f>
        <v>0</v>
      </c>
      <c r="DX176" s="41">
        <f>IF(AW176="","",IF(成就内容!AN$124&lt;&gt;"",MAX(ROUNDUP(SMALL(AW$169:AW$218,$L176)/1000,0)*1000,1000),0))</f>
        <v>0</v>
      </c>
      <c r="DY176" s="41">
        <f>IF(AX176="","",IF(成就内容!AO$124&lt;&gt;"",MAX(ROUNDUP(SMALL(AX$169:AX$218,$L176)/1000,0)*1000,1000),0))</f>
        <v>0</v>
      </c>
      <c r="DZ176" s="41">
        <f>IF(AY176="","",IF(成就内容!AP$124&lt;&gt;"",MAX(ROUNDUP(SMALL(AY$169:AY$218,$L176)/1000,0)*1000,1000),0))</f>
        <v>0</v>
      </c>
      <c r="EA176" s="41">
        <f>IF(AZ176="","",IF(成就内容!AQ$124&lt;&gt;"",MAX(ROUNDUP(SMALL(AZ$169:AZ$218,$L176)/1000,0)*1000,1000),0))</f>
        <v>0</v>
      </c>
      <c r="EB176" s="41">
        <f>IF(BA176="","",IF(成就内容!AR$124&lt;&gt;"",MAX(ROUNDUP(SMALL(BA$169:BA$218,$L176)/1000,0)*1000,1000),0))</f>
        <v>0</v>
      </c>
      <c r="EC176" s="41">
        <f>IF(BB176="","",IF(成就内容!AS$124&lt;&gt;"",MAX(ROUNDUP(SMALL(BB$169:BB$218,$L176)/1000,0)*1000,1000),0))</f>
        <v>0</v>
      </c>
      <c r="ED176" s="41">
        <f>IF(BC176="","",IF(成就内容!AT$124&lt;&gt;"",MAX(ROUNDUP(SMALL(BC$169:BC$218,$L176)/1000,0)*1000,1000),0))</f>
        <v>0</v>
      </c>
      <c r="EE176" s="41">
        <f>IF(BD176="","",IF(成就内容!AU$124&lt;&gt;"",MAX(ROUNDUP(SMALL(BD$169:BD$218,$L176)/1000,0)*1000,1000),0))</f>
        <v>132000</v>
      </c>
      <c r="EF176" s="41">
        <f>IF(BE176="","",IF(成就内容!AV$124&lt;&gt;"",MAX(ROUNDUP(SMALL(BE$169:BE$218,$L176)/1000,0)*1000,1000),0))</f>
        <v>165000</v>
      </c>
      <c r="EG176" s="41">
        <f>IF(BF176="","",IF(成就内容!AW$124&lt;&gt;"",MAX(ROUNDUP(SMALL(BF$169:BF$218,$L176)/1000,0)*1000,1000),0))</f>
        <v>0</v>
      </c>
      <c r="EH176" s="41">
        <f>IF(BG176="","",IF(成就内容!AX$124&lt;&gt;"",MAX(ROUNDUP(SMALL(BG$169:BG$218,$L176)/1000,0)*1000,1000),0))</f>
        <v>132000</v>
      </c>
      <c r="EI176" s="41">
        <f>IF(BH176="","",IF(成就内容!AY$124&lt;&gt;"",MAX(ROUNDUP(SMALL(BH$169:BH$218,$L176)/1000,0)*1000,1000),0))</f>
        <v>0</v>
      </c>
      <c r="EJ176" s="41">
        <f>IF(BI176="","",IF(成就内容!AZ$124&lt;&gt;"",MAX(ROUNDUP(SMALL(BI$169:BI$218,$L176)/1000,0)*1000,1000),0))</f>
        <v>0</v>
      </c>
      <c r="EK176" s="41">
        <f>IF(BJ176="","",IF(成就内容!BA$124&lt;&gt;"",MAX(ROUNDUP(SMALL(BJ$169:BJ$218,$L176)/1000,0)*1000,1000),0))</f>
        <v>0</v>
      </c>
      <c r="EL176" s="41">
        <f>IF(BK176="","",IF(成就内容!BB$124&lt;&gt;"",MAX(ROUNDUP(SMALL(BK$169:BK$218,$L176)/1000,0)*1000,1000),0))</f>
        <v>0</v>
      </c>
      <c r="EM176" s="41">
        <f>IF(BL176="","",IF(成就内容!BC$124&lt;&gt;"",MAX(ROUNDUP(SMALL(BL$169:BL$218,$L176)/1000,0)*1000,1000),0))</f>
        <v>39000</v>
      </c>
      <c r="EN176" s="41">
        <f>IF(BM176="","",IF(成就内容!BD$124&lt;&gt;"",MAX(ROUNDUP(SMALL(BM$169:BM$218,$L176)/1000,0)*1000,1000),0))</f>
        <v>0</v>
      </c>
      <c r="EO176" s="41">
        <f>IF(BN176="","",IF(成就内容!BE$124&lt;&gt;"",MAX(ROUNDUP(SMALL(BN$169:BN$218,$L176)/1000,0)*1000,1000),0))</f>
        <v>0</v>
      </c>
      <c r="EP176" s="41">
        <f>IF(BO176="","",IF(成就内容!BF$124&lt;&gt;"",MAX(ROUNDUP(SMALL(BO$169:BO$218,$L176)/1000,0)*1000,1000),0))</f>
        <v>0</v>
      </c>
      <c r="EQ176" s="41">
        <f>IF(BP176="","",IF(成就内容!BG$124&lt;&gt;"",MAX(ROUNDUP(SMALL(BP$169:BP$218,$L176)/1000,0)*1000,1000),0))</f>
        <v>0</v>
      </c>
      <c r="ER176" s="41">
        <f>IF(BQ176="","",IF(成就内容!BH$124&lt;&gt;"",MAX(ROUNDUP(SMALL(BQ$169:BQ$218,$L176)/1000,0)*1000,1000),0))</f>
        <v>0</v>
      </c>
      <c r="ES176" s="41" t="str">
        <f>IF(BR176="","",IF(成就内容!BI$124&lt;&gt;"",MAX(ROUNDUP(SMALL(BR$169:BR$218,$L176)/1000,0)*1000,1000),0))</f>
        <v/>
      </c>
      <c r="ET176" s="41">
        <f>IF(BS176="","",IF(成就内容!BJ$124&lt;&gt;"",MAX(ROUNDUP(SMALL(BS$169:BS$218,$L176)/1000,0)*1000,1000),0))</f>
        <v>0</v>
      </c>
      <c r="EU176" s="41">
        <f>IF(BT176="","",IF(成就内容!BK$124&lt;&gt;"",MAX(ROUNDUP(SMALL(BT$169:BT$218,$L176)/1000,0)*1000,1000),0))</f>
        <v>0</v>
      </c>
      <c r="EV176" s="41">
        <f>IF(BU176="","",IF(成就内容!BL$124&lt;&gt;"",MAX(ROUNDUP(SMALL(BU$169:BU$218,$L176)/1000,0)*1000,1000),0))</f>
        <v>20000</v>
      </c>
      <c r="EW176" s="41">
        <f>IF(BV176="","",IF(成就内容!BM$124&lt;&gt;"",MAX(ROUNDUP(SMALL(BV$169:BV$218,$L176)/1000,0)*1000,1000),0))</f>
        <v>0</v>
      </c>
      <c r="EX176" s="41">
        <f>IF(BW176="","",IF(成就内容!BN$124&lt;&gt;"",MAX(ROUNDUP(SMALL(BW$169:BW$218,$L176)/1000,0)*1000,1000),0))</f>
        <v>0</v>
      </c>
      <c r="EY176" s="41">
        <f>IF(BX176="","",IF(成就内容!BO$124&lt;&gt;"",MAX(ROUNDUP(SMALL(BX$169:BX$218,$L176)/1000,0)*1000,1000),0))</f>
        <v>0</v>
      </c>
      <c r="EZ176" s="41">
        <f>IF(BY176="","",IF(成就内容!BP$124&lt;&gt;"",MAX(ROUNDUP(SMALL(BY$169:BY$218,$L176)/1000,0)*1000,1000),0))</f>
        <v>0</v>
      </c>
      <c r="FA176" s="41">
        <f>IF(BZ176="","",IF(成就内容!BQ$124&lt;&gt;"",MAX(ROUNDUP(SMALL(BZ$169:BZ$218,$L176)/1000,0)*1000,1000),0))</f>
        <v>0</v>
      </c>
      <c r="FB176" s="41">
        <f>IF(CA176="","",IF(成就内容!BR$124&lt;&gt;"",MAX(ROUNDUP(SMALL(CA$169:CA$218,$L176)/1000,0)*1000,1000),0))</f>
        <v>0</v>
      </c>
      <c r="FC176" s="41">
        <f>IF(CB176="","",IF(成就内容!BS$124&lt;&gt;"",MAX(ROUNDUP(SMALL(CB$169:CB$218,$L176)/1000,0)*1000,1000),0))</f>
        <v>0</v>
      </c>
      <c r="FD176" s="41">
        <f>IF(CC176="","",IF(成就内容!BT$124&lt;&gt;"",MAX(ROUNDUP(SMALL(CC$169:CC$218,$L176)/1000,0)*1000,1000),0))</f>
        <v>0</v>
      </c>
      <c r="FE176" s="41">
        <f>IF(CD176="","",IF(成就内容!BU$124&lt;&gt;"",MAX(ROUNDUP(SMALL(CD$169:CD$218,$L176)/1000,0)*1000,1000),0))</f>
        <v>0</v>
      </c>
      <c r="FF176" s="41" t="str">
        <f>IF(CE176="","",IF(成就内容!BV$124&lt;&gt;"",MAX(ROUNDUP(SMALL(CE$169:CE$218,$L176)/1000,0)*1000,1000),0))</f>
        <v/>
      </c>
      <c r="FG176" s="41">
        <f>IF(CF176="","",IF(成就内容!BW$124&lt;&gt;"",MAX(ROUNDUP(SMALL(CF$169:CF$218,$L176)/1000,0)*1000,1000),0))</f>
        <v>0</v>
      </c>
      <c r="FH176" s="41">
        <f>IF(CG176="","",IF(成就内容!BX$124&lt;&gt;"",MAX(ROUNDUP(SMALL(CG$169:CG$218,$L176)/1000,0)*1000,1000),0))</f>
        <v>0</v>
      </c>
      <c r="FI176" s="41">
        <f>IF(CH176="","",IF(成就内容!BY$124&lt;&gt;"",MAX(ROUNDUP(SMALL(CH$169:CH$218,$L176)/1000,0)*1000,1000),0))</f>
        <v>0</v>
      </c>
      <c r="FJ176" s="41">
        <f>IF(CI176="","",IF(成就内容!BZ$124&lt;&gt;"",MAX(ROUNDUP(SMALL(CI$169:CI$218,$L176)/1000,0)*1000,1000),0))</f>
        <v>0</v>
      </c>
    </row>
    <row r="177" spans="1:166" x14ac:dyDescent="0.15">
      <c r="A177" s="84"/>
      <c r="B177" s="96"/>
      <c r="C177" s="96"/>
      <c r="D177" s="96"/>
      <c r="E177" s="96"/>
      <c r="F177" s="96"/>
      <c r="G177" s="96"/>
      <c r="H177" s="96"/>
      <c r="I177" s="96"/>
      <c r="L177" s="25">
        <v>9</v>
      </c>
      <c r="M177" s="41">
        <f>IF(成就内容!D15="","",INDEX($F$4:$F$178*成就内容!D$124/SUM(成就内容!$D$124:$BZ$124),成就内容!D71,1)-SUM(M$169:M176))</f>
        <v>0</v>
      </c>
      <c r="N177" s="41" t="str">
        <f>IF(成就内容!E15="","",INDEX($F$4:$F$178*成就内容!E$124/SUM(成就内容!$D$124:$BZ$124),成就内容!E71,1)-SUM(N$169:N176))</f>
        <v/>
      </c>
      <c r="O177" s="41">
        <f>IF(成就内容!F15="","",INDEX($F$4:$F$178*成就内容!F$124/SUM(成就内容!$D$124:$BZ$124),成就内容!F71,1)-SUM(O$169:O176))</f>
        <v>0</v>
      </c>
      <c r="P177" s="41" t="str">
        <f>IF(成就内容!G15="","",INDEX($F$4:$F$178*成就内容!G$124/SUM(成就内容!$D$124:$BZ$124),成就内容!G71,1)-SUM(P$169:P176))</f>
        <v/>
      </c>
      <c r="Q177" s="41">
        <f>IF(成就内容!H15="","",INDEX($F$4:$F$178*成就内容!H$124/SUM(成就内容!$D$124:$BZ$124),成就内容!H71,1)-SUM(Q$169:Q176))</f>
        <v>0</v>
      </c>
      <c r="R177" s="41">
        <f>IF(成就内容!I15="","",INDEX($F$4:$F$178*成就内容!I$124/SUM(成就内容!$D$124:$BZ$124),成就内容!I71,1)-SUM(R$169:R176))</f>
        <v>0</v>
      </c>
      <c r="S177" s="41">
        <f>IF(成就内容!J15="","",INDEX($F$4:$F$178*成就内容!J$124/SUM(成就内容!$D$124:$BZ$124),成就内容!J71,1)-SUM(S$169:S176))</f>
        <v>0</v>
      </c>
      <c r="T177" s="41">
        <f>IF(成就内容!K15="","",INDEX($F$4:$F$178*成就内容!K$124/SUM(成就内容!$D$124:$BZ$124),成就内容!K71,1)-SUM(T$169:T176))</f>
        <v>0</v>
      </c>
      <c r="U177" s="41">
        <f>IF(成就内容!L15="","",INDEX($F$4:$F$178*成就内容!L$124/SUM(成就内容!$D$124:$BZ$124),成就内容!L71,1)-SUM(U$169:U176))</f>
        <v>0</v>
      </c>
      <c r="V177" s="41">
        <f>IF(成就内容!M15="","",INDEX($F$4:$F$178*成就内容!M$124/SUM(成就内容!$D$124:$BZ$124),成就内容!M71,1)-SUM(V$169:V176))</f>
        <v>45789.473684210534</v>
      </c>
      <c r="W177" s="41">
        <f>IF(成就内容!N15="","",INDEX($F$4:$F$178*成就内容!N$124/SUM(成就内容!$D$124:$BZ$124),成就内容!N71,1)-SUM(W$169:W176))</f>
        <v>0</v>
      </c>
      <c r="X177" s="41">
        <f>IF(成就内容!O15="","",INDEX($F$4:$F$178*成就内容!O$124/SUM(成就内容!$D$124:$BZ$124),成就内容!O71,1)-SUM(X$169:X176))</f>
        <v>0</v>
      </c>
      <c r="Y177" s="41">
        <f>IF(成就内容!P15="","",INDEX($F$4:$F$178*成就内容!P$124/SUM(成就内容!$D$124:$BZ$124),成就内容!P71,1)-SUM(Y$169:Y176))</f>
        <v>0</v>
      </c>
      <c r="Z177" s="41">
        <f>IF(成就内容!Q15="","",INDEX($F$4:$F$178*成就内容!Q$124/SUM(成就内容!$D$124:$BZ$124),成就内容!Q71,1)-SUM(Z$169:Z176))</f>
        <v>0</v>
      </c>
      <c r="AA177" s="41">
        <f>IF(成就内容!R15="","",INDEX($F$4:$F$178*成就内容!R$124/SUM(成就内容!$D$124:$BZ$124),成就内容!R71,1)-SUM(AA$169:AA176))</f>
        <v>0</v>
      </c>
      <c r="AB177" s="41">
        <f>IF(成就内容!S15="","",INDEX($F$4:$F$178*成就内容!S$124/SUM(成就内容!$D$124:$BZ$124),成就内容!S71,1)-SUM(AB$169:AB176))</f>
        <v>0</v>
      </c>
      <c r="AC177" s="41">
        <f>IF(成就内容!T15="","",INDEX($F$4:$F$178*成就内容!T$124/SUM(成就内容!$D$124:$BZ$124),成就内容!T71,1)-SUM(AC$169:AC176))</f>
        <v>0</v>
      </c>
      <c r="AD177" s="41">
        <f>IF(成就内容!U15="","",INDEX($F$4:$F$178*成就内容!U$124/SUM(成就内容!$D$124:$BZ$124),成就内容!U71,1)-SUM(AD$169:AD176))</f>
        <v>0</v>
      </c>
      <c r="AE177" s="41">
        <f>IF(成就内容!V15="","",INDEX($F$4:$F$178*成就内容!V$124/SUM(成就内容!$D$124:$BZ$124),成就内容!V71,1)-SUM(AE$169:AE176))</f>
        <v>52631.578947368427</v>
      </c>
      <c r="AF177" s="41">
        <f>IF(成就内容!W15="","",INDEX($F$4:$F$178*成就内容!W$124/SUM(成就内容!$D$124:$BZ$124),成就内容!W71,1)-SUM(AF$169:AF176))</f>
        <v>0</v>
      </c>
      <c r="AG177" s="41">
        <f>IF(成就内容!X15="","",INDEX($F$4:$F$178*成就内容!X$124/SUM(成就内容!$D$124:$BZ$124),成就内容!X71,1)-SUM(AG$169:AG176))</f>
        <v>0</v>
      </c>
      <c r="AH177" s="41">
        <f>IF(成就内容!Y15="","",INDEX($F$4:$F$178*成就内容!Y$124/SUM(成就内容!$D$124:$BZ$124),成就内容!Y71,1)-SUM(AH$169:AH176))</f>
        <v>0</v>
      </c>
      <c r="AI177" s="41" t="str">
        <f>IF(成就内容!Z15="","",INDEX($F$4:$F$178*成就内容!Z$124/SUM(成就内容!$D$124:$BZ$124),成就内容!Z71,1)-SUM(AI$169:AI176))</f>
        <v/>
      </c>
      <c r="AJ177" s="41">
        <f>IF(成就内容!AA15="","",INDEX($F$4:$F$178*成就内容!AA$124/SUM(成就内容!$D$124:$BZ$124),成就内容!AA71,1)-SUM(AJ$169:AJ176))</f>
        <v>164473.68421052629</v>
      </c>
      <c r="AK177" s="41">
        <f>IF(成就内容!AB15="","",INDEX($F$4:$F$178*成就内容!AB$124/SUM(成就内容!$D$124:$BZ$124),成就内容!AB71,1)-SUM(AK$169:AK176))</f>
        <v>0</v>
      </c>
      <c r="AL177" s="41">
        <f>IF(成就内容!AC15="","",INDEX($F$4:$F$178*成就内容!AC$124/SUM(成就内容!$D$124:$BZ$124),成就内容!AC71,1)-SUM(AL$169:AL176))</f>
        <v>22894.736842105267</v>
      </c>
      <c r="AM177" s="41">
        <f>IF(成就内容!AD15="","",INDEX($F$4:$F$178*成就内容!AD$124/SUM(成就内容!$D$124:$BZ$124),成就内容!AD71,1)-SUM(AM$169:AM176))</f>
        <v>26315.789473684214</v>
      </c>
      <c r="AN177" s="41">
        <f>IF(成就内容!AE15="","",INDEX($F$4:$F$178*成就内容!AE$124/SUM(成就内容!$D$124:$BZ$124),成就内容!AE71,1)-SUM(AN$169:AN176))</f>
        <v>26315.789473684214</v>
      </c>
      <c r="AO177" s="41">
        <f>IF(成就内容!AF15="","",INDEX($F$4:$F$178*成就内容!AF$124/SUM(成就内容!$D$124:$BZ$124),成就内容!AF71,1)-SUM(AO$169:AO176))</f>
        <v>26315.789473684214</v>
      </c>
      <c r="AP177" s="41">
        <f>IF(成就内容!AG15="","",INDEX($F$4:$F$178*成就内容!AG$124/SUM(成就内容!$D$124:$BZ$124),成就内容!AG71,1)-SUM(AP$169:AP176))</f>
        <v>0</v>
      </c>
      <c r="AQ177" s="41">
        <f>IF(成就内容!AH15="","",INDEX($F$4:$F$178*成就内容!AH$124/SUM(成就内容!$D$124:$BZ$124),成就内容!AH71,1)-SUM(AQ$169:AQ176))</f>
        <v>0</v>
      </c>
      <c r="AR177" s="41">
        <f>IF(成就内容!AI15="","",INDEX($F$4:$F$178*成就内容!AI$124/SUM(成就内容!$D$124:$BZ$124),成就内容!AI71,1)-SUM(AR$169:AR176))</f>
        <v>0</v>
      </c>
      <c r="AS177" s="41">
        <f>IF(成就内容!AJ15="","",INDEX($F$4:$F$178*成就内容!AJ$124/SUM(成就内容!$D$124:$BZ$124),成就内容!AJ71,1)-SUM(AS$169:AS176))</f>
        <v>0</v>
      </c>
      <c r="AT177" s="41" t="str">
        <f>IF(成就内容!AK15="","",INDEX($F$4:$F$178*成就内容!AK$124/SUM(成就内容!$D$124:$BZ$124),成就内容!AK71,1)-SUM(AT$169:AT176))</f>
        <v/>
      </c>
      <c r="AU177" s="41" t="str">
        <f>IF(成就内容!AL15="","",INDEX($F$4:$F$178*成就内容!AL$124/SUM(成就内容!$D$124:$BZ$124),成就内容!AL71,1)-SUM(AU$169:AU176))</f>
        <v/>
      </c>
      <c r="AV177" s="41">
        <f>IF(成就内容!AM15="","",INDEX($F$4:$F$178*成就内容!AM$124/SUM(成就内容!$D$124:$BZ$124),成就内容!AM71,1)-SUM(AV$169:AV176))</f>
        <v>0</v>
      </c>
      <c r="AW177" s="41">
        <f>IF(成就内容!AN15="","",INDEX($F$4:$F$178*成就内容!AN$124/SUM(成就内容!$D$124:$BZ$124),成就内容!AN71,1)-SUM(AW$169:AW176))</f>
        <v>0</v>
      </c>
      <c r="AX177" s="41">
        <f>IF(成就内容!AO15="","",INDEX($F$4:$F$178*成就内容!AO$124/SUM(成就内容!$D$124:$BZ$124),成就内容!AO71,1)-SUM(AX$169:AX176))</f>
        <v>0</v>
      </c>
      <c r="AY177" s="41">
        <f>IF(成就内容!AP15="","",INDEX($F$4:$F$178*成就内容!AP$124/SUM(成就内容!$D$124:$BZ$124),成就内容!AP71,1)-SUM(AY$169:AY176))</f>
        <v>0</v>
      </c>
      <c r="AZ177" s="41">
        <f>IF(成就内容!AQ15="","",INDEX($F$4:$F$178*成就内容!AQ$124/SUM(成就内容!$D$124:$BZ$124),成就内容!AQ71,1)-SUM(AZ$169:AZ176))</f>
        <v>0</v>
      </c>
      <c r="BA177" s="41">
        <f>IF(成就内容!AR15="","",INDEX($F$4:$F$178*成就内容!AR$124/SUM(成就内容!$D$124:$BZ$124),成就内容!AR71,1)-SUM(BA$169:BA176))</f>
        <v>0</v>
      </c>
      <c r="BB177" s="41">
        <f>IF(成就内容!AS15="","",INDEX($F$4:$F$178*成就内容!AS$124/SUM(成就内容!$D$124:$BZ$124),成就内容!AS71,1)-SUM(BB$169:BB176))</f>
        <v>0</v>
      </c>
      <c r="BC177" s="41">
        <f>IF(成就内容!AT15="","",INDEX($F$4:$F$178*成就内容!AT$124/SUM(成就内容!$D$124:$BZ$124),成就内容!AT71,1)-SUM(BC$169:BC176))</f>
        <v>0</v>
      </c>
      <c r="BD177" s="41">
        <f>IF(成就内容!AU15="","",INDEX($F$4:$F$178*成就内容!AU$124/SUM(成就内容!$D$124:$BZ$124),成就内容!AU71,1)-SUM(BD$169:BD176))</f>
        <v>230263.1578947368</v>
      </c>
      <c r="BE177" s="41">
        <f>IF(成就内容!AV15="","",INDEX($F$4:$F$178*成就内容!AV$124/SUM(成就内容!$D$124:$BZ$124),成就内容!AV71,1)-SUM(BE$169:BE176))</f>
        <v>411184.21052631584</v>
      </c>
      <c r="BF177" s="41">
        <f>IF(成就内容!AW15="","",INDEX($F$4:$F$178*成就内容!AW$124/SUM(成就内容!$D$124:$BZ$124),成就内容!AW71,1)-SUM(BF$169:BF176))</f>
        <v>0</v>
      </c>
      <c r="BG177" s="41">
        <f>IF(成就内容!AX15="","",INDEX($F$4:$F$178*成就内容!AX$124/SUM(成就内容!$D$124:$BZ$124),成就内容!AX71,1)-SUM(BG$169:BG176))</f>
        <v>230263.1578947368</v>
      </c>
      <c r="BH177" s="41">
        <f>IF(成就内容!AY15="","",INDEX($F$4:$F$178*成就内容!AY$124/SUM(成就内容!$D$124:$BZ$124),成就内容!AY71,1)-SUM(BH$169:BH176))</f>
        <v>0</v>
      </c>
      <c r="BI177" s="41">
        <f>IF(成就内容!AZ15="","",INDEX($F$4:$F$178*成就内容!AZ$124/SUM(成就内容!$D$124:$BZ$124),成就内容!AZ71,1)-SUM(BI$169:BI176))</f>
        <v>0</v>
      </c>
      <c r="BJ177" s="41">
        <f>IF(成就内容!BA15="","",INDEX($F$4:$F$178*成就内容!BA$124/SUM(成就内容!$D$124:$BZ$124),成就内容!BA71,1)-SUM(BJ$169:BJ176))</f>
        <v>0</v>
      </c>
      <c r="BK177" s="41">
        <f>IF(成就内容!BB15="","",INDEX($F$4:$F$178*成就内容!BB$124/SUM(成就内容!$D$124:$BZ$124),成就内容!BB71,1)-SUM(BK$169:BK176))</f>
        <v>0</v>
      </c>
      <c r="BL177" s="41">
        <f>IF(成就内容!BC15="","",INDEX($F$4:$F$178*成就内容!BC$124/SUM(成就内容!$D$124:$BZ$124),成就内容!BC71,1)-SUM(BL$169:BL176))</f>
        <v>52631.578947368427</v>
      </c>
      <c r="BM177" s="41">
        <f>IF(成就内容!BD15="","",INDEX($F$4:$F$178*成就内容!BD$124/SUM(成就内容!$D$124:$BZ$124),成就内容!BD71,1)-SUM(BM$169:BM176))</f>
        <v>0</v>
      </c>
      <c r="BN177" s="41">
        <f>IF(成就内容!BE15="","",INDEX($F$4:$F$178*成就内容!BE$124/SUM(成就内容!$D$124:$BZ$124),成就内容!BE71,1)-SUM(BN$169:BN176))</f>
        <v>0</v>
      </c>
      <c r="BO177" s="41">
        <f>IF(成就内容!BF15="","",INDEX($F$4:$F$178*成就内容!BF$124/SUM(成就内容!$D$124:$BZ$124),成就内容!BF71,1)-SUM(BO$169:BO176))</f>
        <v>0</v>
      </c>
      <c r="BP177" s="41">
        <f>IF(成就内容!BG15="","",INDEX($F$4:$F$178*成就内容!BG$124/SUM(成就内容!$D$124:$BZ$124),成就内容!BG71,1)-SUM(BP$169:BP176))</f>
        <v>0</v>
      </c>
      <c r="BQ177" s="41">
        <f>IF(成就内容!BH15="","",INDEX($F$4:$F$178*成就内容!BH$124/SUM(成就内容!$D$124:$BZ$124),成就内容!BH71,1)-SUM(BQ$169:BQ176))</f>
        <v>0</v>
      </c>
      <c r="BR177" s="41" t="str">
        <f>IF(成就内容!BI15="","",INDEX($F$4:$F$178*成就内容!BI$124/SUM(成就内容!$D$124:$BZ$124),成就内容!BI71,1)-SUM(BR$169:BR176))</f>
        <v/>
      </c>
      <c r="BS177" s="41">
        <f>IF(成就内容!BJ15="","",INDEX($F$4:$F$178*成就内容!BJ$124/SUM(成就内容!$D$124:$BZ$124),成就内容!BJ71,1)-SUM(BS$169:BS176))</f>
        <v>0</v>
      </c>
      <c r="BT177" s="41">
        <f>IF(成就内容!BK15="","",INDEX($F$4:$F$178*成就内容!BK$124/SUM(成就内容!$D$124:$BZ$124),成就内容!BK71,1)-SUM(BT$169:BT176))</f>
        <v>0</v>
      </c>
      <c r="BU177" s="41">
        <f>IF(成就内容!BL15="","",INDEX($F$4:$F$178*成就内容!BL$124/SUM(成就内容!$D$124:$BZ$124),成就内容!BL71,1)-SUM(BU$169:BU176))</f>
        <v>26315.789473684214</v>
      </c>
      <c r="BV177" s="41">
        <f>IF(成就内容!BM15="","",INDEX($F$4:$F$178*成就内容!BM$124/SUM(成就内容!$D$124:$BZ$124),成就内容!BM71,1)-SUM(BV$169:BV176))</f>
        <v>0</v>
      </c>
      <c r="BW177" s="41">
        <f>IF(成就内容!BN15="","",INDEX($F$4:$F$178*成就内容!BN$124/SUM(成就内容!$D$124:$BZ$124),成就内容!BN71,1)-SUM(BW$169:BW176))</f>
        <v>0</v>
      </c>
      <c r="BX177" s="41">
        <f>IF(成就内容!BO15="","",INDEX($F$4:$F$178*成就内容!BO$124/SUM(成就内容!$D$124:$BZ$124),成就内容!BO71,1)-SUM(BX$169:BX176))</f>
        <v>0</v>
      </c>
      <c r="BY177" s="41">
        <f>IF(成就内容!BP15="","",INDEX($F$4:$F$178*成就内容!BP$124/SUM(成就内容!$D$124:$BZ$124),成就内容!BP71,1)-SUM(BY$169:BY176))</f>
        <v>0</v>
      </c>
      <c r="BZ177" s="41">
        <f>IF(成就内容!BQ15="","",INDEX($F$4:$F$178*成就内容!BQ$124/SUM(成就内容!$D$124:$BZ$124),成就内容!BQ71,1)-SUM(BZ$169:BZ176))</f>
        <v>0</v>
      </c>
      <c r="CA177" s="41">
        <f>IF(成就内容!BR15="","",INDEX($F$4:$F$178*成就内容!BR$124/SUM(成就内容!$D$124:$BZ$124),成就内容!BR71,1)-SUM(CA$169:CA176))</f>
        <v>0</v>
      </c>
      <c r="CB177" s="41">
        <f>IF(成就内容!BS15="","",INDEX($F$4:$F$178*成就内容!BS$124/SUM(成就内容!$D$124:$BZ$124),成就内容!BS71,1)-SUM(CB$169:CB176))</f>
        <v>0</v>
      </c>
      <c r="CC177" s="41">
        <f>IF(成就内容!BT15="","",INDEX($F$4:$F$178*成就内容!BT$124/SUM(成就内容!$D$124:$BZ$124),成就内容!BT71,1)-SUM(CC$169:CC176))</f>
        <v>0</v>
      </c>
      <c r="CD177" s="41">
        <f>IF(成就内容!BU15="","",INDEX($F$4:$F$178*成就内容!BU$124/SUM(成就内容!$D$124:$BZ$124),成就内容!BU71,1)-SUM(CD$169:CD176))</f>
        <v>0</v>
      </c>
      <c r="CE177" s="41" t="str">
        <f>IF(成就内容!BV15="","",INDEX($F$4:$F$178*成就内容!BV$124/SUM(成就内容!$D$124:$BZ$124),成就内容!BV71,1)-SUM(CE$169:CE176))</f>
        <v/>
      </c>
      <c r="CF177" s="41">
        <f>IF(成就内容!BW15="","",INDEX($F$4:$F$178*成就内容!BW$124/SUM(成就内容!$D$124:$BZ$124),成就内容!BW71,1)-SUM(CF$169:CF176))</f>
        <v>0</v>
      </c>
      <c r="CG177" s="41">
        <f>IF(成就内容!BX15="","",INDEX($F$4:$F$178*成就内容!BX$124/SUM(成就内容!$D$124:$BZ$124),成就内容!BX71,1)-SUM(CG$169:CG176))</f>
        <v>0</v>
      </c>
      <c r="CH177" s="41">
        <f>IF(成就内容!BY15="","",INDEX($F$4:$F$178*成就内容!BY$124/SUM(成就内容!$D$124:$BZ$124),成就内容!BY71,1)-SUM(CH$169:CH176))</f>
        <v>0</v>
      </c>
      <c r="CI177" s="41">
        <f>IF(成就内容!BZ15="","",INDEX($F$4:$F$178*成就内容!BZ$124/SUM(成就内容!$D$124:$BZ$124),成就内容!BZ71,1)-SUM(CI$169:CI176))</f>
        <v>0</v>
      </c>
      <c r="CM177" s="43">
        <v>9</v>
      </c>
      <c r="CN177" s="41">
        <f>IF(M177="","",IF(成就内容!D$124&lt;&gt;"",MAX(ROUNDUP(SMALL(M$169:M$218,$L177)/1000,0)*1000,1000),0))</f>
        <v>0</v>
      </c>
      <c r="CO177" s="41" t="str">
        <f>IF(N177="","",IF(成就内容!E$124&lt;&gt;"",MAX(ROUNDUP(SMALL(N$169:N$218,$L177)/1000,0)*1000,1000),0))</f>
        <v/>
      </c>
      <c r="CP177" s="41">
        <f>IF(O177="","",IF(成就内容!F$124&lt;&gt;"",MAX(ROUNDUP(SMALL(O$169:O$218,$L177)/1000,0)*1000,1000),0))</f>
        <v>0</v>
      </c>
      <c r="CQ177" s="41" t="str">
        <f>IF(P177="","",IF(成就内容!G$124&lt;&gt;"",MAX(ROUNDUP(SMALL(P$169:P$218,$L177)/1000,0)*1000,1000),0))</f>
        <v/>
      </c>
      <c r="CR177" s="41">
        <f>IF(Q177="","",IF(成就内容!H$124&lt;&gt;"",MAX(ROUNDUP(SMALL(Q$169:Q$218,$L177)/1000,0)*1000,1000),0))</f>
        <v>0</v>
      </c>
      <c r="CS177" s="41">
        <f>IF(R177="","",IF(成就内容!I$124&lt;&gt;"",MAX(ROUNDUP(SMALL(R$169:R$218,$L177)/1000,0)*1000,1000),0))</f>
        <v>0</v>
      </c>
      <c r="CT177" s="41">
        <f>IF(S177="","",IF(成就内容!J$124&lt;&gt;"",MAX(ROUNDUP(SMALL(S$169:S$218,$L177)/1000,0)*1000,1000),0))</f>
        <v>0</v>
      </c>
      <c r="CU177" s="41">
        <f>IF(T177="","",IF(成就内容!K$124&lt;&gt;"",MAX(ROUNDUP(SMALL(T$169:T$218,$L177)/1000,0)*1000,1000),0))</f>
        <v>0</v>
      </c>
      <c r="CV177" s="41">
        <f>IF(U177="","",IF(成就内容!L$124&lt;&gt;"",MAX(ROUNDUP(SMALL(U$169:U$218,$L177)/1000,0)*1000,1000),0))</f>
        <v>0</v>
      </c>
      <c r="CW177" s="41">
        <f>IF(V177="","",IF(成就内容!M$124&lt;&gt;"",MAX(ROUNDUP(SMALL(V$169:V$218,$L177)/1000,0)*1000,1000),0))</f>
        <v>46000</v>
      </c>
      <c r="CX177" s="41">
        <f>IF(W177="","",IF(成就内容!N$124&lt;&gt;"",MAX(ROUNDUP(SMALL(W$169:W$218,$L177)/1000,0)*1000,1000),0))</f>
        <v>0</v>
      </c>
      <c r="CY177" s="41">
        <f>IF(X177="","",IF(成就内容!O$124&lt;&gt;"",MAX(ROUNDUP(SMALL(X$169:X$218,$L177)/1000,0)*1000,1000),0))</f>
        <v>0</v>
      </c>
      <c r="CZ177" s="41">
        <f>IF(Y177="","",IF(成就内容!P$124&lt;&gt;"",MAX(ROUNDUP(SMALL(Y$169:Y$218,$L177)/1000,0)*1000,1000),0))</f>
        <v>0</v>
      </c>
      <c r="DA177" s="41">
        <f>IF(Z177="","",IF(成就内容!Q$124&lt;&gt;"",MAX(ROUNDUP(SMALL(Z$169:Z$218,$L177)/1000,0)*1000,1000),0))</f>
        <v>0</v>
      </c>
      <c r="DB177" s="41">
        <f>IF(AA177="","",IF(成就内容!R$124&lt;&gt;"",MAX(ROUNDUP(SMALL(AA$169:AA$218,$L177)/1000,0)*1000,1000),0))</f>
        <v>0</v>
      </c>
      <c r="DC177" s="41">
        <f>IF(AB177="","",IF(成就内容!S$124&lt;&gt;"",MAX(ROUNDUP(SMALL(AB$169:AB$218,$L177)/1000,0)*1000,1000),0))</f>
        <v>0</v>
      </c>
      <c r="DD177" s="41">
        <f>IF(AC177="","",IF(成就内容!T$124&lt;&gt;"",MAX(ROUNDUP(SMALL(AC$169:AC$218,$L177)/1000,0)*1000,1000),0))</f>
        <v>0</v>
      </c>
      <c r="DE177" s="41">
        <f>IF(AD177="","",IF(成就内容!U$124&lt;&gt;"",MAX(ROUNDUP(SMALL(AD$169:AD$218,$L177)/1000,0)*1000,1000),0))</f>
        <v>0</v>
      </c>
      <c r="DF177" s="41">
        <f>IF(AE177="","",IF(成就内容!V$124&lt;&gt;"",MAX(ROUNDUP(SMALL(AE$169:AE$218,$L177)/1000,0)*1000,1000),0))</f>
        <v>53000</v>
      </c>
      <c r="DG177" s="41">
        <f>IF(AF177="","",IF(成就内容!W$124&lt;&gt;"",MAX(ROUNDUP(SMALL(AF$169:AF$218,$L177)/1000,0)*1000,1000),0))</f>
        <v>0</v>
      </c>
      <c r="DH177" s="41">
        <f>IF(AG177="","",IF(成就内容!X$124&lt;&gt;"",MAX(ROUNDUP(SMALL(AG$169:AG$218,$L177)/1000,0)*1000,1000),0))</f>
        <v>0</v>
      </c>
      <c r="DI177" s="41">
        <f>IF(AH177="","",IF(成就内容!Y$124&lt;&gt;"",MAX(ROUNDUP(SMALL(AH$169:AH$218,$L177)/1000,0)*1000,1000),0))</f>
        <v>0</v>
      </c>
      <c r="DJ177" s="41" t="str">
        <f>IF(AI177="","",IF(成就内容!Z$124&lt;&gt;"",MAX(ROUNDUP(SMALL(AI$169:AI$218,$L177)/1000,0)*1000,1000),0))</f>
        <v/>
      </c>
      <c r="DK177" s="41">
        <f>IF(AJ177="","",IF(成就内容!AA$124&lt;&gt;"",MAX(ROUNDUP(SMALL(AJ$169:AJ$218,$L177)/1000,0)*1000,1000),0))</f>
        <v>99000</v>
      </c>
      <c r="DL177" s="41">
        <f>IF(AK177="","",IF(成就内容!AB$124&lt;&gt;"",MAX(ROUNDUP(SMALL(AK$169:AK$218,$L177)/1000,0)*1000,1000),0))</f>
        <v>0</v>
      </c>
      <c r="DM177" s="41">
        <f>IF(AL177="","",IF(成就内容!AC$124&lt;&gt;"",MAX(ROUNDUP(SMALL(AL$169:AL$218,$L177)/1000,0)*1000,1000),0))</f>
        <v>23000</v>
      </c>
      <c r="DN177" s="41">
        <f>IF(AM177="","",IF(成就内容!AD$124&lt;&gt;"",MAX(ROUNDUP(SMALL(AM$169:AM$218,$L177)/1000,0)*1000,1000),0))</f>
        <v>27000</v>
      </c>
      <c r="DO177" s="41">
        <f>IF(AN177="","",IF(成就内容!AE$124&lt;&gt;"",MAX(ROUNDUP(SMALL(AN$169:AN$218,$L177)/1000,0)*1000,1000),0))</f>
        <v>27000</v>
      </c>
      <c r="DP177" s="41">
        <f>IF(AO177="","",IF(成就内容!AF$124&lt;&gt;"",MAX(ROUNDUP(SMALL(AO$169:AO$218,$L177)/1000,0)*1000,1000),0))</f>
        <v>27000</v>
      </c>
      <c r="DQ177" s="41">
        <f>IF(AP177="","",IF(成就内容!AG$124&lt;&gt;"",MAX(ROUNDUP(SMALL(AP$169:AP$218,$L177)/1000,0)*1000,1000),0))</f>
        <v>0</v>
      </c>
      <c r="DR177" s="41">
        <f>IF(AQ177="","",IF(成就内容!AH$124&lt;&gt;"",MAX(ROUNDUP(SMALL(AQ$169:AQ$218,$L177)/1000,0)*1000,1000),0))</f>
        <v>0</v>
      </c>
      <c r="DS177" s="41">
        <f>IF(AR177="","",IF(成就内容!AI$124&lt;&gt;"",MAX(ROUNDUP(SMALL(AR$169:AR$218,$L177)/1000,0)*1000,1000),0))</f>
        <v>0</v>
      </c>
      <c r="DT177" s="41">
        <f>IF(AS177="","",IF(成就内容!AJ$124&lt;&gt;"",MAX(ROUNDUP(SMALL(AS$169:AS$218,$L177)/1000,0)*1000,1000),0))</f>
        <v>0</v>
      </c>
      <c r="DU177" s="41" t="str">
        <f>IF(AT177="","",IF(成就内容!AK$124&lt;&gt;"",MAX(ROUNDUP(SMALL(AT$169:AT$218,$L177)/1000,0)*1000,1000),0))</f>
        <v/>
      </c>
      <c r="DV177" s="41" t="str">
        <f>IF(AU177="","",IF(成就内容!AL$124&lt;&gt;"",MAX(ROUNDUP(SMALL(AU$169:AU$218,$L177)/1000,0)*1000,1000),0))</f>
        <v/>
      </c>
      <c r="DW177" s="41">
        <f>IF(AV177="","",IF(成就内容!AM$124&lt;&gt;"",MAX(ROUNDUP(SMALL(AV$169:AV$218,$L177)/1000,0)*1000,1000),0))</f>
        <v>0</v>
      </c>
      <c r="DX177" s="41">
        <f>IF(AW177="","",IF(成就内容!AN$124&lt;&gt;"",MAX(ROUNDUP(SMALL(AW$169:AW$218,$L177)/1000,0)*1000,1000),0))</f>
        <v>0</v>
      </c>
      <c r="DY177" s="41">
        <f>IF(AX177="","",IF(成就内容!AO$124&lt;&gt;"",MAX(ROUNDUP(SMALL(AX$169:AX$218,$L177)/1000,0)*1000,1000),0))</f>
        <v>0</v>
      </c>
      <c r="DZ177" s="41">
        <f>IF(AY177="","",IF(成就内容!AP$124&lt;&gt;"",MAX(ROUNDUP(SMALL(AY$169:AY$218,$L177)/1000,0)*1000,1000),0))</f>
        <v>0</v>
      </c>
      <c r="EA177" s="41">
        <f>IF(AZ177="","",IF(成就内容!AQ$124&lt;&gt;"",MAX(ROUNDUP(SMALL(AZ$169:AZ$218,$L177)/1000,0)*1000,1000),0))</f>
        <v>0</v>
      </c>
      <c r="EB177" s="41">
        <f>IF(BA177="","",IF(成就内容!AR$124&lt;&gt;"",MAX(ROUNDUP(SMALL(BA$169:BA$218,$L177)/1000,0)*1000,1000),0))</f>
        <v>0</v>
      </c>
      <c r="EC177" s="41">
        <f>IF(BB177="","",IF(成就内容!AS$124&lt;&gt;"",MAX(ROUNDUP(SMALL(BB$169:BB$218,$L177)/1000,0)*1000,1000),0))</f>
        <v>0</v>
      </c>
      <c r="ED177" s="41">
        <f>IF(BC177="","",IF(成就内容!AT$124&lt;&gt;"",MAX(ROUNDUP(SMALL(BC$169:BC$218,$L177)/1000,0)*1000,1000),0))</f>
        <v>0</v>
      </c>
      <c r="EE177" s="41">
        <f>IF(BD177="","",IF(成就内容!AU$124&lt;&gt;"",MAX(ROUNDUP(SMALL(BD$169:BD$218,$L177)/1000,0)*1000,1000),0))</f>
        <v>231000</v>
      </c>
      <c r="EF177" s="41">
        <f>IF(BE177="","",IF(成就内容!AV$124&lt;&gt;"",MAX(ROUNDUP(SMALL(BE$169:BE$218,$L177)/1000,0)*1000,1000),0))</f>
        <v>412000</v>
      </c>
      <c r="EG177" s="41">
        <f>IF(BF177="","",IF(成就内容!AW$124&lt;&gt;"",MAX(ROUNDUP(SMALL(BF$169:BF$218,$L177)/1000,0)*1000,1000),0))</f>
        <v>0</v>
      </c>
      <c r="EH177" s="41">
        <f>IF(BG177="","",IF(成就内容!AX$124&lt;&gt;"",MAX(ROUNDUP(SMALL(BG$169:BG$218,$L177)/1000,0)*1000,1000),0))</f>
        <v>231000</v>
      </c>
      <c r="EI177" s="41">
        <f>IF(BH177="","",IF(成就内容!AY$124&lt;&gt;"",MAX(ROUNDUP(SMALL(BH$169:BH$218,$L177)/1000,0)*1000,1000),0))</f>
        <v>0</v>
      </c>
      <c r="EJ177" s="41">
        <f>IF(BI177="","",IF(成就内容!AZ$124&lt;&gt;"",MAX(ROUNDUP(SMALL(BI$169:BI$218,$L177)/1000,0)*1000,1000),0))</f>
        <v>0</v>
      </c>
      <c r="EK177" s="41">
        <f>IF(BJ177="","",IF(成就内容!BA$124&lt;&gt;"",MAX(ROUNDUP(SMALL(BJ$169:BJ$218,$L177)/1000,0)*1000,1000),0))</f>
        <v>0</v>
      </c>
      <c r="EL177" s="41">
        <f>IF(BK177="","",IF(成就内容!BB$124&lt;&gt;"",MAX(ROUNDUP(SMALL(BK$169:BK$218,$L177)/1000,0)*1000,1000),0))</f>
        <v>0</v>
      </c>
      <c r="EM177" s="41">
        <f>IF(BL177="","",IF(成就内容!BC$124&lt;&gt;"",MAX(ROUNDUP(SMALL(BL$169:BL$218,$L177)/1000,0)*1000,1000),0))</f>
        <v>53000</v>
      </c>
      <c r="EN177" s="41">
        <f>IF(BM177="","",IF(成就内容!BD$124&lt;&gt;"",MAX(ROUNDUP(SMALL(BM$169:BM$218,$L177)/1000,0)*1000,1000),0))</f>
        <v>0</v>
      </c>
      <c r="EO177" s="41">
        <f>IF(BN177="","",IF(成就内容!BE$124&lt;&gt;"",MAX(ROUNDUP(SMALL(BN$169:BN$218,$L177)/1000,0)*1000,1000),0))</f>
        <v>0</v>
      </c>
      <c r="EP177" s="41">
        <f>IF(BO177="","",IF(成就内容!BF$124&lt;&gt;"",MAX(ROUNDUP(SMALL(BO$169:BO$218,$L177)/1000,0)*1000,1000),0))</f>
        <v>0</v>
      </c>
      <c r="EQ177" s="41">
        <f>IF(BP177="","",IF(成就内容!BG$124&lt;&gt;"",MAX(ROUNDUP(SMALL(BP$169:BP$218,$L177)/1000,0)*1000,1000),0))</f>
        <v>0</v>
      </c>
      <c r="ER177" s="41">
        <f>IF(BQ177="","",IF(成就内容!BH$124&lt;&gt;"",MAX(ROUNDUP(SMALL(BQ$169:BQ$218,$L177)/1000,0)*1000,1000),0))</f>
        <v>0</v>
      </c>
      <c r="ES177" s="41" t="str">
        <f>IF(BR177="","",IF(成就内容!BI$124&lt;&gt;"",MAX(ROUNDUP(SMALL(BR$169:BR$218,$L177)/1000,0)*1000,1000),0))</f>
        <v/>
      </c>
      <c r="ET177" s="41">
        <f>IF(BS177="","",IF(成就内容!BJ$124&lt;&gt;"",MAX(ROUNDUP(SMALL(BS$169:BS$218,$L177)/1000,0)*1000,1000),0))</f>
        <v>0</v>
      </c>
      <c r="EU177" s="41">
        <f>IF(BT177="","",IF(成就内容!BK$124&lt;&gt;"",MAX(ROUNDUP(SMALL(BT$169:BT$218,$L177)/1000,0)*1000,1000),0))</f>
        <v>0</v>
      </c>
      <c r="EV177" s="41">
        <f>IF(BU177="","",IF(成就内容!BL$124&lt;&gt;"",MAX(ROUNDUP(SMALL(BU$169:BU$218,$L177)/1000,0)*1000,1000),0))</f>
        <v>27000</v>
      </c>
      <c r="EW177" s="41">
        <f>IF(BV177="","",IF(成就内容!BM$124&lt;&gt;"",MAX(ROUNDUP(SMALL(BV$169:BV$218,$L177)/1000,0)*1000,1000),0))</f>
        <v>0</v>
      </c>
      <c r="EX177" s="41">
        <f>IF(BW177="","",IF(成就内容!BN$124&lt;&gt;"",MAX(ROUNDUP(SMALL(BW$169:BW$218,$L177)/1000,0)*1000,1000),0))</f>
        <v>0</v>
      </c>
      <c r="EY177" s="41">
        <f>IF(BX177="","",IF(成就内容!BO$124&lt;&gt;"",MAX(ROUNDUP(SMALL(BX$169:BX$218,$L177)/1000,0)*1000,1000),0))</f>
        <v>0</v>
      </c>
      <c r="EZ177" s="41">
        <f>IF(BY177="","",IF(成就内容!BP$124&lt;&gt;"",MAX(ROUNDUP(SMALL(BY$169:BY$218,$L177)/1000,0)*1000,1000),0))</f>
        <v>0</v>
      </c>
      <c r="FA177" s="41">
        <f>IF(BZ177="","",IF(成就内容!BQ$124&lt;&gt;"",MAX(ROUNDUP(SMALL(BZ$169:BZ$218,$L177)/1000,0)*1000,1000),0))</f>
        <v>0</v>
      </c>
      <c r="FB177" s="41">
        <f>IF(CA177="","",IF(成就内容!BR$124&lt;&gt;"",MAX(ROUNDUP(SMALL(CA$169:CA$218,$L177)/1000,0)*1000,1000),0))</f>
        <v>0</v>
      </c>
      <c r="FC177" s="41">
        <f>IF(CB177="","",IF(成就内容!BS$124&lt;&gt;"",MAX(ROUNDUP(SMALL(CB$169:CB$218,$L177)/1000,0)*1000,1000),0))</f>
        <v>0</v>
      </c>
      <c r="FD177" s="41">
        <f>IF(CC177="","",IF(成就内容!BT$124&lt;&gt;"",MAX(ROUNDUP(SMALL(CC$169:CC$218,$L177)/1000,0)*1000,1000),0))</f>
        <v>0</v>
      </c>
      <c r="FE177" s="41">
        <f>IF(CD177="","",IF(成就内容!BU$124&lt;&gt;"",MAX(ROUNDUP(SMALL(CD$169:CD$218,$L177)/1000,0)*1000,1000),0))</f>
        <v>0</v>
      </c>
      <c r="FF177" s="41" t="str">
        <f>IF(CE177="","",IF(成就内容!BV$124&lt;&gt;"",MAX(ROUNDUP(SMALL(CE$169:CE$218,$L177)/1000,0)*1000,1000),0))</f>
        <v/>
      </c>
      <c r="FG177" s="41">
        <f>IF(CF177="","",IF(成就内容!BW$124&lt;&gt;"",MAX(ROUNDUP(SMALL(CF$169:CF$218,$L177)/1000,0)*1000,1000),0))</f>
        <v>0</v>
      </c>
      <c r="FH177" s="41">
        <f>IF(CG177="","",IF(成就内容!BX$124&lt;&gt;"",MAX(ROUNDUP(SMALL(CG$169:CG$218,$L177)/1000,0)*1000,1000),0))</f>
        <v>0</v>
      </c>
      <c r="FI177" s="41">
        <f>IF(CH177="","",IF(成就内容!BY$124&lt;&gt;"",MAX(ROUNDUP(SMALL(CH$169:CH$218,$L177)/1000,0)*1000,1000),0))</f>
        <v>0</v>
      </c>
      <c r="FJ177" s="41">
        <f>IF(CI177="","",IF(成就内容!BZ$124&lt;&gt;"",MAX(ROUNDUP(SMALL(CI$169:CI$218,$L177)/1000,0)*1000,1000),0))</f>
        <v>0</v>
      </c>
    </row>
    <row r="178" spans="1:166" x14ac:dyDescent="0.15">
      <c r="A178" s="84"/>
      <c r="B178" s="96"/>
      <c r="C178" s="96"/>
      <c r="D178" s="96"/>
      <c r="E178" s="96"/>
      <c r="F178" s="96"/>
      <c r="G178" s="96"/>
      <c r="H178" s="96"/>
      <c r="I178" s="96"/>
      <c r="L178" s="25">
        <v>10</v>
      </c>
      <c r="M178" s="41">
        <f>IF(成就内容!D16="","",INDEX($F$4:$F$178*成就内容!D$124/SUM(成就内容!$D$124:$BZ$124),成就内容!D72,1)-SUM(M$169:M177))</f>
        <v>0</v>
      </c>
      <c r="N178" s="41" t="str">
        <f>IF(成就内容!E16="","",INDEX($F$4:$F$178*成就内容!E$124/SUM(成就内容!$D$124:$BZ$124),成就内容!E72,1)-SUM(N$169:N177))</f>
        <v/>
      </c>
      <c r="O178" s="41">
        <f>IF(成就内容!F16="","",INDEX($F$4:$F$178*成就内容!F$124/SUM(成就内容!$D$124:$BZ$124),成就内容!F72,1)-SUM(O$169:O177))</f>
        <v>0</v>
      </c>
      <c r="P178" s="41" t="str">
        <f>IF(成就内容!G16="","",INDEX($F$4:$F$178*成就内容!G$124/SUM(成就内容!$D$124:$BZ$124),成就内容!G72,1)-SUM(P$169:P177))</f>
        <v/>
      </c>
      <c r="Q178" s="41">
        <f>IF(成就内容!H16="","",INDEX($F$4:$F$178*成就内容!H$124/SUM(成就内容!$D$124:$BZ$124),成就内容!H72,1)-SUM(Q$169:Q177))</f>
        <v>0</v>
      </c>
      <c r="R178" s="41">
        <f>IF(成就内容!I16="","",INDEX($F$4:$F$178*成就内容!I$124/SUM(成就内容!$D$124:$BZ$124),成就内容!I72,1)-SUM(R$169:R177))</f>
        <v>0</v>
      </c>
      <c r="S178" s="41">
        <f>IF(成就内容!J16="","",INDEX($F$4:$F$178*成就内容!J$124/SUM(成就内容!$D$124:$BZ$124),成就内容!J72,1)-SUM(S$169:S177))</f>
        <v>0</v>
      </c>
      <c r="T178" s="41">
        <f>IF(成就内容!K16="","",INDEX($F$4:$F$178*成就内容!K$124/SUM(成就内容!$D$124:$BZ$124),成就内容!K72,1)-SUM(T$169:T177))</f>
        <v>0</v>
      </c>
      <c r="U178" s="41">
        <f>IF(成就内容!L16="","",INDEX($F$4:$F$178*成就内容!L$124/SUM(成就内容!$D$124:$BZ$124),成就内容!L72,1)-SUM(U$169:U177))</f>
        <v>0</v>
      </c>
      <c r="V178" s="41">
        <f>IF(成就内容!M16="","",INDEX($F$4:$F$178*成就内容!M$124/SUM(成就内容!$D$124:$BZ$124),成就内容!M72,1)-SUM(V$169:V177))</f>
        <v>52631.578947368427</v>
      </c>
      <c r="W178" s="41">
        <f>IF(成就内容!N16="","",INDEX($F$4:$F$178*成就内容!N$124/SUM(成就内容!$D$124:$BZ$124),成就内容!N72,1)-SUM(W$169:W177))</f>
        <v>0</v>
      </c>
      <c r="X178" s="41">
        <f>IF(成就内容!O16="","",INDEX($F$4:$F$178*成就内容!O$124/SUM(成就内容!$D$124:$BZ$124),成就内容!O72,1)-SUM(X$169:X177))</f>
        <v>0</v>
      </c>
      <c r="Y178" s="41">
        <f>IF(成就内容!P16="","",INDEX($F$4:$F$178*成就内容!P$124/SUM(成就内容!$D$124:$BZ$124),成就内容!P72,1)-SUM(Y$169:Y177))</f>
        <v>0</v>
      </c>
      <c r="Z178" s="41">
        <f>IF(成就内容!Q16="","",INDEX($F$4:$F$178*成就内容!Q$124/SUM(成就内容!$D$124:$BZ$124),成就内容!Q72,1)-SUM(Z$169:Z177))</f>
        <v>0</v>
      </c>
      <c r="AA178" s="41">
        <f>IF(成就内容!R16="","",INDEX($F$4:$F$178*成就内容!R$124/SUM(成就内容!$D$124:$BZ$124),成就内容!R72,1)-SUM(AA$169:AA177))</f>
        <v>0</v>
      </c>
      <c r="AB178" s="41">
        <f>IF(成就内容!S16="","",INDEX($F$4:$F$178*成就内容!S$124/SUM(成就内容!$D$124:$BZ$124),成就内容!S72,1)-SUM(AB$169:AB177))</f>
        <v>0</v>
      </c>
      <c r="AC178" s="41">
        <f>IF(成就内容!T16="","",INDEX($F$4:$F$178*成就内容!T$124/SUM(成就内容!$D$124:$BZ$124),成就内容!T72,1)-SUM(AC$169:AC177))</f>
        <v>0</v>
      </c>
      <c r="AD178" s="41">
        <f>IF(成就内容!U16="","",INDEX($F$4:$F$178*成就内容!U$124/SUM(成就内容!$D$124:$BZ$124),成就内容!U72,1)-SUM(AD$169:AD177))</f>
        <v>0</v>
      </c>
      <c r="AE178" s="41">
        <f>IF(成就内容!V16="","",INDEX($F$4:$F$178*成就内容!V$124/SUM(成就内容!$D$124:$BZ$124),成就内容!V72,1)-SUM(AE$169:AE177))</f>
        <v>52631.578947368398</v>
      </c>
      <c r="AF178" s="41">
        <f>IF(成就内容!W16="","",INDEX($F$4:$F$178*成就内容!W$124/SUM(成就内容!$D$124:$BZ$124),成就内容!W72,1)-SUM(AF$169:AF177))</f>
        <v>0</v>
      </c>
      <c r="AG178" s="41">
        <f>IF(成就内容!X16="","",INDEX($F$4:$F$178*成就内容!X$124/SUM(成就内容!$D$124:$BZ$124),成就内容!X72,1)-SUM(AG$169:AG177))</f>
        <v>0</v>
      </c>
      <c r="AH178" s="41">
        <f>IF(成就内容!Y16="","",INDEX($F$4:$F$178*成就内容!Y$124/SUM(成就内容!$D$124:$BZ$124),成就内容!Y72,1)-SUM(AH$169:AH177))</f>
        <v>0</v>
      </c>
      <c r="AI178" s="41" t="str">
        <f>IF(成就内容!Z16="","",INDEX($F$4:$F$178*成就内容!Z$124/SUM(成就内容!$D$124:$BZ$124),成就内容!Z72,1)-SUM(AI$169:AI177))</f>
        <v/>
      </c>
      <c r="AJ178" s="41">
        <f>IF(成就内容!AA16="","",INDEX($F$4:$F$178*成就内容!AA$124/SUM(成就内容!$D$124:$BZ$124),成就内容!AA72,1)-SUM(AJ$169:AJ177))</f>
        <v>82236.842105263146</v>
      </c>
      <c r="AK178" s="41">
        <f>IF(成就内容!AB16="","",INDEX($F$4:$F$178*成就内容!AB$124/SUM(成就内容!$D$124:$BZ$124),成就内容!AB72,1)-SUM(AK$169:AK177))</f>
        <v>0</v>
      </c>
      <c r="AL178" s="41">
        <f>IF(成就内容!AC16="","",INDEX($F$4:$F$178*成就内容!AC$124/SUM(成就内容!$D$124:$BZ$124),成就内容!AC72,1)-SUM(AL$169:AL177))</f>
        <v>26315.789473684214</v>
      </c>
      <c r="AM178" s="41">
        <f>IF(成就内容!AD16="","",INDEX($F$4:$F$178*成就内容!AD$124/SUM(成就内容!$D$124:$BZ$124),成就内容!AD72,1)-SUM(AM$169:AM177))</f>
        <v>26315.789473684199</v>
      </c>
      <c r="AN178" s="41">
        <f>IF(成就内容!AE16="","",INDEX($F$4:$F$178*成就内容!AE$124/SUM(成就内容!$D$124:$BZ$124),成就内容!AE72,1)-SUM(AN$169:AN177))</f>
        <v>26315.789473684199</v>
      </c>
      <c r="AO178" s="41">
        <f>IF(成就内容!AF16="","",INDEX($F$4:$F$178*成就内容!AF$124/SUM(成就内容!$D$124:$BZ$124),成就内容!AF72,1)-SUM(AO$169:AO177))</f>
        <v>26315.789473684199</v>
      </c>
      <c r="AP178" s="41">
        <f>IF(成就内容!AG16="","",INDEX($F$4:$F$178*成就内容!AG$124/SUM(成就内容!$D$124:$BZ$124),成就内容!AG72,1)-SUM(AP$169:AP177))</f>
        <v>0</v>
      </c>
      <c r="AQ178" s="41">
        <f>IF(成就内容!AH16="","",INDEX($F$4:$F$178*成就内容!AH$124/SUM(成就内容!$D$124:$BZ$124),成就内容!AH72,1)-SUM(AQ$169:AQ177))</f>
        <v>0</v>
      </c>
      <c r="AR178" s="41">
        <f>IF(成就内容!AI16="","",INDEX($F$4:$F$178*成就内容!AI$124/SUM(成就内容!$D$124:$BZ$124),成就内容!AI72,1)-SUM(AR$169:AR177))</f>
        <v>0</v>
      </c>
      <c r="AS178" s="41">
        <f>IF(成就内容!AJ16="","",INDEX($F$4:$F$178*成就内容!AJ$124/SUM(成就内容!$D$124:$BZ$124),成就内容!AJ72,1)-SUM(AS$169:AS177))</f>
        <v>0</v>
      </c>
      <c r="AT178" s="41" t="str">
        <f>IF(成就内容!AK16="","",INDEX($F$4:$F$178*成就内容!AK$124/SUM(成就内容!$D$124:$BZ$124),成就内容!AK72,1)-SUM(AT$169:AT177))</f>
        <v/>
      </c>
      <c r="AU178" s="41" t="str">
        <f>IF(成就内容!AL16="","",INDEX($F$4:$F$178*成就内容!AL$124/SUM(成就内容!$D$124:$BZ$124),成就内容!AL72,1)-SUM(AU$169:AU177))</f>
        <v/>
      </c>
      <c r="AV178" s="41">
        <f>IF(成就内容!AM16="","",INDEX($F$4:$F$178*成就内容!AM$124/SUM(成就内容!$D$124:$BZ$124),成就内容!AM72,1)-SUM(AV$169:AV177))</f>
        <v>0</v>
      </c>
      <c r="AW178" s="41">
        <f>IF(成就内容!AN16="","",INDEX($F$4:$F$178*成就内容!AN$124/SUM(成就内容!$D$124:$BZ$124),成就内容!AN72,1)-SUM(AW$169:AW177))</f>
        <v>0</v>
      </c>
      <c r="AX178" s="41">
        <f>IF(成就内容!AO16="","",INDEX($F$4:$F$178*成就内容!AO$124/SUM(成就内容!$D$124:$BZ$124),成就内容!AO72,1)-SUM(AX$169:AX177))</f>
        <v>0</v>
      </c>
      <c r="AY178" s="41">
        <f>IF(成就内容!AP16="","",INDEX($F$4:$F$178*成就内容!AP$124/SUM(成就内容!$D$124:$BZ$124),成就内容!AP72,1)-SUM(AY$169:AY177))</f>
        <v>0</v>
      </c>
      <c r="AZ178" s="41">
        <f>IF(成就内容!AQ16="","",INDEX($F$4:$F$178*成就内容!AQ$124/SUM(成就内容!$D$124:$BZ$124),成就内容!AQ72,1)-SUM(AZ$169:AZ177))</f>
        <v>0</v>
      </c>
      <c r="BA178" s="41">
        <f>IF(成就内容!AR16="","",INDEX($F$4:$F$178*成就内容!AR$124/SUM(成就内容!$D$124:$BZ$124),成就内容!AR72,1)-SUM(BA$169:BA177))</f>
        <v>0</v>
      </c>
      <c r="BB178" s="41">
        <f>IF(成就内容!AS16="","",INDEX($F$4:$F$178*成就内容!AS$124/SUM(成就内容!$D$124:$BZ$124),成就内容!AS72,1)-SUM(BB$169:BB177))</f>
        <v>0</v>
      </c>
      <c r="BC178" s="41">
        <f>IF(成就内容!AT16="","",INDEX($F$4:$F$178*成就内容!AT$124/SUM(成就内容!$D$124:$BZ$124),成就内容!AT72,1)-SUM(BC$169:BC177))</f>
        <v>0</v>
      </c>
      <c r="BD178" s="41">
        <f>IF(成就内容!AU16="","",INDEX($F$4:$F$178*成就内容!AU$124/SUM(成就内容!$D$124:$BZ$124),成就内容!AU72,1)-SUM(BD$169:BD177))</f>
        <v>328947.3684210527</v>
      </c>
      <c r="BE178" s="41">
        <f>IF(成就内容!AV16="","",INDEX($F$4:$F$178*成就内容!AV$124/SUM(成就内容!$D$124:$BZ$124),成就内容!AV72,1)-SUM(BE$169:BE177))</f>
        <v>411184.21052631573</v>
      </c>
      <c r="BF178" s="41">
        <f>IF(成就内容!AW16="","",INDEX($F$4:$F$178*成就内容!AW$124/SUM(成就内容!$D$124:$BZ$124),成就内容!AW72,1)-SUM(BF$169:BF177))</f>
        <v>0</v>
      </c>
      <c r="BG178" s="41">
        <f>IF(成就内容!AX16="","",INDEX($F$4:$F$178*成就内容!AX$124/SUM(成就内容!$D$124:$BZ$124),成就内容!AX72,1)-SUM(BG$169:BG177))</f>
        <v>328947.3684210527</v>
      </c>
      <c r="BH178" s="41">
        <f>IF(成就内容!AY16="","",INDEX($F$4:$F$178*成就内容!AY$124/SUM(成就内容!$D$124:$BZ$124),成就内容!AY72,1)-SUM(BH$169:BH177))</f>
        <v>0</v>
      </c>
      <c r="BI178" s="41">
        <f>IF(成就内容!AZ16="","",INDEX($F$4:$F$178*成就内容!AZ$124/SUM(成就内容!$D$124:$BZ$124),成就内容!AZ72,1)-SUM(BI$169:BI177))</f>
        <v>0</v>
      </c>
      <c r="BJ178" s="41">
        <f>IF(成就内容!BA16="","",INDEX($F$4:$F$178*成就内容!BA$124/SUM(成就内容!$D$124:$BZ$124),成就内容!BA72,1)-SUM(BJ$169:BJ177))</f>
        <v>0</v>
      </c>
      <c r="BK178" s="41">
        <f>IF(成就内容!BB16="","",INDEX($F$4:$F$178*成就内容!BB$124/SUM(成就内容!$D$124:$BZ$124),成就内容!BB72,1)-SUM(BK$169:BK177))</f>
        <v>0</v>
      </c>
      <c r="BL178" s="41">
        <f>IF(成就内容!BC16="","",INDEX($F$4:$F$178*成就内容!BC$124/SUM(成就内容!$D$124:$BZ$124),成就内容!BC72,1)-SUM(BL$169:BL177))</f>
        <v>52631.578947368398</v>
      </c>
      <c r="BM178" s="41">
        <f>IF(成就内容!BD16="","",INDEX($F$4:$F$178*成就内容!BD$124/SUM(成就内容!$D$124:$BZ$124),成就内容!BD72,1)-SUM(BM$169:BM177))</f>
        <v>0</v>
      </c>
      <c r="BN178" s="41">
        <f>IF(成就内容!BE16="","",INDEX($F$4:$F$178*成就内容!BE$124/SUM(成就内容!$D$124:$BZ$124),成就内容!BE72,1)-SUM(BN$169:BN177))</f>
        <v>0</v>
      </c>
      <c r="BO178" s="41">
        <f>IF(成就内容!BF16="","",INDEX($F$4:$F$178*成就内容!BF$124/SUM(成就内容!$D$124:$BZ$124),成就内容!BF72,1)-SUM(BO$169:BO177))</f>
        <v>0</v>
      </c>
      <c r="BP178" s="41">
        <f>IF(成就内容!BG16="","",INDEX($F$4:$F$178*成就内容!BG$124/SUM(成就内容!$D$124:$BZ$124),成就内容!BG72,1)-SUM(BP$169:BP177))</f>
        <v>0</v>
      </c>
      <c r="BQ178" s="41">
        <f>IF(成就内容!BH16="","",INDEX($F$4:$F$178*成就内容!BH$124/SUM(成就内容!$D$124:$BZ$124),成就内容!BH72,1)-SUM(BQ$169:BQ177))</f>
        <v>0</v>
      </c>
      <c r="BR178" s="41" t="str">
        <f>IF(成就内容!BI16="","",INDEX($F$4:$F$178*成就内容!BI$124/SUM(成就内容!$D$124:$BZ$124),成就内容!BI72,1)-SUM(BR$169:BR177))</f>
        <v/>
      </c>
      <c r="BS178" s="41">
        <f>IF(成就内容!BJ16="","",INDEX($F$4:$F$178*成就内容!BJ$124/SUM(成就内容!$D$124:$BZ$124),成就内容!BJ72,1)-SUM(BS$169:BS177))</f>
        <v>0</v>
      </c>
      <c r="BT178" s="41">
        <f>IF(成就内容!BK16="","",INDEX($F$4:$F$178*成就内容!BK$124/SUM(成就内容!$D$124:$BZ$124),成就内容!BK72,1)-SUM(BT$169:BT177))</f>
        <v>0</v>
      </c>
      <c r="BU178" s="41">
        <f>IF(成就内容!BL16="","",INDEX($F$4:$F$178*成就内容!BL$124/SUM(成就内容!$D$124:$BZ$124),成就内容!BL72,1)-SUM(BU$169:BU177))</f>
        <v>26315.789473684199</v>
      </c>
      <c r="BV178" s="41">
        <f>IF(成就内容!BM16="","",INDEX($F$4:$F$178*成就内容!BM$124/SUM(成就内容!$D$124:$BZ$124),成就内容!BM72,1)-SUM(BV$169:BV177))</f>
        <v>0</v>
      </c>
      <c r="BW178" s="41">
        <f>IF(成就内容!BN16="","",INDEX($F$4:$F$178*成就内容!BN$124/SUM(成就内容!$D$124:$BZ$124),成就内容!BN72,1)-SUM(BW$169:BW177))</f>
        <v>0</v>
      </c>
      <c r="BX178" s="41">
        <f>IF(成就内容!BO16="","",INDEX($F$4:$F$178*成就内容!BO$124/SUM(成就内容!$D$124:$BZ$124),成就内容!BO72,1)-SUM(BX$169:BX177))</f>
        <v>0</v>
      </c>
      <c r="BY178" s="41">
        <f>IF(成就内容!BP16="","",INDEX($F$4:$F$178*成就内容!BP$124/SUM(成就内容!$D$124:$BZ$124),成就内容!BP72,1)-SUM(BY$169:BY177))</f>
        <v>0</v>
      </c>
      <c r="BZ178" s="41">
        <f>IF(成就内容!BQ16="","",INDEX($F$4:$F$178*成就内容!BQ$124/SUM(成就内容!$D$124:$BZ$124),成就内容!BQ72,1)-SUM(BZ$169:BZ177))</f>
        <v>0</v>
      </c>
      <c r="CA178" s="41">
        <f>IF(成就内容!BR16="","",INDEX($F$4:$F$178*成就内容!BR$124/SUM(成就内容!$D$124:$BZ$124),成就内容!BR72,1)-SUM(CA$169:CA177))</f>
        <v>0</v>
      </c>
      <c r="CB178" s="41">
        <f>IF(成就内容!BS16="","",INDEX($F$4:$F$178*成就内容!BS$124/SUM(成就内容!$D$124:$BZ$124),成就内容!BS72,1)-SUM(CB$169:CB177))</f>
        <v>0</v>
      </c>
      <c r="CC178" s="41">
        <f>IF(成就内容!BT16="","",INDEX($F$4:$F$178*成就内容!BT$124/SUM(成就内容!$D$124:$BZ$124),成就内容!BT72,1)-SUM(CC$169:CC177))</f>
        <v>0</v>
      </c>
      <c r="CD178" s="41">
        <f>IF(成就内容!BU16="","",INDEX($F$4:$F$178*成就内容!BU$124/SUM(成就内容!$D$124:$BZ$124),成就内容!BU72,1)-SUM(CD$169:CD177))</f>
        <v>0</v>
      </c>
      <c r="CE178" s="41" t="str">
        <f>IF(成就内容!BV16="","",INDEX($F$4:$F$178*成就内容!BV$124/SUM(成就内容!$D$124:$BZ$124),成就内容!BV72,1)-SUM(CE$169:CE177))</f>
        <v/>
      </c>
      <c r="CF178" s="41">
        <f>IF(成就内容!BW16="","",INDEX($F$4:$F$178*成就内容!BW$124/SUM(成就内容!$D$124:$BZ$124),成就内容!BW72,1)-SUM(CF$169:CF177))</f>
        <v>0</v>
      </c>
      <c r="CG178" s="41">
        <f>IF(成就内容!BX16="","",INDEX($F$4:$F$178*成就内容!BX$124/SUM(成就内容!$D$124:$BZ$124),成就内容!BX72,1)-SUM(CG$169:CG177))</f>
        <v>0</v>
      </c>
      <c r="CH178" s="41">
        <f>IF(成就内容!BY16="","",INDEX($F$4:$F$178*成就内容!BY$124/SUM(成就内容!$D$124:$BZ$124),成就内容!BY72,1)-SUM(CH$169:CH177))</f>
        <v>0</v>
      </c>
      <c r="CI178" s="41">
        <f>IF(成就内容!BZ16="","",INDEX($F$4:$F$178*成就内容!BZ$124/SUM(成就内容!$D$124:$BZ$124),成就内容!BZ72,1)-SUM(CI$169:CI177))</f>
        <v>0</v>
      </c>
      <c r="CM178" s="43">
        <v>10</v>
      </c>
      <c r="CN178" s="41">
        <f>IF(M178="","",IF(成就内容!D$124&lt;&gt;"",MAX(ROUNDUP(SMALL(M$169:M$218,$L178)/1000,0)*1000,1000),0))</f>
        <v>0</v>
      </c>
      <c r="CO178" s="41" t="str">
        <f>IF(N178="","",IF(成就内容!E$124&lt;&gt;"",MAX(ROUNDUP(SMALL(N$169:N$218,$L178)/1000,0)*1000,1000),0))</f>
        <v/>
      </c>
      <c r="CP178" s="41">
        <f>IF(O178="","",IF(成就内容!F$124&lt;&gt;"",MAX(ROUNDUP(SMALL(O$169:O$218,$L178)/1000,0)*1000,1000),0))</f>
        <v>0</v>
      </c>
      <c r="CQ178" s="41" t="str">
        <f>IF(P178="","",IF(成就内容!G$124&lt;&gt;"",MAX(ROUNDUP(SMALL(P$169:P$218,$L178)/1000,0)*1000,1000),0))</f>
        <v/>
      </c>
      <c r="CR178" s="41">
        <f>IF(Q178="","",IF(成就内容!H$124&lt;&gt;"",MAX(ROUNDUP(SMALL(Q$169:Q$218,$L178)/1000,0)*1000,1000),0))</f>
        <v>0</v>
      </c>
      <c r="CS178" s="41">
        <f>IF(R178="","",IF(成就内容!I$124&lt;&gt;"",MAX(ROUNDUP(SMALL(R$169:R$218,$L178)/1000,0)*1000,1000),0))</f>
        <v>0</v>
      </c>
      <c r="CT178" s="41">
        <f>IF(S178="","",IF(成就内容!J$124&lt;&gt;"",MAX(ROUNDUP(SMALL(S$169:S$218,$L178)/1000,0)*1000,1000),0))</f>
        <v>0</v>
      </c>
      <c r="CU178" s="41">
        <f>IF(T178="","",IF(成就内容!K$124&lt;&gt;"",MAX(ROUNDUP(SMALL(T$169:T$218,$L178)/1000,0)*1000,1000),0))</f>
        <v>0</v>
      </c>
      <c r="CV178" s="41">
        <f>IF(U178="","",IF(成就内容!L$124&lt;&gt;"",MAX(ROUNDUP(SMALL(U$169:U$218,$L178)/1000,0)*1000,1000),0))</f>
        <v>0</v>
      </c>
      <c r="CW178" s="41">
        <f>IF(V178="","",IF(成就内容!M$124&lt;&gt;"",MAX(ROUNDUP(SMALL(V$169:V$218,$L178)/1000,0)*1000,1000),0))</f>
        <v>53000</v>
      </c>
      <c r="CX178" s="41">
        <f>IF(W178="","",IF(成就内容!N$124&lt;&gt;"",MAX(ROUNDUP(SMALL(W$169:W$218,$L178)/1000,0)*1000,1000),0))</f>
        <v>0</v>
      </c>
      <c r="CY178" s="41">
        <f>IF(X178="","",IF(成就内容!O$124&lt;&gt;"",MAX(ROUNDUP(SMALL(X$169:X$218,$L178)/1000,0)*1000,1000),0))</f>
        <v>0</v>
      </c>
      <c r="CZ178" s="41">
        <f>IF(Y178="","",IF(成就内容!P$124&lt;&gt;"",MAX(ROUNDUP(SMALL(Y$169:Y$218,$L178)/1000,0)*1000,1000),0))</f>
        <v>0</v>
      </c>
      <c r="DA178" s="41">
        <f>IF(Z178="","",IF(成就内容!Q$124&lt;&gt;"",MAX(ROUNDUP(SMALL(Z$169:Z$218,$L178)/1000,0)*1000,1000),0))</f>
        <v>0</v>
      </c>
      <c r="DB178" s="41">
        <f>IF(AA178="","",IF(成就内容!R$124&lt;&gt;"",MAX(ROUNDUP(SMALL(AA$169:AA$218,$L178)/1000,0)*1000,1000),0))</f>
        <v>0</v>
      </c>
      <c r="DC178" s="41">
        <f>IF(AB178="","",IF(成就内容!S$124&lt;&gt;"",MAX(ROUNDUP(SMALL(AB$169:AB$218,$L178)/1000,0)*1000,1000),0))</f>
        <v>0</v>
      </c>
      <c r="DD178" s="41">
        <f>IF(AC178="","",IF(成就内容!T$124&lt;&gt;"",MAX(ROUNDUP(SMALL(AC$169:AC$218,$L178)/1000,0)*1000,1000),0))</f>
        <v>0</v>
      </c>
      <c r="DE178" s="41">
        <f>IF(AD178="","",IF(成就内容!U$124&lt;&gt;"",MAX(ROUNDUP(SMALL(AD$169:AD$218,$L178)/1000,0)*1000,1000),0))</f>
        <v>0</v>
      </c>
      <c r="DF178" s="41">
        <f>IF(AE178="","",IF(成就内容!V$124&lt;&gt;"",MAX(ROUNDUP(SMALL(AE$169:AE$218,$L178)/1000,0)*1000,1000),0))</f>
        <v>53000</v>
      </c>
      <c r="DG178" s="41">
        <f>IF(AF178="","",IF(成就内容!W$124&lt;&gt;"",MAX(ROUNDUP(SMALL(AF$169:AF$218,$L178)/1000,0)*1000,1000),0))</f>
        <v>0</v>
      </c>
      <c r="DH178" s="41">
        <f>IF(AG178="","",IF(成就内容!X$124&lt;&gt;"",MAX(ROUNDUP(SMALL(AG$169:AG$218,$L178)/1000,0)*1000,1000),0))</f>
        <v>0</v>
      </c>
      <c r="DI178" s="41">
        <f>IF(AH178="","",IF(成就内容!Y$124&lt;&gt;"",MAX(ROUNDUP(SMALL(AH$169:AH$218,$L178)/1000,0)*1000,1000),0))</f>
        <v>0</v>
      </c>
      <c r="DJ178" s="41" t="str">
        <f>IF(AI178="","",IF(成就内容!Z$124&lt;&gt;"",MAX(ROUNDUP(SMALL(AI$169:AI$218,$L178)/1000,0)*1000,1000),0))</f>
        <v/>
      </c>
      <c r="DK178" s="41">
        <f>IF(AJ178="","",IF(成就内容!AA$124&lt;&gt;"",MAX(ROUNDUP(SMALL(AJ$169:AJ$218,$L178)/1000,0)*1000,1000),0))</f>
        <v>105000</v>
      </c>
      <c r="DL178" s="41">
        <f>IF(AK178="","",IF(成就内容!AB$124&lt;&gt;"",MAX(ROUNDUP(SMALL(AK$169:AK$218,$L178)/1000,0)*1000,1000),0))</f>
        <v>0</v>
      </c>
      <c r="DM178" s="41">
        <f>IF(AL178="","",IF(成就内容!AC$124&lt;&gt;"",MAX(ROUNDUP(SMALL(AL$169:AL$218,$L178)/1000,0)*1000,1000),0))</f>
        <v>27000</v>
      </c>
      <c r="DN178" s="41">
        <f>IF(AM178="","",IF(成就内容!AD$124&lt;&gt;"",MAX(ROUNDUP(SMALL(AM$169:AM$218,$L178)/1000,0)*1000,1000),0))</f>
        <v>27000</v>
      </c>
      <c r="DO178" s="41">
        <f>IF(AN178="","",IF(成就内容!AE$124&lt;&gt;"",MAX(ROUNDUP(SMALL(AN$169:AN$218,$L178)/1000,0)*1000,1000),0))</f>
        <v>27000</v>
      </c>
      <c r="DP178" s="41">
        <f>IF(AO178="","",IF(成就内容!AF$124&lt;&gt;"",MAX(ROUNDUP(SMALL(AO$169:AO$218,$L178)/1000,0)*1000,1000),0))</f>
        <v>27000</v>
      </c>
      <c r="DQ178" s="41">
        <f>IF(AP178="","",IF(成就内容!AG$124&lt;&gt;"",MAX(ROUNDUP(SMALL(AP$169:AP$218,$L178)/1000,0)*1000,1000),0))</f>
        <v>0</v>
      </c>
      <c r="DR178" s="41">
        <f>IF(AQ178="","",IF(成就内容!AH$124&lt;&gt;"",MAX(ROUNDUP(SMALL(AQ$169:AQ$218,$L178)/1000,0)*1000,1000),0))</f>
        <v>0</v>
      </c>
      <c r="DS178" s="41">
        <f>IF(AR178="","",IF(成就内容!AI$124&lt;&gt;"",MAX(ROUNDUP(SMALL(AR$169:AR$218,$L178)/1000,0)*1000,1000),0))</f>
        <v>0</v>
      </c>
      <c r="DT178" s="41">
        <f>IF(AS178="","",IF(成就内容!AJ$124&lt;&gt;"",MAX(ROUNDUP(SMALL(AS$169:AS$218,$L178)/1000,0)*1000,1000),0))</f>
        <v>0</v>
      </c>
      <c r="DU178" s="41" t="str">
        <f>IF(AT178="","",IF(成就内容!AK$124&lt;&gt;"",MAX(ROUNDUP(SMALL(AT$169:AT$218,$L178)/1000,0)*1000,1000),0))</f>
        <v/>
      </c>
      <c r="DV178" s="41" t="str">
        <f>IF(AU178="","",IF(成就内容!AL$124&lt;&gt;"",MAX(ROUNDUP(SMALL(AU$169:AU$218,$L178)/1000,0)*1000,1000),0))</f>
        <v/>
      </c>
      <c r="DW178" s="41">
        <f>IF(AV178="","",IF(成就内容!AM$124&lt;&gt;"",MAX(ROUNDUP(SMALL(AV$169:AV$218,$L178)/1000,0)*1000,1000),0))</f>
        <v>0</v>
      </c>
      <c r="DX178" s="41">
        <f>IF(AW178="","",IF(成就内容!AN$124&lt;&gt;"",MAX(ROUNDUP(SMALL(AW$169:AW$218,$L178)/1000,0)*1000,1000),0))</f>
        <v>0</v>
      </c>
      <c r="DY178" s="41">
        <f>IF(AX178="","",IF(成就内容!AO$124&lt;&gt;"",MAX(ROUNDUP(SMALL(AX$169:AX$218,$L178)/1000,0)*1000,1000),0))</f>
        <v>0</v>
      </c>
      <c r="DZ178" s="41">
        <f>IF(AY178="","",IF(成就内容!AP$124&lt;&gt;"",MAX(ROUNDUP(SMALL(AY$169:AY$218,$L178)/1000,0)*1000,1000),0))</f>
        <v>0</v>
      </c>
      <c r="EA178" s="41">
        <f>IF(AZ178="","",IF(成就内容!AQ$124&lt;&gt;"",MAX(ROUNDUP(SMALL(AZ$169:AZ$218,$L178)/1000,0)*1000,1000),0))</f>
        <v>0</v>
      </c>
      <c r="EB178" s="41">
        <f>IF(BA178="","",IF(成就内容!AR$124&lt;&gt;"",MAX(ROUNDUP(SMALL(BA$169:BA$218,$L178)/1000,0)*1000,1000),0))</f>
        <v>0</v>
      </c>
      <c r="EC178" s="41">
        <f>IF(BB178="","",IF(成就内容!AS$124&lt;&gt;"",MAX(ROUNDUP(SMALL(BB$169:BB$218,$L178)/1000,0)*1000,1000),0))</f>
        <v>0</v>
      </c>
      <c r="ED178" s="41">
        <f>IF(BC178="","",IF(成就内容!AT$124&lt;&gt;"",MAX(ROUNDUP(SMALL(BC$169:BC$218,$L178)/1000,0)*1000,1000),0))</f>
        <v>0</v>
      </c>
      <c r="EE178" s="41">
        <f>IF(BD178="","",IF(成就内容!AU$124&lt;&gt;"",MAX(ROUNDUP(SMALL(BD$169:BD$218,$L178)/1000,0)*1000,1000),0))</f>
        <v>329000</v>
      </c>
      <c r="EF178" s="41">
        <f>IF(BE178="","",IF(成就内容!AV$124&lt;&gt;"",MAX(ROUNDUP(SMALL(BE$169:BE$218,$L178)/1000,0)*1000,1000),0))</f>
        <v>412000</v>
      </c>
      <c r="EG178" s="41">
        <f>IF(BF178="","",IF(成就内容!AW$124&lt;&gt;"",MAX(ROUNDUP(SMALL(BF$169:BF$218,$L178)/1000,0)*1000,1000),0))</f>
        <v>0</v>
      </c>
      <c r="EH178" s="41">
        <f>IF(BG178="","",IF(成就内容!AX$124&lt;&gt;"",MAX(ROUNDUP(SMALL(BG$169:BG$218,$L178)/1000,0)*1000,1000),0))</f>
        <v>329000</v>
      </c>
      <c r="EI178" s="41">
        <f>IF(BH178="","",IF(成就内容!AY$124&lt;&gt;"",MAX(ROUNDUP(SMALL(BH$169:BH$218,$L178)/1000,0)*1000,1000),0))</f>
        <v>0</v>
      </c>
      <c r="EJ178" s="41">
        <f>IF(BI178="","",IF(成就内容!AZ$124&lt;&gt;"",MAX(ROUNDUP(SMALL(BI$169:BI$218,$L178)/1000,0)*1000,1000),0))</f>
        <v>0</v>
      </c>
      <c r="EK178" s="41">
        <f>IF(BJ178="","",IF(成就内容!BA$124&lt;&gt;"",MAX(ROUNDUP(SMALL(BJ$169:BJ$218,$L178)/1000,0)*1000,1000),0))</f>
        <v>0</v>
      </c>
      <c r="EL178" s="41">
        <f>IF(BK178="","",IF(成就内容!BB$124&lt;&gt;"",MAX(ROUNDUP(SMALL(BK$169:BK$218,$L178)/1000,0)*1000,1000),0))</f>
        <v>0</v>
      </c>
      <c r="EM178" s="41">
        <f>IF(BL178="","",IF(成就内容!BC$124&lt;&gt;"",MAX(ROUNDUP(SMALL(BL$169:BL$218,$L178)/1000,0)*1000,1000),0))</f>
        <v>53000</v>
      </c>
      <c r="EN178" s="41">
        <f>IF(BM178="","",IF(成就内容!BD$124&lt;&gt;"",MAX(ROUNDUP(SMALL(BM$169:BM$218,$L178)/1000,0)*1000,1000),0))</f>
        <v>0</v>
      </c>
      <c r="EO178" s="41">
        <f>IF(BN178="","",IF(成就内容!BE$124&lt;&gt;"",MAX(ROUNDUP(SMALL(BN$169:BN$218,$L178)/1000,0)*1000,1000),0))</f>
        <v>0</v>
      </c>
      <c r="EP178" s="41">
        <f>IF(BO178="","",IF(成就内容!BF$124&lt;&gt;"",MAX(ROUNDUP(SMALL(BO$169:BO$218,$L178)/1000,0)*1000,1000),0))</f>
        <v>0</v>
      </c>
      <c r="EQ178" s="41">
        <f>IF(BP178="","",IF(成就内容!BG$124&lt;&gt;"",MAX(ROUNDUP(SMALL(BP$169:BP$218,$L178)/1000,0)*1000,1000),0))</f>
        <v>0</v>
      </c>
      <c r="ER178" s="41">
        <f>IF(BQ178="","",IF(成就内容!BH$124&lt;&gt;"",MAX(ROUNDUP(SMALL(BQ$169:BQ$218,$L178)/1000,0)*1000,1000),0))</f>
        <v>0</v>
      </c>
      <c r="ES178" s="41" t="str">
        <f>IF(BR178="","",IF(成就内容!BI$124&lt;&gt;"",MAX(ROUNDUP(SMALL(BR$169:BR$218,$L178)/1000,0)*1000,1000),0))</f>
        <v/>
      </c>
      <c r="ET178" s="41">
        <f>IF(BS178="","",IF(成就内容!BJ$124&lt;&gt;"",MAX(ROUNDUP(SMALL(BS$169:BS$218,$L178)/1000,0)*1000,1000),0))</f>
        <v>0</v>
      </c>
      <c r="EU178" s="41">
        <f>IF(BT178="","",IF(成就内容!BK$124&lt;&gt;"",MAX(ROUNDUP(SMALL(BT$169:BT$218,$L178)/1000,0)*1000,1000),0))</f>
        <v>0</v>
      </c>
      <c r="EV178" s="41">
        <f>IF(BU178="","",IF(成就内容!BL$124&lt;&gt;"",MAX(ROUNDUP(SMALL(BU$169:BU$218,$L178)/1000,0)*1000,1000),0))</f>
        <v>27000</v>
      </c>
      <c r="EW178" s="41">
        <f>IF(BV178="","",IF(成就内容!BM$124&lt;&gt;"",MAX(ROUNDUP(SMALL(BV$169:BV$218,$L178)/1000,0)*1000,1000),0))</f>
        <v>0</v>
      </c>
      <c r="EX178" s="41">
        <f>IF(BW178="","",IF(成就内容!BN$124&lt;&gt;"",MAX(ROUNDUP(SMALL(BW$169:BW$218,$L178)/1000,0)*1000,1000),0))</f>
        <v>0</v>
      </c>
      <c r="EY178" s="41">
        <f>IF(BX178="","",IF(成就内容!BO$124&lt;&gt;"",MAX(ROUNDUP(SMALL(BX$169:BX$218,$L178)/1000,0)*1000,1000),0))</f>
        <v>0</v>
      </c>
      <c r="EZ178" s="41">
        <f>IF(BY178="","",IF(成就内容!BP$124&lt;&gt;"",MAX(ROUNDUP(SMALL(BY$169:BY$218,$L178)/1000,0)*1000,1000),0))</f>
        <v>0</v>
      </c>
      <c r="FA178" s="41">
        <f>IF(BZ178="","",IF(成就内容!BQ$124&lt;&gt;"",MAX(ROUNDUP(SMALL(BZ$169:BZ$218,$L178)/1000,0)*1000,1000),0))</f>
        <v>0</v>
      </c>
      <c r="FB178" s="41">
        <f>IF(CA178="","",IF(成就内容!BR$124&lt;&gt;"",MAX(ROUNDUP(SMALL(CA$169:CA$218,$L178)/1000,0)*1000,1000),0))</f>
        <v>0</v>
      </c>
      <c r="FC178" s="41">
        <f>IF(CB178="","",IF(成就内容!BS$124&lt;&gt;"",MAX(ROUNDUP(SMALL(CB$169:CB$218,$L178)/1000,0)*1000,1000),0))</f>
        <v>0</v>
      </c>
      <c r="FD178" s="41">
        <f>IF(CC178="","",IF(成就内容!BT$124&lt;&gt;"",MAX(ROUNDUP(SMALL(CC$169:CC$218,$L178)/1000,0)*1000,1000),0))</f>
        <v>0</v>
      </c>
      <c r="FE178" s="41">
        <f>IF(CD178="","",IF(成就内容!BU$124&lt;&gt;"",MAX(ROUNDUP(SMALL(CD$169:CD$218,$L178)/1000,0)*1000,1000),0))</f>
        <v>0</v>
      </c>
      <c r="FF178" s="41" t="str">
        <f>IF(CE178="","",IF(成就内容!BV$124&lt;&gt;"",MAX(ROUNDUP(SMALL(CE$169:CE$218,$L178)/1000,0)*1000,1000),0))</f>
        <v/>
      </c>
      <c r="FG178" s="41">
        <f>IF(CF178="","",IF(成就内容!BW$124&lt;&gt;"",MAX(ROUNDUP(SMALL(CF$169:CF$218,$L178)/1000,0)*1000,1000),0))</f>
        <v>0</v>
      </c>
      <c r="FH178" s="41">
        <f>IF(CG178="","",IF(成就内容!BX$124&lt;&gt;"",MAX(ROUNDUP(SMALL(CG$169:CG$218,$L178)/1000,0)*1000,1000),0))</f>
        <v>0</v>
      </c>
      <c r="FI178" s="41">
        <f>IF(CH178="","",IF(成就内容!BY$124&lt;&gt;"",MAX(ROUNDUP(SMALL(CH$169:CH$218,$L178)/1000,0)*1000,1000),0))</f>
        <v>0</v>
      </c>
      <c r="FJ178" s="41">
        <f>IF(CI178="","",IF(成就内容!BZ$124&lt;&gt;"",MAX(ROUNDUP(SMALL(CI$169:CI$218,$L178)/1000,0)*1000,1000),0))</f>
        <v>0</v>
      </c>
    </row>
    <row r="179" spans="1:166" x14ac:dyDescent="0.15">
      <c r="B179" s="96"/>
      <c r="C179" s="96"/>
      <c r="D179" s="96"/>
      <c r="E179" s="96"/>
      <c r="F179" s="96"/>
      <c r="G179" s="96"/>
      <c r="H179" s="96"/>
      <c r="I179" s="96"/>
      <c r="L179" s="25">
        <v>11</v>
      </c>
      <c r="M179" s="41">
        <f>IF(成就内容!D17="","",INDEX($F$4:$F$178*成就内容!D$124/SUM(成就内容!$D$124:$BZ$124),成就内容!D73,1)-SUM(M$169:M178))</f>
        <v>0</v>
      </c>
      <c r="N179" s="41" t="str">
        <f>IF(成就内容!E17="","",INDEX($F$4:$F$178*成就内容!E$124/SUM(成就内容!$D$124:$BZ$124),成就内容!E73,1)-SUM(N$169:N178))</f>
        <v/>
      </c>
      <c r="O179" s="41">
        <f>IF(成就内容!F17="","",INDEX($F$4:$F$178*成就内容!F$124/SUM(成就内容!$D$124:$BZ$124),成就内容!F73,1)-SUM(O$169:O178))</f>
        <v>0</v>
      </c>
      <c r="P179" s="41" t="str">
        <f>IF(成就内容!G17="","",INDEX($F$4:$F$178*成就内容!G$124/SUM(成就内容!$D$124:$BZ$124),成就内容!G73,1)-SUM(P$169:P178))</f>
        <v/>
      </c>
      <c r="Q179" s="41">
        <f>IF(成就内容!H17="","",INDEX($F$4:$F$178*成就内容!H$124/SUM(成就内容!$D$124:$BZ$124),成就内容!H73,1)-SUM(Q$169:Q178))</f>
        <v>0</v>
      </c>
      <c r="R179" s="41">
        <f>IF(成就内容!I17="","",INDEX($F$4:$F$178*成就内容!I$124/SUM(成就内容!$D$124:$BZ$124),成就内容!I73,1)-SUM(R$169:R178))</f>
        <v>0</v>
      </c>
      <c r="S179" s="41">
        <f>IF(成就内容!J17="","",INDEX($F$4:$F$178*成就内容!J$124/SUM(成就内容!$D$124:$BZ$124),成就内容!J73,1)-SUM(S$169:S178))</f>
        <v>0</v>
      </c>
      <c r="T179" s="41">
        <f>IF(成就内容!K17="","",INDEX($F$4:$F$178*成就内容!K$124/SUM(成就内容!$D$124:$BZ$124),成就内容!K73,1)-SUM(T$169:T178))</f>
        <v>0</v>
      </c>
      <c r="U179" s="41">
        <f>IF(成就内容!L17="","",INDEX($F$4:$F$178*成就内容!L$124/SUM(成就内容!$D$124:$BZ$124),成就内容!L73,1)-SUM(U$169:U178))</f>
        <v>0</v>
      </c>
      <c r="V179" s="41">
        <f>IF(成就内容!M17="","",INDEX($F$4:$F$178*成就内容!M$124/SUM(成就内容!$D$124:$BZ$124),成就内容!M73,1)-SUM(V$169:V178))</f>
        <v>72368.421052631544</v>
      </c>
      <c r="W179" s="41">
        <f>IF(成就内容!N17="","",INDEX($F$4:$F$178*成就内容!N$124/SUM(成就内容!$D$124:$BZ$124),成就内容!N73,1)-SUM(W$169:W178))</f>
        <v>0</v>
      </c>
      <c r="X179" s="41">
        <f>IF(成就内容!O17="","",INDEX($F$4:$F$178*成就内容!O$124/SUM(成就内容!$D$124:$BZ$124),成就内容!O73,1)-SUM(X$169:X178))</f>
        <v>0</v>
      </c>
      <c r="Y179" s="41">
        <f>IF(成就内容!P17="","",INDEX($F$4:$F$178*成就内容!P$124/SUM(成就内容!$D$124:$BZ$124),成就内容!P73,1)-SUM(Y$169:Y178))</f>
        <v>0</v>
      </c>
      <c r="Z179" s="41">
        <f>IF(成就内容!Q17="","",INDEX($F$4:$F$178*成就内容!Q$124/SUM(成就内容!$D$124:$BZ$124),成就内容!Q73,1)-SUM(Z$169:Z178))</f>
        <v>0</v>
      </c>
      <c r="AA179" s="41">
        <f>IF(成就内容!R17="","",INDEX($F$4:$F$178*成就内容!R$124/SUM(成就内容!$D$124:$BZ$124),成就内容!R73,1)-SUM(AA$169:AA178))</f>
        <v>0</v>
      </c>
      <c r="AB179" s="41">
        <f>IF(成就内容!S17="","",INDEX($F$4:$F$178*成就内容!S$124/SUM(成就内容!$D$124:$BZ$124),成就内容!S73,1)-SUM(AB$169:AB178))</f>
        <v>0</v>
      </c>
      <c r="AC179" s="41">
        <f>IF(成就内容!T17="","",INDEX($F$4:$F$178*成就内容!T$124/SUM(成就内容!$D$124:$BZ$124),成就内容!T73,1)-SUM(AC$169:AC178))</f>
        <v>0</v>
      </c>
      <c r="AD179" s="41">
        <f>IF(成就内容!U17="","",INDEX($F$4:$F$178*成就内容!U$124/SUM(成就内容!$D$124:$BZ$124),成就内容!U73,1)-SUM(AD$169:AD178))</f>
        <v>0</v>
      </c>
      <c r="AE179" s="41">
        <f>IF(成就内容!V17="","",INDEX($F$4:$F$178*成就内容!V$124/SUM(成就内容!$D$124:$BZ$124),成就内容!V73,1)-SUM(AE$169:AE178))</f>
        <v>131578.94736842104</v>
      </c>
      <c r="AF179" s="41">
        <f>IF(成就内容!W17="","",INDEX($F$4:$F$178*成就内容!W$124/SUM(成就内容!$D$124:$BZ$124),成就内容!W73,1)-SUM(AF$169:AF178))</f>
        <v>0</v>
      </c>
      <c r="AG179" s="41">
        <f>IF(成就内容!X17="","",INDEX($F$4:$F$178*成就内容!X$124/SUM(成就内容!$D$124:$BZ$124),成就内容!X73,1)-SUM(AG$169:AG178))</f>
        <v>0</v>
      </c>
      <c r="AH179" s="41">
        <f>IF(成就内容!Y17="","",INDEX($F$4:$F$178*成就内容!Y$124/SUM(成就内容!$D$124:$BZ$124),成就内容!Y73,1)-SUM(AH$169:AH178))</f>
        <v>0</v>
      </c>
      <c r="AI179" s="41" t="str">
        <f>IF(成就内容!Z17="","",INDEX($F$4:$F$178*成就内容!Z$124/SUM(成就内容!$D$124:$BZ$124),成就内容!Z73,1)-SUM(AI$169:AI178))</f>
        <v/>
      </c>
      <c r="AJ179" s="41">
        <f>IF(成就内容!AA17="","",INDEX($F$4:$F$178*成就内容!AA$124/SUM(成就内容!$D$124:$BZ$124),成就内容!AA73,1)-SUM(AJ$169:AJ178))</f>
        <v>82236.842105263146</v>
      </c>
      <c r="AK179" s="41">
        <f>IF(成就内容!AB17="","",INDEX($F$4:$F$178*成就内容!AB$124/SUM(成就内容!$D$124:$BZ$124),成就内容!AB73,1)-SUM(AK$169:AK178))</f>
        <v>0</v>
      </c>
      <c r="AL179" s="41">
        <f>IF(成就内容!AC17="","",INDEX($F$4:$F$178*成就内容!AC$124/SUM(成就内容!$D$124:$BZ$124),成就内容!AC73,1)-SUM(AL$169:AL178))</f>
        <v>36184.210526315772</v>
      </c>
      <c r="AM179" s="41">
        <f>IF(成就内容!AD17="","",INDEX($F$4:$F$178*成就内容!AD$124/SUM(成就内容!$D$124:$BZ$124),成就内容!AD73,1)-SUM(AM$169:AM178))</f>
        <v>46052.631578947374</v>
      </c>
      <c r="AN179" s="41">
        <f>IF(成就内容!AE17="","",INDEX($F$4:$F$178*成就内容!AE$124/SUM(成就内容!$D$124:$BZ$124),成就内容!AE73,1)-SUM(AN$169:AN178))</f>
        <v>46052.631578947374</v>
      </c>
      <c r="AO179" s="41">
        <f>IF(成就内容!AF17="","",INDEX($F$4:$F$178*成就内容!AF$124/SUM(成就内容!$D$124:$BZ$124),成就内容!AF73,1)-SUM(AO$169:AO178))</f>
        <v>46052.631578947374</v>
      </c>
      <c r="AP179" s="41">
        <f>IF(成就内容!AG17="","",INDEX($F$4:$F$178*成就内容!AG$124/SUM(成就内容!$D$124:$BZ$124),成就内容!AG73,1)-SUM(AP$169:AP178))</f>
        <v>0</v>
      </c>
      <c r="AQ179" s="41">
        <f>IF(成就内容!AH17="","",INDEX($F$4:$F$178*成就内容!AH$124/SUM(成就内容!$D$124:$BZ$124),成就内容!AH73,1)-SUM(AQ$169:AQ178))</f>
        <v>0</v>
      </c>
      <c r="AR179" s="41">
        <f>IF(成就内容!AI17="","",INDEX($F$4:$F$178*成就内容!AI$124/SUM(成就内容!$D$124:$BZ$124),成就内容!AI73,1)-SUM(AR$169:AR178))</f>
        <v>0</v>
      </c>
      <c r="AS179" s="41">
        <f>IF(成就内容!AJ17="","",INDEX($F$4:$F$178*成就内容!AJ$124/SUM(成就内容!$D$124:$BZ$124),成就内容!AJ73,1)-SUM(AS$169:AS178))</f>
        <v>0</v>
      </c>
      <c r="AT179" s="41" t="str">
        <f>IF(成就内容!AK17="","",INDEX($F$4:$F$178*成就内容!AK$124/SUM(成就内容!$D$124:$BZ$124),成就内容!AK73,1)-SUM(AT$169:AT178))</f>
        <v/>
      </c>
      <c r="AU179" s="41" t="str">
        <f>IF(成就内容!AL17="","",INDEX($F$4:$F$178*成就内容!AL$124/SUM(成就内容!$D$124:$BZ$124),成就内容!AL73,1)-SUM(AU$169:AU178))</f>
        <v/>
      </c>
      <c r="AV179" s="41">
        <f>IF(成就内容!AM17="","",INDEX($F$4:$F$178*成就内容!AM$124/SUM(成就内容!$D$124:$BZ$124),成就内容!AM73,1)-SUM(AV$169:AV178))</f>
        <v>0</v>
      </c>
      <c r="AW179" s="41">
        <f>IF(成就内容!AN17="","",INDEX($F$4:$F$178*成就内容!AN$124/SUM(成就内容!$D$124:$BZ$124),成就内容!AN73,1)-SUM(AW$169:AW178))</f>
        <v>0</v>
      </c>
      <c r="AX179" s="41">
        <f>IF(成就内容!AO17="","",INDEX($F$4:$F$178*成就内容!AO$124/SUM(成就内容!$D$124:$BZ$124),成就内容!AO73,1)-SUM(AX$169:AX178))</f>
        <v>0</v>
      </c>
      <c r="AY179" s="41">
        <f>IF(成就内容!AP17="","",INDEX($F$4:$F$178*成就内容!AP$124/SUM(成就内容!$D$124:$BZ$124),成就内容!AP73,1)-SUM(AY$169:AY178))</f>
        <v>0</v>
      </c>
      <c r="AZ179" s="41">
        <f>IF(成就内容!AQ17="","",INDEX($F$4:$F$178*成就内容!AQ$124/SUM(成就内容!$D$124:$BZ$124),成就内容!AQ73,1)-SUM(AZ$169:AZ178))</f>
        <v>0</v>
      </c>
      <c r="BA179" s="41">
        <f>IF(成就内容!AR17="","",INDEX($F$4:$F$178*成就内容!AR$124/SUM(成就内容!$D$124:$BZ$124),成就内容!AR73,1)-SUM(BA$169:BA178))</f>
        <v>0</v>
      </c>
      <c r="BB179" s="41">
        <f>IF(成就内容!AS17="","",INDEX($F$4:$F$178*成就内容!AS$124/SUM(成就内容!$D$124:$BZ$124),成就内容!AS73,1)-SUM(BB$169:BB178))</f>
        <v>0</v>
      </c>
      <c r="BC179" s="41">
        <f>IF(成就内容!AT17="","",INDEX($F$4:$F$178*成就内容!AT$124/SUM(成就内容!$D$124:$BZ$124),成就内容!AT73,1)-SUM(BC$169:BC178))</f>
        <v>0</v>
      </c>
      <c r="BD179" s="41">
        <f>IF(成就内容!AU17="","",INDEX($F$4:$F$178*成就内容!AU$124/SUM(成就内容!$D$124:$BZ$124),成就内容!AU73,1)-SUM(BD$169:BD178))</f>
        <v>328947.36842105258</v>
      </c>
      <c r="BE179" s="41">
        <f>IF(成就内容!AV17="","",INDEX($F$4:$F$178*成就内容!AV$124/SUM(成就内容!$D$124:$BZ$124),成就内容!AV73,1)-SUM(BE$169:BE178))</f>
        <v>1027960.5263157894</v>
      </c>
      <c r="BF179" s="41">
        <f>IF(成就内容!AW17="","",INDEX($F$4:$F$178*成就内容!AW$124/SUM(成就内容!$D$124:$BZ$124),成就内容!AW73,1)-SUM(BF$169:BF178))</f>
        <v>0</v>
      </c>
      <c r="BG179" s="41">
        <f>IF(成就内容!AX17="","",INDEX($F$4:$F$178*成就内容!AX$124/SUM(成就内容!$D$124:$BZ$124),成就内容!AX73,1)-SUM(BG$169:BG178))</f>
        <v>328947.36842105258</v>
      </c>
      <c r="BH179" s="41">
        <f>IF(成就内容!AY17="","",INDEX($F$4:$F$178*成就内容!AY$124/SUM(成就内容!$D$124:$BZ$124),成就内容!AY73,1)-SUM(BH$169:BH178))</f>
        <v>0</v>
      </c>
      <c r="BI179" s="41">
        <f>IF(成就内容!AZ17="","",INDEX($F$4:$F$178*成就内容!AZ$124/SUM(成就内容!$D$124:$BZ$124),成就内容!AZ73,1)-SUM(BI$169:BI178))</f>
        <v>0</v>
      </c>
      <c r="BJ179" s="41">
        <f>IF(成就内容!BA17="","",INDEX($F$4:$F$178*成就内容!BA$124/SUM(成就内容!$D$124:$BZ$124),成就内容!BA73,1)-SUM(BJ$169:BJ178))</f>
        <v>0</v>
      </c>
      <c r="BK179" s="41">
        <f>IF(成就内容!BB17="","",INDEX($F$4:$F$178*成就内容!BB$124/SUM(成就内容!$D$124:$BZ$124),成就内容!BB73,1)-SUM(BK$169:BK178))</f>
        <v>0</v>
      </c>
      <c r="BL179" s="41">
        <f>IF(成就内容!BC17="","",INDEX($F$4:$F$178*成就内容!BC$124/SUM(成就内容!$D$124:$BZ$124),成就内容!BC73,1)-SUM(BL$169:BL178))</f>
        <v>131578.94736842104</v>
      </c>
      <c r="BM179" s="41">
        <f>IF(成就内容!BD17="","",INDEX($F$4:$F$178*成就内容!BD$124/SUM(成就内容!$D$124:$BZ$124),成就内容!BD73,1)-SUM(BM$169:BM178))</f>
        <v>0</v>
      </c>
      <c r="BN179" s="41">
        <f>IF(成就内容!BE17="","",INDEX($F$4:$F$178*成就内容!BE$124/SUM(成就内容!$D$124:$BZ$124),成就内容!BE73,1)-SUM(BN$169:BN178))</f>
        <v>0</v>
      </c>
      <c r="BO179" s="41">
        <f>IF(成就内容!BF17="","",INDEX($F$4:$F$178*成就内容!BF$124/SUM(成就内容!$D$124:$BZ$124),成就内容!BF73,1)-SUM(BO$169:BO178))</f>
        <v>0</v>
      </c>
      <c r="BP179" s="41">
        <f>IF(成就内容!BG17="","",INDEX($F$4:$F$178*成就内容!BG$124/SUM(成就内容!$D$124:$BZ$124),成就内容!BG73,1)-SUM(BP$169:BP178))</f>
        <v>0</v>
      </c>
      <c r="BQ179" s="41">
        <f>IF(成就内容!BH17="","",INDEX($F$4:$F$178*成就内容!BH$124/SUM(成就内容!$D$124:$BZ$124),成就内容!BH73,1)-SUM(BQ$169:BQ178))</f>
        <v>0</v>
      </c>
      <c r="BR179" s="41" t="str">
        <f>IF(成就内容!BI17="","",INDEX($F$4:$F$178*成就内容!BI$124/SUM(成就内容!$D$124:$BZ$124),成就内容!BI73,1)-SUM(BR$169:BR178))</f>
        <v/>
      </c>
      <c r="BS179" s="41">
        <f>IF(成就内容!BJ17="","",INDEX($F$4:$F$178*成就内容!BJ$124/SUM(成就内容!$D$124:$BZ$124),成就内容!BJ73,1)-SUM(BS$169:BS178))</f>
        <v>0</v>
      </c>
      <c r="BT179" s="41">
        <f>IF(成就内容!BK17="","",INDEX($F$4:$F$178*成就内容!BK$124/SUM(成就内容!$D$124:$BZ$124),成就内容!BK73,1)-SUM(BT$169:BT178))</f>
        <v>0</v>
      </c>
      <c r="BU179" s="41">
        <f>IF(成就内容!BL17="","",INDEX($F$4:$F$178*成就内容!BL$124/SUM(成就内容!$D$124:$BZ$124),成就内容!BL73,1)-SUM(BU$169:BU178))</f>
        <v>65789.473684210519</v>
      </c>
      <c r="BV179" s="41">
        <f>IF(成就内容!BM17="","",INDEX($F$4:$F$178*成就内容!BM$124/SUM(成就内容!$D$124:$BZ$124),成就内容!BM73,1)-SUM(BV$169:BV178))</f>
        <v>0</v>
      </c>
      <c r="BW179" s="41">
        <f>IF(成就内容!BN17="","",INDEX($F$4:$F$178*成就内容!BN$124/SUM(成就内容!$D$124:$BZ$124),成就内容!BN73,1)-SUM(BW$169:BW178))</f>
        <v>0</v>
      </c>
      <c r="BX179" s="41">
        <f>IF(成就内容!BO17="","",INDEX($F$4:$F$178*成就内容!BO$124/SUM(成就内容!$D$124:$BZ$124),成就内容!BO73,1)-SUM(BX$169:BX178))</f>
        <v>0</v>
      </c>
      <c r="BY179" s="41">
        <f>IF(成就内容!BP17="","",INDEX($F$4:$F$178*成就内容!BP$124/SUM(成就内容!$D$124:$BZ$124),成就内容!BP73,1)-SUM(BY$169:BY178))</f>
        <v>0</v>
      </c>
      <c r="BZ179" s="41">
        <f>IF(成就内容!BQ17="","",INDEX($F$4:$F$178*成就内容!BQ$124/SUM(成就内容!$D$124:$BZ$124),成就内容!BQ73,1)-SUM(BZ$169:BZ178))</f>
        <v>0</v>
      </c>
      <c r="CA179" s="41">
        <f>IF(成就内容!BR17="","",INDEX($F$4:$F$178*成就内容!BR$124/SUM(成就内容!$D$124:$BZ$124),成就内容!BR73,1)-SUM(CA$169:CA178))</f>
        <v>0</v>
      </c>
      <c r="CB179" s="41">
        <f>IF(成就内容!BS17="","",INDEX($F$4:$F$178*成就内容!BS$124/SUM(成就内容!$D$124:$BZ$124),成就内容!BS73,1)-SUM(CB$169:CB178))</f>
        <v>0</v>
      </c>
      <c r="CC179" s="41">
        <f>IF(成就内容!BT17="","",INDEX($F$4:$F$178*成就内容!BT$124/SUM(成就内容!$D$124:$BZ$124),成就内容!BT73,1)-SUM(CC$169:CC178))</f>
        <v>0</v>
      </c>
      <c r="CD179" s="41">
        <f>IF(成就内容!BU17="","",INDEX($F$4:$F$178*成就内容!BU$124/SUM(成就内容!$D$124:$BZ$124),成就内容!BU73,1)-SUM(CD$169:CD178))</f>
        <v>0</v>
      </c>
      <c r="CE179" s="41" t="str">
        <f>IF(成就内容!BV17="","",INDEX($F$4:$F$178*成就内容!BV$124/SUM(成就内容!$D$124:$BZ$124),成就内容!BV73,1)-SUM(CE$169:CE178))</f>
        <v/>
      </c>
      <c r="CF179" s="41">
        <f>IF(成就内容!BW17="","",INDEX($F$4:$F$178*成就内容!BW$124/SUM(成就内容!$D$124:$BZ$124),成就内容!BW73,1)-SUM(CF$169:CF178))</f>
        <v>0</v>
      </c>
      <c r="CG179" s="41">
        <f>IF(成就内容!BX17="","",INDEX($F$4:$F$178*成就内容!BX$124/SUM(成就内容!$D$124:$BZ$124),成就内容!BX73,1)-SUM(CG$169:CG178))</f>
        <v>0</v>
      </c>
      <c r="CH179" s="41">
        <f>IF(成就内容!BY17="","",INDEX($F$4:$F$178*成就内容!BY$124/SUM(成就内容!$D$124:$BZ$124),成就内容!BY73,1)-SUM(CH$169:CH178))</f>
        <v>0</v>
      </c>
      <c r="CI179" s="41">
        <f>IF(成就内容!BZ17="","",INDEX($F$4:$F$178*成就内容!BZ$124/SUM(成就内容!$D$124:$BZ$124),成就内容!BZ73,1)-SUM(CI$169:CI178))</f>
        <v>0</v>
      </c>
      <c r="CM179" s="43">
        <v>11</v>
      </c>
      <c r="CN179" s="41">
        <f>IF(M179="","",IF(成就内容!D$124&lt;&gt;"",MAX(ROUNDUP(SMALL(M$169:M$218,$L179)/1000,0)*1000,1000),0))</f>
        <v>0</v>
      </c>
      <c r="CO179" s="41" t="str">
        <f>IF(N179="","",IF(成就内容!E$124&lt;&gt;"",MAX(ROUNDUP(SMALL(N$169:N$218,$L179)/1000,0)*1000,1000),0))</f>
        <v/>
      </c>
      <c r="CP179" s="41">
        <f>IF(O179="","",IF(成就内容!F$124&lt;&gt;"",MAX(ROUNDUP(SMALL(O$169:O$218,$L179)/1000,0)*1000,1000),0))</f>
        <v>0</v>
      </c>
      <c r="CQ179" s="41" t="str">
        <f>IF(P179="","",IF(成就内容!G$124&lt;&gt;"",MAX(ROUNDUP(SMALL(P$169:P$218,$L179)/1000,0)*1000,1000),0))</f>
        <v/>
      </c>
      <c r="CR179" s="41">
        <f>IF(Q179="","",IF(成就内容!H$124&lt;&gt;"",MAX(ROUNDUP(SMALL(Q$169:Q$218,$L179)/1000,0)*1000,1000),0))</f>
        <v>0</v>
      </c>
      <c r="CS179" s="41">
        <f>IF(R179="","",IF(成就内容!I$124&lt;&gt;"",MAX(ROUNDUP(SMALL(R$169:R$218,$L179)/1000,0)*1000,1000),0))</f>
        <v>0</v>
      </c>
      <c r="CT179" s="41">
        <f>IF(S179="","",IF(成就内容!J$124&lt;&gt;"",MAX(ROUNDUP(SMALL(S$169:S$218,$L179)/1000,0)*1000,1000),0))</f>
        <v>0</v>
      </c>
      <c r="CU179" s="41">
        <f>IF(T179="","",IF(成就内容!K$124&lt;&gt;"",MAX(ROUNDUP(SMALL(T$169:T$218,$L179)/1000,0)*1000,1000),0))</f>
        <v>0</v>
      </c>
      <c r="CV179" s="41">
        <f>IF(U179="","",IF(成就内容!L$124&lt;&gt;"",MAX(ROUNDUP(SMALL(U$169:U$218,$L179)/1000,0)*1000,1000),0))</f>
        <v>0</v>
      </c>
      <c r="CW179" s="41">
        <f>IF(V179="","",IF(成就内容!M$124&lt;&gt;"",MAX(ROUNDUP(SMALL(V$169:V$218,$L179)/1000,0)*1000,1000),0))</f>
        <v>73000</v>
      </c>
      <c r="CX179" s="41">
        <f>IF(W179="","",IF(成就内容!N$124&lt;&gt;"",MAX(ROUNDUP(SMALL(W$169:W$218,$L179)/1000,0)*1000,1000),0))</f>
        <v>0</v>
      </c>
      <c r="CY179" s="41">
        <f>IF(X179="","",IF(成就内容!O$124&lt;&gt;"",MAX(ROUNDUP(SMALL(X$169:X$218,$L179)/1000,0)*1000,1000),0))</f>
        <v>0</v>
      </c>
      <c r="CZ179" s="41">
        <f>IF(Y179="","",IF(成就内容!P$124&lt;&gt;"",MAX(ROUNDUP(SMALL(Y$169:Y$218,$L179)/1000,0)*1000,1000),0))</f>
        <v>0</v>
      </c>
      <c r="DA179" s="41">
        <f>IF(Z179="","",IF(成就内容!Q$124&lt;&gt;"",MAX(ROUNDUP(SMALL(Z$169:Z$218,$L179)/1000,0)*1000,1000),0))</f>
        <v>0</v>
      </c>
      <c r="DB179" s="41">
        <f>IF(AA179="","",IF(成就内容!R$124&lt;&gt;"",MAX(ROUNDUP(SMALL(AA$169:AA$218,$L179)/1000,0)*1000,1000),0))</f>
        <v>0</v>
      </c>
      <c r="DC179" s="41">
        <f>IF(AB179="","",IF(成就内容!S$124&lt;&gt;"",MAX(ROUNDUP(SMALL(AB$169:AB$218,$L179)/1000,0)*1000,1000),0))</f>
        <v>0</v>
      </c>
      <c r="DD179" s="41">
        <f>IF(AC179="","",IF(成就内容!T$124&lt;&gt;"",MAX(ROUNDUP(SMALL(AC$169:AC$218,$L179)/1000,0)*1000,1000),0))</f>
        <v>0</v>
      </c>
      <c r="DE179" s="41">
        <f>IF(AD179="","",IF(成就内容!U$124&lt;&gt;"",MAX(ROUNDUP(SMALL(AD$169:AD$218,$L179)/1000,0)*1000,1000),0))</f>
        <v>0</v>
      </c>
      <c r="DF179" s="41">
        <f>IF(AE179="","",IF(成就内容!V$124&lt;&gt;"",MAX(ROUNDUP(SMALL(AE$169:AE$218,$L179)/1000,0)*1000,1000),0))</f>
        <v>132000</v>
      </c>
      <c r="DG179" s="41">
        <f>IF(AF179="","",IF(成就内容!W$124&lt;&gt;"",MAX(ROUNDUP(SMALL(AF$169:AF$218,$L179)/1000,0)*1000,1000),0))</f>
        <v>0</v>
      </c>
      <c r="DH179" s="41">
        <f>IF(AG179="","",IF(成就内容!X$124&lt;&gt;"",MAX(ROUNDUP(SMALL(AG$169:AG$218,$L179)/1000,0)*1000,1000),0))</f>
        <v>0</v>
      </c>
      <c r="DI179" s="41">
        <f>IF(AH179="","",IF(成就内容!Y$124&lt;&gt;"",MAX(ROUNDUP(SMALL(AH$169:AH$218,$L179)/1000,0)*1000,1000),0))</f>
        <v>0</v>
      </c>
      <c r="DJ179" s="41" t="str">
        <f>IF(AI179="","",IF(成就内容!Z$124&lt;&gt;"",MAX(ROUNDUP(SMALL(AI$169:AI$218,$L179)/1000,0)*1000,1000),0))</f>
        <v/>
      </c>
      <c r="DK179" s="41">
        <f>IF(AJ179="","",IF(成就内容!AA$124&lt;&gt;"",MAX(ROUNDUP(SMALL(AJ$169:AJ$218,$L179)/1000,0)*1000,1000),0))</f>
        <v>106000</v>
      </c>
      <c r="DL179" s="41">
        <f>IF(AK179="","",IF(成就内容!AB$124&lt;&gt;"",MAX(ROUNDUP(SMALL(AK$169:AK$218,$L179)/1000,0)*1000,1000),0))</f>
        <v>0</v>
      </c>
      <c r="DM179" s="41">
        <f>IF(AL179="","",IF(成就内容!AC$124&lt;&gt;"",MAX(ROUNDUP(SMALL(AL$169:AL$218,$L179)/1000,0)*1000,1000),0))</f>
        <v>37000</v>
      </c>
      <c r="DN179" s="41">
        <f>IF(AM179="","",IF(成就内容!AD$124&lt;&gt;"",MAX(ROUNDUP(SMALL(AM$169:AM$218,$L179)/1000,0)*1000,1000),0))</f>
        <v>47000</v>
      </c>
      <c r="DO179" s="41">
        <f>IF(AN179="","",IF(成就内容!AE$124&lt;&gt;"",MAX(ROUNDUP(SMALL(AN$169:AN$218,$L179)/1000,0)*1000,1000),0))</f>
        <v>47000</v>
      </c>
      <c r="DP179" s="41">
        <f>IF(AO179="","",IF(成就内容!AF$124&lt;&gt;"",MAX(ROUNDUP(SMALL(AO$169:AO$218,$L179)/1000,0)*1000,1000),0))</f>
        <v>47000</v>
      </c>
      <c r="DQ179" s="41">
        <f>IF(AP179="","",IF(成就内容!AG$124&lt;&gt;"",MAX(ROUNDUP(SMALL(AP$169:AP$218,$L179)/1000,0)*1000,1000),0))</f>
        <v>0</v>
      </c>
      <c r="DR179" s="41">
        <f>IF(AQ179="","",IF(成就内容!AH$124&lt;&gt;"",MAX(ROUNDUP(SMALL(AQ$169:AQ$218,$L179)/1000,0)*1000,1000),0))</f>
        <v>0</v>
      </c>
      <c r="DS179" s="41">
        <f>IF(AR179="","",IF(成就内容!AI$124&lt;&gt;"",MAX(ROUNDUP(SMALL(AR$169:AR$218,$L179)/1000,0)*1000,1000),0))</f>
        <v>0</v>
      </c>
      <c r="DT179" s="41">
        <f>IF(AS179="","",IF(成就内容!AJ$124&lt;&gt;"",MAX(ROUNDUP(SMALL(AS$169:AS$218,$L179)/1000,0)*1000,1000),0))</f>
        <v>0</v>
      </c>
      <c r="DU179" s="41" t="str">
        <f>IF(AT179="","",IF(成就内容!AK$124&lt;&gt;"",MAX(ROUNDUP(SMALL(AT$169:AT$218,$L179)/1000,0)*1000,1000),0))</f>
        <v/>
      </c>
      <c r="DV179" s="41" t="str">
        <f>IF(AU179="","",IF(成就内容!AL$124&lt;&gt;"",MAX(ROUNDUP(SMALL(AU$169:AU$218,$L179)/1000,0)*1000,1000),0))</f>
        <v/>
      </c>
      <c r="DW179" s="41">
        <f>IF(AV179="","",IF(成就内容!AM$124&lt;&gt;"",MAX(ROUNDUP(SMALL(AV$169:AV$218,$L179)/1000,0)*1000,1000),0))</f>
        <v>0</v>
      </c>
      <c r="DX179" s="41">
        <f>IF(AW179="","",IF(成就内容!AN$124&lt;&gt;"",MAX(ROUNDUP(SMALL(AW$169:AW$218,$L179)/1000,0)*1000,1000),0))</f>
        <v>0</v>
      </c>
      <c r="DY179" s="41">
        <f>IF(AX179="","",IF(成就内容!AO$124&lt;&gt;"",MAX(ROUNDUP(SMALL(AX$169:AX$218,$L179)/1000,0)*1000,1000),0))</f>
        <v>0</v>
      </c>
      <c r="DZ179" s="41">
        <f>IF(AY179="","",IF(成就内容!AP$124&lt;&gt;"",MAX(ROUNDUP(SMALL(AY$169:AY$218,$L179)/1000,0)*1000,1000),0))</f>
        <v>0</v>
      </c>
      <c r="EA179" s="41">
        <f>IF(AZ179="","",IF(成就内容!AQ$124&lt;&gt;"",MAX(ROUNDUP(SMALL(AZ$169:AZ$218,$L179)/1000,0)*1000,1000),0))</f>
        <v>0</v>
      </c>
      <c r="EB179" s="41">
        <f>IF(BA179="","",IF(成就内容!AR$124&lt;&gt;"",MAX(ROUNDUP(SMALL(BA$169:BA$218,$L179)/1000,0)*1000,1000),0))</f>
        <v>0</v>
      </c>
      <c r="EC179" s="41">
        <f>IF(BB179="","",IF(成就内容!AS$124&lt;&gt;"",MAX(ROUNDUP(SMALL(BB$169:BB$218,$L179)/1000,0)*1000,1000),0))</f>
        <v>0</v>
      </c>
      <c r="ED179" s="41">
        <f>IF(BC179="","",IF(成就内容!AT$124&lt;&gt;"",MAX(ROUNDUP(SMALL(BC$169:BC$218,$L179)/1000,0)*1000,1000),0))</f>
        <v>0</v>
      </c>
      <c r="EE179" s="41">
        <f>IF(BD179="","",IF(成就内容!AU$124&lt;&gt;"",MAX(ROUNDUP(SMALL(BD$169:BD$218,$L179)/1000,0)*1000,1000),0))</f>
        <v>329000</v>
      </c>
      <c r="EF179" s="41">
        <f>IF(BE179="","",IF(成就内容!AV$124&lt;&gt;"",MAX(ROUNDUP(SMALL(BE$169:BE$218,$L179)/1000,0)*1000,1000),0))</f>
        <v>1028000</v>
      </c>
      <c r="EG179" s="41">
        <f>IF(BF179="","",IF(成就内容!AW$124&lt;&gt;"",MAX(ROUNDUP(SMALL(BF$169:BF$218,$L179)/1000,0)*1000,1000),0))</f>
        <v>0</v>
      </c>
      <c r="EH179" s="41">
        <f>IF(BG179="","",IF(成就内容!AX$124&lt;&gt;"",MAX(ROUNDUP(SMALL(BG$169:BG$218,$L179)/1000,0)*1000,1000),0))</f>
        <v>329000</v>
      </c>
      <c r="EI179" s="41">
        <f>IF(BH179="","",IF(成就内容!AY$124&lt;&gt;"",MAX(ROUNDUP(SMALL(BH$169:BH$218,$L179)/1000,0)*1000,1000),0))</f>
        <v>0</v>
      </c>
      <c r="EJ179" s="41">
        <f>IF(BI179="","",IF(成就内容!AZ$124&lt;&gt;"",MAX(ROUNDUP(SMALL(BI$169:BI$218,$L179)/1000,0)*1000,1000),0))</f>
        <v>0</v>
      </c>
      <c r="EK179" s="41">
        <f>IF(BJ179="","",IF(成就内容!BA$124&lt;&gt;"",MAX(ROUNDUP(SMALL(BJ$169:BJ$218,$L179)/1000,0)*1000,1000),0))</f>
        <v>0</v>
      </c>
      <c r="EL179" s="41">
        <f>IF(BK179="","",IF(成就内容!BB$124&lt;&gt;"",MAX(ROUNDUP(SMALL(BK$169:BK$218,$L179)/1000,0)*1000,1000),0))</f>
        <v>0</v>
      </c>
      <c r="EM179" s="41">
        <f>IF(BL179="","",IF(成就内容!BC$124&lt;&gt;"",MAX(ROUNDUP(SMALL(BL$169:BL$218,$L179)/1000,0)*1000,1000),0))</f>
        <v>132000</v>
      </c>
      <c r="EN179" s="41">
        <f>IF(BM179="","",IF(成就内容!BD$124&lt;&gt;"",MAX(ROUNDUP(SMALL(BM$169:BM$218,$L179)/1000,0)*1000,1000),0))</f>
        <v>0</v>
      </c>
      <c r="EO179" s="41">
        <f>IF(BN179="","",IF(成就内容!BE$124&lt;&gt;"",MAX(ROUNDUP(SMALL(BN$169:BN$218,$L179)/1000,0)*1000,1000),0))</f>
        <v>0</v>
      </c>
      <c r="EP179" s="41">
        <f>IF(BO179="","",IF(成就内容!BF$124&lt;&gt;"",MAX(ROUNDUP(SMALL(BO$169:BO$218,$L179)/1000,0)*1000,1000),0))</f>
        <v>0</v>
      </c>
      <c r="EQ179" s="41">
        <f>IF(BP179="","",IF(成就内容!BG$124&lt;&gt;"",MAX(ROUNDUP(SMALL(BP$169:BP$218,$L179)/1000,0)*1000,1000),0))</f>
        <v>0</v>
      </c>
      <c r="ER179" s="41">
        <f>IF(BQ179="","",IF(成就内容!BH$124&lt;&gt;"",MAX(ROUNDUP(SMALL(BQ$169:BQ$218,$L179)/1000,0)*1000,1000),0))</f>
        <v>0</v>
      </c>
      <c r="ES179" s="41" t="str">
        <f>IF(BR179="","",IF(成就内容!BI$124&lt;&gt;"",MAX(ROUNDUP(SMALL(BR$169:BR$218,$L179)/1000,0)*1000,1000),0))</f>
        <v/>
      </c>
      <c r="ET179" s="41">
        <f>IF(BS179="","",IF(成就内容!BJ$124&lt;&gt;"",MAX(ROUNDUP(SMALL(BS$169:BS$218,$L179)/1000,0)*1000,1000),0))</f>
        <v>0</v>
      </c>
      <c r="EU179" s="41">
        <f>IF(BT179="","",IF(成就内容!BK$124&lt;&gt;"",MAX(ROUNDUP(SMALL(BT$169:BT$218,$L179)/1000,0)*1000,1000),0))</f>
        <v>0</v>
      </c>
      <c r="EV179" s="41">
        <f>IF(BU179="","",IF(成就内容!BL$124&lt;&gt;"",MAX(ROUNDUP(SMALL(BU$169:BU$218,$L179)/1000,0)*1000,1000),0))</f>
        <v>66000</v>
      </c>
      <c r="EW179" s="41">
        <f>IF(BV179="","",IF(成就内容!BM$124&lt;&gt;"",MAX(ROUNDUP(SMALL(BV$169:BV$218,$L179)/1000,0)*1000,1000),0))</f>
        <v>0</v>
      </c>
      <c r="EX179" s="41">
        <f>IF(BW179="","",IF(成就内容!BN$124&lt;&gt;"",MAX(ROUNDUP(SMALL(BW$169:BW$218,$L179)/1000,0)*1000,1000),0))</f>
        <v>0</v>
      </c>
      <c r="EY179" s="41">
        <f>IF(BX179="","",IF(成就内容!BO$124&lt;&gt;"",MAX(ROUNDUP(SMALL(BX$169:BX$218,$L179)/1000,0)*1000,1000),0))</f>
        <v>0</v>
      </c>
      <c r="EZ179" s="41">
        <f>IF(BY179="","",IF(成就内容!BP$124&lt;&gt;"",MAX(ROUNDUP(SMALL(BY$169:BY$218,$L179)/1000,0)*1000,1000),0))</f>
        <v>0</v>
      </c>
      <c r="FA179" s="41">
        <f>IF(BZ179="","",IF(成就内容!BQ$124&lt;&gt;"",MAX(ROUNDUP(SMALL(BZ$169:BZ$218,$L179)/1000,0)*1000,1000),0))</f>
        <v>0</v>
      </c>
      <c r="FB179" s="41">
        <f>IF(CA179="","",IF(成就内容!BR$124&lt;&gt;"",MAX(ROUNDUP(SMALL(CA$169:CA$218,$L179)/1000,0)*1000,1000),0))</f>
        <v>0</v>
      </c>
      <c r="FC179" s="41">
        <f>IF(CB179="","",IF(成就内容!BS$124&lt;&gt;"",MAX(ROUNDUP(SMALL(CB$169:CB$218,$L179)/1000,0)*1000,1000),0))</f>
        <v>0</v>
      </c>
      <c r="FD179" s="41">
        <f>IF(CC179="","",IF(成就内容!BT$124&lt;&gt;"",MAX(ROUNDUP(SMALL(CC$169:CC$218,$L179)/1000,0)*1000,1000),0))</f>
        <v>0</v>
      </c>
      <c r="FE179" s="41">
        <f>IF(CD179="","",IF(成就内容!BU$124&lt;&gt;"",MAX(ROUNDUP(SMALL(CD$169:CD$218,$L179)/1000,0)*1000,1000),0))</f>
        <v>0</v>
      </c>
      <c r="FF179" s="41" t="str">
        <f>IF(CE179="","",IF(成就内容!BV$124&lt;&gt;"",MAX(ROUNDUP(SMALL(CE$169:CE$218,$L179)/1000,0)*1000,1000),0))</f>
        <v/>
      </c>
      <c r="FG179" s="41">
        <f>IF(CF179="","",IF(成就内容!BW$124&lt;&gt;"",MAX(ROUNDUP(SMALL(CF$169:CF$218,$L179)/1000,0)*1000,1000),0))</f>
        <v>0</v>
      </c>
      <c r="FH179" s="41">
        <f>IF(CG179="","",IF(成就内容!BX$124&lt;&gt;"",MAX(ROUNDUP(SMALL(CG$169:CG$218,$L179)/1000,0)*1000,1000),0))</f>
        <v>0</v>
      </c>
      <c r="FI179" s="41">
        <f>IF(CH179="","",IF(成就内容!BY$124&lt;&gt;"",MAX(ROUNDUP(SMALL(CH$169:CH$218,$L179)/1000,0)*1000,1000),0))</f>
        <v>0</v>
      </c>
      <c r="FJ179" s="41">
        <f>IF(CI179="","",IF(成就内容!BZ$124&lt;&gt;"",MAX(ROUNDUP(SMALL(CI$169:CI$218,$L179)/1000,0)*1000,1000),0))</f>
        <v>0</v>
      </c>
    </row>
    <row r="180" spans="1:166" x14ac:dyDescent="0.15">
      <c r="B180" s="96"/>
      <c r="C180" s="96"/>
      <c r="D180" s="96"/>
      <c r="E180" s="96"/>
      <c r="F180" s="96"/>
      <c r="G180" s="96"/>
      <c r="H180" s="96"/>
      <c r="I180" s="96"/>
      <c r="L180" s="25">
        <v>12</v>
      </c>
      <c r="M180" s="41">
        <f>IF(成就内容!D18="","",INDEX($F$4:$F$178*成就内容!D$124/SUM(成就内容!$D$124:$BZ$124),成就内容!D74,1)-SUM(M$169:M179))</f>
        <v>0</v>
      </c>
      <c r="N180" s="41" t="str">
        <f>IF(成就内容!E18="","",INDEX($F$4:$F$178*成就内容!E$124/SUM(成就内容!$D$124:$BZ$124),成就内容!E74,1)-SUM(N$169:N179))</f>
        <v/>
      </c>
      <c r="O180" s="41">
        <f>IF(成就内容!F18="","",INDEX($F$4:$F$178*成就内容!F$124/SUM(成就内容!$D$124:$BZ$124),成就内容!F74,1)-SUM(O$169:O179))</f>
        <v>0</v>
      </c>
      <c r="P180" s="41" t="str">
        <f>IF(成就内容!G18="","",INDEX($F$4:$F$178*成就内容!G$124/SUM(成就内容!$D$124:$BZ$124),成就内容!G74,1)-SUM(P$169:P179))</f>
        <v/>
      </c>
      <c r="Q180" s="41">
        <f>IF(成就内容!H18="","",INDEX($F$4:$F$178*成就内容!H$124/SUM(成就内容!$D$124:$BZ$124),成就内容!H74,1)-SUM(Q$169:Q179))</f>
        <v>0</v>
      </c>
      <c r="R180" s="41">
        <f>IF(成就内容!I18="","",INDEX($F$4:$F$178*成就内容!I$124/SUM(成就内容!$D$124:$BZ$124),成就内容!I74,1)-SUM(R$169:R179))</f>
        <v>0</v>
      </c>
      <c r="S180" s="41">
        <f>IF(成就内容!J18="","",INDEX($F$4:$F$178*成就内容!J$124/SUM(成就内容!$D$124:$BZ$124),成就内容!J74,1)-SUM(S$169:S179))</f>
        <v>0</v>
      </c>
      <c r="T180" s="41">
        <f>IF(成就内容!K18="","",INDEX($F$4:$F$178*成就内容!K$124/SUM(成就内容!$D$124:$BZ$124),成就内容!K74,1)-SUM(T$169:T179))</f>
        <v>0</v>
      </c>
      <c r="U180" s="41">
        <f>IF(成就内容!L18="","",INDEX($F$4:$F$178*成就内容!L$124/SUM(成就内容!$D$124:$BZ$124),成就内容!L74,1)-SUM(U$169:U179))</f>
        <v>0</v>
      </c>
      <c r="V180" s="41">
        <f>IF(成就内容!M18="","",INDEX($F$4:$F$178*成就内容!M$124/SUM(成就内容!$D$124:$BZ$124),成就内容!M74,1)-SUM(V$169:V179))</f>
        <v>131578.94736842107</v>
      </c>
      <c r="W180" s="41">
        <f>IF(成就内容!N18="","",INDEX($F$4:$F$178*成就内容!N$124/SUM(成就内容!$D$124:$BZ$124),成就内容!N74,1)-SUM(W$169:W179))</f>
        <v>0</v>
      </c>
      <c r="X180" s="41">
        <f>IF(成就内容!O18="","",INDEX($F$4:$F$178*成就内容!O$124/SUM(成就内容!$D$124:$BZ$124),成就内容!O74,1)-SUM(X$169:X179))</f>
        <v>0</v>
      </c>
      <c r="Y180" s="41">
        <f>IF(成就内容!P18="","",INDEX($F$4:$F$178*成就内容!P$124/SUM(成就内容!$D$124:$BZ$124),成就内容!P74,1)-SUM(Y$169:Y179))</f>
        <v>0</v>
      </c>
      <c r="Z180" s="41">
        <f>IF(成就内容!Q18="","",INDEX($F$4:$F$178*成就内容!Q$124/SUM(成就内容!$D$124:$BZ$124),成就内容!Q74,1)-SUM(Z$169:Z179))</f>
        <v>0</v>
      </c>
      <c r="AA180" s="41">
        <f>IF(成就内容!R18="","",INDEX($F$4:$F$178*成就内容!R$124/SUM(成就内容!$D$124:$BZ$124),成就内容!R74,1)-SUM(AA$169:AA179))</f>
        <v>0</v>
      </c>
      <c r="AB180" s="41">
        <f>IF(成就内容!S18="","",INDEX($F$4:$F$178*成就内容!S$124/SUM(成就内容!$D$124:$BZ$124),成就内容!S74,1)-SUM(AB$169:AB179))</f>
        <v>0</v>
      </c>
      <c r="AC180" s="41">
        <f>IF(成就内容!T18="","",INDEX($F$4:$F$178*成就内容!T$124/SUM(成就内容!$D$124:$BZ$124),成就内容!T74,1)-SUM(AC$169:AC179))</f>
        <v>0</v>
      </c>
      <c r="AD180" s="41">
        <f>IF(成就内容!U18="","",INDEX($F$4:$F$178*成就内容!U$124/SUM(成就内容!$D$124:$BZ$124),成就内容!U74,1)-SUM(AD$169:AD179))</f>
        <v>0</v>
      </c>
      <c r="AE180" s="41">
        <f>IF(成就内容!V18="","",INDEX($F$4:$F$178*成就内容!V$124/SUM(成就内容!$D$124:$BZ$124),成就内容!V74,1)-SUM(AE$169:AE179))</f>
        <v>131578.94736842107</v>
      </c>
      <c r="AF180" s="41">
        <f>IF(成就内容!W18="","",INDEX($F$4:$F$178*成就内容!W$124/SUM(成就内容!$D$124:$BZ$124),成就内容!W74,1)-SUM(AF$169:AF179))</f>
        <v>0</v>
      </c>
      <c r="AG180" s="41">
        <f>IF(成就内容!X18="","",INDEX($F$4:$F$178*成就内容!X$124/SUM(成就内容!$D$124:$BZ$124),成就内容!X74,1)-SUM(AG$169:AG179))</f>
        <v>0</v>
      </c>
      <c r="AH180" s="41">
        <f>IF(成就内容!Y18="","",INDEX($F$4:$F$178*成就内容!Y$124/SUM(成就内容!$D$124:$BZ$124),成就内容!Y74,1)-SUM(AH$169:AH179))</f>
        <v>0</v>
      </c>
      <c r="AI180" s="41" t="str">
        <f>IF(成就内容!Z18="","",INDEX($F$4:$F$178*成就内容!Z$124/SUM(成就内容!$D$124:$BZ$124),成就内容!Z74,1)-SUM(AI$169:AI179))</f>
        <v/>
      </c>
      <c r="AJ180" s="41">
        <f>IF(成就内容!AA18="","",INDEX($F$4:$F$178*成就内容!AA$124/SUM(成就内容!$D$124:$BZ$124),成就内容!AA74,1)-SUM(AJ$169:AJ179))</f>
        <v>164473.68421052629</v>
      </c>
      <c r="AK180" s="41">
        <f>IF(成就内容!AB18="","",INDEX($F$4:$F$178*成就内容!AB$124/SUM(成就内容!$D$124:$BZ$124),成就内容!AB74,1)-SUM(AK$169:AK179))</f>
        <v>0</v>
      </c>
      <c r="AL180" s="41">
        <f>IF(成就内容!AC18="","",INDEX($F$4:$F$178*成就内容!AC$124/SUM(成就内容!$D$124:$BZ$124),成就内容!AC74,1)-SUM(AL$169:AL179))</f>
        <v>65789.473684210534</v>
      </c>
      <c r="AM180" s="41">
        <f>IF(成就内容!AD18="","",INDEX($F$4:$F$178*成就内容!AD$124/SUM(成就内容!$D$124:$BZ$124),成就内容!AD74,1)-SUM(AM$169:AM179))</f>
        <v>65789.473684210534</v>
      </c>
      <c r="AN180" s="41">
        <f>IF(成就内容!AE18="","",INDEX($F$4:$F$178*成就内容!AE$124/SUM(成就内容!$D$124:$BZ$124),成就内容!AE74,1)-SUM(AN$169:AN179))</f>
        <v>65789.473684210534</v>
      </c>
      <c r="AO180" s="41">
        <f>IF(成就内容!AF18="","",INDEX($F$4:$F$178*成就内容!AF$124/SUM(成就内容!$D$124:$BZ$124),成就内容!AF74,1)-SUM(AO$169:AO179))</f>
        <v>65789.473684210534</v>
      </c>
      <c r="AP180" s="41">
        <f>IF(成就内容!AG18="","",INDEX($F$4:$F$178*成就内容!AG$124/SUM(成就内容!$D$124:$BZ$124),成就内容!AG74,1)-SUM(AP$169:AP179))</f>
        <v>0</v>
      </c>
      <c r="AQ180" s="41">
        <f>IF(成就内容!AH18="","",INDEX($F$4:$F$178*成就内容!AH$124/SUM(成就内容!$D$124:$BZ$124),成就内容!AH74,1)-SUM(AQ$169:AQ179))</f>
        <v>0</v>
      </c>
      <c r="AR180" s="41">
        <f>IF(成就内容!AI18="","",INDEX($F$4:$F$178*成就内容!AI$124/SUM(成就内容!$D$124:$BZ$124),成就内容!AI74,1)-SUM(AR$169:AR179))</f>
        <v>0</v>
      </c>
      <c r="AS180" s="41">
        <f>IF(成就内容!AJ18="","",INDEX($F$4:$F$178*成就内容!AJ$124/SUM(成就内容!$D$124:$BZ$124),成就内容!AJ74,1)-SUM(AS$169:AS179))</f>
        <v>0</v>
      </c>
      <c r="AT180" s="41" t="str">
        <f>IF(成就内容!AK18="","",INDEX($F$4:$F$178*成就内容!AK$124/SUM(成就内容!$D$124:$BZ$124),成就内容!AK74,1)-SUM(AT$169:AT179))</f>
        <v/>
      </c>
      <c r="AU180" s="41" t="str">
        <f>IF(成就内容!AL18="","",INDEX($F$4:$F$178*成就内容!AL$124/SUM(成就内容!$D$124:$BZ$124),成就内容!AL74,1)-SUM(AU$169:AU179))</f>
        <v/>
      </c>
      <c r="AV180" s="41">
        <f>IF(成就内容!AM18="","",INDEX($F$4:$F$178*成就内容!AM$124/SUM(成就内容!$D$124:$BZ$124),成就内容!AM74,1)-SUM(AV$169:AV179))</f>
        <v>0</v>
      </c>
      <c r="AW180" s="41">
        <f>IF(成就内容!AN18="","",INDEX($F$4:$F$178*成就内容!AN$124/SUM(成就内容!$D$124:$BZ$124),成就内容!AN74,1)-SUM(AW$169:AW179))</f>
        <v>0</v>
      </c>
      <c r="AX180" s="41">
        <f>IF(成就内容!AO18="","",INDEX($F$4:$F$178*成就内容!AO$124/SUM(成就内容!$D$124:$BZ$124),成就内容!AO74,1)-SUM(AX$169:AX179))</f>
        <v>0</v>
      </c>
      <c r="AY180" s="41">
        <f>IF(成就内容!AP18="","",INDEX($F$4:$F$178*成就内容!AP$124/SUM(成就内容!$D$124:$BZ$124),成就内容!AP74,1)-SUM(AY$169:AY179))</f>
        <v>0</v>
      </c>
      <c r="AZ180" s="41">
        <f>IF(成就内容!AQ18="","",INDEX($F$4:$F$178*成就内容!AQ$124/SUM(成就内容!$D$124:$BZ$124),成就内容!AQ74,1)-SUM(AZ$169:AZ179))</f>
        <v>0</v>
      </c>
      <c r="BA180" s="41">
        <f>IF(成就内容!AR18="","",INDEX($F$4:$F$178*成就内容!AR$124/SUM(成就内容!$D$124:$BZ$124),成就内容!AR74,1)-SUM(BA$169:BA179))</f>
        <v>0</v>
      </c>
      <c r="BB180" s="41">
        <f>IF(成就内容!AS18="","",INDEX($F$4:$F$178*成就内容!AS$124/SUM(成就内容!$D$124:$BZ$124),成就内容!AS74,1)-SUM(BB$169:BB179))</f>
        <v>0</v>
      </c>
      <c r="BC180" s="41">
        <f>IF(成就内容!AT18="","",INDEX($F$4:$F$178*成就内容!AT$124/SUM(成就内容!$D$124:$BZ$124),成就内容!AT74,1)-SUM(BC$169:BC179))</f>
        <v>0</v>
      </c>
      <c r="BD180" s="41">
        <f>IF(成就内容!AU18="","",INDEX($F$4:$F$178*成就内容!AU$124/SUM(成就内容!$D$124:$BZ$124),成就内容!AU74,1)-SUM(BD$169:BD179))</f>
        <v>822368.42105263169</v>
      </c>
      <c r="BE180" s="41">
        <f>IF(成就内容!AV18="","",INDEX($F$4:$F$178*成就内容!AV$124/SUM(成就内容!$D$124:$BZ$124),成就内容!AV74,1)-SUM(BE$169:BE179))</f>
        <v>1027960.5263157897</v>
      </c>
      <c r="BF180" s="41">
        <f>IF(成就内容!AW18="","",INDEX($F$4:$F$178*成就内容!AW$124/SUM(成就内容!$D$124:$BZ$124),成就内容!AW74,1)-SUM(BF$169:BF179))</f>
        <v>0</v>
      </c>
      <c r="BG180" s="41">
        <f>IF(成就内容!AX18="","",INDEX($F$4:$F$178*成就内容!AX$124/SUM(成就内容!$D$124:$BZ$124),成就内容!AX74,1)-SUM(BG$169:BG179))</f>
        <v>822368.42105263169</v>
      </c>
      <c r="BH180" s="41">
        <f>IF(成就内容!AY18="","",INDEX($F$4:$F$178*成就内容!AY$124/SUM(成就内容!$D$124:$BZ$124),成就内容!AY74,1)-SUM(BH$169:BH179))</f>
        <v>0</v>
      </c>
      <c r="BI180" s="41">
        <f>IF(成就内容!AZ18="","",INDEX($F$4:$F$178*成就内容!AZ$124/SUM(成就内容!$D$124:$BZ$124),成就内容!AZ74,1)-SUM(BI$169:BI179))</f>
        <v>0</v>
      </c>
      <c r="BJ180" s="41">
        <f>IF(成就内容!BA18="","",INDEX($F$4:$F$178*成就内容!BA$124/SUM(成就内容!$D$124:$BZ$124),成就内容!BA74,1)-SUM(BJ$169:BJ179))</f>
        <v>0</v>
      </c>
      <c r="BK180" s="41">
        <f>IF(成就内容!BB18="","",INDEX($F$4:$F$178*成就内容!BB$124/SUM(成就内容!$D$124:$BZ$124),成就内容!BB74,1)-SUM(BK$169:BK179))</f>
        <v>0</v>
      </c>
      <c r="BL180" s="41">
        <f>IF(成就内容!BC18="","",INDEX($F$4:$F$178*成就内容!BC$124/SUM(成就内容!$D$124:$BZ$124),成就内容!BC74,1)-SUM(BL$169:BL179))</f>
        <v>131578.94736842107</v>
      </c>
      <c r="BM180" s="41">
        <f>IF(成就内容!BD18="","",INDEX($F$4:$F$178*成就内容!BD$124/SUM(成就内容!$D$124:$BZ$124),成就内容!BD74,1)-SUM(BM$169:BM179))</f>
        <v>0</v>
      </c>
      <c r="BN180" s="41">
        <f>IF(成就内容!BE18="","",INDEX($F$4:$F$178*成就内容!BE$124/SUM(成就内容!$D$124:$BZ$124),成就内容!BE74,1)-SUM(BN$169:BN179))</f>
        <v>0</v>
      </c>
      <c r="BO180" s="41">
        <f>IF(成就内容!BF18="","",INDEX($F$4:$F$178*成就内容!BF$124/SUM(成就内容!$D$124:$BZ$124),成就内容!BF74,1)-SUM(BO$169:BO179))</f>
        <v>0</v>
      </c>
      <c r="BP180" s="41">
        <f>IF(成就内容!BG18="","",INDEX($F$4:$F$178*成就内容!BG$124/SUM(成就内容!$D$124:$BZ$124),成就内容!BG74,1)-SUM(BP$169:BP179))</f>
        <v>0</v>
      </c>
      <c r="BQ180" s="41">
        <f>IF(成就内容!BH18="","",INDEX($F$4:$F$178*成就内容!BH$124/SUM(成就内容!$D$124:$BZ$124),成就内容!BH74,1)-SUM(BQ$169:BQ179))</f>
        <v>0</v>
      </c>
      <c r="BR180" s="41" t="str">
        <f>IF(成就内容!BI18="","",INDEX($F$4:$F$178*成就内容!BI$124/SUM(成就内容!$D$124:$BZ$124),成就内容!BI74,1)-SUM(BR$169:BR179))</f>
        <v/>
      </c>
      <c r="BS180" s="41">
        <f>IF(成就内容!BJ18="","",INDEX($F$4:$F$178*成就内容!BJ$124/SUM(成就内容!$D$124:$BZ$124),成就内容!BJ74,1)-SUM(BS$169:BS179))</f>
        <v>0</v>
      </c>
      <c r="BT180" s="41">
        <f>IF(成就内容!BK18="","",INDEX($F$4:$F$178*成就内容!BK$124/SUM(成就内容!$D$124:$BZ$124),成就内容!BK74,1)-SUM(BT$169:BT179))</f>
        <v>0</v>
      </c>
      <c r="BU180" s="41">
        <f>IF(成就内容!BL18="","",INDEX($F$4:$F$178*成就内容!BL$124/SUM(成就内容!$D$124:$BZ$124),成就内容!BL74,1)-SUM(BU$169:BU179))</f>
        <v>65789.473684210534</v>
      </c>
      <c r="BV180" s="41">
        <f>IF(成就内容!BM18="","",INDEX($F$4:$F$178*成就内容!BM$124/SUM(成就内容!$D$124:$BZ$124),成就内容!BM74,1)-SUM(BV$169:BV179))</f>
        <v>0</v>
      </c>
      <c r="BW180" s="41">
        <f>IF(成就内容!BN18="","",INDEX($F$4:$F$178*成就内容!BN$124/SUM(成就内容!$D$124:$BZ$124),成就内容!BN74,1)-SUM(BW$169:BW179))</f>
        <v>0</v>
      </c>
      <c r="BX180" s="41">
        <f>IF(成就内容!BO18="","",INDEX($F$4:$F$178*成就内容!BO$124/SUM(成就内容!$D$124:$BZ$124),成就内容!BO74,1)-SUM(BX$169:BX179))</f>
        <v>0</v>
      </c>
      <c r="BY180" s="41">
        <f>IF(成就内容!BP18="","",INDEX($F$4:$F$178*成就内容!BP$124/SUM(成就内容!$D$124:$BZ$124),成就内容!BP74,1)-SUM(BY$169:BY179))</f>
        <v>0</v>
      </c>
      <c r="BZ180" s="41">
        <f>IF(成就内容!BQ18="","",INDEX($F$4:$F$178*成就内容!BQ$124/SUM(成就内容!$D$124:$BZ$124),成就内容!BQ74,1)-SUM(BZ$169:BZ179))</f>
        <v>0</v>
      </c>
      <c r="CA180" s="41">
        <f>IF(成就内容!BR18="","",INDEX($F$4:$F$178*成就内容!BR$124/SUM(成就内容!$D$124:$BZ$124),成就内容!BR74,1)-SUM(CA$169:CA179))</f>
        <v>0</v>
      </c>
      <c r="CB180" s="41">
        <f>IF(成就内容!BS18="","",INDEX($F$4:$F$178*成就内容!BS$124/SUM(成就内容!$D$124:$BZ$124),成就内容!BS74,1)-SUM(CB$169:CB179))</f>
        <v>0</v>
      </c>
      <c r="CC180" s="41">
        <f>IF(成就内容!BT18="","",INDEX($F$4:$F$178*成就内容!BT$124/SUM(成就内容!$D$124:$BZ$124),成就内容!BT74,1)-SUM(CC$169:CC179))</f>
        <v>0</v>
      </c>
      <c r="CD180" s="41">
        <f>IF(成就内容!BU18="","",INDEX($F$4:$F$178*成就内容!BU$124/SUM(成就内容!$D$124:$BZ$124),成就内容!BU74,1)-SUM(CD$169:CD179))</f>
        <v>0</v>
      </c>
      <c r="CE180" s="41" t="str">
        <f>IF(成就内容!BV18="","",INDEX($F$4:$F$178*成就内容!BV$124/SUM(成就内容!$D$124:$BZ$124),成就内容!BV74,1)-SUM(CE$169:CE179))</f>
        <v/>
      </c>
      <c r="CF180" s="41">
        <f>IF(成就内容!BW18="","",INDEX($F$4:$F$178*成就内容!BW$124/SUM(成就内容!$D$124:$BZ$124),成就内容!BW74,1)-SUM(CF$169:CF179))</f>
        <v>0</v>
      </c>
      <c r="CG180" s="41">
        <f>IF(成就内容!BX18="","",INDEX($F$4:$F$178*成就内容!BX$124/SUM(成就内容!$D$124:$BZ$124),成就内容!BX74,1)-SUM(CG$169:CG179))</f>
        <v>0</v>
      </c>
      <c r="CH180" s="41">
        <f>IF(成就内容!BY18="","",INDEX($F$4:$F$178*成就内容!BY$124/SUM(成就内容!$D$124:$BZ$124),成就内容!BY74,1)-SUM(CH$169:CH179))</f>
        <v>0</v>
      </c>
      <c r="CI180" s="41">
        <f>IF(成就内容!BZ18="","",INDEX($F$4:$F$178*成就内容!BZ$124/SUM(成就内容!$D$124:$BZ$124),成就内容!BZ74,1)-SUM(CI$169:CI179))</f>
        <v>0</v>
      </c>
      <c r="CM180" s="43">
        <v>12</v>
      </c>
      <c r="CN180" s="41">
        <f>IF(M180="","",IF(成就内容!D$124&lt;&gt;"",MAX(ROUNDUP(SMALL(M$169:M$218,$L180)/1000,0)*1000,1000),0))</f>
        <v>0</v>
      </c>
      <c r="CO180" s="41" t="str">
        <f>IF(N180="","",IF(成就内容!E$124&lt;&gt;"",MAX(ROUNDUP(SMALL(N$169:N$218,$L180)/1000,0)*1000,1000),0))</f>
        <v/>
      </c>
      <c r="CP180" s="41">
        <f>IF(O180="","",IF(成就内容!F$124&lt;&gt;"",MAX(ROUNDUP(SMALL(O$169:O$218,$L180)/1000,0)*1000,1000),0))</f>
        <v>0</v>
      </c>
      <c r="CQ180" s="41" t="str">
        <f>IF(P180="","",IF(成就内容!G$124&lt;&gt;"",MAX(ROUNDUP(SMALL(P$169:P$218,$L180)/1000,0)*1000,1000),0))</f>
        <v/>
      </c>
      <c r="CR180" s="41">
        <f>IF(Q180="","",IF(成就内容!H$124&lt;&gt;"",MAX(ROUNDUP(SMALL(Q$169:Q$218,$L180)/1000,0)*1000,1000),0))</f>
        <v>0</v>
      </c>
      <c r="CS180" s="41">
        <f>IF(R180="","",IF(成就内容!I$124&lt;&gt;"",MAX(ROUNDUP(SMALL(R$169:R$218,$L180)/1000,0)*1000,1000),0))</f>
        <v>0</v>
      </c>
      <c r="CT180" s="41">
        <f>IF(S180="","",IF(成就内容!J$124&lt;&gt;"",MAX(ROUNDUP(SMALL(S$169:S$218,$L180)/1000,0)*1000,1000),0))</f>
        <v>0</v>
      </c>
      <c r="CU180" s="41">
        <f>IF(T180="","",IF(成就内容!K$124&lt;&gt;"",MAX(ROUNDUP(SMALL(T$169:T$218,$L180)/1000,0)*1000,1000),0))</f>
        <v>0</v>
      </c>
      <c r="CV180" s="41">
        <f>IF(U180="","",IF(成就内容!L$124&lt;&gt;"",MAX(ROUNDUP(SMALL(U$169:U$218,$L180)/1000,0)*1000,1000),0))</f>
        <v>0</v>
      </c>
      <c r="CW180" s="41">
        <f>IF(V180="","",IF(成就内容!M$124&lt;&gt;"",MAX(ROUNDUP(SMALL(V$169:V$218,$L180)/1000,0)*1000,1000),0))</f>
        <v>132000</v>
      </c>
      <c r="CX180" s="41">
        <f>IF(W180="","",IF(成就内容!N$124&lt;&gt;"",MAX(ROUNDUP(SMALL(W$169:W$218,$L180)/1000,0)*1000,1000),0))</f>
        <v>0</v>
      </c>
      <c r="CY180" s="41">
        <f>IF(X180="","",IF(成就内容!O$124&lt;&gt;"",MAX(ROUNDUP(SMALL(X$169:X$218,$L180)/1000,0)*1000,1000),0))</f>
        <v>0</v>
      </c>
      <c r="CZ180" s="41">
        <f>IF(Y180="","",IF(成就内容!P$124&lt;&gt;"",MAX(ROUNDUP(SMALL(Y$169:Y$218,$L180)/1000,0)*1000,1000),0))</f>
        <v>0</v>
      </c>
      <c r="DA180" s="41">
        <f>IF(Z180="","",IF(成就内容!Q$124&lt;&gt;"",MAX(ROUNDUP(SMALL(Z$169:Z$218,$L180)/1000,0)*1000,1000),0))</f>
        <v>0</v>
      </c>
      <c r="DB180" s="41">
        <f>IF(AA180="","",IF(成就内容!R$124&lt;&gt;"",MAX(ROUNDUP(SMALL(AA$169:AA$218,$L180)/1000,0)*1000,1000),0))</f>
        <v>0</v>
      </c>
      <c r="DC180" s="41">
        <f>IF(AB180="","",IF(成就内容!S$124&lt;&gt;"",MAX(ROUNDUP(SMALL(AB$169:AB$218,$L180)/1000,0)*1000,1000),0))</f>
        <v>0</v>
      </c>
      <c r="DD180" s="41">
        <f>IF(AC180="","",IF(成就内容!T$124&lt;&gt;"",MAX(ROUNDUP(SMALL(AC$169:AC$218,$L180)/1000,0)*1000,1000),0))</f>
        <v>0</v>
      </c>
      <c r="DE180" s="41">
        <f>IF(AD180="","",IF(成就内容!U$124&lt;&gt;"",MAX(ROUNDUP(SMALL(AD$169:AD$218,$L180)/1000,0)*1000,1000),0))</f>
        <v>0</v>
      </c>
      <c r="DF180" s="41">
        <f>IF(AE180="","",IF(成就内容!V$124&lt;&gt;"",MAX(ROUNDUP(SMALL(AE$169:AE$218,$L180)/1000,0)*1000,1000),0))</f>
        <v>132000</v>
      </c>
      <c r="DG180" s="41">
        <f>IF(AF180="","",IF(成就内容!W$124&lt;&gt;"",MAX(ROUNDUP(SMALL(AF$169:AF$218,$L180)/1000,0)*1000,1000),0))</f>
        <v>0</v>
      </c>
      <c r="DH180" s="41">
        <f>IF(AG180="","",IF(成就内容!X$124&lt;&gt;"",MAX(ROUNDUP(SMALL(AG$169:AG$218,$L180)/1000,0)*1000,1000),0))</f>
        <v>0</v>
      </c>
      <c r="DI180" s="41">
        <f>IF(AH180="","",IF(成就内容!Y$124&lt;&gt;"",MAX(ROUNDUP(SMALL(AH$169:AH$218,$L180)/1000,0)*1000,1000),0))</f>
        <v>0</v>
      </c>
      <c r="DJ180" s="41" t="str">
        <f>IF(AI180="","",IF(成就内容!Z$124&lt;&gt;"",MAX(ROUNDUP(SMALL(AI$169:AI$218,$L180)/1000,0)*1000,1000),0))</f>
        <v/>
      </c>
      <c r="DK180" s="41">
        <f>IF(AJ180="","",IF(成就内容!AA$124&lt;&gt;"",MAX(ROUNDUP(SMALL(AJ$169:AJ$218,$L180)/1000,0)*1000,1000),0))</f>
        <v>114000</v>
      </c>
      <c r="DL180" s="41">
        <f>IF(AK180="","",IF(成就内容!AB$124&lt;&gt;"",MAX(ROUNDUP(SMALL(AK$169:AK$218,$L180)/1000,0)*1000,1000),0))</f>
        <v>0</v>
      </c>
      <c r="DM180" s="41">
        <f>IF(AL180="","",IF(成就内容!AC$124&lt;&gt;"",MAX(ROUNDUP(SMALL(AL$169:AL$218,$L180)/1000,0)*1000,1000),0))</f>
        <v>66000</v>
      </c>
      <c r="DN180" s="41">
        <f>IF(AM180="","",IF(成就内容!AD$124&lt;&gt;"",MAX(ROUNDUP(SMALL(AM$169:AM$218,$L180)/1000,0)*1000,1000),0))</f>
        <v>66000</v>
      </c>
      <c r="DO180" s="41">
        <f>IF(AN180="","",IF(成就内容!AE$124&lt;&gt;"",MAX(ROUNDUP(SMALL(AN$169:AN$218,$L180)/1000,0)*1000,1000),0))</f>
        <v>66000</v>
      </c>
      <c r="DP180" s="41">
        <f>IF(AO180="","",IF(成就内容!AF$124&lt;&gt;"",MAX(ROUNDUP(SMALL(AO$169:AO$218,$L180)/1000,0)*1000,1000),0))</f>
        <v>66000</v>
      </c>
      <c r="DQ180" s="41">
        <f>IF(AP180="","",IF(成就内容!AG$124&lt;&gt;"",MAX(ROUNDUP(SMALL(AP$169:AP$218,$L180)/1000,0)*1000,1000),0))</f>
        <v>0</v>
      </c>
      <c r="DR180" s="41">
        <f>IF(AQ180="","",IF(成就内容!AH$124&lt;&gt;"",MAX(ROUNDUP(SMALL(AQ$169:AQ$218,$L180)/1000,0)*1000,1000),0))</f>
        <v>0</v>
      </c>
      <c r="DS180" s="41">
        <f>IF(AR180="","",IF(成就内容!AI$124&lt;&gt;"",MAX(ROUNDUP(SMALL(AR$169:AR$218,$L180)/1000,0)*1000,1000),0))</f>
        <v>0</v>
      </c>
      <c r="DT180" s="41">
        <f>IF(AS180="","",IF(成就内容!AJ$124&lt;&gt;"",MAX(ROUNDUP(SMALL(AS$169:AS$218,$L180)/1000,0)*1000,1000),0))</f>
        <v>0</v>
      </c>
      <c r="DU180" s="41" t="str">
        <f>IF(AT180="","",IF(成就内容!AK$124&lt;&gt;"",MAX(ROUNDUP(SMALL(AT$169:AT$218,$L180)/1000,0)*1000,1000),0))</f>
        <v/>
      </c>
      <c r="DV180" s="41" t="str">
        <f>IF(AU180="","",IF(成就内容!AL$124&lt;&gt;"",MAX(ROUNDUP(SMALL(AU$169:AU$218,$L180)/1000,0)*1000,1000),0))</f>
        <v/>
      </c>
      <c r="DW180" s="41">
        <f>IF(AV180="","",IF(成就内容!AM$124&lt;&gt;"",MAX(ROUNDUP(SMALL(AV$169:AV$218,$L180)/1000,0)*1000,1000),0))</f>
        <v>0</v>
      </c>
      <c r="DX180" s="41">
        <f>IF(AW180="","",IF(成就内容!AN$124&lt;&gt;"",MAX(ROUNDUP(SMALL(AW$169:AW$218,$L180)/1000,0)*1000,1000),0))</f>
        <v>0</v>
      </c>
      <c r="DY180" s="41">
        <f>IF(AX180="","",IF(成就内容!AO$124&lt;&gt;"",MAX(ROUNDUP(SMALL(AX$169:AX$218,$L180)/1000,0)*1000,1000),0))</f>
        <v>0</v>
      </c>
      <c r="DZ180" s="41">
        <f>IF(AY180="","",IF(成就内容!AP$124&lt;&gt;"",MAX(ROUNDUP(SMALL(AY$169:AY$218,$L180)/1000,0)*1000,1000),0))</f>
        <v>0</v>
      </c>
      <c r="EA180" s="41">
        <f>IF(AZ180="","",IF(成就内容!AQ$124&lt;&gt;"",MAX(ROUNDUP(SMALL(AZ$169:AZ$218,$L180)/1000,0)*1000,1000),0))</f>
        <v>0</v>
      </c>
      <c r="EB180" s="41">
        <f>IF(BA180="","",IF(成就内容!AR$124&lt;&gt;"",MAX(ROUNDUP(SMALL(BA$169:BA$218,$L180)/1000,0)*1000,1000),0))</f>
        <v>0</v>
      </c>
      <c r="EC180" s="41">
        <f>IF(BB180="","",IF(成就内容!AS$124&lt;&gt;"",MAX(ROUNDUP(SMALL(BB$169:BB$218,$L180)/1000,0)*1000,1000),0))</f>
        <v>0</v>
      </c>
      <c r="ED180" s="41">
        <f>IF(BC180="","",IF(成就内容!AT$124&lt;&gt;"",MAX(ROUNDUP(SMALL(BC$169:BC$218,$L180)/1000,0)*1000,1000),0))</f>
        <v>0</v>
      </c>
      <c r="EE180" s="41">
        <f>IF(BD180="","",IF(成就内容!AU$124&lt;&gt;"",MAX(ROUNDUP(SMALL(BD$169:BD$218,$L180)/1000,0)*1000,1000),0))</f>
        <v>823000</v>
      </c>
      <c r="EF180" s="41">
        <f>IF(BE180="","",IF(成就内容!AV$124&lt;&gt;"",MAX(ROUNDUP(SMALL(BE$169:BE$218,$L180)/1000,0)*1000,1000),0))</f>
        <v>1028000</v>
      </c>
      <c r="EG180" s="41">
        <f>IF(BF180="","",IF(成就内容!AW$124&lt;&gt;"",MAX(ROUNDUP(SMALL(BF$169:BF$218,$L180)/1000,0)*1000,1000),0))</f>
        <v>0</v>
      </c>
      <c r="EH180" s="41">
        <f>IF(BG180="","",IF(成就内容!AX$124&lt;&gt;"",MAX(ROUNDUP(SMALL(BG$169:BG$218,$L180)/1000,0)*1000,1000),0))</f>
        <v>823000</v>
      </c>
      <c r="EI180" s="41">
        <f>IF(BH180="","",IF(成就内容!AY$124&lt;&gt;"",MAX(ROUNDUP(SMALL(BH$169:BH$218,$L180)/1000,0)*1000,1000),0))</f>
        <v>0</v>
      </c>
      <c r="EJ180" s="41">
        <f>IF(BI180="","",IF(成就内容!AZ$124&lt;&gt;"",MAX(ROUNDUP(SMALL(BI$169:BI$218,$L180)/1000,0)*1000,1000),0))</f>
        <v>0</v>
      </c>
      <c r="EK180" s="41">
        <f>IF(BJ180="","",IF(成就内容!BA$124&lt;&gt;"",MAX(ROUNDUP(SMALL(BJ$169:BJ$218,$L180)/1000,0)*1000,1000),0))</f>
        <v>0</v>
      </c>
      <c r="EL180" s="41">
        <f>IF(BK180="","",IF(成就内容!BB$124&lt;&gt;"",MAX(ROUNDUP(SMALL(BK$169:BK$218,$L180)/1000,0)*1000,1000),0))</f>
        <v>0</v>
      </c>
      <c r="EM180" s="41">
        <f>IF(BL180="","",IF(成就内容!BC$124&lt;&gt;"",MAX(ROUNDUP(SMALL(BL$169:BL$218,$L180)/1000,0)*1000,1000),0))</f>
        <v>132000</v>
      </c>
      <c r="EN180" s="41">
        <f>IF(BM180="","",IF(成就内容!BD$124&lt;&gt;"",MAX(ROUNDUP(SMALL(BM$169:BM$218,$L180)/1000,0)*1000,1000),0))</f>
        <v>0</v>
      </c>
      <c r="EO180" s="41">
        <f>IF(BN180="","",IF(成就内容!BE$124&lt;&gt;"",MAX(ROUNDUP(SMALL(BN$169:BN$218,$L180)/1000,0)*1000,1000),0))</f>
        <v>0</v>
      </c>
      <c r="EP180" s="41">
        <f>IF(BO180="","",IF(成就内容!BF$124&lt;&gt;"",MAX(ROUNDUP(SMALL(BO$169:BO$218,$L180)/1000,0)*1000,1000),0))</f>
        <v>0</v>
      </c>
      <c r="EQ180" s="41">
        <f>IF(BP180="","",IF(成就内容!BG$124&lt;&gt;"",MAX(ROUNDUP(SMALL(BP$169:BP$218,$L180)/1000,0)*1000,1000),0))</f>
        <v>0</v>
      </c>
      <c r="ER180" s="41">
        <f>IF(BQ180="","",IF(成就内容!BH$124&lt;&gt;"",MAX(ROUNDUP(SMALL(BQ$169:BQ$218,$L180)/1000,0)*1000,1000),0))</f>
        <v>0</v>
      </c>
      <c r="ES180" s="41" t="str">
        <f>IF(BR180="","",IF(成就内容!BI$124&lt;&gt;"",MAX(ROUNDUP(SMALL(BR$169:BR$218,$L180)/1000,0)*1000,1000),0))</f>
        <v/>
      </c>
      <c r="ET180" s="41">
        <f>IF(BS180="","",IF(成就内容!BJ$124&lt;&gt;"",MAX(ROUNDUP(SMALL(BS$169:BS$218,$L180)/1000,0)*1000,1000),0))</f>
        <v>0</v>
      </c>
      <c r="EU180" s="41">
        <f>IF(BT180="","",IF(成就内容!BK$124&lt;&gt;"",MAX(ROUNDUP(SMALL(BT$169:BT$218,$L180)/1000,0)*1000,1000),0))</f>
        <v>0</v>
      </c>
      <c r="EV180" s="41">
        <f>IF(BU180="","",IF(成就内容!BL$124&lt;&gt;"",MAX(ROUNDUP(SMALL(BU$169:BU$218,$L180)/1000,0)*1000,1000),0))</f>
        <v>66000</v>
      </c>
      <c r="EW180" s="41">
        <f>IF(BV180="","",IF(成就内容!BM$124&lt;&gt;"",MAX(ROUNDUP(SMALL(BV$169:BV$218,$L180)/1000,0)*1000,1000),0))</f>
        <v>0</v>
      </c>
      <c r="EX180" s="41">
        <f>IF(BW180="","",IF(成就内容!BN$124&lt;&gt;"",MAX(ROUNDUP(SMALL(BW$169:BW$218,$L180)/1000,0)*1000,1000),0))</f>
        <v>0</v>
      </c>
      <c r="EY180" s="41">
        <f>IF(BX180="","",IF(成就内容!BO$124&lt;&gt;"",MAX(ROUNDUP(SMALL(BX$169:BX$218,$L180)/1000,0)*1000,1000),0))</f>
        <v>0</v>
      </c>
      <c r="EZ180" s="41">
        <f>IF(BY180="","",IF(成就内容!BP$124&lt;&gt;"",MAX(ROUNDUP(SMALL(BY$169:BY$218,$L180)/1000,0)*1000,1000),0))</f>
        <v>0</v>
      </c>
      <c r="FA180" s="41">
        <f>IF(BZ180="","",IF(成就内容!BQ$124&lt;&gt;"",MAX(ROUNDUP(SMALL(BZ$169:BZ$218,$L180)/1000,0)*1000,1000),0))</f>
        <v>0</v>
      </c>
      <c r="FB180" s="41">
        <f>IF(CA180="","",IF(成就内容!BR$124&lt;&gt;"",MAX(ROUNDUP(SMALL(CA$169:CA$218,$L180)/1000,0)*1000,1000),0))</f>
        <v>0</v>
      </c>
      <c r="FC180" s="41">
        <f>IF(CB180="","",IF(成就内容!BS$124&lt;&gt;"",MAX(ROUNDUP(SMALL(CB$169:CB$218,$L180)/1000,0)*1000,1000),0))</f>
        <v>0</v>
      </c>
      <c r="FD180" s="41">
        <f>IF(CC180="","",IF(成就内容!BT$124&lt;&gt;"",MAX(ROUNDUP(SMALL(CC$169:CC$218,$L180)/1000,0)*1000,1000),0))</f>
        <v>0</v>
      </c>
      <c r="FE180" s="41">
        <f>IF(CD180="","",IF(成就内容!BU$124&lt;&gt;"",MAX(ROUNDUP(SMALL(CD$169:CD$218,$L180)/1000,0)*1000,1000),0))</f>
        <v>0</v>
      </c>
      <c r="FF180" s="41" t="str">
        <f>IF(CE180="","",IF(成就内容!BV$124&lt;&gt;"",MAX(ROUNDUP(SMALL(CE$169:CE$218,$L180)/1000,0)*1000,1000),0))</f>
        <v/>
      </c>
      <c r="FG180" s="41">
        <f>IF(CF180="","",IF(成就内容!BW$124&lt;&gt;"",MAX(ROUNDUP(SMALL(CF$169:CF$218,$L180)/1000,0)*1000,1000),0))</f>
        <v>0</v>
      </c>
      <c r="FH180" s="41">
        <f>IF(CG180="","",IF(成就内容!BX$124&lt;&gt;"",MAX(ROUNDUP(SMALL(CG$169:CG$218,$L180)/1000,0)*1000,1000),0))</f>
        <v>0</v>
      </c>
      <c r="FI180" s="41">
        <f>IF(CH180="","",IF(成就内容!BY$124&lt;&gt;"",MAX(ROUNDUP(SMALL(CH$169:CH$218,$L180)/1000,0)*1000,1000),0))</f>
        <v>0</v>
      </c>
      <c r="FJ180" s="41">
        <f>IF(CI180="","",IF(成就内容!BZ$124&lt;&gt;"",MAX(ROUNDUP(SMALL(CI$169:CI$218,$L180)/1000,0)*1000,1000),0))</f>
        <v>0</v>
      </c>
    </row>
    <row r="181" spans="1:166" x14ac:dyDescent="0.15">
      <c r="L181" s="25">
        <v>13</v>
      </c>
      <c r="M181" s="41">
        <f>IF(成就内容!D19="","",INDEX($F$4:$F$178*成就内容!D$124/SUM(成就内容!$D$124:$BZ$124),成就内容!D75,1)-SUM(M$169:M180))</f>
        <v>0</v>
      </c>
      <c r="N181" s="41" t="str">
        <f>IF(成就内容!E19="","",INDEX($F$4:$F$178*成就内容!E$124/SUM(成就内容!$D$124:$BZ$124),成就内容!E75,1)-SUM(N$169:N180))</f>
        <v/>
      </c>
      <c r="O181" s="41">
        <f>IF(成就内容!F19="","",INDEX($F$4:$F$178*成就内容!F$124/SUM(成就内容!$D$124:$BZ$124),成就内容!F75,1)-SUM(O$169:O180))</f>
        <v>0</v>
      </c>
      <c r="P181" s="41" t="str">
        <f>IF(成就内容!G19="","",INDEX($F$4:$F$178*成就内容!G$124/SUM(成就内容!$D$124:$BZ$124),成就内容!G75,1)-SUM(P$169:P180))</f>
        <v/>
      </c>
      <c r="Q181" s="41">
        <f>IF(成就内容!H19="","",INDEX($F$4:$F$178*成就内容!H$124/SUM(成就内容!$D$124:$BZ$124),成就内容!H75,1)-SUM(Q$169:Q180))</f>
        <v>0</v>
      </c>
      <c r="R181" s="41">
        <f>IF(成就内容!I19="","",INDEX($F$4:$F$178*成就内容!I$124/SUM(成就内容!$D$124:$BZ$124),成就内容!I75,1)-SUM(R$169:R180))</f>
        <v>0</v>
      </c>
      <c r="S181" s="41">
        <f>IF(成就内容!J19="","",INDEX($F$4:$F$178*成就内容!J$124/SUM(成就内容!$D$124:$BZ$124),成就内容!J75,1)-SUM(S$169:S180))</f>
        <v>0</v>
      </c>
      <c r="T181" s="41">
        <f>IF(成就内容!K19="","",INDEX($F$4:$F$178*成就内容!K$124/SUM(成就内容!$D$124:$BZ$124),成就内容!K75,1)-SUM(T$169:T180))</f>
        <v>0</v>
      </c>
      <c r="U181" s="41">
        <f>IF(成就内容!L19="","",INDEX($F$4:$F$178*成就内容!L$124/SUM(成就内容!$D$124:$BZ$124),成就内容!L75,1)-SUM(U$169:U180))</f>
        <v>0</v>
      </c>
      <c r="V181" s="41">
        <f>IF(成就内容!M19="","",INDEX($F$4:$F$178*成就内容!M$124/SUM(成就内容!$D$124:$BZ$124),成就内容!M75,1)-SUM(V$169:V180))</f>
        <v>131578.94736842101</v>
      </c>
      <c r="W181" s="41">
        <f>IF(成就内容!N19="","",INDEX($F$4:$F$178*成就内容!N$124/SUM(成就内容!$D$124:$BZ$124),成就内容!N75,1)-SUM(W$169:W180))</f>
        <v>0</v>
      </c>
      <c r="X181" s="41">
        <f>IF(成就内容!O19="","",INDEX($F$4:$F$178*成就内容!O$124/SUM(成就内容!$D$124:$BZ$124),成就内容!O75,1)-SUM(X$169:X180))</f>
        <v>0</v>
      </c>
      <c r="Y181" s="41">
        <f>IF(成就内容!P19="","",INDEX($F$4:$F$178*成就内容!P$124/SUM(成就内容!$D$124:$BZ$124),成就内容!P75,1)-SUM(Y$169:Y180))</f>
        <v>0</v>
      </c>
      <c r="Z181" s="41">
        <f>IF(成就内容!Q19="","",INDEX($F$4:$F$178*成就内容!Q$124/SUM(成就内容!$D$124:$BZ$124),成就内容!Q75,1)-SUM(Z$169:Z180))</f>
        <v>0</v>
      </c>
      <c r="AA181" s="41">
        <f>IF(成就内容!R19="","",INDEX($F$4:$F$178*成就内容!R$124/SUM(成就内容!$D$124:$BZ$124),成就内容!R75,1)-SUM(AA$169:AA180))</f>
        <v>0</v>
      </c>
      <c r="AB181" s="41">
        <f>IF(成就内容!S19="","",INDEX($F$4:$F$178*成就内容!S$124/SUM(成就内容!$D$124:$BZ$124),成就内容!S75,1)-SUM(AB$169:AB180))</f>
        <v>0</v>
      </c>
      <c r="AC181" s="41">
        <f>IF(成就内容!T19="","",INDEX($F$4:$F$178*成就内容!T$124/SUM(成就内容!$D$124:$BZ$124),成就内容!T75,1)-SUM(AC$169:AC180))</f>
        <v>0</v>
      </c>
      <c r="AD181" s="41">
        <f>IF(成就内容!U19="","",INDEX($F$4:$F$178*成就内容!U$124/SUM(成就内容!$D$124:$BZ$124),成就内容!U75,1)-SUM(AD$169:AD180))</f>
        <v>0</v>
      </c>
      <c r="AE181" s="41">
        <f>IF(成就内容!V19="","",INDEX($F$4:$F$178*成就内容!V$124/SUM(成就内容!$D$124:$BZ$124),成就内容!V75,1)-SUM(AE$169:AE180))</f>
        <v>230263.1578947368</v>
      </c>
      <c r="AF181" s="41">
        <f>IF(成就内容!W19="","",INDEX($F$4:$F$178*成就内容!W$124/SUM(成就内容!$D$124:$BZ$124),成就内容!W75,1)-SUM(AF$169:AF180))</f>
        <v>0</v>
      </c>
      <c r="AG181" s="41">
        <f>IF(成就内容!X19="","",INDEX($F$4:$F$178*成就内容!X$124/SUM(成就内容!$D$124:$BZ$124),成就内容!X75,1)-SUM(AG$169:AG180))</f>
        <v>0</v>
      </c>
      <c r="AH181" s="41">
        <f>IF(成就内容!Y19="","",INDEX($F$4:$F$178*成就内容!Y$124/SUM(成就内容!$D$124:$BZ$124),成就内容!Y75,1)-SUM(AH$169:AH180))</f>
        <v>0</v>
      </c>
      <c r="AI181" s="41" t="str">
        <f>IF(成就内容!Z19="","",INDEX($F$4:$F$178*成就内容!Z$124/SUM(成就内容!$D$124:$BZ$124),成就内容!Z75,1)-SUM(AI$169:AI180))</f>
        <v/>
      </c>
      <c r="AJ181" s="41">
        <f>IF(成就内容!AA19="","",INDEX($F$4:$F$178*成就内容!AA$124/SUM(成就内容!$D$124:$BZ$124),成就内容!AA75,1)-SUM(AJ$169:AJ180))</f>
        <v>82236.842105263146</v>
      </c>
      <c r="AK181" s="41">
        <f>IF(成就内容!AB19="","",INDEX($F$4:$F$178*成就内容!AB$124/SUM(成就内容!$D$124:$BZ$124),成就内容!AB75,1)-SUM(AK$169:AK180))</f>
        <v>0</v>
      </c>
      <c r="AL181" s="41">
        <f>IF(成就内容!AC19="","",INDEX($F$4:$F$178*成就内容!AC$124/SUM(成就内容!$D$124:$BZ$124),成就内容!AC75,1)-SUM(AL$169:AL180))</f>
        <v>65789.473684210505</v>
      </c>
      <c r="AM181" s="41">
        <f>IF(成就内容!AD19="","",INDEX($F$4:$F$178*成就内容!AD$124/SUM(成就内容!$D$124:$BZ$124),成就内容!AD75,1)-SUM(AM$169:AM180))</f>
        <v>65789.473684210505</v>
      </c>
      <c r="AN181" s="41">
        <f>IF(成就内容!AE19="","",INDEX($F$4:$F$178*成就内容!AE$124/SUM(成就内容!$D$124:$BZ$124),成就内容!AE75,1)-SUM(AN$169:AN180))</f>
        <v>65789.473684210505</v>
      </c>
      <c r="AO181" s="41">
        <f>IF(成就内容!AF19="","",INDEX($F$4:$F$178*成就内容!AF$124/SUM(成就内容!$D$124:$BZ$124),成就内容!AF75,1)-SUM(AO$169:AO180))</f>
        <v>65789.473684210505</v>
      </c>
      <c r="AP181" s="41">
        <f>IF(成就内容!AG19="","",INDEX($F$4:$F$178*成就内容!AG$124/SUM(成就内容!$D$124:$BZ$124),成就内容!AG75,1)-SUM(AP$169:AP180))</f>
        <v>0</v>
      </c>
      <c r="AQ181" s="41">
        <f>IF(成就内容!AH19="","",INDEX($F$4:$F$178*成就内容!AH$124/SUM(成就内容!$D$124:$BZ$124),成就内容!AH75,1)-SUM(AQ$169:AQ180))</f>
        <v>0</v>
      </c>
      <c r="AR181" s="41">
        <f>IF(成就内容!AI19="","",INDEX($F$4:$F$178*成就内容!AI$124/SUM(成就内容!$D$124:$BZ$124),成就内容!AI75,1)-SUM(AR$169:AR180))</f>
        <v>0</v>
      </c>
      <c r="AS181" s="41">
        <f>IF(成就内容!AJ19="","",INDEX($F$4:$F$178*成就内容!AJ$124/SUM(成就内容!$D$124:$BZ$124),成就内容!AJ75,1)-SUM(AS$169:AS180))</f>
        <v>0</v>
      </c>
      <c r="AT181" s="41" t="str">
        <f>IF(成就内容!AK19="","",INDEX($F$4:$F$178*成就内容!AK$124/SUM(成就内容!$D$124:$BZ$124),成就内容!AK75,1)-SUM(AT$169:AT180))</f>
        <v/>
      </c>
      <c r="AU181" s="41" t="str">
        <f>IF(成就内容!AL19="","",INDEX($F$4:$F$178*成就内容!AL$124/SUM(成就内容!$D$124:$BZ$124),成就内容!AL75,1)-SUM(AU$169:AU180))</f>
        <v/>
      </c>
      <c r="AV181" s="41">
        <f>IF(成就内容!AM19="","",INDEX($F$4:$F$178*成就内容!AM$124/SUM(成就内容!$D$124:$BZ$124),成就内容!AM75,1)-SUM(AV$169:AV180))</f>
        <v>0</v>
      </c>
      <c r="AW181" s="41">
        <f>IF(成就内容!AN19="","",INDEX($F$4:$F$178*成就内容!AN$124/SUM(成就内容!$D$124:$BZ$124),成就内容!AN75,1)-SUM(AW$169:AW180))</f>
        <v>0</v>
      </c>
      <c r="AX181" s="41">
        <f>IF(成就内容!AO19="","",INDEX($F$4:$F$178*成就内容!AO$124/SUM(成就内容!$D$124:$BZ$124),成就内容!AO75,1)-SUM(AX$169:AX180))</f>
        <v>0</v>
      </c>
      <c r="AY181" s="41">
        <f>IF(成就内容!AP19="","",INDEX($F$4:$F$178*成就内容!AP$124/SUM(成就内容!$D$124:$BZ$124),成就内容!AP75,1)-SUM(AY$169:AY180))</f>
        <v>0</v>
      </c>
      <c r="AZ181" s="41">
        <f>IF(成就内容!AQ19="","",INDEX($F$4:$F$178*成就内容!AQ$124/SUM(成就内容!$D$124:$BZ$124),成就内容!AQ75,1)-SUM(AZ$169:AZ180))</f>
        <v>0</v>
      </c>
      <c r="BA181" s="41">
        <f>IF(成就内容!AR19="","",INDEX($F$4:$F$178*成就内容!AR$124/SUM(成就内容!$D$124:$BZ$124),成就内容!AR75,1)-SUM(BA$169:BA180))</f>
        <v>0</v>
      </c>
      <c r="BB181" s="41">
        <f>IF(成就内容!AS19="","",INDEX($F$4:$F$178*成就内容!AS$124/SUM(成就内容!$D$124:$BZ$124),成就内容!AS75,1)-SUM(BB$169:BB180))</f>
        <v>0</v>
      </c>
      <c r="BC181" s="41">
        <f>IF(成就内容!AT19="","",INDEX($F$4:$F$178*成就内容!AT$124/SUM(成就内容!$D$124:$BZ$124),成就内容!AT75,1)-SUM(BC$169:BC180))</f>
        <v>0</v>
      </c>
      <c r="BD181" s="41">
        <f>IF(成就内容!AU19="","",INDEX($F$4:$F$178*成就内容!AU$124/SUM(成就内容!$D$124:$BZ$124),成就内容!AU75,1)-SUM(BD$169:BD180))</f>
        <v>822368.42105263146</v>
      </c>
      <c r="BE181" s="41">
        <f>IF(成就内容!AV19="","",INDEX($F$4:$F$178*成就内容!AV$124/SUM(成就内容!$D$124:$BZ$124),成就内容!AV75,1)-SUM(BE$169:BE180))</f>
        <v>2569901.3157894737</v>
      </c>
      <c r="BF181" s="41">
        <f>IF(成就内容!AW19="","",INDEX($F$4:$F$178*成就内容!AW$124/SUM(成就内容!$D$124:$BZ$124),成就内容!AW75,1)-SUM(BF$169:BF180))</f>
        <v>0</v>
      </c>
      <c r="BG181" s="41">
        <f>IF(成就内容!AX19="","",INDEX($F$4:$F$178*成就内容!AX$124/SUM(成就内容!$D$124:$BZ$124),成就内容!AX75,1)-SUM(BG$169:BG180))</f>
        <v>822368.42105263146</v>
      </c>
      <c r="BH181" s="41">
        <f>IF(成就内容!AY19="","",INDEX($F$4:$F$178*成就内容!AY$124/SUM(成就内容!$D$124:$BZ$124),成就内容!AY75,1)-SUM(BH$169:BH180))</f>
        <v>0</v>
      </c>
      <c r="BI181" s="41">
        <f>IF(成就内容!AZ19="","",INDEX($F$4:$F$178*成就内容!AZ$124/SUM(成就内容!$D$124:$BZ$124),成就内容!AZ75,1)-SUM(BI$169:BI180))</f>
        <v>0</v>
      </c>
      <c r="BJ181" s="41">
        <f>IF(成就内容!BA19="","",INDEX($F$4:$F$178*成就内容!BA$124/SUM(成就内容!$D$124:$BZ$124),成就内容!BA75,1)-SUM(BJ$169:BJ180))</f>
        <v>0</v>
      </c>
      <c r="BK181" s="41">
        <f>IF(成就内容!BB19="","",INDEX($F$4:$F$178*成就内容!BB$124/SUM(成就内容!$D$124:$BZ$124),成就内容!BB75,1)-SUM(BK$169:BK180))</f>
        <v>0</v>
      </c>
      <c r="BL181" s="41">
        <f>IF(成就内容!BC19="","",INDEX($F$4:$F$178*成就内容!BC$124/SUM(成就内容!$D$124:$BZ$124),成就内容!BC75,1)-SUM(BL$169:BL180))</f>
        <v>230263.1578947368</v>
      </c>
      <c r="BM181" s="41">
        <f>IF(成就内容!BD19="","",INDEX($F$4:$F$178*成就内容!BD$124/SUM(成就内容!$D$124:$BZ$124),成就内容!BD75,1)-SUM(BM$169:BM180))</f>
        <v>0</v>
      </c>
      <c r="BN181" s="41">
        <f>IF(成就内容!BE19="","",INDEX($F$4:$F$178*成就内容!BE$124/SUM(成就内容!$D$124:$BZ$124),成就内容!BE75,1)-SUM(BN$169:BN180))</f>
        <v>0</v>
      </c>
      <c r="BO181" s="41">
        <f>IF(成就内容!BF19="","",INDEX($F$4:$F$178*成就内容!BF$124/SUM(成就内容!$D$124:$BZ$124),成就内容!BF75,1)-SUM(BO$169:BO180))</f>
        <v>0</v>
      </c>
      <c r="BP181" s="41">
        <f>IF(成就内容!BG19="","",INDEX($F$4:$F$178*成就内容!BG$124/SUM(成就内容!$D$124:$BZ$124),成就内容!BG75,1)-SUM(BP$169:BP180))</f>
        <v>0</v>
      </c>
      <c r="BQ181" s="41">
        <f>IF(成就内容!BH19="","",INDEX($F$4:$F$178*成就内容!BH$124/SUM(成就内容!$D$124:$BZ$124),成就内容!BH75,1)-SUM(BQ$169:BQ180))</f>
        <v>0</v>
      </c>
      <c r="BR181" s="41" t="str">
        <f>IF(成就内容!BI19="","",INDEX($F$4:$F$178*成就内容!BI$124/SUM(成就内容!$D$124:$BZ$124),成就内容!BI75,1)-SUM(BR$169:BR180))</f>
        <v/>
      </c>
      <c r="BS181" s="41">
        <f>IF(成就内容!BJ19="","",INDEX($F$4:$F$178*成就内容!BJ$124/SUM(成就内容!$D$124:$BZ$124),成就内容!BJ75,1)-SUM(BS$169:BS180))</f>
        <v>0</v>
      </c>
      <c r="BT181" s="41">
        <f>IF(成就内容!BK19="","",INDEX($F$4:$F$178*成就内容!BK$124/SUM(成就内容!$D$124:$BZ$124),成就内容!BK75,1)-SUM(BT$169:BT180))</f>
        <v>0</v>
      </c>
      <c r="BU181" s="41">
        <f>IF(成就内容!BL19="","",INDEX($F$4:$F$178*成就内容!BL$124/SUM(成就内容!$D$124:$BZ$124),成就内容!BL75,1)-SUM(BU$169:BU180))</f>
        <v>115131.5789473684</v>
      </c>
      <c r="BV181" s="41">
        <f>IF(成就内容!BM19="","",INDEX($F$4:$F$178*成就内容!BM$124/SUM(成就内容!$D$124:$BZ$124),成就内容!BM75,1)-SUM(BV$169:BV180))</f>
        <v>0</v>
      </c>
      <c r="BW181" s="41">
        <f>IF(成就内容!BN19="","",INDEX($F$4:$F$178*成就内容!BN$124/SUM(成就内容!$D$124:$BZ$124),成就内容!BN75,1)-SUM(BW$169:BW180))</f>
        <v>0</v>
      </c>
      <c r="BX181" s="41">
        <f>IF(成就内容!BO19="","",INDEX($F$4:$F$178*成就内容!BO$124/SUM(成就内容!$D$124:$BZ$124),成就内容!BO75,1)-SUM(BX$169:BX180))</f>
        <v>0</v>
      </c>
      <c r="BY181" s="41">
        <f>IF(成就内容!BP19="","",INDEX($F$4:$F$178*成就内容!BP$124/SUM(成就内容!$D$124:$BZ$124),成就内容!BP75,1)-SUM(BY$169:BY180))</f>
        <v>0</v>
      </c>
      <c r="BZ181" s="41">
        <f>IF(成就内容!BQ19="","",INDEX($F$4:$F$178*成就内容!BQ$124/SUM(成就内容!$D$124:$BZ$124),成就内容!BQ75,1)-SUM(BZ$169:BZ180))</f>
        <v>0</v>
      </c>
      <c r="CA181" s="41">
        <f>IF(成就内容!BR19="","",INDEX($F$4:$F$178*成就内容!BR$124/SUM(成就内容!$D$124:$BZ$124),成就内容!BR75,1)-SUM(CA$169:CA180))</f>
        <v>0</v>
      </c>
      <c r="CB181" s="41">
        <f>IF(成就内容!BS19="","",INDEX($F$4:$F$178*成就内容!BS$124/SUM(成就内容!$D$124:$BZ$124),成就内容!BS75,1)-SUM(CB$169:CB180))</f>
        <v>0</v>
      </c>
      <c r="CC181" s="41">
        <f>IF(成就内容!BT19="","",INDEX($F$4:$F$178*成就内容!BT$124/SUM(成就内容!$D$124:$BZ$124),成就内容!BT75,1)-SUM(CC$169:CC180))</f>
        <v>0</v>
      </c>
      <c r="CD181" s="41">
        <f>IF(成就内容!BU19="","",INDEX($F$4:$F$178*成就内容!BU$124/SUM(成就内容!$D$124:$BZ$124),成就内容!BU75,1)-SUM(CD$169:CD180))</f>
        <v>0</v>
      </c>
      <c r="CE181" s="41" t="str">
        <f>IF(成就内容!BV19="","",INDEX($F$4:$F$178*成就内容!BV$124/SUM(成就内容!$D$124:$BZ$124),成就内容!BV75,1)-SUM(CE$169:CE180))</f>
        <v/>
      </c>
      <c r="CF181" s="41">
        <f>IF(成就内容!BW19="","",INDEX($F$4:$F$178*成就内容!BW$124/SUM(成就内容!$D$124:$BZ$124),成就内容!BW75,1)-SUM(CF$169:CF180))</f>
        <v>0</v>
      </c>
      <c r="CG181" s="41">
        <f>IF(成就内容!BX19="","",INDEX($F$4:$F$178*成就内容!BX$124/SUM(成就内容!$D$124:$BZ$124),成就内容!BX75,1)-SUM(CG$169:CG180))</f>
        <v>0</v>
      </c>
      <c r="CH181" s="41">
        <f>IF(成就内容!BY19="","",INDEX($F$4:$F$178*成就内容!BY$124/SUM(成就内容!$D$124:$BZ$124),成就内容!BY75,1)-SUM(CH$169:CH180))</f>
        <v>0</v>
      </c>
      <c r="CI181" s="41">
        <f>IF(成就内容!BZ19="","",INDEX($F$4:$F$178*成就内容!BZ$124/SUM(成就内容!$D$124:$BZ$124),成就内容!BZ75,1)-SUM(CI$169:CI180))</f>
        <v>0</v>
      </c>
      <c r="CM181" s="43">
        <v>13</v>
      </c>
      <c r="CN181" s="41">
        <f>IF(M181="","",IF(成就内容!D$124&lt;&gt;"",MAX(ROUNDUP(SMALL(M$169:M$218,$L181)/1000,0)*1000,1000),0))</f>
        <v>0</v>
      </c>
      <c r="CO181" s="41" t="str">
        <f>IF(N181="","",IF(成就内容!E$124&lt;&gt;"",MAX(ROUNDUP(SMALL(N$169:N$218,$L181)/1000,0)*1000,1000),0))</f>
        <v/>
      </c>
      <c r="CP181" s="41">
        <f>IF(O181="","",IF(成就内容!F$124&lt;&gt;"",MAX(ROUNDUP(SMALL(O$169:O$218,$L181)/1000,0)*1000,1000),0))</f>
        <v>0</v>
      </c>
      <c r="CQ181" s="41" t="str">
        <f>IF(P181="","",IF(成就内容!G$124&lt;&gt;"",MAX(ROUNDUP(SMALL(P$169:P$218,$L181)/1000,0)*1000,1000),0))</f>
        <v/>
      </c>
      <c r="CR181" s="41">
        <f>IF(Q181="","",IF(成就内容!H$124&lt;&gt;"",MAX(ROUNDUP(SMALL(Q$169:Q$218,$L181)/1000,0)*1000,1000),0))</f>
        <v>0</v>
      </c>
      <c r="CS181" s="41">
        <f>IF(R181="","",IF(成就内容!I$124&lt;&gt;"",MAX(ROUNDUP(SMALL(R$169:R$218,$L181)/1000,0)*1000,1000),0))</f>
        <v>0</v>
      </c>
      <c r="CT181" s="41">
        <f>IF(S181="","",IF(成就内容!J$124&lt;&gt;"",MAX(ROUNDUP(SMALL(S$169:S$218,$L181)/1000,0)*1000,1000),0))</f>
        <v>0</v>
      </c>
      <c r="CU181" s="41">
        <f>IF(T181="","",IF(成就内容!K$124&lt;&gt;"",MAX(ROUNDUP(SMALL(T$169:T$218,$L181)/1000,0)*1000,1000),0))</f>
        <v>0</v>
      </c>
      <c r="CV181" s="41">
        <f>IF(U181="","",IF(成就内容!L$124&lt;&gt;"",MAX(ROUNDUP(SMALL(U$169:U$218,$L181)/1000,0)*1000,1000),0))</f>
        <v>0</v>
      </c>
      <c r="CW181" s="41">
        <f>IF(V181="","",IF(成就内容!M$124&lt;&gt;"",MAX(ROUNDUP(SMALL(V$169:V$218,$L181)/1000,0)*1000,1000),0))</f>
        <v>132000</v>
      </c>
      <c r="CX181" s="41">
        <f>IF(W181="","",IF(成就内容!N$124&lt;&gt;"",MAX(ROUNDUP(SMALL(W$169:W$218,$L181)/1000,0)*1000,1000),0))</f>
        <v>0</v>
      </c>
      <c r="CY181" s="41">
        <f>IF(X181="","",IF(成就内容!O$124&lt;&gt;"",MAX(ROUNDUP(SMALL(X$169:X$218,$L181)/1000,0)*1000,1000),0))</f>
        <v>0</v>
      </c>
      <c r="CZ181" s="41">
        <f>IF(Y181="","",IF(成就内容!P$124&lt;&gt;"",MAX(ROUNDUP(SMALL(Y$169:Y$218,$L181)/1000,0)*1000,1000),0))</f>
        <v>0</v>
      </c>
      <c r="DA181" s="41">
        <f>IF(Z181="","",IF(成就内容!Q$124&lt;&gt;"",MAX(ROUNDUP(SMALL(Z$169:Z$218,$L181)/1000,0)*1000,1000),0))</f>
        <v>0</v>
      </c>
      <c r="DB181" s="41">
        <f>IF(AA181="","",IF(成就内容!R$124&lt;&gt;"",MAX(ROUNDUP(SMALL(AA$169:AA$218,$L181)/1000,0)*1000,1000),0))</f>
        <v>0</v>
      </c>
      <c r="DC181" s="41">
        <f>IF(AB181="","",IF(成就内容!S$124&lt;&gt;"",MAX(ROUNDUP(SMALL(AB$169:AB$218,$L181)/1000,0)*1000,1000),0))</f>
        <v>0</v>
      </c>
      <c r="DD181" s="41">
        <f>IF(AC181="","",IF(成就内容!T$124&lt;&gt;"",MAX(ROUNDUP(SMALL(AC$169:AC$218,$L181)/1000,0)*1000,1000),0))</f>
        <v>0</v>
      </c>
      <c r="DE181" s="41">
        <f>IF(AD181="","",IF(成就内容!U$124&lt;&gt;"",MAX(ROUNDUP(SMALL(AD$169:AD$218,$L181)/1000,0)*1000,1000),0))</f>
        <v>0</v>
      </c>
      <c r="DF181" s="41">
        <f>IF(AE181="","",IF(成就内容!V$124&lt;&gt;"",MAX(ROUNDUP(SMALL(AE$169:AE$218,$L181)/1000,0)*1000,1000),0))</f>
        <v>231000</v>
      </c>
      <c r="DG181" s="41">
        <f>IF(AF181="","",IF(成就内容!W$124&lt;&gt;"",MAX(ROUNDUP(SMALL(AF$169:AF$218,$L181)/1000,0)*1000,1000),0))</f>
        <v>0</v>
      </c>
      <c r="DH181" s="41">
        <f>IF(AG181="","",IF(成就内容!X$124&lt;&gt;"",MAX(ROUNDUP(SMALL(AG$169:AG$218,$L181)/1000,0)*1000,1000),0))</f>
        <v>0</v>
      </c>
      <c r="DI181" s="41">
        <f>IF(AH181="","",IF(成就内容!Y$124&lt;&gt;"",MAX(ROUNDUP(SMALL(AH$169:AH$218,$L181)/1000,0)*1000,1000),0))</f>
        <v>0</v>
      </c>
      <c r="DJ181" s="41" t="str">
        <f>IF(AI181="","",IF(成就内容!Z$124&lt;&gt;"",MAX(ROUNDUP(SMALL(AI$169:AI$218,$L181)/1000,0)*1000,1000),0))</f>
        <v/>
      </c>
      <c r="DK181" s="41">
        <f>IF(AJ181="","",IF(成就内容!AA$124&lt;&gt;"",MAX(ROUNDUP(SMALL(AJ$169:AJ$218,$L181)/1000,0)*1000,1000),0))</f>
        <v>149000</v>
      </c>
      <c r="DL181" s="41">
        <f>IF(AK181="","",IF(成就内容!AB$124&lt;&gt;"",MAX(ROUNDUP(SMALL(AK$169:AK$218,$L181)/1000,0)*1000,1000),0))</f>
        <v>0</v>
      </c>
      <c r="DM181" s="41">
        <f>IF(AL181="","",IF(成就内容!AC$124&lt;&gt;"",MAX(ROUNDUP(SMALL(AL$169:AL$218,$L181)/1000,0)*1000,1000),0))</f>
        <v>66000</v>
      </c>
      <c r="DN181" s="41">
        <f>IF(AM181="","",IF(成就内容!AD$124&lt;&gt;"",MAX(ROUNDUP(SMALL(AM$169:AM$218,$L181)/1000,0)*1000,1000),0))</f>
        <v>66000</v>
      </c>
      <c r="DO181" s="41">
        <f>IF(AN181="","",IF(成就内容!AE$124&lt;&gt;"",MAX(ROUNDUP(SMALL(AN$169:AN$218,$L181)/1000,0)*1000,1000),0))</f>
        <v>66000</v>
      </c>
      <c r="DP181" s="41">
        <f>IF(AO181="","",IF(成就内容!AF$124&lt;&gt;"",MAX(ROUNDUP(SMALL(AO$169:AO$218,$L181)/1000,0)*1000,1000),0))</f>
        <v>66000</v>
      </c>
      <c r="DQ181" s="41">
        <f>IF(AP181="","",IF(成就内容!AG$124&lt;&gt;"",MAX(ROUNDUP(SMALL(AP$169:AP$218,$L181)/1000,0)*1000,1000),0))</f>
        <v>0</v>
      </c>
      <c r="DR181" s="41">
        <f>IF(AQ181="","",IF(成就内容!AH$124&lt;&gt;"",MAX(ROUNDUP(SMALL(AQ$169:AQ$218,$L181)/1000,0)*1000,1000),0))</f>
        <v>0</v>
      </c>
      <c r="DS181" s="41">
        <f>IF(AR181="","",IF(成就内容!AI$124&lt;&gt;"",MAX(ROUNDUP(SMALL(AR$169:AR$218,$L181)/1000,0)*1000,1000),0))</f>
        <v>0</v>
      </c>
      <c r="DT181" s="41">
        <f>IF(AS181="","",IF(成就内容!AJ$124&lt;&gt;"",MAX(ROUNDUP(SMALL(AS$169:AS$218,$L181)/1000,0)*1000,1000),0))</f>
        <v>0</v>
      </c>
      <c r="DU181" s="41" t="str">
        <f>IF(AT181="","",IF(成就内容!AK$124&lt;&gt;"",MAX(ROUNDUP(SMALL(AT$169:AT$218,$L181)/1000,0)*1000,1000),0))</f>
        <v/>
      </c>
      <c r="DV181" s="41" t="str">
        <f>IF(AU181="","",IF(成就内容!AL$124&lt;&gt;"",MAX(ROUNDUP(SMALL(AU$169:AU$218,$L181)/1000,0)*1000,1000),0))</f>
        <v/>
      </c>
      <c r="DW181" s="41">
        <f>IF(AV181="","",IF(成就内容!AM$124&lt;&gt;"",MAX(ROUNDUP(SMALL(AV$169:AV$218,$L181)/1000,0)*1000,1000),0))</f>
        <v>0</v>
      </c>
      <c r="DX181" s="41">
        <f>IF(AW181="","",IF(成就内容!AN$124&lt;&gt;"",MAX(ROUNDUP(SMALL(AW$169:AW$218,$L181)/1000,0)*1000,1000),0))</f>
        <v>0</v>
      </c>
      <c r="DY181" s="41">
        <f>IF(AX181="","",IF(成就内容!AO$124&lt;&gt;"",MAX(ROUNDUP(SMALL(AX$169:AX$218,$L181)/1000,0)*1000,1000),0))</f>
        <v>0</v>
      </c>
      <c r="DZ181" s="41">
        <f>IF(AY181="","",IF(成就内容!AP$124&lt;&gt;"",MAX(ROUNDUP(SMALL(AY$169:AY$218,$L181)/1000,0)*1000,1000),0))</f>
        <v>0</v>
      </c>
      <c r="EA181" s="41">
        <f>IF(AZ181="","",IF(成就内容!AQ$124&lt;&gt;"",MAX(ROUNDUP(SMALL(AZ$169:AZ$218,$L181)/1000,0)*1000,1000),0))</f>
        <v>0</v>
      </c>
      <c r="EB181" s="41">
        <f>IF(BA181="","",IF(成就内容!AR$124&lt;&gt;"",MAX(ROUNDUP(SMALL(BA$169:BA$218,$L181)/1000,0)*1000,1000),0))</f>
        <v>0</v>
      </c>
      <c r="EC181" s="41">
        <f>IF(BB181="","",IF(成就内容!AS$124&lt;&gt;"",MAX(ROUNDUP(SMALL(BB$169:BB$218,$L181)/1000,0)*1000,1000),0))</f>
        <v>0</v>
      </c>
      <c r="ED181" s="41">
        <f>IF(BC181="","",IF(成就内容!AT$124&lt;&gt;"",MAX(ROUNDUP(SMALL(BC$169:BC$218,$L181)/1000,0)*1000,1000),0))</f>
        <v>0</v>
      </c>
      <c r="EE181" s="41">
        <f>IF(BD181="","",IF(成就内容!AU$124&lt;&gt;"",MAX(ROUNDUP(SMALL(BD$169:BD$218,$L181)/1000,0)*1000,1000),0))</f>
        <v>823000</v>
      </c>
      <c r="EF181" s="41">
        <f>IF(BE181="","",IF(成就内容!AV$124&lt;&gt;"",MAX(ROUNDUP(SMALL(BE$169:BE$218,$L181)/1000,0)*1000,1000),0))</f>
        <v>2570000</v>
      </c>
      <c r="EG181" s="41">
        <f>IF(BF181="","",IF(成就内容!AW$124&lt;&gt;"",MAX(ROUNDUP(SMALL(BF$169:BF$218,$L181)/1000,0)*1000,1000),0))</f>
        <v>0</v>
      </c>
      <c r="EH181" s="41">
        <f>IF(BG181="","",IF(成就内容!AX$124&lt;&gt;"",MAX(ROUNDUP(SMALL(BG$169:BG$218,$L181)/1000,0)*1000,1000),0))</f>
        <v>823000</v>
      </c>
      <c r="EI181" s="41">
        <f>IF(BH181="","",IF(成就内容!AY$124&lt;&gt;"",MAX(ROUNDUP(SMALL(BH$169:BH$218,$L181)/1000,0)*1000,1000),0))</f>
        <v>0</v>
      </c>
      <c r="EJ181" s="41">
        <f>IF(BI181="","",IF(成就内容!AZ$124&lt;&gt;"",MAX(ROUNDUP(SMALL(BI$169:BI$218,$L181)/1000,0)*1000,1000),0))</f>
        <v>0</v>
      </c>
      <c r="EK181" s="41">
        <f>IF(BJ181="","",IF(成就内容!BA$124&lt;&gt;"",MAX(ROUNDUP(SMALL(BJ$169:BJ$218,$L181)/1000,0)*1000,1000),0))</f>
        <v>0</v>
      </c>
      <c r="EL181" s="41">
        <f>IF(BK181="","",IF(成就内容!BB$124&lt;&gt;"",MAX(ROUNDUP(SMALL(BK$169:BK$218,$L181)/1000,0)*1000,1000),0))</f>
        <v>0</v>
      </c>
      <c r="EM181" s="41">
        <f>IF(BL181="","",IF(成就内容!BC$124&lt;&gt;"",MAX(ROUNDUP(SMALL(BL$169:BL$218,$L181)/1000,0)*1000,1000),0))</f>
        <v>231000</v>
      </c>
      <c r="EN181" s="41">
        <f>IF(BM181="","",IF(成就内容!BD$124&lt;&gt;"",MAX(ROUNDUP(SMALL(BM$169:BM$218,$L181)/1000,0)*1000,1000),0))</f>
        <v>0</v>
      </c>
      <c r="EO181" s="41">
        <f>IF(BN181="","",IF(成就内容!BE$124&lt;&gt;"",MAX(ROUNDUP(SMALL(BN$169:BN$218,$L181)/1000,0)*1000,1000),0))</f>
        <v>0</v>
      </c>
      <c r="EP181" s="41">
        <f>IF(BO181="","",IF(成就内容!BF$124&lt;&gt;"",MAX(ROUNDUP(SMALL(BO$169:BO$218,$L181)/1000,0)*1000,1000),0))</f>
        <v>0</v>
      </c>
      <c r="EQ181" s="41">
        <f>IF(BP181="","",IF(成就内容!BG$124&lt;&gt;"",MAX(ROUNDUP(SMALL(BP$169:BP$218,$L181)/1000,0)*1000,1000),0))</f>
        <v>0</v>
      </c>
      <c r="ER181" s="41">
        <f>IF(BQ181="","",IF(成就内容!BH$124&lt;&gt;"",MAX(ROUNDUP(SMALL(BQ$169:BQ$218,$L181)/1000,0)*1000,1000),0))</f>
        <v>0</v>
      </c>
      <c r="ES181" s="41" t="str">
        <f>IF(BR181="","",IF(成就内容!BI$124&lt;&gt;"",MAX(ROUNDUP(SMALL(BR$169:BR$218,$L181)/1000,0)*1000,1000),0))</f>
        <v/>
      </c>
      <c r="ET181" s="41">
        <f>IF(BS181="","",IF(成就内容!BJ$124&lt;&gt;"",MAX(ROUNDUP(SMALL(BS$169:BS$218,$L181)/1000,0)*1000,1000),0))</f>
        <v>0</v>
      </c>
      <c r="EU181" s="41">
        <f>IF(BT181="","",IF(成就内容!BK$124&lt;&gt;"",MAX(ROUNDUP(SMALL(BT$169:BT$218,$L181)/1000,0)*1000,1000),0))</f>
        <v>0</v>
      </c>
      <c r="EV181" s="41">
        <f>IF(BU181="","",IF(成就内容!BL$124&lt;&gt;"",MAX(ROUNDUP(SMALL(BU$169:BU$218,$L181)/1000,0)*1000,1000),0))</f>
        <v>116000</v>
      </c>
      <c r="EW181" s="41">
        <f>IF(BV181="","",IF(成就内容!BM$124&lt;&gt;"",MAX(ROUNDUP(SMALL(BV$169:BV$218,$L181)/1000,0)*1000,1000),0))</f>
        <v>0</v>
      </c>
      <c r="EX181" s="41">
        <f>IF(BW181="","",IF(成就内容!BN$124&lt;&gt;"",MAX(ROUNDUP(SMALL(BW$169:BW$218,$L181)/1000,0)*1000,1000),0))</f>
        <v>0</v>
      </c>
      <c r="EY181" s="41">
        <f>IF(BX181="","",IF(成就内容!BO$124&lt;&gt;"",MAX(ROUNDUP(SMALL(BX$169:BX$218,$L181)/1000,0)*1000,1000),0))</f>
        <v>0</v>
      </c>
      <c r="EZ181" s="41">
        <f>IF(BY181="","",IF(成就内容!BP$124&lt;&gt;"",MAX(ROUNDUP(SMALL(BY$169:BY$218,$L181)/1000,0)*1000,1000),0))</f>
        <v>0</v>
      </c>
      <c r="FA181" s="41">
        <f>IF(BZ181="","",IF(成就内容!BQ$124&lt;&gt;"",MAX(ROUNDUP(SMALL(BZ$169:BZ$218,$L181)/1000,0)*1000,1000),0))</f>
        <v>0</v>
      </c>
      <c r="FB181" s="41">
        <f>IF(CA181="","",IF(成就内容!BR$124&lt;&gt;"",MAX(ROUNDUP(SMALL(CA$169:CA$218,$L181)/1000,0)*1000,1000),0))</f>
        <v>0</v>
      </c>
      <c r="FC181" s="41">
        <f>IF(CB181="","",IF(成就内容!BS$124&lt;&gt;"",MAX(ROUNDUP(SMALL(CB$169:CB$218,$L181)/1000,0)*1000,1000),0))</f>
        <v>0</v>
      </c>
      <c r="FD181" s="41">
        <f>IF(CC181="","",IF(成就内容!BT$124&lt;&gt;"",MAX(ROUNDUP(SMALL(CC$169:CC$218,$L181)/1000,0)*1000,1000),0))</f>
        <v>0</v>
      </c>
      <c r="FE181" s="41">
        <f>IF(CD181="","",IF(成就内容!BU$124&lt;&gt;"",MAX(ROUNDUP(SMALL(CD$169:CD$218,$L181)/1000,0)*1000,1000),0))</f>
        <v>0</v>
      </c>
      <c r="FF181" s="41" t="str">
        <f>IF(CE181="","",IF(成就内容!BV$124&lt;&gt;"",MAX(ROUNDUP(SMALL(CE$169:CE$218,$L181)/1000,0)*1000,1000),0))</f>
        <v/>
      </c>
      <c r="FG181" s="41">
        <f>IF(CF181="","",IF(成就内容!BW$124&lt;&gt;"",MAX(ROUNDUP(SMALL(CF$169:CF$218,$L181)/1000,0)*1000,1000),0))</f>
        <v>0</v>
      </c>
      <c r="FH181" s="41">
        <f>IF(CG181="","",IF(成就内容!BX$124&lt;&gt;"",MAX(ROUNDUP(SMALL(CG$169:CG$218,$L181)/1000,0)*1000,1000),0))</f>
        <v>0</v>
      </c>
      <c r="FI181" s="41">
        <f>IF(CH181="","",IF(成就内容!BY$124&lt;&gt;"",MAX(ROUNDUP(SMALL(CH$169:CH$218,$L181)/1000,0)*1000,1000),0))</f>
        <v>0</v>
      </c>
      <c r="FJ181" s="41">
        <f>IF(CI181="","",IF(成就内容!BZ$124&lt;&gt;"",MAX(ROUNDUP(SMALL(CI$169:CI$218,$L181)/1000,0)*1000,1000),0))</f>
        <v>0</v>
      </c>
    </row>
    <row r="182" spans="1:166" x14ac:dyDescent="0.15">
      <c r="L182" s="25">
        <v>14</v>
      </c>
      <c r="M182" s="41">
        <f>IF(成就内容!D20="","",INDEX($F$4:$F$178*成就内容!D$124/SUM(成就内容!$D$124:$BZ$124),成就内容!D76,1)-SUM(M$169:M181))</f>
        <v>0</v>
      </c>
      <c r="N182" s="41" t="str">
        <f>IF(成就内容!E20="","",INDEX($F$4:$F$178*成就内容!E$124/SUM(成就内容!$D$124:$BZ$124),成就内容!E76,1)-SUM(N$169:N181))</f>
        <v/>
      </c>
      <c r="O182" s="41">
        <f>IF(成就内容!F20="","",INDEX($F$4:$F$178*成就内容!F$124/SUM(成就内容!$D$124:$BZ$124),成就内容!F76,1)-SUM(O$169:O181))</f>
        <v>0</v>
      </c>
      <c r="P182" s="41" t="str">
        <f>IF(成就内容!G20="","",INDEX($F$4:$F$178*成就内容!G$124/SUM(成就内容!$D$124:$BZ$124),成就内容!G76,1)-SUM(P$169:P181))</f>
        <v/>
      </c>
      <c r="Q182" s="41">
        <f>IF(成就内容!H20="","",INDEX($F$4:$F$178*成就内容!H$124/SUM(成就内容!$D$124:$BZ$124),成就内容!H76,1)-SUM(Q$169:Q181))</f>
        <v>0</v>
      </c>
      <c r="R182" s="41">
        <f>IF(成就内容!I20="","",INDEX($F$4:$F$178*成就内容!I$124/SUM(成就内容!$D$124:$BZ$124),成就内容!I76,1)-SUM(R$169:R181))</f>
        <v>0</v>
      </c>
      <c r="S182" s="41">
        <f>IF(成就内容!J20="","",INDEX($F$4:$F$178*成就内容!J$124/SUM(成就内容!$D$124:$BZ$124),成就内容!J76,1)-SUM(S$169:S181))</f>
        <v>0</v>
      </c>
      <c r="T182" s="41">
        <f>IF(成就内容!K20="","",INDEX($F$4:$F$178*成就内容!K$124/SUM(成就内容!$D$124:$BZ$124),成就内容!K76,1)-SUM(T$169:T181))</f>
        <v>0</v>
      </c>
      <c r="U182" s="41">
        <f>IF(成就内容!L20="","",INDEX($F$4:$F$178*成就内容!L$124/SUM(成就内容!$D$124:$BZ$124),成就内容!L76,1)-SUM(U$169:U181))</f>
        <v>0</v>
      </c>
      <c r="V182" s="41">
        <f>IF(成就内容!M20="","",INDEX($F$4:$F$178*成就内容!M$124/SUM(成就内容!$D$124:$BZ$124),成就内容!M76,1)-SUM(V$169:V181))</f>
        <v>279605.26315789483</v>
      </c>
      <c r="W182" s="41">
        <f>IF(成就内容!N20="","",INDEX($F$4:$F$178*成就内容!N$124/SUM(成就内容!$D$124:$BZ$124),成就内容!N76,1)-SUM(W$169:W181))</f>
        <v>0</v>
      </c>
      <c r="X182" s="41">
        <f>IF(成就内容!O20="","",INDEX($F$4:$F$178*成就内容!O$124/SUM(成就内容!$D$124:$BZ$124),成就内容!O76,1)-SUM(X$169:X181))</f>
        <v>0</v>
      </c>
      <c r="Y182" s="41" t="str">
        <f>IF(成就内容!P20="","",INDEX($F$4:$F$178*成就内容!P$124/SUM(成就内容!$D$124:$BZ$124),成就内容!P76,1)-SUM(Y$169:Y181))</f>
        <v/>
      </c>
      <c r="Z182" s="41">
        <f>IF(成就内容!Q20="","",INDEX($F$4:$F$178*成就内容!Q$124/SUM(成就内容!$D$124:$BZ$124),成就内容!Q76,1)-SUM(Z$169:Z181))</f>
        <v>0</v>
      </c>
      <c r="AA182" s="41">
        <f>IF(成就内容!R20="","",INDEX($F$4:$F$178*成就内容!R$124/SUM(成就内容!$D$124:$BZ$124),成就内容!R76,1)-SUM(AA$169:AA181))</f>
        <v>0</v>
      </c>
      <c r="AB182" s="41">
        <f>IF(成就内容!S20="","",INDEX($F$4:$F$178*成就内容!S$124/SUM(成就内容!$D$124:$BZ$124),成就内容!S76,1)-SUM(AB$169:AB181))</f>
        <v>0</v>
      </c>
      <c r="AC182" s="41">
        <f>IF(成就内容!T20="","",INDEX($F$4:$F$178*成就内容!T$124/SUM(成就内容!$D$124:$BZ$124),成就内容!T76,1)-SUM(AC$169:AC181))</f>
        <v>0</v>
      </c>
      <c r="AD182" s="41">
        <f>IF(成就内容!U20="","",INDEX($F$4:$F$178*成就内容!U$124/SUM(成就内容!$D$124:$BZ$124),成就内容!U76,1)-SUM(AD$169:AD181))</f>
        <v>0</v>
      </c>
      <c r="AE182" s="41">
        <f>IF(成就内容!V20="","",INDEX($F$4:$F$178*成就内容!V$124/SUM(成就内容!$D$124:$BZ$124),成就内容!V76,1)-SUM(AE$169:AE181))</f>
        <v>328947.3684210527</v>
      </c>
      <c r="AF182" s="41">
        <f>IF(成就内容!W20="","",INDEX($F$4:$F$178*成就内容!W$124/SUM(成就内容!$D$124:$BZ$124),成就内容!W76,1)-SUM(AF$169:AF181))</f>
        <v>0</v>
      </c>
      <c r="AG182" s="41">
        <f>IF(成就内容!X20="","",INDEX($F$4:$F$178*成就内容!X$124/SUM(成就内容!$D$124:$BZ$124),成就内容!X76,1)-SUM(AG$169:AG181))</f>
        <v>0</v>
      </c>
      <c r="AH182" s="41">
        <f>IF(成就内容!Y20="","",INDEX($F$4:$F$178*成就内容!Y$124/SUM(成就内容!$D$124:$BZ$124),成就内容!Y76,1)-SUM(AH$169:AH181))</f>
        <v>0</v>
      </c>
      <c r="AI182" s="41" t="str">
        <f>IF(成就内容!Z20="","",INDEX($F$4:$F$178*成就内容!Z$124/SUM(成就内容!$D$124:$BZ$124),成就内容!Z76,1)-SUM(AI$169:AI181))</f>
        <v/>
      </c>
      <c r="AJ182" s="41">
        <f>IF(成就内容!AA20="","",INDEX($F$4:$F$178*成就内容!AA$124/SUM(成就内容!$D$124:$BZ$124),成就内容!AA76,1)-SUM(AJ$169:AJ181))</f>
        <v>205592.10526315798</v>
      </c>
      <c r="AK182" s="41">
        <f>IF(成就内容!AB20="","",INDEX($F$4:$F$178*成就内容!AB$124/SUM(成就内容!$D$124:$BZ$124),成就内容!AB76,1)-SUM(AK$169:AK181))</f>
        <v>0</v>
      </c>
      <c r="AL182" s="41">
        <f>IF(成就内容!AC20="","",INDEX($F$4:$F$178*成就内容!AC$124/SUM(成就内容!$D$124:$BZ$124),成就内容!AC76,1)-SUM(AL$169:AL181))</f>
        <v>139802.63157894742</v>
      </c>
      <c r="AM182" s="41">
        <f>IF(成就内容!AD20="","",INDEX($F$4:$F$178*成就内容!AD$124/SUM(成就内容!$D$124:$BZ$124),成就内容!AD76,1)-SUM(AM$169:AM181))</f>
        <v>164473.68421052635</v>
      </c>
      <c r="AN182" s="41">
        <f>IF(成就内容!AE20="","",INDEX($F$4:$F$178*成就内容!AE$124/SUM(成就内容!$D$124:$BZ$124),成就内容!AE76,1)-SUM(AN$169:AN181))</f>
        <v>164473.68421052635</v>
      </c>
      <c r="AO182" s="41">
        <f>IF(成就内容!AF20="","",INDEX($F$4:$F$178*成就内容!AF$124/SUM(成就内容!$D$124:$BZ$124),成就内容!AF76,1)-SUM(AO$169:AO181))</f>
        <v>164473.68421052635</v>
      </c>
      <c r="AP182" s="41">
        <f>IF(成就内容!AG20="","",INDEX($F$4:$F$178*成就内容!AG$124/SUM(成就内容!$D$124:$BZ$124),成就内容!AG76,1)-SUM(AP$169:AP181))</f>
        <v>0</v>
      </c>
      <c r="AQ182" s="41">
        <f>IF(成就内容!AH20="","",INDEX($F$4:$F$178*成就内容!AH$124/SUM(成就内容!$D$124:$BZ$124),成就内容!AH76,1)-SUM(AQ$169:AQ181))</f>
        <v>0</v>
      </c>
      <c r="AR182" s="41">
        <f>IF(成就内容!AI20="","",INDEX($F$4:$F$178*成就内容!AI$124/SUM(成就内容!$D$124:$BZ$124),成就内容!AI76,1)-SUM(AR$169:AR181))</f>
        <v>0</v>
      </c>
      <c r="AS182" s="41">
        <f>IF(成就内容!AJ20="","",INDEX($F$4:$F$178*成就内容!AJ$124/SUM(成就内容!$D$124:$BZ$124),成就内容!AJ76,1)-SUM(AS$169:AS181))</f>
        <v>0</v>
      </c>
      <c r="AT182" s="41" t="str">
        <f>IF(成就内容!AK20="","",INDEX($F$4:$F$178*成就内容!AK$124/SUM(成就内容!$D$124:$BZ$124),成就内容!AK76,1)-SUM(AT$169:AT181))</f>
        <v/>
      </c>
      <c r="AU182" s="41" t="str">
        <f>IF(成就内容!AL20="","",INDEX($F$4:$F$178*成就内容!AL$124/SUM(成就内容!$D$124:$BZ$124),成就内容!AL76,1)-SUM(AU$169:AU181))</f>
        <v/>
      </c>
      <c r="AV182" s="41">
        <f>IF(成就内容!AM20="","",INDEX($F$4:$F$178*成就内容!AM$124/SUM(成就内容!$D$124:$BZ$124),成就内容!AM76,1)-SUM(AV$169:AV181))</f>
        <v>0</v>
      </c>
      <c r="AW182" s="41">
        <f>IF(成就内容!AN20="","",INDEX($F$4:$F$178*成就内容!AN$124/SUM(成就内容!$D$124:$BZ$124),成就内容!AN76,1)-SUM(AW$169:AW181))</f>
        <v>0</v>
      </c>
      <c r="AX182" s="41">
        <f>IF(成就内容!AO20="","",INDEX($F$4:$F$178*成就内容!AO$124/SUM(成就内容!$D$124:$BZ$124),成就内容!AO76,1)-SUM(AX$169:AX181))</f>
        <v>0</v>
      </c>
      <c r="AY182" s="41">
        <f>IF(成就内容!AP20="","",INDEX($F$4:$F$178*成就内容!AP$124/SUM(成就内容!$D$124:$BZ$124),成就内容!AP76,1)-SUM(AY$169:AY181))</f>
        <v>0</v>
      </c>
      <c r="AZ182" s="41">
        <f>IF(成就内容!AQ20="","",INDEX($F$4:$F$178*成就内容!AQ$124/SUM(成就内容!$D$124:$BZ$124),成就内容!AQ76,1)-SUM(AZ$169:AZ181))</f>
        <v>0</v>
      </c>
      <c r="BA182" s="41">
        <f>IF(成就内容!AR20="","",INDEX($F$4:$F$178*成就内容!AR$124/SUM(成就内容!$D$124:$BZ$124),成就内容!AR76,1)-SUM(BA$169:BA181))</f>
        <v>0</v>
      </c>
      <c r="BB182" s="41">
        <f>IF(成就内容!AS20="","",INDEX($F$4:$F$178*成就内容!AS$124/SUM(成就内容!$D$124:$BZ$124),成就内容!AS76,1)-SUM(BB$169:BB181))</f>
        <v>0</v>
      </c>
      <c r="BC182" s="41">
        <f>IF(成就内容!AT20="","",INDEX($F$4:$F$178*成就内容!AT$124/SUM(成就内容!$D$124:$BZ$124),成就内容!AT76,1)-SUM(BC$169:BC181))</f>
        <v>0</v>
      </c>
      <c r="BD182" s="41">
        <f>IF(成就内容!AU20="","",INDEX($F$4:$F$178*成就内容!AU$124/SUM(成就内容!$D$124:$BZ$124),成就内容!AU76,1)-SUM(BD$169:BD181))</f>
        <v>1439144.7368421052</v>
      </c>
      <c r="BE182" s="41">
        <f>IF(成就内容!AV20="","",INDEX($F$4:$F$178*成就内容!AV$124/SUM(成就内容!$D$124:$BZ$124),成就内容!AV76,1)-SUM(BE$169:BE181))</f>
        <v>2569901.3157894732</v>
      </c>
      <c r="BF182" s="41">
        <f>IF(成就内容!AW20="","",INDEX($F$4:$F$178*成就内容!AW$124/SUM(成就内容!$D$124:$BZ$124),成就内容!AW76,1)-SUM(BF$169:BF181))</f>
        <v>0</v>
      </c>
      <c r="BG182" s="41">
        <f>IF(成就内容!AX20="","",INDEX($F$4:$F$178*成就内容!AX$124/SUM(成就内容!$D$124:$BZ$124),成就内容!AX76,1)-SUM(BG$169:BG181))</f>
        <v>1439144.7368421052</v>
      </c>
      <c r="BH182" s="41">
        <f>IF(成就内容!AY20="","",INDEX($F$4:$F$178*成就内容!AY$124/SUM(成就内容!$D$124:$BZ$124),成就内容!AY76,1)-SUM(BH$169:BH181))</f>
        <v>0</v>
      </c>
      <c r="BI182" s="41">
        <f>IF(成就内容!AZ20="","",INDEX($F$4:$F$178*成就内容!AZ$124/SUM(成就内容!$D$124:$BZ$124),成就内容!AZ76,1)-SUM(BI$169:BI181))</f>
        <v>0</v>
      </c>
      <c r="BJ182" s="41">
        <f>IF(成就内容!BA20="","",INDEX($F$4:$F$178*成就内容!BA$124/SUM(成就内容!$D$124:$BZ$124),成就内容!BA76,1)-SUM(BJ$169:BJ181))</f>
        <v>0</v>
      </c>
      <c r="BK182" s="41">
        <f>IF(成就内容!BB20="","",INDEX($F$4:$F$178*成就内容!BB$124/SUM(成就内容!$D$124:$BZ$124),成就内容!BB76,1)-SUM(BK$169:BK181))</f>
        <v>0</v>
      </c>
      <c r="BL182" s="41">
        <f>IF(成就内容!BC20="","",INDEX($F$4:$F$178*成就内容!BC$124/SUM(成就内容!$D$124:$BZ$124),成就内容!BC76,1)-SUM(BL$169:BL181))</f>
        <v>328947.3684210527</v>
      </c>
      <c r="BM182" s="41">
        <f>IF(成就内容!BD20="","",INDEX($F$4:$F$178*成就内容!BD$124/SUM(成就内容!$D$124:$BZ$124),成就内容!BD76,1)-SUM(BM$169:BM181))</f>
        <v>0</v>
      </c>
      <c r="BN182" s="41">
        <f>IF(成就内容!BE20="","",INDEX($F$4:$F$178*成就内容!BE$124/SUM(成就内容!$D$124:$BZ$124),成就内容!BE76,1)-SUM(BN$169:BN181))</f>
        <v>0</v>
      </c>
      <c r="BO182" s="41">
        <f>IF(成就内容!BF20="","",INDEX($F$4:$F$178*成就内容!BF$124/SUM(成就内容!$D$124:$BZ$124),成就内容!BF76,1)-SUM(BO$169:BO181))</f>
        <v>0</v>
      </c>
      <c r="BP182" s="41">
        <f>IF(成就内容!BG20="","",INDEX($F$4:$F$178*成就内容!BG$124/SUM(成就内容!$D$124:$BZ$124),成就内容!BG76,1)-SUM(BP$169:BP181))</f>
        <v>0</v>
      </c>
      <c r="BQ182" s="41">
        <f>IF(成就内容!BH20="","",INDEX($F$4:$F$178*成就内容!BH$124/SUM(成就内容!$D$124:$BZ$124),成就内容!BH76,1)-SUM(BQ$169:BQ181))</f>
        <v>0</v>
      </c>
      <c r="BR182" s="41" t="str">
        <f>IF(成就内容!BI20="","",INDEX($F$4:$F$178*成就内容!BI$124/SUM(成就内容!$D$124:$BZ$124),成就内容!BI76,1)-SUM(BR$169:BR181))</f>
        <v/>
      </c>
      <c r="BS182" s="41">
        <f>IF(成就内容!BJ20="","",INDEX($F$4:$F$178*成就内容!BJ$124/SUM(成就内容!$D$124:$BZ$124),成就内容!BJ76,1)-SUM(BS$169:BS181))</f>
        <v>0</v>
      </c>
      <c r="BT182" s="41">
        <f>IF(成就内容!BK20="","",INDEX($F$4:$F$178*成就内容!BK$124/SUM(成就内容!$D$124:$BZ$124),成就内容!BK76,1)-SUM(BT$169:BT181))</f>
        <v>0</v>
      </c>
      <c r="BU182" s="41">
        <f>IF(成就内容!BL20="","",INDEX($F$4:$F$178*成就内容!BL$124/SUM(成就内容!$D$124:$BZ$124),成就内容!BL76,1)-SUM(BU$169:BU181))</f>
        <v>164473.68421052635</v>
      </c>
      <c r="BV182" s="41">
        <f>IF(成就内容!BM20="","",INDEX($F$4:$F$178*成就内容!BM$124/SUM(成就内容!$D$124:$BZ$124),成就内容!BM76,1)-SUM(BV$169:BV181))</f>
        <v>0</v>
      </c>
      <c r="BW182" s="41">
        <f>IF(成就内容!BN20="","",INDEX($F$4:$F$178*成就内容!BN$124/SUM(成就内容!$D$124:$BZ$124),成就内容!BN76,1)-SUM(BW$169:BW181))</f>
        <v>0</v>
      </c>
      <c r="BX182" s="41">
        <f>IF(成就内容!BO20="","",INDEX($F$4:$F$178*成就内容!BO$124/SUM(成就内容!$D$124:$BZ$124),成就内容!BO76,1)-SUM(BX$169:BX181))</f>
        <v>0</v>
      </c>
      <c r="BY182" s="41">
        <f>IF(成就内容!BP20="","",INDEX($F$4:$F$178*成就内容!BP$124/SUM(成就内容!$D$124:$BZ$124),成就内容!BP76,1)-SUM(BY$169:BY181))</f>
        <v>0</v>
      </c>
      <c r="BZ182" s="41">
        <f>IF(成就内容!BQ20="","",INDEX($F$4:$F$178*成就内容!BQ$124/SUM(成就内容!$D$124:$BZ$124),成就内容!BQ76,1)-SUM(BZ$169:BZ181))</f>
        <v>0</v>
      </c>
      <c r="CA182" s="41">
        <f>IF(成就内容!BR20="","",INDEX($F$4:$F$178*成就内容!BR$124/SUM(成就内容!$D$124:$BZ$124),成就内容!BR76,1)-SUM(CA$169:CA181))</f>
        <v>0</v>
      </c>
      <c r="CB182" s="41">
        <f>IF(成就内容!BS20="","",INDEX($F$4:$F$178*成就内容!BS$124/SUM(成就内容!$D$124:$BZ$124),成就内容!BS76,1)-SUM(CB$169:CB181))</f>
        <v>0</v>
      </c>
      <c r="CC182" s="41">
        <f>IF(成就内容!BT20="","",INDEX($F$4:$F$178*成就内容!BT$124/SUM(成就内容!$D$124:$BZ$124),成就内容!BT76,1)-SUM(CC$169:CC181))</f>
        <v>0</v>
      </c>
      <c r="CD182" s="41">
        <f>IF(成就内容!BU20="","",INDEX($F$4:$F$178*成就内容!BU$124/SUM(成就内容!$D$124:$BZ$124),成就内容!BU76,1)-SUM(CD$169:CD181))</f>
        <v>0</v>
      </c>
      <c r="CE182" s="41" t="str">
        <f>IF(成就内容!BV20="","",INDEX($F$4:$F$178*成就内容!BV$124/SUM(成就内容!$D$124:$BZ$124),成就内容!BV76,1)-SUM(CE$169:CE181))</f>
        <v/>
      </c>
      <c r="CF182" s="41">
        <f>IF(成就内容!BW20="","",INDEX($F$4:$F$178*成就内容!BW$124/SUM(成就内容!$D$124:$BZ$124),成就内容!BW76,1)-SUM(CF$169:CF181))</f>
        <v>0</v>
      </c>
      <c r="CG182" s="41">
        <f>IF(成就内容!BX20="","",INDEX($F$4:$F$178*成就内容!BX$124/SUM(成就内容!$D$124:$BZ$124),成就内容!BX76,1)-SUM(CG$169:CG181))</f>
        <v>0</v>
      </c>
      <c r="CH182" s="41">
        <f>IF(成就内容!BY20="","",INDEX($F$4:$F$178*成就内容!BY$124/SUM(成就内容!$D$124:$BZ$124),成就内容!BY76,1)-SUM(CH$169:CH181))</f>
        <v>0</v>
      </c>
      <c r="CI182" s="41">
        <f>IF(成就内容!BZ20="","",INDEX($F$4:$F$178*成就内容!BZ$124/SUM(成就内容!$D$124:$BZ$124),成就内容!BZ76,1)-SUM(CI$169:CI181))</f>
        <v>0</v>
      </c>
      <c r="CM182" s="43">
        <v>14</v>
      </c>
      <c r="CN182" s="41">
        <f>IF(M182="","",IF(成就内容!D$124&lt;&gt;"",MAX(ROUNDUP(SMALL(M$169:M$218,$L182)/1000,0)*1000,1000),0))</f>
        <v>0</v>
      </c>
      <c r="CO182" s="41" t="str">
        <f>IF(N182="","",IF(成就内容!E$124&lt;&gt;"",MAX(ROUNDUP(SMALL(N$169:N$218,$L182)/1000,0)*1000,1000),0))</f>
        <v/>
      </c>
      <c r="CP182" s="41">
        <f>IF(O182="","",IF(成就内容!F$124&lt;&gt;"",MAX(ROUNDUP(SMALL(O$169:O$218,$L182)/1000,0)*1000,1000),0))</f>
        <v>0</v>
      </c>
      <c r="CQ182" s="41" t="str">
        <f>IF(P182="","",IF(成就内容!G$124&lt;&gt;"",MAX(ROUNDUP(SMALL(P$169:P$218,$L182)/1000,0)*1000,1000),0))</f>
        <v/>
      </c>
      <c r="CR182" s="41">
        <f>IF(Q182="","",IF(成就内容!H$124&lt;&gt;"",MAX(ROUNDUP(SMALL(Q$169:Q$218,$L182)/1000,0)*1000,1000),0))</f>
        <v>0</v>
      </c>
      <c r="CS182" s="41">
        <f>IF(R182="","",IF(成就内容!I$124&lt;&gt;"",MAX(ROUNDUP(SMALL(R$169:R$218,$L182)/1000,0)*1000,1000),0))</f>
        <v>0</v>
      </c>
      <c r="CT182" s="41">
        <f>IF(S182="","",IF(成就内容!J$124&lt;&gt;"",MAX(ROUNDUP(SMALL(S$169:S$218,$L182)/1000,0)*1000,1000),0))</f>
        <v>0</v>
      </c>
      <c r="CU182" s="41">
        <f>IF(T182="","",IF(成就内容!K$124&lt;&gt;"",MAX(ROUNDUP(SMALL(T$169:T$218,$L182)/1000,0)*1000,1000),0))</f>
        <v>0</v>
      </c>
      <c r="CV182" s="41">
        <f>IF(U182="","",IF(成就内容!L$124&lt;&gt;"",MAX(ROUNDUP(SMALL(U$169:U$218,$L182)/1000,0)*1000,1000),0))</f>
        <v>0</v>
      </c>
      <c r="CW182" s="41">
        <f>IF(V182="","",IF(成就内容!M$124&lt;&gt;"",MAX(ROUNDUP(SMALL(V$169:V$218,$L182)/1000,0)*1000,1000),0))</f>
        <v>280000</v>
      </c>
      <c r="CX182" s="41">
        <f>IF(W182="","",IF(成就内容!N$124&lt;&gt;"",MAX(ROUNDUP(SMALL(W$169:W$218,$L182)/1000,0)*1000,1000),0))</f>
        <v>0</v>
      </c>
      <c r="CY182" s="41">
        <f>IF(X182="","",IF(成就内容!O$124&lt;&gt;"",MAX(ROUNDUP(SMALL(X$169:X$218,$L182)/1000,0)*1000,1000),0))</f>
        <v>0</v>
      </c>
      <c r="CZ182" s="41" t="str">
        <f>IF(Y182="","",IF(成就内容!P$124&lt;&gt;"",MAX(ROUNDUP(SMALL(Y$169:Y$218,$L182)/1000,0)*1000,1000),0))</f>
        <v/>
      </c>
      <c r="DA182" s="41">
        <f>IF(Z182="","",IF(成就内容!Q$124&lt;&gt;"",MAX(ROUNDUP(SMALL(Z$169:Z$218,$L182)/1000,0)*1000,1000),0))</f>
        <v>0</v>
      </c>
      <c r="DB182" s="41">
        <f>IF(AA182="","",IF(成就内容!R$124&lt;&gt;"",MAX(ROUNDUP(SMALL(AA$169:AA$218,$L182)/1000,0)*1000,1000),0))</f>
        <v>0</v>
      </c>
      <c r="DC182" s="41">
        <f>IF(AB182="","",IF(成就内容!S$124&lt;&gt;"",MAX(ROUNDUP(SMALL(AB$169:AB$218,$L182)/1000,0)*1000,1000),0))</f>
        <v>0</v>
      </c>
      <c r="DD182" s="41">
        <f>IF(AC182="","",IF(成就内容!T$124&lt;&gt;"",MAX(ROUNDUP(SMALL(AC$169:AC$218,$L182)/1000,0)*1000,1000),0))</f>
        <v>0</v>
      </c>
      <c r="DE182" s="41">
        <f>IF(AD182="","",IF(成就内容!U$124&lt;&gt;"",MAX(ROUNDUP(SMALL(AD$169:AD$218,$L182)/1000,0)*1000,1000),0))</f>
        <v>0</v>
      </c>
      <c r="DF182" s="41">
        <f>IF(AE182="","",IF(成就内容!V$124&lt;&gt;"",MAX(ROUNDUP(SMALL(AE$169:AE$218,$L182)/1000,0)*1000,1000),0))</f>
        <v>329000</v>
      </c>
      <c r="DG182" s="41">
        <f>IF(AF182="","",IF(成就内容!W$124&lt;&gt;"",MAX(ROUNDUP(SMALL(AF$169:AF$218,$L182)/1000,0)*1000,1000),0))</f>
        <v>0</v>
      </c>
      <c r="DH182" s="41">
        <f>IF(AG182="","",IF(成就内容!X$124&lt;&gt;"",MAX(ROUNDUP(SMALL(AG$169:AG$218,$L182)/1000,0)*1000,1000),0))</f>
        <v>0</v>
      </c>
      <c r="DI182" s="41">
        <f>IF(AH182="","",IF(成就内容!Y$124&lt;&gt;"",MAX(ROUNDUP(SMALL(AH$169:AH$218,$L182)/1000,0)*1000,1000),0))</f>
        <v>0</v>
      </c>
      <c r="DJ182" s="41" t="str">
        <f>IF(AI182="","",IF(成就内容!Z$124&lt;&gt;"",MAX(ROUNDUP(SMALL(AI$169:AI$218,$L182)/1000,0)*1000,1000),0))</f>
        <v/>
      </c>
      <c r="DK182" s="41">
        <f>IF(AJ182="","",IF(成就内容!AA$124&lt;&gt;"",MAX(ROUNDUP(SMALL(AJ$169:AJ$218,$L182)/1000,0)*1000,1000),0))</f>
        <v>165000</v>
      </c>
      <c r="DL182" s="41">
        <f>IF(AK182="","",IF(成就内容!AB$124&lt;&gt;"",MAX(ROUNDUP(SMALL(AK$169:AK$218,$L182)/1000,0)*1000,1000),0))</f>
        <v>0</v>
      </c>
      <c r="DM182" s="41">
        <f>IF(AL182="","",IF(成就内容!AC$124&lt;&gt;"",MAX(ROUNDUP(SMALL(AL$169:AL$218,$L182)/1000,0)*1000,1000),0))</f>
        <v>140000</v>
      </c>
      <c r="DN182" s="41">
        <f>IF(AM182="","",IF(成就内容!AD$124&lt;&gt;"",MAX(ROUNDUP(SMALL(AM$169:AM$218,$L182)/1000,0)*1000,1000),0))</f>
        <v>165000</v>
      </c>
      <c r="DO182" s="41">
        <f>IF(AN182="","",IF(成就内容!AE$124&lt;&gt;"",MAX(ROUNDUP(SMALL(AN$169:AN$218,$L182)/1000,0)*1000,1000),0))</f>
        <v>165000</v>
      </c>
      <c r="DP182" s="41">
        <f>IF(AO182="","",IF(成就内容!AF$124&lt;&gt;"",MAX(ROUNDUP(SMALL(AO$169:AO$218,$L182)/1000,0)*1000,1000),0))</f>
        <v>165000</v>
      </c>
      <c r="DQ182" s="41">
        <f>IF(AP182="","",IF(成就内容!AG$124&lt;&gt;"",MAX(ROUNDUP(SMALL(AP$169:AP$218,$L182)/1000,0)*1000,1000),0))</f>
        <v>0</v>
      </c>
      <c r="DR182" s="41">
        <f>IF(AQ182="","",IF(成就内容!AH$124&lt;&gt;"",MAX(ROUNDUP(SMALL(AQ$169:AQ$218,$L182)/1000,0)*1000,1000),0))</f>
        <v>0</v>
      </c>
      <c r="DS182" s="41">
        <f>IF(AR182="","",IF(成就内容!AI$124&lt;&gt;"",MAX(ROUNDUP(SMALL(AR$169:AR$218,$L182)/1000,0)*1000,1000),0))</f>
        <v>0</v>
      </c>
      <c r="DT182" s="41">
        <f>IF(AS182="","",IF(成就内容!AJ$124&lt;&gt;"",MAX(ROUNDUP(SMALL(AS$169:AS$218,$L182)/1000,0)*1000,1000),0))</f>
        <v>0</v>
      </c>
      <c r="DU182" s="41" t="str">
        <f>IF(AT182="","",IF(成就内容!AK$124&lt;&gt;"",MAX(ROUNDUP(SMALL(AT$169:AT$218,$L182)/1000,0)*1000,1000),0))</f>
        <v/>
      </c>
      <c r="DV182" s="41" t="str">
        <f>IF(AU182="","",IF(成就内容!AL$124&lt;&gt;"",MAX(ROUNDUP(SMALL(AU$169:AU$218,$L182)/1000,0)*1000,1000),0))</f>
        <v/>
      </c>
      <c r="DW182" s="41">
        <f>IF(AV182="","",IF(成就内容!AM$124&lt;&gt;"",MAX(ROUNDUP(SMALL(AV$169:AV$218,$L182)/1000,0)*1000,1000),0))</f>
        <v>0</v>
      </c>
      <c r="DX182" s="41">
        <f>IF(AW182="","",IF(成就内容!AN$124&lt;&gt;"",MAX(ROUNDUP(SMALL(AW$169:AW$218,$L182)/1000,0)*1000,1000),0))</f>
        <v>0</v>
      </c>
      <c r="DY182" s="41">
        <f>IF(AX182="","",IF(成就内容!AO$124&lt;&gt;"",MAX(ROUNDUP(SMALL(AX$169:AX$218,$L182)/1000,0)*1000,1000),0))</f>
        <v>0</v>
      </c>
      <c r="DZ182" s="41">
        <f>IF(AY182="","",IF(成就内容!AP$124&lt;&gt;"",MAX(ROUNDUP(SMALL(AY$169:AY$218,$L182)/1000,0)*1000,1000),0))</f>
        <v>0</v>
      </c>
      <c r="EA182" s="41">
        <f>IF(AZ182="","",IF(成就内容!AQ$124&lt;&gt;"",MAX(ROUNDUP(SMALL(AZ$169:AZ$218,$L182)/1000,0)*1000,1000),0))</f>
        <v>0</v>
      </c>
      <c r="EB182" s="41">
        <f>IF(BA182="","",IF(成就内容!AR$124&lt;&gt;"",MAX(ROUNDUP(SMALL(BA$169:BA$218,$L182)/1000,0)*1000,1000),0))</f>
        <v>0</v>
      </c>
      <c r="EC182" s="41">
        <f>IF(BB182="","",IF(成就内容!AS$124&lt;&gt;"",MAX(ROUNDUP(SMALL(BB$169:BB$218,$L182)/1000,0)*1000,1000),0))</f>
        <v>0</v>
      </c>
      <c r="ED182" s="41">
        <f>IF(BC182="","",IF(成就内容!AT$124&lt;&gt;"",MAX(ROUNDUP(SMALL(BC$169:BC$218,$L182)/1000,0)*1000,1000),0))</f>
        <v>0</v>
      </c>
      <c r="EE182" s="41">
        <f>IF(BD182="","",IF(成就内容!AU$124&lt;&gt;"",MAX(ROUNDUP(SMALL(BD$169:BD$218,$L182)/1000,0)*1000,1000),0))</f>
        <v>1440000</v>
      </c>
      <c r="EF182" s="41">
        <f>IF(BE182="","",IF(成就内容!AV$124&lt;&gt;"",MAX(ROUNDUP(SMALL(BE$169:BE$218,$L182)/1000,0)*1000,1000),0))</f>
        <v>2570000</v>
      </c>
      <c r="EG182" s="41">
        <f>IF(BF182="","",IF(成就内容!AW$124&lt;&gt;"",MAX(ROUNDUP(SMALL(BF$169:BF$218,$L182)/1000,0)*1000,1000),0))</f>
        <v>0</v>
      </c>
      <c r="EH182" s="41">
        <f>IF(BG182="","",IF(成就内容!AX$124&lt;&gt;"",MAX(ROUNDUP(SMALL(BG$169:BG$218,$L182)/1000,0)*1000,1000),0))</f>
        <v>1440000</v>
      </c>
      <c r="EI182" s="41">
        <f>IF(BH182="","",IF(成就内容!AY$124&lt;&gt;"",MAX(ROUNDUP(SMALL(BH$169:BH$218,$L182)/1000,0)*1000,1000),0))</f>
        <v>0</v>
      </c>
      <c r="EJ182" s="41">
        <f>IF(BI182="","",IF(成就内容!AZ$124&lt;&gt;"",MAX(ROUNDUP(SMALL(BI$169:BI$218,$L182)/1000,0)*1000,1000),0))</f>
        <v>0</v>
      </c>
      <c r="EK182" s="41">
        <f>IF(BJ182="","",IF(成就内容!BA$124&lt;&gt;"",MAX(ROUNDUP(SMALL(BJ$169:BJ$218,$L182)/1000,0)*1000,1000),0))</f>
        <v>0</v>
      </c>
      <c r="EL182" s="41">
        <f>IF(BK182="","",IF(成就内容!BB$124&lt;&gt;"",MAX(ROUNDUP(SMALL(BK$169:BK$218,$L182)/1000,0)*1000,1000),0))</f>
        <v>0</v>
      </c>
      <c r="EM182" s="41">
        <f>IF(BL182="","",IF(成就内容!BC$124&lt;&gt;"",MAX(ROUNDUP(SMALL(BL$169:BL$218,$L182)/1000,0)*1000,1000),0))</f>
        <v>329000</v>
      </c>
      <c r="EN182" s="41">
        <f>IF(BM182="","",IF(成就内容!BD$124&lt;&gt;"",MAX(ROUNDUP(SMALL(BM$169:BM$218,$L182)/1000,0)*1000,1000),0))</f>
        <v>0</v>
      </c>
      <c r="EO182" s="41">
        <f>IF(BN182="","",IF(成就内容!BE$124&lt;&gt;"",MAX(ROUNDUP(SMALL(BN$169:BN$218,$L182)/1000,0)*1000,1000),0))</f>
        <v>0</v>
      </c>
      <c r="EP182" s="41">
        <f>IF(BO182="","",IF(成就内容!BF$124&lt;&gt;"",MAX(ROUNDUP(SMALL(BO$169:BO$218,$L182)/1000,0)*1000,1000),0))</f>
        <v>0</v>
      </c>
      <c r="EQ182" s="41">
        <f>IF(BP182="","",IF(成就内容!BG$124&lt;&gt;"",MAX(ROUNDUP(SMALL(BP$169:BP$218,$L182)/1000,0)*1000,1000),0))</f>
        <v>0</v>
      </c>
      <c r="ER182" s="41">
        <f>IF(BQ182="","",IF(成就内容!BH$124&lt;&gt;"",MAX(ROUNDUP(SMALL(BQ$169:BQ$218,$L182)/1000,0)*1000,1000),0))</f>
        <v>0</v>
      </c>
      <c r="ES182" s="41" t="str">
        <f>IF(BR182="","",IF(成就内容!BI$124&lt;&gt;"",MAX(ROUNDUP(SMALL(BR$169:BR$218,$L182)/1000,0)*1000,1000),0))</f>
        <v/>
      </c>
      <c r="ET182" s="41">
        <f>IF(BS182="","",IF(成就内容!BJ$124&lt;&gt;"",MAX(ROUNDUP(SMALL(BS$169:BS$218,$L182)/1000,0)*1000,1000),0))</f>
        <v>0</v>
      </c>
      <c r="EU182" s="41">
        <f>IF(BT182="","",IF(成就内容!BK$124&lt;&gt;"",MAX(ROUNDUP(SMALL(BT$169:BT$218,$L182)/1000,0)*1000,1000),0))</f>
        <v>0</v>
      </c>
      <c r="EV182" s="41">
        <f>IF(BU182="","",IF(成就内容!BL$124&lt;&gt;"",MAX(ROUNDUP(SMALL(BU$169:BU$218,$L182)/1000,0)*1000,1000),0))</f>
        <v>165000</v>
      </c>
      <c r="EW182" s="41">
        <f>IF(BV182="","",IF(成就内容!BM$124&lt;&gt;"",MAX(ROUNDUP(SMALL(BV$169:BV$218,$L182)/1000,0)*1000,1000),0))</f>
        <v>0</v>
      </c>
      <c r="EX182" s="41">
        <f>IF(BW182="","",IF(成就内容!BN$124&lt;&gt;"",MAX(ROUNDUP(SMALL(BW$169:BW$218,$L182)/1000,0)*1000,1000),0))</f>
        <v>0</v>
      </c>
      <c r="EY182" s="41">
        <f>IF(BX182="","",IF(成就内容!BO$124&lt;&gt;"",MAX(ROUNDUP(SMALL(BX$169:BX$218,$L182)/1000,0)*1000,1000),0))</f>
        <v>0</v>
      </c>
      <c r="EZ182" s="41">
        <f>IF(BY182="","",IF(成就内容!BP$124&lt;&gt;"",MAX(ROUNDUP(SMALL(BY$169:BY$218,$L182)/1000,0)*1000,1000),0))</f>
        <v>0</v>
      </c>
      <c r="FA182" s="41">
        <f>IF(BZ182="","",IF(成就内容!BQ$124&lt;&gt;"",MAX(ROUNDUP(SMALL(BZ$169:BZ$218,$L182)/1000,0)*1000,1000),0))</f>
        <v>0</v>
      </c>
      <c r="FB182" s="41">
        <f>IF(CA182="","",IF(成就内容!BR$124&lt;&gt;"",MAX(ROUNDUP(SMALL(CA$169:CA$218,$L182)/1000,0)*1000,1000),0))</f>
        <v>0</v>
      </c>
      <c r="FC182" s="41">
        <f>IF(CB182="","",IF(成就内容!BS$124&lt;&gt;"",MAX(ROUNDUP(SMALL(CB$169:CB$218,$L182)/1000,0)*1000,1000),0))</f>
        <v>0</v>
      </c>
      <c r="FD182" s="41">
        <f>IF(CC182="","",IF(成就内容!BT$124&lt;&gt;"",MAX(ROUNDUP(SMALL(CC$169:CC$218,$L182)/1000,0)*1000,1000),0))</f>
        <v>0</v>
      </c>
      <c r="FE182" s="41">
        <f>IF(CD182="","",IF(成就内容!BU$124&lt;&gt;"",MAX(ROUNDUP(SMALL(CD$169:CD$218,$L182)/1000,0)*1000,1000),0))</f>
        <v>0</v>
      </c>
      <c r="FF182" s="41" t="str">
        <f>IF(CE182="","",IF(成就内容!BV$124&lt;&gt;"",MAX(ROUNDUP(SMALL(CE$169:CE$218,$L182)/1000,0)*1000,1000),0))</f>
        <v/>
      </c>
      <c r="FG182" s="41">
        <f>IF(CF182="","",IF(成就内容!BW$124&lt;&gt;"",MAX(ROUNDUP(SMALL(CF$169:CF$218,$L182)/1000,0)*1000,1000),0))</f>
        <v>0</v>
      </c>
      <c r="FH182" s="41">
        <f>IF(CG182="","",IF(成就内容!BX$124&lt;&gt;"",MAX(ROUNDUP(SMALL(CG$169:CG$218,$L182)/1000,0)*1000,1000),0))</f>
        <v>0</v>
      </c>
      <c r="FI182" s="41">
        <f>IF(CH182="","",IF(成就内容!BY$124&lt;&gt;"",MAX(ROUNDUP(SMALL(CH$169:CH$218,$L182)/1000,0)*1000,1000),0))</f>
        <v>0</v>
      </c>
      <c r="FJ182" s="41">
        <f>IF(CI182="","",IF(成就内容!BZ$124&lt;&gt;"",MAX(ROUNDUP(SMALL(CI$169:CI$218,$L182)/1000,0)*1000,1000),0))</f>
        <v>0</v>
      </c>
    </row>
    <row r="183" spans="1:166" x14ac:dyDescent="0.15">
      <c r="L183" s="25">
        <v>15</v>
      </c>
      <c r="M183" s="41">
        <f>IF(成就内容!D21="","",INDEX($F$4:$F$178*成就内容!D$124/SUM(成就内容!$D$124:$BZ$124),成就内容!D77,1)-SUM(M$169:M182))</f>
        <v>0</v>
      </c>
      <c r="N183" s="41" t="str">
        <f>IF(成就内容!E21="","",INDEX($F$4:$F$178*成就内容!E$124/SUM(成就内容!$D$124:$BZ$124),成就内容!E77,1)-SUM(N$169:N182))</f>
        <v/>
      </c>
      <c r="O183" s="41">
        <f>IF(成就内容!F21="","",INDEX($F$4:$F$178*成就内容!F$124/SUM(成就内容!$D$124:$BZ$124),成就内容!F77,1)-SUM(O$169:O182))</f>
        <v>0</v>
      </c>
      <c r="P183" s="41" t="str">
        <f>IF(成就内容!G21="","",INDEX($F$4:$F$178*成就内容!G$124/SUM(成就内容!$D$124:$BZ$124),成就内容!G77,1)-SUM(P$169:P182))</f>
        <v/>
      </c>
      <c r="Q183" s="41">
        <f>IF(成就内容!H21="","",INDEX($F$4:$F$178*成就内容!H$124/SUM(成就内容!$D$124:$BZ$124),成就内容!H77,1)-SUM(Q$169:Q182))</f>
        <v>0</v>
      </c>
      <c r="R183" s="41">
        <f>IF(成就内容!I21="","",INDEX($F$4:$F$178*成就内容!I$124/SUM(成就内容!$D$124:$BZ$124),成就内容!I77,1)-SUM(R$169:R182))</f>
        <v>0</v>
      </c>
      <c r="S183" s="41">
        <f>IF(成就内容!J21="","",INDEX($F$4:$F$178*成就内容!J$124/SUM(成就内容!$D$124:$BZ$124),成就内容!J77,1)-SUM(S$169:S182))</f>
        <v>0</v>
      </c>
      <c r="T183" s="41">
        <f>IF(成就内容!K21="","",INDEX($F$4:$F$178*成就内容!K$124/SUM(成就内容!$D$124:$BZ$124),成就内容!K77,1)-SUM(T$169:T182))</f>
        <v>0</v>
      </c>
      <c r="U183" s="41">
        <f>IF(成就内容!L21="","",INDEX($F$4:$F$178*成就内容!L$124/SUM(成就内容!$D$124:$BZ$124),成就内容!L77,1)-SUM(U$169:U182))</f>
        <v>0</v>
      </c>
      <c r="V183" s="41">
        <f>IF(成就内容!M21="","",INDEX($F$4:$F$178*成就内容!M$124/SUM(成就内容!$D$124:$BZ$124),成就内容!M77,1)-SUM(V$169:V182))</f>
        <v>328947.36842105258</v>
      </c>
      <c r="W183" s="41">
        <f>IF(成就内容!N21="","",INDEX($F$4:$F$178*成就内容!N$124/SUM(成就内容!$D$124:$BZ$124),成就内容!N77,1)-SUM(W$169:W182))</f>
        <v>0</v>
      </c>
      <c r="X183" s="41">
        <f>IF(成就内容!O21="","",INDEX($F$4:$F$178*成就内容!O$124/SUM(成就内容!$D$124:$BZ$124),成就内容!O77,1)-SUM(X$169:X182))</f>
        <v>0</v>
      </c>
      <c r="Y183" s="41" t="str">
        <f>IF(成就内容!P21="","",INDEX($F$4:$F$178*成就内容!P$124/SUM(成就内容!$D$124:$BZ$124),成就内容!P77,1)-SUM(Y$169:Y182))</f>
        <v/>
      </c>
      <c r="Z183" s="41">
        <f>IF(成就内容!Q21="","",INDEX($F$4:$F$178*成就内容!Q$124/SUM(成就内容!$D$124:$BZ$124),成就内容!Q77,1)-SUM(Z$169:Z182))</f>
        <v>0</v>
      </c>
      <c r="AA183" s="41">
        <f>IF(成就内容!R21="","",INDEX($F$4:$F$178*成就内容!R$124/SUM(成就内容!$D$124:$BZ$124),成就内容!R77,1)-SUM(AA$169:AA182))</f>
        <v>0</v>
      </c>
      <c r="AB183" s="41">
        <f>IF(成就内容!S21="","",INDEX($F$4:$F$178*成就内容!S$124/SUM(成就内容!$D$124:$BZ$124),成就内容!S77,1)-SUM(AB$169:AB182))</f>
        <v>0</v>
      </c>
      <c r="AC183" s="41">
        <f>IF(成就内容!T21="","",INDEX($F$4:$F$178*成就内容!T$124/SUM(成就内容!$D$124:$BZ$124),成就内容!T77,1)-SUM(AC$169:AC182))</f>
        <v>0</v>
      </c>
      <c r="AD183" s="41">
        <f>IF(成就内容!U21="","",INDEX($F$4:$F$178*成就内容!U$124/SUM(成就内容!$D$124:$BZ$124),成就内容!U77,1)-SUM(AD$169:AD182))</f>
        <v>0</v>
      </c>
      <c r="AE183" s="41">
        <f>IF(成就内容!V21="","",INDEX($F$4:$F$178*成就内容!V$124/SUM(成就内容!$D$124:$BZ$124),成就内容!V77,1)-SUM(AE$169:AE182))</f>
        <v>328947.36842105258</v>
      </c>
      <c r="AF183" s="41">
        <f>IF(成就内容!W21="","",INDEX($F$4:$F$178*成就内容!W$124/SUM(成就内容!$D$124:$BZ$124),成就内容!W77,1)-SUM(AF$169:AF182))</f>
        <v>0</v>
      </c>
      <c r="AG183" s="41">
        <f>IF(成就内容!X21="","",INDEX($F$4:$F$178*成就内容!X$124/SUM(成就内容!$D$124:$BZ$124),成就内容!X77,1)-SUM(AG$169:AG182))</f>
        <v>0</v>
      </c>
      <c r="AH183" s="41">
        <f>IF(成就内容!Y21="","",INDEX($F$4:$F$178*成就内容!Y$124/SUM(成就内容!$D$124:$BZ$124),成就内容!Y77,1)-SUM(AH$169:AH182))</f>
        <v>0</v>
      </c>
      <c r="AI183" s="41" t="str">
        <f>IF(成就内容!Z21="","",INDEX($F$4:$F$178*成就内容!Z$124/SUM(成就内容!$D$124:$BZ$124),成就内容!Z77,1)-SUM(AI$169:AI182))</f>
        <v/>
      </c>
      <c r="AJ183" s="41">
        <f>IF(成就内容!AA21="","",INDEX($F$4:$F$178*成就内容!AA$124/SUM(成就内容!$D$124:$BZ$124),成就内容!AA77,1)-SUM(AJ$169:AJ182))</f>
        <v>0</v>
      </c>
      <c r="AK183" s="41">
        <f>IF(成就内容!AB21="","",INDEX($F$4:$F$178*成就内容!AB$124/SUM(成就内容!$D$124:$BZ$124),成就内容!AB77,1)-SUM(AK$169:AK182))</f>
        <v>0</v>
      </c>
      <c r="AL183" s="41">
        <f>IF(成就内容!AC21="","",INDEX($F$4:$F$178*成就内容!AC$124/SUM(成就内容!$D$124:$BZ$124),成就内容!AC77,1)-SUM(AL$169:AL182))</f>
        <v>164473.68421052629</v>
      </c>
      <c r="AM183" s="41">
        <f>IF(成就内容!AD21="","",INDEX($F$4:$F$178*成就内容!AD$124/SUM(成就内容!$D$124:$BZ$124),成就内容!AD77,1)-SUM(AM$169:AM182))</f>
        <v>164473.68421052629</v>
      </c>
      <c r="AN183" s="41">
        <f>IF(成就内容!AE21="","",INDEX($F$4:$F$178*成就内容!AE$124/SUM(成就内容!$D$124:$BZ$124),成就内容!AE77,1)-SUM(AN$169:AN182))</f>
        <v>164473.68421052629</v>
      </c>
      <c r="AO183" s="41">
        <f>IF(成就内容!AF21="","",INDEX($F$4:$F$178*成就内容!AF$124/SUM(成就内容!$D$124:$BZ$124),成就内容!AF77,1)-SUM(AO$169:AO182))</f>
        <v>164473.68421052629</v>
      </c>
      <c r="AP183" s="41">
        <f>IF(成就内容!AG21="","",INDEX($F$4:$F$178*成就内容!AG$124/SUM(成就内容!$D$124:$BZ$124),成就内容!AG77,1)-SUM(AP$169:AP182))</f>
        <v>0</v>
      </c>
      <c r="AQ183" s="41">
        <f>IF(成就内容!AH21="","",INDEX($F$4:$F$178*成就内容!AH$124/SUM(成就内容!$D$124:$BZ$124),成就内容!AH77,1)-SUM(AQ$169:AQ182))</f>
        <v>0</v>
      </c>
      <c r="AR183" s="41">
        <f>IF(成就内容!AI21="","",INDEX($F$4:$F$178*成就内容!AI$124/SUM(成就内容!$D$124:$BZ$124),成就内容!AI77,1)-SUM(AR$169:AR182))</f>
        <v>0</v>
      </c>
      <c r="AS183" s="41">
        <f>IF(成就内容!AJ21="","",INDEX($F$4:$F$178*成就内容!AJ$124/SUM(成就内容!$D$124:$BZ$124),成就内容!AJ77,1)-SUM(AS$169:AS182))</f>
        <v>0</v>
      </c>
      <c r="AT183" s="41" t="str">
        <f>IF(成就内容!AK21="","",INDEX($F$4:$F$178*成就内容!AK$124/SUM(成就内容!$D$124:$BZ$124),成就内容!AK77,1)-SUM(AT$169:AT182))</f>
        <v/>
      </c>
      <c r="AU183" s="41" t="str">
        <f>IF(成就内容!AL21="","",INDEX($F$4:$F$178*成就内容!AL$124/SUM(成就内容!$D$124:$BZ$124),成就内容!AL77,1)-SUM(AU$169:AU182))</f>
        <v/>
      </c>
      <c r="AV183" s="41">
        <f>IF(成就内容!AM21="","",INDEX($F$4:$F$178*成就内容!AM$124/SUM(成就内容!$D$124:$BZ$124),成就内容!AM77,1)-SUM(AV$169:AV182))</f>
        <v>0</v>
      </c>
      <c r="AW183" s="41">
        <f>IF(成就内容!AN21="","",INDEX($F$4:$F$178*成就内容!AN$124/SUM(成就内容!$D$124:$BZ$124),成就内容!AN77,1)-SUM(AW$169:AW182))</f>
        <v>0</v>
      </c>
      <c r="AX183" s="41">
        <f>IF(成就内容!AO21="","",INDEX($F$4:$F$178*成就内容!AO$124/SUM(成就内容!$D$124:$BZ$124),成就内容!AO77,1)-SUM(AX$169:AX182))</f>
        <v>0</v>
      </c>
      <c r="AY183" s="41">
        <f>IF(成就内容!AP21="","",INDEX($F$4:$F$178*成就内容!AP$124/SUM(成就内容!$D$124:$BZ$124),成就内容!AP77,1)-SUM(AY$169:AY182))</f>
        <v>0</v>
      </c>
      <c r="AZ183" s="41">
        <f>IF(成就内容!AQ21="","",INDEX($F$4:$F$178*成就内容!AQ$124/SUM(成就内容!$D$124:$BZ$124),成就内容!AQ77,1)-SUM(AZ$169:AZ182))</f>
        <v>0</v>
      </c>
      <c r="BA183" s="41">
        <f>IF(成就内容!AR21="","",INDEX($F$4:$F$178*成就内容!AR$124/SUM(成就内容!$D$124:$BZ$124),成就内容!AR77,1)-SUM(BA$169:BA182))</f>
        <v>0</v>
      </c>
      <c r="BB183" s="41">
        <f>IF(成就内容!AS21="","",INDEX($F$4:$F$178*成就内容!AS$124/SUM(成就内容!$D$124:$BZ$124),成就内容!AS77,1)-SUM(BB$169:BB182))</f>
        <v>0</v>
      </c>
      <c r="BC183" s="41">
        <f>IF(成就内容!AT21="","",INDEX($F$4:$F$178*成就内容!AT$124/SUM(成就内容!$D$124:$BZ$124),成就内容!AT77,1)-SUM(BC$169:BC182))</f>
        <v>0</v>
      </c>
      <c r="BD183" s="41">
        <f>IF(成就内容!AU21="","",INDEX($F$4:$F$178*成就内容!AU$124/SUM(成就内容!$D$124:$BZ$124),成就内容!AU77,1)-SUM(BD$169:BD182))</f>
        <v>2055921.0526315793</v>
      </c>
      <c r="BE183" s="41">
        <f>IF(成就内容!AV21="","",INDEX($F$4:$F$178*成就内容!AV$124/SUM(成就内容!$D$124:$BZ$124),成就内容!AV77,1)-SUM(BE$169:BE182))</f>
        <v>6424753.2894736845</v>
      </c>
      <c r="BF183" s="41">
        <f>IF(成就内容!AW21="","",INDEX($F$4:$F$178*成就内容!AW$124/SUM(成就内容!$D$124:$BZ$124),成就内容!AW77,1)-SUM(BF$169:BF182))</f>
        <v>0</v>
      </c>
      <c r="BG183" s="41">
        <f>IF(成就内容!AX21="","",INDEX($F$4:$F$178*成就内容!AX$124/SUM(成就内容!$D$124:$BZ$124),成就内容!AX77,1)-SUM(BG$169:BG182))</f>
        <v>2055921.0526315793</v>
      </c>
      <c r="BH183" s="41">
        <f>IF(成就内容!AY21="","",INDEX($F$4:$F$178*成就内容!AY$124/SUM(成就内容!$D$124:$BZ$124),成就内容!AY77,1)-SUM(BH$169:BH182))</f>
        <v>0</v>
      </c>
      <c r="BI183" s="41">
        <f>IF(成就内容!AZ21="","",INDEX($F$4:$F$178*成就内容!AZ$124/SUM(成就内容!$D$124:$BZ$124),成就内容!AZ77,1)-SUM(BI$169:BI182))</f>
        <v>0</v>
      </c>
      <c r="BJ183" s="41">
        <f>IF(成就内容!BA21="","",INDEX($F$4:$F$178*成就内容!BA$124/SUM(成就内容!$D$124:$BZ$124),成就内容!BA77,1)-SUM(BJ$169:BJ182))</f>
        <v>0</v>
      </c>
      <c r="BK183" s="41">
        <f>IF(成就内容!BB21="","",INDEX($F$4:$F$178*成就内容!BB$124/SUM(成就内容!$D$124:$BZ$124),成就内容!BB77,1)-SUM(BK$169:BK182))</f>
        <v>0</v>
      </c>
      <c r="BL183" s="41">
        <f>IF(成就内容!BC21="","",INDEX($F$4:$F$178*成就内容!BC$124/SUM(成就内容!$D$124:$BZ$124),成就内容!BC77,1)-SUM(BL$169:BL182))</f>
        <v>328947.36842105258</v>
      </c>
      <c r="BM183" s="41">
        <f>IF(成就内容!BD21="","",INDEX($F$4:$F$178*成就内容!BD$124/SUM(成就内容!$D$124:$BZ$124),成就内容!BD77,1)-SUM(BM$169:BM182))</f>
        <v>0</v>
      </c>
      <c r="BN183" s="41">
        <f>IF(成就内容!BE21="","",INDEX($F$4:$F$178*成就内容!BE$124/SUM(成就内容!$D$124:$BZ$124),成就内容!BE77,1)-SUM(BN$169:BN182))</f>
        <v>0</v>
      </c>
      <c r="BO183" s="41">
        <f>IF(成就内容!BF21="","",INDEX($F$4:$F$178*成就内容!BF$124/SUM(成就内容!$D$124:$BZ$124),成就内容!BF77,1)-SUM(BO$169:BO182))</f>
        <v>0</v>
      </c>
      <c r="BP183" s="41">
        <f>IF(成就内容!BG21="","",INDEX($F$4:$F$178*成就内容!BG$124/SUM(成就内容!$D$124:$BZ$124),成就内容!BG77,1)-SUM(BP$169:BP182))</f>
        <v>0</v>
      </c>
      <c r="BQ183" s="41">
        <f>IF(成就内容!BH21="","",INDEX($F$4:$F$178*成就内容!BH$124/SUM(成就内容!$D$124:$BZ$124),成就内容!BH77,1)-SUM(BQ$169:BQ182))</f>
        <v>0</v>
      </c>
      <c r="BR183" s="41" t="str">
        <f>IF(成就内容!BI21="","",INDEX($F$4:$F$178*成就内容!BI$124/SUM(成就内容!$D$124:$BZ$124),成就内容!BI77,1)-SUM(BR$169:BR182))</f>
        <v/>
      </c>
      <c r="BS183" s="41">
        <f>IF(成就内容!BJ21="","",INDEX($F$4:$F$178*成就内容!BJ$124/SUM(成就内容!$D$124:$BZ$124),成就内容!BJ77,1)-SUM(BS$169:BS182))</f>
        <v>0</v>
      </c>
      <c r="BT183" s="41">
        <f>IF(成就内容!BK21="","",INDEX($F$4:$F$178*成就内容!BK$124/SUM(成就内容!$D$124:$BZ$124),成就内容!BK77,1)-SUM(BT$169:BT182))</f>
        <v>0</v>
      </c>
      <c r="BU183" s="41">
        <f>IF(成就内容!BL21="","",INDEX($F$4:$F$178*成就内容!BL$124/SUM(成就内容!$D$124:$BZ$124),成就内容!BL77,1)-SUM(BU$169:BU182))</f>
        <v>164473.68421052629</v>
      </c>
      <c r="BV183" s="41">
        <f>IF(成就内容!BM21="","",INDEX($F$4:$F$178*成就内容!BM$124/SUM(成就内容!$D$124:$BZ$124),成就内容!BM77,1)-SUM(BV$169:BV182))</f>
        <v>0</v>
      </c>
      <c r="BW183" s="41">
        <f>IF(成就内容!BN21="","",INDEX($F$4:$F$178*成就内容!BN$124/SUM(成就内容!$D$124:$BZ$124),成就内容!BN77,1)-SUM(BW$169:BW182))</f>
        <v>0</v>
      </c>
      <c r="BX183" s="41">
        <f>IF(成就内容!BO21="","",INDEX($F$4:$F$178*成就内容!BO$124/SUM(成就内容!$D$124:$BZ$124),成就内容!BO77,1)-SUM(BX$169:BX182))</f>
        <v>0</v>
      </c>
      <c r="BY183" s="41">
        <f>IF(成就内容!BP21="","",INDEX($F$4:$F$178*成就内容!BP$124/SUM(成就内容!$D$124:$BZ$124),成就内容!BP77,1)-SUM(BY$169:BY182))</f>
        <v>0</v>
      </c>
      <c r="BZ183" s="41">
        <f>IF(成就内容!BQ21="","",INDEX($F$4:$F$178*成就内容!BQ$124/SUM(成就内容!$D$124:$BZ$124),成就内容!BQ77,1)-SUM(BZ$169:BZ182))</f>
        <v>0</v>
      </c>
      <c r="CA183" s="41">
        <f>IF(成就内容!BR21="","",INDEX($F$4:$F$178*成就内容!BR$124/SUM(成就内容!$D$124:$BZ$124),成就内容!BR77,1)-SUM(CA$169:CA182))</f>
        <v>0</v>
      </c>
      <c r="CB183" s="41">
        <f>IF(成就内容!BS21="","",INDEX($F$4:$F$178*成就内容!BS$124/SUM(成就内容!$D$124:$BZ$124),成就内容!BS77,1)-SUM(CB$169:CB182))</f>
        <v>0</v>
      </c>
      <c r="CC183" s="41">
        <f>IF(成就内容!BT21="","",INDEX($F$4:$F$178*成就内容!BT$124/SUM(成就内容!$D$124:$BZ$124),成就内容!BT77,1)-SUM(CC$169:CC182))</f>
        <v>0</v>
      </c>
      <c r="CD183" s="41">
        <f>IF(成就内容!BU21="","",INDEX($F$4:$F$178*成就内容!BU$124/SUM(成就内容!$D$124:$BZ$124),成就内容!BU77,1)-SUM(CD$169:CD182))</f>
        <v>0</v>
      </c>
      <c r="CE183" s="41" t="str">
        <f>IF(成就内容!BV21="","",INDEX($F$4:$F$178*成就内容!BV$124/SUM(成就内容!$D$124:$BZ$124),成就内容!BV77,1)-SUM(CE$169:CE182))</f>
        <v/>
      </c>
      <c r="CF183" s="41">
        <f>IF(成就内容!BW21="","",INDEX($F$4:$F$178*成就内容!BW$124/SUM(成就内容!$D$124:$BZ$124),成就内容!BW77,1)-SUM(CF$169:CF182))</f>
        <v>0</v>
      </c>
      <c r="CG183" s="41">
        <f>IF(成就内容!BX21="","",INDEX($F$4:$F$178*成就内容!BX$124/SUM(成就内容!$D$124:$BZ$124),成就内容!BX77,1)-SUM(CG$169:CG182))</f>
        <v>0</v>
      </c>
      <c r="CH183" s="41">
        <f>IF(成就内容!BY21="","",INDEX($F$4:$F$178*成就内容!BY$124/SUM(成就内容!$D$124:$BZ$124),成就内容!BY77,1)-SUM(CH$169:CH182))</f>
        <v>0</v>
      </c>
      <c r="CI183" s="41">
        <f>IF(成就内容!BZ21="","",INDEX($F$4:$F$178*成就内容!BZ$124/SUM(成就内容!$D$124:$BZ$124),成就内容!BZ77,1)-SUM(CI$169:CI182))</f>
        <v>0</v>
      </c>
      <c r="CM183" s="43">
        <v>15</v>
      </c>
      <c r="CN183" s="41">
        <f>IF(M183="","",IF(成就内容!D$124&lt;&gt;"",MAX(ROUNDUP(SMALL(M$169:M$218,$L183)/1000,0)*1000,1000),0))</f>
        <v>0</v>
      </c>
      <c r="CO183" s="41" t="str">
        <f>IF(N183="","",IF(成就内容!E$124&lt;&gt;"",MAX(ROUNDUP(SMALL(N$169:N$218,$L183)/1000,0)*1000,1000),0))</f>
        <v/>
      </c>
      <c r="CP183" s="41">
        <f>IF(O183="","",IF(成就内容!F$124&lt;&gt;"",MAX(ROUNDUP(SMALL(O$169:O$218,$L183)/1000,0)*1000,1000),0))</f>
        <v>0</v>
      </c>
      <c r="CQ183" s="41" t="str">
        <f>IF(P183="","",IF(成就内容!G$124&lt;&gt;"",MAX(ROUNDUP(SMALL(P$169:P$218,$L183)/1000,0)*1000,1000),0))</f>
        <v/>
      </c>
      <c r="CR183" s="41">
        <f>IF(Q183="","",IF(成就内容!H$124&lt;&gt;"",MAX(ROUNDUP(SMALL(Q$169:Q$218,$L183)/1000,0)*1000,1000),0))</f>
        <v>0</v>
      </c>
      <c r="CS183" s="41">
        <f>IF(R183="","",IF(成就内容!I$124&lt;&gt;"",MAX(ROUNDUP(SMALL(R$169:R$218,$L183)/1000,0)*1000,1000),0))</f>
        <v>0</v>
      </c>
      <c r="CT183" s="41">
        <f>IF(S183="","",IF(成就内容!J$124&lt;&gt;"",MAX(ROUNDUP(SMALL(S$169:S$218,$L183)/1000,0)*1000,1000),0))</f>
        <v>0</v>
      </c>
      <c r="CU183" s="41">
        <f>IF(T183="","",IF(成就内容!K$124&lt;&gt;"",MAX(ROUNDUP(SMALL(T$169:T$218,$L183)/1000,0)*1000,1000),0))</f>
        <v>0</v>
      </c>
      <c r="CV183" s="41">
        <f>IF(U183="","",IF(成就内容!L$124&lt;&gt;"",MAX(ROUNDUP(SMALL(U$169:U$218,$L183)/1000,0)*1000,1000),0))</f>
        <v>0</v>
      </c>
      <c r="CW183" s="41">
        <f>IF(V183="","",IF(成就内容!M$124&lt;&gt;"",MAX(ROUNDUP(SMALL(V$169:V$218,$L183)/1000,0)*1000,1000),0))</f>
        <v>329000</v>
      </c>
      <c r="CX183" s="41">
        <f>IF(W183="","",IF(成就内容!N$124&lt;&gt;"",MAX(ROUNDUP(SMALL(W$169:W$218,$L183)/1000,0)*1000,1000),0))</f>
        <v>0</v>
      </c>
      <c r="CY183" s="41">
        <f>IF(X183="","",IF(成就内容!O$124&lt;&gt;"",MAX(ROUNDUP(SMALL(X$169:X$218,$L183)/1000,0)*1000,1000),0))</f>
        <v>0</v>
      </c>
      <c r="CZ183" s="41" t="str">
        <f>IF(Y183="","",IF(成就内容!P$124&lt;&gt;"",MAX(ROUNDUP(SMALL(Y$169:Y$218,$L183)/1000,0)*1000,1000),0))</f>
        <v/>
      </c>
      <c r="DA183" s="41">
        <f>IF(Z183="","",IF(成就内容!Q$124&lt;&gt;"",MAX(ROUNDUP(SMALL(Z$169:Z$218,$L183)/1000,0)*1000,1000),0))</f>
        <v>0</v>
      </c>
      <c r="DB183" s="41">
        <f>IF(AA183="","",IF(成就内容!R$124&lt;&gt;"",MAX(ROUNDUP(SMALL(AA$169:AA$218,$L183)/1000,0)*1000,1000),0))</f>
        <v>0</v>
      </c>
      <c r="DC183" s="41">
        <f>IF(AB183="","",IF(成就内容!S$124&lt;&gt;"",MAX(ROUNDUP(SMALL(AB$169:AB$218,$L183)/1000,0)*1000,1000),0))</f>
        <v>0</v>
      </c>
      <c r="DD183" s="41">
        <f>IF(AC183="","",IF(成就内容!T$124&lt;&gt;"",MAX(ROUNDUP(SMALL(AC$169:AC$218,$L183)/1000,0)*1000,1000),0))</f>
        <v>0</v>
      </c>
      <c r="DE183" s="41">
        <f>IF(AD183="","",IF(成就内容!U$124&lt;&gt;"",MAX(ROUNDUP(SMALL(AD$169:AD$218,$L183)/1000,0)*1000,1000),0))</f>
        <v>0</v>
      </c>
      <c r="DF183" s="41">
        <f>IF(AE183="","",IF(成就内容!V$124&lt;&gt;"",MAX(ROUNDUP(SMALL(AE$169:AE$218,$L183)/1000,0)*1000,1000),0))</f>
        <v>329000</v>
      </c>
      <c r="DG183" s="41">
        <f>IF(AF183="","",IF(成就内容!W$124&lt;&gt;"",MAX(ROUNDUP(SMALL(AF$169:AF$218,$L183)/1000,0)*1000,1000),0))</f>
        <v>0</v>
      </c>
      <c r="DH183" s="41">
        <f>IF(AG183="","",IF(成就内容!X$124&lt;&gt;"",MAX(ROUNDUP(SMALL(AG$169:AG$218,$L183)/1000,0)*1000,1000),0))</f>
        <v>0</v>
      </c>
      <c r="DI183" s="41">
        <f>IF(AH183="","",IF(成就内容!Y$124&lt;&gt;"",MAX(ROUNDUP(SMALL(AH$169:AH$218,$L183)/1000,0)*1000,1000),0))</f>
        <v>0</v>
      </c>
      <c r="DJ183" s="41" t="str">
        <f>IF(AI183="","",IF(成就内容!Z$124&lt;&gt;"",MAX(ROUNDUP(SMALL(AI$169:AI$218,$L183)/1000,0)*1000,1000),0))</f>
        <v/>
      </c>
      <c r="DK183" s="41">
        <f>IF(AJ183="","",IF(成就内容!AA$124&lt;&gt;"",MAX(ROUNDUP(SMALL(AJ$169:AJ$218,$L183)/1000,0)*1000,1000),0))</f>
        <v>165000</v>
      </c>
      <c r="DL183" s="41">
        <f>IF(AK183="","",IF(成就内容!AB$124&lt;&gt;"",MAX(ROUNDUP(SMALL(AK$169:AK$218,$L183)/1000,0)*1000,1000),0))</f>
        <v>0</v>
      </c>
      <c r="DM183" s="41">
        <f>IF(AL183="","",IF(成就内容!AC$124&lt;&gt;"",MAX(ROUNDUP(SMALL(AL$169:AL$218,$L183)/1000,0)*1000,1000),0))</f>
        <v>165000</v>
      </c>
      <c r="DN183" s="41">
        <f>IF(AM183="","",IF(成就内容!AD$124&lt;&gt;"",MAX(ROUNDUP(SMALL(AM$169:AM$218,$L183)/1000,0)*1000,1000),0))</f>
        <v>165000</v>
      </c>
      <c r="DO183" s="41">
        <f>IF(AN183="","",IF(成就内容!AE$124&lt;&gt;"",MAX(ROUNDUP(SMALL(AN$169:AN$218,$L183)/1000,0)*1000,1000),0))</f>
        <v>165000</v>
      </c>
      <c r="DP183" s="41">
        <f>IF(AO183="","",IF(成就内容!AF$124&lt;&gt;"",MAX(ROUNDUP(SMALL(AO$169:AO$218,$L183)/1000,0)*1000,1000),0))</f>
        <v>165000</v>
      </c>
      <c r="DQ183" s="41">
        <f>IF(AP183="","",IF(成就内容!AG$124&lt;&gt;"",MAX(ROUNDUP(SMALL(AP$169:AP$218,$L183)/1000,0)*1000,1000),0))</f>
        <v>0</v>
      </c>
      <c r="DR183" s="41">
        <f>IF(AQ183="","",IF(成就内容!AH$124&lt;&gt;"",MAX(ROUNDUP(SMALL(AQ$169:AQ$218,$L183)/1000,0)*1000,1000),0))</f>
        <v>0</v>
      </c>
      <c r="DS183" s="41">
        <f>IF(AR183="","",IF(成就内容!AI$124&lt;&gt;"",MAX(ROUNDUP(SMALL(AR$169:AR$218,$L183)/1000,0)*1000,1000),0))</f>
        <v>0</v>
      </c>
      <c r="DT183" s="41">
        <f>IF(AS183="","",IF(成就内容!AJ$124&lt;&gt;"",MAX(ROUNDUP(SMALL(AS$169:AS$218,$L183)/1000,0)*1000,1000),0))</f>
        <v>0</v>
      </c>
      <c r="DU183" s="41" t="str">
        <f>IF(AT183="","",IF(成就内容!AK$124&lt;&gt;"",MAX(ROUNDUP(SMALL(AT$169:AT$218,$L183)/1000,0)*1000,1000),0))</f>
        <v/>
      </c>
      <c r="DV183" s="41" t="str">
        <f>IF(AU183="","",IF(成就内容!AL$124&lt;&gt;"",MAX(ROUNDUP(SMALL(AU$169:AU$218,$L183)/1000,0)*1000,1000),0))</f>
        <v/>
      </c>
      <c r="DW183" s="41">
        <f>IF(AV183="","",IF(成就内容!AM$124&lt;&gt;"",MAX(ROUNDUP(SMALL(AV$169:AV$218,$L183)/1000,0)*1000,1000),0))</f>
        <v>0</v>
      </c>
      <c r="DX183" s="41">
        <f>IF(AW183="","",IF(成就内容!AN$124&lt;&gt;"",MAX(ROUNDUP(SMALL(AW$169:AW$218,$L183)/1000,0)*1000,1000),0))</f>
        <v>0</v>
      </c>
      <c r="DY183" s="41">
        <f>IF(AX183="","",IF(成就内容!AO$124&lt;&gt;"",MAX(ROUNDUP(SMALL(AX$169:AX$218,$L183)/1000,0)*1000,1000),0))</f>
        <v>0</v>
      </c>
      <c r="DZ183" s="41">
        <f>IF(AY183="","",IF(成就内容!AP$124&lt;&gt;"",MAX(ROUNDUP(SMALL(AY$169:AY$218,$L183)/1000,0)*1000,1000),0))</f>
        <v>0</v>
      </c>
      <c r="EA183" s="41">
        <f>IF(AZ183="","",IF(成就内容!AQ$124&lt;&gt;"",MAX(ROUNDUP(SMALL(AZ$169:AZ$218,$L183)/1000,0)*1000,1000),0))</f>
        <v>0</v>
      </c>
      <c r="EB183" s="41">
        <f>IF(BA183="","",IF(成就内容!AR$124&lt;&gt;"",MAX(ROUNDUP(SMALL(BA$169:BA$218,$L183)/1000,0)*1000,1000),0))</f>
        <v>0</v>
      </c>
      <c r="EC183" s="41">
        <f>IF(BB183="","",IF(成就内容!AS$124&lt;&gt;"",MAX(ROUNDUP(SMALL(BB$169:BB$218,$L183)/1000,0)*1000,1000),0))</f>
        <v>0</v>
      </c>
      <c r="ED183" s="41">
        <f>IF(BC183="","",IF(成就内容!AT$124&lt;&gt;"",MAX(ROUNDUP(SMALL(BC$169:BC$218,$L183)/1000,0)*1000,1000),0))</f>
        <v>0</v>
      </c>
      <c r="EE183" s="41">
        <f>IF(BD183="","",IF(成就内容!AU$124&lt;&gt;"",MAX(ROUNDUP(SMALL(BD$169:BD$218,$L183)/1000,0)*1000,1000),0))</f>
        <v>2056000</v>
      </c>
      <c r="EF183" s="41">
        <f>IF(BE183="","",IF(成就内容!AV$124&lt;&gt;"",MAX(ROUNDUP(SMALL(BE$169:BE$218,$L183)/1000,0)*1000,1000),0))</f>
        <v>6425000</v>
      </c>
      <c r="EG183" s="41">
        <f>IF(BF183="","",IF(成就内容!AW$124&lt;&gt;"",MAX(ROUNDUP(SMALL(BF$169:BF$218,$L183)/1000,0)*1000,1000),0))</f>
        <v>0</v>
      </c>
      <c r="EH183" s="41">
        <f>IF(BG183="","",IF(成就内容!AX$124&lt;&gt;"",MAX(ROUNDUP(SMALL(BG$169:BG$218,$L183)/1000,0)*1000,1000),0))</f>
        <v>2056000</v>
      </c>
      <c r="EI183" s="41">
        <f>IF(BH183="","",IF(成就内容!AY$124&lt;&gt;"",MAX(ROUNDUP(SMALL(BH$169:BH$218,$L183)/1000,0)*1000,1000),0))</f>
        <v>0</v>
      </c>
      <c r="EJ183" s="41">
        <f>IF(BI183="","",IF(成就内容!AZ$124&lt;&gt;"",MAX(ROUNDUP(SMALL(BI$169:BI$218,$L183)/1000,0)*1000,1000),0))</f>
        <v>0</v>
      </c>
      <c r="EK183" s="41">
        <f>IF(BJ183="","",IF(成就内容!BA$124&lt;&gt;"",MAX(ROUNDUP(SMALL(BJ$169:BJ$218,$L183)/1000,0)*1000,1000),0))</f>
        <v>0</v>
      </c>
      <c r="EL183" s="41">
        <f>IF(BK183="","",IF(成就内容!BB$124&lt;&gt;"",MAX(ROUNDUP(SMALL(BK$169:BK$218,$L183)/1000,0)*1000,1000),0))</f>
        <v>0</v>
      </c>
      <c r="EM183" s="41">
        <f>IF(BL183="","",IF(成就内容!BC$124&lt;&gt;"",MAX(ROUNDUP(SMALL(BL$169:BL$218,$L183)/1000,0)*1000,1000),0))</f>
        <v>329000</v>
      </c>
      <c r="EN183" s="41">
        <f>IF(BM183="","",IF(成就内容!BD$124&lt;&gt;"",MAX(ROUNDUP(SMALL(BM$169:BM$218,$L183)/1000,0)*1000,1000),0))</f>
        <v>0</v>
      </c>
      <c r="EO183" s="41">
        <f>IF(BN183="","",IF(成就内容!BE$124&lt;&gt;"",MAX(ROUNDUP(SMALL(BN$169:BN$218,$L183)/1000,0)*1000,1000),0))</f>
        <v>0</v>
      </c>
      <c r="EP183" s="41">
        <f>IF(BO183="","",IF(成就内容!BF$124&lt;&gt;"",MAX(ROUNDUP(SMALL(BO$169:BO$218,$L183)/1000,0)*1000,1000),0))</f>
        <v>0</v>
      </c>
      <c r="EQ183" s="41">
        <f>IF(BP183="","",IF(成就内容!BG$124&lt;&gt;"",MAX(ROUNDUP(SMALL(BP$169:BP$218,$L183)/1000,0)*1000,1000),0))</f>
        <v>0</v>
      </c>
      <c r="ER183" s="41">
        <f>IF(BQ183="","",IF(成就内容!BH$124&lt;&gt;"",MAX(ROUNDUP(SMALL(BQ$169:BQ$218,$L183)/1000,0)*1000,1000),0))</f>
        <v>0</v>
      </c>
      <c r="ES183" s="41" t="str">
        <f>IF(BR183="","",IF(成就内容!BI$124&lt;&gt;"",MAX(ROUNDUP(SMALL(BR$169:BR$218,$L183)/1000,0)*1000,1000),0))</f>
        <v/>
      </c>
      <c r="ET183" s="41">
        <f>IF(BS183="","",IF(成就内容!BJ$124&lt;&gt;"",MAX(ROUNDUP(SMALL(BS$169:BS$218,$L183)/1000,0)*1000,1000),0))</f>
        <v>0</v>
      </c>
      <c r="EU183" s="41">
        <f>IF(BT183="","",IF(成就内容!BK$124&lt;&gt;"",MAX(ROUNDUP(SMALL(BT$169:BT$218,$L183)/1000,0)*1000,1000),0))</f>
        <v>0</v>
      </c>
      <c r="EV183" s="41">
        <f>IF(BU183="","",IF(成就内容!BL$124&lt;&gt;"",MAX(ROUNDUP(SMALL(BU$169:BU$218,$L183)/1000,0)*1000,1000),0))</f>
        <v>165000</v>
      </c>
      <c r="EW183" s="41">
        <f>IF(BV183="","",IF(成就内容!BM$124&lt;&gt;"",MAX(ROUNDUP(SMALL(BV$169:BV$218,$L183)/1000,0)*1000,1000),0))</f>
        <v>0</v>
      </c>
      <c r="EX183" s="41">
        <f>IF(BW183="","",IF(成就内容!BN$124&lt;&gt;"",MAX(ROUNDUP(SMALL(BW$169:BW$218,$L183)/1000,0)*1000,1000),0))</f>
        <v>0</v>
      </c>
      <c r="EY183" s="41">
        <f>IF(BX183="","",IF(成就内容!BO$124&lt;&gt;"",MAX(ROUNDUP(SMALL(BX$169:BX$218,$L183)/1000,0)*1000,1000),0))</f>
        <v>0</v>
      </c>
      <c r="EZ183" s="41">
        <f>IF(BY183="","",IF(成就内容!BP$124&lt;&gt;"",MAX(ROUNDUP(SMALL(BY$169:BY$218,$L183)/1000,0)*1000,1000),0))</f>
        <v>0</v>
      </c>
      <c r="FA183" s="41">
        <f>IF(BZ183="","",IF(成就内容!BQ$124&lt;&gt;"",MAX(ROUNDUP(SMALL(BZ$169:BZ$218,$L183)/1000,0)*1000,1000),0))</f>
        <v>0</v>
      </c>
      <c r="FB183" s="41">
        <f>IF(CA183="","",IF(成就内容!BR$124&lt;&gt;"",MAX(ROUNDUP(SMALL(CA$169:CA$218,$L183)/1000,0)*1000,1000),0))</f>
        <v>0</v>
      </c>
      <c r="FC183" s="41">
        <f>IF(CB183="","",IF(成就内容!BS$124&lt;&gt;"",MAX(ROUNDUP(SMALL(CB$169:CB$218,$L183)/1000,0)*1000,1000),0))</f>
        <v>0</v>
      </c>
      <c r="FD183" s="41">
        <f>IF(CC183="","",IF(成就内容!BT$124&lt;&gt;"",MAX(ROUNDUP(SMALL(CC$169:CC$218,$L183)/1000,0)*1000,1000),0))</f>
        <v>0</v>
      </c>
      <c r="FE183" s="41">
        <f>IF(CD183="","",IF(成就内容!BU$124&lt;&gt;"",MAX(ROUNDUP(SMALL(CD$169:CD$218,$L183)/1000,0)*1000,1000),0))</f>
        <v>0</v>
      </c>
      <c r="FF183" s="41" t="str">
        <f>IF(CE183="","",IF(成就内容!BV$124&lt;&gt;"",MAX(ROUNDUP(SMALL(CE$169:CE$218,$L183)/1000,0)*1000,1000),0))</f>
        <v/>
      </c>
      <c r="FG183" s="41">
        <f>IF(CF183="","",IF(成就内容!BW$124&lt;&gt;"",MAX(ROUNDUP(SMALL(CF$169:CF$218,$L183)/1000,0)*1000,1000),0))</f>
        <v>0</v>
      </c>
      <c r="FH183" s="41">
        <f>IF(CG183="","",IF(成就内容!BX$124&lt;&gt;"",MAX(ROUNDUP(SMALL(CG$169:CG$218,$L183)/1000,0)*1000,1000),0))</f>
        <v>0</v>
      </c>
      <c r="FI183" s="41">
        <f>IF(CH183="","",IF(成就内容!BY$124&lt;&gt;"",MAX(ROUNDUP(SMALL(CH$169:CH$218,$L183)/1000,0)*1000,1000),0))</f>
        <v>0</v>
      </c>
      <c r="FJ183" s="41">
        <f>IF(CI183="","",IF(成就内容!BZ$124&lt;&gt;"",MAX(ROUNDUP(SMALL(CI$169:CI$218,$L183)/1000,0)*1000,1000),0))</f>
        <v>0</v>
      </c>
    </row>
    <row r="184" spans="1:166" x14ac:dyDescent="0.15">
      <c r="L184" s="25">
        <v>16</v>
      </c>
      <c r="M184" s="41">
        <f>IF(成就内容!D22="","",INDEX($F$4:$F$178*成就内容!D$124/SUM(成就内容!$D$124:$BZ$124),成就内容!D78,1)-SUM(M$169:M183))</f>
        <v>0</v>
      </c>
      <c r="N184" s="41" t="str">
        <f>IF(成就内容!E22="","",INDEX($F$4:$F$178*成就内容!E$124/SUM(成就内容!$D$124:$BZ$124),成就内容!E78,1)-SUM(N$169:N183))</f>
        <v/>
      </c>
      <c r="O184" s="41">
        <f>IF(成就内容!F22="","",INDEX($F$4:$F$178*成就内容!F$124/SUM(成就内容!$D$124:$BZ$124),成就内容!F78,1)-SUM(O$169:O183))</f>
        <v>0</v>
      </c>
      <c r="P184" s="41" t="str">
        <f>IF(成就内容!G22="","",INDEX($F$4:$F$178*成就内容!G$124/SUM(成就内容!$D$124:$BZ$124),成就内容!G78,1)-SUM(P$169:P183))</f>
        <v/>
      </c>
      <c r="Q184" s="41">
        <f>IF(成就内容!H22="","",INDEX($F$4:$F$178*成就内容!H$124/SUM(成就内容!$D$124:$BZ$124),成就内容!H78,1)-SUM(Q$169:Q183))</f>
        <v>0</v>
      </c>
      <c r="R184" s="41">
        <f>IF(成就内容!I22="","",INDEX($F$4:$F$178*成就内容!I$124/SUM(成就内容!$D$124:$BZ$124),成就内容!I78,1)-SUM(R$169:R183))</f>
        <v>0</v>
      </c>
      <c r="S184" s="41">
        <f>IF(成就内容!J22="","",INDEX($F$4:$F$178*成就内容!J$124/SUM(成就内容!$D$124:$BZ$124),成就内容!J78,1)-SUM(S$169:S183))</f>
        <v>0</v>
      </c>
      <c r="T184" s="41">
        <f>IF(成就内容!K22="","",INDEX($F$4:$F$178*成就内容!K$124/SUM(成就内容!$D$124:$BZ$124),成就内容!K78,1)-SUM(T$169:T183))</f>
        <v>0</v>
      </c>
      <c r="U184" s="41">
        <f>IF(成就内容!L22="","",INDEX($F$4:$F$178*成就内容!L$124/SUM(成就内容!$D$124:$BZ$124),成就内容!L78,1)-SUM(U$169:U183))</f>
        <v>0</v>
      </c>
      <c r="V184" s="41">
        <f>IF(成就内容!M22="","",INDEX($F$4:$F$178*成就内容!M$124/SUM(成就内容!$D$124:$BZ$124),成就内容!M78,1)-SUM(V$169:V183))</f>
        <v>452302.63157894742</v>
      </c>
      <c r="W184" s="41">
        <f>IF(成就内容!N22="","",INDEX($F$4:$F$178*成就内容!N$124/SUM(成就内容!$D$124:$BZ$124),成就内容!N78,1)-SUM(W$169:W183))</f>
        <v>0</v>
      </c>
      <c r="X184" s="41">
        <f>IF(成就内容!O22="","",INDEX($F$4:$F$178*成就内容!O$124/SUM(成就内容!$D$124:$BZ$124),成就内容!O78,1)-SUM(X$169:X183))</f>
        <v>0</v>
      </c>
      <c r="Y184" s="41" t="str">
        <f>IF(成就内容!P22="","",INDEX($F$4:$F$178*成就内容!P$124/SUM(成就内容!$D$124:$BZ$124),成就内容!P78,1)-SUM(Y$169:Y183))</f>
        <v/>
      </c>
      <c r="Z184" s="41">
        <f>IF(成就内容!Q22="","",INDEX($F$4:$F$178*成就内容!Q$124/SUM(成就内容!$D$124:$BZ$124),成就内容!Q78,1)-SUM(Z$169:Z183))</f>
        <v>0</v>
      </c>
      <c r="AA184" s="41">
        <f>IF(成就内容!R22="","",INDEX($F$4:$F$178*成就内容!R$124/SUM(成就内容!$D$124:$BZ$124),成就内容!R78,1)-SUM(AA$169:AA183))</f>
        <v>0</v>
      </c>
      <c r="AB184" s="41">
        <f>IF(成就内容!S22="","",INDEX($F$4:$F$178*成就内容!S$124/SUM(成就内容!$D$124:$BZ$124),成就内容!S78,1)-SUM(AB$169:AB183))</f>
        <v>0</v>
      </c>
      <c r="AC184" s="41">
        <f>IF(成就内容!T22="","",INDEX($F$4:$F$178*成就内容!T$124/SUM(成就内容!$D$124:$BZ$124),成就内容!T78,1)-SUM(AC$169:AC183))</f>
        <v>0</v>
      </c>
      <c r="AD184" s="41">
        <f>IF(成就内容!U22="","",INDEX($F$4:$F$178*成就内容!U$124/SUM(成就内容!$D$124:$BZ$124),成就内容!U78,1)-SUM(AD$169:AD183))</f>
        <v>0</v>
      </c>
      <c r="AE184" s="41">
        <f>IF(成就内容!V22="","",INDEX($F$4:$F$178*成就内容!V$124/SUM(成就内容!$D$124:$BZ$124),成就内容!V78,1)-SUM(AE$169:AE183))</f>
        <v>822368.42105263169</v>
      </c>
      <c r="AF184" s="41">
        <f>IF(成就内容!W22="","",INDEX($F$4:$F$178*成就内容!W$124/SUM(成就内容!$D$124:$BZ$124),成就内容!W78,1)-SUM(AF$169:AF183))</f>
        <v>0</v>
      </c>
      <c r="AG184" s="41">
        <f>IF(成就内容!X22="","",INDEX($F$4:$F$178*成就内容!X$124/SUM(成就内容!$D$124:$BZ$124),成就内容!X78,1)-SUM(AG$169:AG183))</f>
        <v>0</v>
      </c>
      <c r="AH184" s="41">
        <f>IF(成就内容!Y22="","",INDEX($F$4:$F$178*成就内容!Y$124/SUM(成就内容!$D$124:$BZ$124),成就内容!Y78,1)-SUM(AH$169:AH183))</f>
        <v>0</v>
      </c>
      <c r="AI184" s="41" t="str">
        <f>IF(成就内容!Z22="","",INDEX($F$4:$F$178*成就内容!Z$124/SUM(成就内容!$D$124:$BZ$124),成就内容!Z78,1)-SUM(AI$169:AI183))</f>
        <v/>
      </c>
      <c r="AJ184" s="41">
        <f>IF(成就内容!AA22="","",INDEX($F$4:$F$178*成就内容!AA$124/SUM(成就内容!$D$124:$BZ$124),成就内容!AA78,1)-SUM(AJ$169:AJ183))</f>
        <v>205592.10526315775</v>
      </c>
      <c r="AK184" s="41">
        <f>IF(成就内容!AB22="","",INDEX($F$4:$F$178*成就内容!AB$124/SUM(成就内容!$D$124:$BZ$124),成就内容!AB78,1)-SUM(AK$169:AK183))</f>
        <v>0</v>
      </c>
      <c r="AL184" s="41">
        <f>IF(成就内容!AC22="","",INDEX($F$4:$F$178*成就内容!AC$124/SUM(成就内容!$D$124:$BZ$124),成就内容!AC78,1)-SUM(AL$169:AL183))</f>
        <v>226151.31578947371</v>
      </c>
      <c r="AM184" s="41">
        <f>IF(成就内容!AD22="","",INDEX($F$4:$F$178*成就内容!AD$124/SUM(成就内容!$D$124:$BZ$124),成就内容!AD78,1)-SUM(AM$169:AM183))</f>
        <v>287828.94736842101</v>
      </c>
      <c r="AN184" s="41">
        <f>IF(成就内容!AE22="","",INDEX($F$4:$F$178*成就内容!AE$124/SUM(成就内容!$D$124:$BZ$124),成就内容!AE78,1)-SUM(AN$169:AN183))</f>
        <v>287828.94736842101</v>
      </c>
      <c r="AO184" s="41">
        <f>IF(成就内容!AF22="","",INDEX($F$4:$F$178*成就内容!AF$124/SUM(成就内容!$D$124:$BZ$124),成就内容!AF78,1)-SUM(AO$169:AO183))</f>
        <v>287828.94736842101</v>
      </c>
      <c r="AP184" s="41">
        <f>IF(成就内容!AG22="","",INDEX($F$4:$F$178*成就内容!AG$124/SUM(成就内容!$D$124:$BZ$124),成就内容!AG78,1)-SUM(AP$169:AP183))</f>
        <v>0</v>
      </c>
      <c r="AQ184" s="41">
        <f>IF(成就内容!AH22="","",INDEX($F$4:$F$178*成就内容!AH$124/SUM(成就内容!$D$124:$BZ$124),成就内容!AH78,1)-SUM(AQ$169:AQ183))</f>
        <v>0</v>
      </c>
      <c r="AR184" s="41">
        <f>IF(成就内容!AI22="","",INDEX($F$4:$F$178*成就内容!AI$124/SUM(成就内容!$D$124:$BZ$124),成就内容!AI78,1)-SUM(AR$169:AR183))</f>
        <v>0</v>
      </c>
      <c r="AS184" s="41">
        <f>IF(成就内容!AJ22="","",INDEX($F$4:$F$178*成就内容!AJ$124/SUM(成就内容!$D$124:$BZ$124),成就内容!AJ78,1)-SUM(AS$169:AS183))</f>
        <v>0</v>
      </c>
      <c r="AT184" s="41" t="str">
        <f>IF(成就内容!AK22="","",INDEX($F$4:$F$178*成就内容!AK$124/SUM(成就内容!$D$124:$BZ$124),成就内容!AK78,1)-SUM(AT$169:AT183))</f>
        <v/>
      </c>
      <c r="AU184" s="41" t="str">
        <f>IF(成就内容!AL22="","",INDEX($F$4:$F$178*成就内容!AL$124/SUM(成就内容!$D$124:$BZ$124),成就内容!AL78,1)-SUM(AU$169:AU183))</f>
        <v/>
      </c>
      <c r="AV184" s="41">
        <f>IF(成就内容!AM22="","",INDEX($F$4:$F$178*成就内容!AM$124/SUM(成就内容!$D$124:$BZ$124),成就内容!AM78,1)-SUM(AV$169:AV183))</f>
        <v>0</v>
      </c>
      <c r="AW184" s="41">
        <f>IF(成就内容!AN22="","",INDEX($F$4:$F$178*成就内容!AN$124/SUM(成就内容!$D$124:$BZ$124),成就内容!AN78,1)-SUM(AW$169:AW183))</f>
        <v>0</v>
      </c>
      <c r="AX184" s="41">
        <f>IF(成就内容!AO22="","",INDEX($F$4:$F$178*成就内容!AO$124/SUM(成就内容!$D$124:$BZ$124),成就内容!AO78,1)-SUM(AX$169:AX183))</f>
        <v>0</v>
      </c>
      <c r="AY184" s="41">
        <f>IF(成就内容!AP22="","",INDEX($F$4:$F$178*成就内容!AP$124/SUM(成就内容!$D$124:$BZ$124),成就内容!AP78,1)-SUM(AY$169:AY183))</f>
        <v>0</v>
      </c>
      <c r="AZ184" s="41">
        <f>IF(成就内容!AQ22="","",INDEX($F$4:$F$178*成就内容!AQ$124/SUM(成就内容!$D$124:$BZ$124),成就内容!AQ78,1)-SUM(AZ$169:AZ183))</f>
        <v>0</v>
      </c>
      <c r="BA184" s="41">
        <f>IF(成就内容!AR22="","",INDEX($F$4:$F$178*成就内容!AR$124/SUM(成就内容!$D$124:$BZ$124),成就内容!AR78,1)-SUM(BA$169:BA183))</f>
        <v>0</v>
      </c>
      <c r="BB184" s="41">
        <f>IF(成就内容!AS22="","",INDEX($F$4:$F$178*成就内容!AS$124/SUM(成就内容!$D$124:$BZ$124),成就内容!AS78,1)-SUM(BB$169:BB183))</f>
        <v>0</v>
      </c>
      <c r="BC184" s="41">
        <f>IF(成就内容!AT22="","",INDEX($F$4:$F$178*成就内容!AT$124/SUM(成就内容!$D$124:$BZ$124),成就内容!AT78,1)-SUM(BC$169:BC183))</f>
        <v>0</v>
      </c>
      <c r="BD184" s="41">
        <f>IF(成就内容!AU22="","",INDEX($F$4:$F$178*成就内容!AU$124/SUM(成就内容!$D$124:$BZ$124),成就内容!AU78,1)-SUM(BD$169:BD183))</f>
        <v>2055921.0526315784</v>
      </c>
      <c r="BE184" s="41">
        <f>IF(成就内容!AV22="","",INDEX($F$4:$F$178*成就内容!AV$124/SUM(成就内容!$D$124:$BZ$124),成就内容!AV78,1)-SUM(BE$169:BE183))</f>
        <v>6424753.2894736826</v>
      </c>
      <c r="BF184" s="41">
        <f>IF(成就内容!AW22="","",INDEX($F$4:$F$178*成就内容!AW$124/SUM(成就内容!$D$124:$BZ$124),成就内容!AW78,1)-SUM(BF$169:BF183))</f>
        <v>0</v>
      </c>
      <c r="BG184" s="41">
        <f>IF(成就内容!AX22="","",INDEX($F$4:$F$178*成就内容!AX$124/SUM(成就内容!$D$124:$BZ$124),成就内容!AX78,1)-SUM(BG$169:BG183))</f>
        <v>2055921.0526315784</v>
      </c>
      <c r="BH184" s="41">
        <f>IF(成就内容!AY22="","",INDEX($F$4:$F$178*成就内容!AY$124/SUM(成就内容!$D$124:$BZ$124),成就内容!AY78,1)-SUM(BH$169:BH183))</f>
        <v>0</v>
      </c>
      <c r="BI184" s="41">
        <f>IF(成就内容!AZ22="","",INDEX($F$4:$F$178*成就内容!AZ$124/SUM(成就内容!$D$124:$BZ$124),成就内容!AZ78,1)-SUM(BI$169:BI183))</f>
        <v>0</v>
      </c>
      <c r="BJ184" s="41">
        <f>IF(成就内容!BA22="","",INDEX($F$4:$F$178*成就内容!BA$124/SUM(成就内容!$D$124:$BZ$124),成就内容!BA78,1)-SUM(BJ$169:BJ183))</f>
        <v>0</v>
      </c>
      <c r="BK184" s="41">
        <f>IF(成就内容!BB22="","",INDEX($F$4:$F$178*成就内容!BB$124/SUM(成就内容!$D$124:$BZ$124),成就内容!BB78,1)-SUM(BK$169:BK183))</f>
        <v>0</v>
      </c>
      <c r="BL184" s="41">
        <f>IF(成就内容!BC22="","",INDEX($F$4:$F$178*成就内容!BC$124/SUM(成就内容!$D$124:$BZ$124),成就内容!BC78,1)-SUM(BL$169:BL183))</f>
        <v>822368.42105263169</v>
      </c>
      <c r="BM184" s="41">
        <f>IF(成就内容!BD22="","",INDEX($F$4:$F$178*成就内容!BD$124/SUM(成就内容!$D$124:$BZ$124),成就内容!BD78,1)-SUM(BM$169:BM183))</f>
        <v>0</v>
      </c>
      <c r="BN184" s="41">
        <f>IF(成就内容!BE22="","",INDEX($F$4:$F$178*成就内容!BE$124/SUM(成就内容!$D$124:$BZ$124),成就内容!BE78,1)-SUM(BN$169:BN183))</f>
        <v>0</v>
      </c>
      <c r="BO184" s="41">
        <f>IF(成就内容!BF22="","",INDEX($F$4:$F$178*成就内容!BF$124/SUM(成就内容!$D$124:$BZ$124),成就内容!BF78,1)-SUM(BO$169:BO183))</f>
        <v>0</v>
      </c>
      <c r="BP184" s="41">
        <f>IF(成就内容!BG22="","",INDEX($F$4:$F$178*成就内容!BG$124/SUM(成就内容!$D$124:$BZ$124),成就内容!BG78,1)-SUM(BP$169:BP183))</f>
        <v>0</v>
      </c>
      <c r="BQ184" s="41">
        <f>IF(成就内容!BH22="","",INDEX($F$4:$F$178*成就内容!BH$124/SUM(成就内容!$D$124:$BZ$124),成就内容!BH78,1)-SUM(BQ$169:BQ183))</f>
        <v>0</v>
      </c>
      <c r="BR184" s="41" t="str">
        <f>IF(成就内容!BI22="","",INDEX($F$4:$F$178*成就内容!BI$124/SUM(成就内容!$D$124:$BZ$124),成就内容!BI78,1)-SUM(BR$169:BR183))</f>
        <v/>
      </c>
      <c r="BS184" s="41">
        <f>IF(成就内容!BJ22="","",INDEX($F$4:$F$178*成就内容!BJ$124/SUM(成就内容!$D$124:$BZ$124),成就内容!BJ78,1)-SUM(BS$169:BS183))</f>
        <v>0</v>
      </c>
      <c r="BT184" s="41">
        <f>IF(成就内容!BK22="","",INDEX($F$4:$F$178*成就内容!BK$124/SUM(成就内容!$D$124:$BZ$124),成就内容!BK78,1)-SUM(BT$169:BT183))</f>
        <v>0</v>
      </c>
      <c r="BU184" s="41">
        <f>IF(成就内容!BL22="","",INDEX($F$4:$F$178*成就内容!BL$124/SUM(成就内容!$D$124:$BZ$124),成就内容!BL78,1)-SUM(BU$169:BU183))</f>
        <v>411184.21052631584</v>
      </c>
      <c r="BV184" s="41">
        <f>IF(成就内容!BM22="","",INDEX($F$4:$F$178*成就内容!BM$124/SUM(成就内容!$D$124:$BZ$124),成就内容!BM78,1)-SUM(BV$169:BV183))</f>
        <v>0</v>
      </c>
      <c r="BW184" s="41">
        <f>IF(成就内容!BN22="","",INDEX($F$4:$F$178*成就内容!BN$124/SUM(成就内容!$D$124:$BZ$124),成就内容!BN78,1)-SUM(BW$169:BW183))</f>
        <v>0</v>
      </c>
      <c r="BX184" s="41">
        <f>IF(成就内容!BO22="","",INDEX($F$4:$F$178*成就内容!BO$124/SUM(成就内容!$D$124:$BZ$124),成就内容!BO78,1)-SUM(BX$169:BX183))</f>
        <v>0</v>
      </c>
      <c r="BY184" s="41">
        <f>IF(成就内容!BP22="","",INDEX($F$4:$F$178*成就内容!BP$124/SUM(成就内容!$D$124:$BZ$124),成就内容!BP78,1)-SUM(BY$169:BY183))</f>
        <v>0</v>
      </c>
      <c r="BZ184" s="41">
        <f>IF(成就内容!BQ22="","",INDEX($F$4:$F$178*成就内容!BQ$124/SUM(成就内容!$D$124:$BZ$124),成就内容!BQ78,1)-SUM(BZ$169:BZ183))</f>
        <v>0</v>
      </c>
      <c r="CA184" s="41" t="str">
        <f>IF(成就内容!BR22="","",INDEX($F$4:$F$178*成就内容!BR$124/SUM(成就内容!$D$124:$BZ$124),成就内容!BR78,1)-SUM(CA$169:CA183))</f>
        <v/>
      </c>
      <c r="CB184" s="41">
        <f>IF(成就内容!BS22="","",INDEX($F$4:$F$178*成就内容!BS$124/SUM(成就内容!$D$124:$BZ$124),成就内容!BS78,1)-SUM(CB$169:CB183))</f>
        <v>0</v>
      </c>
      <c r="CC184" s="41">
        <f>IF(成就内容!BT22="","",INDEX($F$4:$F$178*成就内容!BT$124/SUM(成就内容!$D$124:$BZ$124),成就内容!BT78,1)-SUM(CC$169:CC183))</f>
        <v>0</v>
      </c>
      <c r="CD184" s="41">
        <f>IF(成就内容!BU22="","",INDEX($F$4:$F$178*成就内容!BU$124/SUM(成就内容!$D$124:$BZ$124),成就内容!BU78,1)-SUM(CD$169:CD183))</f>
        <v>0</v>
      </c>
      <c r="CE184" s="41" t="str">
        <f>IF(成就内容!BV22="","",INDEX($F$4:$F$178*成就内容!BV$124/SUM(成就内容!$D$124:$BZ$124),成就内容!BV78,1)-SUM(CE$169:CE183))</f>
        <v/>
      </c>
      <c r="CF184" s="41">
        <f>IF(成就内容!BW22="","",INDEX($F$4:$F$178*成就内容!BW$124/SUM(成就内容!$D$124:$BZ$124),成就内容!BW78,1)-SUM(CF$169:CF183))</f>
        <v>0</v>
      </c>
      <c r="CG184" s="41">
        <f>IF(成就内容!BX22="","",INDEX($F$4:$F$178*成就内容!BX$124/SUM(成就内容!$D$124:$BZ$124),成就内容!BX78,1)-SUM(CG$169:CG183))</f>
        <v>0</v>
      </c>
      <c r="CH184" s="41">
        <f>IF(成就内容!BY22="","",INDEX($F$4:$F$178*成就内容!BY$124/SUM(成就内容!$D$124:$BZ$124),成就内容!BY78,1)-SUM(CH$169:CH183))</f>
        <v>0</v>
      </c>
      <c r="CI184" s="41">
        <f>IF(成就内容!BZ22="","",INDEX($F$4:$F$178*成就内容!BZ$124/SUM(成就内容!$D$124:$BZ$124),成就内容!BZ78,1)-SUM(CI$169:CI183))</f>
        <v>0</v>
      </c>
      <c r="CM184" s="43">
        <v>16</v>
      </c>
      <c r="CN184" s="41">
        <f>IF(M184="","",IF(成就内容!D$124&lt;&gt;"",MAX(ROUNDUP(SMALL(M$169:M$218,$L184)/1000,0)*1000,1000),0))</f>
        <v>0</v>
      </c>
      <c r="CO184" s="41" t="str">
        <f>IF(N184="","",IF(成就内容!E$124&lt;&gt;"",MAX(ROUNDUP(SMALL(N$169:N$218,$L184)/1000,0)*1000,1000),0))</f>
        <v/>
      </c>
      <c r="CP184" s="41">
        <f>IF(O184="","",IF(成就内容!F$124&lt;&gt;"",MAX(ROUNDUP(SMALL(O$169:O$218,$L184)/1000,0)*1000,1000),0))</f>
        <v>0</v>
      </c>
      <c r="CQ184" s="41" t="str">
        <f>IF(P184="","",IF(成就内容!G$124&lt;&gt;"",MAX(ROUNDUP(SMALL(P$169:P$218,$L184)/1000,0)*1000,1000),0))</f>
        <v/>
      </c>
      <c r="CR184" s="41">
        <f>IF(Q184="","",IF(成就内容!H$124&lt;&gt;"",MAX(ROUNDUP(SMALL(Q$169:Q$218,$L184)/1000,0)*1000,1000),0))</f>
        <v>0</v>
      </c>
      <c r="CS184" s="41">
        <f>IF(R184="","",IF(成就内容!I$124&lt;&gt;"",MAX(ROUNDUP(SMALL(R$169:R$218,$L184)/1000,0)*1000,1000),0))</f>
        <v>0</v>
      </c>
      <c r="CT184" s="41">
        <f>IF(S184="","",IF(成就内容!J$124&lt;&gt;"",MAX(ROUNDUP(SMALL(S$169:S$218,$L184)/1000,0)*1000,1000),0))</f>
        <v>0</v>
      </c>
      <c r="CU184" s="41">
        <f>IF(T184="","",IF(成就内容!K$124&lt;&gt;"",MAX(ROUNDUP(SMALL(T$169:T$218,$L184)/1000,0)*1000,1000),0))</f>
        <v>0</v>
      </c>
      <c r="CV184" s="41">
        <f>IF(U184="","",IF(成就内容!L$124&lt;&gt;"",MAX(ROUNDUP(SMALL(U$169:U$218,$L184)/1000,0)*1000,1000),0))</f>
        <v>0</v>
      </c>
      <c r="CW184" s="41">
        <f>IF(V184="","",IF(成就内容!M$124&lt;&gt;"",MAX(ROUNDUP(SMALL(V$169:V$218,$L184)/1000,0)*1000,1000),0))</f>
        <v>453000</v>
      </c>
      <c r="CX184" s="41">
        <f>IF(W184="","",IF(成就内容!N$124&lt;&gt;"",MAX(ROUNDUP(SMALL(W$169:W$218,$L184)/1000,0)*1000,1000),0))</f>
        <v>0</v>
      </c>
      <c r="CY184" s="41">
        <f>IF(X184="","",IF(成就内容!O$124&lt;&gt;"",MAX(ROUNDUP(SMALL(X$169:X$218,$L184)/1000,0)*1000,1000),0))</f>
        <v>0</v>
      </c>
      <c r="CZ184" s="41" t="str">
        <f>IF(Y184="","",IF(成就内容!P$124&lt;&gt;"",MAX(ROUNDUP(SMALL(Y$169:Y$218,$L184)/1000,0)*1000,1000),0))</f>
        <v/>
      </c>
      <c r="DA184" s="41">
        <f>IF(Z184="","",IF(成就内容!Q$124&lt;&gt;"",MAX(ROUNDUP(SMALL(Z$169:Z$218,$L184)/1000,0)*1000,1000),0))</f>
        <v>0</v>
      </c>
      <c r="DB184" s="41">
        <f>IF(AA184="","",IF(成就内容!R$124&lt;&gt;"",MAX(ROUNDUP(SMALL(AA$169:AA$218,$L184)/1000,0)*1000,1000),0))</f>
        <v>0</v>
      </c>
      <c r="DC184" s="41">
        <f>IF(AB184="","",IF(成就内容!S$124&lt;&gt;"",MAX(ROUNDUP(SMALL(AB$169:AB$218,$L184)/1000,0)*1000,1000),0))</f>
        <v>0</v>
      </c>
      <c r="DD184" s="41">
        <f>IF(AC184="","",IF(成就内容!T$124&lt;&gt;"",MAX(ROUNDUP(SMALL(AC$169:AC$218,$L184)/1000,0)*1000,1000),0))</f>
        <v>0</v>
      </c>
      <c r="DE184" s="41">
        <f>IF(AD184="","",IF(成就内容!U$124&lt;&gt;"",MAX(ROUNDUP(SMALL(AD$169:AD$218,$L184)/1000,0)*1000,1000),0))</f>
        <v>0</v>
      </c>
      <c r="DF184" s="41">
        <f>IF(AE184="","",IF(成就内容!V$124&lt;&gt;"",MAX(ROUNDUP(SMALL(AE$169:AE$218,$L184)/1000,0)*1000,1000),0))</f>
        <v>823000</v>
      </c>
      <c r="DG184" s="41">
        <f>IF(AF184="","",IF(成就内容!W$124&lt;&gt;"",MAX(ROUNDUP(SMALL(AF$169:AF$218,$L184)/1000,0)*1000,1000),0))</f>
        <v>0</v>
      </c>
      <c r="DH184" s="41">
        <f>IF(AG184="","",IF(成就内容!X$124&lt;&gt;"",MAX(ROUNDUP(SMALL(AG$169:AG$218,$L184)/1000,0)*1000,1000),0))</f>
        <v>0</v>
      </c>
      <c r="DI184" s="41">
        <f>IF(AH184="","",IF(成就内容!Y$124&lt;&gt;"",MAX(ROUNDUP(SMALL(AH$169:AH$218,$L184)/1000,0)*1000,1000),0))</f>
        <v>0</v>
      </c>
      <c r="DJ184" s="41" t="str">
        <f>IF(AI184="","",IF(成就内容!Z$124&lt;&gt;"",MAX(ROUNDUP(SMALL(AI$169:AI$218,$L184)/1000,0)*1000,1000),0))</f>
        <v/>
      </c>
      <c r="DK184" s="41">
        <f>IF(AJ184="","",IF(成就内容!AA$124&lt;&gt;"",MAX(ROUNDUP(SMALL(AJ$169:AJ$218,$L184)/1000,0)*1000,1000),0))</f>
        <v>206000</v>
      </c>
      <c r="DL184" s="41">
        <f>IF(AK184="","",IF(成就内容!AB$124&lt;&gt;"",MAX(ROUNDUP(SMALL(AK$169:AK$218,$L184)/1000,0)*1000,1000),0))</f>
        <v>0</v>
      </c>
      <c r="DM184" s="41">
        <f>IF(AL184="","",IF(成就内容!AC$124&lt;&gt;"",MAX(ROUNDUP(SMALL(AL$169:AL$218,$L184)/1000,0)*1000,1000),0))</f>
        <v>227000</v>
      </c>
      <c r="DN184" s="41">
        <f>IF(AM184="","",IF(成就内容!AD$124&lt;&gt;"",MAX(ROUNDUP(SMALL(AM$169:AM$218,$L184)/1000,0)*1000,1000),0))</f>
        <v>288000</v>
      </c>
      <c r="DO184" s="41">
        <f>IF(AN184="","",IF(成就内容!AE$124&lt;&gt;"",MAX(ROUNDUP(SMALL(AN$169:AN$218,$L184)/1000,0)*1000,1000),0))</f>
        <v>288000</v>
      </c>
      <c r="DP184" s="41">
        <f>IF(AO184="","",IF(成就内容!AF$124&lt;&gt;"",MAX(ROUNDUP(SMALL(AO$169:AO$218,$L184)/1000,0)*1000,1000),0))</f>
        <v>288000</v>
      </c>
      <c r="DQ184" s="41">
        <f>IF(AP184="","",IF(成就内容!AG$124&lt;&gt;"",MAX(ROUNDUP(SMALL(AP$169:AP$218,$L184)/1000,0)*1000,1000),0))</f>
        <v>0</v>
      </c>
      <c r="DR184" s="41">
        <f>IF(AQ184="","",IF(成就内容!AH$124&lt;&gt;"",MAX(ROUNDUP(SMALL(AQ$169:AQ$218,$L184)/1000,0)*1000,1000),0))</f>
        <v>0</v>
      </c>
      <c r="DS184" s="41">
        <f>IF(AR184="","",IF(成就内容!AI$124&lt;&gt;"",MAX(ROUNDUP(SMALL(AR$169:AR$218,$L184)/1000,0)*1000,1000),0))</f>
        <v>0</v>
      </c>
      <c r="DT184" s="41">
        <f>IF(AS184="","",IF(成就内容!AJ$124&lt;&gt;"",MAX(ROUNDUP(SMALL(AS$169:AS$218,$L184)/1000,0)*1000,1000),0))</f>
        <v>0</v>
      </c>
      <c r="DU184" s="41" t="str">
        <f>IF(AT184="","",IF(成就内容!AK$124&lt;&gt;"",MAX(ROUNDUP(SMALL(AT$169:AT$218,$L184)/1000,0)*1000,1000),0))</f>
        <v/>
      </c>
      <c r="DV184" s="41" t="str">
        <f>IF(AU184="","",IF(成就内容!AL$124&lt;&gt;"",MAX(ROUNDUP(SMALL(AU$169:AU$218,$L184)/1000,0)*1000,1000),0))</f>
        <v/>
      </c>
      <c r="DW184" s="41">
        <f>IF(AV184="","",IF(成就内容!AM$124&lt;&gt;"",MAX(ROUNDUP(SMALL(AV$169:AV$218,$L184)/1000,0)*1000,1000),0))</f>
        <v>0</v>
      </c>
      <c r="DX184" s="41">
        <f>IF(AW184="","",IF(成就内容!AN$124&lt;&gt;"",MAX(ROUNDUP(SMALL(AW$169:AW$218,$L184)/1000,0)*1000,1000),0))</f>
        <v>0</v>
      </c>
      <c r="DY184" s="41">
        <f>IF(AX184="","",IF(成就内容!AO$124&lt;&gt;"",MAX(ROUNDUP(SMALL(AX$169:AX$218,$L184)/1000,0)*1000,1000),0))</f>
        <v>0</v>
      </c>
      <c r="DZ184" s="41">
        <f>IF(AY184="","",IF(成就内容!AP$124&lt;&gt;"",MAX(ROUNDUP(SMALL(AY$169:AY$218,$L184)/1000,0)*1000,1000),0))</f>
        <v>0</v>
      </c>
      <c r="EA184" s="41">
        <f>IF(AZ184="","",IF(成就内容!AQ$124&lt;&gt;"",MAX(ROUNDUP(SMALL(AZ$169:AZ$218,$L184)/1000,0)*1000,1000),0))</f>
        <v>0</v>
      </c>
      <c r="EB184" s="41">
        <f>IF(BA184="","",IF(成就内容!AR$124&lt;&gt;"",MAX(ROUNDUP(SMALL(BA$169:BA$218,$L184)/1000,0)*1000,1000),0))</f>
        <v>0</v>
      </c>
      <c r="EC184" s="41">
        <f>IF(BB184="","",IF(成就内容!AS$124&lt;&gt;"",MAX(ROUNDUP(SMALL(BB$169:BB$218,$L184)/1000,0)*1000,1000),0))</f>
        <v>0</v>
      </c>
      <c r="ED184" s="41">
        <f>IF(BC184="","",IF(成就内容!AT$124&lt;&gt;"",MAX(ROUNDUP(SMALL(BC$169:BC$218,$L184)/1000,0)*1000,1000),0))</f>
        <v>0</v>
      </c>
      <c r="EE184" s="41">
        <f>IF(BD184="","",IF(成就内容!AU$124&lt;&gt;"",MAX(ROUNDUP(SMALL(BD$169:BD$218,$L184)/1000,0)*1000,1000),0))</f>
        <v>2056000</v>
      </c>
      <c r="EF184" s="41">
        <f>IF(BE184="","",IF(成就内容!AV$124&lt;&gt;"",MAX(ROUNDUP(SMALL(BE$169:BE$218,$L184)/1000,0)*1000,1000),0))</f>
        <v>6425000</v>
      </c>
      <c r="EG184" s="41">
        <f>IF(BF184="","",IF(成就内容!AW$124&lt;&gt;"",MAX(ROUNDUP(SMALL(BF$169:BF$218,$L184)/1000,0)*1000,1000),0))</f>
        <v>0</v>
      </c>
      <c r="EH184" s="41">
        <f>IF(BG184="","",IF(成就内容!AX$124&lt;&gt;"",MAX(ROUNDUP(SMALL(BG$169:BG$218,$L184)/1000,0)*1000,1000),0))</f>
        <v>2056000</v>
      </c>
      <c r="EI184" s="41">
        <f>IF(BH184="","",IF(成就内容!AY$124&lt;&gt;"",MAX(ROUNDUP(SMALL(BH$169:BH$218,$L184)/1000,0)*1000,1000),0))</f>
        <v>0</v>
      </c>
      <c r="EJ184" s="41">
        <f>IF(BI184="","",IF(成就内容!AZ$124&lt;&gt;"",MAX(ROUNDUP(SMALL(BI$169:BI$218,$L184)/1000,0)*1000,1000),0))</f>
        <v>0</v>
      </c>
      <c r="EK184" s="41">
        <f>IF(BJ184="","",IF(成就内容!BA$124&lt;&gt;"",MAX(ROUNDUP(SMALL(BJ$169:BJ$218,$L184)/1000,0)*1000,1000),0))</f>
        <v>0</v>
      </c>
      <c r="EL184" s="41">
        <f>IF(BK184="","",IF(成就内容!BB$124&lt;&gt;"",MAX(ROUNDUP(SMALL(BK$169:BK$218,$L184)/1000,0)*1000,1000),0))</f>
        <v>0</v>
      </c>
      <c r="EM184" s="41">
        <f>IF(BL184="","",IF(成就内容!BC$124&lt;&gt;"",MAX(ROUNDUP(SMALL(BL$169:BL$218,$L184)/1000,0)*1000,1000),0))</f>
        <v>823000</v>
      </c>
      <c r="EN184" s="41">
        <f>IF(BM184="","",IF(成就内容!BD$124&lt;&gt;"",MAX(ROUNDUP(SMALL(BM$169:BM$218,$L184)/1000,0)*1000,1000),0))</f>
        <v>0</v>
      </c>
      <c r="EO184" s="41">
        <f>IF(BN184="","",IF(成就内容!BE$124&lt;&gt;"",MAX(ROUNDUP(SMALL(BN$169:BN$218,$L184)/1000,0)*1000,1000),0))</f>
        <v>0</v>
      </c>
      <c r="EP184" s="41">
        <f>IF(BO184="","",IF(成就内容!BF$124&lt;&gt;"",MAX(ROUNDUP(SMALL(BO$169:BO$218,$L184)/1000,0)*1000,1000),0))</f>
        <v>0</v>
      </c>
      <c r="EQ184" s="41">
        <f>IF(BP184="","",IF(成就内容!BG$124&lt;&gt;"",MAX(ROUNDUP(SMALL(BP$169:BP$218,$L184)/1000,0)*1000,1000),0))</f>
        <v>0</v>
      </c>
      <c r="ER184" s="41">
        <f>IF(BQ184="","",IF(成就内容!BH$124&lt;&gt;"",MAX(ROUNDUP(SMALL(BQ$169:BQ$218,$L184)/1000,0)*1000,1000),0))</f>
        <v>0</v>
      </c>
      <c r="ES184" s="41" t="str">
        <f>IF(BR184="","",IF(成就内容!BI$124&lt;&gt;"",MAX(ROUNDUP(SMALL(BR$169:BR$218,$L184)/1000,0)*1000,1000),0))</f>
        <v/>
      </c>
      <c r="ET184" s="41">
        <f>IF(BS184="","",IF(成就内容!BJ$124&lt;&gt;"",MAX(ROUNDUP(SMALL(BS$169:BS$218,$L184)/1000,0)*1000,1000),0))</f>
        <v>0</v>
      </c>
      <c r="EU184" s="41">
        <f>IF(BT184="","",IF(成就内容!BK$124&lt;&gt;"",MAX(ROUNDUP(SMALL(BT$169:BT$218,$L184)/1000,0)*1000,1000),0))</f>
        <v>0</v>
      </c>
      <c r="EV184" s="41">
        <f>IF(BU184="","",IF(成就内容!BL$124&lt;&gt;"",MAX(ROUNDUP(SMALL(BU$169:BU$218,$L184)/1000,0)*1000,1000),0))</f>
        <v>412000</v>
      </c>
      <c r="EW184" s="41">
        <f>IF(BV184="","",IF(成就内容!BM$124&lt;&gt;"",MAX(ROUNDUP(SMALL(BV$169:BV$218,$L184)/1000,0)*1000,1000),0))</f>
        <v>0</v>
      </c>
      <c r="EX184" s="41">
        <f>IF(BW184="","",IF(成就内容!BN$124&lt;&gt;"",MAX(ROUNDUP(SMALL(BW$169:BW$218,$L184)/1000,0)*1000,1000),0))</f>
        <v>0</v>
      </c>
      <c r="EY184" s="41">
        <f>IF(BX184="","",IF(成就内容!BO$124&lt;&gt;"",MAX(ROUNDUP(SMALL(BX$169:BX$218,$L184)/1000,0)*1000,1000),0))</f>
        <v>0</v>
      </c>
      <c r="EZ184" s="41">
        <f>IF(BY184="","",IF(成就内容!BP$124&lt;&gt;"",MAX(ROUNDUP(SMALL(BY$169:BY$218,$L184)/1000,0)*1000,1000),0))</f>
        <v>0</v>
      </c>
      <c r="FA184" s="41">
        <f>IF(BZ184="","",IF(成就内容!BQ$124&lt;&gt;"",MAX(ROUNDUP(SMALL(BZ$169:BZ$218,$L184)/1000,0)*1000,1000),0))</f>
        <v>0</v>
      </c>
      <c r="FB184" s="41" t="str">
        <f>IF(CA184="","",IF(成就内容!BR$124&lt;&gt;"",MAX(ROUNDUP(SMALL(CA$169:CA$218,$L184)/1000,0)*1000,1000),0))</f>
        <v/>
      </c>
      <c r="FC184" s="41">
        <f>IF(CB184="","",IF(成就内容!BS$124&lt;&gt;"",MAX(ROUNDUP(SMALL(CB$169:CB$218,$L184)/1000,0)*1000,1000),0))</f>
        <v>0</v>
      </c>
      <c r="FD184" s="41">
        <f>IF(CC184="","",IF(成就内容!BT$124&lt;&gt;"",MAX(ROUNDUP(SMALL(CC$169:CC$218,$L184)/1000,0)*1000,1000),0))</f>
        <v>0</v>
      </c>
      <c r="FE184" s="41">
        <f>IF(CD184="","",IF(成就内容!BU$124&lt;&gt;"",MAX(ROUNDUP(SMALL(CD$169:CD$218,$L184)/1000,0)*1000,1000),0))</f>
        <v>0</v>
      </c>
      <c r="FF184" s="41" t="str">
        <f>IF(CE184="","",IF(成就内容!BV$124&lt;&gt;"",MAX(ROUNDUP(SMALL(CE$169:CE$218,$L184)/1000,0)*1000,1000),0))</f>
        <v/>
      </c>
      <c r="FG184" s="41">
        <f>IF(CF184="","",IF(成就内容!BW$124&lt;&gt;"",MAX(ROUNDUP(SMALL(CF$169:CF$218,$L184)/1000,0)*1000,1000),0))</f>
        <v>0</v>
      </c>
      <c r="FH184" s="41">
        <f>IF(CG184="","",IF(成就内容!BX$124&lt;&gt;"",MAX(ROUNDUP(SMALL(CG$169:CG$218,$L184)/1000,0)*1000,1000),0))</f>
        <v>0</v>
      </c>
      <c r="FI184" s="41">
        <f>IF(CH184="","",IF(成就内容!BY$124&lt;&gt;"",MAX(ROUNDUP(SMALL(CH$169:CH$218,$L184)/1000,0)*1000,1000),0))</f>
        <v>0</v>
      </c>
      <c r="FJ184" s="41">
        <f>IF(CI184="","",IF(成就内容!BZ$124&lt;&gt;"",MAX(ROUNDUP(SMALL(CI$169:CI$218,$L184)/1000,0)*1000,1000),0))</f>
        <v>0</v>
      </c>
    </row>
    <row r="185" spans="1:166" x14ac:dyDescent="0.15">
      <c r="L185" s="25">
        <v>17</v>
      </c>
      <c r="M185" s="41">
        <f>IF(成就内容!D23="","",INDEX($F$4:$F$178*成就内容!D$124/SUM(成就内容!$D$124:$BZ$124),成就内容!D79,1)-SUM(M$169:M184))</f>
        <v>0</v>
      </c>
      <c r="N185" s="41" t="str">
        <f>IF(成就内容!E23="","",INDEX($F$4:$F$178*成就内容!E$124/SUM(成就内容!$D$124:$BZ$124),成就内容!E79,1)-SUM(N$169:N184))</f>
        <v/>
      </c>
      <c r="O185" s="41">
        <f>IF(成就内容!F23="","",INDEX($F$4:$F$178*成就内容!F$124/SUM(成就内容!$D$124:$BZ$124),成就内容!F79,1)-SUM(O$169:O184))</f>
        <v>0</v>
      </c>
      <c r="P185" s="41" t="str">
        <f>IF(成就内容!G23="","",INDEX($F$4:$F$178*成就内容!G$124/SUM(成就内容!$D$124:$BZ$124),成就内容!G79,1)-SUM(P$169:P184))</f>
        <v/>
      </c>
      <c r="Q185" s="41">
        <f>IF(成就内容!H23="","",INDEX($F$4:$F$178*成就内容!H$124/SUM(成就内容!$D$124:$BZ$124),成就内容!H79,1)-SUM(Q$169:Q184))</f>
        <v>0</v>
      </c>
      <c r="R185" s="41">
        <f>IF(成就内容!I23="","",INDEX($F$4:$F$178*成就内容!I$124/SUM(成就内容!$D$124:$BZ$124),成就内容!I79,1)-SUM(R$169:R184))</f>
        <v>0</v>
      </c>
      <c r="S185" s="41">
        <f>IF(成就内容!J23="","",INDEX($F$4:$F$178*成就内容!J$124/SUM(成就内容!$D$124:$BZ$124),成就内容!J79,1)-SUM(S$169:S184))</f>
        <v>0</v>
      </c>
      <c r="T185" s="41">
        <f>IF(成就内容!K23="","",INDEX($F$4:$F$178*成就内容!K$124/SUM(成就内容!$D$124:$BZ$124),成就内容!K79,1)-SUM(T$169:T184))</f>
        <v>0</v>
      </c>
      <c r="U185" s="41">
        <f>IF(成就内容!L23="","",INDEX($F$4:$F$178*成就内容!L$124/SUM(成就内容!$D$124:$BZ$124),成就内容!L79,1)-SUM(U$169:U184))</f>
        <v>0</v>
      </c>
      <c r="V185" s="41">
        <f>IF(成就内容!M23="","",INDEX($F$4:$F$178*成就内容!M$124/SUM(成就内容!$D$124:$BZ$124),成就内容!M79,1)-SUM(V$169:V184))</f>
        <v>822368.42105263146</v>
      </c>
      <c r="W185" s="41">
        <f>IF(成就内容!N23="","",INDEX($F$4:$F$178*成就内容!N$124/SUM(成就内容!$D$124:$BZ$124),成就内容!N79,1)-SUM(W$169:W184))</f>
        <v>0</v>
      </c>
      <c r="X185" s="41">
        <f>IF(成就内容!O23="","",INDEX($F$4:$F$178*成就内容!O$124/SUM(成就内容!$D$124:$BZ$124),成就内容!O79,1)-SUM(X$169:X184))</f>
        <v>0</v>
      </c>
      <c r="Y185" s="41" t="str">
        <f>IF(成就内容!P23="","",INDEX($F$4:$F$178*成就内容!P$124/SUM(成就内容!$D$124:$BZ$124),成就内容!P79,1)-SUM(Y$169:Y184))</f>
        <v/>
      </c>
      <c r="Z185" s="41">
        <f>IF(成就内容!Q23="","",INDEX($F$4:$F$178*成就内容!Q$124/SUM(成就内容!$D$124:$BZ$124),成就内容!Q79,1)-SUM(Z$169:Z184))</f>
        <v>0</v>
      </c>
      <c r="AA185" s="41">
        <f>IF(成就内容!R23="","",INDEX($F$4:$F$178*成就内容!R$124/SUM(成就内容!$D$124:$BZ$124),成就内容!R79,1)-SUM(AA$169:AA184))</f>
        <v>0</v>
      </c>
      <c r="AB185" s="41">
        <f>IF(成就内容!S23="","",INDEX($F$4:$F$178*成就内容!S$124/SUM(成就内容!$D$124:$BZ$124),成就内容!S79,1)-SUM(AB$169:AB184))</f>
        <v>0</v>
      </c>
      <c r="AC185" s="41">
        <f>IF(成就内容!T23="","",INDEX($F$4:$F$178*成就内容!T$124/SUM(成就内容!$D$124:$BZ$124),成就内容!T79,1)-SUM(AC$169:AC184))</f>
        <v>0</v>
      </c>
      <c r="AD185" s="41">
        <f>IF(成就内容!U23="","",INDEX($F$4:$F$178*成就内容!U$124/SUM(成就内容!$D$124:$BZ$124),成就内容!U79,1)-SUM(AD$169:AD184))</f>
        <v>0</v>
      </c>
      <c r="AE185" s="41">
        <f>IF(成就内容!V23="","",INDEX($F$4:$F$178*成就内容!V$124/SUM(成就内容!$D$124:$BZ$124),成就内容!V79,1)-SUM(AE$169:AE184))</f>
        <v>822368.42105263146</v>
      </c>
      <c r="AF185" s="41">
        <f>IF(成就内容!W23="","",INDEX($F$4:$F$178*成就内容!W$124/SUM(成就内容!$D$124:$BZ$124),成就内容!W79,1)-SUM(AF$169:AF184))</f>
        <v>0</v>
      </c>
      <c r="AG185" s="41">
        <f>IF(成就内容!X23="","",INDEX($F$4:$F$178*成就内容!X$124/SUM(成就内容!$D$124:$BZ$124),成就内容!X79,1)-SUM(AG$169:AG184))</f>
        <v>0</v>
      </c>
      <c r="AH185" s="41">
        <f>IF(成就内容!Y23="","",INDEX($F$4:$F$178*成就内容!Y$124/SUM(成就内容!$D$124:$BZ$124),成就内容!Y79,1)-SUM(AH$169:AH184))</f>
        <v>0</v>
      </c>
      <c r="AI185" s="41" t="str">
        <f>IF(成就内容!Z23="","",INDEX($F$4:$F$178*成就内容!Z$124/SUM(成就内容!$D$124:$BZ$124),成就内容!Z79,1)-SUM(AI$169:AI184))</f>
        <v/>
      </c>
      <c r="AJ185" s="41">
        <f>IF(成就内容!AA23="","",INDEX($F$4:$F$178*成就内容!AA$124/SUM(成就内容!$D$124:$BZ$124),成就内容!AA79,1)-SUM(AJ$169:AJ184))</f>
        <v>205592.10526315798</v>
      </c>
      <c r="AK185" s="41">
        <f>IF(成就内容!AB23="","",INDEX($F$4:$F$178*成就内容!AB$124/SUM(成就内容!$D$124:$BZ$124),成就内容!AB79,1)-SUM(AK$169:AK184))</f>
        <v>0</v>
      </c>
      <c r="AL185" s="41">
        <f>IF(成就内容!AC23="","",INDEX($F$4:$F$178*成就内容!AC$124/SUM(成就内容!$D$124:$BZ$124),成就内容!AC79,1)-SUM(AL$169:AL184))</f>
        <v>411184.21052631573</v>
      </c>
      <c r="AM185" s="41">
        <f>IF(成就内容!AD23="","",INDEX($F$4:$F$178*成就内容!AD$124/SUM(成就内容!$D$124:$BZ$124),成就内容!AD79,1)-SUM(AM$169:AM184))</f>
        <v>411184.21052631573</v>
      </c>
      <c r="AN185" s="41">
        <f>IF(成就内容!AE23="","",INDEX($F$4:$F$178*成就内容!AE$124/SUM(成就内容!$D$124:$BZ$124),成就内容!AE79,1)-SUM(AN$169:AN184))</f>
        <v>411184.21052631573</v>
      </c>
      <c r="AO185" s="41">
        <f>IF(成就内容!AF23="","",INDEX($F$4:$F$178*成就内容!AF$124/SUM(成就内容!$D$124:$BZ$124),成就内容!AF79,1)-SUM(AO$169:AO184))</f>
        <v>411184.21052631573</v>
      </c>
      <c r="AP185" s="41">
        <f>IF(成就内容!AG23="","",INDEX($F$4:$F$178*成就内容!AG$124/SUM(成就内容!$D$124:$BZ$124),成就内容!AG79,1)-SUM(AP$169:AP184))</f>
        <v>0</v>
      </c>
      <c r="AQ185" s="41">
        <f>IF(成就内容!AH23="","",INDEX($F$4:$F$178*成就内容!AH$124/SUM(成就内容!$D$124:$BZ$124),成就内容!AH79,1)-SUM(AQ$169:AQ184))</f>
        <v>0</v>
      </c>
      <c r="AR185" s="41">
        <f>IF(成就内容!AI23="","",INDEX($F$4:$F$178*成就内容!AI$124/SUM(成就内容!$D$124:$BZ$124),成就内容!AI79,1)-SUM(AR$169:AR184))</f>
        <v>0</v>
      </c>
      <c r="AS185" s="41">
        <f>IF(成就内容!AJ23="","",INDEX($F$4:$F$178*成就内容!AJ$124/SUM(成就内容!$D$124:$BZ$124),成就内容!AJ79,1)-SUM(AS$169:AS184))</f>
        <v>0</v>
      </c>
      <c r="AT185" s="41" t="str">
        <f>IF(成就内容!AK23="","",INDEX($F$4:$F$178*成就内容!AK$124/SUM(成就内容!$D$124:$BZ$124),成就内容!AK79,1)-SUM(AT$169:AT184))</f>
        <v/>
      </c>
      <c r="AU185" s="41" t="str">
        <f>IF(成就内容!AL23="","",INDEX($F$4:$F$178*成就内容!AL$124/SUM(成就内容!$D$124:$BZ$124),成就内容!AL79,1)-SUM(AU$169:AU184))</f>
        <v/>
      </c>
      <c r="AV185" s="41">
        <f>IF(成就内容!AM23="","",INDEX($F$4:$F$178*成就内容!AM$124/SUM(成就内容!$D$124:$BZ$124),成就内容!AM79,1)-SUM(AV$169:AV184))</f>
        <v>0</v>
      </c>
      <c r="AW185" s="41">
        <f>IF(成就内容!AN23="","",INDEX($F$4:$F$178*成就内容!AN$124/SUM(成就内容!$D$124:$BZ$124),成就内容!AN79,1)-SUM(AW$169:AW184))</f>
        <v>0</v>
      </c>
      <c r="AX185" s="41">
        <f>IF(成就内容!AO23="","",INDEX($F$4:$F$178*成就内容!AO$124/SUM(成就内容!$D$124:$BZ$124),成就内容!AO79,1)-SUM(AX$169:AX184))</f>
        <v>0</v>
      </c>
      <c r="AY185" s="41">
        <f>IF(成就内容!AP23="","",INDEX($F$4:$F$178*成就内容!AP$124/SUM(成就内容!$D$124:$BZ$124),成就内容!AP79,1)-SUM(AY$169:AY184))</f>
        <v>0</v>
      </c>
      <c r="AZ185" s="41">
        <f>IF(成就内容!AQ23="","",INDEX($F$4:$F$178*成就内容!AQ$124/SUM(成就内容!$D$124:$BZ$124),成就内容!AQ79,1)-SUM(AZ$169:AZ184))</f>
        <v>0</v>
      </c>
      <c r="BA185" s="41">
        <f>IF(成就内容!AR23="","",INDEX($F$4:$F$178*成就内容!AR$124/SUM(成就内容!$D$124:$BZ$124),成就内容!AR79,1)-SUM(BA$169:BA184))</f>
        <v>0</v>
      </c>
      <c r="BB185" s="41">
        <f>IF(成就内容!AS23="","",INDEX($F$4:$F$178*成就内容!AS$124/SUM(成就内容!$D$124:$BZ$124),成就内容!AS79,1)-SUM(BB$169:BB184))</f>
        <v>0</v>
      </c>
      <c r="BC185" s="41">
        <f>IF(成就内容!AT23="","",INDEX($F$4:$F$178*成就内容!AT$124/SUM(成就内容!$D$124:$BZ$124),成就内容!AT79,1)-SUM(BC$169:BC184))</f>
        <v>0</v>
      </c>
      <c r="BD185" s="41">
        <f>IF(成就内容!AU23="","",INDEX($F$4:$F$178*成就内容!AU$124/SUM(成就内容!$D$124:$BZ$124),成就内容!AU79,1)-SUM(BD$169:BD184))</f>
        <v>5139802.6315789483</v>
      </c>
      <c r="BE185" s="41">
        <f>IF(成就内容!AV23="","",INDEX($F$4:$F$178*成就内容!AV$124/SUM(成就内容!$D$124:$BZ$124),成就内容!AV79,1)-SUM(BE$169:BE184))</f>
        <v>16061883.223684214</v>
      </c>
      <c r="BF185" s="41">
        <f>IF(成就内容!AW23="","",INDEX($F$4:$F$178*成就内容!AW$124/SUM(成就内容!$D$124:$BZ$124),成就内容!AW79,1)-SUM(BF$169:BF184))</f>
        <v>0</v>
      </c>
      <c r="BG185" s="41">
        <f>IF(成就内容!AX23="","",INDEX($F$4:$F$178*成就内容!AX$124/SUM(成就内容!$D$124:$BZ$124),成就内容!AX79,1)-SUM(BG$169:BG184))</f>
        <v>5139802.6315789483</v>
      </c>
      <c r="BH185" s="41">
        <f>IF(成就内容!AY23="","",INDEX($F$4:$F$178*成就内容!AY$124/SUM(成就内容!$D$124:$BZ$124),成就内容!AY79,1)-SUM(BH$169:BH184))</f>
        <v>0</v>
      </c>
      <c r="BI185" s="41">
        <f>IF(成就内容!AZ23="","",INDEX($F$4:$F$178*成就内容!AZ$124/SUM(成就内容!$D$124:$BZ$124),成就内容!AZ79,1)-SUM(BI$169:BI184))</f>
        <v>0</v>
      </c>
      <c r="BJ185" s="41">
        <f>IF(成就内容!BA23="","",INDEX($F$4:$F$178*成就内容!BA$124/SUM(成就内容!$D$124:$BZ$124),成就内容!BA79,1)-SUM(BJ$169:BJ184))</f>
        <v>0</v>
      </c>
      <c r="BK185" s="41">
        <f>IF(成就内容!BB23="","",INDEX($F$4:$F$178*成就内容!BB$124/SUM(成就内容!$D$124:$BZ$124),成就内容!BB79,1)-SUM(BK$169:BK184))</f>
        <v>0</v>
      </c>
      <c r="BL185" s="41">
        <f>IF(成就内容!BC23="","",INDEX($F$4:$F$178*成就内容!BC$124/SUM(成就内容!$D$124:$BZ$124),成就内容!BC79,1)-SUM(BL$169:BL184))</f>
        <v>822368.42105263146</v>
      </c>
      <c r="BM185" s="41">
        <f>IF(成就内容!BD23="","",INDEX($F$4:$F$178*成就内容!BD$124/SUM(成就内容!$D$124:$BZ$124),成就内容!BD79,1)-SUM(BM$169:BM184))</f>
        <v>0</v>
      </c>
      <c r="BN185" s="41">
        <f>IF(成就内容!BE23="","",INDEX($F$4:$F$178*成就内容!BE$124/SUM(成就内容!$D$124:$BZ$124),成就内容!BE79,1)-SUM(BN$169:BN184))</f>
        <v>0</v>
      </c>
      <c r="BO185" s="41">
        <f>IF(成就内容!BF23="","",INDEX($F$4:$F$178*成就内容!BF$124/SUM(成就内容!$D$124:$BZ$124),成就内容!BF79,1)-SUM(BO$169:BO184))</f>
        <v>0</v>
      </c>
      <c r="BP185" s="41">
        <f>IF(成就内容!BG23="","",INDEX($F$4:$F$178*成就内容!BG$124/SUM(成就内容!$D$124:$BZ$124),成就内容!BG79,1)-SUM(BP$169:BP184))</f>
        <v>0</v>
      </c>
      <c r="BQ185" s="41">
        <f>IF(成就内容!BH23="","",INDEX($F$4:$F$178*成就内容!BH$124/SUM(成就内容!$D$124:$BZ$124),成就内容!BH79,1)-SUM(BQ$169:BQ184))</f>
        <v>0</v>
      </c>
      <c r="BR185" s="41" t="str">
        <f>IF(成就内容!BI23="","",INDEX($F$4:$F$178*成就内容!BI$124/SUM(成就内容!$D$124:$BZ$124),成就内容!BI79,1)-SUM(BR$169:BR184))</f>
        <v/>
      </c>
      <c r="BS185" s="41">
        <f>IF(成就内容!BJ23="","",INDEX($F$4:$F$178*成就内容!BJ$124/SUM(成就内容!$D$124:$BZ$124),成就内容!BJ79,1)-SUM(BS$169:BS184))</f>
        <v>0</v>
      </c>
      <c r="BT185" s="41">
        <f>IF(成就内容!BK23="","",INDEX($F$4:$F$178*成就内容!BK$124/SUM(成就内容!$D$124:$BZ$124),成就内容!BK79,1)-SUM(BT$169:BT184))</f>
        <v>0</v>
      </c>
      <c r="BU185" s="41">
        <f>IF(成就内容!BL23="","",INDEX($F$4:$F$178*成就内容!BL$124/SUM(成就内容!$D$124:$BZ$124),成就内容!BL79,1)-SUM(BU$169:BU184))</f>
        <v>411184.21052631573</v>
      </c>
      <c r="BV185" s="41">
        <f>IF(成就内容!BM23="","",INDEX($F$4:$F$178*成就内容!BM$124/SUM(成就内容!$D$124:$BZ$124),成就内容!BM79,1)-SUM(BV$169:BV184))</f>
        <v>0</v>
      </c>
      <c r="BW185" s="41">
        <f>IF(成就内容!BN23="","",INDEX($F$4:$F$178*成就内容!BN$124/SUM(成就内容!$D$124:$BZ$124),成就内容!BN79,1)-SUM(BW$169:BW184))</f>
        <v>0</v>
      </c>
      <c r="BX185" s="41">
        <f>IF(成就内容!BO23="","",INDEX($F$4:$F$178*成就内容!BO$124/SUM(成就内容!$D$124:$BZ$124),成就内容!BO79,1)-SUM(BX$169:BX184))</f>
        <v>0</v>
      </c>
      <c r="BY185" s="41">
        <f>IF(成就内容!BP23="","",INDEX($F$4:$F$178*成就内容!BP$124/SUM(成就内容!$D$124:$BZ$124),成就内容!BP79,1)-SUM(BY$169:BY184))</f>
        <v>0</v>
      </c>
      <c r="BZ185" s="41">
        <f>IF(成就内容!BQ23="","",INDEX($F$4:$F$178*成就内容!BQ$124/SUM(成就内容!$D$124:$BZ$124),成就内容!BQ79,1)-SUM(BZ$169:BZ184))</f>
        <v>0</v>
      </c>
      <c r="CA185" s="41" t="str">
        <f>IF(成就内容!BR23="","",INDEX($F$4:$F$178*成就内容!BR$124/SUM(成就内容!$D$124:$BZ$124),成就内容!BR79,1)-SUM(CA$169:CA184))</f>
        <v/>
      </c>
      <c r="CB185" s="41">
        <f>IF(成就内容!BS23="","",INDEX($F$4:$F$178*成就内容!BS$124/SUM(成就内容!$D$124:$BZ$124),成就内容!BS79,1)-SUM(CB$169:CB184))</f>
        <v>0</v>
      </c>
      <c r="CC185" s="41">
        <f>IF(成就内容!BT23="","",INDEX($F$4:$F$178*成就内容!BT$124/SUM(成就内容!$D$124:$BZ$124),成就内容!BT79,1)-SUM(CC$169:CC184))</f>
        <v>0</v>
      </c>
      <c r="CD185" s="41">
        <f>IF(成就内容!BU23="","",INDEX($F$4:$F$178*成就内容!BU$124/SUM(成就内容!$D$124:$BZ$124),成就内容!BU79,1)-SUM(CD$169:CD184))</f>
        <v>0</v>
      </c>
      <c r="CE185" s="41" t="str">
        <f>IF(成就内容!BV23="","",INDEX($F$4:$F$178*成就内容!BV$124/SUM(成就内容!$D$124:$BZ$124),成就内容!BV79,1)-SUM(CE$169:CE184))</f>
        <v/>
      </c>
      <c r="CF185" s="41">
        <f>IF(成就内容!BW23="","",INDEX($F$4:$F$178*成就内容!BW$124/SUM(成就内容!$D$124:$BZ$124),成就内容!BW79,1)-SUM(CF$169:CF184))</f>
        <v>0</v>
      </c>
      <c r="CG185" s="41">
        <f>IF(成就内容!BX23="","",INDEX($F$4:$F$178*成就内容!BX$124/SUM(成就内容!$D$124:$BZ$124),成就内容!BX79,1)-SUM(CG$169:CG184))</f>
        <v>0</v>
      </c>
      <c r="CH185" s="41">
        <f>IF(成就内容!BY23="","",INDEX($F$4:$F$178*成就内容!BY$124/SUM(成就内容!$D$124:$BZ$124),成就内容!BY79,1)-SUM(CH$169:CH184))</f>
        <v>0</v>
      </c>
      <c r="CI185" s="41">
        <f>IF(成就内容!BZ23="","",INDEX($F$4:$F$178*成就内容!BZ$124/SUM(成就内容!$D$124:$BZ$124),成就内容!BZ79,1)-SUM(CI$169:CI184))</f>
        <v>0</v>
      </c>
      <c r="CM185" s="43">
        <v>17</v>
      </c>
      <c r="CN185" s="41">
        <f>IF(M185="","",IF(成就内容!D$124&lt;&gt;"",MAX(ROUNDUP(SMALL(M$169:M$218,$L185)/1000,0)*1000,1000),0))</f>
        <v>0</v>
      </c>
      <c r="CO185" s="41" t="str">
        <f>IF(N185="","",IF(成就内容!E$124&lt;&gt;"",MAX(ROUNDUP(SMALL(N$169:N$218,$L185)/1000,0)*1000,1000),0))</f>
        <v/>
      </c>
      <c r="CP185" s="41">
        <f>IF(O185="","",IF(成就内容!F$124&lt;&gt;"",MAX(ROUNDUP(SMALL(O$169:O$218,$L185)/1000,0)*1000,1000),0))</f>
        <v>0</v>
      </c>
      <c r="CQ185" s="41" t="str">
        <f>IF(P185="","",IF(成就内容!G$124&lt;&gt;"",MAX(ROUNDUP(SMALL(P$169:P$218,$L185)/1000,0)*1000,1000),0))</f>
        <v/>
      </c>
      <c r="CR185" s="41">
        <f>IF(Q185="","",IF(成就内容!H$124&lt;&gt;"",MAX(ROUNDUP(SMALL(Q$169:Q$218,$L185)/1000,0)*1000,1000),0))</f>
        <v>0</v>
      </c>
      <c r="CS185" s="41">
        <f>IF(R185="","",IF(成就内容!I$124&lt;&gt;"",MAX(ROUNDUP(SMALL(R$169:R$218,$L185)/1000,0)*1000,1000),0))</f>
        <v>0</v>
      </c>
      <c r="CT185" s="41">
        <f>IF(S185="","",IF(成就内容!J$124&lt;&gt;"",MAX(ROUNDUP(SMALL(S$169:S$218,$L185)/1000,0)*1000,1000),0))</f>
        <v>0</v>
      </c>
      <c r="CU185" s="41">
        <f>IF(T185="","",IF(成就内容!K$124&lt;&gt;"",MAX(ROUNDUP(SMALL(T$169:T$218,$L185)/1000,0)*1000,1000),0))</f>
        <v>0</v>
      </c>
      <c r="CV185" s="41">
        <f>IF(U185="","",IF(成就内容!L$124&lt;&gt;"",MAX(ROUNDUP(SMALL(U$169:U$218,$L185)/1000,0)*1000,1000),0))</f>
        <v>0</v>
      </c>
      <c r="CW185" s="41">
        <f>IF(V185="","",IF(成就内容!M$124&lt;&gt;"",MAX(ROUNDUP(SMALL(V$169:V$218,$L185)/1000,0)*1000,1000),0))</f>
        <v>823000</v>
      </c>
      <c r="CX185" s="41">
        <f>IF(W185="","",IF(成就内容!N$124&lt;&gt;"",MAX(ROUNDUP(SMALL(W$169:W$218,$L185)/1000,0)*1000,1000),0))</f>
        <v>0</v>
      </c>
      <c r="CY185" s="41">
        <f>IF(X185="","",IF(成就内容!O$124&lt;&gt;"",MAX(ROUNDUP(SMALL(X$169:X$218,$L185)/1000,0)*1000,1000),0))</f>
        <v>0</v>
      </c>
      <c r="CZ185" s="41" t="str">
        <f>IF(Y185="","",IF(成就内容!P$124&lt;&gt;"",MAX(ROUNDUP(SMALL(Y$169:Y$218,$L185)/1000,0)*1000,1000),0))</f>
        <v/>
      </c>
      <c r="DA185" s="41">
        <f>IF(Z185="","",IF(成就内容!Q$124&lt;&gt;"",MAX(ROUNDUP(SMALL(Z$169:Z$218,$L185)/1000,0)*1000,1000),0))</f>
        <v>0</v>
      </c>
      <c r="DB185" s="41">
        <f>IF(AA185="","",IF(成就内容!R$124&lt;&gt;"",MAX(ROUNDUP(SMALL(AA$169:AA$218,$L185)/1000,0)*1000,1000),0))</f>
        <v>0</v>
      </c>
      <c r="DC185" s="41">
        <f>IF(AB185="","",IF(成就内容!S$124&lt;&gt;"",MAX(ROUNDUP(SMALL(AB$169:AB$218,$L185)/1000,0)*1000,1000),0))</f>
        <v>0</v>
      </c>
      <c r="DD185" s="41">
        <f>IF(AC185="","",IF(成就内容!T$124&lt;&gt;"",MAX(ROUNDUP(SMALL(AC$169:AC$218,$L185)/1000,0)*1000,1000),0))</f>
        <v>0</v>
      </c>
      <c r="DE185" s="41">
        <f>IF(AD185="","",IF(成就内容!U$124&lt;&gt;"",MAX(ROUNDUP(SMALL(AD$169:AD$218,$L185)/1000,0)*1000,1000),0))</f>
        <v>0</v>
      </c>
      <c r="DF185" s="41">
        <f>IF(AE185="","",IF(成就内容!V$124&lt;&gt;"",MAX(ROUNDUP(SMALL(AE$169:AE$218,$L185)/1000,0)*1000,1000),0))</f>
        <v>823000</v>
      </c>
      <c r="DG185" s="41">
        <f>IF(AF185="","",IF(成就内容!W$124&lt;&gt;"",MAX(ROUNDUP(SMALL(AF$169:AF$218,$L185)/1000,0)*1000,1000),0))</f>
        <v>0</v>
      </c>
      <c r="DH185" s="41">
        <f>IF(AG185="","",IF(成就内容!X$124&lt;&gt;"",MAX(ROUNDUP(SMALL(AG$169:AG$218,$L185)/1000,0)*1000,1000),0))</f>
        <v>0</v>
      </c>
      <c r="DI185" s="41">
        <f>IF(AH185="","",IF(成就内容!Y$124&lt;&gt;"",MAX(ROUNDUP(SMALL(AH$169:AH$218,$L185)/1000,0)*1000,1000),0))</f>
        <v>0</v>
      </c>
      <c r="DJ185" s="41" t="str">
        <f>IF(AI185="","",IF(成就内容!Z$124&lt;&gt;"",MAX(ROUNDUP(SMALL(AI$169:AI$218,$L185)/1000,0)*1000,1000),0))</f>
        <v/>
      </c>
      <c r="DK185" s="41">
        <f>IF(AJ185="","",IF(成就内容!AA$124&lt;&gt;"",MAX(ROUNDUP(SMALL(AJ$169:AJ$218,$L185)/1000,0)*1000,1000),0))</f>
        <v>206000</v>
      </c>
      <c r="DL185" s="41">
        <f>IF(AK185="","",IF(成就内容!AB$124&lt;&gt;"",MAX(ROUNDUP(SMALL(AK$169:AK$218,$L185)/1000,0)*1000,1000),0))</f>
        <v>0</v>
      </c>
      <c r="DM185" s="41">
        <f>IF(AL185="","",IF(成就内容!AC$124&lt;&gt;"",MAX(ROUNDUP(SMALL(AL$169:AL$218,$L185)/1000,0)*1000,1000),0))</f>
        <v>412000</v>
      </c>
      <c r="DN185" s="41">
        <f>IF(AM185="","",IF(成就内容!AD$124&lt;&gt;"",MAX(ROUNDUP(SMALL(AM$169:AM$218,$L185)/1000,0)*1000,1000),0))</f>
        <v>412000</v>
      </c>
      <c r="DO185" s="41">
        <f>IF(AN185="","",IF(成就内容!AE$124&lt;&gt;"",MAX(ROUNDUP(SMALL(AN$169:AN$218,$L185)/1000,0)*1000,1000),0))</f>
        <v>412000</v>
      </c>
      <c r="DP185" s="41">
        <f>IF(AO185="","",IF(成就内容!AF$124&lt;&gt;"",MAX(ROUNDUP(SMALL(AO$169:AO$218,$L185)/1000,0)*1000,1000),0))</f>
        <v>412000</v>
      </c>
      <c r="DQ185" s="41">
        <f>IF(AP185="","",IF(成就内容!AG$124&lt;&gt;"",MAX(ROUNDUP(SMALL(AP$169:AP$218,$L185)/1000,0)*1000,1000),0))</f>
        <v>0</v>
      </c>
      <c r="DR185" s="41">
        <f>IF(AQ185="","",IF(成就内容!AH$124&lt;&gt;"",MAX(ROUNDUP(SMALL(AQ$169:AQ$218,$L185)/1000,0)*1000,1000),0))</f>
        <v>0</v>
      </c>
      <c r="DS185" s="41">
        <f>IF(AR185="","",IF(成就内容!AI$124&lt;&gt;"",MAX(ROUNDUP(SMALL(AR$169:AR$218,$L185)/1000,0)*1000,1000),0))</f>
        <v>0</v>
      </c>
      <c r="DT185" s="41">
        <f>IF(AS185="","",IF(成就内容!AJ$124&lt;&gt;"",MAX(ROUNDUP(SMALL(AS$169:AS$218,$L185)/1000,0)*1000,1000),0))</f>
        <v>0</v>
      </c>
      <c r="DU185" s="41" t="str">
        <f>IF(AT185="","",IF(成就内容!AK$124&lt;&gt;"",MAX(ROUNDUP(SMALL(AT$169:AT$218,$L185)/1000,0)*1000,1000),0))</f>
        <v/>
      </c>
      <c r="DV185" s="41" t="str">
        <f>IF(AU185="","",IF(成就内容!AL$124&lt;&gt;"",MAX(ROUNDUP(SMALL(AU$169:AU$218,$L185)/1000,0)*1000,1000),0))</f>
        <v/>
      </c>
      <c r="DW185" s="41">
        <f>IF(AV185="","",IF(成就内容!AM$124&lt;&gt;"",MAX(ROUNDUP(SMALL(AV$169:AV$218,$L185)/1000,0)*1000,1000),0))</f>
        <v>0</v>
      </c>
      <c r="DX185" s="41">
        <f>IF(AW185="","",IF(成就内容!AN$124&lt;&gt;"",MAX(ROUNDUP(SMALL(AW$169:AW$218,$L185)/1000,0)*1000,1000),0))</f>
        <v>0</v>
      </c>
      <c r="DY185" s="41">
        <f>IF(AX185="","",IF(成就内容!AO$124&lt;&gt;"",MAX(ROUNDUP(SMALL(AX$169:AX$218,$L185)/1000,0)*1000,1000),0))</f>
        <v>0</v>
      </c>
      <c r="DZ185" s="41">
        <f>IF(AY185="","",IF(成就内容!AP$124&lt;&gt;"",MAX(ROUNDUP(SMALL(AY$169:AY$218,$L185)/1000,0)*1000,1000),0))</f>
        <v>0</v>
      </c>
      <c r="EA185" s="41">
        <f>IF(AZ185="","",IF(成就内容!AQ$124&lt;&gt;"",MAX(ROUNDUP(SMALL(AZ$169:AZ$218,$L185)/1000,0)*1000,1000),0))</f>
        <v>0</v>
      </c>
      <c r="EB185" s="41">
        <f>IF(BA185="","",IF(成就内容!AR$124&lt;&gt;"",MAX(ROUNDUP(SMALL(BA$169:BA$218,$L185)/1000,0)*1000,1000),0))</f>
        <v>0</v>
      </c>
      <c r="EC185" s="41">
        <f>IF(BB185="","",IF(成就内容!AS$124&lt;&gt;"",MAX(ROUNDUP(SMALL(BB$169:BB$218,$L185)/1000,0)*1000,1000),0))</f>
        <v>0</v>
      </c>
      <c r="ED185" s="41">
        <f>IF(BC185="","",IF(成就内容!AT$124&lt;&gt;"",MAX(ROUNDUP(SMALL(BC$169:BC$218,$L185)/1000,0)*1000,1000),0))</f>
        <v>0</v>
      </c>
      <c r="EE185" s="41">
        <f>IF(BD185="","",IF(成就内容!AU$124&lt;&gt;"",MAX(ROUNDUP(SMALL(BD$169:BD$218,$L185)/1000,0)*1000,1000),0))</f>
        <v>5140000</v>
      </c>
      <c r="EF185" s="41">
        <f>IF(BE185="","",IF(成就内容!AV$124&lt;&gt;"",MAX(ROUNDUP(SMALL(BE$169:BE$218,$L185)/1000,0)*1000,1000),0))</f>
        <v>16062000</v>
      </c>
      <c r="EG185" s="41">
        <f>IF(BF185="","",IF(成就内容!AW$124&lt;&gt;"",MAX(ROUNDUP(SMALL(BF$169:BF$218,$L185)/1000,0)*1000,1000),0))</f>
        <v>0</v>
      </c>
      <c r="EH185" s="41">
        <f>IF(BG185="","",IF(成就内容!AX$124&lt;&gt;"",MAX(ROUNDUP(SMALL(BG$169:BG$218,$L185)/1000,0)*1000,1000),0))</f>
        <v>5140000</v>
      </c>
      <c r="EI185" s="41">
        <f>IF(BH185="","",IF(成就内容!AY$124&lt;&gt;"",MAX(ROUNDUP(SMALL(BH$169:BH$218,$L185)/1000,0)*1000,1000),0))</f>
        <v>0</v>
      </c>
      <c r="EJ185" s="41">
        <f>IF(BI185="","",IF(成就内容!AZ$124&lt;&gt;"",MAX(ROUNDUP(SMALL(BI$169:BI$218,$L185)/1000,0)*1000,1000),0))</f>
        <v>0</v>
      </c>
      <c r="EK185" s="41">
        <f>IF(BJ185="","",IF(成就内容!BA$124&lt;&gt;"",MAX(ROUNDUP(SMALL(BJ$169:BJ$218,$L185)/1000,0)*1000,1000),0))</f>
        <v>0</v>
      </c>
      <c r="EL185" s="41">
        <f>IF(BK185="","",IF(成就内容!BB$124&lt;&gt;"",MAX(ROUNDUP(SMALL(BK$169:BK$218,$L185)/1000,0)*1000,1000),0))</f>
        <v>0</v>
      </c>
      <c r="EM185" s="41">
        <f>IF(BL185="","",IF(成就内容!BC$124&lt;&gt;"",MAX(ROUNDUP(SMALL(BL$169:BL$218,$L185)/1000,0)*1000,1000),0))</f>
        <v>823000</v>
      </c>
      <c r="EN185" s="41">
        <f>IF(BM185="","",IF(成就内容!BD$124&lt;&gt;"",MAX(ROUNDUP(SMALL(BM$169:BM$218,$L185)/1000,0)*1000,1000),0))</f>
        <v>0</v>
      </c>
      <c r="EO185" s="41">
        <f>IF(BN185="","",IF(成就内容!BE$124&lt;&gt;"",MAX(ROUNDUP(SMALL(BN$169:BN$218,$L185)/1000,0)*1000,1000),0))</f>
        <v>0</v>
      </c>
      <c r="EP185" s="41">
        <f>IF(BO185="","",IF(成就内容!BF$124&lt;&gt;"",MAX(ROUNDUP(SMALL(BO$169:BO$218,$L185)/1000,0)*1000,1000),0))</f>
        <v>0</v>
      </c>
      <c r="EQ185" s="41">
        <f>IF(BP185="","",IF(成就内容!BG$124&lt;&gt;"",MAX(ROUNDUP(SMALL(BP$169:BP$218,$L185)/1000,0)*1000,1000),0))</f>
        <v>0</v>
      </c>
      <c r="ER185" s="41">
        <f>IF(BQ185="","",IF(成就内容!BH$124&lt;&gt;"",MAX(ROUNDUP(SMALL(BQ$169:BQ$218,$L185)/1000,0)*1000,1000),0))</f>
        <v>0</v>
      </c>
      <c r="ES185" s="41" t="str">
        <f>IF(BR185="","",IF(成就内容!BI$124&lt;&gt;"",MAX(ROUNDUP(SMALL(BR$169:BR$218,$L185)/1000,0)*1000,1000),0))</f>
        <v/>
      </c>
      <c r="ET185" s="41">
        <f>IF(BS185="","",IF(成就内容!BJ$124&lt;&gt;"",MAX(ROUNDUP(SMALL(BS$169:BS$218,$L185)/1000,0)*1000,1000),0))</f>
        <v>0</v>
      </c>
      <c r="EU185" s="41">
        <f>IF(BT185="","",IF(成就内容!BK$124&lt;&gt;"",MAX(ROUNDUP(SMALL(BT$169:BT$218,$L185)/1000,0)*1000,1000),0))</f>
        <v>0</v>
      </c>
      <c r="EV185" s="41">
        <f>IF(BU185="","",IF(成就内容!BL$124&lt;&gt;"",MAX(ROUNDUP(SMALL(BU$169:BU$218,$L185)/1000,0)*1000,1000),0))</f>
        <v>412000</v>
      </c>
      <c r="EW185" s="41">
        <f>IF(BV185="","",IF(成就内容!BM$124&lt;&gt;"",MAX(ROUNDUP(SMALL(BV$169:BV$218,$L185)/1000,0)*1000,1000),0))</f>
        <v>0</v>
      </c>
      <c r="EX185" s="41">
        <f>IF(BW185="","",IF(成就内容!BN$124&lt;&gt;"",MAX(ROUNDUP(SMALL(BW$169:BW$218,$L185)/1000,0)*1000,1000),0))</f>
        <v>0</v>
      </c>
      <c r="EY185" s="41">
        <f>IF(BX185="","",IF(成就内容!BO$124&lt;&gt;"",MAX(ROUNDUP(SMALL(BX$169:BX$218,$L185)/1000,0)*1000,1000),0))</f>
        <v>0</v>
      </c>
      <c r="EZ185" s="41">
        <f>IF(BY185="","",IF(成就内容!BP$124&lt;&gt;"",MAX(ROUNDUP(SMALL(BY$169:BY$218,$L185)/1000,0)*1000,1000),0))</f>
        <v>0</v>
      </c>
      <c r="FA185" s="41">
        <f>IF(BZ185="","",IF(成就内容!BQ$124&lt;&gt;"",MAX(ROUNDUP(SMALL(BZ$169:BZ$218,$L185)/1000,0)*1000,1000),0))</f>
        <v>0</v>
      </c>
      <c r="FB185" s="41" t="str">
        <f>IF(CA185="","",IF(成就内容!BR$124&lt;&gt;"",MAX(ROUNDUP(SMALL(CA$169:CA$218,$L185)/1000,0)*1000,1000),0))</f>
        <v/>
      </c>
      <c r="FC185" s="41">
        <f>IF(CB185="","",IF(成就内容!BS$124&lt;&gt;"",MAX(ROUNDUP(SMALL(CB$169:CB$218,$L185)/1000,0)*1000,1000),0))</f>
        <v>0</v>
      </c>
      <c r="FD185" s="41">
        <f>IF(CC185="","",IF(成就内容!BT$124&lt;&gt;"",MAX(ROUNDUP(SMALL(CC$169:CC$218,$L185)/1000,0)*1000,1000),0))</f>
        <v>0</v>
      </c>
      <c r="FE185" s="41">
        <f>IF(CD185="","",IF(成就内容!BU$124&lt;&gt;"",MAX(ROUNDUP(SMALL(CD$169:CD$218,$L185)/1000,0)*1000,1000),0))</f>
        <v>0</v>
      </c>
      <c r="FF185" s="41" t="str">
        <f>IF(CE185="","",IF(成就内容!BV$124&lt;&gt;"",MAX(ROUNDUP(SMALL(CE$169:CE$218,$L185)/1000,0)*1000,1000),0))</f>
        <v/>
      </c>
      <c r="FG185" s="41">
        <f>IF(CF185="","",IF(成就内容!BW$124&lt;&gt;"",MAX(ROUNDUP(SMALL(CF$169:CF$218,$L185)/1000,0)*1000,1000),0))</f>
        <v>0</v>
      </c>
      <c r="FH185" s="41">
        <f>IF(CG185="","",IF(成就内容!BX$124&lt;&gt;"",MAX(ROUNDUP(SMALL(CG$169:CG$218,$L185)/1000,0)*1000,1000),0))</f>
        <v>0</v>
      </c>
      <c r="FI185" s="41">
        <f>IF(CH185="","",IF(成就内容!BY$124&lt;&gt;"",MAX(ROUNDUP(SMALL(CH$169:CH$218,$L185)/1000,0)*1000,1000),0))</f>
        <v>0</v>
      </c>
      <c r="FJ185" s="41">
        <f>IF(CI185="","",IF(成就内容!BZ$124&lt;&gt;"",MAX(ROUNDUP(SMALL(CI$169:CI$218,$L185)/1000,0)*1000,1000),0))</f>
        <v>0</v>
      </c>
    </row>
    <row r="186" spans="1:166" x14ac:dyDescent="0.15">
      <c r="L186" s="25">
        <v>18</v>
      </c>
      <c r="M186" s="41">
        <f>IF(成就内容!D24="","",INDEX($F$4:$F$178*成就内容!D$124/SUM(成就内容!$D$124:$BZ$124),成就内容!D80,1)-SUM(M$169:M185))</f>
        <v>0</v>
      </c>
      <c r="N186" s="41" t="str">
        <f>IF(成就内容!E24="","",INDEX($F$4:$F$178*成就内容!E$124/SUM(成就内容!$D$124:$BZ$124),成就内容!E80,1)-SUM(N$169:N185))</f>
        <v/>
      </c>
      <c r="O186" s="41">
        <f>IF(成就内容!F24="","",INDEX($F$4:$F$178*成就内容!F$124/SUM(成就内容!$D$124:$BZ$124),成就内容!F80,1)-SUM(O$169:O185))</f>
        <v>0</v>
      </c>
      <c r="P186" s="41" t="str">
        <f>IF(成就内容!G24="","",INDEX($F$4:$F$178*成就内容!G$124/SUM(成就内容!$D$124:$BZ$124),成就内容!G80,1)-SUM(P$169:P185))</f>
        <v/>
      </c>
      <c r="Q186" s="41">
        <f>IF(成就内容!H24="","",INDEX($F$4:$F$178*成就内容!H$124/SUM(成就内容!$D$124:$BZ$124),成就内容!H80,1)-SUM(Q$169:Q185))</f>
        <v>0</v>
      </c>
      <c r="R186" s="41">
        <f>IF(成就内容!I24="","",INDEX($F$4:$F$178*成就内容!I$124/SUM(成就内容!$D$124:$BZ$124),成就内容!I80,1)-SUM(R$169:R185))</f>
        <v>0</v>
      </c>
      <c r="S186" s="41">
        <f>IF(成就内容!J24="","",INDEX($F$4:$F$178*成就内容!J$124/SUM(成就内容!$D$124:$BZ$124),成就内容!J80,1)-SUM(S$169:S185))</f>
        <v>0</v>
      </c>
      <c r="T186" s="41">
        <f>IF(成就内容!K24="","",INDEX($F$4:$F$178*成就内容!K$124/SUM(成就内容!$D$124:$BZ$124),成就内容!K80,1)-SUM(T$169:T185))</f>
        <v>0</v>
      </c>
      <c r="U186" s="41">
        <f>IF(成就内容!L24="","",INDEX($F$4:$F$178*成就内容!L$124/SUM(成就内容!$D$124:$BZ$124),成就内容!L80,1)-SUM(U$169:U185))</f>
        <v>0</v>
      </c>
      <c r="V186" s="41">
        <f>IF(成就内容!M24="","",INDEX($F$4:$F$178*成就内容!M$124/SUM(成就内容!$D$124:$BZ$124),成就内容!M80,1)-SUM(V$169:V185))</f>
        <v>822368.42105263146</v>
      </c>
      <c r="W186" s="41">
        <f>IF(成就内容!N24="","",INDEX($F$4:$F$178*成就内容!N$124/SUM(成就内容!$D$124:$BZ$124),成就内容!N80,1)-SUM(W$169:W185))</f>
        <v>0</v>
      </c>
      <c r="X186" s="41">
        <f>IF(成就内容!O24="","",INDEX($F$4:$F$178*成就内容!O$124/SUM(成就内容!$D$124:$BZ$124),成就内容!O80,1)-SUM(X$169:X185))</f>
        <v>0</v>
      </c>
      <c r="Y186" s="41" t="str">
        <f>IF(成就内容!P24="","",INDEX($F$4:$F$178*成就内容!P$124/SUM(成就内容!$D$124:$BZ$124),成就内容!P80,1)-SUM(Y$169:Y185))</f>
        <v/>
      </c>
      <c r="Z186" s="41">
        <f>IF(成就内容!Q24="","",INDEX($F$4:$F$178*成就内容!Q$124/SUM(成就内容!$D$124:$BZ$124),成就内容!Q80,1)-SUM(Z$169:Z185))</f>
        <v>0</v>
      </c>
      <c r="AA186" s="41">
        <f>IF(成就内容!R24="","",INDEX($F$4:$F$178*成就内容!R$124/SUM(成就内容!$D$124:$BZ$124),成就内容!R80,1)-SUM(AA$169:AA185))</f>
        <v>0</v>
      </c>
      <c r="AB186" s="41">
        <f>IF(成就内容!S24="","",INDEX($F$4:$F$178*成就内容!S$124/SUM(成就内容!$D$124:$BZ$124),成就内容!S80,1)-SUM(AB$169:AB185))</f>
        <v>0</v>
      </c>
      <c r="AC186" s="41">
        <f>IF(成就内容!T24="","",INDEX($F$4:$F$178*成就内容!T$124/SUM(成就内容!$D$124:$BZ$124),成就内容!T80,1)-SUM(AC$169:AC185))</f>
        <v>0</v>
      </c>
      <c r="AD186" s="41">
        <f>IF(成就内容!U24="","",INDEX($F$4:$F$178*成就内容!U$124/SUM(成就内容!$D$124:$BZ$124),成就内容!U80,1)-SUM(AD$169:AD185))</f>
        <v>0</v>
      </c>
      <c r="AE186" s="41">
        <f>IF(成就内容!V24="","",INDEX($F$4:$F$178*成就内容!V$124/SUM(成就内容!$D$124:$BZ$124),成就内容!V80,1)-SUM(AE$169:AE185))</f>
        <v>1439144.7368421052</v>
      </c>
      <c r="AF186" s="41">
        <f>IF(成就内容!W24="","",INDEX($F$4:$F$178*成就内容!W$124/SUM(成就内容!$D$124:$BZ$124),成就内容!W80,1)-SUM(AF$169:AF185))</f>
        <v>0</v>
      </c>
      <c r="AG186" s="41">
        <f>IF(成就内容!X24="","",INDEX($F$4:$F$178*成就内容!X$124/SUM(成就内容!$D$124:$BZ$124),成就内容!X80,1)-SUM(AG$169:AG185))</f>
        <v>0</v>
      </c>
      <c r="AH186" s="41">
        <f>IF(成就内容!Y24="","",INDEX($F$4:$F$178*成就内容!Y$124/SUM(成就内容!$D$124:$BZ$124),成就内容!Y80,1)-SUM(AH$169:AH185))</f>
        <v>0</v>
      </c>
      <c r="AI186" s="41" t="str">
        <f>IF(成就内容!Z24="","",INDEX($F$4:$F$178*成就内容!Z$124/SUM(成就内容!$D$124:$BZ$124),成就内容!Z80,1)-SUM(AI$169:AI185))</f>
        <v/>
      </c>
      <c r="AJ186" s="41">
        <f>IF(成就内容!AA24="","",INDEX($F$4:$F$178*成就内容!AA$124/SUM(成就内容!$D$124:$BZ$124),成就内容!AA80,1)-SUM(AJ$169:AJ185))</f>
        <v>0</v>
      </c>
      <c r="AK186" s="41">
        <f>IF(成就内容!AB24="","",INDEX($F$4:$F$178*成就内容!AB$124/SUM(成就内容!$D$124:$BZ$124),成就内容!AB80,1)-SUM(AK$169:AK185))</f>
        <v>0</v>
      </c>
      <c r="AL186" s="41">
        <f>IF(成就内容!AC24="","",INDEX($F$4:$F$178*成就内容!AC$124/SUM(成就内容!$D$124:$BZ$124),成就内容!AC80,1)-SUM(AL$169:AL185))</f>
        <v>411184.21052631573</v>
      </c>
      <c r="AM186" s="41">
        <f>IF(成就内容!AD24="","",INDEX($F$4:$F$178*成就内容!AD$124/SUM(成就内容!$D$124:$BZ$124),成就内容!AD80,1)-SUM(AM$169:AM185))</f>
        <v>411184.21052631596</v>
      </c>
      <c r="AN186" s="41">
        <f>IF(成就内容!AE24="","",INDEX($F$4:$F$178*成就内容!AE$124/SUM(成就内容!$D$124:$BZ$124),成就内容!AE80,1)-SUM(AN$169:AN185))</f>
        <v>411184.21052631596</v>
      </c>
      <c r="AO186" s="41">
        <f>IF(成就内容!AF24="","",INDEX($F$4:$F$178*成就内容!AF$124/SUM(成就内容!$D$124:$BZ$124),成就内容!AF80,1)-SUM(AO$169:AO185))</f>
        <v>411184.21052631596</v>
      </c>
      <c r="AP186" s="41">
        <f>IF(成就内容!AG24="","",INDEX($F$4:$F$178*成就内容!AG$124/SUM(成就内容!$D$124:$BZ$124),成就内容!AG80,1)-SUM(AP$169:AP185))</f>
        <v>0</v>
      </c>
      <c r="AQ186" s="41">
        <f>IF(成就内容!AH24="","",INDEX($F$4:$F$178*成就内容!AH$124/SUM(成就内容!$D$124:$BZ$124),成就内容!AH80,1)-SUM(AQ$169:AQ185))</f>
        <v>0</v>
      </c>
      <c r="AR186" s="41">
        <f>IF(成就内容!AI24="","",INDEX($F$4:$F$178*成就内容!AI$124/SUM(成就内容!$D$124:$BZ$124),成就内容!AI80,1)-SUM(AR$169:AR185))</f>
        <v>0</v>
      </c>
      <c r="AS186" s="41">
        <f>IF(成就内容!AJ24="","",INDEX($F$4:$F$178*成就内容!AJ$124/SUM(成就内容!$D$124:$BZ$124),成就内容!AJ80,1)-SUM(AS$169:AS185))</f>
        <v>0</v>
      </c>
      <c r="AT186" s="41" t="str">
        <f>IF(成就内容!AK24="","",INDEX($F$4:$F$178*成就内容!AK$124/SUM(成就内容!$D$124:$BZ$124),成就内容!AK80,1)-SUM(AT$169:AT185))</f>
        <v/>
      </c>
      <c r="AU186" s="41" t="str">
        <f>IF(成就内容!AL24="","",INDEX($F$4:$F$178*成就内容!AL$124/SUM(成就内容!$D$124:$BZ$124),成就内容!AL80,1)-SUM(AU$169:AU185))</f>
        <v/>
      </c>
      <c r="AV186" s="41">
        <f>IF(成就内容!AM24="","",INDEX($F$4:$F$178*成就内容!AM$124/SUM(成就内容!$D$124:$BZ$124),成就内容!AM80,1)-SUM(AV$169:AV185))</f>
        <v>0</v>
      </c>
      <c r="AW186" s="41">
        <f>IF(成就内容!AN24="","",INDEX($F$4:$F$178*成就内容!AN$124/SUM(成就内容!$D$124:$BZ$124),成就内容!AN80,1)-SUM(AW$169:AW185))</f>
        <v>0</v>
      </c>
      <c r="AX186" s="41">
        <f>IF(成就内容!AO24="","",INDEX($F$4:$F$178*成就内容!AO$124/SUM(成就内容!$D$124:$BZ$124),成就内容!AO80,1)-SUM(AX$169:AX185))</f>
        <v>0</v>
      </c>
      <c r="AY186" s="41">
        <f>IF(成就内容!AP24="","",INDEX($F$4:$F$178*成就内容!AP$124/SUM(成就内容!$D$124:$BZ$124),成就内容!AP80,1)-SUM(AY$169:AY185))</f>
        <v>0</v>
      </c>
      <c r="AZ186" s="41">
        <f>IF(成就内容!AQ24="","",INDEX($F$4:$F$178*成就内容!AQ$124/SUM(成就内容!$D$124:$BZ$124),成就内容!AQ80,1)-SUM(AZ$169:AZ185))</f>
        <v>0</v>
      </c>
      <c r="BA186" s="41">
        <f>IF(成就内容!AR24="","",INDEX($F$4:$F$178*成就内容!AR$124/SUM(成就内容!$D$124:$BZ$124),成就内容!AR80,1)-SUM(BA$169:BA185))</f>
        <v>0</v>
      </c>
      <c r="BB186" s="41">
        <f>IF(成就内容!AS24="","",INDEX($F$4:$F$178*成就内容!AS$124/SUM(成就内容!$D$124:$BZ$124),成就内容!AS80,1)-SUM(BB$169:BB185))</f>
        <v>0</v>
      </c>
      <c r="BC186" s="41">
        <f>IF(成就内容!AT24="","",INDEX($F$4:$F$178*成就内容!AT$124/SUM(成就内容!$D$124:$BZ$124),成就内容!AT80,1)-SUM(BC$169:BC185))</f>
        <v>0</v>
      </c>
      <c r="BD186" s="41">
        <f>IF(成就内容!AU24="","",INDEX($F$4:$F$178*成就内容!AU$124/SUM(成就内容!$D$124:$BZ$124),成就内容!AU80,1)-SUM(BD$169:BD185))</f>
        <v>5139802.6315789465</v>
      </c>
      <c r="BE186" s="41">
        <f>IF(成就内容!AV24="","",INDEX($F$4:$F$178*成就内容!AV$124/SUM(成就内容!$D$124:$BZ$124),成就内容!AV80,1)-SUM(BE$169:BE185))</f>
        <v>16061883.223684207</v>
      </c>
      <c r="BF186" s="41">
        <f>IF(成就内容!AW24="","",INDEX($F$4:$F$178*成就内容!AW$124/SUM(成就内容!$D$124:$BZ$124),成就内容!AW80,1)-SUM(BF$169:BF185))</f>
        <v>0</v>
      </c>
      <c r="BG186" s="41">
        <f>IF(成就内容!AX24="","",INDEX($F$4:$F$178*成就内容!AX$124/SUM(成就内容!$D$124:$BZ$124),成就内容!AX80,1)-SUM(BG$169:BG185))</f>
        <v>5139802.6315789465</v>
      </c>
      <c r="BH186" s="41">
        <f>IF(成就内容!AY24="","",INDEX($F$4:$F$178*成就内容!AY$124/SUM(成就内容!$D$124:$BZ$124),成就内容!AY80,1)-SUM(BH$169:BH185))</f>
        <v>0</v>
      </c>
      <c r="BI186" s="41">
        <f>IF(成就内容!AZ24="","",INDEX($F$4:$F$178*成就内容!AZ$124/SUM(成就内容!$D$124:$BZ$124),成就内容!AZ80,1)-SUM(BI$169:BI185))</f>
        <v>0</v>
      </c>
      <c r="BJ186" s="41">
        <f>IF(成就内容!BA24="","",INDEX($F$4:$F$178*成就内容!BA$124/SUM(成就内容!$D$124:$BZ$124),成就内容!BA80,1)-SUM(BJ$169:BJ185))</f>
        <v>0</v>
      </c>
      <c r="BK186" s="41">
        <f>IF(成就内容!BB24="","",INDEX($F$4:$F$178*成就内容!BB$124/SUM(成就内容!$D$124:$BZ$124),成就内容!BB80,1)-SUM(BK$169:BK185))</f>
        <v>0</v>
      </c>
      <c r="BL186" s="41">
        <f>IF(成就内容!BC24="","",INDEX($F$4:$F$178*成就内容!BC$124/SUM(成就内容!$D$124:$BZ$124),成就内容!BC80,1)-SUM(BL$169:BL185))</f>
        <v>1439144.7368421052</v>
      </c>
      <c r="BM186" s="41">
        <f>IF(成就内容!BD24="","",INDEX($F$4:$F$178*成就内容!BD$124/SUM(成就内容!$D$124:$BZ$124),成就内容!BD80,1)-SUM(BM$169:BM185))</f>
        <v>0</v>
      </c>
      <c r="BN186" s="41">
        <f>IF(成就内容!BE24="","",INDEX($F$4:$F$178*成就内容!BE$124/SUM(成就内容!$D$124:$BZ$124),成就内容!BE80,1)-SUM(BN$169:BN185))</f>
        <v>0</v>
      </c>
      <c r="BO186" s="41">
        <f>IF(成就内容!BF24="","",INDEX($F$4:$F$178*成就内容!BF$124/SUM(成就内容!$D$124:$BZ$124),成就内容!BF80,1)-SUM(BO$169:BO185))</f>
        <v>0</v>
      </c>
      <c r="BP186" s="41">
        <f>IF(成就内容!BG24="","",INDEX($F$4:$F$178*成就内容!BG$124/SUM(成就内容!$D$124:$BZ$124),成就内容!BG80,1)-SUM(BP$169:BP185))</f>
        <v>0</v>
      </c>
      <c r="BQ186" s="41">
        <f>IF(成就内容!BH24="","",INDEX($F$4:$F$178*成就内容!BH$124/SUM(成就内容!$D$124:$BZ$124),成就内容!BH80,1)-SUM(BQ$169:BQ185))</f>
        <v>0</v>
      </c>
      <c r="BR186" s="41" t="str">
        <f>IF(成就内容!BI24="","",INDEX($F$4:$F$178*成就内容!BI$124/SUM(成就内容!$D$124:$BZ$124),成就内容!BI80,1)-SUM(BR$169:BR185))</f>
        <v/>
      </c>
      <c r="BS186" s="41">
        <f>IF(成就内容!BJ24="","",INDEX($F$4:$F$178*成就内容!BJ$124/SUM(成就内容!$D$124:$BZ$124),成就内容!BJ80,1)-SUM(BS$169:BS185))</f>
        <v>0</v>
      </c>
      <c r="BT186" s="41">
        <f>IF(成就内容!BK24="","",INDEX($F$4:$F$178*成就内容!BK$124/SUM(成就内容!$D$124:$BZ$124),成就内容!BK80,1)-SUM(BT$169:BT185))</f>
        <v>0</v>
      </c>
      <c r="BU186" s="41">
        <f>IF(成就内容!BL24="","",INDEX($F$4:$F$178*成就内容!BL$124/SUM(成就内容!$D$124:$BZ$124),成就内容!BL80,1)-SUM(BU$169:BU185))</f>
        <v>719572.36842105258</v>
      </c>
      <c r="BV186" s="41">
        <f>IF(成就内容!BM24="","",INDEX($F$4:$F$178*成就内容!BM$124/SUM(成就内容!$D$124:$BZ$124),成就内容!BM80,1)-SUM(BV$169:BV185))</f>
        <v>0</v>
      </c>
      <c r="BW186" s="41">
        <f>IF(成就内容!BN24="","",INDEX($F$4:$F$178*成就内容!BN$124/SUM(成就内容!$D$124:$BZ$124),成就内容!BN80,1)-SUM(BW$169:BW185))</f>
        <v>0</v>
      </c>
      <c r="BX186" s="41">
        <f>IF(成就内容!BO24="","",INDEX($F$4:$F$178*成就内容!BO$124/SUM(成就内容!$D$124:$BZ$124),成就内容!BO80,1)-SUM(BX$169:BX185))</f>
        <v>0</v>
      </c>
      <c r="BY186" s="41">
        <f>IF(成就内容!BP24="","",INDEX($F$4:$F$178*成就内容!BP$124/SUM(成就内容!$D$124:$BZ$124),成就内容!BP80,1)-SUM(BY$169:BY185))</f>
        <v>0</v>
      </c>
      <c r="BZ186" s="41">
        <f>IF(成就内容!BQ24="","",INDEX($F$4:$F$178*成就内容!BQ$124/SUM(成就内容!$D$124:$BZ$124),成就内容!BQ80,1)-SUM(BZ$169:BZ185))</f>
        <v>0</v>
      </c>
      <c r="CA186" s="41" t="str">
        <f>IF(成就内容!BR24="","",INDEX($F$4:$F$178*成就内容!BR$124/SUM(成就内容!$D$124:$BZ$124),成就内容!BR80,1)-SUM(CA$169:CA185))</f>
        <v/>
      </c>
      <c r="CB186" s="41">
        <f>IF(成就内容!BS24="","",INDEX($F$4:$F$178*成就内容!BS$124/SUM(成就内容!$D$124:$BZ$124),成就内容!BS80,1)-SUM(CB$169:CB185))</f>
        <v>0</v>
      </c>
      <c r="CC186" s="41">
        <f>IF(成就内容!BT24="","",INDEX($F$4:$F$178*成就内容!BT$124/SUM(成就内容!$D$124:$BZ$124),成就内容!BT80,1)-SUM(CC$169:CC185))</f>
        <v>0</v>
      </c>
      <c r="CD186" s="41">
        <f>IF(成就内容!BU24="","",INDEX($F$4:$F$178*成就内容!BU$124/SUM(成就内容!$D$124:$BZ$124),成就内容!BU80,1)-SUM(CD$169:CD185))</f>
        <v>0</v>
      </c>
      <c r="CE186" s="41" t="str">
        <f>IF(成就内容!BV24="","",INDEX($F$4:$F$178*成就内容!BV$124/SUM(成就内容!$D$124:$BZ$124),成就内容!BV80,1)-SUM(CE$169:CE185))</f>
        <v/>
      </c>
      <c r="CF186" s="41">
        <f>IF(成就内容!BW24="","",INDEX($F$4:$F$178*成就内容!BW$124/SUM(成就内容!$D$124:$BZ$124),成就内容!BW80,1)-SUM(CF$169:CF185))</f>
        <v>0</v>
      </c>
      <c r="CG186" s="41">
        <f>IF(成就内容!BX24="","",INDEX($F$4:$F$178*成就内容!BX$124/SUM(成就内容!$D$124:$BZ$124),成就内容!BX80,1)-SUM(CG$169:CG185))</f>
        <v>0</v>
      </c>
      <c r="CH186" s="41">
        <f>IF(成就内容!BY24="","",INDEX($F$4:$F$178*成就内容!BY$124/SUM(成就内容!$D$124:$BZ$124),成就内容!BY80,1)-SUM(CH$169:CH185))</f>
        <v>0</v>
      </c>
      <c r="CI186" s="41">
        <f>IF(成就内容!BZ24="","",INDEX($F$4:$F$178*成就内容!BZ$124/SUM(成就内容!$D$124:$BZ$124),成就内容!BZ80,1)-SUM(CI$169:CI185))</f>
        <v>0</v>
      </c>
      <c r="CM186" s="43">
        <v>18</v>
      </c>
      <c r="CN186" s="41">
        <f>IF(M186="","",IF(成就内容!D$124&lt;&gt;"",MAX(ROUNDUP(SMALL(M$169:M$218,$L186)/1000,0)*1000,1000),0))</f>
        <v>0</v>
      </c>
      <c r="CO186" s="41" t="str">
        <f>IF(N186="","",IF(成就内容!E$124&lt;&gt;"",MAX(ROUNDUP(SMALL(N$169:N$218,$L186)/1000,0)*1000,1000),0))</f>
        <v/>
      </c>
      <c r="CP186" s="41">
        <f>IF(O186="","",IF(成就内容!F$124&lt;&gt;"",MAX(ROUNDUP(SMALL(O$169:O$218,$L186)/1000,0)*1000,1000),0))</f>
        <v>0</v>
      </c>
      <c r="CQ186" s="41" t="str">
        <f>IF(P186="","",IF(成就内容!G$124&lt;&gt;"",MAX(ROUNDUP(SMALL(P$169:P$218,$L186)/1000,0)*1000,1000),0))</f>
        <v/>
      </c>
      <c r="CR186" s="41">
        <f>IF(Q186="","",IF(成就内容!H$124&lt;&gt;"",MAX(ROUNDUP(SMALL(Q$169:Q$218,$L186)/1000,0)*1000,1000),0))</f>
        <v>0</v>
      </c>
      <c r="CS186" s="41">
        <f>IF(R186="","",IF(成就内容!I$124&lt;&gt;"",MAX(ROUNDUP(SMALL(R$169:R$218,$L186)/1000,0)*1000,1000),0))</f>
        <v>0</v>
      </c>
      <c r="CT186" s="41">
        <f>IF(S186="","",IF(成就内容!J$124&lt;&gt;"",MAX(ROUNDUP(SMALL(S$169:S$218,$L186)/1000,0)*1000,1000),0))</f>
        <v>0</v>
      </c>
      <c r="CU186" s="41">
        <f>IF(T186="","",IF(成就内容!K$124&lt;&gt;"",MAX(ROUNDUP(SMALL(T$169:T$218,$L186)/1000,0)*1000,1000),0))</f>
        <v>0</v>
      </c>
      <c r="CV186" s="41">
        <f>IF(U186="","",IF(成就内容!L$124&lt;&gt;"",MAX(ROUNDUP(SMALL(U$169:U$218,$L186)/1000,0)*1000,1000),0))</f>
        <v>0</v>
      </c>
      <c r="CW186" s="41">
        <f>IF(V186="","",IF(成就内容!M$124&lt;&gt;"",MAX(ROUNDUP(SMALL(V$169:V$218,$L186)/1000,0)*1000,1000),0))</f>
        <v>823000</v>
      </c>
      <c r="CX186" s="41">
        <f>IF(W186="","",IF(成就内容!N$124&lt;&gt;"",MAX(ROUNDUP(SMALL(W$169:W$218,$L186)/1000,0)*1000,1000),0))</f>
        <v>0</v>
      </c>
      <c r="CY186" s="41">
        <f>IF(X186="","",IF(成就内容!O$124&lt;&gt;"",MAX(ROUNDUP(SMALL(X$169:X$218,$L186)/1000,0)*1000,1000),0))</f>
        <v>0</v>
      </c>
      <c r="CZ186" s="41" t="str">
        <f>IF(Y186="","",IF(成就内容!P$124&lt;&gt;"",MAX(ROUNDUP(SMALL(Y$169:Y$218,$L186)/1000,0)*1000,1000),0))</f>
        <v/>
      </c>
      <c r="DA186" s="41">
        <f>IF(Z186="","",IF(成就内容!Q$124&lt;&gt;"",MAX(ROUNDUP(SMALL(Z$169:Z$218,$L186)/1000,0)*1000,1000),0))</f>
        <v>0</v>
      </c>
      <c r="DB186" s="41">
        <f>IF(AA186="","",IF(成就内容!R$124&lt;&gt;"",MAX(ROUNDUP(SMALL(AA$169:AA$218,$L186)/1000,0)*1000,1000),0))</f>
        <v>0</v>
      </c>
      <c r="DC186" s="41">
        <f>IF(AB186="","",IF(成就内容!S$124&lt;&gt;"",MAX(ROUNDUP(SMALL(AB$169:AB$218,$L186)/1000,0)*1000,1000),0))</f>
        <v>0</v>
      </c>
      <c r="DD186" s="41">
        <f>IF(AC186="","",IF(成就内容!T$124&lt;&gt;"",MAX(ROUNDUP(SMALL(AC$169:AC$218,$L186)/1000,0)*1000,1000),0))</f>
        <v>0</v>
      </c>
      <c r="DE186" s="41">
        <f>IF(AD186="","",IF(成就内容!U$124&lt;&gt;"",MAX(ROUNDUP(SMALL(AD$169:AD$218,$L186)/1000,0)*1000,1000),0))</f>
        <v>0</v>
      </c>
      <c r="DF186" s="41">
        <f>IF(AE186="","",IF(成就内容!V$124&lt;&gt;"",MAX(ROUNDUP(SMALL(AE$169:AE$218,$L186)/1000,0)*1000,1000),0))</f>
        <v>1440000</v>
      </c>
      <c r="DG186" s="41">
        <f>IF(AF186="","",IF(成就内容!W$124&lt;&gt;"",MAX(ROUNDUP(SMALL(AF$169:AF$218,$L186)/1000,0)*1000,1000),0))</f>
        <v>0</v>
      </c>
      <c r="DH186" s="41">
        <f>IF(AG186="","",IF(成就内容!X$124&lt;&gt;"",MAX(ROUNDUP(SMALL(AG$169:AG$218,$L186)/1000,0)*1000,1000),0))</f>
        <v>0</v>
      </c>
      <c r="DI186" s="41">
        <f>IF(AH186="","",IF(成就内容!Y$124&lt;&gt;"",MAX(ROUNDUP(SMALL(AH$169:AH$218,$L186)/1000,0)*1000,1000),0))</f>
        <v>0</v>
      </c>
      <c r="DJ186" s="41" t="str">
        <f>IF(AI186="","",IF(成就内容!Z$124&lt;&gt;"",MAX(ROUNDUP(SMALL(AI$169:AI$218,$L186)/1000,0)*1000,1000),0))</f>
        <v/>
      </c>
      <c r="DK186" s="41">
        <f>IF(AJ186="","",IF(成就内容!AA$124&lt;&gt;"",MAX(ROUNDUP(SMALL(AJ$169:AJ$218,$L186)/1000,0)*1000,1000),0))</f>
        <v>206000</v>
      </c>
      <c r="DL186" s="41">
        <f>IF(AK186="","",IF(成就内容!AB$124&lt;&gt;"",MAX(ROUNDUP(SMALL(AK$169:AK$218,$L186)/1000,0)*1000,1000),0))</f>
        <v>0</v>
      </c>
      <c r="DM186" s="41">
        <f>IF(AL186="","",IF(成就内容!AC$124&lt;&gt;"",MAX(ROUNDUP(SMALL(AL$169:AL$218,$L186)/1000,0)*1000,1000),0))</f>
        <v>412000</v>
      </c>
      <c r="DN186" s="41">
        <f>IF(AM186="","",IF(成就内容!AD$124&lt;&gt;"",MAX(ROUNDUP(SMALL(AM$169:AM$218,$L186)/1000,0)*1000,1000),0))</f>
        <v>412000</v>
      </c>
      <c r="DO186" s="41">
        <f>IF(AN186="","",IF(成就内容!AE$124&lt;&gt;"",MAX(ROUNDUP(SMALL(AN$169:AN$218,$L186)/1000,0)*1000,1000),0))</f>
        <v>412000</v>
      </c>
      <c r="DP186" s="41">
        <f>IF(AO186="","",IF(成就内容!AF$124&lt;&gt;"",MAX(ROUNDUP(SMALL(AO$169:AO$218,$L186)/1000,0)*1000,1000),0))</f>
        <v>412000</v>
      </c>
      <c r="DQ186" s="41">
        <f>IF(AP186="","",IF(成就内容!AG$124&lt;&gt;"",MAX(ROUNDUP(SMALL(AP$169:AP$218,$L186)/1000,0)*1000,1000),0))</f>
        <v>0</v>
      </c>
      <c r="DR186" s="41">
        <f>IF(AQ186="","",IF(成就内容!AH$124&lt;&gt;"",MAX(ROUNDUP(SMALL(AQ$169:AQ$218,$L186)/1000,0)*1000,1000),0))</f>
        <v>0</v>
      </c>
      <c r="DS186" s="41">
        <f>IF(AR186="","",IF(成就内容!AI$124&lt;&gt;"",MAX(ROUNDUP(SMALL(AR$169:AR$218,$L186)/1000,0)*1000,1000),0))</f>
        <v>0</v>
      </c>
      <c r="DT186" s="41">
        <f>IF(AS186="","",IF(成就内容!AJ$124&lt;&gt;"",MAX(ROUNDUP(SMALL(AS$169:AS$218,$L186)/1000,0)*1000,1000),0))</f>
        <v>0</v>
      </c>
      <c r="DU186" s="41" t="str">
        <f>IF(AT186="","",IF(成就内容!AK$124&lt;&gt;"",MAX(ROUNDUP(SMALL(AT$169:AT$218,$L186)/1000,0)*1000,1000),0))</f>
        <v/>
      </c>
      <c r="DV186" s="41" t="str">
        <f>IF(AU186="","",IF(成就内容!AL$124&lt;&gt;"",MAX(ROUNDUP(SMALL(AU$169:AU$218,$L186)/1000,0)*1000,1000),0))</f>
        <v/>
      </c>
      <c r="DW186" s="41">
        <f>IF(AV186="","",IF(成就内容!AM$124&lt;&gt;"",MAX(ROUNDUP(SMALL(AV$169:AV$218,$L186)/1000,0)*1000,1000),0))</f>
        <v>0</v>
      </c>
      <c r="DX186" s="41">
        <f>IF(AW186="","",IF(成就内容!AN$124&lt;&gt;"",MAX(ROUNDUP(SMALL(AW$169:AW$218,$L186)/1000,0)*1000,1000),0))</f>
        <v>0</v>
      </c>
      <c r="DY186" s="41">
        <f>IF(AX186="","",IF(成就内容!AO$124&lt;&gt;"",MAX(ROUNDUP(SMALL(AX$169:AX$218,$L186)/1000,0)*1000,1000),0))</f>
        <v>0</v>
      </c>
      <c r="DZ186" s="41">
        <f>IF(AY186="","",IF(成就内容!AP$124&lt;&gt;"",MAX(ROUNDUP(SMALL(AY$169:AY$218,$L186)/1000,0)*1000,1000),0))</f>
        <v>0</v>
      </c>
      <c r="EA186" s="41">
        <f>IF(AZ186="","",IF(成就内容!AQ$124&lt;&gt;"",MAX(ROUNDUP(SMALL(AZ$169:AZ$218,$L186)/1000,0)*1000,1000),0))</f>
        <v>0</v>
      </c>
      <c r="EB186" s="41">
        <f>IF(BA186="","",IF(成就内容!AR$124&lt;&gt;"",MAX(ROUNDUP(SMALL(BA$169:BA$218,$L186)/1000,0)*1000,1000),0))</f>
        <v>0</v>
      </c>
      <c r="EC186" s="41">
        <f>IF(BB186="","",IF(成就内容!AS$124&lt;&gt;"",MAX(ROUNDUP(SMALL(BB$169:BB$218,$L186)/1000,0)*1000,1000),0))</f>
        <v>0</v>
      </c>
      <c r="ED186" s="41">
        <f>IF(BC186="","",IF(成就内容!AT$124&lt;&gt;"",MAX(ROUNDUP(SMALL(BC$169:BC$218,$L186)/1000,0)*1000,1000),0))</f>
        <v>0</v>
      </c>
      <c r="EE186" s="41">
        <f>IF(BD186="","",IF(成就内容!AU$124&lt;&gt;"",MAX(ROUNDUP(SMALL(BD$169:BD$218,$L186)/1000,0)*1000,1000),0))</f>
        <v>5140000</v>
      </c>
      <c r="EF186" s="41">
        <f>IF(BE186="","",IF(成就内容!AV$124&lt;&gt;"",MAX(ROUNDUP(SMALL(BE$169:BE$218,$L186)/1000,0)*1000,1000),0))</f>
        <v>16062000</v>
      </c>
      <c r="EG186" s="41">
        <f>IF(BF186="","",IF(成就内容!AW$124&lt;&gt;"",MAX(ROUNDUP(SMALL(BF$169:BF$218,$L186)/1000,0)*1000,1000),0))</f>
        <v>0</v>
      </c>
      <c r="EH186" s="41">
        <f>IF(BG186="","",IF(成就内容!AX$124&lt;&gt;"",MAX(ROUNDUP(SMALL(BG$169:BG$218,$L186)/1000,0)*1000,1000),0))</f>
        <v>5140000</v>
      </c>
      <c r="EI186" s="41">
        <f>IF(BH186="","",IF(成就内容!AY$124&lt;&gt;"",MAX(ROUNDUP(SMALL(BH$169:BH$218,$L186)/1000,0)*1000,1000),0))</f>
        <v>0</v>
      </c>
      <c r="EJ186" s="41">
        <f>IF(BI186="","",IF(成就内容!AZ$124&lt;&gt;"",MAX(ROUNDUP(SMALL(BI$169:BI$218,$L186)/1000,0)*1000,1000),0))</f>
        <v>0</v>
      </c>
      <c r="EK186" s="41">
        <f>IF(BJ186="","",IF(成就内容!BA$124&lt;&gt;"",MAX(ROUNDUP(SMALL(BJ$169:BJ$218,$L186)/1000,0)*1000,1000),0))</f>
        <v>0</v>
      </c>
      <c r="EL186" s="41">
        <f>IF(BK186="","",IF(成就内容!BB$124&lt;&gt;"",MAX(ROUNDUP(SMALL(BK$169:BK$218,$L186)/1000,0)*1000,1000),0))</f>
        <v>0</v>
      </c>
      <c r="EM186" s="41">
        <f>IF(BL186="","",IF(成就内容!BC$124&lt;&gt;"",MAX(ROUNDUP(SMALL(BL$169:BL$218,$L186)/1000,0)*1000,1000),0))</f>
        <v>1440000</v>
      </c>
      <c r="EN186" s="41">
        <f>IF(BM186="","",IF(成就内容!BD$124&lt;&gt;"",MAX(ROUNDUP(SMALL(BM$169:BM$218,$L186)/1000,0)*1000,1000),0))</f>
        <v>0</v>
      </c>
      <c r="EO186" s="41">
        <f>IF(BN186="","",IF(成就内容!BE$124&lt;&gt;"",MAX(ROUNDUP(SMALL(BN$169:BN$218,$L186)/1000,0)*1000,1000),0))</f>
        <v>0</v>
      </c>
      <c r="EP186" s="41">
        <f>IF(BO186="","",IF(成就内容!BF$124&lt;&gt;"",MAX(ROUNDUP(SMALL(BO$169:BO$218,$L186)/1000,0)*1000,1000),0))</f>
        <v>0</v>
      </c>
      <c r="EQ186" s="41">
        <f>IF(BP186="","",IF(成就内容!BG$124&lt;&gt;"",MAX(ROUNDUP(SMALL(BP$169:BP$218,$L186)/1000,0)*1000,1000),0))</f>
        <v>0</v>
      </c>
      <c r="ER186" s="41">
        <f>IF(BQ186="","",IF(成就内容!BH$124&lt;&gt;"",MAX(ROUNDUP(SMALL(BQ$169:BQ$218,$L186)/1000,0)*1000,1000),0))</f>
        <v>0</v>
      </c>
      <c r="ES186" s="41" t="str">
        <f>IF(BR186="","",IF(成就内容!BI$124&lt;&gt;"",MAX(ROUNDUP(SMALL(BR$169:BR$218,$L186)/1000,0)*1000,1000),0))</f>
        <v/>
      </c>
      <c r="ET186" s="41">
        <f>IF(BS186="","",IF(成就内容!BJ$124&lt;&gt;"",MAX(ROUNDUP(SMALL(BS$169:BS$218,$L186)/1000,0)*1000,1000),0))</f>
        <v>0</v>
      </c>
      <c r="EU186" s="41">
        <f>IF(BT186="","",IF(成就内容!BK$124&lt;&gt;"",MAX(ROUNDUP(SMALL(BT$169:BT$218,$L186)/1000,0)*1000,1000),0))</f>
        <v>0</v>
      </c>
      <c r="EV186" s="41">
        <f>IF(BU186="","",IF(成就内容!BL$124&lt;&gt;"",MAX(ROUNDUP(SMALL(BU$169:BU$218,$L186)/1000,0)*1000,1000),0))</f>
        <v>720000</v>
      </c>
      <c r="EW186" s="41">
        <f>IF(BV186="","",IF(成就内容!BM$124&lt;&gt;"",MAX(ROUNDUP(SMALL(BV$169:BV$218,$L186)/1000,0)*1000,1000),0))</f>
        <v>0</v>
      </c>
      <c r="EX186" s="41">
        <f>IF(BW186="","",IF(成就内容!BN$124&lt;&gt;"",MAX(ROUNDUP(SMALL(BW$169:BW$218,$L186)/1000,0)*1000,1000),0))</f>
        <v>0</v>
      </c>
      <c r="EY186" s="41">
        <f>IF(BX186="","",IF(成就内容!BO$124&lt;&gt;"",MAX(ROUNDUP(SMALL(BX$169:BX$218,$L186)/1000,0)*1000,1000),0))</f>
        <v>0</v>
      </c>
      <c r="EZ186" s="41">
        <f>IF(BY186="","",IF(成就内容!BP$124&lt;&gt;"",MAX(ROUNDUP(SMALL(BY$169:BY$218,$L186)/1000,0)*1000,1000),0))</f>
        <v>0</v>
      </c>
      <c r="FA186" s="41">
        <f>IF(BZ186="","",IF(成就内容!BQ$124&lt;&gt;"",MAX(ROUNDUP(SMALL(BZ$169:BZ$218,$L186)/1000,0)*1000,1000),0))</f>
        <v>0</v>
      </c>
      <c r="FB186" s="41" t="str">
        <f>IF(CA186="","",IF(成就内容!BR$124&lt;&gt;"",MAX(ROUNDUP(SMALL(CA$169:CA$218,$L186)/1000,0)*1000,1000),0))</f>
        <v/>
      </c>
      <c r="FC186" s="41">
        <f>IF(CB186="","",IF(成就内容!BS$124&lt;&gt;"",MAX(ROUNDUP(SMALL(CB$169:CB$218,$L186)/1000,0)*1000,1000),0))</f>
        <v>0</v>
      </c>
      <c r="FD186" s="41">
        <f>IF(CC186="","",IF(成就内容!BT$124&lt;&gt;"",MAX(ROUNDUP(SMALL(CC$169:CC$218,$L186)/1000,0)*1000,1000),0))</f>
        <v>0</v>
      </c>
      <c r="FE186" s="41">
        <f>IF(CD186="","",IF(成就内容!BU$124&lt;&gt;"",MAX(ROUNDUP(SMALL(CD$169:CD$218,$L186)/1000,0)*1000,1000),0))</f>
        <v>0</v>
      </c>
      <c r="FF186" s="41" t="str">
        <f>IF(CE186="","",IF(成就内容!BV$124&lt;&gt;"",MAX(ROUNDUP(SMALL(CE$169:CE$218,$L186)/1000,0)*1000,1000),0))</f>
        <v/>
      </c>
      <c r="FG186" s="41">
        <f>IF(CF186="","",IF(成就内容!BW$124&lt;&gt;"",MAX(ROUNDUP(SMALL(CF$169:CF$218,$L186)/1000,0)*1000,1000),0))</f>
        <v>0</v>
      </c>
      <c r="FH186" s="41">
        <f>IF(CG186="","",IF(成就内容!BX$124&lt;&gt;"",MAX(ROUNDUP(SMALL(CG$169:CG$218,$L186)/1000,0)*1000,1000),0))</f>
        <v>0</v>
      </c>
      <c r="FI186" s="41">
        <f>IF(CH186="","",IF(成就内容!BY$124&lt;&gt;"",MAX(ROUNDUP(SMALL(CH$169:CH$218,$L186)/1000,0)*1000,1000),0))</f>
        <v>0</v>
      </c>
      <c r="FJ186" s="41">
        <f>IF(CI186="","",IF(成就内容!BZ$124&lt;&gt;"",MAX(ROUNDUP(SMALL(CI$169:CI$218,$L186)/1000,0)*1000,1000),0))</f>
        <v>0</v>
      </c>
    </row>
    <row r="187" spans="1:166" x14ac:dyDescent="0.15">
      <c r="L187" s="25">
        <v>19</v>
      </c>
      <c r="M187" s="41">
        <f>IF(成就内容!D25="","",INDEX($F$4:$F$178*成就内容!D$124/SUM(成就内容!$D$124:$BZ$124),成就内容!D81,1)-SUM(M$169:M186))</f>
        <v>0</v>
      </c>
      <c r="N187" s="41" t="str">
        <f>IF(成就内容!E25="","",INDEX($F$4:$F$178*成就内容!E$124/SUM(成就内容!$D$124:$BZ$124),成就内容!E81,1)-SUM(N$169:N186))</f>
        <v/>
      </c>
      <c r="O187" s="41">
        <f>IF(成就内容!F25="","",INDEX($F$4:$F$178*成就内容!F$124/SUM(成就内容!$D$124:$BZ$124),成就内容!F81,1)-SUM(O$169:O186))</f>
        <v>0</v>
      </c>
      <c r="P187" s="41" t="str">
        <f>IF(成就内容!G25="","",INDEX($F$4:$F$178*成就内容!G$124/SUM(成就内容!$D$124:$BZ$124),成就内容!G81,1)-SUM(P$169:P186))</f>
        <v/>
      </c>
      <c r="Q187" s="41">
        <f>IF(成就内容!H25="","",INDEX($F$4:$F$178*成就内容!H$124/SUM(成就内容!$D$124:$BZ$124),成就内容!H81,1)-SUM(Q$169:Q186))</f>
        <v>0</v>
      </c>
      <c r="R187" s="41">
        <f>IF(成就内容!I25="","",INDEX($F$4:$F$178*成就内容!I$124/SUM(成就内容!$D$124:$BZ$124),成就内容!I81,1)-SUM(R$169:R186))</f>
        <v>0</v>
      </c>
      <c r="S187" s="41">
        <f>IF(成就内容!J25="","",INDEX($F$4:$F$178*成就内容!J$124/SUM(成就内容!$D$124:$BZ$124),成就内容!J81,1)-SUM(S$169:S186))</f>
        <v>0</v>
      </c>
      <c r="T187" s="41">
        <f>IF(成就内容!K25="","",INDEX($F$4:$F$178*成就内容!K$124/SUM(成就内容!$D$124:$BZ$124),成就内容!K81,1)-SUM(T$169:T186))</f>
        <v>0</v>
      </c>
      <c r="U187" s="41">
        <f>IF(成就内容!L25="","",INDEX($F$4:$F$178*成就内容!L$124/SUM(成就内容!$D$124:$BZ$124),成就内容!L81,1)-SUM(U$169:U186))</f>
        <v>0</v>
      </c>
      <c r="V187" s="41">
        <f>IF(成就内容!M25="","",INDEX($F$4:$F$178*成就内容!M$124/SUM(成就内容!$D$124:$BZ$124),成就内容!M81,1)-SUM(V$169:V186))</f>
        <v>1747532.8947368423</v>
      </c>
      <c r="W187" s="41">
        <f>IF(成就内容!N25="","",INDEX($F$4:$F$178*成就内容!N$124/SUM(成就内容!$D$124:$BZ$124),成就内容!N81,1)-SUM(W$169:W186))</f>
        <v>0</v>
      </c>
      <c r="X187" s="41">
        <f>IF(成就内容!O25="","",INDEX($F$4:$F$178*成就内容!O$124/SUM(成就内容!$D$124:$BZ$124),成就内容!O81,1)-SUM(X$169:X186))</f>
        <v>0</v>
      </c>
      <c r="Y187" s="41" t="str">
        <f>IF(成就内容!P25="","",INDEX($F$4:$F$178*成就内容!P$124/SUM(成就内容!$D$124:$BZ$124),成就内容!P81,1)-SUM(Y$169:Y186))</f>
        <v/>
      </c>
      <c r="Z187" s="41">
        <f>IF(成就内容!Q25="","",INDEX($F$4:$F$178*成就内容!Q$124/SUM(成就内容!$D$124:$BZ$124),成就内容!Q81,1)-SUM(Z$169:Z186))</f>
        <v>0</v>
      </c>
      <c r="AA187" s="41">
        <f>IF(成就内容!R25="","",INDEX($F$4:$F$178*成就内容!R$124/SUM(成就内容!$D$124:$BZ$124),成就内容!R81,1)-SUM(AA$169:AA186))</f>
        <v>0</v>
      </c>
      <c r="AB187" s="41">
        <f>IF(成就内容!S25="","",INDEX($F$4:$F$178*成就内容!S$124/SUM(成就内容!$D$124:$BZ$124),成就内容!S81,1)-SUM(AB$169:AB186))</f>
        <v>0</v>
      </c>
      <c r="AC187" s="41">
        <f>IF(成就内容!T25="","",INDEX($F$4:$F$178*成就内容!T$124/SUM(成就内容!$D$124:$BZ$124),成就内容!T81,1)-SUM(AC$169:AC186))</f>
        <v>0</v>
      </c>
      <c r="AD187" s="41">
        <f>IF(成就内容!U25="","",INDEX($F$4:$F$178*成就内容!U$124/SUM(成就内容!$D$124:$BZ$124),成就内容!U81,1)-SUM(AD$169:AD186))</f>
        <v>0</v>
      </c>
      <c r="AE187" s="41">
        <f>IF(成就内容!V25="","",INDEX($F$4:$F$178*成就内容!V$124/SUM(成就内容!$D$124:$BZ$124),成就内容!V81,1)-SUM(AE$169:AE186))</f>
        <v>2055921.0526315793</v>
      </c>
      <c r="AF187" s="41">
        <f>IF(成就内容!W25="","",INDEX($F$4:$F$178*成就内容!W$124/SUM(成就内容!$D$124:$BZ$124),成就内容!W81,1)-SUM(AF$169:AF186))</f>
        <v>0</v>
      </c>
      <c r="AG187" s="41">
        <f>IF(成就内容!X25="","",INDEX($F$4:$F$178*成就内容!X$124/SUM(成就内容!$D$124:$BZ$124),成就内容!X81,1)-SUM(AG$169:AG186))</f>
        <v>0</v>
      </c>
      <c r="AH187" s="41">
        <f>IF(成就内容!Y25="","",INDEX($F$4:$F$178*成就内容!Y$124/SUM(成就内容!$D$124:$BZ$124),成就内容!Y81,1)-SUM(AH$169:AH186))</f>
        <v>0</v>
      </c>
      <c r="AI187" s="41" t="str">
        <f>IF(成就内容!Z25="","",INDEX($F$4:$F$178*成就内容!Z$124/SUM(成就内容!$D$124:$BZ$124),成就内容!Z81,1)-SUM(AI$169:AI186))</f>
        <v/>
      </c>
      <c r="AJ187" s="41" t="str">
        <f>IF(成就内容!AA25="","",INDEX($F$4:$F$178*成就内容!AA$124/SUM(成就内容!$D$124:$BZ$124),成就内容!AA81,1)-SUM(AJ$169:AJ186))</f>
        <v/>
      </c>
      <c r="AK187" s="41" t="str">
        <f>IF(成就内容!AB25="","",INDEX($F$4:$F$178*成就内容!AB$124/SUM(成就内容!$D$124:$BZ$124),成就内容!AB81,1)-SUM(AK$169:AK186))</f>
        <v/>
      </c>
      <c r="AL187" s="41">
        <f>IF(成就内容!AC25="","",INDEX($F$4:$F$178*成就内容!AC$124/SUM(成就内容!$D$124:$BZ$124),成就内容!AC81,1)-SUM(AL$169:AL186))</f>
        <v>873766.44736842113</v>
      </c>
      <c r="AM187" s="41">
        <f>IF(成就内容!AD25="","",INDEX($F$4:$F$178*成就内容!AD$124/SUM(成就内容!$D$124:$BZ$124),成就内容!AD81,1)-SUM(AM$169:AM186))</f>
        <v>1027960.5263157894</v>
      </c>
      <c r="AN187" s="41">
        <f>IF(成就内容!AE25="","",INDEX($F$4:$F$178*成就内容!AE$124/SUM(成就内容!$D$124:$BZ$124),成就内容!AE81,1)-SUM(AN$169:AN186))</f>
        <v>1027960.5263157894</v>
      </c>
      <c r="AO187" s="41">
        <f>IF(成就内容!AF25="","",INDEX($F$4:$F$178*成就内容!AF$124/SUM(成就内容!$D$124:$BZ$124),成就内容!AF81,1)-SUM(AO$169:AO186))</f>
        <v>1027960.5263157894</v>
      </c>
      <c r="AP187" s="41">
        <f>IF(成就内容!AG25="","",INDEX($F$4:$F$178*成就内容!AG$124/SUM(成就内容!$D$124:$BZ$124),成就内容!AG81,1)-SUM(AP$169:AP186))</f>
        <v>0</v>
      </c>
      <c r="AQ187" s="41">
        <f>IF(成就内容!AH25="","",INDEX($F$4:$F$178*成就内容!AH$124/SUM(成就内容!$D$124:$BZ$124),成就内容!AH81,1)-SUM(AQ$169:AQ186))</f>
        <v>0</v>
      </c>
      <c r="AR187" s="41">
        <f>IF(成就内容!AI25="","",INDEX($F$4:$F$178*成就内容!AI$124/SUM(成就内容!$D$124:$BZ$124),成就内容!AI81,1)-SUM(AR$169:AR186))</f>
        <v>0</v>
      </c>
      <c r="AS187" s="41">
        <f>IF(成就内容!AJ25="","",INDEX($F$4:$F$178*成就内容!AJ$124/SUM(成就内容!$D$124:$BZ$124),成就内容!AJ81,1)-SUM(AS$169:AS186))</f>
        <v>0</v>
      </c>
      <c r="AT187" s="41" t="str">
        <f>IF(成就内容!AK25="","",INDEX($F$4:$F$178*成就内容!AK$124/SUM(成就内容!$D$124:$BZ$124),成就内容!AK81,1)-SUM(AT$169:AT186))</f>
        <v/>
      </c>
      <c r="AU187" s="41" t="str">
        <f>IF(成就内容!AL25="","",INDEX($F$4:$F$178*成就内容!AL$124/SUM(成就内容!$D$124:$BZ$124),成就内容!AL81,1)-SUM(AU$169:AU186))</f>
        <v/>
      </c>
      <c r="AV187" s="41">
        <f>IF(成就内容!AM25="","",INDEX($F$4:$F$178*成就内容!AM$124/SUM(成就内容!$D$124:$BZ$124),成就内容!AM81,1)-SUM(AV$169:AV186))</f>
        <v>0</v>
      </c>
      <c r="AW187" s="41">
        <f>IF(成就内容!AN25="","",INDEX($F$4:$F$178*成就内容!AN$124/SUM(成就内容!$D$124:$BZ$124),成就内容!AN81,1)-SUM(AW$169:AW186))</f>
        <v>0</v>
      </c>
      <c r="AX187" s="41">
        <f>IF(成就内容!AO25="","",INDEX($F$4:$F$178*成就内容!AO$124/SUM(成就内容!$D$124:$BZ$124),成就内容!AO81,1)-SUM(AX$169:AX186))</f>
        <v>0</v>
      </c>
      <c r="AY187" s="41">
        <f>IF(成就内容!AP25="","",INDEX($F$4:$F$178*成就内容!AP$124/SUM(成就内容!$D$124:$BZ$124),成就内容!AP81,1)-SUM(AY$169:AY186))</f>
        <v>0</v>
      </c>
      <c r="AZ187" s="41">
        <f>IF(成就内容!AQ25="","",INDEX($F$4:$F$178*成就内容!AQ$124/SUM(成就内容!$D$124:$BZ$124),成就内容!AQ81,1)-SUM(AZ$169:AZ186))</f>
        <v>0</v>
      </c>
      <c r="BA187" s="41">
        <f>IF(成就内容!AR25="","",INDEX($F$4:$F$178*成就内容!AR$124/SUM(成就内容!$D$124:$BZ$124),成就内容!AR81,1)-SUM(BA$169:BA186))</f>
        <v>0</v>
      </c>
      <c r="BB187" s="41">
        <f>IF(成就内容!AS25="","",INDEX($F$4:$F$178*成就内容!AS$124/SUM(成就内容!$D$124:$BZ$124),成就内容!AS81,1)-SUM(BB$169:BB186))</f>
        <v>0</v>
      </c>
      <c r="BC187" s="41">
        <f>IF(成就内容!AT25="","",INDEX($F$4:$F$178*成就内容!AT$124/SUM(成就内容!$D$124:$BZ$124),成就内容!AT81,1)-SUM(BC$169:BC186))</f>
        <v>0</v>
      </c>
      <c r="BD187" s="41">
        <f>IF(成就内容!AU25="","",INDEX($F$4:$F$178*成就内容!AU$124/SUM(成就内容!$D$124:$BZ$124),成就内容!AU81,1)-SUM(BD$169:BD186))</f>
        <v>8994654.6052631587</v>
      </c>
      <c r="BE187" s="41">
        <f>IF(成就内容!AV25="","",INDEX($F$4:$F$178*成就内容!AV$124/SUM(成就内容!$D$124:$BZ$124),成就内容!AV81,1)-SUM(BE$169:BE186))</f>
        <v>16061883.223684214</v>
      </c>
      <c r="BF187" s="41">
        <f>IF(成就内容!AW25="","",INDEX($F$4:$F$178*成就内容!AW$124/SUM(成就内容!$D$124:$BZ$124),成就内容!AW81,1)-SUM(BF$169:BF186))</f>
        <v>0</v>
      </c>
      <c r="BG187" s="41">
        <f>IF(成就内容!AX25="","",INDEX($F$4:$F$178*成就内容!AX$124/SUM(成就内容!$D$124:$BZ$124),成就内容!AX81,1)-SUM(BG$169:BG186))</f>
        <v>8994654.6052631587</v>
      </c>
      <c r="BH187" s="41">
        <f>IF(成就内容!AY25="","",INDEX($F$4:$F$178*成就内容!AY$124/SUM(成就内容!$D$124:$BZ$124),成就内容!AY81,1)-SUM(BH$169:BH186))</f>
        <v>0</v>
      </c>
      <c r="BI187" s="41">
        <f>IF(成就内容!AZ25="","",INDEX($F$4:$F$178*成就内容!AZ$124/SUM(成就内容!$D$124:$BZ$124),成就内容!AZ81,1)-SUM(BI$169:BI186))</f>
        <v>0</v>
      </c>
      <c r="BJ187" s="41">
        <f>IF(成就内容!BA25="","",INDEX($F$4:$F$178*成就内容!BA$124/SUM(成就内容!$D$124:$BZ$124),成就内容!BA81,1)-SUM(BJ$169:BJ186))</f>
        <v>0</v>
      </c>
      <c r="BK187" s="41">
        <f>IF(成就内容!BB25="","",INDEX($F$4:$F$178*成就内容!BB$124/SUM(成就内容!$D$124:$BZ$124),成就内容!BB81,1)-SUM(BK$169:BK186))</f>
        <v>0</v>
      </c>
      <c r="BL187" s="41">
        <f>IF(成就内容!BC25="","",INDEX($F$4:$F$178*成就内容!BC$124/SUM(成就内容!$D$124:$BZ$124),成就内容!BC81,1)-SUM(BL$169:BL186))</f>
        <v>2055921.0526315793</v>
      </c>
      <c r="BM187" s="41">
        <f>IF(成就内容!BD25="","",INDEX($F$4:$F$178*成就内容!BD$124/SUM(成就内容!$D$124:$BZ$124),成就内容!BD81,1)-SUM(BM$169:BM186))</f>
        <v>0</v>
      </c>
      <c r="BN187" s="41">
        <f>IF(成就内容!BE25="","",INDEX($F$4:$F$178*成就内容!BE$124/SUM(成就内容!$D$124:$BZ$124),成就内容!BE81,1)-SUM(BN$169:BN186))</f>
        <v>0</v>
      </c>
      <c r="BO187" s="41">
        <f>IF(成就内容!BF25="","",INDEX($F$4:$F$178*成就内容!BF$124/SUM(成就内容!$D$124:$BZ$124),成就内容!BF81,1)-SUM(BO$169:BO186))</f>
        <v>0</v>
      </c>
      <c r="BP187" s="41">
        <f>IF(成就内容!BG25="","",INDEX($F$4:$F$178*成就内容!BG$124/SUM(成就内容!$D$124:$BZ$124),成就内容!BG81,1)-SUM(BP$169:BP186))</f>
        <v>0</v>
      </c>
      <c r="BQ187" s="41">
        <f>IF(成就内容!BH25="","",INDEX($F$4:$F$178*成就内容!BH$124/SUM(成就内容!$D$124:$BZ$124),成就内容!BH81,1)-SUM(BQ$169:BQ186))</f>
        <v>0</v>
      </c>
      <c r="BR187" s="41" t="str">
        <f>IF(成就内容!BI25="","",INDEX($F$4:$F$178*成就内容!BI$124/SUM(成就内容!$D$124:$BZ$124),成就内容!BI81,1)-SUM(BR$169:BR186))</f>
        <v/>
      </c>
      <c r="BS187" s="41">
        <f>IF(成就内容!BJ25="","",INDEX($F$4:$F$178*成就内容!BJ$124/SUM(成就内容!$D$124:$BZ$124),成就内容!BJ81,1)-SUM(BS$169:BS186))</f>
        <v>0</v>
      </c>
      <c r="BT187" s="41">
        <f>IF(成就内容!BK25="","",INDEX($F$4:$F$178*成就内容!BK$124/SUM(成就内容!$D$124:$BZ$124),成就内容!BK81,1)-SUM(BT$169:BT186))</f>
        <v>0</v>
      </c>
      <c r="BU187" s="41">
        <f>IF(成就内容!BL25="","",INDEX($F$4:$F$178*成就内容!BL$124/SUM(成就内容!$D$124:$BZ$124),成就内容!BL81,1)-SUM(BU$169:BU186))</f>
        <v>1027960.5263157897</v>
      </c>
      <c r="BV187" s="41">
        <f>IF(成就内容!BM25="","",INDEX($F$4:$F$178*成就内容!BM$124/SUM(成就内容!$D$124:$BZ$124),成就内容!BM81,1)-SUM(BV$169:BV186))</f>
        <v>0</v>
      </c>
      <c r="BW187" s="41">
        <f>IF(成就内容!BN25="","",INDEX($F$4:$F$178*成就内容!BN$124/SUM(成就内容!$D$124:$BZ$124),成就内容!BN81,1)-SUM(BW$169:BW186))</f>
        <v>0</v>
      </c>
      <c r="BX187" s="41">
        <f>IF(成就内容!BO25="","",INDEX($F$4:$F$178*成就内容!BO$124/SUM(成就内容!$D$124:$BZ$124),成就内容!BO81,1)-SUM(BX$169:BX186))</f>
        <v>0</v>
      </c>
      <c r="BY187" s="41">
        <f>IF(成就内容!BP25="","",INDEX($F$4:$F$178*成就内容!BP$124/SUM(成就内容!$D$124:$BZ$124),成就内容!BP81,1)-SUM(BY$169:BY186))</f>
        <v>0</v>
      </c>
      <c r="BZ187" s="41">
        <f>IF(成就内容!BQ25="","",INDEX($F$4:$F$178*成就内容!BQ$124/SUM(成就内容!$D$124:$BZ$124),成就内容!BQ81,1)-SUM(BZ$169:BZ186))</f>
        <v>0</v>
      </c>
      <c r="CA187" s="41" t="str">
        <f>IF(成就内容!BR25="","",INDEX($F$4:$F$178*成就内容!BR$124/SUM(成就内容!$D$124:$BZ$124),成就内容!BR81,1)-SUM(CA$169:CA186))</f>
        <v/>
      </c>
      <c r="CB187" s="41" t="str">
        <f>IF(成就内容!BS25="","",INDEX($F$4:$F$178*成就内容!BS$124/SUM(成就内容!$D$124:$BZ$124),成就内容!BS81,1)-SUM(CB$169:CB186))</f>
        <v/>
      </c>
      <c r="CC187" s="41">
        <f>IF(成就内容!BT25="","",INDEX($F$4:$F$178*成就内容!BT$124/SUM(成就内容!$D$124:$BZ$124),成就内容!BT81,1)-SUM(CC$169:CC186))</f>
        <v>0</v>
      </c>
      <c r="CD187" s="41">
        <f>IF(成就内容!BU25="","",INDEX($F$4:$F$178*成就内容!BU$124/SUM(成就内容!$D$124:$BZ$124),成就内容!BU81,1)-SUM(CD$169:CD186))</f>
        <v>0</v>
      </c>
      <c r="CE187" s="41" t="str">
        <f>IF(成就内容!BV25="","",INDEX($F$4:$F$178*成就内容!BV$124/SUM(成就内容!$D$124:$BZ$124),成就内容!BV81,1)-SUM(CE$169:CE186))</f>
        <v/>
      </c>
      <c r="CF187" s="41">
        <f>IF(成就内容!BW25="","",INDEX($F$4:$F$178*成就内容!BW$124/SUM(成就内容!$D$124:$BZ$124),成就内容!BW81,1)-SUM(CF$169:CF186))</f>
        <v>0</v>
      </c>
      <c r="CG187" s="41">
        <f>IF(成就内容!BX25="","",INDEX($F$4:$F$178*成就内容!BX$124/SUM(成就内容!$D$124:$BZ$124),成就内容!BX81,1)-SUM(CG$169:CG186))</f>
        <v>0</v>
      </c>
      <c r="CH187" s="41">
        <f>IF(成就内容!BY25="","",INDEX($F$4:$F$178*成就内容!BY$124/SUM(成就内容!$D$124:$BZ$124),成就内容!BY81,1)-SUM(CH$169:CH186))</f>
        <v>0</v>
      </c>
      <c r="CI187" s="41">
        <f>IF(成就内容!BZ25="","",INDEX($F$4:$F$178*成就内容!BZ$124/SUM(成就内容!$D$124:$BZ$124),成就内容!BZ81,1)-SUM(CI$169:CI186))</f>
        <v>0</v>
      </c>
      <c r="CM187" s="43">
        <v>19</v>
      </c>
      <c r="CN187" s="41">
        <f>IF(M187="","",IF(成就内容!D$124&lt;&gt;"",MAX(ROUNDUP(SMALL(M$169:M$218,$L187)/1000,0)*1000,1000),0))</f>
        <v>0</v>
      </c>
      <c r="CO187" s="41" t="str">
        <f>IF(N187="","",IF(成就内容!E$124&lt;&gt;"",MAX(ROUNDUP(SMALL(N$169:N$218,$L187)/1000,0)*1000,1000),0))</f>
        <v/>
      </c>
      <c r="CP187" s="41">
        <f>IF(O187="","",IF(成就内容!F$124&lt;&gt;"",MAX(ROUNDUP(SMALL(O$169:O$218,$L187)/1000,0)*1000,1000),0))</f>
        <v>0</v>
      </c>
      <c r="CQ187" s="41" t="str">
        <f>IF(P187="","",IF(成就内容!G$124&lt;&gt;"",MAX(ROUNDUP(SMALL(P$169:P$218,$L187)/1000,0)*1000,1000),0))</f>
        <v/>
      </c>
      <c r="CR187" s="41">
        <f>IF(Q187="","",IF(成就内容!H$124&lt;&gt;"",MAX(ROUNDUP(SMALL(Q$169:Q$218,$L187)/1000,0)*1000,1000),0))</f>
        <v>0</v>
      </c>
      <c r="CS187" s="41">
        <f>IF(R187="","",IF(成就内容!I$124&lt;&gt;"",MAX(ROUNDUP(SMALL(R$169:R$218,$L187)/1000,0)*1000,1000),0))</f>
        <v>0</v>
      </c>
      <c r="CT187" s="41">
        <f>IF(S187="","",IF(成就内容!J$124&lt;&gt;"",MAX(ROUNDUP(SMALL(S$169:S$218,$L187)/1000,0)*1000,1000),0))</f>
        <v>0</v>
      </c>
      <c r="CU187" s="41">
        <f>IF(T187="","",IF(成就内容!K$124&lt;&gt;"",MAX(ROUNDUP(SMALL(T$169:T$218,$L187)/1000,0)*1000,1000),0))</f>
        <v>0</v>
      </c>
      <c r="CV187" s="41">
        <f>IF(U187="","",IF(成就内容!L$124&lt;&gt;"",MAX(ROUNDUP(SMALL(U$169:U$218,$L187)/1000,0)*1000,1000),0))</f>
        <v>0</v>
      </c>
      <c r="CW187" s="41">
        <f>IF(V187="","",IF(成就内容!M$124&lt;&gt;"",MAX(ROUNDUP(SMALL(V$169:V$218,$L187)/1000,0)*1000,1000),0))</f>
        <v>1748000</v>
      </c>
      <c r="CX187" s="41">
        <f>IF(W187="","",IF(成就内容!N$124&lt;&gt;"",MAX(ROUNDUP(SMALL(W$169:W$218,$L187)/1000,0)*1000,1000),0))</f>
        <v>0</v>
      </c>
      <c r="CY187" s="41">
        <f>IF(X187="","",IF(成就内容!O$124&lt;&gt;"",MAX(ROUNDUP(SMALL(X$169:X$218,$L187)/1000,0)*1000,1000),0))</f>
        <v>0</v>
      </c>
      <c r="CZ187" s="41" t="str">
        <f>IF(Y187="","",IF(成就内容!P$124&lt;&gt;"",MAX(ROUNDUP(SMALL(Y$169:Y$218,$L187)/1000,0)*1000,1000),0))</f>
        <v/>
      </c>
      <c r="DA187" s="41">
        <f>IF(Z187="","",IF(成就内容!Q$124&lt;&gt;"",MAX(ROUNDUP(SMALL(Z$169:Z$218,$L187)/1000,0)*1000,1000),0))</f>
        <v>0</v>
      </c>
      <c r="DB187" s="41">
        <f>IF(AA187="","",IF(成就内容!R$124&lt;&gt;"",MAX(ROUNDUP(SMALL(AA$169:AA$218,$L187)/1000,0)*1000,1000),0))</f>
        <v>0</v>
      </c>
      <c r="DC187" s="41">
        <f>IF(AB187="","",IF(成就内容!S$124&lt;&gt;"",MAX(ROUNDUP(SMALL(AB$169:AB$218,$L187)/1000,0)*1000,1000),0))</f>
        <v>0</v>
      </c>
      <c r="DD187" s="41">
        <f>IF(AC187="","",IF(成就内容!T$124&lt;&gt;"",MAX(ROUNDUP(SMALL(AC$169:AC$218,$L187)/1000,0)*1000,1000),0))</f>
        <v>0</v>
      </c>
      <c r="DE187" s="41">
        <f>IF(AD187="","",IF(成就内容!U$124&lt;&gt;"",MAX(ROUNDUP(SMALL(AD$169:AD$218,$L187)/1000,0)*1000,1000),0))</f>
        <v>0</v>
      </c>
      <c r="DF187" s="41">
        <f>IF(AE187="","",IF(成就内容!V$124&lt;&gt;"",MAX(ROUNDUP(SMALL(AE$169:AE$218,$L187)/1000,0)*1000,1000),0))</f>
        <v>2056000</v>
      </c>
      <c r="DG187" s="41">
        <f>IF(AF187="","",IF(成就内容!W$124&lt;&gt;"",MAX(ROUNDUP(SMALL(AF$169:AF$218,$L187)/1000,0)*1000,1000),0))</f>
        <v>0</v>
      </c>
      <c r="DH187" s="41">
        <f>IF(AG187="","",IF(成就内容!X$124&lt;&gt;"",MAX(ROUNDUP(SMALL(AG$169:AG$218,$L187)/1000,0)*1000,1000),0))</f>
        <v>0</v>
      </c>
      <c r="DI187" s="41">
        <f>IF(AH187="","",IF(成就内容!Y$124&lt;&gt;"",MAX(ROUNDUP(SMALL(AH$169:AH$218,$L187)/1000,0)*1000,1000),0))</f>
        <v>0</v>
      </c>
      <c r="DJ187" s="41" t="str">
        <f>IF(AI187="","",IF(成就内容!Z$124&lt;&gt;"",MAX(ROUNDUP(SMALL(AI$169:AI$218,$L187)/1000,0)*1000,1000),0))</f>
        <v/>
      </c>
      <c r="DK187" s="41" t="str">
        <f>IF(AJ187="","",IF(成就内容!AA$124&lt;&gt;"",MAX(ROUNDUP(SMALL(AJ$169:AJ$218,$L187)/1000,0)*1000,1000),0))</f>
        <v/>
      </c>
      <c r="DL187" s="41" t="str">
        <f>IF(AK187="","",IF(成就内容!AB$124&lt;&gt;"",MAX(ROUNDUP(SMALL(AK$169:AK$218,$L187)/1000,0)*1000,1000),0))</f>
        <v/>
      </c>
      <c r="DM187" s="41">
        <f>IF(AL187="","",IF(成就内容!AC$124&lt;&gt;"",MAX(ROUNDUP(SMALL(AL$169:AL$218,$L187)/1000,0)*1000,1000),0))</f>
        <v>874000</v>
      </c>
      <c r="DN187" s="41">
        <f>IF(AM187="","",IF(成就内容!AD$124&lt;&gt;"",MAX(ROUNDUP(SMALL(AM$169:AM$218,$L187)/1000,0)*1000,1000),0))</f>
        <v>1028000</v>
      </c>
      <c r="DO187" s="41">
        <f>IF(AN187="","",IF(成就内容!AE$124&lt;&gt;"",MAX(ROUNDUP(SMALL(AN$169:AN$218,$L187)/1000,0)*1000,1000),0))</f>
        <v>1028000</v>
      </c>
      <c r="DP187" s="41">
        <f>IF(AO187="","",IF(成就内容!AF$124&lt;&gt;"",MAX(ROUNDUP(SMALL(AO$169:AO$218,$L187)/1000,0)*1000,1000),0))</f>
        <v>1028000</v>
      </c>
      <c r="DQ187" s="41">
        <f>IF(AP187="","",IF(成就内容!AG$124&lt;&gt;"",MAX(ROUNDUP(SMALL(AP$169:AP$218,$L187)/1000,0)*1000,1000),0))</f>
        <v>0</v>
      </c>
      <c r="DR187" s="41">
        <f>IF(AQ187="","",IF(成就内容!AH$124&lt;&gt;"",MAX(ROUNDUP(SMALL(AQ$169:AQ$218,$L187)/1000,0)*1000,1000),0))</f>
        <v>0</v>
      </c>
      <c r="DS187" s="41">
        <f>IF(AR187="","",IF(成就内容!AI$124&lt;&gt;"",MAX(ROUNDUP(SMALL(AR$169:AR$218,$L187)/1000,0)*1000,1000),0))</f>
        <v>0</v>
      </c>
      <c r="DT187" s="41">
        <f>IF(AS187="","",IF(成就内容!AJ$124&lt;&gt;"",MAX(ROUNDUP(SMALL(AS$169:AS$218,$L187)/1000,0)*1000,1000),0))</f>
        <v>0</v>
      </c>
      <c r="DU187" s="41" t="str">
        <f>IF(AT187="","",IF(成就内容!AK$124&lt;&gt;"",MAX(ROUNDUP(SMALL(AT$169:AT$218,$L187)/1000,0)*1000,1000),0))</f>
        <v/>
      </c>
      <c r="DV187" s="41" t="str">
        <f>IF(AU187="","",IF(成就内容!AL$124&lt;&gt;"",MAX(ROUNDUP(SMALL(AU$169:AU$218,$L187)/1000,0)*1000,1000),0))</f>
        <v/>
      </c>
      <c r="DW187" s="41">
        <f>IF(AV187="","",IF(成就内容!AM$124&lt;&gt;"",MAX(ROUNDUP(SMALL(AV$169:AV$218,$L187)/1000,0)*1000,1000),0))</f>
        <v>0</v>
      </c>
      <c r="DX187" s="41">
        <f>IF(AW187="","",IF(成就内容!AN$124&lt;&gt;"",MAX(ROUNDUP(SMALL(AW$169:AW$218,$L187)/1000,0)*1000,1000),0))</f>
        <v>0</v>
      </c>
      <c r="DY187" s="41">
        <f>IF(AX187="","",IF(成就内容!AO$124&lt;&gt;"",MAX(ROUNDUP(SMALL(AX$169:AX$218,$L187)/1000,0)*1000,1000),0))</f>
        <v>0</v>
      </c>
      <c r="DZ187" s="41">
        <f>IF(AY187="","",IF(成就内容!AP$124&lt;&gt;"",MAX(ROUNDUP(SMALL(AY$169:AY$218,$L187)/1000,0)*1000,1000),0))</f>
        <v>0</v>
      </c>
      <c r="EA187" s="41">
        <f>IF(AZ187="","",IF(成就内容!AQ$124&lt;&gt;"",MAX(ROUNDUP(SMALL(AZ$169:AZ$218,$L187)/1000,0)*1000,1000),0))</f>
        <v>0</v>
      </c>
      <c r="EB187" s="41">
        <f>IF(BA187="","",IF(成就内容!AR$124&lt;&gt;"",MAX(ROUNDUP(SMALL(BA$169:BA$218,$L187)/1000,0)*1000,1000),0))</f>
        <v>0</v>
      </c>
      <c r="EC187" s="41">
        <f>IF(BB187="","",IF(成就内容!AS$124&lt;&gt;"",MAX(ROUNDUP(SMALL(BB$169:BB$218,$L187)/1000,0)*1000,1000),0))</f>
        <v>0</v>
      </c>
      <c r="ED187" s="41">
        <f>IF(BC187="","",IF(成就内容!AT$124&lt;&gt;"",MAX(ROUNDUP(SMALL(BC$169:BC$218,$L187)/1000,0)*1000,1000),0))</f>
        <v>0</v>
      </c>
      <c r="EE187" s="41">
        <f>IF(BD187="","",IF(成就内容!AU$124&lt;&gt;"",MAX(ROUNDUP(SMALL(BD$169:BD$218,$L187)/1000,0)*1000,1000),0))</f>
        <v>8995000</v>
      </c>
      <c r="EF187" s="41">
        <f>IF(BE187="","",IF(成就内容!AV$124&lt;&gt;"",MAX(ROUNDUP(SMALL(BE$169:BE$218,$L187)/1000,0)*1000,1000),0))</f>
        <v>16062000</v>
      </c>
      <c r="EG187" s="41">
        <f>IF(BF187="","",IF(成就内容!AW$124&lt;&gt;"",MAX(ROUNDUP(SMALL(BF$169:BF$218,$L187)/1000,0)*1000,1000),0))</f>
        <v>0</v>
      </c>
      <c r="EH187" s="41">
        <f>IF(BG187="","",IF(成就内容!AX$124&lt;&gt;"",MAX(ROUNDUP(SMALL(BG$169:BG$218,$L187)/1000,0)*1000,1000),0))</f>
        <v>8995000</v>
      </c>
      <c r="EI187" s="41">
        <f>IF(BH187="","",IF(成就内容!AY$124&lt;&gt;"",MAX(ROUNDUP(SMALL(BH$169:BH$218,$L187)/1000,0)*1000,1000),0))</f>
        <v>0</v>
      </c>
      <c r="EJ187" s="41">
        <f>IF(BI187="","",IF(成就内容!AZ$124&lt;&gt;"",MAX(ROUNDUP(SMALL(BI$169:BI$218,$L187)/1000,0)*1000,1000),0))</f>
        <v>0</v>
      </c>
      <c r="EK187" s="41">
        <f>IF(BJ187="","",IF(成就内容!BA$124&lt;&gt;"",MAX(ROUNDUP(SMALL(BJ$169:BJ$218,$L187)/1000,0)*1000,1000),0))</f>
        <v>0</v>
      </c>
      <c r="EL187" s="41">
        <f>IF(BK187="","",IF(成就内容!BB$124&lt;&gt;"",MAX(ROUNDUP(SMALL(BK$169:BK$218,$L187)/1000,0)*1000,1000),0))</f>
        <v>0</v>
      </c>
      <c r="EM187" s="41">
        <f>IF(BL187="","",IF(成就内容!BC$124&lt;&gt;"",MAX(ROUNDUP(SMALL(BL$169:BL$218,$L187)/1000,0)*1000,1000),0))</f>
        <v>2056000</v>
      </c>
      <c r="EN187" s="41">
        <f>IF(BM187="","",IF(成就内容!BD$124&lt;&gt;"",MAX(ROUNDUP(SMALL(BM$169:BM$218,$L187)/1000,0)*1000,1000),0))</f>
        <v>0</v>
      </c>
      <c r="EO187" s="41">
        <f>IF(BN187="","",IF(成就内容!BE$124&lt;&gt;"",MAX(ROUNDUP(SMALL(BN$169:BN$218,$L187)/1000,0)*1000,1000),0))</f>
        <v>0</v>
      </c>
      <c r="EP187" s="41">
        <f>IF(BO187="","",IF(成就内容!BF$124&lt;&gt;"",MAX(ROUNDUP(SMALL(BO$169:BO$218,$L187)/1000,0)*1000,1000),0))</f>
        <v>0</v>
      </c>
      <c r="EQ187" s="41">
        <f>IF(BP187="","",IF(成就内容!BG$124&lt;&gt;"",MAX(ROUNDUP(SMALL(BP$169:BP$218,$L187)/1000,0)*1000,1000),0))</f>
        <v>0</v>
      </c>
      <c r="ER187" s="41">
        <f>IF(BQ187="","",IF(成就内容!BH$124&lt;&gt;"",MAX(ROUNDUP(SMALL(BQ$169:BQ$218,$L187)/1000,0)*1000,1000),0))</f>
        <v>0</v>
      </c>
      <c r="ES187" s="41" t="str">
        <f>IF(BR187="","",IF(成就内容!BI$124&lt;&gt;"",MAX(ROUNDUP(SMALL(BR$169:BR$218,$L187)/1000,0)*1000,1000),0))</f>
        <v/>
      </c>
      <c r="ET187" s="41">
        <f>IF(BS187="","",IF(成就内容!BJ$124&lt;&gt;"",MAX(ROUNDUP(SMALL(BS$169:BS$218,$L187)/1000,0)*1000,1000),0))</f>
        <v>0</v>
      </c>
      <c r="EU187" s="41">
        <f>IF(BT187="","",IF(成就内容!BK$124&lt;&gt;"",MAX(ROUNDUP(SMALL(BT$169:BT$218,$L187)/1000,0)*1000,1000),0))</f>
        <v>0</v>
      </c>
      <c r="EV187" s="41">
        <f>IF(BU187="","",IF(成就内容!BL$124&lt;&gt;"",MAX(ROUNDUP(SMALL(BU$169:BU$218,$L187)/1000,0)*1000,1000),0))</f>
        <v>1028000</v>
      </c>
      <c r="EW187" s="41">
        <f>IF(BV187="","",IF(成就内容!BM$124&lt;&gt;"",MAX(ROUNDUP(SMALL(BV$169:BV$218,$L187)/1000,0)*1000,1000),0))</f>
        <v>0</v>
      </c>
      <c r="EX187" s="41">
        <f>IF(BW187="","",IF(成就内容!BN$124&lt;&gt;"",MAX(ROUNDUP(SMALL(BW$169:BW$218,$L187)/1000,0)*1000,1000),0))</f>
        <v>0</v>
      </c>
      <c r="EY187" s="41">
        <f>IF(BX187="","",IF(成就内容!BO$124&lt;&gt;"",MAX(ROUNDUP(SMALL(BX$169:BX$218,$L187)/1000,0)*1000,1000),0))</f>
        <v>0</v>
      </c>
      <c r="EZ187" s="41">
        <f>IF(BY187="","",IF(成就内容!BP$124&lt;&gt;"",MAX(ROUNDUP(SMALL(BY$169:BY$218,$L187)/1000,0)*1000,1000),0))</f>
        <v>0</v>
      </c>
      <c r="FA187" s="41">
        <f>IF(BZ187="","",IF(成就内容!BQ$124&lt;&gt;"",MAX(ROUNDUP(SMALL(BZ$169:BZ$218,$L187)/1000,0)*1000,1000),0))</f>
        <v>0</v>
      </c>
      <c r="FB187" s="41" t="str">
        <f>IF(CA187="","",IF(成就内容!BR$124&lt;&gt;"",MAX(ROUNDUP(SMALL(CA$169:CA$218,$L187)/1000,0)*1000,1000),0))</f>
        <v/>
      </c>
      <c r="FC187" s="41" t="str">
        <f>IF(CB187="","",IF(成就内容!BS$124&lt;&gt;"",MAX(ROUNDUP(SMALL(CB$169:CB$218,$L187)/1000,0)*1000,1000),0))</f>
        <v/>
      </c>
      <c r="FD187" s="41">
        <f>IF(CC187="","",IF(成就内容!BT$124&lt;&gt;"",MAX(ROUNDUP(SMALL(CC$169:CC$218,$L187)/1000,0)*1000,1000),0))</f>
        <v>0</v>
      </c>
      <c r="FE187" s="41">
        <f>IF(CD187="","",IF(成就内容!BU$124&lt;&gt;"",MAX(ROUNDUP(SMALL(CD$169:CD$218,$L187)/1000,0)*1000,1000),0))</f>
        <v>0</v>
      </c>
      <c r="FF187" s="41" t="str">
        <f>IF(CE187="","",IF(成就内容!BV$124&lt;&gt;"",MAX(ROUNDUP(SMALL(CE$169:CE$218,$L187)/1000,0)*1000,1000),0))</f>
        <v/>
      </c>
      <c r="FG187" s="41">
        <f>IF(CF187="","",IF(成就内容!BW$124&lt;&gt;"",MAX(ROUNDUP(SMALL(CF$169:CF$218,$L187)/1000,0)*1000,1000),0))</f>
        <v>0</v>
      </c>
      <c r="FH187" s="41">
        <f>IF(CG187="","",IF(成就内容!BX$124&lt;&gt;"",MAX(ROUNDUP(SMALL(CG$169:CG$218,$L187)/1000,0)*1000,1000),0))</f>
        <v>0</v>
      </c>
      <c r="FI187" s="41">
        <f>IF(CH187="","",IF(成就内容!BY$124&lt;&gt;"",MAX(ROUNDUP(SMALL(CH$169:CH$218,$L187)/1000,0)*1000,1000),0))</f>
        <v>0</v>
      </c>
      <c r="FJ187" s="41">
        <f>IF(CI187="","",IF(成就内容!BZ$124&lt;&gt;"",MAX(ROUNDUP(SMALL(CI$169:CI$218,$L187)/1000,0)*1000,1000),0))</f>
        <v>0</v>
      </c>
    </row>
    <row r="188" spans="1:166" x14ac:dyDescent="0.15">
      <c r="L188" s="25">
        <v>20</v>
      </c>
      <c r="M188" s="41">
        <f>IF(成就内容!D26="","",INDEX($F$4:$F$178*成就内容!D$124/SUM(成就内容!$D$124:$BZ$124),成就内容!D82,1)-SUM(M$169:M187))</f>
        <v>0</v>
      </c>
      <c r="N188" s="41" t="str">
        <f>IF(成就内容!E26="","",INDEX($F$4:$F$178*成就内容!E$124/SUM(成就内容!$D$124:$BZ$124),成就内容!E82,1)-SUM(N$169:N187))</f>
        <v/>
      </c>
      <c r="O188" s="41">
        <f>IF(成就内容!F26="","",INDEX($F$4:$F$178*成就内容!F$124/SUM(成就内容!$D$124:$BZ$124),成就内容!F82,1)-SUM(O$169:O187))</f>
        <v>0</v>
      </c>
      <c r="P188" s="41" t="str">
        <f>IF(成就内容!G26="","",INDEX($F$4:$F$178*成就内容!G$124/SUM(成就内容!$D$124:$BZ$124),成就内容!G82,1)-SUM(P$169:P187))</f>
        <v/>
      </c>
      <c r="Q188" s="41">
        <f>IF(成就内容!H26="","",INDEX($F$4:$F$178*成就内容!H$124/SUM(成就内容!$D$124:$BZ$124),成就内容!H82,1)-SUM(Q$169:Q187))</f>
        <v>0</v>
      </c>
      <c r="R188" s="41">
        <f>IF(成就内容!I26="","",INDEX($F$4:$F$178*成就内容!I$124/SUM(成就内容!$D$124:$BZ$124),成就内容!I82,1)-SUM(R$169:R187))</f>
        <v>0</v>
      </c>
      <c r="S188" s="41">
        <f>IF(成就内容!J26="","",INDEX($F$4:$F$178*成就内容!J$124/SUM(成就内容!$D$124:$BZ$124),成就内容!J82,1)-SUM(S$169:S187))</f>
        <v>0</v>
      </c>
      <c r="T188" s="41">
        <f>IF(成就内容!K26="","",INDEX($F$4:$F$178*成就内容!K$124/SUM(成就内容!$D$124:$BZ$124),成就内容!K82,1)-SUM(T$169:T187))</f>
        <v>0</v>
      </c>
      <c r="U188" s="41">
        <f>IF(成就内容!L26="","",INDEX($F$4:$F$178*成就内容!L$124/SUM(成就内容!$D$124:$BZ$124),成就内容!L82,1)-SUM(U$169:U187))</f>
        <v>0</v>
      </c>
      <c r="V188" s="41">
        <f>IF(成就内容!M26="","",INDEX($F$4:$F$178*成就内容!M$124/SUM(成就内容!$D$124:$BZ$124),成就内容!M82,1)-SUM(V$169:V187))</f>
        <v>2055921.0526315793</v>
      </c>
      <c r="W188" s="41">
        <f>IF(成就内容!N26="","",INDEX($F$4:$F$178*成就内容!N$124/SUM(成就内容!$D$124:$BZ$124),成就内容!N82,1)-SUM(W$169:W187))</f>
        <v>0</v>
      </c>
      <c r="X188" s="41">
        <f>IF(成就内容!O26="","",INDEX($F$4:$F$178*成就内容!O$124/SUM(成就内容!$D$124:$BZ$124),成就内容!O82,1)-SUM(X$169:X187))</f>
        <v>0</v>
      </c>
      <c r="Y188" s="41" t="str">
        <f>IF(成就内容!P26="","",INDEX($F$4:$F$178*成就内容!P$124/SUM(成就内容!$D$124:$BZ$124),成就内容!P82,1)-SUM(Y$169:Y187))</f>
        <v/>
      </c>
      <c r="Z188" s="41">
        <f>IF(成就内容!Q26="","",INDEX($F$4:$F$178*成就内容!Q$124/SUM(成就内容!$D$124:$BZ$124),成就内容!Q82,1)-SUM(Z$169:Z187))</f>
        <v>0</v>
      </c>
      <c r="AA188" s="41">
        <f>IF(成就内容!R26="","",INDEX($F$4:$F$178*成就内容!R$124/SUM(成就内容!$D$124:$BZ$124),成就内容!R82,1)-SUM(AA$169:AA187))</f>
        <v>0</v>
      </c>
      <c r="AB188" s="41">
        <f>IF(成就内容!S26="","",INDEX($F$4:$F$178*成就内容!S$124/SUM(成就内容!$D$124:$BZ$124),成就内容!S82,1)-SUM(AB$169:AB187))</f>
        <v>0</v>
      </c>
      <c r="AC188" s="41">
        <f>IF(成就内容!T26="","",INDEX($F$4:$F$178*成就内容!T$124/SUM(成就内容!$D$124:$BZ$124),成就内容!T82,1)-SUM(AC$169:AC187))</f>
        <v>0</v>
      </c>
      <c r="AD188" s="41">
        <f>IF(成就内容!U26="","",INDEX($F$4:$F$178*成就内容!U$124/SUM(成就内容!$D$124:$BZ$124),成就内容!U82,1)-SUM(AD$169:AD187))</f>
        <v>0</v>
      </c>
      <c r="AE188" s="41">
        <f>IF(成就内容!V26="","",INDEX($F$4:$F$178*成就内容!V$124/SUM(成就内容!$D$124:$BZ$124),成就内容!V82,1)-SUM(AE$169:AE187))</f>
        <v>2055921.0526315784</v>
      </c>
      <c r="AF188" s="41">
        <f>IF(成就内容!W26="","",INDEX($F$4:$F$178*成就内容!W$124/SUM(成就内容!$D$124:$BZ$124),成就内容!W82,1)-SUM(AF$169:AF187))</f>
        <v>0</v>
      </c>
      <c r="AG188" s="41">
        <f>IF(成就内容!X26="","",INDEX($F$4:$F$178*成就内容!X$124/SUM(成就内容!$D$124:$BZ$124),成就内容!X82,1)-SUM(AG$169:AG187))</f>
        <v>0</v>
      </c>
      <c r="AH188" s="41">
        <f>IF(成就内容!Y26="","",INDEX($F$4:$F$178*成就内容!Y$124/SUM(成就内容!$D$124:$BZ$124),成就内容!Y82,1)-SUM(AH$169:AH187))</f>
        <v>0</v>
      </c>
      <c r="AI188" s="41" t="str">
        <f>IF(成就内容!Z26="","",INDEX($F$4:$F$178*成就内容!Z$124/SUM(成就内容!$D$124:$BZ$124),成就内容!Z82,1)-SUM(AI$169:AI187))</f>
        <v/>
      </c>
      <c r="AJ188" s="41" t="str">
        <f>IF(成就内容!AA26="","",INDEX($F$4:$F$178*成就内容!AA$124/SUM(成就内容!$D$124:$BZ$124),成就内容!AA82,1)-SUM(AJ$169:AJ187))</f>
        <v/>
      </c>
      <c r="AK188" s="41" t="str">
        <f>IF(成就内容!AB26="","",INDEX($F$4:$F$178*成就内容!AB$124/SUM(成就内容!$D$124:$BZ$124),成就内容!AB82,1)-SUM(AK$169:AK187))</f>
        <v/>
      </c>
      <c r="AL188" s="41">
        <f>IF(成就内容!AC26="","",INDEX($F$4:$F$178*成就内容!AC$124/SUM(成就内容!$D$124:$BZ$124),成就内容!AC82,1)-SUM(AL$169:AL187))</f>
        <v>1027960.5263157897</v>
      </c>
      <c r="AM188" s="41">
        <f>IF(成就内容!AD26="","",INDEX($F$4:$F$178*成就内容!AD$124/SUM(成就内容!$D$124:$BZ$124),成就内容!AD82,1)-SUM(AM$169:AM187))</f>
        <v>1027960.5263157897</v>
      </c>
      <c r="AN188" s="41">
        <f>IF(成就内容!AE26="","",INDEX($F$4:$F$178*成就内容!AE$124/SUM(成就内容!$D$124:$BZ$124),成就内容!AE82,1)-SUM(AN$169:AN187))</f>
        <v>1027960.5263157897</v>
      </c>
      <c r="AO188" s="41">
        <f>IF(成就内容!AF26="","",INDEX($F$4:$F$178*成就内容!AF$124/SUM(成就内容!$D$124:$BZ$124),成就内容!AF82,1)-SUM(AO$169:AO187))</f>
        <v>1027960.5263157897</v>
      </c>
      <c r="AP188" s="41">
        <f>IF(成就内容!AG26="","",INDEX($F$4:$F$178*成就内容!AG$124/SUM(成就内容!$D$124:$BZ$124),成就内容!AG82,1)-SUM(AP$169:AP187))</f>
        <v>0</v>
      </c>
      <c r="AQ188" s="41">
        <f>IF(成就内容!AH26="","",INDEX($F$4:$F$178*成就内容!AH$124/SUM(成就内容!$D$124:$BZ$124),成就内容!AH82,1)-SUM(AQ$169:AQ187))</f>
        <v>0</v>
      </c>
      <c r="AR188" s="41">
        <f>IF(成就内容!AI26="","",INDEX($F$4:$F$178*成就内容!AI$124/SUM(成就内容!$D$124:$BZ$124),成就内容!AI82,1)-SUM(AR$169:AR187))</f>
        <v>0</v>
      </c>
      <c r="AS188" s="41">
        <f>IF(成就内容!AJ26="","",INDEX($F$4:$F$178*成就内容!AJ$124/SUM(成就内容!$D$124:$BZ$124),成就内容!AJ82,1)-SUM(AS$169:AS187))</f>
        <v>0</v>
      </c>
      <c r="AT188" s="41" t="str">
        <f>IF(成就内容!AK26="","",INDEX($F$4:$F$178*成就内容!AK$124/SUM(成就内容!$D$124:$BZ$124),成就内容!AK82,1)-SUM(AT$169:AT187))</f>
        <v/>
      </c>
      <c r="AU188" s="41" t="str">
        <f>IF(成就内容!AL26="","",INDEX($F$4:$F$178*成就内容!AL$124/SUM(成就内容!$D$124:$BZ$124),成就内容!AL82,1)-SUM(AU$169:AU187))</f>
        <v/>
      </c>
      <c r="AV188" s="41">
        <f>IF(成就内容!AM26="","",INDEX($F$4:$F$178*成就内容!AM$124/SUM(成就内容!$D$124:$BZ$124),成就内容!AM82,1)-SUM(AV$169:AV187))</f>
        <v>0</v>
      </c>
      <c r="AW188" s="41">
        <f>IF(成就内容!AN26="","",INDEX($F$4:$F$178*成就内容!AN$124/SUM(成就内容!$D$124:$BZ$124),成就内容!AN82,1)-SUM(AW$169:AW187))</f>
        <v>0</v>
      </c>
      <c r="AX188" s="41">
        <f>IF(成就内容!AO26="","",INDEX($F$4:$F$178*成就内容!AO$124/SUM(成就内容!$D$124:$BZ$124),成就内容!AO82,1)-SUM(AX$169:AX187))</f>
        <v>0</v>
      </c>
      <c r="AY188" s="41">
        <f>IF(成就内容!AP26="","",INDEX($F$4:$F$178*成就内容!AP$124/SUM(成就内容!$D$124:$BZ$124),成就内容!AP82,1)-SUM(AY$169:AY187))</f>
        <v>0</v>
      </c>
      <c r="AZ188" s="41">
        <f>IF(成就内容!AQ26="","",INDEX($F$4:$F$178*成就内容!AQ$124/SUM(成就内容!$D$124:$BZ$124),成就内容!AQ82,1)-SUM(AZ$169:AZ187))</f>
        <v>0</v>
      </c>
      <c r="BA188" s="41">
        <f>IF(成就内容!AR26="","",INDEX($F$4:$F$178*成就内容!AR$124/SUM(成就内容!$D$124:$BZ$124),成就内容!AR82,1)-SUM(BA$169:BA187))</f>
        <v>0</v>
      </c>
      <c r="BB188" s="41">
        <f>IF(成就内容!AS26="","",INDEX($F$4:$F$178*成就内容!AS$124/SUM(成就内容!$D$124:$BZ$124),成就内容!AS82,1)-SUM(BB$169:BB187))</f>
        <v>0</v>
      </c>
      <c r="BC188" s="41">
        <f>IF(成就内容!AT26="","",INDEX($F$4:$F$178*成就内容!AT$124/SUM(成就内容!$D$124:$BZ$124),成就内容!AT82,1)-SUM(BC$169:BC187))</f>
        <v>0</v>
      </c>
      <c r="BD188" s="41">
        <f>IF(成就内容!AU26="","",INDEX($F$4:$F$178*成就内容!AU$124/SUM(成就内容!$D$124:$BZ$124),成就内容!AU82,1)-SUM(BD$169:BD187))</f>
        <v>12849506.578947369</v>
      </c>
      <c r="BE188" s="41">
        <f>IF(成就内容!AV26="","",INDEX($F$4:$F$178*成就内容!AV$124/SUM(成就内容!$D$124:$BZ$124),成就内容!AV82,1)-SUM(BE$169:BE187))</f>
        <v>16061883.223684207</v>
      </c>
      <c r="BF188" s="41">
        <f>IF(成就内容!AW26="","",INDEX($F$4:$F$178*成就内容!AW$124/SUM(成就内容!$D$124:$BZ$124),成就内容!AW82,1)-SUM(BF$169:BF187))</f>
        <v>0</v>
      </c>
      <c r="BG188" s="41">
        <f>IF(成就内容!AX26="","",INDEX($F$4:$F$178*成就内容!AX$124/SUM(成就内容!$D$124:$BZ$124),成就内容!AX82,1)-SUM(BG$169:BG187))</f>
        <v>12849506.578947369</v>
      </c>
      <c r="BH188" s="41">
        <f>IF(成就内容!AY26="","",INDEX($F$4:$F$178*成就内容!AY$124/SUM(成就内容!$D$124:$BZ$124),成就内容!AY82,1)-SUM(BH$169:BH187))</f>
        <v>0</v>
      </c>
      <c r="BI188" s="41">
        <f>IF(成就内容!AZ26="","",INDEX($F$4:$F$178*成就内容!AZ$124/SUM(成就内容!$D$124:$BZ$124),成就内容!AZ82,1)-SUM(BI$169:BI187))</f>
        <v>0</v>
      </c>
      <c r="BJ188" s="41">
        <f>IF(成就内容!BA26="","",INDEX($F$4:$F$178*成就内容!BA$124/SUM(成就内容!$D$124:$BZ$124),成就内容!BA82,1)-SUM(BJ$169:BJ187))</f>
        <v>0</v>
      </c>
      <c r="BK188" s="41">
        <f>IF(成就内容!BB26="","",INDEX($F$4:$F$178*成就内容!BB$124/SUM(成就内容!$D$124:$BZ$124),成就内容!BB82,1)-SUM(BK$169:BK187))</f>
        <v>0</v>
      </c>
      <c r="BL188" s="41">
        <f>IF(成就内容!BC26="","",INDEX($F$4:$F$178*成就内容!BC$124/SUM(成就内容!$D$124:$BZ$124),成就内容!BC82,1)-SUM(BL$169:BL187))</f>
        <v>2055921.0526315784</v>
      </c>
      <c r="BM188" s="41">
        <f>IF(成就内容!BD26="","",INDEX($F$4:$F$178*成就内容!BD$124/SUM(成就内容!$D$124:$BZ$124),成就内容!BD82,1)-SUM(BM$169:BM187))</f>
        <v>0</v>
      </c>
      <c r="BN188" s="41">
        <f>IF(成就内容!BE26="","",INDEX($F$4:$F$178*成就内容!BE$124/SUM(成就内容!$D$124:$BZ$124),成就内容!BE82,1)-SUM(BN$169:BN187))</f>
        <v>0</v>
      </c>
      <c r="BO188" s="41">
        <f>IF(成就内容!BF26="","",INDEX($F$4:$F$178*成就内容!BF$124/SUM(成就内容!$D$124:$BZ$124),成就内容!BF82,1)-SUM(BO$169:BO187))</f>
        <v>0</v>
      </c>
      <c r="BP188" s="41">
        <f>IF(成就内容!BG26="","",INDEX($F$4:$F$178*成就内容!BG$124/SUM(成就内容!$D$124:$BZ$124),成就内容!BG82,1)-SUM(BP$169:BP187))</f>
        <v>0</v>
      </c>
      <c r="BQ188" s="41">
        <f>IF(成就内容!BH26="","",INDEX($F$4:$F$178*成就内容!BH$124/SUM(成就内容!$D$124:$BZ$124),成就内容!BH82,1)-SUM(BQ$169:BQ187))</f>
        <v>0</v>
      </c>
      <c r="BR188" s="41" t="str">
        <f>IF(成就内容!BI26="","",INDEX($F$4:$F$178*成就内容!BI$124/SUM(成就内容!$D$124:$BZ$124),成就内容!BI82,1)-SUM(BR$169:BR187))</f>
        <v/>
      </c>
      <c r="BS188" s="41">
        <f>IF(成就内容!BJ26="","",INDEX($F$4:$F$178*成就内容!BJ$124/SUM(成就内容!$D$124:$BZ$124),成就内容!BJ82,1)-SUM(BS$169:BS187))</f>
        <v>0</v>
      </c>
      <c r="BT188" s="41">
        <f>IF(成就内容!BK26="","",INDEX($F$4:$F$178*成就内容!BK$124/SUM(成就内容!$D$124:$BZ$124),成就内容!BK82,1)-SUM(BT$169:BT187))</f>
        <v>0</v>
      </c>
      <c r="BU188" s="41">
        <f>IF(成就内容!BL26="","",INDEX($F$4:$F$178*成就内容!BL$124/SUM(成就内容!$D$124:$BZ$124),成就内容!BL82,1)-SUM(BU$169:BU187))</f>
        <v>1027960.5263157892</v>
      </c>
      <c r="BV188" s="41">
        <f>IF(成就内容!BM26="","",INDEX($F$4:$F$178*成就内容!BM$124/SUM(成就内容!$D$124:$BZ$124),成就内容!BM82,1)-SUM(BV$169:BV187))</f>
        <v>0</v>
      </c>
      <c r="BW188" s="41">
        <f>IF(成就内容!BN26="","",INDEX($F$4:$F$178*成就内容!BN$124/SUM(成就内容!$D$124:$BZ$124),成就内容!BN82,1)-SUM(BW$169:BW187))</f>
        <v>0</v>
      </c>
      <c r="BX188" s="41">
        <f>IF(成就内容!BO26="","",INDEX($F$4:$F$178*成就内容!BO$124/SUM(成就内容!$D$124:$BZ$124),成就内容!BO82,1)-SUM(BX$169:BX187))</f>
        <v>0</v>
      </c>
      <c r="BY188" s="41">
        <f>IF(成就内容!BP26="","",INDEX($F$4:$F$178*成就内容!BP$124/SUM(成就内容!$D$124:$BZ$124),成就内容!BP82,1)-SUM(BY$169:BY187))</f>
        <v>0</v>
      </c>
      <c r="BZ188" s="41">
        <f>IF(成就内容!BQ26="","",INDEX($F$4:$F$178*成就内容!BQ$124/SUM(成就内容!$D$124:$BZ$124),成就内容!BQ82,1)-SUM(BZ$169:BZ187))</f>
        <v>0</v>
      </c>
      <c r="CA188" s="41" t="str">
        <f>IF(成就内容!BR26="","",INDEX($F$4:$F$178*成就内容!BR$124/SUM(成就内容!$D$124:$BZ$124),成就内容!BR82,1)-SUM(CA$169:CA187))</f>
        <v/>
      </c>
      <c r="CB188" s="41" t="str">
        <f>IF(成就内容!BS26="","",INDEX($F$4:$F$178*成就内容!BS$124/SUM(成就内容!$D$124:$BZ$124),成就内容!BS82,1)-SUM(CB$169:CB187))</f>
        <v/>
      </c>
      <c r="CC188" s="41">
        <f>IF(成就内容!BT26="","",INDEX($F$4:$F$178*成就内容!BT$124/SUM(成就内容!$D$124:$BZ$124),成就内容!BT82,1)-SUM(CC$169:CC187))</f>
        <v>0</v>
      </c>
      <c r="CD188" s="41">
        <f>IF(成就内容!BU26="","",INDEX($F$4:$F$178*成就内容!BU$124/SUM(成就内容!$D$124:$BZ$124),成就内容!BU82,1)-SUM(CD$169:CD187))</f>
        <v>0</v>
      </c>
      <c r="CE188" s="41" t="str">
        <f>IF(成就内容!BV26="","",INDEX($F$4:$F$178*成就内容!BV$124/SUM(成就内容!$D$124:$BZ$124),成就内容!BV82,1)-SUM(CE$169:CE187))</f>
        <v/>
      </c>
      <c r="CF188" s="41">
        <f>IF(成就内容!BW26="","",INDEX($F$4:$F$178*成就内容!BW$124/SUM(成就内容!$D$124:$BZ$124),成就内容!BW82,1)-SUM(CF$169:CF187))</f>
        <v>0</v>
      </c>
      <c r="CG188" s="41">
        <f>IF(成就内容!BX26="","",INDEX($F$4:$F$178*成就内容!BX$124/SUM(成就内容!$D$124:$BZ$124),成就内容!BX82,1)-SUM(CG$169:CG187))</f>
        <v>0</v>
      </c>
      <c r="CH188" s="41">
        <f>IF(成就内容!BY26="","",INDEX($F$4:$F$178*成就内容!BY$124/SUM(成就内容!$D$124:$BZ$124),成就内容!BY82,1)-SUM(CH$169:CH187))</f>
        <v>0</v>
      </c>
      <c r="CI188" s="41">
        <f>IF(成就内容!BZ26="","",INDEX($F$4:$F$178*成就内容!BZ$124/SUM(成就内容!$D$124:$BZ$124),成就内容!BZ82,1)-SUM(CI$169:CI187))</f>
        <v>0</v>
      </c>
      <c r="CM188" s="43">
        <v>20</v>
      </c>
      <c r="CN188" s="41">
        <f>IF(M188="","",IF(成就内容!D$124&lt;&gt;"",MAX(ROUNDUP(SMALL(M$169:M$218,$L188)/1000,0)*1000,1000),0))</f>
        <v>0</v>
      </c>
      <c r="CO188" s="41" t="str">
        <f>IF(N188="","",IF(成就内容!E$124&lt;&gt;"",MAX(ROUNDUP(SMALL(N$169:N$218,$L188)/1000,0)*1000,1000),0))</f>
        <v/>
      </c>
      <c r="CP188" s="41">
        <f>IF(O188="","",IF(成就内容!F$124&lt;&gt;"",MAX(ROUNDUP(SMALL(O$169:O$218,$L188)/1000,0)*1000,1000),0))</f>
        <v>0</v>
      </c>
      <c r="CQ188" s="41" t="str">
        <f>IF(P188="","",IF(成就内容!G$124&lt;&gt;"",MAX(ROUNDUP(SMALL(P$169:P$218,$L188)/1000,0)*1000,1000),0))</f>
        <v/>
      </c>
      <c r="CR188" s="41">
        <f>IF(Q188="","",IF(成就内容!H$124&lt;&gt;"",MAX(ROUNDUP(SMALL(Q$169:Q$218,$L188)/1000,0)*1000,1000),0))</f>
        <v>0</v>
      </c>
      <c r="CS188" s="41">
        <f>IF(R188="","",IF(成就内容!I$124&lt;&gt;"",MAX(ROUNDUP(SMALL(R$169:R$218,$L188)/1000,0)*1000,1000),0))</f>
        <v>0</v>
      </c>
      <c r="CT188" s="41">
        <f>IF(S188="","",IF(成就内容!J$124&lt;&gt;"",MAX(ROUNDUP(SMALL(S$169:S$218,$L188)/1000,0)*1000,1000),0))</f>
        <v>0</v>
      </c>
      <c r="CU188" s="41">
        <f>IF(T188="","",IF(成就内容!K$124&lt;&gt;"",MAX(ROUNDUP(SMALL(T$169:T$218,$L188)/1000,0)*1000,1000),0))</f>
        <v>0</v>
      </c>
      <c r="CV188" s="41">
        <f>IF(U188="","",IF(成就内容!L$124&lt;&gt;"",MAX(ROUNDUP(SMALL(U$169:U$218,$L188)/1000,0)*1000,1000),0))</f>
        <v>0</v>
      </c>
      <c r="CW188" s="41">
        <f>IF(V188="","",IF(成就内容!M$124&lt;&gt;"",MAX(ROUNDUP(SMALL(V$169:V$218,$L188)/1000,0)*1000,1000),0))</f>
        <v>2056000</v>
      </c>
      <c r="CX188" s="41">
        <f>IF(W188="","",IF(成就内容!N$124&lt;&gt;"",MAX(ROUNDUP(SMALL(W$169:W$218,$L188)/1000,0)*1000,1000),0))</f>
        <v>0</v>
      </c>
      <c r="CY188" s="41">
        <f>IF(X188="","",IF(成就内容!O$124&lt;&gt;"",MAX(ROUNDUP(SMALL(X$169:X$218,$L188)/1000,0)*1000,1000),0))</f>
        <v>0</v>
      </c>
      <c r="CZ188" s="41" t="str">
        <f>IF(Y188="","",IF(成就内容!P$124&lt;&gt;"",MAX(ROUNDUP(SMALL(Y$169:Y$218,$L188)/1000,0)*1000,1000),0))</f>
        <v/>
      </c>
      <c r="DA188" s="41">
        <f>IF(Z188="","",IF(成就内容!Q$124&lt;&gt;"",MAX(ROUNDUP(SMALL(Z$169:Z$218,$L188)/1000,0)*1000,1000),0))</f>
        <v>0</v>
      </c>
      <c r="DB188" s="41">
        <f>IF(AA188="","",IF(成就内容!R$124&lt;&gt;"",MAX(ROUNDUP(SMALL(AA$169:AA$218,$L188)/1000,0)*1000,1000),0))</f>
        <v>0</v>
      </c>
      <c r="DC188" s="41">
        <f>IF(AB188="","",IF(成就内容!S$124&lt;&gt;"",MAX(ROUNDUP(SMALL(AB$169:AB$218,$L188)/1000,0)*1000,1000),0))</f>
        <v>0</v>
      </c>
      <c r="DD188" s="41">
        <f>IF(AC188="","",IF(成就内容!T$124&lt;&gt;"",MAX(ROUNDUP(SMALL(AC$169:AC$218,$L188)/1000,0)*1000,1000),0))</f>
        <v>0</v>
      </c>
      <c r="DE188" s="41">
        <f>IF(AD188="","",IF(成就内容!U$124&lt;&gt;"",MAX(ROUNDUP(SMALL(AD$169:AD$218,$L188)/1000,0)*1000,1000),0))</f>
        <v>0</v>
      </c>
      <c r="DF188" s="41">
        <f>IF(AE188="","",IF(成就内容!V$124&lt;&gt;"",MAX(ROUNDUP(SMALL(AE$169:AE$218,$L188)/1000,0)*1000,1000),0))</f>
        <v>2056000</v>
      </c>
      <c r="DG188" s="41">
        <f>IF(AF188="","",IF(成就内容!W$124&lt;&gt;"",MAX(ROUNDUP(SMALL(AF$169:AF$218,$L188)/1000,0)*1000,1000),0))</f>
        <v>0</v>
      </c>
      <c r="DH188" s="41">
        <f>IF(AG188="","",IF(成就内容!X$124&lt;&gt;"",MAX(ROUNDUP(SMALL(AG$169:AG$218,$L188)/1000,0)*1000,1000),0))</f>
        <v>0</v>
      </c>
      <c r="DI188" s="41">
        <f>IF(AH188="","",IF(成就内容!Y$124&lt;&gt;"",MAX(ROUNDUP(SMALL(AH$169:AH$218,$L188)/1000,0)*1000,1000),0))</f>
        <v>0</v>
      </c>
      <c r="DJ188" s="41" t="str">
        <f>IF(AI188="","",IF(成就内容!Z$124&lt;&gt;"",MAX(ROUNDUP(SMALL(AI$169:AI$218,$L188)/1000,0)*1000,1000),0))</f>
        <v/>
      </c>
      <c r="DK188" s="41" t="str">
        <f>IF(AJ188="","",IF(成就内容!AA$124&lt;&gt;"",MAX(ROUNDUP(SMALL(AJ$169:AJ$218,$L188)/1000,0)*1000,1000),0))</f>
        <v/>
      </c>
      <c r="DL188" s="41" t="str">
        <f>IF(AK188="","",IF(成就内容!AB$124&lt;&gt;"",MAX(ROUNDUP(SMALL(AK$169:AK$218,$L188)/1000,0)*1000,1000),0))</f>
        <v/>
      </c>
      <c r="DM188" s="41">
        <f>IF(AL188="","",IF(成就内容!AC$124&lt;&gt;"",MAX(ROUNDUP(SMALL(AL$169:AL$218,$L188)/1000,0)*1000,1000),0))</f>
        <v>1028000</v>
      </c>
      <c r="DN188" s="41">
        <f>IF(AM188="","",IF(成就内容!AD$124&lt;&gt;"",MAX(ROUNDUP(SMALL(AM$169:AM$218,$L188)/1000,0)*1000,1000),0))</f>
        <v>1028000</v>
      </c>
      <c r="DO188" s="41">
        <f>IF(AN188="","",IF(成就内容!AE$124&lt;&gt;"",MAX(ROUNDUP(SMALL(AN$169:AN$218,$L188)/1000,0)*1000,1000),0))</f>
        <v>1028000</v>
      </c>
      <c r="DP188" s="41">
        <f>IF(AO188="","",IF(成就内容!AF$124&lt;&gt;"",MAX(ROUNDUP(SMALL(AO$169:AO$218,$L188)/1000,0)*1000,1000),0))</f>
        <v>1028000</v>
      </c>
      <c r="DQ188" s="41">
        <f>IF(AP188="","",IF(成就内容!AG$124&lt;&gt;"",MAX(ROUNDUP(SMALL(AP$169:AP$218,$L188)/1000,0)*1000,1000),0))</f>
        <v>0</v>
      </c>
      <c r="DR188" s="41">
        <f>IF(AQ188="","",IF(成就内容!AH$124&lt;&gt;"",MAX(ROUNDUP(SMALL(AQ$169:AQ$218,$L188)/1000,0)*1000,1000),0))</f>
        <v>0</v>
      </c>
      <c r="DS188" s="41">
        <f>IF(AR188="","",IF(成就内容!AI$124&lt;&gt;"",MAX(ROUNDUP(SMALL(AR$169:AR$218,$L188)/1000,0)*1000,1000),0))</f>
        <v>0</v>
      </c>
      <c r="DT188" s="41">
        <f>IF(AS188="","",IF(成就内容!AJ$124&lt;&gt;"",MAX(ROUNDUP(SMALL(AS$169:AS$218,$L188)/1000,0)*1000,1000),0))</f>
        <v>0</v>
      </c>
      <c r="DU188" s="41" t="str">
        <f>IF(AT188="","",IF(成就内容!AK$124&lt;&gt;"",MAX(ROUNDUP(SMALL(AT$169:AT$218,$L188)/1000,0)*1000,1000),0))</f>
        <v/>
      </c>
      <c r="DV188" s="41" t="str">
        <f>IF(AU188="","",IF(成就内容!AL$124&lt;&gt;"",MAX(ROUNDUP(SMALL(AU$169:AU$218,$L188)/1000,0)*1000,1000),0))</f>
        <v/>
      </c>
      <c r="DW188" s="41">
        <f>IF(AV188="","",IF(成就内容!AM$124&lt;&gt;"",MAX(ROUNDUP(SMALL(AV$169:AV$218,$L188)/1000,0)*1000,1000),0))</f>
        <v>0</v>
      </c>
      <c r="DX188" s="41">
        <f>IF(AW188="","",IF(成就内容!AN$124&lt;&gt;"",MAX(ROUNDUP(SMALL(AW$169:AW$218,$L188)/1000,0)*1000,1000),0))</f>
        <v>0</v>
      </c>
      <c r="DY188" s="41">
        <f>IF(AX188="","",IF(成就内容!AO$124&lt;&gt;"",MAX(ROUNDUP(SMALL(AX$169:AX$218,$L188)/1000,0)*1000,1000),0))</f>
        <v>0</v>
      </c>
      <c r="DZ188" s="41">
        <f>IF(AY188="","",IF(成就内容!AP$124&lt;&gt;"",MAX(ROUNDUP(SMALL(AY$169:AY$218,$L188)/1000,0)*1000,1000),0))</f>
        <v>0</v>
      </c>
      <c r="EA188" s="41">
        <f>IF(AZ188="","",IF(成就内容!AQ$124&lt;&gt;"",MAX(ROUNDUP(SMALL(AZ$169:AZ$218,$L188)/1000,0)*1000,1000),0))</f>
        <v>0</v>
      </c>
      <c r="EB188" s="41">
        <f>IF(BA188="","",IF(成就内容!AR$124&lt;&gt;"",MAX(ROUNDUP(SMALL(BA$169:BA$218,$L188)/1000,0)*1000,1000),0))</f>
        <v>0</v>
      </c>
      <c r="EC188" s="41">
        <f>IF(BB188="","",IF(成就内容!AS$124&lt;&gt;"",MAX(ROUNDUP(SMALL(BB$169:BB$218,$L188)/1000,0)*1000,1000),0))</f>
        <v>0</v>
      </c>
      <c r="ED188" s="41">
        <f>IF(BC188="","",IF(成就内容!AT$124&lt;&gt;"",MAX(ROUNDUP(SMALL(BC$169:BC$218,$L188)/1000,0)*1000,1000),0))</f>
        <v>0</v>
      </c>
      <c r="EE188" s="41">
        <f>IF(BD188="","",IF(成就内容!AU$124&lt;&gt;"",MAX(ROUNDUP(SMALL(BD$169:BD$218,$L188)/1000,0)*1000,1000),0))</f>
        <v>12850000</v>
      </c>
      <c r="EF188" s="41">
        <f>IF(BE188="","",IF(成就内容!AV$124&lt;&gt;"",MAX(ROUNDUP(SMALL(BE$169:BE$218,$L188)/1000,0)*1000,1000),0))</f>
        <v>16062000</v>
      </c>
      <c r="EG188" s="41">
        <f>IF(BF188="","",IF(成就内容!AW$124&lt;&gt;"",MAX(ROUNDUP(SMALL(BF$169:BF$218,$L188)/1000,0)*1000,1000),0))</f>
        <v>0</v>
      </c>
      <c r="EH188" s="41">
        <f>IF(BG188="","",IF(成就内容!AX$124&lt;&gt;"",MAX(ROUNDUP(SMALL(BG$169:BG$218,$L188)/1000,0)*1000,1000),0))</f>
        <v>12850000</v>
      </c>
      <c r="EI188" s="41">
        <f>IF(BH188="","",IF(成就内容!AY$124&lt;&gt;"",MAX(ROUNDUP(SMALL(BH$169:BH$218,$L188)/1000,0)*1000,1000),0))</f>
        <v>0</v>
      </c>
      <c r="EJ188" s="41">
        <f>IF(BI188="","",IF(成就内容!AZ$124&lt;&gt;"",MAX(ROUNDUP(SMALL(BI$169:BI$218,$L188)/1000,0)*1000,1000),0))</f>
        <v>0</v>
      </c>
      <c r="EK188" s="41">
        <f>IF(BJ188="","",IF(成就内容!BA$124&lt;&gt;"",MAX(ROUNDUP(SMALL(BJ$169:BJ$218,$L188)/1000,0)*1000,1000),0))</f>
        <v>0</v>
      </c>
      <c r="EL188" s="41">
        <f>IF(BK188="","",IF(成就内容!BB$124&lt;&gt;"",MAX(ROUNDUP(SMALL(BK$169:BK$218,$L188)/1000,0)*1000,1000),0))</f>
        <v>0</v>
      </c>
      <c r="EM188" s="41">
        <f>IF(BL188="","",IF(成就内容!BC$124&lt;&gt;"",MAX(ROUNDUP(SMALL(BL$169:BL$218,$L188)/1000,0)*1000,1000),0))</f>
        <v>2056000</v>
      </c>
      <c r="EN188" s="41">
        <f>IF(BM188="","",IF(成就内容!BD$124&lt;&gt;"",MAX(ROUNDUP(SMALL(BM$169:BM$218,$L188)/1000,0)*1000,1000),0))</f>
        <v>0</v>
      </c>
      <c r="EO188" s="41">
        <f>IF(BN188="","",IF(成就内容!BE$124&lt;&gt;"",MAX(ROUNDUP(SMALL(BN$169:BN$218,$L188)/1000,0)*1000,1000),0))</f>
        <v>0</v>
      </c>
      <c r="EP188" s="41">
        <f>IF(BO188="","",IF(成就内容!BF$124&lt;&gt;"",MAX(ROUNDUP(SMALL(BO$169:BO$218,$L188)/1000,0)*1000,1000),0))</f>
        <v>0</v>
      </c>
      <c r="EQ188" s="41">
        <f>IF(BP188="","",IF(成就内容!BG$124&lt;&gt;"",MAX(ROUNDUP(SMALL(BP$169:BP$218,$L188)/1000,0)*1000,1000),0))</f>
        <v>0</v>
      </c>
      <c r="ER188" s="41">
        <f>IF(BQ188="","",IF(成就内容!BH$124&lt;&gt;"",MAX(ROUNDUP(SMALL(BQ$169:BQ$218,$L188)/1000,0)*1000,1000),0))</f>
        <v>0</v>
      </c>
      <c r="ES188" s="41" t="str">
        <f>IF(BR188="","",IF(成就内容!BI$124&lt;&gt;"",MAX(ROUNDUP(SMALL(BR$169:BR$218,$L188)/1000,0)*1000,1000),0))</f>
        <v/>
      </c>
      <c r="ET188" s="41">
        <f>IF(BS188="","",IF(成就内容!BJ$124&lt;&gt;"",MAX(ROUNDUP(SMALL(BS$169:BS$218,$L188)/1000,0)*1000,1000),0))</f>
        <v>0</v>
      </c>
      <c r="EU188" s="41">
        <f>IF(BT188="","",IF(成就内容!BK$124&lt;&gt;"",MAX(ROUNDUP(SMALL(BT$169:BT$218,$L188)/1000,0)*1000,1000),0))</f>
        <v>0</v>
      </c>
      <c r="EV188" s="41">
        <f>IF(BU188="","",IF(成就内容!BL$124&lt;&gt;"",MAX(ROUNDUP(SMALL(BU$169:BU$218,$L188)/1000,0)*1000,1000),0))</f>
        <v>1028000</v>
      </c>
      <c r="EW188" s="41">
        <f>IF(BV188="","",IF(成就内容!BM$124&lt;&gt;"",MAX(ROUNDUP(SMALL(BV$169:BV$218,$L188)/1000,0)*1000,1000),0))</f>
        <v>0</v>
      </c>
      <c r="EX188" s="41">
        <f>IF(BW188="","",IF(成就内容!BN$124&lt;&gt;"",MAX(ROUNDUP(SMALL(BW$169:BW$218,$L188)/1000,0)*1000,1000),0))</f>
        <v>0</v>
      </c>
      <c r="EY188" s="41">
        <f>IF(BX188="","",IF(成就内容!BO$124&lt;&gt;"",MAX(ROUNDUP(SMALL(BX$169:BX$218,$L188)/1000,0)*1000,1000),0))</f>
        <v>0</v>
      </c>
      <c r="EZ188" s="41">
        <f>IF(BY188="","",IF(成就内容!BP$124&lt;&gt;"",MAX(ROUNDUP(SMALL(BY$169:BY$218,$L188)/1000,0)*1000,1000),0))</f>
        <v>0</v>
      </c>
      <c r="FA188" s="41">
        <f>IF(BZ188="","",IF(成就内容!BQ$124&lt;&gt;"",MAX(ROUNDUP(SMALL(BZ$169:BZ$218,$L188)/1000,0)*1000,1000),0))</f>
        <v>0</v>
      </c>
      <c r="FB188" s="41" t="str">
        <f>IF(CA188="","",IF(成就内容!BR$124&lt;&gt;"",MAX(ROUNDUP(SMALL(CA$169:CA$218,$L188)/1000,0)*1000,1000),0))</f>
        <v/>
      </c>
      <c r="FC188" s="41" t="str">
        <f>IF(CB188="","",IF(成就内容!BS$124&lt;&gt;"",MAX(ROUNDUP(SMALL(CB$169:CB$218,$L188)/1000,0)*1000,1000),0))</f>
        <v/>
      </c>
      <c r="FD188" s="41">
        <f>IF(CC188="","",IF(成就内容!BT$124&lt;&gt;"",MAX(ROUNDUP(SMALL(CC$169:CC$218,$L188)/1000,0)*1000,1000),0))</f>
        <v>0</v>
      </c>
      <c r="FE188" s="41">
        <f>IF(CD188="","",IF(成就内容!BU$124&lt;&gt;"",MAX(ROUNDUP(SMALL(CD$169:CD$218,$L188)/1000,0)*1000,1000),0))</f>
        <v>0</v>
      </c>
      <c r="FF188" s="41" t="str">
        <f>IF(CE188="","",IF(成就内容!BV$124&lt;&gt;"",MAX(ROUNDUP(SMALL(CE$169:CE$218,$L188)/1000,0)*1000,1000),0))</f>
        <v/>
      </c>
      <c r="FG188" s="41">
        <f>IF(CF188="","",IF(成就内容!BW$124&lt;&gt;"",MAX(ROUNDUP(SMALL(CF$169:CF$218,$L188)/1000,0)*1000,1000),0))</f>
        <v>0</v>
      </c>
      <c r="FH188" s="41">
        <f>IF(CG188="","",IF(成就内容!BX$124&lt;&gt;"",MAX(ROUNDUP(SMALL(CG$169:CG$218,$L188)/1000,0)*1000,1000),0))</f>
        <v>0</v>
      </c>
      <c r="FI188" s="41">
        <f>IF(CH188="","",IF(成就内容!BY$124&lt;&gt;"",MAX(ROUNDUP(SMALL(CH$169:CH$218,$L188)/1000,0)*1000,1000),0))</f>
        <v>0</v>
      </c>
      <c r="FJ188" s="41">
        <f>IF(CI188="","",IF(成就内容!BZ$124&lt;&gt;"",MAX(ROUNDUP(SMALL(CI$169:CI$218,$L188)/1000,0)*1000,1000),0))</f>
        <v>0</v>
      </c>
    </row>
    <row r="189" spans="1:166" x14ac:dyDescent="0.15">
      <c r="L189" s="25">
        <v>21</v>
      </c>
      <c r="M189" s="41">
        <f>IF(成就内容!D27="","",INDEX($F$4:$F$178*成就内容!D$124/SUM(成就内容!$D$124:$BZ$124),成就内容!D83,1)-SUM(M$169:M188))</f>
        <v>0</v>
      </c>
      <c r="N189" s="41" t="str">
        <f>IF(成就内容!E27="","",INDEX($F$4:$F$178*成就内容!E$124/SUM(成就内容!$D$124:$BZ$124),成就内容!E83,1)-SUM(N$169:N188))</f>
        <v/>
      </c>
      <c r="O189" s="41" t="str">
        <f>IF(成就内容!F27="","",INDEX($F$4:$F$178*成就内容!F$124/SUM(成就内容!$D$124:$BZ$124),成就内容!F83,1)-SUM(O$169:O188))</f>
        <v/>
      </c>
      <c r="P189" s="41" t="str">
        <f>IF(成就内容!G27="","",INDEX($F$4:$F$178*成就内容!G$124/SUM(成就内容!$D$124:$BZ$124),成就内容!G83,1)-SUM(P$169:P188))</f>
        <v/>
      </c>
      <c r="Q189" s="41">
        <f>IF(成就内容!H27="","",INDEX($F$4:$F$178*成就内容!H$124/SUM(成就内容!$D$124:$BZ$124),成就内容!H83,1)-SUM(Q$169:Q188))</f>
        <v>0</v>
      </c>
      <c r="R189" s="41">
        <f>IF(成就内容!I27="","",INDEX($F$4:$F$178*成就内容!I$124/SUM(成就内容!$D$124:$BZ$124),成就内容!I83,1)-SUM(R$169:R188))</f>
        <v>0</v>
      </c>
      <c r="S189" s="41">
        <f>IF(成就内容!J27="","",INDEX($F$4:$F$178*成就内容!J$124/SUM(成就内容!$D$124:$BZ$124),成就内容!J83,1)-SUM(S$169:S188))</f>
        <v>0</v>
      </c>
      <c r="T189" s="41">
        <f>IF(成就内容!K27="","",INDEX($F$4:$F$178*成就内容!K$124/SUM(成就内容!$D$124:$BZ$124),成就内容!K83,1)-SUM(T$169:T188))</f>
        <v>0</v>
      </c>
      <c r="U189" s="41">
        <f>IF(成就内容!L27="","",INDEX($F$4:$F$178*成就内容!L$124/SUM(成就内容!$D$124:$BZ$124),成就内容!L83,1)-SUM(U$169:U188))</f>
        <v>0</v>
      </c>
      <c r="V189" s="41">
        <f>IF(成就内容!M27="","",INDEX($F$4:$F$178*成就内容!M$124/SUM(成就内容!$D$124:$BZ$124),成就内容!M83,1)-SUM(V$169:V188))</f>
        <v>2826891.4473684216</v>
      </c>
      <c r="W189" s="41">
        <f>IF(成就内容!N27="","",INDEX($F$4:$F$178*成就内容!N$124/SUM(成就内容!$D$124:$BZ$124),成就内容!N83,1)-SUM(W$169:W188))</f>
        <v>0</v>
      </c>
      <c r="X189" s="41">
        <f>IF(成就内容!O27="","",INDEX($F$4:$F$178*成就内容!O$124/SUM(成就内容!$D$124:$BZ$124),成就内容!O83,1)-SUM(X$169:X188))</f>
        <v>0</v>
      </c>
      <c r="Y189" s="41" t="str">
        <f>IF(成就内容!P27="","",INDEX($F$4:$F$178*成就内容!P$124/SUM(成就内容!$D$124:$BZ$124),成就内容!P83,1)-SUM(Y$169:Y188))</f>
        <v/>
      </c>
      <c r="Z189" s="41">
        <f>IF(成就内容!Q27="","",INDEX($F$4:$F$178*成就内容!Q$124/SUM(成就内容!$D$124:$BZ$124),成就内容!Q83,1)-SUM(Z$169:Z188))</f>
        <v>0</v>
      </c>
      <c r="AA189" s="41">
        <f>IF(成就内容!R27="","",INDEX($F$4:$F$178*成就内容!R$124/SUM(成就内容!$D$124:$BZ$124),成就内容!R83,1)-SUM(AA$169:AA188))</f>
        <v>0</v>
      </c>
      <c r="AB189" s="41">
        <f>IF(成就内容!S27="","",INDEX($F$4:$F$178*成就内容!S$124/SUM(成就内容!$D$124:$BZ$124),成就内容!S83,1)-SUM(AB$169:AB188))</f>
        <v>0</v>
      </c>
      <c r="AC189" s="41">
        <f>IF(成就内容!T27="","",INDEX($F$4:$F$178*成就内容!T$124/SUM(成就内容!$D$124:$BZ$124),成就内容!T83,1)-SUM(AC$169:AC188))</f>
        <v>0</v>
      </c>
      <c r="AD189" s="41">
        <f>IF(成就内容!U27="","",INDEX($F$4:$F$178*成就内容!U$124/SUM(成就内容!$D$124:$BZ$124),成就内容!U83,1)-SUM(AD$169:AD188))</f>
        <v>0</v>
      </c>
      <c r="AE189" s="41">
        <f>IF(成就内容!V27="","",INDEX($F$4:$F$178*成就内容!V$124/SUM(成就内容!$D$124:$BZ$124),成就内容!V83,1)-SUM(AE$169:AE188))</f>
        <v>5139802.6315789483</v>
      </c>
      <c r="AF189" s="41">
        <f>IF(成就内容!W27="","",INDEX($F$4:$F$178*成就内容!W$124/SUM(成就内容!$D$124:$BZ$124),成就内容!W83,1)-SUM(AF$169:AF188))</f>
        <v>0</v>
      </c>
      <c r="AG189" s="41">
        <f>IF(成就内容!X27="","",INDEX($F$4:$F$178*成就内容!X$124/SUM(成就内容!$D$124:$BZ$124),成就内容!X83,1)-SUM(AG$169:AG188))</f>
        <v>0</v>
      </c>
      <c r="AH189" s="41">
        <f>IF(成就内容!Y27="","",INDEX($F$4:$F$178*成就内容!Y$124/SUM(成就内容!$D$124:$BZ$124),成就内容!Y83,1)-SUM(AH$169:AH188))</f>
        <v>0</v>
      </c>
      <c r="AI189" s="41" t="str">
        <f>IF(成就内容!Z27="","",INDEX($F$4:$F$178*成就内容!Z$124/SUM(成就内容!$D$124:$BZ$124),成就内容!Z83,1)-SUM(AI$169:AI188))</f>
        <v/>
      </c>
      <c r="AJ189" s="41" t="str">
        <f>IF(成就内容!AA27="","",INDEX($F$4:$F$178*成就内容!AA$124/SUM(成就内容!$D$124:$BZ$124),成就内容!AA83,1)-SUM(AJ$169:AJ188))</f>
        <v/>
      </c>
      <c r="AK189" s="41" t="str">
        <f>IF(成就内容!AB27="","",INDEX($F$4:$F$178*成就内容!AB$124/SUM(成就内容!$D$124:$BZ$124),成就内容!AB83,1)-SUM(AK$169:AK188))</f>
        <v/>
      </c>
      <c r="AL189" s="41">
        <f>IF(成就内容!AC27="","",INDEX($F$4:$F$178*成就内容!AC$124/SUM(成就内容!$D$124:$BZ$124),成就内容!AC83,1)-SUM(AL$169:AL188))</f>
        <v>1413445.7236842108</v>
      </c>
      <c r="AM189" s="41">
        <f>IF(成就内容!AD27="","",INDEX($F$4:$F$178*成就内容!AD$124/SUM(成就内容!$D$124:$BZ$124),成就内容!AD83,1)-SUM(AM$169:AM188))</f>
        <v>1798930.9210526315</v>
      </c>
      <c r="AN189" s="41">
        <f>IF(成就内容!AE27="","",INDEX($F$4:$F$178*成就内容!AE$124/SUM(成就内容!$D$124:$BZ$124),成就内容!AE83,1)-SUM(AN$169:AN188))</f>
        <v>1798930.9210526315</v>
      </c>
      <c r="AO189" s="41">
        <f>IF(成就内容!AF27="","",INDEX($F$4:$F$178*成就内容!AF$124/SUM(成就内容!$D$124:$BZ$124),成就内容!AF83,1)-SUM(AO$169:AO188))</f>
        <v>1798930.9210526315</v>
      </c>
      <c r="AP189" s="41">
        <f>IF(成就内容!AG27="","",INDEX($F$4:$F$178*成就内容!AG$124/SUM(成就内容!$D$124:$BZ$124),成就内容!AG83,1)-SUM(AP$169:AP188))</f>
        <v>0</v>
      </c>
      <c r="AQ189" s="41">
        <f>IF(成就内容!AH27="","",INDEX($F$4:$F$178*成就内容!AH$124/SUM(成就内容!$D$124:$BZ$124),成就内容!AH83,1)-SUM(AQ$169:AQ188))</f>
        <v>0</v>
      </c>
      <c r="AR189" s="41">
        <f>IF(成就内容!AI27="","",INDEX($F$4:$F$178*成就内容!AI$124/SUM(成就内容!$D$124:$BZ$124),成就内容!AI83,1)-SUM(AR$169:AR188))</f>
        <v>0</v>
      </c>
      <c r="AS189" s="41">
        <f>IF(成就内容!AJ27="","",INDEX($F$4:$F$178*成就内容!AJ$124/SUM(成就内容!$D$124:$BZ$124),成就内容!AJ83,1)-SUM(AS$169:AS188))</f>
        <v>0</v>
      </c>
      <c r="AT189" s="41" t="str">
        <f>IF(成就内容!AK27="","",INDEX($F$4:$F$178*成就内容!AK$124/SUM(成就内容!$D$124:$BZ$124),成就内容!AK83,1)-SUM(AT$169:AT188))</f>
        <v/>
      </c>
      <c r="AU189" s="41" t="str">
        <f>IF(成就内容!AL27="","",INDEX($F$4:$F$178*成就内容!AL$124/SUM(成就内容!$D$124:$BZ$124),成就内容!AL83,1)-SUM(AU$169:AU188))</f>
        <v/>
      </c>
      <c r="AV189" s="41">
        <f>IF(成就内容!AM27="","",INDEX($F$4:$F$178*成就内容!AM$124/SUM(成就内容!$D$124:$BZ$124),成就内容!AM83,1)-SUM(AV$169:AV188))</f>
        <v>0</v>
      </c>
      <c r="AW189" s="41">
        <f>IF(成就内容!AN27="","",INDEX($F$4:$F$178*成就内容!AN$124/SUM(成就内容!$D$124:$BZ$124),成就内容!AN83,1)-SUM(AW$169:AW188))</f>
        <v>0</v>
      </c>
      <c r="AX189" s="41">
        <f>IF(成就内容!AO27="","",INDEX($F$4:$F$178*成就内容!AO$124/SUM(成就内容!$D$124:$BZ$124),成就内容!AO83,1)-SUM(AX$169:AX188))</f>
        <v>0</v>
      </c>
      <c r="AY189" s="41">
        <f>IF(成就内容!AP27="","",INDEX($F$4:$F$178*成就内容!AP$124/SUM(成就内容!$D$124:$BZ$124),成就内容!AP83,1)-SUM(AY$169:AY188))</f>
        <v>0</v>
      </c>
      <c r="AZ189" s="41">
        <f>IF(成就内容!AQ27="","",INDEX($F$4:$F$178*成就内容!AQ$124/SUM(成就内容!$D$124:$BZ$124),成就内容!AQ83,1)-SUM(AZ$169:AZ188))</f>
        <v>0</v>
      </c>
      <c r="BA189" s="41">
        <f>IF(成就内容!AR27="","",INDEX($F$4:$F$178*成就内容!AR$124/SUM(成就内容!$D$124:$BZ$124),成就内容!AR83,1)-SUM(BA$169:BA188))</f>
        <v>0</v>
      </c>
      <c r="BB189" s="41">
        <f>IF(成就内容!AS27="","",INDEX($F$4:$F$178*成就内容!AS$124/SUM(成就内容!$D$124:$BZ$124),成就内容!AS83,1)-SUM(BB$169:BB188))</f>
        <v>0</v>
      </c>
      <c r="BC189" s="41">
        <f>IF(成就内容!AT27="","",INDEX($F$4:$F$178*成就内容!AT$124/SUM(成就内容!$D$124:$BZ$124),成就内容!AT83,1)-SUM(BC$169:BC188))</f>
        <v>0</v>
      </c>
      <c r="BD189" s="41">
        <f>IF(成就内容!AU27="","",INDEX($F$4:$F$178*成就内容!AU$124/SUM(成就内容!$D$124:$BZ$124),成就内容!AU83,1)-SUM(BD$169:BD188))</f>
        <v>12849506.578947365</v>
      </c>
      <c r="BE189" s="41" t="str">
        <f>IF(成就内容!AV27="","",INDEX($F$4:$F$178*成就内容!AV$124/SUM(成就内容!$D$124:$BZ$124),成就内容!AV83,1)-SUM(BE$169:BE188))</f>
        <v/>
      </c>
      <c r="BF189" s="41">
        <f>IF(成就内容!AW27="","",INDEX($F$4:$F$178*成就内容!AW$124/SUM(成就内容!$D$124:$BZ$124),成就内容!AW83,1)-SUM(BF$169:BF188))</f>
        <v>0</v>
      </c>
      <c r="BG189" s="41">
        <f>IF(成就内容!AX27="","",INDEX($F$4:$F$178*成就内容!AX$124/SUM(成就内容!$D$124:$BZ$124),成就内容!AX83,1)-SUM(BG$169:BG188))</f>
        <v>12849506.578947365</v>
      </c>
      <c r="BH189" s="41">
        <f>IF(成就内容!AY27="","",INDEX($F$4:$F$178*成就内容!AY$124/SUM(成就内容!$D$124:$BZ$124),成就内容!AY83,1)-SUM(BH$169:BH188))</f>
        <v>0</v>
      </c>
      <c r="BI189" s="41">
        <f>IF(成就内容!AZ27="","",INDEX($F$4:$F$178*成就内容!AZ$124/SUM(成就内容!$D$124:$BZ$124),成就内容!AZ83,1)-SUM(BI$169:BI188))</f>
        <v>0</v>
      </c>
      <c r="BJ189" s="41">
        <f>IF(成就内容!BA27="","",INDEX($F$4:$F$178*成就内容!BA$124/SUM(成就内容!$D$124:$BZ$124),成就内容!BA83,1)-SUM(BJ$169:BJ188))</f>
        <v>0</v>
      </c>
      <c r="BK189" s="41">
        <f>IF(成就内容!BB27="","",INDEX($F$4:$F$178*成就内容!BB$124/SUM(成就内容!$D$124:$BZ$124),成就内容!BB83,1)-SUM(BK$169:BK188))</f>
        <v>0</v>
      </c>
      <c r="BL189" s="41">
        <f>IF(成就内容!BC27="","",INDEX($F$4:$F$178*成就内容!BC$124/SUM(成就内容!$D$124:$BZ$124),成就内容!BC83,1)-SUM(BL$169:BL188))</f>
        <v>5139802.6315789483</v>
      </c>
      <c r="BM189" s="41">
        <f>IF(成就内容!BD27="","",INDEX($F$4:$F$178*成就内容!BD$124/SUM(成就内容!$D$124:$BZ$124),成就内容!BD83,1)-SUM(BM$169:BM188))</f>
        <v>0</v>
      </c>
      <c r="BN189" s="41">
        <f>IF(成就内容!BE27="","",INDEX($F$4:$F$178*成就内容!BE$124/SUM(成就内容!$D$124:$BZ$124),成就内容!BE83,1)-SUM(BN$169:BN188))</f>
        <v>0</v>
      </c>
      <c r="BO189" s="41">
        <f>IF(成就内容!BF27="","",INDEX($F$4:$F$178*成就内容!BF$124/SUM(成就内容!$D$124:$BZ$124),成就内容!BF83,1)-SUM(BO$169:BO188))</f>
        <v>0</v>
      </c>
      <c r="BP189" s="41">
        <f>IF(成就内容!BG27="","",INDEX($F$4:$F$178*成就内容!BG$124/SUM(成就内容!$D$124:$BZ$124),成就内容!BG83,1)-SUM(BP$169:BP188))</f>
        <v>0</v>
      </c>
      <c r="BQ189" s="41">
        <f>IF(成就内容!BH27="","",INDEX($F$4:$F$178*成就内容!BH$124/SUM(成就内容!$D$124:$BZ$124),成就内容!BH83,1)-SUM(BQ$169:BQ188))</f>
        <v>0</v>
      </c>
      <c r="BR189" s="41" t="str">
        <f>IF(成就内容!BI27="","",INDEX($F$4:$F$178*成就内容!BI$124/SUM(成就内容!$D$124:$BZ$124),成就内容!BI83,1)-SUM(BR$169:BR188))</f>
        <v/>
      </c>
      <c r="BS189" s="41">
        <f>IF(成就内容!BJ27="","",INDEX($F$4:$F$178*成就内容!BJ$124/SUM(成就内容!$D$124:$BZ$124),成就内容!BJ83,1)-SUM(BS$169:BS188))</f>
        <v>0</v>
      </c>
      <c r="BT189" s="41">
        <f>IF(成就内容!BK27="","",INDEX($F$4:$F$178*成就内容!BK$124/SUM(成就内容!$D$124:$BZ$124),成就内容!BK83,1)-SUM(BT$169:BT188))</f>
        <v>0</v>
      </c>
      <c r="BU189" s="41">
        <f>IF(成就内容!BL27="","",INDEX($F$4:$F$178*成就内容!BL$124/SUM(成就内容!$D$124:$BZ$124),成就内容!BL83,1)-SUM(BU$169:BU188))</f>
        <v>2569901.3157894742</v>
      </c>
      <c r="BV189" s="41">
        <f>IF(成就内容!BM27="","",INDEX($F$4:$F$178*成就内容!BM$124/SUM(成就内容!$D$124:$BZ$124),成就内容!BM83,1)-SUM(BV$169:BV188))</f>
        <v>0</v>
      </c>
      <c r="BW189" s="41">
        <f>IF(成就内容!BN27="","",INDEX($F$4:$F$178*成就内容!BN$124/SUM(成就内容!$D$124:$BZ$124),成就内容!BN83,1)-SUM(BW$169:BW188))</f>
        <v>0</v>
      </c>
      <c r="BX189" s="41">
        <f>IF(成就内容!BO27="","",INDEX($F$4:$F$178*成就内容!BO$124/SUM(成就内容!$D$124:$BZ$124),成就内容!BO83,1)-SUM(BX$169:BX188))</f>
        <v>0</v>
      </c>
      <c r="BY189" s="41">
        <f>IF(成就内容!BP27="","",INDEX($F$4:$F$178*成就内容!BP$124/SUM(成就内容!$D$124:$BZ$124),成就内容!BP83,1)-SUM(BY$169:BY188))</f>
        <v>0</v>
      </c>
      <c r="BZ189" s="41">
        <f>IF(成就内容!BQ27="","",INDEX($F$4:$F$178*成就内容!BQ$124/SUM(成就内容!$D$124:$BZ$124),成就内容!BQ83,1)-SUM(BZ$169:BZ188))</f>
        <v>0</v>
      </c>
      <c r="CA189" s="41" t="str">
        <f>IF(成就内容!BR27="","",INDEX($F$4:$F$178*成就内容!BR$124/SUM(成就内容!$D$124:$BZ$124),成就内容!BR83,1)-SUM(CA$169:CA188))</f>
        <v/>
      </c>
      <c r="CB189" s="41" t="str">
        <f>IF(成就内容!BS27="","",INDEX($F$4:$F$178*成就内容!BS$124/SUM(成就内容!$D$124:$BZ$124),成就内容!BS83,1)-SUM(CB$169:CB188))</f>
        <v/>
      </c>
      <c r="CC189" s="41">
        <f>IF(成就内容!BT27="","",INDEX($F$4:$F$178*成就内容!BT$124/SUM(成就内容!$D$124:$BZ$124),成就内容!BT83,1)-SUM(CC$169:CC188))</f>
        <v>0</v>
      </c>
      <c r="CD189" s="41">
        <f>IF(成就内容!BU27="","",INDEX($F$4:$F$178*成就内容!BU$124/SUM(成就内容!$D$124:$BZ$124),成就内容!BU83,1)-SUM(CD$169:CD188))</f>
        <v>0</v>
      </c>
      <c r="CE189" s="41" t="str">
        <f>IF(成就内容!BV27="","",INDEX($F$4:$F$178*成就内容!BV$124/SUM(成就内容!$D$124:$BZ$124),成就内容!BV83,1)-SUM(CE$169:CE188))</f>
        <v/>
      </c>
      <c r="CF189" s="41">
        <f>IF(成就内容!BW27="","",INDEX($F$4:$F$178*成就内容!BW$124/SUM(成就内容!$D$124:$BZ$124),成就内容!BW83,1)-SUM(CF$169:CF188))</f>
        <v>0</v>
      </c>
      <c r="CG189" s="41">
        <f>IF(成就内容!BX27="","",INDEX($F$4:$F$178*成就内容!BX$124/SUM(成就内容!$D$124:$BZ$124),成就内容!BX83,1)-SUM(CG$169:CG188))</f>
        <v>0</v>
      </c>
      <c r="CH189" s="41">
        <f>IF(成就内容!BY27="","",INDEX($F$4:$F$178*成就内容!BY$124/SUM(成就内容!$D$124:$BZ$124),成就内容!BY83,1)-SUM(CH$169:CH188))</f>
        <v>0</v>
      </c>
      <c r="CI189" s="41">
        <f>IF(成就内容!BZ27="","",INDEX($F$4:$F$178*成就内容!BZ$124/SUM(成就内容!$D$124:$BZ$124),成就内容!BZ83,1)-SUM(CI$169:CI188))</f>
        <v>0</v>
      </c>
      <c r="CM189" s="43">
        <v>21</v>
      </c>
      <c r="CN189" s="41">
        <f>IF(M189="","",IF(成就内容!D$124&lt;&gt;"",MAX(ROUNDUP(SMALL(M$169:M$218,$L189)/1000,0)*1000,1000),0))</f>
        <v>0</v>
      </c>
      <c r="CO189" s="41" t="str">
        <f>IF(N189="","",IF(成就内容!E$124&lt;&gt;"",MAX(ROUNDUP(SMALL(N$169:N$218,$L189)/1000,0)*1000,1000),0))</f>
        <v/>
      </c>
      <c r="CP189" s="41" t="str">
        <f>IF(O189="","",IF(成就内容!F$124&lt;&gt;"",MAX(ROUNDUP(SMALL(O$169:O$218,$L189)/1000,0)*1000,1000),0))</f>
        <v/>
      </c>
      <c r="CQ189" s="41" t="str">
        <f>IF(P189="","",IF(成就内容!G$124&lt;&gt;"",MAX(ROUNDUP(SMALL(P$169:P$218,$L189)/1000,0)*1000,1000),0))</f>
        <v/>
      </c>
      <c r="CR189" s="41">
        <f>IF(Q189="","",IF(成就内容!H$124&lt;&gt;"",MAX(ROUNDUP(SMALL(Q$169:Q$218,$L189)/1000,0)*1000,1000),0))</f>
        <v>0</v>
      </c>
      <c r="CS189" s="41">
        <f>IF(R189="","",IF(成就内容!I$124&lt;&gt;"",MAX(ROUNDUP(SMALL(R$169:R$218,$L189)/1000,0)*1000,1000),0))</f>
        <v>0</v>
      </c>
      <c r="CT189" s="41">
        <f>IF(S189="","",IF(成就内容!J$124&lt;&gt;"",MAX(ROUNDUP(SMALL(S$169:S$218,$L189)/1000,0)*1000,1000),0))</f>
        <v>0</v>
      </c>
      <c r="CU189" s="41">
        <f>IF(T189="","",IF(成就内容!K$124&lt;&gt;"",MAX(ROUNDUP(SMALL(T$169:T$218,$L189)/1000,0)*1000,1000),0))</f>
        <v>0</v>
      </c>
      <c r="CV189" s="41">
        <f>IF(U189="","",IF(成就内容!L$124&lt;&gt;"",MAX(ROUNDUP(SMALL(U$169:U$218,$L189)/1000,0)*1000,1000),0))</f>
        <v>0</v>
      </c>
      <c r="CW189" s="41">
        <f>IF(V189="","",IF(成就内容!M$124&lt;&gt;"",MAX(ROUNDUP(SMALL(V$169:V$218,$L189)/1000,0)*1000,1000),0))</f>
        <v>2827000</v>
      </c>
      <c r="CX189" s="41">
        <f>IF(W189="","",IF(成就内容!N$124&lt;&gt;"",MAX(ROUNDUP(SMALL(W$169:W$218,$L189)/1000,0)*1000,1000),0))</f>
        <v>0</v>
      </c>
      <c r="CY189" s="41">
        <f>IF(X189="","",IF(成就内容!O$124&lt;&gt;"",MAX(ROUNDUP(SMALL(X$169:X$218,$L189)/1000,0)*1000,1000),0))</f>
        <v>0</v>
      </c>
      <c r="CZ189" s="41" t="str">
        <f>IF(Y189="","",IF(成就内容!P$124&lt;&gt;"",MAX(ROUNDUP(SMALL(Y$169:Y$218,$L189)/1000,0)*1000,1000),0))</f>
        <v/>
      </c>
      <c r="DA189" s="41">
        <f>IF(Z189="","",IF(成就内容!Q$124&lt;&gt;"",MAX(ROUNDUP(SMALL(Z$169:Z$218,$L189)/1000,0)*1000,1000),0))</f>
        <v>0</v>
      </c>
      <c r="DB189" s="41">
        <f>IF(AA189="","",IF(成就内容!R$124&lt;&gt;"",MAX(ROUNDUP(SMALL(AA$169:AA$218,$L189)/1000,0)*1000,1000),0))</f>
        <v>0</v>
      </c>
      <c r="DC189" s="41">
        <f>IF(AB189="","",IF(成就内容!S$124&lt;&gt;"",MAX(ROUNDUP(SMALL(AB$169:AB$218,$L189)/1000,0)*1000,1000),0))</f>
        <v>0</v>
      </c>
      <c r="DD189" s="41">
        <f>IF(AC189="","",IF(成就内容!T$124&lt;&gt;"",MAX(ROUNDUP(SMALL(AC$169:AC$218,$L189)/1000,0)*1000,1000),0))</f>
        <v>0</v>
      </c>
      <c r="DE189" s="41">
        <f>IF(AD189="","",IF(成就内容!U$124&lt;&gt;"",MAX(ROUNDUP(SMALL(AD$169:AD$218,$L189)/1000,0)*1000,1000),0))</f>
        <v>0</v>
      </c>
      <c r="DF189" s="41">
        <f>IF(AE189="","",IF(成就内容!V$124&lt;&gt;"",MAX(ROUNDUP(SMALL(AE$169:AE$218,$L189)/1000,0)*1000,1000),0))</f>
        <v>5140000</v>
      </c>
      <c r="DG189" s="41">
        <f>IF(AF189="","",IF(成就内容!W$124&lt;&gt;"",MAX(ROUNDUP(SMALL(AF$169:AF$218,$L189)/1000,0)*1000,1000),0))</f>
        <v>0</v>
      </c>
      <c r="DH189" s="41">
        <f>IF(AG189="","",IF(成就内容!X$124&lt;&gt;"",MAX(ROUNDUP(SMALL(AG$169:AG$218,$L189)/1000,0)*1000,1000),0))</f>
        <v>0</v>
      </c>
      <c r="DI189" s="41">
        <f>IF(AH189="","",IF(成就内容!Y$124&lt;&gt;"",MAX(ROUNDUP(SMALL(AH$169:AH$218,$L189)/1000,0)*1000,1000),0))</f>
        <v>0</v>
      </c>
      <c r="DJ189" s="41" t="str">
        <f>IF(AI189="","",IF(成就内容!Z$124&lt;&gt;"",MAX(ROUNDUP(SMALL(AI$169:AI$218,$L189)/1000,0)*1000,1000),0))</f>
        <v/>
      </c>
      <c r="DK189" s="41" t="str">
        <f>IF(AJ189="","",IF(成就内容!AA$124&lt;&gt;"",MAX(ROUNDUP(SMALL(AJ$169:AJ$218,$L189)/1000,0)*1000,1000),0))</f>
        <v/>
      </c>
      <c r="DL189" s="41" t="str">
        <f>IF(AK189="","",IF(成就内容!AB$124&lt;&gt;"",MAX(ROUNDUP(SMALL(AK$169:AK$218,$L189)/1000,0)*1000,1000),0))</f>
        <v/>
      </c>
      <c r="DM189" s="41">
        <f>IF(AL189="","",IF(成就内容!AC$124&lt;&gt;"",MAX(ROUNDUP(SMALL(AL$169:AL$218,$L189)/1000,0)*1000,1000),0))</f>
        <v>1414000</v>
      </c>
      <c r="DN189" s="41">
        <f>IF(AM189="","",IF(成就内容!AD$124&lt;&gt;"",MAX(ROUNDUP(SMALL(AM$169:AM$218,$L189)/1000,0)*1000,1000),0))</f>
        <v>1799000</v>
      </c>
      <c r="DO189" s="41">
        <f>IF(AN189="","",IF(成就内容!AE$124&lt;&gt;"",MAX(ROUNDUP(SMALL(AN$169:AN$218,$L189)/1000,0)*1000,1000),0))</f>
        <v>1799000</v>
      </c>
      <c r="DP189" s="41">
        <f>IF(AO189="","",IF(成就内容!AF$124&lt;&gt;"",MAX(ROUNDUP(SMALL(AO$169:AO$218,$L189)/1000,0)*1000,1000),0))</f>
        <v>1799000</v>
      </c>
      <c r="DQ189" s="41">
        <f>IF(AP189="","",IF(成就内容!AG$124&lt;&gt;"",MAX(ROUNDUP(SMALL(AP$169:AP$218,$L189)/1000,0)*1000,1000),0))</f>
        <v>0</v>
      </c>
      <c r="DR189" s="41">
        <f>IF(AQ189="","",IF(成就内容!AH$124&lt;&gt;"",MAX(ROUNDUP(SMALL(AQ$169:AQ$218,$L189)/1000,0)*1000,1000),0))</f>
        <v>0</v>
      </c>
      <c r="DS189" s="41">
        <f>IF(AR189="","",IF(成就内容!AI$124&lt;&gt;"",MAX(ROUNDUP(SMALL(AR$169:AR$218,$L189)/1000,0)*1000,1000),0))</f>
        <v>0</v>
      </c>
      <c r="DT189" s="41">
        <f>IF(AS189="","",IF(成就内容!AJ$124&lt;&gt;"",MAX(ROUNDUP(SMALL(AS$169:AS$218,$L189)/1000,0)*1000,1000),0))</f>
        <v>0</v>
      </c>
      <c r="DU189" s="41" t="str">
        <f>IF(AT189="","",IF(成就内容!AK$124&lt;&gt;"",MAX(ROUNDUP(SMALL(AT$169:AT$218,$L189)/1000,0)*1000,1000),0))</f>
        <v/>
      </c>
      <c r="DV189" s="41" t="str">
        <f>IF(AU189="","",IF(成就内容!AL$124&lt;&gt;"",MAX(ROUNDUP(SMALL(AU$169:AU$218,$L189)/1000,0)*1000,1000),0))</f>
        <v/>
      </c>
      <c r="DW189" s="41">
        <f>IF(AV189="","",IF(成就内容!AM$124&lt;&gt;"",MAX(ROUNDUP(SMALL(AV$169:AV$218,$L189)/1000,0)*1000,1000),0))</f>
        <v>0</v>
      </c>
      <c r="DX189" s="41">
        <f>IF(AW189="","",IF(成就内容!AN$124&lt;&gt;"",MAX(ROUNDUP(SMALL(AW$169:AW$218,$L189)/1000,0)*1000,1000),0))</f>
        <v>0</v>
      </c>
      <c r="DY189" s="41">
        <f>IF(AX189="","",IF(成就内容!AO$124&lt;&gt;"",MAX(ROUNDUP(SMALL(AX$169:AX$218,$L189)/1000,0)*1000,1000),0))</f>
        <v>0</v>
      </c>
      <c r="DZ189" s="41">
        <f>IF(AY189="","",IF(成就内容!AP$124&lt;&gt;"",MAX(ROUNDUP(SMALL(AY$169:AY$218,$L189)/1000,0)*1000,1000),0))</f>
        <v>0</v>
      </c>
      <c r="EA189" s="41">
        <f>IF(AZ189="","",IF(成就内容!AQ$124&lt;&gt;"",MAX(ROUNDUP(SMALL(AZ$169:AZ$218,$L189)/1000,0)*1000,1000),0))</f>
        <v>0</v>
      </c>
      <c r="EB189" s="41">
        <f>IF(BA189="","",IF(成就内容!AR$124&lt;&gt;"",MAX(ROUNDUP(SMALL(BA$169:BA$218,$L189)/1000,0)*1000,1000),0))</f>
        <v>0</v>
      </c>
      <c r="EC189" s="41">
        <f>IF(BB189="","",IF(成就内容!AS$124&lt;&gt;"",MAX(ROUNDUP(SMALL(BB$169:BB$218,$L189)/1000,0)*1000,1000),0))</f>
        <v>0</v>
      </c>
      <c r="ED189" s="41">
        <f>IF(BC189="","",IF(成就内容!AT$124&lt;&gt;"",MAX(ROUNDUP(SMALL(BC$169:BC$218,$L189)/1000,0)*1000,1000),0))</f>
        <v>0</v>
      </c>
      <c r="EE189" s="41">
        <f>IF(BD189="","",IF(成就内容!AU$124&lt;&gt;"",MAX(ROUNDUP(SMALL(BD$169:BD$218,$L189)/1000,0)*1000,1000),0))</f>
        <v>12850000</v>
      </c>
      <c r="EF189" s="41" t="str">
        <f>IF(BE189="","",IF(成就内容!AV$124&lt;&gt;"",MAX(ROUNDUP(SMALL(BE$169:BE$218,$L189)/1000,0)*1000,1000),0))</f>
        <v/>
      </c>
      <c r="EG189" s="41">
        <f>IF(BF189="","",IF(成就内容!AW$124&lt;&gt;"",MAX(ROUNDUP(SMALL(BF$169:BF$218,$L189)/1000,0)*1000,1000),0))</f>
        <v>0</v>
      </c>
      <c r="EH189" s="41">
        <f>IF(BG189="","",IF(成就内容!AX$124&lt;&gt;"",MAX(ROUNDUP(SMALL(BG$169:BG$218,$L189)/1000,0)*1000,1000),0))</f>
        <v>12850000</v>
      </c>
      <c r="EI189" s="41">
        <f>IF(BH189="","",IF(成就内容!AY$124&lt;&gt;"",MAX(ROUNDUP(SMALL(BH$169:BH$218,$L189)/1000,0)*1000,1000),0))</f>
        <v>0</v>
      </c>
      <c r="EJ189" s="41">
        <f>IF(BI189="","",IF(成就内容!AZ$124&lt;&gt;"",MAX(ROUNDUP(SMALL(BI$169:BI$218,$L189)/1000,0)*1000,1000),0))</f>
        <v>0</v>
      </c>
      <c r="EK189" s="41">
        <f>IF(BJ189="","",IF(成就内容!BA$124&lt;&gt;"",MAX(ROUNDUP(SMALL(BJ$169:BJ$218,$L189)/1000,0)*1000,1000),0))</f>
        <v>0</v>
      </c>
      <c r="EL189" s="41">
        <f>IF(BK189="","",IF(成就内容!BB$124&lt;&gt;"",MAX(ROUNDUP(SMALL(BK$169:BK$218,$L189)/1000,0)*1000,1000),0))</f>
        <v>0</v>
      </c>
      <c r="EM189" s="41">
        <f>IF(BL189="","",IF(成就内容!BC$124&lt;&gt;"",MAX(ROUNDUP(SMALL(BL$169:BL$218,$L189)/1000,0)*1000,1000),0))</f>
        <v>5140000</v>
      </c>
      <c r="EN189" s="41">
        <f>IF(BM189="","",IF(成就内容!BD$124&lt;&gt;"",MAX(ROUNDUP(SMALL(BM$169:BM$218,$L189)/1000,0)*1000,1000),0))</f>
        <v>0</v>
      </c>
      <c r="EO189" s="41">
        <f>IF(BN189="","",IF(成就内容!BE$124&lt;&gt;"",MAX(ROUNDUP(SMALL(BN$169:BN$218,$L189)/1000,0)*1000,1000),0))</f>
        <v>0</v>
      </c>
      <c r="EP189" s="41">
        <f>IF(BO189="","",IF(成就内容!BF$124&lt;&gt;"",MAX(ROUNDUP(SMALL(BO$169:BO$218,$L189)/1000,0)*1000,1000),0))</f>
        <v>0</v>
      </c>
      <c r="EQ189" s="41">
        <f>IF(BP189="","",IF(成就内容!BG$124&lt;&gt;"",MAX(ROUNDUP(SMALL(BP$169:BP$218,$L189)/1000,0)*1000,1000),0))</f>
        <v>0</v>
      </c>
      <c r="ER189" s="41">
        <f>IF(BQ189="","",IF(成就内容!BH$124&lt;&gt;"",MAX(ROUNDUP(SMALL(BQ$169:BQ$218,$L189)/1000,0)*1000,1000),0))</f>
        <v>0</v>
      </c>
      <c r="ES189" s="41" t="str">
        <f>IF(BR189="","",IF(成就内容!BI$124&lt;&gt;"",MAX(ROUNDUP(SMALL(BR$169:BR$218,$L189)/1000,0)*1000,1000),0))</f>
        <v/>
      </c>
      <c r="ET189" s="41">
        <f>IF(BS189="","",IF(成就内容!BJ$124&lt;&gt;"",MAX(ROUNDUP(SMALL(BS$169:BS$218,$L189)/1000,0)*1000,1000),0))</f>
        <v>0</v>
      </c>
      <c r="EU189" s="41">
        <f>IF(BT189="","",IF(成就内容!BK$124&lt;&gt;"",MAX(ROUNDUP(SMALL(BT$169:BT$218,$L189)/1000,0)*1000,1000),0))</f>
        <v>0</v>
      </c>
      <c r="EV189" s="41">
        <f>IF(BU189="","",IF(成就内容!BL$124&lt;&gt;"",MAX(ROUNDUP(SMALL(BU$169:BU$218,$L189)/1000,0)*1000,1000),0))</f>
        <v>2570000</v>
      </c>
      <c r="EW189" s="41">
        <f>IF(BV189="","",IF(成就内容!BM$124&lt;&gt;"",MAX(ROUNDUP(SMALL(BV$169:BV$218,$L189)/1000,0)*1000,1000),0))</f>
        <v>0</v>
      </c>
      <c r="EX189" s="41">
        <f>IF(BW189="","",IF(成就内容!BN$124&lt;&gt;"",MAX(ROUNDUP(SMALL(BW$169:BW$218,$L189)/1000,0)*1000,1000),0))</f>
        <v>0</v>
      </c>
      <c r="EY189" s="41">
        <f>IF(BX189="","",IF(成就内容!BO$124&lt;&gt;"",MAX(ROUNDUP(SMALL(BX$169:BX$218,$L189)/1000,0)*1000,1000),0))</f>
        <v>0</v>
      </c>
      <c r="EZ189" s="41">
        <f>IF(BY189="","",IF(成就内容!BP$124&lt;&gt;"",MAX(ROUNDUP(SMALL(BY$169:BY$218,$L189)/1000,0)*1000,1000),0))</f>
        <v>0</v>
      </c>
      <c r="FA189" s="41">
        <f>IF(BZ189="","",IF(成就内容!BQ$124&lt;&gt;"",MAX(ROUNDUP(SMALL(BZ$169:BZ$218,$L189)/1000,0)*1000,1000),0))</f>
        <v>0</v>
      </c>
      <c r="FB189" s="41" t="str">
        <f>IF(CA189="","",IF(成就内容!BR$124&lt;&gt;"",MAX(ROUNDUP(SMALL(CA$169:CA$218,$L189)/1000,0)*1000,1000),0))</f>
        <v/>
      </c>
      <c r="FC189" s="41" t="str">
        <f>IF(CB189="","",IF(成就内容!BS$124&lt;&gt;"",MAX(ROUNDUP(SMALL(CB$169:CB$218,$L189)/1000,0)*1000,1000),0))</f>
        <v/>
      </c>
      <c r="FD189" s="41">
        <f>IF(CC189="","",IF(成就内容!BT$124&lt;&gt;"",MAX(ROUNDUP(SMALL(CC$169:CC$218,$L189)/1000,0)*1000,1000),0))</f>
        <v>0</v>
      </c>
      <c r="FE189" s="41">
        <f>IF(CD189="","",IF(成就内容!BU$124&lt;&gt;"",MAX(ROUNDUP(SMALL(CD$169:CD$218,$L189)/1000,0)*1000,1000),0))</f>
        <v>0</v>
      </c>
      <c r="FF189" s="41" t="str">
        <f>IF(CE189="","",IF(成就内容!BV$124&lt;&gt;"",MAX(ROUNDUP(SMALL(CE$169:CE$218,$L189)/1000,0)*1000,1000),0))</f>
        <v/>
      </c>
      <c r="FG189" s="41">
        <f>IF(CF189="","",IF(成就内容!BW$124&lt;&gt;"",MAX(ROUNDUP(SMALL(CF$169:CF$218,$L189)/1000,0)*1000,1000),0))</f>
        <v>0</v>
      </c>
      <c r="FH189" s="41">
        <f>IF(CG189="","",IF(成就内容!BX$124&lt;&gt;"",MAX(ROUNDUP(SMALL(CG$169:CG$218,$L189)/1000,0)*1000,1000),0))</f>
        <v>0</v>
      </c>
      <c r="FI189" s="41">
        <f>IF(CH189="","",IF(成就内容!BY$124&lt;&gt;"",MAX(ROUNDUP(SMALL(CH$169:CH$218,$L189)/1000,0)*1000,1000),0))</f>
        <v>0</v>
      </c>
      <c r="FJ189" s="41">
        <f>IF(CI189="","",IF(成就内容!BZ$124&lt;&gt;"",MAX(ROUNDUP(SMALL(CI$169:CI$218,$L189)/1000,0)*1000,1000),0))</f>
        <v>0</v>
      </c>
    </row>
    <row r="190" spans="1:166" x14ac:dyDescent="0.15">
      <c r="L190" s="25">
        <v>22</v>
      </c>
      <c r="M190" s="41">
        <f>IF(成就内容!D28="","",INDEX($F$4:$F$178*成就内容!D$124/SUM(成就内容!$D$124:$BZ$124),成就内容!D84,1)-SUM(M$169:M189))</f>
        <v>0</v>
      </c>
      <c r="N190" s="41" t="str">
        <f>IF(成就内容!E28="","",INDEX($F$4:$F$178*成就内容!E$124/SUM(成就内容!$D$124:$BZ$124),成就内容!E84,1)-SUM(N$169:N189))</f>
        <v/>
      </c>
      <c r="O190" s="41" t="str">
        <f>IF(成就内容!F28="","",INDEX($F$4:$F$178*成就内容!F$124/SUM(成就内容!$D$124:$BZ$124),成就内容!F84,1)-SUM(O$169:O189))</f>
        <v/>
      </c>
      <c r="P190" s="41" t="str">
        <f>IF(成就内容!G28="","",INDEX($F$4:$F$178*成就内容!G$124/SUM(成就内容!$D$124:$BZ$124),成就内容!G84,1)-SUM(P$169:P189))</f>
        <v/>
      </c>
      <c r="Q190" s="41">
        <f>IF(成就内容!H28="","",INDEX($F$4:$F$178*成就内容!H$124/SUM(成就内容!$D$124:$BZ$124),成就内容!H84,1)-SUM(Q$169:Q189))</f>
        <v>0</v>
      </c>
      <c r="R190" s="41">
        <f>IF(成就内容!I28="","",INDEX($F$4:$F$178*成就内容!I$124/SUM(成就内容!$D$124:$BZ$124),成就内容!I84,1)-SUM(R$169:R189))</f>
        <v>0</v>
      </c>
      <c r="S190" s="41">
        <f>IF(成就内容!J28="","",INDEX($F$4:$F$178*成就内容!J$124/SUM(成就内容!$D$124:$BZ$124),成就内容!J84,1)-SUM(S$169:S189))</f>
        <v>0</v>
      </c>
      <c r="T190" s="41">
        <f>IF(成就内容!K28="","",INDEX($F$4:$F$178*成就内容!K$124/SUM(成就内容!$D$124:$BZ$124),成就内容!K84,1)-SUM(T$169:T189))</f>
        <v>0</v>
      </c>
      <c r="U190" s="41">
        <f>IF(成就内容!L28="","",INDEX($F$4:$F$178*成就内容!L$124/SUM(成就内容!$D$124:$BZ$124),成就内容!L84,1)-SUM(U$169:U189))</f>
        <v>0</v>
      </c>
      <c r="V190" s="41">
        <f>IF(成就内容!M28="","",INDEX($F$4:$F$178*成就内容!M$124/SUM(成就内容!$D$124:$BZ$124),成就内容!M84,1)-SUM(V$169:V189))</f>
        <v>5139802.6315789465</v>
      </c>
      <c r="W190" s="41">
        <f>IF(成就内容!N28="","",INDEX($F$4:$F$178*成就内容!N$124/SUM(成就内容!$D$124:$BZ$124),成就内容!N84,1)-SUM(W$169:W189))</f>
        <v>0</v>
      </c>
      <c r="X190" s="41">
        <f>IF(成就内容!O28="","",INDEX($F$4:$F$178*成就内容!O$124/SUM(成就内容!$D$124:$BZ$124),成就内容!O84,1)-SUM(X$169:X189))</f>
        <v>0</v>
      </c>
      <c r="Y190" s="41" t="str">
        <f>IF(成就内容!P28="","",INDEX($F$4:$F$178*成就内容!P$124/SUM(成就内容!$D$124:$BZ$124),成就内容!P84,1)-SUM(Y$169:Y189))</f>
        <v/>
      </c>
      <c r="Z190" s="41">
        <f>IF(成就内容!Q28="","",INDEX($F$4:$F$178*成就内容!Q$124/SUM(成就内容!$D$124:$BZ$124),成就内容!Q84,1)-SUM(Z$169:Z189))</f>
        <v>0</v>
      </c>
      <c r="AA190" s="41">
        <f>IF(成就内容!R28="","",INDEX($F$4:$F$178*成就内容!R$124/SUM(成就内容!$D$124:$BZ$124),成就内容!R84,1)-SUM(AA$169:AA189))</f>
        <v>0</v>
      </c>
      <c r="AB190" s="41">
        <f>IF(成就内容!S28="","",INDEX($F$4:$F$178*成就内容!S$124/SUM(成就内容!$D$124:$BZ$124),成就内容!S84,1)-SUM(AB$169:AB189))</f>
        <v>0</v>
      </c>
      <c r="AC190" s="41">
        <f>IF(成就内容!T28="","",INDEX($F$4:$F$178*成就内容!T$124/SUM(成就内容!$D$124:$BZ$124),成就内容!T84,1)-SUM(AC$169:AC189))</f>
        <v>0</v>
      </c>
      <c r="AD190" s="41">
        <f>IF(成就内容!U28="","",INDEX($F$4:$F$178*成就内容!U$124/SUM(成就内容!$D$124:$BZ$124),成就内容!U84,1)-SUM(AD$169:AD189))</f>
        <v>0</v>
      </c>
      <c r="AE190" s="41">
        <f>IF(成就内容!V28="","",INDEX($F$4:$F$178*成就内容!V$124/SUM(成就内容!$D$124:$BZ$124),成就内容!V84,1)-SUM(AE$169:AE189))</f>
        <v>5139802.6315789465</v>
      </c>
      <c r="AF190" s="41">
        <f>IF(成就内容!W28="","",INDEX($F$4:$F$178*成就内容!W$124/SUM(成就内容!$D$124:$BZ$124),成就内容!W84,1)-SUM(AF$169:AF189))</f>
        <v>0</v>
      </c>
      <c r="AG190" s="41">
        <f>IF(成就内容!X28="","",INDEX($F$4:$F$178*成就内容!X$124/SUM(成就内容!$D$124:$BZ$124),成就内容!X84,1)-SUM(AG$169:AG189))</f>
        <v>0</v>
      </c>
      <c r="AH190" s="41" t="str">
        <f>IF(成就内容!Y28="","",INDEX($F$4:$F$178*成就内容!Y$124/SUM(成就内容!$D$124:$BZ$124),成就内容!Y84,1)-SUM(AH$169:AH189))</f>
        <v/>
      </c>
      <c r="AI190" s="41" t="str">
        <f>IF(成就内容!Z28="","",INDEX($F$4:$F$178*成就内容!Z$124/SUM(成就内容!$D$124:$BZ$124),成就内容!Z84,1)-SUM(AI$169:AI189))</f>
        <v/>
      </c>
      <c r="AJ190" s="41" t="str">
        <f>IF(成就内容!AA28="","",INDEX($F$4:$F$178*成就内容!AA$124/SUM(成就内容!$D$124:$BZ$124),成就内容!AA84,1)-SUM(AJ$169:AJ189))</f>
        <v/>
      </c>
      <c r="AK190" s="41" t="str">
        <f>IF(成就内容!AB28="","",INDEX($F$4:$F$178*成就内容!AB$124/SUM(成就内容!$D$124:$BZ$124),成就内容!AB84,1)-SUM(AK$169:AK189))</f>
        <v/>
      </c>
      <c r="AL190" s="41">
        <f>IF(成就内容!AC28="","",INDEX($F$4:$F$178*成就内容!AC$124/SUM(成就内容!$D$124:$BZ$124),成就内容!AC84,1)-SUM(AL$169:AL189))</f>
        <v>2569901.3157894732</v>
      </c>
      <c r="AM190" s="41">
        <f>IF(成就内容!AD28="","",INDEX($F$4:$F$178*成就内容!AD$124/SUM(成就内容!$D$124:$BZ$124),成就内容!AD84,1)-SUM(AM$169:AM189))</f>
        <v>2569901.3157894732</v>
      </c>
      <c r="AN190" s="41">
        <f>IF(成就内容!AE28="","",INDEX($F$4:$F$178*成就内容!AE$124/SUM(成就内容!$D$124:$BZ$124),成就内容!AE84,1)-SUM(AN$169:AN189))</f>
        <v>2569901.3157894732</v>
      </c>
      <c r="AO190" s="41">
        <f>IF(成就内容!AF28="","",INDEX($F$4:$F$178*成就内容!AF$124/SUM(成就内容!$D$124:$BZ$124),成就内容!AF84,1)-SUM(AO$169:AO189))</f>
        <v>2569901.3157894732</v>
      </c>
      <c r="AP190" s="41">
        <f>IF(成就内容!AG28="","",INDEX($F$4:$F$178*成就内容!AG$124/SUM(成就内容!$D$124:$BZ$124),成就内容!AG84,1)-SUM(AP$169:AP189))</f>
        <v>0</v>
      </c>
      <c r="AQ190" s="41">
        <f>IF(成就内容!AH28="","",INDEX($F$4:$F$178*成就内容!AH$124/SUM(成就内容!$D$124:$BZ$124),成就内容!AH84,1)-SUM(AQ$169:AQ189))</f>
        <v>0</v>
      </c>
      <c r="AR190" s="41">
        <f>IF(成就内容!AI28="","",INDEX($F$4:$F$178*成就内容!AI$124/SUM(成就内容!$D$124:$BZ$124),成就内容!AI84,1)-SUM(AR$169:AR189))</f>
        <v>0</v>
      </c>
      <c r="AS190" s="41">
        <f>IF(成就内容!AJ28="","",INDEX($F$4:$F$178*成就内容!AJ$124/SUM(成就内容!$D$124:$BZ$124),成就内容!AJ84,1)-SUM(AS$169:AS189))</f>
        <v>0</v>
      </c>
      <c r="AT190" s="41" t="str">
        <f>IF(成就内容!AK28="","",INDEX($F$4:$F$178*成就内容!AK$124/SUM(成就内容!$D$124:$BZ$124),成就内容!AK84,1)-SUM(AT$169:AT189))</f>
        <v/>
      </c>
      <c r="AU190" s="41" t="str">
        <f>IF(成就内容!AL28="","",INDEX($F$4:$F$178*成就内容!AL$124/SUM(成就内容!$D$124:$BZ$124),成就内容!AL84,1)-SUM(AU$169:AU189))</f>
        <v/>
      </c>
      <c r="AV190" s="41">
        <f>IF(成就内容!AM28="","",INDEX($F$4:$F$178*成就内容!AM$124/SUM(成就内容!$D$124:$BZ$124),成就内容!AM84,1)-SUM(AV$169:AV189))</f>
        <v>0</v>
      </c>
      <c r="AW190" s="41">
        <f>IF(成就内容!AN28="","",INDEX($F$4:$F$178*成就内容!AN$124/SUM(成就内容!$D$124:$BZ$124),成就内容!AN84,1)-SUM(AW$169:AW189))</f>
        <v>0</v>
      </c>
      <c r="AX190" s="41">
        <f>IF(成就内容!AO28="","",INDEX($F$4:$F$178*成就内容!AO$124/SUM(成就内容!$D$124:$BZ$124),成就内容!AO84,1)-SUM(AX$169:AX189))</f>
        <v>0</v>
      </c>
      <c r="AY190" s="41">
        <f>IF(成就内容!AP28="","",INDEX($F$4:$F$178*成就内容!AP$124/SUM(成就内容!$D$124:$BZ$124),成就内容!AP84,1)-SUM(AY$169:AY189))</f>
        <v>0</v>
      </c>
      <c r="AZ190" s="41">
        <f>IF(成就内容!AQ28="","",INDEX($F$4:$F$178*成就内容!AQ$124/SUM(成就内容!$D$124:$BZ$124),成就内容!AQ84,1)-SUM(AZ$169:AZ189))</f>
        <v>0</v>
      </c>
      <c r="BA190" s="41">
        <f>IF(成就内容!AR28="","",INDEX($F$4:$F$178*成就内容!AR$124/SUM(成就内容!$D$124:$BZ$124),成就内容!AR84,1)-SUM(BA$169:BA189))</f>
        <v>0</v>
      </c>
      <c r="BB190" s="41">
        <f>IF(成就内容!AS28="","",INDEX($F$4:$F$178*成就内容!AS$124/SUM(成就内容!$D$124:$BZ$124),成就内容!AS84,1)-SUM(BB$169:BB189))</f>
        <v>0</v>
      </c>
      <c r="BC190" s="41">
        <f>IF(成就内容!AT28="","",INDEX($F$4:$F$178*成就内容!AT$124/SUM(成就内容!$D$124:$BZ$124),成就内容!AT84,1)-SUM(BC$169:BC189))</f>
        <v>0</v>
      </c>
      <c r="BD190" s="41">
        <f>IF(成就内容!AU28="","",INDEX($F$4:$F$178*成就内容!AU$124/SUM(成就内容!$D$124:$BZ$124),成就内容!AU84,1)-SUM(BD$169:BD189))</f>
        <v>12849506.578947373</v>
      </c>
      <c r="BE190" s="41" t="str">
        <f>IF(成就内容!AV28="","",INDEX($F$4:$F$178*成就内容!AV$124/SUM(成就内容!$D$124:$BZ$124),成就内容!AV84,1)-SUM(BE$169:BE189))</f>
        <v/>
      </c>
      <c r="BF190" s="41">
        <f>IF(成就内容!AW28="","",INDEX($F$4:$F$178*成就内容!AW$124/SUM(成就内容!$D$124:$BZ$124),成就内容!AW84,1)-SUM(BF$169:BF189))</f>
        <v>0</v>
      </c>
      <c r="BG190" s="41">
        <f>IF(成就内容!AX28="","",INDEX($F$4:$F$178*成就内容!AX$124/SUM(成就内容!$D$124:$BZ$124),成就内容!AX84,1)-SUM(BG$169:BG189))</f>
        <v>12849506.578947373</v>
      </c>
      <c r="BH190" s="41">
        <f>IF(成就内容!AY28="","",INDEX($F$4:$F$178*成就内容!AY$124/SUM(成就内容!$D$124:$BZ$124),成就内容!AY84,1)-SUM(BH$169:BH189))</f>
        <v>0</v>
      </c>
      <c r="BI190" s="41">
        <f>IF(成就内容!AZ28="","",INDEX($F$4:$F$178*成就内容!AZ$124/SUM(成就内容!$D$124:$BZ$124),成就内容!AZ84,1)-SUM(BI$169:BI189))</f>
        <v>0</v>
      </c>
      <c r="BJ190" s="41">
        <f>IF(成就内容!BA28="","",INDEX($F$4:$F$178*成就内容!BA$124/SUM(成就内容!$D$124:$BZ$124),成就内容!BA84,1)-SUM(BJ$169:BJ189))</f>
        <v>0</v>
      </c>
      <c r="BK190" s="41">
        <f>IF(成就内容!BB28="","",INDEX($F$4:$F$178*成就内容!BB$124/SUM(成就内容!$D$124:$BZ$124),成就内容!BB84,1)-SUM(BK$169:BK189))</f>
        <v>0</v>
      </c>
      <c r="BL190" s="41">
        <f>IF(成就内容!BC28="","",INDEX($F$4:$F$178*成就内容!BC$124/SUM(成就内容!$D$124:$BZ$124),成就内容!BC84,1)-SUM(BL$169:BL189))</f>
        <v>5139802.6315789465</v>
      </c>
      <c r="BM190" s="41">
        <f>IF(成就内容!BD28="","",INDEX($F$4:$F$178*成就内容!BD$124/SUM(成就内容!$D$124:$BZ$124),成就内容!BD84,1)-SUM(BM$169:BM189))</f>
        <v>0</v>
      </c>
      <c r="BN190" s="41">
        <f>IF(成就内容!BE28="","",INDEX($F$4:$F$178*成就内容!BE$124/SUM(成就内容!$D$124:$BZ$124),成就内容!BE84,1)-SUM(BN$169:BN189))</f>
        <v>0</v>
      </c>
      <c r="BO190" s="41">
        <f>IF(成就内容!BF28="","",INDEX($F$4:$F$178*成就内容!BF$124/SUM(成就内容!$D$124:$BZ$124),成就内容!BF84,1)-SUM(BO$169:BO189))</f>
        <v>0</v>
      </c>
      <c r="BP190" s="41">
        <f>IF(成就内容!BG28="","",INDEX($F$4:$F$178*成就内容!BG$124/SUM(成就内容!$D$124:$BZ$124),成就内容!BG84,1)-SUM(BP$169:BP189))</f>
        <v>0</v>
      </c>
      <c r="BQ190" s="41">
        <f>IF(成就内容!BH28="","",INDEX($F$4:$F$178*成就内容!BH$124/SUM(成就内容!$D$124:$BZ$124),成就内容!BH84,1)-SUM(BQ$169:BQ189))</f>
        <v>0</v>
      </c>
      <c r="BR190" s="41" t="str">
        <f>IF(成就内容!BI28="","",INDEX($F$4:$F$178*成就内容!BI$124/SUM(成就内容!$D$124:$BZ$124),成就内容!BI84,1)-SUM(BR$169:BR189))</f>
        <v/>
      </c>
      <c r="BS190" s="41">
        <f>IF(成就内容!BJ28="","",INDEX($F$4:$F$178*成就内容!BJ$124/SUM(成就内容!$D$124:$BZ$124),成就内容!BJ84,1)-SUM(BS$169:BS189))</f>
        <v>0</v>
      </c>
      <c r="BT190" s="41">
        <f>IF(成就内容!BK28="","",INDEX($F$4:$F$178*成就内容!BK$124/SUM(成就内容!$D$124:$BZ$124),成就内容!BK84,1)-SUM(BT$169:BT189))</f>
        <v>0</v>
      </c>
      <c r="BU190" s="41">
        <f>IF(成就内容!BL28="","",INDEX($F$4:$F$178*成就内容!BL$124/SUM(成就内容!$D$124:$BZ$124),成就内容!BL84,1)-SUM(BU$169:BU189))</f>
        <v>2569901.3157894732</v>
      </c>
      <c r="BV190" s="41">
        <f>IF(成就内容!BM28="","",INDEX($F$4:$F$178*成就内容!BM$124/SUM(成就内容!$D$124:$BZ$124),成就内容!BM84,1)-SUM(BV$169:BV189))</f>
        <v>0</v>
      </c>
      <c r="BW190" s="41">
        <f>IF(成就内容!BN28="","",INDEX($F$4:$F$178*成就内容!BN$124/SUM(成就内容!$D$124:$BZ$124),成就内容!BN84,1)-SUM(BW$169:BW189))</f>
        <v>0</v>
      </c>
      <c r="BX190" s="41">
        <f>IF(成就内容!BO28="","",INDEX($F$4:$F$178*成就内容!BO$124/SUM(成就内容!$D$124:$BZ$124),成就内容!BO84,1)-SUM(BX$169:BX189))</f>
        <v>0</v>
      </c>
      <c r="BY190" s="41">
        <f>IF(成就内容!BP28="","",INDEX($F$4:$F$178*成就内容!BP$124/SUM(成就内容!$D$124:$BZ$124),成就内容!BP84,1)-SUM(BY$169:BY189))</f>
        <v>0</v>
      </c>
      <c r="BZ190" s="41">
        <f>IF(成就内容!BQ28="","",INDEX($F$4:$F$178*成就内容!BQ$124/SUM(成就内容!$D$124:$BZ$124),成就内容!BQ84,1)-SUM(BZ$169:BZ189))</f>
        <v>0</v>
      </c>
      <c r="CA190" s="41" t="str">
        <f>IF(成就内容!BR28="","",INDEX($F$4:$F$178*成就内容!BR$124/SUM(成就内容!$D$124:$BZ$124),成就内容!BR84,1)-SUM(CA$169:CA189))</f>
        <v/>
      </c>
      <c r="CB190" s="41" t="str">
        <f>IF(成就内容!BS28="","",INDEX($F$4:$F$178*成就内容!BS$124/SUM(成就内容!$D$124:$BZ$124),成就内容!BS84,1)-SUM(CB$169:CB189))</f>
        <v/>
      </c>
      <c r="CC190" s="41">
        <f>IF(成就内容!BT28="","",INDEX($F$4:$F$178*成就内容!BT$124/SUM(成就内容!$D$124:$BZ$124),成就内容!BT84,1)-SUM(CC$169:CC189))</f>
        <v>0</v>
      </c>
      <c r="CD190" s="41">
        <f>IF(成就内容!BU28="","",INDEX($F$4:$F$178*成就内容!BU$124/SUM(成就内容!$D$124:$BZ$124),成就内容!BU84,1)-SUM(CD$169:CD189))</f>
        <v>0</v>
      </c>
      <c r="CE190" s="41" t="str">
        <f>IF(成就内容!BV28="","",INDEX($F$4:$F$178*成就内容!BV$124/SUM(成就内容!$D$124:$BZ$124),成就内容!BV84,1)-SUM(CE$169:CE189))</f>
        <v/>
      </c>
      <c r="CF190" s="41">
        <f>IF(成就内容!BW28="","",INDEX($F$4:$F$178*成就内容!BW$124/SUM(成就内容!$D$124:$BZ$124),成就内容!BW84,1)-SUM(CF$169:CF189))</f>
        <v>0</v>
      </c>
      <c r="CG190" s="41">
        <f>IF(成就内容!BX28="","",INDEX($F$4:$F$178*成就内容!BX$124/SUM(成就内容!$D$124:$BZ$124),成就内容!BX84,1)-SUM(CG$169:CG189))</f>
        <v>0</v>
      </c>
      <c r="CH190" s="41">
        <f>IF(成就内容!BY28="","",INDEX($F$4:$F$178*成就内容!BY$124/SUM(成就内容!$D$124:$BZ$124),成就内容!BY84,1)-SUM(CH$169:CH189))</f>
        <v>0</v>
      </c>
      <c r="CI190" s="41">
        <f>IF(成就内容!BZ28="","",INDEX($F$4:$F$178*成就内容!BZ$124/SUM(成就内容!$D$124:$BZ$124),成就内容!BZ84,1)-SUM(CI$169:CI189))</f>
        <v>0</v>
      </c>
      <c r="CM190" s="43">
        <v>22</v>
      </c>
      <c r="CN190" s="41">
        <f>IF(M190="","",IF(成就内容!D$124&lt;&gt;"",MAX(ROUNDUP(SMALL(M$169:M$218,$L190)/1000,0)*1000,1000),0))</f>
        <v>0</v>
      </c>
      <c r="CO190" s="41" t="str">
        <f>IF(N190="","",IF(成就内容!E$124&lt;&gt;"",MAX(ROUNDUP(SMALL(N$169:N$218,$L190)/1000,0)*1000,1000),0))</f>
        <v/>
      </c>
      <c r="CP190" s="41" t="str">
        <f>IF(O190="","",IF(成就内容!F$124&lt;&gt;"",MAX(ROUNDUP(SMALL(O$169:O$218,$L190)/1000,0)*1000,1000),0))</f>
        <v/>
      </c>
      <c r="CQ190" s="41" t="str">
        <f>IF(P190="","",IF(成就内容!G$124&lt;&gt;"",MAX(ROUNDUP(SMALL(P$169:P$218,$L190)/1000,0)*1000,1000),0))</f>
        <v/>
      </c>
      <c r="CR190" s="41">
        <f>IF(Q190="","",IF(成就内容!H$124&lt;&gt;"",MAX(ROUNDUP(SMALL(Q$169:Q$218,$L190)/1000,0)*1000,1000),0))</f>
        <v>0</v>
      </c>
      <c r="CS190" s="41">
        <f>IF(R190="","",IF(成就内容!I$124&lt;&gt;"",MAX(ROUNDUP(SMALL(R$169:R$218,$L190)/1000,0)*1000,1000),0))</f>
        <v>0</v>
      </c>
      <c r="CT190" s="41">
        <f>IF(S190="","",IF(成就内容!J$124&lt;&gt;"",MAX(ROUNDUP(SMALL(S$169:S$218,$L190)/1000,0)*1000,1000),0))</f>
        <v>0</v>
      </c>
      <c r="CU190" s="41">
        <f>IF(T190="","",IF(成就内容!K$124&lt;&gt;"",MAX(ROUNDUP(SMALL(T$169:T$218,$L190)/1000,0)*1000,1000),0))</f>
        <v>0</v>
      </c>
      <c r="CV190" s="41">
        <f>IF(U190="","",IF(成就内容!L$124&lt;&gt;"",MAX(ROUNDUP(SMALL(U$169:U$218,$L190)/1000,0)*1000,1000),0))</f>
        <v>0</v>
      </c>
      <c r="CW190" s="41">
        <f>IF(V190="","",IF(成就内容!M$124&lt;&gt;"",MAX(ROUNDUP(SMALL(V$169:V$218,$L190)/1000,0)*1000,1000),0))</f>
        <v>5140000</v>
      </c>
      <c r="CX190" s="41">
        <f>IF(W190="","",IF(成就内容!N$124&lt;&gt;"",MAX(ROUNDUP(SMALL(W$169:W$218,$L190)/1000,0)*1000,1000),0))</f>
        <v>0</v>
      </c>
      <c r="CY190" s="41">
        <f>IF(X190="","",IF(成就内容!O$124&lt;&gt;"",MAX(ROUNDUP(SMALL(X$169:X$218,$L190)/1000,0)*1000,1000),0))</f>
        <v>0</v>
      </c>
      <c r="CZ190" s="41" t="str">
        <f>IF(Y190="","",IF(成就内容!P$124&lt;&gt;"",MAX(ROUNDUP(SMALL(Y$169:Y$218,$L190)/1000,0)*1000,1000),0))</f>
        <v/>
      </c>
      <c r="DA190" s="41">
        <f>IF(Z190="","",IF(成就内容!Q$124&lt;&gt;"",MAX(ROUNDUP(SMALL(Z$169:Z$218,$L190)/1000,0)*1000,1000),0))</f>
        <v>0</v>
      </c>
      <c r="DB190" s="41">
        <f>IF(AA190="","",IF(成就内容!R$124&lt;&gt;"",MAX(ROUNDUP(SMALL(AA$169:AA$218,$L190)/1000,0)*1000,1000),0))</f>
        <v>0</v>
      </c>
      <c r="DC190" s="41">
        <f>IF(AB190="","",IF(成就内容!S$124&lt;&gt;"",MAX(ROUNDUP(SMALL(AB$169:AB$218,$L190)/1000,0)*1000,1000),0))</f>
        <v>0</v>
      </c>
      <c r="DD190" s="41">
        <f>IF(AC190="","",IF(成就内容!T$124&lt;&gt;"",MAX(ROUNDUP(SMALL(AC$169:AC$218,$L190)/1000,0)*1000,1000),0))</f>
        <v>0</v>
      </c>
      <c r="DE190" s="41">
        <f>IF(AD190="","",IF(成就内容!U$124&lt;&gt;"",MAX(ROUNDUP(SMALL(AD$169:AD$218,$L190)/1000,0)*1000,1000),0))</f>
        <v>0</v>
      </c>
      <c r="DF190" s="41">
        <f>IF(AE190="","",IF(成就内容!V$124&lt;&gt;"",MAX(ROUNDUP(SMALL(AE$169:AE$218,$L190)/1000,0)*1000,1000),0))</f>
        <v>5140000</v>
      </c>
      <c r="DG190" s="41">
        <f>IF(AF190="","",IF(成就内容!W$124&lt;&gt;"",MAX(ROUNDUP(SMALL(AF$169:AF$218,$L190)/1000,0)*1000,1000),0))</f>
        <v>0</v>
      </c>
      <c r="DH190" s="41">
        <f>IF(AG190="","",IF(成就内容!X$124&lt;&gt;"",MAX(ROUNDUP(SMALL(AG$169:AG$218,$L190)/1000,0)*1000,1000),0))</f>
        <v>0</v>
      </c>
      <c r="DI190" s="41" t="str">
        <f>IF(AH190="","",IF(成就内容!Y$124&lt;&gt;"",MAX(ROUNDUP(SMALL(AH$169:AH$218,$L190)/1000,0)*1000,1000),0))</f>
        <v/>
      </c>
      <c r="DJ190" s="41" t="str">
        <f>IF(AI190="","",IF(成就内容!Z$124&lt;&gt;"",MAX(ROUNDUP(SMALL(AI$169:AI$218,$L190)/1000,0)*1000,1000),0))</f>
        <v/>
      </c>
      <c r="DK190" s="41" t="str">
        <f>IF(AJ190="","",IF(成就内容!AA$124&lt;&gt;"",MAX(ROUNDUP(SMALL(AJ$169:AJ$218,$L190)/1000,0)*1000,1000),0))</f>
        <v/>
      </c>
      <c r="DL190" s="41" t="str">
        <f>IF(AK190="","",IF(成就内容!AB$124&lt;&gt;"",MAX(ROUNDUP(SMALL(AK$169:AK$218,$L190)/1000,0)*1000,1000),0))</f>
        <v/>
      </c>
      <c r="DM190" s="41">
        <f>IF(AL190="","",IF(成就内容!AC$124&lt;&gt;"",MAX(ROUNDUP(SMALL(AL$169:AL$218,$L190)/1000,0)*1000,1000),0))</f>
        <v>2570000</v>
      </c>
      <c r="DN190" s="41">
        <f>IF(AM190="","",IF(成就内容!AD$124&lt;&gt;"",MAX(ROUNDUP(SMALL(AM$169:AM$218,$L190)/1000,0)*1000,1000),0))</f>
        <v>2570000</v>
      </c>
      <c r="DO190" s="41">
        <f>IF(AN190="","",IF(成就内容!AE$124&lt;&gt;"",MAX(ROUNDUP(SMALL(AN$169:AN$218,$L190)/1000,0)*1000,1000),0))</f>
        <v>2570000</v>
      </c>
      <c r="DP190" s="41">
        <f>IF(AO190="","",IF(成就内容!AF$124&lt;&gt;"",MAX(ROUNDUP(SMALL(AO$169:AO$218,$L190)/1000,0)*1000,1000),0))</f>
        <v>2570000</v>
      </c>
      <c r="DQ190" s="41">
        <f>IF(AP190="","",IF(成就内容!AG$124&lt;&gt;"",MAX(ROUNDUP(SMALL(AP$169:AP$218,$L190)/1000,0)*1000,1000),0))</f>
        <v>0</v>
      </c>
      <c r="DR190" s="41">
        <f>IF(AQ190="","",IF(成就内容!AH$124&lt;&gt;"",MAX(ROUNDUP(SMALL(AQ$169:AQ$218,$L190)/1000,0)*1000,1000),0))</f>
        <v>0</v>
      </c>
      <c r="DS190" s="41">
        <f>IF(AR190="","",IF(成就内容!AI$124&lt;&gt;"",MAX(ROUNDUP(SMALL(AR$169:AR$218,$L190)/1000,0)*1000,1000),0))</f>
        <v>0</v>
      </c>
      <c r="DT190" s="41">
        <f>IF(AS190="","",IF(成就内容!AJ$124&lt;&gt;"",MAX(ROUNDUP(SMALL(AS$169:AS$218,$L190)/1000,0)*1000,1000),0))</f>
        <v>0</v>
      </c>
      <c r="DU190" s="41" t="str">
        <f>IF(AT190="","",IF(成就内容!AK$124&lt;&gt;"",MAX(ROUNDUP(SMALL(AT$169:AT$218,$L190)/1000,0)*1000,1000),0))</f>
        <v/>
      </c>
      <c r="DV190" s="41" t="str">
        <f>IF(AU190="","",IF(成就内容!AL$124&lt;&gt;"",MAX(ROUNDUP(SMALL(AU$169:AU$218,$L190)/1000,0)*1000,1000),0))</f>
        <v/>
      </c>
      <c r="DW190" s="41">
        <f>IF(AV190="","",IF(成就内容!AM$124&lt;&gt;"",MAX(ROUNDUP(SMALL(AV$169:AV$218,$L190)/1000,0)*1000,1000),0))</f>
        <v>0</v>
      </c>
      <c r="DX190" s="41">
        <f>IF(AW190="","",IF(成就内容!AN$124&lt;&gt;"",MAX(ROUNDUP(SMALL(AW$169:AW$218,$L190)/1000,0)*1000,1000),0))</f>
        <v>0</v>
      </c>
      <c r="DY190" s="41">
        <f>IF(AX190="","",IF(成就内容!AO$124&lt;&gt;"",MAX(ROUNDUP(SMALL(AX$169:AX$218,$L190)/1000,0)*1000,1000),0))</f>
        <v>0</v>
      </c>
      <c r="DZ190" s="41">
        <f>IF(AY190="","",IF(成就内容!AP$124&lt;&gt;"",MAX(ROUNDUP(SMALL(AY$169:AY$218,$L190)/1000,0)*1000,1000),0))</f>
        <v>0</v>
      </c>
      <c r="EA190" s="41">
        <f>IF(AZ190="","",IF(成就内容!AQ$124&lt;&gt;"",MAX(ROUNDUP(SMALL(AZ$169:AZ$218,$L190)/1000,0)*1000,1000),0))</f>
        <v>0</v>
      </c>
      <c r="EB190" s="41">
        <f>IF(BA190="","",IF(成就内容!AR$124&lt;&gt;"",MAX(ROUNDUP(SMALL(BA$169:BA$218,$L190)/1000,0)*1000,1000),0))</f>
        <v>0</v>
      </c>
      <c r="EC190" s="41">
        <f>IF(BB190="","",IF(成就内容!AS$124&lt;&gt;"",MAX(ROUNDUP(SMALL(BB$169:BB$218,$L190)/1000,0)*1000,1000),0))</f>
        <v>0</v>
      </c>
      <c r="ED190" s="41">
        <f>IF(BC190="","",IF(成就内容!AT$124&lt;&gt;"",MAX(ROUNDUP(SMALL(BC$169:BC$218,$L190)/1000,0)*1000,1000),0))</f>
        <v>0</v>
      </c>
      <c r="EE190" s="41">
        <f>IF(BD190="","",IF(成就内容!AU$124&lt;&gt;"",MAX(ROUNDUP(SMALL(BD$169:BD$218,$L190)/1000,0)*1000,1000),0))</f>
        <v>12850000</v>
      </c>
      <c r="EF190" s="41" t="str">
        <f>IF(BE190="","",IF(成就内容!AV$124&lt;&gt;"",MAX(ROUNDUP(SMALL(BE$169:BE$218,$L190)/1000,0)*1000,1000),0))</f>
        <v/>
      </c>
      <c r="EG190" s="41">
        <f>IF(BF190="","",IF(成就内容!AW$124&lt;&gt;"",MAX(ROUNDUP(SMALL(BF$169:BF$218,$L190)/1000,0)*1000,1000),0))</f>
        <v>0</v>
      </c>
      <c r="EH190" s="41">
        <f>IF(BG190="","",IF(成就内容!AX$124&lt;&gt;"",MAX(ROUNDUP(SMALL(BG$169:BG$218,$L190)/1000,0)*1000,1000),0))</f>
        <v>12850000</v>
      </c>
      <c r="EI190" s="41">
        <f>IF(BH190="","",IF(成就内容!AY$124&lt;&gt;"",MAX(ROUNDUP(SMALL(BH$169:BH$218,$L190)/1000,0)*1000,1000),0))</f>
        <v>0</v>
      </c>
      <c r="EJ190" s="41">
        <f>IF(BI190="","",IF(成就内容!AZ$124&lt;&gt;"",MAX(ROUNDUP(SMALL(BI$169:BI$218,$L190)/1000,0)*1000,1000),0))</f>
        <v>0</v>
      </c>
      <c r="EK190" s="41">
        <f>IF(BJ190="","",IF(成就内容!BA$124&lt;&gt;"",MAX(ROUNDUP(SMALL(BJ$169:BJ$218,$L190)/1000,0)*1000,1000),0))</f>
        <v>0</v>
      </c>
      <c r="EL190" s="41">
        <f>IF(BK190="","",IF(成就内容!BB$124&lt;&gt;"",MAX(ROUNDUP(SMALL(BK$169:BK$218,$L190)/1000,0)*1000,1000),0))</f>
        <v>0</v>
      </c>
      <c r="EM190" s="41">
        <f>IF(BL190="","",IF(成就内容!BC$124&lt;&gt;"",MAX(ROUNDUP(SMALL(BL$169:BL$218,$L190)/1000,0)*1000,1000),0))</f>
        <v>5140000</v>
      </c>
      <c r="EN190" s="41">
        <f>IF(BM190="","",IF(成就内容!BD$124&lt;&gt;"",MAX(ROUNDUP(SMALL(BM$169:BM$218,$L190)/1000,0)*1000,1000),0))</f>
        <v>0</v>
      </c>
      <c r="EO190" s="41">
        <f>IF(BN190="","",IF(成就内容!BE$124&lt;&gt;"",MAX(ROUNDUP(SMALL(BN$169:BN$218,$L190)/1000,0)*1000,1000),0))</f>
        <v>0</v>
      </c>
      <c r="EP190" s="41">
        <f>IF(BO190="","",IF(成就内容!BF$124&lt;&gt;"",MAX(ROUNDUP(SMALL(BO$169:BO$218,$L190)/1000,0)*1000,1000),0))</f>
        <v>0</v>
      </c>
      <c r="EQ190" s="41">
        <f>IF(BP190="","",IF(成就内容!BG$124&lt;&gt;"",MAX(ROUNDUP(SMALL(BP$169:BP$218,$L190)/1000,0)*1000,1000),0))</f>
        <v>0</v>
      </c>
      <c r="ER190" s="41">
        <f>IF(BQ190="","",IF(成就内容!BH$124&lt;&gt;"",MAX(ROUNDUP(SMALL(BQ$169:BQ$218,$L190)/1000,0)*1000,1000),0))</f>
        <v>0</v>
      </c>
      <c r="ES190" s="41" t="str">
        <f>IF(BR190="","",IF(成就内容!BI$124&lt;&gt;"",MAX(ROUNDUP(SMALL(BR$169:BR$218,$L190)/1000,0)*1000,1000),0))</f>
        <v/>
      </c>
      <c r="ET190" s="41">
        <f>IF(BS190="","",IF(成就内容!BJ$124&lt;&gt;"",MAX(ROUNDUP(SMALL(BS$169:BS$218,$L190)/1000,0)*1000,1000),0))</f>
        <v>0</v>
      </c>
      <c r="EU190" s="41">
        <f>IF(BT190="","",IF(成就内容!BK$124&lt;&gt;"",MAX(ROUNDUP(SMALL(BT$169:BT$218,$L190)/1000,0)*1000,1000),0))</f>
        <v>0</v>
      </c>
      <c r="EV190" s="41">
        <f>IF(BU190="","",IF(成就内容!BL$124&lt;&gt;"",MAX(ROUNDUP(SMALL(BU$169:BU$218,$L190)/1000,0)*1000,1000),0))</f>
        <v>2570000</v>
      </c>
      <c r="EW190" s="41">
        <f>IF(BV190="","",IF(成就内容!BM$124&lt;&gt;"",MAX(ROUNDUP(SMALL(BV$169:BV$218,$L190)/1000,0)*1000,1000),0))</f>
        <v>0</v>
      </c>
      <c r="EX190" s="41">
        <f>IF(BW190="","",IF(成就内容!BN$124&lt;&gt;"",MAX(ROUNDUP(SMALL(BW$169:BW$218,$L190)/1000,0)*1000,1000),0))</f>
        <v>0</v>
      </c>
      <c r="EY190" s="41">
        <f>IF(BX190="","",IF(成就内容!BO$124&lt;&gt;"",MAX(ROUNDUP(SMALL(BX$169:BX$218,$L190)/1000,0)*1000,1000),0))</f>
        <v>0</v>
      </c>
      <c r="EZ190" s="41">
        <f>IF(BY190="","",IF(成就内容!BP$124&lt;&gt;"",MAX(ROUNDUP(SMALL(BY$169:BY$218,$L190)/1000,0)*1000,1000),0))</f>
        <v>0</v>
      </c>
      <c r="FA190" s="41">
        <f>IF(BZ190="","",IF(成就内容!BQ$124&lt;&gt;"",MAX(ROUNDUP(SMALL(BZ$169:BZ$218,$L190)/1000,0)*1000,1000),0))</f>
        <v>0</v>
      </c>
      <c r="FB190" s="41" t="str">
        <f>IF(CA190="","",IF(成就内容!BR$124&lt;&gt;"",MAX(ROUNDUP(SMALL(CA$169:CA$218,$L190)/1000,0)*1000,1000),0))</f>
        <v/>
      </c>
      <c r="FC190" s="41" t="str">
        <f>IF(CB190="","",IF(成就内容!BS$124&lt;&gt;"",MAX(ROUNDUP(SMALL(CB$169:CB$218,$L190)/1000,0)*1000,1000),0))</f>
        <v/>
      </c>
      <c r="FD190" s="41">
        <f>IF(CC190="","",IF(成就内容!BT$124&lt;&gt;"",MAX(ROUNDUP(SMALL(CC$169:CC$218,$L190)/1000,0)*1000,1000),0))</f>
        <v>0</v>
      </c>
      <c r="FE190" s="41">
        <f>IF(CD190="","",IF(成就内容!BU$124&lt;&gt;"",MAX(ROUNDUP(SMALL(CD$169:CD$218,$L190)/1000,0)*1000,1000),0))</f>
        <v>0</v>
      </c>
      <c r="FF190" s="41" t="str">
        <f>IF(CE190="","",IF(成就内容!BV$124&lt;&gt;"",MAX(ROUNDUP(SMALL(CE$169:CE$218,$L190)/1000,0)*1000,1000),0))</f>
        <v/>
      </c>
      <c r="FG190" s="41">
        <f>IF(CF190="","",IF(成就内容!BW$124&lt;&gt;"",MAX(ROUNDUP(SMALL(CF$169:CF$218,$L190)/1000,0)*1000,1000),0))</f>
        <v>0</v>
      </c>
      <c r="FH190" s="41">
        <f>IF(CG190="","",IF(成就内容!BX$124&lt;&gt;"",MAX(ROUNDUP(SMALL(CG$169:CG$218,$L190)/1000,0)*1000,1000),0))</f>
        <v>0</v>
      </c>
      <c r="FI190" s="41">
        <f>IF(CH190="","",IF(成就内容!BY$124&lt;&gt;"",MAX(ROUNDUP(SMALL(CH$169:CH$218,$L190)/1000,0)*1000,1000),0))</f>
        <v>0</v>
      </c>
      <c r="FJ190" s="41">
        <f>IF(CI190="","",IF(成就内容!BZ$124&lt;&gt;"",MAX(ROUNDUP(SMALL(CI$169:CI$218,$L190)/1000,0)*1000,1000),0))</f>
        <v>0</v>
      </c>
    </row>
    <row r="191" spans="1:166" x14ac:dyDescent="0.15">
      <c r="L191" s="25">
        <v>23</v>
      </c>
      <c r="M191" s="41">
        <f>IF(成就内容!D29="","",INDEX($F$4:$F$178*成就内容!D$124/SUM(成就内容!$D$124:$BZ$124),成就内容!D85,1)-SUM(M$169:M190))</f>
        <v>0</v>
      </c>
      <c r="N191" s="41" t="str">
        <f>IF(成就内容!E29="","",INDEX($F$4:$F$178*成就内容!E$124/SUM(成就内容!$D$124:$BZ$124),成就内容!E85,1)-SUM(N$169:N190))</f>
        <v/>
      </c>
      <c r="O191" s="41" t="str">
        <f>IF(成就内容!F29="","",INDEX($F$4:$F$178*成就内容!F$124/SUM(成就内容!$D$124:$BZ$124),成就内容!F85,1)-SUM(O$169:O190))</f>
        <v/>
      </c>
      <c r="P191" s="41" t="str">
        <f>IF(成就内容!G29="","",INDEX($F$4:$F$178*成就内容!G$124/SUM(成就内容!$D$124:$BZ$124),成就内容!G85,1)-SUM(P$169:P190))</f>
        <v/>
      </c>
      <c r="Q191" s="41">
        <f>IF(成就内容!H29="","",INDEX($F$4:$F$178*成就内容!H$124/SUM(成就内容!$D$124:$BZ$124),成就内容!H85,1)-SUM(Q$169:Q190))</f>
        <v>0</v>
      </c>
      <c r="R191" s="41">
        <f>IF(成就内容!I29="","",INDEX($F$4:$F$178*成就内容!I$124/SUM(成就内容!$D$124:$BZ$124),成就内容!I85,1)-SUM(R$169:R190))</f>
        <v>0</v>
      </c>
      <c r="S191" s="41">
        <f>IF(成就内容!J29="","",INDEX($F$4:$F$178*成就内容!J$124/SUM(成就内容!$D$124:$BZ$124),成就内容!J85,1)-SUM(S$169:S190))</f>
        <v>0</v>
      </c>
      <c r="T191" s="41">
        <f>IF(成就内容!K29="","",INDEX($F$4:$F$178*成就内容!K$124/SUM(成就内容!$D$124:$BZ$124),成就内容!K85,1)-SUM(T$169:T190))</f>
        <v>0</v>
      </c>
      <c r="U191" s="41">
        <f>IF(成就内容!L29="","",INDEX($F$4:$F$178*成就内容!L$124/SUM(成就内容!$D$124:$BZ$124),成就内容!L85,1)-SUM(U$169:U190))</f>
        <v>0</v>
      </c>
      <c r="V191" s="41">
        <f>IF(成就内容!M29="","",INDEX($F$4:$F$178*成就内容!M$124/SUM(成就内容!$D$124:$BZ$124),成就内容!M85,1)-SUM(V$169:V190))</f>
        <v>5139802.6315789483</v>
      </c>
      <c r="W191" s="41">
        <f>IF(成就内容!N29="","",INDEX($F$4:$F$178*成就内容!N$124/SUM(成就内容!$D$124:$BZ$124),成就内容!N85,1)-SUM(W$169:W190))</f>
        <v>0</v>
      </c>
      <c r="X191" s="41">
        <f>IF(成就内容!O29="","",INDEX($F$4:$F$178*成就内容!O$124/SUM(成就内容!$D$124:$BZ$124),成就内容!O85,1)-SUM(X$169:X190))</f>
        <v>0</v>
      </c>
      <c r="Y191" s="41" t="str">
        <f>IF(成就内容!P29="","",INDEX($F$4:$F$178*成就内容!P$124/SUM(成就内容!$D$124:$BZ$124),成就内容!P85,1)-SUM(Y$169:Y190))</f>
        <v/>
      </c>
      <c r="Z191" s="41">
        <f>IF(成就内容!Q29="","",INDEX($F$4:$F$178*成就内容!Q$124/SUM(成就内容!$D$124:$BZ$124),成就内容!Q85,1)-SUM(Z$169:Z190))</f>
        <v>0</v>
      </c>
      <c r="AA191" s="41">
        <f>IF(成就内容!R29="","",INDEX($F$4:$F$178*成就内容!R$124/SUM(成就内容!$D$124:$BZ$124),成就内容!R85,1)-SUM(AA$169:AA190))</f>
        <v>0</v>
      </c>
      <c r="AB191" s="41">
        <f>IF(成就内容!S29="","",INDEX($F$4:$F$178*成就内容!S$124/SUM(成就内容!$D$124:$BZ$124),成就内容!S85,1)-SUM(AB$169:AB190))</f>
        <v>0</v>
      </c>
      <c r="AC191" s="41">
        <f>IF(成就内容!T29="","",INDEX($F$4:$F$178*成就内容!T$124/SUM(成就内容!$D$124:$BZ$124),成就内容!T85,1)-SUM(AC$169:AC190))</f>
        <v>0</v>
      </c>
      <c r="AD191" s="41">
        <f>IF(成就内容!U29="","",INDEX($F$4:$F$178*成就内容!U$124/SUM(成就内容!$D$124:$BZ$124),成就内容!U85,1)-SUM(AD$169:AD190))</f>
        <v>0</v>
      </c>
      <c r="AE191" s="41">
        <f>IF(成就内容!V29="","",INDEX($F$4:$F$178*成就内容!V$124/SUM(成就内容!$D$124:$BZ$124),成就内容!V85,1)-SUM(AE$169:AE190))</f>
        <v>8994654.6052631587</v>
      </c>
      <c r="AF191" s="41">
        <f>IF(成就内容!W29="","",INDEX($F$4:$F$178*成就内容!W$124/SUM(成就内容!$D$124:$BZ$124),成就内容!W85,1)-SUM(AF$169:AF190))</f>
        <v>0</v>
      </c>
      <c r="AG191" s="41">
        <f>IF(成就内容!X29="","",INDEX($F$4:$F$178*成就内容!X$124/SUM(成就内容!$D$124:$BZ$124),成就内容!X85,1)-SUM(AG$169:AG190))</f>
        <v>0</v>
      </c>
      <c r="AH191" s="41" t="str">
        <f>IF(成就内容!Y29="","",INDEX($F$4:$F$178*成就内容!Y$124/SUM(成就内容!$D$124:$BZ$124),成就内容!Y85,1)-SUM(AH$169:AH190))</f>
        <v/>
      </c>
      <c r="AI191" s="41" t="str">
        <f>IF(成就内容!Z29="","",INDEX($F$4:$F$178*成就内容!Z$124/SUM(成就内容!$D$124:$BZ$124),成就内容!Z85,1)-SUM(AI$169:AI190))</f>
        <v/>
      </c>
      <c r="AJ191" s="41" t="str">
        <f>IF(成就内容!AA29="","",INDEX($F$4:$F$178*成就内容!AA$124/SUM(成就内容!$D$124:$BZ$124),成就内容!AA85,1)-SUM(AJ$169:AJ190))</f>
        <v/>
      </c>
      <c r="AK191" s="41" t="str">
        <f>IF(成就内容!AB29="","",INDEX($F$4:$F$178*成就内容!AB$124/SUM(成就内容!$D$124:$BZ$124),成就内容!AB85,1)-SUM(AK$169:AK190))</f>
        <v/>
      </c>
      <c r="AL191" s="41">
        <f>IF(成就内容!AC29="","",INDEX($F$4:$F$178*成就内容!AC$124/SUM(成就内容!$D$124:$BZ$124),成就内容!AC85,1)-SUM(AL$169:AL190))</f>
        <v>2569901.3157894742</v>
      </c>
      <c r="AM191" s="41">
        <f>IF(成就内容!AD29="","",INDEX($F$4:$F$178*成就内容!AD$124/SUM(成就内容!$D$124:$BZ$124),成就内容!AD85,1)-SUM(AM$169:AM190))</f>
        <v>2569901.3157894732</v>
      </c>
      <c r="AN191" s="41">
        <f>IF(成就内容!AE29="","",INDEX($F$4:$F$178*成就内容!AE$124/SUM(成就内容!$D$124:$BZ$124),成就内容!AE85,1)-SUM(AN$169:AN190))</f>
        <v>2569901.3157894732</v>
      </c>
      <c r="AO191" s="41">
        <f>IF(成就内容!AF29="","",INDEX($F$4:$F$178*成就内容!AF$124/SUM(成就内容!$D$124:$BZ$124),成就内容!AF85,1)-SUM(AO$169:AO190))</f>
        <v>2569901.3157894732</v>
      </c>
      <c r="AP191" s="41">
        <f>IF(成就内容!AG29="","",INDEX($F$4:$F$178*成就内容!AG$124/SUM(成就内容!$D$124:$BZ$124),成就内容!AG85,1)-SUM(AP$169:AP190))</f>
        <v>0</v>
      </c>
      <c r="AQ191" s="41">
        <f>IF(成就内容!AH29="","",INDEX($F$4:$F$178*成就内容!AH$124/SUM(成就内容!$D$124:$BZ$124),成就内容!AH85,1)-SUM(AQ$169:AQ190))</f>
        <v>0</v>
      </c>
      <c r="AR191" s="41">
        <f>IF(成就内容!AI29="","",INDEX($F$4:$F$178*成就内容!AI$124/SUM(成就内容!$D$124:$BZ$124),成就内容!AI85,1)-SUM(AR$169:AR190))</f>
        <v>0</v>
      </c>
      <c r="AS191" s="41">
        <f>IF(成就内容!AJ29="","",INDEX($F$4:$F$178*成就内容!AJ$124/SUM(成就内容!$D$124:$BZ$124),成就内容!AJ85,1)-SUM(AS$169:AS190))</f>
        <v>0</v>
      </c>
      <c r="AT191" s="41" t="str">
        <f>IF(成就内容!AK29="","",INDEX($F$4:$F$178*成就内容!AK$124/SUM(成就内容!$D$124:$BZ$124),成就内容!AK85,1)-SUM(AT$169:AT190))</f>
        <v/>
      </c>
      <c r="AU191" s="41" t="str">
        <f>IF(成就内容!AL29="","",INDEX($F$4:$F$178*成就内容!AL$124/SUM(成就内容!$D$124:$BZ$124),成就内容!AL85,1)-SUM(AU$169:AU190))</f>
        <v/>
      </c>
      <c r="AV191" s="41">
        <f>IF(成就内容!AM29="","",INDEX($F$4:$F$178*成就内容!AM$124/SUM(成就内容!$D$124:$BZ$124),成就内容!AM85,1)-SUM(AV$169:AV190))</f>
        <v>0</v>
      </c>
      <c r="AW191" s="41">
        <f>IF(成就内容!AN29="","",INDEX($F$4:$F$178*成就内容!AN$124/SUM(成就内容!$D$124:$BZ$124),成就内容!AN85,1)-SUM(AW$169:AW190))</f>
        <v>0</v>
      </c>
      <c r="AX191" s="41">
        <f>IF(成就内容!AO29="","",INDEX($F$4:$F$178*成就内容!AO$124/SUM(成就内容!$D$124:$BZ$124),成就内容!AO85,1)-SUM(AX$169:AX190))</f>
        <v>0</v>
      </c>
      <c r="AY191" s="41">
        <f>IF(成就内容!AP29="","",INDEX($F$4:$F$178*成就内容!AP$124/SUM(成就内容!$D$124:$BZ$124),成就内容!AP85,1)-SUM(AY$169:AY190))</f>
        <v>0</v>
      </c>
      <c r="AZ191" s="41">
        <f>IF(成就内容!AQ29="","",INDEX($F$4:$F$178*成就内容!AQ$124/SUM(成就内容!$D$124:$BZ$124),成就内容!AQ85,1)-SUM(AZ$169:AZ190))</f>
        <v>0</v>
      </c>
      <c r="BA191" s="41">
        <f>IF(成就内容!AR29="","",INDEX($F$4:$F$178*成就内容!AR$124/SUM(成就内容!$D$124:$BZ$124),成就内容!AR85,1)-SUM(BA$169:BA190))</f>
        <v>0</v>
      </c>
      <c r="BB191" s="41">
        <f>IF(成就内容!AS29="","",INDEX($F$4:$F$178*成就内容!AS$124/SUM(成就内容!$D$124:$BZ$124),成就内容!AS85,1)-SUM(BB$169:BB190))</f>
        <v>0</v>
      </c>
      <c r="BC191" s="41">
        <f>IF(成就内容!AT29="","",INDEX($F$4:$F$178*成就内容!AT$124/SUM(成就内容!$D$124:$BZ$124),成就内容!AT85,1)-SUM(BC$169:BC190))</f>
        <v>0</v>
      </c>
      <c r="BD191" s="41">
        <f>IF(成就内容!AU29="","",INDEX($F$4:$F$178*成就内容!AU$124/SUM(成就内容!$D$124:$BZ$124),成就内容!AU85,1)-SUM(BD$169:BD190))</f>
        <v>12849506.578947365</v>
      </c>
      <c r="BE191" s="41" t="str">
        <f>IF(成就内容!AV29="","",INDEX($F$4:$F$178*成就内容!AV$124/SUM(成就内容!$D$124:$BZ$124),成就内容!AV85,1)-SUM(BE$169:BE190))</f>
        <v/>
      </c>
      <c r="BF191" s="41">
        <f>IF(成就内容!AW29="","",INDEX($F$4:$F$178*成就内容!AW$124/SUM(成就内容!$D$124:$BZ$124),成就内容!AW85,1)-SUM(BF$169:BF190))</f>
        <v>0</v>
      </c>
      <c r="BG191" s="41">
        <f>IF(成就内容!AX29="","",INDEX($F$4:$F$178*成就内容!AX$124/SUM(成就内容!$D$124:$BZ$124),成就内容!AX85,1)-SUM(BG$169:BG190))</f>
        <v>12849506.578947365</v>
      </c>
      <c r="BH191" s="41">
        <f>IF(成就内容!AY29="","",INDEX($F$4:$F$178*成就内容!AY$124/SUM(成就内容!$D$124:$BZ$124),成就内容!AY85,1)-SUM(BH$169:BH190))</f>
        <v>0</v>
      </c>
      <c r="BI191" s="41">
        <f>IF(成就内容!AZ29="","",INDEX($F$4:$F$178*成就内容!AZ$124/SUM(成就内容!$D$124:$BZ$124),成就内容!AZ85,1)-SUM(BI$169:BI190))</f>
        <v>0</v>
      </c>
      <c r="BJ191" s="41">
        <f>IF(成就内容!BA29="","",INDEX($F$4:$F$178*成就内容!BA$124/SUM(成就内容!$D$124:$BZ$124),成就内容!BA85,1)-SUM(BJ$169:BJ190))</f>
        <v>0</v>
      </c>
      <c r="BK191" s="41">
        <f>IF(成就内容!BB29="","",INDEX($F$4:$F$178*成就内容!BB$124/SUM(成就内容!$D$124:$BZ$124),成就内容!BB85,1)-SUM(BK$169:BK190))</f>
        <v>0</v>
      </c>
      <c r="BL191" s="41">
        <f>IF(成就内容!BC29="","",INDEX($F$4:$F$178*成就内容!BC$124/SUM(成就内容!$D$124:$BZ$124),成就内容!BC85,1)-SUM(BL$169:BL190))</f>
        <v>8994654.6052631587</v>
      </c>
      <c r="BM191" s="41">
        <f>IF(成就内容!BD29="","",INDEX($F$4:$F$178*成就内容!BD$124/SUM(成就内容!$D$124:$BZ$124),成就内容!BD85,1)-SUM(BM$169:BM190))</f>
        <v>0</v>
      </c>
      <c r="BN191" s="41">
        <f>IF(成就内容!BE29="","",INDEX($F$4:$F$178*成就内容!BE$124/SUM(成就内容!$D$124:$BZ$124),成就内容!BE85,1)-SUM(BN$169:BN190))</f>
        <v>0</v>
      </c>
      <c r="BO191" s="41">
        <f>IF(成就内容!BF29="","",INDEX($F$4:$F$178*成就内容!BF$124/SUM(成就内容!$D$124:$BZ$124),成就内容!BF85,1)-SUM(BO$169:BO190))</f>
        <v>0</v>
      </c>
      <c r="BP191" s="41">
        <f>IF(成就内容!BG29="","",INDEX($F$4:$F$178*成就内容!BG$124/SUM(成就内容!$D$124:$BZ$124),成就内容!BG85,1)-SUM(BP$169:BP190))</f>
        <v>0</v>
      </c>
      <c r="BQ191" s="41">
        <f>IF(成就内容!BH29="","",INDEX($F$4:$F$178*成就内容!BH$124/SUM(成就内容!$D$124:$BZ$124),成就内容!BH85,1)-SUM(BQ$169:BQ190))</f>
        <v>0</v>
      </c>
      <c r="BR191" s="41" t="str">
        <f>IF(成就内容!BI29="","",INDEX($F$4:$F$178*成就内容!BI$124/SUM(成就内容!$D$124:$BZ$124),成就内容!BI85,1)-SUM(BR$169:BR190))</f>
        <v/>
      </c>
      <c r="BS191" s="41">
        <f>IF(成就内容!BJ29="","",INDEX($F$4:$F$178*成就内容!BJ$124/SUM(成就内容!$D$124:$BZ$124),成就内容!BJ85,1)-SUM(BS$169:BS190))</f>
        <v>0</v>
      </c>
      <c r="BT191" s="41">
        <f>IF(成就内容!BK29="","",INDEX($F$4:$F$178*成就内容!BK$124/SUM(成就内容!$D$124:$BZ$124),成就内容!BK85,1)-SUM(BT$169:BT190))</f>
        <v>0</v>
      </c>
      <c r="BU191" s="41">
        <f>IF(成就内容!BL29="","",INDEX($F$4:$F$178*成就内容!BL$124/SUM(成就内容!$D$124:$BZ$124),成就内容!BL85,1)-SUM(BU$169:BU190))</f>
        <v>4497327.3026315793</v>
      </c>
      <c r="BV191" s="41">
        <f>IF(成就内容!BM29="","",INDEX($F$4:$F$178*成就内容!BM$124/SUM(成就内容!$D$124:$BZ$124),成就内容!BM85,1)-SUM(BV$169:BV190))</f>
        <v>0</v>
      </c>
      <c r="BW191" s="41" t="str">
        <f>IF(成就内容!BN29="","",INDEX($F$4:$F$178*成就内容!BN$124/SUM(成就内容!$D$124:$BZ$124),成就内容!BN85,1)-SUM(BW$169:BW190))</f>
        <v/>
      </c>
      <c r="BX191" s="41">
        <f>IF(成就内容!BO29="","",INDEX($F$4:$F$178*成就内容!BO$124/SUM(成就内容!$D$124:$BZ$124),成就内容!BO85,1)-SUM(BX$169:BX190))</f>
        <v>0</v>
      </c>
      <c r="BY191" s="41">
        <f>IF(成就内容!BP29="","",INDEX($F$4:$F$178*成就内容!BP$124/SUM(成就内容!$D$124:$BZ$124),成就内容!BP85,1)-SUM(BY$169:BY190))</f>
        <v>0</v>
      </c>
      <c r="BZ191" s="41">
        <f>IF(成就内容!BQ29="","",INDEX($F$4:$F$178*成就内容!BQ$124/SUM(成就内容!$D$124:$BZ$124),成就内容!BQ85,1)-SUM(BZ$169:BZ190))</f>
        <v>0</v>
      </c>
      <c r="CA191" s="41" t="str">
        <f>IF(成就内容!BR29="","",INDEX($F$4:$F$178*成就内容!BR$124/SUM(成就内容!$D$124:$BZ$124),成就内容!BR85,1)-SUM(CA$169:CA190))</f>
        <v/>
      </c>
      <c r="CB191" s="41" t="str">
        <f>IF(成就内容!BS29="","",INDEX($F$4:$F$178*成就内容!BS$124/SUM(成就内容!$D$124:$BZ$124),成就内容!BS85,1)-SUM(CB$169:CB190))</f>
        <v/>
      </c>
      <c r="CC191" s="41">
        <f>IF(成就内容!BT29="","",INDEX($F$4:$F$178*成就内容!BT$124/SUM(成就内容!$D$124:$BZ$124),成就内容!BT85,1)-SUM(CC$169:CC190))</f>
        <v>0</v>
      </c>
      <c r="CD191" s="41">
        <f>IF(成就内容!BU29="","",INDEX($F$4:$F$178*成就内容!BU$124/SUM(成就内容!$D$124:$BZ$124),成就内容!BU85,1)-SUM(CD$169:CD190))</f>
        <v>0</v>
      </c>
      <c r="CE191" s="41" t="str">
        <f>IF(成就内容!BV29="","",INDEX($F$4:$F$178*成就内容!BV$124/SUM(成就内容!$D$124:$BZ$124),成就内容!BV85,1)-SUM(CE$169:CE190))</f>
        <v/>
      </c>
      <c r="CF191" s="41">
        <f>IF(成就内容!BW29="","",INDEX($F$4:$F$178*成就内容!BW$124/SUM(成就内容!$D$124:$BZ$124),成就内容!BW85,1)-SUM(CF$169:CF190))</f>
        <v>0</v>
      </c>
      <c r="CG191" s="41">
        <f>IF(成就内容!BX29="","",INDEX($F$4:$F$178*成就内容!BX$124/SUM(成就内容!$D$124:$BZ$124),成就内容!BX85,1)-SUM(CG$169:CG190))</f>
        <v>0</v>
      </c>
      <c r="CH191" s="41">
        <f>IF(成就内容!BY29="","",INDEX($F$4:$F$178*成就内容!BY$124/SUM(成就内容!$D$124:$BZ$124),成就内容!BY85,1)-SUM(CH$169:CH190))</f>
        <v>0</v>
      </c>
      <c r="CI191" s="41">
        <f>IF(成就内容!BZ29="","",INDEX($F$4:$F$178*成就内容!BZ$124/SUM(成就内容!$D$124:$BZ$124),成就内容!BZ85,1)-SUM(CI$169:CI190))</f>
        <v>0</v>
      </c>
      <c r="CM191" s="43">
        <v>23</v>
      </c>
      <c r="CN191" s="41">
        <f>IF(M191="","",IF(成就内容!D$124&lt;&gt;"",MAX(ROUNDUP(SMALL(M$169:M$218,$L191)/1000,0)*1000,1000),0))</f>
        <v>0</v>
      </c>
      <c r="CO191" s="41" t="str">
        <f>IF(N191="","",IF(成就内容!E$124&lt;&gt;"",MAX(ROUNDUP(SMALL(N$169:N$218,$L191)/1000,0)*1000,1000),0))</f>
        <v/>
      </c>
      <c r="CP191" s="41" t="str">
        <f>IF(O191="","",IF(成就内容!F$124&lt;&gt;"",MAX(ROUNDUP(SMALL(O$169:O$218,$L191)/1000,0)*1000,1000),0))</f>
        <v/>
      </c>
      <c r="CQ191" s="41" t="str">
        <f>IF(P191="","",IF(成就内容!G$124&lt;&gt;"",MAX(ROUNDUP(SMALL(P$169:P$218,$L191)/1000,0)*1000,1000),0))</f>
        <v/>
      </c>
      <c r="CR191" s="41">
        <f>IF(Q191="","",IF(成就内容!H$124&lt;&gt;"",MAX(ROUNDUP(SMALL(Q$169:Q$218,$L191)/1000,0)*1000,1000),0))</f>
        <v>0</v>
      </c>
      <c r="CS191" s="41">
        <f>IF(R191="","",IF(成就内容!I$124&lt;&gt;"",MAX(ROUNDUP(SMALL(R$169:R$218,$L191)/1000,0)*1000,1000),0))</f>
        <v>0</v>
      </c>
      <c r="CT191" s="41">
        <f>IF(S191="","",IF(成就内容!J$124&lt;&gt;"",MAX(ROUNDUP(SMALL(S$169:S$218,$L191)/1000,0)*1000,1000),0))</f>
        <v>0</v>
      </c>
      <c r="CU191" s="41">
        <f>IF(T191="","",IF(成就内容!K$124&lt;&gt;"",MAX(ROUNDUP(SMALL(T$169:T$218,$L191)/1000,0)*1000,1000),0))</f>
        <v>0</v>
      </c>
      <c r="CV191" s="41">
        <f>IF(U191="","",IF(成就内容!L$124&lt;&gt;"",MAX(ROUNDUP(SMALL(U$169:U$218,$L191)/1000,0)*1000,1000),0))</f>
        <v>0</v>
      </c>
      <c r="CW191" s="41">
        <f>IF(V191="","",IF(成就内容!M$124&lt;&gt;"",MAX(ROUNDUP(SMALL(V$169:V$218,$L191)/1000,0)*1000,1000),0))</f>
        <v>5140000</v>
      </c>
      <c r="CX191" s="41">
        <f>IF(W191="","",IF(成就内容!N$124&lt;&gt;"",MAX(ROUNDUP(SMALL(W$169:W$218,$L191)/1000,0)*1000,1000),0))</f>
        <v>0</v>
      </c>
      <c r="CY191" s="41">
        <f>IF(X191="","",IF(成就内容!O$124&lt;&gt;"",MAX(ROUNDUP(SMALL(X$169:X$218,$L191)/1000,0)*1000,1000),0))</f>
        <v>0</v>
      </c>
      <c r="CZ191" s="41" t="str">
        <f>IF(Y191="","",IF(成就内容!P$124&lt;&gt;"",MAX(ROUNDUP(SMALL(Y$169:Y$218,$L191)/1000,0)*1000,1000),0))</f>
        <v/>
      </c>
      <c r="DA191" s="41">
        <f>IF(Z191="","",IF(成就内容!Q$124&lt;&gt;"",MAX(ROUNDUP(SMALL(Z$169:Z$218,$L191)/1000,0)*1000,1000),0))</f>
        <v>0</v>
      </c>
      <c r="DB191" s="41">
        <f>IF(AA191="","",IF(成就内容!R$124&lt;&gt;"",MAX(ROUNDUP(SMALL(AA$169:AA$218,$L191)/1000,0)*1000,1000),0))</f>
        <v>0</v>
      </c>
      <c r="DC191" s="41">
        <f>IF(AB191="","",IF(成就内容!S$124&lt;&gt;"",MAX(ROUNDUP(SMALL(AB$169:AB$218,$L191)/1000,0)*1000,1000),0))</f>
        <v>0</v>
      </c>
      <c r="DD191" s="41">
        <f>IF(AC191="","",IF(成就内容!T$124&lt;&gt;"",MAX(ROUNDUP(SMALL(AC$169:AC$218,$L191)/1000,0)*1000,1000),0))</f>
        <v>0</v>
      </c>
      <c r="DE191" s="41">
        <f>IF(AD191="","",IF(成就内容!U$124&lt;&gt;"",MAX(ROUNDUP(SMALL(AD$169:AD$218,$L191)/1000,0)*1000,1000),0))</f>
        <v>0</v>
      </c>
      <c r="DF191" s="41">
        <f>IF(AE191="","",IF(成就内容!V$124&lt;&gt;"",MAX(ROUNDUP(SMALL(AE$169:AE$218,$L191)/1000,0)*1000,1000),0))</f>
        <v>8995000</v>
      </c>
      <c r="DG191" s="41">
        <f>IF(AF191="","",IF(成就内容!W$124&lt;&gt;"",MAX(ROUNDUP(SMALL(AF$169:AF$218,$L191)/1000,0)*1000,1000),0))</f>
        <v>0</v>
      </c>
      <c r="DH191" s="41">
        <f>IF(AG191="","",IF(成就内容!X$124&lt;&gt;"",MAX(ROUNDUP(SMALL(AG$169:AG$218,$L191)/1000,0)*1000,1000),0))</f>
        <v>0</v>
      </c>
      <c r="DI191" s="41" t="str">
        <f>IF(AH191="","",IF(成就内容!Y$124&lt;&gt;"",MAX(ROUNDUP(SMALL(AH$169:AH$218,$L191)/1000,0)*1000,1000),0))</f>
        <v/>
      </c>
      <c r="DJ191" s="41" t="str">
        <f>IF(AI191="","",IF(成就内容!Z$124&lt;&gt;"",MAX(ROUNDUP(SMALL(AI$169:AI$218,$L191)/1000,0)*1000,1000),0))</f>
        <v/>
      </c>
      <c r="DK191" s="41" t="str">
        <f>IF(AJ191="","",IF(成就内容!AA$124&lt;&gt;"",MAX(ROUNDUP(SMALL(AJ$169:AJ$218,$L191)/1000,0)*1000,1000),0))</f>
        <v/>
      </c>
      <c r="DL191" s="41" t="str">
        <f>IF(AK191="","",IF(成就内容!AB$124&lt;&gt;"",MAX(ROUNDUP(SMALL(AK$169:AK$218,$L191)/1000,0)*1000,1000),0))</f>
        <v/>
      </c>
      <c r="DM191" s="41">
        <f>IF(AL191="","",IF(成就内容!AC$124&lt;&gt;"",MAX(ROUNDUP(SMALL(AL$169:AL$218,$L191)/1000,0)*1000,1000),0))</f>
        <v>2570000</v>
      </c>
      <c r="DN191" s="41">
        <f>IF(AM191="","",IF(成就内容!AD$124&lt;&gt;"",MAX(ROUNDUP(SMALL(AM$169:AM$218,$L191)/1000,0)*1000,1000),0))</f>
        <v>2570000</v>
      </c>
      <c r="DO191" s="41">
        <f>IF(AN191="","",IF(成就内容!AE$124&lt;&gt;"",MAX(ROUNDUP(SMALL(AN$169:AN$218,$L191)/1000,0)*1000,1000),0))</f>
        <v>2570000</v>
      </c>
      <c r="DP191" s="41">
        <f>IF(AO191="","",IF(成就内容!AF$124&lt;&gt;"",MAX(ROUNDUP(SMALL(AO$169:AO$218,$L191)/1000,0)*1000,1000),0))</f>
        <v>2570000</v>
      </c>
      <c r="DQ191" s="41">
        <f>IF(AP191="","",IF(成就内容!AG$124&lt;&gt;"",MAX(ROUNDUP(SMALL(AP$169:AP$218,$L191)/1000,0)*1000,1000),0))</f>
        <v>0</v>
      </c>
      <c r="DR191" s="41">
        <f>IF(AQ191="","",IF(成就内容!AH$124&lt;&gt;"",MAX(ROUNDUP(SMALL(AQ$169:AQ$218,$L191)/1000,0)*1000,1000),0))</f>
        <v>0</v>
      </c>
      <c r="DS191" s="41">
        <f>IF(AR191="","",IF(成就内容!AI$124&lt;&gt;"",MAX(ROUNDUP(SMALL(AR$169:AR$218,$L191)/1000,0)*1000,1000),0))</f>
        <v>0</v>
      </c>
      <c r="DT191" s="41">
        <f>IF(AS191="","",IF(成就内容!AJ$124&lt;&gt;"",MAX(ROUNDUP(SMALL(AS$169:AS$218,$L191)/1000,0)*1000,1000),0))</f>
        <v>0</v>
      </c>
      <c r="DU191" s="41" t="str">
        <f>IF(AT191="","",IF(成就内容!AK$124&lt;&gt;"",MAX(ROUNDUP(SMALL(AT$169:AT$218,$L191)/1000,0)*1000,1000),0))</f>
        <v/>
      </c>
      <c r="DV191" s="41" t="str">
        <f>IF(AU191="","",IF(成就内容!AL$124&lt;&gt;"",MAX(ROUNDUP(SMALL(AU$169:AU$218,$L191)/1000,0)*1000,1000),0))</f>
        <v/>
      </c>
      <c r="DW191" s="41">
        <f>IF(AV191="","",IF(成就内容!AM$124&lt;&gt;"",MAX(ROUNDUP(SMALL(AV$169:AV$218,$L191)/1000,0)*1000,1000),0))</f>
        <v>0</v>
      </c>
      <c r="DX191" s="41">
        <f>IF(AW191="","",IF(成就内容!AN$124&lt;&gt;"",MAX(ROUNDUP(SMALL(AW$169:AW$218,$L191)/1000,0)*1000,1000),0))</f>
        <v>0</v>
      </c>
      <c r="DY191" s="41">
        <f>IF(AX191="","",IF(成就内容!AO$124&lt;&gt;"",MAX(ROUNDUP(SMALL(AX$169:AX$218,$L191)/1000,0)*1000,1000),0))</f>
        <v>0</v>
      </c>
      <c r="DZ191" s="41">
        <f>IF(AY191="","",IF(成就内容!AP$124&lt;&gt;"",MAX(ROUNDUP(SMALL(AY$169:AY$218,$L191)/1000,0)*1000,1000),0))</f>
        <v>0</v>
      </c>
      <c r="EA191" s="41">
        <f>IF(AZ191="","",IF(成就内容!AQ$124&lt;&gt;"",MAX(ROUNDUP(SMALL(AZ$169:AZ$218,$L191)/1000,0)*1000,1000),0))</f>
        <v>0</v>
      </c>
      <c r="EB191" s="41">
        <f>IF(BA191="","",IF(成就内容!AR$124&lt;&gt;"",MAX(ROUNDUP(SMALL(BA$169:BA$218,$L191)/1000,0)*1000,1000),0))</f>
        <v>0</v>
      </c>
      <c r="EC191" s="41">
        <f>IF(BB191="","",IF(成就内容!AS$124&lt;&gt;"",MAX(ROUNDUP(SMALL(BB$169:BB$218,$L191)/1000,0)*1000,1000),0))</f>
        <v>0</v>
      </c>
      <c r="ED191" s="41">
        <f>IF(BC191="","",IF(成就内容!AT$124&lt;&gt;"",MAX(ROUNDUP(SMALL(BC$169:BC$218,$L191)/1000,0)*1000,1000),0))</f>
        <v>0</v>
      </c>
      <c r="EE191" s="41">
        <f>IF(BD191="","",IF(成就内容!AU$124&lt;&gt;"",MAX(ROUNDUP(SMALL(BD$169:BD$218,$L191)/1000,0)*1000,1000),0))</f>
        <v>12850000</v>
      </c>
      <c r="EF191" s="41" t="str">
        <f>IF(BE191="","",IF(成就内容!AV$124&lt;&gt;"",MAX(ROUNDUP(SMALL(BE$169:BE$218,$L191)/1000,0)*1000,1000),0))</f>
        <v/>
      </c>
      <c r="EG191" s="41">
        <f>IF(BF191="","",IF(成就内容!AW$124&lt;&gt;"",MAX(ROUNDUP(SMALL(BF$169:BF$218,$L191)/1000,0)*1000,1000),0))</f>
        <v>0</v>
      </c>
      <c r="EH191" s="41">
        <f>IF(BG191="","",IF(成就内容!AX$124&lt;&gt;"",MAX(ROUNDUP(SMALL(BG$169:BG$218,$L191)/1000,0)*1000,1000),0))</f>
        <v>12850000</v>
      </c>
      <c r="EI191" s="41">
        <f>IF(BH191="","",IF(成就内容!AY$124&lt;&gt;"",MAX(ROUNDUP(SMALL(BH$169:BH$218,$L191)/1000,0)*1000,1000),0))</f>
        <v>0</v>
      </c>
      <c r="EJ191" s="41">
        <f>IF(BI191="","",IF(成就内容!AZ$124&lt;&gt;"",MAX(ROUNDUP(SMALL(BI$169:BI$218,$L191)/1000,0)*1000,1000),0))</f>
        <v>0</v>
      </c>
      <c r="EK191" s="41">
        <f>IF(BJ191="","",IF(成就内容!BA$124&lt;&gt;"",MAX(ROUNDUP(SMALL(BJ$169:BJ$218,$L191)/1000,0)*1000,1000),0))</f>
        <v>0</v>
      </c>
      <c r="EL191" s="41">
        <f>IF(BK191="","",IF(成就内容!BB$124&lt;&gt;"",MAX(ROUNDUP(SMALL(BK$169:BK$218,$L191)/1000,0)*1000,1000),0))</f>
        <v>0</v>
      </c>
      <c r="EM191" s="41">
        <f>IF(BL191="","",IF(成就内容!BC$124&lt;&gt;"",MAX(ROUNDUP(SMALL(BL$169:BL$218,$L191)/1000,0)*1000,1000),0))</f>
        <v>8995000</v>
      </c>
      <c r="EN191" s="41">
        <f>IF(BM191="","",IF(成就内容!BD$124&lt;&gt;"",MAX(ROUNDUP(SMALL(BM$169:BM$218,$L191)/1000,0)*1000,1000),0))</f>
        <v>0</v>
      </c>
      <c r="EO191" s="41">
        <f>IF(BN191="","",IF(成就内容!BE$124&lt;&gt;"",MAX(ROUNDUP(SMALL(BN$169:BN$218,$L191)/1000,0)*1000,1000),0))</f>
        <v>0</v>
      </c>
      <c r="EP191" s="41">
        <f>IF(BO191="","",IF(成就内容!BF$124&lt;&gt;"",MAX(ROUNDUP(SMALL(BO$169:BO$218,$L191)/1000,0)*1000,1000),0))</f>
        <v>0</v>
      </c>
      <c r="EQ191" s="41">
        <f>IF(BP191="","",IF(成就内容!BG$124&lt;&gt;"",MAX(ROUNDUP(SMALL(BP$169:BP$218,$L191)/1000,0)*1000,1000),0))</f>
        <v>0</v>
      </c>
      <c r="ER191" s="41">
        <f>IF(BQ191="","",IF(成就内容!BH$124&lt;&gt;"",MAX(ROUNDUP(SMALL(BQ$169:BQ$218,$L191)/1000,0)*1000,1000),0))</f>
        <v>0</v>
      </c>
      <c r="ES191" s="41" t="str">
        <f>IF(BR191="","",IF(成就内容!BI$124&lt;&gt;"",MAX(ROUNDUP(SMALL(BR$169:BR$218,$L191)/1000,0)*1000,1000),0))</f>
        <v/>
      </c>
      <c r="ET191" s="41">
        <f>IF(BS191="","",IF(成就内容!BJ$124&lt;&gt;"",MAX(ROUNDUP(SMALL(BS$169:BS$218,$L191)/1000,0)*1000,1000),0))</f>
        <v>0</v>
      </c>
      <c r="EU191" s="41">
        <f>IF(BT191="","",IF(成就内容!BK$124&lt;&gt;"",MAX(ROUNDUP(SMALL(BT$169:BT$218,$L191)/1000,0)*1000,1000),0))</f>
        <v>0</v>
      </c>
      <c r="EV191" s="41">
        <f>IF(BU191="","",IF(成就内容!BL$124&lt;&gt;"",MAX(ROUNDUP(SMALL(BU$169:BU$218,$L191)/1000,0)*1000,1000),0))</f>
        <v>4498000</v>
      </c>
      <c r="EW191" s="41">
        <f>IF(BV191="","",IF(成就内容!BM$124&lt;&gt;"",MAX(ROUNDUP(SMALL(BV$169:BV$218,$L191)/1000,0)*1000,1000),0))</f>
        <v>0</v>
      </c>
      <c r="EX191" s="41" t="str">
        <f>IF(BW191="","",IF(成就内容!BN$124&lt;&gt;"",MAX(ROUNDUP(SMALL(BW$169:BW$218,$L191)/1000,0)*1000,1000),0))</f>
        <v/>
      </c>
      <c r="EY191" s="41">
        <f>IF(BX191="","",IF(成就内容!BO$124&lt;&gt;"",MAX(ROUNDUP(SMALL(BX$169:BX$218,$L191)/1000,0)*1000,1000),0))</f>
        <v>0</v>
      </c>
      <c r="EZ191" s="41">
        <f>IF(BY191="","",IF(成就内容!BP$124&lt;&gt;"",MAX(ROUNDUP(SMALL(BY$169:BY$218,$L191)/1000,0)*1000,1000),0))</f>
        <v>0</v>
      </c>
      <c r="FA191" s="41">
        <f>IF(BZ191="","",IF(成就内容!BQ$124&lt;&gt;"",MAX(ROUNDUP(SMALL(BZ$169:BZ$218,$L191)/1000,0)*1000,1000),0))</f>
        <v>0</v>
      </c>
      <c r="FB191" s="41" t="str">
        <f>IF(CA191="","",IF(成就内容!BR$124&lt;&gt;"",MAX(ROUNDUP(SMALL(CA$169:CA$218,$L191)/1000,0)*1000,1000),0))</f>
        <v/>
      </c>
      <c r="FC191" s="41" t="str">
        <f>IF(CB191="","",IF(成就内容!BS$124&lt;&gt;"",MAX(ROUNDUP(SMALL(CB$169:CB$218,$L191)/1000,0)*1000,1000),0))</f>
        <v/>
      </c>
      <c r="FD191" s="41">
        <f>IF(CC191="","",IF(成就内容!BT$124&lt;&gt;"",MAX(ROUNDUP(SMALL(CC$169:CC$218,$L191)/1000,0)*1000,1000),0))</f>
        <v>0</v>
      </c>
      <c r="FE191" s="41">
        <f>IF(CD191="","",IF(成就内容!BU$124&lt;&gt;"",MAX(ROUNDUP(SMALL(CD$169:CD$218,$L191)/1000,0)*1000,1000),0))</f>
        <v>0</v>
      </c>
      <c r="FF191" s="41" t="str">
        <f>IF(CE191="","",IF(成就内容!BV$124&lt;&gt;"",MAX(ROUNDUP(SMALL(CE$169:CE$218,$L191)/1000,0)*1000,1000),0))</f>
        <v/>
      </c>
      <c r="FG191" s="41">
        <f>IF(CF191="","",IF(成就内容!BW$124&lt;&gt;"",MAX(ROUNDUP(SMALL(CF$169:CF$218,$L191)/1000,0)*1000,1000),0))</f>
        <v>0</v>
      </c>
      <c r="FH191" s="41">
        <f>IF(CG191="","",IF(成就内容!BX$124&lt;&gt;"",MAX(ROUNDUP(SMALL(CG$169:CG$218,$L191)/1000,0)*1000,1000),0))</f>
        <v>0</v>
      </c>
      <c r="FI191" s="41">
        <f>IF(CH191="","",IF(成就内容!BY$124&lt;&gt;"",MAX(ROUNDUP(SMALL(CH$169:CH$218,$L191)/1000,0)*1000,1000),0))</f>
        <v>0</v>
      </c>
      <c r="FJ191" s="41">
        <f>IF(CI191="","",IF(成就内容!BZ$124&lt;&gt;"",MAX(ROUNDUP(SMALL(CI$169:CI$218,$L191)/1000,0)*1000,1000),0))</f>
        <v>0</v>
      </c>
    </row>
    <row r="192" spans="1:166" x14ac:dyDescent="0.15">
      <c r="L192" s="25">
        <v>24</v>
      </c>
      <c r="M192" s="41">
        <f>IF(成就内容!D30="","",INDEX($F$4:$F$178*成就内容!D$124/SUM(成就内容!$D$124:$BZ$124),成就内容!D86,1)-SUM(M$169:M191))</f>
        <v>0</v>
      </c>
      <c r="N192" s="41" t="str">
        <f>IF(成就内容!E30="","",INDEX($F$4:$F$178*成就内容!E$124/SUM(成就内容!$D$124:$BZ$124),成就内容!E86,1)-SUM(N$169:N191))</f>
        <v/>
      </c>
      <c r="O192" s="41" t="str">
        <f>IF(成就内容!F30="","",INDEX($F$4:$F$178*成就内容!F$124/SUM(成就内容!$D$124:$BZ$124),成就内容!F86,1)-SUM(O$169:O191))</f>
        <v/>
      </c>
      <c r="P192" s="41" t="str">
        <f>IF(成就内容!G30="","",INDEX($F$4:$F$178*成就内容!G$124/SUM(成就内容!$D$124:$BZ$124),成就内容!G86,1)-SUM(P$169:P191))</f>
        <v/>
      </c>
      <c r="Q192" s="41">
        <f>IF(成就内容!H30="","",INDEX($F$4:$F$178*成就内容!H$124/SUM(成就内容!$D$124:$BZ$124),成就内容!H86,1)-SUM(Q$169:Q191))</f>
        <v>0</v>
      </c>
      <c r="R192" s="41">
        <f>IF(成就内容!I30="","",INDEX($F$4:$F$178*成就内容!I$124/SUM(成就内容!$D$124:$BZ$124),成就内容!I86,1)-SUM(R$169:R191))</f>
        <v>0</v>
      </c>
      <c r="S192" s="41">
        <f>IF(成就内容!J30="","",INDEX($F$4:$F$178*成就内容!J$124/SUM(成就内容!$D$124:$BZ$124),成就内容!J86,1)-SUM(S$169:S191))</f>
        <v>0</v>
      </c>
      <c r="T192" s="41">
        <f>IF(成就内容!K30="","",INDEX($F$4:$F$178*成就内容!K$124/SUM(成就内容!$D$124:$BZ$124),成就内容!K86,1)-SUM(T$169:T191))</f>
        <v>0</v>
      </c>
      <c r="U192" s="41">
        <f>IF(成就内容!L30="","",INDEX($F$4:$F$178*成就内容!L$124/SUM(成就内容!$D$124:$BZ$124),成就内容!L86,1)-SUM(U$169:U191))</f>
        <v>0</v>
      </c>
      <c r="V192" s="41">
        <f>IF(成就内容!M30="","",INDEX($F$4:$F$178*成就内容!M$124/SUM(成就内容!$D$124:$BZ$124),成就内容!M86,1)-SUM(V$169:V191))</f>
        <v>10922080.592105262</v>
      </c>
      <c r="W192" s="41">
        <f>IF(成就内容!N30="","",INDEX($F$4:$F$178*成就内容!N$124/SUM(成就内容!$D$124:$BZ$124),成就内容!N86,1)-SUM(W$169:W191))</f>
        <v>0</v>
      </c>
      <c r="X192" s="41">
        <f>IF(成就内容!O30="","",INDEX($F$4:$F$178*成就内容!O$124/SUM(成就内容!$D$124:$BZ$124),成就内容!O86,1)-SUM(X$169:X191))</f>
        <v>0</v>
      </c>
      <c r="Y192" s="41" t="str">
        <f>IF(成就内容!P30="","",INDEX($F$4:$F$178*成就内容!P$124/SUM(成就内容!$D$124:$BZ$124),成就内容!P86,1)-SUM(Y$169:Y191))</f>
        <v/>
      </c>
      <c r="Z192" s="41">
        <f>IF(成就内容!Q30="","",INDEX($F$4:$F$178*成就内容!Q$124/SUM(成就内容!$D$124:$BZ$124),成就内容!Q86,1)-SUM(Z$169:Z191))</f>
        <v>0</v>
      </c>
      <c r="AA192" s="41">
        <f>IF(成就内容!R30="","",INDEX($F$4:$F$178*成就内容!R$124/SUM(成就内容!$D$124:$BZ$124),成就内容!R86,1)-SUM(AA$169:AA191))</f>
        <v>0</v>
      </c>
      <c r="AB192" s="41">
        <f>IF(成就内容!S30="","",INDEX($F$4:$F$178*成就内容!S$124/SUM(成就内容!$D$124:$BZ$124),成就内容!S86,1)-SUM(AB$169:AB191))</f>
        <v>0</v>
      </c>
      <c r="AC192" s="41">
        <f>IF(成就内容!T30="","",INDEX($F$4:$F$178*成就内容!T$124/SUM(成就内容!$D$124:$BZ$124),成就内容!T86,1)-SUM(AC$169:AC191))</f>
        <v>0</v>
      </c>
      <c r="AD192" s="41">
        <f>IF(成就内容!U30="","",INDEX($F$4:$F$178*成就内容!U$124/SUM(成就内容!$D$124:$BZ$124),成就内容!U86,1)-SUM(AD$169:AD191))</f>
        <v>0</v>
      </c>
      <c r="AE192" s="41">
        <f>IF(成就内容!V30="","",INDEX($F$4:$F$178*成就内容!V$124/SUM(成就内容!$D$124:$BZ$124),成就内容!V86,1)-SUM(AE$169:AE191))</f>
        <v>12849506.578947369</v>
      </c>
      <c r="AF192" s="41">
        <f>IF(成就内容!W30="","",INDEX($F$4:$F$178*成就内容!W$124/SUM(成就内容!$D$124:$BZ$124),成就内容!W86,1)-SUM(AF$169:AF191))</f>
        <v>0</v>
      </c>
      <c r="AG192" s="41">
        <f>IF(成就内容!X30="","",INDEX($F$4:$F$178*成就内容!X$124/SUM(成就内容!$D$124:$BZ$124),成就内容!X86,1)-SUM(AG$169:AG191))</f>
        <v>0</v>
      </c>
      <c r="AH192" s="41" t="str">
        <f>IF(成就内容!Y30="","",INDEX($F$4:$F$178*成就内容!Y$124/SUM(成就内容!$D$124:$BZ$124),成就内容!Y86,1)-SUM(AH$169:AH191))</f>
        <v/>
      </c>
      <c r="AI192" s="41" t="str">
        <f>IF(成就内容!Z30="","",INDEX($F$4:$F$178*成就内容!Z$124/SUM(成就内容!$D$124:$BZ$124),成就内容!Z86,1)-SUM(AI$169:AI191))</f>
        <v/>
      </c>
      <c r="AJ192" s="41" t="str">
        <f>IF(成就内容!AA30="","",INDEX($F$4:$F$178*成就内容!AA$124/SUM(成就内容!$D$124:$BZ$124),成就内容!AA86,1)-SUM(AJ$169:AJ191))</f>
        <v/>
      </c>
      <c r="AK192" s="41" t="str">
        <f>IF(成就内容!AB30="","",INDEX($F$4:$F$178*成就内容!AB$124/SUM(成就内容!$D$124:$BZ$124),成就内容!AB86,1)-SUM(AK$169:AK191))</f>
        <v/>
      </c>
      <c r="AL192" s="41">
        <f>IF(成就内容!AC30="","",INDEX($F$4:$F$178*成就内容!AC$124/SUM(成就内容!$D$124:$BZ$124),成就内容!AC86,1)-SUM(AL$169:AL191))</f>
        <v>5461040.296052631</v>
      </c>
      <c r="AM192" s="41">
        <f>IF(成就内容!AD30="","",INDEX($F$4:$F$178*成就内容!AD$124/SUM(成就内容!$D$124:$BZ$124),成就内容!AD86,1)-SUM(AM$169:AM191))</f>
        <v>6424753.2894736864</v>
      </c>
      <c r="AN192" s="41">
        <f>IF(成就内容!AE30="","",INDEX($F$4:$F$178*成就内容!AE$124/SUM(成就内容!$D$124:$BZ$124),成就内容!AE86,1)-SUM(AN$169:AN191))</f>
        <v>6424753.2894736864</v>
      </c>
      <c r="AO192" s="41">
        <f>IF(成就内容!AF30="","",INDEX($F$4:$F$178*成就内容!AF$124/SUM(成就内容!$D$124:$BZ$124),成就内容!AF86,1)-SUM(AO$169:AO191))</f>
        <v>6424753.2894736864</v>
      </c>
      <c r="AP192" s="41">
        <f>IF(成就内容!AG30="","",INDEX($F$4:$F$178*成就内容!AG$124/SUM(成就内容!$D$124:$BZ$124),成就内容!AG86,1)-SUM(AP$169:AP191))</f>
        <v>0</v>
      </c>
      <c r="AQ192" s="41">
        <f>IF(成就内容!AH30="","",INDEX($F$4:$F$178*成就内容!AH$124/SUM(成就内容!$D$124:$BZ$124),成就内容!AH86,1)-SUM(AQ$169:AQ191))</f>
        <v>0</v>
      </c>
      <c r="AR192" s="41">
        <f>IF(成就内容!AI30="","",INDEX($F$4:$F$178*成就内容!AI$124/SUM(成就内容!$D$124:$BZ$124),成就内容!AI86,1)-SUM(AR$169:AR191))</f>
        <v>0</v>
      </c>
      <c r="AS192" s="41">
        <f>IF(成就内容!AJ30="","",INDEX($F$4:$F$178*成就内容!AJ$124/SUM(成就内容!$D$124:$BZ$124),成就内容!AJ86,1)-SUM(AS$169:AS191))</f>
        <v>0</v>
      </c>
      <c r="AT192" s="41" t="str">
        <f>IF(成就内容!AK30="","",INDEX($F$4:$F$178*成就内容!AK$124/SUM(成就内容!$D$124:$BZ$124),成就内容!AK86,1)-SUM(AT$169:AT191))</f>
        <v/>
      </c>
      <c r="AU192" s="41" t="str">
        <f>IF(成就内容!AL30="","",INDEX($F$4:$F$178*成就内容!AL$124/SUM(成就内容!$D$124:$BZ$124),成就内容!AL86,1)-SUM(AU$169:AU191))</f>
        <v/>
      </c>
      <c r="AV192" s="41">
        <f>IF(成就内容!AM30="","",INDEX($F$4:$F$178*成就内容!AM$124/SUM(成就内容!$D$124:$BZ$124),成就内容!AM86,1)-SUM(AV$169:AV191))</f>
        <v>0</v>
      </c>
      <c r="AW192" s="41">
        <f>IF(成就内容!AN30="","",INDEX($F$4:$F$178*成就内容!AN$124/SUM(成就内容!$D$124:$BZ$124),成就内容!AN86,1)-SUM(AW$169:AW191))</f>
        <v>0</v>
      </c>
      <c r="AX192" s="41">
        <f>IF(成就内容!AO30="","",INDEX($F$4:$F$178*成就内容!AO$124/SUM(成就内容!$D$124:$BZ$124),成就内容!AO86,1)-SUM(AX$169:AX191))</f>
        <v>0</v>
      </c>
      <c r="AY192" s="41">
        <f>IF(成就内容!AP30="","",INDEX($F$4:$F$178*成就内容!AP$124/SUM(成就内容!$D$124:$BZ$124),成就内容!AP86,1)-SUM(AY$169:AY191))</f>
        <v>0</v>
      </c>
      <c r="AZ192" s="41">
        <f>IF(成就内容!AQ30="","",INDEX($F$4:$F$178*成就内容!AQ$124/SUM(成就内容!$D$124:$BZ$124),成就内容!AQ86,1)-SUM(AZ$169:AZ191))</f>
        <v>0</v>
      </c>
      <c r="BA192" s="41">
        <f>IF(成就内容!AR30="","",INDEX($F$4:$F$178*成就内容!AR$124/SUM(成就内容!$D$124:$BZ$124),成就内容!AR86,1)-SUM(BA$169:BA191))</f>
        <v>0</v>
      </c>
      <c r="BB192" s="41">
        <f>IF(成就内容!AS30="","",INDEX($F$4:$F$178*成就内容!AS$124/SUM(成就内容!$D$124:$BZ$124),成就内容!AS86,1)-SUM(BB$169:BB191))</f>
        <v>0</v>
      </c>
      <c r="BC192" s="41">
        <f>IF(成就内容!AT30="","",INDEX($F$4:$F$178*成就内容!AT$124/SUM(成就内容!$D$124:$BZ$124),成就内容!AT86,1)-SUM(BC$169:BC191))</f>
        <v>0</v>
      </c>
      <c r="BD192" s="41">
        <f>IF(成就内容!AU30="","",INDEX($F$4:$F$178*成就内容!AU$124/SUM(成就内容!$D$124:$BZ$124),成就内容!AU86,1)-SUM(BD$169:BD191))</f>
        <v>12849506.578947365</v>
      </c>
      <c r="BE192" s="41" t="str">
        <f>IF(成就内容!AV30="","",INDEX($F$4:$F$178*成就内容!AV$124/SUM(成就内容!$D$124:$BZ$124),成就内容!AV86,1)-SUM(BE$169:BE191))</f>
        <v/>
      </c>
      <c r="BF192" s="41">
        <f>IF(成就内容!AW30="","",INDEX($F$4:$F$178*成就内容!AW$124/SUM(成就内容!$D$124:$BZ$124),成就内容!AW86,1)-SUM(BF$169:BF191))</f>
        <v>0</v>
      </c>
      <c r="BG192" s="41">
        <f>IF(成就内容!AX30="","",INDEX($F$4:$F$178*成就内容!AX$124/SUM(成就内容!$D$124:$BZ$124),成就内容!AX86,1)-SUM(BG$169:BG191))</f>
        <v>12849506.578947365</v>
      </c>
      <c r="BH192" s="41">
        <f>IF(成就内容!AY30="","",INDEX($F$4:$F$178*成就内容!AY$124/SUM(成就内容!$D$124:$BZ$124),成就内容!AY86,1)-SUM(BH$169:BH191))</f>
        <v>0</v>
      </c>
      <c r="BI192" s="41">
        <f>IF(成就内容!AZ30="","",INDEX($F$4:$F$178*成就内容!AZ$124/SUM(成就内容!$D$124:$BZ$124),成就内容!AZ86,1)-SUM(BI$169:BI191))</f>
        <v>0</v>
      </c>
      <c r="BJ192" s="41">
        <f>IF(成就内容!BA30="","",INDEX($F$4:$F$178*成就内容!BA$124/SUM(成就内容!$D$124:$BZ$124),成就内容!BA86,1)-SUM(BJ$169:BJ191))</f>
        <v>0</v>
      </c>
      <c r="BK192" s="41">
        <f>IF(成就内容!BB30="","",INDEX($F$4:$F$178*成就内容!BB$124/SUM(成就内容!$D$124:$BZ$124),成就内容!BB86,1)-SUM(BK$169:BK191))</f>
        <v>0</v>
      </c>
      <c r="BL192" s="41">
        <f>IF(成就内容!BC30="","",INDEX($F$4:$F$178*成就内容!BC$124/SUM(成就内容!$D$124:$BZ$124),成就内容!BC86,1)-SUM(BL$169:BL191))</f>
        <v>12849506.578947369</v>
      </c>
      <c r="BM192" s="41">
        <f>IF(成就内容!BD30="","",INDEX($F$4:$F$178*成就内容!BD$124/SUM(成就内容!$D$124:$BZ$124),成就内容!BD86,1)-SUM(BM$169:BM191))</f>
        <v>0</v>
      </c>
      <c r="BN192" s="41">
        <f>IF(成就内容!BE30="","",INDEX($F$4:$F$178*成就内容!BE$124/SUM(成就内容!$D$124:$BZ$124),成就内容!BE86,1)-SUM(BN$169:BN191))</f>
        <v>0</v>
      </c>
      <c r="BO192" s="41">
        <f>IF(成就内容!BF30="","",INDEX($F$4:$F$178*成就内容!BF$124/SUM(成就内容!$D$124:$BZ$124),成就内容!BF86,1)-SUM(BO$169:BO191))</f>
        <v>0</v>
      </c>
      <c r="BP192" s="41">
        <f>IF(成就内容!BG30="","",INDEX($F$4:$F$178*成就内容!BG$124/SUM(成就内容!$D$124:$BZ$124),成就内容!BG86,1)-SUM(BP$169:BP191))</f>
        <v>0</v>
      </c>
      <c r="BQ192" s="41">
        <f>IF(成就内容!BH30="","",INDEX($F$4:$F$178*成就内容!BH$124/SUM(成就内容!$D$124:$BZ$124),成就内容!BH86,1)-SUM(BQ$169:BQ191))</f>
        <v>0</v>
      </c>
      <c r="BR192" s="41" t="str">
        <f>IF(成就内容!BI30="","",INDEX($F$4:$F$178*成就内容!BI$124/SUM(成就内容!$D$124:$BZ$124),成就内容!BI86,1)-SUM(BR$169:BR191))</f>
        <v/>
      </c>
      <c r="BS192" s="41">
        <f>IF(成就内容!BJ30="","",INDEX($F$4:$F$178*成就内容!BJ$124/SUM(成就内容!$D$124:$BZ$124),成就内容!BJ86,1)-SUM(BS$169:BS191))</f>
        <v>0</v>
      </c>
      <c r="BT192" s="41">
        <f>IF(成就内容!BK30="","",INDEX($F$4:$F$178*成就内容!BK$124/SUM(成就内容!$D$124:$BZ$124),成就内容!BK86,1)-SUM(BT$169:BT191))</f>
        <v>0</v>
      </c>
      <c r="BU192" s="41">
        <f>IF(成就内容!BL30="","",INDEX($F$4:$F$178*成就内容!BL$124/SUM(成就内容!$D$124:$BZ$124),成就内容!BL86,1)-SUM(BU$169:BU191))</f>
        <v>6424753.2894736845</v>
      </c>
      <c r="BV192" s="41">
        <f>IF(成就内容!BM30="","",INDEX($F$4:$F$178*成就内容!BM$124/SUM(成就内容!$D$124:$BZ$124),成就内容!BM86,1)-SUM(BV$169:BV191))</f>
        <v>0</v>
      </c>
      <c r="BW192" s="41" t="str">
        <f>IF(成就内容!BN30="","",INDEX($F$4:$F$178*成就内容!BN$124/SUM(成就内容!$D$124:$BZ$124),成就内容!BN86,1)-SUM(BW$169:BW191))</f>
        <v/>
      </c>
      <c r="BX192" s="41">
        <f>IF(成就内容!BO30="","",INDEX($F$4:$F$178*成就内容!BO$124/SUM(成就内容!$D$124:$BZ$124),成就内容!BO86,1)-SUM(BX$169:BX191))</f>
        <v>0</v>
      </c>
      <c r="BY192" s="41">
        <f>IF(成就内容!BP30="","",INDEX($F$4:$F$178*成就内容!BP$124/SUM(成就内容!$D$124:$BZ$124),成就内容!BP86,1)-SUM(BY$169:BY191))</f>
        <v>0</v>
      </c>
      <c r="BZ192" s="41">
        <f>IF(成就内容!BQ30="","",INDEX($F$4:$F$178*成就内容!BQ$124/SUM(成就内容!$D$124:$BZ$124),成就内容!BQ86,1)-SUM(BZ$169:BZ191))</f>
        <v>0</v>
      </c>
      <c r="CA192" s="41" t="str">
        <f>IF(成就内容!BR30="","",INDEX($F$4:$F$178*成就内容!BR$124/SUM(成就内容!$D$124:$BZ$124),成就内容!BR86,1)-SUM(CA$169:CA191))</f>
        <v/>
      </c>
      <c r="CB192" s="41" t="str">
        <f>IF(成就内容!BS30="","",INDEX($F$4:$F$178*成就内容!BS$124/SUM(成就内容!$D$124:$BZ$124),成就内容!BS86,1)-SUM(CB$169:CB191))</f>
        <v/>
      </c>
      <c r="CC192" s="41">
        <f>IF(成就内容!BT30="","",INDEX($F$4:$F$178*成就内容!BT$124/SUM(成就内容!$D$124:$BZ$124),成就内容!BT86,1)-SUM(CC$169:CC191))</f>
        <v>0</v>
      </c>
      <c r="CD192" s="41">
        <f>IF(成就内容!BU30="","",INDEX($F$4:$F$178*成就内容!BU$124/SUM(成就内容!$D$124:$BZ$124),成就内容!BU86,1)-SUM(CD$169:CD191))</f>
        <v>0</v>
      </c>
      <c r="CE192" s="41" t="str">
        <f>IF(成就内容!BV30="","",INDEX($F$4:$F$178*成就内容!BV$124/SUM(成就内容!$D$124:$BZ$124),成就内容!BV86,1)-SUM(CE$169:CE191))</f>
        <v/>
      </c>
      <c r="CF192" s="41">
        <f>IF(成就内容!BW30="","",INDEX($F$4:$F$178*成就内容!BW$124/SUM(成就内容!$D$124:$BZ$124),成就内容!BW86,1)-SUM(CF$169:CF191))</f>
        <v>0</v>
      </c>
      <c r="CG192" s="41">
        <f>IF(成就内容!BX30="","",INDEX($F$4:$F$178*成就内容!BX$124/SUM(成就内容!$D$124:$BZ$124),成就内容!BX86,1)-SUM(CG$169:CG191))</f>
        <v>0</v>
      </c>
      <c r="CH192" s="41">
        <f>IF(成就内容!BY30="","",INDEX($F$4:$F$178*成就内容!BY$124/SUM(成就内容!$D$124:$BZ$124),成就内容!BY86,1)-SUM(CH$169:CH191))</f>
        <v>0</v>
      </c>
      <c r="CI192" s="41">
        <f>IF(成就内容!BZ30="","",INDEX($F$4:$F$178*成就内容!BZ$124/SUM(成就内容!$D$124:$BZ$124),成就内容!BZ86,1)-SUM(CI$169:CI191))</f>
        <v>0</v>
      </c>
      <c r="CM192" s="43">
        <v>24</v>
      </c>
      <c r="CN192" s="41">
        <f>IF(M192="","",IF(成就内容!D$124&lt;&gt;"",MAX(ROUNDUP(SMALL(M$169:M$218,$L192)/1000,0)*1000,1000),0))</f>
        <v>0</v>
      </c>
      <c r="CO192" s="41" t="str">
        <f>IF(N192="","",IF(成就内容!E$124&lt;&gt;"",MAX(ROUNDUP(SMALL(N$169:N$218,$L192)/1000,0)*1000,1000),0))</f>
        <v/>
      </c>
      <c r="CP192" s="41" t="str">
        <f>IF(O192="","",IF(成就内容!F$124&lt;&gt;"",MAX(ROUNDUP(SMALL(O$169:O$218,$L192)/1000,0)*1000,1000),0))</f>
        <v/>
      </c>
      <c r="CQ192" s="41" t="str">
        <f>IF(P192="","",IF(成就内容!G$124&lt;&gt;"",MAX(ROUNDUP(SMALL(P$169:P$218,$L192)/1000,0)*1000,1000),0))</f>
        <v/>
      </c>
      <c r="CR192" s="41">
        <f>IF(Q192="","",IF(成就内容!H$124&lt;&gt;"",MAX(ROUNDUP(SMALL(Q$169:Q$218,$L192)/1000,0)*1000,1000),0))</f>
        <v>0</v>
      </c>
      <c r="CS192" s="41">
        <f>IF(R192="","",IF(成就内容!I$124&lt;&gt;"",MAX(ROUNDUP(SMALL(R$169:R$218,$L192)/1000,0)*1000,1000),0))</f>
        <v>0</v>
      </c>
      <c r="CT192" s="41">
        <f>IF(S192="","",IF(成就内容!J$124&lt;&gt;"",MAX(ROUNDUP(SMALL(S$169:S$218,$L192)/1000,0)*1000,1000),0))</f>
        <v>0</v>
      </c>
      <c r="CU192" s="41">
        <f>IF(T192="","",IF(成就内容!K$124&lt;&gt;"",MAX(ROUNDUP(SMALL(T$169:T$218,$L192)/1000,0)*1000,1000),0))</f>
        <v>0</v>
      </c>
      <c r="CV192" s="41">
        <f>IF(U192="","",IF(成就内容!L$124&lt;&gt;"",MAX(ROUNDUP(SMALL(U$169:U$218,$L192)/1000,0)*1000,1000),0))</f>
        <v>0</v>
      </c>
      <c r="CW192" s="41">
        <f>IF(V192="","",IF(成就内容!M$124&lt;&gt;"",MAX(ROUNDUP(SMALL(V$169:V$218,$L192)/1000,0)*1000,1000),0))</f>
        <v>10923000</v>
      </c>
      <c r="CX192" s="41">
        <f>IF(W192="","",IF(成就内容!N$124&lt;&gt;"",MAX(ROUNDUP(SMALL(W$169:W$218,$L192)/1000,0)*1000,1000),0))</f>
        <v>0</v>
      </c>
      <c r="CY192" s="41">
        <f>IF(X192="","",IF(成就内容!O$124&lt;&gt;"",MAX(ROUNDUP(SMALL(X$169:X$218,$L192)/1000,0)*1000,1000),0))</f>
        <v>0</v>
      </c>
      <c r="CZ192" s="41" t="str">
        <f>IF(Y192="","",IF(成就内容!P$124&lt;&gt;"",MAX(ROUNDUP(SMALL(Y$169:Y$218,$L192)/1000,0)*1000,1000),0))</f>
        <v/>
      </c>
      <c r="DA192" s="41">
        <f>IF(Z192="","",IF(成就内容!Q$124&lt;&gt;"",MAX(ROUNDUP(SMALL(Z$169:Z$218,$L192)/1000,0)*1000,1000),0))</f>
        <v>0</v>
      </c>
      <c r="DB192" s="41">
        <f>IF(AA192="","",IF(成就内容!R$124&lt;&gt;"",MAX(ROUNDUP(SMALL(AA$169:AA$218,$L192)/1000,0)*1000,1000),0))</f>
        <v>0</v>
      </c>
      <c r="DC192" s="41">
        <f>IF(AB192="","",IF(成就内容!S$124&lt;&gt;"",MAX(ROUNDUP(SMALL(AB$169:AB$218,$L192)/1000,0)*1000,1000),0))</f>
        <v>0</v>
      </c>
      <c r="DD192" s="41">
        <f>IF(AC192="","",IF(成就内容!T$124&lt;&gt;"",MAX(ROUNDUP(SMALL(AC$169:AC$218,$L192)/1000,0)*1000,1000),0))</f>
        <v>0</v>
      </c>
      <c r="DE192" s="41">
        <f>IF(AD192="","",IF(成就内容!U$124&lt;&gt;"",MAX(ROUNDUP(SMALL(AD$169:AD$218,$L192)/1000,0)*1000,1000),0))</f>
        <v>0</v>
      </c>
      <c r="DF192" s="41">
        <f>IF(AE192="","",IF(成就内容!V$124&lt;&gt;"",MAX(ROUNDUP(SMALL(AE$169:AE$218,$L192)/1000,0)*1000,1000),0))</f>
        <v>12850000</v>
      </c>
      <c r="DG192" s="41">
        <f>IF(AF192="","",IF(成就内容!W$124&lt;&gt;"",MAX(ROUNDUP(SMALL(AF$169:AF$218,$L192)/1000,0)*1000,1000),0))</f>
        <v>0</v>
      </c>
      <c r="DH192" s="41">
        <f>IF(AG192="","",IF(成就内容!X$124&lt;&gt;"",MAX(ROUNDUP(SMALL(AG$169:AG$218,$L192)/1000,0)*1000,1000),0))</f>
        <v>0</v>
      </c>
      <c r="DI192" s="41" t="str">
        <f>IF(AH192="","",IF(成就内容!Y$124&lt;&gt;"",MAX(ROUNDUP(SMALL(AH$169:AH$218,$L192)/1000,0)*1000,1000),0))</f>
        <v/>
      </c>
      <c r="DJ192" s="41" t="str">
        <f>IF(AI192="","",IF(成就内容!Z$124&lt;&gt;"",MAX(ROUNDUP(SMALL(AI$169:AI$218,$L192)/1000,0)*1000,1000),0))</f>
        <v/>
      </c>
      <c r="DK192" s="41" t="str">
        <f>IF(AJ192="","",IF(成就内容!AA$124&lt;&gt;"",MAX(ROUNDUP(SMALL(AJ$169:AJ$218,$L192)/1000,0)*1000,1000),0))</f>
        <v/>
      </c>
      <c r="DL192" s="41" t="str">
        <f>IF(AK192="","",IF(成就内容!AB$124&lt;&gt;"",MAX(ROUNDUP(SMALL(AK$169:AK$218,$L192)/1000,0)*1000,1000),0))</f>
        <v/>
      </c>
      <c r="DM192" s="41">
        <f>IF(AL192="","",IF(成就内容!AC$124&lt;&gt;"",MAX(ROUNDUP(SMALL(AL$169:AL$218,$L192)/1000,0)*1000,1000),0))</f>
        <v>5462000</v>
      </c>
      <c r="DN192" s="41">
        <f>IF(AM192="","",IF(成就内容!AD$124&lt;&gt;"",MAX(ROUNDUP(SMALL(AM$169:AM$218,$L192)/1000,0)*1000,1000),0))</f>
        <v>6425000</v>
      </c>
      <c r="DO192" s="41">
        <f>IF(AN192="","",IF(成就内容!AE$124&lt;&gt;"",MAX(ROUNDUP(SMALL(AN$169:AN$218,$L192)/1000,0)*1000,1000),0))</f>
        <v>6425000</v>
      </c>
      <c r="DP192" s="41">
        <f>IF(AO192="","",IF(成就内容!AF$124&lt;&gt;"",MAX(ROUNDUP(SMALL(AO$169:AO$218,$L192)/1000,0)*1000,1000),0))</f>
        <v>6425000</v>
      </c>
      <c r="DQ192" s="41">
        <f>IF(AP192="","",IF(成就内容!AG$124&lt;&gt;"",MAX(ROUNDUP(SMALL(AP$169:AP$218,$L192)/1000,0)*1000,1000),0))</f>
        <v>0</v>
      </c>
      <c r="DR192" s="41">
        <f>IF(AQ192="","",IF(成就内容!AH$124&lt;&gt;"",MAX(ROUNDUP(SMALL(AQ$169:AQ$218,$L192)/1000,0)*1000,1000),0))</f>
        <v>0</v>
      </c>
      <c r="DS192" s="41">
        <f>IF(AR192="","",IF(成就内容!AI$124&lt;&gt;"",MAX(ROUNDUP(SMALL(AR$169:AR$218,$L192)/1000,0)*1000,1000),0))</f>
        <v>0</v>
      </c>
      <c r="DT192" s="41">
        <f>IF(AS192="","",IF(成就内容!AJ$124&lt;&gt;"",MAX(ROUNDUP(SMALL(AS$169:AS$218,$L192)/1000,0)*1000,1000),0))</f>
        <v>0</v>
      </c>
      <c r="DU192" s="41" t="str">
        <f>IF(AT192="","",IF(成就内容!AK$124&lt;&gt;"",MAX(ROUNDUP(SMALL(AT$169:AT$218,$L192)/1000,0)*1000,1000),0))</f>
        <v/>
      </c>
      <c r="DV192" s="41" t="str">
        <f>IF(AU192="","",IF(成就内容!AL$124&lt;&gt;"",MAX(ROUNDUP(SMALL(AU$169:AU$218,$L192)/1000,0)*1000,1000),0))</f>
        <v/>
      </c>
      <c r="DW192" s="41">
        <f>IF(AV192="","",IF(成就内容!AM$124&lt;&gt;"",MAX(ROUNDUP(SMALL(AV$169:AV$218,$L192)/1000,0)*1000,1000),0))</f>
        <v>0</v>
      </c>
      <c r="DX192" s="41">
        <f>IF(AW192="","",IF(成就内容!AN$124&lt;&gt;"",MAX(ROUNDUP(SMALL(AW$169:AW$218,$L192)/1000,0)*1000,1000),0))</f>
        <v>0</v>
      </c>
      <c r="DY192" s="41">
        <f>IF(AX192="","",IF(成就内容!AO$124&lt;&gt;"",MAX(ROUNDUP(SMALL(AX$169:AX$218,$L192)/1000,0)*1000,1000),0))</f>
        <v>0</v>
      </c>
      <c r="DZ192" s="41">
        <f>IF(AY192="","",IF(成就内容!AP$124&lt;&gt;"",MAX(ROUNDUP(SMALL(AY$169:AY$218,$L192)/1000,0)*1000,1000),0))</f>
        <v>0</v>
      </c>
      <c r="EA192" s="41">
        <f>IF(AZ192="","",IF(成就内容!AQ$124&lt;&gt;"",MAX(ROUNDUP(SMALL(AZ$169:AZ$218,$L192)/1000,0)*1000,1000),0))</f>
        <v>0</v>
      </c>
      <c r="EB192" s="41">
        <f>IF(BA192="","",IF(成就内容!AR$124&lt;&gt;"",MAX(ROUNDUP(SMALL(BA$169:BA$218,$L192)/1000,0)*1000,1000),0))</f>
        <v>0</v>
      </c>
      <c r="EC192" s="41">
        <f>IF(BB192="","",IF(成就内容!AS$124&lt;&gt;"",MAX(ROUNDUP(SMALL(BB$169:BB$218,$L192)/1000,0)*1000,1000),0))</f>
        <v>0</v>
      </c>
      <c r="ED192" s="41">
        <f>IF(BC192="","",IF(成就内容!AT$124&lt;&gt;"",MAX(ROUNDUP(SMALL(BC$169:BC$218,$L192)/1000,0)*1000,1000),0))</f>
        <v>0</v>
      </c>
      <c r="EE192" s="41">
        <f>IF(BD192="","",IF(成就内容!AU$124&lt;&gt;"",MAX(ROUNDUP(SMALL(BD$169:BD$218,$L192)/1000,0)*1000,1000),0))</f>
        <v>12850000</v>
      </c>
      <c r="EF192" s="41" t="str">
        <f>IF(BE192="","",IF(成就内容!AV$124&lt;&gt;"",MAX(ROUNDUP(SMALL(BE$169:BE$218,$L192)/1000,0)*1000,1000),0))</f>
        <v/>
      </c>
      <c r="EG192" s="41">
        <f>IF(BF192="","",IF(成就内容!AW$124&lt;&gt;"",MAX(ROUNDUP(SMALL(BF$169:BF$218,$L192)/1000,0)*1000,1000),0))</f>
        <v>0</v>
      </c>
      <c r="EH192" s="41">
        <f>IF(BG192="","",IF(成就内容!AX$124&lt;&gt;"",MAX(ROUNDUP(SMALL(BG$169:BG$218,$L192)/1000,0)*1000,1000),0))</f>
        <v>12850000</v>
      </c>
      <c r="EI192" s="41">
        <f>IF(BH192="","",IF(成就内容!AY$124&lt;&gt;"",MAX(ROUNDUP(SMALL(BH$169:BH$218,$L192)/1000,0)*1000,1000),0))</f>
        <v>0</v>
      </c>
      <c r="EJ192" s="41">
        <f>IF(BI192="","",IF(成就内容!AZ$124&lt;&gt;"",MAX(ROUNDUP(SMALL(BI$169:BI$218,$L192)/1000,0)*1000,1000),0))</f>
        <v>0</v>
      </c>
      <c r="EK192" s="41">
        <f>IF(BJ192="","",IF(成就内容!BA$124&lt;&gt;"",MAX(ROUNDUP(SMALL(BJ$169:BJ$218,$L192)/1000,0)*1000,1000),0))</f>
        <v>0</v>
      </c>
      <c r="EL192" s="41">
        <f>IF(BK192="","",IF(成就内容!BB$124&lt;&gt;"",MAX(ROUNDUP(SMALL(BK$169:BK$218,$L192)/1000,0)*1000,1000),0))</f>
        <v>0</v>
      </c>
      <c r="EM192" s="41">
        <f>IF(BL192="","",IF(成就内容!BC$124&lt;&gt;"",MAX(ROUNDUP(SMALL(BL$169:BL$218,$L192)/1000,0)*1000,1000),0))</f>
        <v>12850000</v>
      </c>
      <c r="EN192" s="41">
        <f>IF(BM192="","",IF(成就内容!BD$124&lt;&gt;"",MAX(ROUNDUP(SMALL(BM$169:BM$218,$L192)/1000,0)*1000,1000),0))</f>
        <v>0</v>
      </c>
      <c r="EO192" s="41">
        <f>IF(BN192="","",IF(成就内容!BE$124&lt;&gt;"",MAX(ROUNDUP(SMALL(BN$169:BN$218,$L192)/1000,0)*1000,1000),0))</f>
        <v>0</v>
      </c>
      <c r="EP192" s="41">
        <f>IF(BO192="","",IF(成就内容!BF$124&lt;&gt;"",MAX(ROUNDUP(SMALL(BO$169:BO$218,$L192)/1000,0)*1000,1000),0))</f>
        <v>0</v>
      </c>
      <c r="EQ192" s="41">
        <f>IF(BP192="","",IF(成就内容!BG$124&lt;&gt;"",MAX(ROUNDUP(SMALL(BP$169:BP$218,$L192)/1000,0)*1000,1000),0))</f>
        <v>0</v>
      </c>
      <c r="ER192" s="41">
        <f>IF(BQ192="","",IF(成就内容!BH$124&lt;&gt;"",MAX(ROUNDUP(SMALL(BQ$169:BQ$218,$L192)/1000,0)*1000,1000),0))</f>
        <v>0</v>
      </c>
      <c r="ES192" s="41" t="str">
        <f>IF(BR192="","",IF(成就内容!BI$124&lt;&gt;"",MAX(ROUNDUP(SMALL(BR$169:BR$218,$L192)/1000,0)*1000,1000),0))</f>
        <v/>
      </c>
      <c r="ET192" s="41">
        <f>IF(BS192="","",IF(成就内容!BJ$124&lt;&gt;"",MAX(ROUNDUP(SMALL(BS$169:BS$218,$L192)/1000,0)*1000,1000),0))</f>
        <v>0</v>
      </c>
      <c r="EU192" s="41">
        <f>IF(BT192="","",IF(成就内容!BK$124&lt;&gt;"",MAX(ROUNDUP(SMALL(BT$169:BT$218,$L192)/1000,0)*1000,1000),0))</f>
        <v>0</v>
      </c>
      <c r="EV192" s="41">
        <f>IF(BU192="","",IF(成就内容!BL$124&lt;&gt;"",MAX(ROUNDUP(SMALL(BU$169:BU$218,$L192)/1000,0)*1000,1000),0))</f>
        <v>6425000</v>
      </c>
      <c r="EW192" s="41">
        <f>IF(BV192="","",IF(成就内容!BM$124&lt;&gt;"",MAX(ROUNDUP(SMALL(BV$169:BV$218,$L192)/1000,0)*1000,1000),0))</f>
        <v>0</v>
      </c>
      <c r="EX192" s="41" t="str">
        <f>IF(BW192="","",IF(成就内容!BN$124&lt;&gt;"",MAX(ROUNDUP(SMALL(BW$169:BW$218,$L192)/1000,0)*1000,1000),0))</f>
        <v/>
      </c>
      <c r="EY192" s="41">
        <f>IF(BX192="","",IF(成就内容!BO$124&lt;&gt;"",MAX(ROUNDUP(SMALL(BX$169:BX$218,$L192)/1000,0)*1000,1000),0))</f>
        <v>0</v>
      </c>
      <c r="EZ192" s="41">
        <f>IF(BY192="","",IF(成就内容!BP$124&lt;&gt;"",MAX(ROUNDUP(SMALL(BY$169:BY$218,$L192)/1000,0)*1000,1000),0))</f>
        <v>0</v>
      </c>
      <c r="FA192" s="41">
        <f>IF(BZ192="","",IF(成就内容!BQ$124&lt;&gt;"",MAX(ROUNDUP(SMALL(BZ$169:BZ$218,$L192)/1000,0)*1000,1000),0))</f>
        <v>0</v>
      </c>
      <c r="FB192" s="41" t="str">
        <f>IF(CA192="","",IF(成就内容!BR$124&lt;&gt;"",MAX(ROUNDUP(SMALL(CA$169:CA$218,$L192)/1000,0)*1000,1000),0))</f>
        <v/>
      </c>
      <c r="FC192" s="41" t="str">
        <f>IF(CB192="","",IF(成就内容!BS$124&lt;&gt;"",MAX(ROUNDUP(SMALL(CB$169:CB$218,$L192)/1000,0)*1000,1000),0))</f>
        <v/>
      </c>
      <c r="FD192" s="41">
        <f>IF(CC192="","",IF(成就内容!BT$124&lt;&gt;"",MAX(ROUNDUP(SMALL(CC$169:CC$218,$L192)/1000,0)*1000,1000),0))</f>
        <v>0</v>
      </c>
      <c r="FE192" s="41">
        <f>IF(CD192="","",IF(成就内容!BU$124&lt;&gt;"",MAX(ROUNDUP(SMALL(CD$169:CD$218,$L192)/1000,0)*1000,1000),0))</f>
        <v>0</v>
      </c>
      <c r="FF192" s="41" t="str">
        <f>IF(CE192="","",IF(成就内容!BV$124&lt;&gt;"",MAX(ROUNDUP(SMALL(CE$169:CE$218,$L192)/1000,0)*1000,1000),0))</f>
        <v/>
      </c>
      <c r="FG192" s="41">
        <f>IF(CF192="","",IF(成就内容!BW$124&lt;&gt;"",MAX(ROUNDUP(SMALL(CF$169:CF$218,$L192)/1000,0)*1000,1000),0))</f>
        <v>0</v>
      </c>
      <c r="FH192" s="41">
        <f>IF(CG192="","",IF(成就内容!BX$124&lt;&gt;"",MAX(ROUNDUP(SMALL(CG$169:CG$218,$L192)/1000,0)*1000,1000),0))</f>
        <v>0</v>
      </c>
      <c r="FI192" s="41">
        <f>IF(CH192="","",IF(成就内容!BY$124&lt;&gt;"",MAX(ROUNDUP(SMALL(CH$169:CH$218,$L192)/1000,0)*1000,1000),0))</f>
        <v>0</v>
      </c>
      <c r="FJ192" s="41">
        <f>IF(CI192="","",IF(成就内容!BZ$124&lt;&gt;"",MAX(ROUNDUP(SMALL(CI$169:CI$218,$L192)/1000,0)*1000,1000),0))</f>
        <v>0</v>
      </c>
    </row>
    <row r="193" spans="10:166" s="96" customFormat="1" x14ac:dyDescent="0.15">
      <c r="J193" s="19"/>
      <c r="L193" s="43">
        <v>25</v>
      </c>
      <c r="M193" s="41">
        <f>IF(成就内容!D31="","",INDEX($F$4:$F$178*成就内容!D$124/SUM(成就内容!$D$124:$BZ$124),成就内容!D87,1)-SUM(M$169:M192))</f>
        <v>0</v>
      </c>
      <c r="N193" s="41" t="str">
        <f>IF(成就内容!E31="","",INDEX($F$4:$F$178*成就内容!E$124/SUM(成就内容!$D$124:$BZ$124),成就内容!E87,1)-SUM(N$169:N192))</f>
        <v/>
      </c>
      <c r="O193" s="41" t="str">
        <f>IF(成就内容!F31="","",INDEX($F$4:$F$178*成就内容!F$124/SUM(成就内容!$D$124:$BZ$124),成就内容!F87,1)-SUM(O$169:O192))</f>
        <v/>
      </c>
      <c r="P193" s="41" t="str">
        <f>IF(成就内容!G31="","",INDEX($F$4:$F$178*成就内容!G$124/SUM(成就内容!$D$124:$BZ$124),成就内容!G87,1)-SUM(P$169:P192))</f>
        <v/>
      </c>
      <c r="Q193" s="41">
        <f>IF(成就内容!H31="","",INDEX($F$4:$F$178*成就内容!H$124/SUM(成就内容!$D$124:$BZ$124),成就内容!H87,1)-SUM(Q$169:Q192))</f>
        <v>0</v>
      </c>
      <c r="R193" s="41">
        <f>IF(成就内容!I31="","",INDEX($F$4:$F$178*成就内容!I$124/SUM(成就内容!$D$124:$BZ$124),成就内容!I87,1)-SUM(R$169:R192))</f>
        <v>0</v>
      </c>
      <c r="S193" s="41">
        <f>IF(成就内容!J31="","",INDEX($F$4:$F$178*成就内容!J$124/SUM(成就内容!$D$124:$BZ$124),成就内容!J87,1)-SUM(S$169:S192))</f>
        <v>0</v>
      </c>
      <c r="T193" s="41">
        <f>IF(成就内容!K31="","",INDEX($F$4:$F$178*成就内容!K$124/SUM(成就内容!$D$124:$BZ$124),成就内容!K87,1)-SUM(T$169:T192))</f>
        <v>0</v>
      </c>
      <c r="U193" s="41">
        <f>IF(成就内容!L31="","",INDEX($F$4:$F$178*成就内容!L$124/SUM(成就内容!$D$124:$BZ$124),成就内容!L87,1)-SUM(U$169:U192))</f>
        <v>0</v>
      </c>
      <c r="V193" s="41">
        <f>IF(成就内容!M31="","",INDEX($F$4:$F$178*成就内容!M$124/SUM(成就内容!$D$124:$BZ$124),成就内容!M87,1)-SUM(V$169:V192))</f>
        <v>12849506.578947369</v>
      </c>
      <c r="W193" s="41">
        <f>IF(成就内容!N31="","",INDEX($F$4:$F$178*成就内容!N$124/SUM(成就内容!$D$124:$BZ$124),成就内容!N87,1)-SUM(W$169:W192))</f>
        <v>0</v>
      </c>
      <c r="X193" s="41">
        <f>IF(成就内容!O31="","",INDEX($F$4:$F$178*成就内容!O$124/SUM(成就内容!$D$124:$BZ$124),成就内容!O87,1)-SUM(X$169:X192))</f>
        <v>0</v>
      </c>
      <c r="Y193" s="41" t="str">
        <f>IF(成就内容!P31="","",INDEX($F$4:$F$178*成就内容!P$124/SUM(成就内容!$D$124:$BZ$124),成就内容!P87,1)-SUM(Y$169:Y192))</f>
        <v/>
      </c>
      <c r="Z193" s="41">
        <f>IF(成就内容!Q31="","",INDEX($F$4:$F$178*成就内容!Q$124/SUM(成就内容!$D$124:$BZ$124),成就内容!Q87,1)-SUM(Z$169:Z192))</f>
        <v>0</v>
      </c>
      <c r="AA193" s="41">
        <f>IF(成就内容!R31="","",INDEX($F$4:$F$178*成就内容!R$124/SUM(成就内容!$D$124:$BZ$124),成就内容!R87,1)-SUM(AA$169:AA192))</f>
        <v>0</v>
      </c>
      <c r="AB193" s="41">
        <f>IF(成就内容!S31="","",INDEX($F$4:$F$178*成就内容!S$124/SUM(成就内容!$D$124:$BZ$124),成就内容!S87,1)-SUM(AB$169:AB192))</f>
        <v>0</v>
      </c>
      <c r="AC193" s="41">
        <f>IF(成就内容!T31="","",INDEX($F$4:$F$178*成就内容!T$124/SUM(成就内容!$D$124:$BZ$124),成就内容!T87,1)-SUM(AC$169:AC192))</f>
        <v>0</v>
      </c>
      <c r="AD193" s="41">
        <f>IF(成就内容!U31="","",INDEX($F$4:$F$178*成就内容!U$124/SUM(成就内容!$D$124:$BZ$124),成就内容!U87,1)-SUM(AD$169:AD192))</f>
        <v>0</v>
      </c>
      <c r="AE193" s="41">
        <f>IF(成就内容!V31="","",INDEX($F$4:$F$178*成就内容!V$124/SUM(成就内容!$D$124:$BZ$124),成就内容!V87,1)-SUM(AE$169:AE192))</f>
        <v>12849506.578947365</v>
      </c>
      <c r="AF193" s="41">
        <f>IF(成就内容!W31="","",INDEX($F$4:$F$178*成就内容!W$124/SUM(成就内容!$D$124:$BZ$124),成就内容!W87,1)-SUM(AF$169:AF192))</f>
        <v>0</v>
      </c>
      <c r="AG193" s="41">
        <f>IF(成就内容!X31="","",INDEX($F$4:$F$178*成就内容!X$124/SUM(成就内容!$D$124:$BZ$124),成就内容!X87,1)-SUM(AG$169:AG192))</f>
        <v>0</v>
      </c>
      <c r="AH193" s="41" t="str">
        <f>IF(成就内容!Y31="","",INDEX($F$4:$F$178*成就内容!Y$124/SUM(成就内容!$D$124:$BZ$124),成就内容!Y87,1)-SUM(AH$169:AH192))</f>
        <v/>
      </c>
      <c r="AI193" s="41" t="str">
        <f>IF(成就内容!Z31="","",INDEX($F$4:$F$178*成就内容!Z$124/SUM(成就内容!$D$124:$BZ$124),成就内容!Z87,1)-SUM(AI$169:AI192))</f>
        <v/>
      </c>
      <c r="AJ193" s="41" t="str">
        <f>IF(成就内容!AA31="","",INDEX($F$4:$F$178*成就内容!AA$124/SUM(成就内容!$D$124:$BZ$124),成就内容!AA87,1)-SUM(AJ$169:AJ192))</f>
        <v/>
      </c>
      <c r="AK193" s="41" t="str">
        <f>IF(成就内容!AB31="","",INDEX($F$4:$F$178*成就内容!AB$124/SUM(成就内容!$D$124:$BZ$124),成就内容!AB87,1)-SUM(AK$169:AK192))</f>
        <v/>
      </c>
      <c r="AL193" s="41">
        <f>IF(成就内容!AC31="","",INDEX($F$4:$F$178*成就内容!AC$124/SUM(成就内容!$D$124:$BZ$124),成就内容!AC87,1)-SUM(AL$169:AL192))</f>
        <v>6424753.2894736845</v>
      </c>
      <c r="AM193" s="41">
        <f>IF(成就内容!AD31="","",INDEX($F$4:$F$178*成就内容!AD$124/SUM(成就内容!$D$124:$BZ$124),成就内容!AD87,1)-SUM(AM$169:AM192))</f>
        <v>6424753.2894736826</v>
      </c>
      <c r="AN193" s="41">
        <f>IF(成就内容!AE31="","",INDEX($F$4:$F$178*成就内容!AE$124/SUM(成就内容!$D$124:$BZ$124),成就内容!AE87,1)-SUM(AN$169:AN192))</f>
        <v>6424753.2894736826</v>
      </c>
      <c r="AO193" s="41">
        <f>IF(成就内容!AF31="","",INDEX($F$4:$F$178*成就内容!AF$124/SUM(成就内容!$D$124:$BZ$124),成就内容!AF87,1)-SUM(AO$169:AO192))</f>
        <v>6424753.2894736826</v>
      </c>
      <c r="AP193" s="41">
        <f>IF(成就内容!AG31="","",INDEX($F$4:$F$178*成就内容!AG$124/SUM(成就内容!$D$124:$BZ$124),成就内容!AG87,1)-SUM(AP$169:AP192))</f>
        <v>0</v>
      </c>
      <c r="AQ193" s="41">
        <f>IF(成就内容!AH31="","",INDEX($F$4:$F$178*成就内容!AH$124/SUM(成就内容!$D$124:$BZ$124),成就内容!AH87,1)-SUM(AQ$169:AQ192))</f>
        <v>0</v>
      </c>
      <c r="AR193" s="41">
        <f>IF(成就内容!AI31="","",INDEX($F$4:$F$178*成就内容!AI$124/SUM(成就内容!$D$124:$BZ$124),成就内容!AI87,1)-SUM(AR$169:AR192))</f>
        <v>0</v>
      </c>
      <c r="AS193" s="41">
        <f>IF(成就内容!AJ31="","",INDEX($F$4:$F$178*成就内容!AJ$124/SUM(成就内容!$D$124:$BZ$124),成就内容!AJ87,1)-SUM(AS$169:AS192))</f>
        <v>0</v>
      </c>
      <c r="AT193" s="41" t="str">
        <f>IF(成就内容!AK31="","",INDEX($F$4:$F$178*成就内容!AK$124/SUM(成就内容!$D$124:$BZ$124),成就内容!AK87,1)-SUM(AT$169:AT192))</f>
        <v/>
      </c>
      <c r="AU193" s="41" t="str">
        <f>IF(成就内容!AL31="","",INDEX($F$4:$F$178*成就内容!AL$124/SUM(成就内容!$D$124:$BZ$124),成就内容!AL87,1)-SUM(AU$169:AU192))</f>
        <v/>
      </c>
      <c r="AV193" s="41" t="str">
        <f>IF(成就内容!AM31="","",INDEX($F$4:$F$178*成就内容!AM$124/SUM(成就内容!$D$124:$BZ$124),成就内容!AM87,1)-SUM(AV$169:AV192))</f>
        <v/>
      </c>
      <c r="AW193" s="41" t="str">
        <f>IF(成就内容!AN31="","",INDEX($F$4:$F$178*成就内容!AN$124/SUM(成就内容!$D$124:$BZ$124),成就内容!AN87,1)-SUM(AW$169:AW192))</f>
        <v/>
      </c>
      <c r="AX193" s="41">
        <f>IF(成就内容!AO31="","",INDEX($F$4:$F$178*成就内容!AO$124/SUM(成就内容!$D$124:$BZ$124),成就内容!AO87,1)-SUM(AX$169:AX192))</f>
        <v>0</v>
      </c>
      <c r="AY193" s="41">
        <f>IF(成就内容!AP31="","",INDEX($F$4:$F$178*成就内容!AP$124/SUM(成就内容!$D$124:$BZ$124),成就内容!AP87,1)-SUM(AY$169:AY192))</f>
        <v>0</v>
      </c>
      <c r="AZ193" s="41">
        <f>IF(成就内容!AQ31="","",INDEX($F$4:$F$178*成就内容!AQ$124/SUM(成就内容!$D$124:$BZ$124),成就内容!AQ87,1)-SUM(AZ$169:AZ192))</f>
        <v>0</v>
      </c>
      <c r="BA193" s="41">
        <f>IF(成就内容!AR31="","",INDEX($F$4:$F$178*成就内容!AR$124/SUM(成就内容!$D$124:$BZ$124),成就内容!AR87,1)-SUM(BA$169:BA192))</f>
        <v>0</v>
      </c>
      <c r="BB193" s="41">
        <f>IF(成就内容!AS31="","",INDEX($F$4:$F$178*成就内容!AS$124/SUM(成就内容!$D$124:$BZ$124),成就内容!AS87,1)-SUM(BB$169:BB192))</f>
        <v>0</v>
      </c>
      <c r="BC193" s="41">
        <f>IF(成就内容!AT31="","",INDEX($F$4:$F$178*成就内容!AT$124/SUM(成就内容!$D$124:$BZ$124),成就内容!AT87,1)-SUM(BC$169:BC192))</f>
        <v>0</v>
      </c>
      <c r="BD193" s="41">
        <f>IF(成就内容!AU31="","",INDEX($F$4:$F$178*成就内容!AU$124/SUM(成就内容!$D$124:$BZ$124),成就内容!AU87,1)-SUM(BD$169:BD192))</f>
        <v>12849506.578947365</v>
      </c>
      <c r="BE193" s="41" t="str">
        <f>IF(成就内容!AV31="","",INDEX($F$4:$F$178*成就内容!AV$124/SUM(成就内容!$D$124:$BZ$124),成就内容!AV87,1)-SUM(BE$169:BE192))</f>
        <v/>
      </c>
      <c r="BF193" s="41">
        <f>IF(成就内容!AW31="","",INDEX($F$4:$F$178*成就内容!AW$124/SUM(成就内容!$D$124:$BZ$124),成就内容!AW87,1)-SUM(BF$169:BF192))</f>
        <v>0</v>
      </c>
      <c r="BG193" s="41">
        <f>IF(成就内容!AX31="","",INDEX($F$4:$F$178*成就内容!AX$124/SUM(成就内容!$D$124:$BZ$124),成就内容!AX87,1)-SUM(BG$169:BG192))</f>
        <v>12849506.578947365</v>
      </c>
      <c r="BH193" s="41">
        <f>IF(成就内容!AY31="","",INDEX($F$4:$F$178*成就内容!AY$124/SUM(成就内容!$D$124:$BZ$124),成就内容!AY87,1)-SUM(BH$169:BH192))</f>
        <v>0</v>
      </c>
      <c r="BI193" s="41">
        <f>IF(成就内容!AZ31="","",INDEX($F$4:$F$178*成就内容!AZ$124/SUM(成就内容!$D$124:$BZ$124),成就内容!AZ87,1)-SUM(BI$169:BI192))</f>
        <v>0</v>
      </c>
      <c r="BJ193" s="41">
        <f>IF(成就内容!BA31="","",INDEX($F$4:$F$178*成就内容!BA$124/SUM(成就内容!$D$124:$BZ$124),成就内容!BA87,1)-SUM(BJ$169:BJ192))</f>
        <v>0</v>
      </c>
      <c r="BK193" s="41">
        <f>IF(成就内容!BB31="","",INDEX($F$4:$F$178*成就内容!BB$124/SUM(成就内容!$D$124:$BZ$124),成就内容!BB87,1)-SUM(BK$169:BK192))</f>
        <v>0</v>
      </c>
      <c r="BL193" s="41">
        <f>IF(成就内容!BC31="","",INDEX($F$4:$F$178*成就内容!BC$124/SUM(成就内容!$D$124:$BZ$124),成就内容!BC87,1)-SUM(BL$169:BL192))</f>
        <v>12849506.578947365</v>
      </c>
      <c r="BM193" s="41">
        <f>IF(成就内容!BD31="","",INDEX($F$4:$F$178*成就内容!BD$124/SUM(成就内容!$D$124:$BZ$124),成就内容!BD87,1)-SUM(BM$169:BM192))</f>
        <v>0</v>
      </c>
      <c r="BN193" s="41">
        <f>IF(成就内容!BE31="","",INDEX($F$4:$F$178*成就内容!BE$124/SUM(成就内容!$D$124:$BZ$124),成就内容!BE87,1)-SUM(BN$169:BN192))</f>
        <v>0</v>
      </c>
      <c r="BO193" s="41">
        <f>IF(成就内容!BF31="","",INDEX($F$4:$F$178*成就内容!BF$124/SUM(成就内容!$D$124:$BZ$124),成就内容!BF87,1)-SUM(BO$169:BO192))</f>
        <v>0</v>
      </c>
      <c r="BP193" s="41">
        <f>IF(成就内容!BG31="","",INDEX($F$4:$F$178*成就内容!BG$124/SUM(成就内容!$D$124:$BZ$124),成就内容!BG87,1)-SUM(BP$169:BP192))</f>
        <v>0</v>
      </c>
      <c r="BQ193" s="41">
        <f>IF(成就内容!BH31="","",INDEX($F$4:$F$178*成就内容!BH$124/SUM(成就内容!$D$124:$BZ$124),成就内容!BH87,1)-SUM(BQ$169:BQ192))</f>
        <v>0</v>
      </c>
      <c r="BR193" s="41" t="str">
        <f>IF(成就内容!BI31="","",INDEX($F$4:$F$178*成就内容!BI$124/SUM(成就内容!$D$124:$BZ$124),成就内容!BI87,1)-SUM(BR$169:BR192))</f>
        <v/>
      </c>
      <c r="BS193" s="41">
        <f>IF(成就内容!BJ31="","",INDEX($F$4:$F$178*成就内容!BJ$124/SUM(成就内容!$D$124:$BZ$124),成就内容!BJ87,1)-SUM(BS$169:BS192))</f>
        <v>0</v>
      </c>
      <c r="BT193" s="41">
        <f>IF(成就内容!BK31="","",INDEX($F$4:$F$178*成就内容!BK$124/SUM(成就内容!$D$124:$BZ$124),成就内容!BK87,1)-SUM(BT$169:BT192))</f>
        <v>0</v>
      </c>
      <c r="BU193" s="41">
        <f>IF(成就内容!BL31="","",INDEX($F$4:$F$178*成就内容!BL$124/SUM(成就内容!$D$124:$BZ$124),成就内容!BL87,1)-SUM(BU$169:BU192))</f>
        <v>6424753.2894736826</v>
      </c>
      <c r="BV193" s="41">
        <f>IF(成就内容!BM31="","",INDEX($F$4:$F$178*成就内容!BM$124/SUM(成就内容!$D$124:$BZ$124),成就内容!BM87,1)-SUM(BV$169:BV192))</f>
        <v>0</v>
      </c>
      <c r="BW193" s="41" t="str">
        <f>IF(成就内容!BN31="","",INDEX($F$4:$F$178*成就内容!BN$124/SUM(成就内容!$D$124:$BZ$124),成就内容!BN87,1)-SUM(BW$169:BW192))</f>
        <v/>
      </c>
      <c r="BX193" s="41">
        <f>IF(成就内容!BO31="","",INDEX($F$4:$F$178*成就内容!BO$124/SUM(成就内容!$D$124:$BZ$124),成就内容!BO87,1)-SUM(BX$169:BX192))</f>
        <v>0</v>
      </c>
      <c r="BY193" s="41">
        <f>IF(成就内容!BP31="","",INDEX($F$4:$F$178*成就内容!BP$124/SUM(成就内容!$D$124:$BZ$124),成就内容!BP87,1)-SUM(BY$169:BY192))</f>
        <v>0</v>
      </c>
      <c r="BZ193" s="41">
        <f>IF(成就内容!BQ31="","",INDEX($F$4:$F$178*成就内容!BQ$124/SUM(成就内容!$D$124:$BZ$124),成就内容!BQ87,1)-SUM(BZ$169:BZ192))</f>
        <v>0</v>
      </c>
      <c r="CA193" s="41" t="str">
        <f>IF(成就内容!BR31="","",INDEX($F$4:$F$178*成就内容!BR$124/SUM(成就内容!$D$124:$BZ$124),成就内容!BR87,1)-SUM(CA$169:CA192))</f>
        <v/>
      </c>
      <c r="CB193" s="41" t="str">
        <f>IF(成就内容!BS31="","",INDEX($F$4:$F$178*成就内容!BS$124/SUM(成就内容!$D$124:$BZ$124),成就内容!BS87,1)-SUM(CB$169:CB192))</f>
        <v/>
      </c>
      <c r="CC193" s="41">
        <f>IF(成就内容!BT31="","",INDEX($F$4:$F$178*成就内容!BT$124/SUM(成就内容!$D$124:$BZ$124),成就内容!BT87,1)-SUM(CC$169:CC192))</f>
        <v>0</v>
      </c>
      <c r="CD193" s="41">
        <f>IF(成就内容!BU31="","",INDEX($F$4:$F$178*成就内容!BU$124/SUM(成就内容!$D$124:$BZ$124),成就内容!BU87,1)-SUM(CD$169:CD192))</f>
        <v>0</v>
      </c>
      <c r="CE193" s="41" t="str">
        <f>IF(成就内容!BV31="","",INDEX($F$4:$F$178*成就内容!BV$124/SUM(成就内容!$D$124:$BZ$124),成就内容!BV87,1)-SUM(CE$169:CE192))</f>
        <v/>
      </c>
      <c r="CF193" s="41">
        <f>IF(成就内容!BW31="","",INDEX($F$4:$F$178*成就内容!BW$124/SUM(成就内容!$D$124:$BZ$124),成就内容!BW87,1)-SUM(CF$169:CF192))</f>
        <v>0</v>
      </c>
      <c r="CG193" s="41">
        <f>IF(成就内容!BX31="","",INDEX($F$4:$F$178*成就内容!BX$124/SUM(成就内容!$D$124:$BZ$124),成就内容!BX87,1)-SUM(CG$169:CG192))</f>
        <v>0</v>
      </c>
      <c r="CH193" s="41">
        <f>IF(成就内容!BY31="","",INDEX($F$4:$F$178*成就内容!BY$124/SUM(成就内容!$D$124:$BZ$124),成就内容!BY87,1)-SUM(CH$169:CH192))</f>
        <v>0</v>
      </c>
      <c r="CI193" s="41">
        <f>IF(成就内容!BZ31="","",INDEX($F$4:$F$178*成就内容!BZ$124/SUM(成就内容!$D$124:$BZ$124),成就内容!BZ87,1)-SUM(CI$169:CI192))</f>
        <v>0</v>
      </c>
      <c r="CK193" s="19"/>
      <c r="CM193" s="43">
        <v>25</v>
      </c>
      <c r="CN193" s="41">
        <f>IF(M193="","",IF(成就内容!D$124&lt;&gt;"",MAX(ROUNDUP(SMALL(M$169:M$218,$L193)/1000,0)*1000,1000),0))</f>
        <v>0</v>
      </c>
      <c r="CO193" s="41" t="str">
        <f>IF(N193="","",IF(成就内容!E$124&lt;&gt;"",MAX(ROUNDUP(SMALL(N$169:N$218,$L193)/1000,0)*1000,1000),0))</f>
        <v/>
      </c>
      <c r="CP193" s="41" t="str">
        <f>IF(O193="","",IF(成就内容!F$124&lt;&gt;"",MAX(ROUNDUP(SMALL(O$169:O$218,$L193)/1000,0)*1000,1000),0))</f>
        <v/>
      </c>
      <c r="CQ193" s="41" t="str">
        <f>IF(P193="","",IF(成就内容!G$124&lt;&gt;"",MAX(ROUNDUP(SMALL(P$169:P$218,$L193)/1000,0)*1000,1000),0))</f>
        <v/>
      </c>
      <c r="CR193" s="41">
        <f>IF(Q193="","",IF(成就内容!H$124&lt;&gt;"",MAX(ROUNDUP(SMALL(Q$169:Q$218,$L193)/1000,0)*1000,1000),0))</f>
        <v>0</v>
      </c>
      <c r="CS193" s="41">
        <f>IF(R193="","",IF(成就内容!I$124&lt;&gt;"",MAX(ROUNDUP(SMALL(R$169:R$218,$L193)/1000,0)*1000,1000),0))</f>
        <v>0</v>
      </c>
      <c r="CT193" s="41">
        <f>IF(S193="","",IF(成就内容!J$124&lt;&gt;"",MAX(ROUNDUP(SMALL(S$169:S$218,$L193)/1000,0)*1000,1000),0))</f>
        <v>0</v>
      </c>
      <c r="CU193" s="41">
        <f>IF(T193="","",IF(成就内容!K$124&lt;&gt;"",MAX(ROUNDUP(SMALL(T$169:T$218,$L193)/1000,0)*1000,1000),0))</f>
        <v>0</v>
      </c>
      <c r="CV193" s="41">
        <f>IF(U193="","",IF(成就内容!L$124&lt;&gt;"",MAX(ROUNDUP(SMALL(U$169:U$218,$L193)/1000,0)*1000,1000),0))</f>
        <v>0</v>
      </c>
      <c r="CW193" s="41">
        <f>IF(V193="","",IF(成就内容!M$124&lt;&gt;"",MAX(ROUNDUP(SMALL(V$169:V$218,$L193)/1000,0)*1000,1000),0))</f>
        <v>12850000</v>
      </c>
      <c r="CX193" s="41">
        <f>IF(W193="","",IF(成就内容!N$124&lt;&gt;"",MAX(ROUNDUP(SMALL(W$169:W$218,$L193)/1000,0)*1000,1000),0))</f>
        <v>0</v>
      </c>
      <c r="CY193" s="41">
        <f>IF(X193="","",IF(成就内容!O$124&lt;&gt;"",MAX(ROUNDUP(SMALL(X$169:X$218,$L193)/1000,0)*1000,1000),0))</f>
        <v>0</v>
      </c>
      <c r="CZ193" s="41" t="str">
        <f>IF(Y193="","",IF(成就内容!P$124&lt;&gt;"",MAX(ROUNDUP(SMALL(Y$169:Y$218,$L193)/1000,0)*1000,1000),0))</f>
        <v/>
      </c>
      <c r="DA193" s="41">
        <f>IF(Z193="","",IF(成就内容!Q$124&lt;&gt;"",MAX(ROUNDUP(SMALL(Z$169:Z$218,$L193)/1000,0)*1000,1000),0))</f>
        <v>0</v>
      </c>
      <c r="DB193" s="41">
        <f>IF(AA193="","",IF(成就内容!R$124&lt;&gt;"",MAX(ROUNDUP(SMALL(AA$169:AA$218,$L193)/1000,0)*1000,1000),0))</f>
        <v>0</v>
      </c>
      <c r="DC193" s="41">
        <f>IF(AB193="","",IF(成就内容!S$124&lt;&gt;"",MAX(ROUNDUP(SMALL(AB$169:AB$218,$L193)/1000,0)*1000,1000),0))</f>
        <v>0</v>
      </c>
      <c r="DD193" s="41">
        <f>IF(AC193="","",IF(成就内容!T$124&lt;&gt;"",MAX(ROUNDUP(SMALL(AC$169:AC$218,$L193)/1000,0)*1000,1000),0))</f>
        <v>0</v>
      </c>
      <c r="DE193" s="41">
        <f>IF(AD193="","",IF(成就内容!U$124&lt;&gt;"",MAX(ROUNDUP(SMALL(AD$169:AD$218,$L193)/1000,0)*1000,1000),0))</f>
        <v>0</v>
      </c>
      <c r="DF193" s="41">
        <f>IF(AE193="","",IF(成就内容!V$124&lt;&gt;"",MAX(ROUNDUP(SMALL(AE$169:AE$218,$L193)/1000,0)*1000,1000),0))</f>
        <v>12850000</v>
      </c>
      <c r="DG193" s="41">
        <f>IF(AF193="","",IF(成就内容!W$124&lt;&gt;"",MAX(ROUNDUP(SMALL(AF$169:AF$218,$L193)/1000,0)*1000,1000),0))</f>
        <v>0</v>
      </c>
      <c r="DH193" s="41">
        <f>IF(AG193="","",IF(成就内容!X$124&lt;&gt;"",MAX(ROUNDUP(SMALL(AG$169:AG$218,$L193)/1000,0)*1000,1000),0))</f>
        <v>0</v>
      </c>
      <c r="DI193" s="41" t="str">
        <f>IF(AH193="","",IF(成就内容!Y$124&lt;&gt;"",MAX(ROUNDUP(SMALL(AH$169:AH$218,$L193)/1000,0)*1000,1000),0))</f>
        <v/>
      </c>
      <c r="DJ193" s="41" t="str">
        <f>IF(AI193="","",IF(成就内容!Z$124&lt;&gt;"",MAX(ROUNDUP(SMALL(AI$169:AI$218,$L193)/1000,0)*1000,1000),0))</f>
        <v/>
      </c>
      <c r="DK193" s="41" t="str">
        <f>IF(AJ193="","",IF(成就内容!AA$124&lt;&gt;"",MAX(ROUNDUP(SMALL(AJ$169:AJ$218,$L193)/1000,0)*1000,1000),0))</f>
        <v/>
      </c>
      <c r="DL193" s="41" t="str">
        <f>IF(AK193="","",IF(成就内容!AB$124&lt;&gt;"",MAX(ROUNDUP(SMALL(AK$169:AK$218,$L193)/1000,0)*1000,1000),0))</f>
        <v/>
      </c>
      <c r="DM193" s="41">
        <f>IF(AL193="","",IF(成就内容!AC$124&lt;&gt;"",MAX(ROUNDUP(SMALL(AL$169:AL$218,$L193)/1000,0)*1000,1000),0))</f>
        <v>6425000</v>
      </c>
      <c r="DN193" s="41">
        <f>IF(AM193="","",IF(成就内容!AD$124&lt;&gt;"",MAX(ROUNDUP(SMALL(AM$169:AM$218,$L193)/1000,0)*1000,1000),0))</f>
        <v>6425000</v>
      </c>
      <c r="DO193" s="41">
        <f>IF(AN193="","",IF(成就内容!AE$124&lt;&gt;"",MAX(ROUNDUP(SMALL(AN$169:AN$218,$L193)/1000,0)*1000,1000),0))</f>
        <v>6425000</v>
      </c>
      <c r="DP193" s="41">
        <f>IF(AO193="","",IF(成就内容!AF$124&lt;&gt;"",MAX(ROUNDUP(SMALL(AO$169:AO$218,$L193)/1000,0)*1000,1000),0))</f>
        <v>6425000</v>
      </c>
      <c r="DQ193" s="41">
        <f>IF(AP193="","",IF(成就内容!AG$124&lt;&gt;"",MAX(ROUNDUP(SMALL(AP$169:AP$218,$L193)/1000,0)*1000,1000),0))</f>
        <v>0</v>
      </c>
      <c r="DR193" s="41">
        <f>IF(AQ193="","",IF(成就内容!AH$124&lt;&gt;"",MAX(ROUNDUP(SMALL(AQ$169:AQ$218,$L193)/1000,0)*1000,1000),0))</f>
        <v>0</v>
      </c>
      <c r="DS193" s="41">
        <f>IF(AR193="","",IF(成就内容!AI$124&lt;&gt;"",MAX(ROUNDUP(SMALL(AR$169:AR$218,$L193)/1000,0)*1000,1000),0))</f>
        <v>0</v>
      </c>
      <c r="DT193" s="41">
        <f>IF(AS193="","",IF(成就内容!AJ$124&lt;&gt;"",MAX(ROUNDUP(SMALL(AS$169:AS$218,$L193)/1000,0)*1000,1000),0))</f>
        <v>0</v>
      </c>
      <c r="DU193" s="41" t="str">
        <f>IF(AT193="","",IF(成就内容!AK$124&lt;&gt;"",MAX(ROUNDUP(SMALL(AT$169:AT$218,$L193)/1000,0)*1000,1000),0))</f>
        <v/>
      </c>
      <c r="DV193" s="41" t="str">
        <f>IF(AU193="","",IF(成就内容!AL$124&lt;&gt;"",MAX(ROUNDUP(SMALL(AU$169:AU$218,$L193)/1000,0)*1000,1000),0))</f>
        <v/>
      </c>
      <c r="DW193" s="41" t="str">
        <f>IF(AV193="","",IF(成就内容!AM$124&lt;&gt;"",MAX(ROUNDUP(SMALL(AV$169:AV$218,$L193)/1000,0)*1000,1000),0))</f>
        <v/>
      </c>
      <c r="DX193" s="41" t="str">
        <f>IF(AW193="","",IF(成就内容!AN$124&lt;&gt;"",MAX(ROUNDUP(SMALL(AW$169:AW$218,$L193)/1000,0)*1000,1000),0))</f>
        <v/>
      </c>
      <c r="DY193" s="41">
        <f>IF(AX193="","",IF(成就内容!AO$124&lt;&gt;"",MAX(ROUNDUP(SMALL(AX$169:AX$218,$L193)/1000,0)*1000,1000),0))</f>
        <v>0</v>
      </c>
      <c r="DZ193" s="41">
        <f>IF(AY193="","",IF(成就内容!AP$124&lt;&gt;"",MAX(ROUNDUP(SMALL(AY$169:AY$218,$L193)/1000,0)*1000,1000),0))</f>
        <v>0</v>
      </c>
      <c r="EA193" s="41">
        <f>IF(AZ193="","",IF(成就内容!AQ$124&lt;&gt;"",MAX(ROUNDUP(SMALL(AZ$169:AZ$218,$L193)/1000,0)*1000,1000),0))</f>
        <v>0</v>
      </c>
      <c r="EB193" s="41">
        <f>IF(BA193="","",IF(成就内容!AR$124&lt;&gt;"",MAX(ROUNDUP(SMALL(BA$169:BA$218,$L193)/1000,0)*1000,1000),0))</f>
        <v>0</v>
      </c>
      <c r="EC193" s="41">
        <f>IF(BB193="","",IF(成就内容!AS$124&lt;&gt;"",MAX(ROUNDUP(SMALL(BB$169:BB$218,$L193)/1000,0)*1000,1000),0))</f>
        <v>0</v>
      </c>
      <c r="ED193" s="41">
        <f>IF(BC193="","",IF(成就内容!AT$124&lt;&gt;"",MAX(ROUNDUP(SMALL(BC$169:BC$218,$L193)/1000,0)*1000,1000),0))</f>
        <v>0</v>
      </c>
      <c r="EE193" s="41">
        <f>IF(BD193="","",IF(成就内容!AU$124&lt;&gt;"",MAX(ROUNDUP(SMALL(BD$169:BD$218,$L193)/1000,0)*1000,1000),0))</f>
        <v>12850000</v>
      </c>
      <c r="EF193" s="41" t="str">
        <f>IF(BE193="","",IF(成就内容!AV$124&lt;&gt;"",MAX(ROUNDUP(SMALL(BE$169:BE$218,$L193)/1000,0)*1000,1000),0))</f>
        <v/>
      </c>
      <c r="EG193" s="41">
        <f>IF(BF193="","",IF(成就内容!AW$124&lt;&gt;"",MAX(ROUNDUP(SMALL(BF$169:BF$218,$L193)/1000,0)*1000,1000),0))</f>
        <v>0</v>
      </c>
      <c r="EH193" s="41">
        <f>IF(BG193="","",IF(成就内容!AX$124&lt;&gt;"",MAX(ROUNDUP(SMALL(BG$169:BG$218,$L193)/1000,0)*1000,1000),0))</f>
        <v>12850000</v>
      </c>
      <c r="EI193" s="41">
        <f>IF(BH193="","",IF(成就内容!AY$124&lt;&gt;"",MAX(ROUNDUP(SMALL(BH$169:BH$218,$L193)/1000,0)*1000,1000),0))</f>
        <v>0</v>
      </c>
      <c r="EJ193" s="41">
        <f>IF(BI193="","",IF(成就内容!AZ$124&lt;&gt;"",MAX(ROUNDUP(SMALL(BI$169:BI$218,$L193)/1000,0)*1000,1000),0))</f>
        <v>0</v>
      </c>
      <c r="EK193" s="41">
        <f>IF(BJ193="","",IF(成就内容!BA$124&lt;&gt;"",MAX(ROUNDUP(SMALL(BJ$169:BJ$218,$L193)/1000,0)*1000,1000),0))</f>
        <v>0</v>
      </c>
      <c r="EL193" s="41">
        <f>IF(BK193="","",IF(成就内容!BB$124&lt;&gt;"",MAX(ROUNDUP(SMALL(BK$169:BK$218,$L193)/1000,0)*1000,1000),0))</f>
        <v>0</v>
      </c>
      <c r="EM193" s="41">
        <f>IF(BL193="","",IF(成就内容!BC$124&lt;&gt;"",MAX(ROUNDUP(SMALL(BL$169:BL$218,$L193)/1000,0)*1000,1000),0))</f>
        <v>12850000</v>
      </c>
      <c r="EN193" s="41">
        <f>IF(BM193="","",IF(成就内容!BD$124&lt;&gt;"",MAX(ROUNDUP(SMALL(BM$169:BM$218,$L193)/1000,0)*1000,1000),0))</f>
        <v>0</v>
      </c>
      <c r="EO193" s="41">
        <f>IF(BN193="","",IF(成就内容!BE$124&lt;&gt;"",MAX(ROUNDUP(SMALL(BN$169:BN$218,$L193)/1000,0)*1000,1000),0))</f>
        <v>0</v>
      </c>
      <c r="EP193" s="41">
        <f>IF(BO193="","",IF(成就内容!BF$124&lt;&gt;"",MAX(ROUNDUP(SMALL(BO$169:BO$218,$L193)/1000,0)*1000,1000),0))</f>
        <v>0</v>
      </c>
      <c r="EQ193" s="41">
        <f>IF(BP193="","",IF(成就内容!BG$124&lt;&gt;"",MAX(ROUNDUP(SMALL(BP$169:BP$218,$L193)/1000,0)*1000,1000),0))</f>
        <v>0</v>
      </c>
      <c r="ER193" s="41">
        <f>IF(BQ193="","",IF(成就内容!BH$124&lt;&gt;"",MAX(ROUNDUP(SMALL(BQ$169:BQ$218,$L193)/1000,0)*1000,1000),0))</f>
        <v>0</v>
      </c>
      <c r="ES193" s="41" t="str">
        <f>IF(BR193="","",IF(成就内容!BI$124&lt;&gt;"",MAX(ROUNDUP(SMALL(BR$169:BR$218,$L193)/1000,0)*1000,1000),0))</f>
        <v/>
      </c>
      <c r="ET193" s="41">
        <f>IF(BS193="","",IF(成就内容!BJ$124&lt;&gt;"",MAX(ROUNDUP(SMALL(BS$169:BS$218,$L193)/1000,0)*1000,1000),0))</f>
        <v>0</v>
      </c>
      <c r="EU193" s="41">
        <f>IF(BT193="","",IF(成就内容!BK$124&lt;&gt;"",MAX(ROUNDUP(SMALL(BT$169:BT$218,$L193)/1000,0)*1000,1000),0))</f>
        <v>0</v>
      </c>
      <c r="EV193" s="41">
        <f>IF(BU193="","",IF(成就内容!BL$124&lt;&gt;"",MAX(ROUNDUP(SMALL(BU$169:BU$218,$L193)/1000,0)*1000,1000),0))</f>
        <v>6425000</v>
      </c>
      <c r="EW193" s="41">
        <f>IF(BV193="","",IF(成就内容!BM$124&lt;&gt;"",MAX(ROUNDUP(SMALL(BV$169:BV$218,$L193)/1000,0)*1000,1000),0))</f>
        <v>0</v>
      </c>
      <c r="EX193" s="41" t="str">
        <f>IF(BW193="","",IF(成就内容!BN$124&lt;&gt;"",MAX(ROUNDUP(SMALL(BW$169:BW$218,$L193)/1000,0)*1000,1000),0))</f>
        <v/>
      </c>
      <c r="EY193" s="41">
        <f>IF(BX193="","",IF(成就内容!BO$124&lt;&gt;"",MAX(ROUNDUP(SMALL(BX$169:BX$218,$L193)/1000,0)*1000,1000),0))</f>
        <v>0</v>
      </c>
      <c r="EZ193" s="41">
        <f>IF(BY193="","",IF(成就内容!BP$124&lt;&gt;"",MAX(ROUNDUP(SMALL(BY$169:BY$218,$L193)/1000,0)*1000,1000),0))</f>
        <v>0</v>
      </c>
      <c r="FA193" s="41">
        <f>IF(BZ193="","",IF(成就内容!BQ$124&lt;&gt;"",MAX(ROUNDUP(SMALL(BZ$169:BZ$218,$L193)/1000,0)*1000,1000),0))</f>
        <v>0</v>
      </c>
      <c r="FB193" s="41" t="str">
        <f>IF(CA193="","",IF(成就内容!BR$124&lt;&gt;"",MAX(ROUNDUP(SMALL(CA$169:CA$218,$L193)/1000,0)*1000,1000),0))</f>
        <v/>
      </c>
      <c r="FC193" s="41" t="str">
        <f>IF(CB193="","",IF(成就内容!BS$124&lt;&gt;"",MAX(ROUNDUP(SMALL(CB$169:CB$218,$L193)/1000,0)*1000,1000),0))</f>
        <v/>
      </c>
      <c r="FD193" s="41">
        <f>IF(CC193="","",IF(成就内容!BT$124&lt;&gt;"",MAX(ROUNDUP(SMALL(CC$169:CC$218,$L193)/1000,0)*1000,1000),0))</f>
        <v>0</v>
      </c>
      <c r="FE193" s="41">
        <f>IF(CD193="","",IF(成就内容!BU$124&lt;&gt;"",MAX(ROUNDUP(SMALL(CD$169:CD$218,$L193)/1000,0)*1000,1000),0))</f>
        <v>0</v>
      </c>
      <c r="FF193" s="41" t="str">
        <f>IF(CE193="","",IF(成就内容!BV$124&lt;&gt;"",MAX(ROUNDUP(SMALL(CE$169:CE$218,$L193)/1000,0)*1000,1000),0))</f>
        <v/>
      </c>
      <c r="FG193" s="41">
        <f>IF(CF193="","",IF(成就内容!BW$124&lt;&gt;"",MAX(ROUNDUP(SMALL(CF$169:CF$218,$L193)/1000,0)*1000,1000),0))</f>
        <v>0</v>
      </c>
      <c r="FH193" s="41">
        <f>IF(CG193="","",IF(成就内容!BX$124&lt;&gt;"",MAX(ROUNDUP(SMALL(CG$169:CG$218,$L193)/1000,0)*1000,1000),0))</f>
        <v>0</v>
      </c>
      <c r="FI193" s="41">
        <f>IF(CH193="","",IF(成就内容!BY$124&lt;&gt;"",MAX(ROUNDUP(SMALL(CH$169:CH$218,$L193)/1000,0)*1000,1000),0))</f>
        <v>0</v>
      </c>
      <c r="FJ193" s="41">
        <f>IF(CI193="","",IF(成就内容!BZ$124&lt;&gt;"",MAX(ROUNDUP(SMALL(CI$169:CI$218,$L193)/1000,0)*1000,1000),0))</f>
        <v>0</v>
      </c>
    </row>
    <row r="194" spans="10:166" s="96" customFormat="1" x14ac:dyDescent="0.15">
      <c r="J194" s="19"/>
      <c r="L194" s="43">
        <v>26</v>
      </c>
      <c r="M194" s="41">
        <f>IF(成就内容!D32="","",INDEX($F$4:$F$178*成就内容!D$124/SUM(成就内容!$D$124:$BZ$124),成就内容!D88,1)-SUM(M$169:M193))</f>
        <v>0</v>
      </c>
      <c r="N194" s="41" t="str">
        <f>IF(成就内容!E32="","",INDEX($F$4:$F$178*成就内容!E$124/SUM(成就内容!$D$124:$BZ$124),成就内容!E88,1)-SUM(N$169:N193))</f>
        <v/>
      </c>
      <c r="O194" s="41" t="str">
        <f>IF(成就内容!F32="","",INDEX($F$4:$F$178*成就内容!F$124/SUM(成就内容!$D$124:$BZ$124),成就内容!F88,1)-SUM(O$169:O193))</f>
        <v/>
      </c>
      <c r="P194" s="41" t="str">
        <f>IF(成就内容!G32="","",INDEX($F$4:$F$178*成就内容!G$124/SUM(成就内容!$D$124:$BZ$124),成就内容!G88,1)-SUM(P$169:P193))</f>
        <v/>
      </c>
      <c r="Q194" s="41">
        <f>IF(成就内容!H32="","",INDEX($F$4:$F$178*成就内容!H$124/SUM(成就内容!$D$124:$BZ$124),成就内容!H88,1)-SUM(Q$169:Q193))</f>
        <v>0</v>
      </c>
      <c r="R194" s="41">
        <f>IF(成就内容!I32="","",INDEX($F$4:$F$178*成就内容!I$124/SUM(成就内容!$D$124:$BZ$124),成就内容!I88,1)-SUM(R$169:R193))</f>
        <v>0</v>
      </c>
      <c r="S194" s="41">
        <f>IF(成就内容!J32="","",INDEX($F$4:$F$178*成就内容!J$124/SUM(成就内容!$D$124:$BZ$124),成就内容!J88,1)-SUM(S$169:S193))</f>
        <v>0</v>
      </c>
      <c r="T194" s="41">
        <f>IF(成就内容!K32="","",INDEX($F$4:$F$178*成就内容!K$124/SUM(成就内容!$D$124:$BZ$124),成就内容!K88,1)-SUM(T$169:T193))</f>
        <v>0</v>
      </c>
      <c r="U194" s="41">
        <f>IF(成就内容!L32="","",INDEX($F$4:$F$178*成就内容!L$124/SUM(成就内容!$D$124:$BZ$124),成就内容!L88,1)-SUM(U$169:U193))</f>
        <v>0</v>
      </c>
      <c r="V194" s="41">
        <f>IF(成就内容!M32="","",INDEX($F$4:$F$178*成就内容!M$124/SUM(成就内容!$D$124:$BZ$124),成就内容!M88,1)-SUM(V$169:V193))</f>
        <v>12849506.578947365</v>
      </c>
      <c r="W194" s="41">
        <f>IF(成就内容!N32="","",INDEX($F$4:$F$178*成就内容!N$124/SUM(成就内容!$D$124:$BZ$124),成就内容!N88,1)-SUM(W$169:W193))</f>
        <v>0</v>
      </c>
      <c r="X194" s="41">
        <f>IF(成就内容!O32="","",INDEX($F$4:$F$178*成就内容!O$124/SUM(成就内容!$D$124:$BZ$124),成就内容!O88,1)-SUM(X$169:X193))</f>
        <v>0</v>
      </c>
      <c r="Y194" s="41" t="str">
        <f>IF(成就内容!P32="","",INDEX($F$4:$F$178*成就内容!P$124/SUM(成就内容!$D$124:$BZ$124),成就内容!P88,1)-SUM(Y$169:Y193))</f>
        <v/>
      </c>
      <c r="Z194" s="41">
        <f>IF(成就内容!Q32="","",INDEX($F$4:$F$178*成就内容!Q$124/SUM(成就内容!$D$124:$BZ$124),成就内容!Q88,1)-SUM(Z$169:Z193))</f>
        <v>0</v>
      </c>
      <c r="AA194" s="41">
        <f>IF(成就内容!R32="","",INDEX($F$4:$F$178*成就内容!R$124/SUM(成就内容!$D$124:$BZ$124),成就内容!R88,1)-SUM(AA$169:AA193))</f>
        <v>0</v>
      </c>
      <c r="AB194" s="41">
        <f>IF(成就内容!S32="","",INDEX($F$4:$F$178*成就内容!S$124/SUM(成就内容!$D$124:$BZ$124),成就内容!S88,1)-SUM(AB$169:AB193))</f>
        <v>0</v>
      </c>
      <c r="AC194" s="41">
        <f>IF(成就内容!T32="","",INDEX($F$4:$F$178*成就内容!T$124/SUM(成就内容!$D$124:$BZ$124),成就内容!T88,1)-SUM(AC$169:AC193))</f>
        <v>0</v>
      </c>
      <c r="AD194" s="41">
        <f>IF(成就内容!U32="","",INDEX($F$4:$F$178*成就内容!U$124/SUM(成就内容!$D$124:$BZ$124),成就内容!U88,1)-SUM(AD$169:AD193))</f>
        <v>0</v>
      </c>
      <c r="AE194" s="41">
        <f>IF(成就内容!V32="","",INDEX($F$4:$F$178*成就内容!V$124/SUM(成就内容!$D$124:$BZ$124),成就内容!V88,1)-SUM(AE$169:AE193))</f>
        <v>12849506.578947373</v>
      </c>
      <c r="AF194" s="41">
        <f>IF(成就内容!W32="","",INDEX($F$4:$F$178*成就内容!W$124/SUM(成就内容!$D$124:$BZ$124),成就内容!W88,1)-SUM(AF$169:AF193))</f>
        <v>0</v>
      </c>
      <c r="AG194" s="41">
        <f>IF(成就内容!X32="","",INDEX($F$4:$F$178*成就内容!X$124/SUM(成就内容!$D$124:$BZ$124),成就内容!X88,1)-SUM(AG$169:AG193))</f>
        <v>0</v>
      </c>
      <c r="AH194" s="41" t="str">
        <f>IF(成就内容!Y32="","",INDEX($F$4:$F$178*成就内容!Y$124/SUM(成就内容!$D$124:$BZ$124),成就内容!Y88,1)-SUM(AH$169:AH193))</f>
        <v/>
      </c>
      <c r="AI194" s="41" t="str">
        <f>IF(成就内容!Z32="","",INDEX($F$4:$F$178*成就内容!Z$124/SUM(成就内容!$D$124:$BZ$124),成就内容!Z88,1)-SUM(AI$169:AI193))</f>
        <v/>
      </c>
      <c r="AJ194" s="41" t="str">
        <f>IF(成就内容!AA32="","",INDEX($F$4:$F$178*成就内容!AA$124/SUM(成就内容!$D$124:$BZ$124),成就内容!AA88,1)-SUM(AJ$169:AJ193))</f>
        <v/>
      </c>
      <c r="AK194" s="41" t="str">
        <f>IF(成就内容!AB32="","",INDEX($F$4:$F$178*成就内容!AB$124/SUM(成就内容!$D$124:$BZ$124),成就内容!AB88,1)-SUM(AK$169:AK193))</f>
        <v/>
      </c>
      <c r="AL194" s="41">
        <f>IF(成就内容!AC32="","",INDEX($F$4:$F$178*成就内容!AC$124/SUM(成就内容!$D$124:$BZ$124),成就内容!AC88,1)-SUM(AL$169:AL193))</f>
        <v>6424753.2894736826</v>
      </c>
      <c r="AM194" s="41">
        <f>IF(成就内容!AD32="","",INDEX($F$4:$F$178*成就内容!AD$124/SUM(成就内容!$D$124:$BZ$124),成就内容!AD88,1)-SUM(AM$169:AM193))</f>
        <v>6424753.2894736826</v>
      </c>
      <c r="AN194" s="41">
        <f>IF(成就内容!AE32="","",INDEX($F$4:$F$178*成就内容!AE$124/SUM(成就内容!$D$124:$BZ$124),成就内容!AE88,1)-SUM(AN$169:AN193))</f>
        <v>6424753.2894736826</v>
      </c>
      <c r="AO194" s="41">
        <f>IF(成就内容!AF32="","",INDEX($F$4:$F$178*成就内容!AF$124/SUM(成就内容!$D$124:$BZ$124),成就内容!AF88,1)-SUM(AO$169:AO193))</f>
        <v>6424753.2894736826</v>
      </c>
      <c r="AP194" s="41">
        <f>IF(成就内容!AG32="","",INDEX($F$4:$F$178*成就内容!AG$124/SUM(成就内容!$D$124:$BZ$124),成就内容!AG88,1)-SUM(AP$169:AP193))</f>
        <v>0</v>
      </c>
      <c r="AQ194" s="41" t="str">
        <f>IF(成就内容!AH32="","",INDEX($F$4:$F$178*成就内容!AH$124/SUM(成就内容!$D$124:$BZ$124),成就内容!AH88,1)-SUM(AQ$169:AQ193))</f>
        <v/>
      </c>
      <c r="AR194" s="41">
        <f>IF(成就内容!AI32="","",INDEX($F$4:$F$178*成就内容!AI$124/SUM(成就内容!$D$124:$BZ$124),成就内容!AI88,1)-SUM(AR$169:AR193))</f>
        <v>0</v>
      </c>
      <c r="AS194" s="41">
        <f>IF(成就内容!AJ32="","",INDEX($F$4:$F$178*成就内容!AJ$124/SUM(成就内容!$D$124:$BZ$124),成就内容!AJ88,1)-SUM(AS$169:AS193))</f>
        <v>0</v>
      </c>
      <c r="AT194" s="41" t="str">
        <f>IF(成就内容!AK32="","",INDEX($F$4:$F$178*成就内容!AK$124/SUM(成就内容!$D$124:$BZ$124),成就内容!AK88,1)-SUM(AT$169:AT193))</f>
        <v/>
      </c>
      <c r="AU194" s="41" t="str">
        <f>IF(成就内容!AL32="","",INDEX($F$4:$F$178*成就内容!AL$124/SUM(成就内容!$D$124:$BZ$124),成就内容!AL88,1)-SUM(AU$169:AU193))</f>
        <v/>
      </c>
      <c r="AV194" s="41" t="str">
        <f>IF(成就内容!AM32="","",INDEX($F$4:$F$178*成就内容!AM$124/SUM(成就内容!$D$124:$BZ$124),成就内容!AM88,1)-SUM(AV$169:AV193))</f>
        <v/>
      </c>
      <c r="AW194" s="41" t="str">
        <f>IF(成就内容!AN32="","",INDEX($F$4:$F$178*成就内容!AN$124/SUM(成就内容!$D$124:$BZ$124),成就内容!AN88,1)-SUM(AW$169:AW193))</f>
        <v/>
      </c>
      <c r="AX194" s="41">
        <f>IF(成就内容!AO32="","",INDEX($F$4:$F$178*成就内容!AO$124/SUM(成就内容!$D$124:$BZ$124),成就内容!AO88,1)-SUM(AX$169:AX193))</f>
        <v>0</v>
      </c>
      <c r="AY194" s="41">
        <f>IF(成就内容!AP32="","",INDEX($F$4:$F$178*成就内容!AP$124/SUM(成就内容!$D$124:$BZ$124),成就内容!AP88,1)-SUM(AY$169:AY193))</f>
        <v>0</v>
      </c>
      <c r="AZ194" s="41">
        <f>IF(成就内容!AQ32="","",INDEX($F$4:$F$178*成就内容!AQ$124/SUM(成就内容!$D$124:$BZ$124),成就内容!AQ88,1)-SUM(AZ$169:AZ193))</f>
        <v>0</v>
      </c>
      <c r="BA194" s="41">
        <f>IF(成就内容!AR32="","",INDEX($F$4:$F$178*成就内容!AR$124/SUM(成就内容!$D$124:$BZ$124),成就内容!AR88,1)-SUM(BA$169:BA193))</f>
        <v>0</v>
      </c>
      <c r="BB194" s="41">
        <f>IF(成就内容!AS32="","",INDEX($F$4:$F$178*成就内容!AS$124/SUM(成就内容!$D$124:$BZ$124),成就内容!AS88,1)-SUM(BB$169:BB193))</f>
        <v>0</v>
      </c>
      <c r="BC194" s="41">
        <f>IF(成就内容!AT32="","",INDEX($F$4:$F$178*成就内容!AT$124/SUM(成就内容!$D$124:$BZ$124),成就内容!AT88,1)-SUM(BC$169:BC193))</f>
        <v>0</v>
      </c>
      <c r="BD194" s="41">
        <f>IF(成就内容!AU32="","",INDEX($F$4:$F$178*成就内容!AU$124/SUM(成就内容!$D$124:$BZ$124),成就内容!AU88,1)-SUM(BD$169:BD193))</f>
        <v>12849506.57894738</v>
      </c>
      <c r="BE194" s="41" t="str">
        <f>IF(成就内容!AV32="","",INDEX($F$4:$F$178*成就内容!AV$124/SUM(成就内容!$D$124:$BZ$124),成就内容!AV88,1)-SUM(BE$169:BE193))</f>
        <v/>
      </c>
      <c r="BF194" s="41">
        <f>IF(成就内容!AW32="","",INDEX($F$4:$F$178*成就内容!AW$124/SUM(成就内容!$D$124:$BZ$124),成就内容!AW88,1)-SUM(BF$169:BF193))</f>
        <v>0</v>
      </c>
      <c r="BG194" s="41">
        <f>IF(成就内容!AX32="","",INDEX($F$4:$F$178*成就内容!AX$124/SUM(成就内容!$D$124:$BZ$124),成就内容!AX88,1)-SUM(BG$169:BG193))</f>
        <v>12849506.57894738</v>
      </c>
      <c r="BH194" s="41">
        <f>IF(成就内容!AY32="","",INDEX($F$4:$F$178*成就内容!AY$124/SUM(成就内容!$D$124:$BZ$124),成就内容!AY88,1)-SUM(BH$169:BH193))</f>
        <v>0</v>
      </c>
      <c r="BI194" s="41">
        <f>IF(成就内容!AZ32="","",INDEX($F$4:$F$178*成就内容!AZ$124/SUM(成就内容!$D$124:$BZ$124),成就内容!AZ88,1)-SUM(BI$169:BI193))</f>
        <v>0</v>
      </c>
      <c r="BJ194" s="41">
        <f>IF(成就内容!BA32="","",INDEX($F$4:$F$178*成就内容!BA$124/SUM(成就内容!$D$124:$BZ$124),成就内容!BA88,1)-SUM(BJ$169:BJ193))</f>
        <v>0</v>
      </c>
      <c r="BK194" s="41">
        <f>IF(成就内容!BB32="","",INDEX($F$4:$F$178*成就内容!BB$124/SUM(成就内容!$D$124:$BZ$124),成就内容!BB88,1)-SUM(BK$169:BK193))</f>
        <v>0</v>
      </c>
      <c r="BL194" s="41">
        <f>IF(成就内容!BC32="","",INDEX($F$4:$F$178*成就内容!BC$124/SUM(成就内容!$D$124:$BZ$124),成就内容!BC88,1)-SUM(BL$169:BL193))</f>
        <v>12849506.578947373</v>
      </c>
      <c r="BM194" s="41">
        <f>IF(成就内容!BD32="","",INDEX($F$4:$F$178*成就内容!BD$124/SUM(成就内容!$D$124:$BZ$124),成就内容!BD88,1)-SUM(BM$169:BM193))</f>
        <v>0</v>
      </c>
      <c r="BN194" s="41">
        <f>IF(成就内容!BE32="","",INDEX($F$4:$F$178*成就内容!BE$124/SUM(成就内容!$D$124:$BZ$124),成就内容!BE88,1)-SUM(BN$169:BN193))</f>
        <v>0</v>
      </c>
      <c r="BO194" s="41">
        <f>IF(成就内容!BF32="","",INDEX($F$4:$F$178*成就内容!BF$124/SUM(成就内容!$D$124:$BZ$124),成就内容!BF88,1)-SUM(BO$169:BO193))</f>
        <v>0</v>
      </c>
      <c r="BP194" s="41">
        <f>IF(成就内容!BG32="","",INDEX($F$4:$F$178*成就内容!BG$124/SUM(成就内容!$D$124:$BZ$124),成就内容!BG88,1)-SUM(BP$169:BP193))</f>
        <v>0</v>
      </c>
      <c r="BQ194" s="41">
        <f>IF(成就内容!BH32="","",INDEX($F$4:$F$178*成就内容!BH$124/SUM(成就内容!$D$124:$BZ$124),成就内容!BH88,1)-SUM(BQ$169:BQ193))</f>
        <v>0</v>
      </c>
      <c r="BR194" s="41" t="str">
        <f>IF(成就内容!BI32="","",INDEX($F$4:$F$178*成就内容!BI$124/SUM(成就内容!$D$124:$BZ$124),成就内容!BI88,1)-SUM(BR$169:BR193))</f>
        <v/>
      </c>
      <c r="BS194" s="41">
        <f>IF(成就内容!BJ32="","",INDEX($F$4:$F$178*成就内容!BJ$124/SUM(成就内容!$D$124:$BZ$124),成就内容!BJ88,1)-SUM(BS$169:BS193))</f>
        <v>0</v>
      </c>
      <c r="BT194" s="41">
        <f>IF(成就内容!BK32="","",INDEX($F$4:$F$178*成就内容!BK$124/SUM(成就内容!$D$124:$BZ$124),成就内容!BK88,1)-SUM(BT$169:BT193))</f>
        <v>0</v>
      </c>
      <c r="BU194" s="41">
        <f>IF(成就内容!BL32="","",INDEX($F$4:$F$178*成就内容!BL$124/SUM(成就内容!$D$124:$BZ$124),成就内容!BL88,1)-SUM(BU$169:BU193))</f>
        <v>6424753.2894736864</v>
      </c>
      <c r="BV194" s="41">
        <f>IF(成就内容!BM32="","",INDEX($F$4:$F$178*成就内容!BM$124/SUM(成就内容!$D$124:$BZ$124),成就内容!BM88,1)-SUM(BV$169:BV193))</f>
        <v>0</v>
      </c>
      <c r="BW194" s="41" t="str">
        <f>IF(成就内容!BN32="","",INDEX($F$4:$F$178*成就内容!BN$124/SUM(成就内容!$D$124:$BZ$124),成就内容!BN88,1)-SUM(BW$169:BW193))</f>
        <v/>
      </c>
      <c r="BX194" s="41">
        <f>IF(成就内容!BO32="","",INDEX($F$4:$F$178*成就内容!BO$124/SUM(成就内容!$D$124:$BZ$124),成就内容!BO88,1)-SUM(BX$169:BX193))</f>
        <v>0</v>
      </c>
      <c r="BY194" s="41">
        <f>IF(成就内容!BP32="","",INDEX($F$4:$F$178*成就内容!BP$124/SUM(成就内容!$D$124:$BZ$124),成就内容!BP88,1)-SUM(BY$169:BY193))</f>
        <v>0</v>
      </c>
      <c r="BZ194" s="41">
        <f>IF(成就内容!BQ32="","",INDEX($F$4:$F$178*成就内容!BQ$124/SUM(成就内容!$D$124:$BZ$124),成就内容!BQ88,1)-SUM(BZ$169:BZ193))</f>
        <v>0</v>
      </c>
      <c r="CA194" s="41" t="str">
        <f>IF(成就内容!BR32="","",INDEX($F$4:$F$178*成就内容!BR$124/SUM(成就内容!$D$124:$BZ$124),成就内容!BR88,1)-SUM(CA$169:CA193))</f>
        <v/>
      </c>
      <c r="CB194" s="41" t="str">
        <f>IF(成就内容!BS32="","",INDEX($F$4:$F$178*成就内容!BS$124/SUM(成就内容!$D$124:$BZ$124),成就内容!BS88,1)-SUM(CB$169:CB193))</f>
        <v/>
      </c>
      <c r="CC194" s="41">
        <f>IF(成就内容!BT32="","",INDEX($F$4:$F$178*成就内容!BT$124/SUM(成就内容!$D$124:$BZ$124),成就内容!BT88,1)-SUM(CC$169:CC193))</f>
        <v>0</v>
      </c>
      <c r="CD194" s="41">
        <f>IF(成就内容!BU32="","",INDEX($F$4:$F$178*成就内容!BU$124/SUM(成就内容!$D$124:$BZ$124),成就内容!BU88,1)-SUM(CD$169:CD193))</f>
        <v>0</v>
      </c>
      <c r="CE194" s="41" t="str">
        <f>IF(成就内容!BV32="","",INDEX($F$4:$F$178*成就内容!BV$124/SUM(成就内容!$D$124:$BZ$124),成就内容!BV88,1)-SUM(CE$169:CE193))</f>
        <v/>
      </c>
      <c r="CF194" s="41">
        <f>IF(成就内容!BW32="","",INDEX($F$4:$F$178*成就内容!BW$124/SUM(成就内容!$D$124:$BZ$124),成就内容!BW88,1)-SUM(CF$169:CF193))</f>
        <v>0</v>
      </c>
      <c r="CG194" s="41">
        <f>IF(成就内容!BX32="","",INDEX($F$4:$F$178*成就内容!BX$124/SUM(成就内容!$D$124:$BZ$124),成就内容!BX88,1)-SUM(CG$169:CG193))</f>
        <v>0</v>
      </c>
      <c r="CH194" s="41">
        <f>IF(成就内容!BY32="","",INDEX($F$4:$F$178*成就内容!BY$124/SUM(成就内容!$D$124:$BZ$124),成就内容!BY88,1)-SUM(CH$169:CH193))</f>
        <v>0</v>
      </c>
      <c r="CI194" s="41">
        <f>IF(成就内容!BZ32="","",INDEX($F$4:$F$178*成就内容!BZ$124/SUM(成就内容!$D$124:$BZ$124),成就内容!BZ88,1)-SUM(CI$169:CI193))</f>
        <v>0</v>
      </c>
      <c r="CK194" s="19"/>
      <c r="CM194" s="43">
        <v>26</v>
      </c>
      <c r="CN194" s="41">
        <f>IF(M194="","",IF(成就内容!D$124&lt;&gt;"",MAX(ROUNDUP(SMALL(M$169:M$218,$L194)/1000,0)*1000,1000),0))</f>
        <v>0</v>
      </c>
      <c r="CO194" s="41" t="str">
        <f>IF(N194="","",IF(成就内容!E$124&lt;&gt;"",MAX(ROUNDUP(SMALL(N$169:N$218,$L194)/1000,0)*1000,1000),0))</f>
        <v/>
      </c>
      <c r="CP194" s="41" t="str">
        <f>IF(O194="","",IF(成就内容!F$124&lt;&gt;"",MAX(ROUNDUP(SMALL(O$169:O$218,$L194)/1000,0)*1000,1000),0))</f>
        <v/>
      </c>
      <c r="CQ194" s="41" t="str">
        <f>IF(P194="","",IF(成就内容!G$124&lt;&gt;"",MAX(ROUNDUP(SMALL(P$169:P$218,$L194)/1000,0)*1000,1000),0))</f>
        <v/>
      </c>
      <c r="CR194" s="41">
        <f>IF(Q194="","",IF(成就内容!H$124&lt;&gt;"",MAX(ROUNDUP(SMALL(Q$169:Q$218,$L194)/1000,0)*1000,1000),0))</f>
        <v>0</v>
      </c>
      <c r="CS194" s="41">
        <f>IF(R194="","",IF(成就内容!I$124&lt;&gt;"",MAX(ROUNDUP(SMALL(R$169:R$218,$L194)/1000,0)*1000,1000),0))</f>
        <v>0</v>
      </c>
      <c r="CT194" s="41">
        <f>IF(S194="","",IF(成就内容!J$124&lt;&gt;"",MAX(ROUNDUP(SMALL(S$169:S$218,$L194)/1000,0)*1000,1000),0))</f>
        <v>0</v>
      </c>
      <c r="CU194" s="41">
        <f>IF(T194="","",IF(成就内容!K$124&lt;&gt;"",MAX(ROUNDUP(SMALL(T$169:T$218,$L194)/1000,0)*1000,1000),0))</f>
        <v>0</v>
      </c>
      <c r="CV194" s="41">
        <f>IF(U194="","",IF(成就内容!L$124&lt;&gt;"",MAX(ROUNDUP(SMALL(U$169:U$218,$L194)/1000,0)*1000,1000),0))</f>
        <v>0</v>
      </c>
      <c r="CW194" s="41">
        <f>IF(V194="","",IF(成就内容!M$124&lt;&gt;"",MAX(ROUNDUP(SMALL(V$169:V$218,$L194)/1000,0)*1000,1000),0))</f>
        <v>12850000</v>
      </c>
      <c r="CX194" s="41">
        <f>IF(W194="","",IF(成就内容!N$124&lt;&gt;"",MAX(ROUNDUP(SMALL(W$169:W$218,$L194)/1000,0)*1000,1000),0))</f>
        <v>0</v>
      </c>
      <c r="CY194" s="41">
        <f>IF(X194="","",IF(成就内容!O$124&lt;&gt;"",MAX(ROUNDUP(SMALL(X$169:X$218,$L194)/1000,0)*1000,1000),0))</f>
        <v>0</v>
      </c>
      <c r="CZ194" s="41" t="str">
        <f>IF(Y194="","",IF(成就内容!P$124&lt;&gt;"",MAX(ROUNDUP(SMALL(Y$169:Y$218,$L194)/1000,0)*1000,1000),0))</f>
        <v/>
      </c>
      <c r="DA194" s="41">
        <f>IF(Z194="","",IF(成就内容!Q$124&lt;&gt;"",MAX(ROUNDUP(SMALL(Z$169:Z$218,$L194)/1000,0)*1000,1000),0))</f>
        <v>0</v>
      </c>
      <c r="DB194" s="41">
        <f>IF(AA194="","",IF(成就内容!R$124&lt;&gt;"",MAX(ROUNDUP(SMALL(AA$169:AA$218,$L194)/1000,0)*1000,1000),0))</f>
        <v>0</v>
      </c>
      <c r="DC194" s="41">
        <f>IF(AB194="","",IF(成就内容!S$124&lt;&gt;"",MAX(ROUNDUP(SMALL(AB$169:AB$218,$L194)/1000,0)*1000,1000),0))</f>
        <v>0</v>
      </c>
      <c r="DD194" s="41">
        <f>IF(AC194="","",IF(成就内容!T$124&lt;&gt;"",MAX(ROUNDUP(SMALL(AC$169:AC$218,$L194)/1000,0)*1000,1000),0))</f>
        <v>0</v>
      </c>
      <c r="DE194" s="41">
        <f>IF(AD194="","",IF(成就内容!U$124&lt;&gt;"",MAX(ROUNDUP(SMALL(AD$169:AD$218,$L194)/1000,0)*1000,1000),0))</f>
        <v>0</v>
      </c>
      <c r="DF194" s="41">
        <f>IF(AE194="","",IF(成就内容!V$124&lt;&gt;"",MAX(ROUNDUP(SMALL(AE$169:AE$218,$L194)/1000,0)*1000,1000),0))</f>
        <v>12850000</v>
      </c>
      <c r="DG194" s="41">
        <f>IF(AF194="","",IF(成就内容!W$124&lt;&gt;"",MAX(ROUNDUP(SMALL(AF$169:AF$218,$L194)/1000,0)*1000,1000),0))</f>
        <v>0</v>
      </c>
      <c r="DH194" s="41">
        <f>IF(AG194="","",IF(成就内容!X$124&lt;&gt;"",MAX(ROUNDUP(SMALL(AG$169:AG$218,$L194)/1000,0)*1000,1000),0))</f>
        <v>0</v>
      </c>
      <c r="DI194" s="41" t="str">
        <f>IF(AH194="","",IF(成就内容!Y$124&lt;&gt;"",MAX(ROUNDUP(SMALL(AH$169:AH$218,$L194)/1000,0)*1000,1000),0))</f>
        <v/>
      </c>
      <c r="DJ194" s="41" t="str">
        <f>IF(AI194="","",IF(成就内容!Z$124&lt;&gt;"",MAX(ROUNDUP(SMALL(AI$169:AI$218,$L194)/1000,0)*1000,1000),0))</f>
        <v/>
      </c>
      <c r="DK194" s="41" t="str">
        <f>IF(AJ194="","",IF(成就内容!AA$124&lt;&gt;"",MAX(ROUNDUP(SMALL(AJ$169:AJ$218,$L194)/1000,0)*1000,1000),0))</f>
        <v/>
      </c>
      <c r="DL194" s="41" t="str">
        <f>IF(AK194="","",IF(成就内容!AB$124&lt;&gt;"",MAX(ROUNDUP(SMALL(AK$169:AK$218,$L194)/1000,0)*1000,1000),0))</f>
        <v/>
      </c>
      <c r="DM194" s="41">
        <f>IF(AL194="","",IF(成就内容!AC$124&lt;&gt;"",MAX(ROUNDUP(SMALL(AL$169:AL$218,$L194)/1000,0)*1000,1000),0))</f>
        <v>6425000</v>
      </c>
      <c r="DN194" s="41">
        <f>IF(AM194="","",IF(成就内容!AD$124&lt;&gt;"",MAX(ROUNDUP(SMALL(AM$169:AM$218,$L194)/1000,0)*1000,1000),0))</f>
        <v>6425000</v>
      </c>
      <c r="DO194" s="41">
        <f>IF(AN194="","",IF(成就内容!AE$124&lt;&gt;"",MAX(ROUNDUP(SMALL(AN$169:AN$218,$L194)/1000,0)*1000,1000),0))</f>
        <v>6425000</v>
      </c>
      <c r="DP194" s="41">
        <f>IF(AO194="","",IF(成就内容!AF$124&lt;&gt;"",MAX(ROUNDUP(SMALL(AO$169:AO$218,$L194)/1000,0)*1000,1000),0))</f>
        <v>6425000</v>
      </c>
      <c r="DQ194" s="41">
        <f>IF(AP194="","",IF(成就内容!AG$124&lt;&gt;"",MAX(ROUNDUP(SMALL(AP$169:AP$218,$L194)/1000,0)*1000,1000),0))</f>
        <v>0</v>
      </c>
      <c r="DR194" s="41" t="str">
        <f>IF(AQ194="","",IF(成就内容!AH$124&lt;&gt;"",MAX(ROUNDUP(SMALL(AQ$169:AQ$218,$L194)/1000,0)*1000,1000),0))</f>
        <v/>
      </c>
      <c r="DS194" s="41">
        <f>IF(AR194="","",IF(成就内容!AI$124&lt;&gt;"",MAX(ROUNDUP(SMALL(AR$169:AR$218,$L194)/1000,0)*1000,1000),0))</f>
        <v>0</v>
      </c>
      <c r="DT194" s="41">
        <f>IF(AS194="","",IF(成就内容!AJ$124&lt;&gt;"",MAX(ROUNDUP(SMALL(AS$169:AS$218,$L194)/1000,0)*1000,1000),0))</f>
        <v>0</v>
      </c>
      <c r="DU194" s="41" t="str">
        <f>IF(AT194="","",IF(成就内容!AK$124&lt;&gt;"",MAX(ROUNDUP(SMALL(AT$169:AT$218,$L194)/1000,0)*1000,1000),0))</f>
        <v/>
      </c>
      <c r="DV194" s="41" t="str">
        <f>IF(AU194="","",IF(成就内容!AL$124&lt;&gt;"",MAX(ROUNDUP(SMALL(AU$169:AU$218,$L194)/1000,0)*1000,1000),0))</f>
        <v/>
      </c>
      <c r="DW194" s="41" t="str">
        <f>IF(AV194="","",IF(成就内容!AM$124&lt;&gt;"",MAX(ROUNDUP(SMALL(AV$169:AV$218,$L194)/1000,0)*1000,1000),0))</f>
        <v/>
      </c>
      <c r="DX194" s="41" t="str">
        <f>IF(AW194="","",IF(成就内容!AN$124&lt;&gt;"",MAX(ROUNDUP(SMALL(AW$169:AW$218,$L194)/1000,0)*1000,1000),0))</f>
        <v/>
      </c>
      <c r="DY194" s="41">
        <f>IF(AX194="","",IF(成就内容!AO$124&lt;&gt;"",MAX(ROUNDUP(SMALL(AX$169:AX$218,$L194)/1000,0)*1000,1000),0))</f>
        <v>0</v>
      </c>
      <c r="DZ194" s="41">
        <f>IF(AY194="","",IF(成就内容!AP$124&lt;&gt;"",MAX(ROUNDUP(SMALL(AY$169:AY$218,$L194)/1000,0)*1000,1000),0))</f>
        <v>0</v>
      </c>
      <c r="EA194" s="41">
        <f>IF(AZ194="","",IF(成就内容!AQ$124&lt;&gt;"",MAX(ROUNDUP(SMALL(AZ$169:AZ$218,$L194)/1000,0)*1000,1000),0))</f>
        <v>0</v>
      </c>
      <c r="EB194" s="41">
        <f>IF(BA194="","",IF(成就内容!AR$124&lt;&gt;"",MAX(ROUNDUP(SMALL(BA$169:BA$218,$L194)/1000,0)*1000,1000),0))</f>
        <v>0</v>
      </c>
      <c r="EC194" s="41">
        <f>IF(BB194="","",IF(成就内容!AS$124&lt;&gt;"",MAX(ROUNDUP(SMALL(BB$169:BB$218,$L194)/1000,0)*1000,1000),0))</f>
        <v>0</v>
      </c>
      <c r="ED194" s="41">
        <f>IF(BC194="","",IF(成就内容!AT$124&lt;&gt;"",MAX(ROUNDUP(SMALL(BC$169:BC$218,$L194)/1000,0)*1000,1000),0))</f>
        <v>0</v>
      </c>
      <c r="EE194" s="41">
        <f>IF(BD194="","",IF(成就内容!AU$124&lt;&gt;"",MAX(ROUNDUP(SMALL(BD$169:BD$218,$L194)/1000,0)*1000,1000),0))</f>
        <v>12850000</v>
      </c>
      <c r="EF194" s="41" t="str">
        <f>IF(BE194="","",IF(成就内容!AV$124&lt;&gt;"",MAX(ROUNDUP(SMALL(BE$169:BE$218,$L194)/1000,0)*1000,1000),0))</f>
        <v/>
      </c>
      <c r="EG194" s="41">
        <f>IF(BF194="","",IF(成就内容!AW$124&lt;&gt;"",MAX(ROUNDUP(SMALL(BF$169:BF$218,$L194)/1000,0)*1000,1000),0))</f>
        <v>0</v>
      </c>
      <c r="EH194" s="41">
        <f>IF(BG194="","",IF(成就内容!AX$124&lt;&gt;"",MAX(ROUNDUP(SMALL(BG$169:BG$218,$L194)/1000,0)*1000,1000),0))</f>
        <v>12850000</v>
      </c>
      <c r="EI194" s="41">
        <f>IF(BH194="","",IF(成就内容!AY$124&lt;&gt;"",MAX(ROUNDUP(SMALL(BH$169:BH$218,$L194)/1000,0)*1000,1000),0))</f>
        <v>0</v>
      </c>
      <c r="EJ194" s="41">
        <f>IF(BI194="","",IF(成就内容!AZ$124&lt;&gt;"",MAX(ROUNDUP(SMALL(BI$169:BI$218,$L194)/1000,0)*1000,1000),0))</f>
        <v>0</v>
      </c>
      <c r="EK194" s="41">
        <f>IF(BJ194="","",IF(成就内容!BA$124&lt;&gt;"",MAX(ROUNDUP(SMALL(BJ$169:BJ$218,$L194)/1000,0)*1000,1000),0))</f>
        <v>0</v>
      </c>
      <c r="EL194" s="41">
        <f>IF(BK194="","",IF(成就内容!BB$124&lt;&gt;"",MAX(ROUNDUP(SMALL(BK$169:BK$218,$L194)/1000,0)*1000,1000),0))</f>
        <v>0</v>
      </c>
      <c r="EM194" s="41">
        <f>IF(BL194="","",IF(成就内容!BC$124&lt;&gt;"",MAX(ROUNDUP(SMALL(BL$169:BL$218,$L194)/1000,0)*1000,1000),0))</f>
        <v>12850000</v>
      </c>
      <c r="EN194" s="41">
        <f>IF(BM194="","",IF(成就内容!BD$124&lt;&gt;"",MAX(ROUNDUP(SMALL(BM$169:BM$218,$L194)/1000,0)*1000,1000),0))</f>
        <v>0</v>
      </c>
      <c r="EO194" s="41">
        <f>IF(BN194="","",IF(成就内容!BE$124&lt;&gt;"",MAX(ROUNDUP(SMALL(BN$169:BN$218,$L194)/1000,0)*1000,1000),0))</f>
        <v>0</v>
      </c>
      <c r="EP194" s="41">
        <f>IF(BO194="","",IF(成就内容!BF$124&lt;&gt;"",MAX(ROUNDUP(SMALL(BO$169:BO$218,$L194)/1000,0)*1000,1000),0))</f>
        <v>0</v>
      </c>
      <c r="EQ194" s="41">
        <f>IF(BP194="","",IF(成就内容!BG$124&lt;&gt;"",MAX(ROUNDUP(SMALL(BP$169:BP$218,$L194)/1000,0)*1000,1000),0))</f>
        <v>0</v>
      </c>
      <c r="ER194" s="41">
        <f>IF(BQ194="","",IF(成就内容!BH$124&lt;&gt;"",MAX(ROUNDUP(SMALL(BQ$169:BQ$218,$L194)/1000,0)*1000,1000),0))</f>
        <v>0</v>
      </c>
      <c r="ES194" s="41" t="str">
        <f>IF(BR194="","",IF(成就内容!BI$124&lt;&gt;"",MAX(ROUNDUP(SMALL(BR$169:BR$218,$L194)/1000,0)*1000,1000),0))</f>
        <v/>
      </c>
      <c r="ET194" s="41">
        <f>IF(BS194="","",IF(成就内容!BJ$124&lt;&gt;"",MAX(ROUNDUP(SMALL(BS$169:BS$218,$L194)/1000,0)*1000,1000),0))</f>
        <v>0</v>
      </c>
      <c r="EU194" s="41">
        <f>IF(BT194="","",IF(成就内容!BK$124&lt;&gt;"",MAX(ROUNDUP(SMALL(BT$169:BT$218,$L194)/1000,0)*1000,1000),0))</f>
        <v>0</v>
      </c>
      <c r="EV194" s="41">
        <f>IF(BU194="","",IF(成就内容!BL$124&lt;&gt;"",MAX(ROUNDUP(SMALL(BU$169:BU$218,$L194)/1000,0)*1000,1000),0))</f>
        <v>6425000</v>
      </c>
      <c r="EW194" s="41">
        <f>IF(BV194="","",IF(成就内容!BM$124&lt;&gt;"",MAX(ROUNDUP(SMALL(BV$169:BV$218,$L194)/1000,0)*1000,1000),0))</f>
        <v>0</v>
      </c>
      <c r="EX194" s="41" t="str">
        <f>IF(BW194="","",IF(成就内容!BN$124&lt;&gt;"",MAX(ROUNDUP(SMALL(BW$169:BW$218,$L194)/1000,0)*1000,1000),0))</f>
        <v/>
      </c>
      <c r="EY194" s="41">
        <f>IF(BX194="","",IF(成就内容!BO$124&lt;&gt;"",MAX(ROUNDUP(SMALL(BX$169:BX$218,$L194)/1000,0)*1000,1000),0))</f>
        <v>0</v>
      </c>
      <c r="EZ194" s="41">
        <f>IF(BY194="","",IF(成就内容!BP$124&lt;&gt;"",MAX(ROUNDUP(SMALL(BY$169:BY$218,$L194)/1000,0)*1000,1000),0))</f>
        <v>0</v>
      </c>
      <c r="FA194" s="41">
        <f>IF(BZ194="","",IF(成就内容!BQ$124&lt;&gt;"",MAX(ROUNDUP(SMALL(BZ$169:BZ$218,$L194)/1000,0)*1000,1000),0))</f>
        <v>0</v>
      </c>
      <c r="FB194" s="41" t="str">
        <f>IF(CA194="","",IF(成就内容!BR$124&lt;&gt;"",MAX(ROUNDUP(SMALL(CA$169:CA$218,$L194)/1000,0)*1000,1000),0))</f>
        <v/>
      </c>
      <c r="FC194" s="41" t="str">
        <f>IF(CB194="","",IF(成就内容!BS$124&lt;&gt;"",MAX(ROUNDUP(SMALL(CB$169:CB$218,$L194)/1000,0)*1000,1000),0))</f>
        <v/>
      </c>
      <c r="FD194" s="41">
        <f>IF(CC194="","",IF(成就内容!BT$124&lt;&gt;"",MAX(ROUNDUP(SMALL(CC$169:CC$218,$L194)/1000,0)*1000,1000),0))</f>
        <v>0</v>
      </c>
      <c r="FE194" s="41">
        <f>IF(CD194="","",IF(成就内容!BU$124&lt;&gt;"",MAX(ROUNDUP(SMALL(CD$169:CD$218,$L194)/1000,0)*1000,1000),0))</f>
        <v>0</v>
      </c>
      <c r="FF194" s="41" t="str">
        <f>IF(CE194="","",IF(成就内容!BV$124&lt;&gt;"",MAX(ROUNDUP(SMALL(CE$169:CE$218,$L194)/1000,0)*1000,1000),0))</f>
        <v/>
      </c>
      <c r="FG194" s="41">
        <f>IF(CF194="","",IF(成就内容!BW$124&lt;&gt;"",MAX(ROUNDUP(SMALL(CF$169:CF$218,$L194)/1000,0)*1000,1000),0))</f>
        <v>0</v>
      </c>
      <c r="FH194" s="41">
        <f>IF(CG194="","",IF(成就内容!BX$124&lt;&gt;"",MAX(ROUNDUP(SMALL(CG$169:CG$218,$L194)/1000,0)*1000,1000),0))</f>
        <v>0</v>
      </c>
      <c r="FI194" s="41">
        <f>IF(CH194="","",IF(成就内容!BY$124&lt;&gt;"",MAX(ROUNDUP(SMALL(CH$169:CH$218,$L194)/1000,0)*1000,1000),0))</f>
        <v>0</v>
      </c>
      <c r="FJ194" s="41">
        <f>IF(CI194="","",IF(成就内容!BZ$124&lt;&gt;"",MAX(ROUNDUP(SMALL(CI$169:CI$218,$L194)/1000,0)*1000,1000),0))</f>
        <v>0</v>
      </c>
    </row>
    <row r="195" spans="10:166" s="96" customFormat="1" x14ac:dyDescent="0.15">
      <c r="J195" s="19"/>
      <c r="L195" s="43">
        <v>27</v>
      </c>
      <c r="M195" s="41">
        <f>IF(成就内容!D33="","",INDEX($F$4:$F$178*成就内容!D$124/SUM(成就内容!$D$124:$BZ$124),成就内容!D89,1)-SUM(M$169:M194))</f>
        <v>0</v>
      </c>
      <c r="N195" s="41" t="str">
        <f>IF(成就内容!E33="","",INDEX($F$4:$F$178*成就内容!E$124/SUM(成就内容!$D$124:$BZ$124),成就内容!E89,1)-SUM(N$169:N194))</f>
        <v/>
      </c>
      <c r="O195" s="41" t="str">
        <f>IF(成就内容!F33="","",INDEX($F$4:$F$178*成就内容!F$124/SUM(成就内容!$D$124:$BZ$124),成就内容!F89,1)-SUM(O$169:O194))</f>
        <v/>
      </c>
      <c r="P195" s="41" t="str">
        <f>IF(成就内容!G33="","",INDEX($F$4:$F$178*成就内容!G$124/SUM(成就内容!$D$124:$BZ$124),成就内容!G89,1)-SUM(P$169:P194))</f>
        <v/>
      </c>
      <c r="Q195" s="41">
        <f>IF(成就内容!H33="","",INDEX($F$4:$F$178*成就内容!H$124/SUM(成就内容!$D$124:$BZ$124),成就内容!H89,1)-SUM(Q$169:Q194))</f>
        <v>0</v>
      </c>
      <c r="R195" s="41">
        <f>IF(成就内容!I33="","",INDEX($F$4:$F$178*成就内容!I$124/SUM(成就内容!$D$124:$BZ$124),成就内容!I89,1)-SUM(R$169:R194))</f>
        <v>0</v>
      </c>
      <c r="S195" s="41">
        <f>IF(成就内容!J33="","",INDEX($F$4:$F$178*成就内容!J$124/SUM(成就内容!$D$124:$BZ$124),成就内容!J89,1)-SUM(S$169:S194))</f>
        <v>0</v>
      </c>
      <c r="T195" s="41">
        <f>IF(成就内容!K33="","",INDEX($F$4:$F$178*成就内容!K$124/SUM(成就内容!$D$124:$BZ$124),成就内容!K89,1)-SUM(T$169:T194))</f>
        <v>0</v>
      </c>
      <c r="U195" s="41">
        <f>IF(成就内容!L33="","",INDEX($F$4:$F$178*成就内容!L$124/SUM(成就内容!$D$124:$BZ$124),成就内容!L89,1)-SUM(U$169:U194))</f>
        <v>0</v>
      </c>
      <c r="V195" s="41">
        <f>IF(成就内容!M33="","",INDEX($F$4:$F$178*成就内容!M$124/SUM(成就内容!$D$124:$BZ$124),成就内容!M89,1)-SUM(V$169:V194))</f>
        <v>12849506.578947373</v>
      </c>
      <c r="W195" s="41">
        <f>IF(成就内容!N33="","",INDEX($F$4:$F$178*成就内容!N$124/SUM(成就内容!$D$124:$BZ$124),成就内容!N89,1)-SUM(W$169:W194))</f>
        <v>0</v>
      </c>
      <c r="X195" s="41">
        <f>IF(成就内容!O33="","",INDEX($F$4:$F$178*成就内容!O$124/SUM(成就内容!$D$124:$BZ$124),成就内容!O89,1)-SUM(X$169:X194))</f>
        <v>0</v>
      </c>
      <c r="Y195" s="41" t="str">
        <f>IF(成就内容!P33="","",INDEX($F$4:$F$178*成就内容!P$124/SUM(成就内容!$D$124:$BZ$124),成就内容!P89,1)-SUM(Y$169:Y194))</f>
        <v/>
      </c>
      <c r="Z195" s="41">
        <f>IF(成就内容!Q33="","",INDEX($F$4:$F$178*成就内容!Q$124/SUM(成就内容!$D$124:$BZ$124),成就内容!Q89,1)-SUM(Z$169:Z194))</f>
        <v>0</v>
      </c>
      <c r="AA195" s="41">
        <f>IF(成就内容!R33="","",INDEX($F$4:$F$178*成就内容!R$124/SUM(成就内容!$D$124:$BZ$124),成就内容!R89,1)-SUM(AA$169:AA194))</f>
        <v>0</v>
      </c>
      <c r="AB195" s="41">
        <f>IF(成就内容!S33="","",INDEX($F$4:$F$178*成就内容!S$124/SUM(成就内容!$D$124:$BZ$124),成就内容!S89,1)-SUM(AB$169:AB194))</f>
        <v>0</v>
      </c>
      <c r="AC195" s="41">
        <f>IF(成就内容!T33="","",INDEX($F$4:$F$178*成就内容!T$124/SUM(成就内容!$D$124:$BZ$124),成就内容!T89,1)-SUM(AC$169:AC194))</f>
        <v>0</v>
      </c>
      <c r="AD195" s="41">
        <f>IF(成就内容!U33="","",INDEX($F$4:$F$178*成就内容!U$124/SUM(成就内容!$D$124:$BZ$124),成就内容!U89,1)-SUM(AD$169:AD194))</f>
        <v>0</v>
      </c>
      <c r="AE195" s="41">
        <f>IF(成就内容!V33="","",INDEX($F$4:$F$178*成就内容!V$124/SUM(成就内容!$D$124:$BZ$124),成就内容!V89,1)-SUM(AE$169:AE194))</f>
        <v>12849506.578947365</v>
      </c>
      <c r="AF195" s="41">
        <f>IF(成就内容!W33="","",INDEX($F$4:$F$178*成就内容!W$124/SUM(成就内容!$D$124:$BZ$124),成就内容!W89,1)-SUM(AF$169:AF194))</f>
        <v>0</v>
      </c>
      <c r="AG195" s="41">
        <f>IF(成就内容!X33="","",INDEX($F$4:$F$178*成就内容!X$124/SUM(成就内容!$D$124:$BZ$124),成就内容!X89,1)-SUM(AG$169:AG194))</f>
        <v>0</v>
      </c>
      <c r="AH195" s="41" t="str">
        <f>IF(成就内容!Y33="","",INDEX($F$4:$F$178*成就内容!Y$124/SUM(成就内容!$D$124:$BZ$124),成就内容!Y89,1)-SUM(AH$169:AH194))</f>
        <v/>
      </c>
      <c r="AI195" s="41" t="str">
        <f>IF(成就内容!Z33="","",INDEX($F$4:$F$178*成就内容!Z$124/SUM(成就内容!$D$124:$BZ$124),成就内容!Z89,1)-SUM(AI$169:AI194))</f>
        <v/>
      </c>
      <c r="AJ195" s="41" t="str">
        <f>IF(成就内容!AA33="","",INDEX($F$4:$F$178*成就内容!AA$124/SUM(成就内容!$D$124:$BZ$124),成就内容!AA89,1)-SUM(AJ$169:AJ194))</f>
        <v/>
      </c>
      <c r="AK195" s="41" t="str">
        <f>IF(成就内容!AB33="","",INDEX($F$4:$F$178*成就内容!AB$124/SUM(成就内容!$D$124:$BZ$124),成就内容!AB89,1)-SUM(AK$169:AK194))</f>
        <v/>
      </c>
      <c r="AL195" s="41">
        <f>IF(成就内容!AC33="","",INDEX($F$4:$F$178*成就内容!AC$124/SUM(成就内容!$D$124:$BZ$124),成就内容!AC89,1)-SUM(AL$169:AL194))</f>
        <v>6424753.2894736864</v>
      </c>
      <c r="AM195" s="41">
        <f>IF(成就内容!AD33="","",INDEX($F$4:$F$178*成就内容!AD$124/SUM(成就内容!$D$124:$BZ$124),成就内容!AD89,1)-SUM(AM$169:AM194))</f>
        <v>6424753.2894736864</v>
      </c>
      <c r="AN195" s="41">
        <f>IF(成就内容!AE33="","",INDEX($F$4:$F$178*成就内容!AE$124/SUM(成就内容!$D$124:$BZ$124),成就内容!AE89,1)-SUM(AN$169:AN194))</f>
        <v>6424753.2894736864</v>
      </c>
      <c r="AO195" s="41">
        <f>IF(成就内容!AF33="","",INDEX($F$4:$F$178*成就内容!AF$124/SUM(成就内容!$D$124:$BZ$124),成就内容!AF89,1)-SUM(AO$169:AO194))</f>
        <v>6424753.2894736864</v>
      </c>
      <c r="AP195" s="41">
        <f>IF(成就内容!AG33="","",INDEX($F$4:$F$178*成就内容!AG$124/SUM(成就内容!$D$124:$BZ$124),成就内容!AG89,1)-SUM(AP$169:AP194))</f>
        <v>0</v>
      </c>
      <c r="AQ195" s="41" t="str">
        <f>IF(成就内容!AH33="","",INDEX($F$4:$F$178*成就内容!AH$124/SUM(成就内容!$D$124:$BZ$124),成就内容!AH89,1)-SUM(AQ$169:AQ194))</f>
        <v/>
      </c>
      <c r="AR195" s="41">
        <f>IF(成就内容!AI33="","",INDEX($F$4:$F$178*成就内容!AI$124/SUM(成就内容!$D$124:$BZ$124),成就内容!AI89,1)-SUM(AR$169:AR194))</f>
        <v>0</v>
      </c>
      <c r="AS195" s="41">
        <f>IF(成就内容!AJ33="","",INDEX($F$4:$F$178*成就内容!AJ$124/SUM(成就内容!$D$124:$BZ$124),成就内容!AJ89,1)-SUM(AS$169:AS194))</f>
        <v>0</v>
      </c>
      <c r="AT195" s="41" t="str">
        <f>IF(成就内容!AK33="","",INDEX($F$4:$F$178*成就内容!AK$124/SUM(成就内容!$D$124:$BZ$124),成就内容!AK89,1)-SUM(AT$169:AT194))</f>
        <v/>
      </c>
      <c r="AU195" s="41" t="str">
        <f>IF(成就内容!AL33="","",INDEX($F$4:$F$178*成就内容!AL$124/SUM(成就内容!$D$124:$BZ$124),成就内容!AL89,1)-SUM(AU$169:AU194))</f>
        <v/>
      </c>
      <c r="AV195" s="41" t="str">
        <f>IF(成就内容!AM33="","",INDEX($F$4:$F$178*成就内容!AM$124/SUM(成就内容!$D$124:$BZ$124),成就内容!AM89,1)-SUM(AV$169:AV194))</f>
        <v/>
      </c>
      <c r="AW195" s="41" t="str">
        <f>IF(成就内容!AN33="","",INDEX($F$4:$F$178*成就内容!AN$124/SUM(成就内容!$D$124:$BZ$124),成就内容!AN89,1)-SUM(AW$169:AW194))</f>
        <v/>
      </c>
      <c r="AX195" s="41">
        <f>IF(成就内容!AO33="","",INDEX($F$4:$F$178*成就内容!AO$124/SUM(成就内容!$D$124:$BZ$124),成就内容!AO89,1)-SUM(AX$169:AX194))</f>
        <v>0</v>
      </c>
      <c r="AY195" s="41">
        <f>IF(成就内容!AP33="","",INDEX($F$4:$F$178*成就内容!AP$124/SUM(成就内容!$D$124:$BZ$124),成就内容!AP89,1)-SUM(AY$169:AY194))</f>
        <v>0</v>
      </c>
      <c r="AZ195" s="41">
        <f>IF(成就内容!AQ33="","",INDEX($F$4:$F$178*成就内容!AQ$124/SUM(成就内容!$D$124:$BZ$124),成就内容!AQ89,1)-SUM(AZ$169:AZ194))</f>
        <v>0</v>
      </c>
      <c r="BA195" s="41">
        <f>IF(成就内容!AR33="","",INDEX($F$4:$F$178*成就内容!AR$124/SUM(成就内容!$D$124:$BZ$124),成就内容!AR89,1)-SUM(BA$169:BA194))</f>
        <v>0</v>
      </c>
      <c r="BB195" s="41">
        <f>IF(成就内容!AS33="","",INDEX($F$4:$F$178*成就内容!AS$124/SUM(成就内容!$D$124:$BZ$124),成就内容!AS89,1)-SUM(BB$169:BB194))</f>
        <v>0</v>
      </c>
      <c r="BC195" s="41">
        <f>IF(成就内容!AT33="","",INDEX($F$4:$F$178*成就内容!AT$124/SUM(成就内容!$D$124:$BZ$124),成就内容!AT89,1)-SUM(BC$169:BC194))</f>
        <v>0</v>
      </c>
      <c r="BD195" s="41">
        <f>IF(成就内容!AU33="","",INDEX($F$4:$F$178*成就内容!AU$124/SUM(成就内容!$D$124:$BZ$124),成就内容!AU89,1)-SUM(BD$169:BD194))</f>
        <v>12849506.578947365</v>
      </c>
      <c r="BE195" s="41" t="str">
        <f>IF(成就内容!AV33="","",INDEX($F$4:$F$178*成就内容!AV$124/SUM(成就内容!$D$124:$BZ$124),成就内容!AV89,1)-SUM(BE$169:BE194))</f>
        <v/>
      </c>
      <c r="BF195" s="41">
        <f>IF(成就内容!AW33="","",INDEX($F$4:$F$178*成就内容!AW$124/SUM(成就内容!$D$124:$BZ$124),成就内容!AW89,1)-SUM(BF$169:BF194))</f>
        <v>0</v>
      </c>
      <c r="BG195" s="41">
        <f>IF(成就内容!AX33="","",INDEX($F$4:$F$178*成就内容!AX$124/SUM(成就内容!$D$124:$BZ$124),成就内容!AX89,1)-SUM(BG$169:BG194))</f>
        <v>12849506.578947365</v>
      </c>
      <c r="BH195" s="41">
        <f>IF(成就内容!AY33="","",INDEX($F$4:$F$178*成就内容!AY$124/SUM(成就内容!$D$124:$BZ$124),成就内容!AY89,1)-SUM(BH$169:BH194))</f>
        <v>0</v>
      </c>
      <c r="BI195" s="41">
        <f>IF(成就内容!AZ33="","",INDEX($F$4:$F$178*成就内容!AZ$124/SUM(成就内容!$D$124:$BZ$124),成就内容!AZ89,1)-SUM(BI$169:BI194))</f>
        <v>0</v>
      </c>
      <c r="BJ195" s="41">
        <f>IF(成就内容!BA33="","",INDEX($F$4:$F$178*成就内容!BA$124/SUM(成就内容!$D$124:$BZ$124),成就内容!BA89,1)-SUM(BJ$169:BJ194))</f>
        <v>0</v>
      </c>
      <c r="BK195" s="41">
        <f>IF(成就内容!BB33="","",INDEX($F$4:$F$178*成就内容!BB$124/SUM(成就内容!$D$124:$BZ$124),成就内容!BB89,1)-SUM(BK$169:BK194))</f>
        <v>0</v>
      </c>
      <c r="BL195" s="41">
        <f>IF(成就内容!BC33="","",INDEX($F$4:$F$178*成就内容!BC$124/SUM(成就内容!$D$124:$BZ$124),成就内容!BC89,1)-SUM(BL$169:BL194))</f>
        <v>12849506.578947365</v>
      </c>
      <c r="BM195" s="41">
        <f>IF(成就内容!BD33="","",INDEX($F$4:$F$178*成就内容!BD$124/SUM(成就内容!$D$124:$BZ$124),成就内容!BD89,1)-SUM(BM$169:BM194))</f>
        <v>0</v>
      </c>
      <c r="BN195" s="41">
        <f>IF(成就内容!BE33="","",INDEX($F$4:$F$178*成就内容!BE$124/SUM(成就内容!$D$124:$BZ$124),成就内容!BE89,1)-SUM(BN$169:BN194))</f>
        <v>0</v>
      </c>
      <c r="BO195" s="41">
        <f>IF(成就内容!BF33="","",INDEX($F$4:$F$178*成就内容!BF$124/SUM(成就内容!$D$124:$BZ$124),成就内容!BF89,1)-SUM(BO$169:BO194))</f>
        <v>0</v>
      </c>
      <c r="BP195" s="41">
        <f>IF(成就内容!BG33="","",INDEX($F$4:$F$178*成就内容!BG$124/SUM(成就内容!$D$124:$BZ$124),成就内容!BG89,1)-SUM(BP$169:BP194))</f>
        <v>0</v>
      </c>
      <c r="BQ195" s="41">
        <f>IF(成就内容!BH33="","",INDEX($F$4:$F$178*成就内容!BH$124/SUM(成就内容!$D$124:$BZ$124),成就内容!BH89,1)-SUM(BQ$169:BQ194))</f>
        <v>0</v>
      </c>
      <c r="BR195" s="41" t="str">
        <f>IF(成就内容!BI33="","",INDEX($F$4:$F$178*成就内容!BI$124/SUM(成就内容!$D$124:$BZ$124),成就内容!BI89,1)-SUM(BR$169:BR194))</f>
        <v/>
      </c>
      <c r="BS195" s="41">
        <f>IF(成就内容!BJ33="","",INDEX($F$4:$F$178*成就内容!BJ$124/SUM(成就内容!$D$124:$BZ$124),成就内容!BJ89,1)-SUM(BS$169:BS194))</f>
        <v>0</v>
      </c>
      <c r="BT195" s="41">
        <f>IF(成就内容!BK33="","",INDEX($F$4:$F$178*成就内容!BK$124/SUM(成就内容!$D$124:$BZ$124),成就内容!BK89,1)-SUM(BT$169:BT194))</f>
        <v>0</v>
      </c>
      <c r="BU195" s="41">
        <f>IF(成就内容!BL33="","",INDEX($F$4:$F$178*成就内容!BL$124/SUM(成就内容!$D$124:$BZ$124),成就内容!BL89,1)-SUM(BU$169:BU194))</f>
        <v>6424753.2894736826</v>
      </c>
      <c r="BV195" s="41">
        <f>IF(成就内容!BM33="","",INDEX($F$4:$F$178*成就内容!BM$124/SUM(成就内容!$D$124:$BZ$124),成就内容!BM89,1)-SUM(BV$169:BV194))</f>
        <v>0</v>
      </c>
      <c r="BW195" s="41" t="str">
        <f>IF(成就内容!BN33="","",INDEX($F$4:$F$178*成就内容!BN$124/SUM(成就内容!$D$124:$BZ$124),成就内容!BN89,1)-SUM(BW$169:BW194))</f>
        <v/>
      </c>
      <c r="BX195" s="41">
        <f>IF(成就内容!BO33="","",INDEX($F$4:$F$178*成就内容!BO$124/SUM(成就内容!$D$124:$BZ$124),成就内容!BO89,1)-SUM(BX$169:BX194))</f>
        <v>0</v>
      </c>
      <c r="BY195" s="41">
        <f>IF(成就内容!BP33="","",INDEX($F$4:$F$178*成就内容!BP$124/SUM(成就内容!$D$124:$BZ$124),成就内容!BP89,1)-SUM(BY$169:BY194))</f>
        <v>0</v>
      </c>
      <c r="BZ195" s="41">
        <f>IF(成就内容!BQ33="","",INDEX($F$4:$F$178*成就内容!BQ$124/SUM(成就内容!$D$124:$BZ$124),成就内容!BQ89,1)-SUM(BZ$169:BZ194))</f>
        <v>0</v>
      </c>
      <c r="CA195" s="41" t="str">
        <f>IF(成就内容!BR33="","",INDEX($F$4:$F$178*成就内容!BR$124/SUM(成就内容!$D$124:$BZ$124),成就内容!BR89,1)-SUM(CA$169:CA194))</f>
        <v/>
      </c>
      <c r="CB195" s="41" t="str">
        <f>IF(成就内容!BS33="","",INDEX($F$4:$F$178*成就内容!BS$124/SUM(成就内容!$D$124:$BZ$124),成就内容!BS89,1)-SUM(CB$169:CB194))</f>
        <v/>
      </c>
      <c r="CC195" s="41">
        <f>IF(成就内容!BT33="","",INDEX($F$4:$F$178*成就内容!BT$124/SUM(成就内容!$D$124:$BZ$124),成就内容!BT89,1)-SUM(CC$169:CC194))</f>
        <v>0</v>
      </c>
      <c r="CD195" s="41">
        <f>IF(成就内容!BU33="","",INDEX($F$4:$F$178*成就内容!BU$124/SUM(成就内容!$D$124:$BZ$124),成就内容!BU89,1)-SUM(CD$169:CD194))</f>
        <v>0</v>
      </c>
      <c r="CE195" s="41" t="str">
        <f>IF(成就内容!BV33="","",INDEX($F$4:$F$178*成就内容!BV$124/SUM(成就内容!$D$124:$BZ$124),成就内容!BV89,1)-SUM(CE$169:CE194))</f>
        <v/>
      </c>
      <c r="CF195" s="41">
        <f>IF(成就内容!BW33="","",INDEX($F$4:$F$178*成就内容!BW$124/SUM(成就内容!$D$124:$BZ$124),成就内容!BW89,1)-SUM(CF$169:CF194))</f>
        <v>0</v>
      </c>
      <c r="CG195" s="41">
        <f>IF(成就内容!BX33="","",INDEX($F$4:$F$178*成就内容!BX$124/SUM(成就内容!$D$124:$BZ$124),成就内容!BX89,1)-SUM(CG$169:CG194))</f>
        <v>0</v>
      </c>
      <c r="CH195" s="41">
        <f>IF(成就内容!BY33="","",INDEX($F$4:$F$178*成就内容!BY$124/SUM(成就内容!$D$124:$BZ$124),成就内容!BY89,1)-SUM(CH$169:CH194))</f>
        <v>0</v>
      </c>
      <c r="CI195" s="41">
        <f>IF(成就内容!BZ33="","",INDEX($F$4:$F$178*成就内容!BZ$124/SUM(成就内容!$D$124:$BZ$124),成就内容!BZ89,1)-SUM(CI$169:CI194))</f>
        <v>0</v>
      </c>
      <c r="CK195" s="19"/>
      <c r="CM195" s="43">
        <v>27</v>
      </c>
      <c r="CN195" s="41">
        <f>IF(M195="","",IF(成就内容!D$124&lt;&gt;"",MAX(ROUNDUP(SMALL(M$169:M$218,$L195)/1000,0)*1000,1000),0))</f>
        <v>0</v>
      </c>
      <c r="CO195" s="41" t="str">
        <f>IF(N195="","",IF(成就内容!E$124&lt;&gt;"",MAX(ROUNDUP(SMALL(N$169:N$218,$L195)/1000,0)*1000,1000),0))</f>
        <v/>
      </c>
      <c r="CP195" s="41" t="str">
        <f>IF(O195="","",IF(成就内容!F$124&lt;&gt;"",MAX(ROUNDUP(SMALL(O$169:O$218,$L195)/1000,0)*1000,1000),0))</f>
        <v/>
      </c>
      <c r="CQ195" s="41" t="str">
        <f>IF(P195="","",IF(成就内容!G$124&lt;&gt;"",MAX(ROUNDUP(SMALL(P$169:P$218,$L195)/1000,0)*1000,1000),0))</f>
        <v/>
      </c>
      <c r="CR195" s="41">
        <f>IF(Q195="","",IF(成就内容!H$124&lt;&gt;"",MAX(ROUNDUP(SMALL(Q$169:Q$218,$L195)/1000,0)*1000,1000),0))</f>
        <v>0</v>
      </c>
      <c r="CS195" s="41">
        <f>IF(R195="","",IF(成就内容!I$124&lt;&gt;"",MAX(ROUNDUP(SMALL(R$169:R$218,$L195)/1000,0)*1000,1000),0))</f>
        <v>0</v>
      </c>
      <c r="CT195" s="41">
        <f>IF(S195="","",IF(成就内容!J$124&lt;&gt;"",MAX(ROUNDUP(SMALL(S$169:S$218,$L195)/1000,0)*1000,1000),0))</f>
        <v>0</v>
      </c>
      <c r="CU195" s="41">
        <f>IF(T195="","",IF(成就内容!K$124&lt;&gt;"",MAX(ROUNDUP(SMALL(T$169:T$218,$L195)/1000,0)*1000,1000),0))</f>
        <v>0</v>
      </c>
      <c r="CV195" s="41">
        <f>IF(U195="","",IF(成就内容!L$124&lt;&gt;"",MAX(ROUNDUP(SMALL(U$169:U$218,$L195)/1000,0)*1000,1000),0))</f>
        <v>0</v>
      </c>
      <c r="CW195" s="41">
        <f>IF(V195="","",IF(成就内容!M$124&lt;&gt;"",MAX(ROUNDUP(SMALL(V$169:V$218,$L195)/1000,0)*1000,1000),0))</f>
        <v>12850000</v>
      </c>
      <c r="CX195" s="41">
        <f>IF(W195="","",IF(成就内容!N$124&lt;&gt;"",MAX(ROUNDUP(SMALL(W$169:W$218,$L195)/1000,0)*1000,1000),0))</f>
        <v>0</v>
      </c>
      <c r="CY195" s="41">
        <f>IF(X195="","",IF(成就内容!O$124&lt;&gt;"",MAX(ROUNDUP(SMALL(X$169:X$218,$L195)/1000,0)*1000,1000),0))</f>
        <v>0</v>
      </c>
      <c r="CZ195" s="41" t="str">
        <f>IF(Y195="","",IF(成就内容!P$124&lt;&gt;"",MAX(ROUNDUP(SMALL(Y$169:Y$218,$L195)/1000,0)*1000,1000),0))</f>
        <v/>
      </c>
      <c r="DA195" s="41">
        <f>IF(Z195="","",IF(成就内容!Q$124&lt;&gt;"",MAX(ROUNDUP(SMALL(Z$169:Z$218,$L195)/1000,0)*1000,1000),0))</f>
        <v>0</v>
      </c>
      <c r="DB195" s="41">
        <f>IF(AA195="","",IF(成就内容!R$124&lt;&gt;"",MAX(ROUNDUP(SMALL(AA$169:AA$218,$L195)/1000,0)*1000,1000),0))</f>
        <v>0</v>
      </c>
      <c r="DC195" s="41">
        <f>IF(AB195="","",IF(成就内容!S$124&lt;&gt;"",MAX(ROUNDUP(SMALL(AB$169:AB$218,$L195)/1000,0)*1000,1000),0))</f>
        <v>0</v>
      </c>
      <c r="DD195" s="41">
        <f>IF(AC195="","",IF(成就内容!T$124&lt;&gt;"",MAX(ROUNDUP(SMALL(AC$169:AC$218,$L195)/1000,0)*1000,1000),0))</f>
        <v>0</v>
      </c>
      <c r="DE195" s="41">
        <f>IF(AD195="","",IF(成就内容!U$124&lt;&gt;"",MAX(ROUNDUP(SMALL(AD$169:AD$218,$L195)/1000,0)*1000,1000),0))</f>
        <v>0</v>
      </c>
      <c r="DF195" s="41">
        <f>IF(AE195="","",IF(成就内容!V$124&lt;&gt;"",MAX(ROUNDUP(SMALL(AE$169:AE$218,$L195)/1000,0)*1000,1000),0))</f>
        <v>12850000</v>
      </c>
      <c r="DG195" s="41">
        <f>IF(AF195="","",IF(成就内容!W$124&lt;&gt;"",MAX(ROUNDUP(SMALL(AF$169:AF$218,$L195)/1000,0)*1000,1000),0))</f>
        <v>0</v>
      </c>
      <c r="DH195" s="41">
        <f>IF(AG195="","",IF(成就内容!X$124&lt;&gt;"",MAX(ROUNDUP(SMALL(AG$169:AG$218,$L195)/1000,0)*1000,1000),0))</f>
        <v>0</v>
      </c>
      <c r="DI195" s="41" t="str">
        <f>IF(AH195="","",IF(成就内容!Y$124&lt;&gt;"",MAX(ROUNDUP(SMALL(AH$169:AH$218,$L195)/1000,0)*1000,1000),0))</f>
        <v/>
      </c>
      <c r="DJ195" s="41" t="str">
        <f>IF(AI195="","",IF(成就内容!Z$124&lt;&gt;"",MAX(ROUNDUP(SMALL(AI$169:AI$218,$L195)/1000,0)*1000,1000),0))</f>
        <v/>
      </c>
      <c r="DK195" s="41" t="str">
        <f>IF(AJ195="","",IF(成就内容!AA$124&lt;&gt;"",MAX(ROUNDUP(SMALL(AJ$169:AJ$218,$L195)/1000,0)*1000,1000),0))</f>
        <v/>
      </c>
      <c r="DL195" s="41" t="str">
        <f>IF(AK195="","",IF(成就内容!AB$124&lt;&gt;"",MAX(ROUNDUP(SMALL(AK$169:AK$218,$L195)/1000,0)*1000,1000),0))</f>
        <v/>
      </c>
      <c r="DM195" s="41">
        <f>IF(AL195="","",IF(成就内容!AC$124&lt;&gt;"",MAX(ROUNDUP(SMALL(AL$169:AL$218,$L195)/1000,0)*1000,1000),0))</f>
        <v>6425000</v>
      </c>
      <c r="DN195" s="41">
        <f>IF(AM195="","",IF(成就内容!AD$124&lt;&gt;"",MAX(ROUNDUP(SMALL(AM$169:AM$218,$L195)/1000,0)*1000,1000),0))</f>
        <v>6425000</v>
      </c>
      <c r="DO195" s="41">
        <f>IF(AN195="","",IF(成就内容!AE$124&lt;&gt;"",MAX(ROUNDUP(SMALL(AN$169:AN$218,$L195)/1000,0)*1000,1000),0))</f>
        <v>6425000</v>
      </c>
      <c r="DP195" s="41">
        <f>IF(AO195="","",IF(成就内容!AF$124&lt;&gt;"",MAX(ROUNDUP(SMALL(AO$169:AO$218,$L195)/1000,0)*1000,1000),0))</f>
        <v>6425000</v>
      </c>
      <c r="DQ195" s="41">
        <f>IF(AP195="","",IF(成就内容!AG$124&lt;&gt;"",MAX(ROUNDUP(SMALL(AP$169:AP$218,$L195)/1000,0)*1000,1000),0))</f>
        <v>0</v>
      </c>
      <c r="DR195" s="41" t="str">
        <f>IF(AQ195="","",IF(成就内容!AH$124&lt;&gt;"",MAX(ROUNDUP(SMALL(AQ$169:AQ$218,$L195)/1000,0)*1000,1000),0))</f>
        <v/>
      </c>
      <c r="DS195" s="41">
        <f>IF(AR195="","",IF(成就内容!AI$124&lt;&gt;"",MAX(ROUNDUP(SMALL(AR$169:AR$218,$L195)/1000,0)*1000,1000),0))</f>
        <v>0</v>
      </c>
      <c r="DT195" s="41">
        <f>IF(AS195="","",IF(成就内容!AJ$124&lt;&gt;"",MAX(ROUNDUP(SMALL(AS$169:AS$218,$L195)/1000,0)*1000,1000),0))</f>
        <v>0</v>
      </c>
      <c r="DU195" s="41" t="str">
        <f>IF(AT195="","",IF(成就内容!AK$124&lt;&gt;"",MAX(ROUNDUP(SMALL(AT$169:AT$218,$L195)/1000,0)*1000,1000),0))</f>
        <v/>
      </c>
      <c r="DV195" s="41" t="str">
        <f>IF(AU195="","",IF(成就内容!AL$124&lt;&gt;"",MAX(ROUNDUP(SMALL(AU$169:AU$218,$L195)/1000,0)*1000,1000),0))</f>
        <v/>
      </c>
      <c r="DW195" s="41" t="str">
        <f>IF(AV195="","",IF(成就内容!AM$124&lt;&gt;"",MAX(ROUNDUP(SMALL(AV$169:AV$218,$L195)/1000,0)*1000,1000),0))</f>
        <v/>
      </c>
      <c r="DX195" s="41" t="str">
        <f>IF(AW195="","",IF(成就内容!AN$124&lt;&gt;"",MAX(ROUNDUP(SMALL(AW$169:AW$218,$L195)/1000,0)*1000,1000),0))</f>
        <v/>
      </c>
      <c r="DY195" s="41">
        <f>IF(AX195="","",IF(成就内容!AO$124&lt;&gt;"",MAX(ROUNDUP(SMALL(AX$169:AX$218,$L195)/1000,0)*1000,1000),0))</f>
        <v>0</v>
      </c>
      <c r="DZ195" s="41">
        <f>IF(AY195="","",IF(成就内容!AP$124&lt;&gt;"",MAX(ROUNDUP(SMALL(AY$169:AY$218,$L195)/1000,0)*1000,1000),0))</f>
        <v>0</v>
      </c>
      <c r="EA195" s="41">
        <f>IF(AZ195="","",IF(成就内容!AQ$124&lt;&gt;"",MAX(ROUNDUP(SMALL(AZ$169:AZ$218,$L195)/1000,0)*1000,1000),0))</f>
        <v>0</v>
      </c>
      <c r="EB195" s="41">
        <f>IF(BA195="","",IF(成就内容!AR$124&lt;&gt;"",MAX(ROUNDUP(SMALL(BA$169:BA$218,$L195)/1000,0)*1000,1000),0))</f>
        <v>0</v>
      </c>
      <c r="EC195" s="41">
        <f>IF(BB195="","",IF(成就内容!AS$124&lt;&gt;"",MAX(ROUNDUP(SMALL(BB$169:BB$218,$L195)/1000,0)*1000,1000),0))</f>
        <v>0</v>
      </c>
      <c r="ED195" s="41">
        <f>IF(BC195="","",IF(成就内容!AT$124&lt;&gt;"",MAX(ROUNDUP(SMALL(BC$169:BC$218,$L195)/1000,0)*1000,1000),0))</f>
        <v>0</v>
      </c>
      <c r="EE195" s="41">
        <f>IF(BD195="","",IF(成就内容!AU$124&lt;&gt;"",MAX(ROUNDUP(SMALL(BD$169:BD$218,$L195)/1000,0)*1000,1000),0))</f>
        <v>12850000</v>
      </c>
      <c r="EF195" s="41" t="str">
        <f>IF(BE195="","",IF(成就内容!AV$124&lt;&gt;"",MAX(ROUNDUP(SMALL(BE$169:BE$218,$L195)/1000,0)*1000,1000),0))</f>
        <v/>
      </c>
      <c r="EG195" s="41">
        <f>IF(BF195="","",IF(成就内容!AW$124&lt;&gt;"",MAX(ROUNDUP(SMALL(BF$169:BF$218,$L195)/1000,0)*1000,1000),0))</f>
        <v>0</v>
      </c>
      <c r="EH195" s="41">
        <f>IF(BG195="","",IF(成就内容!AX$124&lt;&gt;"",MAX(ROUNDUP(SMALL(BG$169:BG$218,$L195)/1000,0)*1000,1000),0))</f>
        <v>12850000</v>
      </c>
      <c r="EI195" s="41">
        <f>IF(BH195="","",IF(成就内容!AY$124&lt;&gt;"",MAX(ROUNDUP(SMALL(BH$169:BH$218,$L195)/1000,0)*1000,1000),0))</f>
        <v>0</v>
      </c>
      <c r="EJ195" s="41">
        <f>IF(BI195="","",IF(成就内容!AZ$124&lt;&gt;"",MAX(ROUNDUP(SMALL(BI$169:BI$218,$L195)/1000,0)*1000,1000),0))</f>
        <v>0</v>
      </c>
      <c r="EK195" s="41">
        <f>IF(BJ195="","",IF(成就内容!BA$124&lt;&gt;"",MAX(ROUNDUP(SMALL(BJ$169:BJ$218,$L195)/1000,0)*1000,1000),0))</f>
        <v>0</v>
      </c>
      <c r="EL195" s="41">
        <f>IF(BK195="","",IF(成就内容!BB$124&lt;&gt;"",MAX(ROUNDUP(SMALL(BK$169:BK$218,$L195)/1000,0)*1000,1000),0))</f>
        <v>0</v>
      </c>
      <c r="EM195" s="41">
        <f>IF(BL195="","",IF(成就内容!BC$124&lt;&gt;"",MAX(ROUNDUP(SMALL(BL$169:BL$218,$L195)/1000,0)*1000,1000),0))</f>
        <v>12850000</v>
      </c>
      <c r="EN195" s="41">
        <f>IF(BM195="","",IF(成就内容!BD$124&lt;&gt;"",MAX(ROUNDUP(SMALL(BM$169:BM$218,$L195)/1000,0)*1000,1000),0))</f>
        <v>0</v>
      </c>
      <c r="EO195" s="41">
        <f>IF(BN195="","",IF(成就内容!BE$124&lt;&gt;"",MAX(ROUNDUP(SMALL(BN$169:BN$218,$L195)/1000,0)*1000,1000),0))</f>
        <v>0</v>
      </c>
      <c r="EP195" s="41">
        <f>IF(BO195="","",IF(成就内容!BF$124&lt;&gt;"",MAX(ROUNDUP(SMALL(BO$169:BO$218,$L195)/1000,0)*1000,1000),0))</f>
        <v>0</v>
      </c>
      <c r="EQ195" s="41">
        <f>IF(BP195="","",IF(成就内容!BG$124&lt;&gt;"",MAX(ROUNDUP(SMALL(BP$169:BP$218,$L195)/1000,0)*1000,1000),0))</f>
        <v>0</v>
      </c>
      <c r="ER195" s="41">
        <f>IF(BQ195="","",IF(成就内容!BH$124&lt;&gt;"",MAX(ROUNDUP(SMALL(BQ$169:BQ$218,$L195)/1000,0)*1000,1000),0))</f>
        <v>0</v>
      </c>
      <c r="ES195" s="41" t="str">
        <f>IF(BR195="","",IF(成就内容!BI$124&lt;&gt;"",MAX(ROUNDUP(SMALL(BR$169:BR$218,$L195)/1000,0)*1000,1000),0))</f>
        <v/>
      </c>
      <c r="ET195" s="41">
        <f>IF(BS195="","",IF(成就内容!BJ$124&lt;&gt;"",MAX(ROUNDUP(SMALL(BS$169:BS$218,$L195)/1000,0)*1000,1000),0))</f>
        <v>0</v>
      </c>
      <c r="EU195" s="41">
        <f>IF(BT195="","",IF(成就内容!BK$124&lt;&gt;"",MAX(ROUNDUP(SMALL(BT$169:BT$218,$L195)/1000,0)*1000,1000),0))</f>
        <v>0</v>
      </c>
      <c r="EV195" s="41">
        <f>IF(BU195="","",IF(成就内容!BL$124&lt;&gt;"",MAX(ROUNDUP(SMALL(BU$169:BU$218,$L195)/1000,0)*1000,1000),0))</f>
        <v>6425000</v>
      </c>
      <c r="EW195" s="41">
        <f>IF(BV195="","",IF(成就内容!BM$124&lt;&gt;"",MAX(ROUNDUP(SMALL(BV$169:BV$218,$L195)/1000,0)*1000,1000),0))</f>
        <v>0</v>
      </c>
      <c r="EX195" s="41" t="str">
        <f>IF(BW195="","",IF(成就内容!BN$124&lt;&gt;"",MAX(ROUNDUP(SMALL(BW$169:BW$218,$L195)/1000,0)*1000,1000),0))</f>
        <v/>
      </c>
      <c r="EY195" s="41">
        <f>IF(BX195="","",IF(成就内容!BO$124&lt;&gt;"",MAX(ROUNDUP(SMALL(BX$169:BX$218,$L195)/1000,0)*1000,1000),0))</f>
        <v>0</v>
      </c>
      <c r="EZ195" s="41">
        <f>IF(BY195="","",IF(成就内容!BP$124&lt;&gt;"",MAX(ROUNDUP(SMALL(BY$169:BY$218,$L195)/1000,0)*1000,1000),0))</f>
        <v>0</v>
      </c>
      <c r="FA195" s="41">
        <f>IF(BZ195="","",IF(成就内容!BQ$124&lt;&gt;"",MAX(ROUNDUP(SMALL(BZ$169:BZ$218,$L195)/1000,0)*1000,1000),0))</f>
        <v>0</v>
      </c>
      <c r="FB195" s="41" t="str">
        <f>IF(CA195="","",IF(成就内容!BR$124&lt;&gt;"",MAX(ROUNDUP(SMALL(CA$169:CA$218,$L195)/1000,0)*1000,1000),0))</f>
        <v/>
      </c>
      <c r="FC195" s="41" t="str">
        <f>IF(CB195="","",IF(成就内容!BS$124&lt;&gt;"",MAX(ROUNDUP(SMALL(CB$169:CB$218,$L195)/1000,0)*1000,1000),0))</f>
        <v/>
      </c>
      <c r="FD195" s="41">
        <f>IF(CC195="","",IF(成就内容!BT$124&lt;&gt;"",MAX(ROUNDUP(SMALL(CC$169:CC$218,$L195)/1000,0)*1000,1000),0))</f>
        <v>0</v>
      </c>
      <c r="FE195" s="41">
        <f>IF(CD195="","",IF(成就内容!BU$124&lt;&gt;"",MAX(ROUNDUP(SMALL(CD$169:CD$218,$L195)/1000,0)*1000,1000),0))</f>
        <v>0</v>
      </c>
      <c r="FF195" s="41" t="str">
        <f>IF(CE195="","",IF(成就内容!BV$124&lt;&gt;"",MAX(ROUNDUP(SMALL(CE$169:CE$218,$L195)/1000,0)*1000,1000),0))</f>
        <v/>
      </c>
      <c r="FG195" s="41">
        <f>IF(CF195="","",IF(成就内容!BW$124&lt;&gt;"",MAX(ROUNDUP(SMALL(CF$169:CF$218,$L195)/1000,0)*1000,1000),0))</f>
        <v>0</v>
      </c>
      <c r="FH195" s="41">
        <f>IF(CG195="","",IF(成就内容!BX$124&lt;&gt;"",MAX(ROUNDUP(SMALL(CG$169:CG$218,$L195)/1000,0)*1000,1000),0))</f>
        <v>0</v>
      </c>
      <c r="FI195" s="41">
        <f>IF(CH195="","",IF(成就内容!BY$124&lt;&gt;"",MAX(ROUNDUP(SMALL(CH$169:CH$218,$L195)/1000,0)*1000,1000),0))</f>
        <v>0</v>
      </c>
      <c r="FJ195" s="41">
        <f>IF(CI195="","",IF(成就内容!BZ$124&lt;&gt;"",MAX(ROUNDUP(SMALL(CI$169:CI$218,$L195)/1000,0)*1000,1000),0))</f>
        <v>0</v>
      </c>
    </row>
    <row r="196" spans="10:166" s="96" customFormat="1" x14ac:dyDescent="0.15">
      <c r="J196" s="19"/>
      <c r="L196" s="43">
        <v>28</v>
      </c>
      <c r="M196" s="41">
        <f>IF(成就内容!D34="","",INDEX($F$4:$F$178*成就内容!D$124/SUM(成就内容!$D$124:$BZ$124),成就内容!D90,1)-SUM(M$169:M195))</f>
        <v>0</v>
      </c>
      <c r="N196" s="41" t="str">
        <f>IF(成就内容!E34="","",INDEX($F$4:$F$178*成就内容!E$124/SUM(成就内容!$D$124:$BZ$124),成就内容!E90,1)-SUM(N$169:N195))</f>
        <v/>
      </c>
      <c r="O196" s="41" t="str">
        <f>IF(成就内容!F34="","",INDEX($F$4:$F$178*成就内容!F$124/SUM(成就内容!$D$124:$BZ$124),成就内容!F90,1)-SUM(O$169:O195))</f>
        <v/>
      </c>
      <c r="P196" s="41" t="str">
        <f>IF(成就内容!G34="","",INDEX($F$4:$F$178*成就内容!G$124/SUM(成就内容!$D$124:$BZ$124),成就内容!G90,1)-SUM(P$169:P195))</f>
        <v/>
      </c>
      <c r="Q196" s="41">
        <f>IF(成就内容!H34="","",INDEX($F$4:$F$178*成就内容!H$124/SUM(成就内容!$D$124:$BZ$124),成就内容!H90,1)-SUM(Q$169:Q195))</f>
        <v>0</v>
      </c>
      <c r="R196" s="41">
        <f>IF(成就内容!I34="","",INDEX($F$4:$F$178*成就内容!I$124/SUM(成就内容!$D$124:$BZ$124),成就内容!I90,1)-SUM(R$169:R195))</f>
        <v>0</v>
      </c>
      <c r="S196" s="41">
        <f>IF(成就内容!J34="","",INDEX($F$4:$F$178*成就内容!J$124/SUM(成就内容!$D$124:$BZ$124),成就内容!J90,1)-SUM(S$169:S195))</f>
        <v>0</v>
      </c>
      <c r="T196" s="41">
        <f>IF(成就内容!K34="","",INDEX($F$4:$F$178*成就内容!K$124/SUM(成就内容!$D$124:$BZ$124),成就内容!K90,1)-SUM(T$169:T195))</f>
        <v>0</v>
      </c>
      <c r="U196" s="41">
        <f>IF(成就内容!L34="","",INDEX($F$4:$F$178*成就内容!L$124/SUM(成就内容!$D$124:$BZ$124),成就内容!L90,1)-SUM(U$169:U195))</f>
        <v>0</v>
      </c>
      <c r="V196" s="41">
        <f>IF(成就内容!M34="","",INDEX($F$4:$F$178*成就内容!M$124/SUM(成就内容!$D$124:$BZ$124),成就内容!M90,1)-SUM(V$169:V195))</f>
        <v>12849506.578947365</v>
      </c>
      <c r="W196" s="41">
        <f>IF(成就内容!N34="","",INDEX($F$4:$F$178*成就内容!N$124/SUM(成就内容!$D$124:$BZ$124),成就内容!N90,1)-SUM(W$169:W195))</f>
        <v>0</v>
      </c>
      <c r="X196" s="41">
        <f>IF(成就内容!O34="","",INDEX($F$4:$F$178*成就内容!O$124/SUM(成就内容!$D$124:$BZ$124),成就内容!O90,1)-SUM(X$169:X195))</f>
        <v>0</v>
      </c>
      <c r="Y196" s="41" t="str">
        <f>IF(成就内容!P34="","",INDEX($F$4:$F$178*成就内容!P$124/SUM(成就内容!$D$124:$BZ$124),成就内容!P90,1)-SUM(Y$169:Y195))</f>
        <v/>
      </c>
      <c r="Z196" s="41">
        <f>IF(成就内容!Q34="","",INDEX($F$4:$F$178*成就内容!Q$124/SUM(成就内容!$D$124:$BZ$124),成就内容!Q90,1)-SUM(Z$169:Z195))</f>
        <v>0</v>
      </c>
      <c r="AA196" s="41">
        <f>IF(成就内容!R34="","",INDEX($F$4:$F$178*成就内容!R$124/SUM(成就内容!$D$124:$BZ$124),成就内容!R90,1)-SUM(AA$169:AA195))</f>
        <v>0</v>
      </c>
      <c r="AB196" s="41">
        <f>IF(成就内容!S34="","",INDEX($F$4:$F$178*成就内容!S$124/SUM(成就内容!$D$124:$BZ$124),成就内容!S90,1)-SUM(AB$169:AB195))</f>
        <v>0</v>
      </c>
      <c r="AC196" s="41">
        <f>IF(成就内容!T34="","",INDEX($F$4:$F$178*成就内容!T$124/SUM(成就内容!$D$124:$BZ$124),成就内容!T90,1)-SUM(AC$169:AC195))</f>
        <v>0</v>
      </c>
      <c r="AD196" s="41">
        <f>IF(成就内容!U34="","",INDEX($F$4:$F$178*成就内容!U$124/SUM(成就内容!$D$124:$BZ$124),成就内容!U90,1)-SUM(AD$169:AD195))</f>
        <v>0</v>
      </c>
      <c r="AE196" s="41">
        <f>IF(成就内容!V34="","",INDEX($F$4:$F$178*成就内容!V$124/SUM(成就内容!$D$124:$BZ$124),成就内容!V90,1)-SUM(AE$169:AE195))</f>
        <v>12849506.578947365</v>
      </c>
      <c r="AF196" s="41">
        <f>IF(成就内容!W34="","",INDEX($F$4:$F$178*成就内容!W$124/SUM(成就内容!$D$124:$BZ$124),成就内容!W90,1)-SUM(AF$169:AF195))</f>
        <v>0</v>
      </c>
      <c r="AG196" s="41">
        <f>IF(成就内容!X34="","",INDEX($F$4:$F$178*成就内容!X$124/SUM(成就内容!$D$124:$BZ$124),成就内容!X90,1)-SUM(AG$169:AG195))</f>
        <v>0</v>
      </c>
      <c r="AH196" s="41" t="str">
        <f>IF(成就内容!Y34="","",INDEX($F$4:$F$178*成就内容!Y$124/SUM(成就内容!$D$124:$BZ$124),成就内容!Y90,1)-SUM(AH$169:AH195))</f>
        <v/>
      </c>
      <c r="AI196" s="41" t="str">
        <f>IF(成就内容!Z34="","",INDEX($F$4:$F$178*成就内容!Z$124/SUM(成就内容!$D$124:$BZ$124),成就内容!Z90,1)-SUM(AI$169:AI195))</f>
        <v/>
      </c>
      <c r="AJ196" s="41" t="str">
        <f>IF(成就内容!AA34="","",INDEX($F$4:$F$178*成就内容!AA$124/SUM(成就内容!$D$124:$BZ$124),成就内容!AA90,1)-SUM(AJ$169:AJ195))</f>
        <v/>
      </c>
      <c r="AK196" s="41" t="str">
        <f>IF(成就内容!AB34="","",INDEX($F$4:$F$178*成就内容!AB$124/SUM(成就内容!$D$124:$BZ$124),成就内容!AB90,1)-SUM(AK$169:AK195))</f>
        <v/>
      </c>
      <c r="AL196" s="41">
        <f>IF(成就内容!AC34="","",INDEX($F$4:$F$178*成就内容!AC$124/SUM(成就内容!$D$124:$BZ$124),成就内容!AC90,1)-SUM(AL$169:AL195))</f>
        <v>6424753.2894736826</v>
      </c>
      <c r="AM196" s="41">
        <f>IF(成就内容!AD34="","",INDEX($F$4:$F$178*成就内容!AD$124/SUM(成就内容!$D$124:$BZ$124),成就内容!AD90,1)-SUM(AM$169:AM195))</f>
        <v>6424753.2894736826</v>
      </c>
      <c r="AN196" s="41">
        <f>IF(成就内容!AE34="","",INDEX($F$4:$F$178*成就内容!AE$124/SUM(成就内容!$D$124:$BZ$124),成就内容!AE90,1)-SUM(AN$169:AN195))</f>
        <v>6424753.2894736826</v>
      </c>
      <c r="AO196" s="41">
        <f>IF(成就内容!AF34="","",INDEX($F$4:$F$178*成就内容!AF$124/SUM(成就内容!$D$124:$BZ$124),成就内容!AF90,1)-SUM(AO$169:AO195))</f>
        <v>6424753.2894736826</v>
      </c>
      <c r="AP196" s="41">
        <f>IF(成就内容!AG34="","",INDEX($F$4:$F$178*成就内容!AG$124/SUM(成就内容!$D$124:$BZ$124),成就内容!AG90,1)-SUM(AP$169:AP195))</f>
        <v>0</v>
      </c>
      <c r="AQ196" s="41" t="str">
        <f>IF(成就内容!AH34="","",INDEX($F$4:$F$178*成就内容!AH$124/SUM(成就内容!$D$124:$BZ$124),成就内容!AH90,1)-SUM(AQ$169:AQ195))</f>
        <v/>
      </c>
      <c r="AR196" s="41">
        <f>IF(成就内容!AI34="","",INDEX($F$4:$F$178*成就内容!AI$124/SUM(成就内容!$D$124:$BZ$124),成就内容!AI90,1)-SUM(AR$169:AR195))</f>
        <v>0</v>
      </c>
      <c r="AS196" s="41">
        <f>IF(成就内容!AJ34="","",INDEX($F$4:$F$178*成就内容!AJ$124/SUM(成就内容!$D$124:$BZ$124),成就内容!AJ90,1)-SUM(AS$169:AS195))</f>
        <v>0</v>
      </c>
      <c r="AT196" s="41" t="str">
        <f>IF(成就内容!AK34="","",INDEX($F$4:$F$178*成就内容!AK$124/SUM(成就内容!$D$124:$BZ$124),成就内容!AK90,1)-SUM(AT$169:AT195))</f>
        <v/>
      </c>
      <c r="AU196" s="41" t="str">
        <f>IF(成就内容!AL34="","",INDEX($F$4:$F$178*成就内容!AL$124/SUM(成就内容!$D$124:$BZ$124),成就内容!AL90,1)-SUM(AU$169:AU195))</f>
        <v/>
      </c>
      <c r="AV196" s="41" t="str">
        <f>IF(成就内容!AM34="","",INDEX($F$4:$F$178*成就内容!AM$124/SUM(成就内容!$D$124:$BZ$124),成就内容!AM90,1)-SUM(AV$169:AV195))</f>
        <v/>
      </c>
      <c r="AW196" s="41" t="str">
        <f>IF(成就内容!AN34="","",INDEX($F$4:$F$178*成就内容!AN$124/SUM(成就内容!$D$124:$BZ$124),成就内容!AN90,1)-SUM(AW$169:AW195))</f>
        <v/>
      </c>
      <c r="AX196" s="41">
        <f>IF(成就内容!AO34="","",INDEX($F$4:$F$178*成就内容!AO$124/SUM(成就内容!$D$124:$BZ$124),成就内容!AO90,1)-SUM(AX$169:AX195))</f>
        <v>0</v>
      </c>
      <c r="AY196" s="41">
        <f>IF(成就内容!AP34="","",INDEX($F$4:$F$178*成就内容!AP$124/SUM(成就内容!$D$124:$BZ$124),成就内容!AP90,1)-SUM(AY$169:AY195))</f>
        <v>0</v>
      </c>
      <c r="AZ196" s="41">
        <f>IF(成就内容!AQ34="","",INDEX($F$4:$F$178*成就内容!AQ$124/SUM(成就内容!$D$124:$BZ$124),成就内容!AQ90,1)-SUM(AZ$169:AZ195))</f>
        <v>0</v>
      </c>
      <c r="BA196" s="41">
        <f>IF(成就内容!AR34="","",INDEX($F$4:$F$178*成就内容!AR$124/SUM(成就内容!$D$124:$BZ$124),成就内容!AR90,1)-SUM(BA$169:BA195))</f>
        <v>0</v>
      </c>
      <c r="BB196" s="41">
        <f>IF(成就内容!AS34="","",INDEX($F$4:$F$178*成就内容!AS$124/SUM(成就内容!$D$124:$BZ$124),成就内容!AS90,1)-SUM(BB$169:BB195))</f>
        <v>0</v>
      </c>
      <c r="BC196" s="41">
        <f>IF(成就内容!AT34="","",INDEX($F$4:$F$178*成就内容!AT$124/SUM(成就内容!$D$124:$BZ$124),成就内容!AT90,1)-SUM(BC$169:BC195))</f>
        <v>0</v>
      </c>
      <c r="BD196" s="41">
        <f>IF(成就内容!AU34="","",INDEX($F$4:$F$178*成就内容!AU$124/SUM(成就内容!$D$124:$BZ$124),成就内容!AU90,1)-SUM(BD$169:BD195))</f>
        <v>12849506.578947365</v>
      </c>
      <c r="BE196" s="41" t="str">
        <f>IF(成就内容!AV34="","",INDEX($F$4:$F$178*成就内容!AV$124/SUM(成就内容!$D$124:$BZ$124),成就内容!AV90,1)-SUM(BE$169:BE195))</f>
        <v/>
      </c>
      <c r="BF196" s="41">
        <f>IF(成就内容!AW34="","",INDEX($F$4:$F$178*成就内容!AW$124/SUM(成就内容!$D$124:$BZ$124),成就内容!AW90,1)-SUM(BF$169:BF195))</f>
        <v>0</v>
      </c>
      <c r="BG196" s="41">
        <f>IF(成就内容!AX34="","",INDEX($F$4:$F$178*成就内容!AX$124/SUM(成就内容!$D$124:$BZ$124),成就内容!AX90,1)-SUM(BG$169:BG195))</f>
        <v>12849506.578947365</v>
      </c>
      <c r="BH196" s="41">
        <f>IF(成就内容!AY34="","",INDEX($F$4:$F$178*成就内容!AY$124/SUM(成就内容!$D$124:$BZ$124),成就内容!AY90,1)-SUM(BH$169:BH195))</f>
        <v>0</v>
      </c>
      <c r="BI196" s="41">
        <f>IF(成就内容!AZ34="","",INDEX($F$4:$F$178*成就内容!AZ$124/SUM(成就内容!$D$124:$BZ$124),成就内容!AZ90,1)-SUM(BI$169:BI195))</f>
        <v>0</v>
      </c>
      <c r="BJ196" s="41">
        <f>IF(成就内容!BA34="","",INDEX($F$4:$F$178*成就内容!BA$124/SUM(成就内容!$D$124:$BZ$124),成就内容!BA90,1)-SUM(BJ$169:BJ195))</f>
        <v>0</v>
      </c>
      <c r="BK196" s="41">
        <f>IF(成就内容!BB34="","",INDEX($F$4:$F$178*成就内容!BB$124/SUM(成就内容!$D$124:$BZ$124),成就内容!BB90,1)-SUM(BK$169:BK195))</f>
        <v>0</v>
      </c>
      <c r="BL196" s="41">
        <f>IF(成就内容!BC34="","",INDEX($F$4:$F$178*成就内容!BC$124/SUM(成就内容!$D$124:$BZ$124),成就内容!BC90,1)-SUM(BL$169:BL195))</f>
        <v>12849506.578947365</v>
      </c>
      <c r="BM196" s="41">
        <f>IF(成就内容!BD34="","",INDEX($F$4:$F$178*成就内容!BD$124/SUM(成就内容!$D$124:$BZ$124),成就内容!BD90,1)-SUM(BM$169:BM195))</f>
        <v>0</v>
      </c>
      <c r="BN196" s="41">
        <f>IF(成就内容!BE34="","",INDEX($F$4:$F$178*成就内容!BE$124/SUM(成就内容!$D$124:$BZ$124),成就内容!BE90,1)-SUM(BN$169:BN195))</f>
        <v>0</v>
      </c>
      <c r="BO196" s="41">
        <f>IF(成就内容!BF34="","",INDEX($F$4:$F$178*成就内容!BF$124/SUM(成就内容!$D$124:$BZ$124),成就内容!BF90,1)-SUM(BO$169:BO195))</f>
        <v>0</v>
      </c>
      <c r="BP196" s="41">
        <f>IF(成就内容!BG34="","",INDEX($F$4:$F$178*成就内容!BG$124/SUM(成就内容!$D$124:$BZ$124),成就内容!BG90,1)-SUM(BP$169:BP195))</f>
        <v>0</v>
      </c>
      <c r="BQ196" s="41">
        <f>IF(成就内容!BH34="","",INDEX($F$4:$F$178*成就内容!BH$124/SUM(成就内容!$D$124:$BZ$124),成就内容!BH90,1)-SUM(BQ$169:BQ195))</f>
        <v>0</v>
      </c>
      <c r="BR196" s="41" t="str">
        <f>IF(成就内容!BI34="","",INDEX($F$4:$F$178*成就内容!BI$124/SUM(成就内容!$D$124:$BZ$124),成就内容!BI90,1)-SUM(BR$169:BR195))</f>
        <v/>
      </c>
      <c r="BS196" s="41">
        <f>IF(成就内容!BJ34="","",INDEX($F$4:$F$178*成就内容!BJ$124/SUM(成就内容!$D$124:$BZ$124),成就内容!BJ90,1)-SUM(BS$169:BS195))</f>
        <v>0</v>
      </c>
      <c r="BT196" s="41">
        <f>IF(成就内容!BK34="","",INDEX($F$4:$F$178*成就内容!BK$124/SUM(成就内容!$D$124:$BZ$124),成就内容!BK90,1)-SUM(BT$169:BT195))</f>
        <v>0</v>
      </c>
      <c r="BU196" s="41">
        <f>IF(成就内容!BL34="","",INDEX($F$4:$F$178*成就内容!BL$124/SUM(成就内容!$D$124:$BZ$124),成就内容!BL90,1)-SUM(BU$169:BU195))</f>
        <v>6424753.2894736826</v>
      </c>
      <c r="BV196" s="41">
        <f>IF(成就内容!BM34="","",INDEX($F$4:$F$178*成就内容!BM$124/SUM(成就内容!$D$124:$BZ$124),成就内容!BM90,1)-SUM(BV$169:BV195))</f>
        <v>0</v>
      </c>
      <c r="BW196" s="41" t="str">
        <f>IF(成就内容!BN34="","",INDEX($F$4:$F$178*成就内容!BN$124/SUM(成就内容!$D$124:$BZ$124),成就内容!BN90,1)-SUM(BW$169:BW195))</f>
        <v/>
      </c>
      <c r="BX196" s="41">
        <f>IF(成就内容!BO34="","",INDEX($F$4:$F$178*成就内容!BO$124/SUM(成就内容!$D$124:$BZ$124),成就内容!BO90,1)-SUM(BX$169:BX195))</f>
        <v>0</v>
      </c>
      <c r="BY196" s="41">
        <f>IF(成就内容!BP34="","",INDEX($F$4:$F$178*成就内容!BP$124/SUM(成就内容!$D$124:$BZ$124),成就内容!BP90,1)-SUM(BY$169:BY195))</f>
        <v>0</v>
      </c>
      <c r="BZ196" s="41">
        <f>IF(成就内容!BQ34="","",INDEX($F$4:$F$178*成就内容!BQ$124/SUM(成就内容!$D$124:$BZ$124),成就内容!BQ90,1)-SUM(BZ$169:BZ195))</f>
        <v>0</v>
      </c>
      <c r="CA196" s="41" t="str">
        <f>IF(成就内容!BR34="","",INDEX($F$4:$F$178*成就内容!BR$124/SUM(成就内容!$D$124:$BZ$124),成就内容!BR90,1)-SUM(CA$169:CA195))</f>
        <v/>
      </c>
      <c r="CB196" s="41" t="str">
        <f>IF(成就内容!BS34="","",INDEX($F$4:$F$178*成就内容!BS$124/SUM(成就内容!$D$124:$BZ$124),成就内容!BS90,1)-SUM(CB$169:CB195))</f>
        <v/>
      </c>
      <c r="CC196" s="41">
        <f>IF(成就内容!BT34="","",INDEX($F$4:$F$178*成就内容!BT$124/SUM(成就内容!$D$124:$BZ$124),成就内容!BT90,1)-SUM(CC$169:CC195))</f>
        <v>0</v>
      </c>
      <c r="CD196" s="41">
        <f>IF(成就内容!BU34="","",INDEX($F$4:$F$178*成就内容!BU$124/SUM(成就内容!$D$124:$BZ$124),成就内容!BU90,1)-SUM(CD$169:CD195))</f>
        <v>0</v>
      </c>
      <c r="CE196" s="41" t="str">
        <f>IF(成就内容!BV34="","",INDEX($F$4:$F$178*成就内容!BV$124/SUM(成就内容!$D$124:$BZ$124),成就内容!BV90,1)-SUM(CE$169:CE195))</f>
        <v/>
      </c>
      <c r="CF196" s="41">
        <f>IF(成就内容!BW34="","",INDEX($F$4:$F$178*成就内容!BW$124/SUM(成就内容!$D$124:$BZ$124),成就内容!BW90,1)-SUM(CF$169:CF195))</f>
        <v>0</v>
      </c>
      <c r="CG196" s="41">
        <f>IF(成就内容!BX34="","",INDEX($F$4:$F$178*成就内容!BX$124/SUM(成就内容!$D$124:$BZ$124),成就内容!BX90,1)-SUM(CG$169:CG195))</f>
        <v>0</v>
      </c>
      <c r="CH196" s="41">
        <f>IF(成就内容!BY34="","",INDEX($F$4:$F$178*成就内容!BY$124/SUM(成就内容!$D$124:$BZ$124),成就内容!BY90,1)-SUM(CH$169:CH195))</f>
        <v>0</v>
      </c>
      <c r="CI196" s="41">
        <f>IF(成就内容!BZ34="","",INDEX($F$4:$F$178*成就内容!BZ$124/SUM(成就内容!$D$124:$BZ$124),成就内容!BZ90,1)-SUM(CI$169:CI195))</f>
        <v>0</v>
      </c>
      <c r="CK196" s="19"/>
      <c r="CM196" s="43">
        <v>28</v>
      </c>
      <c r="CN196" s="41">
        <f>IF(M196="","",IF(成就内容!D$124&lt;&gt;"",MAX(ROUNDUP(SMALL(M$169:M$218,$L196)/1000,0)*1000,1000),0))</f>
        <v>0</v>
      </c>
      <c r="CO196" s="41" t="str">
        <f>IF(N196="","",IF(成就内容!E$124&lt;&gt;"",MAX(ROUNDUP(SMALL(N$169:N$218,$L196)/1000,0)*1000,1000),0))</f>
        <v/>
      </c>
      <c r="CP196" s="41" t="str">
        <f>IF(O196="","",IF(成就内容!F$124&lt;&gt;"",MAX(ROUNDUP(SMALL(O$169:O$218,$L196)/1000,0)*1000,1000),0))</f>
        <v/>
      </c>
      <c r="CQ196" s="41" t="str">
        <f>IF(P196="","",IF(成就内容!G$124&lt;&gt;"",MAX(ROUNDUP(SMALL(P$169:P$218,$L196)/1000,0)*1000,1000),0))</f>
        <v/>
      </c>
      <c r="CR196" s="41">
        <f>IF(Q196="","",IF(成就内容!H$124&lt;&gt;"",MAX(ROUNDUP(SMALL(Q$169:Q$218,$L196)/1000,0)*1000,1000),0))</f>
        <v>0</v>
      </c>
      <c r="CS196" s="41">
        <f>IF(R196="","",IF(成就内容!I$124&lt;&gt;"",MAX(ROUNDUP(SMALL(R$169:R$218,$L196)/1000,0)*1000,1000),0))</f>
        <v>0</v>
      </c>
      <c r="CT196" s="41">
        <f>IF(S196="","",IF(成就内容!J$124&lt;&gt;"",MAX(ROUNDUP(SMALL(S$169:S$218,$L196)/1000,0)*1000,1000),0))</f>
        <v>0</v>
      </c>
      <c r="CU196" s="41">
        <f>IF(T196="","",IF(成就内容!K$124&lt;&gt;"",MAX(ROUNDUP(SMALL(T$169:T$218,$L196)/1000,0)*1000,1000),0))</f>
        <v>0</v>
      </c>
      <c r="CV196" s="41">
        <f>IF(U196="","",IF(成就内容!L$124&lt;&gt;"",MAX(ROUNDUP(SMALL(U$169:U$218,$L196)/1000,0)*1000,1000),0))</f>
        <v>0</v>
      </c>
      <c r="CW196" s="41">
        <f>IF(V196="","",IF(成就内容!M$124&lt;&gt;"",MAX(ROUNDUP(SMALL(V$169:V$218,$L196)/1000,0)*1000,1000),0))</f>
        <v>12850000</v>
      </c>
      <c r="CX196" s="41">
        <f>IF(W196="","",IF(成就内容!N$124&lt;&gt;"",MAX(ROUNDUP(SMALL(W$169:W$218,$L196)/1000,0)*1000,1000),0))</f>
        <v>0</v>
      </c>
      <c r="CY196" s="41">
        <f>IF(X196="","",IF(成就内容!O$124&lt;&gt;"",MAX(ROUNDUP(SMALL(X$169:X$218,$L196)/1000,0)*1000,1000),0))</f>
        <v>0</v>
      </c>
      <c r="CZ196" s="41" t="str">
        <f>IF(Y196="","",IF(成就内容!P$124&lt;&gt;"",MAX(ROUNDUP(SMALL(Y$169:Y$218,$L196)/1000,0)*1000,1000),0))</f>
        <v/>
      </c>
      <c r="DA196" s="41">
        <f>IF(Z196="","",IF(成就内容!Q$124&lt;&gt;"",MAX(ROUNDUP(SMALL(Z$169:Z$218,$L196)/1000,0)*1000,1000),0))</f>
        <v>0</v>
      </c>
      <c r="DB196" s="41">
        <f>IF(AA196="","",IF(成就内容!R$124&lt;&gt;"",MAX(ROUNDUP(SMALL(AA$169:AA$218,$L196)/1000,0)*1000,1000),0))</f>
        <v>0</v>
      </c>
      <c r="DC196" s="41">
        <f>IF(AB196="","",IF(成就内容!S$124&lt;&gt;"",MAX(ROUNDUP(SMALL(AB$169:AB$218,$L196)/1000,0)*1000,1000),0))</f>
        <v>0</v>
      </c>
      <c r="DD196" s="41">
        <f>IF(AC196="","",IF(成就内容!T$124&lt;&gt;"",MAX(ROUNDUP(SMALL(AC$169:AC$218,$L196)/1000,0)*1000,1000),0))</f>
        <v>0</v>
      </c>
      <c r="DE196" s="41">
        <f>IF(AD196="","",IF(成就内容!U$124&lt;&gt;"",MAX(ROUNDUP(SMALL(AD$169:AD$218,$L196)/1000,0)*1000,1000),0))</f>
        <v>0</v>
      </c>
      <c r="DF196" s="41">
        <f>IF(AE196="","",IF(成就内容!V$124&lt;&gt;"",MAX(ROUNDUP(SMALL(AE$169:AE$218,$L196)/1000,0)*1000,1000),0))</f>
        <v>12850000</v>
      </c>
      <c r="DG196" s="41">
        <f>IF(AF196="","",IF(成就内容!W$124&lt;&gt;"",MAX(ROUNDUP(SMALL(AF$169:AF$218,$L196)/1000,0)*1000,1000),0))</f>
        <v>0</v>
      </c>
      <c r="DH196" s="41">
        <f>IF(AG196="","",IF(成就内容!X$124&lt;&gt;"",MAX(ROUNDUP(SMALL(AG$169:AG$218,$L196)/1000,0)*1000,1000),0))</f>
        <v>0</v>
      </c>
      <c r="DI196" s="41" t="str">
        <f>IF(AH196="","",IF(成就内容!Y$124&lt;&gt;"",MAX(ROUNDUP(SMALL(AH$169:AH$218,$L196)/1000,0)*1000,1000),0))</f>
        <v/>
      </c>
      <c r="DJ196" s="41" t="str">
        <f>IF(AI196="","",IF(成就内容!Z$124&lt;&gt;"",MAX(ROUNDUP(SMALL(AI$169:AI$218,$L196)/1000,0)*1000,1000),0))</f>
        <v/>
      </c>
      <c r="DK196" s="41" t="str">
        <f>IF(AJ196="","",IF(成就内容!AA$124&lt;&gt;"",MAX(ROUNDUP(SMALL(AJ$169:AJ$218,$L196)/1000,0)*1000,1000),0))</f>
        <v/>
      </c>
      <c r="DL196" s="41" t="str">
        <f>IF(AK196="","",IF(成就内容!AB$124&lt;&gt;"",MAX(ROUNDUP(SMALL(AK$169:AK$218,$L196)/1000,0)*1000,1000),0))</f>
        <v/>
      </c>
      <c r="DM196" s="41">
        <f>IF(AL196="","",IF(成就内容!AC$124&lt;&gt;"",MAX(ROUNDUP(SMALL(AL$169:AL$218,$L196)/1000,0)*1000,1000),0))</f>
        <v>6425000</v>
      </c>
      <c r="DN196" s="41">
        <f>IF(AM196="","",IF(成就内容!AD$124&lt;&gt;"",MAX(ROUNDUP(SMALL(AM$169:AM$218,$L196)/1000,0)*1000,1000),0))</f>
        <v>6425000</v>
      </c>
      <c r="DO196" s="41">
        <f>IF(AN196="","",IF(成就内容!AE$124&lt;&gt;"",MAX(ROUNDUP(SMALL(AN$169:AN$218,$L196)/1000,0)*1000,1000),0))</f>
        <v>6425000</v>
      </c>
      <c r="DP196" s="41">
        <f>IF(AO196="","",IF(成就内容!AF$124&lt;&gt;"",MAX(ROUNDUP(SMALL(AO$169:AO$218,$L196)/1000,0)*1000,1000),0))</f>
        <v>6425000</v>
      </c>
      <c r="DQ196" s="41">
        <f>IF(AP196="","",IF(成就内容!AG$124&lt;&gt;"",MAX(ROUNDUP(SMALL(AP$169:AP$218,$L196)/1000,0)*1000,1000),0))</f>
        <v>0</v>
      </c>
      <c r="DR196" s="41" t="str">
        <f>IF(AQ196="","",IF(成就内容!AH$124&lt;&gt;"",MAX(ROUNDUP(SMALL(AQ$169:AQ$218,$L196)/1000,0)*1000,1000),0))</f>
        <v/>
      </c>
      <c r="DS196" s="41">
        <f>IF(AR196="","",IF(成就内容!AI$124&lt;&gt;"",MAX(ROUNDUP(SMALL(AR$169:AR$218,$L196)/1000,0)*1000,1000),0))</f>
        <v>0</v>
      </c>
      <c r="DT196" s="41">
        <f>IF(AS196="","",IF(成就内容!AJ$124&lt;&gt;"",MAX(ROUNDUP(SMALL(AS$169:AS$218,$L196)/1000,0)*1000,1000),0))</f>
        <v>0</v>
      </c>
      <c r="DU196" s="41" t="str">
        <f>IF(AT196="","",IF(成就内容!AK$124&lt;&gt;"",MAX(ROUNDUP(SMALL(AT$169:AT$218,$L196)/1000,0)*1000,1000),0))</f>
        <v/>
      </c>
      <c r="DV196" s="41" t="str">
        <f>IF(AU196="","",IF(成就内容!AL$124&lt;&gt;"",MAX(ROUNDUP(SMALL(AU$169:AU$218,$L196)/1000,0)*1000,1000),0))</f>
        <v/>
      </c>
      <c r="DW196" s="41" t="str">
        <f>IF(AV196="","",IF(成就内容!AM$124&lt;&gt;"",MAX(ROUNDUP(SMALL(AV$169:AV$218,$L196)/1000,0)*1000,1000),0))</f>
        <v/>
      </c>
      <c r="DX196" s="41" t="str">
        <f>IF(AW196="","",IF(成就内容!AN$124&lt;&gt;"",MAX(ROUNDUP(SMALL(AW$169:AW$218,$L196)/1000,0)*1000,1000),0))</f>
        <v/>
      </c>
      <c r="DY196" s="41">
        <f>IF(AX196="","",IF(成就内容!AO$124&lt;&gt;"",MAX(ROUNDUP(SMALL(AX$169:AX$218,$L196)/1000,0)*1000,1000),0))</f>
        <v>0</v>
      </c>
      <c r="DZ196" s="41">
        <f>IF(AY196="","",IF(成就内容!AP$124&lt;&gt;"",MAX(ROUNDUP(SMALL(AY$169:AY$218,$L196)/1000,0)*1000,1000),0))</f>
        <v>0</v>
      </c>
      <c r="EA196" s="41">
        <f>IF(AZ196="","",IF(成就内容!AQ$124&lt;&gt;"",MAX(ROUNDUP(SMALL(AZ$169:AZ$218,$L196)/1000,0)*1000,1000),0))</f>
        <v>0</v>
      </c>
      <c r="EB196" s="41">
        <f>IF(BA196="","",IF(成就内容!AR$124&lt;&gt;"",MAX(ROUNDUP(SMALL(BA$169:BA$218,$L196)/1000,0)*1000,1000),0))</f>
        <v>0</v>
      </c>
      <c r="EC196" s="41">
        <f>IF(BB196="","",IF(成就内容!AS$124&lt;&gt;"",MAX(ROUNDUP(SMALL(BB$169:BB$218,$L196)/1000,0)*1000,1000),0))</f>
        <v>0</v>
      </c>
      <c r="ED196" s="41">
        <f>IF(BC196="","",IF(成就内容!AT$124&lt;&gt;"",MAX(ROUNDUP(SMALL(BC$169:BC$218,$L196)/1000,0)*1000,1000),0))</f>
        <v>0</v>
      </c>
      <c r="EE196" s="41">
        <f>IF(BD196="","",IF(成就内容!AU$124&lt;&gt;"",MAX(ROUNDUP(SMALL(BD$169:BD$218,$L196)/1000,0)*1000,1000),0))</f>
        <v>12850000</v>
      </c>
      <c r="EF196" s="41" t="str">
        <f>IF(BE196="","",IF(成就内容!AV$124&lt;&gt;"",MAX(ROUNDUP(SMALL(BE$169:BE$218,$L196)/1000,0)*1000,1000),0))</f>
        <v/>
      </c>
      <c r="EG196" s="41">
        <f>IF(BF196="","",IF(成就内容!AW$124&lt;&gt;"",MAX(ROUNDUP(SMALL(BF$169:BF$218,$L196)/1000,0)*1000,1000),0))</f>
        <v>0</v>
      </c>
      <c r="EH196" s="41">
        <f>IF(BG196="","",IF(成就内容!AX$124&lt;&gt;"",MAX(ROUNDUP(SMALL(BG$169:BG$218,$L196)/1000,0)*1000,1000),0))</f>
        <v>12850000</v>
      </c>
      <c r="EI196" s="41">
        <f>IF(BH196="","",IF(成就内容!AY$124&lt;&gt;"",MAX(ROUNDUP(SMALL(BH$169:BH$218,$L196)/1000,0)*1000,1000),0))</f>
        <v>0</v>
      </c>
      <c r="EJ196" s="41">
        <f>IF(BI196="","",IF(成就内容!AZ$124&lt;&gt;"",MAX(ROUNDUP(SMALL(BI$169:BI$218,$L196)/1000,0)*1000,1000),0))</f>
        <v>0</v>
      </c>
      <c r="EK196" s="41">
        <f>IF(BJ196="","",IF(成就内容!BA$124&lt;&gt;"",MAX(ROUNDUP(SMALL(BJ$169:BJ$218,$L196)/1000,0)*1000,1000),0))</f>
        <v>0</v>
      </c>
      <c r="EL196" s="41">
        <f>IF(BK196="","",IF(成就内容!BB$124&lt;&gt;"",MAX(ROUNDUP(SMALL(BK$169:BK$218,$L196)/1000,0)*1000,1000),0))</f>
        <v>0</v>
      </c>
      <c r="EM196" s="41">
        <f>IF(BL196="","",IF(成就内容!BC$124&lt;&gt;"",MAX(ROUNDUP(SMALL(BL$169:BL$218,$L196)/1000,0)*1000,1000),0))</f>
        <v>12850000</v>
      </c>
      <c r="EN196" s="41">
        <f>IF(BM196="","",IF(成就内容!BD$124&lt;&gt;"",MAX(ROUNDUP(SMALL(BM$169:BM$218,$L196)/1000,0)*1000,1000),0))</f>
        <v>0</v>
      </c>
      <c r="EO196" s="41">
        <f>IF(BN196="","",IF(成就内容!BE$124&lt;&gt;"",MAX(ROUNDUP(SMALL(BN$169:BN$218,$L196)/1000,0)*1000,1000),0))</f>
        <v>0</v>
      </c>
      <c r="EP196" s="41">
        <f>IF(BO196="","",IF(成就内容!BF$124&lt;&gt;"",MAX(ROUNDUP(SMALL(BO$169:BO$218,$L196)/1000,0)*1000,1000),0))</f>
        <v>0</v>
      </c>
      <c r="EQ196" s="41">
        <f>IF(BP196="","",IF(成就内容!BG$124&lt;&gt;"",MAX(ROUNDUP(SMALL(BP$169:BP$218,$L196)/1000,0)*1000,1000),0))</f>
        <v>0</v>
      </c>
      <c r="ER196" s="41">
        <f>IF(BQ196="","",IF(成就内容!BH$124&lt;&gt;"",MAX(ROUNDUP(SMALL(BQ$169:BQ$218,$L196)/1000,0)*1000,1000),0))</f>
        <v>0</v>
      </c>
      <c r="ES196" s="41" t="str">
        <f>IF(BR196="","",IF(成就内容!BI$124&lt;&gt;"",MAX(ROUNDUP(SMALL(BR$169:BR$218,$L196)/1000,0)*1000,1000),0))</f>
        <v/>
      </c>
      <c r="ET196" s="41">
        <f>IF(BS196="","",IF(成就内容!BJ$124&lt;&gt;"",MAX(ROUNDUP(SMALL(BS$169:BS$218,$L196)/1000,0)*1000,1000),0))</f>
        <v>0</v>
      </c>
      <c r="EU196" s="41">
        <f>IF(BT196="","",IF(成就内容!BK$124&lt;&gt;"",MAX(ROUNDUP(SMALL(BT$169:BT$218,$L196)/1000,0)*1000,1000),0))</f>
        <v>0</v>
      </c>
      <c r="EV196" s="41">
        <f>IF(BU196="","",IF(成就内容!BL$124&lt;&gt;"",MAX(ROUNDUP(SMALL(BU$169:BU$218,$L196)/1000,0)*1000,1000),0))</f>
        <v>6425000</v>
      </c>
      <c r="EW196" s="41">
        <f>IF(BV196="","",IF(成就内容!BM$124&lt;&gt;"",MAX(ROUNDUP(SMALL(BV$169:BV$218,$L196)/1000,0)*1000,1000),0))</f>
        <v>0</v>
      </c>
      <c r="EX196" s="41" t="str">
        <f>IF(BW196="","",IF(成就内容!BN$124&lt;&gt;"",MAX(ROUNDUP(SMALL(BW$169:BW$218,$L196)/1000,0)*1000,1000),0))</f>
        <v/>
      </c>
      <c r="EY196" s="41">
        <f>IF(BX196="","",IF(成就内容!BO$124&lt;&gt;"",MAX(ROUNDUP(SMALL(BX$169:BX$218,$L196)/1000,0)*1000,1000),0))</f>
        <v>0</v>
      </c>
      <c r="EZ196" s="41">
        <f>IF(BY196="","",IF(成就内容!BP$124&lt;&gt;"",MAX(ROUNDUP(SMALL(BY$169:BY$218,$L196)/1000,0)*1000,1000),0))</f>
        <v>0</v>
      </c>
      <c r="FA196" s="41">
        <f>IF(BZ196="","",IF(成就内容!BQ$124&lt;&gt;"",MAX(ROUNDUP(SMALL(BZ$169:BZ$218,$L196)/1000,0)*1000,1000),0))</f>
        <v>0</v>
      </c>
      <c r="FB196" s="41" t="str">
        <f>IF(CA196="","",IF(成就内容!BR$124&lt;&gt;"",MAX(ROUNDUP(SMALL(CA$169:CA$218,$L196)/1000,0)*1000,1000),0))</f>
        <v/>
      </c>
      <c r="FC196" s="41" t="str">
        <f>IF(CB196="","",IF(成就内容!BS$124&lt;&gt;"",MAX(ROUNDUP(SMALL(CB$169:CB$218,$L196)/1000,0)*1000,1000),0))</f>
        <v/>
      </c>
      <c r="FD196" s="41">
        <f>IF(CC196="","",IF(成就内容!BT$124&lt;&gt;"",MAX(ROUNDUP(SMALL(CC$169:CC$218,$L196)/1000,0)*1000,1000),0))</f>
        <v>0</v>
      </c>
      <c r="FE196" s="41">
        <f>IF(CD196="","",IF(成就内容!BU$124&lt;&gt;"",MAX(ROUNDUP(SMALL(CD$169:CD$218,$L196)/1000,0)*1000,1000),0))</f>
        <v>0</v>
      </c>
      <c r="FF196" s="41" t="str">
        <f>IF(CE196="","",IF(成就内容!BV$124&lt;&gt;"",MAX(ROUNDUP(SMALL(CE$169:CE$218,$L196)/1000,0)*1000,1000),0))</f>
        <v/>
      </c>
      <c r="FG196" s="41">
        <f>IF(CF196="","",IF(成就内容!BW$124&lt;&gt;"",MAX(ROUNDUP(SMALL(CF$169:CF$218,$L196)/1000,0)*1000,1000),0))</f>
        <v>0</v>
      </c>
      <c r="FH196" s="41">
        <f>IF(CG196="","",IF(成就内容!BX$124&lt;&gt;"",MAX(ROUNDUP(SMALL(CG$169:CG$218,$L196)/1000,0)*1000,1000),0))</f>
        <v>0</v>
      </c>
      <c r="FI196" s="41">
        <f>IF(CH196="","",IF(成就内容!BY$124&lt;&gt;"",MAX(ROUNDUP(SMALL(CH$169:CH$218,$L196)/1000,0)*1000,1000),0))</f>
        <v>0</v>
      </c>
      <c r="FJ196" s="41">
        <f>IF(CI196="","",IF(成就内容!BZ$124&lt;&gt;"",MAX(ROUNDUP(SMALL(CI$169:CI$218,$L196)/1000,0)*1000,1000),0))</f>
        <v>0</v>
      </c>
    </row>
    <row r="197" spans="10:166" s="96" customFormat="1" x14ac:dyDescent="0.15">
      <c r="J197" s="19"/>
      <c r="L197" s="43">
        <v>29</v>
      </c>
      <c r="M197" s="41">
        <f>IF(成就内容!D35="","",INDEX($F$4:$F$178*成就内容!D$124/SUM(成就内容!$D$124:$BZ$124),成就内容!D91,1)-SUM(M$169:M196))</f>
        <v>0</v>
      </c>
      <c r="N197" s="41" t="str">
        <f>IF(成就内容!E35="","",INDEX($F$4:$F$178*成就内容!E$124/SUM(成就内容!$D$124:$BZ$124),成就内容!E91,1)-SUM(N$169:N196))</f>
        <v/>
      </c>
      <c r="O197" s="41" t="str">
        <f>IF(成就内容!F35="","",INDEX($F$4:$F$178*成就内容!F$124/SUM(成就内容!$D$124:$BZ$124),成就内容!F91,1)-SUM(O$169:O196))</f>
        <v/>
      </c>
      <c r="P197" s="41" t="str">
        <f>IF(成就内容!G35="","",INDEX($F$4:$F$178*成就内容!G$124/SUM(成就内容!$D$124:$BZ$124),成就内容!G91,1)-SUM(P$169:P196))</f>
        <v/>
      </c>
      <c r="Q197" s="41">
        <f>IF(成就内容!H35="","",INDEX($F$4:$F$178*成就内容!H$124/SUM(成就内容!$D$124:$BZ$124),成就内容!H91,1)-SUM(Q$169:Q196))</f>
        <v>0</v>
      </c>
      <c r="R197" s="41">
        <f>IF(成就内容!I35="","",INDEX($F$4:$F$178*成就内容!I$124/SUM(成就内容!$D$124:$BZ$124),成就内容!I91,1)-SUM(R$169:R196))</f>
        <v>0</v>
      </c>
      <c r="S197" s="41">
        <f>IF(成就内容!J35="","",INDEX($F$4:$F$178*成就内容!J$124/SUM(成就内容!$D$124:$BZ$124),成就内容!J91,1)-SUM(S$169:S196))</f>
        <v>0</v>
      </c>
      <c r="T197" s="41">
        <f>IF(成就内容!K35="","",INDEX($F$4:$F$178*成就内容!K$124/SUM(成就内容!$D$124:$BZ$124),成就内容!K91,1)-SUM(T$169:T196))</f>
        <v>0</v>
      </c>
      <c r="U197" s="41">
        <f>IF(成就内容!L35="","",INDEX($F$4:$F$178*成就内容!L$124/SUM(成就内容!$D$124:$BZ$124),成就内容!L91,1)-SUM(U$169:U196))</f>
        <v>0</v>
      </c>
      <c r="V197" s="41">
        <f>IF(成就内容!M35="","",INDEX($F$4:$F$178*成就内容!M$124/SUM(成就内容!$D$124:$BZ$124),成就内容!M91,1)-SUM(V$169:V196))</f>
        <v>12849506.578947365</v>
      </c>
      <c r="W197" s="41" t="str">
        <f>IF(成就内容!N35="","",INDEX($F$4:$F$178*成就内容!N$124/SUM(成就内容!$D$124:$BZ$124),成就内容!N91,1)-SUM(W$169:W196))</f>
        <v/>
      </c>
      <c r="X197" s="41">
        <f>IF(成就内容!O35="","",INDEX($F$4:$F$178*成就内容!O$124/SUM(成就内容!$D$124:$BZ$124),成就内容!O91,1)-SUM(X$169:X196))</f>
        <v>0</v>
      </c>
      <c r="Y197" s="41" t="str">
        <f>IF(成就内容!P35="","",INDEX($F$4:$F$178*成就内容!P$124/SUM(成就内容!$D$124:$BZ$124),成就内容!P91,1)-SUM(Y$169:Y196))</f>
        <v/>
      </c>
      <c r="Z197" s="41">
        <f>IF(成就内容!Q35="","",INDEX($F$4:$F$178*成就内容!Q$124/SUM(成就内容!$D$124:$BZ$124),成就内容!Q91,1)-SUM(Z$169:Z196))</f>
        <v>0</v>
      </c>
      <c r="AA197" s="41">
        <f>IF(成就内容!R35="","",INDEX($F$4:$F$178*成就内容!R$124/SUM(成就内容!$D$124:$BZ$124),成就内容!R91,1)-SUM(AA$169:AA196))</f>
        <v>0</v>
      </c>
      <c r="AB197" s="41">
        <f>IF(成就内容!S35="","",INDEX($F$4:$F$178*成就内容!S$124/SUM(成就内容!$D$124:$BZ$124),成就内容!S91,1)-SUM(AB$169:AB196))</f>
        <v>0</v>
      </c>
      <c r="AC197" s="41">
        <f>IF(成就内容!T35="","",INDEX($F$4:$F$178*成就内容!T$124/SUM(成就内容!$D$124:$BZ$124),成就内容!T91,1)-SUM(AC$169:AC196))</f>
        <v>0</v>
      </c>
      <c r="AD197" s="41">
        <f>IF(成就内容!U35="","",INDEX($F$4:$F$178*成就内容!U$124/SUM(成就内容!$D$124:$BZ$124),成就内容!U91,1)-SUM(AD$169:AD196))</f>
        <v>0</v>
      </c>
      <c r="AE197" s="41">
        <f>IF(成就内容!V35="","",INDEX($F$4:$F$178*成就内容!V$124/SUM(成就内容!$D$124:$BZ$124),成就内容!V91,1)-SUM(AE$169:AE196))</f>
        <v>12849506.578947365</v>
      </c>
      <c r="AF197" s="41" t="str">
        <f>IF(成就内容!W35="","",INDEX($F$4:$F$178*成就内容!W$124/SUM(成就内容!$D$124:$BZ$124),成就内容!W91,1)-SUM(AF$169:AF196))</f>
        <v/>
      </c>
      <c r="AG197" s="41">
        <f>IF(成就内容!X35="","",INDEX($F$4:$F$178*成就内容!X$124/SUM(成就内容!$D$124:$BZ$124),成就内容!X91,1)-SUM(AG$169:AG196))</f>
        <v>0</v>
      </c>
      <c r="AH197" s="41" t="str">
        <f>IF(成就内容!Y35="","",INDEX($F$4:$F$178*成就内容!Y$124/SUM(成就内容!$D$124:$BZ$124),成就内容!Y91,1)-SUM(AH$169:AH196))</f>
        <v/>
      </c>
      <c r="AI197" s="41" t="str">
        <f>IF(成就内容!Z35="","",INDEX($F$4:$F$178*成就内容!Z$124/SUM(成就内容!$D$124:$BZ$124),成就内容!Z91,1)-SUM(AI$169:AI196))</f>
        <v/>
      </c>
      <c r="AJ197" s="41" t="str">
        <f>IF(成就内容!AA35="","",INDEX($F$4:$F$178*成就内容!AA$124/SUM(成就内容!$D$124:$BZ$124),成就内容!AA91,1)-SUM(AJ$169:AJ196))</f>
        <v/>
      </c>
      <c r="AK197" s="41" t="str">
        <f>IF(成就内容!AB35="","",INDEX($F$4:$F$178*成就内容!AB$124/SUM(成就内容!$D$124:$BZ$124),成就内容!AB91,1)-SUM(AK$169:AK196))</f>
        <v/>
      </c>
      <c r="AL197" s="41">
        <f>IF(成就内容!AC35="","",INDEX($F$4:$F$178*成就内容!AC$124/SUM(成就内容!$D$124:$BZ$124),成就内容!AC91,1)-SUM(AL$169:AL196))</f>
        <v>6424753.2894736826</v>
      </c>
      <c r="AM197" s="41">
        <f>IF(成就内容!AD35="","",INDEX($F$4:$F$178*成就内容!AD$124/SUM(成就内容!$D$124:$BZ$124),成就内容!AD91,1)-SUM(AM$169:AM196))</f>
        <v>6424753.2894736826</v>
      </c>
      <c r="AN197" s="41">
        <f>IF(成就内容!AE35="","",INDEX($F$4:$F$178*成就内容!AE$124/SUM(成就内容!$D$124:$BZ$124),成就内容!AE91,1)-SUM(AN$169:AN196))</f>
        <v>6424753.2894736826</v>
      </c>
      <c r="AO197" s="41">
        <f>IF(成就内容!AF35="","",INDEX($F$4:$F$178*成就内容!AF$124/SUM(成就内容!$D$124:$BZ$124),成就内容!AF91,1)-SUM(AO$169:AO196))</f>
        <v>6424753.2894736826</v>
      </c>
      <c r="AP197" s="41">
        <f>IF(成就内容!AG35="","",INDEX($F$4:$F$178*成就内容!AG$124/SUM(成就内容!$D$124:$BZ$124),成就内容!AG91,1)-SUM(AP$169:AP196))</f>
        <v>0</v>
      </c>
      <c r="AQ197" s="41" t="str">
        <f>IF(成就内容!AH35="","",INDEX($F$4:$F$178*成就内容!AH$124/SUM(成就内容!$D$124:$BZ$124),成就内容!AH91,1)-SUM(AQ$169:AQ196))</f>
        <v/>
      </c>
      <c r="AR197" s="41">
        <f>IF(成就内容!AI35="","",INDEX($F$4:$F$178*成就内容!AI$124/SUM(成就内容!$D$124:$BZ$124),成就内容!AI91,1)-SUM(AR$169:AR196))</f>
        <v>0</v>
      </c>
      <c r="AS197" s="41">
        <f>IF(成就内容!AJ35="","",INDEX($F$4:$F$178*成就内容!AJ$124/SUM(成就内容!$D$124:$BZ$124),成就内容!AJ91,1)-SUM(AS$169:AS196))</f>
        <v>0</v>
      </c>
      <c r="AT197" s="41" t="str">
        <f>IF(成就内容!AK35="","",INDEX($F$4:$F$178*成就内容!AK$124/SUM(成就内容!$D$124:$BZ$124),成就内容!AK91,1)-SUM(AT$169:AT196))</f>
        <v/>
      </c>
      <c r="AU197" s="41" t="str">
        <f>IF(成就内容!AL35="","",INDEX($F$4:$F$178*成就内容!AL$124/SUM(成就内容!$D$124:$BZ$124),成就内容!AL91,1)-SUM(AU$169:AU196))</f>
        <v/>
      </c>
      <c r="AV197" s="41" t="str">
        <f>IF(成就内容!AM35="","",INDEX($F$4:$F$178*成就内容!AM$124/SUM(成就内容!$D$124:$BZ$124),成就内容!AM91,1)-SUM(AV$169:AV196))</f>
        <v/>
      </c>
      <c r="AW197" s="41" t="str">
        <f>IF(成就内容!AN35="","",INDEX($F$4:$F$178*成就内容!AN$124/SUM(成就内容!$D$124:$BZ$124),成就内容!AN91,1)-SUM(AW$169:AW196))</f>
        <v/>
      </c>
      <c r="AX197" s="41">
        <f>IF(成就内容!AO35="","",INDEX($F$4:$F$178*成就内容!AO$124/SUM(成就内容!$D$124:$BZ$124),成就内容!AO91,1)-SUM(AX$169:AX196))</f>
        <v>0</v>
      </c>
      <c r="AY197" s="41">
        <f>IF(成就内容!AP35="","",INDEX($F$4:$F$178*成就内容!AP$124/SUM(成就内容!$D$124:$BZ$124),成就内容!AP91,1)-SUM(AY$169:AY196))</f>
        <v>0</v>
      </c>
      <c r="AZ197" s="41">
        <f>IF(成就内容!AQ35="","",INDEX($F$4:$F$178*成就内容!AQ$124/SUM(成就内容!$D$124:$BZ$124),成就内容!AQ91,1)-SUM(AZ$169:AZ196))</f>
        <v>0</v>
      </c>
      <c r="BA197" s="41">
        <f>IF(成就内容!AR35="","",INDEX($F$4:$F$178*成就内容!AR$124/SUM(成就内容!$D$124:$BZ$124),成就内容!AR91,1)-SUM(BA$169:BA196))</f>
        <v>0</v>
      </c>
      <c r="BB197" s="41">
        <f>IF(成就内容!AS35="","",INDEX($F$4:$F$178*成就内容!AS$124/SUM(成就内容!$D$124:$BZ$124),成就内容!AS91,1)-SUM(BB$169:BB196))</f>
        <v>0</v>
      </c>
      <c r="BC197" s="41">
        <f>IF(成就内容!AT35="","",INDEX($F$4:$F$178*成就内容!AT$124/SUM(成就内容!$D$124:$BZ$124),成就内容!AT91,1)-SUM(BC$169:BC196))</f>
        <v>0</v>
      </c>
      <c r="BD197" s="41">
        <f>IF(成就内容!AU35="","",INDEX($F$4:$F$178*成就内容!AU$124/SUM(成就内容!$D$124:$BZ$124),成就内容!AU91,1)-SUM(BD$169:BD196))</f>
        <v>12849506.578947365</v>
      </c>
      <c r="BE197" s="41" t="str">
        <f>IF(成就内容!AV35="","",INDEX($F$4:$F$178*成就内容!AV$124/SUM(成就内容!$D$124:$BZ$124),成就内容!AV91,1)-SUM(BE$169:BE196))</f>
        <v/>
      </c>
      <c r="BF197" s="41">
        <f>IF(成就内容!AW35="","",INDEX($F$4:$F$178*成就内容!AW$124/SUM(成就内容!$D$124:$BZ$124),成就内容!AW91,1)-SUM(BF$169:BF196))</f>
        <v>0</v>
      </c>
      <c r="BG197" s="41">
        <f>IF(成就内容!AX35="","",INDEX($F$4:$F$178*成就内容!AX$124/SUM(成就内容!$D$124:$BZ$124),成就内容!AX91,1)-SUM(BG$169:BG196))</f>
        <v>12849506.578947365</v>
      </c>
      <c r="BH197" s="41">
        <f>IF(成就内容!AY35="","",INDEX($F$4:$F$178*成就内容!AY$124/SUM(成就内容!$D$124:$BZ$124),成就内容!AY91,1)-SUM(BH$169:BH196))</f>
        <v>0</v>
      </c>
      <c r="BI197" s="41">
        <f>IF(成就内容!AZ35="","",INDEX($F$4:$F$178*成就内容!AZ$124/SUM(成就内容!$D$124:$BZ$124),成就内容!AZ91,1)-SUM(BI$169:BI196))</f>
        <v>0</v>
      </c>
      <c r="BJ197" s="41">
        <f>IF(成就内容!BA35="","",INDEX($F$4:$F$178*成就内容!BA$124/SUM(成就内容!$D$124:$BZ$124),成就内容!BA91,1)-SUM(BJ$169:BJ196))</f>
        <v>0</v>
      </c>
      <c r="BK197" s="41" t="str">
        <f>IF(成就内容!BB35="","",INDEX($F$4:$F$178*成就内容!BB$124/SUM(成就内容!$D$124:$BZ$124),成就内容!BB91,1)-SUM(BK$169:BK196))</f>
        <v/>
      </c>
      <c r="BL197" s="41">
        <f>IF(成就内容!BC35="","",INDEX($F$4:$F$178*成就内容!BC$124/SUM(成就内容!$D$124:$BZ$124),成就内容!BC91,1)-SUM(BL$169:BL196))</f>
        <v>12849506.578947365</v>
      </c>
      <c r="BM197" s="41">
        <f>IF(成就内容!BD35="","",INDEX($F$4:$F$178*成就内容!BD$124/SUM(成就内容!$D$124:$BZ$124),成就内容!BD91,1)-SUM(BM$169:BM196))</f>
        <v>0</v>
      </c>
      <c r="BN197" s="41">
        <f>IF(成就内容!BE35="","",INDEX($F$4:$F$178*成就内容!BE$124/SUM(成就内容!$D$124:$BZ$124),成就内容!BE91,1)-SUM(BN$169:BN196))</f>
        <v>0</v>
      </c>
      <c r="BO197" s="41">
        <f>IF(成就内容!BF35="","",INDEX($F$4:$F$178*成就内容!BF$124/SUM(成就内容!$D$124:$BZ$124),成就内容!BF91,1)-SUM(BO$169:BO196))</f>
        <v>0</v>
      </c>
      <c r="BP197" s="41">
        <f>IF(成就内容!BG35="","",INDEX($F$4:$F$178*成就内容!BG$124/SUM(成就内容!$D$124:$BZ$124),成就内容!BG91,1)-SUM(BP$169:BP196))</f>
        <v>0</v>
      </c>
      <c r="BQ197" s="41" t="str">
        <f>IF(成就内容!BH35="","",INDEX($F$4:$F$178*成就内容!BH$124/SUM(成就内容!$D$124:$BZ$124),成就内容!BH91,1)-SUM(BQ$169:BQ196))</f>
        <v/>
      </c>
      <c r="BR197" s="41" t="str">
        <f>IF(成就内容!BI35="","",INDEX($F$4:$F$178*成就内容!BI$124/SUM(成就内容!$D$124:$BZ$124),成就内容!BI91,1)-SUM(BR$169:BR196))</f>
        <v/>
      </c>
      <c r="BS197" s="41">
        <f>IF(成就内容!BJ35="","",INDEX($F$4:$F$178*成就内容!BJ$124/SUM(成就内容!$D$124:$BZ$124),成就内容!BJ91,1)-SUM(BS$169:BS196))</f>
        <v>0</v>
      </c>
      <c r="BT197" s="41">
        <f>IF(成就内容!BK35="","",INDEX($F$4:$F$178*成就内容!BK$124/SUM(成就内容!$D$124:$BZ$124),成就内容!BK91,1)-SUM(BT$169:BT196))</f>
        <v>0</v>
      </c>
      <c r="BU197" s="41">
        <f>IF(成就内容!BL35="","",INDEX($F$4:$F$178*成就内容!BL$124/SUM(成就内容!$D$124:$BZ$124),成就内容!BL91,1)-SUM(BU$169:BU196))</f>
        <v>6424753.2894736826</v>
      </c>
      <c r="BV197" s="41">
        <f>IF(成就内容!BM35="","",INDEX($F$4:$F$178*成就内容!BM$124/SUM(成就内容!$D$124:$BZ$124),成就内容!BM91,1)-SUM(BV$169:BV196))</f>
        <v>0</v>
      </c>
      <c r="BW197" s="41" t="str">
        <f>IF(成就内容!BN35="","",INDEX($F$4:$F$178*成就内容!BN$124/SUM(成就内容!$D$124:$BZ$124),成就内容!BN91,1)-SUM(BW$169:BW196))</f>
        <v/>
      </c>
      <c r="BX197" s="41">
        <f>IF(成就内容!BO35="","",INDEX($F$4:$F$178*成就内容!BO$124/SUM(成就内容!$D$124:$BZ$124),成就内容!BO91,1)-SUM(BX$169:BX196))</f>
        <v>0</v>
      </c>
      <c r="BY197" s="41">
        <f>IF(成就内容!BP35="","",INDEX($F$4:$F$178*成就内容!BP$124/SUM(成就内容!$D$124:$BZ$124),成就内容!BP91,1)-SUM(BY$169:BY196))</f>
        <v>0</v>
      </c>
      <c r="BZ197" s="41">
        <f>IF(成就内容!BQ35="","",INDEX($F$4:$F$178*成就内容!BQ$124/SUM(成就内容!$D$124:$BZ$124),成就内容!BQ91,1)-SUM(BZ$169:BZ196))</f>
        <v>0</v>
      </c>
      <c r="CA197" s="41" t="str">
        <f>IF(成就内容!BR35="","",INDEX($F$4:$F$178*成就内容!BR$124/SUM(成就内容!$D$124:$BZ$124),成就内容!BR91,1)-SUM(CA$169:CA196))</f>
        <v/>
      </c>
      <c r="CB197" s="41" t="str">
        <f>IF(成就内容!BS35="","",INDEX($F$4:$F$178*成就内容!BS$124/SUM(成就内容!$D$124:$BZ$124),成就内容!BS91,1)-SUM(CB$169:CB196))</f>
        <v/>
      </c>
      <c r="CC197" s="41">
        <f>IF(成就内容!BT35="","",INDEX($F$4:$F$178*成就内容!BT$124/SUM(成就内容!$D$124:$BZ$124),成就内容!BT91,1)-SUM(CC$169:CC196))</f>
        <v>0</v>
      </c>
      <c r="CD197" s="41">
        <f>IF(成就内容!BU35="","",INDEX($F$4:$F$178*成就内容!BU$124/SUM(成就内容!$D$124:$BZ$124),成就内容!BU91,1)-SUM(CD$169:CD196))</f>
        <v>0</v>
      </c>
      <c r="CE197" s="41" t="str">
        <f>IF(成就内容!BV35="","",INDEX($F$4:$F$178*成就内容!BV$124/SUM(成就内容!$D$124:$BZ$124),成就内容!BV91,1)-SUM(CE$169:CE196))</f>
        <v/>
      </c>
      <c r="CF197" s="41">
        <f>IF(成就内容!BW35="","",INDEX($F$4:$F$178*成就内容!BW$124/SUM(成就内容!$D$124:$BZ$124),成就内容!BW91,1)-SUM(CF$169:CF196))</f>
        <v>0</v>
      </c>
      <c r="CG197" s="41">
        <f>IF(成就内容!BX35="","",INDEX($F$4:$F$178*成就内容!BX$124/SUM(成就内容!$D$124:$BZ$124),成就内容!BX91,1)-SUM(CG$169:CG196))</f>
        <v>0</v>
      </c>
      <c r="CH197" s="41">
        <f>IF(成就内容!BY35="","",INDEX($F$4:$F$178*成就内容!BY$124/SUM(成就内容!$D$124:$BZ$124),成就内容!BY91,1)-SUM(CH$169:CH196))</f>
        <v>0</v>
      </c>
      <c r="CI197" s="41">
        <f>IF(成就内容!BZ35="","",INDEX($F$4:$F$178*成就内容!BZ$124/SUM(成就内容!$D$124:$BZ$124),成就内容!BZ91,1)-SUM(CI$169:CI196))</f>
        <v>0</v>
      </c>
      <c r="CK197" s="19"/>
      <c r="CM197" s="43">
        <v>29</v>
      </c>
      <c r="CN197" s="41">
        <f>IF(M197="","",IF(成就内容!D$124&lt;&gt;"",MAX(ROUNDUP(SMALL(M$169:M$218,$L197)/1000,0)*1000,1000),0))</f>
        <v>0</v>
      </c>
      <c r="CO197" s="41" t="str">
        <f>IF(N197="","",IF(成就内容!E$124&lt;&gt;"",MAX(ROUNDUP(SMALL(N$169:N$218,$L197)/1000,0)*1000,1000),0))</f>
        <v/>
      </c>
      <c r="CP197" s="41" t="str">
        <f>IF(O197="","",IF(成就内容!F$124&lt;&gt;"",MAX(ROUNDUP(SMALL(O$169:O$218,$L197)/1000,0)*1000,1000),0))</f>
        <v/>
      </c>
      <c r="CQ197" s="41" t="str">
        <f>IF(P197="","",IF(成就内容!G$124&lt;&gt;"",MAX(ROUNDUP(SMALL(P$169:P$218,$L197)/1000,0)*1000,1000),0))</f>
        <v/>
      </c>
      <c r="CR197" s="41">
        <f>IF(Q197="","",IF(成就内容!H$124&lt;&gt;"",MAX(ROUNDUP(SMALL(Q$169:Q$218,$L197)/1000,0)*1000,1000),0))</f>
        <v>0</v>
      </c>
      <c r="CS197" s="41">
        <f>IF(R197="","",IF(成就内容!I$124&lt;&gt;"",MAX(ROUNDUP(SMALL(R$169:R$218,$L197)/1000,0)*1000,1000),0))</f>
        <v>0</v>
      </c>
      <c r="CT197" s="41">
        <f>IF(S197="","",IF(成就内容!J$124&lt;&gt;"",MAX(ROUNDUP(SMALL(S$169:S$218,$L197)/1000,0)*1000,1000),0))</f>
        <v>0</v>
      </c>
      <c r="CU197" s="41">
        <f>IF(T197="","",IF(成就内容!K$124&lt;&gt;"",MAX(ROUNDUP(SMALL(T$169:T$218,$L197)/1000,0)*1000,1000),0))</f>
        <v>0</v>
      </c>
      <c r="CV197" s="41">
        <f>IF(U197="","",IF(成就内容!L$124&lt;&gt;"",MAX(ROUNDUP(SMALL(U$169:U$218,$L197)/1000,0)*1000,1000),0))</f>
        <v>0</v>
      </c>
      <c r="CW197" s="41">
        <f>IF(V197="","",IF(成就内容!M$124&lt;&gt;"",MAX(ROUNDUP(SMALL(V$169:V$218,$L197)/1000,0)*1000,1000),0))</f>
        <v>12850000</v>
      </c>
      <c r="CX197" s="41" t="str">
        <f>IF(W197="","",IF(成就内容!N$124&lt;&gt;"",MAX(ROUNDUP(SMALL(W$169:W$218,$L197)/1000,0)*1000,1000),0))</f>
        <v/>
      </c>
      <c r="CY197" s="41">
        <f>IF(X197="","",IF(成就内容!O$124&lt;&gt;"",MAX(ROUNDUP(SMALL(X$169:X$218,$L197)/1000,0)*1000,1000),0))</f>
        <v>0</v>
      </c>
      <c r="CZ197" s="41" t="str">
        <f>IF(Y197="","",IF(成就内容!P$124&lt;&gt;"",MAX(ROUNDUP(SMALL(Y$169:Y$218,$L197)/1000,0)*1000,1000),0))</f>
        <v/>
      </c>
      <c r="DA197" s="41">
        <f>IF(Z197="","",IF(成就内容!Q$124&lt;&gt;"",MAX(ROUNDUP(SMALL(Z$169:Z$218,$L197)/1000,0)*1000,1000),0))</f>
        <v>0</v>
      </c>
      <c r="DB197" s="41">
        <f>IF(AA197="","",IF(成就内容!R$124&lt;&gt;"",MAX(ROUNDUP(SMALL(AA$169:AA$218,$L197)/1000,0)*1000,1000),0))</f>
        <v>0</v>
      </c>
      <c r="DC197" s="41">
        <f>IF(AB197="","",IF(成就内容!S$124&lt;&gt;"",MAX(ROUNDUP(SMALL(AB$169:AB$218,$L197)/1000,0)*1000,1000),0))</f>
        <v>0</v>
      </c>
      <c r="DD197" s="41">
        <f>IF(AC197="","",IF(成就内容!T$124&lt;&gt;"",MAX(ROUNDUP(SMALL(AC$169:AC$218,$L197)/1000,0)*1000,1000),0))</f>
        <v>0</v>
      </c>
      <c r="DE197" s="41">
        <f>IF(AD197="","",IF(成就内容!U$124&lt;&gt;"",MAX(ROUNDUP(SMALL(AD$169:AD$218,$L197)/1000,0)*1000,1000),0))</f>
        <v>0</v>
      </c>
      <c r="DF197" s="41">
        <f>IF(AE197="","",IF(成就内容!V$124&lt;&gt;"",MAX(ROUNDUP(SMALL(AE$169:AE$218,$L197)/1000,0)*1000,1000),0))</f>
        <v>12850000</v>
      </c>
      <c r="DG197" s="41" t="str">
        <f>IF(AF197="","",IF(成就内容!W$124&lt;&gt;"",MAX(ROUNDUP(SMALL(AF$169:AF$218,$L197)/1000,0)*1000,1000),0))</f>
        <v/>
      </c>
      <c r="DH197" s="41">
        <f>IF(AG197="","",IF(成就内容!X$124&lt;&gt;"",MAX(ROUNDUP(SMALL(AG$169:AG$218,$L197)/1000,0)*1000,1000),0))</f>
        <v>0</v>
      </c>
      <c r="DI197" s="41" t="str">
        <f>IF(AH197="","",IF(成就内容!Y$124&lt;&gt;"",MAX(ROUNDUP(SMALL(AH$169:AH$218,$L197)/1000,0)*1000,1000),0))</f>
        <v/>
      </c>
      <c r="DJ197" s="41" t="str">
        <f>IF(AI197="","",IF(成就内容!Z$124&lt;&gt;"",MAX(ROUNDUP(SMALL(AI$169:AI$218,$L197)/1000,0)*1000,1000),0))</f>
        <v/>
      </c>
      <c r="DK197" s="41" t="str">
        <f>IF(AJ197="","",IF(成就内容!AA$124&lt;&gt;"",MAX(ROUNDUP(SMALL(AJ$169:AJ$218,$L197)/1000,0)*1000,1000),0))</f>
        <v/>
      </c>
      <c r="DL197" s="41" t="str">
        <f>IF(AK197="","",IF(成就内容!AB$124&lt;&gt;"",MAX(ROUNDUP(SMALL(AK$169:AK$218,$L197)/1000,0)*1000,1000),0))</f>
        <v/>
      </c>
      <c r="DM197" s="41">
        <f>IF(AL197="","",IF(成就内容!AC$124&lt;&gt;"",MAX(ROUNDUP(SMALL(AL$169:AL$218,$L197)/1000,0)*1000,1000),0))</f>
        <v>6425000</v>
      </c>
      <c r="DN197" s="41">
        <f>IF(AM197="","",IF(成就内容!AD$124&lt;&gt;"",MAX(ROUNDUP(SMALL(AM$169:AM$218,$L197)/1000,0)*1000,1000),0))</f>
        <v>6425000</v>
      </c>
      <c r="DO197" s="41">
        <f>IF(AN197="","",IF(成就内容!AE$124&lt;&gt;"",MAX(ROUNDUP(SMALL(AN$169:AN$218,$L197)/1000,0)*1000,1000),0))</f>
        <v>6425000</v>
      </c>
      <c r="DP197" s="41">
        <f>IF(AO197="","",IF(成就内容!AF$124&lt;&gt;"",MAX(ROUNDUP(SMALL(AO$169:AO$218,$L197)/1000,0)*1000,1000),0))</f>
        <v>6425000</v>
      </c>
      <c r="DQ197" s="41">
        <f>IF(AP197="","",IF(成就内容!AG$124&lt;&gt;"",MAX(ROUNDUP(SMALL(AP$169:AP$218,$L197)/1000,0)*1000,1000),0))</f>
        <v>0</v>
      </c>
      <c r="DR197" s="41" t="str">
        <f>IF(AQ197="","",IF(成就内容!AH$124&lt;&gt;"",MAX(ROUNDUP(SMALL(AQ$169:AQ$218,$L197)/1000,0)*1000,1000),0))</f>
        <v/>
      </c>
      <c r="DS197" s="41">
        <f>IF(AR197="","",IF(成就内容!AI$124&lt;&gt;"",MAX(ROUNDUP(SMALL(AR$169:AR$218,$L197)/1000,0)*1000,1000),0))</f>
        <v>0</v>
      </c>
      <c r="DT197" s="41">
        <f>IF(AS197="","",IF(成就内容!AJ$124&lt;&gt;"",MAX(ROUNDUP(SMALL(AS$169:AS$218,$L197)/1000,0)*1000,1000),0))</f>
        <v>0</v>
      </c>
      <c r="DU197" s="41" t="str">
        <f>IF(AT197="","",IF(成就内容!AK$124&lt;&gt;"",MAX(ROUNDUP(SMALL(AT$169:AT$218,$L197)/1000,0)*1000,1000),0))</f>
        <v/>
      </c>
      <c r="DV197" s="41" t="str">
        <f>IF(AU197="","",IF(成就内容!AL$124&lt;&gt;"",MAX(ROUNDUP(SMALL(AU$169:AU$218,$L197)/1000,0)*1000,1000),0))</f>
        <v/>
      </c>
      <c r="DW197" s="41" t="str">
        <f>IF(AV197="","",IF(成就内容!AM$124&lt;&gt;"",MAX(ROUNDUP(SMALL(AV$169:AV$218,$L197)/1000,0)*1000,1000),0))</f>
        <v/>
      </c>
      <c r="DX197" s="41" t="str">
        <f>IF(AW197="","",IF(成就内容!AN$124&lt;&gt;"",MAX(ROUNDUP(SMALL(AW$169:AW$218,$L197)/1000,0)*1000,1000),0))</f>
        <v/>
      </c>
      <c r="DY197" s="41">
        <f>IF(AX197="","",IF(成就内容!AO$124&lt;&gt;"",MAX(ROUNDUP(SMALL(AX$169:AX$218,$L197)/1000,0)*1000,1000),0))</f>
        <v>0</v>
      </c>
      <c r="DZ197" s="41">
        <f>IF(AY197="","",IF(成就内容!AP$124&lt;&gt;"",MAX(ROUNDUP(SMALL(AY$169:AY$218,$L197)/1000,0)*1000,1000),0))</f>
        <v>0</v>
      </c>
      <c r="EA197" s="41">
        <f>IF(AZ197="","",IF(成就内容!AQ$124&lt;&gt;"",MAX(ROUNDUP(SMALL(AZ$169:AZ$218,$L197)/1000,0)*1000,1000),0))</f>
        <v>0</v>
      </c>
      <c r="EB197" s="41">
        <f>IF(BA197="","",IF(成就内容!AR$124&lt;&gt;"",MAX(ROUNDUP(SMALL(BA$169:BA$218,$L197)/1000,0)*1000,1000),0))</f>
        <v>0</v>
      </c>
      <c r="EC197" s="41">
        <f>IF(BB197="","",IF(成就内容!AS$124&lt;&gt;"",MAX(ROUNDUP(SMALL(BB$169:BB$218,$L197)/1000,0)*1000,1000),0))</f>
        <v>0</v>
      </c>
      <c r="ED197" s="41">
        <f>IF(BC197="","",IF(成就内容!AT$124&lt;&gt;"",MAX(ROUNDUP(SMALL(BC$169:BC$218,$L197)/1000,0)*1000,1000),0))</f>
        <v>0</v>
      </c>
      <c r="EE197" s="41">
        <f>IF(BD197="","",IF(成就内容!AU$124&lt;&gt;"",MAX(ROUNDUP(SMALL(BD$169:BD$218,$L197)/1000,0)*1000,1000),0))</f>
        <v>12850000</v>
      </c>
      <c r="EF197" s="41" t="str">
        <f>IF(BE197="","",IF(成就内容!AV$124&lt;&gt;"",MAX(ROUNDUP(SMALL(BE$169:BE$218,$L197)/1000,0)*1000,1000),0))</f>
        <v/>
      </c>
      <c r="EG197" s="41">
        <f>IF(BF197="","",IF(成就内容!AW$124&lt;&gt;"",MAX(ROUNDUP(SMALL(BF$169:BF$218,$L197)/1000,0)*1000,1000),0))</f>
        <v>0</v>
      </c>
      <c r="EH197" s="41">
        <f>IF(BG197="","",IF(成就内容!AX$124&lt;&gt;"",MAX(ROUNDUP(SMALL(BG$169:BG$218,$L197)/1000,0)*1000,1000),0))</f>
        <v>12850000</v>
      </c>
      <c r="EI197" s="41">
        <f>IF(BH197="","",IF(成就内容!AY$124&lt;&gt;"",MAX(ROUNDUP(SMALL(BH$169:BH$218,$L197)/1000,0)*1000,1000),0))</f>
        <v>0</v>
      </c>
      <c r="EJ197" s="41">
        <f>IF(BI197="","",IF(成就内容!AZ$124&lt;&gt;"",MAX(ROUNDUP(SMALL(BI$169:BI$218,$L197)/1000,0)*1000,1000),0))</f>
        <v>0</v>
      </c>
      <c r="EK197" s="41">
        <f>IF(BJ197="","",IF(成就内容!BA$124&lt;&gt;"",MAX(ROUNDUP(SMALL(BJ$169:BJ$218,$L197)/1000,0)*1000,1000),0))</f>
        <v>0</v>
      </c>
      <c r="EL197" s="41" t="str">
        <f>IF(BK197="","",IF(成就内容!BB$124&lt;&gt;"",MAX(ROUNDUP(SMALL(BK$169:BK$218,$L197)/1000,0)*1000,1000),0))</f>
        <v/>
      </c>
      <c r="EM197" s="41">
        <f>IF(BL197="","",IF(成就内容!BC$124&lt;&gt;"",MAX(ROUNDUP(SMALL(BL$169:BL$218,$L197)/1000,0)*1000,1000),0))</f>
        <v>12850000</v>
      </c>
      <c r="EN197" s="41">
        <f>IF(BM197="","",IF(成就内容!BD$124&lt;&gt;"",MAX(ROUNDUP(SMALL(BM$169:BM$218,$L197)/1000,0)*1000,1000),0))</f>
        <v>0</v>
      </c>
      <c r="EO197" s="41">
        <f>IF(BN197="","",IF(成就内容!BE$124&lt;&gt;"",MAX(ROUNDUP(SMALL(BN$169:BN$218,$L197)/1000,0)*1000,1000),0))</f>
        <v>0</v>
      </c>
      <c r="EP197" s="41">
        <f>IF(BO197="","",IF(成就内容!BF$124&lt;&gt;"",MAX(ROUNDUP(SMALL(BO$169:BO$218,$L197)/1000,0)*1000,1000),0))</f>
        <v>0</v>
      </c>
      <c r="EQ197" s="41">
        <f>IF(BP197="","",IF(成就内容!BG$124&lt;&gt;"",MAX(ROUNDUP(SMALL(BP$169:BP$218,$L197)/1000,0)*1000,1000),0))</f>
        <v>0</v>
      </c>
      <c r="ER197" s="41" t="str">
        <f>IF(BQ197="","",IF(成就内容!BH$124&lt;&gt;"",MAX(ROUNDUP(SMALL(BQ$169:BQ$218,$L197)/1000,0)*1000,1000),0))</f>
        <v/>
      </c>
      <c r="ES197" s="41" t="str">
        <f>IF(BR197="","",IF(成就内容!BI$124&lt;&gt;"",MAX(ROUNDUP(SMALL(BR$169:BR$218,$L197)/1000,0)*1000,1000),0))</f>
        <v/>
      </c>
      <c r="ET197" s="41">
        <f>IF(BS197="","",IF(成就内容!BJ$124&lt;&gt;"",MAX(ROUNDUP(SMALL(BS$169:BS$218,$L197)/1000,0)*1000,1000),0))</f>
        <v>0</v>
      </c>
      <c r="EU197" s="41">
        <f>IF(BT197="","",IF(成就内容!BK$124&lt;&gt;"",MAX(ROUNDUP(SMALL(BT$169:BT$218,$L197)/1000,0)*1000,1000),0))</f>
        <v>0</v>
      </c>
      <c r="EV197" s="41">
        <f>IF(BU197="","",IF(成就内容!BL$124&lt;&gt;"",MAX(ROUNDUP(SMALL(BU$169:BU$218,$L197)/1000,0)*1000,1000),0))</f>
        <v>6425000</v>
      </c>
      <c r="EW197" s="41">
        <f>IF(BV197="","",IF(成就内容!BM$124&lt;&gt;"",MAX(ROUNDUP(SMALL(BV$169:BV$218,$L197)/1000,0)*1000,1000),0))</f>
        <v>0</v>
      </c>
      <c r="EX197" s="41" t="str">
        <f>IF(BW197="","",IF(成就内容!BN$124&lt;&gt;"",MAX(ROUNDUP(SMALL(BW$169:BW$218,$L197)/1000,0)*1000,1000),0))</f>
        <v/>
      </c>
      <c r="EY197" s="41">
        <f>IF(BX197="","",IF(成就内容!BO$124&lt;&gt;"",MAX(ROUNDUP(SMALL(BX$169:BX$218,$L197)/1000,0)*1000,1000),0))</f>
        <v>0</v>
      </c>
      <c r="EZ197" s="41">
        <f>IF(BY197="","",IF(成就内容!BP$124&lt;&gt;"",MAX(ROUNDUP(SMALL(BY$169:BY$218,$L197)/1000,0)*1000,1000),0))</f>
        <v>0</v>
      </c>
      <c r="FA197" s="41">
        <f>IF(BZ197="","",IF(成就内容!BQ$124&lt;&gt;"",MAX(ROUNDUP(SMALL(BZ$169:BZ$218,$L197)/1000,0)*1000,1000),0))</f>
        <v>0</v>
      </c>
      <c r="FB197" s="41" t="str">
        <f>IF(CA197="","",IF(成就内容!BR$124&lt;&gt;"",MAX(ROUNDUP(SMALL(CA$169:CA$218,$L197)/1000,0)*1000,1000),0))</f>
        <v/>
      </c>
      <c r="FC197" s="41" t="str">
        <f>IF(CB197="","",IF(成就内容!BS$124&lt;&gt;"",MAX(ROUNDUP(SMALL(CB$169:CB$218,$L197)/1000,0)*1000,1000),0))</f>
        <v/>
      </c>
      <c r="FD197" s="41">
        <f>IF(CC197="","",IF(成就内容!BT$124&lt;&gt;"",MAX(ROUNDUP(SMALL(CC$169:CC$218,$L197)/1000,0)*1000,1000),0))</f>
        <v>0</v>
      </c>
      <c r="FE197" s="41">
        <f>IF(CD197="","",IF(成就内容!BU$124&lt;&gt;"",MAX(ROUNDUP(SMALL(CD$169:CD$218,$L197)/1000,0)*1000,1000),0))</f>
        <v>0</v>
      </c>
      <c r="FF197" s="41" t="str">
        <f>IF(CE197="","",IF(成就内容!BV$124&lt;&gt;"",MAX(ROUNDUP(SMALL(CE$169:CE$218,$L197)/1000,0)*1000,1000),0))</f>
        <v/>
      </c>
      <c r="FG197" s="41">
        <f>IF(CF197="","",IF(成就内容!BW$124&lt;&gt;"",MAX(ROUNDUP(SMALL(CF$169:CF$218,$L197)/1000,0)*1000,1000),0))</f>
        <v>0</v>
      </c>
      <c r="FH197" s="41">
        <f>IF(CG197="","",IF(成就内容!BX$124&lt;&gt;"",MAX(ROUNDUP(SMALL(CG$169:CG$218,$L197)/1000,0)*1000,1000),0))</f>
        <v>0</v>
      </c>
      <c r="FI197" s="41">
        <f>IF(CH197="","",IF(成就内容!BY$124&lt;&gt;"",MAX(ROUNDUP(SMALL(CH$169:CH$218,$L197)/1000,0)*1000,1000),0))</f>
        <v>0</v>
      </c>
      <c r="FJ197" s="41">
        <f>IF(CI197="","",IF(成就内容!BZ$124&lt;&gt;"",MAX(ROUNDUP(SMALL(CI$169:CI$218,$L197)/1000,0)*1000,1000),0))</f>
        <v>0</v>
      </c>
    </row>
    <row r="198" spans="10:166" s="96" customFormat="1" x14ac:dyDescent="0.15">
      <c r="J198" s="19"/>
      <c r="L198" s="43">
        <v>30</v>
      </c>
      <c r="M198" s="41">
        <f>IF(成就内容!D36="","",INDEX($F$4:$F$178*成就内容!D$124/SUM(成就内容!$D$124:$BZ$124),成就内容!D92,1)-SUM(M$169:M197))</f>
        <v>0</v>
      </c>
      <c r="N198" s="41" t="str">
        <f>IF(成就内容!E36="","",INDEX($F$4:$F$178*成就内容!E$124/SUM(成就内容!$D$124:$BZ$124),成就内容!E92,1)-SUM(N$169:N197))</f>
        <v/>
      </c>
      <c r="O198" s="41" t="str">
        <f>IF(成就内容!F36="","",INDEX($F$4:$F$178*成就内容!F$124/SUM(成就内容!$D$124:$BZ$124),成就内容!F92,1)-SUM(O$169:O197))</f>
        <v/>
      </c>
      <c r="P198" s="41" t="str">
        <f>IF(成就内容!G36="","",INDEX($F$4:$F$178*成就内容!G$124/SUM(成就内容!$D$124:$BZ$124),成就内容!G92,1)-SUM(P$169:P197))</f>
        <v/>
      </c>
      <c r="Q198" s="41">
        <f>IF(成就内容!H36="","",INDEX($F$4:$F$178*成就内容!H$124/SUM(成就内容!$D$124:$BZ$124),成就内容!H92,1)-SUM(Q$169:Q197))</f>
        <v>0</v>
      </c>
      <c r="R198" s="41">
        <f>IF(成就内容!I36="","",INDEX($F$4:$F$178*成就内容!I$124/SUM(成就内容!$D$124:$BZ$124),成就内容!I92,1)-SUM(R$169:R197))</f>
        <v>0</v>
      </c>
      <c r="S198" s="41">
        <f>IF(成就内容!J36="","",INDEX($F$4:$F$178*成就内容!J$124/SUM(成就内容!$D$124:$BZ$124),成就内容!J92,1)-SUM(S$169:S197))</f>
        <v>0</v>
      </c>
      <c r="T198" s="41">
        <f>IF(成就内容!K36="","",INDEX($F$4:$F$178*成就内容!K$124/SUM(成就内容!$D$124:$BZ$124),成就内容!K92,1)-SUM(T$169:T197))</f>
        <v>0</v>
      </c>
      <c r="U198" s="41">
        <f>IF(成就内容!L36="","",INDEX($F$4:$F$178*成就内容!L$124/SUM(成就内容!$D$124:$BZ$124),成就内容!L92,1)-SUM(U$169:U197))</f>
        <v>0</v>
      </c>
      <c r="V198" s="41">
        <f>IF(成就内容!M36="","",INDEX($F$4:$F$178*成就内容!M$124/SUM(成就内容!$D$124:$BZ$124),成就内容!M92,1)-SUM(V$169:V197))</f>
        <v>12849506.57894738</v>
      </c>
      <c r="W198" s="41" t="str">
        <f>IF(成就内容!N36="","",INDEX($F$4:$F$178*成就内容!N$124/SUM(成就内容!$D$124:$BZ$124),成就内容!N92,1)-SUM(W$169:W197))</f>
        <v/>
      </c>
      <c r="X198" s="41">
        <f>IF(成就内容!O36="","",INDEX($F$4:$F$178*成就内容!O$124/SUM(成就内容!$D$124:$BZ$124),成就内容!O92,1)-SUM(X$169:X197))</f>
        <v>0</v>
      </c>
      <c r="Y198" s="41" t="str">
        <f>IF(成就内容!P36="","",INDEX($F$4:$F$178*成就内容!P$124/SUM(成就内容!$D$124:$BZ$124),成就内容!P92,1)-SUM(Y$169:Y197))</f>
        <v/>
      </c>
      <c r="Z198" s="41">
        <f>IF(成就内容!Q36="","",INDEX($F$4:$F$178*成就内容!Q$124/SUM(成就内容!$D$124:$BZ$124),成就内容!Q92,1)-SUM(Z$169:Z197))</f>
        <v>0</v>
      </c>
      <c r="AA198" s="41">
        <f>IF(成就内容!R36="","",INDEX($F$4:$F$178*成就内容!R$124/SUM(成就内容!$D$124:$BZ$124),成就内容!R92,1)-SUM(AA$169:AA197))</f>
        <v>0</v>
      </c>
      <c r="AB198" s="41">
        <f>IF(成就内容!S36="","",INDEX($F$4:$F$178*成就内容!S$124/SUM(成就内容!$D$124:$BZ$124),成就内容!S92,1)-SUM(AB$169:AB197))</f>
        <v>0</v>
      </c>
      <c r="AC198" s="41">
        <f>IF(成就内容!T36="","",INDEX($F$4:$F$178*成就内容!T$124/SUM(成就内容!$D$124:$BZ$124),成就内容!T92,1)-SUM(AC$169:AC197))</f>
        <v>0</v>
      </c>
      <c r="AD198" s="41">
        <f>IF(成就内容!U36="","",INDEX($F$4:$F$178*成就内容!U$124/SUM(成就内容!$D$124:$BZ$124),成就内容!U92,1)-SUM(AD$169:AD197))</f>
        <v>0</v>
      </c>
      <c r="AE198" s="41">
        <f>IF(成就内容!V36="","",INDEX($F$4:$F$178*成就内容!V$124/SUM(成就内容!$D$124:$BZ$124),成就内容!V92,1)-SUM(AE$169:AE197))</f>
        <v>12849506.57894738</v>
      </c>
      <c r="AF198" s="41" t="str">
        <f>IF(成就内容!W36="","",INDEX($F$4:$F$178*成就内容!W$124/SUM(成就内容!$D$124:$BZ$124),成就内容!W92,1)-SUM(AF$169:AF197))</f>
        <v/>
      </c>
      <c r="AG198" s="41">
        <f>IF(成就内容!X36="","",INDEX($F$4:$F$178*成就内容!X$124/SUM(成就内容!$D$124:$BZ$124),成就内容!X92,1)-SUM(AG$169:AG197))</f>
        <v>0</v>
      </c>
      <c r="AH198" s="41" t="str">
        <f>IF(成就内容!Y36="","",INDEX($F$4:$F$178*成就内容!Y$124/SUM(成就内容!$D$124:$BZ$124),成就内容!Y92,1)-SUM(AH$169:AH197))</f>
        <v/>
      </c>
      <c r="AI198" s="41" t="str">
        <f>IF(成就内容!Z36="","",INDEX($F$4:$F$178*成就内容!Z$124/SUM(成就内容!$D$124:$BZ$124),成就内容!Z92,1)-SUM(AI$169:AI197))</f>
        <v/>
      </c>
      <c r="AJ198" s="41" t="str">
        <f>IF(成就内容!AA36="","",INDEX($F$4:$F$178*成就内容!AA$124/SUM(成就内容!$D$124:$BZ$124),成就内容!AA92,1)-SUM(AJ$169:AJ197))</f>
        <v/>
      </c>
      <c r="AK198" s="41" t="str">
        <f>IF(成就内容!AB36="","",INDEX($F$4:$F$178*成就内容!AB$124/SUM(成就内容!$D$124:$BZ$124),成就内容!AB92,1)-SUM(AK$169:AK197))</f>
        <v/>
      </c>
      <c r="AL198" s="41">
        <f>IF(成就内容!AC36="","",INDEX($F$4:$F$178*成就内容!AC$124/SUM(成就内容!$D$124:$BZ$124),成就内容!AC92,1)-SUM(AL$169:AL197))</f>
        <v>6424753.2894736901</v>
      </c>
      <c r="AM198" s="41">
        <f>IF(成就内容!AD36="","",INDEX($F$4:$F$178*成就内容!AD$124/SUM(成就内容!$D$124:$BZ$124),成就内容!AD92,1)-SUM(AM$169:AM197))</f>
        <v>6424753.2894736901</v>
      </c>
      <c r="AN198" s="41">
        <f>IF(成就内容!AE36="","",INDEX($F$4:$F$178*成就内容!AE$124/SUM(成就内容!$D$124:$BZ$124),成就内容!AE92,1)-SUM(AN$169:AN197))</f>
        <v>6424753.2894736901</v>
      </c>
      <c r="AO198" s="41">
        <f>IF(成就内容!AF36="","",INDEX($F$4:$F$178*成就内容!AF$124/SUM(成就内容!$D$124:$BZ$124),成就内容!AF92,1)-SUM(AO$169:AO197))</f>
        <v>6424753.2894736901</v>
      </c>
      <c r="AP198" s="41">
        <f>IF(成就内容!AG36="","",INDEX($F$4:$F$178*成就内容!AG$124/SUM(成就内容!$D$124:$BZ$124),成就内容!AG92,1)-SUM(AP$169:AP197))</f>
        <v>0</v>
      </c>
      <c r="AQ198" s="41" t="str">
        <f>IF(成就内容!AH36="","",INDEX($F$4:$F$178*成就内容!AH$124/SUM(成就内容!$D$124:$BZ$124),成就内容!AH92,1)-SUM(AQ$169:AQ197))</f>
        <v/>
      </c>
      <c r="AR198" s="41">
        <f>IF(成就内容!AI36="","",INDEX($F$4:$F$178*成就内容!AI$124/SUM(成就内容!$D$124:$BZ$124),成就内容!AI92,1)-SUM(AR$169:AR197))</f>
        <v>0</v>
      </c>
      <c r="AS198" s="41">
        <f>IF(成就内容!AJ36="","",INDEX($F$4:$F$178*成就内容!AJ$124/SUM(成就内容!$D$124:$BZ$124),成就内容!AJ92,1)-SUM(AS$169:AS197))</f>
        <v>0</v>
      </c>
      <c r="AT198" s="41" t="str">
        <f>IF(成就内容!AK36="","",INDEX($F$4:$F$178*成就内容!AK$124/SUM(成就内容!$D$124:$BZ$124),成就内容!AK92,1)-SUM(AT$169:AT197))</f>
        <v/>
      </c>
      <c r="AU198" s="41" t="str">
        <f>IF(成就内容!AL36="","",INDEX($F$4:$F$178*成就内容!AL$124/SUM(成就内容!$D$124:$BZ$124),成就内容!AL92,1)-SUM(AU$169:AU197))</f>
        <v/>
      </c>
      <c r="AV198" s="41" t="str">
        <f>IF(成就内容!AM36="","",INDEX($F$4:$F$178*成就内容!AM$124/SUM(成就内容!$D$124:$BZ$124),成就内容!AM92,1)-SUM(AV$169:AV197))</f>
        <v/>
      </c>
      <c r="AW198" s="41" t="str">
        <f>IF(成就内容!AN36="","",INDEX($F$4:$F$178*成就内容!AN$124/SUM(成就内容!$D$124:$BZ$124),成就内容!AN92,1)-SUM(AW$169:AW197))</f>
        <v/>
      </c>
      <c r="AX198" s="41">
        <f>IF(成就内容!AO36="","",INDEX($F$4:$F$178*成就内容!AO$124/SUM(成就内容!$D$124:$BZ$124),成就内容!AO92,1)-SUM(AX$169:AX197))</f>
        <v>0</v>
      </c>
      <c r="AY198" s="41">
        <f>IF(成就内容!AP36="","",INDEX($F$4:$F$178*成就内容!AP$124/SUM(成就内容!$D$124:$BZ$124),成就内容!AP92,1)-SUM(AY$169:AY197))</f>
        <v>0</v>
      </c>
      <c r="AZ198" s="41">
        <f>IF(成就内容!AQ36="","",INDEX($F$4:$F$178*成就内容!AQ$124/SUM(成就内容!$D$124:$BZ$124),成就内容!AQ92,1)-SUM(AZ$169:AZ197))</f>
        <v>0</v>
      </c>
      <c r="BA198" s="41">
        <f>IF(成就内容!AR36="","",INDEX($F$4:$F$178*成就内容!AR$124/SUM(成就内容!$D$124:$BZ$124),成就内容!AR92,1)-SUM(BA$169:BA197))</f>
        <v>0</v>
      </c>
      <c r="BB198" s="41">
        <f>IF(成就内容!AS36="","",INDEX($F$4:$F$178*成就内容!AS$124/SUM(成就内容!$D$124:$BZ$124),成就内容!AS92,1)-SUM(BB$169:BB197))</f>
        <v>0</v>
      </c>
      <c r="BC198" s="41">
        <f>IF(成就内容!AT36="","",INDEX($F$4:$F$178*成就内容!AT$124/SUM(成就内容!$D$124:$BZ$124),成就内容!AT92,1)-SUM(BC$169:BC197))</f>
        <v>0</v>
      </c>
      <c r="BD198" s="41">
        <f>IF(成就内容!AU36="","",INDEX($F$4:$F$178*成就内容!AU$124/SUM(成就内容!$D$124:$BZ$124),成就内容!AU92,1)-SUM(BD$169:BD197))</f>
        <v>12849506.578947365</v>
      </c>
      <c r="BE198" s="41" t="str">
        <f>IF(成就内容!AV36="","",INDEX($F$4:$F$178*成就内容!AV$124/SUM(成就内容!$D$124:$BZ$124),成就内容!AV92,1)-SUM(BE$169:BE197))</f>
        <v/>
      </c>
      <c r="BF198" s="41">
        <f>IF(成就内容!AW36="","",INDEX($F$4:$F$178*成就内容!AW$124/SUM(成就内容!$D$124:$BZ$124),成就内容!AW92,1)-SUM(BF$169:BF197))</f>
        <v>0</v>
      </c>
      <c r="BG198" s="41">
        <f>IF(成就内容!AX36="","",INDEX($F$4:$F$178*成就内容!AX$124/SUM(成就内容!$D$124:$BZ$124),成就内容!AX92,1)-SUM(BG$169:BG197))</f>
        <v>12849506.578947365</v>
      </c>
      <c r="BH198" s="41">
        <f>IF(成就内容!AY36="","",INDEX($F$4:$F$178*成就内容!AY$124/SUM(成就内容!$D$124:$BZ$124),成就内容!AY92,1)-SUM(BH$169:BH197))</f>
        <v>0</v>
      </c>
      <c r="BI198" s="41">
        <f>IF(成就内容!AZ36="","",INDEX($F$4:$F$178*成就内容!AZ$124/SUM(成就内容!$D$124:$BZ$124),成就内容!AZ92,1)-SUM(BI$169:BI197))</f>
        <v>0</v>
      </c>
      <c r="BJ198" s="41">
        <f>IF(成就内容!BA36="","",INDEX($F$4:$F$178*成就内容!BA$124/SUM(成就内容!$D$124:$BZ$124),成就内容!BA92,1)-SUM(BJ$169:BJ197))</f>
        <v>0</v>
      </c>
      <c r="BK198" s="41" t="str">
        <f>IF(成就内容!BB36="","",INDEX($F$4:$F$178*成就内容!BB$124/SUM(成就内容!$D$124:$BZ$124),成就内容!BB92,1)-SUM(BK$169:BK197))</f>
        <v/>
      </c>
      <c r="BL198" s="41">
        <f>IF(成就内容!BC36="","",INDEX($F$4:$F$178*成就内容!BC$124/SUM(成就内容!$D$124:$BZ$124),成就内容!BC92,1)-SUM(BL$169:BL197))</f>
        <v>12849506.57894738</v>
      </c>
      <c r="BM198" s="41">
        <f>IF(成就内容!BD36="","",INDEX($F$4:$F$178*成就内容!BD$124/SUM(成就内容!$D$124:$BZ$124),成就内容!BD92,1)-SUM(BM$169:BM197))</f>
        <v>0</v>
      </c>
      <c r="BN198" s="41">
        <f>IF(成就内容!BE36="","",INDEX($F$4:$F$178*成就内容!BE$124/SUM(成就内容!$D$124:$BZ$124),成就内容!BE92,1)-SUM(BN$169:BN197))</f>
        <v>0</v>
      </c>
      <c r="BO198" s="41">
        <f>IF(成就内容!BF36="","",INDEX($F$4:$F$178*成就内容!BF$124/SUM(成就内容!$D$124:$BZ$124),成就内容!BF92,1)-SUM(BO$169:BO197))</f>
        <v>0</v>
      </c>
      <c r="BP198" s="41">
        <f>IF(成就内容!BG36="","",INDEX($F$4:$F$178*成就内容!BG$124/SUM(成就内容!$D$124:$BZ$124),成就内容!BG92,1)-SUM(BP$169:BP197))</f>
        <v>0</v>
      </c>
      <c r="BQ198" s="41" t="str">
        <f>IF(成就内容!BH36="","",INDEX($F$4:$F$178*成就内容!BH$124/SUM(成就内容!$D$124:$BZ$124),成就内容!BH92,1)-SUM(BQ$169:BQ197))</f>
        <v/>
      </c>
      <c r="BR198" s="41" t="str">
        <f>IF(成就内容!BI36="","",INDEX($F$4:$F$178*成就内容!BI$124/SUM(成就内容!$D$124:$BZ$124),成就内容!BI92,1)-SUM(BR$169:BR197))</f>
        <v/>
      </c>
      <c r="BS198" s="41">
        <f>IF(成就内容!BJ36="","",INDEX($F$4:$F$178*成就内容!BJ$124/SUM(成就内容!$D$124:$BZ$124),成就内容!BJ92,1)-SUM(BS$169:BS197))</f>
        <v>0</v>
      </c>
      <c r="BT198" s="41">
        <f>IF(成就内容!BK36="","",INDEX($F$4:$F$178*成就内容!BK$124/SUM(成就内容!$D$124:$BZ$124),成就内容!BK92,1)-SUM(BT$169:BT197))</f>
        <v>0</v>
      </c>
      <c r="BU198" s="41">
        <f>IF(成就内容!BL36="","",INDEX($F$4:$F$178*成就内容!BL$124/SUM(成就内容!$D$124:$BZ$124),成就内容!BL92,1)-SUM(BU$169:BU197))</f>
        <v>6424753.2894736901</v>
      </c>
      <c r="BV198" s="41">
        <f>IF(成就内容!BM36="","",INDEX($F$4:$F$178*成就内容!BM$124/SUM(成就内容!$D$124:$BZ$124),成就内容!BM92,1)-SUM(BV$169:BV197))</f>
        <v>0</v>
      </c>
      <c r="BW198" s="41" t="str">
        <f>IF(成就内容!BN36="","",INDEX($F$4:$F$178*成就内容!BN$124/SUM(成就内容!$D$124:$BZ$124),成就内容!BN92,1)-SUM(BW$169:BW197))</f>
        <v/>
      </c>
      <c r="BX198" s="41">
        <f>IF(成就内容!BO36="","",INDEX($F$4:$F$178*成就内容!BO$124/SUM(成就内容!$D$124:$BZ$124),成就内容!BO92,1)-SUM(BX$169:BX197))</f>
        <v>0</v>
      </c>
      <c r="BY198" s="41">
        <f>IF(成就内容!BP36="","",INDEX($F$4:$F$178*成就内容!BP$124/SUM(成就内容!$D$124:$BZ$124),成就内容!BP92,1)-SUM(BY$169:BY197))</f>
        <v>0</v>
      </c>
      <c r="BZ198" s="41">
        <f>IF(成就内容!BQ36="","",INDEX($F$4:$F$178*成就内容!BQ$124/SUM(成就内容!$D$124:$BZ$124),成就内容!BQ92,1)-SUM(BZ$169:BZ197))</f>
        <v>0</v>
      </c>
      <c r="CA198" s="41" t="str">
        <f>IF(成就内容!BR36="","",INDEX($F$4:$F$178*成就内容!BR$124/SUM(成就内容!$D$124:$BZ$124),成就内容!BR92,1)-SUM(CA$169:CA197))</f>
        <v/>
      </c>
      <c r="CB198" s="41" t="str">
        <f>IF(成就内容!BS36="","",INDEX($F$4:$F$178*成就内容!BS$124/SUM(成就内容!$D$124:$BZ$124),成就内容!BS92,1)-SUM(CB$169:CB197))</f>
        <v/>
      </c>
      <c r="CC198" s="41">
        <f>IF(成就内容!BT36="","",INDEX($F$4:$F$178*成就内容!BT$124/SUM(成就内容!$D$124:$BZ$124),成就内容!BT92,1)-SUM(CC$169:CC197))</f>
        <v>0</v>
      </c>
      <c r="CD198" s="41">
        <f>IF(成就内容!BU36="","",INDEX($F$4:$F$178*成就内容!BU$124/SUM(成就内容!$D$124:$BZ$124),成就内容!BU92,1)-SUM(CD$169:CD197))</f>
        <v>0</v>
      </c>
      <c r="CE198" s="41" t="str">
        <f>IF(成就内容!BV36="","",INDEX($F$4:$F$178*成就内容!BV$124/SUM(成就内容!$D$124:$BZ$124),成就内容!BV92,1)-SUM(CE$169:CE197))</f>
        <v/>
      </c>
      <c r="CF198" s="41">
        <f>IF(成就内容!BW36="","",INDEX($F$4:$F$178*成就内容!BW$124/SUM(成就内容!$D$124:$BZ$124),成就内容!BW92,1)-SUM(CF$169:CF197))</f>
        <v>0</v>
      </c>
      <c r="CG198" s="41">
        <f>IF(成就内容!BX36="","",INDEX($F$4:$F$178*成就内容!BX$124/SUM(成就内容!$D$124:$BZ$124),成就内容!BX92,1)-SUM(CG$169:CG197))</f>
        <v>0</v>
      </c>
      <c r="CH198" s="41">
        <f>IF(成就内容!BY36="","",INDEX($F$4:$F$178*成就内容!BY$124/SUM(成就内容!$D$124:$BZ$124),成就内容!BY92,1)-SUM(CH$169:CH197))</f>
        <v>0</v>
      </c>
      <c r="CI198" s="41">
        <f>IF(成就内容!BZ36="","",INDEX($F$4:$F$178*成就内容!BZ$124/SUM(成就内容!$D$124:$BZ$124),成就内容!BZ92,1)-SUM(CI$169:CI197))</f>
        <v>0</v>
      </c>
      <c r="CK198" s="19"/>
      <c r="CM198" s="43">
        <v>30</v>
      </c>
      <c r="CN198" s="41">
        <f>IF(M198="","",IF(成就内容!D$124&lt;&gt;"",MAX(ROUNDUP(SMALL(M$169:M$218,$L198)/1000,0)*1000,1000),0))</f>
        <v>0</v>
      </c>
      <c r="CO198" s="41" t="str">
        <f>IF(N198="","",IF(成就内容!E$124&lt;&gt;"",MAX(ROUNDUP(SMALL(N$169:N$218,$L198)/1000,0)*1000,1000),0))</f>
        <v/>
      </c>
      <c r="CP198" s="41" t="str">
        <f>IF(O198="","",IF(成就内容!F$124&lt;&gt;"",MAX(ROUNDUP(SMALL(O$169:O$218,$L198)/1000,0)*1000,1000),0))</f>
        <v/>
      </c>
      <c r="CQ198" s="41" t="str">
        <f>IF(P198="","",IF(成就内容!G$124&lt;&gt;"",MAX(ROUNDUP(SMALL(P$169:P$218,$L198)/1000,0)*1000,1000),0))</f>
        <v/>
      </c>
      <c r="CR198" s="41">
        <f>IF(Q198="","",IF(成就内容!H$124&lt;&gt;"",MAX(ROUNDUP(SMALL(Q$169:Q$218,$L198)/1000,0)*1000,1000),0))</f>
        <v>0</v>
      </c>
      <c r="CS198" s="41">
        <f>IF(R198="","",IF(成就内容!I$124&lt;&gt;"",MAX(ROUNDUP(SMALL(R$169:R$218,$L198)/1000,0)*1000,1000),0))</f>
        <v>0</v>
      </c>
      <c r="CT198" s="41">
        <f>IF(S198="","",IF(成就内容!J$124&lt;&gt;"",MAX(ROUNDUP(SMALL(S$169:S$218,$L198)/1000,0)*1000,1000),0))</f>
        <v>0</v>
      </c>
      <c r="CU198" s="41">
        <f>IF(T198="","",IF(成就内容!K$124&lt;&gt;"",MAX(ROUNDUP(SMALL(T$169:T$218,$L198)/1000,0)*1000,1000),0))</f>
        <v>0</v>
      </c>
      <c r="CV198" s="41">
        <f>IF(U198="","",IF(成就内容!L$124&lt;&gt;"",MAX(ROUNDUP(SMALL(U$169:U$218,$L198)/1000,0)*1000,1000),0))</f>
        <v>0</v>
      </c>
      <c r="CW198" s="41">
        <f>IF(V198="","",IF(成就内容!M$124&lt;&gt;"",MAX(ROUNDUP(SMALL(V$169:V$218,$L198)/1000,0)*1000,1000),0))</f>
        <v>12850000</v>
      </c>
      <c r="CX198" s="41" t="str">
        <f>IF(W198="","",IF(成就内容!N$124&lt;&gt;"",MAX(ROUNDUP(SMALL(W$169:W$218,$L198)/1000,0)*1000,1000),0))</f>
        <v/>
      </c>
      <c r="CY198" s="41">
        <f>IF(X198="","",IF(成就内容!O$124&lt;&gt;"",MAX(ROUNDUP(SMALL(X$169:X$218,$L198)/1000,0)*1000,1000),0))</f>
        <v>0</v>
      </c>
      <c r="CZ198" s="41" t="str">
        <f>IF(Y198="","",IF(成就内容!P$124&lt;&gt;"",MAX(ROUNDUP(SMALL(Y$169:Y$218,$L198)/1000,0)*1000,1000),0))</f>
        <v/>
      </c>
      <c r="DA198" s="41">
        <f>IF(Z198="","",IF(成就内容!Q$124&lt;&gt;"",MAX(ROUNDUP(SMALL(Z$169:Z$218,$L198)/1000,0)*1000,1000),0))</f>
        <v>0</v>
      </c>
      <c r="DB198" s="41">
        <f>IF(AA198="","",IF(成就内容!R$124&lt;&gt;"",MAX(ROUNDUP(SMALL(AA$169:AA$218,$L198)/1000,0)*1000,1000),0))</f>
        <v>0</v>
      </c>
      <c r="DC198" s="41">
        <f>IF(AB198="","",IF(成就内容!S$124&lt;&gt;"",MAX(ROUNDUP(SMALL(AB$169:AB$218,$L198)/1000,0)*1000,1000),0))</f>
        <v>0</v>
      </c>
      <c r="DD198" s="41">
        <f>IF(AC198="","",IF(成就内容!T$124&lt;&gt;"",MAX(ROUNDUP(SMALL(AC$169:AC$218,$L198)/1000,0)*1000,1000),0))</f>
        <v>0</v>
      </c>
      <c r="DE198" s="41">
        <f>IF(AD198="","",IF(成就内容!U$124&lt;&gt;"",MAX(ROUNDUP(SMALL(AD$169:AD$218,$L198)/1000,0)*1000,1000),0))</f>
        <v>0</v>
      </c>
      <c r="DF198" s="41">
        <f>IF(AE198="","",IF(成就内容!V$124&lt;&gt;"",MAX(ROUNDUP(SMALL(AE$169:AE$218,$L198)/1000,0)*1000,1000),0))</f>
        <v>12850000</v>
      </c>
      <c r="DG198" s="41" t="str">
        <f>IF(AF198="","",IF(成就内容!W$124&lt;&gt;"",MAX(ROUNDUP(SMALL(AF$169:AF$218,$L198)/1000,0)*1000,1000),0))</f>
        <v/>
      </c>
      <c r="DH198" s="41">
        <f>IF(AG198="","",IF(成就内容!X$124&lt;&gt;"",MAX(ROUNDUP(SMALL(AG$169:AG$218,$L198)/1000,0)*1000,1000),0))</f>
        <v>0</v>
      </c>
      <c r="DI198" s="41" t="str">
        <f>IF(AH198="","",IF(成就内容!Y$124&lt;&gt;"",MAX(ROUNDUP(SMALL(AH$169:AH$218,$L198)/1000,0)*1000,1000),0))</f>
        <v/>
      </c>
      <c r="DJ198" s="41" t="str">
        <f>IF(AI198="","",IF(成就内容!Z$124&lt;&gt;"",MAX(ROUNDUP(SMALL(AI$169:AI$218,$L198)/1000,0)*1000,1000),0))</f>
        <v/>
      </c>
      <c r="DK198" s="41" t="str">
        <f>IF(AJ198="","",IF(成就内容!AA$124&lt;&gt;"",MAX(ROUNDUP(SMALL(AJ$169:AJ$218,$L198)/1000,0)*1000,1000),0))</f>
        <v/>
      </c>
      <c r="DL198" s="41" t="str">
        <f>IF(AK198="","",IF(成就内容!AB$124&lt;&gt;"",MAX(ROUNDUP(SMALL(AK$169:AK$218,$L198)/1000,0)*1000,1000),0))</f>
        <v/>
      </c>
      <c r="DM198" s="41">
        <f>IF(AL198="","",IF(成就内容!AC$124&lt;&gt;"",MAX(ROUNDUP(SMALL(AL$169:AL$218,$L198)/1000,0)*1000,1000),0))</f>
        <v>6425000</v>
      </c>
      <c r="DN198" s="41">
        <f>IF(AM198="","",IF(成就内容!AD$124&lt;&gt;"",MAX(ROUNDUP(SMALL(AM$169:AM$218,$L198)/1000,0)*1000,1000),0))</f>
        <v>6425000</v>
      </c>
      <c r="DO198" s="41">
        <f>IF(AN198="","",IF(成就内容!AE$124&lt;&gt;"",MAX(ROUNDUP(SMALL(AN$169:AN$218,$L198)/1000,0)*1000,1000),0))</f>
        <v>6425000</v>
      </c>
      <c r="DP198" s="41">
        <f>IF(AO198="","",IF(成就内容!AF$124&lt;&gt;"",MAX(ROUNDUP(SMALL(AO$169:AO$218,$L198)/1000,0)*1000,1000),0))</f>
        <v>6425000</v>
      </c>
      <c r="DQ198" s="41">
        <f>IF(AP198="","",IF(成就内容!AG$124&lt;&gt;"",MAX(ROUNDUP(SMALL(AP$169:AP$218,$L198)/1000,0)*1000,1000),0))</f>
        <v>0</v>
      </c>
      <c r="DR198" s="41" t="str">
        <f>IF(AQ198="","",IF(成就内容!AH$124&lt;&gt;"",MAX(ROUNDUP(SMALL(AQ$169:AQ$218,$L198)/1000,0)*1000,1000),0))</f>
        <v/>
      </c>
      <c r="DS198" s="41">
        <f>IF(AR198="","",IF(成就内容!AI$124&lt;&gt;"",MAX(ROUNDUP(SMALL(AR$169:AR$218,$L198)/1000,0)*1000,1000),0))</f>
        <v>0</v>
      </c>
      <c r="DT198" s="41">
        <f>IF(AS198="","",IF(成就内容!AJ$124&lt;&gt;"",MAX(ROUNDUP(SMALL(AS$169:AS$218,$L198)/1000,0)*1000,1000),0))</f>
        <v>0</v>
      </c>
      <c r="DU198" s="41" t="str">
        <f>IF(AT198="","",IF(成就内容!AK$124&lt;&gt;"",MAX(ROUNDUP(SMALL(AT$169:AT$218,$L198)/1000,0)*1000,1000),0))</f>
        <v/>
      </c>
      <c r="DV198" s="41" t="str">
        <f>IF(AU198="","",IF(成就内容!AL$124&lt;&gt;"",MAX(ROUNDUP(SMALL(AU$169:AU$218,$L198)/1000,0)*1000,1000),0))</f>
        <v/>
      </c>
      <c r="DW198" s="41" t="str">
        <f>IF(AV198="","",IF(成就内容!AM$124&lt;&gt;"",MAX(ROUNDUP(SMALL(AV$169:AV$218,$L198)/1000,0)*1000,1000),0))</f>
        <v/>
      </c>
      <c r="DX198" s="41" t="str">
        <f>IF(AW198="","",IF(成就内容!AN$124&lt;&gt;"",MAX(ROUNDUP(SMALL(AW$169:AW$218,$L198)/1000,0)*1000,1000),0))</f>
        <v/>
      </c>
      <c r="DY198" s="41">
        <f>IF(AX198="","",IF(成就内容!AO$124&lt;&gt;"",MAX(ROUNDUP(SMALL(AX$169:AX$218,$L198)/1000,0)*1000,1000),0))</f>
        <v>0</v>
      </c>
      <c r="DZ198" s="41">
        <f>IF(AY198="","",IF(成就内容!AP$124&lt;&gt;"",MAX(ROUNDUP(SMALL(AY$169:AY$218,$L198)/1000,0)*1000,1000),0))</f>
        <v>0</v>
      </c>
      <c r="EA198" s="41">
        <f>IF(AZ198="","",IF(成就内容!AQ$124&lt;&gt;"",MAX(ROUNDUP(SMALL(AZ$169:AZ$218,$L198)/1000,0)*1000,1000),0))</f>
        <v>0</v>
      </c>
      <c r="EB198" s="41">
        <f>IF(BA198="","",IF(成就内容!AR$124&lt;&gt;"",MAX(ROUNDUP(SMALL(BA$169:BA$218,$L198)/1000,0)*1000,1000),0))</f>
        <v>0</v>
      </c>
      <c r="EC198" s="41">
        <f>IF(BB198="","",IF(成就内容!AS$124&lt;&gt;"",MAX(ROUNDUP(SMALL(BB$169:BB$218,$L198)/1000,0)*1000,1000),0))</f>
        <v>0</v>
      </c>
      <c r="ED198" s="41">
        <f>IF(BC198="","",IF(成就内容!AT$124&lt;&gt;"",MAX(ROUNDUP(SMALL(BC$169:BC$218,$L198)/1000,0)*1000,1000),0))</f>
        <v>0</v>
      </c>
      <c r="EE198" s="41">
        <f>IF(BD198="","",IF(成就内容!AU$124&lt;&gt;"",MAX(ROUNDUP(SMALL(BD$169:BD$218,$L198)/1000,0)*1000,1000),0))</f>
        <v>12850000</v>
      </c>
      <c r="EF198" s="41" t="str">
        <f>IF(BE198="","",IF(成就内容!AV$124&lt;&gt;"",MAX(ROUNDUP(SMALL(BE$169:BE$218,$L198)/1000,0)*1000,1000),0))</f>
        <v/>
      </c>
      <c r="EG198" s="41">
        <f>IF(BF198="","",IF(成就内容!AW$124&lt;&gt;"",MAX(ROUNDUP(SMALL(BF$169:BF$218,$L198)/1000,0)*1000,1000),0))</f>
        <v>0</v>
      </c>
      <c r="EH198" s="41">
        <f>IF(BG198="","",IF(成就内容!AX$124&lt;&gt;"",MAX(ROUNDUP(SMALL(BG$169:BG$218,$L198)/1000,0)*1000,1000),0))</f>
        <v>12850000</v>
      </c>
      <c r="EI198" s="41">
        <f>IF(BH198="","",IF(成就内容!AY$124&lt;&gt;"",MAX(ROUNDUP(SMALL(BH$169:BH$218,$L198)/1000,0)*1000,1000),0))</f>
        <v>0</v>
      </c>
      <c r="EJ198" s="41">
        <f>IF(BI198="","",IF(成就内容!AZ$124&lt;&gt;"",MAX(ROUNDUP(SMALL(BI$169:BI$218,$L198)/1000,0)*1000,1000),0))</f>
        <v>0</v>
      </c>
      <c r="EK198" s="41">
        <f>IF(BJ198="","",IF(成就内容!BA$124&lt;&gt;"",MAX(ROUNDUP(SMALL(BJ$169:BJ$218,$L198)/1000,0)*1000,1000),0))</f>
        <v>0</v>
      </c>
      <c r="EL198" s="41" t="str">
        <f>IF(BK198="","",IF(成就内容!BB$124&lt;&gt;"",MAX(ROUNDUP(SMALL(BK$169:BK$218,$L198)/1000,0)*1000,1000),0))</f>
        <v/>
      </c>
      <c r="EM198" s="41">
        <f>IF(BL198="","",IF(成就内容!BC$124&lt;&gt;"",MAX(ROUNDUP(SMALL(BL$169:BL$218,$L198)/1000,0)*1000,1000),0))</f>
        <v>12850000</v>
      </c>
      <c r="EN198" s="41">
        <f>IF(BM198="","",IF(成就内容!BD$124&lt;&gt;"",MAX(ROUNDUP(SMALL(BM$169:BM$218,$L198)/1000,0)*1000,1000),0))</f>
        <v>0</v>
      </c>
      <c r="EO198" s="41">
        <f>IF(BN198="","",IF(成就内容!BE$124&lt;&gt;"",MAX(ROUNDUP(SMALL(BN$169:BN$218,$L198)/1000,0)*1000,1000),0))</f>
        <v>0</v>
      </c>
      <c r="EP198" s="41">
        <f>IF(BO198="","",IF(成就内容!BF$124&lt;&gt;"",MAX(ROUNDUP(SMALL(BO$169:BO$218,$L198)/1000,0)*1000,1000),0))</f>
        <v>0</v>
      </c>
      <c r="EQ198" s="41">
        <f>IF(BP198="","",IF(成就内容!BG$124&lt;&gt;"",MAX(ROUNDUP(SMALL(BP$169:BP$218,$L198)/1000,0)*1000,1000),0))</f>
        <v>0</v>
      </c>
      <c r="ER198" s="41" t="str">
        <f>IF(BQ198="","",IF(成就内容!BH$124&lt;&gt;"",MAX(ROUNDUP(SMALL(BQ$169:BQ$218,$L198)/1000,0)*1000,1000),0))</f>
        <v/>
      </c>
      <c r="ES198" s="41" t="str">
        <f>IF(BR198="","",IF(成就内容!BI$124&lt;&gt;"",MAX(ROUNDUP(SMALL(BR$169:BR$218,$L198)/1000,0)*1000,1000),0))</f>
        <v/>
      </c>
      <c r="ET198" s="41">
        <f>IF(BS198="","",IF(成就内容!BJ$124&lt;&gt;"",MAX(ROUNDUP(SMALL(BS$169:BS$218,$L198)/1000,0)*1000,1000),0))</f>
        <v>0</v>
      </c>
      <c r="EU198" s="41">
        <f>IF(BT198="","",IF(成就内容!BK$124&lt;&gt;"",MAX(ROUNDUP(SMALL(BT$169:BT$218,$L198)/1000,0)*1000,1000),0))</f>
        <v>0</v>
      </c>
      <c r="EV198" s="41">
        <f>IF(BU198="","",IF(成就内容!BL$124&lt;&gt;"",MAX(ROUNDUP(SMALL(BU$169:BU$218,$L198)/1000,0)*1000,1000),0))</f>
        <v>6425000</v>
      </c>
      <c r="EW198" s="41">
        <f>IF(BV198="","",IF(成就内容!BM$124&lt;&gt;"",MAX(ROUNDUP(SMALL(BV$169:BV$218,$L198)/1000,0)*1000,1000),0))</f>
        <v>0</v>
      </c>
      <c r="EX198" s="41" t="str">
        <f>IF(BW198="","",IF(成就内容!BN$124&lt;&gt;"",MAX(ROUNDUP(SMALL(BW$169:BW$218,$L198)/1000,0)*1000,1000),0))</f>
        <v/>
      </c>
      <c r="EY198" s="41">
        <f>IF(BX198="","",IF(成就内容!BO$124&lt;&gt;"",MAX(ROUNDUP(SMALL(BX$169:BX$218,$L198)/1000,0)*1000,1000),0))</f>
        <v>0</v>
      </c>
      <c r="EZ198" s="41">
        <f>IF(BY198="","",IF(成就内容!BP$124&lt;&gt;"",MAX(ROUNDUP(SMALL(BY$169:BY$218,$L198)/1000,0)*1000,1000),0))</f>
        <v>0</v>
      </c>
      <c r="FA198" s="41">
        <f>IF(BZ198="","",IF(成就内容!BQ$124&lt;&gt;"",MAX(ROUNDUP(SMALL(BZ$169:BZ$218,$L198)/1000,0)*1000,1000),0))</f>
        <v>0</v>
      </c>
      <c r="FB198" s="41" t="str">
        <f>IF(CA198="","",IF(成就内容!BR$124&lt;&gt;"",MAX(ROUNDUP(SMALL(CA$169:CA$218,$L198)/1000,0)*1000,1000),0))</f>
        <v/>
      </c>
      <c r="FC198" s="41" t="str">
        <f>IF(CB198="","",IF(成就内容!BS$124&lt;&gt;"",MAX(ROUNDUP(SMALL(CB$169:CB$218,$L198)/1000,0)*1000,1000),0))</f>
        <v/>
      </c>
      <c r="FD198" s="41">
        <f>IF(CC198="","",IF(成就内容!BT$124&lt;&gt;"",MAX(ROUNDUP(SMALL(CC$169:CC$218,$L198)/1000,0)*1000,1000),0))</f>
        <v>0</v>
      </c>
      <c r="FE198" s="41">
        <f>IF(CD198="","",IF(成就内容!BU$124&lt;&gt;"",MAX(ROUNDUP(SMALL(CD$169:CD$218,$L198)/1000,0)*1000,1000),0))</f>
        <v>0</v>
      </c>
      <c r="FF198" s="41" t="str">
        <f>IF(CE198="","",IF(成就内容!BV$124&lt;&gt;"",MAX(ROUNDUP(SMALL(CE$169:CE$218,$L198)/1000,0)*1000,1000),0))</f>
        <v/>
      </c>
      <c r="FG198" s="41">
        <f>IF(CF198="","",IF(成就内容!BW$124&lt;&gt;"",MAX(ROUNDUP(SMALL(CF$169:CF$218,$L198)/1000,0)*1000,1000),0))</f>
        <v>0</v>
      </c>
      <c r="FH198" s="41">
        <f>IF(CG198="","",IF(成就内容!BX$124&lt;&gt;"",MAX(ROUNDUP(SMALL(CG$169:CG$218,$L198)/1000,0)*1000,1000),0))</f>
        <v>0</v>
      </c>
      <c r="FI198" s="41">
        <f>IF(CH198="","",IF(成就内容!BY$124&lt;&gt;"",MAX(ROUNDUP(SMALL(CH$169:CH$218,$L198)/1000,0)*1000,1000),0))</f>
        <v>0</v>
      </c>
      <c r="FJ198" s="41">
        <f>IF(CI198="","",IF(成就内容!BZ$124&lt;&gt;"",MAX(ROUNDUP(SMALL(CI$169:CI$218,$L198)/1000,0)*1000,1000),0))</f>
        <v>0</v>
      </c>
    </row>
    <row r="199" spans="10:166" s="96" customFormat="1" x14ac:dyDescent="0.15">
      <c r="J199" s="19"/>
      <c r="L199" s="43">
        <v>31</v>
      </c>
      <c r="M199" s="41">
        <f>IF(成就内容!D37="","",INDEX($F$4:$F$178*成就内容!D$124/SUM(成就内容!$D$124:$BZ$124),成就内容!D93,1)-SUM(M$169:M198))</f>
        <v>0</v>
      </c>
      <c r="N199" s="41" t="str">
        <f>IF(成就内容!E37="","",INDEX($F$4:$F$178*成就内容!E$124/SUM(成就内容!$D$124:$BZ$124),成就内容!E93,1)-SUM(N$169:N198))</f>
        <v/>
      </c>
      <c r="O199" s="41" t="str">
        <f>IF(成就内容!F37="","",INDEX($F$4:$F$178*成就内容!F$124/SUM(成就内容!$D$124:$BZ$124),成就内容!F93,1)-SUM(O$169:O198))</f>
        <v/>
      </c>
      <c r="P199" s="41" t="str">
        <f>IF(成就内容!G37="","",INDEX($F$4:$F$178*成就内容!G$124/SUM(成就内容!$D$124:$BZ$124),成就内容!G93,1)-SUM(P$169:P198))</f>
        <v/>
      </c>
      <c r="Q199" s="41">
        <f>IF(成就内容!H37="","",INDEX($F$4:$F$178*成就内容!H$124/SUM(成就内容!$D$124:$BZ$124),成就内容!H93,1)-SUM(Q$169:Q198))</f>
        <v>0</v>
      </c>
      <c r="R199" s="41">
        <f>IF(成就内容!I37="","",INDEX($F$4:$F$178*成就内容!I$124/SUM(成就内容!$D$124:$BZ$124),成就内容!I93,1)-SUM(R$169:R198))</f>
        <v>0</v>
      </c>
      <c r="S199" s="41">
        <f>IF(成就内容!J37="","",INDEX($F$4:$F$178*成就内容!J$124/SUM(成就内容!$D$124:$BZ$124),成就内容!J93,1)-SUM(S$169:S198))</f>
        <v>0</v>
      </c>
      <c r="T199" s="41">
        <f>IF(成就内容!K37="","",INDEX($F$4:$F$178*成就内容!K$124/SUM(成就内容!$D$124:$BZ$124),成就内容!K93,1)-SUM(T$169:T198))</f>
        <v>0</v>
      </c>
      <c r="U199" s="41">
        <f>IF(成就内容!L37="","",INDEX($F$4:$F$178*成就内容!L$124/SUM(成就内容!$D$124:$BZ$124),成就内容!L93,1)-SUM(U$169:U198))</f>
        <v>0</v>
      </c>
      <c r="V199" s="41">
        <f>IF(成就内容!M37="","",INDEX($F$4:$F$178*成就内容!M$124/SUM(成就内容!$D$124:$BZ$124),成就内容!M93,1)-SUM(V$169:V198))</f>
        <v>12849506.578947365</v>
      </c>
      <c r="W199" s="41" t="str">
        <f>IF(成就内容!N37="","",INDEX($F$4:$F$178*成就内容!N$124/SUM(成就内容!$D$124:$BZ$124),成就内容!N93,1)-SUM(W$169:W198))</f>
        <v/>
      </c>
      <c r="X199" s="41">
        <f>IF(成就内容!O37="","",INDEX($F$4:$F$178*成就内容!O$124/SUM(成就内容!$D$124:$BZ$124),成就内容!O93,1)-SUM(X$169:X198))</f>
        <v>0</v>
      </c>
      <c r="Y199" s="41" t="str">
        <f>IF(成就内容!P37="","",INDEX($F$4:$F$178*成就内容!P$124/SUM(成就内容!$D$124:$BZ$124),成就内容!P93,1)-SUM(Y$169:Y198))</f>
        <v/>
      </c>
      <c r="Z199" s="41">
        <f>IF(成就内容!Q37="","",INDEX($F$4:$F$178*成就内容!Q$124/SUM(成就内容!$D$124:$BZ$124),成就内容!Q93,1)-SUM(Z$169:Z198))</f>
        <v>0</v>
      </c>
      <c r="AA199" s="41">
        <f>IF(成就内容!R37="","",INDEX($F$4:$F$178*成就内容!R$124/SUM(成就内容!$D$124:$BZ$124),成就内容!R93,1)-SUM(AA$169:AA198))</f>
        <v>0</v>
      </c>
      <c r="AB199" s="41">
        <f>IF(成就内容!S37="","",INDEX($F$4:$F$178*成就内容!S$124/SUM(成就内容!$D$124:$BZ$124),成就内容!S93,1)-SUM(AB$169:AB198))</f>
        <v>0</v>
      </c>
      <c r="AC199" s="41">
        <f>IF(成就内容!T37="","",INDEX($F$4:$F$178*成就内容!T$124/SUM(成就内容!$D$124:$BZ$124),成就内容!T93,1)-SUM(AC$169:AC198))</f>
        <v>0</v>
      </c>
      <c r="AD199" s="41">
        <f>IF(成就内容!U37="","",INDEX($F$4:$F$178*成就内容!U$124/SUM(成就内容!$D$124:$BZ$124),成就内容!U93,1)-SUM(AD$169:AD198))</f>
        <v>0</v>
      </c>
      <c r="AE199" s="41">
        <f>IF(成就内容!V37="","",INDEX($F$4:$F$178*成就内容!V$124/SUM(成就内容!$D$124:$BZ$124),成就内容!V93,1)-SUM(AE$169:AE198))</f>
        <v>12849506.578947365</v>
      </c>
      <c r="AF199" s="41" t="str">
        <f>IF(成就内容!W37="","",INDEX($F$4:$F$178*成就内容!W$124/SUM(成就内容!$D$124:$BZ$124),成就内容!W93,1)-SUM(AF$169:AF198))</f>
        <v/>
      </c>
      <c r="AG199" s="41">
        <f>IF(成就内容!X37="","",INDEX($F$4:$F$178*成就内容!X$124/SUM(成就内容!$D$124:$BZ$124),成就内容!X93,1)-SUM(AG$169:AG198))</f>
        <v>0</v>
      </c>
      <c r="AH199" s="41" t="str">
        <f>IF(成就内容!Y37="","",INDEX($F$4:$F$178*成就内容!Y$124/SUM(成就内容!$D$124:$BZ$124),成就内容!Y93,1)-SUM(AH$169:AH198))</f>
        <v/>
      </c>
      <c r="AI199" s="41" t="str">
        <f>IF(成就内容!Z37="","",INDEX($F$4:$F$178*成就内容!Z$124/SUM(成就内容!$D$124:$BZ$124),成就内容!Z93,1)-SUM(AI$169:AI198))</f>
        <v/>
      </c>
      <c r="AJ199" s="41" t="str">
        <f>IF(成就内容!AA37="","",INDEX($F$4:$F$178*成就内容!AA$124/SUM(成就内容!$D$124:$BZ$124),成就内容!AA93,1)-SUM(AJ$169:AJ198))</f>
        <v/>
      </c>
      <c r="AK199" s="41" t="str">
        <f>IF(成就内容!AB37="","",INDEX($F$4:$F$178*成就内容!AB$124/SUM(成就内容!$D$124:$BZ$124),成就内容!AB93,1)-SUM(AK$169:AK198))</f>
        <v/>
      </c>
      <c r="AL199" s="41">
        <f>IF(成就内容!AC37="","",INDEX($F$4:$F$178*成就内容!AC$124/SUM(成就内容!$D$124:$BZ$124),成就内容!AC93,1)-SUM(AL$169:AL198))</f>
        <v>6424753.2894736826</v>
      </c>
      <c r="AM199" s="41">
        <f>IF(成就内容!AD37="","",INDEX($F$4:$F$178*成就内容!AD$124/SUM(成就内容!$D$124:$BZ$124),成就内容!AD93,1)-SUM(AM$169:AM198))</f>
        <v>6424753.2894736826</v>
      </c>
      <c r="AN199" s="41">
        <f>IF(成就内容!AE37="","",INDEX($F$4:$F$178*成就内容!AE$124/SUM(成就内容!$D$124:$BZ$124),成就内容!AE93,1)-SUM(AN$169:AN198))</f>
        <v>6424753.2894736826</v>
      </c>
      <c r="AO199" s="41">
        <f>IF(成就内容!AF37="","",INDEX($F$4:$F$178*成就内容!AF$124/SUM(成就内容!$D$124:$BZ$124),成就内容!AF93,1)-SUM(AO$169:AO198))</f>
        <v>6424753.2894736826</v>
      </c>
      <c r="AP199" s="41">
        <f>IF(成就内容!AG37="","",INDEX($F$4:$F$178*成就内容!AG$124/SUM(成就内容!$D$124:$BZ$124),成就内容!AG93,1)-SUM(AP$169:AP198))</f>
        <v>0</v>
      </c>
      <c r="AQ199" s="41" t="str">
        <f>IF(成就内容!AH37="","",INDEX($F$4:$F$178*成就内容!AH$124/SUM(成就内容!$D$124:$BZ$124),成就内容!AH93,1)-SUM(AQ$169:AQ198))</f>
        <v/>
      </c>
      <c r="AR199" s="41">
        <f>IF(成就内容!AI37="","",INDEX($F$4:$F$178*成就内容!AI$124/SUM(成就内容!$D$124:$BZ$124),成就内容!AI93,1)-SUM(AR$169:AR198))</f>
        <v>0</v>
      </c>
      <c r="AS199" s="41">
        <f>IF(成就内容!AJ37="","",INDEX($F$4:$F$178*成就内容!AJ$124/SUM(成就内容!$D$124:$BZ$124),成就内容!AJ93,1)-SUM(AS$169:AS198))</f>
        <v>0</v>
      </c>
      <c r="AT199" s="41" t="str">
        <f>IF(成就内容!AK37="","",INDEX($F$4:$F$178*成就内容!AK$124/SUM(成就内容!$D$124:$BZ$124),成就内容!AK93,1)-SUM(AT$169:AT198))</f>
        <v/>
      </c>
      <c r="AU199" s="41" t="str">
        <f>IF(成就内容!AL37="","",INDEX($F$4:$F$178*成就内容!AL$124/SUM(成就内容!$D$124:$BZ$124),成就内容!AL93,1)-SUM(AU$169:AU198))</f>
        <v/>
      </c>
      <c r="AV199" s="41" t="str">
        <f>IF(成就内容!AM37="","",INDEX($F$4:$F$178*成就内容!AM$124/SUM(成就内容!$D$124:$BZ$124),成就内容!AM93,1)-SUM(AV$169:AV198))</f>
        <v/>
      </c>
      <c r="AW199" s="41" t="str">
        <f>IF(成就内容!AN37="","",INDEX($F$4:$F$178*成就内容!AN$124/SUM(成就内容!$D$124:$BZ$124),成就内容!AN93,1)-SUM(AW$169:AW198))</f>
        <v/>
      </c>
      <c r="AX199" s="41">
        <f>IF(成就内容!AO37="","",INDEX($F$4:$F$178*成就内容!AO$124/SUM(成就内容!$D$124:$BZ$124),成就内容!AO93,1)-SUM(AX$169:AX198))</f>
        <v>0</v>
      </c>
      <c r="AY199" s="41">
        <f>IF(成就内容!AP37="","",INDEX($F$4:$F$178*成就内容!AP$124/SUM(成就内容!$D$124:$BZ$124),成就内容!AP93,1)-SUM(AY$169:AY198))</f>
        <v>0</v>
      </c>
      <c r="AZ199" s="41">
        <f>IF(成就内容!AQ37="","",INDEX($F$4:$F$178*成就内容!AQ$124/SUM(成就内容!$D$124:$BZ$124),成就内容!AQ93,1)-SUM(AZ$169:AZ198))</f>
        <v>0</v>
      </c>
      <c r="BA199" s="41">
        <f>IF(成就内容!AR37="","",INDEX($F$4:$F$178*成就内容!AR$124/SUM(成就内容!$D$124:$BZ$124),成就内容!AR93,1)-SUM(BA$169:BA198))</f>
        <v>0</v>
      </c>
      <c r="BB199" s="41">
        <f>IF(成就内容!AS37="","",INDEX($F$4:$F$178*成就内容!AS$124/SUM(成就内容!$D$124:$BZ$124),成就内容!AS93,1)-SUM(BB$169:BB198))</f>
        <v>0</v>
      </c>
      <c r="BC199" s="41">
        <f>IF(成就内容!AT37="","",INDEX($F$4:$F$178*成就内容!AT$124/SUM(成就内容!$D$124:$BZ$124),成就内容!AT93,1)-SUM(BC$169:BC198))</f>
        <v>0</v>
      </c>
      <c r="BD199" s="41">
        <f>IF(成就内容!AU37="","",INDEX($F$4:$F$178*成就内容!AU$124/SUM(成就内容!$D$124:$BZ$124),成就内容!AU93,1)-SUM(BD$169:BD198))</f>
        <v>12849506.578947365</v>
      </c>
      <c r="BE199" s="41" t="str">
        <f>IF(成就内容!AV37="","",INDEX($F$4:$F$178*成就内容!AV$124/SUM(成就内容!$D$124:$BZ$124),成就内容!AV93,1)-SUM(BE$169:BE198))</f>
        <v/>
      </c>
      <c r="BF199" s="41">
        <f>IF(成就内容!AW37="","",INDEX($F$4:$F$178*成就内容!AW$124/SUM(成就内容!$D$124:$BZ$124),成就内容!AW93,1)-SUM(BF$169:BF198))</f>
        <v>0</v>
      </c>
      <c r="BG199" s="41">
        <f>IF(成就内容!AX37="","",INDEX($F$4:$F$178*成就内容!AX$124/SUM(成就内容!$D$124:$BZ$124),成就内容!AX93,1)-SUM(BG$169:BG198))</f>
        <v>12849506.578947365</v>
      </c>
      <c r="BH199" s="41">
        <f>IF(成就内容!AY37="","",INDEX($F$4:$F$178*成就内容!AY$124/SUM(成就内容!$D$124:$BZ$124),成就内容!AY93,1)-SUM(BH$169:BH198))</f>
        <v>0</v>
      </c>
      <c r="BI199" s="41">
        <f>IF(成就内容!AZ37="","",INDEX($F$4:$F$178*成就内容!AZ$124/SUM(成就内容!$D$124:$BZ$124),成就内容!AZ93,1)-SUM(BI$169:BI198))</f>
        <v>0</v>
      </c>
      <c r="BJ199" s="41">
        <f>IF(成就内容!BA37="","",INDEX($F$4:$F$178*成就内容!BA$124/SUM(成就内容!$D$124:$BZ$124),成就内容!BA93,1)-SUM(BJ$169:BJ198))</f>
        <v>0</v>
      </c>
      <c r="BK199" s="41" t="str">
        <f>IF(成就内容!BB37="","",INDEX($F$4:$F$178*成就内容!BB$124/SUM(成就内容!$D$124:$BZ$124),成就内容!BB93,1)-SUM(BK$169:BK198))</f>
        <v/>
      </c>
      <c r="BL199" s="41">
        <f>IF(成就内容!BC37="","",INDEX($F$4:$F$178*成就内容!BC$124/SUM(成就内容!$D$124:$BZ$124),成就内容!BC93,1)-SUM(BL$169:BL198))</f>
        <v>12849506.578947365</v>
      </c>
      <c r="BM199" s="41">
        <f>IF(成就内容!BD37="","",INDEX($F$4:$F$178*成就内容!BD$124/SUM(成就内容!$D$124:$BZ$124),成就内容!BD93,1)-SUM(BM$169:BM198))</f>
        <v>0</v>
      </c>
      <c r="BN199" s="41">
        <f>IF(成就内容!BE37="","",INDEX($F$4:$F$178*成就内容!BE$124/SUM(成就内容!$D$124:$BZ$124),成就内容!BE93,1)-SUM(BN$169:BN198))</f>
        <v>0</v>
      </c>
      <c r="BO199" s="41">
        <f>IF(成就内容!BF37="","",INDEX($F$4:$F$178*成就内容!BF$124/SUM(成就内容!$D$124:$BZ$124),成就内容!BF93,1)-SUM(BO$169:BO198))</f>
        <v>0</v>
      </c>
      <c r="BP199" s="41">
        <f>IF(成就内容!BG37="","",INDEX($F$4:$F$178*成就内容!BG$124/SUM(成就内容!$D$124:$BZ$124),成就内容!BG93,1)-SUM(BP$169:BP198))</f>
        <v>0</v>
      </c>
      <c r="BQ199" s="41" t="str">
        <f>IF(成就内容!BH37="","",INDEX($F$4:$F$178*成就内容!BH$124/SUM(成就内容!$D$124:$BZ$124),成就内容!BH93,1)-SUM(BQ$169:BQ198))</f>
        <v/>
      </c>
      <c r="BR199" s="41" t="str">
        <f>IF(成就内容!BI37="","",INDEX($F$4:$F$178*成就内容!BI$124/SUM(成就内容!$D$124:$BZ$124),成就内容!BI93,1)-SUM(BR$169:BR198))</f>
        <v/>
      </c>
      <c r="BS199" s="41">
        <f>IF(成就内容!BJ37="","",INDEX($F$4:$F$178*成就内容!BJ$124/SUM(成就内容!$D$124:$BZ$124),成就内容!BJ93,1)-SUM(BS$169:BS198))</f>
        <v>0</v>
      </c>
      <c r="BT199" s="41">
        <f>IF(成就内容!BK37="","",INDEX($F$4:$F$178*成就内容!BK$124/SUM(成就内容!$D$124:$BZ$124),成就内容!BK93,1)-SUM(BT$169:BT198))</f>
        <v>0</v>
      </c>
      <c r="BU199" s="41">
        <f>IF(成就内容!BL37="","",INDEX($F$4:$F$178*成就内容!BL$124/SUM(成就内容!$D$124:$BZ$124),成就内容!BL93,1)-SUM(BU$169:BU198))</f>
        <v>6424753.2894736826</v>
      </c>
      <c r="BV199" s="41">
        <f>IF(成就内容!BM37="","",INDEX($F$4:$F$178*成就内容!BM$124/SUM(成就内容!$D$124:$BZ$124),成就内容!BM93,1)-SUM(BV$169:BV198))</f>
        <v>0</v>
      </c>
      <c r="BW199" s="41" t="str">
        <f>IF(成就内容!BN37="","",INDEX($F$4:$F$178*成就内容!BN$124/SUM(成就内容!$D$124:$BZ$124),成就内容!BN93,1)-SUM(BW$169:BW198))</f>
        <v/>
      </c>
      <c r="BX199" s="41">
        <f>IF(成就内容!BO37="","",INDEX($F$4:$F$178*成就内容!BO$124/SUM(成就内容!$D$124:$BZ$124),成就内容!BO93,1)-SUM(BX$169:BX198))</f>
        <v>0</v>
      </c>
      <c r="BY199" s="41">
        <f>IF(成就内容!BP37="","",INDEX($F$4:$F$178*成就内容!BP$124/SUM(成就内容!$D$124:$BZ$124),成就内容!BP93,1)-SUM(BY$169:BY198))</f>
        <v>0</v>
      </c>
      <c r="BZ199" s="41">
        <f>IF(成就内容!BQ37="","",INDEX($F$4:$F$178*成就内容!BQ$124/SUM(成就内容!$D$124:$BZ$124),成就内容!BQ93,1)-SUM(BZ$169:BZ198))</f>
        <v>0</v>
      </c>
      <c r="CA199" s="41" t="str">
        <f>IF(成就内容!BR37="","",INDEX($F$4:$F$178*成就内容!BR$124/SUM(成就内容!$D$124:$BZ$124),成就内容!BR93,1)-SUM(CA$169:CA198))</f>
        <v/>
      </c>
      <c r="CB199" s="41" t="str">
        <f>IF(成就内容!BS37="","",INDEX($F$4:$F$178*成就内容!BS$124/SUM(成就内容!$D$124:$BZ$124),成就内容!BS93,1)-SUM(CB$169:CB198))</f>
        <v/>
      </c>
      <c r="CC199" s="41">
        <f>IF(成就内容!BT37="","",INDEX($F$4:$F$178*成就内容!BT$124/SUM(成就内容!$D$124:$BZ$124),成就内容!BT93,1)-SUM(CC$169:CC198))</f>
        <v>0</v>
      </c>
      <c r="CD199" s="41">
        <f>IF(成就内容!BU37="","",INDEX($F$4:$F$178*成就内容!BU$124/SUM(成就内容!$D$124:$BZ$124),成就内容!BU93,1)-SUM(CD$169:CD198))</f>
        <v>0</v>
      </c>
      <c r="CE199" s="41" t="str">
        <f>IF(成就内容!BV37="","",INDEX($F$4:$F$178*成就内容!BV$124/SUM(成就内容!$D$124:$BZ$124),成就内容!BV93,1)-SUM(CE$169:CE198))</f>
        <v/>
      </c>
      <c r="CF199" s="41">
        <f>IF(成就内容!BW37="","",INDEX($F$4:$F$178*成就内容!BW$124/SUM(成就内容!$D$124:$BZ$124),成就内容!BW93,1)-SUM(CF$169:CF198))</f>
        <v>0</v>
      </c>
      <c r="CG199" s="41">
        <f>IF(成就内容!BX37="","",INDEX($F$4:$F$178*成就内容!BX$124/SUM(成就内容!$D$124:$BZ$124),成就内容!BX93,1)-SUM(CG$169:CG198))</f>
        <v>0</v>
      </c>
      <c r="CH199" s="41">
        <f>IF(成就内容!BY37="","",INDEX($F$4:$F$178*成就内容!BY$124/SUM(成就内容!$D$124:$BZ$124),成就内容!BY93,1)-SUM(CH$169:CH198))</f>
        <v>0</v>
      </c>
      <c r="CI199" s="41">
        <f>IF(成就内容!BZ37="","",INDEX($F$4:$F$178*成就内容!BZ$124/SUM(成就内容!$D$124:$BZ$124),成就内容!BZ93,1)-SUM(CI$169:CI198))</f>
        <v>0</v>
      </c>
      <c r="CK199" s="19"/>
      <c r="CM199" s="43">
        <v>31</v>
      </c>
      <c r="CN199" s="41">
        <f>IF(M199="","",IF(成就内容!D$124&lt;&gt;"",MAX(ROUNDUP(SMALL(M$169:M$218,$L199)/1000,0)*1000,1000),0))</f>
        <v>0</v>
      </c>
      <c r="CO199" s="41" t="str">
        <f>IF(N199="","",IF(成就内容!E$124&lt;&gt;"",MAX(ROUNDUP(SMALL(N$169:N$218,$L199)/1000,0)*1000,1000),0))</f>
        <v/>
      </c>
      <c r="CP199" s="41" t="str">
        <f>IF(O199="","",IF(成就内容!F$124&lt;&gt;"",MAX(ROUNDUP(SMALL(O$169:O$218,$L199)/1000,0)*1000,1000),0))</f>
        <v/>
      </c>
      <c r="CQ199" s="41" t="str">
        <f>IF(P199="","",IF(成就内容!G$124&lt;&gt;"",MAX(ROUNDUP(SMALL(P$169:P$218,$L199)/1000,0)*1000,1000),0))</f>
        <v/>
      </c>
      <c r="CR199" s="41">
        <f>IF(Q199="","",IF(成就内容!H$124&lt;&gt;"",MAX(ROUNDUP(SMALL(Q$169:Q$218,$L199)/1000,0)*1000,1000),0))</f>
        <v>0</v>
      </c>
      <c r="CS199" s="41">
        <f>IF(R199="","",IF(成就内容!I$124&lt;&gt;"",MAX(ROUNDUP(SMALL(R$169:R$218,$L199)/1000,0)*1000,1000),0))</f>
        <v>0</v>
      </c>
      <c r="CT199" s="41">
        <f>IF(S199="","",IF(成就内容!J$124&lt;&gt;"",MAX(ROUNDUP(SMALL(S$169:S$218,$L199)/1000,0)*1000,1000),0))</f>
        <v>0</v>
      </c>
      <c r="CU199" s="41">
        <f>IF(T199="","",IF(成就内容!K$124&lt;&gt;"",MAX(ROUNDUP(SMALL(T$169:T$218,$L199)/1000,0)*1000,1000),0))</f>
        <v>0</v>
      </c>
      <c r="CV199" s="41">
        <f>IF(U199="","",IF(成就内容!L$124&lt;&gt;"",MAX(ROUNDUP(SMALL(U$169:U$218,$L199)/1000,0)*1000,1000),0))</f>
        <v>0</v>
      </c>
      <c r="CW199" s="41">
        <f>IF(V199="","",IF(成就内容!M$124&lt;&gt;"",MAX(ROUNDUP(SMALL(V$169:V$218,$L199)/1000,0)*1000,1000),0))</f>
        <v>12850000</v>
      </c>
      <c r="CX199" s="41" t="str">
        <f>IF(W199="","",IF(成就内容!N$124&lt;&gt;"",MAX(ROUNDUP(SMALL(W$169:W$218,$L199)/1000,0)*1000,1000),0))</f>
        <v/>
      </c>
      <c r="CY199" s="41">
        <f>IF(X199="","",IF(成就内容!O$124&lt;&gt;"",MAX(ROUNDUP(SMALL(X$169:X$218,$L199)/1000,0)*1000,1000),0))</f>
        <v>0</v>
      </c>
      <c r="CZ199" s="41" t="str">
        <f>IF(Y199="","",IF(成就内容!P$124&lt;&gt;"",MAX(ROUNDUP(SMALL(Y$169:Y$218,$L199)/1000,0)*1000,1000),0))</f>
        <v/>
      </c>
      <c r="DA199" s="41">
        <f>IF(Z199="","",IF(成就内容!Q$124&lt;&gt;"",MAX(ROUNDUP(SMALL(Z$169:Z$218,$L199)/1000,0)*1000,1000),0))</f>
        <v>0</v>
      </c>
      <c r="DB199" s="41">
        <f>IF(AA199="","",IF(成就内容!R$124&lt;&gt;"",MAX(ROUNDUP(SMALL(AA$169:AA$218,$L199)/1000,0)*1000,1000),0))</f>
        <v>0</v>
      </c>
      <c r="DC199" s="41">
        <f>IF(AB199="","",IF(成就内容!S$124&lt;&gt;"",MAX(ROUNDUP(SMALL(AB$169:AB$218,$L199)/1000,0)*1000,1000),0))</f>
        <v>0</v>
      </c>
      <c r="DD199" s="41">
        <f>IF(AC199="","",IF(成就内容!T$124&lt;&gt;"",MAX(ROUNDUP(SMALL(AC$169:AC$218,$L199)/1000,0)*1000,1000),0))</f>
        <v>0</v>
      </c>
      <c r="DE199" s="41">
        <f>IF(AD199="","",IF(成就内容!U$124&lt;&gt;"",MAX(ROUNDUP(SMALL(AD$169:AD$218,$L199)/1000,0)*1000,1000),0))</f>
        <v>0</v>
      </c>
      <c r="DF199" s="41">
        <f>IF(AE199="","",IF(成就内容!V$124&lt;&gt;"",MAX(ROUNDUP(SMALL(AE$169:AE$218,$L199)/1000,0)*1000,1000),0))</f>
        <v>12850000</v>
      </c>
      <c r="DG199" s="41" t="str">
        <f>IF(AF199="","",IF(成就内容!W$124&lt;&gt;"",MAX(ROUNDUP(SMALL(AF$169:AF$218,$L199)/1000,0)*1000,1000),0))</f>
        <v/>
      </c>
      <c r="DH199" s="41">
        <f>IF(AG199="","",IF(成就内容!X$124&lt;&gt;"",MAX(ROUNDUP(SMALL(AG$169:AG$218,$L199)/1000,0)*1000,1000),0))</f>
        <v>0</v>
      </c>
      <c r="DI199" s="41" t="str">
        <f>IF(AH199="","",IF(成就内容!Y$124&lt;&gt;"",MAX(ROUNDUP(SMALL(AH$169:AH$218,$L199)/1000,0)*1000,1000),0))</f>
        <v/>
      </c>
      <c r="DJ199" s="41" t="str">
        <f>IF(AI199="","",IF(成就内容!Z$124&lt;&gt;"",MAX(ROUNDUP(SMALL(AI$169:AI$218,$L199)/1000,0)*1000,1000),0))</f>
        <v/>
      </c>
      <c r="DK199" s="41" t="str">
        <f>IF(AJ199="","",IF(成就内容!AA$124&lt;&gt;"",MAX(ROUNDUP(SMALL(AJ$169:AJ$218,$L199)/1000,0)*1000,1000),0))</f>
        <v/>
      </c>
      <c r="DL199" s="41" t="str">
        <f>IF(AK199="","",IF(成就内容!AB$124&lt;&gt;"",MAX(ROUNDUP(SMALL(AK$169:AK$218,$L199)/1000,0)*1000,1000),0))</f>
        <v/>
      </c>
      <c r="DM199" s="41">
        <f>IF(AL199="","",IF(成就内容!AC$124&lt;&gt;"",MAX(ROUNDUP(SMALL(AL$169:AL$218,$L199)/1000,0)*1000,1000),0))</f>
        <v>6425000</v>
      </c>
      <c r="DN199" s="41">
        <f>IF(AM199="","",IF(成就内容!AD$124&lt;&gt;"",MAX(ROUNDUP(SMALL(AM$169:AM$218,$L199)/1000,0)*1000,1000),0))</f>
        <v>6425000</v>
      </c>
      <c r="DO199" s="41">
        <f>IF(AN199="","",IF(成就内容!AE$124&lt;&gt;"",MAX(ROUNDUP(SMALL(AN$169:AN$218,$L199)/1000,0)*1000,1000),0))</f>
        <v>6425000</v>
      </c>
      <c r="DP199" s="41">
        <f>IF(AO199="","",IF(成就内容!AF$124&lt;&gt;"",MAX(ROUNDUP(SMALL(AO$169:AO$218,$L199)/1000,0)*1000,1000),0))</f>
        <v>6425000</v>
      </c>
      <c r="DQ199" s="41">
        <f>IF(AP199="","",IF(成就内容!AG$124&lt;&gt;"",MAX(ROUNDUP(SMALL(AP$169:AP$218,$L199)/1000,0)*1000,1000),0))</f>
        <v>0</v>
      </c>
      <c r="DR199" s="41" t="str">
        <f>IF(AQ199="","",IF(成就内容!AH$124&lt;&gt;"",MAX(ROUNDUP(SMALL(AQ$169:AQ$218,$L199)/1000,0)*1000,1000),0))</f>
        <v/>
      </c>
      <c r="DS199" s="41">
        <f>IF(AR199="","",IF(成就内容!AI$124&lt;&gt;"",MAX(ROUNDUP(SMALL(AR$169:AR$218,$L199)/1000,0)*1000,1000),0))</f>
        <v>0</v>
      </c>
      <c r="DT199" s="41">
        <f>IF(AS199="","",IF(成就内容!AJ$124&lt;&gt;"",MAX(ROUNDUP(SMALL(AS$169:AS$218,$L199)/1000,0)*1000,1000),0))</f>
        <v>0</v>
      </c>
      <c r="DU199" s="41" t="str">
        <f>IF(AT199="","",IF(成就内容!AK$124&lt;&gt;"",MAX(ROUNDUP(SMALL(AT$169:AT$218,$L199)/1000,0)*1000,1000),0))</f>
        <v/>
      </c>
      <c r="DV199" s="41" t="str">
        <f>IF(AU199="","",IF(成就内容!AL$124&lt;&gt;"",MAX(ROUNDUP(SMALL(AU$169:AU$218,$L199)/1000,0)*1000,1000),0))</f>
        <v/>
      </c>
      <c r="DW199" s="41" t="str">
        <f>IF(AV199="","",IF(成就内容!AM$124&lt;&gt;"",MAX(ROUNDUP(SMALL(AV$169:AV$218,$L199)/1000,0)*1000,1000),0))</f>
        <v/>
      </c>
      <c r="DX199" s="41" t="str">
        <f>IF(AW199="","",IF(成就内容!AN$124&lt;&gt;"",MAX(ROUNDUP(SMALL(AW$169:AW$218,$L199)/1000,0)*1000,1000),0))</f>
        <v/>
      </c>
      <c r="DY199" s="41">
        <f>IF(AX199="","",IF(成就内容!AO$124&lt;&gt;"",MAX(ROUNDUP(SMALL(AX$169:AX$218,$L199)/1000,0)*1000,1000),0))</f>
        <v>0</v>
      </c>
      <c r="DZ199" s="41">
        <f>IF(AY199="","",IF(成就内容!AP$124&lt;&gt;"",MAX(ROUNDUP(SMALL(AY$169:AY$218,$L199)/1000,0)*1000,1000),0))</f>
        <v>0</v>
      </c>
      <c r="EA199" s="41">
        <f>IF(AZ199="","",IF(成就内容!AQ$124&lt;&gt;"",MAX(ROUNDUP(SMALL(AZ$169:AZ$218,$L199)/1000,0)*1000,1000),0))</f>
        <v>0</v>
      </c>
      <c r="EB199" s="41">
        <f>IF(BA199="","",IF(成就内容!AR$124&lt;&gt;"",MAX(ROUNDUP(SMALL(BA$169:BA$218,$L199)/1000,0)*1000,1000),0))</f>
        <v>0</v>
      </c>
      <c r="EC199" s="41">
        <f>IF(BB199="","",IF(成就内容!AS$124&lt;&gt;"",MAX(ROUNDUP(SMALL(BB$169:BB$218,$L199)/1000,0)*1000,1000),0))</f>
        <v>0</v>
      </c>
      <c r="ED199" s="41">
        <f>IF(BC199="","",IF(成就内容!AT$124&lt;&gt;"",MAX(ROUNDUP(SMALL(BC$169:BC$218,$L199)/1000,0)*1000,1000),0))</f>
        <v>0</v>
      </c>
      <c r="EE199" s="41">
        <f>IF(BD199="","",IF(成就内容!AU$124&lt;&gt;"",MAX(ROUNDUP(SMALL(BD$169:BD$218,$L199)/1000,0)*1000,1000),0))</f>
        <v>12850000</v>
      </c>
      <c r="EF199" s="41" t="str">
        <f>IF(BE199="","",IF(成就内容!AV$124&lt;&gt;"",MAX(ROUNDUP(SMALL(BE$169:BE$218,$L199)/1000,0)*1000,1000),0))</f>
        <v/>
      </c>
      <c r="EG199" s="41">
        <f>IF(BF199="","",IF(成就内容!AW$124&lt;&gt;"",MAX(ROUNDUP(SMALL(BF$169:BF$218,$L199)/1000,0)*1000,1000),0))</f>
        <v>0</v>
      </c>
      <c r="EH199" s="41">
        <f>IF(BG199="","",IF(成就内容!AX$124&lt;&gt;"",MAX(ROUNDUP(SMALL(BG$169:BG$218,$L199)/1000,0)*1000,1000),0))</f>
        <v>12850000</v>
      </c>
      <c r="EI199" s="41">
        <f>IF(BH199="","",IF(成就内容!AY$124&lt;&gt;"",MAX(ROUNDUP(SMALL(BH$169:BH$218,$L199)/1000,0)*1000,1000),0))</f>
        <v>0</v>
      </c>
      <c r="EJ199" s="41">
        <f>IF(BI199="","",IF(成就内容!AZ$124&lt;&gt;"",MAX(ROUNDUP(SMALL(BI$169:BI$218,$L199)/1000,0)*1000,1000),0))</f>
        <v>0</v>
      </c>
      <c r="EK199" s="41">
        <f>IF(BJ199="","",IF(成就内容!BA$124&lt;&gt;"",MAX(ROUNDUP(SMALL(BJ$169:BJ$218,$L199)/1000,0)*1000,1000),0))</f>
        <v>0</v>
      </c>
      <c r="EL199" s="41" t="str">
        <f>IF(BK199="","",IF(成就内容!BB$124&lt;&gt;"",MAX(ROUNDUP(SMALL(BK$169:BK$218,$L199)/1000,0)*1000,1000),0))</f>
        <v/>
      </c>
      <c r="EM199" s="41">
        <f>IF(BL199="","",IF(成就内容!BC$124&lt;&gt;"",MAX(ROUNDUP(SMALL(BL$169:BL$218,$L199)/1000,0)*1000,1000),0))</f>
        <v>12850000</v>
      </c>
      <c r="EN199" s="41">
        <f>IF(BM199="","",IF(成就内容!BD$124&lt;&gt;"",MAX(ROUNDUP(SMALL(BM$169:BM$218,$L199)/1000,0)*1000,1000),0))</f>
        <v>0</v>
      </c>
      <c r="EO199" s="41">
        <f>IF(BN199="","",IF(成就内容!BE$124&lt;&gt;"",MAX(ROUNDUP(SMALL(BN$169:BN$218,$L199)/1000,0)*1000,1000),0))</f>
        <v>0</v>
      </c>
      <c r="EP199" s="41">
        <f>IF(BO199="","",IF(成就内容!BF$124&lt;&gt;"",MAX(ROUNDUP(SMALL(BO$169:BO$218,$L199)/1000,0)*1000,1000),0))</f>
        <v>0</v>
      </c>
      <c r="EQ199" s="41">
        <f>IF(BP199="","",IF(成就内容!BG$124&lt;&gt;"",MAX(ROUNDUP(SMALL(BP$169:BP$218,$L199)/1000,0)*1000,1000),0))</f>
        <v>0</v>
      </c>
      <c r="ER199" s="41" t="str">
        <f>IF(BQ199="","",IF(成就内容!BH$124&lt;&gt;"",MAX(ROUNDUP(SMALL(BQ$169:BQ$218,$L199)/1000,0)*1000,1000),0))</f>
        <v/>
      </c>
      <c r="ES199" s="41" t="str">
        <f>IF(BR199="","",IF(成就内容!BI$124&lt;&gt;"",MAX(ROUNDUP(SMALL(BR$169:BR$218,$L199)/1000,0)*1000,1000),0))</f>
        <v/>
      </c>
      <c r="ET199" s="41">
        <f>IF(BS199="","",IF(成就内容!BJ$124&lt;&gt;"",MAX(ROUNDUP(SMALL(BS$169:BS$218,$L199)/1000,0)*1000,1000),0))</f>
        <v>0</v>
      </c>
      <c r="EU199" s="41">
        <f>IF(BT199="","",IF(成就内容!BK$124&lt;&gt;"",MAX(ROUNDUP(SMALL(BT$169:BT$218,$L199)/1000,0)*1000,1000),0))</f>
        <v>0</v>
      </c>
      <c r="EV199" s="41">
        <f>IF(BU199="","",IF(成就内容!BL$124&lt;&gt;"",MAX(ROUNDUP(SMALL(BU$169:BU$218,$L199)/1000,0)*1000,1000),0))</f>
        <v>6425000</v>
      </c>
      <c r="EW199" s="41">
        <f>IF(BV199="","",IF(成就内容!BM$124&lt;&gt;"",MAX(ROUNDUP(SMALL(BV$169:BV$218,$L199)/1000,0)*1000,1000),0))</f>
        <v>0</v>
      </c>
      <c r="EX199" s="41" t="str">
        <f>IF(BW199="","",IF(成就内容!BN$124&lt;&gt;"",MAX(ROUNDUP(SMALL(BW$169:BW$218,$L199)/1000,0)*1000,1000),0))</f>
        <v/>
      </c>
      <c r="EY199" s="41">
        <f>IF(BX199="","",IF(成就内容!BO$124&lt;&gt;"",MAX(ROUNDUP(SMALL(BX$169:BX$218,$L199)/1000,0)*1000,1000),0))</f>
        <v>0</v>
      </c>
      <c r="EZ199" s="41">
        <f>IF(BY199="","",IF(成就内容!BP$124&lt;&gt;"",MAX(ROUNDUP(SMALL(BY$169:BY$218,$L199)/1000,0)*1000,1000),0))</f>
        <v>0</v>
      </c>
      <c r="FA199" s="41">
        <f>IF(BZ199="","",IF(成就内容!BQ$124&lt;&gt;"",MAX(ROUNDUP(SMALL(BZ$169:BZ$218,$L199)/1000,0)*1000,1000),0))</f>
        <v>0</v>
      </c>
      <c r="FB199" s="41" t="str">
        <f>IF(CA199="","",IF(成就内容!BR$124&lt;&gt;"",MAX(ROUNDUP(SMALL(CA$169:CA$218,$L199)/1000,0)*1000,1000),0))</f>
        <v/>
      </c>
      <c r="FC199" s="41" t="str">
        <f>IF(CB199="","",IF(成就内容!BS$124&lt;&gt;"",MAX(ROUNDUP(SMALL(CB$169:CB$218,$L199)/1000,0)*1000,1000),0))</f>
        <v/>
      </c>
      <c r="FD199" s="41">
        <f>IF(CC199="","",IF(成就内容!BT$124&lt;&gt;"",MAX(ROUNDUP(SMALL(CC$169:CC$218,$L199)/1000,0)*1000,1000),0))</f>
        <v>0</v>
      </c>
      <c r="FE199" s="41">
        <f>IF(CD199="","",IF(成就内容!BU$124&lt;&gt;"",MAX(ROUNDUP(SMALL(CD$169:CD$218,$L199)/1000,0)*1000,1000),0))</f>
        <v>0</v>
      </c>
      <c r="FF199" s="41" t="str">
        <f>IF(CE199="","",IF(成就内容!BV$124&lt;&gt;"",MAX(ROUNDUP(SMALL(CE$169:CE$218,$L199)/1000,0)*1000,1000),0))</f>
        <v/>
      </c>
      <c r="FG199" s="41">
        <f>IF(CF199="","",IF(成就内容!BW$124&lt;&gt;"",MAX(ROUNDUP(SMALL(CF$169:CF$218,$L199)/1000,0)*1000,1000),0))</f>
        <v>0</v>
      </c>
      <c r="FH199" s="41">
        <f>IF(CG199="","",IF(成就内容!BX$124&lt;&gt;"",MAX(ROUNDUP(SMALL(CG$169:CG$218,$L199)/1000,0)*1000,1000),0))</f>
        <v>0</v>
      </c>
      <c r="FI199" s="41">
        <f>IF(CH199="","",IF(成就内容!BY$124&lt;&gt;"",MAX(ROUNDUP(SMALL(CH$169:CH$218,$L199)/1000,0)*1000,1000),0))</f>
        <v>0</v>
      </c>
      <c r="FJ199" s="41">
        <f>IF(CI199="","",IF(成就内容!BZ$124&lt;&gt;"",MAX(ROUNDUP(SMALL(CI$169:CI$218,$L199)/1000,0)*1000,1000),0))</f>
        <v>0</v>
      </c>
    </row>
    <row r="200" spans="10:166" s="96" customFormat="1" x14ac:dyDescent="0.15">
      <c r="J200" s="19"/>
      <c r="L200" s="43">
        <v>32</v>
      </c>
      <c r="M200" s="41">
        <f>IF(成就内容!D38="","",INDEX($F$4:$F$178*成就内容!D$124/SUM(成就内容!$D$124:$BZ$124),成就内容!D94,1)-SUM(M$169:M199))</f>
        <v>0</v>
      </c>
      <c r="N200" s="41" t="str">
        <f>IF(成就内容!E38="","",INDEX($F$4:$F$178*成就内容!E$124/SUM(成就内容!$D$124:$BZ$124),成就内容!E94,1)-SUM(N$169:N199))</f>
        <v/>
      </c>
      <c r="O200" s="41" t="str">
        <f>IF(成就内容!F38="","",INDEX($F$4:$F$178*成就内容!F$124/SUM(成就内容!$D$124:$BZ$124),成就内容!F94,1)-SUM(O$169:O199))</f>
        <v/>
      </c>
      <c r="P200" s="41" t="str">
        <f>IF(成就内容!G38="","",INDEX($F$4:$F$178*成就内容!G$124/SUM(成就内容!$D$124:$BZ$124),成就内容!G94,1)-SUM(P$169:P199))</f>
        <v/>
      </c>
      <c r="Q200" s="41">
        <f>IF(成就内容!H38="","",INDEX($F$4:$F$178*成就内容!H$124/SUM(成就内容!$D$124:$BZ$124),成就内容!H94,1)-SUM(Q$169:Q199))</f>
        <v>0</v>
      </c>
      <c r="R200" s="41">
        <f>IF(成就内容!I38="","",INDEX($F$4:$F$178*成就内容!I$124/SUM(成就内容!$D$124:$BZ$124),成就内容!I94,1)-SUM(R$169:R199))</f>
        <v>0</v>
      </c>
      <c r="S200" s="41">
        <f>IF(成就内容!J38="","",INDEX($F$4:$F$178*成就内容!J$124/SUM(成就内容!$D$124:$BZ$124),成就内容!J94,1)-SUM(S$169:S199))</f>
        <v>0</v>
      </c>
      <c r="T200" s="41">
        <f>IF(成就内容!K38="","",INDEX($F$4:$F$178*成就内容!K$124/SUM(成就内容!$D$124:$BZ$124),成就内容!K94,1)-SUM(T$169:T199))</f>
        <v>0</v>
      </c>
      <c r="U200" s="41">
        <f>IF(成就内容!L38="","",INDEX($F$4:$F$178*成就内容!L$124/SUM(成就内容!$D$124:$BZ$124),成就内容!L94,1)-SUM(U$169:U199))</f>
        <v>0</v>
      </c>
      <c r="V200" s="41">
        <f>IF(成就内容!M38="","",INDEX($F$4:$F$178*成就内容!M$124/SUM(成就内容!$D$124:$BZ$124),成就内容!M94,1)-SUM(V$169:V199))</f>
        <v>12849506.578947365</v>
      </c>
      <c r="W200" s="41" t="str">
        <f>IF(成就内容!N38="","",INDEX($F$4:$F$178*成就内容!N$124/SUM(成就内容!$D$124:$BZ$124),成就内容!N94,1)-SUM(W$169:W199))</f>
        <v/>
      </c>
      <c r="X200" s="41">
        <f>IF(成就内容!O38="","",INDEX($F$4:$F$178*成就内容!O$124/SUM(成就内容!$D$124:$BZ$124),成就内容!O94,1)-SUM(X$169:X199))</f>
        <v>0</v>
      </c>
      <c r="Y200" s="41" t="str">
        <f>IF(成就内容!P38="","",INDEX($F$4:$F$178*成就内容!P$124/SUM(成就内容!$D$124:$BZ$124),成就内容!P94,1)-SUM(Y$169:Y199))</f>
        <v/>
      </c>
      <c r="Z200" s="41">
        <f>IF(成就内容!Q38="","",INDEX($F$4:$F$178*成就内容!Q$124/SUM(成就内容!$D$124:$BZ$124),成就内容!Q94,1)-SUM(Z$169:Z199))</f>
        <v>0</v>
      </c>
      <c r="AA200" s="41">
        <f>IF(成就内容!R38="","",INDEX($F$4:$F$178*成就内容!R$124/SUM(成就内容!$D$124:$BZ$124),成就内容!R94,1)-SUM(AA$169:AA199))</f>
        <v>0</v>
      </c>
      <c r="AB200" s="41">
        <f>IF(成就内容!S38="","",INDEX($F$4:$F$178*成就内容!S$124/SUM(成就内容!$D$124:$BZ$124),成就内容!S94,1)-SUM(AB$169:AB199))</f>
        <v>0</v>
      </c>
      <c r="AC200" s="41">
        <f>IF(成就内容!T38="","",INDEX($F$4:$F$178*成就内容!T$124/SUM(成就内容!$D$124:$BZ$124),成就内容!T94,1)-SUM(AC$169:AC199))</f>
        <v>0</v>
      </c>
      <c r="AD200" s="41">
        <f>IF(成就内容!U38="","",INDEX($F$4:$F$178*成就内容!U$124/SUM(成就内容!$D$124:$BZ$124),成就内容!U94,1)-SUM(AD$169:AD199))</f>
        <v>0</v>
      </c>
      <c r="AE200" s="41">
        <f>IF(成就内容!V38="","",INDEX($F$4:$F$178*成就内容!V$124/SUM(成就内容!$D$124:$BZ$124),成就内容!V94,1)-SUM(AE$169:AE199))</f>
        <v>12849506.578947365</v>
      </c>
      <c r="AF200" s="41" t="str">
        <f>IF(成就内容!W38="","",INDEX($F$4:$F$178*成就内容!W$124/SUM(成就内容!$D$124:$BZ$124),成就内容!W94,1)-SUM(AF$169:AF199))</f>
        <v/>
      </c>
      <c r="AG200" s="41">
        <f>IF(成就内容!X38="","",INDEX($F$4:$F$178*成就内容!X$124/SUM(成就内容!$D$124:$BZ$124),成就内容!X94,1)-SUM(AG$169:AG199))</f>
        <v>0</v>
      </c>
      <c r="AH200" s="41" t="str">
        <f>IF(成就内容!Y38="","",INDEX($F$4:$F$178*成就内容!Y$124/SUM(成就内容!$D$124:$BZ$124),成就内容!Y94,1)-SUM(AH$169:AH199))</f>
        <v/>
      </c>
      <c r="AI200" s="41" t="str">
        <f>IF(成就内容!Z38="","",INDEX($F$4:$F$178*成就内容!Z$124/SUM(成就内容!$D$124:$BZ$124),成就内容!Z94,1)-SUM(AI$169:AI199))</f>
        <v/>
      </c>
      <c r="AJ200" s="41" t="str">
        <f>IF(成就内容!AA38="","",INDEX($F$4:$F$178*成就内容!AA$124/SUM(成就内容!$D$124:$BZ$124),成就内容!AA94,1)-SUM(AJ$169:AJ199))</f>
        <v/>
      </c>
      <c r="AK200" s="41" t="str">
        <f>IF(成就内容!AB38="","",INDEX($F$4:$F$178*成就内容!AB$124/SUM(成就内容!$D$124:$BZ$124),成就内容!AB94,1)-SUM(AK$169:AK199))</f>
        <v/>
      </c>
      <c r="AL200" s="41">
        <f>IF(成就内容!AC38="","",INDEX($F$4:$F$178*成就内容!AC$124/SUM(成就内容!$D$124:$BZ$124),成就内容!AC94,1)-SUM(AL$169:AL199))</f>
        <v>6424753.2894736826</v>
      </c>
      <c r="AM200" s="41">
        <f>IF(成就内容!AD38="","",INDEX($F$4:$F$178*成就内容!AD$124/SUM(成就内容!$D$124:$BZ$124),成就内容!AD94,1)-SUM(AM$169:AM199))</f>
        <v>6424753.2894736826</v>
      </c>
      <c r="AN200" s="41">
        <f>IF(成就内容!AE38="","",INDEX($F$4:$F$178*成就内容!AE$124/SUM(成就内容!$D$124:$BZ$124),成就内容!AE94,1)-SUM(AN$169:AN199))</f>
        <v>6424753.2894736826</v>
      </c>
      <c r="AO200" s="41">
        <f>IF(成就内容!AF38="","",INDEX($F$4:$F$178*成就内容!AF$124/SUM(成就内容!$D$124:$BZ$124),成就内容!AF94,1)-SUM(AO$169:AO199))</f>
        <v>6424753.2894736826</v>
      </c>
      <c r="AP200" s="41">
        <f>IF(成就内容!AG38="","",INDEX($F$4:$F$178*成就内容!AG$124/SUM(成就内容!$D$124:$BZ$124),成就内容!AG94,1)-SUM(AP$169:AP199))</f>
        <v>0</v>
      </c>
      <c r="AQ200" s="41" t="str">
        <f>IF(成就内容!AH38="","",INDEX($F$4:$F$178*成就内容!AH$124/SUM(成就内容!$D$124:$BZ$124),成就内容!AH94,1)-SUM(AQ$169:AQ199))</f>
        <v/>
      </c>
      <c r="AR200" s="41">
        <f>IF(成就内容!AI38="","",INDEX($F$4:$F$178*成就内容!AI$124/SUM(成就内容!$D$124:$BZ$124),成就内容!AI94,1)-SUM(AR$169:AR199))</f>
        <v>0</v>
      </c>
      <c r="AS200" s="41">
        <f>IF(成就内容!AJ38="","",INDEX($F$4:$F$178*成就内容!AJ$124/SUM(成就内容!$D$124:$BZ$124),成就内容!AJ94,1)-SUM(AS$169:AS199))</f>
        <v>0</v>
      </c>
      <c r="AT200" s="41" t="str">
        <f>IF(成就内容!AK38="","",INDEX($F$4:$F$178*成就内容!AK$124/SUM(成就内容!$D$124:$BZ$124),成就内容!AK94,1)-SUM(AT$169:AT199))</f>
        <v/>
      </c>
      <c r="AU200" s="41" t="str">
        <f>IF(成就内容!AL38="","",INDEX($F$4:$F$178*成就内容!AL$124/SUM(成就内容!$D$124:$BZ$124),成就内容!AL94,1)-SUM(AU$169:AU199))</f>
        <v/>
      </c>
      <c r="AV200" s="41" t="str">
        <f>IF(成就内容!AM38="","",INDEX($F$4:$F$178*成就内容!AM$124/SUM(成就内容!$D$124:$BZ$124),成就内容!AM94,1)-SUM(AV$169:AV199))</f>
        <v/>
      </c>
      <c r="AW200" s="41" t="str">
        <f>IF(成就内容!AN38="","",INDEX($F$4:$F$178*成就内容!AN$124/SUM(成就内容!$D$124:$BZ$124),成就内容!AN94,1)-SUM(AW$169:AW199))</f>
        <v/>
      </c>
      <c r="AX200" s="41">
        <f>IF(成就内容!AO38="","",INDEX($F$4:$F$178*成就内容!AO$124/SUM(成就内容!$D$124:$BZ$124),成就内容!AO94,1)-SUM(AX$169:AX199))</f>
        <v>0</v>
      </c>
      <c r="AY200" s="41">
        <f>IF(成就内容!AP38="","",INDEX($F$4:$F$178*成就内容!AP$124/SUM(成就内容!$D$124:$BZ$124),成就内容!AP94,1)-SUM(AY$169:AY199))</f>
        <v>0</v>
      </c>
      <c r="AZ200" s="41">
        <f>IF(成就内容!AQ38="","",INDEX($F$4:$F$178*成就内容!AQ$124/SUM(成就内容!$D$124:$BZ$124),成就内容!AQ94,1)-SUM(AZ$169:AZ199))</f>
        <v>0</v>
      </c>
      <c r="BA200" s="41">
        <f>IF(成就内容!AR38="","",INDEX($F$4:$F$178*成就内容!AR$124/SUM(成就内容!$D$124:$BZ$124),成就内容!AR94,1)-SUM(BA$169:BA199))</f>
        <v>0</v>
      </c>
      <c r="BB200" s="41">
        <f>IF(成就内容!AS38="","",INDEX($F$4:$F$178*成就内容!AS$124/SUM(成就内容!$D$124:$BZ$124),成就内容!AS94,1)-SUM(BB$169:BB199))</f>
        <v>0</v>
      </c>
      <c r="BC200" s="41">
        <f>IF(成就内容!AT38="","",INDEX($F$4:$F$178*成就内容!AT$124/SUM(成就内容!$D$124:$BZ$124),成就内容!AT94,1)-SUM(BC$169:BC199))</f>
        <v>0</v>
      </c>
      <c r="BD200" s="41">
        <f>IF(成就内容!AU38="","",INDEX($F$4:$F$178*成就内容!AU$124/SUM(成就内容!$D$124:$BZ$124),成就内容!AU94,1)-SUM(BD$169:BD199))</f>
        <v>12849506.578947365</v>
      </c>
      <c r="BE200" s="41" t="str">
        <f>IF(成就内容!AV38="","",INDEX($F$4:$F$178*成就内容!AV$124/SUM(成就内容!$D$124:$BZ$124),成就内容!AV94,1)-SUM(BE$169:BE199))</f>
        <v/>
      </c>
      <c r="BF200" s="41">
        <f>IF(成就内容!AW38="","",INDEX($F$4:$F$178*成就内容!AW$124/SUM(成就内容!$D$124:$BZ$124),成就内容!AW94,1)-SUM(BF$169:BF199))</f>
        <v>0</v>
      </c>
      <c r="BG200" s="41">
        <f>IF(成就内容!AX38="","",INDEX($F$4:$F$178*成就内容!AX$124/SUM(成就内容!$D$124:$BZ$124),成就内容!AX94,1)-SUM(BG$169:BG199))</f>
        <v>12849506.578947365</v>
      </c>
      <c r="BH200" s="41">
        <f>IF(成就内容!AY38="","",INDEX($F$4:$F$178*成就内容!AY$124/SUM(成就内容!$D$124:$BZ$124),成就内容!AY94,1)-SUM(BH$169:BH199))</f>
        <v>0</v>
      </c>
      <c r="BI200" s="41">
        <f>IF(成就内容!AZ38="","",INDEX($F$4:$F$178*成就内容!AZ$124/SUM(成就内容!$D$124:$BZ$124),成就内容!AZ94,1)-SUM(BI$169:BI199))</f>
        <v>0</v>
      </c>
      <c r="BJ200" s="41">
        <f>IF(成就内容!BA38="","",INDEX($F$4:$F$178*成就内容!BA$124/SUM(成就内容!$D$124:$BZ$124),成就内容!BA94,1)-SUM(BJ$169:BJ199))</f>
        <v>0</v>
      </c>
      <c r="BK200" s="41" t="str">
        <f>IF(成就内容!BB38="","",INDEX($F$4:$F$178*成就内容!BB$124/SUM(成就内容!$D$124:$BZ$124),成就内容!BB94,1)-SUM(BK$169:BK199))</f>
        <v/>
      </c>
      <c r="BL200" s="41">
        <f>IF(成就内容!BC38="","",INDEX($F$4:$F$178*成就内容!BC$124/SUM(成就内容!$D$124:$BZ$124),成就内容!BC94,1)-SUM(BL$169:BL199))</f>
        <v>12849506.578947365</v>
      </c>
      <c r="BM200" s="41">
        <f>IF(成就内容!BD38="","",INDEX($F$4:$F$178*成就内容!BD$124/SUM(成就内容!$D$124:$BZ$124),成就内容!BD94,1)-SUM(BM$169:BM199))</f>
        <v>0</v>
      </c>
      <c r="BN200" s="41">
        <f>IF(成就内容!BE38="","",INDEX($F$4:$F$178*成就内容!BE$124/SUM(成就内容!$D$124:$BZ$124),成就内容!BE94,1)-SUM(BN$169:BN199))</f>
        <v>0</v>
      </c>
      <c r="BO200" s="41">
        <f>IF(成就内容!BF38="","",INDEX($F$4:$F$178*成就内容!BF$124/SUM(成就内容!$D$124:$BZ$124),成就内容!BF94,1)-SUM(BO$169:BO199))</f>
        <v>0</v>
      </c>
      <c r="BP200" s="41">
        <f>IF(成就内容!BG38="","",INDEX($F$4:$F$178*成就内容!BG$124/SUM(成就内容!$D$124:$BZ$124),成就内容!BG94,1)-SUM(BP$169:BP199))</f>
        <v>0</v>
      </c>
      <c r="BQ200" s="41" t="str">
        <f>IF(成就内容!BH38="","",INDEX($F$4:$F$178*成就内容!BH$124/SUM(成就内容!$D$124:$BZ$124),成就内容!BH94,1)-SUM(BQ$169:BQ199))</f>
        <v/>
      </c>
      <c r="BR200" s="41" t="str">
        <f>IF(成就内容!BI38="","",INDEX($F$4:$F$178*成就内容!BI$124/SUM(成就内容!$D$124:$BZ$124),成就内容!BI94,1)-SUM(BR$169:BR199))</f>
        <v/>
      </c>
      <c r="BS200" s="41">
        <f>IF(成就内容!BJ38="","",INDEX($F$4:$F$178*成就内容!BJ$124/SUM(成就内容!$D$124:$BZ$124),成就内容!BJ94,1)-SUM(BS$169:BS199))</f>
        <v>0</v>
      </c>
      <c r="BT200" s="41">
        <f>IF(成就内容!BK38="","",INDEX($F$4:$F$178*成就内容!BK$124/SUM(成就内容!$D$124:$BZ$124),成就内容!BK94,1)-SUM(BT$169:BT199))</f>
        <v>0</v>
      </c>
      <c r="BU200" s="41">
        <f>IF(成就内容!BL38="","",INDEX($F$4:$F$178*成就内容!BL$124/SUM(成就内容!$D$124:$BZ$124),成就内容!BL94,1)-SUM(BU$169:BU199))</f>
        <v>6424753.2894736826</v>
      </c>
      <c r="BV200" s="41">
        <f>IF(成就内容!BM38="","",INDEX($F$4:$F$178*成就内容!BM$124/SUM(成就内容!$D$124:$BZ$124),成就内容!BM94,1)-SUM(BV$169:BV199))</f>
        <v>0</v>
      </c>
      <c r="BW200" s="41" t="str">
        <f>IF(成就内容!BN38="","",INDEX($F$4:$F$178*成就内容!BN$124/SUM(成就内容!$D$124:$BZ$124),成就内容!BN94,1)-SUM(BW$169:BW199))</f>
        <v/>
      </c>
      <c r="BX200" s="41">
        <f>IF(成就内容!BO38="","",INDEX($F$4:$F$178*成就内容!BO$124/SUM(成就内容!$D$124:$BZ$124),成就内容!BO94,1)-SUM(BX$169:BX199))</f>
        <v>0</v>
      </c>
      <c r="BY200" s="41">
        <f>IF(成就内容!BP38="","",INDEX($F$4:$F$178*成就内容!BP$124/SUM(成就内容!$D$124:$BZ$124),成就内容!BP94,1)-SUM(BY$169:BY199))</f>
        <v>0</v>
      </c>
      <c r="BZ200" s="41">
        <f>IF(成就内容!BQ38="","",INDEX($F$4:$F$178*成就内容!BQ$124/SUM(成就内容!$D$124:$BZ$124),成就内容!BQ94,1)-SUM(BZ$169:BZ199))</f>
        <v>0</v>
      </c>
      <c r="CA200" s="41" t="str">
        <f>IF(成就内容!BR38="","",INDEX($F$4:$F$178*成就内容!BR$124/SUM(成就内容!$D$124:$BZ$124),成就内容!BR94,1)-SUM(CA$169:CA199))</f>
        <v/>
      </c>
      <c r="CB200" s="41" t="str">
        <f>IF(成就内容!BS38="","",INDEX($F$4:$F$178*成就内容!BS$124/SUM(成就内容!$D$124:$BZ$124),成就内容!BS94,1)-SUM(CB$169:CB199))</f>
        <v/>
      </c>
      <c r="CC200" s="41">
        <f>IF(成就内容!BT38="","",INDEX($F$4:$F$178*成就内容!BT$124/SUM(成就内容!$D$124:$BZ$124),成就内容!BT94,1)-SUM(CC$169:CC199))</f>
        <v>0</v>
      </c>
      <c r="CD200" s="41">
        <f>IF(成就内容!BU38="","",INDEX($F$4:$F$178*成就内容!BU$124/SUM(成就内容!$D$124:$BZ$124),成就内容!BU94,1)-SUM(CD$169:CD199))</f>
        <v>0</v>
      </c>
      <c r="CE200" s="41" t="str">
        <f>IF(成就内容!BV38="","",INDEX($F$4:$F$178*成就内容!BV$124/SUM(成就内容!$D$124:$BZ$124),成就内容!BV94,1)-SUM(CE$169:CE199))</f>
        <v/>
      </c>
      <c r="CF200" s="41">
        <f>IF(成就内容!BW38="","",INDEX($F$4:$F$178*成就内容!BW$124/SUM(成就内容!$D$124:$BZ$124),成就内容!BW94,1)-SUM(CF$169:CF199))</f>
        <v>0</v>
      </c>
      <c r="CG200" s="41">
        <f>IF(成就内容!BX38="","",INDEX($F$4:$F$178*成就内容!BX$124/SUM(成就内容!$D$124:$BZ$124),成就内容!BX94,1)-SUM(CG$169:CG199))</f>
        <v>0</v>
      </c>
      <c r="CH200" s="41">
        <f>IF(成就内容!BY38="","",INDEX($F$4:$F$178*成就内容!BY$124/SUM(成就内容!$D$124:$BZ$124),成就内容!BY94,1)-SUM(CH$169:CH199))</f>
        <v>0</v>
      </c>
      <c r="CI200" s="41">
        <f>IF(成就内容!BZ38="","",INDEX($F$4:$F$178*成就内容!BZ$124/SUM(成就内容!$D$124:$BZ$124),成就内容!BZ94,1)-SUM(CI$169:CI199))</f>
        <v>0</v>
      </c>
      <c r="CK200" s="19"/>
      <c r="CM200" s="43">
        <v>32</v>
      </c>
      <c r="CN200" s="41">
        <f>IF(M200="","",IF(成就内容!D$124&lt;&gt;"",MAX(ROUNDUP(SMALL(M$169:M$218,$L200)/1000,0)*1000,1000),0))</f>
        <v>0</v>
      </c>
      <c r="CO200" s="41" t="str">
        <f>IF(N200="","",IF(成就内容!E$124&lt;&gt;"",MAX(ROUNDUP(SMALL(N$169:N$218,$L200)/1000,0)*1000,1000),0))</f>
        <v/>
      </c>
      <c r="CP200" s="41" t="str">
        <f>IF(O200="","",IF(成就内容!F$124&lt;&gt;"",MAX(ROUNDUP(SMALL(O$169:O$218,$L200)/1000,0)*1000,1000),0))</f>
        <v/>
      </c>
      <c r="CQ200" s="41" t="str">
        <f>IF(P200="","",IF(成就内容!G$124&lt;&gt;"",MAX(ROUNDUP(SMALL(P$169:P$218,$L200)/1000,0)*1000,1000),0))</f>
        <v/>
      </c>
      <c r="CR200" s="41">
        <f>IF(Q200="","",IF(成就内容!H$124&lt;&gt;"",MAX(ROUNDUP(SMALL(Q$169:Q$218,$L200)/1000,0)*1000,1000),0))</f>
        <v>0</v>
      </c>
      <c r="CS200" s="41">
        <f>IF(R200="","",IF(成就内容!I$124&lt;&gt;"",MAX(ROUNDUP(SMALL(R$169:R$218,$L200)/1000,0)*1000,1000),0))</f>
        <v>0</v>
      </c>
      <c r="CT200" s="41">
        <f>IF(S200="","",IF(成就内容!J$124&lt;&gt;"",MAX(ROUNDUP(SMALL(S$169:S$218,$L200)/1000,0)*1000,1000),0))</f>
        <v>0</v>
      </c>
      <c r="CU200" s="41">
        <f>IF(T200="","",IF(成就内容!K$124&lt;&gt;"",MAX(ROUNDUP(SMALL(T$169:T$218,$L200)/1000,0)*1000,1000),0))</f>
        <v>0</v>
      </c>
      <c r="CV200" s="41">
        <f>IF(U200="","",IF(成就内容!L$124&lt;&gt;"",MAX(ROUNDUP(SMALL(U$169:U$218,$L200)/1000,0)*1000,1000),0))</f>
        <v>0</v>
      </c>
      <c r="CW200" s="41">
        <f>IF(V200="","",IF(成就内容!M$124&lt;&gt;"",MAX(ROUNDUP(SMALL(V$169:V$218,$L200)/1000,0)*1000,1000),0))</f>
        <v>12850000</v>
      </c>
      <c r="CX200" s="41" t="str">
        <f>IF(W200="","",IF(成就内容!N$124&lt;&gt;"",MAX(ROUNDUP(SMALL(W$169:W$218,$L200)/1000,0)*1000,1000),0))</f>
        <v/>
      </c>
      <c r="CY200" s="41">
        <f>IF(X200="","",IF(成就内容!O$124&lt;&gt;"",MAX(ROUNDUP(SMALL(X$169:X$218,$L200)/1000,0)*1000,1000),0))</f>
        <v>0</v>
      </c>
      <c r="CZ200" s="41" t="str">
        <f>IF(Y200="","",IF(成就内容!P$124&lt;&gt;"",MAX(ROUNDUP(SMALL(Y$169:Y$218,$L200)/1000,0)*1000,1000),0))</f>
        <v/>
      </c>
      <c r="DA200" s="41">
        <f>IF(Z200="","",IF(成就内容!Q$124&lt;&gt;"",MAX(ROUNDUP(SMALL(Z$169:Z$218,$L200)/1000,0)*1000,1000),0))</f>
        <v>0</v>
      </c>
      <c r="DB200" s="41">
        <f>IF(AA200="","",IF(成就内容!R$124&lt;&gt;"",MAX(ROUNDUP(SMALL(AA$169:AA$218,$L200)/1000,0)*1000,1000),0))</f>
        <v>0</v>
      </c>
      <c r="DC200" s="41">
        <f>IF(AB200="","",IF(成就内容!S$124&lt;&gt;"",MAX(ROUNDUP(SMALL(AB$169:AB$218,$L200)/1000,0)*1000,1000),0))</f>
        <v>0</v>
      </c>
      <c r="DD200" s="41">
        <f>IF(AC200="","",IF(成就内容!T$124&lt;&gt;"",MAX(ROUNDUP(SMALL(AC$169:AC$218,$L200)/1000,0)*1000,1000),0))</f>
        <v>0</v>
      </c>
      <c r="DE200" s="41">
        <f>IF(AD200="","",IF(成就内容!U$124&lt;&gt;"",MAX(ROUNDUP(SMALL(AD$169:AD$218,$L200)/1000,0)*1000,1000),0))</f>
        <v>0</v>
      </c>
      <c r="DF200" s="41">
        <f>IF(AE200="","",IF(成就内容!V$124&lt;&gt;"",MAX(ROUNDUP(SMALL(AE$169:AE$218,$L200)/1000,0)*1000,1000),0))</f>
        <v>12850000</v>
      </c>
      <c r="DG200" s="41" t="str">
        <f>IF(AF200="","",IF(成就内容!W$124&lt;&gt;"",MAX(ROUNDUP(SMALL(AF$169:AF$218,$L200)/1000,0)*1000,1000),0))</f>
        <v/>
      </c>
      <c r="DH200" s="41">
        <f>IF(AG200="","",IF(成就内容!X$124&lt;&gt;"",MAX(ROUNDUP(SMALL(AG$169:AG$218,$L200)/1000,0)*1000,1000),0))</f>
        <v>0</v>
      </c>
      <c r="DI200" s="41" t="str">
        <f>IF(AH200="","",IF(成就内容!Y$124&lt;&gt;"",MAX(ROUNDUP(SMALL(AH$169:AH$218,$L200)/1000,0)*1000,1000),0))</f>
        <v/>
      </c>
      <c r="DJ200" s="41" t="str">
        <f>IF(AI200="","",IF(成就内容!Z$124&lt;&gt;"",MAX(ROUNDUP(SMALL(AI$169:AI$218,$L200)/1000,0)*1000,1000),0))</f>
        <v/>
      </c>
      <c r="DK200" s="41" t="str">
        <f>IF(AJ200="","",IF(成就内容!AA$124&lt;&gt;"",MAX(ROUNDUP(SMALL(AJ$169:AJ$218,$L200)/1000,0)*1000,1000),0))</f>
        <v/>
      </c>
      <c r="DL200" s="41" t="str">
        <f>IF(AK200="","",IF(成就内容!AB$124&lt;&gt;"",MAX(ROUNDUP(SMALL(AK$169:AK$218,$L200)/1000,0)*1000,1000),0))</f>
        <v/>
      </c>
      <c r="DM200" s="41">
        <f>IF(AL200="","",IF(成就内容!AC$124&lt;&gt;"",MAX(ROUNDUP(SMALL(AL$169:AL$218,$L200)/1000,0)*1000,1000),0))</f>
        <v>6425000</v>
      </c>
      <c r="DN200" s="41">
        <f>IF(AM200="","",IF(成就内容!AD$124&lt;&gt;"",MAX(ROUNDUP(SMALL(AM$169:AM$218,$L200)/1000,0)*1000,1000),0))</f>
        <v>6425000</v>
      </c>
      <c r="DO200" s="41">
        <f>IF(AN200="","",IF(成就内容!AE$124&lt;&gt;"",MAX(ROUNDUP(SMALL(AN$169:AN$218,$L200)/1000,0)*1000,1000),0))</f>
        <v>6425000</v>
      </c>
      <c r="DP200" s="41">
        <f>IF(AO200="","",IF(成就内容!AF$124&lt;&gt;"",MAX(ROUNDUP(SMALL(AO$169:AO$218,$L200)/1000,0)*1000,1000),0))</f>
        <v>6425000</v>
      </c>
      <c r="DQ200" s="41">
        <f>IF(AP200="","",IF(成就内容!AG$124&lt;&gt;"",MAX(ROUNDUP(SMALL(AP$169:AP$218,$L200)/1000,0)*1000,1000),0))</f>
        <v>0</v>
      </c>
      <c r="DR200" s="41" t="str">
        <f>IF(AQ200="","",IF(成就内容!AH$124&lt;&gt;"",MAX(ROUNDUP(SMALL(AQ$169:AQ$218,$L200)/1000,0)*1000,1000),0))</f>
        <v/>
      </c>
      <c r="DS200" s="41">
        <f>IF(AR200="","",IF(成就内容!AI$124&lt;&gt;"",MAX(ROUNDUP(SMALL(AR$169:AR$218,$L200)/1000,0)*1000,1000),0))</f>
        <v>0</v>
      </c>
      <c r="DT200" s="41">
        <f>IF(AS200="","",IF(成就内容!AJ$124&lt;&gt;"",MAX(ROUNDUP(SMALL(AS$169:AS$218,$L200)/1000,0)*1000,1000),0))</f>
        <v>0</v>
      </c>
      <c r="DU200" s="41" t="str">
        <f>IF(AT200="","",IF(成就内容!AK$124&lt;&gt;"",MAX(ROUNDUP(SMALL(AT$169:AT$218,$L200)/1000,0)*1000,1000),0))</f>
        <v/>
      </c>
      <c r="DV200" s="41" t="str">
        <f>IF(AU200="","",IF(成就内容!AL$124&lt;&gt;"",MAX(ROUNDUP(SMALL(AU$169:AU$218,$L200)/1000,0)*1000,1000),0))</f>
        <v/>
      </c>
      <c r="DW200" s="41" t="str">
        <f>IF(AV200="","",IF(成就内容!AM$124&lt;&gt;"",MAX(ROUNDUP(SMALL(AV$169:AV$218,$L200)/1000,0)*1000,1000),0))</f>
        <v/>
      </c>
      <c r="DX200" s="41" t="str">
        <f>IF(AW200="","",IF(成就内容!AN$124&lt;&gt;"",MAX(ROUNDUP(SMALL(AW$169:AW$218,$L200)/1000,0)*1000,1000),0))</f>
        <v/>
      </c>
      <c r="DY200" s="41">
        <f>IF(AX200="","",IF(成就内容!AO$124&lt;&gt;"",MAX(ROUNDUP(SMALL(AX$169:AX$218,$L200)/1000,0)*1000,1000),0))</f>
        <v>0</v>
      </c>
      <c r="DZ200" s="41">
        <f>IF(AY200="","",IF(成就内容!AP$124&lt;&gt;"",MAX(ROUNDUP(SMALL(AY$169:AY$218,$L200)/1000,0)*1000,1000),0))</f>
        <v>0</v>
      </c>
      <c r="EA200" s="41">
        <f>IF(AZ200="","",IF(成就内容!AQ$124&lt;&gt;"",MAX(ROUNDUP(SMALL(AZ$169:AZ$218,$L200)/1000,0)*1000,1000),0))</f>
        <v>0</v>
      </c>
      <c r="EB200" s="41">
        <f>IF(BA200="","",IF(成就内容!AR$124&lt;&gt;"",MAX(ROUNDUP(SMALL(BA$169:BA$218,$L200)/1000,0)*1000,1000),0))</f>
        <v>0</v>
      </c>
      <c r="EC200" s="41">
        <f>IF(BB200="","",IF(成就内容!AS$124&lt;&gt;"",MAX(ROUNDUP(SMALL(BB$169:BB$218,$L200)/1000,0)*1000,1000),0))</f>
        <v>0</v>
      </c>
      <c r="ED200" s="41">
        <f>IF(BC200="","",IF(成就内容!AT$124&lt;&gt;"",MAX(ROUNDUP(SMALL(BC$169:BC$218,$L200)/1000,0)*1000,1000),0))</f>
        <v>0</v>
      </c>
      <c r="EE200" s="41">
        <f>IF(BD200="","",IF(成就内容!AU$124&lt;&gt;"",MAX(ROUNDUP(SMALL(BD$169:BD$218,$L200)/1000,0)*1000,1000),0))</f>
        <v>12850000</v>
      </c>
      <c r="EF200" s="41" t="str">
        <f>IF(BE200="","",IF(成就内容!AV$124&lt;&gt;"",MAX(ROUNDUP(SMALL(BE$169:BE$218,$L200)/1000,0)*1000,1000),0))</f>
        <v/>
      </c>
      <c r="EG200" s="41">
        <f>IF(BF200="","",IF(成就内容!AW$124&lt;&gt;"",MAX(ROUNDUP(SMALL(BF$169:BF$218,$L200)/1000,0)*1000,1000),0))</f>
        <v>0</v>
      </c>
      <c r="EH200" s="41">
        <f>IF(BG200="","",IF(成就内容!AX$124&lt;&gt;"",MAX(ROUNDUP(SMALL(BG$169:BG$218,$L200)/1000,0)*1000,1000),0))</f>
        <v>12850000</v>
      </c>
      <c r="EI200" s="41">
        <f>IF(BH200="","",IF(成就内容!AY$124&lt;&gt;"",MAX(ROUNDUP(SMALL(BH$169:BH$218,$L200)/1000,0)*1000,1000),0))</f>
        <v>0</v>
      </c>
      <c r="EJ200" s="41">
        <f>IF(BI200="","",IF(成就内容!AZ$124&lt;&gt;"",MAX(ROUNDUP(SMALL(BI$169:BI$218,$L200)/1000,0)*1000,1000),0))</f>
        <v>0</v>
      </c>
      <c r="EK200" s="41">
        <f>IF(BJ200="","",IF(成就内容!BA$124&lt;&gt;"",MAX(ROUNDUP(SMALL(BJ$169:BJ$218,$L200)/1000,0)*1000,1000),0))</f>
        <v>0</v>
      </c>
      <c r="EL200" s="41" t="str">
        <f>IF(BK200="","",IF(成就内容!BB$124&lt;&gt;"",MAX(ROUNDUP(SMALL(BK$169:BK$218,$L200)/1000,0)*1000,1000),0))</f>
        <v/>
      </c>
      <c r="EM200" s="41">
        <f>IF(BL200="","",IF(成就内容!BC$124&lt;&gt;"",MAX(ROUNDUP(SMALL(BL$169:BL$218,$L200)/1000,0)*1000,1000),0))</f>
        <v>12850000</v>
      </c>
      <c r="EN200" s="41">
        <f>IF(BM200="","",IF(成就内容!BD$124&lt;&gt;"",MAX(ROUNDUP(SMALL(BM$169:BM$218,$L200)/1000,0)*1000,1000),0))</f>
        <v>0</v>
      </c>
      <c r="EO200" s="41">
        <f>IF(BN200="","",IF(成就内容!BE$124&lt;&gt;"",MAX(ROUNDUP(SMALL(BN$169:BN$218,$L200)/1000,0)*1000,1000),0))</f>
        <v>0</v>
      </c>
      <c r="EP200" s="41">
        <f>IF(BO200="","",IF(成就内容!BF$124&lt;&gt;"",MAX(ROUNDUP(SMALL(BO$169:BO$218,$L200)/1000,0)*1000,1000),0))</f>
        <v>0</v>
      </c>
      <c r="EQ200" s="41">
        <f>IF(BP200="","",IF(成就内容!BG$124&lt;&gt;"",MAX(ROUNDUP(SMALL(BP$169:BP$218,$L200)/1000,0)*1000,1000),0))</f>
        <v>0</v>
      </c>
      <c r="ER200" s="41" t="str">
        <f>IF(BQ200="","",IF(成就内容!BH$124&lt;&gt;"",MAX(ROUNDUP(SMALL(BQ$169:BQ$218,$L200)/1000,0)*1000,1000),0))</f>
        <v/>
      </c>
      <c r="ES200" s="41" t="str">
        <f>IF(BR200="","",IF(成就内容!BI$124&lt;&gt;"",MAX(ROUNDUP(SMALL(BR$169:BR$218,$L200)/1000,0)*1000,1000),0))</f>
        <v/>
      </c>
      <c r="ET200" s="41">
        <f>IF(BS200="","",IF(成就内容!BJ$124&lt;&gt;"",MAX(ROUNDUP(SMALL(BS$169:BS$218,$L200)/1000,0)*1000,1000),0))</f>
        <v>0</v>
      </c>
      <c r="EU200" s="41">
        <f>IF(BT200="","",IF(成就内容!BK$124&lt;&gt;"",MAX(ROUNDUP(SMALL(BT$169:BT$218,$L200)/1000,0)*1000,1000),0))</f>
        <v>0</v>
      </c>
      <c r="EV200" s="41">
        <f>IF(BU200="","",IF(成就内容!BL$124&lt;&gt;"",MAX(ROUNDUP(SMALL(BU$169:BU$218,$L200)/1000,0)*1000,1000),0))</f>
        <v>6425000</v>
      </c>
      <c r="EW200" s="41">
        <f>IF(BV200="","",IF(成就内容!BM$124&lt;&gt;"",MAX(ROUNDUP(SMALL(BV$169:BV$218,$L200)/1000,0)*1000,1000),0))</f>
        <v>0</v>
      </c>
      <c r="EX200" s="41" t="str">
        <f>IF(BW200="","",IF(成就内容!BN$124&lt;&gt;"",MAX(ROUNDUP(SMALL(BW$169:BW$218,$L200)/1000,0)*1000,1000),0))</f>
        <v/>
      </c>
      <c r="EY200" s="41">
        <f>IF(BX200="","",IF(成就内容!BO$124&lt;&gt;"",MAX(ROUNDUP(SMALL(BX$169:BX$218,$L200)/1000,0)*1000,1000),0))</f>
        <v>0</v>
      </c>
      <c r="EZ200" s="41">
        <f>IF(BY200="","",IF(成就内容!BP$124&lt;&gt;"",MAX(ROUNDUP(SMALL(BY$169:BY$218,$L200)/1000,0)*1000,1000),0))</f>
        <v>0</v>
      </c>
      <c r="FA200" s="41">
        <f>IF(BZ200="","",IF(成就内容!BQ$124&lt;&gt;"",MAX(ROUNDUP(SMALL(BZ$169:BZ$218,$L200)/1000,0)*1000,1000),0))</f>
        <v>0</v>
      </c>
      <c r="FB200" s="41" t="str">
        <f>IF(CA200="","",IF(成就内容!BR$124&lt;&gt;"",MAX(ROUNDUP(SMALL(CA$169:CA$218,$L200)/1000,0)*1000,1000),0))</f>
        <v/>
      </c>
      <c r="FC200" s="41" t="str">
        <f>IF(CB200="","",IF(成就内容!BS$124&lt;&gt;"",MAX(ROUNDUP(SMALL(CB$169:CB$218,$L200)/1000,0)*1000,1000),0))</f>
        <v/>
      </c>
      <c r="FD200" s="41">
        <f>IF(CC200="","",IF(成就内容!BT$124&lt;&gt;"",MAX(ROUNDUP(SMALL(CC$169:CC$218,$L200)/1000,0)*1000,1000),0))</f>
        <v>0</v>
      </c>
      <c r="FE200" s="41">
        <f>IF(CD200="","",IF(成就内容!BU$124&lt;&gt;"",MAX(ROUNDUP(SMALL(CD$169:CD$218,$L200)/1000,0)*1000,1000),0))</f>
        <v>0</v>
      </c>
      <c r="FF200" s="41" t="str">
        <f>IF(CE200="","",IF(成就内容!BV$124&lt;&gt;"",MAX(ROUNDUP(SMALL(CE$169:CE$218,$L200)/1000,0)*1000,1000),0))</f>
        <v/>
      </c>
      <c r="FG200" s="41">
        <f>IF(CF200="","",IF(成就内容!BW$124&lt;&gt;"",MAX(ROUNDUP(SMALL(CF$169:CF$218,$L200)/1000,0)*1000,1000),0))</f>
        <v>0</v>
      </c>
      <c r="FH200" s="41">
        <f>IF(CG200="","",IF(成就内容!BX$124&lt;&gt;"",MAX(ROUNDUP(SMALL(CG$169:CG$218,$L200)/1000,0)*1000,1000),0))</f>
        <v>0</v>
      </c>
      <c r="FI200" s="41">
        <f>IF(CH200="","",IF(成就内容!BY$124&lt;&gt;"",MAX(ROUNDUP(SMALL(CH$169:CH$218,$L200)/1000,0)*1000,1000),0))</f>
        <v>0</v>
      </c>
      <c r="FJ200" s="41">
        <f>IF(CI200="","",IF(成就内容!BZ$124&lt;&gt;"",MAX(ROUNDUP(SMALL(CI$169:CI$218,$L200)/1000,0)*1000,1000),0))</f>
        <v>0</v>
      </c>
    </row>
    <row r="201" spans="10:166" s="96" customFormat="1" x14ac:dyDescent="0.15">
      <c r="J201" s="19"/>
      <c r="L201" s="43">
        <v>33</v>
      </c>
      <c r="M201" s="41">
        <f>IF(成就内容!D39="","",INDEX($F$4:$F$178*成就内容!D$124/SUM(成就内容!$D$124:$BZ$124),成就内容!D95,1)-SUM(M$169:M200))</f>
        <v>0</v>
      </c>
      <c r="N201" s="41" t="str">
        <f>IF(成就内容!E39="","",INDEX($F$4:$F$178*成就内容!E$124/SUM(成就内容!$D$124:$BZ$124),成就内容!E95,1)-SUM(N$169:N200))</f>
        <v/>
      </c>
      <c r="O201" s="41" t="str">
        <f>IF(成就内容!F39="","",INDEX($F$4:$F$178*成就内容!F$124/SUM(成就内容!$D$124:$BZ$124),成就内容!F95,1)-SUM(O$169:O200))</f>
        <v/>
      </c>
      <c r="P201" s="41" t="str">
        <f>IF(成就内容!G39="","",INDEX($F$4:$F$178*成就内容!G$124/SUM(成就内容!$D$124:$BZ$124),成就内容!G95,1)-SUM(P$169:P200))</f>
        <v/>
      </c>
      <c r="Q201" s="41">
        <f>IF(成就内容!H39="","",INDEX($F$4:$F$178*成就内容!H$124/SUM(成就内容!$D$124:$BZ$124),成就内容!H95,1)-SUM(Q$169:Q200))</f>
        <v>0</v>
      </c>
      <c r="R201" s="41">
        <f>IF(成就内容!I39="","",INDEX($F$4:$F$178*成就内容!I$124/SUM(成就内容!$D$124:$BZ$124),成就内容!I95,1)-SUM(R$169:R200))</f>
        <v>0</v>
      </c>
      <c r="S201" s="41">
        <f>IF(成就内容!J39="","",INDEX($F$4:$F$178*成就内容!J$124/SUM(成就内容!$D$124:$BZ$124),成就内容!J95,1)-SUM(S$169:S200))</f>
        <v>0</v>
      </c>
      <c r="T201" s="41">
        <f>IF(成就内容!K39="","",INDEX($F$4:$F$178*成就内容!K$124/SUM(成就内容!$D$124:$BZ$124),成就内容!K95,1)-SUM(T$169:T200))</f>
        <v>0</v>
      </c>
      <c r="U201" s="41">
        <f>IF(成就内容!L39="","",INDEX($F$4:$F$178*成就内容!L$124/SUM(成就内容!$D$124:$BZ$124),成就内容!L95,1)-SUM(U$169:U200))</f>
        <v>0</v>
      </c>
      <c r="V201" s="41">
        <f>IF(成就内容!M39="","",INDEX($F$4:$F$178*成就内容!M$124/SUM(成就内容!$D$124:$BZ$124),成就内容!M95,1)-SUM(V$169:V200))</f>
        <v>12849506.57894738</v>
      </c>
      <c r="W201" s="41" t="str">
        <f>IF(成就内容!N39="","",INDEX($F$4:$F$178*成就内容!N$124/SUM(成就内容!$D$124:$BZ$124),成就内容!N95,1)-SUM(W$169:W200))</f>
        <v/>
      </c>
      <c r="X201" s="41" t="str">
        <f>IF(成就内容!O39="","",INDEX($F$4:$F$178*成就内容!O$124/SUM(成就内容!$D$124:$BZ$124),成就内容!O95,1)-SUM(X$169:X200))</f>
        <v/>
      </c>
      <c r="Y201" s="41" t="str">
        <f>IF(成就内容!P39="","",INDEX($F$4:$F$178*成就内容!P$124/SUM(成就内容!$D$124:$BZ$124),成就内容!P95,1)-SUM(Y$169:Y200))</f>
        <v/>
      </c>
      <c r="Z201" s="41">
        <f>IF(成就内容!Q39="","",INDEX($F$4:$F$178*成就内容!Q$124/SUM(成就内容!$D$124:$BZ$124),成就内容!Q95,1)-SUM(Z$169:Z200))</f>
        <v>0</v>
      </c>
      <c r="AA201" s="41">
        <f>IF(成就内容!R39="","",INDEX($F$4:$F$178*成就内容!R$124/SUM(成就内容!$D$124:$BZ$124),成就内容!R95,1)-SUM(AA$169:AA200))</f>
        <v>0</v>
      </c>
      <c r="AB201" s="41">
        <f>IF(成就内容!S39="","",INDEX($F$4:$F$178*成就内容!S$124/SUM(成就内容!$D$124:$BZ$124),成就内容!S95,1)-SUM(AB$169:AB200))</f>
        <v>0</v>
      </c>
      <c r="AC201" s="41">
        <f>IF(成就内容!T39="","",INDEX($F$4:$F$178*成就内容!T$124/SUM(成就内容!$D$124:$BZ$124),成就内容!T95,1)-SUM(AC$169:AC200))</f>
        <v>0</v>
      </c>
      <c r="AD201" s="41">
        <f>IF(成就内容!U39="","",INDEX($F$4:$F$178*成就内容!U$124/SUM(成就内容!$D$124:$BZ$124),成就内容!U95,1)-SUM(AD$169:AD200))</f>
        <v>0</v>
      </c>
      <c r="AE201" s="41">
        <f>IF(成就内容!V39="","",INDEX($F$4:$F$178*成就内容!V$124/SUM(成就内容!$D$124:$BZ$124),成就内容!V95,1)-SUM(AE$169:AE200))</f>
        <v>12849506.578947365</v>
      </c>
      <c r="AF201" s="41" t="str">
        <f>IF(成就内容!W39="","",INDEX($F$4:$F$178*成就内容!W$124/SUM(成就内容!$D$124:$BZ$124),成就内容!W95,1)-SUM(AF$169:AF200))</f>
        <v/>
      </c>
      <c r="AG201" s="41" t="str">
        <f>IF(成就内容!X39="","",INDEX($F$4:$F$178*成就内容!X$124/SUM(成就内容!$D$124:$BZ$124),成就内容!X95,1)-SUM(AG$169:AG200))</f>
        <v/>
      </c>
      <c r="AH201" s="41" t="str">
        <f>IF(成就内容!Y39="","",INDEX($F$4:$F$178*成就内容!Y$124/SUM(成就内容!$D$124:$BZ$124),成就内容!Y95,1)-SUM(AH$169:AH200))</f>
        <v/>
      </c>
      <c r="AI201" s="41" t="str">
        <f>IF(成就内容!Z39="","",INDEX($F$4:$F$178*成就内容!Z$124/SUM(成就内容!$D$124:$BZ$124),成就内容!Z95,1)-SUM(AI$169:AI200))</f>
        <v/>
      </c>
      <c r="AJ201" s="41" t="str">
        <f>IF(成就内容!AA39="","",INDEX($F$4:$F$178*成就内容!AA$124/SUM(成就内容!$D$124:$BZ$124),成就内容!AA95,1)-SUM(AJ$169:AJ200))</f>
        <v/>
      </c>
      <c r="AK201" s="41" t="str">
        <f>IF(成就内容!AB39="","",INDEX($F$4:$F$178*成就内容!AB$124/SUM(成就内容!$D$124:$BZ$124),成就内容!AB95,1)-SUM(AK$169:AK200))</f>
        <v/>
      </c>
      <c r="AL201" s="41">
        <f>IF(成就内容!AC39="","",INDEX($F$4:$F$178*成就内容!AC$124/SUM(成就内容!$D$124:$BZ$124),成就内容!AC95,1)-SUM(AL$169:AL200))</f>
        <v>6424753.2894736901</v>
      </c>
      <c r="AM201" s="41">
        <f>IF(成就内容!AD39="","",INDEX($F$4:$F$178*成就内容!AD$124/SUM(成就内容!$D$124:$BZ$124),成就内容!AD95,1)-SUM(AM$169:AM200))</f>
        <v>6424753.2894736826</v>
      </c>
      <c r="AN201" s="41">
        <f>IF(成就内容!AE39="","",INDEX($F$4:$F$178*成就内容!AE$124/SUM(成就内容!$D$124:$BZ$124),成就内容!AE95,1)-SUM(AN$169:AN200))</f>
        <v>6424753.2894736826</v>
      </c>
      <c r="AO201" s="41">
        <f>IF(成就内容!AF39="","",INDEX($F$4:$F$178*成就内容!AF$124/SUM(成就内容!$D$124:$BZ$124),成就内容!AF95,1)-SUM(AO$169:AO200))</f>
        <v>6424753.2894736826</v>
      </c>
      <c r="AP201" s="41">
        <f>IF(成就内容!AG39="","",INDEX($F$4:$F$178*成就内容!AG$124/SUM(成就内容!$D$124:$BZ$124),成就内容!AG95,1)-SUM(AP$169:AP200))</f>
        <v>0</v>
      </c>
      <c r="AQ201" s="41" t="str">
        <f>IF(成就内容!AH39="","",INDEX($F$4:$F$178*成就内容!AH$124/SUM(成就内容!$D$124:$BZ$124),成就内容!AH95,1)-SUM(AQ$169:AQ200))</f>
        <v/>
      </c>
      <c r="AR201" s="41">
        <f>IF(成就内容!AI39="","",INDEX($F$4:$F$178*成就内容!AI$124/SUM(成就内容!$D$124:$BZ$124),成就内容!AI95,1)-SUM(AR$169:AR200))</f>
        <v>0</v>
      </c>
      <c r="AS201" s="41">
        <f>IF(成就内容!AJ39="","",INDEX($F$4:$F$178*成就内容!AJ$124/SUM(成就内容!$D$124:$BZ$124),成就内容!AJ95,1)-SUM(AS$169:AS200))</f>
        <v>0</v>
      </c>
      <c r="AT201" s="41" t="str">
        <f>IF(成就内容!AK39="","",INDEX($F$4:$F$178*成就内容!AK$124/SUM(成就内容!$D$124:$BZ$124),成就内容!AK95,1)-SUM(AT$169:AT200))</f>
        <v/>
      </c>
      <c r="AU201" s="41" t="str">
        <f>IF(成就内容!AL39="","",INDEX($F$4:$F$178*成就内容!AL$124/SUM(成就内容!$D$124:$BZ$124),成就内容!AL95,1)-SUM(AU$169:AU200))</f>
        <v/>
      </c>
      <c r="AV201" s="41" t="str">
        <f>IF(成就内容!AM39="","",INDEX($F$4:$F$178*成就内容!AM$124/SUM(成就内容!$D$124:$BZ$124),成就内容!AM95,1)-SUM(AV$169:AV200))</f>
        <v/>
      </c>
      <c r="AW201" s="41" t="str">
        <f>IF(成就内容!AN39="","",INDEX($F$4:$F$178*成就内容!AN$124/SUM(成就内容!$D$124:$BZ$124),成就内容!AN95,1)-SUM(AW$169:AW200))</f>
        <v/>
      </c>
      <c r="AX201" s="41">
        <f>IF(成就内容!AO39="","",INDEX($F$4:$F$178*成就内容!AO$124/SUM(成就内容!$D$124:$BZ$124),成就内容!AO95,1)-SUM(AX$169:AX200))</f>
        <v>0</v>
      </c>
      <c r="AY201" s="41">
        <f>IF(成就内容!AP39="","",INDEX($F$4:$F$178*成就内容!AP$124/SUM(成就内容!$D$124:$BZ$124),成就内容!AP95,1)-SUM(AY$169:AY200))</f>
        <v>0</v>
      </c>
      <c r="AZ201" s="41">
        <f>IF(成就内容!AQ39="","",INDEX($F$4:$F$178*成就内容!AQ$124/SUM(成就内容!$D$124:$BZ$124),成就内容!AQ95,1)-SUM(AZ$169:AZ200))</f>
        <v>0</v>
      </c>
      <c r="BA201" s="41">
        <f>IF(成就内容!AR39="","",INDEX($F$4:$F$178*成就内容!AR$124/SUM(成就内容!$D$124:$BZ$124),成就内容!AR95,1)-SUM(BA$169:BA200))</f>
        <v>0</v>
      </c>
      <c r="BB201" s="41">
        <f>IF(成就内容!AS39="","",INDEX($F$4:$F$178*成就内容!AS$124/SUM(成就内容!$D$124:$BZ$124),成就内容!AS95,1)-SUM(BB$169:BB200))</f>
        <v>0</v>
      </c>
      <c r="BC201" s="41">
        <f>IF(成就内容!AT39="","",INDEX($F$4:$F$178*成就内容!AT$124/SUM(成就内容!$D$124:$BZ$124),成就内容!AT95,1)-SUM(BC$169:BC200))</f>
        <v>0</v>
      </c>
      <c r="BD201" s="41">
        <f>IF(成就内容!AU39="","",INDEX($F$4:$F$178*成就内容!AU$124/SUM(成就内容!$D$124:$BZ$124),成就内容!AU95,1)-SUM(BD$169:BD200))</f>
        <v>12849506.578947395</v>
      </c>
      <c r="BE201" s="41" t="str">
        <f>IF(成就内容!AV39="","",INDEX($F$4:$F$178*成就内容!AV$124/SUM(成就内容!$D$124:$BZ$124),成就内容!AV95,1)-SUM(BE$169:BE200))</f>
        <v/>
      </c>
      <c r="BF201" s="41">
        <f>IF(成就内容!AW39="","",INDEX($F$4:$F$178*成就内容!AW$124/SUM(成就内容!$D$124:$BZ$124),成就内容!AW95,1)-SUM(BF$169:BF200))</f>
        <v>0</v>
      </c>
      <c r="BG201" s="41">
        <f>IF(成就内容!AX39="","",INDEX($F$4:$F$178*成就内容!AX$124/SUM(成就内容!$D$124:$BZ$124),成就内容!AX95,1)-SUM(BG$169:BG200))</f>
        <v>12849506.578947395</v>
      </c>
      <c r="BH201" s="41">
        <f>IF(成就内容!AY39="","",INDEX($F$4:$F$178*成就内容!AY$124/SUM(成就内容!$D$124:$BZ$124),成就内容!AY95,1)-SUM(BH$169:BH200))</f>
        <v>0</v>
      </c>
      <c r="BI201" s="41">
        <f>IF(成就内容!AZ39="","",INDEX($F$4:$F$178*成就内容!AZ$124/SUM(成就内容!$D$124:$BZ$124),成就内容!AZ95,1)-SUM(BI$169:BI200))</f>
        <v>0</v>
      </c>
      <c r="BJ201" s="41">
        <f>IF(成就内容!BA39="","",INDEX($F$4:$F$178*成就内容!BA$124/SUM(成就内容!$D$124:$BZ$124),成就内容!BA95,1)-SUM(BJ$169:BJ200))</f>
        <v>0</v>
      </c>
      <c r="BK201" s="41" t="str">
        <f>IF(成就内容!BB39="","",INDEX($F$4:$F$178*成就内容!BB$124/SUM(成就内容!$D$124:$BZ$124),成就内容!BB95,1)-SUM(BK$169:BK200))</f>
        <v/>
      </c>
      <c r="BL201" s="41">
        <f>IF(成就内容!BC39="","",INDEX($F$4:$F$178*成就内容!BC$124/SUM(成就内容!$D$124:$BZ$124),成就内容!BC95,1)-SUM(BL$169:BL200))</f>
        <v>12849506.578947365</v>
      </c>
      <c r="BM201" s="41">
        <f>IF(成就内容!BD39="","",INDEX($F$4:$F$178*成就内容!BD$124/SUM(成就内容!$D$124:$BZ$124),成就内容!BD95,1)-SUM(BM$169:BM200))</f>
        <v>0</v>
      </c>
      <c r="BN201" s="41">
        <f>IF(成就内容!BE39="","",INDEX($F$4:$F$178*成就内容!BE$124/SUM(成就内容!$D$124:$BZ$124),成就内容!BE95,1)-SUM(BN$169:BN200))</f>
        <v>0</v>
      </c>
      <c r="BO201" s="41">
        <f>IF(成就内容!BF39="","",INDEX($F$4:$F$178*成就内容!BF$124/SUM(成就内容!$D$124:$BZ$124),成就内容!BF95,1)-SUM(BO$169:BO200))</f>
        <v>0</v>
      </c>
      <c r="BP201" s="41">
        <f>IF(成就内容!BG39="","",INDEX($F$4:$F$178*成就内容!BG$124/SUM(成就内容!$D$124:$BZ$124),成就内容!BG95,1)-SUM(BP$169:BP200))</f>
        <v>0</v>
      </c>
      <c r="BQ201" s="41" t="str">
        <f>IF(成就内容!BH39="","",INDEX($F$4:$F$178*成就内容!BH$124/SUM(成就内容!$D$124:$BZ$124),成就内容!BH95,1)-SUM(BQ$169:BQ200))</f>
        <v/>
      </c>
      <c r="BR201" s="41" t="str">
        <f>IF(成就内容!BI39="","",INDEX($F$4:$F$178*成就内容!BI$124/SUM(成就内容!$D$124:$BZ$124),成就内容!BI95,1)-SUM(BR$169:BR200))</f>
        <v/>
      </c>
      <c r="BS201" s="41">
        <f>IF(成就内容!BJ39="","",INDEX($F$4:$F$178*成就内容!BJ$124/SUM(成就内容!$D$124:$BZ$124),成就内容!BJ95,1)-SUM(BS$169:BS200))</f>
        <v>0</v>
      </c>
      <c r="BT201" s="41">
        <f>IF(成就内容!BK39="","",INDEX($F$4:$F$178*成就内容!BK$124/SUM(成就内容!$D$124:$BZ$124),成就内容!BK95,1)-SUM(BT$169:BT200))</f>
        <v>0</v>
      </c>
      <c r="BU201" s="41">
        <f>IF(成就内容!BL39="","",INDEX($F$4:$F$178*成就内容!BL$124/SUM(成就内容!$D$124:$BZ$124),成就内容!BL95,1)-SUM(BU$169:BU200))</f>
        <v>6424753.2894736826</v>
      </c>
      <c r="BV201" s="41">
        <f>IF(成就内容!BM39="","",INDEX($F$4:$F$178*成就内容!BM$124/SUM(成就内容!$D$124:$BZ$124),成就内容!BM95,1)-SUM(BV$169:BV200))</f>
        <v>0</v>
      </c>
      <c r="BW201" s="41" t="str">
        <f>IF(成就内容!BN39="","",INDEX($F$4:$F$178*成就内容!BN$124/SUM(成就内容!$D$124:$BZ$124),成就内容!BN95,1)-SUM(BW$169:BW200))</f>
        <v/>
      </c>
      <c r="BX201" s="41">
        <f>IF(成就内容!BO39="","",INDEX($F$4:$F$178*成就内容!BO$124/SUM(成就内容!$D$124:$BZ$124),成就内容!BO95,1)-SUM(BX$169:BX200))</f>
        <v>0</v>
      </c>
      <c r="BY201" s="41">
        <f>IF(成就内容!BP39="","",INDEX($F$4:$F$178*成就内容!BP$124/SUM(成就内容!$D$124:$BZ$124),成就内容!BP95,1)-SUM(BY$169:BY200))</f>
        <v>0</v>
      </c>
      <c r="BZ201" s="41">
        <f>IF(成就内容!BQ39="","",INDEX($F$4:$F$178*成就内容!BQ$124/SUM(成就内容!$D$124:$BZ$124),成就内容!BQ95,1)-SUM(BZ$169:BZ200))</f>
        <v>0</v>
      </c>
      <c r="CA201" s="41" t="str">
        <f>IF(成就内容!BR39="","",INDEX($F$4:$F$178*成就内容!BR$124/SUM(成就内容!$D$124:$BZ$124),成就内容!BR95,1)-SUM(CA$169:CA200))</f>
        <v/>
      </c>
      <c r="CB201" s="41" t="str">
        <f>IF(成就内容!BS39="","",INDEX($F$4:$F$178*成就内容!BS$124/SUM(成就内容!$D$124:$BZ$124),成就内容!BS95,1)-SUM(CB$169:CB200))</f>
        <v/>
      </c>
      <c r="CC201" s="41">
        <f>IF(成就内容!BT39="","",INDEX($F$4:$F$178*成就内容!BT$124/SUM(成就内容!$D$124:$BZ$124),成就内容!BT95,1)-SUM(CC$169:CC200))</f>
        <v>0</v>
      </c>
      <c r="CD201" s="41">
        <f>IF(成就内容!BU39="","",INDEX($F$4:$F$178*成就内容!BU$124/SUM(成就内容!$D$124:$BZ$124),成就内容!BU95,1)-SUM(CD$169:CD200))</f>
        <v>0</v>
      </c>
      <c r="CE201" s="41" t="str">
        <f>IF(成就内容!BV39="","",INDEX($F$4:$F$178*成就内容!BV$124/SUM(成就内容!$D$124:$BZ$124),成就内容!BV95,1)-SUM(CE$169:CE200))</f>
        <v/>
      </c>
      <c r="CF201" s="41">
        <f>IF(成就内容!BW39="","",INDEX($F$4:$F$178*成就内容!BW$124/SUM(成就内容!$D$124:$BZ$124),成就内容!BW95,1)-SUM(CF$169:CF200))</f>
        <v>0</v>
      </c>
      <c r="CG201" s="41">
        <f>IF(成就内容!BX39="","",INDEX($F$4:$F$178*成就内容!BX$124/SUM(成就内容!$D$124:$BZ$124),成就内容!BX95,1)-SUM(CG$169:CG200))</f>
        <v>0</v>
      </c>
      <c r="CH201" s="41">
        <f>IF(成就内容!BY39="","",INDEX($F$4:$F$178*成就内容!BY$124/SUM(成就内容!$D$124:$BZ$124),成就内容!BY95,1)-SUM(CH$169:CH200))</f>
        <v>0</v>
      </c>
      <c r="CI201" s="41">
        <f>IF(成就内容!BZ39="","",INDEX($F$4:$F$178*成就内容!BZ$124/SUM(成就内容!$D$124:$BZ$124),成就内容!BZ95,1)-SUM(CI$169:CI200))</f>
        <v>0</v>
      </c>
      <c r="CK201" s="19"/>
      <c r="CM201" s="43">
        <v>33</v>
      </c>
      <c r="CN201" s="41">
        <f>IF(M201="","",IF(成就内容!D$124&lt;&gt;"",MAX(ROUNDUP(SMALL(M$169:M$218,$L201)/1000,0)*1000,1000),0))</f>
        <v>0</v>
      </c>
      <c r="CO201" s="41" t="str">
        <f>IF(N201="","",IF(成就内容!E$124&lt;&gt;"",MAX(ROUNDUP(SMALL(N$169:N$218,$L201)/1000,0)*1000,1000),0))</f>
        <v/>
      </c>
      <c r="CP201" s="41" t="str">
        <f>IF(O201="","",IF(成就内容!F$124&lt;&gt;"",MAX(ROUNDUP(SMALL(O$169:O$218,$L201)/1000,0)*1000,1000),0))</f>
        <v/>
      </c>
      <c r="CQ201" s="41" t="str">
        <f>IF(P201="","",IF(成就内容!G$124&lt;&gt;"",MAX(ROUNDUP(SMALL(P$169:P$218,$L201)/1000,0)*1000,1000),0))</f>
        <v/>
      </c>
      <c r="CR201" s="41">
        <f>IF(Q201="","",IF(成就内容!H$124&lt;&gt;"",MAX(ROUNDUP(SMALL(Q$169:Q$218,$L201)/1000,0)*1000,1000),0))</f>
        <v>0</v>
      </c>
      <c r="CS201" s="41">
        <f>IF(R201="","",IF(成就内容!I$124&lt;&gt;"",MAX(ROUNDUP(SMALL(R$169:R$218,$L201)/1000,0)*1000,1000),0))</f>
        <v>0</v>
      </c>
      <c r="CT201" s="41">
        <f>IF(S201="","",IF(成就内容!J$124&lt;&gt;"",MAX(ROUNDUP(SMALL(S$169:S$218,$L201)/1000,0)*1000,1000),0))</f>
        <v>0</v>
      </c>
      <c r="CU201" s="41">
        <f>IF(T201="","",IF(成就内容!K$124&lt;&gt;"",MAX(ROUNDUP(SMALL(T$169:T$218,$L201)/1000,0)*1000,1000),0))</f>
        <v>0</v>
      </c>
      <c r="CV201" s="41">
        <f>IF(U201="","",IF(成就内容!L$124&lt;&gt;"",MAX(ROUNDUP(SMALL(U$169:U$218,$L201)/1000,0)*1000,1000),0))</f>
        <v>0</v>
      </c>
      <c r="CW201" s="41">
        <f>IF(V201="","",IF(成就内容!M$124&lt;&gt;"",MAX(ROUNDUP(SMALL(V$169:V$218,$L201)/1000,0)*1000,1000),0))</f>
        <v>12850000</v>
      </c>
      <c r="CX201" s="41" t="str">
        <f>IF(W201="","",IF(成就内容!N$124&lt;&gt;"",MAX(ROUNDUP(SMALL(W$169:W$218,$L201)/1000,0)*1000,1000),0))</f>
        <v/>
      </c>
      <c r="CY201" s="41" t="str">
        <f>IF(X201="","",IF(成就内容!O$124&lt;&gt;"",MAX(ROUNDUP(SMALL(X$169:X$218,$L201)/1000,0)*1000,1000),0))</f>
        <v/>
      </c>
      <c r="CZ201" s="41" t="str">
        <f>IF(Y201="","",IF(成就内容!P$124&lt;&gt;"",MAX(ROUNDUP(SMALL(Y$169:Y$218,$L201)/1000,0)*1000,1000),0))</f>
        <v/>
      </c>
      <c r="DA201" s="41">
        <f>IF(Z201="","",IF(成就内容!Q$124&lt;&gt;"",MAX(ROUNDUP(SMALL(Z$169:Z$218,$L201)/1000,0)*1000,1000),0))</f>
        <v>0</v>
      </c>
      <c r="DB201" s="41">
        <f>IF(AA201="","",IF(成就内容!R$124&lt;&gt;"",MAX(ROUNDUP(SMALL(AA$169:AA$218,$L201)/1000,0)*1000,1000),0))</f>
        <v>0</v>
      </c>
      <c r="DC201" s="41">
        <f>IF(AB201="","",IF(成就内容!S$124&lt;&gt;"",MAX(ROUNDUP(SMALL(AB$169:AB$218,$L201)/1000,0)*1000,1000),0))</f>
        <v>0</v>
      </c>
      <c r="DD201" s="41">
        <f>IF(AC201="","",IF(成就内容!T$124&lt;&gt;"",MAX(ROUNDUP(SMALL(AC$169:AC$218,$L201)/1000,0)*1000,1000),0))</f>
        <v>0</v>
      </c>
      <c r="DE201" s="41">
        <f>IF(AD201="","",IF(成就内容!U$124&lt;&gt;"",MAX(ROUNDUP(SMALL(AD$169:AD$218,$L201)/1000,0)*1000,1000),0))</f>
        <v>0</v>
      </c>
      <c r="DF201" s="41">
        <f>IF(AE201="","",IF(成就内容!V$124&lt;&gt;"",MAX(ROUNDUP(SMALL(AE$169:AE$218,$L201)/1000,0)*1000,1000),0))</f>
        <v>12850000</v>
      </c>
      <c r="DG201" s="41" t="str">
        <f>IF(AF201="","",IF(成就内容!W$124&lt;&gt;"",MAX(ROUNDUP(SMALL(AF$169:AF$218,$L201)/1000,0)*1000,1000),0))</f>
        <v/>
      </c>
      <c r="DH201" s="41" t="str">
        <f>IF(AG201="","",IF(成就内容!X$124&lt;&gt;"",MAX(ROUNDUP(SMALL(AG$169:AG$218,$L201)/1000,0)*1000,1000),0))</f>
        <v/>
      </c>
      <c r="DI201" s="41" t="str">
        <f>IF(AH201="","",IF(成就内容!Y$124&lt;&gt;"",MAX(ROUNDUP(SMALL(AH$169:AH$218,$L201)/1000,0)*1000,1000),0))</f>
        <v/>
      </c>
      <c r="DJ201" s="41" t="str">
        <f>IF(AI201="","",IF(成就内容!Z$124&lt;&gt;"",MAX(ROUNDUP(SMALL(AI$169:AI$218,$L201)/1000,0)*1000,1000),0))</f>
        <v/>
      </c>
      <c r="DK201" s="41" t="str">
        <f>IF(AJ201="","",IF(成就内容!AA$124&lt;&gt;"",MAX(ROUNDUP(SMALL(AJ$169:AJ$218,$L201)/1000,0)*1000,1000),0))</f>
        <v/>
      </c>
      <c r="DL201" s="41" t="str">
        <f>IF(AK201="","",IF(成就内容!AB$124&lt;&gt;"",MAX(ROUNDUP(SMALL(AK$169:AK$218,$L201)/1000,0)*1000,1000),0))</f>
        <v/>
      </c>
      <c r="DM201" s="41">
        <f>IF(AL201="","",IF(成就内容!AC$124&lt;&gt;"",MAX(ROUNDUP(SMALL(AL$169:AL$218,$L201)/1000,0)*1000,1000),0))</f>
        <v>6425000</v>
      </c>
      <c r="DN201" s="41">
        <f>IF(AM201="","",IF(成就内容!AD$124&lt;&gt;"",MAX(ROUNDUP(SMALL(AM$169:AM$218,$L201)/1000,0)*1000,1000),0))</f>
        <v>6425000</v>
      </c>
      <c r="DO201" s="41">
        <f>IF(AN201="","",IF(成就内容!AE$124&lt;&gt;"",MAX(ROUNDUP(SMALL(AN$169:AN$218,$L201)/1000,0)*1000,1000),0))</f>
        <v>6425000</v>
      </c>
      <c r="DP201" s="41">
        <f>IF(AO201="","",IF(成就内容!AF$124&lt;&gt;"",MAX(ROUNDUP(SMALL(AO$169:AO$218,$L201)/1000,0)*1000,1000),0))</f>
        <v>6425000</v>
      </c>
      <c r="DQ201" s="41">
        <f>IF(AP201="","",IF(成就内容!AG$124&lt;&gt;"",MAX(ROUNDUP(SMALL(AP$169:AP$218,$L201)/1000,0)*1000,1000),0))</f>
        <v>0</v>
      </c>
      <c r="DR201" s="41" t="str">
        <f>IF(AQ201="","",IF(成就内容!AH$124&lt;&gt;"",MAX(ROUNDUP(SMALL(AQ$169:AQ$218,$L201)/1000,0)*1000,1000),0))</f>
        <v/>
      </c>
      <c r="DS201" s="41">
        <f>IF(AR201="","",IF(成就内容!AI$124&lt;&gt;"",MAX(ROUNDUP(SMALL(AR$169:AR$218,$L201)/1000,0)*1000,1000),0))</f>
        <v>0</v>
      </c>
      <c r="DT201" s="41">
        <f>IF(AS201="","",IF(成就内容!AJ$124&lt;&gt;"",MAX(ROUNDUP(SMALL(AS$169:AS$218,$L201)/1000,0)*1000,1000),0))</f>
        <v>0</v>
      </c>
      <c r="DU201" s="41" t="str">
        <f>IF(AT201="","",IF(成就内容!AK$124&lt;&gt;"",MAX(ROUNDUP(SMALL(AT$169:AT$218,$L201)/1000,0)*1000,1000),0))</f>
        <v/>
      </c>
      <c r="DV201" s="41" t="str">
        <f>IF(AU201="","",IF(成就内容!AL$124&lt;&gt;"",MAX(ROUNDUP(SMALL(AU$169:AU$218,$L201)/1000,0)*1000,1000),0))</f>
        <v/>
      </c>
      <c r="DW201" s="41" t="str">
        <f>IF(AV201="","",IF(成就内容!AM$124&lt;&gt;"",MAX(ROUNDUP(SMALL(AV$169:AV$218,$L201)/1000,0)*1000,1000),0))</f>
        <v/>
      </c>
      <c r="DX201" s="41" t="str">
        <f>IF(AW201="","",IF(成就内容!AN$124&lt;&gt;"",MAX(ROUNDUP(SMALL(AW$169:AW$218,$L201)/1000,0)*1000,1000),0))</f>
        <v/>
      </c>
      <c r="DY201" s="41">
        <f>IF(AX201="","",IF(成就内容!AO$124&lt;&gt;"",MAX(ROUNDUP(SMALL(AX$169:AX$218,$L201)/1000,0)*1000,1000),0))</f>
        <v>0</v>
      </c>
      <c r="DZ201" s="41">
        <f>IF(AY201="","",IF(成就内容!AP$124&lt;&gt;"",MAX(ROUNDUP(SMALL(AY$169:AY$218,$L201)/1000,0)*1000,1000),0))</f>
        <v>0</v>
      </c>
      <c r="EA201" s="41">
        <f>IF(AZ201="","",IF(成就内容!AQ$124&lt;&gt;"",MAX(ROUNDUP(SMALL(AZ$169:AZ$218,$L201)/1000,0)*1000,1000),0))</f>
        <v>0</v>
      </c>
      <c r="EB201" s="41">
        <f>IF(BA201="","",IF(成就内容!AR$124&lt;&gt;"",MAX(ROUNDUP(SMALL(BA$169:BA$218,$L201)/1000,0)*1000,1000),0))</f>
        <v>0</v>
      </c>
      <c r="EC201" s="41">
        <f>IF(BB201="","",IF(成就内容!AS$124&lt;&gt;"",MAX(ROUNDUP(SMALL(BB$169:BB$218,$L201)/1000,0)*1000,1000),0))</f>
        <v>0</v>
      </c>
      <c r="ED201" s="41">
        <f>IF(BC201="","",IF(成就内容!AT$124&lt;&gt;"",MAX(ROUNDUP(SMALL(BC$169:BC$218,$L201)/1000,0)*1000,1000),0))</f>
        <v>0</v>
      </c>
      <c r="EE201" s="41">
        <f>IF(BD201="","",IF(成就内容!AU$124&lt;&gt;"",MAX(ROUNDUP(SMALL(BD$169:BD$218,$L201)/1000,0)*1000,1000),0))</f>
        <v>12850000</v>
      </c>
      <c r="EF201" s="41" t="str">
        <f>IF(BE201="","",IF(成就内容!AV$124&lt;&gt;"",MAX(ROUNDUP(SMALL(BE$169:BE$218,$L201)/1000,0)*1000,1000),0))</f>
        <v/>
      </c>
      <c r="EG201" s="41">
        <f>IF(BF201="","",IF(成就内容!AW$124&lt;&gt;"",MAX(ROUNDUP(SMALL(BF$169:BF$218,$L201)/1000,0)*1000,1000),0))</f>
        <v>0</v>
      </c>
      <c r="EH201" s="41">
        <f>IF(BG201="","",IF(成就内容!AX$124&lt;&gt;"",MAX(ROUNDUP(SMALL(BG$169:BG$218,$L201)/1000,0)*1000,1000),0))</f>
        <v>12850000</v>
      </c>
      <c r="EI201" s="41">
        <f>IF(BH201="","",IF(成就内容!AY$124&lt;&gt;"",MAX(ROUNDUP(SMALL(BH$169:BH$218,$L201)/1000,0)*1000,1000),0))</f>
        <v>0</v>
      </c>
      <c r="EJ201" s="41">
        <f>IF(BI201="","",IF(成就内容!AZ$124&lt;&gt;"",MAX(ROUNDUP(SMALL(BI$169:BI$218,$L201)/1000,0)*1000,1000),0))</f>
        <v>0</v>
      </c>
      <c r="EK201" s="41">
        <f>IF(BJ201="","",IF(成就内容!BA$124&lt;&gt;"",MAX(ROUNDUP(SMALL(BJ$169:BJ$218,$L201)/1000,0)*1000,1000),0))</f>
        <v>0</v>
      </c>
      <c r="EL201" s="41" t="str">
        <f>IF(BK201="","",IF(成就内容!BB$124&lt;&gt;"",MAX(ROUNDUP(SMALL(BK$169:BK$218,$L201)/1000,0)*1000,1000),0))</f>
        <v/>
      </c>
      <c r="EM201" s="41">
        <f>IF(BL201="","",IF(成就内容!BC$124&lt;&gt;"",MAX(ROUNDUP(SMALL(BL$169:BL$218,$L201)/1000,0)*1000,1000),0))</f>
        <v>12850000</v>
      </c>
      <c r="EN201" s="41">
        <f>IF(BM201="","",IF(成就内容!BD$124&lt;&gt;"",MAX(ROUNDUP(SMALL(BM$169:BM$218,$L201)/1000,0)*1000,1000),0))</f>
        <v>0</v>
      </c>
      <c r="EO201" s="41">
        <f>IF(BN201="","",IF(成就内容!BE$124&lt;&gt;"",MAX(ROUNDUP(SMALL(BN$169:BN$218,$L201)/1000,0)*1000,1000),0))</f>
        <v>0</v>
      </c>
      <c r="EP201" s="41">
        <f>IF(BO201="","",IF(成就内容!BF$124&lt;&gt;"",MAX(ROUNDUP(SMALL(BO$169:BO$218,$L201)/1000,0)*1000,1000),0))</f>
        <v>0</v>
      </c>
      <c r="EQ201" s="41">
        <f>IF(BP201="","",IF(成就内容!BG$124&lt;&gt;"",MAX(ROUNDUP(SMALL(BP$169:BP$218,$L201)/1000,0)*1000,1000),0))</f>
        <v>0</v>
      </c>
      <c r="ER201" s="41" t="str">
        <f>IF(BQ201="","",IF(成就内容!BH$124&lt;&gt;"",MAX(ROUNDUP(SMALL(BQ$169:BQ$218,$L201)/1000,0)*1000,1000),0))</f>
        <v/>
      </c>
      <c r="ES201" s="41" t="str">
        <f>IF(BR201="","",IF(成就内容!BI$124&lt;&gt;"",MAX(ROUNDUP(SMALL(BR$169:BR$218,$L201)/1000,0)*1000,1000),0))</f>
        <v/>
      </c>
      <c r="ET201" s="41">
        <f>IF(BS201="","",IF(成就内容!BJ$124&lt;&gt;"",MAX(ROUNDUP(SMALL(BS$169:BS$218,$L201)/1000,0)*1000,1000),0))</f>
        <v>0</v>
      </c>
      <c r="EU201" s="41">
        <f>IF(BT201="","",IF(成就内容!BK$124&lt;&gt;"",MAX(ROUNDUP(SMALL(BT$169:BT$218,$L201)/1000,0)*1000,1000),0))</f>
        <v>0</v>
      </c>
      <c r="EV201" s="41">
        <f>IF(BU201="","",IF(成就内容!BL$124&lt;&gt;"",MAX(ROUNDUP(SMALL(BU$169:BU$218,$L201)/1000,0)*1000,1000),0))</f>
        <v>6425000</v>
      </c>
      <c r="EW201" s="41">
        <f>IF(BV201="","",IF(成就内容!BM$124&lt;&gt;"",MAX(ROUNDUP(SMALL(BV$169:BV$218,$L201)/1000,0)*1000,1000),0))</f>
        <v>0</v>
      </c>
      <c r="EX201" s="41" t="str">
        <f>IF(BW201="","",IF(成就内容!BN$124&lt;&gt;"",MAX(ROUNDUP(SMALL(BW$169:BW$218,$L201)/1000,0)*1000,1000),0))</f>
        <v/>
      </c>
      <c r="EY201" s="41">
        <f>IF(BX201="","",IF(成就内容!BO$124&lt;&gt;"",MAX(ROUNDUP(SMALL(BX$169:BX$218,$L201)/1000,0)*1000,1000),0))</f>
        <v>0</v>
      </c>
      <c r="EZ201" s="41">
        <f>IF(BY201="","",IF(成就内容!BP$124&lt;&gt;"",MAX(ROUNDUP(SMALL(BY$169:BY$218,$L201)/1000,0)*1000,1000),0))</f>
        <v>0</v>
      </c>
      <c r="FA201" s="41">
        <f>IF(BZ201="","",IF(成就内容!BQ$124&lt;&gt;"",MAX(ROUNDUP(SMALL(BZ$169:BZ$218,$L201)/1000,0)*1000,1000),0))</f>
        <v>0</v>
      </c>
      <c r="FB201" s="41" t="str">
        <f>IF(CA201="","",IF(成就内容!BR$124&lt;&gt;"",MAX(ROUNDUP(SMALL(CA$169:CA$218,$L201)/1000,0)*1000,1000),0))</f>
        <v/>
      </c>
      <c r="FC201" s="41" t="str">
        <f>IF(CB201="","",IF(成就内容!BS$124&lt;&gt;"",MAX(ROUNDUP(SMALL(CB$169:CB$218,$L201)/1000,0)*1000,1000),0))</f>
        <v/>
      </c>
      <c r="FD201" s="41">
        <f>IF(CC201="","",IF(成就内容!BT$124&lt;&gt;"",MAX(ROUNDUP(SMALL(CC$169:CC$218,$L201)/1000,0)*1000,1000),0))</f>
        <v>0</v>
      </c>
      <c r="FE201" s="41">
        <f>IF(CD201="","",IF(成就内容!BU$124&lt;&gt;"",MAX(ROUNDUP(SMALL(CD$169:CD$218,$L201)/1000,0)*1000,1000),0))</f>
        <v>0</v>
      </c>
      <c r="FF201" s="41" t="str">
        <f>IF(CE201="","",IF(成就内容!BV$124&lt;&gt;"",MAX(ROUNDUP(SMALL(CE$169:CE$218,$L201)/1000,0)*1000,1000),0))</f>
        <v/>
      </c>
      <c r="FG201" s="41">
        <f>IF(CF201="","",IF(成就内容!BW$124&lt;&gt;"",MAX(ROUNDUP(SMALL(CF$169:CF$218,$L201)/1000,0)*1000,1000),0))</f>
        <v>0</v>
      </c>
      <c r="FH201" s="41">
        <f>IF(CG201="","",IF(成就内容!BX$124&lt;&gt;"",MAX(ROUNDUP(SMALL(CG$169:CG$218,$L201)/1000,0)*1000,1000),0))</f>
        <v>0</v>
      </c>
      <c r="FI201" s="41">
        <f>IF(CH201="","",IF(成就内容!BY$124&lt;&gt;"",MAX(ROUNDUP(SMALL(CH$169:CH$218,$L201)/1000,0)*1000,1000),0))</f>
        <v>0</v>
      </c>
      <c r="FJ201" s="41">
        <f>IF(CI201="","",IF(成就内容!BZ$124&lt;&gt;"",MAX(ROUNDUP(SMALL(CI$169:CI$218,$L201)/1000,0)*1000,1000),0))</f>
        <v>0</v>
      </c>
    </row>
    <row r="202" spans="10:166" s="96" customFormat="1" x14ac:dyDescent="0.15">
      <c r="J202" s="19"/>
      <c r="L202" s="43">
        <v>34</v>
      </c>
      <c r="M202" s="41">
        <f>IF(成就内容!D40="","",INDEX($F$4:$F$178*成就内容!D$124/SUM(成就内容!$D$124:$BZ$124),成就内容!D96,1)-SUM(M$169:M201))</f>
        <v>0</v>
      </c>
      <c r="N202" s="41" t="str">
        <f>IF(成就内容!E40="","",INDEX($F$4:$F$178*成就内容!E$124/SUM(成就内容!$D$124:$BZ$124),成就内容!E96,1)-SUM(N$169:N201))</f>
        <v/>
      </c>
      <c r="O202" s="41" t="str">
        <f>IF(成就内容!F40="","",INDEX($F$4:$F$178*成就内容!F$124/SUM(成就内容!$D$124:$BZ$124),成就内容!F96,1)-SUM(O$169:O201))</f>
        <v/>
      </c>
      <c r="P202" s="41" t="str">
        <f>IF(成就内容!G40="","",INDEX($F$4:$F$178*成就内容!G$124/SUM(成就内容!$D$124:$BZ$124),成就内容!G96,1)-SUM(P$169:P201))</f>
        <v/>
      </c>
      <c r="Q202" s="41">
        <f>IF(成就内容!H40="","",INDEX($F$4:$F$178*成就内容!H$124/SUM(成就内容!$D$124:$BZ$124),成就内容!H96,1)-SUM(Q$169:Q201))</f>
        <v>0</v>
      </c>
      <c r="R202" s="41">
        <f>IF(成就内容!I40="","",INDEX($F$4:$F$178*成就内容!I$124/SUM(成就内容!$D$124:$BZ$124),成就内容!I96,1)-SUM(R$169:R201))</f>
        <v>0</v>
      </c>
      <c r="S202" s="41">
        <f>IF(成就内容!J40="","",INDEX($F$4:$F$178*成就内容!J$124/SUM(成就内容!$D$124:$BZ$124),成就内容!J96,1)-SUM(S$169:S201))</f>
        <v>0</v>
      </c>
      <c r="T202" s="41">
        <f>IF(成就内容!K40="","",INDEX($F$4:$F$178*成就内容!K$124/SUM(成就内容!$D$124:$BZ$124),成就内容!K96,1)-SUM(T$169:T201))</f>
        <v>0</v>
      </c>
      <c r="U202" s="41">
        <f>IF(成就内容!L40="","",INDEX($F$4:$F$178*成就内容!L$124/SUM(成就内容!$D$124:$BZ$124),成就内容!L96,1)-SUM(U$169:U201))</f>
        <v>0</v>
      </c>
      <c r="V202" s="41">
        <f>IF(成就内容!M40="","",INDEX($F$4:$F$178*成就内容!M$124/SUM(成就内容!$D$124:$BZ$124),成就内容!M96,1)-SUM(V$169:V201))</f>
        <v>12849506.578947365</v>
      </c>
      <c r="W202" s="41" t="str">
        <f>IF(成就内容!N40="","",INDEX($F$4:$F$178*成就内容!N$124/SUM(成就内容!$D$124:$BZ$124),成就内容!N96,1)-SUM(W$169:W201))</f>
        <v/>
      </c>
      <c r="X202" s="41" t="str">
        <f>IF(成就内容!O40="","",INDEX($F$4:$F$178*成就内容!O$124/SUM(成就内容!$D$124:$BZ$124),成就内容!O96,1)-SUM(X$169:X201))</f>
        <v/>
      </c>
      <c r="Y202" s="41" t="str">
        <f>IF(成就内容!P40="","",INDEX($F$4:$F$178*成就内容!P$124/SUM(成就内容!$D$124:$BZ$124),成就内容!P96,1)-SUM(Y$169:Y201))</f>
        <v/>
      </c>
      <c r="Z202" s="41">
        <f>IF(成就内容!Q40="","",INDEX($F$4:$F$178*成就内容!Q$124/SUM(成就内容!$D$124:$BZ$124),成就内容!Q96,1)-SUM(Z$169:Z201))</f>
        <v>0</v>
      </c>
      <c r="AA202" s="41">
        <f>IF(成就内容!R40="","",INDEX($F$4:$F$178*成就内容!R$124/SUM(成就内容!$D$124:$BZ$124),成就内容!R96,1)-SUM(AA$169:AA201))</f>
        <v>0</v>
      </c>
      <c r="AB202" s="41">
        <f>IF(成就内容!S40="","",INDEX($F$4:$F$178*成就内容!S$124/SUM(成就内容!$D$124:$BZ$124),成就内容!S96,1)-SUM(AB$169:AB201))</f>
        <v>0</v>
      </c>
      <c r="AC202" s="41">
        <f>IF(成就内容!T40="","",INDEX($F$4:$F$178*成就内容!T$124/SUM(成就内容!$D$124:$BZ$124),成就内容!T96,1)-SUM(AC$169:AC201))</f>
        <v>0</v>
      </c>
      <c r="AD202" s="41">
        <f>IF(成就内容!U40="","",INDEX($F$4:$F$178*成就内容!U$124/SUM(成就内容!$D$124:$BZ$124),成就内容!U96,1)-SUM(AD$169:AD201))</f>
        <v>0</v>
      </c>
      <c r="AE202" s="41">
        <f>IF(成就内容!V40="","",INDEX($F$4:$F$178*成就内容!V$124/SUM(成就内容!$D$124:$BZ$124),成就内容!V96,1)-SUM(AE$169:AE201))</f>
        <v>12849506.578947365</v>
      </c>
      <c r="AF202" s="41" t="str">
        <f>IF(成就内容!W40="","",INDEX($F$4:$F$178*成就内容!W$124/SUM(成就内容!$D$124:$BZ$124),成就内容!W96,1)-SUM(AF$169:AF201))</f>
        <v/>
      </c>
      <c r="AG202" s="41" t="str">
        <f>IF(成就内容!X40="","",INDEX($F$4:$F$178*成就内容!X$124/SUM(成就内容!$D$124:$BZ$124),成就内容!X96,1)-SUM(AG$169:AG201))</f>
        <v/>
      </c>
      <c r="AH202" s="41" t="str">
        <f>IF(成就内容!Y40="","",INDEX($F$4:$F$178*成就内容!Y$124/SUM(成就内容!$D$124:$BZ$124),成就内容!Y96,1)-SUM(AH$169:AH201))</f>
        <v/>
      </c>
      <c r="AI202" s="41" t="str">
        <f>IF(成就内容!Z40="","",INDEX($F$4:$F$178*成就内容!Z$124/SUM(成就内容!$D$124:$BZ$124),成就内容!Z96,1)-SUM(AI$169:AI201))</f>
        <v/>
      </c>
      <c r="AJ202" s="41" t="str">
        <f>IF(成就内容!AA40="","",INDEX($F$4:$F$178*成就内容!AA$124/SUM(成就内容!$D$124:$BZ$124),成就内容!AA96,1)-SUM(AJ$169:AJ201))</f>
        <v/>
      </c>
      <c r="AK202" s="41" t="str">
        <f>IF(成就内容!AB40="","",INDEX($F$4:$F$178*成就内容!AB$124/SUM(成就内容!$D$124:$BZ$124),成就内容!AB96,1)-SUM(AK$169:AK201))</f>
        <v/>
      </c>
      <c r="AL202" s="41">
        <f>IF(成就内容!AC40="","",INDEX($F$4:$F$178*成就内容!AC$124/SUM(成就内容!$D$124:$BZ$124),成就内容!AC96,1)-SUM(AL$169:AL201))</f>
        <v>6424753.2894736826</v>
      </c>
      <c r="AM202" s="41">
        <f>IF(成就内容!AD40="","",INDEX($F$4:$F$178*成就内容!AD$124/SUM(成就内容!$D$124:$BZ$124),成就内容!AD96,1)-SUM(AM$169:AM201))</f>
        <v>6424753.2894736826</v>
      </c>
      <c r="AN202" s="41">
        <f>IF(成就内容!AE40="","",INDEX($F$4:$F$178*成就内容!AE$124/SUM(成就内容!$D$124:$BZ$124),成就内容!AE96,1)-SUM(AN$169:AN201))</f>
        <v>6424753.2894736826</v>
      </c>
      <c r="AO202" s="41">
        <f>IF(成就内容!AF40="","",INDEX($F$4:$F$178*成就内容!AF$124/SUM(成就内容!$D$124:$BZ$124),成就内容!AF96,1)-SUM(AO$169:AO201))</f>
        <v>6424753.2894736826</v>
      </c>
      <c r="AP202" s="41">
        <f>IF(成就内容!AG40="","",INDEX($F$4:$F$178*成就内容!AG$124/SUM(成就内容!$D$124:$BZ$124),成就内容!AG96,1)-SUM(AP$169:AP201))</f>
        <v>0</v>
      </c>
      <c r="AQ202" s="41" t="str">
        <f>IF(成就内容!AH40="","",INDEX($F$4:$F$178*成就内容!AH$124/SUM(成就内容!$D$124:$BZ$124),成就内容!AH96,1)-SUM(AQ$169:AQ201))</f>
        <v/>
      </c>
      <c r="AR202" s="41">
        <f>IF(成就内容!AI40="","",INDEX($F$4:$F$178*成就内容!AI$124/SUM(成就内容!$D$124:$BZ$124),成就内容!AI96,1)-SUM(AR$169:AR201))</f>
        <v>0</v>
      </c>
      <c r="AS202" s="41">
        <f>IF(成就内容!AJ40="","",INDEX($F$4:$F$178*成就内容!AJ$124/SUM(成就内容!$D$124:$BZ$124),成就内容!AJ96,1)-SUM(AS$169:AS201))</f>
        <v>0</v>
      </c>
      <c r="AT202" s="41" t="str">
        <f>IF(成就内容!AK40="","",INDEX($F$4:$F$178*成就内容!AK$124/SUM(成就内容!$D$124:$BZ$124),成就内容!AK96,1)-SUM(AT$169:AT201))</f>
        <v/>
      </c>
      <c r="AU202" s="41" t="str">
        <f>IF(成就内容!AL40="","",INDEX($F$4:$F$178*成就内容!AL$124/SUM(成就内容!$D$124:$BZ$124),成就内容!AL96,1)-SUM(AU$169:AU201))</f>
        <v/>
      </c>
      <c r="AV202" s="41" t="str">
        <f>IF(成就内容!AM40="","",INDEX($F$4:$F$178*成就内容!AM$124/SUM(成就内容!$D$124:$BZ$124),成就内容!AM96,1)-SUM(AV$169:AV201))</f>
        <v/>
      </c>
      <c r="AW202" s="41" t="str">
        <f>IF(成就内容!AN40="","",INDEX($F$4:$F$178*成就内容!AN$124/SUM(成就内容!$D$124:$BZ$124),成就内容!AN96,1)-SUM(AW$169:AW201))</f>
        <v/>
      </c>
      <c r="AX202" s="41">
        <f>IF(成就内容!AO40="","",INDEX($F$4:$F$178*成就内容!AO$124/SUM(成就内容!$D$124:$BZ$124),成就内容!AO96,1)-SUM(AX$169:AX201))</f>
        <v>0</v>
      </c>
      <c r="AY202" s="41">
        <f>IF(成就内容!AP40="","",INDEX($F$4:$F$178*成就内容!AP$124/SUM(成就内容!$D$124:$BZ$124),成就内容!AP96,1)-SUM(AY$169:AY201))</f>
        <v>0</v>
      </c>
      <c r="AZ202" s="41">
        <f>IF(成就内容!AQ40="","",INDEX($F$4:$F$178*成就内容!AQ$124/SUM(成就内容!$D$124:$BZ$124),成就内容!AQ96,1)-SUM(AZ$169:AZ201))</f>
        <v>0</v>
      </c>
      <c r="BA202" s="41">
        <f>IF(成就内容!AR40="","",INDEX($F$4:$F$178*成就内容!AR$124/SUM(成就内容!$D$124:$BZ$124),成就内容!AR96,1)-SUM(BA$169:BA201))</f>
        <v>0</v>
      </c>
      <c r="BB202" s="41">
        <f>IF(成就内容!AS40="","",INDEX($F$4:$F$178*成就内容!AS$124/SUM(成就内容!$D$124:$BZ$124),成就内容!AS96,1)-SUM(BB$169:BB201))</f>
        <v>0</v>
      </c>
      <c r="BC202" s="41">
        <f>IF(成就内容!AT40="","",INDEX($F$4:$F$178*成就内容!AT$124/SUM(成就内容!$D$124:$BZ$124),成就内容!AT96,1)-SUM(BC$169:BC201))</f>
        <v>0</v>
      </c>
      <c r="BD202" s="41">
        <f>IF(成就内容!AU40="","",INDEX($F$4:$F$178*成就内容!AU$124/SUM(成就内容!$D$124:$BZ$124),成就内容!AU96,1)-SUM(BD$169:BD201))</f>
        <v>12849506.578947365</v>
      </c>
      <c r="BE202" s="41" t="str">
        <f>IF(成就内容!AV40="","",INDEX($F$4:$F$178*成就内容!AV$124/SUM(成就内容!$D$124:$BZ$124),成就内容!AV96,1)-SUM(BE$169:BE201))</f>
        <v/>
      </c>
      <c r="BF202" s="41">
        <f>IF(成就内容!AW40="","",INDEX($F$4:$F$178*成就内容!AW$124/SUM(成就内容!$D$124:$BZ$124),成就内容!AW96,1)-SUM(BF$169:BF201))</f>
        <v>0</v>
      </c>
      <c r="BG202" s="41">
        <f>IF(成就内容!AX40="","",INDEX($F$4:$F$178*成就内容!AX$124/SUM(成就内容!$D$124:$BZ$124),成就内容!AX96,1)-SUM(BG$169:BG201))</f>
        <v>12849506.578947365</v>
      </c>
      <c r="BH202" s="41">
        <f>IF(成就内容!AY40="","",INDEX($F$4:$F$178*成就内容!AY$124/SUM(成就内容!$D$124:$BZ$124),成就内容!AY96,1)-SUM(BH$169:BH201))</f>
        <v>0</v>
      </c>
      <c r="BI202" s="41">
        <f>IF(成就内容!AZ40="","",INDEX($F$4:$F$178*成就内容!AZ$124/SUM(成就内容!$D$124:$BZ$124),成就内容!AZ96,1)-SUM(BI$169:BI201))</f>
        <v>0</v>
      </c>
      <c r="BJ202" s="41">
        <f>IF(成就内容!BA40="","",INDEX($F$4:$F$178*成就内容!BA$124/SUM(成就内容!$D$124:$BZ$124),成就内容!BA96,1)-SUM(BJ$169:BJ201))</f>
        <v>0</v>
      </c>
      <c r="BK202" s="41" t="str">
        <f>IF(成就内容!BB40="","",INDEX($F$4:$F$178*成就内容!BB$124/SUM(成就内容!$D$124:$BZ$124),成就内容!BB96,1)-SUM(BK$169:BK201))</f>
        <v/>
      </c>
      <c r="BL202" s="41">
        <f>IF(成就内容!BC40="","",INDEX($F$4:$F$178*成就内容!BC$124/SUM(成就内容!$D$124:$BZ$124),成就内容!BC96,1)-SUM(BL$169:BL201))</f>
        <v>12849506.578947365</v>
      </c>
      <c r="BM202" s="41">
        <f>IF(成就内容!BD40="","",INDEX($F$4:$F$178*成就内容!BD$124/SUM(成就内容!$D$124:$BZ$124),成就内容!BD96,1)-SUM(BM$169:BM201))</f>
        <v>0</v>
      </c>
      <c r="BN202" s="41">
        <f>IF(成就内容!BE40="","",INDEX($F$4:$F$178*成就内容!BE$124/SUM(成就内容!$D$124:$BZ$124),成就内容!BE96,1)-SUM(BN$169:BN201))</f>
        <v>0</v>
      </c>
      <c r="BO202" s="41">
        <f>IF(成就内容!BF40="","",INDEX($F$4:$F$178*成就内容!BF$124/SUM(成就内容!$D$124:$BZ$124),成就内容!BF96,1)-SUM(BO$169:BO201))</f>
        <v>0</v>
      </c>
      <c r="BP202" s="41">
        <f>IF(成就内容!BG40="","",INDEX($F$4:$F$178*成就内容!BG$124/SUM(成就内容!$D$124:$BZ$124),成就内容!BG96,1)-SUM(BP$169:BP201))</f>
        <v>0</v>
      </c>
      <c r="BQ202" s="41" t="str">
        <f>IF(成就内容!BH40="","",INDEX($F$4:$F$178*成就内容!BH$124/SUM(成就内容!$D$124:$BZ$124),成就内容!BH96,1)-SUM(BQ$169:BQ201))</f>
        <v/>
      </c>
      <c r="BR202" s="41" t="str">
        <f>IF(成就内容!BI40="","",INDEX($F$4:$F$178*成就内容!BI$124/SUM(成就内容!$D$124:$BZ$124),成就内容!BI96,1)-SUM(BR$169:BR201))</f>
        <v/>
      </c>
      <c r="BS202" s="41">
        <f>IF(成就内容!BJ40="","",INDEX($F$4:$F$178*成就内容!BJ$124/SUM(成就内容!$D$124:$BZ$124),成就内容!BJ96,1)-SUM(BS$169:BS201))</f>
        <v>0</v>
      </c>
      <c r="BT202" s="41">
        <f>IF(成就内容!BK40="","",INDEX($F$4:$F$178*成就内容!BK$124/SUM(成就内容!$D$124:$BZ$124),成就内容!BK96,1)-SUM(BT$169:BT201))</f>
        <v>0</v>
      </c>
      <c r="BU202" s="41">
        <f>IF(成就内容!BL40="","",INDEX($F$4:$F$178*成就内容!BL$124/SUM(成就内容!$D$124:$BZ$124),成就内容!BL96,1)-SUM(BU$169:BU201))</f>
        <v>6424753.2894736826</v>
      </c>
      <c r="BV202" s="41">
        <f>IF(成就内容!BM40="","",INDEX($F$4:$F$178*成就内容!BM$124/SUM(成就内容!$D$124:$BZ$124),成就内容!BM96,1)-SUM(BV$169:BV201))</f>
        <v>0</v>
      </c>
      <c r="BW202" s="41" t="str">
        <f>IF(成就内容!BN40="","",INDEX($F$4:$F$178*成就内容!BN$124/SUM(成就内容!$D$124:$BZ$124),成就内容!BN96,1)-SUM(BW$169:BW201))</f>
        <v/>
      </c>
      <c r="BX202" s="41">
        <f>IF(成就内容!BO40="","",INDEX($F$4:$F$178*成就内容!BO$124/SUM(成就内容!$D$124:$BZ$124),成就内容!BO96,1)-SUM(BX$169:BX201))</f>
        <v>0</v>
      </c>
      <c r="BY202" s="41">
        <f>IF(成就内容!BP40="","",INDEX($F$4:$F$178*成就内容!BP$124/SUM(成就内容!$D$124:$BZ$124),成就内容!BP96,1)-SUM(BY$169:BY201))</f>
        <v>0</v>
      </c>
      <c r="BZ202" s="41">
        <f>IF(成就内容!BQ40="","",INDEX($F$4:$F$178*成就内容!BQ$124/SUM(成就内容!$D$124:$BZ$124),成就内容!BQ96,1)-SUM(BZ$169:BZ201))</f>
        <v>0</v>
      </c>
      <c r="CA202" s="41" t="str">
        <f>IF(成就内容!BR40="","",INDEX($F$4:$F$178*成就内容!BR$124/SUM(成就内容!$D$124:$BZ$124),成就内容!BR96,1)-SUM(CA$169:CA201))</f>
        <v/>
      </c>
      <c r="CB202" s="41" t="str">
        <f>IF(成就内容!BS40="","",INDEX($F$4:$F$178*成就内容!BS$124/SUM(成就内容!$D$124:$BZ$124),成就内容!BS96,1)-SUM(CB$169:CB201))</f>
        <v/>
      </c>
      <c r="CC202" s="41">
        <f>IF(成就内容!BT40="","",INDEX($F$4:$F$178*成就内容!BT$124/SUM(成就内容!$D$124:$BZ$124),成就内容!BT96,1)-SUM(CC$169:CC201))</f>
        <v>0</v>
      </c>
      <c r="CD202" s="41">
        <f>IF(成就内容!BU40="","",INDEX($F$4:$F$178*成就内容!BU$124/SUM(成就内容!$D$124:$BZ$124),成就内容!BU96,1)-SUM(CD$169:CD201))</f>
        <v>0</v>
      </c>
      <c r="CE202" s="41" t="str">
        <f>IF(成就内容!BV40="","",INDEX($F$4:$F$178*成就内容!BV$124/SUM(成就内容!$D$124:$BZ$124),成就内容!BV96,1)-SUM(CE$169:CE201))</f>
        <v/>
      </c>
      <c r="CF202" s="41">
        <f>IF(成就内容!BW40="","",INDEX($F$4:$F$178*成就内容!BW$124/SUM(成就内容!$D$124:$BZ$124),成就内容!BW96,1)-SUM(CF$169:CF201))</f>
        <v>0</v>
      </c>
      <c r="CG202" s="41">
        <f>IF(成就内容!BX40="","",INDEX($F$4:$F$178*成就内容!BX$124/SUM(成就内容!$D$124:$BZ$124),成就内容!BX96,1)-SUM(CG$169:CG201))</f>
        <v>0</v>
      </c>
      <c r="CH202" s="41">
        <f>IF(成就内容!BY40="","",INDEX($F$4:$F$178*成就内容!BY$124/SUM(成就内容!$D$124:$BZ$124),成就内容!BY96,1)-SUM(CH$169:CH201))</f>
        <v>0</v>
      </c>
      <c r="CI202" s="41">
        <f>IF(成就内容!BZ40="","",INDEX($F$4:$F$178*成就内容!BZ$124/SUM(成就内容!$D$124:$BZ$124),成就内容!BZ96,1)-SUM(CI$169:CI201))</f>
        <v>0</v>
      </c>
      <c r="CK202" s="19"/>
      <c r="CM202" s="43">
        <v>34</v>
      </c>
      <c r="CN202" s="41">
        <f>IF(M202="","",IF(成就内容!D$124&lt;&gt;"",MAX(ROUNDUP(SMALL(M$169:M$218,$L202)/1000,0)*1000,1000),0))</f>
        <v>0</v>
      </c>
      <c r="CO202" s="41" t="str">
        <f>IF(N202="","",IF(成就内容!E$124&lt;&gt;"",MAX(ROUNDUP(SMALL(N$169:N$218,$L202)/1000,0)*1000,1000),0))</f>
        <v/>
      </c>
      <c r="CP202" s="41" t="str">
        <f>IF(O202="","",IF(成就内容!F$124&lt;&gt;"",MAX(ROUNDUP(SMALL(O$169:O$218,$L202)/1000,0)*1000,1000),0))</f>
        <v/>
      </c>
      <c r="CQ202" s="41" t="str">
        <f>IF(P202="","",IF(成就内容!G$124&lt;&gt;"",MAX(ROUNDUP(SMALL(P$169:P$218,$L202)/1000,0)*1000,1000),0))</f>
        <v/>
      </c>
      <c r="CR202" s="41">
        <f>IF(Q202="","",IF(成就内容!H$124&lt;&gt;"",MAX(ROUNDUP(SMALL(Q$169:Q$218,$L202)/1000,0)*1000,1000),0))</f>
        <v>0</v>
      </c>
      <c r="CS202" s="41">
        <f>IF(R202="","",IF(成就内容!I$124&lt;&gt;"",MAX(ROUNDUP(SMALL(R$169:R$218,$L202)/1000,0)*1000,1000),0))</f>
        <v>0</v>
      </c>
      <c r="CT202" s="41">
        <f>IF(S202="","",IF(成就内容!J$124&lt;&gt;"",MAX(ROUNDUP(SMALL(S$169:S$218,$L202)/1000,0)*1000,1000),0))</f>
        <v>0</v>
      </c>
      <c r="CU202" s="41">
        <f>IF(T202="","",IF(成就内容!K$124&lt;&gt;"",MAX(ROUNDUP(SMALL(T$169:T$218,$L202)/1000,0)*1000,1000),0))</f>
        <v>0</v>
      </c>
      <c r="CV202" s="41">
        <f>IF(U202="","",IF(成就内容!L$124&lt;&gt;"",MAX(ROUNDUP(SMALL(U$169:U$218,$L202)/1000,0)*1000,1000),0))</f>
        <v>0</v>
      </c>
      <c r="CW202" s="41">
        <f>IF(V202="","",IF(成就内容!M$124&lt;&gt;"",MAX(ROUNDUP(SMALL(V$169:V$218,$L202)/1000,0)*1000,1000),0))</f>
        <v>12850000</v>
      </c>
      <c r="CX202" s="41" t="str">
        <f>IF(W202="","",IF(成就内容!N$124&lt;&gt;"",MAX(ROUNDUP(SMALL(W$169:W$218,$L202)/1000,0)*1000,1000),0))</f>
        <v/>
      </c>
      <c r="CY202" s="41" t="str">
        <f>IF(X202="","",IF(成就内容!O$124&lt;&gt;"",MAX(ROUNDUP(SMALL(X$169:X$218,$L202)/1000,0)*1000,1000),0))</f>
        <v/>
      </c>
      <c r="CZ202" s="41" t="str">
        <f>IF(Y202="","",IF(成就内容!P$124&lt;&gt;"",MAX(ROUNDUP(SMALL(Y$169:Y$218,$L202)/1000,0)*1000,1000),0))</f>
        <v/>
      </c>
      <c r="DA202" s="41">
        <f>IF(Z202="","",IF(成就内容!Q$124&lt;&gt;"",MAX(ROUNDUP(SMALL(Z$169:Z$218,$L202)/1000,0)*1000,1000),0))</f>
        <v>0</v>
      </c>
      <c r="DB202" s="41">
        <f>IF(AA202="","",IF(成就内容!R$124&lt;&gt;"",MAX(ROUNDUP(SMALL(AA$169:AA$218,$L202)/1000,0)*1000,1000),0))</f>
        <v>0</v>
      </c>
      <c r="DC202" s="41">
        <f>IF(AB202="","",IF(成就内容!S$124&lt;&gt;"",MAX(ROUNDUP(SMALL(AB$169:AB$218,$L202)/1000,0)*1000,1000),0))</f>
        <v>0</v>
      </c>
      <c r="DD202" s="41">
        <f>IF(AC202="","",IF(成就内容!T$124&lt;&gt;"",MAX(ROUNDUP(SMALL(AC$169:AC$218,$L202)/1000,0)*1000,1000),0))</f>
        <v>0</v>
      </c>
      <c r="DE202" s="41">
        <f>IF(AD202="","",IF(成就内容!U$124&lt;&gt;"",MAX(ROUNDUP(SMALL(AD$169:AD$218,$L202)/1000,0)*1000,1000),0))</f>
        <v>0</v>
      </c>
      <c r="DF202" s="41">
        <f>IF(AE202="","",IF(成就内容!V$124&lt;&gt;"",MAX(ROUNDUP(SMALL(AE$169:AE$218,$L202)/1000,0)*1000,1000),0))</f>
        <v>12850000</v>
      </c>
      <c r="DG202" s="41" t="str">
        <f>IF(AF202="","",IF(成就内容!W$124&lt;&gt;"",MAX(ROUNDUP(SMALL(AF$169:AF$218,$L202)/1000,0)*1000,1000),0))</f>
        <v/>
      </c>
      <c r="DH202" s="41" t="str">
        <f>IF(AG202="","",IF(成就内容!X$124&lt;&gt;"",MAX(ROUNDUP(SMALL(AG$169:AG$218,$L202)/1000,0)*1000,1000),0))</f>
        <v/>
      </c>
      <c r="DI202" s="41" t="str">
        <f>IF(AH202="","",IF(成就内容!Y$124&lt;&gt;"",MAX(ROUNDUP(SMALL(AH$169:AH$218,$L202)/1000,0)*1000,1000),0))</f>
        <v/>
      </c>
      <c r="DJ202" s="41" t="str">
        <f>IF(AI202="","",IF(成就内容!Z$124&lt;&gt;"",MAX(ROUNDUP(SMALL(AI$169:AI$218,$L202)/1000,0)*1000,1000),0))</f>
        <v/>
      </c>
      <c r="DK202" s="41" t="str">
        <f>IF(AJ202="","",IF(成就内容!AA$124&lt;&gt;"",MAX(ROUNDUP(SMALL(AJ$169:AJ$218,$L202)/1000,0)*1000,1000),0))</f>
        <v/>
      </c>
      <c r="DL202" s="41" t="str">
        <f>IF(AK202="","",IF(成就内容!AB$124&lt;&gt;"",MAX(ROUNDUP(SMALL(AK$169:AK$218,$L202)/1000,0)*1000,1000),0))</f>
        <v/>
      </c>
      <c r="DM202" s="41">
        <f>IF(AL202="","",IF(成就内容!AC$124&lt;&gt;"",MAX(ROUNDUP(SMALL(AL$169:AL$218,$L202)/1000,0)*1000,1000),0))</f>
        <v>6425000</v>
      </c>
      <c r="DN202" s="41">
        <f>IF(AM202="","",IF(成就内容!AD$124&lt;&gt;"",MAX(ROUNDUP(SMALL(AM$169:AM$218,$L202)/1000,0)*1000,1000),0))</f>
        <v>6425000</v>
      </c>
      <c r="DO202" s="41">
        <f>IF(AN202="","",IF(成就内容!AE$124&lt;&gt;"",MAX(ROUNDUP(SMALL(AN$169:AN$218,$L202)/1000,0)*1000,1000),0))</f>
        <v>6425000</v>
      </c>
      <c r="DP202" s="41">
        <f>IF(AO202="","",IF(成就内容!AF$124&lt;&gt;"",MAX(ROUNDUP(SMALL(AO$169:AO$218,$L202)/1000,0)*1000,1000),0))</f>
        <v>6425000</v>
      </c>
      <c r="DQ202" s="41">
        <f>IF(AP202="","",IF(成就内容!AG$124&lt;&gt;"",MAX(ROUNDUP(SMALL(AP$169:AP$218,$L202)/1000,0)*1000,1000),0))</f>
        <v>0</v>
      </c>
      <c r="DR202" s="41" t="str">
        <f>IF(AQ202="","",IF(成就内容!AH$124&lt;&gt;"",MAX(ROUNDUP(SMALL(AQ$169:AQ$218,$L202)/1000,0)*1000,1000),0))</f>
        <v/>
      </c>
      <c r="DS202" s="41">
        <f>IF(AR202="","",IF(成就内容!AI$124&lt;&gt;"",MAX(ROUNDUP(SMALL(AR$169:AR$218,$L202)/1000,0)*1000,1000),0))</f>
        <v>0</v>
      </c>
      <c r="DT202" s="41">
        <f>IF(AS202="","",IF(成就内容!AJ$124&lt;&gt;"",MAX(ROUNDUP(SMALL(AS$169:AS$218,$L202)/1000,0)*1000,1000),0))</f>
        <v>0</v>
      </c>
      <c r="DU202" s="41" t="str">
        <f>IF(AT202="","",IF(成就内容!AK$124&lt;&gt;"",MAX(ROUNDUP(SMALL(AT$169:AT$218,$L202)/1000,0)*1000,1000),0))</f>
        <v/>
      </c>
      <c r="DV202" s="41" t="str">
        <f>IF(AU202="","",IF(成就内容!AL$124&lt;&gt;"",MAX(ROUNDUP(SMALL(AU$169:AU$218,$L202)/1000,0)*1000,1000),0))</f>
        <v/>
      </c>
      <c r="DW202" s="41" t="str">
        <f>IF(AV202="","",IF(成就内容!AM$124&lt;&gt;"",MAX(ROUNDUP(SMALL(AV$169:AV$218,$L202)/1000,0)*1000,1000),0))</f>
        <v/>
      </c>
      <c r="DX202" s="41" t="str">
        <f>IF(AW202="","",IF(成就内容!AN$124&lt;&gt;"",MAX(ROUNDUP(SMALL(AW$169:AW$218,$L202)/1000,0)*1000,1000),0))</f>
        <v/>
      </c>
      <c r="DY202" s="41">
        <f>IF(AX202="","",IF(成就内容!AO$124&lt;&gt;"",MAX(ROUNDUP(SMALL(AX$169:AX$218,$L202)/1000,0)*1000,1000),0))</f>
        <v>0</v>
      </c>
      <c r="DZ202" s="41">
        <f>IF(AY202="","",IF(成就内容!AP$124&lt;&gt;"",MAX(ROUNDUP(SMALL(AY$169:AY$218,$L202)/1000,0)*1000,1000),0))</f>
        <v>0</v>
      </c>
      <c r="EA202" s="41">
        <f>IF(AZ202="","",IF(成就内容!AQ$124&lt;&gt;"",MAX(ROUNDUP(SMALL(AZ$169:AZ$218,$L202)/1000,0)*1000,1000),0))</f>
        <v>0</v>
      </c>
      <c r="EB202" s="41">
        <f>IF(BA202="","",IF(成就内容!AR$124&lt;&gt;"",MAX(ROUNDUP(SMALL(BA$169:BA$218,$L202)/1000,0)*1000,1000),0))</f>
        <v>0</v>
      </c>
      <c r="EC202" s="41">
        <f>IF(BB202="","",IF(成就内容!AS$124&lt;&gt;"",MAX(ROUNDUP(SMALL(BB$169:BB$218,$L202)/1000,0)*1000,1000),0))</f>
        <v>0</v>
      </c>
      <c r="ED202" s="41">
        <f>IF(BC202="","",IF(成就内容!AT$124&lt;&gt;"",MAX(ROUNDUP(SMALL(BC$169:BC$218,$L202)/1000,0)*1000,1000),0))</f>
        <v>0</v>
      </c>
      <c r="EE202" s="41">
        <f>IF(BD202="","",IF(成就内容!AU$124&lt;&gt;"",MAX(ROUNDUP(SMALL(BD$169:BD$218,$L202)/1000,0)*1000,1000),0))</f>
        <v>12850000</v>
      </c>
      <c r="EF202" s="41" t="str">
        <f>IF(BE202="","",IF(成就内容!AV$124&lt;&gt;"",MAX(ROUNDUP(SMALL(BE$169:BE$218,$L202)/1000,0)*1000,1000),0))</f>
        <v/>
      </c>
      <c r="EG202" s="41">
        <f>IF(BF202="","",IF(成就内容!AW$124&lt;&gt;"",MAX(ROUNDUP(SMALL(BF$169:BF$218,$L202)/1000,0)*1000,1000),0))</f>
        <v>0</v>
      </c>
      <c r="EH202" s="41">
        <f>IF(BG202="","",IF(成就内容!AX$124&lt;&gt;"",MAX(ROUNDUP(SMALL(BG$169:BG$218,$L202)/1000,0)*1000,1000),0))</f>
        <v>12850000</v>
      </c>
      <c r="EI202" s="41">
        <f>IF(BH202="","",IF(成就内容!AY$124&lt;&gt;"",MAX(ROUNDUP(SMALL(BH$169:BH$218,$L202)/1000,0)*1000,1000),0))</f>
        <v>0</v>
      </c>
      <c r="EJ202" s="41">
        <f>IF(BI202="","",IF(成就内容!AZ$124&lt;&gt;"",MAX(ROUNDUP(SMALL(BI$169:BI$218,$L202)/1000,0)*1000,1000),0))</f>
        <v>0</v>
      </c>
      <c r="EK202" s="41">
        <f>IF(BJ202="","",IF(成就内容!BA$124&lt;&gt;"",MAX(ROUNDUP(SMALL(BJ$169:BJ$218,$L202)/1000,0)*1000,1000),0))</f>
        <v>0</v>
      </c>
      <c r="EL202" s="41" t="str">
        <f>IF(BK202="","",IF(成就内容!BB$124&lt;&gt;"",MAX(ROUNDUP(SMALL(BK$169:BK$218,$L202)/1000,0)*1000,1000),0))</f>
        <v/>
      </c>
      <c r="EM202" s="41">
        <f>IF(BL202="","",IF(成就内容!BC$124&lt;&gt;"",MAX(ROUNDUP(SMALL(BL$169:BL$218,$L202)/1000,0)*1000,1000),0))</f>
        <v>12850000</v>
      </c>
      <c r="EN202" s="41">
        <f>IF(BM202="","",IF(成就内容!BD$124&lt;&gt;"",MAX(ROUNDUP(SMALL(BM$169:BM$218,$L202)/1000,0)*1000,1000),0))</f>
        <v>0</v>
      </c>
      <c r="EO202" s="41">
        <f>IF(BN202="","",IF(成就内容!BE$124&lt;&gt;"",MAX(ROUNDUP(SMALL(BN$169:BN$218,$L202)/1000,0)*1000,1000),0))</f>
        <v>0</v>
      </c>
      <c r="EP202" s="41">
        <f>IF(BO202="","",IF(成就内容!BF$124&lt;&gt;"",MAX(ROUNDUP(SMALL(BO$169:BO$218,$L202)/1000,0)*1000,1000),0))</f>
        <v>0</v>
      </c>
      <c r="EQ202" s="41">
        <f>IF(BP202="","",IF(成就内容!BG$124&lt;&gt;"",MAX(ROUNDUP(SMALL(BP$169:BP$218,$L202)/1000,0)*1000,1000),0))</f>
        <v>0</v>
      </c>
      <c r="ER202" s="41" t="str">
        <f>IF(BQ202="","",IF(成就内容!BH$124&lt;&gt;"",MAX(ROUNDUP(SMALL(BQ$169:BQ$218,$L202)/1000,0)*1000,1000),0))</f>
        <v/>
      </c>
      <c r="ES202" s="41" t="str">
        <f>IF(BR202="","",IF(成就内容!BI$124&lt;&gt;"",MAX(ROUNDUP(SMALL(BR$169:BR$218,$L202)/1000,0)*1000,1000),0))</f>
        <v/>
      </c>
      <c r="ET202" s="41">
        <f>IF(BS202="","",IF(成就内容!BJ$124&lt;&gt;"",MAX(ROUNDUP(SMALL(BS$169:BS$218,$L202)/1000,0)*1000,1000),0))</f>
        <v>0</v>
      </c>
      <c r="EU202" s="41">
        <f>IF(BT202="","",IF(成就内容!BK$124&lt;&gt;"",MAX(ROUNDUP(SMALL(BT$169:BT$218,$L202)/1000,0)*1000,1000),0))</f>
        <v>0</v>
      </c>
      <c r="EV202" s="41">
        <f>IF(BU202="","",IF(成就内容!BL$124&lt;&gt;"",MAX(ROUNDUP(SMALL(BU$169:BU$218,$L202)/1000,0)*1000,1000),0))</f>
        <v>6425000</v>
      </c>
      <c r="EW202" s="41">
        <f>IF(BV202="","",IF(成就内容!BM$124&lt;&gt;"",MAX(ROUNDUP(SMALL(BV$169:BV$218,$L202)/1000,0)*1000,1000),0))</f>
        <v>0</v>
      </c>
      <c r="EX202" s="41" t="str">
        <f>IF(BW202="","",IF(成就内容!BN$124&lt;&gt;"",MAX(ROUNDUP(SMALL(BW$169:BW$218,$L202)/1000,0)*1000,1000),0))</f>
        <v/>
      </c>
      <c r="EY202" s="41">
        <f>IF(BX202="","",IF(成就内容!BO$124&lt;&gt;"",MAX(ROUNDUP(SMALL(BX$169:BX$218,$L202)/1000,0)*1000,1000),0))</f>
        <v>0</v>
      </c>
      <c r="EZ202" s="41">
        <f>IF(BY202="","",IF(成就内容!BP$124&lt;&gt;"",MAX(ROUNDUP(SMALL(BY$169:BY$218,$L202)/1000,0)*1000,1000),0))</f>
        <v>0</v>
      </c>
      <c r="FA202" s="41">
        <f>IF(BZ202="","",IF(成就内容!BQ$124&lt;&gt;"",MAX(ROUNDUP(SMALL(BZ$169:BZ$218,$L202)/1000,0)*1000,1000),0))</f>
        <v>0</v>
      </c>
      <c r="FB202" s="41" t="str">
        <f>IF(CA202="","",IF(成就内容!BR$124&lt;&gt;"",MAX(ROUNDUP(SMALL(CA$169:CA$218,$L202)/1000,0)*1000,1000),0))</f>
        <v/>
      </c>
      <c r="FC202" s="41" t="str">
        <f>IF(CB202="","",IF(成就内容!BS$124&lt;&gt;"",MAX(ROUNDUP(SMALL(CB$169:CB$218,$L202)/1000,0)*1000,1000),0))</f>
        <v/>
      </c>
      <c r="FD202" s="41">
        <f>IF(CC202="","",IF(成就内容!BT$124&lt;&gt;"",MAX(ROUNDUP(SMALL(CC$169:CC$218,$L202)/1000,0)*1000,1000),0))</f>
        <v>0</v>
      </c>
      <c r="FE202" s="41">
        <f>IF(CD202="","",IF(成就内容!BU$124&lt;&gt;"",MAX(ROUNDUP(SMALL(CD$169:CD$218,$L202)/1000,0)*1000,1000),0))</f>
        <v>0</v>
      </c>
      <c r="FF202" s="41" t="str">
        <f>IF(CE202="","",IF(成就内容!BV$124&lt;&gt;"",MAX(ROUNDUP(SMALL(CE$169:CE$218,$L202)/1000,0)*1000,1000),0))</f>
        <v/>
      </c>
      <c r="FG202" s="41">
        <f>IF(CF202="","",IF(成就内容!BW$124&lt;&gt;"",MAX(ROUNDUP(SMALL(CF$169:CF$218,$L202)/1000,0)*1000,1000),0))</f>
        <v>0</v>
      </c>
      <c r="FH202" s="41">
        <f>IF(CG202="","",IF(成就内容!BX$124&lt;&gt;"",MAX(ROUNDUP(SMALL(CG$169:CG$218,$L202)/1000,0)*1000,1000),0))</f>
        <v>0</v>
      </c>
      <c r="FI202" s="41">
        <f>IF(CH202="","",IF(成就内容!BY$124&lt;&gt;"",MAX(ROUNDUP(SMALL(CH$169:CH$218,$L202)/1000,0)*1000,1000),0))</f>
        <v>0</v>
      </c>
      <c r="FJ202" s="41">
        <f>IF(CI202="","",IF(成就内容!BZ$124&lt;&gt;"",MAX(ROUNDUP(SMALL(CI$169:CI$218,$L202)/1000,0)*1000,1000),0))</f>
        <v>0</v>
      </c>
    </row>
    <row r="203" spans="10:166" s="96" customFormat="1" x14ac:dyDescent="0.15">
      <c r="J203" s="19"/>
      <c r="L203" s="43">
        <v>35</v>
      </c>
      <c r="M203" s="41">
        <f>IF(成就内容!D41="","",INDEX($F$4:$F$178*成就内容!D$124/SUM(成就内容!$D$124:$BZ$124),成就内容!D97,1)-SUM(M$169:M202))</f>
        <v>0</v>
      </c>
      <c r="N203" s="41" t="str">
        <f>IF(成就内容!E41="","",INDEX($F$4:$F$178*成就内容!E$124/SUM(成就内容!$D$124:$BZ$124),成就内容!E97,1)-SUM(N$169:N202))</f>
        <v/>
      </c>
      <c r="O203" s="41" t="str">
        <f>IF(成就内容!F41="","",INDEX($F$4:$F$178*成就内容!F$124/SUM(成就内容!$D$124:$BZ$124),成就内容!F97,1)-SUM(O$169:O202))</f>
        <v/>
      </c>
      <c r="P203" s="41" t="str">
        <f>IF(成就内容!G41="","",INDEX($F$4:$F$178*成就内容!G$124/SUM(成就内容!$D$124:$BZ$124),成就内容!G97,1)-SUM(P$169:P202))</f>
        <v/>
      </c>
      <c r="Q203" s="41">
        <f>IF(成就内容!H41="","",INDEX($F$4:$F$178*成就内容!H$124/SUM(成就内容!$D$124:$BZ$124),成就内容!H97,1)-SUM(Q$169:Q202))</f>
        <v>0</v>
      </c>
      <c r="R203" s="41">
        <f>IF(成就内容!I41="","",INDEX($F$4:$F$178*成就内容!I$124/SUM(成就内容!$D$124:$BZ$124),成就内容!I97,1)-SUM(R$169:R202))</f>
        <v>0</v>
      </c>
      <c r="S203" s="41">
        <f>IF(成就内容!J41="","",INDEX($F$4:$F$178*成就内容!J$124/SUM(成就内容!$D$124:$BZ$124),成就内容!J97,1)-SUM(S$169:S202))</f>
        <v>0</v>
      </c>
      <c r="T203" s="41">
        <f>IF(成就内容!K41="","",INDEX($F$4:$F$178*成就内容!K$124/SUM(成就内容!$D$124:$BZ$124),成就内容!K97,1)-SUM(T$169:T202))</f>
        <v>0</v>
      </c>
      <c r="U203" s="41">
        <f>IF(成就内容!L41="","",INDEX($F$4:$F$178*成就内容!L$124/SUM(成就内容!$D$124:$BZ$124),成就内容!L97,1)-SUM(U$169:U202))</f>
        <v>0</v>
      </c>
      <c r="V203" s="41">
        <f>IF(成就内容!M41="","",INDEX($F$4:$F$178*成就内容!M$124/SUM(成就内容!$D$124:$BZ$124),成就内容!M97,1)-SUM(V$169:V202))</f>
        <v>12849506.578947365</v>
      </c>
      <c r="W203" s="41" t="str">
        <f>IF(成就内容!N41="","",INDEX($F$4:$F$178*成就内容!N$124/SUM(成就内容!$D$124:$BZ$124),成就内容!N97,1)-SUM(W$169:W202))</f>
        <v/>
      </c>
      <c r="X203" s="41" t="str">
        <f>IF(成就内容!O41="","",INDEX($F$4:$F$178*成就内容!O$124/SUM(成就内容!$D$124:$BZ$124),成就内容!O97,1)-SUM(X$169:X202))</f>
        <v/>
      </c>
      <c r="Y203" s="41" t="str">
        <f>IF(成就内容!P41="","",INDEX($F$4:$F$178*成就内容!P$124/SUM(成就内容!$D$124:$BZ$124),成就内容!P97,1)-SUM(Y$169:Y202))</f>
        <v/>
      </c>
      <c r="Z203" s="41">
        <f>IF(成就内容!Q41="","",INDEX($F$4:$F$178*成就内容!Q$124/SUM(成就内容!$D$124:$BZ$124),成就内容!Q97,1)-SUM(Z$169:Z202))</f>
        <v>0</v>
      </c>
      <c r="AA203" s="41">
        <f>IF(成就内容!R41="","",INDEX($F$4:$F$178*成就内容!R$124/SUM(成就内容!$D$124:$BZ$124),成就内容!R97,1)-SUM(AA$169:AA202))</f>
        <v>0</v>
      </c>
      <c r="AB203" s="41">
        <f>IF(成就内容!S41="","",INDEX($F$4:$F$178*成就内容!S$124/SUM(成就内容!$D$124:$BZ$124),成就内容!S97,1)-SUM(AB$169:AB202))</f>
        <v>0</v>
      </c>
      <c r="AC203" s="41">
        <f>IF(成就内容!T41="","",INDEX($F$4:$F$178*成就内容!T$124/SUM(成就内容!$D$124:$BZ$124),成就内容!T97,1)-SUM(AC$169:AC202))</f>
        <v>0</v>
      </c>
      <c r="AD203" s="41">
        <f>IF(成就内容!U41="","",INDEX($F$4:$F$178*成就内容!U$124/SUM(成就内容!$D$124:$BZ$124),成就内容!U97,1)-SUM(AD$169:AD202))</f>
        <v>0</v>
      </c>
      <c r="AE203" s="41">
        <f>IF(成就内容!V41="","",INDEX($F$4:$F$178*成就内容!V$124/SUM(成就内容!$D$124:$BZ$124),成就内容!V97,1)-SUM(AE$169:AE202))</f>
        <v>12849506.578947365</v>
      </c>
      <c r="AF203" s="41" t="str">
        <f>IF(成就内容!W41="","",INDEX($F$4:$F$178*成就内容!W$124/SUM(成就内容!$D$124:$BZ$124),成就内容!W97,1)-SUM(AF$169:AF202))</f>
        <v/>
      </c>
      <c r="AG203" s="41" t="str">
        <f>IF(成就内容!X41="","",INDEX($F$4:$F$178*成就内容!X$124/SUM(成就内容!$D$124:$BZ$124),成就内容!X97,1)-SUM(AG$169:AG202))</f>
        <v/>
      </c>
      <c r="AH203" s="41" t="str">
        <f>IF(成就内容!Y41="","",INDEX($F$4:$F$178*成就内容!Y$124/SUM(成就内容!$D$124:$BZ$124),成就内容!Y97,1)-SUM(AH$169:AH202))</f>
        <v/>
      </c>
      <c r="AI203" s="41" t="str">
        <f>IF(成就内容!Z41="","",INDEX($F$4:$F$178*成就内容!Z$124/SUM(成就内容!$D$124:$BZ$124),成就内容!Z97,1)-SUM(AI$169:AI202))</f>
        <v/>
      </c>
      <c r="AJ203" s="41" t="str">
        <f>IF(成就内容!AA41="","",INDEX($F$4:$F$178*成就内容!AA$124/SUM(成就内容!$D$124:$BZ$124),成就内容!AA97,1)-SUM(AJ$169:AJ202))</f>
        <v/>
      </c>
      <c r="AK203" s="41" t="str">
        <f>IF(成就内容!AB41="","",INDEX($F$4:$F$178*成就内容!AB$124/SUM(成就内容!$D$124:$BZ$124),成就内容!AB97,1)-SUM(AK$169:AK202))</f>
        <v/>
      </c>
      <c r="AL203" s="41">
        <f>IF(成就内容!AC41="","",INDEX($F$4:$F$178*成就内容!AC$124/SUM(成就内容!$D$124:$BZ$124),成就内容!AC97,1)-SUM(AL$169:AL202))</f>
        <v>6424753.2894736826</v>
      </c>
      <c r="AM203" s="41">
        <f>IF(成就内容!AD41="","",INDEX($F$4:$F$178*成就内容!AD$124/SUM(成就内容!$D$124:$BZ$124),成就内容!AD97,1)-SUM(AM$169:AM202))</f>
        <v>6424753.2894736826</v>
      </c>
      <c r="AN203" s="41">
        <f>IF(成就内容!AE41="","",INDEX($F$4:$F$178*成就内容!AE$124/SUM(成就内容!$D$124:$BZ$124),成就内容!AE97,1)-SUM(AN$169:AN202))</f>
        <v>6424753.2894736826</v>
      </c>
      <c r="AO203" s="41">
        <f>IF(成就内容!AF41="","",INDEX($F$4:$F$178*成就内容!AF$124/SUM(成就内容!$D$124:$BZ$124),成就内容!AF97,1)-SUM(AO$169:AO202))</f>
        <v>6424753.2894736826</v>
      </c>
      <c r="AP203" s="41">
        <f>IF(成就内容!AG41="","",INDEX($F$4:$F$178*成就内容!AG$124/SUM(成就内容!$D$124:$BZ$124),成就内容!AG97,1)-SUM(AP$169:AP202))</f>
        <v>0</v>
      </c>
      <c r="AQ203" s="41" t="str">
        <f>IF(成就内容!AH41="","",INDEX($F$4:$F$178*成就内容!AH$124/SUM(成就内容!$D$124:$BZ$124),成就内容!AH97,1)-SUM(AQ$169:AQ202))</f>
        <v/>
      </c>
      <c r="AR203" s="41">
        <f>IF(成就内容!AI41="","",INDEX($F$4:$F$178*成就内容!AI$124/SUM(成就内容!$D$124:$BZ$124),成就内容!AI97,1)-SUM(AR$169:AR202))</f>
        <v>0</v>
      </c>
      <c r="AS203" s="41">
        <f>IF(成就内容!AJ41="","",INDEX($F$4:$F$178*成就内容!AJ$124/SUM(成就内容!$D$124:$BZ$124),成就内容!AJ97,1)-SUM(AS$169:AS202))</f>
        <v>0</v>
      </c>
      <c r="AT203" s="41" t="str">
        <f>IF(成就内容!AK41="","",INDEX($F$4:$F$178*成就内容!AK$124/SUM(成就内容!$D$124:$BZ$124),成就内容!AK97,1)-SUM(AT$169:AT202))</f>
        <v/>
      </c>
      <c r="AU203" s="41" t="str">
        <f>IF(成就内容!AL41="","",INDEX($F$4:$F$178*成就内容!AL$124/SUM(成就内容!$D$124:$BZ$124),成就内容!AL97,1)-SUM(AU$169:AU202))</f>
        <v/>
      </c>
      <c r="AV203" s="41" t="str">
        <f>IF(成就内容!AM41="","",INDEX($F$4:$F$178*成就内容!AM$124/SUM(成就内容!$D$124:$BZ$124),成就内容!AM97,1)-SUM(AV$169:AV202))</f>
        <v/>
      </c>
      <c r="AW203" s="41" t="str">
        <f>IF(成就内容!AN41="","",INDEX($F$4:$F$178*成就内容!AN$124/SUM(成就内容!$D$124:$BZ$124),成就内容!AN97,1)-SUM(AW$169:AW202))</f>
        <v/>
      </c>
      <c r="AX203" s="41">
        <f>IF(成就内容!AO41="","",INDEX($F$4:$F$178*成就内容!AO$124/SUM(成就内容!$D$124:$BZ$124),成就内容!AO97,1)-SUM(AX$169:AX202))</f>
        <v>0</v>
      </c>
      <c r="AY203" s="41">
        <f>IF(成就内容!AP41="","",INDEX($F$4:$F$178*成就内容!AP$124/SUM(成就内容!$D$124:$BZ$124),成就内容!AP97,1)-SUM(AY$169:AY202))</f>
        <v>0</v>
      </c>
      <c r="AZ203" s="41">
        <f>IF(成就内容!AQ41="","",INDEX($F$4:$F$178*成就内容!AQ$124/SUM(成就内容!$D$124:$BZ$124),成就内容!AQ97,1)-SUM(AZ$169:AZ202))</f>
        <v>0</v>
      </c>
      <c r="BA203" s="41">
        <f>IF(成就内容!AR41="","",INDEX($F$4:$F$178*成就内容!AR$124/SUM(成就内容!$D$124:$BZ$124),成就内容!AR97,1)-SUM(BA$169:BA202))</f>
        <v>0</v>
      </c>
      <c r="BB203" s="41">
        <f>IF(成就内容!AS41="","",INDEX($F$4:$F$178*成就内容!AS$124/SUM(成就内容!$D$124:$BZ$124),成就内容!AS97,1)-SUM(BB$169:BB202))</f>
        <v>0</v>
      </c>
      <c r="BC203" s="41">
        <f>IF(成就内容!AT41="","",INDEX($F$4:$F$178*成就内容!AT$124/SUM(成就内容!$D$124:$BZ$124),成就内容!AT97,1)-SUM(BC$169:BC202))</f>
        <v>0</v>
      </c>
      <c r="BD203" s="41">
        <f>IF(成就内容!AU41="","",INDEX($F$4:$F$178*成就内容!AU$124/SUM(成就内容!$D$124:$BZ$124),成就内容!AU97,1)-SUM(BD$169:BD202))</f>
        <v>12849506.578947365</v>
      </c>
      <c r="BE203" s="41" t="str">
        <f>IF(成就内容!AV41="","",INDEX($F$4:$F$178*成就内容!AV$124/SUM(成就内容!$D$124:$BZ$124),成就内容!AV97,1)-SUM(BE$169:BE202))</f>
        <v/>
      </c>
      <c r="BF203" s="41">
        <f>IF(成就内容!AW41="","",INDEX($F$4:$F$178*成就内容!AW$124/SUM(成就内容!$D$124:$BZ$124),成就内容!AW97,1)-SUM(BF$169:BF202))</f>
        <v>0</v>
      </c>
      <c r="BG203" s="41">
        <f>IF(成就内容!AX41="","",INDEX($F$4:$F$178*成就内容!AX$124/SUM(成就内容!$D$124:$BZ$124),成就内容!AX97,1)-SUM(BG$169:BG202))</f>
        <v>12849506.578947365</v>
      </c>
      <c r="BH203" s="41">
        <f>IF(成就内容!AY41="","",INDEX($F$4:$F$178*成就内容!AY$124/SUM(成就内容!$D$124:$BZ$124),成就内容!AY97,1)-SUM(BH$169:BH202))</f>
        <v>0</v>
      </c>
      <c r="BI203" s="41">
        <f>IF(成就内容!AZ41="","",INDEX($F$4:$F$178*成就内容!AZ$124/SUM(成就内容!$D$124:$BZ$124),成就内容!AZ97,1)-SUM(BI$169:BI202))</f>
        <v>0</v>
      </c>
      <c r="BJ203" s="41">
        <f>IF(成就内容!BA41="","",INDEX($F$4:$F$178*成就内容!BA$124/SUM(成就内容!$D$124:$BZ$124),成就内容!BA97,1)-SUM(BJ$169:BJ202))</f>
        <v>0</v>
      </c>
      <c r="BK203" s="41" t="str">
        <f>IF(成就内容!BB41="","",INDEX($F$4:$F$178*成就内容!BB$124/SUM(成就内容!$D$124:$BZ$124),成就内容!BB97,1)-SUM(BK$169:BK202))</f>
        <v/>
      </c>
      <c r="BL203" s="41">
        <f>IF(成就内容!BC41="","",INDEX($F$4:$F$178*成就内容!BC$124/SUM(成就内容!$D$124:$BZ$124),成就内容!BC97,1)-SUM(BL$169:BL202))</f>
        <v>12849506.578947365</v>
      </c>
      <c r="BM203" s="41">
        <f>IF(成就内容!BD41="","",INDEX($F$4:$F$178*成就内容!BD$124/SUM(成就内容!$D$124:$BZ$124),成就内容!BD97,1)-SUM(BM$169:BM202))</f>
        <v>0</v>
      </c>
      <c r="BN203" s="41">
        <f>IF(成就内容!BE41="","",INDEX($F$4:$F$178*成就内容!BE$124/SUM(成就内容!$D$124:$BZ$124),成就内容!BE97,1)-SUM(BN$169:BN202))</f>
        <v>0</v>
      </c>
      <c r="BO203" s="41">
        <f>IF(成就内容!BF41="","",INDEX($F$4:$F$178*成就内容!BF$124/SUM(成就内容!$D$124:$BZ$124),成就内容!BF97,1)-SUM(BO$169:BO202))</f>
        <v>0</v>
      </c>
      <c r="BP203" s="41">
        <f>IF(成就内容!BG41="","",INDEX($F$4:$F$178*成就内容!BG$124/SUM(成就内容!$D$124:$BZ$124),成就内容!BG97,1)-SUM(BP$169:BP202))</f>
        <v>0</v>
      </c>
      <c r="BQ203" s="41" t="str">
        <f>IF(成就内容!BH41="","",INDEX($F$4:$F$178*成就内容!BH$124/SUM(成就内容!$D$124:$BZ$124),成就内容!BH97,1)-SUM(BQ$169:BQ202))</f>
        <v/>
      </c>
      <c r="BR203" s="41" t="str">
        <f>IF(成就内容!BI41="","",INDEX($F$4:$F$178*成就内容!BI$124/SUM(成就内容!$D$124:$BZ$124),成就内容!BI97,1)-SUM(BR$169:BR202))</f>
        <v/>
      </c>
      <c r="BS203" s="41">
        <f>IF(成就内容!BJ41="","",INDEX($F$4:$F$178*成就内容!BJ$124/SUM(成就内容!$D$124:$BZ$124),成就内容!BJ97,1)-SUM(BS$169:BS202))</f>
        <v>0</v>
      </c>
      <c r="BT203" s="41" t="str">
        <f>IF(成就内容!BK41="","",INDEX($F$4:$F$178*成就内容!BK$124/SUM(成就内容!$D$124:$BZ$124),成就内容!BK97,1)-SUM(BT$169:BT202))</f>
        <v/>
      </c>
      <c r="BU203" s="41">
        <f>IF(成就内容!BL41="","",INDEX($F$4:$F$178*成就内容!BL$124/SUM(成就内容!$D$124:$BZ$124),成就内容!BL97,1)-SUM(BU$169:BU202))</f>
        <v>6424753.2894736826</v>
      </c>
      <c r="BV203" s="41">
        <f>IF(成就内容!BM41="","",INDEX($F$4:$F$178*成就内容!BM$124/SUM(成就内容!$D$124:$BZ$124),成就内容!BM97,1)-SUM(BV$169:BV202))</f>
        <v>0</v>
      </c>
      <c r="BW203" s="41" t="str">
        <f>IF(成就内容!BN41="","",INDEX($F$4:$F$178*成就内容!BN$124/SUM(成就内容!$D$124:$BZ$124),成就内容!BN97,1)-SUM(BW$169:BW202))</f>
        <v/>
      </c>
      <c r="BX203" s="41">
        <f>IF(成就内容!BO41="","",INDEX($F$4:$F$178*成就内容!BO$124/SUM(成就内容!$D$124:$BZ$124),成就内容!BO97,1)-SUM(BX$169:BX202))</f>
        <v>0</v>
      </c>
      <c r="BY203" s="41">
        <f>IF(成就内容!BP41="","",INDEX($F$4:$F$178*成就内容!BP$124/SUM(成就内容!$D$124:$BZ$124),成就内容!BP97,1)-SUM(BY$169:BY202))</f>
        <v>0</v>
      </c>
      <c r="BZ203" s="41">
        <f>IF(成就内容!BQ41="","",INDEX($F$4:$F$178*成就内容!BQ$124/SUM(成就内容!$D$124:$BZ$124),成就内容!BQ97,1)-SUM(BZ$169:BZ202))</f>
        <v>0</v>
      </c>
      <c r="CA203" s="41" t="str">
        <f>IF(成就内容!BR41="","",INDEX($F$4:$F$178*成就内容!BR$124/SUM(成就内容!$D$124:$BZ$124),成就内容!BR97,1)-SUM(CA$169:CA202))</f>
        <v/>
      </c>
      <c r="CB203" s="41" t="str">
        <f>IF(成就内容!BS41="","",INDEX($F$4:$F$178*成就内容!BS$124/SUM(成就内容!$D$124:$BZ$124),成就内容!BS97,1)-SUM(CB$169:CB202))</f>
        <v/>
      </c>
      <c r="CC203" s="41">
        <f>IF(成就内容!BT41="","",INDEX($F$4:$F$178*成就内容!BT$124/SUM(成就内容!$D$124:$BZ$124),成就内容!BT97,1)-SUM(CC$169:CC202))</f>
        <v>0</v>
      </c>
      <c r="CD203" s="41">
        <f>IF(成就内容!BU41="","",INDEX($F$4:$F$178*成就内容!BU$124/SUM(成就内容!$D$124:$BZ$124),成就内容!BU97,1)-SUM(CD$169:CD202))</f>
        <v>0</v>
      </c>
      <c r="CE203" s="41" t="str">
        <f>IF(成就内容!BV41="","",INDEX($F$4:$F$178*成就内容!BV$124/SUM(成就内容!$D$124:$BZ$124),成就内容!BV97,1)-SUM(CE$169:CE202))</f>
        <v/>
      </c>
      <c r="CF203" s="41">
        <f>IF(成就内容!BW41="","",INDEX($F$4:$F$178*成就内容!BW$124/SUM(成就内容!$D$124:$BZ$124),成就内容!BW97,1)-SUM(CF$169:CF202))</f>
        <v>0</v>
      </c>
      <c r="CG203" s="41">
        <f>IF(成就内容!BX41="","",INDEX($F$4:$F$178*成就内容!BX$124/SUM(成就内容!$D$124:$BZ$124),成就内容!BX97,1)-SUM(CG$169:CG202))</f>
        <v>0</v>
      </c>
      <c r="CH203" s="41">
        <f>IF(成就内容!BY41="","",INDEX($F$4:$F$178*成就内容!BY$124/SUM(成就内容!$D$124:$BZ$124),成就内容!BY97,1)-SUM(CH$169:CH202))</f>
        <v>0</v>
      </c>
      <c r="CI203" s="41">
        <f>IF(成就内容!BZ41="","",INDEX($F$4:$F$178*成就内容!BZ$124/SUM(成就内容!$D$124:$BZ$124),成就内容!BZ97,1)-SUM(CI$169:CI202))</f>
        <v>0</v>
      </c>
      <c r="CK203" s="19"/>
      <c r="CM203" s="43">
        <v>35</v>
      </c>
      <c r="CN203" s="41">
        <f>IF(M203="","",IF(成就内容!D$124&lt;&gt;"",MAX(ROUNDUP(SMALL(M$169:M$218,$L203)/1000,0)*1000,1000),0))</f>
        <v>0</v>
      </c>
      <c r="CO203" s="41" t="str">
        <f>IF(N203="","",IF(成就内容!E$124&lt;&gt;"",MAX(ROUNDUP(SMALL(N$169:N$218,$L203)/1000,0)*1000,1000),0))</f>
        <v/>
      </c>
      <c r="CP203" s="41" t="str">
        <f>IF(O203="","",IF(成就内容!F$124&lt;&gt;"",MAX(ROUNDUP(SMALL(O$169:O$218,$L203)/1000,0)*1000,1000),0))</f>
        <v/>
      </c>
      <c r="CQ203" s="41" t="str">
        <f>IF(P203="","",IF(成就内容!G$124&lt;&gt;"",MAX(ROUNDUP(SMALL(P$169:P$218,$L203)/1000,0)*1000,1000),0))</f>
        <v/>
      </c>
      <c r="CR203" s="41">
        <f>IF(Q203="","",IF(成就内容!H$124&lt;&gt;"",MAX(ROUNDUP(SMALL(Q$169:Q$218,$L203)/1000,0)*1000,1000),0))</f>
        <v>0</v>
      </c>
      <c r="CS203" s="41">
        <f>IF(R203="","",IF(成就内容!I$124&lt;&gt;"",MAX(ROUNDUP(SMALL(R$169:R$218,$L203)/1000,0)*1000,1000),0))</f>
        <v>0</v>
      </c>
      <c r="CT203" s="41">
        <f>IF(S203="","",IF(成就内容!J$124&lt;&gt;"",MAX(ROUNDUP(SMALL(S$169:S$218,$L203)/1000,0)*1000,1000),0))</f>
        <v>0</v>
      </c>
      <c r="CU203" s="41">
        <f>IF(T203="","",IF(成就内容!K$124&lt;&gt;"",MAX(ROUNDUP(SMALL(T$169:T$218,$L203)/1000,0)*1000,1000),0))</f>
        <v>0</v>
      </c>
      <c r="CV203" s="41">
        <f>IF(U203="","",IF(成就内容!L$124&lt;&gt;"",MAX(ROUNDUP(SMALL(U$169:U$218,$L203)/1000,0)*1000,1000),0))</f>
        <v>0</v>
      </c>
      <c r="CW203" s="41">
        <f>IF(V203="","",IF(成就内容!M$124&lt;&gt;"",MAX(ROUNDUP(SMALL(V$169:V$218,$L203)/1000,0)*1000,1000),0))</f>
        <v>12850000</v>
      </c>
      <c r="CX203" s="41" t="str">
        <f>IF(W203="","",IF(成就内容!N$124&lt;&gt;"",MAX(ROUNDUP(SMALL(W$169:W$218,$L203)/1000,0)*1000,1000),0))</f>
        <v/>
      </c>
      <c r="CY203" s="41" t="str">
        <f>IF(X203="","",IF(成就内容!O$124&lt;&gt;"",MAX(ROUNDUP(SMALL(X$169:X$218,$L203)/1000,0)*1000,1000),0))</f>
        <v/>
      </c>
      <c r="CZ203" s="41" t="str">
        <f>IF(Y203="","",IF(成就内容!P$124&lt;&gt;"",MAX(ROUNDUP(SMALL(Y$169:Y$218,$L203)/1000,0)*1000,1000),0))</f>
        <v/>
      </c>
      <c r="DA203" s="41">
        <f>IF(Z203="","",IF(成就内容!Q$124&lt;&gt;"",MAX(ROUNDUP(SMALL(Z$169:Z$218,$L203)/1000,0)*1000,1000),0))</f>
        <v>0</v>
      </c>
      <c r="DB203" s="41">
        <f>IF(AA203="","",IF(成就内容!R$124&lt;&gt;"",MAX(ROUNDUP(SMALL(AA$169:AA$218,$L203)/1000,0)*1000,1000),0))</f>
        <v>0</v>
      </c>
      <c r="DC203" s="41">
        <f>IF(AB203="","",IF(成就内容!S$124&lt;&gt;"",MAX(ROUNDUP(SMALL(AB$169:AB$218,$L203)/1000,0)*1000,1000),0))</f>
        <v>0</v>
      </c>
      <c r="DD203" s="41">
        <f>IF(AC203="","",IF(成就内容!T$124&lt;&gt;"",MAX(ROUNDUP(SMALL(AC$169:AC$218,$L203)/1000,0)*1000,1000),0))</f>
        <v>0</v>
      </c>
      <c r="DE203" s="41">
        <f>IF(AD203="","",IF(成就内容!U$124&lt;&gt;"",MAX(ROUNDUP(SMALL(AD$169:AD$218,$L203)/1000,0)*1000,1000),0))</f>
        <v>0</v>
      </c>
      <c r="DF203" s="41">
        <f>IF(AE203="","",IF(成就内容!V$124&lt;&gt;"",MAX(ROUNDUP(SMALL(AE$169:AE$218,$L203)/1000,0)*1000,1000),0))</f>
        <v>12850000</v>
      </c>
      <c r="DG203" s="41" t="str">
        <f>IF(AF203="","",IF(成就内容!W$124&lt;&gt;"",MAX(ROUNDUP(SMALL(AF$169:AF$218,$L203)/1000,0)*1000,1000),0))</f>
        <v/>
      </c>
      <c r="DH203" s="41" t="str">
        <f>IF(AG203="","",IF(成就内容!X$124&lt;&gt;"",MAX(ROUNDUP(SMALL(AG$169:AG$218,$L203)/1000,0)*1000,1000),0))</f>
        <v/>
      </c>
      <c r="DI203" s="41" t="str">
        <f>IF(AH203="","",IF(成就内容!Y$124&lt;&gt;"",MAX(ROUNDUP(SMALL(AH$169:AH$218,$L203)/1000,0)*1000,1000),0))</f>
        <v/>
      </c>
      <c r="DJ203" s="41" t="str">
        <f>IF(AI203="","",IF(成就内容!Z$124&lt;&gt;"",MAX(ROUNDUP(SMALL(AI$169:AI$218,$L203)/1000,0)*1000,1000),0))</f>
        <v/>
      </c>
      <c r="DK203" s="41" t="str">
        <f>IF(AJ203="","",IF(成就内容!AA$124&lt;&gt;"",MAX(ROUNDUP(SMALL(AJ$169:AJ$218,$L203)/1000,0)*1000,1000),0))</f>
        <v/>
      </c>
      <c r="DL203" s="41" t="str">
        <f>IF(AK203="","",IF(成就内容!AB$124&lt;&gt;"",MAX(ROUNDUP(SMALL(AK$169:AK$218,$L203)/1000,0)*1000,1000),0))</f>
        <v/>
      </c>
      <c r="DM203" s="41">
        <f>IF(AL203="","",IF(成就内容!AC$124&lt;&gt;"",MAX(ROUNDUP(SMALL(AL$169:AL$218,$L203)/1000,0)*1000,1000),0))</f>
        <v>6425000</v>
      </c>
      <c r="DN203" s="41">
        <f>IF(AM203="","",IF(成就内容!AD$124&lt;&gt;"",MAX(ROUNDUP(SMALL(AM$169:AM$218,$L203)/1000,0)*1000,1000),0))</f>
        <v>6425000</v>
      </c>
      <c r="DO203" s="41">
        <f>IF(AN203="","",IF(成就内容!AE$124&lt;&gt;"",MAX(ROUNDUP(SMALL(AN$169:AN$218,$L203)/1000,0)*1000,1000),0))</f>
        <v>6425000</v>
      </c>
      <c r="DP203" s="41">
        <f>IF(AO203="","",IF(成就内容!AF$124&lt;&gt;"",MAX(ROUNDUP(SMALL(AO$169:AO$218,$L203)/1000,0)*1000,1000),0))</f>
        <v>6425000</v>
      </c>
      <c r="DQ203" s="41">
        <f>IF(AP203="","",IF(成就内容!AG$124&lt;&gt;"",MAX(ROUNDUP(SMALL(AP$169:AP$218,$L203)/1000,0)*1000,1000),0))</f>
        <v>0</v>
      </c>
      <c r="DR203" s="41" t="str">
        <f>IF(AQ203="","",IF(成就内容!AH$124&lt;&gt;"",MAX(ROUNDUP(SMALL(AQ$169:AQ$218,$L203)/1000,0)*1000,1000),0))</f>
        <v/>
      </c>
      <c r="DS203" s="41">
        <f>IF(AR203="","",IF(成就内容!AI$124&lt;&gt;"",MAX(ROUNDUP(SMALL(AR$169:AR$218,$L203)/1000,0)*1000,1000),0))</f>
        <v>0</v>
      </c>
      <c r="DT203" s="41">
        <f>IF(AS203="","",IF(成就内容!AJ$124&lt;&gt;"",MAX(ROUNDUP(SMALL(AS$169:AS$218,$L203)/1000,0)*1000,1000),0))</f>
        <v>0</v>
      </c>
      <c r="DU203" s="41" t="str">
        <f>IF(AT203="","",IF(成就内容!AK$124&lt;&gt;"",MAX(ROUNDUP(SMALL(AT$169:AT$218,$L203)/1000,0)*1000,1000),0))</f>
        <v/>
      </c>
      <c r="DV203" s="41" t="str">
        <f>IF(AU203="","",IF(成就内容!AL$124&lt;&gt;"",MAX(ROUNDUP(SMALL(AU$169:AU$218,$L203)/1000,0)*1000,1000),0))</f>
        <v/>
      </c>
      <c r="DW203" s="41" t="str">
        <f>IF(AV203="","",IF(成就内容!AM$124&lt;&gt;"",MAX(ROUNDUP(SMALL(AV$169:AV$218,$L203)/1000,0)*1000,1000),0))</f>
        <v/>
      </c>
      <c r="DX203" s="41" t="str">
        <f>IF(AW203="","",IF(成就内容!AN$124&lt;&gt;"",MAX(ROUNDUP(SMALL(AW$169:AW$218,$L203)/1000,0)*1000,1000),0))</f>
        <v/>
      </c>
      <c r="DY203" s="41">
        <f>IF(AX203="","",IF(成就内容!AO$124&lt;&gt;"",MAX(ROUNDUP(SMALL(AX$169:AX$218,$L203)/1000,0)*1000,1000),0))</f>
        <v>0</v>
      </c>
      <c r="DZ203" s="41">
        <f>IF(AY203="","",IF(成就内容!AP$124&lt;&gt;"",MAX(ROUNDUP(SMALL(AY$169:AY$218,$L203)/1000,0)*1000,1000),0))</f>
        <v>0</v>
      </c>
      <c r="EA203" s="41">
        <f>IF(AZ203="","",IF(成就内容!AQ$124&lt;&gt;"",MAX(ROUNDUP(SMALL(AZ$169:AZ$218,$L203)/1000,0)*1000,1000),0))</f>
        <v>0</v>
      </c>
      <c r="EB203" s="41">
        <f>IF(BA203="","",IF(成就内容!AR$124&lt;&gt;"",MAX(ROUNDUP(SMALL(BA$169:BA$218,$L203)/1000,0)*1000,1000),0))</f>
        <v>0</v>
      </c>
      <c r="EC203" s="41">
        <f>IF(BB203="","",IF(成就内容!AS$124&lt;&gt;"",MAX(ROUNDUP(SMALL(BB$169:BB$218,$L203)/1000,0)*1000,1000),0))</f>
        <v>0</v>
      </c>
      <c r="ED203" s="41">
        <f>IF(BC203="","",IF(成就内容!AT$124&lt;&gt;"",MAX(ROUNDUP(SMALL(BC$169:BC$218,$L203)/1000,0)*1000,1000),0))</f>
        <v>0</v>
      </c>
      <c r="EE203" s="41">
        <f>IF(BD203="","",IF(成就内容!AU$124&lt;&gt;"",MAX(ROUNDUP(SMALL(BD$169:BD$218,$L203)/1000,0)*1000,1000),0))</f>
        <v>12850000</v>
      </c>
      <c r="EF203" s="41" t="str">
        <f>IF(BE203="","",IF(成就内容!AV$124&lt;&gt;"",MAX(ROUNDUP(SMALL(BE$169:BE$218,$L203)/1000,0)*1000,1000),0))</f>
        <v/>
      </c>
      <c r="EG203" s="41">
        <f>IF(BF203="","",IF(成就内容!AW$124&lt;&gt;"",MAX(ROUNDUP(SMALL(BF$169:BF$218,$L203)/1000,0)*1000,1000),0))</f>
        <v>0</v>
      </c>
      <c r="EH203" s="41">
        <f>IF(BG203="","",IF(成就内容!AX$124&lt;&gt;"",MAX(ROUNDUP(SMALL(BG$169:BG$218,$L203)/1000,0)*1000,1000),0))</f>
        <v>12850000</v>
      </c>
      <c r="EI203" s="41">
        <f>IF(BH203="","",IF(成就内容!AY$124&lt;&gt;"",MAX(ROUNDUP(SMALL(BH$169:BH$218,$L203)/1000,0)*1000,1000),0))</f>
        <v>0</v>
      </c>
      <c r="EJ203" s="41">
        <f>IF(BI203="","",IF(成就内容!AZ$124&lt;&gt;"",MAX(ROUNDUP(SMALL(BI$169:BI$218,$L203)/1000,0)*1000,1000),0))</f>
        <v>0</v>
      </c>
      <c r="EK203" s="41">
        <f>IF(BJ203="","",IF(成就内容!BA$124&lt;&gt;"",MAX(ROUNDUP(SMALL(BJ$169:BJ$218,$L203)/1000,0)*1000,1000),0))</f>
        <v>0</v>
      </c>
      <c r="EL203" s="41" t="str">
        <f>IF(BK203="","",IF(成就内容!BB$124&lt;&gt;"",MAX(ROUNDUP(SMALL(BK$169:BK$218,$L203)/1000,0)*1000,1000),0))</f>
        <v/>
      </c>
      <c r="EM203" s="41">
        <f>IF(BL203="","",IF(成就内容!BC$124&lt;&gt;"",MAX(ROUNDUP(SMALL(BL$169:BL$218,$L203)/1000,0)*1000,1000),0))</f>
        <v>12850000</v>
      </c>
      <c r="EN203" s="41">
        <f>IF(BM203="","",IF(成就内容!BD$124&lt;&gt;"",MAX(ROUNDUP(SMALL(BM$169:BM$218,$L203)/1000,0)*1000,1000),0))</f>
        <v>0</v>
      </c>
      <c r="EO203" s="41">
        <f>IF(BN203="","",IF(成就内容!BE$124&lt;&gt;"",MAX(ROUNDUP(SMALL(BN$169:BN$218,$L203)/1000,0)*1000,1000),0))</f>
        <v>0</v>
      </c>
      <c r="EP203" s="41">
        <f>IF(BO203="","",IF(成就内容!BF$124&lt;&gt;"",MAX(ROUNDUP(SMALL(BO$169:BO$218,$L203)/1000,0)*1000,1000),0))</f>
        <v>0</v>
      </c>
      <c r="EQ203" s="41">
        <f>IF(BP203="","",IF(成就内容!BG$124&lt;&gt;"",MAX(ROUNDUP(SMALL(BP$169:BP$218,$L203)/1000,0)*1000,1000),0))</f>
        <v>0</v>
      </c>
      <c r="ER203" s="41" t="str">
        <f>IF(BQ203="","",IF(成就内容!BH$124&lt;&gt;"",MAX(ROUNDUP(SMALL(BQ$169:BQ$218,$L203)/1000,0)*1000,1000),0))</f>
        <v/>
      </c>
      <c r="ES203" s="41" t="str">
        <f>IF(BR203="","",IF(成就内容!BI$124&lt;&gt;"",MAX(ROUNDUP(SMALL(BR$169:BR$218,$L203)/1000,0)*1000,1000),0))</f>
        <v/>
      </c>
      <c r="ET203" s="41">
        <f>IF(BS203="","",IF(成就内容!BJ$124&lt;&gt;"",MAX(ROUNDUP(SMALL(BS$169:BS$218,$L203)/1000,0)*1000,1000),0))</f>
        <v>0</v>
      </c>
      <c r="EU203" s="41" t="str">
        <f>IF(BT203="","",IF(成就内容!BK$124&lt;&gt;"",MAX(ROUNDUP(SMALL(BT$169:BT$218,$L203)/1000,0)*1000,1000),0))</f>
        <v/>
      </c>
      <c r="EV203" s="41">
        <f>IF(BU203="","",IF(成就内容!BL$124&lt;&gt;"",MAX(ROUNDUP(SMALL(BU$169:BU$218,$L203)/1000,0)*1000,1000),0))</f>
        <v>6425000</v>
      </c>
      <c r="EW203" s="41">
        <f>IF(BV203="","",IF(成就内容!BM$124&lt;&gt;"",MAX(ROUNDUP(SMALL(BV$169:BV$218,$L203)/1000,0)*1000,1000),0))</f>
        <v>0</v>
      </c>
      <c r="EX203" s="41" t="str">
        <f>IF(BW203="","",IF(成就内容!BN$124&lt;&gt;"",MAX(ROUNDUP(SMALL(BW$169:BW$218,$L203)/1000,0)*1000,1000),0))</f>
        <v/>
      </c>
      <c r="EY203" s="41">
        <f>IF(BX203="","",IF(成就内容!BO$124&lt;&gt;"",MAX(ROUNDUP(SMALL(BX$169:BX$218,$L203)/1000,0)*1000,1000),0))</f>
        <v>0</v>
      </c>
      <c r="EZ203" s="41">
        <f>IF(BY203="","",IF(成就内容!BP$124&lt;&gt;"",MAX(ROUNDUP(SMALL(BY$169:BY$218,$L203)/1000,0)*1000,1000),0))</f>
        <v>0</v>
      </c>
      <c r="FA203" s="41">
        <f>IF(BZ203="","",IF(成就内容!BQ$124&lt;&gt;"",MAX(ROUNDUP(SMALL(BZ$169:BZ$218,$L203)/1000,0)*1000,1000),0))</f>
        <v>0</v>
      </c>
      <c r="FB203" s="41" t="str">
        <f>IF(CA203="","",IF(成就内容!BR$124&lt;&gt;"",MAX(ROUNDUP(SMALL(CA$169:CA$218,$L203)/1000,0)*1000,1000),0))</f>
        <v/>
      </c>
      <c r="FC203" s="41" t="str">
        <f>IF(CB203="","",IF(成就内容!BS$124&lt;&gt;"",MAX(ROUNDUP(SMALL(CB$169:CB$218,$L203)/1000,0)*1000,1000),0))</f>
        <v/>
      </c>
      <c r="FD203" s="41">
        <f>IF(CC203="","",IF(成就内容!BT$124&lt;&gt;"",MAX(ROUNDUP(SMALL(CC$169:CC$218,$L203)/1000,0)*1000,1000),0))</f>
        <v>0</v>
      </c>
      <c r="FE203" s="41">
        <f>IF(CD203="","",IF(成就内容!BU$124&lt;&gt;"",MAX(ROUNDUP(SMALL(CD$169:CD$218,$L203)/1000,0)*1000,1000),0))</f>
        <v>0</v>
      </c>
      <c r="FF203" s="41" t="str">
        <f>IF(CE203="","",IF(成就内容!BV$124&lt;&gt;"",MAX(ROUNDUP(SMALL(CE$169:CE$218,$L203)/1000,0)*1000,1000),0))</f>
        <v/>
      </c>
      <c r="FG203" s="41">
        <f>IF(CF203="","",IF(成就内容!BW$124&lt;&gt;"",MAX(ROUNDUP(SMALL(CF$169:CF$218,$L203)/1000,0)*1000,1000),0))</f>
        <v>0</v>
      </c>
      <c r="FH203" s="41">
        <f>IF(CG203="","",IF(成就内容!BX$124&lt;&gt;"",MAX(ROUNDUP(SMALL(CG$169:CG$218,$L203)/1000,0)*1000,1000),0))</f>
        <v>0</v>
      </c>
      <c r="FI203" s="41">
        <f>IF(CH203="","",IF(成就内容!BY$124&lt;&gt;"",MAX(ROUNDUP(SMALL(CH$169:CH$218,$L203)/1000,0)*1000,1000),0))</f>
        <v>0</v>
      </c>
      <c r="FJ203" s="41">
        <f>IF(CI203="","",IF(成就内容!BZ$124&lt;&gt;"",MAX(ROUNDUP(SMALL(CI$169:CI$218,$L203)/1000,0)*1000,1000),0))</f>
        <v>0</v>
      </c>
    </row>
    <row r="204" spans="10:166" s="96" customFormat="1" x14ac:dyDescent="0.15">
      <c r="J204" s="19"/>
      <c r="L204" s="43">
        <v>36</v>
      </c>
      <c r="M204" s="41">
        <f>IF(成就内容!D42="","",INDEX($F$4:$F$178*成就内容!D$124/SUM(成就内容!$D$124:$BZ$124),成就内容!D98,1)-SUM(M$169:M203))</f>
        <v>0</v>
      </c>
      <c r="N204" s="41" t="str">
        <f>IF(成就内容!E42="","",INDEX($F$4:$F$178*成就内容!E$124/SUM(成就内容!$D$124:$BZ$124),成就内容!E98,1)-SUM(N$169:N203))</f>
        <v/>
      </c>
      <c r="O204" s="41" t="str">
        <f>IF(成就内容!F42="","",INDEX($F$4:$F$178*成就内容!F$124/SUM(成就内容!$D$124:$BZ$124),成就内容!F98,1)-SUM(O$169:O203))</f>
        <v/>
      </c>
      <c r="P204" s="41" t="str">
        <f>IF(成就内容!G42="","",INDEX($F$4:$F$178*成就内容!G$124/SUM(成就内容!$D$124:$BZ$124),成就内容!G98,1)-SUM(P$169:P203))</f>
        <v/>
      </c>
      <c r="Q204" s="41">
        <f>IF(成就内容!H42="","",INDEX($F$4:$F$178*成就内容!H$124/SUM(成就内容!$D$124:$BZ$124),成就内容!H98,1)-SUM(Q$169:Q203))</f>
        <v>0</v>
      </c>
      <c r="R204" s="41">
        <f>IF(成就内容!I42="","",INDEX($F$4:$F$178*成就内容!I$124/SUM(成就内容!$D$124:$BZ$124),成就内容!I98,1)-SUM(R$169:R203))</f>
        <v>0</v>
      </c>
      <c r="S204" s="41">
        <f>IF(成就内容!J42="","",INDEX($F$4:$F$178*成就内容!J$124/SUM(成就内容!$D$124:$BZ$124),成就内容!J98,1)-SUM(S$169:S203))</f>
        <v>0</v>
      </c>
      <c r="T204" s="41">
        <f>IF(成就内容!K42="","",INDEX($F$4:$F$178*成就内容!K$124/SUM(成就内容!$D$124:$BZ$124),成就内容!K98,1)-SUM(T$169:T203))</f>
        <v>0</v>
      </c>
      <c r="U204" s="41">
        <f>IF(成就内容!L42="","",INDEX($F$4:$F$178*成就内容!L$124/SUM(成就内容!$D$124:$BZ$124),成就内容!L98,1)-SUM(U$169:U203))</f>
        <v>0</v>
      </c>
      <c r="V204" s="41">
        <f>IF(成就内容!M42="","",INDEX($F$4:$F$178*成就内容!M$124/SUM(成就内容!$D$124:$BZ$124),成就内容!M98,1)-SUM(V$169:V203))</f>
        <v>12849506.578947365</v>
      </c>
      <c r="W204" s="41" t="str">
        <f>IF(成就内容!N42="","",INDEX($F$4:$F$178*成就内容!N$124/SUM(成就内容!$D$124:$BZ$124),成就内容!N98,1)-SUM(W$169:W203))</f>
        <v/>
      </c>
      <c r="X204" s="41" t="str">
        <f>IF(成就内容!O42="","",INDEX($F$4:$F$178*成就内容!O$124/SUM(成就内容!$D$124:$BZ$124),成就内容!O98,1)-SUM(X$169:X203))</f>
        <v/>
      </c>
      <c r="Y204" s="41" t="str">
        <f>IF(成就内容!P42="","",INDEX($F$4:$F$178*成就内容!P$124/SUM(成就内容!$D$124:$BZ$124),成就内容!P98,1)-SUM(Y$169:Y203))</f>
        <v/>
      </c>
      <c r="Z204" s="41">
        <f>IF(成就内容!Q42="","",INDEX($F$4:$F$178*成就内容!Q$124/SUM(成就内容!$D$124:$BZ$124),成就内容!Q98,1)-SUM(Z$169:Z203))</f>
        <v>0</v>
      </c>
      <c r="AA204" s="41">
        <f>IF(成就内容!R42="","",INDEX($F$4:$F$178*成就内容!R$124/SUM(成就内容!$D$124:$BZ$124),成就内容!R98,1)-SUM(AA$169:AA203))</f>
        <v>0</v>
      </c>
      <c r="AB204" s="41">
        <f>IF(成就内容!S42="","",INDEX($F$4:$F$178*成就内容!S$124/SUM(成就内容!$D$124:$BZ$124),成就内容!S98,1)-SUM(AB$169:AB203))</f>
        <v>0</v>
      </c>
      <c r="AC204" s="41">
        <f>IF(成就内容!T42="","",INDEX($F$4:$F$178*成就内容!T$124/SUM(成就内容!$D$124:$BZ$124),成就内容!T98,1)-SUM(AC$169:AC203))</f>
        <v>0</v>
      </c>
      <c r="AD204" s="41">
        <f>IF(成就内容!U42="","",INDEX($F$4:$F$178*成就内容!U$124/SUM(成就内容!$D$124:$BZ$124),成就内容!U98,1)-SUM(AD$169:AD203))</f>
        <v>0</v>
      </c>
      <c r="AE204" s="41">
        <f>IF(成就内容!V42="","",INDEX($F$4:$F$178*成就内容!V$124/SUM(成就内容!$D$124:$BZ$124),成就内容!V98,1)-SUM(AE$169:AE203))</f>
        <v>12849506.578947365</v>
      </c>
      <c r="AF204" s="41" t="str">
        <f>IF(成就内容!W42="","",INDEX($F$4:$F$178*成就内容!W$124/SUM(成就内容!$D$124:$BZ$124),成就内容!W98,1)-SUM(AF$169:AF203))</f>
        <v/>
      </c>
      <c r="AG204" s="41" t="str">
        <f>IF(成就内容!X42="","",INDEX($F$4:$F$178*成就内容!X$124/SUM(成就内容!$D$124:$BZ$124),成就内容!X98,1)-SUM(AG$169:AG203))</f>
        <v/>
      </c>
      <c r="AH204" s="41" t="str">
        <f>IF(成就内容!Y42="","",INDEX($F$4:$F$178*成就内容!Y$124/SUM(成就内容!$D$124:$BZ$124),成就内容!Y98,1)-SUM(AH$169:AH203))</f>
        <v/>
      </c>
      <c r="AI204" s="41" t="str">
        <f>IF(成就内容!Z42="","",INDEX($F$4:$F$178*成就内容!Z$124/SUM(成就内容!$D$124:$BZ$124),成就内容!Z98,1)-SUM(AI$169:AI203))</f>
        <v/>
      </c>
      <c r="AJ204" s="41" t="str">
        <f>IF(成就内容!AA42="","",INDEX($F$4:$F$178*成就内容!AA$124/SUM(成就内容!$D$124:$BZ$124),成就内容!AA98,1)-SUM(AJ$169:AJ203))</f>
        <v/>
      </c>
      <c r="AK204" s="41" t="str">
        <f>IF(成就内容!AB42="","",INDEX($F$4:$F$178*成就内容!AB$124/SUM(成就内容!$D$124:$BZ$124),成就内容!AB98,1)-SUM(AK$169:AK203))</f>
        <v/>
      </c>
      <c r="AL204" s="41">
        <f>IF(成就内容!AC42="","",INDEX($F$4:$F$178*成就内容!AC$124/SUM(成就内容!$D$124:$BZ$124),成就内容!AC98,1)-SUM(AL$169:AL203))</f>
        <v>6424753.2894736826</v>
      </c>
      <c r="AM204" s="41">
        <f>IF(成就内容!AD42="","",INDEX($F$4:$F$178*成就内容!AD$124/SUM(成就内容!$D$124:$BZ$124),成就内容!AD98,1)-SUM(AM$169:AM203))</f>
        <v>6424753.2894736826</v>
      </c>
      <c r="AN204" s="41">
        <f>IF(成就内容!AE42="","",INDEX($F$4:$F$178*成就内容!AE$124/SUM(成就内容!$D$124:$BZ$124),成就内容!AE98,1)-SUM(AN$169:AN203))</f>
        <v>6424753.2894736826</v>
      </c>
      <c r="AO204" s="41">
        <f>IF(成就内容!AF42="","",INDEX($F$4:$F$178*成就内容!AF$124/SUM(成就内容!$D$124:$BZ$124),成就内容!AF98,1)-SUM(AO$169:AO203))</f>
        <v>6424753.2894736826</v>
      </c>
      <c r="AP204" s="41">
        <f>IF(成就内容!AG42="","",INDEX($F$4:$F$178*成就内容!AG$124/SUM(成就内容!$D$124:$BZ$124),成就内容!AG98,1)-SUM(AP$169:AP203))</f>
        <v>0</v>
      </c>
      <c r="AQ204" s="41" t="str">
        <f>IF(成就内容!AH42="","",INDEX($F$4:$F$178*成就内容!AH$124/SUM(成就内容!$D$124:$BZ$124),成就内容!AH98,1)-SUM(AQ$169:AQ203))</f>
        <v/>
      </c>
      <c r="AR204" s="41">
        <f>IF(成就内容!AI42="","",INDEX($F$4:$F$178*成就内容!AI$124/SUM(成就内容!$D$124:$BZ$124),成就内容!AI98,1)-SUM(AR$169:AR203))</f>
        <v>0</v>
      </c>
      <c r="AS204" s="41">
        <f>IF(成就内容!AJ42="","",INDEX($F$4:$F$178*成就内容!AJ$124/SUM(成就内容!$D$124:$BZ$124),成就内容!AJ98,1)-SUM(AS$169:AS203))</f>
        <v>0</v>
      </c>
      <c r="AT204" s="41" t="str">
        <f>IF(成就内容!AK42="","",INDEX($F$4:$F$178*成就内容!AK$124/SUM(成就内容!$D$124:$BZ$124),成就内容!AK98,1)-SUM(AT$169:AT203))</f>
        <v/>
      </c>
      <c r="AU204" s="41" t="str">
        <f>IF(成就内容!AL42="","",INDEX($F$4:$F$178*成就内容!AL$124/SUM(成就内容!$D$124:$BZ$124),成就内容!AL98,1)-SUM(AU$169:AU203))</f>
        <v/>
      </c>
      <c r="AV204" s="41" t="str">
        <f>IF(成就内容!AM42="","",INDEX($F$4:$F$178*成就内容!AM$124/SUM(成就内容!$D$124:$BZ$124),成就内容!AM98,1)-SUM(AV$169:AV203))</f>
        <v/>
      </c>
      <c r="AW204" s="41" t="str">
        <f>IF(成就内容!AN42="","",INDEX($F$4:$F$178*成就内容!AN$124/SUM(成就内容!$D$124:$BZ$124),成就内容!AN98,1)-SUM(AW$169:AW203))</f>
        <v/>
      </c>
      <c r="AX204" s="41">
        <f>IF(成就内容!AO42="","",INDEX($F$4:$F$178*成就内容!AO$124/SUM(成就内容!$D$124:$BZ$124),成就内容!AO98,1)-SUM(AX$169:AX203))</f>
        <v>0</v>
      </c>
      <c r="AY204" s="41">
        <f>IF(成就内容!AP42="","",INDEX($F$4:$F$178*成就内容!AP$124/SUM(成就内容!$D$124:$BZ$124),成就内容!AP98,1)-SUM(AY$169:AY203))</f>
        <v>0</v>
      </c>
      <c r="AZ204" s="41">
        <f>IF(成就内容!AQ42="","",INDEX($F$4:$F$178*成就内容!AQ$124/SUM(成就内容!$D$124:$BZ$124),成就内容!AQ98,1)-SUM(AZ$169:AZ203))</f>
        <v>0</v>
      </c>
      <c r="BA204" s="41">
        <f>IF(成就内容!AR42="","",INDEX($F$4:$F$178*成就内容!AR$124/SUM(成就内容!$D$124:$BZ$124),成就内容!AR98,1)-SUM(BA$169:BA203))</f>
        <v>0</v>
      </c>
      <c r="BB204" s="41">
        <f>IF(成就内容!AS42="","",INDEX($F$4:$F$178*成就内容!AS$124/SUM(成就内容!$D$124:$BZ$124),成就内容!AS98,1)-SUM(BB$169:BB203))</f>
        <v>0</v>
      </c>
      <c r="BC204" s="41">
        <f>IF(成就内容!AT42="","",INDEX($F$4:$F$178*成就内容!AT$124/SUM(成就内容!$D$124:$BZ$124),成就内容!AT98,1)-SUM(BC$169:BC203))</f>
        <v>0</v>
      </c>
      <c r="BD204" s="41">
        <f>IF(成就内容!AU42="","",INDEX($F$4:$F$178*成就内容!AU$124/SUM(成就内容!$D$124:$BZ$124),成就内容!AU98,1)-SUM(BD$169:BD203))</f>
        <v>12849506.578947365</v>
      </c>
      <c r="BE204" s="41" t="str">
        <f>IF(成就内容!AV42="","",INDEX($F$4:$F$178*成就内容!AV$124/SUM(成就内容!$D$124:$BZ$124),成就内容!AV98,1)-SUM(BE$169:BE203))</f>
        <v/>
      </c>
      <c r="BF204" s="41">
        <f>IF(成就内容!AW42="","",INDEX($F$4:$F$178*成就内容!AW$124/SUM(成就内容!$D$124:$BZ$124),成就内容!AW98,1)-SUM(BF$169:BF203))</f>
        <v>0</v>
      </c>
      <c r="BG204" s="41">
        <f>IF(成就内容!AX42="","",INDEX($F$4:$F$178*成就内容!AX$124/SUM(成就内容!$D$124:$BZ$124),成就内容!AX98,1)-SUM(BG$169:BG203))</f>
        <v>12849506.578947365</v>
      </c>
      <c r="BH204" s="41">
        <f>IF(成就内容!AY42="","",INDEX($F$4:$F$178*成就内容!AY$124/SUM(成就内容!$D$124:$BZ$124),成就内容!AY98,1)-SUM(BH$169:BH203))</f>
        <v>0</v>
      </c>
      <c r="BI204" s="41">
        <f>IF(成就内容!AZ42="","",INDEX($F$4:$F$178*成就内容!AZ$124/SUM(成就内容!$D$124:$BZ$124),成就内容!AZ98,1)-SUM(BI$169:BI203))</f>
        <v>0</v>
      </c>
      <c r="BJ204" s="41">
        <f>IF(成就内容!BA42="","",INDEX($F$4:$F$178*成就内容!BA$124/SUM(成就内容!$D$124:$BZ$124),成就内容!BA98,1)-SUM(BJ$169:BJ203))</f>
        <v>0</v>
      </c>
      <c r="BK204" s="41" t="str">
        <f>IF(成就内容!BB42="","",INDEX($F$4:$F$178*成就内容!BB$124/SUM(成就内容!$D$124:$BZ$124),成就内容!BB98,1)-SUM(BK$169:BK203))</f>
        <v/>
      </c>
      <c r="BL204" s="41">
        <f>IF(成就内容!BC42="","",INDEX($F$4:$F$178*成就内容!BC$124/SUM(成就内容!$D$124:$BZ$124),成就内容!BC98,1)-SUM(BL$169:BL203))</f>
        <v>12849506.578947365</v>
      </c>
      <c r="BM204" s="41">
        <f>IF(成就内容!BD42="","",INDEX($F$4:$F$178*成就内容!BD$124/SUM(成就内容!$D$124:$BZ$124),成就内容!BD98,1)-SUM(BM$169:BM203))</f>
        <v>0</v>
      </c>
      <c r="BN204" s="41">
        <f>IF(成就内容!BE42="","",INDEX($F$4:$F$178*成就内容!BE$124/SUM(成就内容!$D$124:$BZ$124),成就内容!BE98,1)-SUM(BN$169:BN203))</f>
        <v>0</v>
      </c>
      <c r="BO204" s="41">
        <f>IF(成就内容!BF42="","",INDEX($F$4:$F$178*成就内容!BF$124/SUM(成就内容!$D$124:$BZ$124),成就内容!BF98,1)-SUM(BO$169:BO203))</f>
        <v>0</v>
      </c>
      <c r="BP204" s="41">
        <f>IF(成就内容!BG42="","",INDEX($F$4:$F$178*成就内容!BG$124/SUM(成就内容!$D$124:$BZ$124),成就内容!BG98,1)-SUM(BP$169:BP203))</f>
        <v>0</v>
      </c>
      <c r="BQ204" s="41" t="str">
        <f>IF(成就内容!BH42="","",INDEX($F$4:$F$178*成就内容!BH$124/SUM(成就内容!$D$124:$BZ$124),成就内容!BH98,1)-SUM(BQ$169:BQ203))</f>
        <v/>
      </c>
      <c r="BR204" s="41" t="str">
        <f>IF(成就内容!BI42="","",INDEX($F$4:$F$178*成就内容!BI$124/SUM(成就内容!$D$124:$BZ$124),成就内容!BI98,1)-SUM(BR$169:BR203))</f>
        <v/>
      </c>
      <c r="BS204" s="41">
        <f>IF(成就内容!BJ42="","",INDEX($F$4:$F$178*成就内容!BJ$124/SUM(成就内容!$D$124:$BZ$124),成就内容!BJ98,1)-SUM(BS$169:BS203))</f>
        <v>0</v>
      </c>
      <c r="BT204" s="41" t="str">
        <f>IF(成就内容!BK42="","",INDEX($F$4:$F$178*成就内容!BK$124/SUM(成就内容!$D$124:$BZ$124),成就内容!BK98,1)-SUM(BT$169:BT203))</f>
        <v/>
      </c>
      <c r="BU204" s="41">
        <f>IF(成就内容!BL42="","",INDEX($F$4:$F$178*成就内容!BL$124/SUM(成就内容!$D$124:$BZ$124),成就内容!BL98,1)-SUM(BU$169:BU203))</f>
        <v>6424753.2894736826</v>
      </c>
      <c r="BV204" s="41">
        <f>IF(成就内容!BM42="","",INDEX($F$4:$F$178*成就内容!BM$124/SUM(成就内容!$D$124:$BZ$124),成就内容!BM98,1)-SUM(BV$169:BV203))</f>
        <v>0</v>
      </c>
      <c r="BW204" s="41" t="str">
        <f>IF(成就内容!BN42="","",INDEX($F$4:$F$178*成就内容!BN$124/SUM(成就内容!$D$124:$BZ$124),成就内容!BN98,1)-SUM(BW$169:BW203))</f>
        <v/>
      </c>
      <c r="BX204" s="41">
        <f>IF(成就内容!BO42="","",INDEX($F$4:$F$178*成就内容!BO$124/SUM(成就内容!$D$124:$BZ$124),成就内容!BO98,1)-SUM(BX$169:BX203))</f>
        <v>0</v>
      </c>
      <c r="BY204" s="41">
        <f>IF(成就内容!BP42="","",INDEX($F$4:$F$178*成就内容!BP$124/SUM(成就内容!$D$124:$BZ$124),成就内容!BP98,1)-SUM(BY$169:BY203))</f>
        <v>0</v>
      </c>
      <c r="BZ204" s="41">
        <f>IF(成就内容!BQ42="","",INDEX($F$4:$F$178*成就内容!BQ$124/SUM(成就内容!$D$124:$BZ$124),成就内容!BQ98,1)-SUM(BZ$169:BZ203))</f>
        <v>0</v>
      </c>
      <c r="CA204" s="41" t="str">
        <f>IF(成就内容!BR42="","",INDEX($F$4:$F$178*成就内容!BR$124/SUM(成就内容!$D$124:$BZ$124),成就内容!BR98,1)-SUM(CA$169:CA203))</f>
        <v/>
      </c>
      <c r="CB204" s="41" t="str">
        <f>IF(成就内容!BS42="","",INDEX($F$4:$F$178*成就内容!BS$124/SUM(成就内容!$D$124:$BZ$124),成就内容!BS98,1)-SUM(CB$169:CB203))</f>
        <v/>
      </c>
      <c r="CC204" s="41">
        <f>IF(成就内容!BT42="","",INDEX($F$4:$F$178*成就内容!BT$124/SUM(成就内容!$D$124:$BZ$124),成就内容!BT98,1)-SUM(CC$169:CC203))</f>
        <v>0</v>
      </c>
      <c r="CD204" s="41">
        <f>IF(成就内容!BU42="","",INDEX($F$4:$F$178*成就内容!BU$124/SUM(成就内容!$D$124:$BZ$124),成就内容!BU98,1)-SUM(CD$169:CD203))</f>
        <v>0</v>
      </c>
      <c r="CE204" s="41" t="str">
        <f>IF(成就内容!BV42="","",INDEX($F$4:$F$178*成就内容!BV$124/SUM(成就内容!$D$124:$BZ$124),成就内容!BV98,1)-SUM(CE$169:CE203))</f>
        <v/>
      </c>
      <c r="CF204" s="41">
        <f>IF(成就内容!BW42="","",INDEX($F$4:$F$178*成就内容!BW$124/SUM(成就内容!$D$124:$BZ$124),成就内容!BW98,1)-SUM(CF$169:CF203))</f>
        <v>0</v>
      </c>
      <c r="CG204" s="41" t="str">
        <f>IF(成就内容!BX42="","",INDEX($F$4:$F$178*成就内容!BX$124/SUM(成就内容!$D$124:$BZ$124),成就内容!BX98,1)-SUM(CG$169:CG203))</f>
        <v/>
      </c>
      <c r="CH204" s="41">
        <f>IF(成就内容!BY42="","",INDEX($F$4:$F$178*成就内容!BY$124/SUM(成就内容!$D$124:$BZ$124),成就内容!BY98,1)-SUM(CH$169:CH203))</f>
        <v>0</v>
      </c>
      <c r="CI204" s="41">
        <f>IF(成就内容!BZ42="","",INDEX($F$4:$F$178*成就内容!BZ$124/SUM(成就内容!$D$124:$BZ$124),成就内容!BZ98,1)-SUM(CI$169:CI203))</f>
        <v>0</v>
      </c>
      <c r="CK204" s="19"/>
      <c r="CM204" s="43">
        <v>36</v>
      </c>
      <c r="CN204" s="41">
        <f>IF(M204="","",IF(成就内容!D$124&lt;&gt;"",MAX(ROUNDUP(SMALL(M$169:M$218,$L204)/1000,0)*1000,1000),0))</f>
        <v>0</v>
      </c>
      <c r="CO204" s="41" t="str">
        <f>IF(N204="","",IF(成就内容!E$124&lt;&gt;"",MAX(ROUNDUP(SMALL(N$169:N$218,$L204)/1000,0)*1000,1000),0))</f>
        <v/>
      </c>
      <c r="CP204" s="41" t="str">
        <f>IF(O204="","",IF(成就内容!F$124&lt;&gt;"",MAX(ROUNDUP(SMALL(O$169:O$218,$L204)/1000,0)*1000,1000),0))</f>
        <v/>
      </c>
      <c r="CQ204" s="41" t="str">
        <f>IF(P204="","",IF(成就内容!G$124&lt;&gt;"",MAX(ROUNDUP(SMALL(P$169:P$218,$L204)/1000,0)*1000,1000),0))</f>
        <v/>
      </c>
      <c r="CR204" s="41">
        <f>IF(Q204="","",IF(成就内容!H$124&lt;&gt;"",MAX(ROUNDUP(SMALL(Q$169:Q$218,$L204)/1000,0)*1000,1000),0))</f>
        <v>0</v>
      </c>
      <c r="CS204" s="41">
        <f>IF(R204="","",IF(成就内容!I$124&lt;&gt;"",MAX(ROUNDUP(SMALL(R$169:R$218,$L204)/1000,0)*1000,1000),0))</f>
        <v>0</v>
      </c>
      <c r="CT204" s="41">
        <f>IF(S204="","",IF(成就内容!J$124&lt;&gt;"",MAX(ROUNDUP(SMALL(S$169:S$218,$L204)/1000,0)*1000,1000),0))</f>
        <v>0</v>
      </c>
      <c r="CU204" s="41">
        <f>IF(T204="","",IF(成就内容!K$124&lt;&gt;"",MAX(ROUNDUP(SMALL(T$169:T$218,$L204)/1000,0)*1000,1000),0))</f>
        <v>0</v>
      </c>
      <c r="CV204" s="41">
        <f>IF(U204="","",IF(成就内容!L$124&lt;&gt;"",MAX(ROUNDUP(SMALL(U$169:U$218,$L204)/1000,0)*1000,1000),0))</f>
        <v>0</v>
      </c>
      <c r="CW204" s="41">
        <f>IF(V204="","",IF(成就内容!M$124&lt;&gt;"",MAX(ROUNDUP(SMALL(V$169:V$218,$L204)/1000,0)*1000,1000),0))</f>
        <v>12850000</v>
      </c>
      <c r="CX204" s="41" t="str">
        <f>IF(W204="","",IF(成就内容!N$124&lt;&gt;"",MAX(ROUNDUP(SMALL(W$169:W$218,$L204)/1000,0)*1000,1000),0))</f>
        <v/>
      </c>
      <c r="CY204" s="41" t="str">
        <f>IF(X204="","",IF(成就内容!O$124&lt;&gt;"",MAX(ROUNDUP(SMALL(X$169:X$218,$L204)/1000,0)*1000,1000),0))</f>
        <v/>
      </c>
      <c r="CZ204" s="41" t="str">
        <f>IF(Y204="","",IF(成就内容!P$124&lt;&gt;"",MAX(ROUNDUP(SMALL(Y$169:Y$218,$L204)/1000,0)*1000,1000),0))</f>
        <v/>
      </c>
      <c r="DA204" s="41">
        <f>IF(Z204="","",IF(成就内容!Q$124&lt;&gt;"",MAX(ROUNDUP(SMALL(Z$169:Z$218,$L204)/1000,0)*1000,1000),0))</f>
        <v>0</v>
      </c>
      <c r="DB204" s="41">
        <f>IF(AA204="","",IF(成就内容!R$124&lt;&gt;"",MAX(ROUNDUP(SMALL(AA$169:AA$218,$L204)/1000,0)*1000,1000),0))</f>
        <v>0</v>
      </c>
      <c r="DC204" s="41">
        <f>IF(AB204="","",IF(成就内容!S$124&lt;&gt;"",MAX(ROUNDUP(SMALL(AB$169:AB$218,$L204)/1000,0)*1000,1000),0))</f>
        <v>0</v>
      </c>
      <c r="DD204" s="41">
        <f>IF(AC204="","",IF(成就内容!T$124&lt;&gt;"",MAX(ROUNDUP(SMALL(AC$169:AC$218,$L204)/1000,0)*1000,1000),0))</f>
        <v>0</v>
      </c>
      <c r="DE204" s="41">
        <f>IF(AD204="","",IF(成就内容!U$124&lt;&gt;"",MAX(ROUNDUP(SMALL(AD$169:AD$218,$L204)/1000,0)*1000,1000),0))</f>
        <v>0</v>
      </c>
      <c r="DF204" s="41">
        <f>IF(AE204="","",IF(成就内容!V$124&lt;&gt;"",MAX(ROUNDUP(SMALL(AE$169:AE$218,$L204)/1000,0)*1000,1000),0))</f>
        <v>12850000</v>
      </c>
      <c r="DG204" s="41" t="str">
        <f>IF(AF204="","",IF(成就内容!W$124&lt;&gt;"",MAX(ROUNDUP(SMALL(AF$169:AF$218,$L204)/1000,0)*1000,1000),0))</f>
        <v/>
      </c>
      <c r="DH204" s="41" t="str">
        <f>IF(AG204="","",IF(成就内容!X$124&lt;&gt;"",MAX(ROUNDUP(SMALL(AG$169:AG$218,$L204)/1000,0)*1000,1000),0))</f>
        <v/>
      </c>
      <c r="DI204" s="41" t="str">
        <f>IF(AH204="","",IF(成就内容!Y$124&lt;&gt;"",MAX(ROUNDUP(SMALL(AH$169:AH$218,$L204)/1000,0)*1000,1000),0))</f>
        <v/>
      </c>
      <c r="DJ204" s="41" t="str">
        <f>IF(AI204="","",IF(成就内容!Z$124&lt;&gt;"",MAX(ROUNDUP(SMALL(AI$169:AI$218,$L204)/1000,0)*1000,1000),0))</f>
        <v/>
      </c>
      <c r="DK204" s="41" t="str">
        <f>IF(AJ204="","",IF(成就内容!AA$124&lt;&gt;"",MAX(ROUNDUP(SMALL(AJ$169:AJ$218,$L204)/1000,0)*1000,1000),0))</f>
        <v/>
      </c>
      <c r="DL204" s="41" t="str">
        <f>IF(AK204="","",IF(成就内容!AB$124&lt;&gt;"",MAX(ROUNDUP(SMALL(AK$169:AK$218,$L204)/1000,0)*1000,1000),0))</f>
        <v/>
      </c>
      <c r="DM204" s="41">
        <f>IF(AL204="","",IF(成就内容!AC$124&lt;&gt;"",MAX(ROUNDUP(SMALL(AL$169:AL$218,$L204)/1000,0)*1000,1000),0))</f>
        <v>6425000</v>
      </c>
      <c r="DN204" s="41">
        <f>IF(AM204="","",IF(成就内容!AD$124&lt;&gt;"",MAX(ROUNDUP(SMALL(AM$169:AM$218,$L204)/1000,0)*1000,1000),0))</f>
        <v>6425000</v>
      </c>
      <c r="DO204" s="41">
        <f>IF(AN204="","",IF(成就内容!AE$124&lt;&gt;"",MAX(ROUNDUP(SMALL(AN$169:AN$218,$L204)/1000,0)*1000,1000),0))</f>
        <v>6425000</v>
      </c>
      <c r="DP204" s="41">
        <f>IF(AO204="","",IF(成就内容!AF$124&lt;&gt;"",MAX(ROUNDUP(SMALL(AO$169:AO$218,$L204)/1000,0)*1000,1000),0))</f>
        <v>6425000</v>
      </c>
      <c r="DQ204" s="41">
        <f>IF(AP204="","",IF(成就内容!AG$124&lt;&gt;"",MAX(ROUNDUP(SMALL(AP$169:AP$218,$L204)/1000,0)*1000,1000),0))</f>
        <v>0</v>
      </c>
      <c r="DR204" s="41" t="str">
        <f>IF(AQ204="","",IF(成就内容!AH$124&lt;&gt;"",MAX(ROUNDUP(SMALL(AQ$169:AQ$218,$L204)/1000,0)*1000,1000),0))</f>
        <v/>
      </c>
      <c r="DS204" s="41">
        <f>IF(AR204="","",IF(成就内容!AI$124&lt;&gt;"",MAX(ROUNDUP(SMALL(AR$169:AR$218,$L204)/1000,0)*1000,1000),0))</f>
        <v>0</v>
      </c>
      <c r="DT204" s="41">
        <f>IF(AS204="","",IF(成就内容!AJ$124&lt;&gt;"",MAX(ROUNDUP(SMALL(AS$169:AS$218,$L204)/1000,0)*1000,1000),0))</f>
        <v>0</v>
      </c>
      <c r="DU204" s="41" t="str">
        <f>IF(AT204="","",IF(成就内容!AK$124&lt;&gt;"",MAX(ROUNDUP(SMALL(AT$169:AT$218,$L204)/1000,0)*1000,1000),0))</f>
        <v/>
      </c>
      <c r="DV204" s="41" t="str">
        <f>IF(AU204="","",IF(成就内容!AL$124&lt;&gt;"",MAX(ROUNDUP(SMALL(AU$169:AU$218,$L204)/1000,0)*1000,1000),0))</f>
        <v/>
      </c>
      <c r="DW204" s="41" t="str">
        <f>IF(AV204="","",IF(成就内容!AM$124&lt;&gt;"",MAX(ROUNDUP(SMALL(AV$169:AV$218,$L204)/1000,0)*1000,1000),0))</f>
        <v/>
      </c>
      <c r="DX204" s="41" t="str">
        <f>IF(AW204="","",IF(成就内容!AN$124&lt;&gt;"",MAX(ROUNDUP(SMALL(AW$169:AW$218,$L204)/1000,0)*1000,1000),0))</f>
        <v/>
      </c>
      <c r="DY204" s="41">
        <f>IF(AX204="","",IF(成就内容!AO$124&lt;&gt;"",MAX(ROUNDUP(SMALL(AX$169:AX$218,$L204)/1000,0)*1000,1000),0))</f>
        <v>0</v>
      </c>
      <c r="DZ204" s="41">
        <f>IF(AY204="","",IF(成就内容!AP$124&lt;&gt;"",MAX(ROUNDUP(SMALL(AY$169:AY$218,$L204)/1000,0)*1000,1000),0))</f>
        <v>0</v>
      </c>
      <c r="EA204" s="41">
        <f>IF(AZ204="","",IF(成就内容!AQ$124&lt;&gt;"",MAX(ROUNDUP(SMALL(AZ$169:AZ$218,$L204)/1000,0)*1000,1000),0))</f>
        <v>0</v>
      </c>
      <c r="EB204" s="41">
        <f>IF(BA204="","",IF(成就内容!AR$124&lt;&gt;"",MAX(ROUNDUP(SMALL(BA$169:BA$218,$L204)/1000,0)*1000,1000),0))</f>
        <v>0</v>
      </c>
      <c r="EC204" s="41">
        <f>IF(BB204="","",IF(成就内容!AS$124&lt;&gt;"",MAX(ROUNDUP(SMALL(BB$169:BB$218,$L204)/1000,0)*1000,1000),0))</f>
        <v>0</v>
      </c>
      <c r="ED204" s="41">
        <f>IF(BC204="","",IF(成就内容!AT$124&lt;&gt;"",MAX(ROUNDUP(SMALL(BC$169:BC$218,$L204)/1000,0)*1000,1000),0))</f>
        <v>0</v>
      </c>
      <c r="EE204" s="41">
        <f>IF(BD204="","",IF(成就内容!AU$124&lt;&gt;"",MAX(ROUNDUP(SMALL(BD$169:BD$218,$L204)/1000,0)*1000,1000),0))</f>
        <v>12850000</v>
      </c>
      <c r="EF204" s="41" t="str">
        <f>IF(BE204="","",IF(成就内容!AV$124&lt;&gt;"",MAX(ROUNDUP(SMALL(BE$169:BE$218,$L204)/1000,0)*1000,1000),0))</f>
        <v/>
      </c>
      <c r="EG204" s="41">
        <f>IF(BF204="","",IF(成就内容!AW$124&lt;&gt;"",MAX(ROUNDUP(SMALL(BF$169:BF$218,$L204)/1000,0)*1000,1000),0))</f>
        <v>0</v>
      </c>
      <c r="EH204" s="41">
        <f>IF(BG204="","",IF(成就内容!AX$124&lt;&gt;"",MAX(ROUNDUP(SMALL(BG$169:BG$218,$L204)/1000,0)*1000,1000),0))</f>
        <v>12850000</v>
      </c>
      <c r="EI204" s="41">
        <f>IF(BH204="","",IF(成就内容!AY$124&lt;&gt;"",MAX(ROUNDUP(SMALL(BH$169:BH$218,$L204)/1000,0)*1000,1000),0))</f>
        <v>0</v>
      </c>
      <c r="EJ204" s="41">
        <f>IF(BI204="","",IF(成就内容!AZ$124&lt;&gt;"",MAX(ROUNDUP(SMALL(BI$169:BI$218,$L204)/1000,0)*1000,1000),0))</f>
        <v>0</v>
      </c>
      <c r="EK204" s="41">
        <f>IF(BJ204="","",IF(成就内容!BA$124&lt;&gt;"",MAX(ROUNDUP(SMALL(BJ$169:BJ$218,$L204)/1000,0)*1000,1000),0))</f>
        <v>0</v>
      </c>
      <c r="EL204" s="41" t="str">
        <f>IF(BK204="","",IF(成就内容!BB$124&lt;&gt;"",MAX(ROUNDUP(SMALL(BK$169:BK$218,$L204)/1000,0)*1000,1000),0))</f>
        <v/>
      </c>
      <c r="EM204" s="41">
        <f>IF(BL204="","",IF(成就内容!BC$124&lt;&gt;"",MAX(ROUNDUP(SMALL(BL$169:BL$218,$L204)/1000,0)*1000,1000),0))</f>
        <v>12850000</v>
      </c>
      <c r="EN204" s="41">
        <f>IF(BM204="","",IF(成就内容!BD$124&lt;&gt;"",MAX(ROUNDUP(SMALL(BM$169:BM$218,$L204)/1000,0)*1000,1000),0))</f>
        <v>0</v>
      </c>
      <c r="EO204" s="41">
        <f>IF(BN204="","",IF(成就内容!BE$124&lt;&gt;"",MAX(ROUNDUP(SMALL(BN$169:BN$218,$L204)/1000,0)*1000,1000),0))</f>
        <v>0</v>
      </c>
      <c r="EP204" s="41">
        <f>IF(BO204="","",IF(成就内容!BF$124&lt;&gt;"",MAX(ROUNDUP(SMALL(BO$169:BO$218,$L204)/1000,0)*1000,1000),0))</f>
        <v>0</v>
      </c>
      <c r="EQ204" s="41">
        <f>IF(BP204="","",IF(成就内容!BG$124&lt;&gt;"",MAX(ROUNDUP(SMALL(BP$169:BP$218,$L204)/1000,0)*1000,1000),0))</f>
        <v>0</v>
      </c>
      <c r="ER204" s="41" t="str">
        <f>IF(BQ204="","",IF(成就内容!BH$124&lt;&gt;"",MAX(ROUNDUP(SMALL(BQ$169:BQ$218,$L204)/1000,0)*1000,1000),0))</f>
        <v/>
      </c>
      <c r="ES204" s="41" t="str">
        <f>IF(BR204="","",IF(成就内容!BI$124&lt;&gt;"",MAX(ROUNDUP(SMALL(BR$169:BR$218,$L204)/1000,0)*1000,1000),0))</f>
        <v/>
      </c>
      <c r="ET204" s="41">
        <f>IF(BS204="","",IF(成就内容!BJ$124&lt;&gt;"",MAX(ROUNDUP(SMALL(BS$169:BS$218,$L204)/1000,0)*1000,1000),0))</f>
        <v>0</v>
      </c>
      <c r="EU204" s="41" t="str">
        <f>IF(BT204="","",IF(成就内容!BK$124&lt;&gt;"",MAX(ROUNDUP(SMALL(BT$169:BT$218,$L204)/1000,0)*1000,1000),0))</f>
        <v/>
      </c>
      <c r="EV204" s="41">
        <f>IF(BU204="","",IF(成就内容!BL$124&lt;&gt;"",MAX(ROUNDUP(SMALL(BU$169:BU$218,$L204)/1000,0)*1000,1000),0))</f>
        <v>6425000</v>
      </c>
      <c r="EW204" s="41">
        <f>IF(BV204="","",IF(成就内容!BM$124&lt;&gt;"",MAX(ROUNDUP(SMALL(BV$169:BV$218,$L204)/1000,0)*1000,1000),0))</f>
        <v>0</v>
      </c>
      <c r="EX204" s="41" t="str">
        <f>IF(BW204="","",IF(成就内容!BN$124&lt;&gt;"",MAX(ROUNDUP(SMALL(BW$169:BW$218,$L204)/1000,0)*1000,1000),0))</f>
        <v/>
      </c>
      <c r="EY204" s="41">
        <f>IF(BX204="","",IF(成就内容!BO$124&lt;&gt;"",MAX(ROUNDUP(SMALL(BX$169:BX$218,$L204)/1000,0)*1000,1000),0))</f>
        <v>0</v>
      </c>
      <c r="EZ204" s="41">
        <f>IF(BY204="","",IF(成就内容!BP$124&lt;&gt;"",MAX(ROUNDUP(SMALL(BY$169:BY$218,$L204)/1000,0)*1000,1000),0))</f>
        <v>0</v>
      </c>
      <c r="FA204" s="41">
        <f>IF(BZ204="","",IF(成就内容!BQ$124&lt;&gt;"",MAX(ROUNDUP(SMALL(BZ$169:BZ$218,$L204)/1000,0)*1000,1000),0))</f>
        <v>0</v>
      </c>
      <c r="FB204" s="41" t="str">
        <f>IF(CA204="","",IF(成就内容!BR$124&lt;&gt;"",MAX(ROUNDUP(SMALL(CA$169:CA$218,$L204)/1000,0)*1000,1000),0))</f>
        <v/>
      </c>
      <c r="FC204" s="41" t="str">
        <f>IF(CB204="","",IF(成就内容!BS$124&lt;&gt;"",MAX(ROUNDUP(SMALL(CB$169:CB$218,$L204)/1000,0)*1000,1000),0))</f>
        <v/>
      </c>
      <c r="FD204" s="41">
        <f>IF(CC204="","",IF(成就内容!BT$124&lt;&gt;"",MAX(ROUNDUP(SMALL(CC$169:CC$218,$L204)/1000,0)*1000,1000),0))</f>
        <v>0</v>
      </c>
      <c r="FE204" s="41">
        <f>IF(CD204="","",IF(成就内容!BU$124&lt;&gt;"",MAX(ROUNDUP(SMALL(CD$169:CD$218,$L204)/1000,0)*1000,1000),0))</f>
        <v>0</v>
      </c>
      <c r="FF204" s="41" t="str">
        <f>IF(CE204="","",IF(成就内容!BV$124&lt;&gt;"",MAX(ROUNDUP(SMALL(CE$169:CE$218,$L204)/1000,0)*1000,1000),0))</f>
        <v/>
      </c>
      <c r="FG204" s="41">
        <f>IF(CF204="","",IF(成就内容!BW$124&lt;&gt;"",MAX(ROUNDUP(SMALL(CF$169:CF$218,$L204)/1000,0)*1000,1000),0))</f>
        <v>0</v>
      </c>
      <c r="FH204" s="41" t="str">
        <f>IF(CG204="","",IF(成就内容!BX$124&lt;&gt;"",MAX(ROUNDUP(SMALL(CG$169:CG$218,$L204)/1000,0)*1000,1000),0))</f>
        <v/>
      </c>
      <c r="FI204" s="41">
        <f>IF(CH204="","",IF(成就内容!BY$124&lt;&gt;"",MAX(ROUNDUP(SMALL(CH$169:CH$218,$L204)/1000,0)*1000,1000),0))</f>
        <v>0</v>
      </c>
      <c r="FJ204" s="41">
        <f>IF(CI204="","",IF(成就内容!BZ$124&lt;&gt;"",MAX(ROUNDUP(SMALL(CI$169:CI$218,$L204)/1000,0)*1000,1000),0))</f>
        <v>0</v>
      </c>
    </row>
    <row r="205" spans="10:166" s="96" customFormat="1" x14ac:dyDescent="0.15">
      <c r="J205" s="19"/>
      <c r="L205" s="43">
        <v>37</v>
      </c>
      <c r="M205" s="41">
        <f>IF(成就内容!D43="","",INDEX($F$4:$F$178*成就内容!D$124/SUM(成就内容!$D$124:$BZ$124),成就内容!D99,1)-SUM(M$169:M204))</f>
        <v>0</v>
      </c>
      <c r="N205" s="41" t="str">
        <f>IF(成就内容!E43="","",INDEX($F$4:$F$178*成就内容!E$124/SUM(成就内容!$D$124:$BZ$124),成就内容!E99,1)-SUM(N$169:N204))</f>
        <v/>
      </c>
      <c r="O205" s="41" t="str">
        <f>IF(成就内容!F43="","",INDEX($F$4:$F$178*成就内容!F$124/SUM(成就内容!$D$124:$BZ$124),成就内容!F99,1)-SUM(O$169:O204))</f>
        <v/>
      </c>
      <c r="P205" s="41" t="str">
        <f>IF(成就内容!G43="","",INDEX($F$4:$F$178*成就内容!G$124/SUM(成就内容!$D$124:$BZ$124),成就内容!G99,1)-SUM(P$169:P204))</f>
        <v/>
      </c>
      <c r="Q205" s="41">
        <f>IF(成就内容!H43="","",INDEX($F$4:$F$178*成就内容!H$124/SUM(成就内容!$D$124:$BZ$124),成就内容!H99,1)-SUM(Q$169:Q204))</f>
        <v>0</v>
      </c>
      <c r="R205" s="41">
        <f>IF(成就内容!I43="","",INDEX($F$4:$F$178*成就内容!I$124/SUM(成就内容!$D$124:$BZ$124),成就内容!I99,1)-SUM(R$169:R204))</f>
        <v>0</v>
      </c>
      <c r="S205" s="41">
        <f>IF(成就内容!J43="","",INDEX($F$4:$F$178*成就内容!J$124/SUM(成就内容!$D$124:$BZ$124),成就内容!J99,1)-SUM(S$169:S204))</f>
        <v>0</v>
      </c>
      <c r="T205" s="41">
        <f>IF(成就内容!K43="","",INDEX($F$4:$F$178*成就内容!K$124/SUM(成就内容!$D$124:$BZ$124),成就内容!K99,1)-SUM(T$169:T204))</f>
        <v>0</v>
      </c>
      <c r="U205" s="41">
        <f>IF(成就内容!L43="","",INDEX($F$4:$F$178*成就内容!L$124/SUM(成就内容!$D$124:$BZ$124),成就内容!L99,1)-SUM(U$169:U204))</f>
        <v>0</v>
      </c>
      <c r="V205" s="41">
        <f>IF(成就内容!M43="","",INDEX($F$4:$F$178*成就内容!M$124/SUM(成就内容!$D$124:$BZ$124),成就内容!M99,1)-SUM(V$169:V204))</f>
        <v>12849506.578947365</v>
      </c>
      <c r="W205" s="41" t="str">
        <f>IF(成就内容!N43="","",INDEX($F$4:$F$178*成就内容!N$124/SUM(成就内容!$D$124:$BZ$124),成就内容!N99,1)-SUM(W$169:W204))</f>
        <v/>
      </c>
      <c r="X205" s="41" t="str">
        <f>IF(成就内容!O43="","",INDEX($F$4:$F$178*成就内容!O$124/SUM(成就内容!$D$124:$BZ$124),成就内容!O99,1)-SUM(X$169:X204))</f>
        <v/>
      </c>
      <c r="Y205" s="41" t="str">
        <f>IF(成就内容!P43="","",INDEX($F$4:$F$178*成就内容!P$124/SUM(成就内容!$D$124:$BZ$124),成就内容!P99,1)-SUM(Y$169:Y204))</f>
        <v/>
      </c>
      <c r="Z205" s="41">
        <f>IF(成就内容!Q43="","",INDEX($F$4:$F$178*成就内容!Q$124/SUM(成就内容!$D$124:$BZ$124),成就内容!Q99,1)-SUM(Z$169:Z204))</f>
        <v>0</v>
      </c>
      <c r="AA205" s="41">
        <f>IF(成就内容!R43="","",INDEX($F$4:$F$178*成就内容!R$124/SUM(成就内容!$D$124:$BZ$124),成就内容!R99,1)-SUM(AA$169:AA204))</f>
        <v>0</v>
      </c>
      <c r="AB205" s="41">
        <f>IF(成就内容!S43="","",INDEX($F$4:$F$178*成就内容!S$124/SUM(成就内容!$D$124:$BZ$124),成就内容!S99,1)-SUM(AB$169:AB204))</f>
        <v>0</v>
      </c>
      <c r="AC205" s="41">
        <f>IF(成就内容!T43="","",INDEX($F$4:$F$178*成就内容!T$124/SUM(成就内容!$D$124:$BZ$124),成就内容!T99,1)-SUM(AC$169:AC204))</f>
        <v>0</v>
      </c>
      <c r="AD205" s="41">
        <f>IF(成就内容!U43="","",INDEX($F$4:$F$178*成就内容!U$124/SUM(成就内容!$D$124:$BZ$124),成就内容!U99,1)-SUM(AD$169:AD204))</f>
        <v>0</v>
      </c>
      <c r="AE205" s="41">
        <f>IF(成就内容!V43="","",INDEX($F$4:$F$178*成就内容!V$124/SUM(成就内容!$D$124:$BZ$124),成就内容!V99,1)-SUM(AE$169:AE204))</f>
        <v>12849506.578947395</v>
      </c>
      <c r="AF205" s="41" t="str">
        <f>IF(成就内容!W43="","",INDEX($F$4:$F$178*成就内容!W$124/SUM(成就内容!$D$124:$BZ$124),成就内容!W99,1)-SUM(AF$169:AF204))</f>
        <v/>
      </c>
      <c r="AG205" s="41" t="str">
        <f>IF(成就内容!X43="","",INDEX($F$4:$F$178*成就内容!X$124/SUM(成就内容!$D$124:$BZ$124),成就内容!X99,1)-SUM(AG$169:AG204))</f>
        <v/>
      </c>
      <c r="AH205" s="41" t="str">
        <f>IF(成就内容!Y43="","",INDEX($F$4:$F$178*成就内容!Y$124/SUM(成就内容!$D$124:$BZ$124),成就内容!Y99,1)-SUM(AH$169:AH204))</f>
        <v/>
      </c>
      <c r="AI205" s="41" t="str">
        <f>IF(成就内容!Z43="","",INDEX($F$4:$F$178*成就内容!Z$124/SUM(成就内容!$D$124:$BZ$124),成就内容!Z99,1)-SUM(AI$169:AI204))</f>
        <v/>
      </c>
      <c r="AJ205" s="41" t="str">
        <f>IF(成就内容!AA43="","",INDEX($F$4:$F$178*成就内容!AA$124/SUM(成就内容!$D$124:$BZ$124),成就内容!AA99,1)-SUM(AJ$169:AJ204))</f>
        <v/>
      </c>
      <c r="AK205" s="41" t="str">
        <f>IF(成就内容!AB43="","",INDEX($F$4:$F$178*成就内容!AB$124/SUM(成就内容!$D$124:$BZ$124),成就内容!AB99,1)-SUM(AK$169:AK204))</f>
        <v/>
      </c>
      <c r="AL205" s="41">
        <f>IF(成就内容!AC43="","",INDEX($F$4:$F$178*成就内容!AC$124/SUM(成就内容!$D$124:$BZ$124),成就内容!AC99,1)-SUM(AL$169:AL204))</f>
        <v>6424753.2894736826</v>
      </c>
      <c r="AM205" s="41">
        <f>IF(成就内容!AD43="","",INDEX($F$4:$F$178*成就内容!AD$124/SUM(成就内容!$D$124:$BZ$124),成就内容!AD99,1)-SUM(AM$169:AM204))</f>
        <v>6424753.2894736975</v>
      </c>
      <c r="AN205" s="41">
        <f>IF(成就内容!AE43="","",INDEX($F$4:$F$178*成就内容!AE$124/SUM(成就内容!$D$124:$BZ$124),成就内容!AE99,1)-SUM(AN$169:AN204))</f>
        <v>6424753.2894736975</v>
      </c>
      <c r="AO205" s="41">
        <f>IF(成就内容!AF43="","",INDEX($F$4:$F$178*成就内容!AF$124/SUM(成就内容!$D$124:$BZ$124),成就内容!AF99,1)-SUM(AO$169:AO204))</f>
        <v>6424753.2894736975</v>
      </c>
      <c r="AP205" s="41">
        <f>IF(成就内容!AG43="","",INDEX($F$4:$F$178*成就内容!AG$124/SUM(成就内容!$D$124:$BZ$124),成就内容!AG99,1)-SUM(AP$169:AP204))</f>
        <v>0</v>
      </c>
      <c r="AQ205" s="41" t="str">
        <f>IF(成就内容!AH43="","",INDEX($F$4:$F$178*成就内容!AH$124/SUM(成就内容!$D$124:$BZ$124),成就内容!AH99,1)-SUM(AQ$169:AQ204))</f>
        <v/>
      </c>
      <c r="AR205" s="41">
        <f>IF(成就内容!AI43="","",INDEX($F$4:$F$178*成就内容!AI$124/SUM(成就内容!$D$124:$BZ$124),成就内容!AI99,1)-SUM(AR$169:AR204))</f>
        <v>0</v>
      </c>
      <c r="AS205" s="41">
        <f>IF(成就内容!AJ43="","",INDEX($F$4:$F$178*成就内容!AJ$124/SUM(成就内容!$D$124:$BZ$124),成就内容!AJ99,1)-SUM(AS$169:AS204))</f>
        <v>0</v>
      </c>
      <c r="AT205" s="41" t="str">
        <f>IF(成就内容!AK43="","",INDEX($F$4:$F$178*成就内容!AK$124/SUM(成就内容!$D$124:$BZ$124),成就内容!AK99,1)-SUM(AT$169:AT204))</f>
        <v/>
      </c>
      <c r="AU205" s="41" t="str">
        <f>IF(成就内容!AL43="","",INDEX($F$4:$F$178*成就内容!AL$124/SUM(成就内容!$D$124:$BZ$124),成就内容!AL99,1)-SUM(AU$169:AU204))</f>
        <v/>
      </c>
      <c r="AV205" s="41" t="str">
        <f>IF(成就内容!AM43="","",INDEX($F$4:$F$178*成就内容!AM$124/SUM(成就内容!$D$124:$BZ$124),成就内容!AM99,1)-SUM(AV$169:AV204))</f>
        <v/>
      </c>
      <c r="AW205" s="41" t="str">
        <f>IF(成就内容!AN43="","",INDEX($F$4:$F$178*成就内容!AN$124/SUM(成就内容!$D$124:$BZ$124),成就内容!AN99,1)-SUM(AW$169:AW204))</f>
        <v/>
      </c>
      <c r="AX205" s="41">
        <f>IF(成就内容!AO43="","",INDEX($F$4:$F$178*成就内容!AO$124/SUM(成就内容!$D$124:$BZ$124),成就内容!AO99,1)-SUM(AX$169:AX204))</f>
        <v>0</v>
      </c>
      <c r="AY205" s="41">
        <f>IF(成就内容!AP43="","",INDEX($F$4:$F$178*成就内容!AP$124/SUM(成就内容!$D$124:$BZ$124),成就内容!AP99,1)-SUM(AY$169:AY204))</f>
        <v>0</v>
      </c>
      <c r="AZ205" s="41">
        <f>IF(成就内容!AQ43="","",INDEX($F$4:$F$178*成就内容!AQ$124/SUM(成就内容!$D$124:$BZ$124),成就内容!AQ99,1)-SUM(AZ$169:AZ204))</f>
        <v>0</v>
      </c>
      <c r="BA205" s="41">
        <f>IF(成就内容!AR43="","",INDEX($F$4:$F$178*成就内容!AR$124/SUM(成就内容!$D$124:$BZ$124),成就内容!AR99,1)-SUM(BA$169:BA204))</f>
        <v>0</v>
      </c>
      <c r="BB205" s="41">
        <f>IF(成就内容!AS43="","",INDEX($F$4:$F$178*成就内容!AS$124/SUM(成就内容!$D$124:$BZ$124),成就内容!AS99,1)-SUM(BB$169:BB204))</f>
        <v>0</v>
      </c>
      <c r="BC205" s="41">
        <f>IF(成就内容!AT43="","",INDEX($F$4:$F$178*成就内容!AT$124/SUM(成就内容!$D$124:$BZ$124),成就内容!AT99,1)-SUM(BC$169:BC204))</f>
        <v>0</v>
      </c>
      <c r="BD205" s="41" t="str">
        <f>IF(成就内容!AU43="","",INDEX($F$4:$F$178*成就内容!AU$124/SUM(成就内容!$D$124:$BZ$124),成就内容!AU99,1)-SUM(BD$169:BD204))</f>
        <v/>
      </c>
      <c r="BE205" s="41" t="str">
        <f>IF(成就内容!AV43="","",INDEX($F$4:$F$178*成就内容!AV$124/SUM(成就内容!$D$124:$BZ$124),成就内容!AV99,1)-SUM(BE$169:BE204))</f>
        <v/>
      </c>
      <c r="BF205" s="41">
        <f>IF(成就内容!AW43="","",INDEX($F$4:$F$178*成就内容!AW$124/SUM(成就内容!$D$124:$BZ$124),成就内容!AW99,1)-SUM(BF$169:BF204))</f>
        <v>0</v>
      </c>
      <c r="BG205" s="41" t="str">
        <f>IF(成就内容!AX43="","",INDEX($F$4:$F$178*成就内容!AX$124/SUM(成就内容!$D$124:$BZ$124),成就内容!AX99,1)-SUM(BG$169:BG204))</f>
        <v/>
      </c>
      <c r="BH205" s="41" t="str">
        <f>IF(成就内容!AY43="","",INDEX($F$4:$F$178*成就内容!AY$124/SUM(成就内容!$D$124:$BZ$124),成就内容!AY99,1)-SUM(BH$169:BH204))</f>
        <v/>
      </c>
      <c r="BI205" s="41" t="str">
        <f>IF(成就内容!AZ43="","",INDEX($F$4:$F$178*成就内容!AZ$124/SUM(成就内容!$D$124:$BZ$124),成就内容!AZ99,1)-SUM(BI$169:BI204))</f>
        <v/>
      </c>
      <c r="BJ205" s="41" t="str">
        <f>IF(成就内容!BA43="","",INDEX($F$4:$F$178*成就内容!BA$124/SUM(成就内容!$D$124:$BZ$124),成就内容!BA99,1)-SUM(BJ$169:BJ204))</f>
        <v/>
      </c>
      <c r="BK205" s="41" t="str">
        <f>IF(成就内容!BB43="","",INDEX($F$4:$F$178*成就内容!BB$124/SUM(成就内容!$D$124:$BZ$124),成就内容!BB99,1)-SUM(BK$169:BK204))</f>
        <v/>
      </c>
      <c r="BL205" s="41">
        <f>IF(成就内容!BC43="","",INDEX($F$4:$F$178*成就内容!BC$124/SUM(成就内容!$D$124:$BZ$124),成就内容!BC99,1)-SUM(BL$169:BL204))</f>
        <v>12849506.578947395</v>
      </c>
      <c r="BM205" s="41">
        <f>IF(成就内容!BD43="","",INDEX($F$4:$F$178*成就内容!BD$124/SUM(成就内容!$D$124:$BZ$124),成就内容!BD99,1)-SUM(BM$169:BM204))</f>
        <v>0</v>
      </c>
      <c r="BN205" s="41">
        <f>IF(成就内容!BE43="","",INDEX($F$4:$F$178*成就内容!BE$124/SUM(成就内容!$D$124:$BZ$124),成就内容!BE99,1)-SUM(BN$169:BN204))</f>
        <v>0</v>
      </c>
      <c r="BO205" s="41">
        <f>IF(成就内容!BF43="","",INDEX($F$4:$F$178*成就内容!BF$124/SUM(成就内容!$D$124:$BZ$124),成就内容!BF99,1)-SUM(BO$169:BO204))</f>
        <v>0</v>
      </c>
      <c r="BP205" s="41">
        <f>IF(成就内容!BG43="","",INDEX($F$4:$F$178*成就内容!BG$124/SUM(成就内容!$D$124:$BZ$124),成就内容!BG99,1)-SUM(BP$169:BP204))</f>
        <v>0</v>
      </c>
      <c r="BQ205" s="41" t="str">
        <f>IF(成就内容!BH43="","",INDEX($F$4:$F$178*成就内容!BH$124/SUM(成就内容!$D$124:$BZ$124),成就内容!BH99,1)-SUM(BQ$169:BQ204))</f>
        <v/>
      </c>
      <c r="BR205" s="41" t="str">
        <f>IF(成就内容!BI43="","",INDEX($F$4:$F$178*成就内容!BI$124/SUM(成就内容!$D$124:$BZ$124),成就内容!BI99,1)-SUM(BR$169:BR204))</f>
        <v/>
      </c>
      <c r="BS205" s="41">
        <f>IF(成就内容!BJ43="","",INDEX($F$4:$F$178*成就内容!BJ$124/SUM(成就内容!$D$124:$BZ$124),成就内容!BJ99,1)-SUM(BS$169:BS204))</f>
        <v>0</v>
      </c>
      <c r="BT205" s="41" t="str">
        <f>IF(成就内容!BK43="","",INDEX($F$4:$F$178*成就内容!BK$124/SUM(成就内容!$D$124:$BZ$124),成就内容!BK99,1)-SUM(BT$169:BT204))</f>
        <v/>
      </c>
      <c r="BU205" s="41">
        <f>IF(成就内容!BL43="","",INDEX($F$4:$F$178*成就内容!BL$124/SUM(成就内容!$D$124:$BZ$124),成就内容!BL99,1)-SUM(BU$169:BU204))</f>
        <v>6424753.2894736975</v>
      </c>
      <c r="BV205" s="41">
        <f>IF(成就内容!BM43="","",INDEX($F$4:$F$178*成就内容!BM$124/SUM(成就内容!$D$124:$BZ$124),成就内容!BM99,1)-SUM(BV$169:BV204))</f>
        <v>0</v>
      </c>
      <c r="BW205" s="41" t="str">
        <f>IF(成就内容!BN43="","",INDEX($F$4:$F$178*成就内容!BN$124/SUM(成就内容!$D$124:$BZ$124),成就内容!BN99,1)-SUM(BW$169:BW204))</f>
        <v/>
      </c>
      <c r="BX205" s="41">
        <f>IF(成就内容!BO43="","",INDEX($F$4:$F$178*成就内容!BO$124/SUM(成就内容!$D$124:$BZ$124),成就内容!BO99,1)-SUM(BX$169:BX204))</f>
        <v>0</v>
      </c>
      <c r="BY205" s="41">
        <f>IF(成就内容!BP43="","",INDEX($F$4:$F$178*成就内容!BP$124/SUM(成就内容!$D$124:$BZ$124),成就内容!BP99,1)-SUM(BY$169:BY204))</f>
        <v>0</v>
      </c>
      <c r="BZ205" s="41">
        <f>IF(成就内容!BQ43="","",INDEX($F$4:$F$178*成就内容!BQ$124/SUM(成就内容!$D$124:$BZ$124),成就内容!BQ99,1)-SUM(BZ$169:BZ204))</f>
        <v>0</v>
      </c>
      <c r="CA205" s="41" t="str">
        <f>IF(成就内容!BR43="","",INDEX($F$4:$F$178*成就内容!BR$124/SUM(成就内容!$D$124:$BZ$124),成就内容!BR99,1)-SUM(CA$169:CA204))</f>
        <v/>
      </c>
      <c r="CB205" s="41" t="str">
        <f>IF(成就内容!BS43="","",INDEX($F$4:$F$178*成就内容!BS$124/SUM(成就内容!$D$124:$BZ$124),成就内容!BS99,1)-SUM(CB$169:CB204))</f>
        <v/>
      </c>
      <c r="CC205" s="41">
        <f>IF(成就内容!BT43="","",INDEX($F$4:$F$178*成就内容!BT$124/SUM(成就内容!$D$124:$BZ$124),成就内容!BT99,1)-SUM(CC$169:CC204))</f>
        <v>0</v>
      </c>
      <c r="CD205" s="41">
        <f>IF(成就内容!BU43="","",INDEX($F$4:$F$178*成就内容!BU$124/SUM(成就内容!$D$124:$BZ$124),成就内容!BU99,1)-SUM(CD$169:CD204))</f>
        <v>0</v>
      </c>
      <c r="CE205" s="41" t="str">
        <f>IF(成就内容!BV43="","",INDEX($F$4:$F$178*成就内容!BV$124/SUM(成就内容!$D$124:$BZ$124),成就内容!BV99,1)-SUM(CE$169:CE204))</f>
        <v/>
      </c>
      <c r="CF205" s="41" t="str">
        <f>IF(成就内容!BW43="","",INDEX($F$4:$F$178*成就内容!BW$124/SUM(成就内容!$D$124:$BZ$124),成就内容!BW99,1)-SUM(CF$169:CF204))</f>
        <v/>
      </c>
      <c r="CG205" s="41" t="str">
        <f>IF(成就内容!BX43="","",INDEX($F$4:$F$178*成就内容!BX$124/SUM(成就内容!$D$124:$BZ$124),成就内容!BX99,1)-SUM(CG$169:CG204))</f>
        <v/>
      </c>
      <c r="CH205" s="41">
        <f>IF(成就内容!BY43="","",INDEX($F$4:$F$178*成就内容!BY$124/SUM(成就内容!$D$124:$BZ$124),成就内容!BY99,1)-SUM(CH$169:CH204))</f>
        <v>0</v>
      </c>
      <c r="CI205" s="41">
        <f>IF(成就内容!BZ43="","",INDEX($F$4:$F$178*成就内容!BZ$124/SUM(成就内容!$D$124:$BZ$124),成就内容!BZ99,1)-SUM(CI$169:CI204))</f>
        <v>0</v>
      </c>
      <c r="CK205" s="19"/>
      <c r="CM205" s="43">
        <v>37</v>
      </c>
      <c r="CN205" s="41">
        <f>IF(M205="","",IF(成就内容!D$124&lt;&gt;"",MAX(ROUNDUP(SMALL(M$169:M$218,$L205)/1000,0)*1000,1000),0))</f>
        <v>0</v>
      </c>
      <c r="CO205" s="41" t="str">
        <f>IF(N205="","",IF(成就内容!E$124&lt;&gt;"",MAX(ROUNDUP(SMALL(N$169:N$218,$L205)/1000,0)*1000,1000),0))</f>
        <v/>
      </c>
      <c r="CP205" s="41" t="str">
        <f>IF(O205="","",IF(成就内容!F$124&lt;&gt;"",MAX(ROUNDUP(SMALL(O$169:O$218,$L205)/1000,0)*1000,1000),0))</f>
        <v/>
      </c>
      <c r="CQ205" s="41" t="str">
        <f>IF(P205="","",IF(成就内容!G$124&lt;&gt;"",MAX(ROUNDUP(SMALL(P$169:P$218,$L205)/1000,0)*1000,1000),0))</f>
        <v/>
      </c>
      <c r="CR205" s="41">
        <f>IF(Q205="","",IF(成就内容!H$124&lt;&gt;"",MAX(ROUNDUP(SMALL(Q$169:Q$218,$L205)/1000,0)*1000,1000),0))</f>
        <v>0</v>
      </c>
      <c r="CS205" s="41">
        <f>IF(R205="","",IF(成就内容!I$124&lt;&gt;"",MAX(ROUNDUP(SMALL(R$169:R$218,$L205)/1000,0)*1000,1000),0))</f>
        <v>0</v>
      </c>
      <c r="CT205" s="41">
        <f>IF(S205="","",IF(成就内容!J$124&lt;&gt;"",MAX(ROUNDUP(SMALL(S$169:S$218,$L205)/1000,0)*1000,1000),0))</f>
        <v>0</v>
      </c>
      <c r="CU205" s="41">
        <f>IF(T205="","",IF(成就内容!K$124&lt;&gt;"",MAX(ROUNDUP(SMALL(T$169:T$218,$L205)/1000,0)*1000,1000),0))</f>
        <v>0</v>
      </c>
      <c r="CV205" s="41">
        <f>IF(U205="","",IF(成就内容!L$124&lt;&gt;"",MAX(ROUNDUP(SMALL(U$169:U$218,$L205)/1000,0)*1000,1000),0))</f>
        <v>0</v>
      </c>
      <c r="CW205" s="41">
        <f>IF(V205="","",IF(成就内容!M$124&lt;&gt;"",MAX(ROUNDUP(SMALL(V$169:V$218,$L205)/1000,0)*1000,1000),0))</f>
        <v>12850000</v>
      </c>
      <c r="CX205" s="41" t="str">
        <f>IF(W205="","",IF(成就内容!N$124&lt;&gt;"",MAX(ROUNDUP(SMALL(W$169:W$218,$L205)/1000,0)*1000,1000),0))</f>
        <v/>
      </c>
      <c r="CY205" s="41" t="str">
        <f>IF(X205="","",IF(成就内容!O$124&lt;&gt;"",MAX(ROUNDUP(SMALL(X$169:X$218,$L205)/1000,0)*1000,1000),0))</f>
        <v/>
      </c>
      <c r="CZ205" s="41" t="str">
        <f>IF(Y205="","",IF(成就内容!P$124&lt;&gt;"",MAX(ROUNDUP(SMALL(Y$169:Y$218,$L205)/1000,0)*1000,1000),0))</f>
        <v/>
      </c>
      <c r="DA205" s="41">
        <f>IF(Z205="","",IF(成就内容!Q$124&lt;&gt;"",MAX(ROUNDUP(SMALL(Z$169:Z$218,$L205)/1000,0)*1000,1000),0))</f>
        <v>0</v>
      </c>
      <c r="DB205" s="41">
        <f>IF(AA205="","",IF(成就内容!R$124&lt;&gt;"",MAX(ROUNDUP(SMALL(AA$169:AA$218,$L205)/1000,0)*1000,1000),0))</f>
        <v>0</v>
      </c>
      <c r="DC205" s="41">
        <f>IF(AB205="","",IF(成就内容!S$124&lt;&gt;"",MAX(ROUNDUP(SMALL(AB$169:AB$218,$L205)/1000,0)*1000,1000),0))</f>
        <v>0</v>
      </c>
      <c r="DD205" s="41">
        <f>IF(AC205="","",IF(成就内容!T$124&lt;&gt;"",MAX(ROUNDUP(SMALL(AC$169:AC$218,$L205)/1000,0)*1000,1000),0))</f>
        <v>0</v>
      </c>
      <c r="DE205" s="41">
        <f>IF(AD205="","",IF(成就内容!U$124&lt;&gt;"",MAX(ROUNDUP(SMALL(AD$169:AD$218,$L205)/1000,0)*1000,1000),0))</f>
        <v>0</v>
      </c>
      <c r="DF205" s="41">
        <f>IF(AE205="","",IF(成就内容!V$124&lt;&gt;"",MAX(ROUNDUP(SMALL(AE$169:AE$218,$L205)/1000,0)*1000,1000),0))</f>
        <v>12850000</v>
      </c>
      <c r="DG205" s="41" t="str">
        <f>IF(AF205="","",IF(成就内容!W$124&lt;&gt;"",MAX(ROUNDUP(SMALL(AF$169:AF$218,$L205)/1000,0)*1000,1000),0))</f>
        <v/>
      </c>
      <c r="DH205" s="41" t="str">
        <f>IF(AG205="","",IF(成就内容!X$124&lt;&gt;"",MAX(ROUNDUP(SMALL(AG$169:AG$218,$L205)/1000,0)*1000,1000),0))</f>
        <v/>
      </c>
      <c r="DI205" s="41" t="str">
        <f>IF(AH205="","",IF(成就内容!Y$124&lt;&gt;"",MAX(ROUNDUP(SMALL(AH$169:AH$218,$L205)/1000,0)*1000,1000),0))</f>
        <v/>
      </c>
      <c r="DJ205" s="41" t="str">
        <f>IF(AI205="","",IF(成就内容!Z$124&lt;&gt;"",MAX(ROUNDUP(SMALL(AI$169:AI$218,$L205)/1000,0)*1000,1000),0))</f>
        <v/>
      </c>
      <c r="DK205" s="41" t="str">
        <f>IF(AJ205="","",IF(成就内容!AA$124&lt;&gt;"",MAX(ROUNDUP(SMALL(AJ$169:AJ$218,$L205)/1000,0)*1000,1000),0))</f>
        <v/>
      </c>
      <c r="DL205" s="41" t="str">
        <f>IF(AK205="","",IF(成就内容!AB$124&lt;&gt;"",MAX(ROUNDUP(SMALL(AK$169:AK$218,$L205)/1000,0)*1000,1000),0))</f>
        <v/>
      </c>
      <c r="DM205" s="41">
        <f>IF(AL205="","",IF(成就内容!AC$124&lt;&gt;"",MAX(ROUNDUP(SMALL(AL$169:AL$218,$L205)/1000,0)*1000,1000),0))</f>
        <v>6425000</v>
      </c>
      <c r="DN205" s="41">
        <f>IF(AM205="","",IF(成就内容!AD$124&lt;&gt;"",MAX(ROUNDUP(SMALL(AM$169:AM$218,$L205)/1000,0)*1000,1000),0))</f>
        <v>6425000</v>
      </c>
      <c r="DO205" s="41">
        <f>IF(AN205="","",IF(成就内容!AE$124&lt;&gt;"",MAX(ROUNDUP(SMALL(AN$169:AN$218,$L205)/1000,0)*1000,1000),0))</f>
        <v>6425000</v>
      </c>
      <c r="DP205" s="41">
        <f>IF(AO205="","",IF(成就内容!AF$124&lt;&gt;"",MAX(ROUNDUP(SMALL(AO$169:AO$218,$L205)/1000,0)*1000,1000),0))</f>
        <v>6425000</v>
      </c>
      <c r="DQ205" s="41">
        <f>IF(AP205="","",IF(成就内容!AG$124&lt;&gt;"",MAX(ROUNDUP(SMALL(AP$169:AP$218,$L205)/1000,0)*1000,1000),0))</f>
        <v>0</v>
      </c>
      <c r="DR205" s="41" t="str">
        <f>IF(AQ205="","",IF(成就内容!AH$124&lt;&gt;"",MAX(ROUNDUP(SMALL(AQ$169:AQ$218,$L205)/1000,0)*1000,1000),0))</f>
        <v/>
      </c>
      <c r="DS205" s="41">
        <f>IF(AR205="","",IF(成就内容!AI$124&lt;&gt;"",MAX(ROUNDUP(SMALL(AR$169:AR$218,$L205)/1000,0)*1000,1000),0))</f>
        <v>0</v>
      </c>
      <c r="DT205" s="41">
        <f>IF(AS205="","",IF(成就内容!AJ$124&lt;&gt;"",MAX(ROUNDUP(SMALL(AS$169:AS$218,$L205)/1000,0)*1000,1000),0))</f>
        <v>0</v>
      </c>
      <c r="DU205" s="41" t="str">
        <f>IF(AT205="","",IF(成就内容!AK$124&lt;&gt;"",MAX(ROUNDUP(SMALL(AT$169:AT$218,$L205)/1000,0)*1000,1000),0))</f>
        <v/>
      </c>
      <c r="DV205" s="41" t="str">
        <f>IF(AU205="","",IF(成就内容!AL$124&lt;&gt;"",MAX(ROUNDUP(SMALL(AU$169:AU$218,$L205)/1000,0)*1000,1000),0))</f>
        <v/>
      </c>
      <c r="DW205" s="41" t="str">
        <f>IF(AV205="","",IF(成就内容!AM$124&lt;&gt;"",MAX(ROUNDUP(SMALL(AV$169:AV$218,$L205)/1000,0)*1000,1000),0))</f>
        <v/>
      </c>
      <c r="DX205" s="41" t="str">
        <f>IF(AW205="","",IF(成就内容!AN$124&lt;&gt;"",MAX(ROUNDUP(SMALL(AW$169:AW$218,$L205)/1000,0)*1000,1000),0))</f>
        <v/>
      </c>
      <c r="DY205" s="41">
        <f>IF(AX205="","",IF(成就内容!AO$124&lt;&gt;"",MAX(ROUNDUP(SMALL(AX$169:AX$218,$L205)/1000,0)*1000,1000),0))</f>
        <v>0</v>
      </c>
      <c r="DZ205" s="41">
        <f>IF(AY205="","",IF(成就内容!AP$124&lt;&gt;"",MAX(ROUNDUP(SMALL(AY$169:AY$218,$L205)/1000,0)*1000,1000),0))</f>
        <v>0</v>
      </c>
      <c r="EA205" s="41">
        <f>IF(AZ205="","",IF(成就内容!AQ$124&lt;&gt;"",MAX(ROUNDUP(SMALL(AZ$169:AZ$218,$L205)/1000,0)*1000,1000),0))</f>
        <v>0</v>
      </c>
      <c r="EB205" s="41">
        <f>IF(BA205="","",IF(成就内容!AR$124&lt;&gt;"",MAX(ROUNDUP(SMALL(BA$169:BA$218,$L205)/1000,0)*1000,1000),0))</f>
        <v>0</v>
      </c>
      <c r="EC205" s="41">
        <f>IF(BB205="","",IF(成就内容!AS$124&lt;&gt;"",MAX(ROUNDUP(SMALL(BB$169:BB$218,$L205)/1000,0)*1000,1000),0))</f>
        <v>0</v>
      </c>
      <c r="ED205" s="41">
        <f>IF(BC205="","",IF(成就内容!AT$124&lt;&gt;"",MAX(ROUNDUP(SMALL(BC$169:BC$218,$L205)/1000,0)*1000,1000),0))</f>
        <v>0</v>
      </c>
      <c r="EE205" s="41" t="str">
        <f>IF(BD205="","",IF(成就内容!AU$124&lt;&gt;"",MAX(ROUNDUP(SMALL(BD$169:BD$218,$L205)/1000,0)*1000,1000),0))</f>
        <v/>
      </c>
      <c r="EF205" s="41" t="str">
        <f>IF(BE205="","",IF(成就内容!AV$124&lt;&gt;"",MAX(ROUNDUP(SMALL(BE$169:BE$218,$L205)/1000,0)*1000,1000),0))</f>
        <v/>
      </c>
      <c r="EG205" s="41">
        <f>IF(BF205="","",IF(成就内容!AW$124&lt;&gt;"",MAX(ROUNDUP(SMALL(BF$169:BF$218,$L205)/1000,0)*1000,1000),0))</f>
        <v>0</v>
      </c>
      <c r="EH205" s="41" t="str">
        <f>IF(BG205="","",IF(成就内容!AX$124&lt;&gt;"",MAX(ROUNDUP(SMALL(BG$169:BG$218,$L205)/1000,0)*1000,1000),0))</f>
        <v/>
      </c>
      <c r="EI205" s="41" t="str">
        <f>IF(BH205="","",IF(成就内容!AY$124&lt;&gt;"",MAX(ROUNDUP(SMALL(BH$169:BH$218,$L205)/1000,0)*1000,1000),0))</f>
        <v/>
      </c>
      <c r="EJ205" s="41" t="str">
        <f>IF(BI205="","",IF(成就内容!AZ$124&lt;&gt;"",MAX(ROUNDUP(SMALL(BI$169:BI$218,$L205)/1000,0)*1000,1000),0))</f>
        <v/>
      </c>
      <c r="EK205" s="41" t="str">
        <f>IF(BJ205="","",IF(成就内容!BA$124&lt;&gt;"",MAX(ROUNDUP(SMALL(BJ$169:BJ$218,$L205)/1000,0)*1000,1000),0))</f>
        <v/>
      </c>
      <c r="EL205" s="41" t="str">
        <f>IF(BK205="","",IF(成就内容!BB$124&lt;&gt;"",MAX(ROUNDUP(SMALL(BK$169:BK$218,$L205)/1000,0)*1000,1000),0))</f>
        <v/>
      </c>
      <c r="EM205" s="41">
        <f>IF(BL205="","",IF(成就内容!BC$124&lt;&gt;"",MAX(ROUNDUP(SMALL(BL$169:BL$218,$L205)/1000,0)*1000,1000),0))</f>
        <v>12850000</v>
      </c>
      <c r="EN205" s="41">
        <f>IF(BM205="","",IF(成就内容!BD$124&lt;&gt;"",MAX(ROUNDUP(SMALL(BM$169:BM$218,$L205)/1000,0)*1000,1000),0))</f>
        <v>0</v>
      </c>
      <c r="EO205" s="41">
        <f>IF(BN205="","",IF(成就内容!BE$124&lt;&gt;"",MAX(ROUNDUP(SMALL(BN$169:BN$218,$L205)/1000,0)*1000,1000),0))</f>
        <v>0</v>
      </c>
      <c r="EP205" s="41">
        <f>IF(BO205="","",IF(成就内容!BF$124&lt;&gt;"",MAX(ROUNDUP(SMALL(BO$169:BO$218,$L205)/1000,0)*1000,1000),0))</f>
        <v>0</v>
      </c>
      <c r="EQ205" s="41">
        <f>IF(BP205="","",IF(成就内容!BG$124&lt;&gt;"",MAX(ROUNDUP(SMALL(BP$169:BP$218,$L205)/1000,0)*1000,1000),0))</f>
        <v>0</v>
      </c>
      <c r="ER205" s="41" t="str">
        <f>IF(BQ205="","",IF(成就内容!BH$124&lt;&gt;"",MAX(ROUNDUP(SMALL(BQ$169:BQ$218,$L205)/1000,0)*1000,1000),0))</f>
        <v/>
      </c>
      <c r="ES205" s="41" t="str">
        <f>IF(BR205="","",IF(成就内容!BI$124&lt;&gt;"",MAX(ROUNDUP(SMALL(BR$169:BR$218,$L205)/1000,0)*1000,1000),0))</f>
        <v/>
      </c>
      <c r="ET205" s="41">
        <f>IF(BS205="","",IF(成就内容!BJ$124&lt;&gt;"",MAX(ROUNDUP(SMALL(BS$169:BS$218,$L205)/1000,0)*1000,1000),0))</f>
        <v>0</v>
      </c>
      <c r="EU205" s="41" t="str">
        <f>IF(BT205="","",IF(成就内容!BK$124&lt;&gt;"",MAX(ROUNDUP(SMALL(BT$169:BT$218,$L205)/1000,0)*1000,1000),0))</f>
        <v/>
      </c>
      <c r="EV205" s="41">
        <f>IF(BU205="","",IF(成就内容!BL$124&lt;&gt;"",MAX(ROUNDUP(SMALL(BU$169:BU$218,$L205)/1000,0)*1000,1000),0))</f>
        <v>6425000</v>
      </c>
      <c r="EW205" s="41">
        <f>IF(BV205="","",IF(成就内容!BM$124&lt;&gt;"",MAX(ROUNDUP(SMALL(BV$169:BV$218,$L205)/1000,0)*1000,1000),0))</f>
        <v>0</v>
      </c>
      <c r="EX205" s="41" t="str">
        <f>IF(BW205="","",IF(成就内容!BN$124&lt;&gt;"",MAX(ROUNDUP(SMALL(BW$169:BW$218,$L205)/1000,0)*1000,1000),0))</f>
        <v/>
      </c>
      <c r="EY205" s="41">
        <f>IF(BX205="","",IF(成就内容!BO$124&lt;&gt;"",MAX(ROUNDUP(SMALL(BX$169:BX$218,$L205)/1000,0)*1000,1000),0))</f>
        <v>0</v>
      </c>
      <c r="EZ205" s="41">
        <f>IF(BY205="","",IF(成就内容!BP$124&lt;&gt;"",MAX(ROUNDUP(SMALL(BY$169:BY$218,$L205)/1000,0)*1000,1000),0))</f>
        <v>0</v>
      </c>
      <c r="FA205" s="41">
        <f>IF(BZ205="","",IF(成就内容!BQ$124&lt;&gt;"",MAX(ROUNDUP(SMALL(BZ$169:BZ$218,$L205)/1000,0)*1000,1000),0))</f>
        <v>0</v>
      </c>
      <c r="FB205" s="41" t="str">
        <f>IF(CA205="","",IF(成就内容!BR$124&lt;&gt;"",MAX(ROUNDUP(SMALL(CA$169:CA$218,$L205)/1000,0)*1000,1000),0))</f>
        <v/>
      </c>
      <c r="FC205" s="41" t="str">
        <f>IF(CB205="","",IF(成就内容!BS$124&lt;&gt;"",MAX(ROUNDUP(SMALL(CB$169:CB$218,$L205)/1000,0)*1000,1000),0))</f>
        <v/>
      </c>
      <c r="FD205" s="41">
        <f>IF(CC205="","",IF(成就内容!BT$124&lt;&gt;"",MAX(ROUNDUP(SMALL(CC$169:CC$218,$L205)/1000,0)*1000,1000),0))</f>
        <v>0</v>
      </c>
      <c r="FE205" s="41">
        <f>IF(CD205="","",IF(成就内容!BU$124&lt;&gt;"",MAX(ROUNDUP(SMALL(CD$169:CD$218,$L205)/1000,0)*1000,1000),0))</f>
        <v>0</v>
      </c>
      <c r="FF205" s="41" t="str">
        <f>IF(CE205="","",IF(成就内容!BV$124&lt;&gt;"",MAX(ROUNDUP(SMALL(CE$169:CE$218,$L205)/1000,0)*1000,1000),0))</f>
        <v/>
      </c>
      <c r="FG205" s="41" t="str">
        <f>IF(CF205="","",IF(成就内容!BW$124&lt;&gt;"",MAX(ROUNDUP(SMALL(CF$169:CF$218,$L205)/1000,0)*1000,1000),0))</f>
        <v/>
      </c>
      <c r="FH205" s="41" t="str">
        <f>IF(CG205="","",IF(成就内容!BX$124&lt;&gt;"",MAX(ROUNDUP(SMALL(CG$169:CG$218,$L205)/1000,0)*1000,1000),0))</f>
        <v/>
      </c>
      <c r="FI205" s="41">
        <f>IF(CH205="","",IF(成就内容!BY$124&lt;&gt;"",MAX(ROUNDUP(SMALL(CH$169:CH$218,$L205)/1000,0)*1000,1000),0))</f>
        <v>0</v>
      </c>
      <c r="FJ205" s="41">
        <f>IF(CI205="","",IF(成就内容!BZ$124&lt;&gt;"",MAX(ROUNDUP(SMALL(CI$169:CI$218,$L205)/1000,0)*1000,1000),0))</f>
        <v>0</v>
      </c>
    </row>
    <row r="206" spans="10:166" s="96" customFormat="1" x14ac:dyDescent="0.15">
      <c r="J206" s="19"/>
      <c r="L206" s="43">
        <v>38</v>
      </c>
      <c r="M206" s="41">
        <f>IF(成就内容!D44="","",INDEX($F$4:$F$178*成就内容!D$124/SUM(成就内容!$D$124:$BZ$124),成就内容!D100,1)-SUM(M$169:M205))</f>
        <v>0</v>
      </c>
      <c r="N206" s="41" t="str">
        <f>IF(成就内容!E44="","",INDEX($F$4:$F$178*成就内容!E$124/SUM(成就内容!$D$124:$BZ$124),成就内容!E100,1)-SUM(N$169:N205))</f>
        <v/>
      </c>
      <c r="O206" s="41" t="str">
        <f>IF(成就内容!F44="","",INDEX($F$4:$F$178*成就内容!F$124/SUM(成就内容!$D$124:$BZ$124),成就内容!F100,1)-SUM(O$169:O205))</f>
        <v/>
      </c>
      <c r="P206" s="41" t="str">
        <f>IF(成就内容!G44="","",INDEX($F$4:$F$178*成就内容!G$124/SUM(成就内容!$D$124:$BZ$124),成就内容!G100,1)-SUM(P$169:P205))</f>
        <v/>
      </c>
      <c r="Q206" s="41">
        <f>IF(成就内容!H44="","",INDEX($F$4:$F$178*成就内容!H$124/SUM(成就内容!$D$124:$BZ$124),成就内容!H100,1)-SUM(Q$169:Q205))</f>
        <v>0</v>
      </c>
      <c r="R206" s="41">
        <f>IF(成就内容!I44="","",INDEX($F$4:$F$178*成就内容!I$124/SUM(成就内容!$D$124:$BZ$124),成就内容!I100,1)-SUM(R$169:R205))</f>
        <v>0</v>
      </c>
      <c r="S206" s="41">
        <f>IF(成就内容!J44="","",INDEX($F$4:$F$178*成就内容!J$124/SUM(成就内容!$D$124:$BZ$124),成就内容!J100,1)-SUM(S$169:S205))</f>
        <v>0</v>
      </c>
      <c r="T206" s="41">
        <f>IF(成就内容!K44="","",INDEX($F$4:$F$178*成就内容!K$124/SUM(成就内容!$D$124:$BZ$124),成就内容!K100,1)-SUM(T$169:T205))</f>
        <v>0</v>
      </c>
      <c r="U206" s="41">
        <f>IF(成就内容!L44="","",INDEX($F$4:$F$178*成就内容!L$124/SUM(成就内容!$D$124:$BZ$124),成就内容!L100,1)-SUM(U$169:U205))</f>
        <v>0</v>
      </c>
      <c r="V206" s="41">
        <f>IF(成就内容!M44="","",INDEX($F$4:$F$178*成就内容!M$124/SUM(成就内容!$D$124:$BZ$124),成就内容!M100,1)-SUM(V$169:V205))</f>
        <v>12849506.578947365</v>
      </c>
      <c r="W206" s="41" t="str">
        <f>IF(成就内容!N44="","",INDEX($F$4:$F$178*成就内容!N$124/SUM(成就内容!$D$124:$BZ$124),成就内容!N100,1)-SUM(W$169:W205))</f>
        <v/>
      </c>
      <c r="X206" s="41" t="str">
        <f>IF(成就内容!O44="","",INDEX($F$4:$F$178*成就内容!O$124/SUM(成就内容!$D$124:$BZ$124),成就内容!O100,1)-SUM(X$169:X205))</f>
        <v/>
      </c>
      <c r="Y206" s="41" t="str">
        <f>IF(成就内容!P44="","",INDEX($F$4:$F$178*成就内容!P$124/SUM(成就内容!$D$124:$BZ$124),成就内容!P100,1)-SUM(Y$169:Y205))</f>
        <v/>
      </c>
      <c r="Z206" s="41">
        <f>IF(成就内容!Q44="","",INDEX($F$4:$F$178*成就内容!Q$124/SUM(成就内容!$D$124:$BZ$124),成就内容!Q100,1)-SUM(Z$169:Z205))</f>
        <v>0</v>
      </c>
      <c r="AA206" s="41">
        <f>IF(成就内容!R44="","",INDEX($F$4:$F$178*成就内容!R$124/SUM(成就内容!$D$124:$BZ$124),成就内容!R100,1)-SUM(AA$169:AA205))</f>
        <v>0</v>
      </c>
      <c r="AB206" s="41">
        <f>IF(成就内容!S44="","",INDEX($F$4:$F$178*成就内容!S$124/SUM(成就内容!$D$124:$BZ$124),成就内容!S100,1)-SUM(AB$169:AB205))</f>
        <v>0</v>
      </c>
      <c r="AC206" s="41">
        <f>IF(成就内容!T44="","",INDEX($F$4:$F$178*成就内容!T$124/SUM(成就内容!$D$124:$BZ$124),成就内容!T100,1)-SUM(AC$169:AC205))</f>
        <v>0</v>
      </c>
      <c r="AD206" s="41">
        <f>IF(成就内容!U44="","",INDEX($F$4:$F$178*成就内容!U$124/SUM(成就内容!$D$124:$BZ$124),成就内容!U100,1)-SUM(AD$169:AD205))</f>
        <v>0</v>
      </c>
      <c r="AE206" s="41">
        <f>IF(成就内容!V44="","",INDEX($F$4:$F$178*成就内容!V$124/SUM(成就内容!$D$124:$BZ$124),成就内容!V100,1)-SUM(AE$169:AE205))</f>
        <v>12849506.578947365</v>
      </c>
      <c r="AF206" s="41" t="str">
        <f>IF(成就内容!W44="","",INDEX($F$4:$F$178*成就内容!W$124/SUM(成就内容!$D$124:$BZ$124),成就内容!W100,1)-SUM(AF$169:AF205))</f>
        <v/>
      </c>
      <c r="AG206" s="41" t="str">
        <f>IF(成就内容!X44="","",INDEX($F$4:$F$178*成就内容!X$124/SUM(成就内容!$D$124:$BZ$124),成就内容!X100,1)-SUM(AG$169:AG205))</f>
        <v/>
      </c>
      <c r="AH206" s="41" t="str">
        <f>IF(成就内容!Y44="","",INDEX($F$4:$F$178*成就内容!Y$124/SUM(成就内容!$D$124:$BZ$124),成就内容!Y100,1)-SUM(AH$169:AH205))</f>
        <v/>
      </c>
      <c r="AI206" s="41" t="str">
        <f>IF(成就内容!Z44="","",INDEX($F$4:$F$178*成就内容!Z$124/SUM(成就内容!$D$124:$BZ$124),成就内容!Z100,1)-SUM(AI$169:AI205))</f>
        <v/>
      </c>
      <c r="AJ206" s="41" t="str">
        <f>IF(成就内容!AA44="","",INDEX($F$4:$F$178*成就内容!AA$124/SUM(成就内容!$D$124:$BZ$124),成就内容!AA100,1)-SUM(AJ$169:AJ205))</f>
        <v/>
      </c>
      <c r="AK206" s="41" t="str">
        <f>IF(成就内容!AB44="","",INDEX($F$4:$F$178*成就内容!AB$124/SUM(成就内容!$D$124:$BZ$124),成就内容!AB100,1)-SUM(AK$169:AK205))</f>
        <v/>
      </c>
      <c r="AL206" s="41">
        <f>IF(成就内容!AC44="","",INDEX($F$4:$F$178*成就内容!AC$124/SUM(成就内容!$D$124:$BZ$124),成就内容!AC100,1)-SUM(AL$169:AL205))</f>
        <v>6424753.2894736826</v>
      </c>
      <c r="AM206" s="41">
        <f>IF(成就内容!AD44="","",INDEX($F$4:$F$178*成就内容!AD$124/SUM(成就内容!$D$124:$BZ$124),成就内容!AD100,1)-SUM(AM$169:AM205))</f>
        <v>6424753.2894736826</v>
      </c>
      <c r="AN206" s="41">
        <f>IF(成就内容!AE44="","",INDEX($F$4:$F$178*成就内容!AE$124/SUM(成就内容!$D$124:$BZ$124),成就内容!AE100,1)-SUM(AN$169:AN205))</f>
        <v>6424753.2894736826</v>
      </c>
      <c r="AO206" s="41">
        <f>IF(成就内容!AF44="","",INDEX($F$4:$F$178*成就内容!AF$124/SUM(成就内容!$D$124:$BZ$124),成就内容!AF100,1)-SUM(AO$169:AO205))</f>
        <v>6424753.2894736826</v>
      </c>
      <c r="AP206" s="41">
        <f>IF(成就内容!AG44="","",INDEX($F$4:$F$178*成就内容!AG$124/SUM(成就内容!$D$124:$BZ$124),成就内容!AG100,1)-SUM(AP$169:AP205))</f>
        <v>0</v>
      </c>
      <c r="AQ206" s="41" t="str">
        <f>IF(成就内容!AH44="","",INDEX($F$4:$F$178*成就内容!AH$124/SUM(成就内容!$D$124:$BZ$124),成就内容!AH100,1)-SUM(AQ$169:AQ205))</f>
        <v/>
      </c>
      <c r="AR206" s="41">
        <f>IF(成就内容!AI44="","",INDEX($F$4:$F$178*成就内容!AI$124/SUM(成就内容!$D$124:$BZ$124),成就内容!AI100,1)-SUM(AR$169:AR205))</f>
        <v>0</v>
      </c>
      <c r="AS206" s="41">
        <f>IF(成就内容!AJ44="","",INDEX($F$4:$F$178*成就内容!AJ$124/SUM(成就内容!$D$124:$BZ$124),成就内容!AJ100,1)-SUM(AS$169:AS205))</f>
        <v>0</v>
      </c>
      <c r="AT206" s="41" t="str">
        <f>IF(成就内容!AK44="","",INDEX($F$4:$F$178*成就内容!AK$124/SUM(成就内容!$D$124:$BZ$124),成就内容!AK100,1)-SUM(AT$169:AT205))</f>
        <v/>
      </c>
      <c r="AU206" s="41" t="str">
        <f>IF(成就内容!AL44="","",INDEX($F$4:$F$178*成就内容!AL$124/SUM(成就内容!$D$124:$BZ$124),成就内容!AL100,1)-SUM(AU$169:AU205))</f>
        <v/>
      </c>
      <c r="AV206" s="41" t="str">
        <f>IF(成就内容!AM44="","",INDEX($F$4:$F$178*成就内容!AM$124/SUM(成就内容!$D$124:$BZ$124),成就内容!AM100,1)-SUM(AV$169:AV205))</f>
        <v/>
      </c>
      <c r="AW206" s="41" t="str">
        <f>IF(成就内容!AN44="","",INDEX($F$4:$F$178*成就内容!AN$124/SUM(成就内容!$D$124:$BZ$124),成就内容!AN100,1)-SUM(AW$169:AW205))</f>
        <v/>
      </c>
      <c r="AX206" s="41">
        <f>IF(成就内容!AO44="","",INDEX($F$4:$F$178*成就内容!AO$124/SUM(成就内容!$D$124:$BZ$124),成就内容!AO100,1)-SUM(AX$169:AX205))</f>
        <v>0</v>
      </c>
      <c r="AY206" s="41">
        <f>IF(成就内容!AP44="","",INDEX($F$4:$F$178*成就内容!AP$124/SUM(成就内容!$D$124:$BZ$124),成就内容!AP100,1)-SUM(AY$169:AY205))</f>
        <v>0</v>
      </c>
      <c r="AZ206" s="41">
        <f>IF(成就内容!AQ44="","",INDEX($F$4:$F$178*成就内容!AQ$124/SUM(成就内容!$D$124:$BZ$124),成就内容!AQ100,1)-SUM(AZ$169:AZ205))</f>
        <v>0</v>
      </c>
      <c r="BA206" s="41">
        <f>IF(成就内容!AR44="","",INDEX($F$4:$F$178*成就内容!AR$124/SUM(成就内容!$D$124:$BZ$124),成就内容!AR100,1)-SUM(BA$169:BA205))</f>
        <v>0</v>
      </c>
      <c r="BB206" s="41">
        <f>IF(成就内容!AS44="","",INDEX($F$4:$F$178*成就内容!AS$124/SUM(成就内容!$D$124:$BZ$124),成就内容!AS100,1)-SUM(BB$169:BB205))</f>
        <v>0</v>
      </c>
      <c r="BC206" s="41">
        <f>IF(成就内容!AT44="","",INDEX($F$4:$F$178*成就内容!AT$124/SUM(成就内容!$D$124:$BZ$124),成就内容!AT100,1)-SUM(BC$169:BC205))</f>
        <v>0</v>
      </c>
      <c r="BD206" s="41" t="str">
        <f>IF(成就内容!AU44="","",INDEX($F$4:$F$178*成就内容!AU$124/SUM(成就内容!$D$124:$BZ$124),成就内容!AU100,1)-SUM(BD$169:BD205))</f>
        <v/>
      </c>
      <c r="BE206" s="41" t="str">
        <f>IF(成就内容!AV44="","",INDEX($F$4:$F$178*成就内容!AV$124/SUM(成就内容!$D$124:$BZ$124),成就内容!AV100,1)-SUM(BE$169:BE205))</f>
        <v/>
      </c>
      <c r="BF206" s="41">
        <f>IF(成就内容!AW44="","",INDEX($F$4:$F$178*成就内容!AW$124/SUM(成就内容!$D$124:$BZ$124),成就内容!AW100,1)-SUM(BF$169:BF205))</f>
        <v>0</v>
      </c>
      <c r="BG206" s="41" t="str">
        <f>IF(成就内容!AX44="","",INDEX($F$4:$F$178*成就内容!AX$124/SUM(成就内容!$D$124:$BZ$124),成就内容!AX100,1)-SUM(BG$169:BG205))</f>
        <v/>
      </c>
      <c r="BH206" s="41" t="str">
        <f>IF(成就内容!AY44="","",INDEX($F$4:$F$178*成就内容!AY$124/SUM(成就内容!$D$124:$BZ$124),成就内容!AY100,1)-SUM(BH$169:BH205))</f>
        <v/>
      </c>
      <c r="BI206" s="41" t="str">
        <f>IF(成就内容!AZ44="","",INDEX($F$4:$F$178*成就内容!AZ$124/SUM(成就内容!$D$124:$BZ$124),成就内容!AZ100,1)-SUM(BI$169:BI205))</f>
        <v/>
      </c>
      <c r="BJ206" s="41" t="str">
        <f>IF(成就内容!BA44="","",INDEX($F$4:$F$178*成就内容!BA$124/SUM(成就内容!$D$124:$BZ$124),成就内容!BA100,1)-SUM(BJ$169:BJ205))</f>
        <v/>
      </c>
      <c r="BK206" s="41" t="str">
        <f>IF(成就内容!BB44="","",INDEX($F$4:$F$178*成就内容!BB$124/SUM(成就内容!$D$124:$BZ$124),成就内容!BB100,1)-SUM(BK$169:BK205))</f>
        <v/>
      </c>
      <c r="BL206" s="41">
        <f>IF(成就内容!BC44="","",INDEX($F$4:$F$178*成就内容!BC$124/SUM(成就内容!$D$124:$BZ$124),成就内容!BC100,1)-SUM(BL$169:BL205))</f>
        <v>12849506.578947365</v>
      </c>
      <c r="BM206" s="41">
        <f>IF(成就内容!BD44="","",INDEX($F$4:$F$178*成就内容!BD$124/SUM(成就内容!$D$124:$BZ$124),成就内容!BD100,1)-SUM(BM$169:BM205))</f>
        <v>0</v>
      </c>
      <c r="BN206" s="41">
        <f>IF(成就内容!BE44="","",INDEX($F$4:$F$178*成就内容!BE$124/SUM(成就内容!$D$124:$BZ$124),成就内容!BE100,1)-SUM(BN$169:BN205))</f>
        <v>0</v>
      </c>
      <c r="BO206" s="41">
        <f>IF(成就内容!BF44="","",INDEX($F$4:$F$178*成就内容!BF$124/SUM(成就内容!$D$124:$BZ$124),成就内容!BF100,1)-SUM(BO$169:BO205))</f>
        <v>0</v>
      </c>
      <c r="BP206" s="41">
        <f>IF(成就内容!BG44="","",INDEX($F$4:$F$178*成就内容!BG$124/SUM(成就内容!$D$124:$BZ$124),成就内容!BG100,1)-SUM(BP$169:BP205))</f>
        <v>0</v>
      </c>
      <c r="BQ206" s="41" t="str">
        <f>IF(成就内容!BH44="","",INDEX($F$4:$F$178*成就内容!BH$124/SUM(成就内容!$D$124:$BZ$124),成就内容!BH100,1)-SUM(BQ$169:BQ205))</f>
        <v/>
      </c>
      <c r="BR206" s="41" t="str">
        <f>IF(成就内容!BI44="","",INDEX($F$4:$F$178*成就内容!BI$124/SUM(成就内容!$D$124:$BZ$124),成就内容!BI100,1)-SUM(BR$169:BR205))</f>
        <v/>
      </c>
      <c r="BS206" s="41">
        <f>IF(成就内容!BJ44="","",INDEX($F$4:$F$178*成就内容!BJ$124/SUM(成就内容!$D$124:$BZ$124),成就内容!BJ100,1)-SUM(BS$169:BS205))</f>
        <v>0</v>
      </c>
      <c r="BT206" s="41" t="str">
        <f>IF(成就内容!BK44="","",INDEX($F$4:$F$178*成就内容!BK$124/SUM(成就内容!$D$124:$BZ$124),成就内容!BK100,1)-SUM(BT$169:BT205))</f>
        <v/>
      </c>
      <c r="BU206" s="41">
        <f>IF(成就内容!BL44="","",INDEX($F$4:$F$178*成就内容!BL$124/SUM(成就内容!$D$124:$BZ$124),成就内容!BL100,1)-SUM(BU$169:BU205))</f>
        <v>6424753.2894736826</v>
      </c>
      <c r="BV206" s="41">
        <f>IF(成就内容!BM44="","",INDEX($F$4:$F$178*成就内容!BM$124/SUM(成就内容!$D$124:$BZ$124),成就内容!BM100,1)-SUM(BV$169:BV205))</f>
        <v>0</v>
      </c>
      <c r="BW206" s="41" t="str">
        <f>IF(成就内容!BN44="","",INDEX($F$4:$F$178*成就内容!BN$124/SUM(成就内容!$D$124:$BZ$124),成就内容!BN100,1)-SUM(BW$169:BW205))</f>
        <v/>
      </c>
      <c r="BX206" s="41">
        <f>IF(成就内容!BO44="","",INDEX($F$4:$F$178*成就内容!BO$124/SUM(成就内容!$D$124:$BZ$124),成就内容!BO100,1)-SUM(BX$169:BX205))</f>
        <v>0</v>
      </c>
      <c r="BY206" s="41">
        <f>IF(成就内容!BP44="","",INDEX($F$4:$F$178*成就内容!BP$124/SUM(成就内容!$D$124:$BZ$124),成就内容!BP100,1)-SUM(BY$169:BY205))</f>
        <v>0</v>
      </c>
      <c r="BZ206" s="41">
        <f>IF(成就内容!BQ44="","",INDEX($F$4:$F$178*成就内容!BQ$124/SUM(成就内容!$D$124:$BZ$124),成就内容!BQ100,1)-SUM(BZ$169:BZ205))</f>
        <v>0</v>
      </c>
      <c r="CA206" s="41" t="str">
        <f>IF(成就内容!BR44="","",INDEX($F$4:$F$178*成就内容!BR$124/SUM(成就内容!$D$124:$BZ$124),成就内容!BR100,1)-SUM(CA$169:CA205))</f>
        <v/>
      </c>
      <c r="CB206" s="41" t="str">
        <f>IF(成就内容!BS44="","",INDEX($F$4:$F$178*成就内容!BS$124/SUM(成就内容!$D$124:$BZ$124),成就内容!BS100,1)-SUM(CB$169:CB205))</f>
        <v/>
      </c>
      <c r="CC206" s="41">
        <f>IF(成就内容!BT44="","",INDEX($F$4:$F$178*成就内容!BT$124/SUM(成就内容!$D$124:$BZ$124),成就内容!BT100,1)-SUM(CC$169:CC205))</f>
        <v>0</v>
      </c>
      <c r="CD206" s="41">
        <f>IF(成就内容!BU44="","",INDEX($F$4:$F$178*成就内容!BU$124/SUM(成就内容!$D$124:$BZ$124),成就内容!BU100,1)-SUM(CD$169:CD205))</f>
        <v>0</v>
      </c>
      <c r="CE206" s="41" t="str">
        <f>IF(成就内容!BV44="","",INDEX($F$4:$F$178*成就内容!BV$124/SUM(成就内容!$D$124:$BZ$124),成就内容!BV100,1)-SUM(CE$169:CE205))</f>
        <v/>
      </c>
      <c r="CF206" s="41" t="str">
        <f>IF(成就内容!BW44="","",INDEX($F$4:$F$178*成就内容!BW$124/SUM(成就内容!$D$124:$BZ$124),成就内容!BW100,1)-SUM(CF$169:CF205))</f>
        <v/>
      </c>
      <c r="CG206" s="41" t="str">
        <f>IF(成就内容!BX44="","",INDEX($F$4:$F$178*成就内容!BX$124/SUM(成就内容!$D$124:$BZ$124),成就内容!BX100,1)-SUM(CG$169:CG205))</f>
        <v/>
      </c>
      <c r="CH206" s="41">
        <f>IF(成就内容!BY44="","",INDEX($F$4:$F$178*成就内容!BY$124/SUM(成就内容!$D$124:$BZ$124),成就内容!BY100,1)-SUM(CH$169:CH205))</f>
        <v>0</v>
      </c>
      <c r="CI206" s="41">
        <f>IF(成就内容!BZ44="","",INDEX($F$4:$F$178*成就内容!BZ$124/SUM(成就内容!$D$124:$BZ$124),成就内容!BZ100,1)-SUM(CI$169:CI205))</f>
        <v>0</v>
      </c>
      <c r="CK206" s="19"/>
      <c r="CM206" s="43">
        <v>38</v>
      </c>
      <c r="CN206" s="41">
        <f>IF(M206="","",IF(成就内容!D$124&lt;&gt;"",MAX(ROUNDUP(SMALL(M$169:M$218,$L206)/1000,0)*1000,1000),0))</f>
        <v>0</v>
      </c>
      <c r="CO206" s="41" t="str">
        <f>IF(N206="","",IF(成就内容!E$124&lt;&gt;"",MAX(ROUNDUP(SMALL(N$169:N$218,$L206)/1000,0)*1000,1000),0))</f>
        <v/>
      </c>
      <c r="CP206" s="41" t="str">
        <f>IF(O206="","",IF(成就内容!F$124&lt;&gt;"",MAX(ROUNDUP(SMALL(O$169:O$218,$L206)/1000,0)*1000,1000),0))</f>
        <v/>
      </c>
      <c r="CQ206" s="41" t="str">
        <f>IF(P206="","",IF(成就内容!G$124&lt;&gt;"",MAX(ROUNDUP(SMALL(P$169:P$218,$L206)/1000,0)*1000,1000),0))</f>
        <v/>
      </c>
      <c r="CR206" s="41">
        <f>IF(Q206="","",IF(成就内容!H$124&lt;&gt;"",MAX(ROUNDUP(SMALL(Q$169:Q$218,$L206)/1000,0)*1000,1000),0))</f>
        <v>0</v>
      </c>
      <c r="CS206" s="41">
        <f>IF(R206="","",IF(成就内容!I$124&lt;&gt;"",MAX(ROUNDUP(SMALL(R$169:R$218,$L206)/1000,0)*1000,1000),0))</f>
        <v>0</v>
      </c>
      <c r="CT206" s="41">
        <f>IF(S206="","",IF(成就内容!J$124&lt;&gt;"",MAX(ROUNDUP(SMALL(S$169:S$218,$L206)/1000,0)*1000,1000),0))</f>
        <v>0</v>
      </c>
      <c r="CU206" s="41">
        <f>IF(T206="","",IF(成就内容!K$124&lt;&gt;"",MAX(ROUNDUP(SMALL(T$169:T$218,$L206)/1000,0)*1000,1000),0))</f>
        <v>0</v>
      </c>
      <c r="CV206" s="41">
        <f>IF(U206="","",IF(成就内容!L$124&lt;&gt;"",MAX(ROUNDUP(SMALL(U$169:U$218,$L206)/1000,0)*1000,1000),0))</f>
        <v>0</v>
      </c>
      <c r="CW206" s="41">
        <f>IF(V206="","",IF(成就内容!M$124&lt;&gt;"",MAX(ROUNDUP(SMALL(V$169:V$218,$L206)/1000,0)*1000,1000),0))</f>
        <v>12850000</v>
      </c>
      <c r="CX206" s="41" t="str">
        <f>IF(W206="","",IF(成就内容!N$124&lt;&gt;"",MAX(ROUNDUP(SMALL(W$169:W$218,$L206)/1000,0)*1000,1000),0))</f>
        <v/>
      </c>
      <c r="CY206" s="41" t="str">
        <f>IF(X206="","",IF(成就内容!O$124&lt;&gt;"",MAX(ROUNDUP(SMALL(X$169:X$218,$L206)/1000,0)*1000,1000),0))</f>
        <v/>
      </c>
      <c r="CZ206" s="41" t="str">
        <f>IF(Y206="","",IF(成就内容!P$124&lt;&gt;"",MAX(ROUNDUP(SMALL(Y$169:Y$218,$L206)/1000,0)*1000,1000),0))</f>
        <v/>
      </c>
      <c r="DA206" s="41">
        <f>IF(Z206="","",IF(成就内容!Q$124&lt;&gt;"",MAX(ROUNDUP(SMALL(Z$169:Z$218,$L206)/1000,0)*1000,1000),0))</f>
        <v>0</v>
      </c>
      <c r="DB206" s="41">
        <f>IF(AA206="","",IF(成就内容!R$124&lt;&gt;"",MAX(ROUNDUP(SMALL(AA$169:AA$218,$L206)/1000,0)*1000,1000),0))</f>
        <v>0</v>
      </c>
      <c r="DC206" s="41">
        <f>IF(AB206="","",IF(成就内容!S$124&lt;&gt;"",MAX(ROUNDUP(SMALL(AB$169:AB$218,$L206)/1000,0)*1000,1000),0))</f>
        <v>0</v>
      </c>
      <c r="DD206" s="41">
        <f>IF(AC206="","",IF(成就内容!T$124&lt;&gt;"",MAX(ROUNDUP(SMALL(AC$169:AC$218,$L206)/1000,0)*1000,1000),0))</f>
        <v>0</v>
      </c>
      <c r="DE206" s="41">
        <f>IF(AD206="","",IF(成就内容!U$124&lt;&gt;"",MAX(ROUNDUP(SMALL(AD$169:AD$218,$L206)/1000,0)*1000,1000),0))</f>
        <v>0</v>
      </c>
      <c r="DF206" s="41">
        <f>IF(AE206="","",IF(成就内容!V$124&lt;&gt;"",MAX(ROUNDUP(SMALL(AE$169:AE$218,$L206)/1000,0)*1000,1000),0))</f>
        <v>12850000</v>
      </c>
      <c r="DG206" s="41" t="str">
        <f>IF(AF206="","",IF(成就内容!W$124&lt;&gt;"",MAX(ROUNDUP(SMALL(AF$169:AF$218,$L206)/1000,0)*1000,1000),0))</f>
        <v/>
      </c>
      <c r="DH206" s="41" t="str">
        <f>IF(AG206="","",IF(成就内容!X$124&lt;&gt;"",MAX(ROUNDUP(SMALL(AG$169:AG$218,$L206)/1000,0)*1000,1000),0))</f>
        <v/>
      </c>
      <c r="DI206" s="41" t="str">
        <f>IF(AH206="","",IF(成就内容!Y$124&lt;&gt;"",MAX(ROUNDUP(SMALL(AH$169:AH$218,$L206)/1000,0)*1000,1000),0))</f>
        <v/>
      </c>
      <c r="DJ206" s="41" t="str">
        <f>IF(AI206="","",IF(成就内容!Z$124&lt;&gt;"",MAX(ROUNDUP(SMALL(AI$169:AI$218,$L206)/1000,0)*1000,1000),0))</f>
        <v/>
      </c>
      <c r="DK206" s="41" t="str">
        <f>IF(AJ206="","",IF(成就内容!AA$124&lt;&gt;"",MAX(ROUNDUP(SMALL(AJ$169:AJ$218,$L206)/1000,0)*1000,1000),0))</f>
        <v/>
      </c>
      <c r="DL206" s="41" t="str">
        <f>IF(AK206="","",IF(成就内容!AB$124&lt;&gt;"",MAX(ROUNDUP(SMALL(AK$169:AK$218,$L206)/1000,0)*1000,1000),0))</f>
        <v/>
      </c>
      <c r="DM206" s="41">
        <f>IF(AL206="","",IF(成就内容!AC$124&lt;&gt;"",MAX(ROUNDUP(SMALL(AL$169:AL$218,$L206)/1000,0)*1000,1000),0))</f>
        <v>6425000</v>
      </c>
      <c r="DN206" s="41">
        <f>IF(AM206="","",IF(成就内容!AD$124&lt;&gt;"",MAX(ROUNDUP(SMALL(AM$169:AM$218,$L206)/1000,0)*1000,1000),0))</f>
        <v>6425000</v>
      </c>
      <c r="DO206" s="41">
        <f>IF(AN206="","",IF(成就内容!AE$124&lt;&gt;"",MAX(ROUNDUP(SMALL(AN$169:AN$218,$L206)/1000,0)*1000,1000),0))</f>
        <v>6425000</v>
      </c>
      <c r="DP206" s="41">
        <f>IF(AO206="","",IF(成就内容!AF$124&lt;&gt;"",MAX(ROUNDUP(SMALL(AO$169:AO$218,$L206)/1000,0)*1000,1000),0))</f>
        <v>6425000</v>
      </c>
      <c r="DQ206" s="41">
        <f>IF(AP206="","",IF(成就内容!AG$124&lt;&gt;"",MAX(ROUNDUP(SMALL(AP$169:AP$218,$L206)/1000,0)*1000,1000),0))</f>
        <v>0</v>
      </c>
      <c r="DR206" s="41" t="str">
        <f>IF(AQ206="","",IF(成就内容!AH$124&lt;&gt;"",MAX(ROUNDUP(SMALL(AQ$169:AQ$218,$L206)/1000,0)*1000,1000),0))</f>
        <v/>
      </c>
      <c r="DS206" s="41">
        <f>IF(AR206="","",IF(成就内容!AI$124&lt;&gt;"",MAX(ROUNDUP(SMALL(AR$169:AR$218,$L206)/1000,0)*1000,1000),0))</f>
        <v>0</v>
      </c>
      <c r="DT206" s="41">
        <f>IF(AS206="","",IF(成就内容!AJ$124&lt;&gt;"",MAX(ROUNDUP(SMALL(AS$169:AS$218,$L206)/1000,0)*1000,1000),0))</f>
        <v>0</v>
      </c>
      <c r="DU206" s="41" t="str">
        <f>IF(AT206="","",IF(成就内容!AK$124&lt;&gt;"",MAX(ROUNDUP(SMALL(AT$169:AT$218,$L206)/1000,0)*1000,1000),0))</f>
        <v/>
      </c>
      <c r="DV206" s="41" t="str">
        <f>IF(AU206="","",IF(成就内容!AL$124&lt;&gt;"",MAX(ROUNDUP(SMALL(AU$169:AU$218,$L206)/1000,0)*1000,1000),0))</f>
        <v/>
      </c>
      <c r="DW206" s="41" t="str">
        <f>IF(AV206="","",IF(成就内容!AM$124&lt;&gt;"",MAX(ROUNDUP(SMALL(AV$169:AV$218,$L206)/1000,0)*1000,1000),0))</f>
        <v/>
      </c>
      <c r="DX206" s="41" t="str">
        <f>IF(AW206="","",IF(成就内容!AN$124&lt;&gt;"",MAX(ROUNDUP(SMALL(AW$169:AW$218,$L206)/1000,0)*1000,1000),0))</f>
        <v/>
      </c>
      <c r="DY206" s="41">
        <f>IF(AX206="","",IF(成就内容!AO$124&lt;&gt;"",MAX(ROUNDUP(SMALL(AX$169:AX$218,$L206)/1000,0)*1000,1000),0))</f>
        <v>0</v>
      </c>
      <c r="DZ206" s="41">
        <f>IF(AY206="","",IF(成就内容!AP$124&lt;&gt;"",MAX(ROUNDUP(SMALL(AY$169:AY$218,$L206)/1000,0)*1000,1000),0))</f>
        <v>0</v>
      </c>
      <c r="EA206" s="41">
        <f>IF(AZ206="","",IF(成就内容!AQ$124&lt;&gt;"",MAX(ROUNDUP(SMALL(AZ$169:AZ$218,$L206)/1000,0)*1000,1000),0))</f>
        <v>0</v>
      </c>
      <c r="EB206" s="41">
        <f>IF(BA206="","",IF(成就内容!AR$124&lt;&gt;"",MAX(ROUNDUP(SMALL(BA$169:BA$218,$L206)/1000,0)*1000,1000),0))</f>
        <v>0</v>
      </c>
      <c r="EC206" s="41">
        <f>IF(BB206="","",IF(成就内容!AS$124&lt;&gt;"",MAX(ROUNDUP(SMALL(BB$169:BB$218,$L206)/1000,0)*1000,1000),0))</f>
        <v>0</v>
      </c>
      <c r="ED206" s="41">
        <f>IF(BC206="","",IF(成就内容!AT$124&lt;&gt;"",MAX(ROUNDUP(SMALL(BC$169:BC$218,$L206)/1000,0)*1000,1000),0))</f>
        <v>0</v>
      </c>
      <c r="EE206" s="41" t="str">
        <f>IF(BD206="","",IF(成就内容!AU$124&lt;&gt;"",MAX(ROUNDUP(SMALL(BD$169:BD$218,$L206)/1000,0)*1000,1000),0))</f>
        <v/>
      </c>
      <c r="EF206" s="41" t="str">
        <f>IF(BE206="","",IF(成就内容!AV$124&lt;&gt;"",MAX(ROUNDUP(SMALL(BE$169:BE$218,$L206)/1000,0)*1000,1000),0))</f>
        <v/>
      </c>
      <c r="EG206" s="41">
        <f>IF(BF206="","",IF(成就内容!AW$124&lt;&gt;"",MAX(ROUNDUP(SMALL(BF$169:BF$218,$L206)/1000,0)*1000,1000),0))</f>
        <v>0</v>
      </c>
      <c r="EH206" s="41" t="str">
        <f>IF(BG206="","",IF(成就内容!AX$124&lt;&gt;"",MAX(ROUNDUP(SMALL(BG$169:BG$218,$L206)/1000,0)*1000,1000),0))</f>
        <v/>
      </c>
      <c r="EI206" s="41" t="str">
        <f>IF(BH206="","",IF(成就内容!AY$124&lt;&gt;"",MAX(ROUNDUP(SMALL(BH$169:BH$218,$L206)/1000,0)*1000,1000),0))</f>
        <v/>
      </c>
      <c r="EJ206" s="41" t="str">
        <f>IF(BI206="","",IF(成就内容!AZ$124&lt;&gt;"",MAX(ROUNDUP(SMALL(BI$169:BI$218,$L206)/1000,0)*1000,1000),0))</f>
        <v/>
      </c>
      <c r="EK206" s="41" t="str">
        <f>IF(BJ206="","",IF(成就内容!BA$124&lt;&gt;"",MAX(ROUNDUP(SMALL(BJ$169:BJ$218,$L206)/1000,0)*1000,1000),0))</f>
        <v/>
      </c>
      <c r="EL206" s="41" t="str">
        <f>IF(BK206="","",IF(成就内容!BB$124&lt;&gt;"",MAX(ROUNDUP(SMALL(BK$169:BK$218,$L206)/1000,0)*1000,1000),0))</f>
        <v/>
      </c>
      <c r="EM206" s="41">
        <f>IF(BL206="","",IF(成就内容!BC$124&lt;&gt;"",MAX(ROUNDUP(SMALL(BL$169:BL$218,$L206)/1000,0)*1000,1000),0))</f>
        <v>12850000</v>
      </c>
      <c r="EN206" s="41">
        <f>IF(BM206="","",IF(成就内容!BD$124&lt;&gt;"",MAX(ROUNDUP(SMALL(BM$169:BM$218,$L206)/1000,0)*1000,1000),0))</f>
        <v>0</v>
      </c>
      <c r="EO206" s="41">
        <f>IF(BN206="","",IF(成就内容!BE$124&lt;&gt;"",MAX(ROUNDUP(SMALL(BN$169:BN$218,$L206)/1000,0)*1000,1000),0))</f>
        <v>0</v>
      </c>
      <c r="EP206" s="41">
        <f>IF(BO206="","",IF(成就内容!BF$124&lt;&gt;"",MAX(ROUNDUP(SMALL(BO$169:BO$218,$L206)/1000,0)*1000,1000),0))</f>
        <v>0</v>
      </c>
      <c r="EQ206" s="41">
        <f>IF(BP206="","",IF(成就内容!BG$124&lt;&gt;"",MAX(ROUNDUP(SMALL(BP$169:BP$218,$L206)/1000,0)*1000,1000),0))</f>
        <v>0</v>
      </c>
      <c r="ER206" s="41" t="str">
        <f>IF(BQ206="","",IF(成就内容!BH$124&lt;&gt;"",MAX(ROUNDUP(SMALL(BQ$169:BQ$218,$L206)/1000,0)*1000,1000),0))</f>
        <v/>
      </c>
      <c r="ES206" s="41" t="str">
        <f>IF(BR206="","",IF(成就内容!BI$124&lt;&gt;"",MAX(ROUNDUP(SMALL(BR$169:BR$218,$L206)/1000,0)*1000,1000),0))</f>
        <v/>
      </c>
      <c r="ET206" s="41">
        <f>IF(BS206="","",IF(成就内容!BJ$124&lt;&gt;"",MAX(ROUNDUP(SMALL(BS$169:BS$218,$L206)/1000,0)*1000,1000),0))</f>
        <v>0</v>
      </c>
      <c r="EU206" s="41" t="str">
        <f>IF(BT206="","",IF(成就内容!BK$124&lt;&gt;"",MAX(ROUNDUP(SMALL(BT$169:BT$218,$L206)/1000,0)*1000,1000),0))</f>
        <v/>
      </c>
      <c r="EV206" s="41">
        <f>IF(BU206="","",IF(成就内容!BL$124&lt;&gt;"",MAX(ROUNDUP(SMALL(BU$169:BU$218,$L206)/1000,0)*1000,1000),0))</f>
        <v>6425000</v>
      </c>
      <c r="EW206" s="41">
        <f>IF(BV206="","",IF(成就内容!BM$124&lt;&gt;"",MAX(ROUNDUP(SMALL(BV$169:BV$218,$L206)/1000,0)*1000,1000),0))</f>
        <v>0</v>
      </c>
      <c r="EX206" s="41" t="str">
        <f>IF(BW206="","",IF(成就内容!BN$124&lt;&gt;"",MAX(ROUNDUP(SMALL(BW$169:BW$218,$L206)/1000,0)*1000,1000),0))</f>
        <v/>
      </c>
      <c r="EY206" s="41">
        <f>IF(BX206="","",IF(成就内容!BO$124&lt;&gt;"",MAX(ROUNDUP(SMALL(BX$169:BX$218,$L206)/1000,0)*1000,1000),0))</f>
        <v>0</v>
      </c>
      <c r="EZ206" s="41">
        <f>IF(BY206="","",IF(成就内容!BP$124&lt;&gt;"",MAX(ROUNDUP(SMALL(BY$169:BY$218,$L206)/1000,0)*1000,1000),0))</f>
        <v>0</v>
      </c>
      <c r="FA206" s="41">
        <f>IF(BZ206="","",IF(成就内容!BQ$124&lt;&gt;"",MAX(ROUNDUP(SMALL(BZ$169:BZ$218,$L206)/1000,0)*1000,1000),0))</f>
        <v>0</v>
      </c>
      <c r="FB206" s="41" t="str">
        <f>IF(CA206="","",IF(成就内容!BR$124&lt;&gt;"",MAX(ROUNDUP(SMALL(CA$169:CA$218,$L206)/1000,0)*1000,1000),0))</f>
        <v/>
      </c>
      <c r="FC206" s="41" t="str">
        <f>IF(CB206="","",IF(成就内容!BS$124&lt;&gt;"",MAX(ROUNDUP(SMALL(CB$169:CB$218,$L206)/1000,0)*1000,1000),0))</f>
        <v/>
      </c>
      <c r="FD206" s="41">
        <f>IF(CC206="","",IF(成就内容!BT$124&lt;&gt;"",MAX(ROUNDUP(SMALL(CC$169:CC$218,$L206)/1000,0)*1000,1000),0))</f>
        <v>0</v>
      </c>
      <c r="FE206" s="41">
        <f>IF(CD206="","",IF(成就内容!BU$124&lt;&gt;"",MAX(ROUNDUP(SMALL(CD$169:CD$218,$L206)/1000,0)*1000,1000),0))</f>
        <v>0</v>
      </c>
      <c r="FF206" s="41" t="str">
        <f>IF(CE206="","",IF(成就内容!BV$124&lt;&gt;"",MAX(ROUNDUP(SMALL(CE$169:CE$218,$L206)/1000,0)*1000,1000),0))</f>
        <v/>
      </c>
      <c r="FG206" s="41" t="str">
        <f>IF(CF206="","",IF(成就内容!BW$124&lt;&gt;"",MAX(ROUNDUP(SMALL(CF$169:CF$218,$L206)/1000,0)*1000,1000),0))</f>
        <v/>
      </c>
      <c r="FH206" s="41" t="str">
        <f>IF(CG206="","",IF(成就内容!BX$124&lt;&gt;"",MAX(ROUNDUP(SMALL(CG$169:CG$218,$L206)/1000,0)*1000,1000),0))</f>
        <v/>
      </c>
      <c r="FI206" s="41">
        <f>IF(CH206="","",IF(成就内容!BY$124&lt;&gt;"",MAX(ROUNDUP(SMALL(CH$169:CH$218,$L206)/1000,0)*1000,1000),0))</f>
        <v>0</v>
      </c>
      <c r="FJ206" s="41">
        <f>IF(CI206="","",IF(成就内容!BZ$124&lt;&gt;"",MAX(ROUNDUP(SMALL(CI$169:CI$218,$L206)/1000,0)*1000,1000),0))</f>
        <v>0</v>
      </c>
    </row>
    <row r="207" spans="10:166" s="96" customFormat="1" x14ac:dyDescent="0.15">
      <c r="J207" s="19"/>
      <c r="L207" s="43">
        <v>39</v>
      </c>
      <c r="M207" s="41">
        <f>IF(成就内容!D45="","",INDEX($F$4:$F$178*成就内容!D$124/SUM(成就内容!$D$124:$BZ$124),成就内容!D101,1)-SUM(M$169:M206))</f>
        <v>0</v>
      </c>
      <c r="N207" s="41" t="str">
        <f>IF(成就内容!E45="","",INDEX($F$4:$F$178*成就内容!E$124/SUM(成就内容!$D$124:$BZ$124),成就内容!E101,1)-SUM(N$169:N206))</f>
        <v/>
      </c>
      <c r="O207" s="41" t="str">
        <f>IF(成就内容!F45="","",INDEX($F$4:$F$178*成就内容!F$124/SUM(成就内容!$D$124:$BZ$124),成就内容!F101,1)-SUM(O$169:O206))</f>
        <v/>
      </c>
      <c r="P207" s="41" t="str">
        <f>IF(成就内容!G45="","",INDEX($F$4:$F$178*成就内容!G$124/SUM(成就内容!$D$124:$BZ$124),成就内容!G101,1)-SUM(P$169:P206))</f>
        <v/>
      </c>
      <c r="Q207" s="41">
        <f>IF(成就内容!H45="","",INDEX($F$4:$F$178*成就内容!H$124/SUM(成就内容!$D$124:$BZ$124),成就内容!H101,1)-SUM(Q$169:Q206))</f>
        <v>0</v>
      </c>
      <c r="R207" s="41">
        <f>IF(成就内容!I45="","",INDEX($F$4:$F$178*成就内容!I$124/SUM(成就内容!$D$124:$BZ$124),成就内容!I101,1)-SUM(R$169:R206))</f>
        <v>0</v>
      </c>
      <c r="S207" s="41">
        <f>IF(成就内容!J45="","",INDEX($F$4:$F$178*成就内容!J$124/SUM(成就内容!$D$124:$BZ$124),成就内容!J101,1)-SUM(S$169:S206))</f>
        <v>0</v>
      </c>
      <c r="T207" s="41">
        <f>IF(成就内容!K45="","",INDEX($F$4:$F$178*成就内容!K$124/SUM(成就内容!$D$124:$BZ$124),成就内容!K101,1)-SUM(T$169:T206))</f>
        <v>0</v>
      </c>
      <c r="U207" s="41">
        <f>IF(成就内容!L45="","",INDEX($F$4:$F$178*成就内容!L$124/SUM(成就内容!$D$124:$BZ$124),成就内容!L101,1)-SUM(U$169:U206))</f>
        <v>0</v>
      </c>
      <c r="V207" s="41">
        <f>IF(成就内容!M45="","",INDEX($F$4:$F$178*成就内容!M$124/SUM(成就内容!$D$124:$BZ$124),成就内容!M101,1)-SUM(V$169:V206))</f>
        <v>12849506.578947365</v>
      </c>
      <c r="W207" s="41" t="str">
        <f>IF(成就内容!N45="","",INDEX($F$4:$F$178*成就内容!N$124/SUM(成就内容!$D$124:$BZ$124),成就内容!N101,1)-SUM(W$169:W206))</f>
        <v/>
      </c>
      <c r="X207" s="41" t="str">
        <f>IF(成就内容!O45="","",INDEX($F$4:$F$178*成就内容!O$124/SUM(成就内容!$D$124:$BZ$124),成就内容!O101,1)-SUM(X$169:X206))</f>
        <v/>
      </c>
      <c r="Y207" s="41" t="str">
        <f>IF(成就内容!P45="","",INDEX($F$4:$F$178*成就内容!P$124/SUM(成就内容!$D$124:$BZ$124),成就内容!P101,1)-SUM(Y$169:Y206))</f>
        <v/>
      </c>
      <c r="Z207" s="41">
        <f>IF(成就内容!Q45="","",INDEX($F$4:$F$178*成就内容!Q$124/SUM(成就内容!$D$124:$BZ$124),成就内容!Q101,1)-SUM(Z$169:Z206))</f>
        <v>0</v>
      </c>
      <c r="AA207" s="41">
        <f>IF(成就内容!R45="","",INDEX($F$4:$F$178*成就内容!R$124/SUM(成就内容!$D$124:$BZ$124),成就内容!R101,1)-SUM(AA$169:AA206))</f>
        <v>0</v>
      </c>
      <c r="AB207" s="41">
        <f>IF(成就内容!S45="","",INDEX($F$4:$F$178*成就内容!S$124/SUM(成就内容!$D$124:$BZ$124),成就内容!S101,1)-SUM(AB$169:AB206))</f>
        <v>0</v>
      </c>
      <c r="AC207" s="41">
        <f>IF(成就内容!T45="","",INDEX($F$4:$F$178*成就内容!T$124/SUM(成就内容!$D$124:$BZ$124),成就内容!T101,1)-SUM(AC$169:AC206))</f>
        <v>0</v>
      </c>
      <c r="AD207" s="41">
        <f>IF(成就内容!U45="","",INDEX($F$4:$F$178*成就内容!U$124/SUM(成就内容!$D$124:$BZ$124),成就内容!U101,1)-SUM(AD$169:AD206))</f>
        <v>0</v>
      </c>
      <c r="AE207" s="41">
        <f>IF(成就内容!V45="","",INDEX($F$4:$F$178*成就内容!V$124/SUM(成就内容!$D$124:$BZ$124),成就内容!V101,1)-SUM(AE$169:AE206))</f>
        <v>12849506.578947365</v>
      </c>
      <c r="AF207" s="41" t="str">
        <f>IF(成就内容!W45="","",INDEX($F$4:$F$178*成就内容!W$124/SUM(成就内容!$D$124:$BZ$124),成就内容!W101,1)-SUM(AF$169:AF206))</f>
        <v/>
      </c>
      <c r="AG207" s="41" t="str">
        <f>IF(成就内容!X45="","",INDEX($F$4:$F$178*成就内容!X$124/SUM(成就内容!$D$124:$BZ$124),成就内容!X101,1)-SUM(AG$169:AG206))</f>
        <v/>
      </c>
      <c r="AH207" s="41" t="str">
        <f>IF(成就内容!Y45="","",INDEX($F$4:$F$178*成就内容!Y$124/SUM(成就内容!$D$124:$BZ$124),成就内容!Y101,1)-SUM(AH$169:AH206))</f>
        <v/>
      </c>
      <c r="AI207" s="41" t="str">
        <f>IF(成就内容!Z45="","",INDEX($F$4:$F$178*成就内容!Z$124/SUM(成就内容!$D$124:$BZ$124),成就内容!Z101,1)-SUM(AI$169:AI206))</f>
        <v/>
      </c>
      <c r="AJ207" s="41" t="str">
        <f>IF(成就内容!AA45="","",INDEX($F$4:$F$178*成就内容!AA$124/SUM(成就内容!$D$124:$BZ$124),成就内容!AA101,1)-SUM(AJ$169:AJ206))</f>
        <v/>
      </c>
      <c r="AK207" s="41" t="str">
        <f>IF(成就内容!AB45="","",INDEX($F$4:$F$178*成就内容!AB$124/SUM(成就内容!$D$124:$BZ$124),成就内容!AB101,1)-SUM(AK$169:AK206))</f>
        <v/>
      </c>
      <c r="AL207" s="41">
        <f>IF(成就内容!AC45="","",INDEX($F$4:$F$178*成就内容!AC$124/SUM(成就内容!$D$124:$BZ$124),成就内容!AC101,1)-SUM(AL$169:AL206))</f>
        <v>6424753.2894736826</v>
      </c>
      <c r="AM207" s="41">
        <f>IF(成就内容!AD45="","",INDEX($F$4:$F$178*成就内容!AD$124/SUM(成就内容!$D$124:$BZ$124),成就内容!AD101,1)-SUM(AM$169:AM206))</f>
        <v>6424753.2894736826</v>
      </c>
      <c r="AN207" s="41">
        <f>IF(成就内容!AE45="","",INDEX($F$4:$F$178*成就内容!AE$124/SUM(成就内容!$D$124:$BZ$124),成就内容!AE101,1)-SUM(AN$169:AN206))</f>
        <v>6424753.2894736826</v>
      </c>
      <c r="AO207" s="41">
        <f>IF(成就内容!AF45="","",INDEX($F$4:$F$178*成就内容!AF$124/SUM(成就内容!$D$124:$BZ$124),成就内容!AF101,1)-SUM(AO$169:AO206))</f>
        <v>6424753.2894736826</v>
      </c>
      <c r="AP207" s="41">
        <f>IF(成就内容!AG45="","",INDEX($F$4:$F$178*成就内容!AG$124/SUM(成就内容!$D$124:$BZ$124),成就内容!AG101,1)-SUM(AP$169:AP206))</f>
        <v>0</v>
      </c>
      <c r="AQ207" s="41" t="str">
        <f>IF(成就内容!AH45="","",INDEX($F$4:$F$178*成就内容!AH$124/SUM(成就内容!$D$124:$BZ$124),成就内容!AH101,1)-SUM(AQ$169:AQ206))</f>
        <v/>
      </c>
      <c r="AR207" s="41">
        <f>IF(成就内容!AI45="","",INDEX($F$4:$F$178*成就内容!AI$124/SUM(成就内容!$D$124:$BZ$124),成就内容!AI101,1)-SUM(AR$169:AR206))</f>
        <v>0</v>
      </c>
      <c r="AS207" s="41">
        <f>IF(成就内容!AJ45="","",INDEX($F$4:$F$178*成就内容!AJ$124/SUM(成就内容!$D$124:$BZ$124),成就内容!AJ101,1)-SUM(AS$169:AS206))</f>
        <v>0</v>
      </c>
      <c r="AT207" s="41" t="str">
        <f>IF(成就内容!AK45="","",INDEX($F$4:$F$178*成就内容!AK$124/SUM(成就内容!$D$124:$BZ$124),成就内容!AK101,1)-SUM(AT$169:AT206))</f>
        <v/>
      </c>
      <c r="AU207" s="41" t="str">
        <f>IF(成就内容!AL45="","",INDEX($F$4:$F$178*成就内容!AL$124/SUM(成就内容!$D$124:$BZ$124),成就内容!AL101,1)-SUM(AU$169:AU206))</f>
        <v/>
      </c>
      <c r="AV207" s="41" t="str">
        <f>IF(成就内容!AM45="","",INDEX($F$4:$F$178*成就内容!AM$124/SUM(成就内容!$D$124:$BZ$124),成就内容!AM101,1)-SUM(AV$169:AV206))</f>
        <v/>
      </c>
      <c r="AW207" s="41" t="str">
        <f>IF(成就内容!AN45="","",INDEX($F$4:$F$178*成就内容!AN$124/SUM(成就内容!$D$124:$BZ$124),成就内容!AN101,1)-SUM(AW$169:AW206))</f>
        <v/>
      </c>
      <c r="AX207" s="41">
        <f>IF(成就内容!AO45="","",INDEX($F$4:$F$178*成就内容!AO$124/SUM(成就内容!$D$124:$BZ$124),成就内容!AO101,1)-SUM(AX$169:AX206))</f>
        <v>0</v>
      </c>
      <c r="AY207" s="41">
        <f>IF(成就内容!AP45="","",INDEX($F$4:$F$178*成就内容!AP$124/SUM(成就内容!$D$124:$BZ$124),成就内容!AP101,1)-SUM(AY$169:AY206))</f>
        <v>0</v>
      </c>
      <c r="AZ207" s="41">
        <f>IF(成就内容!AQ45="","",INDEX($F$4:$F$178*成就内容!AQ$124/SUM(成就内容!$D$124:$BZ$124),成就内容!AQ101,1)-SUM(AZ$169:AZ206))</f>
        <v>0</v>
      </c>
      <c r="BA207" s="41" t="str">
        <f>IF(成就内容!AR45="","",INDEX($F$4:$F$178*成就内容!AR$124/SUM(成就内容!$D$124:$BZ$124),成就内容!AR101,1)-SUM(BA$169:BA206))</f>
        <v/>
      </c>
      <c r="BB207" s="41" t="str">
        <f>IF(成就内容!AS45="","",INDEX($F$4:$F$178*成就内容!AS$124/SUM(成就内容!$D$124:$BZ$124),成就内容!AS101,1)-SUM(BB$169:BB206))</f>
        <v/>
      </c>
      <c r="BC207" s="41" t="str">
        <f>IF(成就内容!AT45="","",INDEX($F$4:$F$178*成就内容!AT$124/SUM(成就内容!$D$124:$BZ$124),成就内容!AT101,1)-SUM(BC$169:BC206))</f>
        <v/>
      </c>
      <c r="BD207" s="41" t="str">
        <f>IF(成就内容!AU45="","",INDEX($F$4:$F$178*成就内容!AU$124/SUM(成就内容!$D$124:$BZ$124),成就内容!AU101,1)-SUM(BD$169:BD206))</f>
        <v/>
      </c>
      <c r="BE207" s="41" t="str">
        <f>IF(成就内容!AV45="","",INDEX($F$4:$F$178*成就内容!AV$124/SUM(成就内容!$D$124:$BZ$124),成就内容!AV101,1)-SUM(BE$169:BE206))</f>
        <v/>
      </c>
      <c r="BF207" s="41">
        <f>IF(成就内容!AW45="","",INDEX($F$4:$F$178*成就内容!AW$124/SUM(成就内容!$D$124:$BZ$124),成就内容!AW101,1)-SUM(BF$169:BF206))</f>
        <v>0</v>
      </c>
      <c r="BG207" s="41" t="str">
        <f>IF(成就内容!AX45="","",INDEX($F$4:$F$178*成就内容!AX$124/SUM(成就内容!$D$124:$BZ$124),成就内容!AX101,1)-SUM(BG$169:BG206))</f>
        <v/>
      </c>
      <c r="BH207" s="41" t="str">
        <f>IF(成就内容!AY45="","",INDEX($F$4:$F$178*成就内容!AY$124/SUM(成就内容!$D$124:$BZ$124),成就内容!AY101,1)-SUM(BH$169:BH206))</f>
        <v/>
      </c>
      <c r="BI207" s="41" t="str">
        <f>IF(成就内容!AZ45="","",INDEX($F$4:$F$178*成就内容!AZ$124/SUM(成就内容!$D$124:$BZ$124),成就内容!AZ101,1)-SUM(BI$169:BI206))</f>
        <v/>
      </c>
      <c r="BJ207" s="41" t="str">
        <f>IF(成就内容!BA45="","",INDEX($F$4:$F$178*成就内容!BA$124/SUM(成就内容!$D$124:$BZ$124),成就内容!BA101,1)-SUM(BJ$169:BJ206))</f>
        <v/>
      </c>
      <c r="BK207" s="41" t="str">
        <f>IF(成就内容!BB45="","",INDEX($F$4:$F$178*成就内容!BB$124/SUM(成就内容!$D$124:$BZ$124),成就内容!BB101,1)-SUM(BK$169:BK206))</f>
        <v/>
      </c>
      <c r="BL207" s="41">
        <f>IF(成就内容!BC45="","",INDEX($F$4:$F$178*成就内容!BC$124/SUM(成就内容!$D$124:$BZ$124),成就内容!BC101,1)-SUM(BL$169:BL206))</f>
        <v>12849506.578947365</v>
      </c>
      <c r="BM207" s="41">
        <f>IF(成就内容!BD45="","",INDEX($F$4:$F$178*成就内容!BD$124/SUM(成就内容!$D$124:$BZ$124),成就内容!BD101,1)-SUM(BM$169:BM206))</f>
        <v>0</v>
      </c>
      <c r="BN207" s="41">
        <f>IF(成就内容!BE45="","",INDEX($F$4:$F$178*成就内容!BE$124/SUM(成就内容!$D$124:$BZ$124),成就内容!BE101,1)-SUM(BN$169:BN206))</f>
        <v>0</v>
      </c>
      <c r="BO207" s="41">
        <f>IF(成就内容!BF45="","",INDEX($F$4:$F$178*成就内容!BF$124/SUM(成就内容!$D$124:$BZ$124),成就内容!BF101,1)-SUM(BO$169:BO206))</f>
        <v>0</v>
      </c>
      <c r="BP207" s="41">
        <f>IF(成就内容!BG45="","",INDEX($F$4:$F$178*成就内容!BG$124/SUM(成就内容!$D$124:$BZ$124),成就内容!BG101,1)-SUM(BP$169:BP206))</f>
        <v>0</v>
      </c>
      <c r="BQ207" s="41" t="str">
        <f>IF(成就内容!BH45="","",INDEX($F$4:$F$178*成就内容!BH$124/SUM(成就内容!$D$124:$BZ$124),成就内容!BH101,1)-SUM(BQ$169:BQ206))</f>
        <v/>
      </c>
      <c r="BR207" s="41" t="str">
        <f>IF(成就内容!BI45="","",INDEX($F$4:$F$178*成就内容!BI$124/SUM(成就内容!$D$124:$BZ$124),成就内容!BI101,1)-SUM(BR$169:BR206))</f>
        <v/>
      </c>
      <c r="BS207" s="41">
        <f>IF(成就内容!BJ45="","",INDEX($F$4:$F$178*成就内容!BJ$124/SUM(成就内容!$D$124:$BZ$124),成就内容!BJ101,1)-SUM(BS$169:BS206))</f>
        <v>0</v>
      </c>
      <c r="BT207" s="41" t="str">
        <f>IF(成就内容!BK45="","",INDEX($F$4:$F$178*成就内容!BK$124/SUM(成就内容!$D$124:$BZ$124),成就内容!BK101,1)-SUM(BT$169:BT206))</f>
        <v/>
      </c>
      <c r="BU207" s="41">
        <f>IF(成就内容!BL45="","",INDEX($F$4:$F$178*成就内容!BL$124/SUM(成就内容!$D$124:$BZ$124),成就内容!BL101,1)-SUM(BU$169:BU206))</f>
        <v>6424753.2894736826</v>
      </c>
      <c r="BV207" s="41">
        <f>IF(成就内容!BM45="","",INDEX($F$4:$F$178*成就内容!BM$124/SUM(成就内容!$D$124:$BZ$124),成就内容!BM101,1)-SUM(BV$169:BV206))</f>
        <v>0</v>
      </c>
      <c r="BW207" s="41" t="str">
        <f>IF(成就内容!BN45="","",INDEX($F$4:$F$178*成就内容!BN$124/SUM(成就内容!$D$124:$BZ$124),成就内容!BN101,1)-SUM(BW$169:BW206))</f>
        <v/>
      </c>
      <c r="BX207" s="41">
        <f>IF(成就内容!BO45="","",INDEX($F$4:$F$178*成就内容!BO$124/SUM(成就内容!$D$124:$BZ$124),成就内容!BO101,1)-SUM(BX$169:BX206))</f>
        <v>0</v>
      </c>
      <c r="BY207" s="41">
        <f>IF(成就内容!BP45="","",INDEX($F$4:$F$178*成就内容!BP$124/SUM(成就内容!$D$124:$BZ$124),成就内容!BP101,1)-SUM(BY$169:BY206))</f>
        <v>0</v>
      </c>
      <c r="BZ207" s="41">
        <f>IF(成就内容!BQ45="","",INDEX($F$4:$F$178*成就内容!BQ$124/SUM(成就内容!$D$124:$BZ$124),成就内容!BQ101,1)-SUM(BZ$169:BZ206))</f>
        <v>0</v>
      </c>
      <c r="CA207" s="41" t="str">
        <f>IF(成就内容!BR45="","",INDEX($F$4:$F$178*成就内容!BR$124/SUM(成就内容!$D$124:$BZ$124),成就内容!BR101,1)-SUM(CA$169:CA206))</f>
        <v/>
      </c>
      <c r="CB207" s="41" t="str">
        <f>IF(成就内容!BS45="","",INDEX($F$4:$F$178*成就内容!BS$124/SUM(成就内容!$D$124:$BZ$124),成就内容!BS101,1)-SUM(CB$169:CB206))</f>
        <v/>
      </c>
      <c r="CC207" s="41">
        <f>IF(成就内容!BT45="","",INDEX($F$4:$F$178*成就内容!BT$124/SUM(成就内容!$D$124:$BZ$124),成就内容!BT101,1)-SUM(CC$169:CC206))</f>
        <v>0</v>
      </c>
      <c r="CD207" s="41">
        <f>IF(成就内容!BU45="","",INDEX($F$4:$F$178*成就内容!BU$124/SUM(成就内容!$D$124:$BZ$124),成就内容!BU101,1)-SUM(CD$169:CD206))</f>
        <v>0</v>
      </c>
      <c r="CE207" s="41" t="str">
        <f>IF(成就内容!BV45="","",INDEX($F$4:$F$178*成就内容!BV$124/SUM(成就内容!$D$124:$BZ$124),成就内容!BV101,1)-SUM(CE$169:CE206))</f>
        <v/>
      </c>
      <c r="CF207" s="41" t="str">
        <f>IF(成就内容!BW45="","",INDEX($F$4:$F$178*成就内容!BW$124/SUM(成就内容!$D$124:$BZ$124),成就内容!BW101,1)-SUM(CF$169:CF206))</f>
        <v/>
      </c>
      <c r="CG207" s="41" t="str">
        <f>IF(成就内容!BX45="","",INDEX($F$4:$F$178*成就内容!BX$124/SUM(成就内容!$D$124:$BZ$124),成就内容!BX101,1)-SUM(CG$169:CG206))</f>
        <v/>
      </c>
      <c r="CH207" s="41">
        <f>IF(成就内容!BY45="","",INDEX($F$4:$F$178*成就内容!BY$124/SUM(成就内容!$D$124:$BZ$124),成就内容!BY101,1)-SUM(CH$169:CH206))</f>
        <v>0</v>
      </c>
      <c r="CI207" s="41">
        <f>IF(成就内容!BZ45="","",INDEX($F$4:$F$178*成就内容!BZ$124/SUM(成就内容!$D$124:$BZ$124),成就内容!BZ101,1)-SUM(CI$169:CI206))</f>
        <v>0</v>
      </c>
      <c r="CK207" s="19"/>
      <c r="CM207" s="43">
        <v>39</v>
      </c>
      <c r="CN207" s="41">
        <f>IF(M207="","",IF(成就内容!D$124&lt;&gt;"",MAX(ROUNDUP(SMALL(M$169:M$218,$L207)/1000,0)*1000,1000),0))</f>
        <v>0</v>
      </c>
      <c r="CO207" s="41" t="str">
        <f>IF(N207="","",IF(成就内容!E$124&lt;&gt;"",MAX(ROUNDUP(SMALL(N$169:N$218,$L207)/1000,0)*1000,1000),0))</f>
        <v/>
      </c>
      <c r="CP207" s="41" t="str">
        <f>IF(O207="","",IF(成就内容!F$124&lt;&gt;"",MAX(ROUNDUP(SMALL(O$169:O$218,$L207)/1000,0)*1000,1000),0))</f>
        <v/>
      </c>
      <c r="CQ207" s="41" t="str">
        <f>IF(P207="","",IF(成就内容!G$124&lt;&gt;"",MAX(ROUNDUP(SMALL(P$169:P$218,$L207)/1000,0)*1000,1000),0))</f>
        <v/>
      </c>
      <c r="CR207" s="41">
        <f>IF(Q207="","",IF(成就内容!H$124&lt;&gt;"",MAX(ROUNDUP(SMALL(Q$169:Q$218,$L207)/1000,0)*1000,1000),0))</f>
        <v>0</v>
      </c>
      <c r="CS207" s="41">
        <f>IF(R207="","",IF(成就内容!I$124&lt;&gt;"",MAX(ROUNDUP(SMALL(R$169:R$218,$L207)/1000,0)*1000,1000),0))</f>
        <v>0</v>
      </c>
      <c r="CT207" s="41">
        <f>IF(S207="","",IF(成就内容!J$124&lt;&gt;"",MAX(ROUNDUP(SMALL(S$169:S$218,$L207)/1000,0)*1000,1000),0))</f>
        <v>0</v>
      </c>
      <c r="CU207" s="41">
        <f>IF(T207="","",IF(成就内容!K$124&lt;&gt;"",MAX(ROUNDUP(SMALL(T$169:T$218,$L207)/1000,0)*1000,1000),0))</f>
        <v>0</v>
      </c>
      <c r="CV207" s="41">
        <f>IF(U207="","",IF(成就内容!L$124&lt;&gt;"",MAX(ROUNDUP(SMALL(U$169:U$218,$L207)/1000,0)*1000,1000),0))</f>
        <v>0</v>
      </c>
      <c r="CW207" s="41">
        <f>IF(V207="","",IF(成就内容!M$124&lt;&gt;"",MAX(ROUNDUP(SMALL(V$169:V$218,$L207)/1000,0)*1000,1000),0))</f>
        <v>12850000</v>
      </c>
      <c r="CX207" s="41" t="str">
        <f>IF(W207="","",IF(成就内容!N$124&lt;&gt;"",MAX(ROUNDUP(SMALL(W$169:W$218,$L207)/1000,0)*1000,1000),0))</f>
        <v/>
      </c>
      <c r="CY207" s="41" t="str">
        <f>IF(X207="","",IF(成就内容!O$124&lt;&gt;"",MAX(ROUNDUP(SMALL(X$169:X$218,$L207)/1000,0)*1000,1000),0))</f>
        <v/>
      </c>
      <c r="CZ207" s="41" t="str">
        <f>IF(Y207="","",IF(成就内容!P$124&lt;&gt;"",MAX(ROUNDUP(SMALL(Y$169:Y$218,$L207)/1000,0)*1000,1000),0))</f>
        <v/>
      </c>
      <c r="DA207" s="41">
        <f>IF(Z207="","",IF(成就内容!Q$124&lt;&gt;"",MAX(ROUNDUP(SMALL(Z$169:Z$218,$L207)/1000,0)*1000,1000),0))</f>
        <v>0</v>
      </c>
      <c r="DB207" s="41">
        <f>IF(AA207="","",IF(成就内容!R$124&lt;&gt;"",MAX(ROUNDUP(SMALL(AA$169:AA$218,$L207)/1000,0)*1000,1000),0))</f>
        <v>0</v>
      </c>
      <c r="DC207" s="41">
        <f>IF(AB207="","",IF(成就内容!S$124&lt;&gt;"",MAX(ROUNDUP(SMALL(AB$169:AB$218,$L207)/1000,0)*1000,1000),0))</f>
        <v>0</v>
      </c>
      <c r="DD207" s="41">
        <f>IF(AC207="","",IF(成就内容!T$124&lt;&gt;"",MAX(ROUNDUP(SMALL(AC$169:AC$218,$L207)/1000,0)*1000,1000),0))</f>
        <v>0</v>
      </c>
      <c r="DE207" s="41">
        <f>IF(AD207="","",IF(成就内容!U$124&lt;&gt;"",MAX(ROUNDUP(SMALL(AD$169:AD$218,$L207)/1000,0)*1000,1000),0))</f>
        <v>0</v>
      </c>
      <c r="DF207" s="41">
        <f>IF(AE207="","",IF(成就内容!V$124&lt;&gt;"",MAX(ROUNDUP(SMALL(AE$169:AE$218,$L207)/1000,0)*1000,1000),0))</f>
        <v>12850000</v>
      </c>
      <c r="DG207" s="41" t="str">
        <f>IF(AF207="","",IF(成就内容!W$124&lt;&gt;"",MAX(ROUNDUP(SMALL(AF$169:AF$218,$L207)/1000,0)*1000,1000),0))</f>
        <v/>
      </c>
      <c r="DH207" s="41" t="str">
        <f>IF(AG207="","",IF(成就内容!X$124&lt;&gt;"",MAX(ROUNDUP(SMALL(AG$169:AG$218,$L207)/1000,0)*1000,1000),0))</f>
        <v/>
      </c>
      <c r="DI207" s="41" t="str">
        <f>IF(AH207="","",IF(成就内容!Y$124&lt;&gt;"",MAX(ROUNDUP(SMALL(AH$169:AH$218,$L207)/1000,0)*1000,1000),0))</f>
        <v/>
      </c>
      <c r="DJ207" s="41" t="str">
        <f>IF(AI207="","",IF(成就内容!Z$124&lt;&gt;"",MAX(ROUNDUP(SMALL(AI$169:AI$218,$L207)/1000,0)*1000,1000),0))</f>
        <v/>
      </c>
      <c r="DK207" s="41" t="str">
        <f>IF(AJ207="","",IF(成就内容!AA$124&lt;&gt;"",MAX(ROUNDUP(SMALL(AJ$169:AJ$218,$L207)/1000,0)*1000,1000),0))</f>
        <v/>
      </c>
      <c r="DL207" s="41" t="str">
        <f>IF(AK207="","",IF(成就内容!AB$124&lt;&gt;"",MAX(ROUNDUP(SMALL(AK$169:AK$218,$L207)/1000,0)*1000,1000),0))</f>
        <v/>
      </c>
      <c r="DM207" s="41">
        <f>IF(AL207="","",IF(成就内容!AC$124&lt;&gt;"",MAX(ROUNDUP(SMALL(AL$169:AL$218,$L207)/1000,0)*1000,1000),0))</f>
        <v>6425000</v>
      </c>
      <c r="DN207" s="41">
        <f>IF(AM207="","",IF(成就内容!AD$124&lt;&gt;"",MAX(ROUNDUP(SMALL(AM$169:AM$218,$L207)/1000,0)*1000,1000),0))</f>
        <v>6425000</v>
      </c>
      <c r="DO207" s="41">
        <f>IF(AN207="","",IF(成就内容!AE$124&lt;&gt;"",MAX(ROUNDUP(SMALL(AN$169:AN$218,$L207)/1000,0)*1000,1000),0))</f>
        <v>6425000</v>
      </c>
      <c r="DP207" s="41">
        <f>IF(AO207="","",IF(成就内容!AF$124&lt;&gt;"",MAX(ROUNDUP(SMALL(AO$169:AO$218,$L207)/1000,0)*1000,1000),0))</f>
        <v>6425000</v>
      </c>
      <c r="DQ207" s="41">
        <f>IF(AP207="","",IF(成就内容!AG$124&lt;&gt;"",MAX(ROUNDUP(SMALL(AP$169:AP$218,$L207)/1000,0)*1000,1000),0))</f>
        <v>0</v>
      </c>
      <c r="DR207" s="41" t="str">
        <f>IF(AQ207="","",IF(成就内容!AH$124&lt;&gt;"",MAX(ROUNDUP(SMALL(AQ$169:AQ$218,$L207)/1000,0)*1000,1000),0))</f>
        <v/>
      </c>
      <c r="DS207" s="41">
        <f>IF(AR207="","",IF(成就内容!AI$124&lt;&gt;"",MAX(ROUNDUP(SMALL(AR$169:AR$218,$L207)/1000,0)*1000,1000),0))</f>
        <v>0</v>
      </c>
      <c r="DT207" s="41">
        <f>IF(AS207="","",IF(成就内容!AJ$124&lt;&gt;"",MAX(ROUNDUP(SMALL(AS$169:AS$218,$L207)/1000,0)*1000,1000),0))</f>
        <v>0</v>
      </c>
      <c r="DU207" s="41" t="str">
        <f>IF(AT207="","",IF(成就内容!AK$124&lt;&gt;"",MAX(ROUNDUP(SMALL(AT$169:AT$218,$L207)/1000,0)*1000,1000),0))</f>
        <v/>
      </c>
      <c r="DV207" s="41" t="str">
        <f>IF(AU207="","",IF(成就内容!AL$124&lt;&gt;"",MAX(ROUNDUP(SMALL(AU$169:AU$218,$L207)/1000,0)*1000,1000),0))</f>
        <v/>
      </c>
      <c r="DW207" s="41" t="str">
        <f>IF(AV207="","",IF(成就内容!AM$124&lt;&gt;"",MAX(ROUNDUP(SMALL(AV$169:AV$218,$L207)/1000,0)*1000,1000),0))</f>
        <v/>
      </c>
      <c r="DX207" s="41" t="str">
        <f>IF(AW207="","",IF(成就内容!AN$124&lt;&gt;"",MAX(ROUNDUP(SMALL(AW$169:AW$218,$L207)/1000,0)*1000,1000),0))</f>
        <v/>
      </c>
      <c r="DY207" s="41">
        <f>IF(AX207="","",IF(成就内容!AO$124&lt;&gt;"",MAX(ROUNDUP(SMALL(AX$169:AX$218,$L207)/1000,0)*1000,1000),0))</f>
        <v>0</v>
      </c>
      <c r="DZ207" s="41">
        <f>IF(AY207="","",IF(成就内容!AP$124&lt;&gt;"",MAX(ROUNDUP(SMALL(AY$169:AY$218,$L207)/1000,0)*1000,1000),0))</f>
        <v>0</v>
      </c>
      <c r="EA207" s="41">
        <f>IF(AZ207="","",IF(成就内容!AQ$124&lt;&gt;"",MAX(ROUNDUP(SMALL(AZ$169:AZ$218,$L207)/1000,0)*1000,1000),0))</f>
        <v>0</v>
      </c>
      <c r="EB207" s="41" t="str">
        <f>IF(BA207="","",IF(成就内容!AR$124&lt;&gt;"",MAX(ROUNDUP(SMALL(BA$169:BA$218,$L207)/1000,0)*1000,1000),0))</f>
        <v/>
      </c>
      <c r="EC207" s="41" t="str">
        <f>IF(BB207="","",IF(成就内容!AS$124&lt;&gt;"",MAX(ROUNDUP(SMALL(BB$169:BB$218,$L207)/1000,0)*1000,1000),0))</f>
        <v/>
      </c>
      <c r="ED207" s="41" t="str">
        <f>IF(BC207="","",IF(成就内容!AT$124&lt;&gt;"",MAX(ROUNDUP(SMALL(BC$169:BC$218,$L207)/1000,0)*1000,1000),0))</f>
        <v/>
      </c>
      <c r="EE207" s="41" t="str">
        <f>IF(BD207="","",IF(成就内容!AU$124&lt;&gt;"",MAX(ROUNDUP(SMALL(BD$169:BD$218,$L207)/1000,0)*1000,1000),0))</f>
        <v/>
      </c>
      <c r="EF207" s="41" t="str">
        <f>IF(BE207="","",IF(成就内容!AV$124&lt;&gt;"",MAX(ROUNDUP(SMALL(BE$169:BE$218,$L207)/1000,0)*1000,1000),0))</f>
        <v/>
      </c>
      <c r="EG207" s="41">
        <f>IF(BF207="","",IF(成就内容!AW$124&lt;&gt;"",MAX(ROUNDUP(SMALL(BF$169:BF$218,$L207)/1000,0)*1000,1000),0))</f>
        <v>0</v>
      </c>
      <c r="EH207" s="41" t="str">
        <f>IF(BG207="","",IF(成就内容!AX$124&lt;&gt;"",MAX(ROUNDUP(SMALL(BG$169:BG$218,$L207)/1000,0)*1000,1000),0))</f>
        <v/>
      </c>
      <c r="EI207" s="41" t="str">
        <f>IF(BH207="","",IF(成就内容!AY$124&lt;&gt;"",MAX(ROUNDUP(SMALL(BH$169:BH$218,$L207)/1000,0)*1000,1000),0))</f>
        <v/>
      </c>
      <c r="EJ207" s="41" t="str">
        <f>IF(BI207="","",IF(成就内容!AZ$124&lt;&gt;"",MAX(ROUNDUP(SMALL(BI$169:BI$218,$L207)/1000,0)*1000,1000),0))</f>
        <v/>
      </c>
      <c r="EK207" s="41" t="str">
        <f>IF(BJ207="","",IF(成就内容!BA$124&lt;&gt;"",MAX(ROUNDUP(SMALL(BJ$169:BJ$218,$L207)/1000,0)*1000,1000),0))</f>
        <v/>
      </c>
      <c r="EL207" s="41" t="str">
        <f>IF(BK207="","",IF(成就内容!BB$124&lt;&gt;"",MAX(ROUNDUP(SMALL(BK$169:BK$218,$L207)/1000,0)*1000,1000),0))</f>
        <v/>
      </c>
      <c r="EM207" s="41">
        <f>IF(BL207="","",IF(成就内容!BC$124&lt;&gt;"",MAX(ROUNDUP(SMALL(BL$169:BL$218,$L207)/1000,0)*1000,1000),0))</f>
        <v>12850000</v>
      </c>
      <c r="EN207" s="41">
        <f>IF(BM207="","",IF(成就内容!BD$124&lt;&gt;"",MAX(ROUNDUP(SMALL(BM$169:BM$218,$L207)/1000,0)*1000,1000),0))</f>
        <v>0</v>
      </c>
      <c r="EO207" s="41">
        <f>IF(BN207="","",IF(成就内容!BE$124&lt;&gt;"",MAX(ROUNDUP(SMALL(BN$169:BN$218,$L207)/1000,0)*1000,1000),0))</f>
        <v>0</v>
      </c>
      <c r="EP207" s="41">
        <f>IF(BO207="","",IF(成就内容!BF$124&lt;&gt;"",MAX(ROUNDUP(SMALL(BO$169:BO$218,$L207)/1000,0)*1000,1000),0))</f>
        <v>0</v>
      </c>
      <c r="EQ207" s="41">
        <f>IF(BP207="","",IF(成就内容!BG$124&lt;&gt;"",MAX(ROUNDUP(SMALL(BP$169:BP$218,$L207)/1000,0)*1000,1000),0))</f>
        <v>0</v>
      </c>
      <c r="ER207" s="41" t="str">
        <f>IF(BQ207="","",IF(成就内容!BH$124&lt;&gt;"",MAX(ROUNDUP(SMALL(BQ$169:BQ$218,$L207)/1000,0)*1000,1000),0))</f>
        <v/>
      </c>
      <c r="ES207" s="41" t="str">
        <f>IF(BR207="","",IF(成就内容!BI$124&lt;&gt;"",MAX(ROUNDUP(SMALL(BR$169:BR$218,$L207)/1000,0)*1000,1000),0))</f>
        <v/>
      </c>
      <c r="ET207" s="41">
        <f>IF(BS207="","",IF(成就内容!BJ$124&lt;&gt;"",MAX(ROUNDUP(SMALL(BS$169:BS$218,$L207)/1000,0)*1000,1000),0))</f>
        <v>0</v>
      </c>
      <c r="EU207" s="41" t="str">
        <f>IF(BT207="","",IF(成就内容!BK$124&lt;&gt;"",MAX(ROUNDUP(SMALL(BT$169:BT$218,$L207)/1000,0)*1000,1000),0))</f>
        <v/>
      </c>
      <c r="EV207" s="41">
        <f>IF(BU207="","",IF(成就内容!BL$124&lt;&gt;"",MAX(ROUNDUP(SMALL(BU$169:BU$218,$L207)/1000,0)*1000,1000),0))</f>
        <v>6425000</v>
      </c>
      <c r="EW207" s="41">
        <f>IF(BV207="","",IF(成就内容!BM$124&lt;&gt;"",MAX(ROUNDUP(SMALL(BV$169:BV$218,$L207)/1000,0)*1000,1000),0))</f>
        <v>0</v>
      </c>
      <c r="EX207" s="41" t="str">
        <f>IF(BW207="","",IF(成就内容!BN$124&lt;&gt;"",MAX(ROUNDUP(SMALL(BW$169:BW$218,$L207)/1000,0)*1000,1000),0))</f>
        <v/>
      </c>
      <c r="EY207" s="41">
        <f>IF(BX207="","",IF(成就内容!BO$124&lt;&gt;"",MAX(ROUNDUP(SMALL(BX$169:BX$218,$L207)/1000,0)*1000,1000),0))</f>
        <v>0</v>
      </c>
      <c r="EZ207" s="41">
        <f>IF(BY207="","",IF(成就内容!BP$124&lt;&gt;"",MAX(ROUNDUP(SMALL(BY$169:BY$218,$L207)/1000,0)*1000,1000),0))</f>
        <v>0</v>
      </c>
      <c r="FA207" s="41">
        <f>IF(BZ207="","",IF(成就内容!BQ$124&lt;&gt;"",MAX(ROUNDUP(SMALL(BZ$169:BZ$218,$L207)/1000,0)*1000,1000),0))</f>
        <v>0</v>
      </c>
      <c r="FB207" s="41" t="str">
        <f>IF(CA207="","",IF(成就内容!BR$124&lt;&gt;"",MAX(ROUNDUP(SMALL(CA$169:CA$218,$L207)/1000,0)*1000,1000),0))</f>
        <v/>
      </c>
      <c r="FC207" s="41" t="str">
        <f>IF(CB207="","",IF(成就内容!BS$124&lt;&gt;"",MAX(ROUNDUP(SMALL(CB$169:CB$218,$L207)/1000,0)*1000,1000),0))</f>
        <v/>
      </c>
      <c r="FD207" s="41">
        <f>IF(CC207="","",IF(成就内容!BT$124&lt;&gt;"",MAX(ROUNDUP(SMALL(CC$169:CC$218,$L207)/1000,0)*1000,1000),0))</f>
        <v>0</v>
      </c>
      <c r="FE207" s="41">
        <f>IF(CD207="","",IF(成就内容!BU$124&lt;&gt;"",MAX(ROUNDUP(SMALL(CD$169:CD$218,$L207)/1000,0)*1000,1000),0))</f>
        <v>0</v>
      </c>
      <c r="FF207" s="41" t="str">
        <f>IF(CE207="","",IF(成就内容!BV$124&lt;&gt;"",MAX(ROUNDUP(SMALL(CE$169:CE$218,$L207)/1000,0)*1000,1000),0))</f>
        <v/>
      </c>
      <c r="FG207" s="41" t="str">
        <f>IF(CF207="","",IF(成就内容!BW$124&lt;&gt;"",MAX(ROUNDUP(SMALL(CF$169:CF$218,$L207)/1000,0)*1000,1000),0))</f>
        <v/>
      </c>
      <c r="FH207" s="41" t="str">
        <f>IF(CG207="","",IF(成就内容!BX$124&lt;&gt;"",MAX(ROUNDUP(SMALL(CG$169:CG$218,$L207)/1000,0)*1000,1000),0))</f>
        <v/>
      </c>
      <c r="FI207" s="41">
        <f>IF(CH207="","",IF(成就内容!BY$124&lt;&gt;"",MAX(ROUNDUP(SMALL(CH$169:CH$218,$L207)/1000,0)*1000,1000),0))</f>
        <v>0</v>
      </c>
      <c r="FJ207" s="41">
        <f>IF(CI207="","",IF(成就内容!BZ$124&lt;&gt;"",MAX(ROUNDUP(SMALL(CI$169:CI$218,$L207)/1000,0)*1000,1000),0))</f>
        <v>0</v>
      </c>
    </row>
    <row r="208" spans="10:166" s="96" customFormat="1" x14ac:dyDescent="0.15">
      <c r="J208" s="19"/>
      <c r="L208" s="43">
        <v>40</v>
      </c>
      <c r="M208" s="41">
        <f>IF(成就内容!D46="","",INDEX($F$4:$F$178*成就内容!D$124/SUM(成就内容!$D$124:$BZ$124),成就内容!D102,1)-SUM(M$169:M207))</f>
        <v>0</v>
      </c>
      <c r="N208" s="41" t="str">
        <f>IF(成就内容!E46="","",INDEX($F$4:$F$178*成就内容!E$124/SUM(成就内容!$D$124:$BZ$124),成就内容!E102,1)-SUM(N$169:N207))</f>
        <v/>
      </c>
      <c r="O208" s="41" t="str">
        <f>IF(成就内容!F46="","",INDEX($F$4:$F$178*成就内容!F$124/SUM(成就内容!$D$124:$BZ$124),成就内容!F102,1)-SUM(O$169:O207))</f>
        <v/>
      </c>
      <c r="P208" s="41" t="str">
        <f>IF(成就内容!G46="","",INDEX($F$4:$F$178*成就内容!G$124/SUM(成就内容!$D$124:$BZ$124),成就内容!G102,1)-SUM(P$169:P207))</f>
        <v/>
      </c>
      <c r="Q208" s="41">
        <f>IF(成就内容!H46="","",INDEX($F$4:$F$178*成就内容!H$124/SUM(成就内容!$D$124:$BZ$124),成就内容!H102,1)-SUM(Q$169:Q207))</f>
        <v>0</v>
      </c>
      <c r="R208" s="41">
        <f>IF(成就内容!I46="","",INDEX($F$4:$F$178*成就内容!I$124/SUM(成就内容!$D$124:$BZ$124),成就内容!I102,1)-SUM(R$169:R207))</f>
        <v>0</v>
      </c>
      <c r="S208" s="41">
        <f>IF(成就内容!J46="","",INDEX($F$4:$F$178*成就内容!J$124/SUM(成就内容!$D$124:$BZ$124),成就内容!J102,1)-SUM(S$169:S207))</f>
        <v>0</v>
      </c>
      <c r="T208" s="41">
        <f>IF(成就内容!K46="","",INDEX($F$4:$F$178*成就内容!K$124/SUM(成就内容!$D$124:$BZ$124),成就内容!K102,1)-SUM(T$169:T207))</f>
        <v>0</v>
      </c>
      <c r="U208" s="41">
        <f>IF(成就内容!L46="","",INDEX($F$4:$F$178*成就内容!L$124/SUM(成就内容!$D$124:$BZ$124),成就内容!L102,1)-SUM(U$169:U207))</f>
        <v>0</v>
      </c>
      <c r="V208" s="41">
        <f>IF(成就内容!M46="","",INDEX($F$4:$F$178*成就内容!M$124/SUM(成就内容!$D$124:$BZ$124),成就内容!M102,1)-SUM(V$169:V207))</f>
        <v>12849506.578947365</v>
      </c>
      <c r="W208" s="41" t="str">
        <f>IF(成就内容!N46="","",INDEX($F$4:$F$178*成就内容!N$124/SUM(成就内容!$D$124:$BZ$124),成就内容!N102,1)-SUM(W$169:W207))</f>
        <v/>
      </c>
      <c r="X208" s="41" t="str">
        <f>IF(成就内容!O46="","",INDEX($F$4:$F$178*成就内容!O$124/SUM(成就内容!$D$124:$BZ$124),成就内容!O102,1)-SUM(X$169:X207))</f>
        <v/>
      </c>
      <c r="Y208" s="41" t="str">
        <f>IF(成就内容!P46="","",INDEX($F$4:$F$178*成就内容!P$124/SUM(成就内容!$D$124:$BZ$124),成就内容!P102,1)-SUM(Y$169:Y207))</f>
        <v/>
      </c>
      <c r="Z208" s="41">
        <f>IF(成就内容!Q46="","",INDEX($F$4:$F$178*成就内容!Q$124/SUM(成就内容!$D$124:$BZ$124),成就内容!Q102,1)-SUM(Z$169:Z207))</f>
        <v>0</v>
      </c>
      <c r="AA208" s="41">
        <f>IF(成就内容!R46="","",INDEX($F$4:$F$178*成就内容!R$124/SUM(成就内容!$D$124:$BZ$124),成就内容!R102,1)-SUM(AA$169:AA207))</f>
        <v>0</v>
      </c>
      <c r="AB208" s="41">
        <f>IF(成就内容!S46="","",INDEX($F$4:$F$178*成就内容!S$124/SUM(成就内容!$D$124:$BZ$124),成就内容!S102,1)-SUM(AB$169:AB207))</f>
        <v>0</v>
      </c>
      <c r="AC208" s="41">
        <f>IF(成就内容!T46="","",INDEX($F$4:$F$178*成就内容!T$124/SUM(成就内容!$D$124:$BZ$124),成就内容!T102,1)-SUM(AC$169:AC207))</f>
        <v>0</v>
      </c>
      <c r="AD208" s="41">
        <f>IF(成就内容!U46="","",INDEX($F$4:$F$178*成就内容!U$124/SUM(成就内容!$D$124:$BZ$124),成就内容!U102,1)-SUM(AD$169:AD207))</f>
        <v>0</v>
      </c>
      <c r="AE208" s="41">
        <f>IF(成就内容!V46="","",INDEX($F$4:$F$178*成就内容!V$124/SUM(成就内容!$D$124:$BZ$124),成就内容!V102,1)-SUM(AE$169:AE207))</f>
        <v>12849506.578947365</v>
      </c>
      <c r="AF208" s="41" t="str">
        <f>IF(成就内容!W46="","",INDEX($F$4:$F$178*成就内容!W$124/SUM(成就内容!$D$124:$BZ$124),成就内容!W102,1)-SUM(AF$169:AF207))</f>
        <v/>
      </c>
      <c r="AG208" s="41" t="str">
        <f>IF(成就内容!X46="","",INDEX($F$4:$F$178*成就内容!X$124/SUM(成就内容!$D$124:$BZ$124),成就内容!X102,1)-SUM(AG$169:AG207))</f>
        <v/>
      </c>
      <c r="AH208" s="41" t="str">
        <f>IF(成就内容!Y46="","",INDEX($F$4:$F$178*成就内容!Y$124/SUM(成就内容!$D$124:$BZ$124),成就内容!Y102,1)-SUM(AH$169:AH207))</f>
        <v/>
      </c>
      <c r="AI208" s="41" t="str">
        <f>IF(成就内容!Z46="","",INDEX($F$4:$F$178*成就内容!Z$124/SUM(成就内容!$D$124:$BZ$124),成就内容!Z102,1)-SUM(AI$169:AI207))</f>
        <v/>
      </c>
      <c r="AJ208" s="41" t="str">
        <f>IF(成就内容!AA46="","",INDEX($F$4:$F$178*成就内容!AA$124/SUM(成就内容!$D$124:$BZ$124),成就内容!AA102,1)-SUM(AJ$169:AJ207))</f>
        <v/>
      </c>
      <c r="AK208" s="41" t="str">
        <f>IF(成就内容!AB46="","",INDEX($F$4:$F$178*成就内容!AB$124/SUM(成就内容!$D$124:$BZ$124),成就内容!AB102,1)-SUM(AK$169:AK207))</f>
        <v/>
      </c>
      <c r="AL208" s="41">
        <f>IF(成就内容!AC46="","",INDEX($F$4:$F$178*成就内容!AC$124/SUM(成就内容!$D$124:$BZ$124),成就内容!AC102,1)-SUM(AL$169:AL207))</f>
        <v>6424753.2894736826</v>
      </c>
      <c r="AM208" s="41">
        <f>IF(成就内容!AD46="","",INDEX($F$4:$F$178*成就内容!AD$124/SUM(成就内容!$D$124:$BZ$124),成就内容!AD102,1)-SUM(AM$169:AM207))</f>
        <v>6424753.2894736826</v>
      </c>
      <c r="AN208" s="41">
        <f>IF(成就内容!AE46="","",INDEX($F$4:$F$178*成就内容!AE$124/SUM(成就内容!$D$124:$BZ$124),成就内容!AE102,1)-SUM(AN$169:AN207))</f>
        <v>6424753.2894736826</v>
      </c>
      <c r="AO208" s="41">
        <f>IF(成就内容!AF46="","",INDEX($F$4:$F$178*成就内容!AF$124/SUM(成就内容!$D$124:$BZ$124),成就内容!AF102,1)-SUM(AO$169:AO207))</f>
        <v>6424753.2894736826</v>
      </c>
      <c r="AP208" s="41" t="str">
        <f>IF(成就内容!AG46="","",INDEX($F$4:$F$178*成就内容!AG$124/SUM(成就内容!$D$124:$BZ$124),成就内容!AG102,1)-SUM(AP$169:AP207))</f>
        <v/>
      </c>
      <c r="AQ208" s="41" t="str">
        <f>IF(成就内容!AH46="","",INDEX($F$4:$F$178*成就内容!AH$124/SUM(成就内容!$D$124:$BZ$124),成就内容!AH102,1)-SUM(AQ$169:AQ207))</f>
        <v/>
      </c>
      <c r="AR208" s="41" t="str">
        <f>IF(成就内容!AI46="","",INDEX($F$4:$F$178*成就内容!AI$124/SUM(成就内容!$D$124:$BZ$124),成就内容!AI102,1)-SUM(AR$169:AR207))</f>
        <v/>
      </c>
      <c r="AS208" s="41" t="str">
        <f>IF(成就内容!AJ46="","",INDEX($F$4:$F$178*成就内容!AJ$124/SUM(成就内容!$D$124:$BZ$124),成就内容!AJ102,1)-SUM(AS$169:AS207))</f>
        <v/>
      </c>
      <c r="AT208" s="41" t="str">
        <f>IF(成就内容!AK46="","",INDEX($F$4:$F$178*成就内容!AK$124/SUM(成就内容!$D$124:$BZ$124),成就内容!AK102,1)-SUM(AT$169:AT207))</f>
        <v/>
      </c>
      <c r="AU208" s="41" t="str">
        <f>IF(成就内容!AL46="","",INDEX($F$4:$F$178*成就内容!AL$124/SUM(成就内容!$D$124:$BZ$124),成就内容!AL102,1)-SUM(AU$169:AU207))</f>
        <v/>
      </c>
      <c r="AV208" s="41" t="str">
        <f>IF(成就内容!AM46="","",INDEX($F$4:$F$178*成就内容!AM$124/SUM(成就内容!$D$124:$BZ$124),成就内容!AM102,1)-SUM(AV$169:AV207))</f>
        <v/>
      </c>
      <c r="AW208" s="41" t="str">
        <f>IF(成就内容!AN46="","",INDEX($F$4:$F$178*成就内容!AN$124/SUM(成就内容!$D$124:$BZ$124),成就内容!AN102,1)-SUM(AW$169:AW207))</f>
        <v/>
      </c>
      <c r="AX208" s="41">
        <f>IF(成就内容!AO46="","",INDEX($F$4:$F$178*成就内容!AO$124/SUM(成就内容!$D$124:$BZ$124),成就内容!AO102,1)-SUM(AX$169:AX207))</f>
        <v>0</v>
      </c>
      <c r="AY208" s="41">
        <f>IF(成就内容!AP46="","",INDEX($F$4:$F$178*成就内容!AP$124/SUM(成就内容!$D$124:$BZ$124),成就内容!AP102,1)-SUM(AY$169:AY207))</f>
        <v>0</v>
      </c>
      <c r="AZ208" s="41">
        <f>IF(成就内容!AQ46="","",INDEX($F$4:$F$178*成就内容!AQ$124/SUM(成就内容!$D$124:$BZ$124),成就内容!AQ102,1)-SUM(AZ$169:AZ207))</f>
        <v>0</v>
      </c>
      <c r="BA208" s="41" t="str">
        <f>IF(成就内容!AR46="","",INDEX($F$4:$F$178*成就内容!AR$124/SUM(成就内容!$D$124:$BZ$124),成就内容!AR102,1)-SUM(BA$169:BA207))</f>
        <v/>
      </c>
      <c r="BB208" s="41" t="str">
        <f>IF(成就内容!AS46="","",INDEX($F$4:$F$178*成就内容!AS$124/SUM(成就内容!$D$124:$BZ$124),成就内容!AS102,1)-SUM(BB$169:BB207))</f>
        <v/>
      </c>
      <c r="BC208" s="41" t="str">
        <f>IF(成就内容!AT46="","",INDEX($F$4:$F$178*成就内容!AT$124/SUM(成就内容!$D$124:$BZ$124),成就内容!AT102,1)-SUM(BC$169:BC207))</f>
        <v/>
      </c>
      <c r="BD208" s="41" t="str">
        <f>IF(成就内容!AU46="","",INDEX($F$4:$F$178*成就内容!AU$124/SUM(成就内容!$D$124:$BZ$124),成就内容!AU102,1)-SUM(BD$169:BD207))</f>
        <v/>
      </c>
      <c r="BE208" s="41" t="str">
        <f>IF(成就内容!AV46="","",INDEX($F$4:$F$178*成就内容!AV$124/SUM(成就内容!$D$124:$BZ$124),成就内容!AV102,1)-SUM(BE$169:BE207))</f>
        <v/>
      </c>
      <c r="BF208" s="41">
        <f>IF(成就内容!AW46="","",INDEX($F$4:$F$178*成就内容!AW$124/SUM(成就内容!$D$124:$BZ$124),成就内容!AW102,1)-SUM(BF$169:BF207))</f>
        <v>0</v>
      </c>
      <c r="BG208" s="41" t="str">
        <f>IF(成就内容!AX46="","",INDEX($F$4:$F$178*成就内容!AX$124/SUM(成就内容!$D$124:$BZ$124),成就内容!AX102,1)-SUM(BG$169:BG207))</f>
        <v/>
      </c>
      <c r="BH208" s="41" t="str">
        <f>IF(成就内容!AY46="","",INDEX($F$4:$F$178*成就内容!AY$124/SUM(成就内容!$D$124:$BZ$124),成就内容!AY102,1)-SUM(BH$169:BH207))</f>
        <v/>
      </c>
      <c r="BI208" s="41" t="str">
        <f>IF(成就内容!AZ46="","",INDEX($F$4:$F$178*成就内容!AZ$124/SUM(成就内容!$D$124:$BZ$124),成就内容!AZ102,1)-SUM(BI$169:BI207))</f>
        <v/>
      </c>
      <c r="BJ208" s="41" t="str">
        <f>IF(成就内容!BA46="","",INDEX($F$4:$F$178*成就内容!BA$124/SUM(成就内容!$D$124:$BZ$124),成就内容!BA102,1)-SUM(BJ$169:BJ207))</f>
        <v/>
      </c>
      <c r="BK208" s="41" t="str">
        <f>IF(成就内容!BB46="","",INDEX($F$4:$F$178*成就内容!BB$124/SUM(成就内容!$D$124:$BZ$124),成就内容!BB102,1)-SUM(BK$169:BK207))</f>
        <v/>
      </c>
      <c r="BL208" s="41">
        <f>IF(成就内容!BC46="","",INDEX($F$4:$F$178*成就内容!BC$124/SUM(成就内容!$D$124:$BZ$124),成就内容!BC102,1)-SUM(BL$169:BL207))</f>
        <v>12849506.578947365</v>
      </c>
      <c r="BM208" s="41">
        <f>IF(成就内容!BD46="","",INDEX($F$4:$F$178*成就内容!BD$124/SUM(成就内容!$D$124:$BZ$124),成就内容!BD102,1)-SUM(BM$169:BM207))</f>
        <v>0</v>
      </c>
      <c r="BN208" s="41">
        <f>IF(成就内容!BE46="","",INDEX($F$4:$F$178*成就内容!BE$124/SUM(成就内容!$D$124:$BZ$124),成就内容!BE102,1)-SUM(BN$169:BN207))</f>
        <v>0</v>
      </c>
      <c r="BO208" s="41">
        <f>IF(成就内容!BF46="","",INDEX($F$4:$F$178*成就内容!BF$124/SUM(成就内容!$D$124:$BZ$124),成就内容!BF102,1)-SUM(BO$169:BO207))</f>
        <v>0</v>
      </c>
      <c r="BP208" s="41" t="str">
        <f>IF(成就内容!BG46="","",INDEX($F$4:$F$178*成就内容!BG$124/SUM(成就内容!$D$124:$BZ$124),成就内容!BG102,1)-SUM(BP$169:BP207))</f>
        <v/>
      </c>
      <c r="BQ208" s="41" t="str">
        <f>IF(成就内容!BH46="","",INDEX($F$4:$F$178*成就内容!BH$124/SUM(成就内容!$D$124:$BZ$124),成就内容!BH102,1)-SUM(BQ$169:BQ207))</f>
        <v/>
      </c>
      <c r="BR208" s="41" t="str">
        <f>IF(成就内容!BI46="","",INDEX($F$4:$F$178*成就内容!BI$124/SUM(成就内容!$D$124:$BZ$124),成就内容!BI102,1)-SUM(BR$169:BR207))</f>
        <v/>
      </c>
      <c r="BS208" s="41">
        <f>IF(成就内容!BJ46="","",INDEX($F$4:$F$178*成就内容!BJ$124/SUM(成就内容!$D$124:$BZ$124),成就内容!BJ102,1)-SUM(BS$169:BS207))</f>
        <v>0</v>
      </c>
      <c r="BT208" s="41" t="str">
        <f>IF(成就内容!BK46="","",INDEX($F$4:$F$178*成就内容!BK$124/SUM(成就内容!$D$124:$BZ$124),成就内容!BK102,1)-SUM(BT$169:BT207))</f>
        <v/>
      </c>
      <c r="BU208" s="41">
        <f>IF(成就内容!BL46="","",INDEX($F$4:$F$178*成就内容!BL$124/SUM(成就内容!$D$124:$BZ$124),成就内容!BL102,1)-SUM(BU$169:BU207))</f>
        <v>6424753.2894736826</v>
      </c>
      <c r="BV208" s="41">
        <f>IF(成就内容!BM46="","",INDEX($F$4:$F$178*成就内容!BM$124/SUM(成就内容!$D$124:$BZ$124),成就内容!BM102,1)-SUM(BV$169:BV207))</f>
        <v>0</v>
      </c>
      <c r="BW208" s="41" t="str">
        <f>IF(成就内容!BN46="","",INDEX($F$4:$F$178*成就内容!BN$124/SUM(成就内容!$D$124:$BZ$124),成就内容!BN102,1)-SUM(BW$169:BW207))</f>
        <v/>
      </c>
      <c r="BX208" s="41">
        <f>IF(成就内容!BO46="","",INDEX($F$4:$F$178*成就内容!BO$124/SUM(成就内容!$D$124:$BZ$124),成就内容!BO102,1)-SUM(BX$169:BX207))</f>
        <v>0</v>
      </c>
      <c r="BY208" s="41">
        <f>IF(成就内容!BP46="","",INDEX($F$4:$F$178*成就内容!BP$124/SUM(成就内容!$D$124:$BZ$124),成就内容!BP102,1)-SUM(BY$169:BY207))</f>
        <v>0</v>
      </c>
      <c r="BZ208" s="41">
        <f>IF(成就内容!BQ46="","",INDEX($F$4:$F$178*成就内容!BQ$124/SUM(成就内容!$D$124:$BZ$124),成就内容!BQ102,1)-SUM(BZ$169:BZ207))</f>
        <v>0</v>
      </c>
      <c r="CA208" s="41" t="str">
        <f>IF(成就内容!BR46="","",INDEX($F$4:$F$178*成就内容!BR$124/SUM(成就内容!$D$124:$BZ$124),成就内容!BR102,1)-SUM(CA$169:CA207))</f>
        <v/>
      </c>
      <c r="CB208" s="41" t="str">
        <f>IF(成就内容!BS46="","",INDEX($F$4:$F$178*成就内容!BS$124/SUM(成就内容!$D$124:$BZ$124),成就内容!BS102,1)-SUM(CB$169:CB207))</f>
        <v/>
      </c>
      <c r="CC208" s="41">
        <f>IF(成就内容!BT46="","",INDEX($F$4:$F$178*成就内容!BT$124/SUM(成就内容!$D$124:$BZ$124),成就内容!BT102,1)-SUM(CC$169:CC207))</f>
        <v>0</v>
      </c>
      <c r="CD208" s="41">
        <f>IF(成就内容!BU46="","",INDEX($F$4:$F$178*成就内容!BU$124/SUM(成就内容!$D$124:$BZ$124),成就内容!BU102,1)-SUM(CD$169:CD207))</f>
        <v>0</v>
      </c>
      <c r="CE208" s="41" t="str">
        <f>IF(成就内容!BV46="","",INDEX($F$4:$F$178*成就内容!BV$124/SUM(成就内容!$D$124:$BZ$124),成就内容!BV102,1)-SUM(CE$169:CE207))</f>
        <v/>
      </c>
      <c r="CF208" s="41" t="str">
        <f>IF(成就内容!BW46="","",INDEX($F$4:$F$178*成就内容!BW$124/SUM(成就内容!$D$124:$BZ$124),成就内容!BW102,1)-SUM(CF$169:CF207))</f>
        <v/>
      </c>
      <c r="CG208" s="41" t="str">
        <f>IF(成就内容!BX46="","",INDEX($F$4:$F$178*成就内容!BX$124/SUM(成就内容!$D$124:$BZ$124),成就内容!BX102,1)-SUM(CG$169:CG207))</f>
        <v/>
      </c>
      <c r="CH208" s="41">
        <f>IF(成就内容!BY46="","",INDEX($F$4:$F$178*成就内容!BY$124/SUM(成就内容!$D$124:$BZ$124),成就内容!BY102,1)-SUM(CH$169:CH207))</f>
        <v>0</v>
      </c>
      <c r="CI208" s="41" t="str">
        <f>IF(成就内容!BZ46="","",INDEX($F$4:$F$178*成就内容!BZ$124/SUM(成就内容!$D$124:$BZ$124),成就内容!BZ102,1)-SUM(CI$169:CI207))</f>
        <v/>
      </c>
      <c r="CK208" s="19"/>
      <c r="CM208" s="43">
        <v>40</v>
      </c>
      <c r="CN208" s="41">
        <f>IF(M208="","",IF(成就内容!D$124&lt;&gt;"",MAX(ROUNDUP(SMALL(M$169:M$218,$L208)/1000,0)*1000,1000),0))</f>
        <v>0</v>
      </c>
      <c r="CO208" s="41" t="str">
        <f>IF(N208="","",IF(成就内容!E$124&lt;&gt;"",MAX(ROUNDUP(SMALL(N$169:N$218,$L208)/1000,0)*1000,1000),0))</f>
        <v/>
      </c>
      <c r="CP208" s="41" t="str">
        <f>IF(O208="","",IF(成就内容!F$124&lt;&gt;"",MAX(ROUNDUP(SMALL(O$169:O$218,$L208)/1000,0)*1000,1000),0))</f>
        <v/>
      </c>
      <c r="CQ208" s="41" t="str">
        <f>IF(P208="","",IF(成就内容!G$124&lt;&gt;"",MAX(ROUNDUP(SMALL(P$169:P$218,$L208)/1000,0)*1000,1000),0))</f>
        <v/>
      </c>
      <c r="CR208" s="41">
        <f>IF(Q208="","",IF(成就内容!H$124&lt;&gt;"",MAX(ROUNDUP(SMALL(Q$169:Q$218,$L208)/1000,0)*1000,1000),0))</f>
        <v>0</v>
      </c>
      <c r="CS208" s="41">
        <f>IF(R208="","",IF(成就内容!I$124&lt;&gt;"",MAX(ROUNDUP(SMALL(R$169:R$218,$L208)/1000,0)*1000,1000),0))</f>
        <v>0</v>
      </c>
      <c r="CT208" s="41">
        <f>IF(S208="","",IF(成就内容!J$124&lt;&gt;"",MAX(ROUNDUP(SMALL(S$169:S$218,$L208)/1000,0)*1000,1000),0))</f>
        <v>0</v>
      </c>
      <c r="CU208" s="41">
        <f>IF(T208="","",IF(成就内容!K$124&lt;&gt;"",MAX(ROUNDUP(SMALL(T$169:T$218,$L208)/1000,0)*1000,1000),0))</f>
        <v>0</v>
      </c>
      <c r="CV208" s="41">
        <f>IF(U208="","",IF(成就内容!L$124&lt;&gt;"",MAX(ROUNDUP(SMALL(U$169:U$218,$L208)/1000,0)*1000,1000),0))</f>
        <v>0</v>
      </c>
      <c r="CW208" s="41">
        <f>IF(V208="","",IF(成就内容!M$124&lt;&gt;"",MAX(ROUNDUP(SMALL(V$169:V$218,$L208)/1000,0)*1000,1000),0))</f>
        <v>12850000</v>
      </c>
      <c r="CX208" s="41" t="str">
        <f>IF(W208="","",IF(成就内容!N$124&lt;&gt;"",MAX(ROUNDUP(SMALL(W$169:W$218,$L208)/1000,0)*1000,1000),0))</f>
        <v/>
      </c>
      <c r="CY208" s="41" t="str">
        <f>IF(X208="","",IF(成就内容!O$124&lt;&gt;"",MAX(ROUNDUP(SMALL(X$169:X$218,$L208)/1000,0)*1000,1000),0))</f>
        <v/>
      </c>
      <c r="CZ208" s="41" t="str">
        <f>IF(Y208="","",IF(成就内容!P$124&lt;&gt;"",MAX(ROUNDUP(SMALL(Y$169:Y$218,$L208)/1000,0)*1000,1000),0))</f>
        <v/>
      </c>
      <c r="DA208" s="41">
        <f>IF(Z208="","",IF(成就内容!Q$124&lt;&gt;"",MAX(ROUNDUP(SMALL(Z$169:Z$218,$L208)/1000,0)*1000,1000),0))</f>
        <v>0</v>
      </c>
      <c r="DB208" s="41">
        <f>IF(AA208="","",IF(成就内容!R$124&lt;&gt;"",MAX(ROUNDUP(SMALL(AA$169:AA$218,$L208)/1000,0)*1000,1000),0))</f>
        <v>0</v>
      </c>
      <c r="DC208" s="41">
        <f>IF(AB208="","",IF(成就内容!S$124&lt;&gt;"",MAX(ROUNDUP(SMALL(AB$169:AB$218,$L208)/1000,0)*1000,1000),0))</f>
        <v>0</v>
      </c>
      <c r="DD208" s="41">
        <f>IF(AC208="","",IF(成就内容!T$124&lt;&gt;"",MAX(ROUNDUP(SMALL(AC$169:AC$218,$L208)/1000,0)*1000,1000),0))</f>
        <v>0</v>
      </c>
      <c r="DE208" s="41">
        <f>IF(AD208="","",IF(成就内容!U$124&lt;&gt;"",MAX(ROUNDUP(SMALL(AD$169:AD$218,$L208)/1000,0)*1000,1000),0))</f>
        <v>0</v>
      </c>
      <c r="DF208" s="41">
        <f>IF(AE208="","",IF(成就内容!V$124&lt;&gt;"",MAX(ROUNDUP(SMALL(AE$169:AE$218,$L208)/1000,0)*1000,1000),0))</f>
        <v>12850000</v>
      </c>
      <c r="DG208" s="41" t="str">
        <f>IF(AF208="","",IF(成就内容!W$124&lt;&gt;"",MAX(ROUNDUP(SMALL(AF$169:AF$218,$L208)/1000,0)*1000,1000),0))</f>
        <v/>
      </c>
      <c r="DH208" s="41" t="str">
        <f>IF(AG208="","",IF(成就内容!X$124&lt;&gt;"",MAX(ROUNDUP(SMALL(AG$169:AG$218,$L208)/1000,0)*1000,1000),0))</f>
        <v/>
      </c>
      <c r="DI208" s="41" t="str">
        <f>IF(AH208="","",IF(成就内容!Y$124&lt;&gt;"",MAX(ROUNDUP(SMALL(AH$169:AH$218,$L208)/1000,0)*1000,1000),0))</f>
        <v/>
      </c>
      <c r="DJ208" s="41" t="str">
        <f>IF(AI208="","",IF(成就内容!Z$124&lt;&gt;"",MAX(ROUNDUP(SMALL(AI$169:AI$218,$L208)/1000,0)*1000,1000),0))</f>
        <v/>
      </c>
      <c r="DK208" s="41" t="str">
        <f>IF(AJ208="","",IF(成就内容!AA$124&lt;&gt;"",MAX(ROUNDUP(SMALL(AJ$169:AJ$218,$L208)/1000,0)*1000,1000),0))</f>
        <v/>
      </c>
      <c r="DL208" s="41" t="str">
        <f>IF(AK208="","",IF(成就内容!AB$124&lt;&gt;"",MAX(ROUNDUP(SMALL(AK$169:AK$218,$L208)/1000,0)*1000,1000),0))</f>
        <v/>
      </c>
      <c r="DM208" s="41">
        <f>IF(AL208="","",IF(成就内容!AC$124&lt;&gt;"",MAX(ROUNDUP(SMALL(AL$169:AL$218,$L208)/1000,0)*1000,1000),0))</f>
        <v>6425000</v>
      </c>
      <c r="DN208" s="41">
        <f>IF(AM208="","",IF(成就内容!AD$124&lt;&gt;"",MAX(ROUNDUP(SMALL(AM$169:AM$218,$L208)/1000,0)*1000,1000),0))</f>
        <v>6425000</v>
      </c>
      <c r="DO208" s="41">
        <f>IF(AN208="","",IF(成就内容!AE$124&lt;&gt;"",MAX(ROUNDUP(SMALL(AN$169:AN$218,$L208)/1000,0)*1000,1000),0))</f>
        <v>6425000</v>
      </c>
      <c r="DP208" s="41">
        <f>IF(AO208="","",IF(成就内容!AF$124&lt;&gt;"",MAX(ROUNDUP(SMALL(AO$169:AO$218,$L208)/1000,0)*1000,1000),0))</f>
        <v>6425000</v>
      </c>
      <c r="DQ208" s="41" t="str">
        <f>IF(AP208="","",IF(成就内容!AG$124&lt;&gt;"",MAX(ROUNDUP(SMALL(AP$169:AP$218,$L208)/1000,0)*1000,1000),0))</f>
        <v/>
      </c>
      <c r="DR208" s="41" t="str">
        <f>IF(AQ208="","",IF(成就内容!AH$124&lt;&gt;"",MAX(ROUNDUP(SMALL(AQ$169:AQ$218,$L208)/1000,0)*1000,1000),0))</f>
        <v/>
      </c>
      <c r="DS208" s="41" t="str">
        <f>IF(AR208="","",IF(成就内容!AI$124&lt;&gt;"",MAX(ROUNDUP(SMALL(AR$169:AR$218,$L208)/1000,0)*1000,1000),0))</f>
        <v/>
      </c>
      <c r="DT208" s="41" t="str">
        <f>IF(AS208="","",IF(成就内容!AJ$124&lt;&gt;"",MAX(ROUNDUP(SMALL(AS$169:AS$218,$L208)/1000,0)*1000,1000),0))</f>
        <v/>
      </c>
      <c r="DU208" s="41" t="str">
        <f>IF(AT208="","",IF(成就内容!AK$124&lt;&gt;"",MAX(ROUNDUP(SMALL(AT$169:AT$218,$L208)/1000,0)*1000,1000),0))</f>
        <v/>
      </c>
      <c r="DV208" s="41" t="str">
        <f>IF(AU208="","",IF(成就内容!AL$124&lt;&gt;"",MAX(ROUNDUP(SMALL(AU$169:AU$218,$L208)/1000,0)*1000,1000),0))</f>
        <v/>
      </c>
      <c r="DW208" s="41" t="str">
        <f>IF(AV208="","",IF(成就内容!AM$124&lt;&gt;"",MAX(ROUNDUP(SMALL(AV$169:AV$218,$L208)/1000,0)*1000,1000),0))</f>
        <v/>
      </c>
      <c r="DX208" s="41" t="str">
        <f>IF(AW208="","",IF(成就内容!AN$124&lt;&gt;"",MAX(ROUNDUP(SMALL(AW$169:AW$218,$L208)/1000,0)*1000,1000),0))</f>
        <v/>
      </c>
      <c r="DY208" s="41">
        <f>IF(AX208="","",IF(成就内容!AO$124&lt;&gt;"",MAX(ROUNDUP(SMALL(AX$169:AX$218,$L208)/1000,0)*1000,1000),0))</f>
        <v>0</v>
      </c>
      <c r="DZ208" s="41">
        <f>IF(AY208="","",IF(成就内容!AP$124&lt;&gt;"",MAX(ROUNDUP(SMALL(AY$169:AY$218,$L208)/1000,0)*1000,1000),0))</f>
        <v>0</v>
      </c>
      <c r="EA208" s="41">
        <f>IF(AZ208="","",IF(成就内容!AQ$124&lt;&gt;"",MAX(ROUNDUP(SMALL(AZ$169:AZ$218,$L208)/1000,0)*1000,1000),0))</f>
        <v>0</v>
      </c>
      <c r="EB208" s="41" t="str">
        <f>IF(BA208="","",IF(成就内容!AR$124&lt;&gt;"",MAX(ROUNDUP(SMALL(BA$169:BA$218,$L208)/1000,0)*1000,1000),0))</f>
        <v/>
      </c>
      <c r="EC208" s="41" t="str">
        <f>IF(BB208="","",IF(成就内容!AS$124&lt;&gt;"",MAX(ROUNDUP(SMALL(BB$169:BB$218,$L208)/1000,0)*1000,1000),0))</f>
        <v/>
      </c>
      <c r="ED208" s="41" t="str">
        <f>IF(BC208="","",IF(成就内容!AT$124&lt;&gt;"",MAX(ROUNDUP(SMALL(BC$169:BC$218,$L208)/1000,0)*1000,1000),0))</f>
        <v/>
      </c>
      <c r="EE208" s="41" t="str">
        <f>IF(BD208="","",IF(成就内容!AU$124&lt;&gt;"",MAX(ROUNDUP(SMALL(BD$169:BD$218,$L208)/1000,0)*1000,1000),0))</f>
        <v/>
      </c>
      <c r="EF208" s="41" t="str">
        <f>IF(BE208="","",IF(成就内容!AV$124&lt;&gt;"",MAX(ROUNDUP(SMALL(BE$169:BE$218,$L208)/1000,0)*1000,1000),0))</f>
        <v/>
      </c>
      <c r="EG208" s="41">
        <f>IF(BF208="","",IF(成就内容!AW$124&lt;&gt;"",MAX(ROUNDUP(SMALL(BF$169:BF$218,$L208)/1000,0)*1000,1000),0))</f>
        <v>0</v>
      </c>
      <c r="EH208" s="41" t="str">
        <f>IF(BG208="","",IF(成就内容!AX$124&lt;&gt;"",MAX(ROUNDUP(SMALL(BG$169:BG$218,$L208)/1000,0)*1000,1000),0))</f>
        <v/>
      </c>
      <c r="EI208" s="41" t="str">
        <f>IF(BH208="","",IF(成就内容!AY$124&lt;&gt;"",MAX(ROUNDUP(SMALL(BH$169:BH$218,$L208)/1000,0)*1000,1000),0))</f>
        <v/>
      </c>
      <c r="EJ208" s="41" t="str">
        <f>IF(BI208="","",IF(成就内容!AZ$124&lt;&gt;"",MAX(ROUNDUP(SMALL(BI$169:BI$218,$L208)/1000,0)*1000,1000),0))</f>
        <v/>
      </c>
      <c r="EK208" s="41" t="str">
        <f>IF(BJ208="","",IF(成就内容!BA$124&lt;&gt;"",MAX(ROUNDUP(SMALL(BJ$169:BJ$218,$L208)/1000,0)*1000,1000),0))</f>
        <v/>
      </c>
      <c r="EL208" s="41" t="str">
        <f>IF(BK208="","",IF(成就内容!BB$124&lt;&gt;"",MAX(ROUNDUP(SMALL(BK$169:BK$218,$L208)/1000,0)*1000,1000),0))</f>
        <v/>
      </c>
      <c r="EM208" s="41">
        <f>IF(BL208="","",IF(成就内容!BC$124&lt;&gt;"",MAX(ROUNDUP(SMALL(BL$169:BL$218,$L208)/1000,0)*1000,1000),0))</f>
        <v>12850000</v>
      </c>
      <c r="EN208" s="41">
        <f>IF(BM208="","",IF(成就内容!BD$124&lt;&gt;"",MAX(ROUNDUP(SMALL(BM$169:BM$218,$L208)/1000,0)*1000,1000),0))</f>
        <v>0</v>
      </c>
      <c r="EO208" s="41">
        <f>IF(BN208="","",IF(成就内容!BE$124&lt;&gt;"",MAX(ROUNDUP(SMALL(BN$169:BN$218,$L208)/1000,0)*1000,1000),0))</f>
        <v>0</v>
      </c>
      <c r="EP208" s="41">
        <f>IF(BO208="","",IF(成就内容!BF$124&lt;&gt;"",MAX(ROUNDUP(SMALL(BO$169:BO$218,$L208)/1000,0)*1000,1000),0))</f>
        <v>0</v>
      </c>
      <c r="EQ208" s="41" t="str">
        <f>IF(BP208="","",IF(成就内容!BG$124&lt;&gt;"",MAX(ROUNDUP(SMALL(BP$169:BP$218,$L208)/1000,0)*1000,1000),0))</f>
        <v/>
      </c>
      <c r="ER208" s="41" t="str">
        <f>IF(BQ208="","",IF(成就内容!BH$124&lt;&gt;"",MAX(ROUNDUP(SMALL(BQ$169:BQ$218,$L208)/1000,0)*1000,1000),0))</f>
        <v/>
      </c>
      <c r="ES208" s="41" t="str">
        <f>IF(BR208="","",IF(成就内容!BI$124&lt;&gt;"",MAX(ROUNDUP(SMALL(BR$169:BR$218,$L208)/1000,0)*1000,1000),0))</f>
        <v/>
      </c>
      <c r="ET208" s="41">
        <f>IF(BS208="","",IF(成就内容!BJ$124&lt;&gt;"",MAX(ROUNDUP(SMALL(BS$169:BS$218,$L208)/1000,0)*1000,1000),0))</f>
        <v>0</v>
      </c>
      <c r="EU208" s="41" t="str">
        <f>IF(BT208="","",IF(成就内容!BK$124&lt;&gt;"",MAX(ROUNDUP(SMALL(BT$169:BT$218,$L208)/1000,0)*1000,1000),0))</f>
        <v/>
      </c>
      <c r="EV208" s="41">
        <f>IF(BU208="","",IF(成就内容!BL$124&lt;&gt;"",MAX(ROUNDUP(SMALL(BU$169:BU$218,$L208)/1000,0)*1000,1000),0))</f>
        <v>6425000</v>
      </c>
      <c r="EW208" s="41">
        <f>IF(BV208="","",IF(成就内容!BM$124&lt;&gt;"",MAX(ROUNDUP(SMALL(BV$169:BV$218,$L208)/1000,0)*1000,1000),0))</f>
        <v>0</v>
      </c>
      <c r="EX208" s="41" t="str">
        <f>IF(BW208="","",IF(成就内容!BN$124&lt;&gt;"",MAX(ROUNDUP(SMALL(BW$169:BW$218,$L208)/1000,0)*1000,1000),0))</f>
        <v/>
      </c>
      <c r="EY208" s="41">
        <f>IF(BX208="","",IF(成就内容!BO$124&lt;&gt;"",MAX(ROUNDUP(SMALL(BX$169:BX$218,$L208)/1000,0)*1000,1000),0))</f>
        <v>0</v>
      </c>
      <c r="EZ208" s="41">
        <f>IF(BY208="","",IF(成就内容!BP$124&lt;&gt;"",MAX(ROUNDUP(SMALL(BY$169:BY$218,$L208)/1000,0)*1000,1000),0))</f>
        <v>0</v>
      </c>
      <c r="FA208" s="41">
        <f>IF(BZ208="","",IF(成就内容!BQ$124&lt;&gt;"",MAX(ROUNDUP(SMALL(BZ$169:BZ$218,$L208)/1000,0)*1000,1000),0))</f>
        <v>0</v>
      </c>
      <c r="FB208" s="41" t="str">
        <f>IF(CA208="","",IF(成就内容!BR$124&lt;&gt;"",MAX(ROUNDUP(SMALL(CA$169:CA$218,$L208)/1000,0)*1000,1000),0))</f>
        <v/>
      </c>
      <c r="FC208" s="41" t="str">
        <f>IF(CB208="","",IF(成就内容!BS$124&lt;&gt;"",MAX(ROUNDUP(SMALL(CB$169:CB$218,$L208)/1000,0)*1000,1000),0))</f>
        <v/>
      </c>
      <c r="FD208" s="41">
        <f>IF(CC208="","",IF(成就内容!BT$124&lt;&gt;"",MAX(ROUNDUP(SMALL(CC$169:CC$218,$L208)/1000,0)*1000,1000),0))</f>
        <v>0</v>
      </c>
      <c r="FE208" s="41">
        <f>IF(CD208="","",IF(成就内容!BU$124&lt;&gt;"",MAX(ROUNDUP(SMALL(CD$169:CD$218,$L208)/1000,0)*1000,1000),0))</f>
        <v>0</v>
      </c>
      <c r="FF208" s="41" t="str">
        <f>IF(CE208="","",IF(成就内容!BV$124&lt;&gt;"",MAX(ROUNDUP(SMALL(CE$169:CE$218,$L208)/1000,0)*1000,1000),0))</f>
        <v/>
      </c>
      <c r="FG208" s="41" t="str">
        <f>IF(CF208="","",IF(成就内容!BW$124&lt;&gt;"",MAX(ROUNDUP(SMALL(CF$169:CF$218,$L208)/1000,0)*1000,1000),0))</f>
        <v/>
      </c>
      <c r="FH208" s="41" t="str">
        <f>IF(CG208="","",IF(成就内容!BX$124&lt;&gt;"",MAX(ROUNDUP(SMALL(CG$169:CG$218,$L208)/1000,0)*1000,1000),0))</f>
        <v/>
      </c>
      <c r="FI208" s="41">
        <f>IF(CH208="","",IF(成就内容!BY$124&lt;&gt;"",MAX(ROUNDUP(SMALL(CH$169:CH$218,$L208)/1000,0)*1000,1000),0))</f>
        <v>0</v>
      </c>
      <c r="FJ208" s="41" t="str">
        <f>IF(CI208="","",IF(成就内容!BZ$124&lt;&gt;"",MAX(ROUNDUP(SMALL(CI$169:CI$218,$L208)/1000,0)*1000,1000),0))</f>
        <v/>
      </c>
    </row>
    <row r="209" spans="10:166" s="96" customFormat="1" x14ac:dyDescent="0.15">
      <c r="J209" s="19"/>
      <c r="L209" s="43">
        <v>41</v>
      </c>
      <c r="M209" s="41" t="str">
        <f>IF(成就内容!D47="","",INDEX($F$4:$F$178*成就内容!D$124/SUM(成就内容!$D$124:$BZ$124),成就内容!D103,1)-SUM(M$169:M208))</f>
        <v/>
      </c>
      <c r="N209" s="41" t="str">
        <f>IF(成就内容!E47="","",INDEX($F$4:$F$178*成就内容!E$124/SUM(成就内容!$D$124:$BZ$124),成就内容!E103,1)-SUM(N$169:N208))</f>
        <v/>
      </c>
      <c r="O209" s="41" t="str">
        <f>IF(成就内容!F47="","",INDEX($F$4:$F$178*成就内容!F$124/SUM(成就内容!$D$124:$BZ$124),成就内容!F103,1)-SUM(O$169:O208))</f>
        <v/>
      </c>
      <c r="P209" s="41" t="str">
        <f>IF(成就内容!G47="","",INDEX($F$4:$F$178*成就内容!G$124/SUM(成就内容!$D$124:$BZ$124),成就内容!G103,1)-SUM(P$169:P208))</f>
        <v/>
      </c>
      <c r="Q209" s="41" t="str">
        <f>IF(成就内容!H47="","",INDEX($F$4:$F$178*成就内容!H$124/SUM(成就内容!$D$124:$BZ$124),成就内容!H103,1)-SUM(Q$169:Q208))</f>
        <v/>
      </c>
      <c r="R209" s="41" t="str">
        <f>IF(成就内容!I47="","",INDEX($F$4:$F$178*成就内容!I$124/SUM(成就内容!$D$124:$BZ$124),成就内容!I103,1)-SUM(R$169:R208))</f>
        <v/>
      </c>
      <c r="S209" s="41" t="str">
        <f>IF(成就内容!J47="","",INDEX($F$4:$F$178*成就内容!J$124/SUM(成就内容!$D$124:$BZ$124),成就内容!J103,1)-SUM(S$169:S208))</f>
        <v/>
      </c>
      <c r="T209" s="41" t="str">
        <f>IF(成就内容!K47="","",INDEX($F$4:$F$178*成就内容!K$124/SUM(成就内容!$D$124:$BZ$124),成就内容!K103,1)-SUM(T$169:T208))</f>
        <v/>
      </c>
      <c r="U209" s="41" t="str">
        <f>IF(成就内容!L47="","",INDEX($F$4:$F$178*成就内容!L$124/SUM(成就内容!$D$124:$BZ$124),成就内容!L103,1)-SUM(U$169:U208))</f>
        <v/>
      </c>
      <c r="V209" s="41" t="str">
        <f>IF(成就内容!M47="","",INDEX($F$4:$F$178*成就内容!M$124/SUM(成就内容!$D$124:$BZ$124),成就内容!M103,1)-SUM(V$169:V208))</f>
        <v/>
      </c>
      <c r="W209" s="41" t="str">
        <f>IF(成就内容!N47="","",INDEX($F$4:$F$178*成就内容!N$124/SUM(成就内容!$D$124:$BZ$124),成就内容!N103,1)-SUM(W$169:W208))</f>
        <v/>
      </c>
      <c r="X209" s="41" t="str">
        <f>IF(成就内容!O47="","",INDEX($F$4:$F$178*成就内容!O$124/SUM(成就内容!$D$124:$BZ$124),成就内容!O103,1)-SUM(X$169:X208))</f>
        <v/>
      </c>
      <c r="Y209" s="41" t="str">
        <f>IF(成就内容!P47="","",INDEX($F$4:$F$178*成就内容!P$124/SUM(成就内容!$D$124:$BZ$124),成就内容!P103,1)-SUM(Y$169:Y208))</f>
        <v/>
      </c>
      <c r="Z209" s="41" t="str">
        <f>IF(成就内容!Q47="","",INDEX($F$4:$F$178*成就内容!Q$124/SUM(成就内容!$D$124:$BZ$124),成就内容!Q103,1)-SUM(Z$169:Z208))</f>
        <v/>
      </c>
      <c r="AA209" s="41" t="str">
        <f>IF(成就内容!R47="","",INDEX($F$4:$F$178*成就内容!R$124/SUM(成就内容!$D$124:$BZ$124),成就内容!R103,1)-SUM(AA$169:AA208))</f>
        <v/>
      </c>
      <c r="AB209" s="41" t="str">
        <f>IF(成就内容!S47="","",INDEX($F$4:$F$178*成就内容!S$124/SUM(成就内容!$D$124:$BZ$124),成就内容!S103,1)-SUM(AB$169:AB208))</f>
        <v/>
      </c>
      <c r="AC209" s="41" t="str">
        <f>IF(成就内容!T47="","",INDEX($F$4:$F$178*成就内容!T$124/SUM(成就内容!$D$124:$BZ$124),成就内容!T103,1)-SUM(AC$169:AC208))</f>
        <v/>
      </c>
      <c r="AD209" s="41" t="str">
        <f>IF(成就内容!U47="","",INDEX($F$4:$F$178*成就内容!U$124/SUM(成就内容!$D$124:$BZ$124),成就内容!U103,1)-SUM(AD$169:AD208))</f>
        <v/>
      </c>
      <c r="AE209" s="41" t="str">
        <f>IF(成就内容!V47="","",INDEX($F$4:$F$178*成就内容!V$124/SUM(成就内容!$D$124:$BZ$124),成就内容!V103,1)-SUM(AE$169:AE208))</f>
        <v/>
      </c>
      <c r="AF209" s="41" t="str">
        <f>IF(成就内容!W47="","",INDEX($F$4:$F$178*成就内容!W$124/SUM(成就内容!$D$124:$BZ$124),成就内容!W103,1)-SUM(AF$169:AF208))</f>
        <v/>
      </c>
      <c r="AG209" s="41" t="str">
        <f>IF(成就内容!X47="","",INDEX($F$4:$F$178*成就内容!X$124/SUM(成就内容!$D$124:$BZ$124),成就内容!X103,1)-SUM(AG$169:AG208))</f>
        <v/>
      </c>
      <c r="AH209" s="41" t="str">
        <f>IF(成就内容!Y47="","",INDEX($F$4:$F$178*成就内容!Y$124/SUM(成就内容!$D$124:$BZ$124),成就内容!Y103,1)-SUM(AH$169:AH208))</f>
        <v/>
      </c>
      <c r="AI209" s="41" t="str">
        <f>IF(成就内容!Z47="","",INDEX($F$4:$F$178*成就内容!Z$124/SUM(成就内容!$D$124:$BZ$124),成就内容!Z103,1)-SUM(AI$169:AI208))</f>
        <v/>
      </c>
      <c r="AJ209" s="41" t="str">
        <f>IF(成就内容!AA47="","",INDEX($F$4:$F$178*成就内容!AA$124/SUM(成就内容!$D$124:$BZ$124),成就内容!AA103,1)-SUM(AJ$169:AJ208))</f>
        <v/>
      </c>
      <c r="AK209" s="41" t="str">
        <f>IF(成就内容!AB47="","",INDEX($F$4:$F$178*成就内容!AB$124/SUM(成就内容!$D$124:$BZ$124),成就内容!AB103,1)-SUM(AK$169:AK208))</f>
        <v/>
      </c>
      <c r="AL209" s="41" t="str">
        <f>IF(成就内容!AC47="","",INDEX($F$4:$F$178*成就内容!AC$124/SUM(成就内容!$D$124:$BZ$124),成就内容!AC103,1)-SUM(AL$169:AL208))</f>
        <v/>
      </c>
      <c r="AM209" s="41" t="str">
        <f>IF(成就内容!AD47="","",INDEX($F$4:$F$178*成就内容!AD$124/SUM(成就内容!$D$124:$BZ$124),成就内容!AD103,1)-SUM(AM$169:AM208))</f>
        <v/>
      </c>
      <c r="AN209" s="41" t="str">
        <f>IF(成就内容!AE47="","",INDEX($F$4:$F$178*成就内容!AE$124/SUM(成就内容!$D$124:$BZ$124),成就内容!AE103,1)-SUM(AN$169:AN208))</f>
        <v/>
      </c>
      <c r="AO209" s="41" t="str">
        <f>IF(成就内容!AF47="","",INDEX($F$4:$F$178*成就内容!AF$124/SUM(成就内容!$D$124:$BZ$124),成就内容!AF103,1)-SUM(AO$169:AO208))</f>
        <v/>
      </c>
      <c r="AP209" s="41" t="str">
        <f>IF(成就内容!AG47="","",INDEX($F$4:$F$178*成就内容!AG$124/SUM(成就内容!$D$124:$BZ$124),成就内容!AG103,1)-SUM(AP$169:AP208))</f>
        <v/>
      </c>
      <c r="AQ209" s="41" t="str">
        <f>IF(成就内容!AH47="","",INDEX($F$4:$F$178*成就内容!AH$124/SUM(成就内容!$D$124:$BZ$124),成就内容!AH103,1)-SUM(AQ$169:AQ208))</f>
        <v/>
      </c>
      <c r="AR209" s="41" t="str">
        <f>IF(成就内容!AI47="","",INDEX($F$4:$F$178*成就内容!AI$124/SUM(成就内容!$D$124:$BZ$124),成就内容!AI103,1)-SUM(AR$169:AR208))</f>
        <v/>
      </c>
      <c r="AS209" s="41" t="str">
        <f>IF(成就内容!AJ47="","",INDEX($F$4:$F$178*成就内容!AJ$124/SUM(成就内容!$D$124:$BZ$124),成就内容!AJ103,1)-SUM(AS$169:AS208))</f>
        <v/>
      </c>
      <c r="AT209" s="41" t="str">
        <f>IF(成就内容!AK47="","",INDEX($F$4:$F$178*成就内容!AK$124/SUM(成就内容!$D$124:$BZ$124),成就内容!AK103,1)-SUM(AT$169:AT208))</f>
        <v/>
      </c>
      <c r="AU209" s="41" t="str">
        <f>IF(成就内容!AL47="","",INDEX($F$4:$F$178*成就内容!AL$124/SUM(成就内容!$D$124:$BZ$124),成就内容!AL103,1)-SUM(AU$169:AU208))</f>
        <v/>
      </c>
      <c r="AV209" s="41" t="str">
        <f>IF(成就内容!AM47="","",INDEX($F$4:$F$178*成就内容!AM$124/SUM(成就内容!$D$124:$BZ$124),成就内容!AM103,1)-SUM(AV$169:AV208))</f>
        <v/>
      </c>
      <c r="AW209" s="41" t="str">
        <f>IF(成就内容!AN47="","",INDEX($F$4:$F$178*成就内容!AN$124/SUM(成就内容!$D$124:$BZ$124),成就内容!AN103,1)-SUM(AW$169:AW208))</f>
        <v/>
      </c>
      <c r="AX209" s="41" t="str">
        <f>IF(成就内容!AO47="","",INDEX($F$4:$F$178*成就内容!AO$124/SUM(成就内容!$D$124:$BZ$124),成就内容!AO103,1)-SUM(AX$169:AX208))</f>
        <v/>
      </c>
      <c r="AY209" s="41" t="str">
        <f>IF(成就内容!AP47="","",INDEX($F$4:$F$178*成就内容!AP$124/SUM(成就内容!$D$124:$BZ$124),成就内容!AP103,1)-SUM(AY$169:AY208))</f>
        <v/>
      </c>
      <c r="AZ209" s="41" t="str">
        <f>IF(成就内容!AQ47="","",INDEX($F$4:$F$178*成就内容!AQ$124/SUM(成就内容!$D$124:$BZ$124),成就内容!AQ103,1)-SUM(AZ$169:AZ208))</f>
        <v/>
      </c>
      <c r="BA209" s="41" t="str">
        <f>IF(成就内容!AR47="","",INDEX($F$4:$F$178*成就内容!AR$124/SUM(成就内容!$D$124:$BZ$124),成就内容!AR103,1)-SUM(BA$169:BA208))</f>
        <v/>
      </c>
      <c r="BB209" s="41" t="str">
        <f>IF(成就内容!AS47="","",INDEX($F$4:$F$178*成就内容!AS$124/SUM(成就内容!$D$124:$BZ$124),成就内容!AS103,1)-SUM(BB$169:BB208))</f>
        <v/>
      </c>
      <c r="BC209" s="41" t="str">
        <f>IF(成就内容!AT47="","",INDEX($F$4:$F$178*成就内容!AT$124/SUM(成就内容!$D$124:$BZ$124),成就内容!AT103,1)-SUM(BC$169:BC208))</f>
        <v/>
      </c>
      <c r="BD209" s="41" t="str">
        <f>IF(成就内容!AU47="","",INDEX($F$4:$F$178*成就内容!AU$124/SUM(成就内容!$D$124:$BZ$124),成就内容!AU103,1)-SUM(BD$169:BD208))</f>
        <v/>
      </c>
      <c r="BE209" s="41" t="str">
        <f>IF(成就内容!AV47="","",INDEX($F$4:$F$178*成就内容!AV$124/SUM(成就内容!$D$124:$BZ$124),成就内容!AV103,1)-SUM(BE$169:BE208))</f>
        <v/>
      </c>
      <c r="BF209" s="41" t="str">
        <f>IF(成就内容!AW47="","",INDEX($F$4:$F$178*成就内容!AW$124/SUM(成就内容!$D$124:$BZ$124),成就内容!AW103,1)-SUM(BF$169:BF208))</f>
        <v/>
      </c>
      <c r="BG209" s="41" t="str">
        <f>IF(成就内容!AX47="","",INDEX($F$4:$F$178*成就内容!AX$124/SUM(成就内容!$D$124:$BZ$124),成就内容!AX103,1)-SUM(BG$169:BG208))</f>
        <v/>
      </c>
      <c r="BH209" s="41" t="str">
        <f>IF(成就内容!AY47="","",INDEX($F$4:$F$178*成就内容!AY$124/SUM(成就内容!$D$124:$BZ$124),成就内容!AY103,1)-SUM(BH$169:BH208))</f>
        <v/>
      </c>
      <c r="BI209" s="41" t="str">
        <f>IF(成就内容!AZ47="","",INDEX($F$4:$F$178*成就内容!AZ$124/SUM(成就内容!$D$124:$BZ$124),成就内容!AZ103,1)-SUM(BI$169:BI208))</f>
        <v/>
      </c>
      <c r="BJ209" s="41" t="str">
        <f>IF(成就内容!BA47="","",INDEX($F$4:$F$178*成就内容!BA$124/SUM(成就内容!$D$124:$BZ$124),成就内容!BA103,1)-SUM(BJ$169:BJ208))</f>
        <v/>
      </c>
      <c r="BK209" s="41" t="str">
        <f>IF(成就内容!BB47="","",INDEX($F$4:$F$178*成就内容!BB$124/SUM(成就内容!$D$124:$BZ$124),成就内容!BB103,1)-SUM(BK$169:BK208))</f>
        <v/>
      </c>
      <c r="BL209" s="41" t="str">
        <f>IF(成就内容!BC47="","",INDEX($F$4:$F$178*成就内容!BC$124/SUM(成就内容!$D$124:$BZ$124),成就内容!BC103,1)-SUM(BL$169:BL208))</f>
        <v/>
      </c>
      <c r="BM209" s="41" t="str">
        <f>IF(成就内容!BD47="","",INDEX($F$4:$F$178*成就内容!BD$124/SUM(成就内容!$D$124:$BZ$124),成就内容!BD103,1)-SUM(BM$169:BM208))</f>
        <v/>
      </c>
      <c r="BN209" s="41" t="str">
        <f>IF(成就内容!BE47="","",INDEX($F$4:$F$178*成就内容!BE$124/SUM(成就内容!$D$124:$BZ$124),成就内容!BE103,1)-SUM(BN$169:BN208))</f>
        <v/>
      </c>
      <c r="BO209" s="41" t="str">
        <f>IF(成就内容!BF47="","",INDEX($F$4:$F$178*成就内容!BF$124/SUM(成就内容!$D$124:$BZ$124),成就内容!BF103,1)-SUM(BO$169:BO208))</f>
        <v/>
      </c>
      <c r="BP209" s="41" t="str">
        <f>IF(成就内容!BG47="","",INDEX($F$4:$F$178*成就内容!BG$124/SUM(成就内容!$D$124:$BZ$124),成就内容!BG103,1)-SUM(BP$169:BP208))</f>
        <v/>
      </c>
      <c r="BQ209" s="41" t="str">
        <f>IF(成就内容!BH47="","",INDEX($F$4:$F$178*成就内容!BH$124/SUM(成就内容!$D$124:$BZ$124),成就内容!BH103,1)-SUM(BQ$169:BQ208))</f>
        <v/>
      </c>
      <c r="BR209" s="41" t="str">
        <f>IF(成就内容!BI47="","",INDEX($F$4:$F$178*成就内容!BI$124/SUM(成就内容!$D$124:$BZ$124),成就内容!BI103,1)-SUM(BR$169:BR208))</f>
        <v/>
      </c>
      <c r="BS209" s="41">
        <f>IF(成就内容!BJ47="","",INDEX($F$4:$F$178*成就内容!BJ$124/SUM(成就内容!$D$124:$BZ$124),成就内容!BJ103,1)-SUM(BS$169:BS208))</f>
        <v>0</v>
      </c>
      <c r="BT209" s="41" t="str">
        <f>IF(成就内容!BK47="","",INDEX($F$4:$F$178*成就内容!BK$124/SUM(成就内容!$D$124:$BZ$124),成就内容!BK103,1)-SUM(BT$169:BT208))</f>
        <v/>
      </c>
      <c r="BU209" s="41" t="str">
        <f>IF(成就内容!BL47="","",INDEX($F$4:$F$178*成就内容!BL$124/SUM(成就内容!$D$124:$BZ$124),成就内容!BL103,1)-SUM(BU$169:BU208))</f>
        <v/>
      </c>
      <c r="BV209" s="41">
        <f>IF(成就内容!BM47="","",INDEX($F$4:$F$178*成就内容!BM$124/SUM(成就内容!$D$124:$BZ$124),成就内容!BM103,1)-SUM(BV$169:BV208))</f>
        <v>0</v>
      </c>
      <c r="BW209" s="41" t="str">
        <f>IF(成就内容!BN47="","",INDEX($F$4:$F$178*成就内容!BN$124/SUM(成就内容!$D$124:$BZ$124),成就内容!BN103,1)-SUM(BW$169:BW208))</f>
        <v/>
      </c>
      <c r="BX209" s="41">
        <f>IF(成就内容!BO47="","",INDEX($F$4:$F$178*成就内容!BO$124/SUM(成就内容!$D$124:$BZ$124),成就内容!BO103,1)-SUM(BX$169:BX208))</f>
        <v>0</v>
      </c>
      <c r="BY209" s="41">
        <f>IF(成就内容!BP47="","",INDEX($F$4:$F$178*成就内容!BP$124/SUM(成就内容!$D$124:$BZ$124),成就内容!BP103,1)-SUM(BY$169:BY208))</f>
        <v>0</v>
      </c>
      <c r="BZ209" s="41">
        <f>IF(成就内容!BQ47="","",INDEX($F$4:$F$178*成就内容!BQ$124/SUM(成就内容!$D$124:$BZ$124),成就内容!BQ103,1)-SUM(BZ$169:BZ208))</f>
        <v>0</v>
      </c>
      <c r="CA209" s="41" t="str">
        <f>IF(成就内容!BR47="","",INDEX($F$4:$F$178*成就内容!BR$124/SUM(成就内容!$D$124:$BZ$124),成就内容!BR103,1)-SUM(CA$169:CA208))</f>
        <v/>
      </c>
      <c r="CB209" s="41" t="str">
        <f>IF(成就内容!BS47="","",INDEX($F$4:$F$178*成就内容!BS$124/SUM(成就内容!$D$124:$BZ$124),成就内容!BS103,1)-SUM(CB$169:CB208))</f>
        <v/>
      </c>
      <c r="CC209" s="41">
        <f>IF(成就内容!BT47="","",INDEX($F$4:$F$178*成就内容!BT$124/SUM(成就内容!$D$124:$BZ$124),成就内容!BT103,1)-SUM(CC$169:CC208))</f>
        <v>0</v>
      </c>
      <c r="CD209" s="41">
        <f>IF(成就内容!BU47="","",INDEX($F$4:$F$178*成就内容!BU$124/SUM(成就内容!$D$124:$BZ$124),成就内容!BU103,1)-SUM(CD$169:CD208))</f>
        <v>0</v>
      </c>
      <c r="CE209" s="41" t="str">
        <f>IF(成就内容!BV47="","",INDEX($F$4:$F$178*成就内容!BV$124/SUM(成就内容!$D$124:$BZ$124),成就内容!BV103,1)-SUM(CE$169:CE208))</f>
        <v/>
      </c>
      <c r="CF209" s="41" t="str">
        <f>IF(成就内容!BW47="","",INDEX($F$4:$F$178*成就内容!BW$124/SUM(成就内容!$D$124:$BZ$124),成就内容!BW103,1)-SUM(CF$169:CF208))</f>
        <v/>
      </c>
      <c r="CG209" s="41" t="str">
        <f>IF(成就内容!BX47="","",INDEX($F$4:$F$178*成就内容!BX$124/SUM(成就内容!$D$124:$BZ$124),成就内容!BX103,1)-SUM(CG$169:CG208))</f>
        <v/>
      </c>
      <c r="CH209" s="41" t="str">
        <f>IF(成就内容!BY47="","",INDEX($F$4:$F$178*成就内容!BY$124/SUM(成就内容!$D$124:$BZ$124),成就内容!BY103,1)-SUM(CH$169:CH208))</f>
        <v/>
      </c>
      <c r="CI209" s="41" t="str">
        <f>IF(成就内容!BZ47="","",INDEX($F$4:$F$178*成就内容!BZ$124/SUM(成就内容!$D$124:$BZ$124),成就内容!BZ103,1)-SUM(CI$169:CI208))</f>
        <v/>
      </c>
      <c r="CK209" s="19"/>
      <c r="CM209" s="43">
        <v>41</v>
      </c>
      <c r="CN209" s="41" t="str">
        <f>IF(M209="","",IF(成就内容!D$124&lt;&gt;"",MAX(ROUNDUP(SMALL(M$169:M$218,$L209)/1000,0)*1000,1000),0))</f>
        <v/>
      </c>
      <c r="CO209" s="41" t="str">
        <f>IF(N209="","",IF(成就内容!E$124&lt;&gt;"",MAX(ROUNDUP(SMALL(N$169:N$218,$L209)/1000,0)*1000,1000),0))</f>
        <v/>
      </c>
      <c r="CP209" s="41" t="str">
        <f>IF(O209="","",IF(成就内容!F$124&lt;&gt;"",MAX(ROUNDUP(SMALL(O$169:O$218,$L209)/1000,0)*1000,1000),0))</f>
        <v/>
      </c>
      <c r="CQ209" s="41" t="str">
        <f>IF(P209="","",IF(成就内容!G$124&lt;&gt;"",MAX(ROUNDUP(SMALL(P$169:P$218,$L209)/1000,0)*1000,1000),0))</f>
        <v/>
      </c>
      <c r="CR209" s="41" t="str">
        <f>IF(Q209="","",IF(成就内容!H$124&lt;&gt;"",MAX(ROUNDUP(SMALL(Q$169:Q$218,$L209)/1000,0)*1000,1000),0))</f>
        <v/>
      </c>
      <c r="CS209" s="41" t="str">
        <f>IF(R209="","",IF(成就内容!I$124&lt;&gt;"",MAX(ROUNDUP(SMALL(R$169:R$218,$L209)/1000,0)*1000,1000),0))</f>
        <v/>
      </c>
      <c r="CT209" s="41" t="str">
        <f>IF(S209="","",IF(成就内容!J$124&lt;&gt;"",MAX(ROUNDUP(SMALL(S$169:S$218,$L209)/1000,0)*1000,1000),0))</f>
        <v/>
      </c>
      <c r="CU209" s="41" t="str">
        <f>IF(T209="","",IF(成就内容!K$124&lt;&gt;"",MAX(ROUNDUP(SMALL(T$169:T$218,$L209)/1000,0)*1000,1000),0))</f>
        <v/>
      </c>
      <c r="CV209" s="41" t="str">
        <f>IF(U209="","",IF(成就内容!L$124&lt;&gt;"",MAX(ROUNDUP(SMALL(U$169:U$218,$L209)/1000,0)*1000,1000),0))</f>
        <v/>
      </c>
      <c r="CW209" s="41" t="str">
        <f>IF(V209="","",IF(成就内容!M$124&lt;&gt;"",MAX(ROUNDUP(SMALL(V$169:V$218,$L209)/1000,0)*1000,1000),0))</f>
        <v/>
      </c>
      <c r="CX209" s="41" t="str">
        <f>IF(W209="","",IF(成就内容!N$124&lt;&gt;"",MAX(ROUNDUP(SMALL(W$169:W$218,$L209)/1000,0)*1000,1000),0))</f>
        <v/>
      </c>
      <c r="CY209" s="41" t="str">
        <f>IF(X209="","",IF(成就内容!O$124&lt;&gt;"",MAX(ROUNDUP(SMALL(X$169:X$218,$L209)/1000,0)*1000,1000),0))</f>
        <v/>
      </c>
      <c r="CZ209" s="41" t="str">
        <f>IF(Y209="","",IF(成就内容!P$124&lt;&gt;"",MAX(ROUNDUP(SMALL(Y$169:Y$218,$L209)/1000,0)*1000,1000),0))</f>
        <v/>
      </c>
      <c r="DA209" s="41" t="str">
        <f>IF(Z209="","",IF(成就内容!Q$124&lt;&gt;"",MAX(ROUNDUP(SMALL(Z$169:Z$218,$L209)/1000,0)*1000,1000),0))</f>
        <v/>
      </c>
      <c r="DB209" s="41" t="str">
        <f>IF(AA209="","",IF(成就内容!R$124&lt;&gt;"",MAX(ROUNDUP(SMALL(AA$169:AA$218,$L209)/1000,0)*1000,1000),0))</f>
        <v/>
      </c>
      <c r="DC209" s="41" t="str">
        <f>IF(AB209="","",IF(成就内容!S$124&lt;&gt;"",MAX(ROUNDUP(SMALL(AB$169:AB$218,$L209)/1000,0)*1000,1000),0))</f>
        <v/>
      </c>
      <c r="DD209" s="41" t="str">
        <f>IF(AC209="","",IF(成就内容!T$124&lt;&gt;"",MAX(ROUNDUP(SMALL(AC$169:AC$218,$L209)/1000,0)*1000,1000),0))</f>
        <v/>
      </c>
      <c r="DE209" s="41" t="str">
        <f>IF(AD209="","",IF(成就内容!U$124&lt;&gt;"",MAX(ROUNDUP(SMALL(AD$169:AD$218,$L209)/1000,0)*1000,1000),0))</f>
        <v/>
      </c>
      <c r="DF209" s="41" t="str">
        <f>IF(AE209="","",IF(成就内容!V$124&lt;&gt;"",MAX(ROUNDUP(SMALL(AE$169:AE$218,$L209)/1000,0)*1000,1000),0))</f>
        <v/>
      </c>
      <c r="DG209" s="41" t="str">
        <f>IF(AF209="","",IF(成就内容!W$124&lt;&gt;"",MAX(ROUNDUP(SMALL(AF$169:AF$218,$L209)/1000,0)*1000,1000),0))</f>
        <v/>
      </c>
      <c r="DH209" s="41" t="str">
        <f>IF(AG209="","",IF(成就内容!X$124&lt;&gt;"",MAX(ROUNDUP(SMALL(AG$169:AG$218,$L209)/1000,0)*1000,1000),0))</f>
        <v/>
      </c>
      <c r="DI209" s="41" t="str">
        <f>IF(AH209="","",IF(成就内容!Y$124&lt;&gt;"",MAX(ROUNDUP(SMALL(AH$169:AH$218,$L209)/1000,0)*1000,1000),0))</f>
        <v/>
      </c>
      <c r="DJ209" s="41" t="str">
        <f>IF(AI209="","",IF(成就内容!Z$124&lt;&gt;"",MAX(ROUNDUP(SMALL(AI$169:AI$218,$L209)/1000,0)*1000,1000),0))</f>
        <v/>
      </c>
      <c r="DK209" s="41" t="str">
        <f>IF(AJ209="","",IF(成就内容!AA$124&lt;&gt;"",MAX(ROUNDUP(SMALL(AJ$169:AJ$218,$L209)/1000,0)*1000,1000),0))</f>
        <v/>
      </c>
      <c r="DL209" s="41" t="str">
        <f>IF(AK209="","",IF(成就内容!AB$124&lt;&gt;"",MAX(ROUNDUP(SMALL(AK$169:AK$218,$L209)/1000,0)*1000,1000),0))</f>
        <v/>
      </c>
      <c r="DM209" s="41" t="str">
        <f>IF(AL209="","",IF(成就内容!AC$124&lt;&gt;"",MAX(ROUNDUP(SMALL(AL$169:AL$218,$L209)/1000,0)*1000,1000),0))</f>
        <v/>
      </c>
      <c r="DN209" s="41" t="str">
        <f>IF(AM209="","",IF(成就内容!AD$124&lt;&gt;"",MAX(ROUNDUP(SMALL(AM$169:AM$218,$L209)/1000,0)*1000,1000),0))</f>
        <v/>
      </c>
      <c r="DO209" s="41" t="str">
        <f>IF(AN209="","",IF(成就内容!AE$124&lt;&gt;"",MAX(ROUNDUP(SMALL(AN$169:AN$218,$L209)/1000,0)*1000,1000),0))</f>
        <v/>
      </c>
      <c r="DP209" s="41" t="str">
        <f>IF(AO209="","",IF(成就内容!AF$124&lt;&gt;"",MAX(ROUNDUP(SMALL(AO$169:AO$218,$L209)/1000,0)*1000,1000),0))</f>
        <v/>
      </c>
      <c r="DQ209" s="41" t="str">
        <f>IF(AP209="","",IF(成就内容!AG$124&lt;&gt;"",MAX(ROUNDUP(SMALL(AP$169:AP$218,$L209)/1000,0)*1000,1000),0))</f>
        <v/>
      </c>
      <c r="DR209" s="41" t="str">
        <f>IF(AQ209="","",IF(成就内容!AH$124&lt;&gt;"",MAX(ROUNDUP(SMALL(AQ$169:AQ$218,$L209)/1000,0)*1000,1000),0))</f>
        <v/>
      </c>
      <c r="DS209" s="41" t="str">
        <f>IF(AR209="","",IF(成就内容!AI$124&lt;&gt;"",MAX(ROUNDUP(SMALL(AR$169:AR$218,$L209)/1000,0)*1000,1000),0))</f>
        <v/>
      </c>
      <c r="DT209" s="41" t="str">
        <f>IF(AS209="","",IF(成就内容!AJ$124&lt;&gt;"",MAX(ROUNDUP(SMALL(AS$169:AS$218,$L209)/1000,0)*1000,1000),0))</f>
        <v/>
      </c>
      <c r="DU209" s="41" t="str">
        <f>IF(AT209="","",IF(成就内容!AK$124&lt;&gt;"",MAX(ROUNDUP(SMALL(AT$169:AT$218,$L209)/1000,0)*1000,1000),0))</f>
        <v/>
      </c>
      <c r="DV209" s="41" t="str">
        <f>IF(AU209="","",IF(成就内容!AL$124&lt;&gt;"",MAX(ROUNDUP(SMALL(AU$169:AU$218,$L209)/1000,0)*1000,1000),0))</f>
        <v/>
      </c>
      <c r="DW209" s="41" t="str">
        <f>IF(AV209="","",IF(成就内容!AM$124&lt;&gt;"",MAX(ROUNDUP(SMALL(AV$169:AV$218,$L209)/1000,0)*1000,1000),0))</f>
        <v/>
      </c>
      <c r="DX209" s="41" t="str">
        <f>IF(AW209="","",IF(成就内容!AN$124&lt;&gt;"",MAX(ROUNDUP(SMALL(AW$169:AW$218,$L209)/1000,0)*1000,1000),0))</f>
        <v/>
      </c>
      <c r="DY209" s="41" t="str">
        <f>IF(AX209="","",IF(成就内容!AO$124&lt;&gt;"",MAX(ROUNDUP(SMALL(AX$169:AX$218,$L209)/1000,0)*1000,1000),0))</f>
        <v/>
      </c>
      <c r="DZ209" s="41" t="str">
        <f>IF(AY209="","",IF(成就内容!AP$124&lt;&gt;"",MAX(ROUNDUP(SMALL(AY$169:AY$218,$L209)/1000,0)*1000,1000),0))</f>
        <v/>
      </c>
      <c r="EA209" s="41" t="str">
        <f>IF(AZ209="","",IF(成就内容!AQ$124&lt;&gt;"",MAX(ROUNDUP(SMALL(AZ$169:AZ$218,$L209)/1000,0)*1000,1000),0))</f>
        <v/>
      </c>
      <c r="EB209" s="41" t="str">
        <f>IF(BA209="","",IF(成就内容!AR$124&lt;&gt;"",MAX(ROUNDUP(SMALL(BA$169:BA$218,$L209)/1000,0)*1000,1000),0))</f>
        <v/>
      </c>
      <c r="EC209" s="41" t="str">
        <f>IF(BB209="","",IF(成就内容!AS$124&lt;&gt;"",MAX(ROUNDUP(SMALL(BB$169:BB$218,$L209)/1000,0)*1000,1000),0))</f>
        <v/>
      </c>
      <c r="ED209" s="41" t="str">
        <f>IF(BC209="","",IF(成就内容!AT$124&lt;&gt;"",MAX(ROUNDUP(SMALL(BC$169:BC$218,$L209)/1000,0)*1000,1000),0))</f>
        <v/>
      </c>
      <c r="EE209" s="41" t="str">
        <f>IF(BD209="","",IF(成就内容!AU$124&lt;&gt;"",MAX(ROUNDUP(SMALL(BD$169:BD$218,$L209)/1000,0)*1000,1000),0))</f>
        <v/>
      </c>
      <c r="EF209" s="41" t="str">
        <f>IF(BE209="","",IF(成就内容!AV$124&lt;&gt;"",MAX(ROUNDUP(SMALL(BE$169:BE$218,$L209)/1000,0)*1000,1000),0))</f>
        <v/>
      </c>
      <c r="EG209" s="41" t="str">
        <f>IF(BF209="","",IF(成就内容!AW$124&lt;&gt;"",MAX(ROUNDUP(SMALL(BF$169:BF$218,$L209)/1000,0)*1000,1000),0))</f>
        <v/>
      </c>
      <c r="EH209" s="41" t="str">
        <f>IF(BG209="","",IF(成就内容!AX$124&lt;&gt;"",MAX(ROUNDUP(SMALL(BG$169:BG$218,$L209)/1000,0)*1000,1000),0))</f>
        <v/>
      </c>
      <c r="EI209" s="41" t="str">
        <f>IF(BH209="","",IF(成就内容!AY$124&lt;&gt;"",MAX(ROUNDUP(SMALL(BH$169:BH$218,$L209)/1000,0)*1000,1000),0))</f>
        <v/>
      </c>
      <c r="EJ209" s="41" t="str">
        <f>IF(BI209="","",IF(成就内容!AZ$124&lt;&gt;"",MAX(ROUNDUP(SMALL(BI$169:BI$218,$L209)/1000,0)*1000,1000),0))</f>
        <v/>
      </c>
      <c r="EK209" s="41" t="str">
        <f>IF(BJ209="","",IF(成就内容!BA$124&lt;&gt;"",MAX(ROUNDUP(SMALL(BJ$169:BJ$218,$L209)/1000,0)*1000,1000),0))</f>
        <v/>
      </c>
      <c r="EL209" s="41" t="str">
        <f>IF(BK209="","",IF(成就内容!BB$124&lt;&gt;"",MAX(ROUNDUP(SMALL(BK$169:BK$218,$L209)/1000,0)*1000,1000),0))</f>
        <v/>
      </c>
      <c r="EM209" s="41" t="str">
        <f>IF(BL209="","",IF(成就内容!BC$124&lt;&gt;"",MAX(ROUNDUP(SMALL(BL$169:BL$218,$L209)/1000,0)*1000,1000),0))</f>
        <v/>
      </c>
      <c r="EN209" s="41" t="str">
        <f>IF(BM209="","",IF(成就内容!BD$124&lt;&gt;"",MAX(ROUNDUP(SMALL(BM$169:BM$218,$L209)/1000,0)*1000,1000),0))</f>
        <v/>
      </c>
      <c r="EO209" s="41" t="str">
        <f>IF(BN209="","",IF(成就内容!BE$124&lt;&gt;"",MAX(ROUNDUP(SMALL(BN$169:BN$218,$L209)/1000,0)*1000,1000),0))</f>
        <v/>
      </c>
      <c r="EP209" s="41" t="str">
        <f>IF(BO209="","",IF(成就内容!BF$124&lt;&gt;"",MAX(ROUNDUP(SMALL(BO$169:BO$218,$L209)/1000,0)*1000,1000),0))</f>
        <v/>
      </c>
      <c r="EQ209" s="41" t="str">
        <f>IF(BP209="","",IF(成就内容!BG$124&lt;&gt;"",MAX(ROUNDUP(SMALL(BP$169:BP$218,$L209)/1000,0)*1000,1000),0))</f>
        <v/>
      </c>
      <c r="ER209" s="41" t="str">
        <f>IF(BQ209="","",IF(成就内容!BH$124&lt;&gt;"",MAX(ROUNDUP(SMALL(BQ$169:BQ$218,$L209)/1000,0)*1000,1000),0))</f>
        <v/>
      </c>
      <c r="ES209" s="41" t="str">
        <f>IF(BR209="","",IF(成就内容!BI$124&lt;&gt;"",MAX(ROUNDUP(SMALL(BR$169:BR$218,$L209)/1000,0)*1000,1000),0))</f>
        <v/>
      </c>
      <c r="ET209" s="41">
        <f>IF(BS209="","",IF(成就内容!BJ$124&lt;&gt;"",MAX(ROUNDUP(SMALL(BS$169:BS$218,$L209)/1000,0)*1000,1000),0))</f>
        <v>0</v>
      </c>
      <c r="EU209" s="41" t="str">
        <f>IF(BT209="","",IF(成就内容!BK$124&lt;&gt;"",MAX(ROUNDUP(SMALL(BT$169:BT$218,$L209)/1000,0)*1000,1000),0))</f>
        <v/>
      </c>
      <c r="EV209" s="41" t="str">
        <f>IF(BU209="","",IF(成就内容!BL$124&lt;&gt;"",MAX(ROUNDUP(SMALL(BU$169:BU$218,$L209)/1000,0)*1000,1000),0))</f>
        <v/>
      </c>
      <c r="EW209" s="41">
        <f>IF(BV209="","",IF(成就内容!BM$124&lt;&gt;"",MAX(ROUNDUP(SMALL(BV$169:BV$218,$L209)/1000,0)*1000,1000),0))</f>
        <v>0</v>
      </c>
      <c r="EX209" s="41" t="str">
        <f>IF(BW209="","",IF(成就内容!BN$124&lt;&gt;"",MAX(ROUNDUP(SMALL(BW$169:BW$218,$L209)/1000,0)*1000,1000),0))</f>
        <v/>
      </c>
      <c r="EY209" s="41">
        <f>IF(BX209="","",IF(成就内容!BO$124&lt;&gt;"",MAX(ROUNDUP(SMALL(BX$169:BX$218,$L209)/1000,0)*1000,1000),0))</f>
        <v>0</v>
      </c>
      <c r="EZ209" s="41">
        <f>IF(BY209="","",IF(成就内容!BP$124&lt;&gt;"",MAX(ROUNDUP(SMALL(BY$169:BY$218,$L209)/1000,0)*1000,1000),0))</f>
        <v>0</v>
      </c>
      <c r="FA209" s="41">
        <f>IF(BZ209="","",IF(成就内容!BQ$124&lt;&gt;"",MAX(ROUNDUP(SMALL(BZ$169:BZ$218,$L209)/1000,0)*1000,1000),0))</f>
        <v>0</v>
      </c>
      <c r="FB209" s="41" t="str">
        <f>IF(CA209="","",IF(成就内容!BR$124&lt;&gt;"",MAX(ROUNDUP(SMALL(CA$169:CA$218,$L209)/1000,0)*1000,1000),0))</f>
        <v/>
      </c>
      <c r="FC209" s="41" t="str">
        <f>IF(CB209="","",IF(成就内容!BS$124&lt;&gt;"",MAX(ROUNDUP(SMALL(CB$169:CB$218,$L209)/1000,0)*1000,1000),0))</f>
        <v/>
      </c>
      <c r="FD209" s="41">
        <f>IF(CC209="","",IF(成就内容!BT$124&lt;&gt;"",MAX(ROUNDUP(SMALL(CC$169:CC$218,$L209)/1000,0)*1000,1000),0))</f>
        <v>0</v>
      </c>
      <c r="FE209" s="41">
        <f>IF(CD209="","",IF(成就内容!BU$124&lt;&gt;"",MAX(ROUNDUP(SMALL(CD$169:CD$218,$L209)/1000,0)*1000,1000),0))</f>
        <v>0</v>
      </c>
      <c r="FF209" s="41" t="str">
        <f>IF(CE209="","",IF(成就内容!BV$124&lt;&gt;"",MAX(ROUNDUP(SMALL(CE$169:CE$218,$L209)/1000,0)*1000,1000),0))</f>
        <v/>
      </c>
      <c r="FG209" s="41" t="str">
        <f>IF(CF209="","",IF(成就内容!BW$124&lt;&gt;"",MAX(ROUNDUP(SMALL(CF$169:CF$218,$L209)/1000,0)*1000,1000),0))</f>
        <v/>
      </c>
      <c r="FH209" s="41" t="str">
        <f>IF(CG209="","",IF(成就内容!BX$124&lt;&gt;"",MAX(ROUNDUP(SMALL(CG$169:CG$218,$L209)/1000,0)*1000,1000),0))</f>
        <v/>
      </c>
      <c r="FI209" s="41" t="str">
        <f>IF(CH209="","",IF(成就内容!BY$124&lt;&gt;"",MAX(ROUNDUP(SMALL(CH$169:CH$218,$L209)/1000,0)*1000,1000),0))</f>
        <v/>
      </c>
      <c r="FJ209" s="41" t="str">
        <f>IF(CI209="","",IF(成就内容!BZ$124&lt;&gt;"",MAX(ROUNDUP(SMALL(CI$169:CI$218,$L209)/1000,0)*1000,1000),0))</f>
        <v/>
      </c>
    </row>
    <row r="210" spans="10:166" s="96" customFormat="1" x14ac:dyDescent="0.15">
      <c r="J210" s="19"/>
      <c r="L210" s="43">
        <v>42</v>
      </c>
      <c r="M210" s="41" t="str">
        <f>IF(成就内容!D48="","",INDEX($F$4:$F$178*成就内容!D$124/SUM(成就内容!$D$124:$BZ$124),成就内容!D104,1)-SUM(M$169:M209))</f>
        <v/>
      </c>
      <c r="N210" s="41" t="str">
        <f>IF(成就内容!E48="","",INDEX($F$4:$F$178*成就内容!E$124/SUM(成就内容!$D$124:$BZ$124),成就内容!E104,1)-SUM(N$169:N209))</f>
        <v/>
      </c>
      <c r="O210" s="41" t="str">
        <f>IF(成就内容!F48="","",INDEX($F$4:$F$178*成就内容!F$124/SUM(成就内容!$D$124:$BZ$124),成就内容!F104,1)-SUM(O$169:O209))</f>
        <v/>
      </c>
      <c r="P210" s="41" t="str">
        <f>IF(成就内容!G48="","",INDEX($F$4:$F$178*成就内容!G$124/SUM(成就内容!$D$124:$BZ$124),成就内容!G104,1)-SUM(P$169:P209))</f>
        <v/>
      </c>
      <c r="Q210" s="41" t="str">
        <f>IF(成就内容!H48="","",INDEX($F$4:$F$178*成就内容!H$124/SUM(成就内容!$D$124:$BZ$124),成就内容!H104,1)-SUM(Q$169:Q209))</f>
        <v/>
      </c>
      <c r="R210" s="41" t="str">
        <f>IF(成就内容!I48="","",INDEX($F$4:$F$178*成就内容!I$124/SUM(成就内容!$D$124:$BZ$124),成就内容!I104,1)-SUM(R$169:R209))</f>
        <v/>
      </c>
      <c r="S210" s="41" t="str">
        <f>IF(成就内容!J48="","",INDEX($F$4:$F$178*成就内容!J$124/SUM(成就内容!$D$124:$BZ$124),成就内容!J104,1)-SUM(S$169:S209))</f>
        <v/>
      </c>
      <c r="T210" s="41" t="str">
        <f>IF(成就内容!K48="","",INDEX($F$4:$F$178*成就内容!K$124/SUM(成就内容!$D$124:$BZ$124),成就内容!K104,1)-SUM(T$169:T209))</f>
        <v/>
      </c>
      <c r="U210" s="41" t="str">
        <f>IF(成就内容!L48="","",INDEX($F$4:$F$178*成就内容!L$124/SUM(成就内容!$D$124:$BZ$124),成就内容!L104,1)-SUM(U$169:U209))</f>
        <v/>
      </c>
      <c r="V210" s="41" t="str">
        <f>IF(成就内容!M48="","",INDEX($F$4:$F$178*成就内容!M$124/SUM(成就内容!$D$124:$BZ$124),成就内容!M104,1)-SUM(V$169:V209))</f>
        <v/>
      </c>
      <c r="W210" s="41" t="str">
        <f>IF(成就内容!N48="","",INDEX($F$4:$F$178*成就内容!N$124/SUM(成就内容!$D$124:$BZ$124),成就内容!N104,1)-SUM(W$169:W209))</f>
        <v/>
      </c>
      <c r="X210" s="41" t="str">
        <f>IF(成就内容!O48="","",INDEX($F$4:$F$178*成就内容!O$124/SUM(成就内容!$D$124:$BZ$124),成就内容!O104,1)-SUM(X$169:X209))</f>
        <v/>
      </c>
      <c r="Y210" s="41" t="str">
        <f>IF(成就内容!P48="","",INDEX($F$4:$F$178*成就内容!P$124/SUM(成就内容!$D$124:$BZ$124),成就内容!P104,1)-SUM(Y$169:Y209))</f>
        <v/>
      </c>
      <c r="Z210" s="41" t="str">
        <f>IF(成就内容!Q48="","",INDEX($F$4:$F$178*成就内容!Q$124/SUM(成就内容!$D$124:$BZ$124),成就内容!Q104,1)-SUM(Z$169:Z209))</f>
        <v/>
      </c>
      <c r="AA210" s="41" t="str">
        <f>IF(成就内容!R48="","",INDEX($F$4:$F$178*成就内容!R$124/SUM(成就内容!$D$124:$BZ$124),成就内容!R104,1)-SUM(AA$169:AA209))</f>
        <v/>
      </c>
      <c r="AB210" s="41" t="str">
        <f>IF(成就内容!S48="","",INDEX($F$4:$F$178*成就内容!S$124/SUM(成就内容!$D$124:$BZ$124),成就内容!S104,1)-SUM(AB$169:AB209))</f>
        <v/>
      </c>
      <c r="AC210" s="41" t="str">
        <f>IF(成就内容!T48="","",INDEX($F$4:$F$178*成就内容!T$124/SUM(成就内容!$D$124:$BZ$124),成就内容!T104,1)-SUM(AC$169:AC209))</f>
        <v/>
      </c>
      <c r="AD210" s="41" t="str">
        <f>IF(成就内容!U48="","",INDEX($F$4:$F$178*成就内容!U$124/SUM(成就内容!$D$124:$BZ$124),成就内容!U104,1)-SUM(AD$169:AD209))</f>
        <v/>
      </c>
      <c r="AE210" s="41" t="str">
        <f>IF(成就内容!V48="","",INDEX($F$4:$F$178*成就内容!V$124/SUM(成就内容!$D$124:$BZ$124),成就内容!V104,1)-SUM(AE$169:AE209))</f>
        <v/>
      </c>
      <c r="AF210" s="41" t="str">
        <f>IF(成就内容!W48="","",INDEX($F$4:$F$178*成就内容!W$124/SUM(成就内容!$D$124:$BZ$124),成就内容!W104,1)-SUM(AF$169:AF209))</f>
        <v/>
      </c>
      <c r="AG210" s="41" t="str">
        <f>IF(成就内容!X48="","",INDEX($F$4:$F$178*成就内容!X$124/SUM(成就内容!$D$124:$BZ$124),成就内容!X104,1)-SUM(AG$169:AG209))</f>
        <v/>
      </c>
      <c r="AH210" s="41" t="str">
        <f>IF(成就内容!Y48="","",INDEX($F$4:$F$178*成就内容!Y$124/SUM(成就内容!$D$124:$BZ$124),成就内容!Y104,1)-SUM(AH$169:AH209))</f>
        <v/>
      </c>
      <c r="AI210" s="41" t="str">
        <f>IF(成就内容!Z48="","",INDEX($F$4:$F$178*成就内容!Z$124/SUM(成就内容!$D$124:$BZ$124),成就内容!Z104,1)-SUM(AI$169:AI209))</f>
        <v/>
      </c>
      <c r="AJ210" s="41" t="str">
        <f>IF(成就内容!AA48="","",INDEX($F$4:$F$178*成就内容!AA$124/SUM(成就内容!$D$124:$BZ$124),成就内容!AA104,1)-SUM(AJ$169:AJ209))</f>
        <v/>
      </c>
      <c r="AK210" s="41" t="str">
        <f>IF(成就内容!AB48="","",INDEX($F$4:$F$178*成就内容!AB$124/SUM(成就内容!$D$124:$BZ$124),成就内容!AB104,1)-SUM(AK$169:AK209))</f>
        <v/>
      </c>
      <c r="AL210" s="41" t="str">
        <f>IF(成就内容!AC48="","",INDEX($F$4:$F$178*成就内容!AC$124/SUM(成就内容!$D$124:$BZ$124),成就内容!AC104,1)-SUM(AL$169:AL209))</f>
        <v/>
      </c>
      <c r="AM210" s="41" t="str">
        <f>IF(成就内容!AD48="","",INDEX($F$4:$F$178*成就内容!AD$124/SUM(成就内容!$D$124:$BZ$124),成就内容!AD104,1)-SUM(AM$169:AM209))</f>
        <v/>
      </c>
      <c r="AN210" s="41" t="str">
        <f>IF(成就内容!AE48="","",INDEX($F$4:$F$178*成就内容!AE$124/SUM(成就内容!$D$124:$BZ$124),成就内容!AE104,1)-SUM(AN$169:AN209))</f>
        <v/>
      </c>
      <c r="AO210" s="41" t="str">
        <f>IF(成就内容!AF48="","",INDEX($F$4:$F$178*成就内容!AF$124/SUM(成就内容!$D$124:$BZ$124),成就内容!AF104,1)-SUM(AO$169:AO209))</f>
        <v/>
      </c>
      <c r="AP210" s="41" t="str">
        <f>IF(成就内容!AG48="","",INDEX($F$4:$F$178*成就内容!AG$124/SUM(成就内容!$D$124:$BZ$124),成就内容!AG104,1)-SUM(AP$169:AP209))</f>
        <v/>
      </c>
      <c r="AQ210" s="41" t="str">
        <f>IF(成就内容!AH48="","",INDEX($F$4:$F$178*成就内容!AH$124/SUM(成就内容!$D$124:$BZ$124),成就内容!AH104,1)-SUM(AQ$169:AQ209))</f>
        <v/>
      </c>
      <c r="AR210" s="41" t="str">
        <f>IF(成就内容!AI48="","",INDEX($F$4:$F$178*成就内容!AI$124/SUM(成就内容!$D$124:$BZ$124),成就内容!AI104,1)-SUM(AR$169:AR209))</f>
        <v/>
      </c>
      <c r="AS210" s="41" t="str">
        <f>IF(成就内容!AJ48="","",INDEX($F$4:$F$178*成就内容!AJ$124/SUM(成就内容!$D$124:$BZ$124),成就内容!AJ104,1)-SUM(AS$169:AS209))</f>
        <v/>
      </c>
      <c r="AT210" s="41" t="str">
        <f>IF(成就内容!AK48="","",INDEX($F$4:$F$178*成就内容!AK$124/SUM(成就内容!$D$124:$BZ$124),成就内容!AK104,1)-SUM(AT$169:AT209))</f>
        <v/>
      </c>
      <c r="AU210" s="41" t="str">
        <f>IF(成就内容!AL48="","",INDEX($F$4:$F$178*成就内容!AL$124/SUM(成就内容!$D$124:$BZ$124),成就内容!AL104,1)-SUM(AU$169:AU209))</f>
        <v/>
      </c>
      <c r="AV210" s="41" t="str">
        <f>IF(成就内容!AM48="","",INDEX($F$4:$F$178*成就内容!AM$124/SUM(成就内容!$D$124:$BZ$124),成就内容!AM104,1)-SUM(AV$169:AV209))</f>
        <v/>
      </c>
      <c r="AW210" s="41" t="str">
        <f>IF(成就内容!AN48="","",INDEX($F$4:$F$178*成就内容!AN$124/SUM(成就内容!$D$124:$BZ$124),成就内容!AN104,1)-SUM(AW$169:AW209))</f>
        <v/>
      </c>
      <c r="AX210" s="41" t="str">
        <f>IF(成就内容!AO48="","",INDEX($F$4:$F$178*成就内容!AO$124/SUM(成就内容!$D$124:$BZ$124),成就内容!AO104,1)-SUM(AX$169:AX209))</f>
        <v/>
      </c>
      <c r="AY210" s="41" t="str">
        <f>IF(成就内容!AP48="","",INDEX($F$4:$F$178*成就内容!AP$124/SUM(成就内容!$D$124:$BZ$124),成就内容!AP104,1)-SUM(AY$169:AY209))</f>
        <v/>
      </c>
      <c r="AZ210" s="41" t="str">
        <f>IF(成就内容!AQ48="","",INDEX($F$4:$F$178*成就内容!AQ$124/SUM(成就内容!$D$124:$BZ$124),成就内容!AQ104,1)-SUM(AZ$169:AZ209))</f>
        <v/>
      </c>
      <c r="BA210" s="41" t="str">
        <f>IF(成就内容!AR48="","",INDEX($F$4:$F$178*成就内容!AR$124/SUM(成就内容!$D$124:$BZ$124),成就内容!AR104,1)-SUM(BA$169:BA209))</f>
        <v/>
      </c>
      <c r="BB210" s="41" t="str">
        <f>IF(成就内容!AS48="","",INDEX($F$4:$F$178*成就内容!AS$124/SUM(成就内容!$D$124:$BZ$124),成就内容!AS104,1)-SUM(BB$169:BB209))</f>
        <v/>
      </c>
      <c r="BC210" s="41" t="str">
        <f>IF(成就内容!AT48="","",INDEX($F$4:$F$178*成就内容!AT$124/SUM(成就内容!$D$124:$BZ$124),成就内容!AT104,1)-SUM(BC$169:BC209))</f>
        <v/>
      </c>
      <c r="BD210" s="41" t="str">
        <f>IF(成就内容!AU48="","",INDEX($F$4:$F$178*成就内容!AU$124/SUM(成就内容!$D$124:$BZ$124),成就内容!AU104,1)-SUM(BD$169:BD209))</f>
        <v/>
      </c>
      <c r="BE210" s="41" t="str">
        <f>IF(成就内容!AV48="","",INDEX($F$4:$F$178*成就内容!AV$124/SUM(成就内容!$D$124:$BZ$124),成就内容!AV104,1)-SUM(BE$169:BE209))</f>
        <v/>
      </c>
      <c r="BF210" s="41" t="str">
        <f>IF(成就内容!AW48="","",INDEX($F$4:$F$178*成就内容!AW$124/SUM(成就内容!$D$124:$BZ$124),成就内容!AW104,1)-SUM(BF$169:BF209))</f>
        <v/>
      </c>
      <c r="BG210" s="41" t="str">
        <f>IF(成就内容!AX48="","",INDEX($F$4:$F$178*成就内容!AX$124/SUM(成就内容!$D$124:$BZ$124),成就内容!AX104,1)-SUM(BG$169:BG209))</f>
        <v/>
      </c>
      <c r="BH210" s="41" t="str">
        <f>IF(成就内容!AY48="","",INDEX($F$4:$F$178*成就内容!AY$124/SUM(成就内容!$D$124:$BZ$124),成就内容!AY104,1)-SUM(BH$169:BH209))</f>
        <v/>
      </c>
      <c r="BI210" s="41" t="str">
        <f>IF(成就内容!AZ48="","",INDEX($F$4:$F$178*成就内容!AZ$124/SUM(成就内容!$D$124:$BZ$124),成就内容!AZ104,1)-SUM(BI$169:BI209))</f>
        <v/>
      </c>
      <c r="BJ210" s="41" t="str">
        <f>IF(成就内容!BA48="","",INDEX($F$4:$F$178*成就内容!BA$124/SUM(成就内容!$D$124:$BZ$124),成就内容!BA104,1)-SUM(BJ$169:BJ209))</f>
        <v/>
      </c>
      <c r="BK210" s="41" t="str">
        <f>IF(成就内容!BB48="","",INDEX($F$4:$F$178*成就内容!BB$124/SUM(成就内容!$D$124:$BZ$124),成就内容!BB104,1)-SUM(BK$169:BK209))</f>
        <v/>
      </c>
      <c r="BL210" s="41" t="str">
        <f>IF(成就内容!BC48="","",INDEX($F$4:$F$178*成就内容!BC$124/SUM(成就内容!$D$124:$BZ$124),成就内容!BC104,1)-SUM(BL$169:BL209))</f>
        <v/>
      </c>
      <c r="BM210" s="41" t="str">
        <f>IF(成就内容!BD48="","",INDEX($F$4:$F$178*成就内容!BD$124/SUM(成就内容!$D$124:$BZ$124),成就内容!BD104,1)-SUM(BM$169:BM209))</f>
        <v/>
      </c>
      <c r="BN210" s="41" t="str">
        <f>IF(成就内容!BE48="","",INDEX($F$4:$F$178*成就内容!BE$124/SUM(成就内容!$D$124:$BZ$124),成就内容!BE104,1)-SUM(BN$169:BN209))</f>
        <v/>
      </c>
      <c r="BO210" s="41" t="str">
        <f>IF(成就内容!BF48="","",INDEX($F$4:$F$178*成就内容!BF$124/SUM(成就内容!$D$124:$BZ$124),成就内容!BF104,1)-SUM(BO$169:BO209))</f>
        <v/>
      </c>
      <c r="BP210" s="41" t="str">
        <f>IF(成就内容!BG48="","",INDEX($F$4:$F$178*成就内容!BG$124/SUM(成就内容!$D$124:$BZ$124),成就内容!BG104,1)-SUM(BP$169:BP209))</f>
        <v/>
      </c>
      <c r="BQ210" s="41" t="str">
        <f>IF(成就内容!BH48="","",INDEX($F$4:$F$178*成就内容!BH$124/SUM(成就内容!$D$124:$BZ$124),成就内容!BH104,1)-SUM(BQ$169:BQ209))</f>
        <v/>
      </c>
      <c r="BR210" s="41" t="str">
        <f>IF(成就内容!BI48="","",INDEX($F$4:$F$178*成就内容!BI$124/SUM(成就内容!$D$124:$BZ$124),成就内容!BI104,1)-SUM(BR$169:BR209))</f>
        <v/>
      </c>
      <c r="BS210" s="41">
        <f>IF(成就内容!BJ48="","",INDEX($F$4:$F$178*成就内容!BJ$124/SUM(成就内容!$D$124:$BZ$124),成就内容!BJ104,1)-SUM(BS$169:BS209))</f>
        <v>0</v>
      </c>
      <c r="BT210" s="41" t="str">
        <f>IF(成就内容!BK48="","",INDEX($F$4:$F$178*成就内容!BK$124/SUM(成就内容!$D$124:$BZ$124),成就内容!BK104,1)-SUM(BT$169:BT209))</f>
        <v/>
      </c>
      <c r="BU210" s="41" t="str">
        <f>IF(成就内容!BL48="","",INDEX($F$4:$F$178*成就内容!BL$124/SUM(成就内容!$D$124:$BZ$124),成就内容!BL104,1)-SUM(BU$169:BU209))</f>
        <v/>
      </c>
      <c r="BV210" s="41">
        <f>IF(成就内容!BM48="","",INDEX($F$4:$F$178*成就内容!BM$124/SUM(成就内容!$D$124:$BZ$124),成就内容!BM104,1)-SUM(BV$169:BV209))</f>
        <v>0</v>
      </c>
      <c r="BW210" s="41" t="str">
        <f>IF(成就内容!BN48="","",INDEX($F$4:$F$178*成就内容!BN$124/SUM(成就内容!$D$124:$BZ$124),成就内容!BN104,1)-SUM(BW$169:BW209))</f>
        <v/>
      </c>
      <c r="BX210" s="41">
        <f>IF(成就内容!BO48="","",INDEX($F$4:$F$178*成就内容!BO$124/SUM(成就内容!$D$124:$BZ$124),成就内容!BO104,1)-SUM(BX$169:BX209))</f>
        <v>0</v>
      </c>
      <c r="BY210" s="41">
        <f>IF(成就内容!BP48="","",INDEX($F$4:$F$178*成就内容!BP$124/SUM(成就内容!$D$124:$BZ$124),成就内容!BP104,1)-SUM(BY$169:BY209))</f>
        <v>0</v>
      </c>
      <c r="BZ210" s="41">
        <f>IF(成就内容!BQ48="","",INDEX($F$4:$F$178*成就内容!BQ$124/SUM(成就内容!$D$124:$BZ$124),成就内容!BQ104,1)-SUM(BZ$169:BZ209))</f>
        <v>0</v>
      </c>
      <c r="CA210" s="41" t="str">
        <f>IF(成就内容!BR48="","",INDEX($F$4:$F$178*成就内容!BR$124/SUM(成就内容!$D$124:$BZ$124),成就内容!BR104,1)-SUM(CA$169:CA209))</f>
        <v/>
      </c>
      <c r="CB210" s="41" t="str">
        <f>IF(成就内容!BS48="","",INDEX($F$4:$F$178*成就内容!BS$124/SUM(成就内容!$D$124:$BZ$124),成就内容!BS104,1)-SUM(CB$169:CB209))</f>
        <v/>
      </c>
      <c r="CC210" s="41">
        <f>IF(成就内容!BT48="","",INDEX($F$4:$F$178*成就内容!BT$124/SUM(成就内容!$D$124:$BZ$124),成就内容!BT104,1)-SUM(CC$169:CC209))</f>
        <v>0</v>
      </c>
      <c r="CD210" s="41">
        <f>IF(成就内容!BU48="","",INDEX($F$4:$F$178*成就内容!BU$124/SUM(成就内容!$D$124:$BZ$124),成就内容!BU104,1)-SUM(CD$169:CD209))</f>
        <v>0</v>
      </c>
      <c r="CE210" s="41" t="str">
        <f>IF(成就内容!BV48="","",INDEX($F$4:$F$178*成就内容!BV$124/SUM(成就内容!$D$124:$BZ$124),成就内容!BV104,1)-SUM(CE$169:CE209))</f>
        <v/>
      </c>
      <c r="CF210" s="41" t="str">
        <f>IF(成就内容!BW48="","",INDEX($F$4:$F$178*成就内容!BW$124/SUM(成就内容!$D$124:$BZ$124),成就内容!BW104,1)-SUM(CF$169:CF209))</f>
        <v/>
      </c>
      <c r="CG210" s="41" t="str">
        <f>IF(成就内容!BX48="","",INDEX($F$4:$F$178*成就内容!BX$124/SUM(成就内容!$D$124:$BZ$124),成就内容!BX104,1)-SUM(CG$169:CG209))</f>
        <v/>
      </c>
      <c r="CH210" s="41" t="str">
        <f>IF(成就内容!BY48="","",INDEX($F$4:$F$178*成就内容!BY$124/SUM(成就内容!$D$124:$BZ$124),成就内容!BY104,1)-SUM(CH$169:CH209))</f>
        <v/>
      </c>
      <c r="CI210" s="41" t="str">
        <f>IF(成就内容!BZ48="","",INDEX($F$4:$F$178*成就内容!BZ$124/SUM(成就内容!$D$124:$BZ$124),成就内容!BZ104,1)-SUM(CI$169:CI209))</f>
        <v/>
      </c>
      <c r="CK210" s="19"/>
      <c r="CM210" s="43">
        <v>42</v>
      </c>
      <c r="CN210" s="41" t="str">
        <f>IF(M210="","",IF(成就内容!D$124&lt;&gt;"",MAX(ROUNDUP(SMALL(M$169:M$218,$L210)/1000,0)*1000,1000),0))</f>
        <v/>
      </c>
      <c r="CO210" s="41" t="str">
        <f>IF(N210="","",IF(成就内容!E$124&lt;&gt;"",MAX(ROUNDUP(SMALL(N$169:N$218,$L210)/1000,0)*1000,1000),0))</f>
        <v/>
      </c>
      <c r="CP210" s="41" t="str">
        <f>IF(O210="","",IF(成就内容!F$124&lt;&gt;"",MAX(ROUNDUP(SMALL(O$169:O$218,$L210)/1000,0)*1000,1000),0))</f>
        <v/>
      </c>
      <c r="CQ210" s="41" t="str">
        <f>IF(P210="","",IF(成就内容!G$124&lt;&gt;"",MAX(ROUNDUP(SMALL(P$169:P$218,$L210)/1000,0)*1000,1000),0))</f>
        <v/>
      </c>
      <c r="CR210" s="41" t="str">
        <f>IF(Q210="","",IF(成就内容!H$124&lt;&gt;"",MAX(ROUNDUP(SMALL(Q$169:Q$218,$L210)/1000,0)*1000,1000),0))</f>
        <v/>
      </c>
      <c r="CS210" s="41" t="str">
        <f>IF(R210="","",IF(成就内容!I$124&lt;&gt;"",MAX(ROUNDUP(SMALL(R$169:R$218,$L210)/1000,0)*1000,1000),0))</f>
        <v/>
      </c>
      <c r="CT210" s="41" t="str">
        <f>IF(S210="","",IF(成就内容!J$124&lt;&gt;"",MAX(ROUNDUP(SMALL(S$169:S$218,$L210)/1000,0)*1000,1000),0))</f>
        <v/>
      </c>
      <c r="CU210" s="41" t="str">
        <f>IF(T210="","",IF(成就内容!K$124&lt;&gt;"",MAX(ROUNDUP(SMALL(T$169:T$218,$L210)/1000,0)*1000,1000),0))</f>
        <v/>
      </c>
      <c r="CV210" s="41" t="str">
        <f>IF(U210="","",IF(成就内容!L$124&lt;&gt;"",MAX(ROUNDUP(SMALL(U$169:U$218,$L210)/1000,0)*1000,1000),0))</f>
        <v/>
      </c>
      <c r="CW210" s="41" t="str">
        <f>IF(V210="","",IF(成就内容!M$124&lt;&gt;"",MAX(ROUNDUP(SMALL(V$169:V$218,$L210)/1000,0)*1000,1000),0))</f>
        <v/>
      </c>
      <c r="CX210" s="41" t="str">
        <f>IF(W210="","",IF(成就内容!N$124&lt;&gt;"",MAX(ROUNDUP(SMALL(W$169:W$218,$L210)/1000,0)*1000,1000),0))</f>
        <v/>
      </c>
      <c r="CY210" s="41" t="str">
        <f>IF(X210="","",IF(成就内容!O$124&lt;&gt;"",MAX(ROUNDUP(SMALL(X$169:X$218,$L210)/1000,0)*1000,1000),0))</f>
        <v/>
      </c>
      <c r="CZ210" s="41" t="str">
        <f>IF(Y210="","",IF(成就内容!P$124&lt;&gt;"",MAX(ROUNDUP(SMALL(Y$169:Y$218,$L210)/1000,0)*1000,1000),0))</f>
        <v/>
      </c>
      <c r="DA210" s="41" t="str">
        <f>IF(Z210="","",IF(成就内容!Q$124&lt;&gt;"",MAX(ROUNDUP(SMALL(Z$169:Z$218,$L210)/1000,0)*1000,1000),0))</f>
        <v/>
      </c>
      <c r="DB210" s="41" t="str">
        <f>IF(AA210="","",IF(成就内容!R$124&lt;&gt;"",MAX(ROUNDUP(SMALL(AA$169:AA$218,$L210)/1000,0)*1000,1000),0))</f>
        <v/>
      </c>
      <c r="DC210" s="41" t="str">
        <f>IF(AB210="","",IF(成就内容!S$124&lt;&gt;"",MAX(ROUNDUP(SMALL(AB$169:AB$218,$L210)/1000,0)*1000,1000),0))</f>
        <v/>
      </c>
      <c r="DD210" s="41" t="str">
        <f>IF(AC210="","",IF(成就内容!T$124&lt;&gt;"",MAX(ROUNDUP(SMALL(AC$169:AC$218,$L210)/1000,0)*1000,1000),0))</f>
        <v/>
      </c>
      <c r="DE210" s="41" t="str">
        <f>IF(AD210="","",IF(成就内容!U$124&lt;&gt;"",MAX(ROUNDUP(SMALL(AD$169:AD$218,$L210)/1000,0)*1000,1000),0))</f>
        <v/>
      </c>
      <c r="DF210" s="41" t="str">
        <f>IF(AE210="","",IF(成就内容!V$124&lt;&gt;"",MAX(ROUNDUP(SMALL(AE$169:AE$218,$L210)/1000,0)*1000,1000),0))</f>
        <v/>
      </c>
      <c r="DG210" s="41" t="str">
        <f>IF(AF210="","",IF(成就内容!W$124&lt;&gt;"",MAX(ROUNDUP(SMALL(AF$169:AF$218,$L210)/1000,0)*1000,1000),0))</f>
        <v/>
      </c>
      <c r="DH210" s="41" t="str">
        <f>IF(AG210="","",IF(成就内容!X$124&lt;&gt;"",MAX(ROUNDUP(SMALL(AG$169:AG$218,$L210)/1000,0)*1000,1000),0))</f>
        <v/>
      </c>
      <c r="DI210" s="41" t="str">
        <f>IF(AH210="","",IF(成就内容!Y$124&lt;&gt;"",MAX(ROUNDUP(SMALL(AH$169:AH$218,$L210)/1000,0)*1000,1000),0))</f>
        <v/>
      </c>
      <c r="DJ210" s="41" t="str">
        <f>IF(AI210="","",IF(成就内容!Z$124&lt;&gt;"",MAX(ROUNDUP(SMALL(AI$169:AI$218,$L210)/1000,0)*1000,1000),0))</f>
        <v/>
      </c>
      <c r="DK210" s="41" t="str">
        <f>IF(AJ210="","",IF(成就内容!AA$124&lt;&gt;"",MAX(ROUNDUP(SMALL(AJ$169:AJ$218,$L210)/1000,0)*1000,1000),0))</f>
        <v/>
      </c>
      <c r="DL210" s="41" t="str">
        <f>IF(AK210="","",IF(成就内容!AB$124&lt;&gt;"",MAX(ROUNDUP(SMALL(AK$169:AK$218,$L210)/1000,0)*1000,1000),0))</f>
        <v/>
      </c>
      <c r="DM210" s="41" t="str">
        <f>IF(AL210="","",IF(成就内容!AC$124&lt;&gt;"",MAX(ROUNDUP(SMALL(AL$169:AL$218,$L210)/1000,0)*1000,1000),0))</f>
        <v/>
      </c>
      <c r="DN210" s="41" t="str">
        <f>IF(AM210="","",IF(成就内容!AD$124&lt;&gt;"",MAX(ROUNDUP(SMALL(AM$169:AM$218,$L210)/1000,0)*1000,1000),0))</f>
        <v/>
      </c>
      <c r="DO210" s="41" t="str">
        <f>IF(AN210="","",IF(成就内容!AE$124&lt;&gt;"",MAX(ROUNDUP(SMALL(AN$169:AN$218,$L210)/1000,0)*1000,1000),0))</f>
        <v/>
      </c>
      <c r="DP210" s="41" t="str">
        <f>IF(AO210="","",IF(成就内容!AF$124&lt;&gt;"",MAX(ROUNDUP(SMALL(AO$169:AO$218,$L210)/1000,0)*1000,1000),0))</f>
        <v/>
      </c>
      <c r="DQ210" s="41" t="str">
        <f>IF(AP210="","",IF(成就内容!AG$124&lt;&gt;"",MAX(ROUNDUP(SMALL(AP$169:AP$218,$L210)/1000,0)*1000,1000),0))</f>
        <v/>
      </c>
      <c r="DR210" s="41" t="str">
        <f>IF(AQ210="","",IF(成就内容!AH$124&lt;&gt;"",MAX(ROUNDUP(SMALL(AQ$169:AQ$218,$L210)/1000,0)*1000,1000),0))</f>
        <v/>
      </c>
      <c r="DS210" s="41" t="str">
        <f>IF(AR210="","",IF(成就内容!AI$124&lt;&gt;"",MAX(ROUNDUP(SMALL(AR$169:AR$218,$L210)/1000,0)*1000,1000),0))</f>
        <v/>
      </c>
      <c r="DT210" s="41" t="str">
        <f>IF(AS210="","",IF(成就内容!AJ$124&lt;&gt;"",MAX(ROUNDUP(SMALL(AS$169:AS$218,$L210)/1000,0)*1000,1000),0))</f>
        <v/>
      </c>
      <c r="DU210" s="41" t="str">
        <f>IF(AT210="","",IF(成就内容!AK$124&lt;&gt;"",MAX(ROUNDUP(SMALL(AT$169:AT$218,$L210)/1000,0)*1000,1000),0))</f>
        <v/>
      </c>
      <c r="DV210" s="41" t="str">
        <f>IF(AU210="","",IF(成就内容!AL$124&lt;&gt;"",MAX(ROUNDUP(SMALL(AU$169:AU$218,$L210)/1000,0)*1000,1000),0))</f>
        <v/>
      </c>
      <c r="DW210" s="41" t="str">
        <f>IF(AV210="","",IF(成就内容!AM$124&lt;&gt;"",MAX(ROUNDUP(SMALL(AV$169:AV$218,$L210)/1000,0)*1000,1000),0))</f>
        <v/>
      </c>
      <c r="DX210" s="41" t="str">
        <f>IF(AW210="","",IF(成就内容!AN$124&lt;&gt;"",MAX(ROUNDUP(SMALL(AW$169:AW$218,$L210)/1000,0)*1000,1000),0))</f>
        <v/>
      </c>
      <c r="DY210" s="41" t="str">
        <f>IF(AX210="","",IF(成就内容!AO$124&lt;&gt;"",MAX(ROUNDUP(SMALL(AX$169:AX$218,$L210)/1000,0)*1000,1000),0))</f>
        <v/>
      </c>
      <c r="DZ210" s="41" t="str">
        <f>IF(AY210="","",IF(成就内容!AP$124&lt;&gt;"",MAX(ROUNDUP(SMALL(AY$169:AY$218,$L210)/1000,0)*1000,1000),0))</f>
        <v/>
      </c>
      <c r="EA210" s="41" t="str">
        <f>IF(AZ210="","",IF(成就内容!AQ$124&lt;&gt;"",MAX(ROUNDUP(SMALL(AZ$169:AZ$218,$L210)/1000,0)*1000,1000),0))</f>
        <v/>
      </c>
      <c r="EB210" s="41" t="str">
        <f>IF(BA210="","",IF(成就内容!AR$124&lt;&gt;"",MAX(ROUNDUP(SMALL(BA$169:BA$218,$L210)/1000,0)*1000,1000),0))</f>
        <v/>
      </c>
      <c r="EC210" s="41" t="str">
        <f>IF(BB210="","",IF(成就内容!AS$124&lt;&gt;"",MAX(ROUNDUP(SMALL(BB$169:BB$218,$L210)/1000,0)*1000,1000),0))</f>
        <v/>
      </c>
      <c r="ED210" s="41" t="str">
        <f>IF(BC210="","",IF(成就内容!AT$124&lt;&gt;"",MAX(ROUNDUP(SMALL(BC$169:BC$218,$L210)/1000,0)*1000,1000),0))</f>
        <v/>
      </c>
      <c r="EE210" s="41" t="str">
        <f>IF(BD210="","",IF(成就内容!AU$124&lt;&gt;"",MAX(ROUNDUP(SMALL(BD$169:BD$218,$L210)/1000,0)*1000,1000),0))</f>
        <v/>
      </c>
      <c r="EF210" s="41" t="str">
        <f>IF(BE210="","",IF(成就内容!AV$124&lt;&gt;"",MAX(ROUNDUP(SMALL(BE$169:BE$218,$L210)/1000,0)*1000,1000),0))</f>
        <v/>
      </c>
      <c r="EG210" s="41" t="str">
        <f>IF(BF210="","",IF(成就内容!AW$124&lt;&gt;"",MAX(ROUNDUP(SMALL(BF$169:BF$218,$L210)/1000,0)*1000,1000),0))</f>
        <v/>
      </c>
      <c r="EH210" s="41" t="str">
        <f>IF(BG210="","",IF(成就内容!AX$124&lt;&gt;"",MAX(ROUNDUP(SMALL(BG$169:BG$218,$L210)/1000,0)*1000,1000),0))</f>
        <v/>
      </c>
      <c r="EI210" s="41" t="str">
        <f>IF(BH210="","",IF(成就内容!AY$124&lt;&gt;"",MAX(ROUNDUP(SMALL(BH$169:BH$218,$L210)/1000,0)*1000,1000),0))</f>
        <v/>
      </c>
      <c r="EJ210" s="41" t="str">
        <f>IF(BI210="","",IF(成就内容!AZ$124&lt;&gt;"",MAX(ROUNDUP(SMALL(BI$169:BI$218,$L210)/1000,0)*1000,1000),0))</f>
        <v/>
      </c>
      <c r="EK210" s="41" t="str">
        <f>IF(BJ210="","",IF(成就内容!BA$124&lt;&gt;"",MAX(ROUNDUP(SMALL(BJ$169:BJ$218,$L210)/1000,0)*1000,1000),0))</f>
        <v/>
      </c>
      <c r="EL210" s="41" t="str">
        <f>IF(BK210="","",IF(成就内容!BB$124&lt;&gt;"",MAX(ROUNDUP(SMALL(BK$169:BK$218,$L210)/1000,0)*1000,1000),0))</f>
        <v/>
      </c>
      <c r="EM210" s="41" t="str">
        <f>IF(BL210="","",IF(成就内容!BC$124&lt;&gt;"",MAX(ROUNDUP(SMALL(BL$169:BL$218,$L210)/1000,0)*1000,1000),0))</f>
        <v/>
      </c>
      <c r="EN210" s="41" t="str">
        <f>IF(BM210="","",IF(成就内容!BD$124&lt;&gt;"",MAX(ROUNDUP(SMALL(BM$169:BM$218,$L210)/1000,0)*1000,1000),0))</f>
        <v/>
      </c>
      <c r="EO210" s="41" t="str">
        <f>IF(BN210="","",IF(成就内容!BE$124&lt;&gt;"",MAX(ROUNDUP(SMALL(BN$169:BN$218,$L210)/1000,0)*1000,1000),0))</f>
        <v/>
      </c>
      <c r="EP210" s="41" t="str">
        <f>IF(BO210="","",IF(成就内容!BF$124&lt;&gt;"",MAX(ROUNDUP(SMALL(BO$169:BO$218,$L210)/1000,0)*1000,1000),0))</f>
        <v/>
      </c>
      <c r="EQ210" s="41" t="str">
        <f>IF(BP210="","",IF(成就内容!BG$124&lt;&gt;"",MAX(ROUNDUP(SMALL(BP$169:BP$218,$L210)/1000,0)*1000,1000),0))</f>
        <v/>
      </c>
      <c r="ER210" s="41" t="str">
        <f>IF(BQ210="","",IF(成就内容!BH$124&lt;&gt;"",MAX(ROUNDUP(SMALL(BQ$169:BQ$218,$L210)/1000,0)*1000,1000),0))</f>
        <v/>
      </c>
      <c r="ES210" s="41" t="str">
        <f>IF(BR210="","",IF(成就内容!BI$124&lt;&gt;"",MAX(ROUNDUP(SMALL(BR$169:BR$218,$L210)/1000,0)*1000,1000),0))</f>
        <v/>
      </c>
      <c r="ET210" s="41">
        <f>IF(BS210="","",IF(成就内容!BJ$124&lt;&gt;"",MAX(ROUNDUP(SMALL(BS$169:BS$218,$L210)/1000,0)*1000,1000),0))</f>
        <v>0</v>
      </c>
      <c r="EU210" s="41" t="str">
        <f>IF(BT210="","",IF(成就内容!BK$124&lt;&gt;"",MAX(ROUNDUP(SMALL(BT$169:BT$218,$L210)/1000,0)*1000,1000),0))</f>
        <v/>
      </c>
      <c r="EV210" s="41" t="str">
        <f>IF(BU210="","",IF(成就内容!BL$124&lt;&gt;"",MAX(ROUNDUP(SMALL(BU$169:BU$218,$L210)/1000,0)*1000,1000),0))</f>
        <v/>
      </c>
      <c r="EW210" s="41">
        <f>IF(BV210="","",IF(成就内容!BM$124&lt;&gt;"",MAX(ROUNDUP(SMALL(BV$169:BV$218,$L210)/1000,0)*1000,1000),0))</f>
        <v>0</v>
      </c>
      <c r="EX210" s="41" t="str">
        <f>IF(BW210="","",IF(成就内容!BN$124&lt;&gt;"",MAX(ROUNDUP(SMALL(BW$169:BW$218,$L210)/1000,0)*1000,1000),0))</f>
        <v/>
      </c>
      <c r="EY210" s="41">
        <f>IF(BX210="","",IF(成就内容!BO$124&lt;&gt;"",MAX(ROUNDUP(SMALL(BX$169:BX$218,$L210)/1000,0)*1000,1000),0))</f>
        <v>0</v>
      </c>
      <c r="EZ210" s="41">
        <f>IF(BY210="","",IF(成就内容!BP$124&lt;&gt;"",MAX(ROUNDUP(SMALL(BY$169:BY$218,$L210)/1000,0)*1000,1000),0))</f>
        <v>0</v>
      </c>
      <c r="FA210" s="41">
        <f>IF(BZ210="","",IF(成就内容!BQ$124&lt;&gt;"",MAX(ROUNDUP(SMALL(BZ$169:BZ$218,$L210)/1000,0)*1000,1000),0))</f>
        <v>0</v>
      </c>
      <c r="FB210" s="41" t="str">
        <f>IF(CA210="","",IF(成就内容!BR$124&lt;&gt;"",MAX(ROUNDUP(SMALL(CA$169:CA$218,$L210)/1000,0)*1000,1000),0))</f>
        <v/>
      </c>
      <c r="FC210" s="41" t="str">
        <f>IF(CB210="","",IF(成就内容!BS$124&lt;&gt;"",MAX(ROUNDUP(SMALL(CB$169:CB$218,$L210)/1000,0)*1000,1000),0))</f>
        <v/>
      </c>
      <c r="FD210" s="41">
        <f>IF(CC210="","",IF(成就内容!BT$124&lt;&gt;"",MAX(ROUNDUP(SMALL(CC$169:CC$218,$L210)/1000,0)*1000,1000),0))</f>
        <v>0</v>
      </c>
      <c r="FE210" s="41">
        <f>IF(CD210="","",IF(成就内容!BU$124&lt;&gt;"",MAX(ROUNDUP(SMALL(CD$169:CD$218,$L210)/1000,0)*1000,1000),0))</f>
        <v>0</v>
      </c>
      <c r="FF210" s="41" t="str">
        <f>IF(CE210="","",IF(成就内容!BV$124&lt;&gt;"",MAX(ROUNDUP(SMALL(CE$169:CE$218,$L210)/1000,0)*1000,1000),0))</f>
        <v/>
      </c>
      <c r="FG210" s="41" t="str">
        <f>IF(CF210="","",IF(成就内容!BW$124&lt;&gt;"",MAX(ROUNDUP(SMALL(CF$169:CF$218,$L210)/1000,0)*1000,1000),0))</f>
        <v/>
      </c>
      <c r="FH210" s="41" t="str">
        <f>IF(CG210="","",IF(成就内容!BX$124&lt;&gt;"",MAX(ROUNDUP(SMALL(CG$169:CG$218,$L210)/1000,0)*1000,1000),0))</f>
        <v/>
      </c>
      <c r="FI210" s="41" t="str">
        <f>IF(CH210="","",IF(成就内容!BY$124&lt;&gt;"",MAX(ROUNDUP(SMALL(CH$169:CH$218,$L210)/1000,0)*1000,1000),0))</f>
        <v/>
      </c>
      <c r="FJ210" s="41" t="str">
        <f>IF(CI210="","",IF(成就内容!BZ$124&lt;&gt;"",MAX(ROUNDUP(SMALL(CI$169:CI$218,$L210)/1000,0)*1000,1000),0))</f>
        <v/>
      </c>
    </row>
    <row r="211" spans="10:166" s="96" customFormat="1" x14ac:dyDescent="0.15">
      <c r="J211" s="19"/>
      <c r="L211" s="43">
        <v>43</v>
      </c>
      <c r="M211" s="41" t="str">
        <f>IF(成就内容!D49="","",INDEX($F$4:$F$178*成就内容!D$124/SUM(成就内容!$D$124:$BZ$124),成就内容!D105,1)-SUM(M$169:M210))</f>
        <v/>
      </c>
      <c r="N211" s="41" t="str">
        <f>IF(成就内容!E49="","",INDEX($F$4:$F$178*成就内容!E$124/SUM(成就内容!$D$124:$BZ$124),成就内容!E105,1)-SUM(N$169:N210))</f>
        <v/>
      </c>
      <c r="O211" s="41" t="str">
        <f>IF(成就内容!F49="","",INDEX($F$4:$F$178*成就内容!F$124/SUM(成就内容!$D$124:$BZ$124),成就内容!F105,1)-SUM(O$169:O210))</f>
        <v/>
      </c>
      <c r="P211" s="41" t="str">
        <f>IF(成就内容!G49="","",INDEX($F$4:$F$178*成就内容!G$124/SUM(成就内容!$D$124:$BZ$124),成就内容!G105,1)-SUM(P$169:P210))</f>
        <v/>
      </c>
      <c r="Q211" s="41" t="str">
        <f>IF(成就内容!H49="","",INDEX($F$4:$F$178*成就内容!H$124/SUM(成就内容!$D$124:$BZ$124),成就内容!H105,1)-SUM(Q$169:Q210))</f>
        <v/>
      </c>
      <c r="R211" s="41" t="str">
        <f>IF(成就内容!I49="","",INDEX($F$4:$F$178*成就内容!I$124/SUM(成就内容!$D$124:$BZ$124),成就内容!I105,1)-SUM(R$169:R210))</f>
        <v/>
      </c>
      <c r="S211" s="41" t="str">
        <f>IF(成就内容!J49="","",INDEX($F$4:$F$178*成就内容!J$124/SUM(成就内容!$D$124:$BZ$124),成就内容!J105,1)-SUM(S$169:S210))</f>
        <v/>
      </c>
      <c r="T211" s="41" t="str">
        <f>IF(成就内容!K49="","",INDEX($F$4:$F$178*成就内容!K$124/SUM(成就内容!$D$124:$BZ$124),成就内容!K105,1)-SUM(T$169:T210))</f>
        <v/>
      </c>
      <c r="U211" s="41" t="str">
        <f>IF(成就内容!L49="","",INDEX($F$4:$F$178*成就内容!L$124/SUM(成就内容!$D$124:$BZ$124),成就内容!L105,1)-SUM(U$169:U210))</f>
        <v/>
      </c>
      <c r="V211" s="41" t="str">
        <f>IF(成就内容!M49="","",INDEX($F$4:$F$178*成就内容!M$124/SUM(成就内容!$D$124:$BZ$124),成就内容!M105,1)-SUM(V$169:V210))</f>
        <v/>
      </c>
      <c r="W211" s="41" t="str">
        <f>IF(成就内容!N49="","",INDEX($F$4:$F$178*成就内容!N$124/SUM(成就内容!$D$124:$BZ$124),成就内容!N105,1)-SUM(W$169:W210))</f>
        <v/>
      </c>
      <c r="X211" s="41" t="str">
        <f>IF(成就内容!O49="","",INDEX($F$4:$F$178*成就内容!O$124/SUM(成就内容!$D$124:$BZ$124),成就内容!O105,1)-SUM(X$169:X210))</f>
        <v/>
      </c>
      <c r="Y211" s="41" t="str">
        <f>IF(成就内容!P49="","",INDEX($F$4:$F$178*成就内容!P$124/SUM(成就内容!$D$124:$BZ$124),成就内容!P105,1)-SUM(Y$169:Y210))</f>
        <v/>
      </c>
      <c r="Z211" s="41" t="str">
        <f>IF(成就内容!Q49="","",INDEX($F$4:$F$178*成就内容!Q$124/SUM(成就内容!$D$124:$BZ$124),成就内容!Q105,1)-SUM(Z$169:Z210))</f>
        <v/>
      </c>
      <c r="AA211" s="41" t="str">
        <f>IF(成就内容!R49="","",INDEX($F$4:$F$178*成就内容!R$124/SUM(成就内容!$D$124:$BZ$124),成就内容!R105,1)-SUM(AA$169:AA210))</f>
        <v/>
      </c>
      <c r="AB211" s="41" t="str">
        <f>IF(成就内容!S49="","",INDEX($F$4:$F$178*成就内容!S$124/SUM(成就内容!$D$124:$BZ$124),成就内容!S105,1)-SUM(AB$169:AB210))</f>
        <v/>
      </c>
      <c r="AC211" s="41" t="str">
        <f>IF(成就内容!T49="","",INDEX($F$4:$F$178*成就内容!T$124/SUM(成就内容!$D$124:$BZ$124),成就内容!T105,1)-SUM(AC$169:AC210))</f>
        <v/>
      </c>
      <c r="AD211" s="41" t="str">
        <f>IF(成就内容!U49="","",INDEX($F$4:$F$178*成就内容!U$124/SUM(成就内容!$D$124:$BZ$124),成就内容!U105,1)-SUM(AD$169:AD210))</f>
        <v/>
      </c>
      <c r="AE211" s="41" t="str">
        <f>IF(成就内容!V49="","",INDEX($F$4:$F$178*成就内容!V$124/SUM(成就内容!$D$124:$BZ$124),成就内容!V105,1)-SUM(AE$169:AE210))</f>
        <v/>
      </c>
      <c r="AF211" s="41" t="str">
        <f>IF(成就内容!W49="","",INDEX($F$4:$F$178*成就内容!W$124/SUM(成就内容!$D$124:$BZ$124),成就内容!W105,1)-SUM(AF$169:AF210))</f>
        <v/>
      </c>
      <c r="AG211" s="41" t="str">
        <f>IF(成就内容!X49="","",INDEX($F$4:$F$178*成就内容!X$124/SUM(成就内容!$D$124:$BZ$124),成就内容!X105,1)-SUM(AG$169:AG210))</f>
        <v/>
      </c>
      <c r="AH211" s="41" t="str">
        <f>IF(成就内容!Y49="","",INDEX($F$4:$F$178*成就内容!Y$124/SUM(成就内容!$D$124:$BZ$124),成就内容!Y105,1)-SUM(AH$169:AH210))</f>
        <v/>
      </c>
      <c r="AI211" s="41" t="str">
        <f>IF(成就内容!Z49="","",INDEX($F$4:$F$178*成就内容!Z$124/SUM(成就内容!$D$124:$BZ$124),成就内容!Z105,1)-SUM(AI$169:AI210))</f>
        <v/>
      </c>
      <c r="AJ211" s="41" t="str">
        <f>IF(成就内容!AA49="","",INDEX($F$4:$F$178*成就内容!AA$124/SUM(成就内容!$D$124:$BZ$124),成就内容!AA105,1)-SUM(AJ$169:AJ210))</f>
        <v/>
      </c>
      <c r="AK211" s="41" t="str">
        <f>IF(成就内容!AB49="","",INDEX($F$4:$F$178*成就内容!AB$124/SUM(成就内容!$D$124:$BZ$124),成就内容!AB105,1)-SUM(AK$169:AK210))</f>
        <v/>
      </c>
      <c r="AL211" s="41" t="str">
        <f>IF(成就内容!AC49="","",INDEX($F$4:$F$178*成就内容!AC$124/SUM(成就内容!$D$124:$BZ$124),成就内容!AC105,1)-SUM(AL$169:AL210))</f>
        <v/>
      </c>
      <c r="AM211" s="41" t="str">
        <f>IF(成就内容!AD49="","",INDEX($F$4:$F$178*成就内容!AD$124/SUM(成就内容!$D$124:$BZ$124),成就内容!AD105,1)-SUM(AM$169:AM210))</f>
        <v/>
      </c>
      <c r="AN211" s="41" t="str">
        <f>IF(成就内容!AE49="","",INDEX($F$4:$F$178*成就内容!AE$124/SUM(成就内容!$D$124:$BZ$124),成就内容!AE105,1)-SUM(AN$169:AN210))</f>
        <v/>
      </c>
      <c r="AO211" s="41" t="str">
        <f>IF(成就内容!AF49="","",INDEX($F$4:$F$178*成就内容!AF$124/SUM(成就内容!$D$124:$BZ$124),成就内容!AF105,1)-SUM(AO$169:AO210))</f>
        <v/>
      </c>
      <c r="AP211" s="41" t="str">
        <f>IF(成就内容!AG49="","",INDEX($F$4:$F$178*成就内容!AG$124/SUM(成就内容!$D$124:$BZ$124),成就内容!AG105,1)-SUM(AP$169:AP210))</f>
        <v/>
      </c>
      <c r="AQ211" s="41" t="str">
        <f>IF(成就内容!AH49="","",INDEX($F$4:$F$178*成就内容!AH$124/SUM(成就内容!$D$124:$BZ$124),成就内容!AH105,1)-SUM(AQ$169:AQ210))</f>
        <v/>
      </c>
      <c r="AR211" s="41" t="str">
        <f>IF(成就内容!AI49="","",INDEX($F$4:$F$178*成就内容!AI$124/SUM(成就内容!$D$124:$BZ$124),成就内容!AI105,1)-SUM(AR$169:AR210))</f>
        <v/>
      </c>
      <c r="AS211" s="41" t="str">
        <f>IF(成就内容!AJ49="","",INDEX($F$4:$F$178*成就内容!AJ$124/SUM(成就内容!$D$124:$BZ$124),成就内容!AJ105,1)-SUM(AS$169:AS210))</f>
        <v/>
      </c>
      <c r="AT211" s="41" t="str">
        <f>IF(成就内容!AK49="","",INDEX($F$4:$F$178*成就内容!AK$124/SUM(成就内容!$D$124:$BZ$124),成就内容!AK105,1)-SUM(AT$169:AT210))</f>
        <v/>
      </c>
      <c r="AU211" s="41" t="str">
        <f>IF(成就内容!AL49="","",INDEX($F$4:$F$178*成就内容!AL$124/SUM(成就内容!$D$124:$BZ$124),成就内容!AL105,1)-SUM(AU$169:AU210))</f>
        <v/>
      </c>
      <c r="AV211" s="41" t="str">
        <f>IF(成就内容!AM49="","",INDEX($F$4:$F$178*成就内容!AM$124/SUM(成就内容!$D$124:$BZ$124),成就内容!AM105,1)-SUM(AV$169:AV210))</f>
        <v/>
      </c>
      <c r="AW211" s="41" t="str">
        <f>IF(成就内容!AN49="","",INDEX($F$4:$F$178*成就内容!AN$124/SUM(成就内容!$D$124:$BZ$124),成就内容!AN105,1)-SUM(AW$169:AW210))</f>
        <v/>
      </c>
      <c r="AX211" s="41" t="str">
        <f>IF(成就内容!AO49="","",INDEX($F$4:$F$178*成就内容!AO$124/SUM(成就内容!$D$124:$BZ$124),成就内容!AO105,1)-SUM(AX$169:AX210))</f>
        <v/>
      </c>
      <c r="AY211" s="41" t="str">
        <f>IF(成就内容!AP49="","",INDEX($F$4:$F$178*成就内容!AP$124/SUM(成就内容!$D$124:$BZ$124),成就内容!AP105,1)-SUM(AY$169:AY210))</f>
        <v/>
      </c>
      <c r="AZ211" s="41" t="str">
        <f>IF(成就内容!AQ49="","",INDEX($F$4:$F$178*成就内容!AQ$124/SUM(成就内容!$D$124:$BZ$124),成就内容!AQ105,1)-SUM(AZ$169:AZ210))</f>
        <v/>
      </c>
      <c r="BA211" s="41" t="str">
        <f>IF(成就内容!AR49="","",INDEX($F$4:$F$178*成就内容!AR$124/SUM(成就内容!$D$124:$BZ$124),成就内容!AR105,1)-SUM(BA$169:BA210))</f>
        <v/>
      </c>
      <c r="BB211" s="41" t="str">
        <f>IF(成就内容!AS49="","",INDEX($F$4:$F$178*成就内容!AS$124/SUM(成就内容!$D$124:$BZ$124),成就内容!AS105,1)-SUM(BB$169:BB210))</f>
        <v/>
      </c>
      <c r="BC211" s="41" t="str">
        <f>IF(成就内容!AT49="","",INDEX($F$4:$F$178*成就内容!AT$124/SUM(成就内容!$D$124:$BZ$124),成就内容!AT105,1)-SUM(BC$169:BC210))</f>
        <v/>
      </c>
      <c r="BD211" s="41" t="str">
        <f>IF(成就内容!AU49="","",INDEX($F$4:$F$178*成就内容!AU$124/SUM(成就内容!$D$124:$BZ$124),成就内容!AU105,1)-SUM(BD$169:BD210))</f>
        <v/>
      </c>
      <c r="BE211" s="41" t="str">
        <f>IF(成就内容!AV49="","",INDEX($F$4:$F$178*成就内容!AV$124/SUM(成就内容!$D$124:$BZ$124),成就内容!AV105,1)-SUM(BE$169:BE210))</f>
        <v/>
      </c>
      <c r="BF211" s="41" t="str">
        <f>IF(成就内容!AW49="","",INDEX($F$4:$F$178*成就内容!AW$124/SUM(成就内容!$D$124:$BZ$124),成就内容!AW105,1)-SUM(BF$169:BF210))</f>
        <v/>
      </c>
      <c r="BG211" s="41" t="str">
        <f>IF(成就内容!AX49="","",INDEX($F$4:$F$178*成就内容!AX$124/SUM(成就内容!$D$124:$BZ$124),成就内容!AX105,1)-SUM(BG$169:BG210))</f>
        <v/>
      </c>
      <c r="BH211" s="41" t="str">
        <f>IF(成就内容!AY49="","",INDEX($F$4:$F$178*成就内容!AY$124/SUM(成就内容!$D$124:$BZ$124),成就内容!AY105,1)-SUM(BH$169:BH210))</f>
        <v/>
      </c>
      <c r="BI211" s="41" t="str">
        <f>IF(成就内容!AZ49="","",INDEX($F$4:$F$178*成就内容!AZ$124/SUM(成就内容!$D$124:$BZ$124),成就内容!AZ105,1)-SUM(BI$169:BI210))</f>
        <v/>
      </c>
      <c r="BJ211" s="41" t="str">
        <f>IF(成就内容!BA49="","",INDEX($F$4:$F$178*成就内容!BA$124/SUM(成就内容!$D$124:$BZ$124),成就内容!BA105,1)-SUM(BJ$169:BJ210))</f>
        <v/>
      </c>
      <c r="BK211" s="41" t="str">
        <f>IF(成就内容!BB49="","",INDEX($F$4:$F$178*成就内容!BB$124/SUM(成就内容!$D$124:$BZ$124),成就内容!BB105,1)-SUM(BK$169:BK210))</f>
        <v/>
      </c>
      <c r="BL211" s="41" t="str">
        <f>IF(成就内容!BC49="","",INDEX($F$4:$F$178*成就内容!BC$124/SUM(成就内容!$D$124:$BZ$124),成就内容!BC105,1)-SUM(BL$169:BL210))</f>
        <v/>
      </c>
      <c r="BM211" s="41" t="str">
        <f>IF(成就内容!BD49="","",INDEX($F$4:$F$178*成就内容!BD$124/SUM(成就内容!$D$124:$BZ$124),成就内容!BD105,1)-SUM(BM$169:BM210))</f>
        <v/>
      </c>
      <c r="BN211" s="41" t="str">
        <f>IF(成就内容!BE49="","",INDEX($F$4:$F$178*成就内容!BE$124/SUM(成就内容!$D$124:$BZ$124),成就内容!BE105,1)-SUM(BN$169:BN210))</f>
        <v/>
      </c>
      <c r="BO211" s="41" t="str">
        <f>IF(成就内容!BF49="","",INDEX($F$4:$F$178*成就内容!BF$124/SUM(成就内容!$D$124:$BZ$124),成就内容!BF105,1)-SUM(BO$169:BO210))</f>
        <v/>
      </c>
      <c r="BP211" s="41" t="str">
        <f>IF(成就内容!BG49="","",INDEX($F$4:$F$178*成就内容!BG$124/SUM(成就内容!$D$124:$BZ$124),成就内容!BG105,1)-SUM(BP$169:BP210))</f>
        <v/>
      </c>
      <c r="BQ211" s="41" t="str">
        <f>IF(成就内容!BH49="","",INDEX($F$4:$F$178*成就内容!BH$124/SUM(成就内容!$D$124:$BZ$124),成就内容!BH105,1)-SUM(BQ$169:BQ210))</f>
        <v/>
      </c>
      <c r="BR211" s="41" t="str">
        <f>IF(成就内容!BI49="","",INDEX($F$4:$F$178*成就内容!BI$124/SUM(成就内容!$D$124:$BZ$124),成就内容!BI105,1)-SUM(BR$169:BR210))</f>
        <v/>
      </c>
      <c r="BS211" s="41">
        <f>IF(成就内容!BJ49="","",INDEX($F$4:$F$178*成就内容!BJ$124/SUM(成就内容!$D$124:$BZ$124),成就内容!BJ105,1)-SUM(BS$169:BS210))</f>
        <v>0</v>
      </c>
      <c r="BT211" s="41" t="str">
        <f>IF(成就内容!BK49="","",INDEX($F$4:$F$178*成就内容!BK$124/SUM(成就内容!$D$124:$BZ$124),成就内容!BK105,1)-SUM(BT$169:BT210))</f>
        <v/>
      </c>
      <c r="BU211" s="41" t="str">
        <f>IF(成就内容!BL49="","",INDEX($F$4:$F$178*成就内容!BL$124/SUM(成就内容!$D$124:$BZ$124),成就内容!BL105,1)-SUM(BU$169:BU210))</f>
        <v/>
      </c>
      <c r="BV211" s="41">
        <f>IF(成就内容!BM49="","",INDEX($F$4:$F$178*成就内容!BM$124/SUM(成就内容!$D$124:$BZ$124),成就内容!BM105,1)-SUM(BV$169:BV210))</f>
        <v>0</v>
      </c>
      <c r="BW211" s="41" t="str">
        <f>IF(成就内容!BN49="","",INDEX($F$4:$F$178*成就内容!BN$124/SUM(成就内容!$D$124:$BZ$124),成就内容!BN105,1)-SUM(BW$169:BW210))</f>
        <v/>
      </c>
      <c r="BX211" s="41">
        <f>IF(成就内容!BO49="","",INDEX($F$4:$F$178*成就内容!BO$124/SUM(成就内容!$D$124:$BZ$124),成就内容!BO105,1)-SUM(BX$169:BX210))</f>
        <v>0</v>
      </c>
      <c r="BY211" s="41">
        <f>IF(成就内容!BP49="","",INDEX($F$4:$F$178*成就内容!BP$124/SUM(成就内容!$D$124:$BZ$124),成就内容!BP105,1)-SUM(BY$169:BY210))</f>
        <v>0</v>
      </c>
      <c r="BZ211" s="41">
        <f>IF(成就内容!BQ49="","",INDEX($F$4:$F$178*成就内容!BQ$124/SUM(成就内容!$D$124:$BZ$124),成就内容!BQ105,1)-SUM(BZ$169:BZ210))</f>
        <v>0</v>
      </c>
      <c r="CA211" s="41" t="str">
        <f>IF(成就内容!BR49="","",INDEX($F$4:$F$178*成就内容!BR$124/SUM(成就内容!$D$124:$BZ$124),成就内容!BR105,1)-SUM(CA$169:CA210))</f>
        <v/>
      </c>
      <c r="CB211" s="41" t="str">
        <f>IF(成就内容!BS49="","",INDEX($F$4:$F$178*成就内容!BS$124/SUM(成就内容!$D$124:$BZ$124),成就内容!BS105,1)-SUM(CB$169:CB210))</f>
        <v/>
      </c>
      <c r="CC211" s="41">
        <f>IF(成就内容!BT49="","",INDEX($F$4:$F$178*成就内容!BT$124/SUM(成就内容!$D$124:$BZ$124),成就内容!BT105,1)-SUM(CC$169:CC210))</f>
        <v>0</v>
      </c>
      <c r="CD211" s="41">
        <f>IF(成就内容!BU49="","",INDEX($F$4:$F$178*成就内容!BU$124/SUM(成就内容!$D$124:$BZ$124),成就内容!BU105,1)-SUM(CD$169:CD210))</f>
        <v>0</v>
      </c>
      <c r="CE211" s="41" t="str">
        <f>IF(成就内容!BV49="","",INDEX($F$4:$F$178*成就内容!BV$124/SUM(成就内容!$D$124:$BZ$124),成就内容!BV105,1)-SUM(CE$169:CE210))</f>
        <v/>
      </c>
      <c r="CF211" s="41" t="str">
        <f>IF(成就内容!BW49="","",INDEX($F$4:$F$178*成就内容!BW$124/SUM(成就内容!$D$124:$BZ$124),成就内容!BW105,1)-SUM(CF$169:CF210))</f>
        <v/>
      </c>
      <c r="CG211" s="41" t="str">
        <f>IF(成就内容!BX49="","",INDEX($F$4:$F$178*成就内容!BX$124/SUM(成就内容!$D$124:$BZ$124),成就内容!BX105,1)-SUM(CG$169:CG210))</f>
        <v/>
      </c>
      <c r="CH211" s="41" t="str">
        <f>IF(成就内容!BY49="","",INDEX($F$4:$F$178*成就内容!BY$124/SUM(成就内容!$D$124:$BZ$124),成就内容!BY105,1)-SUM(CH$169:CH210))</f>
        <v/>
      </c>
      <c r="CI211" s="41" t="str">
        <f>IF(成就内容!BZ49="","",INDEX($F$4:$F$178*成就内容!BZ$124/SUM(成就内容!$D$124:$BZ$124),成就内容!BZ105,1)-SUM(CI$169:CI210))</f>
        <v/>
      </c>
      <c r="CK211" s="19"/>
      <c r="CM211" s="43">
        <v>43</v>
      </c>
      <c r="CN211" s="41" t="str">
        <f>IF(M211="","",IF(成就内容!D$124&lt;&gt;"",MAX(ROUNDUP(SMALL(M$169:M$218,$L211)/1000,0)*1000,1000),0))</f>
        <v/>
      </c>
      <c r="CO211" s="41" t="str">
        <f>IF(N211="","",IF(成就内容!E$124&lt;&gt;"",MAX(ROUNDUP(SMALL(N$169:N$218,$L211)/1000,0)*1000,1000),0))</f>
        <v/>
      </c>
      <c r="CP211" s="41" t="str">
        <f>IF(O211="","",IF(成就内容!F$124&lt;&gt;"",MAX(ROUNDUP(SMALL(O$169:O$218,$L211)/1000,0)*1000,1000),0))</f>
        <v/>
      </c>
      <c r="CQ211" s="41" t="str">
        <f>IF(P211="","",IF(成就内容!G$124&lt;&gt;"",MAX(ROUNDUP(SMALL(P$169:P$218,$L211)/1000,0)*1000,1000),0))</f>
        <v/>
      </c>
      <c r="CR211" s="41" t="str">
        <f>IF(Q211="","",IF(成就内容!H$124&lt;&gt;"",MAX(ROUNDUP(SMALL(Q$169:Q$218,$L211)/1000,0)*1000,1000),0))</f>
        <v/>
      </c>
      <c r="CS211" s="41" t="str">
        <f>IF(R211="","",IF(成就内容!I$124&lt;&gt;"",MAX(ROUNDUP(SMALL(R$169:R$218,$L211)/1000,0)*1000,1000),0))</f>
        <v/>
      </c>
      <c r="CT211" s="41" t="str">
        <f>IF(S211="","",IF(成就内容!J$124&lt;&gt;"",MAX(ROUNDUP(SMALL(S$169:S$218,$L211)/1000,0)*1000,1000),0))</f>
        <v/>
      </c>
      <c r="CU211" s="41" t="str">
        <f>IF(T211="","",IF(成就内容!K$124&lt;&gt;"",MAX(ROUNDUP(SMALL(T$169:T$218,$L211)/1000,0)*1000,1000),0))</f>
        <v/>
      </c>
      <c r="CV211" s="41" t="str">
        <f>IF(U211="","",IF(成就内容!L$124&lt;&gt;"",MAX(ROUNDUP(SMALL(U$169:U$218,$L211)/1000,0)*1000,1000),0))</f>
        <v/>
      </c>
      <c r="CW211" s="41" t="str">
        <f>IF(V211="","",IF(成就内容!M$124&lt;&gt;"",MAX(ROUNDUP(SMALL(V$169:V$218,$L211)/1000,0)*1000,1000),0))</f>
        <v/>
      </c>
      <c r="CX211" s="41" t="str">
        <f>IF(W211="","",IF(成就内容!N$124&lt;&gt;"",MAX(ROUNDUP(SMALL(W$169:W$218,$L211)/1000,0)*1000,1000),0))</f>
        <v/>
      </c>
      <c r="CY211" s="41" t="str">
        <f>IF(X211="","",IF(成就内容!O$124&lt;&gt;"",MAX(ROUNDUP(SMALL(X$169:X$218,$L211)/1000,0)*1000,1000),0))</f>
        <v/>
      </c>
      <c r="CZ211" s="41" t="str">
        <f>IF(Y211="","",IF(成就内容!P$124&lt;&gt;"",MAX(ROUNDUP(SMALL(Y$169:Y$218,$L211)/1000,0)*1000,1000),0))</f>
        <v/>
      </c>
      <c r="DA211" s="41" t="str">
        <f>IF(Z211="","",IF(成就内容!Q$124&lt;&gt;"",MAX(ROUNDUP(SMALL(Z$169:Z$218,$L211)/1000,0)*1000,1000),0))</f>
        <v/>
      </c>
      <c r="DB211" s="41" t="str">
        <f>IF(AA211="","",IF(成就内容!R$124&lt;&gt;"",MAX(ROUNDUP(SMALL(AA$169:AA$218,$L211)/1000,0)*1000,1000),0))</f>
        <v/>
      </c>
      <c r="DC211" s="41" t="str">
        <f>IF(AB211="","",IF(成就内容!S$124&lt;&gt;"",MAX(ROUNDUP(SMALL(AB$169:AB$218,$L211)/1000,0)*1000,1000),0))</f>
        <v/>
      </c>
      <c r="DD211" s="41" t="str">
        <f>IF(AC211="","",IF(成就内容!T$124&lt;&gt;"",MAX(ROUNDUP(SMALL(AC$169:AC$218,$L211)/1000,0)*1000,1000),0))</f>
        <v/>
      </c>
      <c r="DE211" s="41" t="str">
        <f>IF(AD211="","",IF(成就内容!U$124&lt;&gt;"",MAX(ROUNDUP(SMALL(AD$169:AD$218,$L211)/1000,0)*1000,1000),0))</f>
        <v/>
      </c>
      <c r="DF211" s="41" t="str">
        <f>IF(AE211="","",IF(成就内容!V$124&lt;&gt;"",MAX(ROUNDUP(SMALL(AE$169:AE$218,$L211)/1000,0)*1000,1000),0))</f>
        <v/>
      </c>
      <c r="DG211" s="41" t="str">
        <f>IF(AF211="","",IF(成就内容!W$124&lt;&gt;"",MAX(ROUNDUP(SMALL(AF$169:AF$218,$L211)/1000,0)*1000,1000),0))</f>
        <v/>
      </c>
      <c r="DH211" s="41" t="str">
        <f>IF(AG211="","",IF(成就内容!X$124&lt;&gt;"",MAX(ROUNDUP(SMALL(AG$169:AG$218,$L211)/1000,0)*1000,1000),0))</f>
        <v/>
      </c>
      <c r="DI211" s="41" t="str">
        <f>IF(AH211="","",IF(成就内容!Y$124&lt;&gt;"",MAX(ROUNDUP(SMALL(AH$169:AH$218,$L211)/1000,0)*1000,1000),0))</f>
        <v/>
      </c>
      <c r="DJ211" s="41" t="str">
        <f>IF(AI211="","",IF(成就内容!Z$124&lt;&gt;"",MAX(ROUNDUP(SMALL(AI$169:AI$218,$L211)/1000,0)*1000,1000),0))</f>
        <v/>
      </c>
      <c r="DK211" s="41" t="str">
        <f>IF(AJ211="","",IF(成就内容!AA$124&lt;&gt;"",MAX(ROUNDUP(SMALL(AJ$169:AJ$218,$L211)/1000,0)*1000,1000),0))</f>
        <v/>
      </c>
      <c r="DL211" s="41" t="str">
        <f>IF(AK211="","",IF(成就内容!AB$124&lt;&gt;"",MAX(ROUNDUP(SMALL(AK$169:AK$218,$L211)/1000,0)*1000,1000),0))</f>
        <v/>
      </c>
      <c r="DM211" s="41" t="str">
        <f>IF(AL211="","",IF(成就内容!AC$124&lt;&gt;"",MAX(ROUNDUP(SMALL(AL$169:AL$218,$L211)/1000,0)*1000,1000),0))</f>
        <v/>
      </c>
      <c r="DN211" s="41" t="str">
        <f>IF(AM211="","",IF(成就内容!AD$124&lt;&gt;"",MAX(ROUNDUP(SMALL(AM$169:AM$218,$L211)/1000,0)*1000,1000),0))</f>
        <v/>
      </c>
      <c r="DO211" s="41" t="str">
        <f>IF(AN211="","",IF(成就内容!AE$124&lt;&gt;"",MAX(ROUNDUP(SMALL(AN$169:AN$218,$L211)/1000,0)*1000,1000),0))</f>
        <v/>
      </c>
      <c r="DP211" s="41" t="str">
        <f>IF(AO211="","",IF(成就内容!AF$124&lt;&gt;"",MAX(ROUNDUP(SMALL(AO$169:AO$218,$L211)/1000,0)*1000,1000),0))</f>
        <v/>
      </c>
      <c r="DQ211" s="41" t="str">
        <f>IF(AP211="","",IF(成就内容!AG$124&lt;&gt;"",MAX(ROUNDUP(SMALL(AP$169:AP$218,$L211)/1000,0)*1000,1000),0))</f>
        <v/>
      </c>
      <c r="DR211" s="41" t="str">
        <f>IF(AQ211="","",IF(成就内容!AH$124&lt;&gt;"",MAX(ROUNDUP(SMALL(AQ$169:AQ$218,$L211)/1000,0)*1000,1000),0))</f>
        <v/>
      </c>
      <c r="DS211" s="41" t="str">
        <f>IF(AR211="","",IF(成就内容!AI$124&lt;&gt;"",MAX(ROUNDUP(SMALL(AR$169:AR$218,$L211)/1000,0)*1000,1000),0))</f>
        <v/>
      </c>
      <c r="DT211" s="41" t="str">
        <f>IF(AS211="","",IF(成就内容!AJ$124&lt;&gt;"",MAX(ROUNDUP(SMALL(AS$169:AS$218,$L211)/1000,0)*1000,1000),0))</f>
        <v/>
      </c>
      <c r="DU211" s="41" t="str">
        <f>IF(AT211="","",IF(成就内容!AK$124&lt;&gt;"",MAX(ROUNDUP(SMALL(AT$169:AT$218,$L211)/1000,0)*1000,1000),0))</f>
        <v/>
      </c>
      <c r="DV211" s="41" t="str">
        <f>IF(AU211="","",IF(成就内容!AL$124&lt;&gt;"",MAX(ROUNDUP(SMALL(AU$169:AU$218,$L211)/1000,0)*1000,1000),0))</f>
        <v/>
      </c>
      <c r="DW211" s="41" t="str">
        <f>IF(AV211="","",IF(成就内容!AM$124&lt;&gt;"",MAX(ROUNDUP(SMALL(AV$169:AV$218,$L211)/1000,0)*1000,1000),0))</f>
        <v/>
      </c>
      <c r="DX211" s="41" t="str">
        <f>IF(AW211="","",IF(成就内容!AN$124&lt;&gt;"",MAX(ROUNDUP(SMALL(AW$169:AW$218,$L211)/1000,0)*1000,1000),0))</f>
        <v/>
      </c>
      <c r="DY211" s="41" t="str">
        <f>IF(AX211="","",IF(成就内容!AO$124&lt;&gt;"",MAX(ROUNDUP(SMALL(AX$169:AX$218,$L211)/1000,0)*1000,1000),0))</f>
        <v/>
      </c>
      <c r="DZ211" s="41" t="str">
        <f>IF(AY211="","",IF(成就内容!AP$124&lt;&gt;"",MAX(ROUNDUP(SMALL(AY$169:AY$218,$L211)/1000,0)*1000,1000),0))</f>
        <v/>
      </c>
      <c r="EA211" s="41" t="str">
        <f>IF(AZ211="","",IF(成就内容!AQ$124&lt;&gt;"",MAX(ROUNDUP(SMALL(AZ$169:AZ$218,$L211)/1000,0)*1000,1000),0))</f>
        <v/>
      </c>
      <c r="EB211" s="41" t="str">
        <f>IF(BA211="","",IF(成就内容!AR$124&lt;&gt;"",MAX(ROUNDUP(SMALL(BA$169:BA$218,$L211)/1000,0)*1000,1000),0))</f>
        <v/>
      </c>
      <c r="EC211" s="41" t="str">
        <f>IF(BB211="","",IF(成就内容!AS$124&lt;&gt;"",MAX(ROUNDUP(SMALL(BB$169:BB$218,$L211)/1000,0)*1000,1000),0))</f>
        <v/>
      </c>
      <c r="ED211" s="41" t="str">
        <f>IF(BC211="","",IF(成就内容!AT$124&lt;&gt;"",MAX(ROUNDUP(SMALL(BC$169:BC$218,$L211)/1000,0)*1000,1000),0))</f>
        <v/>
      </c>
      <c r="EE211" s="41" t="str">
        <f>IF(BD211="","",IF(成就内容!AU$124&lt;&gt;"",MAX(ROUNDUP(SMALL(BD$169:BD$218,$L211)/1000,0)*1000,1000),0))</f>
        <v/>
      </c>
      <c r="EF211" s="41" t="str">
        <f>IF(BE211="","",IF(成就内容!AV$124&lt;&gt;"",MAX(ROUNDUP(SMALL(BE$169:BE$218,$L211)/1000,0)*1000,1000),0))</f>
        <v/>
      </c>
      <c r="EG211" s="41" t="str">
        <f>IF(BF211="","",IF(成就内容!AW$124&lt;&gt;"",MAX(ROUNDUP(SMALL(BF$169:BF$218,$L211)/1000,0)*1000,1000),0))</f>
        <v/>
      </c>
      <c r="EH211" s="41" t="str">
        <f>IF(BG211="","",IF(成就内容!AX$124&lt;&gt;"",MAX(ROUNDUP(SMALL(BG$169:BG$218,$L211)/1000,0)*1000,1000),0))</f>
        <v/>
      </c>
      <c r="EI211" s="41" t="str">
        <f>IF(BH211="","",IF(成就内容!AY$124&lt;&gt;"",MAX(ROUNDUP(SMALL(BH$169:BH$218,$L211)/1000,0)*1000,1000),0))</f>
        <v/>
      </c>
      <c r="EJ211" s="41" t="str">
        <f>IF(BI211="","",IF(成就内容!AZ$124&lt;&gt;"",MAX(ROUNDUP(SMALL(BI$169:BI$218,$L211)/1000,0)*1000,1000),0))</f>
        <v/>
      </c>
      <c r="EK211" s="41" t="str">
        <f>IF(BJ211="","",IF(成就内容!BA$124&lt;&gt;"",MAX(ROUNDUP(SMALL(BJ$169:BJ$218,$L211)/1000,0)*1000,1000),0))</f>
        <v/>
      </c>
      <c r="EL211" s="41" t="str">
        <f>IF(BK211="","",IF(成就内容!BB$124&lt;&gt;"",MAX(ROUNDUP(SMALL(BK$169:BK$218,$L211)/1000,0)*1000,1000),0))</f>
        <v/>
      </c>
      <c r="EM211" s="41" t="str">
        <f>IF(BL211="","",IF(成就内容!BC$124&lt;&gt;"",MAX(ROUNDUP(SMALL(BL$169:BL$218,$L211)/1000,0)*1000,1000),0))</f>
        <v/>
      </c>
      <c r="EN211" s="41" t="str">
        <f>IF(BM211="","",IF(成就内容!BD$124&lt;&gt;"",MAX(ROUNDUP(SMALL(BM$169:BM$218,$L211)/1000,0)*1000,1000),0))</f>
        <v/>
      </c>
      <c r="EO211" s="41" t="str">
        <f>IF(BN211="","",IF(成就内容!BE$124&lt;&gt;"",MAX(ROUNDUP(SMALL(BN$169:BN$218,$L211)/1000,0)*1000,1000),0))</f>
        <v/>
      </c>
      <c r="EP211" s="41" t="str">
        <f>IF(BO211="","",IF(成就内容!BF$124&lt;&gt;"",MAX(ROUNDUP(SMALL(BO$169:BO$218,$L211)/1000,0)*1000,1000),0))</f>
        <v/>
      </c>
      <c r="EQ211" s="41" t="str">
        <f>IF(BP211="","",IF(成就内容!BG$124&lt;&gt;"",MAX(ROUNDUP(SMALL(BP$169:BP$218,$L211)/1000,0)*1000,1000),0))</f>
        <v/>
      </c>
      <c r="ER211" s="41" t="str">
        <f>IF(BQ211="","",IF(成就内容!BH$124&lt;&gt;"",MAX(ROUNDUP(SMALL(BQ$169:BQ$218,$L211)/1000,0)*1000,1000),0))</f>
        <v/>
      </c>
      <c r="ES211" s="41" t="str">
        <f>IF(BR211="","",IF(成就内容!BI$124&lt;&gt;"",MAX(ROUNDUP(SMALL(BR$169:BR$218,$L211)/1000,0)*1000,1000),0))</f>
        <v/>
      </c>
      <c r="ET211" s="41">
        <f>IF(BS211="","",IF(成就内容!BJ$124&lt;&gt;"",MAX(ROUNDUP(SMALL(BS$169:BS$218,$L211)/1000,0)*1000,1000),0))</f>
        <v>0</v>
      </c>
      <c r="EU211" s="41" t="str">
        <f>IF(BT211="","",IF(成就内容!BK$124&lt;&gt;"",MAX(ROUNDUP(SMALL(BT$169:BT$218,$L211)/1000,0)*1000,1000),0))</f>
        <v/>
      </c>
      <c r="EV211" s="41" t="str">
        <f>IF(BU211="","",IF(成就内容!BL$124&lt;&gt;"",MAX(ROUNDUP(SMALL(BU$169:BU$218,$L211)/1000,0)*1000,1000),0))</f>
        <v/>
      </c>
      <c r="EW211" s="41">
        <f>IF(BV211="","",IF(成就内容!BM$124&lt;&gt;"",MAX(ROUNDUP(SMALL(BV$169:BV$218,$L211)/1000,0)*1000,1000),0))</f>
        <v>0</v>
      </c>
      <c r="EX211" s="41" t="str">
        <f>IF(BW211="","",IF(成就内容!BN$124&lt;&gt;"",MAX(ROUNDUP(SMALL(BW$169:BW$218,$L211)/1000,0)*1000,1000),0))</f>
        <v/>
      </c>
      <c r="EY211" s="41">
        <f>IF(BX211="","",IF(成就内容!BO$124&lt;&gt;"",MAX(ROUNDUP(SMALL(BX$169:BX$218,$L211)/1000,0)*1000,1000),0))</f>
        <v>0</v>
      </c>
      <c r="EZ211" s="41">
        <f>IF(BY211="","",IF(成就内容!BP$124&lt;&gt;"",MAX(ROUNDUP(SMALL(BY$169:BY$218,$L211)/1000,0)*1000,1000),0))</f>
        <v>0</v>
      </c>
      <c r="FA211" s="41">
        <f>IF(BZ211="","",IF(成就内容!BQ$124&lt;&gt;"",MAX(ROUNDUP(SMALL(BZ$169:BZ$218,$L211)/1000,0)*1000,1000),0))</f>
        <v>0</v>
      </c>
      <c r="FB211" s="41" t="str">
        <f>IF(CA211="","",IF(成就内容!BR$124&lt;&gt;"",MAX(ROUNDUP(SMALL(CA$169:CA$218,$L211)/1000,0)*1000,1000),0))</f>
        <v/>
      </c>
      <c r="FC211" s="41" t="str">
        <f>IF(CB211="","",IF(成就内容!BS$124&lt;&gt;"",MAX(ROUNDUP(SMALL(CB$169:CB$218,$L211)/1000,0)*1000,1000),0))</f>
        <v/>
      </c>
      <c r="FD211" s="41">
        <f>IF(CC211="","",IF(成就内容!BT$124&lt;&gt;"",MAX(ROUNDUP(SMALL(CC$169:CC$218,$L211)/1000,0)*1000,1000),0))</f>
        <v>0</v>
      </c>
      <c r="FE211" s="41">
        <f>IF(CD211="","",IF(成就内容!BU$124&lt;&gt;"",MAX(ROUNDUP(SMALL(CD$169:CD$218,$L211)/1000,0)*1000,1000),0))</f>
        <v>0</v>
      </c>
      <c r="FF211" s="41" t="str">
        <f>IF(CE211="","",IF(成就内容!BV$124&lt;&gt;"",MAX(ROUNDUP(SMALL(CE$169:CE$218,$L211)/1000,0)*1000,1000),0))</f>
        <v/>
      </c>
      <c r="FG211" s="41" t="str">
        <f>IF(CF211="","",IF(成就内容!BW$124&lt;&gt;"",MAX(ROUNDUP(SMALL(CF$169:CF$218,$L211)/1000,0)*1000,1000),0))</f>
        <v/>
      </c>
      <c r="FH211" s="41" t="str">
        <f>IF(CG211="","",IF(成就内容!BX$124&lt;&gt;"",MAX(ROUNDUP(SMALL(CG$169:CG$218,$L211)/1000,0)*1000,1000),0))</f>
        <v/>
      </c>
      <c r="FI211" s="41" t="str">
        <f>IF(CH211="","",IF(成就内容!BY$124&lt;&gt;"",MAX(ROUNDUP(SMALL(CH$169:CH$218,$L211)/1000,0)*1000,1000),0))</f>
        <v/>
      </c>
      <c r="FJ211" s="41" t="str">
        <f>IF(CI211="","",IF(成就内容!BZ$124&lt;&gt;"",MAX(ROUNDUP(SMALL(CI$169:CI$218,$L211)/1000,0)*1000,1000),0))</f>
        <v/>
      </c>
    </row>
    <row r="212" spans="10:166" s="96" customFormat="1" x14ac:dyDescent="0.15">
      <c r="J212" s="19"/>
      <c r="L212" s="43">
        <v>44</v>
      </c>
      <c r="M212" s="41" t="str">
        <f>IF(成就内容!D50="","",INDEX($F$4:$F$178*成就内容!D$124/SUM(成就内容!$D$124:$BZ$124),成就内容!D106,1)-SUM(M$169:M211))</f>
        <v/>
      </c>
      <c r="N212" s="41" t="str">
        <f>IF(成就内容!E50="","",INDEX($F$4:$F$178*成就内容!E$124/SUM(成就内容!$D$124:$BZ$124),成就内容!E106,1)-SUM(N$169:N211))</f>
        <v/>
      </c>
      <c r="O212" s="41" t="str">
        <f>IF(成就内容!F50="","",INDEX($F$4:$F$178*成就内容!F$124/SUM(成就内容!$D$124:$BZ$124),成就内容!F106,1)-SUM(O$169:O211))</f>
        <v/>
      </c>
      <c r="P212" s="41" t="str">
        <f>IF(成就内容!G50="","",INDEX($F$4:$F$178*成就内容!G$124/SUM(成就内容!$D$124:$BZ$124),成就内容!G106,1)-SUM(P$169:P211))</f>
        <v/>
      </c>
      <c r="Q212" s="41" t="str">
        <f>IF(成就内容!H50="","",INDEX($F$4:$F$178*成就内容!H$124/SUM(成就内容!$D$124:$BZ$124),成就内容!H106,1)-SUM(Q$169:Q211))</f>
        <v/>
      </c>
      <c r="R212" s="41" t="str">
        <f>IF(成就内容!I50="","",INDEX($F$4:$F$178*成就内容!I$124/SUM(成就内容!$D$124:$BZ$124),成就内容!I106,1)-SUM(R$169:R211))</f>
        <v/>
      </c>
      <c r="S212" s="41" t="str">
        <f>IF(成就内容!J50="","",INDEX($F$4:$F$178*成就内容!J$124/SUM(成就内容!$D$124:$BZ$124),成就内容!J106,1)-SUM(S$169:S211))</f>
        <v/>
      </c>
      <c r="T212" s="41" t="str">
        <f>IF(成就内容!K50="","",INDEX($F$4:$F$178*成就内容!K$124/SUM(成就内容!$D$124:$BZ$124),成就内容!K106,1)-SUM(T$169:T211))</f>
        <v/>
      </c>
      <c r="U212" s="41" t="str">
        <f>IF(成就内容!L50="","",INDEX($F$4:$F$178*成就内容!L$124/SUM(成就内容!$D$124:$BZ$124),成就内容!L106,1)-SUM(U$169:U211))</f>
        <v/>
      </c>
      <c r="V212" s="41" t="str">
        <f>IF(成就内容!M50="","",INDEX($F$4:$F$178*成就内容!M$124/SUM(成就内容!$D$124:$BZ$124),成就内容!M106,1)-SUM(V$169:V211))</f>
        <v/>
      </c>
      <c r="W212" s="41" t="str">
        <f>IF(成就内容!N50="","",INDEX($F$4:$F$178*成就内容!N$124/SUM(成就内容!$D$124:$BZ$124),成就内容!N106,1)-SUM(W$169:W211))</f>
        <v/>
      </c>
      <c r="X212" s="41" t="str">
        <f>IF(成就内容!O50="","",INDEX($F$4:$F$178*成就内容!O$124/SUM(成就内容!$D$124:$BZ$124),成就内容!O106,1)-SUM(X$169:X211))</f>
        <v/>
      </c>
      <c r="Y212" s="41" t="str">
        <f>IF(成就内容!P50="","",INDEX($F$4:$F$178*成就内容!P$124/SUM(成就内容!$D$124:$BZ$124),成就内容!P106,1)-SUM(Y$169:Y211))</f>
        <v/>
      </c>
      <c r="Z212" s="41" t="str">
        <f>IF(成就内容!Q50="","",INDEX($F$4:$F$178*成就内容!Q$124/SUM(成就内容!$D$124:$BZ$124),成就内容!Q106,1)-SUM(Z$169:Z211))</f>
        <v/>
      </c>
      <c r="AA212" s="41" t="str">
        <f>IF(成就内容!R50="","",INDEX($F$4:$F$178*成就内容!R$124/SUM(成就内容!$D$124:$BZ$124),成就内容!R106,1)-SUM(AA$169:AA211))</f>
        <v/>
      </c>
      <c r="AB212" s="41" t="str">
        <f>IF(成就内容!S50="","",INDEX($F$4:$F$178*成就内容!S$124/SUM(成就内容!$D$124:$BZ$124),成就内容!S106,1)-SUM(AB$169:AB211))</f>
        <v/>
      </c>
      <c r="AC212" s="41" t="str">
        <f>IF(成就内容!T50="","",INDEX($F$4:$F$178*成就内容!T$124/SUM(成就内容!$D$124:$BZ$124),成就内容!T106,1)-SUM(AC$169:AC211))</f>
        <v/>
      </c>
      <c r="AD212" s="41" t="str">
        <f>IF(成就内容!U50="","",INDEX($F$4:$F$178*成就内容!U$124/SUM(成就内容!$D$124:$BZ$124),成就内容!U106,1)-SUM(AD$169:AD211))</f>
        <v/>
      </c>
      <c r="AE212" s="41" t="str">
        <f>IF(成就内容!V50="","",INDEX($F$4:$F$178*成就内容!V$124/SUM(成就内容!$D$124:$BZ$124),成就内容!V106,1)-SUM(AE$169:AE211))</f>
        <v/>
      </c>
      <c r="AF212" s="41" t="str">
        <f>IF(成就内容!W50="","",INDEX($F$4:$F$178*成就内容!W$124/SUM(成就内容!$D$124:$BZ$124),成就内容!W106,1)-SUM(AF$169:AF211))</f>
        <v/>
      </c>
      <c r="AG212" s="41" t="str">
        <f>IF(成就内容!X50="","",INDEX($F$4:$F$178*成就内容!X$124/SUM(成就内容!$D$124:$BZ$124),成就内容!X106,1)-SUM(AG$169:AG211))</f>
        <v/>
      </c>
      <c r="AH212" s="41" t="str">
        <f>IF(成就内容!Y50="","",INDEX($F$4:$F$178*成就内容!Y$124/SUM(成就内容!$D$124:$BZ$124),成就内容!Y106,1)-SUM(AH$169:AH211))</f>
        <v/>
      </c>
      <c r="AI212" s="41" t="str">
        <f>IF(成就内容!Z50="","",INDEX($F$4:$F$178*成就内容!Z$124/SUM(成就内容!$D$124:$BZ$124),成就内容!Z106,1)-SUM(AI$169:AI211))</f>
        <v/>
      </c>
      <c r="AJ212" s="41" t="str">
        <f>IF(成就内容!AA50="","",INDEX($F$4:$F$178*成就内容!AA$124/SUM(成就内容!$D$124:$BZ$124),成就内容!AA106,1)-SUM(AJ$169:AJ211))</f>
        <v/>
      </c>
      <c r="AK212" s="41" t="str">
        <f>IF(成就内容!AB50="","",INDEX($F$4:$F$178*成就内容!AB$124/SUM(成就内容!$D$124:$BZ$124),成就内容!AB106,1)-SUM(AK$169:AK211))</f>
        <v/>
      </c>
      <c r="AL212" s="41" t="str">
        <f>IF(成就内容!AC50="","",INDEX($F$4:$F$178*成就内容!AC$124/SUM(成就内容!$D$124:$BZ$124),成就内容!AC106,1)-SUM(AL$169:AL211))</f>
        <v/>
      </c>
      <c r="AM212" s="41" t="str">
        <f>IF(成就内容!AD50="","",INDEX($F$4:$F$178*成就内容!AD$124/SUM(成就内容!$D$124:$BZ$124),成就内容!AD106,1)-SUM(AM$169:AM211))</f>
        <v/>
      </c>
      <c r="AN212" s="41" t="str">
        <f>IF(成就内容!AE50="","",INDEX($F$4:$F$178*成就内容!AE$124/SUM(成就内容!$D$124:$BZ$124),成就内容!AE106,1)-SUM(AN$169:AN211))</f>
        <v/>
      </c>
      <c r="AO212" s="41" t="str">
        <f>IF(成就内容!AF50="","",INDEX($F$4:$F$178*成就内容!AF$124/SUM(成就内容!$D$124:$BZ$124),成就内容!AF106,1)-SUM(AO$169:AO211))</f>
        <v/>
      </c>
      <c r="AP212" s="41" t="str">
        <f>IF(成就内容!AG50="","",INDEX($F$4:$F$178*成就内容!AG$124/SUM(成就内容!$D$124:$BZ$124),成就内容!AG106,1)-SUM(AP$169:AP211))</f>
        <v/>
      </c>
      <c r="AQ212" s="41" t="str">
        <f>IF(成就内容!AH50="","",INDEX($F$4:$F$178*成就内容!AH$124/SUM(成就内容!$D$124:$BZ$124),成就内容!AH106,1)-SUM(AQ$169:AQ211))</f>
        <v/>
      </c>
      <c r="AR212" s="41" t="str">
        <f>IF(成就内容!AI50="","",INDEX($F$4:$F$178*成就内容!AI$124/SUM(成就内容!$D$124:$BZ$124),成就内容!AI106,1)-SUM(AR$169:AR211))</f>
        <v/>
      </c>
      <c r="AS212" s="41" t="str">
        <f>IF(成就内容!AJ50="","",INDEX($F$4:$F$178*成就内容!AJ$124/SUM(成就内容!$D$124:$BZ$124),成就内容!AJ106,1)-SUM(AS$169:AS211))</f>
        <v/>
      </c>
      <c r="AT212" s="41" t="str">
        <f>IF(成就内容!AK50="","",INDEX($F$4:$F$178*成就内容!AK$124/SUM(成就内容!$D$124:$BZ$124),成就内容!AK106,1)-SUM(AT$169:AT211))</f>
        <v/>
      </c>
      <c r="AU212" s="41" t="str">
        <f>IF(成就内容!AL50="","",INDEX($F$4:$F$178*成就内容!AL$124/SUM(成就内容!$D$124:$BZ$124),成就内容!AL106,1)-SUM(AU$169:AU211))</f>
        <v/>
      </c>
      <c r="AV212" s="41" t="str">
        <f>IF(成就内容!AM50="","",INDEX($F$4:$F$178*成就内容!AM$124/SUM(成就内容!$D$124:$BZ$124),成就内容!AM106,1)-SUM(AV$169:AV211))</f>
        <v/>
      </c>
      <c r="AW212" s="41" t="str">
        <f>IF(成就内容!AN50="","",INDEX($F$4:$F$178*成就内容!AN$124/SUM(成就内容!$D$124:$BZ$124),成就内容!AN106,1)-SUM(AW$169:AW211))</f>
        <v/>
      </c>
      <c r="AX212" s="41" t="str">
        <f>IF(成就内容!AO50="","",INDEX($F$4:$F$178*成就内容!AO$124/SUM(成就内容!$D$124:$BZ$124),成就内容!AO106,1)-SUM(AX$169:AX211))</f>
        <v/>
      </c>
      <c r="AY212" s="41" t="str">
        <f>IF(成就内容!AP50="","",INDEX($F$4:$F$178*成就内容!AP$124/SUM(成就内容!$D$124:$BZ$124),成就内容!AP106,1)-SUM(AY$169:AY211))</f>
        <v/>
      </c>
      <c r="AZ212" s="41" t="str">
        <f>IF(成就内容!AQ50="","",INDEX($F$4:$F$178*成就内容!AQ$124/SUM(成就内容!$D$124:$BZ$124),成就内容!AQ106,1)-SUM(AZ$169:AZ211))</f>
        <v/>
      </c>
      <c r="BA212" s="41" t="str">
        <f>IF(成就内容!AR50="","",INDEX($F$4:$F$178*成就内容!AR$124/SUM(成就内容!$D$124:$BZ$124),成就内容!AR106,1)-SUM(BA$169:BA211))</f>
        <v/>
      </c>
      <c r="BB212" s="41" t="str">
        <f>IF(成就内容!AS50="","",INDEX($F$4:$F$178*成就内容!AS$124/SUM(成就内容!$D$124:$BZ$124),成就内容!AS106,1)-SUM(BB$169:BB211))</f>
        <v/>
      </c>
      <c r="BC212" s="41" t="str">
        <f>IF(成就内容!AT50="","",INDEX($F$4:$F$178*成就内容!AT$124/SUM(成就内容!$D$124:$BZ$124),成就内容!AT106,1)-SUM(BC$169:BC211))</f>
        <v/>
      </c>
      <c r="BD212" s="41" t="str">
        <f>IF(成就内容!AU50="","",INDEX($F$4:$F$178*成就内容!AU$124/SUM(成就内容!$D$124:$BZ$124),成就内容!AU106,1)-SUM(BD$169:BD211))</f>
        <v/>
      </c>
      <c r="BE212" s="41" t="str">
        <f>IF(成就内容!AV50="","",INDEX($F$4:$F$178*成就内容!AV$124/SUM(成就内容!$D$124:$BZ$124),成就内容!AV106,1)-SUM(BE$169:BE211))</f>
        <v/>
      </c>
      <c r="BF212" s="41" t="str">
        <f>IF(成就内容!AW50="","",INDEX($F$4:$F$178*成就内容!AW$124/SUM(成就内容!$D$124:$BZ$124),成就内容!AW106,1)-SUM(BF$169:BF211))</f>
        <v/>
      </c>
      <c r="BG212" s="41" t="str">
        <f>IF(成就内容!AX50="","",INDEX($F$4:$F$178*成就内容!AX$124/SUM(成就内容!$D$124:$BZ$124),成就内容!AX106,1)-SUM(BG$169:BG211))</f>
        <v/>
      </c>
      <c r="BH212" s="41" t="str">
        <f>IF(成就内容!AY50="","",INDEX($F$4:$F$178*成就内容!AY$124/SUM(成就内容!$D$124:$BZ$124),成就内容!AY106,1)-SUM(BH$169:BH211))</f>
        <v/>
      </c>
      <c r="BI212" s="41" t="str">
        <f>IF(成就内容!AZ50="","",INDEX($F$4:$F$178*成就内容!AZ$124/SUM(成就内容!$D$124:$BZ$124),成就内容!AZ106,1)-SUM(BI$169:BI211))</f>
        <v/>
      </c>
      <c r="BJ212" s="41" t="str">
        <f>IF(成就内容!BA50="","",INDEX($F$4:$F$178*成就内容!BA$124/SUM(成就内容!$D$124:$BZ$124),成就内容!BA106,1)-SUM(BJ$169:BJ211))</f>
        <v/>
      </c>
      <c r="BK212" s="41" t="str">
        <f>IF(成就内容!BB50="","",INDEX($F$4:$F$178*成就内容!BB$124/SUM(成就内容!$D$124:$BZ$124),成就内容!BB106,1)-SUM(BK$169:BK211))</f>
        <v/>
      </c>
      <c r="BL212" s="41" t="str">
        <f>IF(成就内容!BC50="","",INDEX($F$4:$F$178*成就内容!BC$124/SUM(成就内容!$D$124:$BZ$124),成就内容!BC106,1)-SUM(BL$169:BL211))</f>
        <v/>
      </c>
      <c r="BM212" s="41" t="str">
        <f>IF(成就内容!BD50="","",INDEX($F$4:$F$178*成就内容!BD$124/SUM(成就内容!$D$124:$BZ$124),成就内容!BD106,1)-SUM(BM$169:BM211))</f>
        <v/>
      </c>
      <c r="BN212" s="41" t="str">
        <f>IF(成就内容!BE50="","",INDEX($F$4:$F$178*成就内容!BE$124/SUM(成就内容!$D$124:$BZ$124),成就内容!BE106,1)-SUM(BN$169:BN211))</f>
        <v/>
      </c>
      <c r="BO212" s="41" t="str">
        <f>IF(成就内容!BF50="","",INDEX($F$4:$F$178*成就内容!BF$124/SUM(成就内容!$D$124:$BZ$124),成就内容!BF106,1)-SUM(BO$169:BO211))</f>
        <v/>
      </c>
      <c r="BP212" s="41" t="str">
        <f>IF(成就内容!BG50="","",INDEX($F$4:$F$178*成就内容!BG$124/SUM(成就内容!$D$124:$BZ$124),成就内容!BG106,1)-SUM(BP$169:BP211))</f>
        <v/>
      </c>
      <c r="BQ212" s="41" t="str">
        <f>IF(成就内容!BH50="","",INDEX($F$4:$F$178*成就内容!BH$124/SUM(成就内容!$D$124:$BZ$124),成就内容!BH106,1)-SUM(BQ$169:BQ211))</f>
        <v/>
      </c>
      <c r="BR212" s="41" t="str">
        <f>IF(成就内容!BI50="","",INDEX($F$4:$F$178*成就内容!BI$124/SUM(成就内容!$D$124:$BZ$124),成就内容!BI106,1)-SUM(BR$169:BR211))</f>
        <v/>
      </c>
      <c r="BS212" s="41">
        <f>IF(成就内容!BJ50="","",INDEX($F$4:$F$178*成就内容!BJ$124/SUM(成就内容!$D$124:$BZ$124),成就内容!BJ106,1)-SUM(BS$169:BS211))</f>
        <v>0</v>
      </c>
      <c r="BT212" s="41" t="str">
        <f>IF(成就内容!BK50="","",INDEX($F$4:$F$178*成就内容!BK$124/SUM(成就内容!$D$124:$BZ$124),成就内容!BK106,1)-SUM(BT$169:BT211))</f>
        <v/>
      </c>
      <c r="BU212" s="41" t="str">
        <f>IF(成就内容!BL50="","",INDEX($F$4:$F$178*成就内容!BL$124/SUM(成就内容!$D$124:$BZ$124),成就内容!BL106,1)-SUM(BU$169:BU211))</f>
        <v/>
      </c>
      <c r="BV212" s="41">
        <f>IF(成就内容!BM50="","",INDEX($F$4:$F$178*成就内容!BM$124/SUM(成就内容!$D$124:$BZ$124),成就内容!BM106,1)-SUM(BV$169:BV211))</f>
        <v>0</v>
      </c>
      <c r="BW212" s="41" t="str">
        <f>IF(成就内容!BN50="","",INDEX($F$4:$F$178*成就内容!BN$124/SUM(成就内容!$D$124:$BZ$124),成就内容!BN106,1)-SUM(BW$169:BW211))</f>
        <v/>
      </c>
      <c r="BX212" s="41">
        <f>IF(成就内容!BO50="","",INDEX($F$4:$F$178*成就内容!BO$124/SUM(成就内容!$D$124:$BZ$124),成就内容!BO106,1)-SUM(BX$169:BX211))</f>
        <v>0</v>
      </c>
      <c r="BY212" s="41">
        <f>IF(成就内容!BP50="","",INDEX($F$4:$F$178*成就内容!BP$124/SUM(成就内容!$D$124:$BZ$124),成就内容!BP106,1)-SUM(BY$169:BY211))</f>
        <v>0</v>
      </c>
      <c r="BZ212" s="41">
        <f>IF(成就内容!BQ50="","",INDEX($F$4:$F$178*成就内容!BQ$124/SUM(成就内容!$D$124:$BZ$124),成就内容!BQ106,1)-SUM(BZ$169:BZ211))</f>
        <v>0</v>
      </c>
      <c r="CA212" s="41" t="str">
        <f>IF(成就内容!BR50="","",INDEX($F$4:$F$178*成就内容!BR$124/SUM(成就内容!$D$124:$BZ$124),成就内容!BR106,1)-SUM(CA$169:CA211))</f>
        <v/>
      </c>
      <c r="CB212" s="41" t="str">
        <f>IF(成就内容!BS50="","",INDEX($F$4:$F$178*成就内容!BS$124/SUM(成就内容!$D$124:$BZ$124),成就内容!BS106,1)-SUM(CB$169:CB211))</f>
        <v/>
      </c>
      <c r="CC212" s="41">
        <f>IF(成就内容!BT50="","",INDEX($F$4:$F$178*成就内容!BT$124/SUM(成就内容!$D$124:$BZ$124),成就内容!BT106,1)-SUM(CC$169:CC211))</f>
        <v>0</v>
      </c>
      <c r="CD212" s="41">
        <f>IF(成就内容!BU50="","",INDEX($F$4:$F$178*成就内容!BU$124/SUM(成就内容!$D$124:$BZ$124),成就内容!BU106,1)-SUM(CD$169:CD211))</f>
        <v>0</v>
      </c>
      <c r="CE212" s="41" t="str">
        <f>IF(成就内容!BV50="","",INDEX($F$4:$F$178*成就内容!BV$124/SUM(成就内容!$D$124:$BZ$124),成就内容!BV106,1)-SUM(CE$169:CE211))</f>
        <v/>
      </c>
      <c r="CF212" s="41" t="str">
        <f>IF(成就内容!BW50="","",INDEX($F$4:$F$178*成就内容!BW$124/SUM(成就内容!$D$124:$BZ$124),成就内容!BW106,1)-SUM(CF$169:CF211))</f>
        <v/>
      </c>
      <c r="CG212" s="41" t="str">
        <f>IF(成就内容!BX50="","",INDEX($F$4:$F$178*成就内容!BX$124/SUM(成就内容!$D$124:$BZ$124),成就内容!BX106,1)-SUM(CG$169:CG211))</f>
        <v/>
      </c>
      <c r="CH212" s="41" t="str">
        <f>IF(成就内容!BY50="","",INDEX($F$4:$F$178*成就内容!BY$124/SUM(成就内容!$D$124:$BZ$124),成就内容!BY106,1)-SUM(CH$169:CH211))</f>
        <v/>
      </c>
      <c r="CI212" s="41" t="str">
        <f>IF(成就内容!BZ50="","",INDEX($F$4:$F$178*成就内容!BZ$124/SUM(成就内容!$D$124:$BZ$124),成就内容!BZ106,1)-SUM(CI$169:CI211))</f>
        <v/>
      </c>
      <c r="CK212" s="19"/>
      <c r="CM212" s="43">
        <v>44</v>
      </c>
      <c r="CN212" s="41" t="str">
        <f>IF(M212="","",IF(成就内容!D$124&lt;&gt;"",MAX(ROUNDUP(SMALL(M$169:M$218,$L212)/1000,0)*1000,1000),0))</f>
        <v/>
      </c>
      <c r="CO212" s="41" t="str">
        <f>IF(N212="","",IF(成就内容!E$124&lt;&gt;"",MAX(ROUNDUP(SMALL(N$169:N$218,$L212)/1000,0)*1000,1000),0))</f>
        <v/>
      </c>
      <c r="CP212" s="41" t="str">
        <f>IF(O212="","",IF(成就内容!F$124&lt;&gt;"",MAX(ROUNDUP(SMALL(O$169:O$218,$L212)/1000,0)*1000,1000),0))</f>
        <v/>
      </c>
      <c r="CQ212" s="41" t="str">
        <f>IF(P212="","",IF(成就内容!G$124&lt;&gt;"",MAX(ROUNDUP(SMALL(P$169:P$218,$L212)/1000,0)*1000,1000),0))</f>
        <v/>
      </c>
      <c r="CR212" s="41" t="str">
        <f>IF(Q212="","",IF(成就内容!H$124&lt;&gt;"",MAX(ROUNDUP(SMALL(Q$169:Q$218,$L212)/1000,0)*1000,1000),0))</f>
        <v/>
      </c>
      <c r="CS212" s="41" t="str">
        <f>IF(R212="","",IF(成就内容!I$124&lt;&gt;"",MAX(ROUNDUP(SMALL(R$169:R$218,$L212)/1000,0)*1000,1000),0))</f>
        <v/>
      </c>
      <c r="CT212" s="41" t="str">
        <f>IF(S212="","",IF(成就内容!J$124&lt;&gt;"",MAX(ROUNDUP(SMALL(S$169:S$218,$L212)/1000,0)*1000,1000),0))</f>
        <v/>
      </c>
      <c r="CU212" s="41" t="str">
        <f>IF(T212="","",IF(成就内容!K$124&lt;&gt;"",MAX(ROUNDUP(SMALL(T$169:T$218,$L212)/1000,0)*1000,1000),0))</f>
        <v/>
      </c>
      <c r="CV212" s="41" t="str">
        <f>IF(U212="","",IF(成就内容!L$124&lt;&gt;"",MAX(ROUNDUP(SMALL(U$169:U$218,$L212)/1000,0)*1000,1000),0))</f>
        <v/>
      </c>
      <c r="CW212" s="41" t="str">
        <f>IF(V212="","",IF(成就内容!M$124&lt;&gt;"",MAX(ROUNDUP(SMALL(V$169:V$218,$L212)/1000,0)*1000,1000),0))</f>
        <v/>
      </c>
      <c r="CX212" s="41" t="str">
        <f>IF(W212="","",IF(成就内容!N$124&lt;&gt;"",MAX(ROUNDUP(SMALL(W$169:W$218,$L212)/1000,0)*1000,1000),0))</f>
        <v/>
      </c>
      <c r="CY212" s="41" t="str">
        <f>IF(X212="","",IF(成就内容!O$124&lt;&gt;"",MAX(ROUNDUP(SMALL(X$169:X$218,$L212)/1000,0)*1000,1000),0))</f>
        <v/>
      </c>
      <c r="CZ212" s="41" t="str">
        <f>IF(Y212="","",IF(成就内容!P$124&lt;&gt;"",MAX(ROUNDUP(SMALL(Y$169:Y$218,$L212)/1000,0)*1000,1000),0))</f>
        <v/>
      </c>
      <c r="DA212" s="41" t="str">
        <f>IF(Z212="","",IF(成就内容!Q$124&lt;&gt;"",MAX(ROUNDUP(SMALL(Z$169:Z$218,$L212)/1000,0)*1000,1000),0))</f>
        <v/>
      </c>
      <c r="DB212" s="41" t="str">
        <f>IF(AA212="","",IF(成就内容!R$124&lt;&gt;"",MAX(ROUNDUP(SMALL(AA$169:AA$218,$L212)/1000,0)*1000,1000),0))</f>
        <v/>
      </c>
      <c r="DC212" s="41" t="str">
        <f>IF(AB212="","",IF(成就内容!S$124&lt;&gt;"",MAX(ROUNDUP(SMALL(AB$169:AB$218,$L212)/1000,0)*1000,1000),0))</f>
        <v/>
      </c>
      <c r="DD212" s="41" t="str">
        <f>IF(AC212="","",IF(成就内容!T$124&lt;&gt;"",MAX(ROUNDUP(SMALL(AC$169:AC$218,$L212)/1000,0)*1000,1000),0))</f>
        <v/>
      </c>
      <c r="DE212" s="41" t="str">
        <f>IF(AD212="","",IF(成就内容!U$124&lt;&gt;"",MAX(ROUNDUP(SMALL(AD$169:AD$218,$L212)/1000,0)*1000,1000),0))</f>
        <v/>
      </c>
      <c r="DF212" s="41" t="str">
        <f>IF(AE212="","",IF(成就内容!V$124&lt;&gt;"",MAX(ROUNDUP(SMALL(AE$169:AE$218,$L212)/1000,0)*1000,1000),0))</f>
        <v/>
      </c>
      <c r="DG212" s="41" t="str">
        <f>IF(AF212="","",IF(成就内容!W$124&lt;&gt;"",MAX(ROUNDUP(SMALL(AF$169:AF$218,$L212)/1000,0)*1000,1000),0))</f>
        <v/>
      </c>
      <c r="DH212" s="41" t="str">
        <f>IF(AG212="","",IF(成就内容!X$124&lt;&gt;"",MAX(ROUNDUP(SMALL(AG$169:AG$218,$L212)/1000,0)*1000,1000),0))</f>
        <v/>
      </c>
      <c r="DI212" s="41" t="str">
        <f>IF(AH212="","",IF(成就内容!Y$124&lt;&gt;"",MAX(ROUNDUP(SMALL(AH$169:AH$218,$L212)/1000,0)*1000,1000),0))</f>
        <v/>
      </c>
      <c r="DJ212" s="41" t="str">
        <f>IF(AI212="","",IF(成就内容!Z$124&lt;&gt;"",MAX(ROUNDUP(SMALL(AI$169:AI$218,$L212)/1000,0)*1000,1000),0))</f>
        <v/>
      </c>
      <c r="DK212" s="41" t="str">
        <f>IF(AJ212="","",IF(成就内容!AA$124&lt;&gt;"",MAX(ROUNDUP(SMALL(AJ$169:AJ$218,$L212)/1000,0)*1000,1000),0))</f>
        <v/>
      </c>
      <c r="DL212" s="41" t="str">
        <f>IF(AK212="","",IF(成就内容!AB$124&lt;&gt;"",MAX(ROUNDUP(SMALL(AK$169:AK$218,$L212)/1000,0)*1000,1000),0))</f>
        <v/>
      </c>
      <c r="DM212" s="41" t="str">
        <f>IF(AL212="","",IF(成就内容!AC$124&lt;&gt;"",MAX(ROUNDUP(SMALL(AL$169:AL$218,$L212)/1000,0)*1000,1000),0))</f>
        <v/>
      </c>
      <c r="DN212" s="41" t="str">
        <f>IF(AM212="","",IF(成就内容!AD$124&lt;&gt;"",MAX(ROUNDUP(SMALL(AM$169:AM$218,$L212)/1000,0)*1000,1000),0))</f>
        <v/>
      </c>
      <c r="DO212" s="41" t="str">
        <f>IF(AN212="","",IF(成就内容!AE$124&lt;&gt;"",MAX(ROUNDUP(SMALL(AN$169:AN$218,$L212)/1000,0)*1000,1000),0))</f>
        <v/>
      </c>
      <c r="DP212" s="41" t="str">
        <f>IF(AO212="","",IF(成就内容!AF$124&lt;&gt;"",MAX(ROUNDUP(SMALL(AO$169:AO$218,$L212)/1000,0)*1000,1000),0))</f>
        <v/>
      </c>
      <c r="DQ212" s="41" t="str">
        <f>IF(AP212="","",IF(成就内容!AG$124&lt;&gt;"",MAX(ROUNDUP(SMALL(AP$169:AP$218,$L212)/1000,0)*1000,1000),0))</f>
        <v/>
      </c>
      <c r="DR212" s="41" t="str">
        <f>IF(AQ212="","",IF(成就内容!AH$124&lt;&gt;"",MAX(ROUNDUP(SMALL(AQ$169:AQ$218,$L212)/1000,0)*1000,1000),0))</f>
        <v/>
      </c>
      <c r="DS212" s="41" t="str">
        <f>IF(AR212="","",IF(成就内容!AI$124&lt;&gt;"",MAX(ROUNDUP(SMALL(AR$169:AR$218,$L212)/1000,0)*1000,1000),0))</f>
        <v/>
      </c>
      <c r="DT212" s="41" t="str">
        <f>IF(AS212="","",IF(成就内容!AJ$124&lt;&gt;"",MAX(ROUNDUP(SMALL(AS$169:AS$218,$L212)/1000,0)*1000,1000),0))</f>
        <v/>
      </c>
      <c r="DU212" s="41" t="str">
        <f>IF(AT212="","",IF(成就内容!AK$124&lt;&gt;"",MAX(ROUNDUP(SMALL(AT$169:AT$218,$L212)/1000,0)*1000,1000),0))</f>
        <v/>
      </c>
      <c r="DV212" s="41" t="str">
        <f>IF(AU212="","",IF(成就内容!AL$124&lt;&gt;"",MAX(ROUNDUP(SMALL(AU$169:AU$218,$L212)/1000,0)*1000,1000),0))</f>
        <v/>
      </c>
      <c r="DW212" s="41" t="str">
        <f>IF(AV212="","",IF(成就内容!AM$124&lt;&gt;"",MAX(ROUNDUP(SMALL(AV$169:AV$218,$L212)/1000,0)*1000,1000),0))</f>
        <v/>
      </c>
      <c r="DX212" s="41" t="str">
        <f>IF(AW212="","",IF(成就内容!AN$124&lt;&gt;"",MAX(ROUNDUP(SMALL(AW$169:AW$218,$L212)/1000,0)*1000,1000),0))</f>
        <v/>
      </c>
      <c r="DY212" s="41" t="str">
        <f>IF(AX212="","",IF(成就内容!AO$124&lt;&gt;"",MAX(ROUNDUP(SMALL(AX$169:AX$218,$L212)/1000,0)*1000,1000),0))</f>
        <v/>
      </c>
      <c r="DZ212" s="41" t="str">
        <f>IF(AY212="","",IF(成就内容!AP$124&lt;&gt;"",MAX(ROUNDUP(SMALL(AY$169:AY$218,$L212)/1000,0)*1000,1000),0))</f>
        <v/>
      </c>
      <c r="EA212" s="41" t="str">
        <f>IF(AZ212="","",IF(成就内容!AQ$124&lt;&gt;"",MAX(ROUNDUP(SMALL(AZ$169:AZ$218,$L212)/1000,0)*1000,1000),0))</f>
        <v/>
      </c>
      <c r="EB212" s="41" t="str">
        <f>IF(BA212="","",IF(成就内容!AR$124&lt;&gt;"",MAX(ROUNDUP(SMALL(BA$169:BA$218,$L212)/1000,0)*1000,1000),0))</f>
        <v/>
      </c>
      <c r="EC212" s="41" t="str">
        <f>IF(BB212="","",IF(成就内容!AS$124&lt;&gt;"",MAX(ROUNDUP(SMALL(BB$169:BB$218,$L212)/1000,0)*1000,1000),0))</f>
        <v/>
      </c>
      <c r="ED212" s="41" t="str">
        <f>IF(BC212="","",IF(成就内容!AT$124&lt;&gt;"",MAX(ROUNDUP(SMALL(BC$169:BC$218,$L212)/1000,0)*1000,1000),0))</f>
        <v/>
      </c>
      <c r="EE212" s="41" t="str">
        <f>IF(BD212="","",IF(成就内容!AU$124&lt;&gt;"",MAX(ROUNDUP(SMALL(BD$169:BD$218,$L212)/1000,0)*1000,1000),0))</f>
        <v/>
      </c>
      <c r="EF212" s="41" t="str">
        <f>IF(BE212="","",IF(成就内容!AV$124&lt;&gt;"",MAX(ROUNDUP(SMALL(BE$169:BE$218,$L212)/1000,0)*1000,1000),0))</f>
        <v/>
      </c>
      <c r="EG212" s="41" t="str">
        <f>IF(BF212="","",IF(成就内容!AW$124&lt;&gt;"",MAX(ROUNDUP(SMALL(BF$169:BF$218,$L212)/1000,0)*1000,1000),0))</f>
        <v/>
      </c>
      <c r="EH212" s="41" t="str">
        <f>IF(BG212="","",IF(成就内容!AX$124&lt;&gt;"",MAX(ROUNDUP(SMALL(BG$169:BG$218,$L212)/1000,0)*1000,1000),0))</f>
        <v/>
      </c>
      <c r="EI212" s="41" t="str">
        <f>IF(BH212="","",IF(成就内容!AY$124&lt;&gt;"",MAX(ROUNDUP(SMALL(BH$169:BH$218,$L212)/1000,0)*1000,1000),0))</f>
        <v/>
      </c>
      <c r="EJ212" s="41" t="str">
        <f>IF(BI212="","",IF(成就内容!AZ$124&lt;&gt;"",MAX(ROUNDUP(SMALL(BI$169:BI$218,$L212)/1000,0)*1000,1000),0))</f>
        <v/>
      </c>
      <c r="EK212" s="41" t="str">
        <f>IF(BJ212="","",IF(成就内容!BA$124&lt;&gt;"",MAX(ROUNDUP(SMALL(BJ$169:BJ$218,$L212)/1000,0)*1000,1000),0))</f>
        <v/>
      </c>
      <c r="EL212" s="41" t="str">
        <f>IF(BK212="","",IF(成就内容!BB$124&lt;&gt;"",MAX(ROUNDUP(SMALL(BK$169:BK$218,$L212)/1000,0)*1000,1000),0))</f>
        <v/>
      </c>
      <c r="EM212" s="41" t="str">
        <f>IF(BL212="","",IF(成就内容!BC$124&lt;&gt;"",MAX(ROUNDUP(SMALL(BL$169:BL$218,$L212)/1000,0)*1000,1000),0))</f>
        <v/>
      </c>
      <c r="EN212" s="41" t="str">
        <f>IF(BM212="","",IF(成就内容!BD$124&lt;&gt;"",MAX(ROUNDUP(SMALL(BM$169:BM$218,$L212)/1000,0)*1000,1000),0))</f>
        <v/>
      </c>
      <c r="EO212" s="41" t="str">
        <f>IF(BN212="","",IF(成就内容!BE$124&lt;&gt;"",MAX(ROUNDUP(SMALL(BN$169:BN$218,$L212)/1000,0)*1000,1000),0))</f>
        <v/>
      </c>
      <c r="EP212" s="41" t="str">
        <f>IF(BO212="","",IF(成就内容!BF$124&lt;&gt;"",MAX(ROUNDUP(SMALL(BO$169:BO$218,$L212)/1000,0)*1000,1000),0))</f>
        <v/>
      </c>
      <c r="EQ212" s="41" t="str">
        <f>IF(BP212="","",IF(成就内容!BG$124&lt;&gt;"",MAX(ROUNDUP(SMALL(BP$169:BP$218,$L212)/1000,0)*1000,1000),0))</f>
        <v/>
      </c>
      <c r="ER212" s="41" t="str">
        <f>IF(BQ212="","",IF(成就内容!BH$124&lt;&gt;"",MAX(ROUNDUP(SMALL(BQ$169:BQ$218,$L212)/1000,0)*1000,1000),0))</f>
        <v/>
      </c>
      <c r="ES212" s="41" t="str">
        <f>IF(BR212="","",IF(成就内容!BI$124&lt;&gt;"",MAX(ROUNDUP(SMALL(BR$169:BR$218,$L212)/1000,0)*1000,1000),0))</f>
        <v/>
      </c>
      <c r="ET212" s="41">
        <f>IF(BS212="","",IF(成就内容!BJ$124&lt;&gt;"",MAX(ROUNDUP(SMALL(BS$169:BS$218,$L212)/1000,0)*1000,1000),0))</f>
        <v>0</v>
      </c>
      <c r="EU212" s="41" t="str">
        <f>IF(BT212="","",IF(成就内容!BK$124&lt;&gt;"",MAX(ROUNDUP(SMALL(BT$169:BT$218,$L212)/1000,0)*1000,1000),0))</f>
        <v/>
      </c>
      <c r="EV212" s="41" t="str">
        <f>IF(BU212="","",IF(成就内容!BL$124&lt;&gt;"",MAX(ROUNDUP(SMALL(BU$169:BU$218,$L212)/1000,0)*1000,1000),0))</f>
        <v/>
      </c>
      <c r="EW212" s="41">
        <f>IF(BV212="","",IF(成就内容!BM$124&lt;&gt;"",MAX(ROUNDUP(SMALL(BV$169:BV$218,$L212)/1000,0)*1000,1000),0))</f>
        <v>0</v>
      </c>
      <c r="EX212" s="41" t="str">
        <f>IF(BW212="","",IF(成就内容!BN$124&lt;&gt;"",MAX(ROUNDUP(SMALL(BW$169:BW$218,$L212)/1000,0)*1000,1000),0))</f>
        <v/>
      </c>
      <c r="EY212" s="41">
        <f>IF(BX212="","",IF(成就内容!BO$124&lt;&gt;"",MAX(ROUNDUP(SMALL(BX$169:BX$218,$L212)/1000,0)*1000,1000),0))</f>
        <v>0</v>
      </c>
      <c r="EZ212" s="41">
        <f>IF(BY212="","",IF(成就内容!BP$124&lt;&gt;"",MAX(ROUNDUP(SMALL(BY$169:BY$218,$L212)/1000,0)*1000,1000),0))</f>
        <v>0</v>
      </c>
      <c r="FA212" s="41">
        <f>IF(BZ212="","",IF(成就内容!BQ$124&lt;&gt;"",MAX(ROUNDUP(SMALL(BZ$169:BZ$218,$L212)/1000,0)*1000,1000),0))</f>
        <v>0</v>
      </c>
      <c r="FB212" s="41" t="str">
        <f>IF(CA212="","",IF(成就内容!BR$124&lt;&gt;"",MAX(ROUNDUP(SMALL(CA$169:CA$218,$L212)/1000,0)*1000,1000),0))</f>
        <v/>
      </c>
      <c r="FC212" s="41" t="str">
        <f>IF(CB212="","",IF(成就内容!BS$124&lt;&gt;"",MAX(ROUNDUP(SMALL(CB$169:CB$218,$L212)/1000,0)*1000,1000),0))</f>
        <v/>
      </c>
      <c r="FD212" s="41">
        <f>IF(CC212="","",IF(成就内容!BT$124&lt;&gt;"",MAX(ROUNDUP(SMALL(CC$169:CC$218,$L212)/1000,0)*1000,1000),0))</f>
        <v>0</v>
      </c>
      <c r="FE212" s="41">
        <f>IF(CD212="","",IF(成就内容!BU$124&lt;&gt;"",MAX(ROUNDUP(SMALL(CD$169:CD$218,$L212)/1000,0)*1000,1000),0))</f>
        <v>0</v>
      </c>
      <c r="FF212" s="41" t="str">
        <f>IF(CE212="","",IF(成就内容!BV$124&lt;&gt;"",MAX(ROUNDUP(SMALL(CE$169:CE$218,$L212)/1000,0)*1000,1000),0))</f>
        <v/>
      </c>
      <c r="FG212" s="41" t="str">
        <f>IF(CF212="","",IF(成就内容!BW$124&lt;&gt;"",MAX(ROUNDUP(SMALL(CF$169:CF$218,$L212)/1000,0)*1000,1000),0))</f>
        <v/>
      </c>
      <c r="FH212" s="41" t="str">
        <f>IF(CG212="","",IF(成就内容!BX$124&lt;&gt;"",MAX(ROUNDUP(SMALL(CG$169:CG$218,$L212)/1000,0)*1000,1000),0))</f>
        <v/>
      </c>
      <c r="FI212" s="41" t="str">
        <f>IF(CH212="","",IF(成就内容!BY$124&lt;&gt;"",MAX(ROUNDUP(SMALL(CH$169:CH$218,$L212)/1000,0)*1000,1000),0))</f>
        <v/>
      </c>
      <c r="FJ212" s="41" t="str">
        <f>IF(CI212="","",IF(成就内容!BZ$124&lt;&gt;"",MAX(ROUNDUP(SMALL(CI$169:CI$218,$L212)/1000,0)*1000,1000),0))</f>
        <v/>
      </c>
    </row>
    <row r="213" spans="10:166" s="96" customFormat="1" x14ac:dyDescent="0.15">
      <c r="J213" s="19"/>
      <c r="L213" s="43">
        <v>45</v>
      </c>
      <c r="M213" s="41" t="str">
        <f>IF(成就内容!D51="","",INDEX($F$4:$F$178*成就内容!D$124/SUM(成就内容!$D$124:$BZ$124),成就内容!D107,1)-SUM(M$169:M212))</f>
        <v/>
      </c>
      <c r="N213" s="41" t="str">
        <f>IF(成就内容!E51="","",INDEX($F$4:$F$178*成就内容!E$124/SUM(成就内容!$D$124:$BZ$124),成就内容!E107,1)-SUM(N$169:N212))</f>
        <v/>
      </c>
      <c r="O213" s="41" t="str">
        <f>IF(成就内容!F51="","",INDEX($F$4:$F$178*成就内容!F$124/SUM(成就内容!$D$124:$BZ$124),成就内容!F107,1)-SUM(O$169:O212))</f>
        <v/>
      </c>
      <c r="P213" s="41" t="str">
        <f>IF(成就内容!G51="","",INDEX($F$4:$F$178*成就内容!G$124/SUM(成就内容!$D$124:$BZ$124),成就内容!G107,1)-SUM(P$169:P212))</f>
        <v/>
      </c>
      <c r="Q213" s="41" t="str">
        <f>IF(成就内容!H51="","",INDEX($F$4:$F$178*成就内容!H$124/SUM(成就内容!$D$124:$BZ$124),成就内容!H107,1)-SUM(Q$169:Q212))</f>
        <v/>
      </c>
      <c r="R213" s="41" t="str">
        <f>IF(成就内容!I51="","",INDEX($F$4:$F$178*成就内容!I$124/SUM(成就内容!$D$124:$BZ$124),成就内容!I107,1)-SUM(R$169:R212))</f>
        <v/>
      </c>
      <c r="S213" s="41" t="str">
        <f>IF(成就内容!J51="","",INDEX($F$4:$F$178*成就内容!J$124/SUM(成就内容!$D$124:$BZ$124),成就内容!J107,1)-SUM(S$169:S212))</f>
        <v/>
      </c>
      <c r="T213" s="41" t="str">
        <f>IF(成就内容!K51="","",INDEX($F$4:$F$178*成就内容!K$124/SUM(成就内容!$D$124:$BZ$124),成就内容!K107,1)-SUM(T$169:T212))</f>
        <v/>
      </c>
      <c r="U213" s="41" t="str">
        <f>IF(成就内容!L51="","",INDEX($F$4:$F$178*成就内容!L$124/SUM(成就内容!$D$124:$BZ$124),成就内容!L107,1)-SUM(U$169:U212))</f>
        <v/>
      </c>
      <c r="V213" s="41" t="str">
        <f>IF(成就内容!M51="","",INDEX($F$4:$F$178*成就内容!M$124/SUM(成就内容!$D$124:$BZ$124),成就内容!M107,1)-SUM(V$169:V212))</f>
        <v/>
      </c>
      <c r="W213" s="41" t="str">
        <f>IF(成就内容!N51="","",INDEX($F$4:$F$178*成就内容!N$124/SUM(成就内容!$D$124:$BZ$124),成就内容!N107,1)-SUM(W$169:W212))</f>
        <v/>
      </c>
      <c r="X213" s="41" t="str">
        <f>IF(成就内容!O51="","",INDEX($F$4:$F$178*成就内容!O$124/SUM(成就内容!$D$124:$BZ$124),成就内容!O107,1)-SUM(X$169:X212))</f>
        <v/>
      </c>
      <c r="Y213" s="41" t="str">
        <f>IF(成就内容!P51="","",INDEX($F$4:$F$178*成就内容!P$124/SUM(成就内容!$D$124:$BZ$124),成就内容!P107,1)-SUM(Y$169:Y212))</f>
        <v/>
      </c>
      <c r="Z213" s="41" t="str">
        <f>IF(成就内容!Q51="","",INDEX($F$4:$F$178*成就内容!Q$124/SUM(成就内容!$D$124:$BZ$124),成就内容!Q107,1)-SUM(Z$169:Z212))</f>
        <v/>
      </c>
      <c r="AA213" s="41" t="str">
        <f>IF(成就内容!R51="","",INDEX($F$4:$F$178*成就内容!R$124/SUM(成就内容!$D$124:$BZ$124),成就内容!R107,1)-SUM(AA$169:AA212))</f>
        <v/>
      </c>
      <c r="AB213" s="41" t="str">
        <f>IF(成就内容!S51="","",INDEX($F$4:$F$178*成就内容!S$124/SUM(成就内容!$D$124:$BZ$124),成就内容!S107,1)-SUM(AB$169:AB212))</f>
        <v/>
      </c>
      <c r="AC213" s="41" t="str">
        <f>IF(成就内容!T51="","",INDEX($F$4:$F$178*成就内容!T$124/SUM(成就内容!$D$124:$BZ$124),成就内容!T107,1)-SUM(AC$169:AC212))</f>
        <v/>
      </c>
      <c r="AD213" s="41" t="str">
        <f>IF(成就内容!U51="","",INDEX($F$4:$F$178*成就内容!U$124/SUM(成就内容!$D$124:$BZ$124),成就内容!U107,1)-SUM(AD$169:AD212))</f>
        <v/>
      </c>
      <c r="AE213" s="41" t="str">
        <f>IF(成就内容!V51="","",INDEX($F$4:$F$178*成就内容!V$124/SUM(成就内容!$D$124:$BZ$124),成就内容!V107,1)-SUM(AE$169:AE212))</f>
        <v/>
      </c>
      <c r="AF213" s="41" t="str">
        <f>IF(成就内容!W51="","",INDEX($F$4:$F$178*成就内容!W$124/SUM(成就内容!$D$124:$BZ$124),成就内容!W107,1)-SUM(AF$169:AF212))</f>
        <v/>
      </c>
      <c r="AG213" s="41" t="str">
        <f>IF(成就内容!X51="","",INDEX($F$4:$F$178*成就内容!X$124/SUM(成就内容!$D$124:$BZ$124),成就内容!X107,1)-SUM(AG$169:AG212))</f>
        <v/>
      </c>
      <c r="AH213" s="41" t="str">
        <f>IF(成就内容!Y51="","",INDEX($F$4:$F$178*成就内容!Y$124/SUM(成就内容!$D$124:$BZ$124),成就内容!Y107,1)-SUM(AH$169:AH212))</f>
        <v/>
      </c>
      <c r="AI213" s="41" t="str">
        <f>IF(成就内容!Z51="","",INDEX($F$4:$F$178*成就内容!Z$124/SUM(成就内容!$D$124:$BZ$124),成就内容!Z107,1)-SUM(AI$169:AI212))</f>
        <v/>
      </c>
      <c r="AJ213" s="41" t="str">
        <f>IF(成就内容!AA51="","",INDEX($F$4:$F$178*成就内容!AA$124/SUM(成就内容!$D$124:$BZ$124),成就内容!AA107,1)-SUM(AJ$169:AJ212))</f>
        <v/>
      </c>
      <c r="AK213" s="41" t="str">
        <f>IF(成就内容!AB51="","",INDEX($F$4:$F$178*成就内容!AB$124/SUM(成就内容!$D$124:$BZ$124),成就内容!AB107,1)-SUM(AK$169:AK212))</f>
        <v/>
      </c>
      <c r="AL213" s="41" t="str">
        <f>IF(成就内容!AC51="","",INDEX($F$4:$F$178*成就内容!AC$124/SUM(成就内容!$D$124:$BZ$124),成就内容!AC107,1)-SUM(AL$169:AL212))</f>
        <v/>
      </c>
      <c r="AM213" s="41" t="str">
        <f>IF(成就内容!AD51="","",INDEX($F$4:$F$178*成就内容!AD$124/SUM(成就内容!$D$124:$BZ$124),成就内容!AD107,1)-SUM(AM$169:AM212))</f>
        <v/>
      </c>
      <c r="AN213" s="41" t="str">
        <f>IF(成就内容!AE51="","",INDEX($F$4:$F$178*成就内容!AE$124/SUM(成就内容!$D$124:$BZ$124),成就内容!AE107,1)-SUM(AN$169:AN212))</f>
        <v/>
      </c>
      <c r="AO213" s="41" t="str">
        <f>IF(成就内容!AF51="","",INDEX($F$4:$F$178*成就内容!AF$124/SUM(成就内容!$D$124:$BZ$124),成就内容!AF107,1)-SUM(AO$169:AO212))</f>
        <v/>
      </c>
      <c r="AP213" s="41" t="str">
        <f>IF(成就内容!AG51="","",INDEX($F$4:$F$178*成就内容!AG$124/SUM(成就内容!$D$124:$BZ$124),成就内容!AG107,1)-SUM(AP$169:AP212))</f>
        <v/>
      </c>
      <c r="AQ213" s="41" t="str">
        <f>IF(成就内容!AH51="","",INDEX($F$4:$F$178*成就内容!AH$124/SUM(成就内容!$D$124:$BZ$124),成就内容!AH107,1)-SUM(AQ$169:AQ212))</f>
        <v/>
      </c>
      <c r="AR213" s="41" t="str">
        <f>IF(成就内容!AI51="","",INDEX($F$4:$F$178*成就内容!AI$124/SUM(成就内容!$D$124:$BZ$124),成就内容!AI107,1)-SUM(AR$169:AR212))</f>
        <v/>
      </c>
      <c r="AS213" s="41" t="str">
        <f>IF(成就内容!AJ51="","",INDEX($F$4:$F$178*成就内容!AJ$124/SUM(成就内容!$D$124:$BZ$124),成就内容!AJ107,1)-SUM(AS$169:AS212))</f>
        <v/>
      </c>
      <c r="AT213" s="41" t="str">
        <f>IF(成就内容!AK51="","",INDEX($F$4:$F$178*成就内容!AK$124/SUM(成就内容!$D$124:$BZ$124),成就内容!AK107,1)-SUM(AT$169:AT212))</f>
        <v/>
      </c>
      <c r="AU213" s="41" t="str">
        <f>IF(成就内容!AL51="","",INDEX($F$4:$F$178*成就内容!AL$124/SUM(成就内容!$D$124:$BZ$124),成就内容!AL107,1)-SUM(AU$169:AU212))</f>
        <v/>
      </c>
      <c r="AV213" s="41" t="str">
        <f>IF(成就内容!AM51="","",INDEX($F$4:$F$178*成就内容!AM$124/SUM(成就内容!$D$124:$BZ$124),成就内容!AM107,1)-SUM(AV$169:AV212))</f>
        <v/>
      </c>
      <c r="AW213" s="41" t="str">
        <f>IF(成就内容!AN51="","",INDEX($F$4:$F$178*成就内容!AN$124/SUM(成就内容!$D$124:$BZ$124),成就内容!AN107,1)-SUM(AW$169:AW212))</f>
        <v/>
      </c>
      <c r="AX213" s="41" t="str">
        <f>IF(成就内容!AO51="","",INDEX($F$4:$F$178*成就内容!AO$124/SUM(成就内容!$D$124:$BZ$124),成就内容!AO107,1)-SUM(AX$169:AX212))</f>
        <v/>
      </c>
      <c r="AY213" s="41" t="str">
        <f>IF(成就内容!AP51="","",INDEX($F$4:$F$178*成就内容!AP$124/SUM(成就内容!$D$124:$BZ$124),成就内容!AP107,1)-SUM(AY$169:AY212))</f>
        <v/>
      </c>
      <c r="AZ213" s="41" t="str">
        <f>IF(成就内容!AQ51="","",INDEX($F$4:$F$178*成就内容!AQ$124/SUM(成就内容!$D$124:$BZ$124),成就内容!AQ107,1)-SUM(AZ$169:AZ212))</f>
        <v/>
      </c>
      <c r="BA213" s="41" t="str">
        <f>IF(成就内容!AR51="","",INDEX($F$4:$F$178*成就内容!AR$124/SUM(成就内容!$D$124:$BZ$124),成就内容!AR107,1)-SUM(BA$169:BA212))</f>
        <v/>
      </c>
      <c r="BB213" s="41" t="str">
        <f>IF(成就内容!AS51="","",INDEX($F$4:$F$178*成就内容!AS$124/SUM(成就内容!$D$124:$BZ$124),成就内容!AS107,1)-SUM(BB$169:BB212))</f>
        <v/>
      </c>
      <c r="BC213" s="41" t="str">
        <f>IF(成就内容!AT51="","",INDEX($F$4:$F$178*成就内容!AT$124/SUM(成就内容!$D$124:$BZ$124),成就内容!AT107,1)-SUM(BC$169:BC212))</f>
        <v/>
      </c>
      <c r="BD213" s="41" t="str">
        <f>IF(成就内容!AU51="","",INDEX($F$4:$F$178*成就内容!AU$124/SUM(成就内容!$D$124:$BZ$124),成就内容!AU107,1)-SUM(BD$169:BD212))</f>
        <v/>
      </c>
      <c r="BE213" s="41" t="str">
        <f>IF(成就内容!AV51="","",INDEX($F$4:$F$178*成就内容!AV$124/SUM(成就内容!$D$124:$BZ$124),成就内容!AV107,1)-SUM(BE$169:BE212))</f>
        <v/>
      </c>
      <c r="BF213" s="41" t="str">
        <f>IF(成就内容!AW51="","",INDEX($F$4:$F$178*成就内容!AW$124/SUM(成就内容!$D$124:$BZ$124),成就内容!AW107,1)-SUM(BF$169:BF212))</f>
        <v/>
      </c>
      <c r="BG213" s="41" t="str">
        <f>IF(成就内容!AX51="","",INDEX($F$4:$F$178*成就内容!AX$124/SUM(成就内容!$D$124:$BZ$124),成就内容!AX107,1)-SUM(BG$169:BG212))</f>
        <v/>
      </c>
      <c r="BH213" s="41" t="str">
        <f>IF(成就内容!AY51="","",INDEX($F$4:$F$178*成就内容!AY$124/SUM(成就内容!$D$124:$BZ$124),成就内容!AY107,1)-SUM(BH$169:BH212))</f>
        <v/>
      </c>
      <c r="BI213" s="41" t="str">
        <f>IF(成就内容!AZ51="","",INDEX($F$4:$F$178*成就内容!AZ$124/SUM(成就内容!$D$124:$BZ$124),成就内容!AZ107,1)-SUM(BI$169:BI212))</f>
        <v/>
      </c>
      <c r="BJ213" s="41" t="str">
        <f>IF(成就内容!BA51="","",INDEX($F$4:$F$178*成就内容!BA$124/SUM(成就内容!$D$124:$BZ$124),成就内容!BA107,1)-SUM(BJ$169:BJ212))</f>
        <v/>
      </c>
      <c r="BK213" s="41" t="str">
        <f>IF(成就内容!BB51="","",INDEX($F$4:$F$178*成就内容!BB$124/SUM(成就内容!$D$124:$BZ$124),成就内容!BB107,1)-SUM(BK$169:BK212))</f>
        <v/>
      </c>
      <c r="BL213" s="41" t="str">
        <f>IF(成就内容!BC51="","",INDEX($F$4:$F$178*成就内容!BC$124/SUM(成就内容!$D$124:$BZ$124),成就内容!BC107,1)-SUM(BL$169:BL212))</f>
        <v/>
      </c>
      <c r="BM213" s="41" t="str">
        <f>IF(成就内容!BD51="","",INDEX($F$4:$F$178*成就内容!BD$124/SUM(成就内容!$D$124:$BZ$124),成就内容!BD107,1)-SUM(BM$169:BM212))</f>
        <v/>
      </c>
      <c r="BN213" s="41" t="str">
        <f>IF(成就内容!BE51="","",INDEX($F$4:$F$178*成就内容!BE$124/SUM(成就内容!$D$124:$BZ$124),成就内容!BE107,1)-SUM(BN$169:BN212))</f>
        <v/>
      </c>
      <c r="BO213" s="41" t="str">
        <f>IF(成就内容!BF51="","",INDEX($F$4:$F$178*成就内容!BF$124/SUM(成就内容!$D$124:$BZ$124),成就内容!BF107,1)-SUM(BO$169:BO212))</f>
        <v/>
      </c>
      <c r="BP213" s="41" t="str">
        <f>IF(成就内容!BG51="","",INDEX($F$4:$F$178*成就内容!BG$124/SUM(成就内容!$D$124:$BZ$124),成就内容!BG107,1)-SUM(BP$169:BP212))</f>
        <v/>
      </c>
      <c r="BQ213" s="41" t="str">
        <f>IF(成就内容!BH51="","",INDEX($F$4:$F$178*成就内容!BH$124/SUM(成就内容!$D$124:$BZ$124),成就内容!BH107,1)-SUM(BQ$169:BQ212))</f>
        <v/>
      </c>
      <c r="BR213" s="41" t="str">
        <f>IF(成就内容!BI51="","",INDEX($F$4:$F$178*成就内容!BI$124/SUM(成就内容!$D$124:$BZ$124),成就内容!BI107,1)-SUM(BR$169:BR212))</f>
        <v/>
      </c>
      <c r="BS213" s="41">
        <f>IF(成就内容!BJ51="","",INDEX($F$4:$F$178*成就内容!BJ$124/SUM(成就内容!$D$124:$BZ$124),成就内容!BJ107,1)-SUM(BS$169:BS212))</f>
        <v>0</v>
      </c>
      <c r="BT213" s="41" t="str">
        <f>IF(成就内容!BK51="","",INDEX($F$4:$F$178*成就内容!BK$124/SUM(成就内容!$D$124:$BZ$124),成就内容!BK107,1)-SUM(BT$169:BT212))</f>
        <v/>
      </c>
      <c r="BU213" s="41" t="str">
        <f>IF(成就内容!BL51="","",INDEX($F$4:$F$178*成就内容!BL$124/SUM(成就内容!$D$124:$BZ$124),成就内容!BL107,1)-SUM(BU$169:BU212))</f>
        <v/>
      </c>
      <c r="BV213" s="41">
        <f>IF(成就内容!BM51="","",INDEX($F$4:$F$178*成就内容!BM$124/SUM(成就内容!$D$124:$BZ$124),成就内容!BM107,1)-SUM(BV$169:BV212))</f>
        <v>0</v>
      </c>
      <c r="BW213" s="41" t="str">
        <f>IF(成就内容!BN51="","",INDEX($F$4:$F$178*成就内容!BN$124/SUM(成就内容!$D$124:$BZ$124),成就内容!BN107,1)-SUM(BW$169:BW212))</f>
        <v/>
      </c>
      <c r="BX213" s="41">
        <f>IF(成就内容!BO51="","",INDEX($F$4:$F$178*成就内容!BO$124/SUM(成就内容!$D$124:$BZ$124),成就内容!BO107,1)-SUM(BX$169:BX212))</f>
        <v>0</v>
      </c>
      <c r="BY213" s="41">
        <f>IF(成就内容!BP51="","",INDEX($F$4:$F$178*成就内容!BP$124/SUM(成就内容!$D$124:$BZ$124),成就内容!BP107,1)-SUM(BY$169:BY212))</f>
        <v>0</v>
      </c>
      <c r="BZ213" s="41">
        <f>IF(成就内容!BQ51="","",INDEX($F$4:$F$178*成就内容!BQ$124/SUM(成就内容!$D$124:$BZ$124),成就内容!BQ107,1)-SUM(BZ$169:BZ212))</f>
        <v>0</v>
      </c>
      <c r="CA213" s="41" t="str">
        <f>IF(成就内容!BR51="","",INDEX($F$4:$F$178*成就内容!BR$124/SUM(成就内容!$D$124:$BZ$124),成就内容!BR107,1)-SUM(CA$169:CA212))</f>
        <v/>
      </c>
      <c r="CB213" s="41" t="str">
        <f>IF(成就内容!BS51="","",INDEX($F$4:$F$178*成就内容!BS$124/SUM(成就内容!$D$124:$BZ$124),成就内容!BS107,1)-SUM(CB$169:CB212))</f>
        <v/>
      </c>
      <c r="CC213" s="41">
        <f>IF(成就内容!BT51="","",INDEX($F$4:$F$178*成就内容!BT$124/SUM(成就内容!$D$124:$BZ$124),成就内容!BT107,1)-SUM(CC$169:CC212))</f>
        <v>0</v>
      </c>
      <c r="CD213" s="41">
        <f>IF(成就内容!BU51="","",INDEX($F$4:$F$178*成就内容!BU$124/SUM(成就内容!$D$124:$BZ$124),成就内容!BU107,1)-SUM(CD$169:CD212))</f>
        <v>0</v>
      </c>
      <c r="CE213" s="41" t="str">
        <f>IF(成就内容!BV51="","",INDEX($F$4:$F$178*成就内容!BV$124/SUM(成就内容!$D$124:$BZ$124),成就内容!BV107,1)-SUM(CE$169:CE212))</f>
        <v/>
      </c>
      <c r="CF213" s="41" t="str">
        <f>IF(成就内容!BW51="","",INDEX($F$4:$F$178*成就内容!BW$124/SUM(成就内容!$D$124:$BZ$124),成就内容!BW107,1)-SUM(CF$169:CF212))</f>
        <v/>
      </c>
      <c r="CG213" s="41" t="str">
        <f>IF(成就内容!BX51="","",INDEX($F$4:$F$178*成就内容!BX$124/SUM(成就内容!$D$124:$BZ$124),成就内容!BX107,1)-SUM(CG$169:CG212))</f>
        <v/>
      </c>
      <c r="CH213" s="41" t="str">
        <f>IF(成就内容!BY51="","",INDEX($F$4:$F$178*成就内容!BY$124/SUM(成就内容!$D$124:$BZ$124),成就内容!BY107,1)-SUM(CH$169:CH212))</f>
        <v/>
      </c>
      <c r="CI213" s="41" t="str">
        <f>IF(成就内容!BZ51="","",INDEX($F$4:$F$178*成就内容!BZ$124/SUM(成就内容!$D$124:$BZ$124),成就内容!BZ107,1)-SUM(CI$169:CI212))</f>
        <v/>
      </c>
      <c r="CK213" s="19"/>
      <c r="CM213" s="43">
        <v>45</v>
      </c>
      <c r="CN213" s="41" t="str">
        <f>IF(M213="","",IF(成就内容!D$124&lt;&gt;"",MAX(ROUNDUP(SMALL(M$169:M$218,$L213)/1000,0)*1000,1000),0))</f>
        <v/>
      </c>
      <c r="CO213" s="41" t="str">
        <f>IF(N213="","",IF(成就内容!E$124&lt;&gt;"",MAX(ROUNDUP(SMALL(N$169:N$218,$L213)/1000,0)*1000,1000),0))</f>
        <v/>
      </c>
      <c r="CP213" s="41" t="str">
        <f>IF(O213="","",IF(成就内容!F$124&lt;&gt;"",MAX(ROUNDUP(SMALL(O$169:O$218,$L213)/1000,0)*1000,1000),0))</f>
        <v/>
      </c>
      <c r="CQ213" s="41" t="str">
        <f>IF(P213="","",IF(成就内容!G$124&lt;&gt;"",MAX(ROUNDUP(SMALL(P$169:P$218,$L213)/1000,0)*1000,1000),0))</f>
        <v/>
      </c>
      <c r="CR213" s="41" t="str">
        <f>IF(Q213="","",IF(成就内容!H$124&lt;&gt;"",MAX(ROUNDUP(SMALL(Q$169:Q$218,$L213)/1000,0)*1000,1000),0))</f>
        <v/>
      </c>
      <c r="CS213" s="41" t="str">
        <f>IF(R213="","",IF(成就内容!I$124&lt;&gt;"",MAX(ROUNDUP(SMALL(R$169:R$218,$L213)/1000,0)*1000,1000),0))</f>
        <v/>
      </c>
      <c r="CT213" s="41" t="str">
        <f>IF(S213="","",IF(成就内容!J$124&lt;&gt;"",MAX(ROUNDUP(SMALL(S$169:S$218,$L213)/1000,0)*1000,1000),0))</f>
        <v/>
      </c>
      <c r="CU213" s="41" t="str">
        <f>IF(T213="","",IF(成就内容!K$124&lt;&gt;"",MAX(ROUNDUP(SMALL(T$169:T$218,$L213)/1000,0)*1000,1000),0))</f>
        <v/>
      </c>
      <c r="CV213" s="41" t="str">
        <f>IF(U213="","",IF(成就内容!L$124&lt;&gt;"",MAX(ROUNDUP(SMALL(U$169:U$218,$L213)/1000,0)*1000,1000),0))</f>
        <v/>
      </c>
      <c r="CW213" s="41" t="str">
        <f>IF(V213="","",IF(成就内容!M$124&lt;&gt;"",MAX(ROUNDUP(SMALL(V$169:V$218,$L213)/1000,0)*1000,1000),0))</f>
        <v/>
      </c>
      <c r="CX213" s="41" t="str">
        <f>IF(W213="","",IF(成就内容!N$124&lt;&gt;"",MAX(ROUNDUP(SMALL(W$169:W$218,$L213)/1000,0)*1000,1000),0))</f>
        <v/>
      </c>
      <c r="CY213" s="41" t="str">
        <f>IF(X213="","",IF(成就内容!O$124&lt;&gt;"",MAX(ROUNDUP(SMALL(X$169:X$218,$L213)/1000,0)*1000,1000),0))</f>
        <v/>
      </c>
      <c r="CZ213" s="41" t="str">
        <f>IF(Y213="","",IF(成就内容!P$124&lt;&gt;"",MAX(ROUNDUP(SMALL(Y$169:Y$218,$L213)/1000,0)*1000,1000),0))</f>
        <v/>
      </c>
      <c r="DA213" s="41" t="str">
        <f>IF(Z213="","",IF(成就内容!Q$124&lt;&gt;"",MAX(ROUNDUP(SMALL(Z$169:Z$218,$L213)/1000,0)*1000,1000),0))</f>
        <v/>
      </c>
      <c r="DB213" s="41" t="str">
        <f>IF(AA213="","",IF(成就内容!R$124&lt;&gt;"",MAX(ROUNDUP(SMALL(AA$169:AA$218,$L213)/1000,0)*1000,1000),0))</f>
        <v/>
      </c>
      <c r="DC213" s="41" t="str">
        <f>IF(AB213="","",IF(成就内容!S$124&lt;&gt;"",MAX(ROUNDUP(SMALL(AB$169:AB$218,$L213)/1000,0)*1000,1000),0))</f>
        <v/>
      </c>
      <c r="DD213" s="41" t="str">
        <f>IF(AC213="","",IF(成就内容!T$124&lt;&gt;"",MAX(ROUNDUP(SMALL(AC$169:AC$218,$L213)/1000,0)*1000,1000),0))</f>
        <v/>
      </c>
      <c r="DE213" s="41" t="str">
        <f>IF(AD213="","",IF(成就内容!U$124&lt;&gt;"",MAX(ROUNDUP(SMALL(AD$169:AD$218,$L213)/1000,0)*1000,1000),0))</f>
        <v/>
      </c>
      <c r="DF213" s="41" t="str">
        <f>IF(AE213="","",IF(成就内容!V$124&lt;&gt;"",MAX(ROUNDUP(SMALL(AE$169:AE$218,$L213)/1000,0)*1000,1000),0))</f>
        <v/>
      </c>
      <c r="DG213" s="41" t="str">
        <f>IF(AF213="","",IF(成就内容!W$124&lt;&gt;"",MAX(ROUNDUP(SMALL(AF$169:AF$218,$L213)/1000,0)*1000,1000),0))</f>
        <v/>
      </c>
      <c r="DH213" s="41" t="str">
        <f>IF(AG213="","",IF(成就内容!X$124&lt;&gt;"",MAX(ROUNDUP(SMALL(AG$169:AG$218,$L213)/1000,0)*1000,1000),0))</f>
        <v/>
      </c>
      <c r="DI213" s="41" t="str">
        <f>IF(AH213="","",IF(成就内容!Y$124&lt;&gt;"",MAX(ROUNDUP(SMALL(AH$169:AH$218,$L213)/1000,0)*1000,1000),0))</f>
        <v/>
      </c>
      <c r="DJ213" s="41" t="str">
        <f>IF(AI213="","",IF(成就内容!Z$124&lt;&gt;"",MAX(ROUNDUP(SMALL(AI$169:AI$218,$L213)/1000,0)*1000,1000),0))</f>
        <v/>
      </c>
      <c r="DK213" s="41" t="str">
        <f>IF(AJ213="","",IF(成就内容!AA$124&lt;&gt;"",MAX(ROUNDUP(SMALL(AJ$169:AJ$218,$L213)/1000,0)*1000,1000),0))</f>
        <v/>
      </c>
      <c r="DL213" s="41" t="str">
        <f>IF(AK213="","",IF(成就内容!AB$124&lt;&gt;"",MAX(ROUNDUP(SMALL(AK$169:AK$218,$L213)/1000,0)*1000,1000),0))</f>
        <v/>
      </c>
      <c r="DM213" s="41" t="str">
        <f>IF(AL213="","",IF(成就内容!AC$124&lt;&gt;"",MAX(ROUNDUP(SMALL(AL$169:AL$218,$L213)/1000,0)*1000,1000),0))</f>
        <v/>
      </c>
      <c r="DN213" s="41" t="str">
        <f>IF(AM213="","",IF(成就内容!AD$124&lt;&gt;"",MAX(ROUNDUP(SMALL(AM$169:AM$218,$L213)/1000,0)*1000,1000),0))</f>
        <v/>
      </c>
      <c r="DO213" s="41" t="str">
        <f>IF(AN213="","",IF(成就内容!AE$124&lt;&gt;"",MAX(ROUNDUP(SMALL(AN$169:AN$218,$L213)/1000,0)*1000,1000),0))</f>
        <v/>
      </c>
      <c r="DP213" s="41" t="str">
        <f>IF(AO213="","",IF(成就内容!AF$124&lt;&gt;"",MAX(ROUNDUP(SMALL(AO$169:AO$218,$L213)/1000,0)*1000,1000),0))</f>
        <v/>
      </c>
      <c r="DQ213" s="41" t="str">
        <f>IF(AP213="","",IF(成就内容!AG$124&lt;&gt;"",MAX(ROUNDUP(SMALL(AP$169:AP$218,$L213)/1000,0)*1000,1000),0))</f>
        <v/>
      </c>
      <c r="DR213" s="41" t="str">
        <f>IF(AQ213="","",IF(成就内容!AH$124&lt;&gt;"",MAX(ROUNDUP(SMALL(AQ$169:AQ$218,$L213)/1000,0)*1000,1000),0))</f>
        <v/>
      </c>
      <c r="DS213" s="41" t="str">
        <f>IF(AR213="","",IF(成就内容!AI$124&lt;&gt;"",MAX(ROUNDUP(SMALL(AR$169:AR$218,$L213)/1000,0)*1000,1000),0))</f>
        <v/>
      </c>
      <c r="DT213" s="41" t="str">
        <f>IF(AS213="","",IF(成就内容!AJ$124&lt;&gt;"",MAX(ROUNDUP(SMALL(AS$169:AS$218,$L213)/1000,0)*1000,1000),0))</f>
        <v/>
      </c>
      <c r="DU213" s="41" t="str">
        <f>IF(AT213="","",IF(成就内容!AK$124&lt;&gt;"",MAX(ROUNDUP(SMALL(AT$169:AT$218,$L213)/1000,0)*1000,1000),0))</f>
        <v/>
      </c>
      <c r="DV213" s="41" t="str">
        <f>IF(AU213="","",IF(成就内容!AL$124&lt;&gt;"",MAX(ROUNDUP(SMALL(AU$169:AU$218,$L213)/1000,0)*1000,1000),0))</f>
        <v/>
      </c>
      <c r="DW213" s="41" t="str">
        <f>IF(AV213="","",IF(成就内容!AM$124&lt;&gt;"",MAX(ROUNDUP(SMALL(AV$169:AV$218,$L213)/1000,0)*1000,1000),0))</f>
        <v/>
      </c>
      <c r="DX213" s="41" t="str">
        <f>IF(AW213="","",IF(成就内容!AN$124&lt;&gt;"",MAX(ROUNDUP(SMALL(AW$169:AW$218,$L213)/1000,0)*1000,1000),0))</f>
        <v/>
      </c>
      <c r="DY213" s="41" t="str">
        <f>IF(AX213="","",IF(成就内容!AO$124&lt;&gt;"",MAX(ROUNDUP(SMALL(AX$169:AX$218,$L213)/1000,0)*1000,1000),0))</f>
        <v/>
      </c>
      <c r="DZ213" s="41" t="str">
        <f>IF(AY213="","",IF(成就内容!AP$124&lt;&gt;"",MAX(ROUNDUP(SMALL(AY$169:AY$218,$L213)/1000,0)*1000,1000),0))</f>
        <v/>
      </c>
      <c r="EA213" s="41" t="str">
        <f>IF(AZ213="","",IF(成就内容!AQ$124&lt;&gt;"",MAX(ROUNDUP(SMALL(AZ$169:AZ$218,$L213)/1000,0)*1000,1000),0))</f>
        <v/>
      </c>
      <c r="EB213" s="41" t="str">
        <f>IF(BA213="","",IF(成就内容!AR$124&lt;&gt;"",MAX(ROUNDUP(SMALL(BA$169:BA$218,$L213)/1000,0)*1000,1000),0))</f>
        <v/>
      </c>
      <c r="EC213" s="41" t="str">
        <f>IF(BB213="","",IF(成就内容!AS$124&lt;&gt;"",MAX(ROUNDUP(SMALL(BB$169:BB$218,$L213)/1000,0)*1000,1000),0))</f>
        <v/>
      </c>
      <c r="ED213" s="41" t="str">
        <f>IF(BC213="","",IF(成就内容!AT$124&lt;&gt;"",MAX(ROUNDUP(SMALL(BC$169:BC$218,$L213)/1000,0)*1000,1000),0))</f>
        <v/>
      </c>
      <c r="EE213" s="41" t="str">
        <f>IF(BD213="","",IF(成就内容!AU$124&lt;&gt;"",MAX(ROUNDUP(SMALL(BD$169:BD$218,$L213)/1000,0)*1000,1000),0))</f>
        <v/>
      </c>
      <c r="EF213" s="41" t="str">
        <f>IF(BE213="","",IF(成就内容!AV$124&lt;&gt;"",MAX(ROUNDUP(SMALL(BE$169:BE$218,$L213)/1000,0)*1000,1000),0))</f>
        <v/>
      </c>
      <c r="EG213" s="41" t="str">
        <f>IF(BF213="","",IF(成就内容!AW$124&lt;&gt;"",MAX(ROUNDUP(SMALL(BF$169:BF$218,$L213)/1000,0)*1000,1000),0))</f>
        <v/>
      </c>
      <c r="EH213" s="41" t="str">
        <f>IF(BG213="","",IF(成就内容!AX$124&lt;&gt;"",MAX(ROUNDUP(SMALL(BG$169:BG$218,$L213)/1000,0)*1000,1000),0))</f>
        <v/>
      </c>
      <c r="EI213" s="41" t="str">
        <f>IF(BH213="","",IF(成就内容!AY$124&lt;&gt;"",MAX(ROUNDUP(SMALL(BH$169:BH$218,$L213)/1000,0)*1000,1000),0))</f>
        <v/>
      </c>
      <c r="EJ213" s="41" t="str">
        <f>IF(BI213="","",IF(成就内容!AZ$124&lt;&gt;"",MAX(ROUNDUP(SMALL(BI$169:BI$218,$L213)/1000,0)*1000,1000),0))</f>
        <v/>
      </c>
      <c r="EK213" s="41" t="str">
        <f>IF(BJ213="","",IF(成就内容!BA$124&lt;&gt;"",MAX(ROUNDUP(SMALL(BJ$169:BJ$218,$L213)/1000,0)*1000,1000),0))</f>
        <v/>
      </c>
      <c r="EL213" s="41" t="str">
        <f>IF(BK213="","",IF(成就内容!BB$124&lt;&gt;"",MAX(ROUNDUP(SMALL(BK$169:BK$218,$L213)/1000,0)*1000,1000),0))</f>
        <v/>
      </c>
      <c r="EM213" s="41" t="str">
        <f>IF(BL213="","",IF(成就内容!BC$124&lt;&gt;"",MAX(ROUNDUP(SMALL(BL$169:BL$218,$L213)/1000,0)*1000,1000),0))</f>
        <v/>
      </c>
      <c r="EN213" s="41" t="str">
        <f>IF(BM213="","",IF(成就内容!BD$124&lt;&gt;"",MAX(ROUNDUP(SMALL(BM$169:BM$218,$L213)/1000,0)*1000,1000),0))</f>
        <v/>
      </c>
      <c r="EO213" s="41" t="str">
        <f>IF(BN213="","",IF(成就内容!BE$124&lt;&gt;"",MAX(ROUNDUP(SMALL(BN$169:BN$218,$L213)/1000,0)*1000,1000),0))</f>
        <v/>
      </c>
      <c r="EP213" s="41" t="str">
        <f>IF(BO213="","",IF(成就内容!BF$124&lt;&gt;"",MAX(ROUNDUP(SMALL(BO$169:BO$218,$L213)/1000,0)*1000,1000),0))</f>
        <v/>
      </c>
      <c r="EQ213" s="41" t="str">
        <f>IF(BP213="","",IF(成就内容!BG$124&lt;&gt;"",MAX(ROUNDUP(SMALL(BP$169:BP$218,$L213)/1000,0)*1000,1000),0))</f>
        <v/>
      </c>
      <c r="ER213" s="41" t="str">
        <f>IF(BQ213="","",IF(成就内容!BH$124&lt;&gt;"",MAX(ROUNDUP(SMALL(BQ$169:BQ$218,$L213)/1000,0)*1000,1000),0))</f>
        <v/>
      </c>
      <c r="ES213" s="41" t="str">
        <f>IF(BR213="","",IF(成就内容!BI$124&lt;&gt;"",MAX(ROUNDUP(SMALL(BR$169:BR$218,$L213)/1000,0)*1000,1000),0))</f>
        <v/>
      </c>
      <c r="ET213" s="41">
        <f>IF(BS213="","",IF(成就内容!BJ$124&lt;&gt;"",MAX(ROUNDUP(SMALL(BS$169:BS$218,$L213)/1000,0)*1000,1000),0))</f>
        <v>0</v>
      </c>
      <c r="EU213" s="41" t="str">
        <f>IF(BT213="","",IF(成就内容!BK$124&lt;&gt;"",MAX(ROUNDUP(SMALL(BT$169:BT$218,$L213)/1000,0)*1000,1000),0))</f>
        <v/>
      </c>
      <c r="EV213" s="41" t="str">
        <f>IF(BU213="","",IF(成就内容!BL$124&lt;&gt;"",MAX(ROUNDUP(SMALL(BU$169:BU$218,$L213)/1000,0)*1000,1000),0))</f>
        <v/>
      </c>
      <c r="EW213" s="41">
        <f>IF(BV213="","",IF(成就内容!BM$124&lt;&gt;"",MAX(ROUNDUP(SMALL(BV$169:BV$218,$L213)/1000,0)*1000,1000),0))</f>
        <v>0</v>
      </c>
      <c r="EX213" s="41" t="str">
        <f>IF(BW213="","",IF(成就内容!BN$124&lt;&gt;"",MAX(ROUNDUP(SMALL(BW$169:BW$218,$L213)/1000,0)*1000,1000),0))</f>
        <v/>
      </c>
      <c r="EY213" s="41">
        <f>IF(BX213="","",IF(成就内容!BO$124&lt;&gt;"",MAX(ROUNDUP(SMALL(BX$169:BX$218,$L213)/1000,0)*1000,1000),0))</f>
        <v>0</v>
      </c>
      <c r="EZ213" s="41">
        <f>IF(BY213="","",IF(成就内容!BP$124&lt;&gt;"",MAX(ROUNDUP(SMALL(BY$169:BY$218,$L213)/1000,0)*1000,1000),0))</f>
        <v>0</v>
      </c>
      <c r="FA213" s="41">
        <f>IF(BZ213="","",IF(成就内容!BQ$124&lt;&gt;"",MAX(ROUNDUP(SMALL(BZ$169:BZ$218,$L213)/1000,0)*1000,1000),0))</f>
        <v>0</v>
      </c>
      <c r="FB213" s="41" t="str">
        <f>IF(CA213="","",IF(成就内容!BR$124&lt;&gt;"",MAX(ROUNDUP(SMALL(CA$169:CA$218,$L213)/1000,0)*1000,1000),0))</f>
        <v/>
      </c>
      <c r="FC213" s="41" t="str">
        <f>IF(CB213="","",IF(成就内容!BS$124&lt;&gt;"",MAX(ROUNDUP(SMALL(CB$169:CB$218,$L213)/1000,0)*1000,1000),0))</f>
        <v/>
      </c>
      <c r="FD213" s="41">
        <f>IF(CC213="","",IF(成就内容!BT$124&lt;&gt;"",MAX(ROUNDUP(SMALL(CC$169:CC$218,$L213)/1000,0)*1000,1000),0))</f>
        <v>0</v>
      </c>
      <c r="FE213" s="41">
        <f>IF(CD213="","",IF(成就内容!BU$124&lt;&gt;"",MAX(ROUNDUP(SMALL(CD$169:CD$218,$L213)/1000,0)*1000,1000),0))</f>
        <v>0</v>
      </c>
      <c r="FF213" s="41" t="str">
        <f>IF(CE213="","",IF(成就内容!BV$124&lt;&gt;"",MAX(ROUNDUP(SMALL(CE$169:CE$218,$L213)/1000,0)*1000,1000),0))</f>
        <v/>
      </c>
      <c r="FG213" s="41" t="str">
        <f>IF(CF213="","",IF(成就内容!BW$124&lt;&gt;"",MAX(ROUNDUP(SMALL(CF$169:CF$218,$L213)/1000,0)*1000,1000),0))</f>
        <v/>
      </c>
      <c r="FH213" s="41" t="str">
        <f>IF(CG213="","",IF(成就内容!BX$124&lt;&gt;"",MAX(ROUNDUP(SMALL(CG$169:CG$218,$L213)/1000,0)*1000,1000),0))</f>
        <v/>
      </c>
      <c r="FI213" s="41" t="str">
        <f>IF(CH213="","",IF(成就内容!BY$124&lt;&gt;"",MAX(ROUNDUP(SMALL(CH$169:CH$218,$L213)/1000,0)*1000,1000),0))</f>
        <v/>
      </c>
      <c r="FJ213" s="41" t="str">
        <f>IF(CI213="","",IF(成就内容!BZ$124&lt;&gt;"",MAX(ROUNDUP(SMALL(CI$169:CI$218,$L213)/1000,0)*1000,1000),0))</f>
        <v/>
      </c>
    </row>
    <row r="214" spans="10:166" s="96" customFormat="1" x14ac:dyDescent="0.15">
      <c r="J214" s="19"/>
      <c r="L214" s="43">
        <v>46</v>
      </c>
      <c r="M214" s="41" t="str">
        <f>IF(成就内容!D52="","",INDEX($F$4:$F$178*成就内容!D$124/SUM(成就内容!$D$124:$BZ$124),成就内容!D108,1)-SUM(M$169:M213))</f>
        <v/>
      </c>
      <c r="N214" s="41" t="str">
        <f>IF(成就内容!E52="","",INDEX($F$4:$F$178*成就内容!E$124/SUM(成就内容!$D$124:$BZ$124),成就内容!E108,1)-SUM(N$169:N213))</f>
        <v/>
      </c>
      <c r="O214" s="41" t="str">
        <f>IF(成就内容!F52="","",INDEX($F$4:$F$178*成就内容!F$124/SUM(成就内容!$D$124:$BZ$124),成就内容!F108,1)-SUM(O$169:O213))</f>
        <v/>
      </c>
      <c r="P214" s="41" t="str">
        <f>IF(成就内容!G52="","",INDEX($F$4:$F$178*成就内容!G$124/SUM(成就内容!$D$124:$BZ$124),成就内容!G108,1)-SUM(P$169:P213))</f>
        <v/>
      </c>
      <c r="Q214" s="41" t="str">
        <f>IF(成就内容!H52="","",INDEX($F$4:$F$178*成就内容!H$124/SUM(成就内容!$D$124:$BZ$124),成就内容!H108,1)-SUM(Q$169:Q213))</f>
        <v/>
      </c>
      <c r="R214" s="41" t="str">
        <f>IF(成就内容!I52="","",INDEX($F$4:$F$178*成就内容!I$124/SUM(成就内容!$D$124:$BZ$124),成就内容!I108,1)-SUM(R$169:R213))</f>
        <v/>
      </c>
      <c r="S214" s="41" t="str">
        <f>IF(成就内容!J52="","",INDEX($F$4:$F$178*成就内容!J$124/SUM(成就内容!$D$124:$BZ$124),成就内容!J108,1)-SUM(S$169:S213))</f>
        <v/>
      </c>
      <c r="T214" s="41" t="str">
        <f>IF(成就内容!K52="","",INDEX($F$4:$F$178*成就内容!K$124/SUM(成就内容!$D$124:$BZ$124),成就内容!K108,1)-SUM(T$169:T213))</f>
        <v/>
      </c>
      <c r="U214" s="41" t="str">
        <f>IF(成就内容!L52="","",INDEX($F$4:$F$178*成就内容!L$124/SUM(成就内容!$D$124:$BZ$124),成就内容!L108,1)-SUM(U$169:U213))</f>
        <v/>
      </c>
      <c r="V214" s="41" t="str">
        <f>IF(成就内容!M52="","",INDEX($F$4:$F$178*成就内容!M$124/SUM(成就内容!$D$124:$BZ$124),成就内容!M108,1)-SUM(V$169:V213))</f>
        <v/>
      </c>
      <c r="W214" s="41" t="str">
        <f>IF(成就内容!N52="","",INDEX($F$4:$F$178*成就内容!N$124/SUM(成就内容!$D$124:$BZ$124),成就内容!N108,1)-SUM(W$169:W213))</f>
        <v/>
      </c>
      <c r="X214" s="41" t="str">
        <f>IF(成就内容!O52="","",INDEX($F$4:$F$178*成就内容!O$124/SUM(成就内容!$D$124:$BZ$124),成就内容!O108,1)-SUM(X$169:X213))</f>
        <v/>
      </c>
      <c r="Y214" s="41" t="str">
        <f>IF(成就内容!P52="","",INDEX($F$4:$F$178*成就内容!P$124/SUM(成就内容!$D$124:$BZ$124),成就内容!P108,1)-SUM(Y$169:Y213))</f>
        <v/>
      </c>
      <c r="Z214" s="41" t="str">
        <f>IF(成就内容!Q52="","",INDEX($F$4:$F$178*成就内容!Q$124/SUM(成就内容!$D$124:$BZ$124),成就内容!Q108,1)-SUM(Z$169:Z213))</f>
        <v/>
      </c>
      <c r="AA214" s="41" t="str">
        <f>IF(成就内容!R52="","",INDEX($F$4:$F$178*成就内容!R$124/SUM(成就内容!$D$124:$BZ$124),成就内容!R108,1)-SUM(AA$169:AA213))</f>
        <v/>
      </c>
      <c r="AB214" s="41" t="str">
        <f>IF(成就内容!S52="","",INDEX($F$4:$F$178*成就内容!S$124/SUM(成就内容!$D$124:$BZ$124),成就内容!S108,1)-SUM(AB$169:AB213))</f>
        <v/>
      </c>
      <c r="AC214" s="41" t="str">
        <f>IF(成就内容!T52="","",INDEX($F$4:$F$178*成就内容!T$124/SUM(成就内容!$D$124:$BZ$124),成就内容!T108,1)-SUM(AC$169:AC213))</f>
        <v/>
      </c>
      <c r="AD214" s="41" t="str">
        <f>IF(成就内容!U52="","",INDEX($F$4:$F$178*成就内容!U$124/SUM(成就内容!$D$124:$BZ$124),成就内容!U108,1)-SUM(AD$169:AD213))</f>
        <v/>
      </c>
      <c r="AE214" s="41" t="str">
        <f>IF(成就内容!V52="","",INDEX($F$4:$F$178*成就内容!V$124/SUM(成就内容!$D$124:$BZ$124),成就内容!V108,1)-SUM(AE$169:AE213))</f>
        <v/>
      </c>
      <c r="AF214" s="41" t="str">
        <f>IF(成就内容!W52="","",INDEX($F$4:$F$178*成就内容!W$124/SUM(成就内容!$D$124:$BZ$124),成就内容!W108,1)-SUM(AF$169:AF213))</f>
        <v/>
      </c>
      <c r="AG214" s="41" t="str">
        <f>IF(成就内容!X52="","",INDEX($F$4:$F$178*成就内容!X$124/SUM(成就内容!$D$124:$BZ$124),成就内容!X108,1)-SUM(AG$169:AG213))</f>
        <v/>
      </c>
      <c r="AH214" s="41" t="str">
        <f>IF(成就内容!Y52="","",INDEX($F$4:$F$178*成就内容!Y$124/SUM(成就内容!$D$124:$BZ$124),成就内容!Y108,1)-SUM(AH$169:AH213))</f>
        <v/>
      </c>
      <c r="AI214" s="41" t="str">
        <f>IF(成就内容!Z52="","",INDEX($F$4:$F$178*成就内容!Z$124/SUM(成就内容!$D$124:$BZ$124),成就内容!Z108,1)-SUM(AI$169:AI213))</f>
        <v/>
      </c>
      <c r="AJ214" s="41" t="str">
        <f>IF(成就内容!AA52="","",INDEX($F$4:$F$178*成就内容!AA$124/SUM(成就内容!$D$124:$BZ$124),成就内容!AA108,1)-SUM(AJ$169:AJ213))</f>
        <v/>
      </c>
      <c r="AK214" s="41" t="str">
        <f>IF(成就内容!AB52="","",INDEX($F$4:$F$178*成就内容!AB$124/SUM(成就内容!$D$124:$BZ$124),成就内容!AB108,1)-SUM(AK$169:AK213))</f>
        <v/>
      </c>
      <c r="AL214" s="41" t="str">
        <f>IF(成就内容!AC52="","",INDEX($F$4:$F$178*成就内容!AC$124/SUM(成就内容!$D$124:$BZ$124),成就内容!AC108,1)-SUM(AL$169:AL213))</f>
        <v/>
      </c>
      <c r="AM214" s="41" t="str">
        <f>IF(成就内容!AD52="","",INDEX($F$4:$F$178*成就内容!AD$124/SUM(成就内容!$D$124:$BZ$124),成就内容!AD108,1)-SUM(AM$169:AM213))</f>
        <v/>
      </c>
      <c r="AN214" s="41" t="str">
        <f>IF(成就内容!AE52="","",INDEX($F$4:$F$178*成就内容!AE$124/SUM(成就内容!$D$124:$BZ$124),成就内容!AE108,1)-SUM(AN$169:AN213))</f>
        <v/>
      </c>
      <c r="AO214" s="41" t="str">
        <f>IF(成就内容!AF52="","",INDEX($F$4:$F$178*成就内容!AF$124/SUM(成就内容!$D$124:$BZ$124),成就内容!AF108,1)-SUM(AO$169:AO213))</f>
        <v/>
      </c>
      <c r="AP214" s="41" t="str">
        <f>IF(成就内容!AG52="","",INDEX($F$4:$F$178*成就内容!AG$124/SUM(成就内容!$D$124:$BZ$124),成就内容!AG108,1)-SUM(AP$169:AP213))</f>
        <v/>
      </c>
      <c r="AQ214" s="41" t="str">
        <f>IF(成就内容!AH52="","",INDEX($F$4:$F$178*成就内容!AH$124/SUM(成就内容!$D$124:$BZ$124),成就内容!AH108,1)-SUM(AQ$169:AQ213))</f>
        <v/>
      </c>
      <c r="AR214" s="41" t="str">
        <f>IF(成就内容!AI52="","",INDEX($F$4:$F$178*成就内容!AI$124/SUM(成就内容!$D$124:$BZ$124),成就内容!AI108,1)-SUM(AR$169:AR213))</f>
        <v/>
      </c>
      <c r="AS214" s="41" t="str">
        <f>IF(成就内容!AJ52="","",INDEX($F$4:$F$178*成就内容!AJ$124/SUM(成就内容!$D$124:$BZ$124),成就内容!AJ108,1)-SUM(AS$169:AS213))</f>
        <v/>
      </c>
      <c r="AT214" s="41" t="str">
        <f>IF(成就内容!AK52="","",INDEX($F$4:$F$178*成就内容!AK$124/SUM(成就内容!$D$124:$BZ$124),成就内容!AK108,1)-SUM(AT$169:AT213))</f>
        <v/>
      </c>
      <c r="AU214" s="41" t="str">
        <f>IF(成就内容!AL52="","",INDEX($F$4:$F$178*成就内容!AL$124/SUM(成就内容!$D$124:$BZ$124),成就内容!AL108,1)-SUM(AU$169:AU213))</f>
        <v/>
      </c>
      <c r="AV214" s="41" t="str">
        <f>IF(成就内容!AM52="","",INDEX($F$4:$F$178*成就内容!AM$124/SUM(成就内容!$D$124:$BZ$124),成就内容!AM108,1)-SUM(AV$169:AV213))</f>
        <v/>
      </c>
      <c r="AW214" s="41" t="str">
        <f>IF(成就内容!AN52="","",INDEX($F$4:$F$178*成就内容!AN$124/SUM(成就内容!$D$124:$BZ$124),成就内容!AN108,1)-SUM(AW$169:AW213))</f>
        <v/>
      </c>
      <c r="AX214" s="41" t="str">
        <f>IF(成就内容!AO52="","",INDEX($F$4:$F$178*成就内容!AO$124/SUM(成就内容!$D$124:$BZ$124),成就内容!AO108,1)-SUM(AX$169:AX213))</f>
        <v/>
      </c>
      <c r="AY214" s="41" t="str">
        <f>IF(成就内容!AP52="","",INDEX($F$4:$F$178*成就内容!AP$124/SUM(成就内容!$D$124:$BZ$124),成就内容!AP108,1)-SUM(AY$169:AY213))</f>
        <v/>
      </c>
      <c r="AZ214" s="41" t="str">
        <f>IF(成就内容!AQ52="","",INDEX($F$4:$F$178*成就内容!AQ$124/SUM(成就内容!$D$124:$BZ$124),成就内容!AQ108,1)-SUM(AZ$169:AZ213))</f>
        <v/>
      </c>
      <c r="BA214" s="41" t="str">
        <f>IF(成就内容!AR52="","",INDEX($F$4:$F$178*成就内容!AR$124/SUM(成就内容!$D$124:$BZ$124),成就内容!AR108,1)-SUM(BA$169:BA213))</f>
        <v/>
      </c>
      <c r="BB214" s="41" t="str">
        <f>IF(成就内容!AS52="","",INDEX($F$4:$F$178*成就内容!AS$124/SUM(成就内容!$D$124:$BZ$124),成就内容!AS108,1)-SUM(BB$169:BB213))</f>
        <v/>
      </c>
      <c r="BC214" s="41" t="str">
        <f>IF(成就内容!AT52="","",INDEX($F$4:$F$178*成就内容!AT$124/SUM(成就内容!$D$124:$BZ$124),成就内容!AT108,1)-SUM(BC$169:BC213))</f>
        <v/>
      </c>
      <c r="BD214" s="41" t="str">
        <f>IF(成就内容!AU52="","",INDEX($F$4:$F$178*成就内容!AU$124/SUM(成就内容!$D$124:$BZ$124),成就内容!AU108,1)-SUM(BD$169:BD213))</f>
        <v/>
      </c>
      <c r="BE214" s="41" t="str">
        <f>IF(成就内容!AV52="","",INDEX($F$4:$F$178*成就内容!AV$124/SUM(成就内容!$D$124:$BZ$124),成就内容!AV108,1)-SUM(BE$169:BE213))</f>
        <v/>
      </c>
      <c r="BF214" s="41" t="str">
        <f>IF(成就内容!AW52="","",INDEX($F$4:$F$178*成就内容!AW$124/SUM(成就内容!$D$124:$BZ$124),成就内容!AW108,1)-SUM(BF$169:BF213))</f>
        <v/>
      </c>
      <c r="BG214" s="41" t="str">
        <f>IF(成就内容!AX52="","",INDEX($F$4:$F$178*成就内容!AX$124/SUM(成就内容!$D$124:$BZ$124),成就内容!AX108,1)-SUM(BG$169:BG213))</f>
        <v/>
      </c>
      <c r="BH214" s="41" t="str">
        <f>IF(成就内容!AY52="","",INDEX($F$4:$F$178*成就内容!AY$124/SUM(成就内容!$D$124:$BZ$124),成就内容!AY108,1)-SUM(BH$169:BH213))</f>
        <v/>
      </c>
      <c r="BI214" s="41" t="str">
        <f>IF(成就内容!AZ52="","",INDEX($F$4:$F$178*成就内容!AZ$124/SUM(成就内容!$D$124:$BZ$124),成就内容!AZ108,1)-SUM(BI$169:BI213))</f>
        <v/>
      </c>
      <c r="BJ214" s="41" t="str">
        <f>IF(成就内容!BA52="","",INDEX($F$4:$F$178*成就内容!BA$124/SUM(成就内容!$D$124:$BZ$124),成就内容!BA108,1)-SUM(BJ$169:BJ213))</f>
        <v/>
      </c>
      <c r="BK214" s="41" t="str">
        <f>IF(成就内容!BB52="","",INDEX($F$4:$F$178*成就内容!BB$124/SUM(成就内容!$D$124:$BZ$124),成就内容!BB108,1)-SUM(BK$169:BK213))</f>
        <v/>
      </c>
      <c r="BL214" s="41" t="str">
        <f>IF(成就内容!BC52="","",INDEX($F$4:$F$178*成就内容!BC$124/SUM(成就内容!$D$124:$BZ$124),成就内容!BC108,1)-SUM(BL$169:BL213))</f>
        <v/>
      </c>
      <c r="BM214" s="41" t="str">
        <f>IF(成就内容!BD52="","",INDEX($F$4:$F$178*成就内容!BD$124/SUM(成就内容!$D$124:$BZ$124),成就内容!BD108,1)-SUM(BM$169:BM213))</f>
        <v/>
      </c>
      <c r="BN214" s="41" t="str">
        <f>IF(成就内容!BE52="","",INDEX($F$4:$F$178*成就内容!BE$124/SUM(成就内容!$D$124:$BZ$124),成就内容!BE108,1)-SUM(BN$169:BN213))</f>
        <v/>
      </c>
      <c r="BO214" s="41" t="str">
        <f>IF(成就内容!BF52="","",INDEX($F$4:$F$178*成就内容!BF$124/SUM(成就内容!$D$124:$BZ$124),成就内容!BF108,1)-SUM(BO$169:BO213))</f>
        <v/>
      </c>
      <c r="BP214" s="41" t="str">
        <f>IF(成就内容!BG52="","",INDEX($F$4:$F$178*成就内容!BG$124/SUM(成就内容!$D$124:$BZ$124),成就内容!BG108,1)-SUM(BP$169:BP213))</f>
        <v/>
      </c>
      <c r="BQ214" s="41" t="str">
        <f>IF(成就内容!BH52="","",INDEX($F$4:$F$178*成就内容!BH$124/SUM(成就内容!$D$124:$BZ$124),成就内容!BH108,1)-SUM(BQ$169:BQ213))</f>
        <v/>
      </c>
      <c r="BR214" s="41" t="str">
        <f>IF(成就内容!BI52="","",INDEX($F$4:$F$178*成就内容!BI$124/SUM(成就内容!$D$124:$BZ$124),成就内容!BI108,1)-SUM(BR$169:BR213))</f>
        <v/>
      </c>
      <c r="BS214" s="41">
        <f>IF(成就内容!BJ52="","",INDEX($F$4:$F$178*成就内容!BJ$124/SUM(成就内容!$D$124:$BZ$124),成就内容!BJ108,1)-SUM(BS$169:BS213))</f>
        <v>0</v>
      </c>
      <c r="BT214" s="41" t="str">
        <f>IF(成就内容!BK52="","",INDEX($F$4:$F$178*成就内容!BK$124/SUM(成就内容!$D$124:$BZ$124),成就内容!BK108,1)-SUM(BT$169:BT213))</f>
        <v/>
      </c>
      <c r="BU214" s="41" t="str">
        <f>IF(成就内容!BL52="","",INDEX($F$4:$F$178*成就内容!BL$124/SUM(成就内容!$D$124:$BZ$124),成就内容!BL108,1)-SUM(BU$169:BU213))</f>
        <v/>
      </c>
      <c r="BV214" s="41" t="str">
        <f>IF(成就内容!BM52="","",INDEX($F$4:$F$178*成就内容!BM$124/SUM(成就内容!$D$124:$BZ$124),成就内容!BM108,1)-SUM(BV$169:BV213))</f>
        <v/>
      </c>
      <c r="BW214" s="41" t="str">
        <f>IF(成就内容!BN52="","",INDEX($F$4:$F$178*成就内容!BN$124/SUM(成就内容!$D$124:$BZ$124),成就内容!BN108,1)-SUM(BW$169:BW213))</f>
        <v/>
      </c>
      <c r="BX214" s="41">
        <f>IF(成就内容!BO52="","",INDEX($F$4:$F$178*成就内容!BO$124/SUM(成就内容!$D$124:$BZ$124),成就内容!BO108,1)-SUM(BX$169:BX213))</f>
        <v>0</v>
      </c>
      <c r="BY214" s="41">
        <f>IF(成就内容!BP52="","",INDEX($F$4:$F$178*成就内容!BP$124/SUM(成就内容!$D$124:$BZ$124),成就内容!BP108,1)-SUM(BY$169:BY213))</f>
        <v>0</v>
      </c>
      <c r="BZ214" s="41">
        <f>IF(成就内容!BQ52="","",INDEX($F$4:$F$178*成就内容!BQ$124/SUM(成就内容!$D$124:$BZ$124),成就内容!BQ108,1)-SUM(BZ$169:BZ213))</f>
        <v>0</v>
      </c>
      <c r="CA214" s="41" t="str">
        <f>IF(成就内容!BR52="","",INDEX($F$4:$F$178*成就内容!BR$124/SUM(成就内容!$D$124:$BZ$124),成就内容!BR108,1)-SUM(CA$169:CA213))</f>
        <v/>
      </c>
      <c r="CB214" s="41" t="str">
        <f>IF(成就内容!BS52="","",INDEX($F$4:$F$178*成就内容!BS$124/SUM(成就内容!$D$124:$BZ$124),成就内容!BS108,1)-SUM(CB$169:CB213))</f>
        <v/>
      </c>
      <c r="CC214" s="41">
        <f>IF(成就内容!BT52="","",INDEX($F$4:$F$178*成就内容!BT$124/SUM(成就内容!$D$124:$BZ$124),成就内容!BT108,1)-SUM(CC$169:CC213))</f>
        <v>0</v>
      </c>
      <c r="CD214" s="41">
        <f>IF(成就内容!BU52="","",INDEX($F$4:$F$178*成就内容!BU$124/SUM(成就内容!$D$124:$BZ$124),成就内容!BU108,1)-SUM(CD$169:CD213))</f>
        <v>0</v>
      </c>
      <c r="CE214" s="41" t="str">
        <f>IF(成就内容!BV52="","",INDEX($F$4:$F$178*成就内容!BV$124/SUM(成就内容!$D$124:$BZ$124),成就内容!BV108,1)-SUM(CE$169:CE213))</f>
        <v/>
      </c>
      <c r="CF214" s="41" t="str">
        <f>IF(成就内容!BW52="","",INDEX($F$4:$F$178*成就内容!BW$124/SUM(成就内容!$D$124:$BZ$124),成就内容!BW108,1)-SUM(CF$169:CF213))</f>
        <v/>
      </c>
      <c r="CG214" s="41" t="str">
        <f>IF(成就内容!BX52="","",INDEX($F$4:$F$178*成就内容!BX$124/SUM(成就内容!$D$124:$BZ$124),成就内容!BX108,1)-SUM(CG$169:CG213))</f>
        <v/>
      </c>
      <c r="CH214" s="41" t="str">
        <f>IF(成就内容!BY52="","",INDEX($F$4:$F$178*成就内容!BY$124/SUM(成就内容!$D$124:$BZ$124),成就内容!BY108,1)-SUM(CH$169:CH213))</f>
        <v/>
      </c>
      <c r="CI214" s="41" t="str">
        <f>IF(成就内容!BZ52="","",INDEX($F$4:$F$178*成就内容!BZ$124/SUM(成就内容!$D$124:$BZ$124),成就内容!BZ108,1)-SUM(CI$169:CI213))</f>
        <v/>
      </c>
      <c r="CK214" s="19"/>
      <c r="CM214" s="43">
        <v>46</v>
      </c>
      <c r="CN214" s="41" t="str">
        <f>IF(M214="","",IF(成就内容!D$124&lt;&gt;"",MAX(ROUNDUP(SMALL(M$169:M$218,$L214)/1000,0)*1000,1000),0))</f>
        <v/>
      </c>
      <c r="CO214" s="41" t="str">
        <f>IF(N214="","",IF(成就内容!E$124&lt;&gt;"",MAX(ROUNDUP(SMALL(N$169:N$218,$L214)/1000,0)*1000,1000),0))</f>
        <v/>
      </c>
      <c r="CP214" s="41" t="str">
        <f>IF(O214="","",IF(成就内容!F$124&lt;&gt;"",MAX(ROUNDUP(SMALL(O$169:O$218,$L214)/1000,0)*1000,1000),0))</f>
        <v/>
      </c>
      <c r="CQ214" s="41" t="str">
        <f>IF(P214="","",IF(成就内容!G$124&lt;&gt;"",MAX(ROUNDUP(SMALL(P$169:P$218,$L214)/1000,0)*1000,1000),0))</f>
        <v/>
      </c>
      <c r="CR214" s="41" t="str">
        <f>IF(Q214="","",IF(成就内容!H$124&lt;&gt;"",MAX(ROUNDUP(SMALL(Q$169:Q$218,$L214)/1000,0)*1000,1000),0))</f>
        <v/>
      </c>
      <c r="CS214" s="41" t="str">
        <f>IF(R214="","",IF(成就内容!I$124&lt;&gt;"",MAX(ROUNDUP(SMALL(R$169:R$218,$L214)/1000,0)*1000,1000),0))</f>
        <v/>
      </c>
      <c r="CT214" s="41" t="str">
        <f>IF(S214="","",IF(成就内容!J$124&lt;&gt;"",MAX(ROUNDUP(SMALL(S$169:S$218,$L214)/1000,0)*1000,1000),0))</f>
        <v/>
      </c>
      <c r="CU214" s="41" t="str">
        <f>IF(T214="","",IF(成就内容!K$124&lt;&gt;"",MAX(ROUNDUP(SMALL(T$169:T$218,$L214)/1000,0)*1000,1000),0))</f>
        <v/>
      </c>
      <c r="CV214" s="41" t="str">
        <f>IF(U214="","",IF(成就内容!L$124&lt;&gt;"",MAX(ROUNDUP(SMALL(U$169:U$218,$L214)/1000,0)*1000,1000),0))</f>
        <v/>
      </c>
      <c r="CW214" s="41" t="str">
        <f>IF(V214="","",IF(成就内容!M$124&lt;&gt;"",MAX(ROUNDUP(SMALL(V$169:V$218,$L214)/1000,0)*1000,1000),0))</f>
        <v/>
      </c>
      <c r="CX214" s="41" t="str">
        <f>IF(W214="","",IF(成就内容!N$124&lt;&gt;"",MAX(ROUNDUP(SMALL(W$169:W$218,$L214)/1000,0)*1000,1000),0))</f>
        <v/>
      </c>
      <c r="CY214" s="41" t="str">
        <f>IF(X214="","",IF(成就内容!O$124&lt;&gt;"",MAX(ROUNDUP(SMALL(X$169:X$218,$L214)/1000,0)*1000,1000),0))</f>
        <v/>
      </c>
      <c r="CZ214" s="41" t="str">
        <f>IF(Y214="","",IF(成就内容!P$124&lt;&gt;"",MAX(ROUNDUP(SMALL(Y$169:Y$218,$L214)/1000,0)*1000,1000),0))</f>
        <v/>
      </c>
      <c r="DA214" s="41" t="str">
        <f>IF(Z214="","",IF(成就内容!Q$124&lt;&gt;"",MAX(ROUNDUP(SMALL(Z$169:Z$218,$L214)/1000,0)*1000,1000),0))</f>
        <v/>
      </c>
      <c r="DB214" s="41" t="str">
        <f>IF(AA214="","",IF(成就内容!R$124&lt;&gt;"",MAX(ROUNDUP(SMALL(AA$169:AA$218,$L214)/1000,0)*1000,1000),0))</f>
        <v/>
      </c>
      <c r="DC214" s="41" t="str">
        <f>IF(AB214="","",IF(成就内容!S$124&lt;&gt;"",MAX(ROUNDUP(SMALL(AB$169:AB$218,$L214)/1000,0)*1000,1000),0))</f>
        <v/>
      </c>
      <c r="DD214" s="41" t="str">
        <f>IF(AC214="","",IF(成就内容!T$124&lt;&gt;"",MAX(ROUNDUP(SMALL(AC$169:AC$218,$L214)/1000,0)*1000,1000),0))</f>
        <v/>
      </c>
      <c r="DE214" s="41" t="str">
        <f>IF(AD214="","",IF(成就内容!U$124&lt;&gt;"",MAX(ROUNDUP(SMALL(AD$169:AD$218,$L214)/1000,0)*1000,1000),0))</f>
        <v/>
      </c>
      <c r="DF214" s="41" t="str">
        <f>IF(AE214="","",IF(成就内容!V$124&lt;&gt;"",MAX(ROUNDUP(SMALL(AE$169:AE$218,$L214)/1000,0)*1000,1000),0))</f>
        <v/>
      </c>
      <c r="DG214" s="41" t="str">
        <f>IF(AF214="","",IF(成就内容!W$124&lt;&gt;"",MAX(ROUNDUP(SMALL(AF$169:AF$218,$L214)/1000,0)*1000,1000),0))</f>
        <v/>
      </c>
      <c r="DH214" s="41" t="str">
        <f>IF(AG214="","",IF(成就内容!X$124&lt;&gt;"",MAX(ROUNDUP(SMALL(AG$169:AG$218,$L214)/1000,0)*1000,1000),0))</f>
        <v/>
      </c>
      <c r="DI214" s="41" t="str">
        <f>IF(AH214="","",IF(成就内容!Y$124&lt;&gt;"",MAX(ROUNDUP(SMALL(AH$169:AH$218,$L214)/1000,0)*1000,1000),0))</f>
        <v/>
      </c>
      <c r="DJ214" s="41" t="str">
        <f>IF(AI214="","",IF(成就内容!Z$124&lt;&gt;"",MAX(ROUNDUP(SMALL(AI$169:AI$218,$L214)/1000,0)*1000,1000),0))</f>
        <v/>
      </c>
      <c r="DK214" s="41" t="str">
        <f>IF(AJ214="","",IF(成就内容!AA$124&lt;&gt;"",MAX(ROUNDUP(SMALL(AJ$169:AJ$218,$L214)/1000,0)*1000,1000),0))</f>
        <v/>
      </c>
      <c r="DL214" s="41" t="str">
        <f>IF(AK214="","",IF(成就内容!AB$124&lt;&gt;"",MAX(ROUNDUP(SMALL(AK$169:AK$218,$L214)/1000,0)*1000,1000),0))</f>
        <v/>
      </c>
      <c r="DM214" s="41" t="str">
        <f>IF(AL214="","",IF(成就内容!AC$124&lt;&gt;"",MAX(ROUNDUP(SMALL(AL$169:AL$218,$L214)/1000,0)*1000,1000),0))</f>
        <v/>
      </c>
      <c r="DN214" s="41" t="str">
        <f>IF(AM214="","",IF(成就内容!AD$124&lt;&gt;"",MAX(ROUNDUP(SMALL(AM$169:AM$218,$L214)/1000,0)*1000,1000),0))</f>
        <v/>
      </c>
      <c r="DO214" s="41" t="str">
        <f>IF(AN214="","",IF(成就内容!AE$124&lt;&gt;"",MAX(ROUNDUP(SMALL(AN$169:AN$218,$L214)/1000,0)*1000,1000),0))</f>
        <v/>
      </c>
      <c r="DP214" s="41" t="str">
        <f>IF(AO214="","",IF(成就内容!AF$124&lt;&gt;"",MAX(ROUNDUP(SMALL(AO$169:AO$218,$L214)/1000,0)*1000,1000),0))</f>
        <v/>
      </c>
      <c r="DQ214" s="41" t="str">
        <f>IF(AP214="","",IF(成就内容!AG$124&lt;&gt;"",MAX(ROUNDUP(SMALL(AP$169:AP$218,$L214)/1000,0)*1000,1000),0))</f>
        <v/>
      </c>
      <c r="DR214" s="41" t="str">
        <f>IF(AQ214="","",IF(成就内容!AH$124&lt;&gt;"",MAX(ROUNDUP(SMALL(AQ$169:AQ$218,$L214)/1000,0)*1000,1000),0))</f>
        <v/>
      </c>
      <c r="DS214" s="41" t="str">
        <f>IF(AR214="","",IF(成就内容!AI$124&lt;&gt;"",MAX(ROUNDUP(SMALL(AR$169:AR$218,$L214)/1000,0)*1000,1000),0))</f>
        <v/>
      </c>
      <c r="DT214" s="41" t="str">
        <f>IF(AS214="","",IF(成就内容!AJ$124&lt;&gt;"",MAX(ROUNDUP(SMALL(AS$169:AS$218,$L214)/1000,0)*1000,1000),0))</f>
        <v/>
      </c>
      <c r="DU214" s="41" t="str">
        <f>IF(AT214="","",IF(成就内容!AK$124&lt;&gt;"",MAX(ROUNDUP(SMALL(AT$169:AT$218,$L214)/1000,0)*1000,1000),0))</f>
        <v/>
      </c>
      <c r="DV214" s="41" t="str">
        <f>IF(AU214="","",IF(成就内容!AL$124&lt;&gt;"",MAX(ROUNDUP(SMALL(AU$169:AU$218,$L214)/1000,0)*1000,1000),0))</f>
        <v/>
      </c>
      <c r="DW214" s="41" t="str">
        <f>IF(AV214="","",IF(成就内容!AM$124&lt;&gt;"",MAX(ROUNDUP(SMALL(AV$169:AV$218,$L214)/1000,0)*1000,1000),0))</f>
        <v/>
      </c>
      <c r="DX214" s="41" t="str">
        <f>IF(AW214="","",IF(成就内容!AN$124&lt;&gt;"",MAX(ROUNDUP(SMALL(AW$169:AW$218,$L214)/1000,0)*1000,1000),0))</f>
        <v/>
      </c>
      <c r="DY214" s="41" t="str">
        <f>IF(AX214="","",IF(成就内容!AO$124&lt;&gt;"",MAX(ROUNDUP(SMALL(AX$169:AX$218,$L214)/1000,0)*1000,1000),0))</f>
        <v/>
      </c>
      <c r="DZ214" s="41" t="str">
        <f>IF(AY214="","",IF(成就内容!AP$124&lt;&gt;"",MAX(ROUNDUP(SMALL(AY$169:AY$218,$L214)/1000,0)*1000,1000),0))</f>
        <v/>
      </c>
      <c r="EA214" s="41" t="str">
        <f>IF(AZ214="","",IF(成就内容!AQ$124&lt;&gt;"",MAX(ROUNDUP(SMALL(AZ$169:AZ$218,$L214)/1000,0)*1000,1000),0))</f>
        <v/>
      </c>
      <c r="EB214" s="41" t="str">
        <f>IF(BA214="","",IF(成就内容!AR$124&lt;&gt;"",MAX(ROUNDUP(SMALL(BA$169:BA$218,$L214)/1000,0)*1000,1000),0))</f>
        <v/>
      </c>
      <c r="EC214" s="41" t="str">
        <f>IF(BB214="","",IF(成就内容!AS$124&lt;&gt;"",MAX(ROUNDUP(SMALL(BB$169:BB$218,$L214)/1000,0)*1000,1000),0))</f>
        <v/>
      </c>
      <c r="ED214" s="41" t="str">
        <f>IF(BC214="","",IF(成就内容!AT$124&lt;&gt;"",MAX(ROUNDUP(SMALL(BC$169:BC$218,$L214)/1000,0)*1000,1000),0))</f>
        <v/>
      </c>
      <c r="EE214" s="41" t="str">
        <f>IF(BD214="","",IF(成就内容!AU$124&lt;&gt;"",MAX(ROUNDUP(SMALL(BD$169:BD$218,$L214)/1000,0)*1000,1000),0))</f>
        <v/>
      </c>
      <c r="EF214" s="41" t="str">
        <f>IF(BE214="","",IF(成就内容!AV$124&lt;&gt;"",MAX(ROUNDUP(SMALL(BE$169:BE$218,$L214)/1000,0)*1000,1000),0))</f>
        <v/>
      </c>
      <c r="EG214" s="41" t="str">
        <f>IF(BF214="","",IF(成就内容!AW$124&lt;&gt;"",MAX(ROUNDUP(SMALL(BF$169:BF$218,$L214)/1000,0)*1000,1000),0))</f>
        <v/>
      </c>
      <c r="EH214" s="41" t="str">
        <f>IF(BG214="","",IF(成就内容!AX$124&lt;&gt;"",MAX(ROUNDUP(SMALL(BG$169:BG$218,$L214)/1000,0)*1000,1000),0))</f>
        <v/>
      </c>
      <c r="EI214" s="41" t="str">
        <f>IF(BH214="","",IF(成就内容!AY$124&lt;&gt;"",MAX(ROUNDUP(SMALL(BH$169:BH$218,$L214)/1000,0)*1000,1000),0))</f>
        <v/>
      </c>
      <c r="EJ214" s="41" t="str">
        <f>IF(BI214="","",IF(成就内容!AZ$124&lt;&gt;"",MAX(ROUNDUP(SMALL(BI$169:BI$218,$L214)/1000,0)*1000,1000),0))</f>
        <v/>
      </c>
      <c r="EK214" s="41" t="str">
        <f>IF(BJ214="","",IF(成就内容!BA$124&lt;&gt;"",MAX(ROUNDUP(SMALL(BJ$169:BJ$218,$L214)/1000,0)*1000,1000),0))</f>
        <v/>
      </c>
      <c r="EL214" s="41" t="str">
        <f>IF(BK214="","",IF(成就内容!BB$124&lt;&gt;"",MAX(ROUNDUP(SMALL(BK$169:BK$218,$L214)/1000,0)*1000,1000),0))</f>
        <v/>
      </c>
      <c r="EM214" s="41" t="str">
        <f>IF(BL214="","",IF(成就内容!BC$124&lt;&gt;"",MAX(ROUNDUP(SMALL(BL$169:BL$218,$L214)/1000,0)*1000,1000),0))</f>
        <v/>
      </c>
      <c r="EN214" s="41" t="str">
        <f>IF(BM214="","",IF(成就内容!BD$124&lt;&gt;"",MAX(ROUNDUP(SMALL(BM$169:BM$218,$L214)/1000,0)*1000,1000),0))</f>
        <v/>
      </c>
      <c r="EO214" s="41" t="str">
        <f>IF(BN214="","",IF(成就内容!BE$124&lt;&gt;"",MAX(ROUNDUP(SMALL(BN$169:BN$218,$L214)/1000,0)*1000,1000),0))</f>
        <v/>
      </c>
      <c r="EP214" s="41" t="str">
        <f>IF(BO214="","",IF(成就内容!BF$124&lt;&gt;"",MAX(ROUNDUP(SMALL(BO$169:BO$218,$L214)/1000,0)*1000,1000),0))</f>
        <v/>
      </c>
      <c r="EQ214" s="41" t="str">
        <f>IF(BP214="","",IF(成就内容!BG$124&lt;&gt;"",MAX(ROUNDUP(SMALL(BP$169:BP$218,$L214)/1000,0)*1000,1000),0))</f>
        <v/>
      </c>
      <c r="ER214" s="41" t="str">
        <f>IF(BQ214="","",IF(成就内容!BH$124&lt;&gt;"",MAX(ROUNDUP(SMALL(BQ$169:BQ$218,$L214)/1000,0)*1000,1000),0))</f>
        <v/>
      </c>
      <c r="ES214" s="41" t="str">
        <f>IF(BR214="","",IF(成就内容!BI$124&lt;&gt;"",MAX(ROUNDUP(SMALL(BR$169:BR$218,$L214)/1000,0)*1000,1000),0))</f>
        <v/>
      </c>
      <c r="ET214" s="41">
        <f>IF(BS214="","",IF(成就内容!BJ$124&lt;&gt;"",MAX(ROUNDUP(SMALL(BS$169:BS$218,$L214)/1000,0)*1000,1000),0))</f>
        <v>0</v>
      </c>
      <c r="EU214" s="41" t="str">
        <f>IF(BT214="","",IF(成就内容!BK$124&lt;&gt;"",MAX(ROUNDUP(SMALL(BT$169:BT$218,$L214)/1000,0)*1000,1000),0))</f>
        <v/>
      </c>
      <c r="EV214" s="41" t="str">
        <f>IF(BU214="","",IF(成就内容!BL$124&lt;&gt;"",MAX(ROUNDUP(SMALL(BU$169:BU$218,$L214)/1000,0)*1000,1000),0))</f>
        <v/>
      </c>
      <c r="EW214" s="41" t="str">
        <f>IF(BV214="","",IF(成就内容!BM$124&lt;&gt;"",MAX(ROUNDUP(SMALL(BV$169:BV$218,$L214)/1000,0)*1000,1000),0))</f>
        <v/>
      </c>
      <c r="EX214" s="41" t="str">
        <f>IF(BW214="","",IF(成就内容!BN$124&lt;&gt;"",MAX(ROUNDUP(SMALL(BW$169:BW$218,$L214)/1000,0)*1000,1000),0))</f>
        <v/>
      </c>
      <c r="EY214" s="41">
        <f>IF(BX214="","",IF(成就内容!BO$124&lt;&gt;"",MAX(ROUNDUP(SMALL(BX$169:BX$218,$L214)/1000,0)*1000,1000),0))</f>
        <v>0</v>
      </c>
      <c r="EZ214" s="41">
        <f>IF(BY214="","",IF(成就内容!BP$124&lt;&gt;"",MAX(ROUNDUP(SMALL(BY$169:BY$218,$L214)/1000,0)*1000,1000),0))</f>
        <v>0</v>
      </c>
      <c r="FA214" s="41">
        <f>IF(BZ214="","",IF(成就内容!BQ$124&lt;&gt;"",MAX(ROUNDUP(SMALL(BZ$169:BZ$218,$L214)/1000,0)*1000,1000),0))</f>
        <v>0</v>
      </c>
      <c r="FB214" s="41" t="str">
        <f>IF(CA214="","",IF(成就内容!BR$124&lt;&gt;"",MAX(ROUNDUP(SMALL(CA$169:CA$218,$L214)/1000,0)*1000,1000),0))</f>
        <v/>
      </c>
      <c r="FC214" s="41" t="str">
        <f>IF(CB214="","",IF(成就内容!BS$124&lt;&gt;"",MAX(ROUNDUP(SMALL(CB$169:CB$218,$L214)/1000,0)*1000,1000),0))</f>
        <v/>
      </c>
      <c r="FD214" s="41">
        <f>IF(CC214="","",IF(成就内容!BT$124&lt;&gt;"",MAX(ROUNDUP(SMALL(CC$169:CC$218,$L214)/1000,0)*1000,1000),0))</f>
        <v>0</v>
      </c>
      <c r="FE214" s="41">
        <f>IF(CD214="","",IF(成就内容!BU$124&lt;&gt;"",MAX(ROUNDUP(SMALL(CD$169:CD$218,$L214)/1000,0)*1000,1000),0))</f>
        <v>0</v>
      </c>
      <c r="FF214" s="41" t="str">
        <f>IF(CE214="","",IF(成就内容!BV$124&lt;&gt;"",MAX(ROUNDUP(SMALL(CE$169:CE$218,$L214)/1000,0)*1000,1000),0))</f>
        <v/>
      </c>
      <c r="FG214" s="41" t="str">
        <f>IF(CF214="","",IF(成就内容!BW$124&lt;&gt;"",MAX(ROUNDUP(SMALL(CF$169:CF$218,$L214)/1000,0)*1000,1000),0))</f>
        <v/>
      </c>
      <c r="FH214" s="41" t="str">
        <f>IF(CG214="","",IF(成就内容!BX$124&lt;&gt;"",MAX(ROUNDUP(SMALL(CG$169:CG$218,$L214)/1000,0)*1000,1000),0))</f>
        <v/>
      </c>
      <c r="FI214" s="41" t="str">
        <f>IF(CH214="","",IF(成就内容!BY$124&lt;&gt;"",MAX(ROUNDUP(SMALL(CH$169:CH$218,$L214)/1000,0)*1000,1000),0))</f>
        <v/>
      </c>
      <c r="FJ214" s="41" t="str">
        <f>IF(CI214="","",IF(成就内容!BZ$124&lt;&gt;"",MAX(ROUNDUP(SMALL(CI$169:CI$218,$L214)/1000,0)*1000,1000),0))</f>
        <v/>
      </c>
    </row>
    <row r="215" spans="10:166" s="96" customFormat="1" x14ac:dyDescent="0.15">
      <c r="J215" s="19"/>
      <c r="L215" s="43">
        <v>47</v>
      </c>
      <c r="M215" s="41" t="str">
        <f>IF(成就内容!D53="","",INDEX($F$4:$F$178*成就内容!D$124/SUM(成就内容!$D$124:$BZ$124),成就内容!D109,1)-SUM(M$169:M214))</f>
        <v/>
      </c>
      <c r="N215" s="41" t="str">
        <f>IF(成就内容!E53="","",INDEX($F$4:$F$178*成就内容!E$124/SUM(成就内容!$D$124:$BZ$124),成就内容!E109,1)-SUM(N$169:N214))</f>
        <v/>
      </c>
      <c r="O215" s="41" t="str">
        <f>IF(成就内容!F53="","",INDEX($F$4:$F$178*成就内容!F$124/SUM(成就内容!$D$124:$BZ$124),成就内容!F109,1)-SUM(O$169:O214))</f>
        <v/>
      </c>
      <c r="P215" s="41" t="str">
        <f>IF(成就内容!G53="","",INDEX($F$4:$F$178*成就内容!G$124/SUM(成就内容!$D$124:$BZ$124),成就内容!G109,1)-SUM(P$169:P214))</f>
        <v/>
      </c>
      <c r="Q215" s="41" t="str">
        <f>IF(成就内容!H53="","",INDEX($F$4:$F$178*成就内容!H$124/SUM(成就内容!$D$124:$BZ$124),成就内容!H109,1)-SUM(Q$169:Q214))</f>
        <v/>
      </c>
      <c r="R215" s="41" t="str">
        <f>IF(成就内容!I53="","",INDEX($F$4:$F$178*成就内容!I$124/SUM(成就内容!$D$124:$BZ$124),成就内容!I109,1)-SUM(R$169:R214))</f>
        <v/>
      </c>
      <c r="S215" s="41" t="str">
        <f>IF(成就内容!J53="","",INDEX($F$4:$F$178*成就内容!J$124/SUM(成就内容!$D$124:$BZ$124),成就内容!J109,1)-SUM(S$169:S214))</f>
        <v/>
      </c>
      <c r="T215" s="41" t="str">
        <f>IF(成就内容!K53="","",INDEX($F$4:$F$178*成就内容!K$124/SUM(成就内容!$D$124:$BZ$124),成就内容!K109,1)-SUM(T$169:T214))</f>
        <v/>
      </c>
      <c r="U215" s="41" t="str">
        <f>IF(成就内容!L53="","",INDEX($F$4:$F$178*成就内容!L$124/SUM(成就内容!$D$124:$BZ$124),成就内容!L109,1)-SUM(U$169:U214))</f>
        <v/>
      </c>
      <c r="V215" s="41" t="str">
        <f>IF(成就内容!M53="","",INDEX($F$4:$F$178*成就内容!M$124/SUM(成就内容!$D$124:$BZ$124),成就内容!M109,1)-SUM(V$169:V214))</f>
        <v/>
      </c>
      <c r="W215" s="41" t="str">
        <f>IF(成就内容!N53="","",INDEX($F$4:$F$178*成就内容!N$124/SUM(成就内容!$D$124:$BZ$124),成就内容!N109,1)-SUM(W$169:W214))</f>
        <v/>
      </c>
      <c r="X215" s="41" t="str">
        <f>IF(成就内容!O53="","",INDEX($F$4:$F$178*成就内容!O$124/SUM(成就内容!$D$124:$BZ$124),成就内容!O109,1)-SUM(X$169:X214))</f>
        <v/>
      </c>
      <c r="Y215" s="41" t="str">
        <f>IF(成就内容!P53="","",INDEX($F$4:$F$178*成就内容!P$124/SUM(成就内容!$D$124:$BZ$124),成就内容!P109,1)-SUM(Y$169:Y214))</f>
        <v/>
      </c>
      <c r="Z215" s="41" t="str">
        <f>IF(成就内容!Q53="","",INDEX($F$4:$F$178*成就内容!Q$124/SUM(成就内容!$D$124:$BZ$124),成就内容!Q109,1)-SUM(Z$169:Z214))</f>
        <v/>
      </c>
      <c r="AA215" s="41" t="str">
        <f>IF(成就内容!R53="","",INDEX($F$4:$F$178*成就内容!R$124/SUM(成就内容!$D$124:$BZ$124),成就内容!R109,1)-SUM(AA$169:AA214))</f>
        <v/>
      </c>
      <c r="AB215" s="41" t="str">
        <f>IF(成就内容!S53="","",INDEX($F$4:$F$178*成就内容!S$124/SUM(成就内容!$D$124:$BZ$124),成就内容!S109,1)-SUM(AB$169:AB214))</f>
        <v/>
      </c>
      <c r="AC215" s="41" t="str">
        <f>IF(成就内容!T53="","",INDEX($F$4:$F$178*成就内容!T$124/SUM(成就内容!$D$124:$BZ$124),成就内容!T109,1)-SUM(AC$169:AC214))</f>
        <v/>
      </c>
      <c r="AD215" s="41" t="str">
        <f>IF(成就内容!U53="","",INDEX($F$4:$F$178*成就内容!U$124/SUM(成就内容!$D$124:$BZ$124),成就内容!U109,1)-SUM(AD$169:AD214))</f>
        <v/>
      </c>
      <c r="AE215" s="41" t="str">
        <f>IF(成就内容!V53="","",INDEX($F$4:$F$178*成就内容!V$124/SUM(成就内容!$D$124:$BZ$124),成就内容!V109,1)-SUM(AE$169:AE214))</f>
        <v/>
      </c>
      <c r="AF215" s="41" t="str">
        <f>IF(成就内容!W53="","",INDEX($F$4:$F$178*成就内容!W$124/SUM(成就内容!$D$124:$BZ$124),成就内容!W109,1)-SUM(AF$169:AF214))</f>
        <v/>
      </c>
      <c r="AG215" s="41" t="str">
        <f>IF(成就内容!X53="","",INDEX($F$4:$F$178*成就内容!X$124/SUM(成就内容!$D$124:$BZ$124),成就内容!X109,1)-SUM(AG$169:AG214))</f>
        <v/>
      </c>
      <c r="AH215" s="41" t="str">
        <f>IF(成就内容!Y53="","",INDEX($F$4:$F$178*成就内容!Y$124/SUM(成就内容!$D$124:$BZ$124),成就内容!Y109,1)-SUM(AH$169:AH214))</f>
        <v/>
      </c>
      <c r="AI215" s="41" t="str">
        <f>IF(成就内容!Z53="","",INDEX($F$4:$F$178*成就内容!Z$124/SUM(成就内容!$D$124:$BZ$124),成就内容!Z109,1)-SUM(AI$169:AI214))</f>
        <v/>
      </c>
      <c r="AJ215" s="41" t="str">
        <f>IF(成就内容!AA53="","",INDEX($F$4:$F$178*成就内容!AA$124/SUM(成就内容!$D$124:$BZ$124),成就内容!AA109,1)-SUM(AJ$169:AJ214))</f>
        <v/>
      </c>
      <c r="AK215" s="41" t="str">
        <f>IF(成就内容!AB53="","",INDEX($F$4:$F$178*成就内容!AB$124/SUM(成就内容!$D$124:$BZ$124),成就内容!AB109,1)-SUM(AK$169:AK214))</f>
        <v/>
      </c>
      <c r="AL215" s="41" t="str">
        <f>IF(成就内容!AC53="","",INDEX($F$4:$F$178*成就内容!AC$124/SUM(成就内容!$D$124:$BZ$124),成就内容!AC109,1)-SUM(AL$169:AL214))</f>
        <v/>
      </c>
      <c r="AM215" s="41" t="str">
        <f>IF(成就内容!AD53="","",INDEX($F$4:$F$178*成就内容!AD$124/SUM(成就内容!$D$124:$BZ$124),成就内容!AD109,1)-SUM(AM$169:AM214))</f>
        <v/>
      </c>
      <c r="AN215" s="41" t="str">
        <f>IF(成就内容!AE53="","",INDEX($F$4:$F$178*成就内容!AE$124/SUM(成就内容!$D$124:$BZ$124),成就内容!AE109,1)-SUM(AN$169:AN214))</f>
        <v/>
      </c>
      <c r="AO215" s="41" t="str">
        <f>IF(成就内容!AF53="","",INDEX($F$4:$F$178*成就内容!AF$124/SUM(成就内容!$D$124:$BZ$124),成就内容!AF109,1)-SUM(AO$169:AO214))</f>
        <v/>
      </c>
      <c r="AP215" s="41" t="str">
        <f>IF(成就内容!AG53="","",INDEX($F$4:$F$178*成就内容!AG$124/SUM(成就内容!$D$124:$BZ$124),成就内容!AG109,1)-SUM(AP$169:AP214))</f>
        <v/>
      </c>
      <c r="AQ215" s="41" t="str">
        <f>IF(成就内容!AH53="","",INDEX($F$4:$F$178*成就内容!AH$124/SUM(成就内容!$D$124:$BZ$124),成就内容!AH109,1)-SUM(AQ$169:AQ214))</f>
        <v/>
      </c>
      <c r="AR215" s="41" t="str">
        <f>IF(成就内容!AI53="","",INDEX($F$4:$F$178*成就内容!AI$124/SUM(成就内容!$D$124:$BZ$124),成就内容!AI109,1)-SUM(AR$169:AR214))</f>
        <v/>
      </c>
      <c r="AS215" s="41" t="str">
        <f>IF(成就内容!AJ53="","",INDEX($F$4:$F$178*成就内容!AJ$124/SUM(成就内容!$D$124:$BZ$124),成就内容!AJ109,1)-SUM(AS$169:AS214))</f>
        <v/>
      </c>
      <c r="AT215" s="41" t="str">
        <f>IF(成就内容!AK53="","",INDEX($F$4:$F$178*成就内容!AK$124/SUM(成就内容!$D$124:$BZ$124),成就内容!AK109,1)-SUM(AT$169:AT214))</f>
        <v/>
      </c>
      <c r="AU215" s="41" t="str">
        <f>IF(成就内容!AL53="","",INDEX($F$4:$F$178*成就内容!AL$124/SUM(成就内容!$D$124:$BZ$124),成就内容!AL109,1)-SUM(AU$169:AU214))</f>
        <v/>
      </c>
      <c r="AV215" s="41" t="str">
        <f>IF(成就内容!AM53="","",INDEX($F$4:$F$178*成就内容!AM$124/SUM(成就内容!$D$124:$BZ$124),成就内容!AM109,1)-SUM(AV$169:AV214))</f>
        <v/>
      </c>
      <c r="AW215" s="41" t="str">
        <f>IF(成就内容!AN53="","",INDEX($F$4:$F$178*成就内容!AN$124/SUM(成就内容!$D$124:$BZ$124),成就内容!AN109,1)-SUM(AW$169:AW214))</f>
        <v/>
      </c>
      <c r="AX215" s="41" t="str">
        <f>IF(成就内容!AO53="","",INDEX($F$4:$F$178*成就内容!AO$124/SUM(成就内容!$D$124:$BZ$124),成就内容!AO109,1)-SUM(AX$169:AX214))</f>
        <v/>
      </c>
      <c r="AY215" s="41" t="str">
        <f>IF(成就内容!AP53="","",INDEX($F$4:$F$178*成就内容!AP$124/SUM(成就内容!$D$124:$BZ$124),成就内容!AP109,1)-SUM(AY$169:AY214))</f>
        <v/>
      </c>
      <c r="AZ215" s="41" t="str">
        <f>IF(成就内容!AQ53="","",INDEX($F$4:$F$178*成就内容!AQ$124/SUM(成就内容!$D$124:$BZ$124),成就内容!AQ109,1)-SUM(AZ$169:AZ214))</f>
        <v/>
      </c>
      <c r="BA215" s="41" t="str">
        <f>IF(成就内容!AR53="","",INDEX($F$4:$F$178*成就内容!AR$124/SUM(成就内容!$D$124:$BZ$124),成就内容!AR109,1)-SUM(BA$169:BA214))</f>
        <v/>
      </c>
      <c r="BB215" s="41" t="str">
        <f>IF(成就内容!AS53="","",INDEX($F$4:$F$178*成就内容!AS$124/SUM(成就内容!$D$124:$BZ$124),成就内容!AS109,1)-SUM(BB$169:BB214))</f>
        <v/>
      </c>
      <c r="BC215" s="41" t="str">
        <f>IF(成就内容!AT53="","",INDEX($F$4:$F$178*成就内容!AT$124/SUM(成就内容!$D$124:$BZ$124),成就内容!AT109,1)-SUM(BC$169:BC214))</f>
        <v/>
      </c>
      <c r="BD215" s="41" t="str">
        <f>IF(成就内容!AU53="","",INDEX($F$4:$F$178*成就内容!AU$124/SUM(成就内容!$D$124:$BZ$124),成就内容!AU109,1)-SUM(BD$169:BD214))</f>
        <v/>
      </c>
      <c r="BE215" s="41" t="str">
        <f>IF(成就内容!AV53="","",INDEX($F$4:$F$178*成就内容!AV$124/SUM(成就内容!$D$124:$BZ$124),成就内容!AV109,1)-SUM(BE$169:BE214))</f>
        <v/>
      </c>
      <c r="BF215" s="41" t="str">
        <f>IF(成就内容!AW53="","",INDEX($F$4:$F$178*成就内容!AW$124/SUM(成就内容!$D$124:$BZ$124),成就内容!AW109,1)-SUM(BF$169:BF214))</f>
        <v/>
      </c>
      <c r="BG215" s="41" t="str">
        <f>IF(成就内容!AX53="","",INDEX($F$4:$F$178*成就内容!AX$124/SUM(成就内容!$D$124:$BZ$124),成就内容!AX109,1)-SUM(BG$169:BG214))</f>
        <v/>
      </c>
      <c r="BH215" s="41" t="str">
        <f>IF(成就内容!AY53="","",INDEX($F$4:$F$178*成就内容!AY$124/SUM(成就内容!$D$124:$BZ$124),成就内容!AY109,1)-SUM(BH$169:BH214))</f>
        <v/>
      </c>
      <c r="BI215" s="41" t="str">
        <f>IF(成就内容!AZ53="","",INDEX($F$4:$F$178*成就内容!AZ$124/SUM(成就内容!$D$124:$BZ$124),成就内容!AZ109,1)-SUM(BI$169:BI214))</f>
        <v/>
      </c>
      <c r="BJ215" s="41" t="str">
        <f>IF(成就内容!BA53="","",INDEX($F$4:$F$178*成就内容!BA$124/SUM(成就内容!$D$124:$BZ$124),成就内容!BA109,1)-SUM(BJ$169:BJ214))</f>
        <v/>
      </c>
      <c r="BK215" s="41" t="str">
        <f>IF(成就内容!BB53="","",INDEX($F$4:$F$178*成就内容!BB$124/SUM(成就内容!$D$124:$BZ$124),成就内容!BB109,1)-SUM(BK$169:BK214))</f>
        <v/>
      </c>
      <c r="BL215" s="41" t="str">
        <f>IF(成就内容!BC53="","",INDEX($F$4:$F$178*成就内容!BC$124/SUM(成就内容!$D$124:$BZ$124),成就内容!BC109,1)-SUM(BL$169:BL214))</f>
        <v/>
      </c>
      <c r="BM215" s="41" t="str">
        <f>IF(成就内容!BD53="","",INDEX($F$4:$F$178*成就内容!BD$124/SUM(成就内容!$D$124:$BZ$124),成就内容!BD109,1)-SUM(BM$169:BM214))</f>
        <v/>
      </c>
      <c r="BN215" s="41" t="str">
        <f>IF(成就内容!BE53="","",INDEX($F$4:$F$178*成就内容!BE$124/SUM(成就内容!$D$124:$BZ$124),成就内容!BE109,1)-SUM(BN$169:BN214))</f>
        <v/>
      </c>
      <c r="BO215" s="41" t="str">
        <f>IF(成就内容!BF53="","",INDEX($F$4:$F$178*成就内容!BF$124/SUM(成就内容!$D$124:$BZ$124),成就内容!BF109,1)-SUM(BO$169:BO214))</f>
        <v/>
      </c>
      <c r="BP215" s="41" t="str">
        <f>IF(成就内容!BG53="","",INDEX($F$4:$F$178*成就内容!BG$124/SUM(成就内容!$D$124:$BZ$124),成就内容!BG109,1)-SUM(BP$169:BP214))</f>
        <v/>
      </c>
      <c r="BQ215" s="41" t="str">
        <f>IF(成就内容!BH53="","",INDEX($F$4:$F$178*成就内容!BH$124/SUM(成就内容!$D$124:$BZ$124),成就内容!BH109,1)-SUM(BQ$169:BQ214))</f>
        <v/>
      </c>
      <c r="BR215" s="41" t="str">
        <f>IF(成就内容!BI53="","",INDEX($F$4:$F$178*成就内容!BI$124/SUM(成就内容!$D$124:$BZ$124),成就内容!BI109,1)-SUM(BR$169:BR214))</f>
        <v/>
      </c>
      <c r="BS215" s="41">
        <f>IF(成就内容!BJ53="","",INDEX($F$4:$F$178*成就内容!BJ$124/SUM(成就内容!$D$124:$BZ$124),成就内容!BJ109,1)-SUM(BS$169:BS214))</f>
        <v>0</v>
      </c>
      <c r="BT215" s="41" t="str">
        <f>IF(成就内容!BK53="","",INDEX($F$4:$F$178*成就内容!BK$124/SUM(成就内容!$D$124:$BZ$124),成就内容!BK109,1)-SUM(BT$169:BT214))</f>
        <v/>
      </c>
      <c r="BU215" s="41" t="str">
        <f>IF(成就内容!BL53="","",INDEX($F$4:$F$178*成就内容!BL$124/SUM(成就内容!$D$124:$BZ$124),成就内容!BL109,1)-SUM(BU$169:BU214))</f>
        <v/>
      </c>
      <c r="BV215" s="41" t="str">
        <f>IF(成就内容!BM53="","",INDEX($F$4:$F$178*成就内容!BM$124/SUM(成就内容!$D$124:$BZ$124),成就内容!BM109,1)-SUM(BV$169:BV214))</f>
        <v/>
      </c>
      <c r="BW215" s="41" t="str">
        <f>IF(成就内容!BN53="","",INDEX($F$4:$F$178*成就内容!BN$124/SUM(成就内容!$D$124:$BZ$124),成就内容!BN109,1)-SUM(BW$169:BW214))</f>
        <v/>
      </c>
      <c r="BX215" s="41">
        <f>IF(成就内容!BO53="","",INDEX($F$4:$F$178*成就内容!BO$124/SUM(成就内容!$D$124:$BZ$124),成就内容!BO109,1)-SUM(BX$169:BX214))</f>
        <v>0</v>
      </c>
      <c r="BY215" s="41">
        <f>IF(成就内容!BP53="","",INDEX($F$4:$F$178*成就内容!BP$124/SUM(成就内容!$D$124:$BZ$124),成就内容!BP109,1)-SUM(BY$169:BY214))</f>
        <v>0</v>
      </c>
      <c r="BZ215" s="41">
        <f>IF(成就内容!BQ53="","",INDEX($F$4:$F$178*成就内容!BQ$124/SUM(成就内容!$D$124:$BZ$124),成就内容!BQ109,1)-SUM(BZ$169:BZ214))</f>
        <v>0</v>
      </c>
      <c r="CA215" s="41" t="str">
        <f>IF(成就内容!BR53="","",INDEX($F$4:$F$178*成就内容!BR$124/SUM(成就内容!$D$124:$BZ$124),成就内容!BR109,1)-SUM(CA$169:CA214))</f>
        <v/>
      </c>
      <c r="CB215" s="41" t="str">
        <f>IF(成就内容!BS53="","",INDEX($F$4:$F$178*成就内容!BS$124/SUM(成就内容!$D$124:$BZ$124),成就内容!BS109,1)-SUM(CB$169:CB214))</f>
        <v/>
      </c>
      <c r="CC215" s="41">
        <f>IF(成就内容!BT53="","",INDEX($F$4:$F$178*成就内容!BT$124/SUM(成就内容!$D$124:$BZ$124),成就内容!BT109,1)-SUM(CC$169:CC214))</f>
        <v>0</v>
      </c>
      <c r="CD215" s="41">
        <f>IF(成就内容!BU53="","",INDEX($F$4:$F$178*成就内容!BU$124/SUM(成就内容!$D$124:$BZ$124),成就内容!BU109,1)-SUM(CD$169:CD214))</f>
        <v>0</v>
      </c>
      <c r="CE215" s="41" t="str">
        <f>IF(成就内容!BV53="","",INDEX($F$4:$F$178*成就内容!BV$124/SUM(成就内容!$D$124:$BZ$124),成就内容!BV109,1)-SUM(CE$169:CE214))</f>
        <v/>
      </c>
      <c r="CF215" s="41" t="str">
        <f>IF(成就内容!BW53="","",INDEX($F$4:$F$178*成就内容!BW$124/SUM(成就内容!$D$124:$BZ$124),成就内容!BW109,1)-SUM(CF$169:CF214))</f>
        <v/>
      </c>
      <c r="CG215" s="41" t="str">
        <f>IF(成就内容!BX53="","",INDEX($F$4:$F$178*成就内容!BX$124/SUM(成就内容!$D$124:$BZ$124),成就内容!BX109,1)-SUM(CG$169:CG214))</f>
        <v/>
      </c>
      <c r="CH215" s="41" t="str">
        <f>IF(成就内容!BY53="","",INDEX($F$4:$F$178*成就内容!BY$124/SUM(成就内容!$D$124:$BZ$124),成就内容!BY109,1)-SUM(CH$169:CH214))</f>
        <v/>
      </c>
      <c r="CI215" s="41" t="str">
        <f>IF(成就内容!BZ53="","",INDEX($F$4:$F$178*成就内容!BZ$124/SUM(成就内容!$D$124:$BZ$124),成就内容!BZ109,1)-SUM(CI$169:CI214))</f>
        <v/>
      </c>
      <c r="CK215" s="19"/>
      <c r="CM215" s="43">
        <v>47</v>
      </c>
      <c r="CN215" s="41" t="str">
        <f>IF(M215="","",IF(成就内容!D$124&lt;&gt;"",MAX(ROUNDUP(SMALL(M$169:M$218,$L215)/1000,0)*1000,1000),0))</f>
        <v/>
      </c>
      <c r="CO215" s="41" t="str">
        <f>IF(N215="","",IF(成就内容!E$124&lt;&gt;"",MAX(ROUNDUP(SMALL(N$169:N$218,$L215)/1000,0)*1000,1000),0))</f>
        <v/>
      </c>
      <c r="CP215" s="41" t="str">
        <f>IF(O215="","",IF(成就内容!F$124&lt;&gt;"",MAX(ROUNDUP(SMALL(O$169:O$218,$L215)/1000,0)*1000,1000),0))</f>
        <v/>
      </c>
      <c r="CQ215" s="41" t="str">
        <f>IF(P215="","",IF(成就内容!G$124&lt;&gt;"",MAX(ROUNDUP(SMALL(P$169:P$218,$L215)/1000,0)*1000,1000),0))</f>
        <v/>
      </c>
      <c r="CR215" s="41" t="str">
        <f>IF(Q215="","",IF(成就内容!H$124&lt;&gt;"",MAX(ROUNDUP(SMALL(Q$169:Q$218,$L215)/1000,0)*1000,1000),0))</f>
        <v/>
      </c>
      <c r="CS215" s="41" t="str">
        <f>IF(R215="","",IF(成就内容!I$124&lt;&gt;"",MAX(ROUNDUP(SMALL(R$169:R$218,$L215)/1000,0)*1000,1000),0))</f>
        <v/>
      </c>
      <c r="CT215" s="41" t="str">
        <f>IF(S215="","",IF(成就内容!J$124&lt;&gt;"",MAX(ROUNDUP(SMALL(S$169:S$218,$L215)/1000,0)*1000,1000),0))</f>
        <v/>
      </c>
      <c r="CU215" s="41" t="str">
        <f>IF(T215="","",IF(成就内容!K$124&lt;&gt;"",MAX(ROUNDUP(SMALL(T$169:T$218,$L215)/1000,0)*1000,1000),0))</f>
        <v/>
      </c>
      <c r="CV215" s="41" t="str">
        <f>IF(U215="","",IF(成就内容!L$124&lt;&gt;"",MAX(ROUNDUP(SMALL(U$169:U$218,$L215)/1000,0)*1000,1000),0))</f>
        <v/>
      </c>
      <c r="CW215" s="41" t="str">
        <f>IF(V215="","",IF(成就内容!M$124&lt;&gt;"",MAX(ROUNDUP(SMALL(V$169:V$218,$L215)/1000,0)*1000,1000),0))</f>
        <v/>
      </c>
      <c r="CX215" s="41" t="str">
        <f>IF(W215="","",IF(成就内容!N$124&lt;&gt;"",MAX(ROUNDUP(SMALL(W$169:W$218,$L215)/1000,0)*1000,1000),0))</f>
        <v/>
      </c>
      <c r="CY215" s="41" t="str">
        <f>IF(X215="","",IF(成就内容!O$124&lt;&gt;"",MAX(ROUNDUP(SMALL(X$169:X$218,$L215)/1000,0)*1000,1000),0))</f>
        <v/>
      </c>
      <c r="CZ215" s="41" t="str">
        <f>IF(Y215="","",IF(成就内容!P$124&lt;&gt;"",MAX(ROUNDUP(SMALL(Y$169:Y$218,$L215)/1000,0)*1000,1000),0))</f>
        <v/>
      </c>
      <c r="DA215" s="41" t="str">
        <f>IF(Z215="","",IF(成就内容!Q$124&lt;&gt;"",MAX(ROUNDUP(SMALL(Z$169:Z$218,$L215)/1000,0)*1000,1000),0))</f>
        <v/>
      </c>
      <c r="DB215" s="41" t="str">
        <f>IF(AA215="","",IF(成就内容!R$124&lt;&gt;"",MAX(ROUNDUP(SMALL(AA$169:AA$218,$L215)/1000,0)*1000,1000),0))</f>
        <v/>
      </c>
      <c r="DC215" s="41" t="str">
        <f>IF(AB215="","",IF(成就内容!S$124&lt;&gt;"",MAX(ROUNDUP(SMALL(AB$169:AB$218,$L215)/1000,0)*1000,1000),0))</f>
        <v/>
      </c>
      <c r="DD215" s="41" t="str">
        <f>IF(AC215="","",IF(成就内容!T$124&lt;&gt;"",MAX(ROUNDUP(SMALL(AC$169:AC$218,$L215)/1000,0)*1000,1000),0))</f>
        <v/>
      </c>
      <c r="DE215" s="41" t="str">
        <f>IF(AD215="","",IF(成就内容!U$124&lt;&gt;"",MAX(ROUNDUP(SMALL(AD$169:AD$218,$L215)/1000,0)*1000,1000),0))</f>
        <v/>
      </c>
      <c r="DF215" s="41" t="str">
        <f>IF(AE215="","",IF(成就内容!V$124&lt;&gt;"",MAX(ROUNDUP(SMALL(AE$169:AE$218,$L215)/1000,0)*1000,1000),0))</f>
        <v/>
      </c>
      <c r="DG215" s="41" t="str">
        <f>IF(AF215="","",IF(成就内容!W$124&lt;&gt;"",MAX(ROUNDUP(SMALL(AF$169:AF$218,$L215)/1000,0)*1000,1000),0))</f>
        <v/>
      </c>
      <c r="DH215" s="41" t="str">
        <f>IF(AG215="","",IF(成就内容!X$124&lt;&gt;"",MAX(ROUNDUP(SMALL(AG$169:AG$218,$L215)/1000,0)*1000,1000),0))</f>
        <v/>
      </c>
      <c r="DI215" s="41" t="str">
        <f>IF(AH215="","",IF(成就内容!Y$124&lt;&gt;"",MAX(ROUNDUP(SMALL(AH$169:AH$218,$L215)/1000,0)*1000,1000),0))</f>
        <v/>
      </c>
      <c r="DJ215" s="41" t="str">
        <f>IF(AI215="","",IF(成就内容!Z$124&lt;&gt;"",MAX(ROUNDUP(SMALL(AI$169:AI$218,$L215)/1000,0)*1000,1000),0))</f>
        <v/>
      </c>
      <c r="DK215" s="41" t="str">
        <f>IF(AJ215="","",IF(成就内容!AA$124&lt;&gt;"",MAX(ROUNDUP(SMALL(AJ$169:AJ$218,$L215)/1000,0)*1000,1000),0))</f>
        <v/>
      </c>
      <c r="DL215" s="41" t="str">
        <f>IF(AK215="","",IF(成就内容!AB$124&lt;&gt;"",MAX(ROUNDUP(SMALL(AK$169:AK$218,$L215)/1000,0)*1000,1000),0))</f>
        <v/>
      </c>
      <c r="DM215" s="41" t="str">
        <f>IF(AL215="","",IF(成就内容!AC$124&lt;&gt;"",MAX(ROUNDUP(SMALL(AL$169:AL$218,$L215)/1000,0)*1000,1000),0))</f>
        <v/>
      </c>
      <c r="DN215" s="41" t="str">
        <f>IF(AM215="","",IF(成就内容!AD$124&lt;&gt;"",MAX(ROUNDUP(SMALL(AM$169:AM$218,$L215)/1000,0)*1000,1000),0))</f>
        <v/>
      </c>
      <c r="DO215" s="41" t="str">
        <f>IF(AN215="","",IF(成就内容!AE$124&lt;&gt;"",MAX(ROUNDUP(SMALL(AN$169:AN$218,$L215)/1000,0)*1000,1000),0))</f>
        <v/>
      </c>
      <c r="DP215" s="41" t="str">
        <f>IF(AO215="","",IF(成就内容!AF$124&lt;&gt;"",MAX(ROUNDUP(SMALL(AO$169:AO$218,$L215)/1000,0)*1000,1000),0))</f>
        <v/>
      </c>
      <c r="DQ215" s="41" t="str">
        <f>IF(AP215="","",IF(成就内容!AG$124&lt;&gt;"",MAX(ROUNDUP(SMALL(AP$169:AP$218,$L215)/1000,0)*1000,1000),0))</f>
        <v/>
      </c>
      <c r="DR215" s="41" t="str">
        <f>IF(AQ215="","",IF(成就内容!AH$124&lt;&gt;"",MAX(ROUNDUP(SMALL(AQ$169:AQ$218,$L215)/1000,0)*1000,1000),0))</f>
        <v/>
      </c>
      <c r="DS215" s="41" t="str">
        <f>IF(AR215="","",IF(成就内容!AI$124&lt;&gt;"",MAX(ROUNDUP(SMALL(AR$169:AR$218,$L215)/1000,0)*1000,1000),0))</f>
        <v/>
      </c>
      <c r="DT215" s="41" t="str">
        <f>IF(AS215="","",IF(成就内容!AJ$124&lt;&gt;"",MAX(ROUNDUP(SMALL(AS$169:AS$218,$L215)/1000,0)*1000,1000),0))</f>
        <v/>
      </c>
      <c r="DU215" s="41" t="str">
        <f>IF(AT215="","",IF(成就内容!AK$124&lt;&gt;"",MAX(ROUNDUP(SMALL(AT$169:AT$218,$L215)/1000,0)*1000,1000),0))</f>
        <v/>
      </c>
      <c r="DV215" s="41" t="str">
        <f>IF(AU215="","",IF(成就内容!AL$124&lt;&gt;"",MAX(ROUNDUP(SMALL(AU$169:AU$218,$L215)/1000,0)*1000,1000),0))</f>
        <v/>
      </c>
      <c r="DW215" s="41" t="str">
        <f>IF(AV215="","",IF(成就内容!AM$124&lt;&gt;"",MAX(ROUNDUP(SMALL(AV$169:AV$218,$L215)/1000,0)*1000,1000),0))</f>
        <v/>
      </c>
      <c r="DX215" s="41" t="str">
        <f>IF(AW215="","",IF(成就内容!AN$124&lt;&gt;"",MAX(ROUNDUP(SMALL(AW$169:AW$218,$L215)/1000,0)*1000,1000),0))</f>
        <v/>
      </c>
      <c r="DY215" s="41" t="str">
        <f>IF(AX215="","",IF(成就内容!AO$124&lt;&gt;"",MAX(ROUNDUP(SMALL(AX$169:AX$218,$L215)/1000,0)*1000,1000),0))</f>
        <v/>
      </c>
      <c r="DZ215" s="41" t="str">
        <f>IF(AY215="","",IF(成就内容!AP$124&lt;&gt;"",MAX(ROUNDUP(SMALL(AY$169:AY$218,$L215)/1000,0)*1000,1000),0))</f>
        <v/>
      </c>
      <c r="EA215" s="41" t="str">
        <f>IF(AZ215="","",IF(成就内容!AQ$124&lt;&gt;"",MAX(ROUNDUP(SMALL(AZ$169:AZ$218,$L215)/1000,0)*1000,1000),0))</f>
        <v/>
      </c>
      <c r="EB215" s="41" t="str">
        <f>IF(BA215="","",IF(成就内容!AR$124&lt;&gt;"",MAX(ROUNDUP(SMALL(BA$169:BA$218,$L215)/1000,0)*1000,1000),0))</f>
        <v/>
      </c>
      <c r="EC215" s="41" t="str">
        <f>IF(BB215="","",IF(成就内容!AS$124&lt;&gt;"",MAX(ROUNDUP(SMALL(BB$169:BB$218,$L215)/1000,0)*1000,1000),0))</f>
        <v/>
      </c>
      <c r="ED215" s="41" t="str">
        <f>IF(BC215="","",IF(成就内容!AT$124&lt;&gt;"",MAX(ROUNDUP(SMALL(BC$169:BC$218,$L215)/1000,0)*1000,1000),0))</f>
        <v/>
      </c>
      <c r="EE215" s="41" t="str">
        <f>IF(BD215="","",IF(成就内容!AU$124&lt;&gt;"",MAX(ROUNDUP(SMALL(BD$169:BD$218,$L215)/1000,0)*1000,1000),0))</f>
        <v/>
      </c>
      <c r="EF215" s="41" t="str">
        <f>IF(BE215="","",IF(成就内容!AV$124&lt;&gt;"",MAX(ROUNDUP(SMALL(BE$169:BE$218,$L215)/1000,0)*1000,1000),0))</f>
        <v/>
      </c>
      <c r="EG215" s="41" t="str">
        <f>IF(BF215="","",IF(成就内容!AW$124&lt;&gt;"",MAX(ROUNDUP(SMALL(BF$169:BF$218,$L215)/1000,0)*1000,1000),0))</f>
        <v/>
      </c>
      <c r="EH215" s="41" t="str">
        <f>IF(BG215="","",IF(成就内容!AX$124&lt;&gt;"",MAX(ROUNDUP(SMALL(BG$169:BG$218,$L215)/1000,0)*1000,1000),0))</f>
        <v/>
      </c>
      <c r="EI215" s="41" t="str">
        <f>IF(BH215="","",IF(成就内容!AY$124&lt;&gt;"",MAX(ROUNDUP(SMALL(BH$169:BH$218,$L215)/1000,0)*1000,1000),0))</f>
        <v/>
      </c>
      <c r="EJ215" s="41" t="str">
        <f>IF(BI215="","",IF(成就内容!AZ$124&lt;&gt;"",MAX(ROUNDUP(SMALL(BI$169:BI$218,$L215)/1000,0)*1000,1000),0))</f>
        <v/>
      </c>
      <c r="EK215" s="41" t="str">
        <f>IF(BJ215="","",IF(成就内容!BA$124&lt;&gt;"",MAX(ROUNDUP(SMALL(BJ$169:BJ$218,$L215)/1000,0)*1000,1000),0))</f>
        <v/>
      </c>
      <c r="EL215" s="41" t="str">
        <f>IF(BK215="","",IF(成就内容!BB$124&lt;&gt;"",MAX(ROUNDUP(SMALL(BK$169:BK$218,$L215)/1000,0)*1000,1000),0))</f>
        <v/>
      </c>
      <c r="EM215" s="41" t="str">
        <f>IF(BL215="","",IF(成就内容!BC$124&lt;&gt;"",MAX(ROUNDUP(SMALL(BL$169:BL$218,$L215)/1000,0)*1000,1000),0))</f>
        <v/>
      </c>
      <c r="EN215" s="41" t="str">
        <f>IF(BM215="","",IF(成就内容!BD$124&lt;&gt;"",MAX(ROUNDUP(SMALL(BM$169:BM$218,$L215)/1000,0)*1000,1000),0))</f>
        <v/>
      </c>
      <c r="EO215" s="41" t="str">
        <f>IF(BN215="","",IF(成就内容!BE$124&lt;&gt;"",MAX(ROUNDUP(SMALL(BN$169:BN$218,$L215)/1000,0)*1000,1000),0))</f>
        <v/>
      </c>
      <c r="EP215" s="41" t="str">
        <f>IF(BO215="","",IF(成就内容!BF$124&lt;&gt;"",MAX(ROUNDUP(SMALL(BO$169:BO$218,$L215)/1000,0)*1000,1000),0))</f>
        <v/>
      </c>
      <c r="EQ215" s="41" t="str">
        <f>IF(BP215="","",IF(成就内容!BG$124&lt;&gt;"",MAX(ROUNDUP(SMALL(BP$169:BP$218,$L215)/1000,0)*1000,1000),0))</f>
        <v/>
      </c>
      <c r="ER215" s="41" t="str">
        <f>IF(BQ215="","",IF(成就内容!BH$124&lt;&gt;"",MAX(ROUNDUP(SMALL(BQ$169:BQ$218,$L215)/1000,0)*1000,1000),0))</f>
        <v/>
      </c>
      <c r="ES215" s="41" t="str">
        <f>IF(BR215="","",IF(成就内容!BI$124&lt;&gt;"",MAX(ROUNDUP(SMALL(BR$169:BR$218,$L215)/1000,0)*1000,1000),0))</f>
        <v/>
      </c>
      <c r="ET215" s="41">
        <f>IF(BS215="","",IF(成就内容!BJ$124&lt;&gt;"",MAX(ROUNDUP(SMALL(BS$169:BS$218,$L215)/1000,0)*1000,1000),0))</f>
        <v>0</v>
      </c>
      <c r="EU215" s="41" t="str">
        <f>IF(BT215="","",IF(成就内容!BK$124&lt;&gt;"",MAX(ROUNDUP(SMALL(BT$169:BT$218,$L215)/1000,0)*1000,1000),0))</f>
        <v/>
      </c>
      <c r="EV215" s="41" t="str">
        <f>IF(BU215="","",IF(成就内容!BL$124&lt;&gt;"",MAX(ROUNDUP(SMALL(BU$169:BU$218,$L215)/1000,0)*1000,1000),0))</f>
        <v/>
      </c>
      <c r="EW215" s="41" t="str">
        <f>IF(BV215="","",IF(成就内容!BM$124&lt;&gt;"",MAX(ROUNDUP(SMALL(BV$169:BV$218,$L215)/1000,0)*1000,1000),0))</f>
        <v/>
      </c>
      <c r="EX215" s="41" t="str">
        <f>IF(BW215="","",IF(成就内容!BN$124&lt;&gt;"",MAX(ROUNDUP(SMALL(BW$169:BW$218,$L215)/1000,0)*1000,1000),0))</f>
        <v/>
      </c>
      <c r="EY215" s="41">
        <f>IF(BX215="","",IF(成就内容!BO$124&lt;&gt;"",MAX(ROUNDUP(SMALL(BX$169:BX$218,$L215)/1000,0)*1000,1000),0))</f>
        <v>0</v>
      </c>
      <c r="EZ215" s="41">
        <f>IF(BY215="","",IF(成就内容!BP$124&lt;&gt;"",MAX(ROUNDUP(SMALL(BY$169:BY$218,$L215)/1000,0)*1000,1000),0))</f>
        <v>0</v>
      </c>
      <c r="FA215" s="41">
        <f>IF(BZ215="","",IF(成就内容!BQ$124&lt;&gt;"",MAX(ROUNDUP(SMALL(BZ$169:BZ$218,$L215)/1000,0)*1000,1000),0))</f>
        <v>0</v>
      </c>
      <c r="FB215" s="41" t="str">
        <f>IF(CA215="","",IF(成就内容!BR$124&lt;&gt;"",MAX(ROUNDUP(SMALL(CA$169:CA$218,$L215)/1000,0)*1000,1000),0))</f>
        <v/>
      </c>
      <c r="FC215" s="41" t="str">
        <f>IF(CB215="","",IF(成就内容!BS$124&lt;&gt;"",MAX(ROUNDUP(SMALL(CB$169:CB$218,$L215)/1000,0)*1000,1000),0))</f>
        <v/>
      </c>
      <c r="FD215" s="41">
        <f>IF(CC215="","",IF(成就内容!BT$124&lt;&gt;"",MAX(ROUNDUP(SMALL(CC$169:CC$218,$L215)/1000,0)*1000,1000),0))</f>
        <v>0</v>
      </c>
      <c r="FE215" s="41">
        <f>IF(CD215="","",IF(成就内容!BU$124&lt;&gt;"",MAX(ROUNDUP(SMALL(CD$169:CD$218,$L215)/1000,0)*1000,1000),0))</f>
        <v>0</v>
      </c>
      <c r="FF215" s="41" t="str">
        <f>IF(CE215="","",IF(成就内容!BV$124&lt;&gt;"",MAX(ROUNDUP(SMALL(CE$169:CE$218,$L215)/1000,0)*1000,1000),0))</f>
        <v/>
      </c>
      <c r="FG215" s="41" t="str">
        <f>IF(CF215="","",IF(成就内容!BW$124&lt;&gt;"",MAX(ROUNDUP(SMALL(CF$169:CF$218,$L215)/1000,0)*1000,1000),0))</f>
        <v/>
      </c>
      <c r="FH215" s="41" t="str">
        <f>IF(CG215="","",IF(成就内容!BX$124&lt;&gt;"",MAX(ROUNDUP(SMALL(CG$169:CG$218,$L215)/1000,0)*1000,1000),0))</f>
        <v/>
      </c>
      <c r="FI215" s="41" t="str">
        <f>IF(CH215="","",IF(成就内容!BY$124&lt;&gt;"",MAX(ROUNDUP(SMALL(CH$169:CH$218,$L215)/1000,0)*1000,1000),0))</f>
        <v/>
      </c>
      <c r="FJ215" s="41" t="str">
        <f>IF(CI215="","",IF(成就内容!BZ$124&lt;&gt;"",MAX(ROUNDUP(SMALL(CI$169:CI$218,$L215)/1000,0)*1000,1000),0))</f>
        <v/>
      </c>
    </row>
    <row r="216" spans="10:166" s="96" customFormat="1" x14ac:dyDescent="0.15">
      <c r="J216" s="19"/>
      <c r="L216" s="43">
        <v>48</v>
      </c>
      <c r="M216" s="41" t="str">
        <f>IF(成就内容!D54="","",INDEX($F$4:$F$178*成就内容!D$124/SUM(成就内容!$D$124:$BZ$124),成就内容!D110,1)-SUM(M$169:M215))</f>
        <v/>
      </c>
      <c r="N216" s="41" t="str">
        <f>IF(成就内容!E54="","",INDEX($F$4:$F$178*成就内容!E$124/SUM(成就内容!$D$124:$BZ$124),成就内容!E110,1)-SUM(N$169:N215))</f>
        <v/>
      </c>
      <c r="O216" s="41" t="str">
        <f>IF(成就内容!F54="","",INDEX($F$4:$F$178*成就内容!F$124/SUM(成就内容!$D$124:$BZ$124),成就内容!F110,1)-SUM(O$169:O215))</f>
        <v/>
      </c>
      <c r="P216" s="41" t="str">
        <f>IF(成就内容!G54="","",INDEX($F$4:$F$178*成就内容!G$124/SUM(成就内容!$D$124:$BZ$124),成就内容!G110,1)-SUM(P$169:P215))</f>
        <v/>
      </c>
      <c r="Q216" s="41" t="str">
        <f>IF(成就内容!H54="","",INDEX($F$4:$F$178*成就内容!H$124/SUM(成就内容!$D$124:$BZ$124),成就内容!H110,1)-SUM(Q$169:Q215))</f>
        <v/>
      </c>
      <c r="R216" s="41" t="str">
        <f>IF(成就内容!I54="","",INDEX($F$4:$F$178*成就内容!I$124/SUM(成就内容!$D$124:$BZ$124),成就内容!I110,1)-SUM(R$169:R215))</f>
        <v/>
      </c>
      <c r="S216" s="41" t="str">
        <f>IF(成就内容!J54="","",INDEX($F$4:$F$178*成就内容!J$124/SUM(成就内容!$D$124:$BZ$124),成就内容!J110,1)-SUM(S$169:S215))</f>
        <v/>
      </c>
      <c r="T216" s="41" t="str">
        <f>IF(成就内容!K54="","",INDEX($F$4:$F$178*成就内容!K$124/SUM(成就内容!$D$124:$BZ$124),成就内容!K110,1)-SUM(T$169:T215))</f>
        <v/>
      </c>
      <c r="U216" s="41" t="str">
        <f>IF(成就内容!L54="","",INDEX($F$4:$F$178*成就内容!L$124/SUM(成就内容!$D$124:$BZ$124),成就内容!L110,1)-SUM(U$169:U215))</f>
        <v/>
      </c>
      <c r="V216" s="41" t="str">
        <f>IF(成就内容!M54="","",INDEX($F$4:$F$178*成就内容!M$124/SUM(成就内容!$D$124:$BZ$124),成就内容!M110,1)-SUM(V$169:V215))</f>
        <v/>
      </c>
      <c r="W216" s="41" t="str">
        <f>IF(成就内容!N54="","",INDEX($F$4:$F$178*成就内容!N$124/SUM(成就内容!$D$124:$BZ$124),成就内容!N110,1)-SUM(W$169:W215))</f>
        <v/>
      </c>
      <c r="X216" s="41" t="str">
        <f>IF(成就内容!O54="","",INDEX($F$4:$F$178*成就内容!O$124/SUM(成就内容!$D$124:$BZ$124),成就内容!O110,1)-SUM(X$169:X215))</f>
        <v/>
      </c>
      <c r="Y216" s="41" t="str">
        <f>IF(成就内容!P54="","",INDEX($F$4:$F$178*成就内容!P$124/SUM(成就内容!$D$124:$BZ$124),成就内容!P110,1)-SUM(Y$169:Y215))</f>
        <v/>
      </c>
      <c r="Z216" s="41" t="str">
        <f>IF(成就内容!Q54="","",INDEX($F$4:$F$178*成就内容!Q$124/SUM(成就内容!$D$124:$BZ$124),成就内容!Q110,1)-SUM(Z$169:Z215))</f>
        <v/>
      </c>
      <c r="AA216" s="41" t="str">
        <f>IF(成就内容!R54="","",INDEX($F$4:$F$178*成就内容!R$124/SUM(成就内容!$D$124:$BZ$124),成就内容!R110,1)-SUM(AA$169:AA215))</f>
        <v/>
      </c>
      <c r="AB216" s="41" t="str">
        <f>IF(成就内容!S54="","",INDEX($F$4:$F$178*成就内容!S$124/SUM(成就内容!$D$124:$BZ$124),成就内容!S110,1)-SUM(AB$169:AB215))</f>
        <v/>
      </c>
      <c r="AC216" s="41" t="str">
        <f>IF(成就内容!T54="","",INDEX($F$4:$F$178*成就内容!T$124/SUM(成就内容!$D$124:$BZ$124),成就内容!T110,1)-SUM(AC$169:AC215))</f>
        <v/>
      </c>
      <c r="AD216" s="41" t="str">
        <f>IF(成就内容!U54="","",INDEX($F$4:$F$178*成就内容!U$124/SUM(成就内容!$D$124:$BZ$124),成就内容!U110,1)-SUM(AD$169:AD215))</f>
        <v/>
      </c>
      <c r="AE216" s="41" t="str">
        <f>IF(成就内容!V54="","",INDEX($F$4:$F$178*成就内容!V$124/SUM(成就内容!$D$124:$BZ$124),成就内容!V110,1)-SUM(AE$169:AE215))</f>
        <v/>
      </c>
      <c r="AF216" s="41" t="str">
        <f>IF(成就内容!W54="","",INDEX($F$4:$F$178*成就内容!W$124/SUM(成就内容!$D$124:$BZ$124),成就内容!W110,1)-SUM(AF$169:AF215))</f>
        <v/>
      </c>
      <c r="AG216" s="41" t="str">
        <f>IF(成就内容!X54="","",INDEX($F$4:$F$178*成就内容!X$124/SUM(成就内容!$D$124:$BZ$124),成就内容!X110,1)-SUM(AG$169:AG215))</f>
        <v/>
      </c>
      <c r="AH216" s="41" t="str">
        <f>IF(成就内容!Y54="","",INDEX($F$4:$F$178*成就内容!Y$124/SUM(成就内容!$D$124:$BZ$124),成就内容!Y110,1)-SUM(AH$169:AH215))</f>
        <v/>
      </c>
      <c r="AI216" s="41" t="str">
        <f>IF(成就内容!Z54="","",INDEX($F$4:$F$178*成就内容!Z$124/SUM(成就内容!$D$124:$BZ$124),成就内容!Z110,1)-SUM(AI$169:AI215))</f>
        <v/>
      </c>
      <c r="AJ216" s="41" t="str">
        <f>IF(成就内容!AA54="","",INDEX($F$4:$F$178*成就内容!AA$124/SUM(成就内容!$D$124:$BZ$124),成就内容!AA110,1)-SUM(AJ$169:AJ215))</f>
        <v/>
      </c>
      <c r="AK216" s="41" t="str">
        <f>IF(成就内容!AB54="","",INDEX($F$4:$F$178*成就内容!AB$124/SUM(成就内容!$D$124:$BZ$124),成就内容!AB110,1)-SUM(AK$169:AK215))</f>
        <v/>
      </c>
      <c r="AL216" s="41" t="str">
        <f>IF(成就内容!AC54="","",INDEX($F$4:$F$178*成就内容!AC$124/SUM(成就内容!$D$124:$BZ$124),成就内容!AC110,1)-SUM(AL$169:AL215))</f>
        <v/>
      </c>
      <c r="AM216" s="41" t="str">
        <f>IF(成就内容!AD54="","",INDEX($F$4:$F$178*成就内容!AD$124/SUM(成就内容!$D$124:$BZ$124),成就内容!AD110,1)-SUM(AM$169:AM215))</f>
        <v/>
      </c>
      <c r="AN216" s="41" t="str">
        <f>IF(成就内容!AE54="","",INDEX($F$4:$F$178*成就内容!AE$124/SUM(成就内容!$D$124:$BZ$124),成就内容!AE110,1)-SUM(AN$169:AN215))</f>
        <v/>
      </c>
      <c r="AO216" s="41" t="str">
        <f>IF(成就内容!AF54="","",INDEX($F$4:$F$178*成就内容!AF$124/SUM(成就内容!$D$124:$BZ$124),成就内容!AF110,1)-SUM(AO$169:AO215))</f>
        <v/>
      </c>
      <c r="AP216" s="41" t="str">
        <f>IF(成就内容!AG54="","",INDEX($F$4:$F$178*成就内容!AG$124/SUM(成就内容!$D$124:$BZ$124),成就内容!AG110,1)-SUM(AP$169:AP215))</f>
        <v/>
      </c>
      <c r="AQ216" s="41" t="str">
        <f>IF(成就内容!AH54="","",INDEX($F$4:$F$178*成就内容!AH$124/SUM(成就内容!$D$124:$BZ$124),成就内容!AH110,1)-SUM(AQ$169:AQ215))</f>
        <v/>
      </c>
      <c r="AR216" s="41" t="str">
        <f>IF(成就内容!AI54="","",INDEX($F$4:$F$178*成就内容!AI$124/SUM(成就内容!$D$124:$BZ$124),成就内容!AI110,1)-SUM(AR$169:AR215))</f>
        <v/>
      </c>
      <c r="AS216" s="41" t="str">
        <f>IF(成就内容!AJ54="","",INDEX($F$4:$F$178*成就内容!AJ$124/SUM(成就内容!$D$124:$BZ$124),成就内容!AJ110,1)-SUM(AS$169:AS215))</f>
        <v/>
      </c>
      <c r="AT216" s="41" t="str">
        <f>IF(成就内容!AK54="","",INDEX($F$4:$F$178*成就内容!AK$124/SUM(成就内容!$D$124:$BZ$124),成就内容!AK110,1)-SUM(AT$169:AT215))</f>
        <v/>
      </c>
      <c r="AU216" s="41" t="str">
        <f>IF(成就内容!AL54="","",INDEX($F$4:$F$178*成就内容!AL$124/SUM(成就内容!$D$124:$BZ$124),成就内容!AL110,1)-SUM(AU$169:AU215))</f>
        <v/>
      </c>
      <c r="AV216" s="41" t="str">
        <f>IF(成就内容!AM54="","",INDEX($F$4:$F$178*成就内容!AM$124/SUM(成就内容!$D$124:$BZ$124),成就内容!AM110,1)-SUM(AV$169:AV215))</f>
        <v/>
      </c>
      <c r="AW216" s="41" t="str">
        <f>IF(成就内容!AN54="","",INDEX($F$4:$F$178*成就内容!AN$124/SUM(成就内容!$D$124:$BZ$124),成就内容!AN110,1)-SUM(AW$169:AW215))</f>
        <v/>
      </c>
      <c r="AX216" s="41" t="str">
        <f>IF(成就内容!AO54="","",INDEX($F$4:$F$178*成就内容!AO$124/SUM(成就内容!$D$124:$BZ$124),成就内容!AO110,1)-SUM(AX$169:AX215))</f>
        <v/>
      </c>
      <c r="AY216" s="41" t="str">
        <f>IF(成就内容!AP54="","",INDEX($F$4:$F$178*成就内容!AP$124/SUM(成就内容!$D$124:$BZ$124),成就内容!AP110,1)-SUM(AY$169:AY215))</f>
        <v/>
      </c>
      <c r="AZ216" s="41" t="str">
        <f>IF(成就内容!AQ54="","",INDEX($F$4:$F$178*成就内容!AQ$124/SUM(成就内容!$D$124:$BZ$124),成就内容!AQ110,1)-SUM(AZ$169:AZ215))</f>
        <v/>
      </c>
      <c r="BA216" s="41" t="str">
        <f>IF(成就内容!AR54="","",INDEX($F$4:$F$178*成就内容!AR$124/SUM(成就内容!$D$124:$BZ$124),成就内容!AR110,1)-SUM(BA$169:BA215))</f>
        <v/>
      </c>
      <c r="BB216" s="41" t="str">
        <f>IF(成就内容!AS54="","",INDEX($F$4:$F$178*成就内容!AS$124/SUM(成就内容!$D$124:$BZ$124),成就内容!AS110,1)-SUM(BB$169:BB215))</f>
        <v/>
      </c>
      <c r="BC216" s="41" t="str">
        <f>IF(成就内容!AT54="","",INDEX($F$4:$F$178*成就内容!AT$124/SUM(成就内容!$D$124:$BZ$124),成就内容!AT110,1)-SUM(BC$169:BC215))</f>
        <v/>
      </c>
      <c r="BD216" s="41" t="str">
        <f>IF(成就内容!AU54="","",INDEX($F$4:$F$178*成就内容!AU$124/SUM(成就内容!$D$124:$BZ$124),成就内容!AU110,1)-SUM(BD$169:BD215))</f>
        <v/>
      </c>
      <c r="BE216" s="41" t="str">
        <f>IF(成就内容!AV54="","",INDEX($F$4:$F$178*成就内容!AV$124/SUM(成就内容!$D$124:$BZ$124),成就内容!AV110,1)-SUM(BE$169:BE215))</f>
        <v/>
      </c>
      <c r="BF216" s="41" t="str">
        <f>IF(成就内容!AW54="","",INDEX($F$4:$F$178*成就内容!AW$124/SUM(成就内容!$D$124:$BZ$124),成就内容!AW110,1)-SUM(BF$169:BF215))</f>
        <v/>
      </c>
      <c r="BG216" s="41" t="str">
        <f>IF(成就内容!AX54="","",INDEX($F$4:$F$178*成就内容!AX$124/SUM(成就内容!$D$124:$BZ$124),成就内容!AX110,1)-SUM(BG$169:BG215))</f>
        <v/>
      </c>
      <c r="BH216" s="41" t="str">
        <f>IF(成就内容!AY54="","",INDEX($F$4:$F$178*成就内容!AY$124/SUM(成就内容!$D$124:$BZ$124),成就内容!AY110,1)-SUM(BH$169:BH215))</f>
        <v/>
      </c>
      <c r="BI216" s="41" t="str">
        <f>IF(成就内容!AZ54="","",INDEX($F$4:$F$178*成就内容!AZ$124/SUM(成就内容!$D$124:$BZ$124),成就内容!AZ110,1)-SUM(BI$169:BI215))</f>
        <v/>
      </c>
      <c r="BJ216" s="41" t="str">
        <f>IF(成就内容!BA54="","",INDEX($F$4:$F$178*成就内容!BA$124/SUM(成就内容!$D$124:$BZ$124),成就内容!BA110,1)-SUM(BJ$169:BJ215))</f>
        <v/>
      </c>
      <c r="BK216" s="41" t="str">
        <f>IF(成就内容!BB54="","",INDEX($F$4:$F$178*成就内容!BB$124/SUM(成就内容!$D$124:$BZ$124),成就内容!BB110,1)-SUM(BK$169:BK215))</f>
        <v/>
      </c>
      <c r="BL216" s="41" t="str">
        <f>IF(成就内容!BC54="","",INDEX($F$4:$F$178*成就内容!BC$124/SUM(成就内容!$D$124:$BZ$124),成就内容!BC110,1)-SUM(BL$169:BL215))</f>
        <v/>
      </c>
      <c r="BM216" s="41" t="str">
        <f>IF(成就内容!BD54="","",INDEX($F$4:$F$178*成就内容!BD$124/SUM(成就内容!$D$124:$BZ$124),成就内容!BD110,1)-SUM(BM$169:BM215))</f>
        <v/>
      </c>
      <c r="BN216" s="41" t="str">
        <f>IF(成就内容!BE54="","",INDEX($F$4:$F$178*成就内容!BE$124/SUM(成就内容!$D$124:$BZ$124),成就内容!BE110,1)-SUM(BN$169:BN215))</f>
        <v/>
      </c>
      <c r="BO216" s="41" t="str">
        <f>IF(成就内容!BF54="","",INDEX($F$4:$F$178*成就内容!BF$124/SUM(成就内容!$D$124:$BZ$124),成就内容!BF110,1)-SUM(BO$169:BO215))</f>
        <v/>
      </c>
      <c r="BP216" s="41" t="str">
        <f>IF(成就内容!BG54="","",INDEX($F$4:$F$178*成就内容!BG$124/SUM(成就内容!$D$124:$BZ$124),成就内容!BG110,1)-SUM(BP$169:BP215))</f>
        <v/>
      </c>
      <c r="BQ216" s="41" t="str">
        <f>IF(成就内容!BH54="","",INDEX($F$4:$F$178*成就内容!BH$124/SUM(成就内容!$D$124:$BZ$124),成就内容!BH110,1)-SUM(BQ$169:BQ215))</f>
        <v/>
      </c>
      <c r="BR216" s="41" t="str">
        <f>IF(成就内容!BI54="","",INDEX($F$4:$F$178*成就内容!BI$124/SUM(成就内容!$D$124:$BZ$124),成就内容!BI110,1)-SUM(BR$169:BR215))</f>
        <v/>
      </c>
      <c r="BS216" s="41">
        <f>IF(成就内容!BJ54="","",INDEX($F$4:$F$178*成就内容!BJ$124/SUM(成就内容!$D$124:$BZ$124),成就内容!BJ110,1)-SUM(BS$169:BS215))</f>
        <v>0</v>
      </c>
      <c r="BT216" s="41" t="str">
        <f>IF(成就内容!BK54="","",INDEX($F$4:$F$178*成就内容!BK$124/SUM(成就内容!$D$124:$BZ$124),成就内容!BK110,1)-SUM(BT$169:BT215))</f>
        <v/>
      </c>
      <c r="BU216" s="41" t="str">
        <f>IF(成就内容!BL54="","",INDEX($F$4:$F$178*成就内容!BL$124/SUM(成就内容!$D$124:$BZ$124),成就内容!BL110,1)-SUM(BU$169:BU215))</f>
        <v/>
      </c>
      <c r="BV216" s="41" t="str">
        <f>IF(成就内容!BM54="","",INDEX($F$4:$F$178*成就内容!BM$124/SUM(成就内容!$D$124:$BZ$124),成就内容!BM110,1)-SUM(BV$169:BV215))</f>
        <v/>
      </c>
      <c r="BW216" s="41" t="str">
        <f>IF(成就内容!BN54="","",INDEX($F$4:$F$178*成就内容!BN$124/SUM(成就内容!$D$124:$BZ$124),成就内容!BN110,1)-SUM(BW$169:BW215))</f>
        <v/>
      </c>
      <c r="BX216" s="41">
        <f>IF(成就内容!BO54="","",INDEX($F$4:$F$178*成就内容!BO$124/SUM(成就内容!$D$124:$BZ$124),成就内容!BO110,1)-SUM(BX$169:BX215))</f>
        <v>0</v>
      </c>
      <c r="BY216" s="41">
        <f>IF(成就内容!BP54="","",INDEX($F$4:$F$178*成就内容!BP$124/SUM(成就内容!$D$124:$BZ$124),成就内容!BP110,1)-SUM(BY$169:BY215))</f>
        <v>0</v>
      </c>
      <c r="BZ216" s="41">
        <f>IF(成就内容!BQ54="","",INDEX($F$4:$F$178*成就内容!BQ$124/SUM(成就内容!$D$124:$BZ$124),成就内容!BQ110,1)-SUM(BZ$169:BZ215))</f>
        <v>0</v>
      </c>
      <c r="CA216" s="41" t="str">
        <f>IF(成就内容!BR54="","",INDEX($F$4:$F$178*成就内容!BR$124/SUM(成就内容!$D$124:$BZ$124),成就内容!BR110,1)-SUM(CA$169:CA215))</f>
        <v/>
      </c>
      <c r="CB216" s="41" t="str">
        <f>IF(成就内容!BS54="","",INDEX($F$4:$F$178*成就内容!BS$124/SUM(成就内容!$D$124:$BZ$124),成就内容!BS110,1)-SUM(CB$169:CB215))</f>
        <v/>
      </c>
      <c r="CC216" s="41">
        <f>IF(成就内容!BT54="","",INDEX($F$4:$F$178*成就内容!BT$124/SUM(成就内容!$D$124:$BZ$124),成就内容!BT110,1)-SUM(CC$169:CC215))</f>
        <v>0</v>
      </c>
      <c r="CD216" s="41">
        <f>IF(成就内容!BU54="","",INDEX($F$4:$F$178*成就内容!BU$124/SUM(成就内容!$D$124:$BZ$124),成就内容!BU110,1)-SUM(CD$169:CD215))</f>
        <v>0</v>
      </c>
      <c r="CE216" s="41" t="str">
        <f>IF(成就内容!BV54="","",INDEX($F$4:$F$178*成就内容!BV$124/SUM(成就内容!$D$124:$BZ$124),成就内容!BV110,1)-SUM(CE$169:CE215))</f>
        <v/>
      </c>
      <c r="CF216" s="41" t="str">
        <f>IF(成就内容!BW54="","",INDEX($F$4:$F$178*成就内容!BW$124/SUM(成就内容!$D$124:$BZ$124),成就内容!BW110,1)-SUM(CF$169:CF215))</f>
        <v/>
      </c>
      <c r="CG216" s="41" t="str">
        <f>IF(成就内容!BX54="","",INDEX($F$4:$F$178*成就内容!BX$124/SUM(成就内容!$D$124:$BZ$124),成就内容!BX110,1)-SUM(CG$169:CG215))</f>
        <v/>
      </c>
      <c r="CH216" s="41" t="str">
        <f>IF(成就内容!BY54="","",INDEX($F$4:$F$178*成就内容!BY$124/SUM(成就内容!$D$124:$BZ$124),成就内容!BY110,1)-SUM(CH$169:CH215))</f>
        <v/>
      </c>
      <c r="CI216" s="41" t="str">
        <f>IF(成就内容!BZ54="","",INDEX($F$4:$F$178*成就内容!BZ$124/SUM(成就内容!$D$124:$BZ$124),成就内容!BZ110,1)-SUM(CI$169:CI215))</f>
        <v/>
      </c>
      <c r="CK216" s="19"/>
      <c r="CM216" s="43">
        <v>48</v>
      </c>
      <c r="CN216" s="41" t="str">
        <f>IF(M216="","",IF(成就内容!D$124&lt;&gt;"",MAX(ROUNDUP(SMALL(M$169:M$218,$L216)/1000,0)*1000,1000),0))</f>
        <v/>
      </c>
      <c r="CO216" s="41" t="str">
        <f>IF(N216="","",IF(成就内容!E$124&lt;&gt;"",MAX(ROUNDUP(SMALL(N$169:N$218,$L216)/1000,0)*1000,1000),0))</f>
        <v/>
      </c>
      <c r="CP216" s="41" t="str">
        <f>IF(O216="","",IF(成就内容!F$124&lt;&gt;"",MAX(ROUNDUP(SMALL(O$169:O$218,$L216)/1000,0)*1000,1000),0))</f>
        <v/>
      </c>
      <c r="CQ216" s="41" t="str">
        <f>IF(P216="","",IF(成就内容!G$124&lt;&gt;"",MAX(ROUNDUP(SMALL(P$169:P$218,$L216)/1000,0)*1000,1000),0))</f>
        <v/>
      </c>
      <c r="CR216" s="41" t="str">
        <f>IF(Q216="","",IF(成就内容!H$124&lt;&gt;"",MAX(ROUNDUP(SMALL(Q$169:Q$218,$L216)/1000,0)*1000,1000),0))</f>
        <v/>
      </c>
      <c r="CS216" s="41" t="str">
        <f>IF(R216="","",IF(成就内容!I$124&lt;&gt;"",MAX(ROUNDUP(SMALL(R$169:R$218,$L216)/1000,0)*1000,1000),0))</f>
        <v/>
      </c>
      <c r="CT216" s="41" t="str">
        <f>IF(S216="","",IF(成就内容!J$124&lt;&gt;"",MAX(ROUNDUP(SMALL(S$169:S$218,$L216)/1000,0)*1000,1000),0))</f>
        <v/>
      </c>
      <c r="CU216" s="41" t="str">
        <f>IF(T216="","",IF(成就内容!K$124&lt;&gt;"",MAX(ROUNDUP(SMALL(T$169:T$218,$L216)/1000,0)*1000,1000),0))</f>
        <v/>
      </c>
      <c r="CV216" s="41" t="str">
        <f>IF(U216="","",IF(成就内容!L$124&lt;&gt;"",MAX(ROUNDUP(SMALL(U$169:U$218,$L216)/1000,0)*1000,1000),0))</f>
        <v/>
      </c>
      <c r="CW216" s="41" t="str">
        <f>IF(V216="","",IF(成就内容!M$124&lt;&gt;"",MAX(ROUNDUP(SMALL(V$169:V$218,$L216)/1000,0)*1000,1000),0))</f>
        <v/>
      </c>
      <c r="CX216" s="41" t="str">
        <f>IF(W216="","",IF(成就内容!N$124&lt;&gt;"",MAX(ROUNDUP(SMALL(W$169:W$218,$L216)/1000,0)*1000,1000),0))</f>
        <v/>
      </c>
      <c r="CY216" s="41" t="str">
        <f>IF(X216="","",IF(成就内容!O$124&lt;&gt;"",MAX(ROUNDUP(SMALL(X$169:X$218,$L216)/1000,0)*1000,1000),0))</f>
        <v/>
      </c>
      <c r="CZ216" s="41" t="str">
        <f>IF(Y216="","",IF(成就内容!P$124&lt;&gt;"",MAX(ROUNDUP(SMALL(Y$169:Y$218,$L216)/1000,0)*1000,1000),0))</f>
        <v/>
      </c>
      <c r="DA216" s="41" t="str">
        <f>IF(Z216="","",IF(成就内容!Q$124&lt;&gt;"",MAX(ROUNDUP(SMALL(Z$169:Z$218,$L216)/1000,0)*1000,1000),0))</f>
        <v/>
      </c>
      <c r="DB216" s="41" t="str">
        <f>IF(AA216="","",IF(成就内容!R$124&lt;&gt;"",MAX(ROUNDUP(SMALL(AA$169:AA$218,$L216)/1000,0)*1000,1000),0))</f>
        <v/>
      </c>
      <c r="DC216" s="41" t="str">
        <f>IF(AB216="","",IF(成就内容!S$124&lt;&gt;"",MAX(ROUNDUP(SMALL(AB$169:AB$218,$L216)/1000,0)*1000,1000),0))</f>
        <v/>
      </c>
      <c r="DD216" s="41" t="str">
        <f>IF(AC216="","",IF(成就内容!T$124&lt;&gt;"",MAX(ROUNDUP(SMALL(AC$169:AC$218,$L216)/1000,0)*1000,1000),0))</f>
        <v/>
      </c>
      <c r="DE216" s="41" t="str">
        <f>IF(AD216="","",IF(成就内容!U$124&lt;&gt;"",MAX(ROUNDUP(SMALL(AD$169:AD$218,$L216)/1000,0)*1000,1000),0))</f>
        <v/>
      </c>
      <c r="DF216" s="41" t="str">
        <f>IF(AE216="","",IF(成就内容!V$124&lt;&gt;"",MAX(ROUNDUP(SMALL(AE$169:AE$218,$L216)/1000,0)*1000,1000),0))</f>
        <v/>
      </c>
      <c r="DG216" s="41" t="str">
        <f>IF(AF216="","",IF(成就内容!W$124&lt;&gt;"",MAX(ROUNDUP(SMALL(AF$169:AF$218,$L216)/1000,0)*1000,1000),0))</f>
        <v/>
      </c>
      <c r="DH216" s="41" t="str">
        <f>IF(AG216="","",IF(成就内容!X$124&lt;&gt;"",MAX(ROUNDUP(SMALL(AG$169:AG$218,$L216)/1000,0)*1000,1000),0))</f>
        <v/>
      </c>
      <c r="DI216" s="41" t="str">
        <f>IF(AH216="","",IF(成就内容!Y$124&lt;&gt;"",MAX(ROUNDUP(SMALL(AH$169:AH$218,$L216)/1000,0)*1000,1000),0))</f>
        <v/>
      </c>
      <c r="DJ216" s="41" t="str">
        <f>IF(AI216="","",IF(成就内容!Z$124&lt;&gt;"",MAX(ROUNDUP(SMALL(AI$169:AI$218,$L216)/1000,0)*1000,1000),0))</f>
        <v/>
      </c>
      <c r="DK216" s="41" t="str">
        <f>IF(AJ216="","",IF(成就内容!AA$124&lt;&gt;"",MAX(ROUNDUP(SMALL(AJ$169:AJ$218,$L216)/1000,0)*1000,1000),0))</f>
        <v/>
      </c>
      <c r="DL216" s="41" t="str">
        <f>IF(AK216="","",IF(成就内容!AB$124&lt;&gt;"",MAX(ROUNDUP(SMALL(AK$169:AK$218,$L216)/1000,0)*1000,1000),0))</f>
        <v/>
      </c>
      <c r="DM216" s="41" t="str">
        <f>IF(AL216="","",IF(成就内容!AC$124&lt;&gt;"",MAX(ROUNDUP(SMALL(AL$169:AL$218,$L216)/1000,0)*1000,1000),0))</f>
        <v/>
      </c>
      <c r="DN216" s="41" t="str">
        <f>IF(AM216="","",IF(成就内容!AD$124&lt;&gt;"",MAX(ROUNDUP(SMALL(AM$169:AM$218,$L216)/1000,0)*1000,1000),0))</f>
        <v/>
      </c>
      <c r="DO216" s="41" t="str">
        <f>IF(AN216="","",IF(成就内容!AE$124&lt;&gt;"",MAX(ROUNDUP(SMALL(AN$169:AN$218,$L216)/1000,0)*1000,1000),0))</f>
        <v/>
      </c>
      <c r="DP216" s="41" t="str">
        <f>IF(AO216="","",IF(成就内容!AF$124&lt;&gt;"",MAX(ROUNDUP(SMALL(AO$169:AO$218,$L216)/1000,0)*1000,1000),0))</f>
        <v/>
      </c>
      <c r="DQ216" s="41" t="str">
        <f>IF(AP216="","",IF(成就内容!AG$124&lt;&gt;"",MAX(ROUNDUP(SMALL(AP$169:AP$218,$L216)/1000,0)*1000,1000),0))</f>
        <v/>
      </c>
      <c r="DR216" s="41" t="str">
        <f>IF(AQ216="","",IF(成就内容!AH$124&lt;&gt;"",MAX(ROUNDUP(SMALL(AQ$169:AQ$218,$L216)/1000,0)*1000,1000),0))</f>
        <v/>
      </c>
      <c r="DS216" s="41" t="str">
        <f>IF(AR216="","",IF(成就内容!AI$124&lt;&gt;"",MAX(ROUNDUP(SMALL(AR$169:AR$218,$L216)/1000,0)*1000,1000),0))</f>
        <v/>
      </c>
      <c r="DT216" s="41" t="str">
        <f>IF(AS216="","",IF(成就内容!AJ$124&lt;&gt;"",MAX(ROUNDUP(SMALL(AS$169:AS$218,$L216)/1000,0)*1000,1000),0))</f>
        <v/>
      </c>
      <c r="DU216" s="41" t="str">
        <f>IF(AT216="","",IF(成就内容!AK$124&lt;&gt;"",MAX(ROUNDUP(SMALL(AT$169:AT$218,$L216)/1000,0)*1000,1000),0))</f>
        <v/>
      </c>
      <c r="DV216" s="41" t="str">
        <f>IF(AU216="","",IF(成就内容!AL$124&lt;&gt;"",MAX(ROUNDUP(SMALL(AU$169:AU$218,$L216)/1000,0)*1000,1000),0))</f>
        <v/>
      </c>
      <c r="DW216" s="41" t="str">
        <f>IF(AV216="","",IF(成就内容!AM$124&lt;&gt;"",MAX(ROUNDUP(SMALL(AV$169:AV$218,$L216)/1000,0)*1000,1000),0))</f>
        <v/>
      </c>
      <c r="DX216" s="41" t="str">
        <f>IF(AW216="","",IF(成就内容!AN$124&lt;&gt;"",MAX(ROUNDUP(SMALL(AW$169:AW$218,$L216)/1000,0)*1000,1000),0))</f>
        <v/>
      </c>
      <c r="DY216" s="41" t="str">
        <f>IF(AX216="","",IF(成就内容!AO$124&lt;&gt;"",MAX(ROUNDUP(SMALL(AX$169:AX$218,$L216)/1000,0)*1000,1000),0))</f>
        <v/>
      </c>
      <c r="DZ216" s="41" t="str">
        <f>IF(AY216="","",IF(成就内容!AP$124&lt;&gt;"",MAX(ROUNDUP(SMALL(AY$169:AY$218,$L216)/1000,0)*1000,1000),0))</f>
        <v/>
      </c>
      <c r="EA216" s="41" t="str">
        <f>IF(AZ216="","",IF(成就内容!AQ$124&lt;&gt;"",MAX(ROUNDUP(SMALL(AZ$169:AZ$218,$L216)/1000,0)*1000,1000),0))</f>
        <v/>
      </c>
      <c r="EB216" s="41" t="str">
        <f>IF(BA216="","",IF(成就内容!AR$124&lt;&gt;"",MAX(ROUNDUP(SMALL(BA$169:BA$218,$L216)/1000,0)*1000,1000),0))</f>
        <v/>
      </c>
      <c r="EC216" s="41" t="str">
        <f>IF(BB216="","",IF(成就内容!AS$124&lt;&gt;"",MAX(ROUNDUP(SMALL(BB$169:BB$218,$L216)/1000,0)*1000,1000),0))</f>
        <v/>
      </c>
      <c r="ED216" s="41" t="str">
        <f>IF(BC216="","",IF(成就内容!AT$124&lt;&gt;"",MAX(ROUNDUP(SMALL(BC$169:BC$218,$L216)/1000,0)*1000,1000),0))</f>
        <v/>
      </c>
      <c r="EE216" s="41" t="str">
        <f>IF(BD216="","",IF(成就内容!AU$124&lt;&gt;"",MAX(ROUNDUP(SMALL(BD$169:BD$218,$L216)/1000,0)*1000,1000),0))</f>
        <v/>
      </c>
      <c r="EF216" s="41" t="str">
        <f>IF(BE216="","",IF(成就内容!AV$124&lt;&gt;"",MAX(ROUNDUP(SMALL(BE$169:BE$218,$L216)/1000,0)*1000,1000),0))</f>
        <v/>
      </c>
      <c r="EG216" s="41" t="str">
        <f>IF(BF216="","",IF(成就内容!AW$124&lt;&gt;"",MAX(ROUNDUP(SMALL(BF$169:BF$218,$L216)/1000,0)*1000,1000),0))</f>
        <v/>
      </c>
      <c r="EH216" s="41" t="str">
        <f>IF(BG216="","",IF(成就内容!AX$124&lt;&gt;"",MAX(ROUNDUP(SMALL(BG$169:BG$218,$L216)/1000,0)*1000,1000),0))</f>
        <v/>
      </c>
      <c r="EI216" s="41" t="str">
        <f>IF(BH216="","",IF(成就内容!AY$124&lt;&gt;"",MAX(ROUNDUP(SMALL(BH$169:BH$218,$L216)/1000,0)*1000,1000),0))</f>
        <v/>
      </c>
      <c r="EJ216" s="41" t="str">
        <f>IF(BI216="","",IF(成就内容!AZ$124&lt;&gt;"",MAX(ROUNDUP(SMALL(BI$169:BI$218,$L216)/1000,0)*1000,1000),0))</f>
        <v/>
      </c>
      <c r="EK216" s="41" t="str">
        <f>IF(BJ216="","",IF(成就内容!BA$124&lt;&gt;"",MAX(ROUNDUP(SMALL(BJ$169:BJ$218,$L216)/1000,0)*1000,1000),0))</f>
        <v/>
      </c>
      <c r="EL216" s="41" t="str">
        <f>IF(BK216="","",IF(成就内容!BB$124&lt;&gt;"",MAX(ROUNDUP(SMALL(BK$169:BK$218,$L216)/1000,0)*1000,1000),0))</f>
        <v/>
      </c>
      <c r="EM216" s="41" t="str">
        <f>IF(BL216="","",IF(成就内容!BC$124&lt;&gt;"",MAX(ROUNDUP(SMALL(BL$169:BL$218,$L216)/1000,0)*1000,1000),0))</f>
        <v/>
      </c>
      <c r="EN216" s="41" t="str">
        <f>IF(BM216="","",IF(成就内容!BD$124&lt;&gt;"",MAX(ROUNDUP(SMALL(BM$169:BM$218,$L216)/1000,0)*1000,1000),0))</f>
        <v/>
      </c>
      <c r="EO216" s="41" t="str">
        <f>IF(BN216="","",IF(成就内容!BE$124&lt;&gt;"",MAX(ROUNDUP(SMALL(BN$169:BN$218,$L216)/1000,0)*1000,1000),0))</f>
        <v/>
      </c>
      <c r="EP216" s="41" t="str">
        <f>IF(BO216="","",IF(成就内容!BF$124&lt;&gt;"",MAX(ROUNDUP(SMALL(BO$169:BO$218,$L216)/1000,0)*1000,1000),0))</f>
        <v/>
      </c>
      <c r="EQ216" s="41" t="str">
        <f>IF(BP216="","",IF(成就内容!BG$124&lt;&gt;"",MAX(ROUNDUP(SMALL(BP$169:BP$218,$L216)/1000,0)*1000,1000),0))</f>
        <v/>
      </c>
      <c r="ER216" s="41" t="str">
        <f>IF(BQ216="","",IF(成就内容!BH$124&lt;&gt;"",MAX(ROUNDUP(SMALL(BQ$169:BQ$218,$L216)/1000,0)*1000,1000),0))</f>
        <v/>
      </c>
      <c r="ES216" s="41" t="str">
        <f>IF(BR216="","",IF(成就内容!BI$124&lt;&gt;"",MAX(ROUNDUP(SMALL(BR$169:BR$218,$L216)/1000,0)*1000,1000),0))</f>
        <v/>
      </c>
      <c r="ET216" s="41">
        <f>IF(BS216="","",IF(成就内容!BJ$124&lt;&gt;"",MAX(ROUNDUP(SMALL(BS$169:BS$218,$L216)/1000,0)*1000,1000),0))</f>
        <v>0</v>
      </c>
      <c r="EU216" s="41" t="str">
        <f>IF(BT216="","",IF(成就内容!BK$124&lt;&gt;"",MAX(ROUNDUP(SMALL(BT$169:BT$218,$L216)/1000,0)*1000,1000),0))</f>
        <v/>
      </c>
      <c r="EV216" s="41" t="str">
        <f>IF(BU216="","",IF(成就内容!BL$124&lt;&gt;"",MAX(ROUNDUP(SMALL(BU$169:BU$218,$L216)/1000,0)*1000,1000),0))</f>
        <v/>
      </c>
      <c r="EW216" s="41" t="str">
        <f>IF(BV216="","",IF(成就内容!BM$124&lt;&gt;"",MAX(ROUNDUP(SMALL(BV$169:BV$218,$L216)/1000,0)*1000,1000),0))</f>
        <v/>
      </c>
      <c r="EX216" s="41" t="str">
        <f>IF(BW216="","",IF(成就内容!BN$124&lt;&gt;"",MAX(ROUNDUP(SMALL(BW$169:BW$218,$L216)/1000,0)*1000,1000),0))</f>
        <v/>
      </c>
      <c r="EY216" s="41">
        <f>IF(BX216="","",IF(成就内容!BO$124&lt;&gt;"",MAX(ROUNDUP(SMALL(BX$169:BX$218,$L216)/1000,0)*1000,1000),0))</f>
        <v>0</v>
      </c>
      <c r="EZ216" s="41">
        <f>IF(BY216="","",IF(成就内容!BP$124&lt;&gt;"",MAX(ROUNDUP(SMALL(BY$169:BY$218,$L216)/1000,0)*1000,1000),0))</f>
        <v>0</v>
      </c>
      <c r="FA216" s="41">
        <f>IF(BZ216="","",IF(成就内容!BQ$124&lt;&gt;"",MAX(ROUNDUP(SMALL(BZ$169:BZ$218,$L216)/1000,0)*1000,1000),0))</f>
        <v>0</v>
      </c>
      <c r="FB216" s="41" t="str">
        <f>IF(CA216="","",IF(成就内容!BR$124&lt;&gt;"",MAX(ROUNDUP(SMALL(CA$169:CA$218,$L216)/1000,0)*1000,1000),0))</f>
        <v/>
      </c>
      <c r="FC216" s="41" t="str">
        <f>IF(CB216="","",IF(成就内容!BS$124&lt;&gt;"",MAX(ROUNDUP(SMALL(CB$169:CB$218,$L216)/1000,0)*1000,1000),0))</f>
        <v/>
      </c>
      <c r="FD216" s="41">
        <f>IF(CC216="","",IF(成就内容!BT$124&lt;&gt;"",MAX(ROUNDUP(SMALL(CC$169:CC$218,$L216)/1000,0)*1000,1000),0))</f>
        <v>0</v>
      </c>
      <c r="FE216" s="41">
        <f>IF(CD216="","",IF(成就内容!BU$124&lt;&gt;"",MAX(ROUNDUP(SMALL(CD$169:CD$218,$L216)/1000,0)*1000,1000),0))</f>
        <v>0</v>
      </c>
      <c r="FF216" s="41" t="str">
        <f>IF(CE216="","",IF(成就内容!BV$124&lt;&gt;"",MAX(ROUNDUP(SMALL(CE$169:CE$218,$L216)/1000,0)*1000,1000),0))</f>
        <v/>
      </c>
      <c r="FG216" s="41" t="str">
        <f>IF(CF216="","",IF(成就内容!BW$124&lt;&gt;"",MAX(ROUNDUP(SMALL(CF$169:CF$218,$L216)/1000,0)*1000,1000),0))</f>
        <v/>
      </c>
      <c r="FH216" s="41" t="str">
        <f>IF(CG216="","",IF(成就内容!BX$124&lt;&gt;"",MAX(ROUNDUP(SMALL(CG$169:CG$218,$L216)/1000,0)*1000,1000),0))</f>
        <v/>
      </c>
      <c r="FI216" s="41" t="str">
        <f>IF(CH216="","",IF(成就内容!BY$124&lt;&gt;"",MAX(ROUNDUP(SMALL(CH$169:CH$218,$L216)/1000,0)*1000,1000),0))</f>
        <v/>
      </c>
      <c r="FJ216" s="41" t="str">
        <f>IF(CI216="","",IF(成就内容!BZ$124&lt;&gt;"",MAX(ROUNDUP(SMALL(CI$169:CI$218,$L216)/1000,0)*1000,1000),0))</f>
        <v/>
      </c>
    </row>
    <row r="217" spans="10:166" s="96" customFormat="1" x14ac:dyDescent="0.15">
      <c r="J217" s="19"/>
      <c r="L217" s="43">
        <v>49</v>
      </c>
      <c r="M217" s="41" t="str">
        <f>IF(成就内容!D55="","",INDEX($F$4:$F$178*成就内容!D$124/SUM(成就内容!$D$124:$BZ$124),成就内容!D111,1)-SUM(M$169:M216))</f>
        <v/>
      </c>
      <c r="N217" s="41" t="str">
        <f>IF(成就内容!E55="","",INDEX($F$4:$F$178*成就内容!E$124/SUM(成就内容!$D$124:$BZ$124),成就内容!E111,1)-SUM(N$169:N216))</f>
        <v/>
      </c>
      <c r="O217" s="41" t="str">
        <f>IF(成就内容!F55="","",INDEX($F$4:$F$178*成就内容!F$124/SUM(成就内容!$D$124:$BZ$124),成就内容!F111,1)-SUM(O$169:O216))</f>
        <v/>
      </c>
      <c r="P217" s="41" t="str">
        <f>IF(成就内容!G55="","",INDEX($F$4:$F$178*成就内容!G$124/SUM(成就内容!$D$124:$BZ$124),成就内容!G111,1)-SUM(P$169:P216))</f>
        <v/>
      </c>
      <c r="Q217" s="41" t="str">
        <f>IF(成就内容!H55="","",INDEX($F$4:$F$178*成就内容!H$124/SUM(成就内容!$D$124:$BZ$124),成就内容!H111,1)-SUM(Q$169:Q216))</f>
        <v/>
      </c>
      <c r="R217" s="41" t="str">
        <f>IF(成就内容!I55="","",INDEX($F$4:$F$178*成就内容!I$124/SUM(成就内容!$D$124:$BZ$124),成就内容!I111,1)-SUM(R$169:R216))</f>
        <v/>
      </c>
      <c r="S217" s="41" t="str">
        <f>IF(成就内容!J55="","",INDEX($F$4:$F$178*成就内容!J$124/SUM(成就内容!$D$124:$BZ$124),成就内容!J111,1)-SUM(S$169:S216))</f>
        <v/>
      </c>
      <c r="T217" s="41" t="str">
        <f>IF(成就内容!K55="","",INDEX($F$4:$F$178*成就内容!K$124/SUM(成就内容!$D$124:$BZ$124),成就内容!K111,1)-SUM(T$169:T216))</f>
        <v/>
      </c>
      <c r="U217" s="41" t="str">
        <f>IF(成就内容!L55="","",INDEX($F$4:$F$178*成就内容!L$124/SUM(成就内容!$D$124:$BZ$124),成就内容!L111,1)-SUM(U$169:U216))</f>
        <v/>
      </c>
      <c r="V217" s="41" t="str">
        <f>IF(成就内容!M55="","",INDEX($F$4:$F$178*成就内容!M$124/SUM(成就内容!$D$124:$BZ$124),成就内容!M111,1)-SUM(V$169:V216))</f>
        <v/>
      </c>
      <c r="W217" s="41" t="str">
        <f>IF(成就内容!N55="","",INDEX($F$4:$F$178*成就内容!N$124/SUM(成就内容!$D$124:$BZ$124),成就内容!N111,1)-SUM(W$169:W216))</f>
        <v/>
      </c>
      <c r="X217" s="41" t="str">
        <f>IF(成就内容!O55="","",INDEX($F$4:$F$178*成就内容!O$124/SUM(成就内容!$D$124:$BZ$124),成就内容!O111,1)-SUM(X$169:X216))</f>
        <v/>
      </c>
      <c r="Y217" s="41" t="str">
        <f>IF(成就内容!P55="","",INDEX($F$4:$F$178*成就内容!P$124/SUM(成就内容!$D$124:$BZ$124),成就内容!P111,1)-SUM(Y$169:Y216))</f>
        <v/>
      </c>
      <c r="Z217" s="41" t="str">
        <f>IF(成就内容!Q55="","",INDEX($F$4:$F$178*成就内容!Q$124/SUM(成就内容!$D$124:$BZ$124),成就内容!Q111,1)-SUM(Z$169:Z216))</f>
        <v/>
      </c>
      <c r="AA217" s="41" t="str">
        <f>IF(成就内容!R55="","",INDEX($F$4:$F$178*成就内容!R$124/SUM(成就内容!$D$124:$BZ$124),成就内容!R111,1)-SUM(AA$169:AA216))</f>
        <v/>
      </c>
      <c r="AB217" s="41" t="str">
        <f>IF(成就内容!S55="","",INDEX($F$4:$F$178*成就内容!S$124/SUM(成就内容!$D$124:$BZ$124),成就内容!S111,1)-SUM(AB$169:AB216))</f>
        <v/>
      </c>
      <c r="AC217" s="41" t="str">
        <f>IF(成就内容!T55="","",INDEX($F$4:$F$178*成就内容!T$124/SUM(成就内容!$D$124:$BZ$124),成就内容!T111,1)-SUM(AC$169:AC216))</f>
        <v/>
      </c>
      <c r="AD217" s="41" t="str">
        <f>IF(成就内容!U55="","",INDEX($F$4:$F$178*成就内容!U$124/SUM(成就内容!$D$124:$BZ$124),成就内容!U111,1)-SUM(AD$169:AD216))</f>
        <v/>
      </c>
      <c r="AE217" s="41" t="str">
        <f>IF(成就内容!V55="","",INDEX($F$4:$F$178*成就内容!V$124/SUM(成就内容!$D$124:$BZ$124),成就内容!V111,1)-SUM(AE$169:AE216))</f>
        <v/>
      </c>
      <c r="AF217" s="41" t="str">
        <f>IF(成就内容!W55="","",INDEX($F$4:$F$178*成就内容!W$124/SUM(成就内容!$D$124:$BZ$124),成就内容!W111,1)-SUM(AF$169:AF216))</f>
        <v/>
      </c>
      <c r="AG217" s="41" t="str">
        <f>IF(成就内容!X55="","",INDEX($F$4:$F$178*成就内容!X$124/SUM(成就内容!$D$124:$BZ$124),成就内容!X111,1)-SUM(AG$169:AG216))</f>
        <v/>
      </c>
      <c r="AH217" s="41" t="str">
        <f>IF(成就内容!Y55="","",INDEX($F$4:$F$178*成就内容!Y$124/SUM(成就内容!$D$124:$BZ$124),成就内容!Y111,1)-SUM(AH$169:AH216))</f>
        <v/>
      </c>
      <c r="AI217" s="41" t="str">
        <f>IF(成就内容!Z55="","",INDEX($F$4:$F$178*成就内容!Z$124/SUM(成就内容!$D$124:$BZ$124),成就内容!Z111,1)-SUM(AI$169:AI216))</f>
        <v/>
      </c>
      <c r="AJ217" s="41" t="str">
        <f>IF(成就内容!AA55="","",INDEX($F$4:$F$178*成就内容!AA$124/SUM(成就内容!$D$124:$BZ$124),成就内容!AA111,1)-SUM(AJ$169:AJ216))</f>
        <v/>
      </c>
      <c r="AK217" s="41" t="str">
        <f>IF(成就内容!AB55="","",INDEX($F$4:$F$178*成就内容!AB$124/SUM(成就内容!$D$124:$BZ$124),成就内容!AB111,1)-SUM(AK$169:AK216))</f>
        <v/>
      </c>
      <c r="AL217" s="41" t="str">
        <f>IF(成就内容!AC55="","",INDEX($F$4:$F$178*成就内容!AC$124/SUM(成就内容!$D$124:$BZ$124),成就内容!AC111,1)-SUM(AL$169:AL216))</f>
        <v/>
      </c>
      <c r="AM217" s="41" t="str">
        <f>IF(成就内容!AD55="","",INDEX($F$4:$F$178*成就内容!AD$124/SUM(成就内容!$D$124:$BZ$124),成就内容!AD111,1)-SUM(AM$169:AM216))</f>
        <v/>
      </c>
      <c r="AN217" s="41" t="str">
        <f>IF(成就内容!AE55="","",INDEX($F$4:$F$178*成就内容!AE$124/SUM(成就内容!$D$124:$BZ$124),成就内容!AE111,1)-SUM(AN$169:AN216))</f>
        <v/>
      </c>
      <c r="AO217" s="41" t="str">
        <f>IF(成就内容!AF55="","",INDEX($F$4:$F$178*成就内容!AF$124/SUM(成就内容!$D$124:$BZ$124),成就内容!AF111,1)-SUM(AO$169:AO216))</f>
        <v/>
      </c>
      <c r="AP217" s="41" t="str">
        <f>IF(成就内容!AG55="","",INDEX($F$4:$F$178*成就内容!AG$124/SUM(成就内容!$D$124:$BZ$124),成就内容!AG111,1)-SUM(AP$169:AP216))</f>
        <v/>
      </c>
      <c r="AQ217" s="41" t="str">
        <f>IF(成就内容!AH55="","",INDEX($F$4:$F$178*成就内容!AH$124/SUM(成就内容!$D$124:$BZ$124),成就内容!AH111,1)-SUM(AQ$169:AQ216))</f>
        <v/>
      </c>
      <c r="AR217" s="41" t="str">
        <f>IF(成就内容!AI55="","",INDEX($F$4:$F$178*成就内容!AI$124/SUM(成就内容!$D$124:$BZ$124),成就内容!AI111,1)-SUM(AR$169:AR216))</f>
        <v/>
      </c>
      <c r="AS217" s="41" t="str">
        <f>IF(成就内容!AJ55="","",INDEX($F$4:$F$178*成就内容!AJ$124/SUM(成就内容!$D$124:$BZ$124),成就内容!AJ111,1)-SUM(AS$169:AS216))</f>
        <v/>
      </c>
      <c r="AT217" s="41" t="str">
        <f>IF(成就内容!AK55="","",INDEX($F$4:$F$178*成就内容!AK$124/SUM(成就内容!$D$124:$BZ$124),成就内容!AK111,1)-SUM(AT$169:AT216))</f>
        <v/>
      </c>
      <c r="AU217" s="41" t="str">
        <f>IF(成就内容!AL55="","",INDEX($F$4:$F$178*成就内容!AL$124/SUM(成就内容!$D$124:$BZ$124),成就内容!AL111,1)-SUM(AU$169:AU216))</f>
        <v/>
      </c>
      <c r="AV217" s="41" t="str">
        <f>IF(成就内容!AM55="","",INDEX($F$4:$F$178*成就内容!AM$124/SUM(成就内容!$D$124:$BZ$124),成就内容!AM111,1)-SUM(AV$169:AV216))</f>
        <v/>
      </c>
      <c r="AW217" s="41" t="str">
        <f>IF(成就内容!AN55="","",INDEX($F$4:$F$178*成就内容!AN$124/SUM(成就内容!$D$124:$BZ$124),成就内容!AN111,1)-SUM(AW$169:AW216))</f>
        <v/>
      </c>
      <c r="AX217" s="41" t="str">
        <f>IF(成就内容!AO55="","",INDEX($F$4:$F$178*成就内容!AO$124/SUM(成就内容!$D$124:$BZ$124),成就内容!AO111,1)-SUM(AX$169:AX216))</f>
        <v/>
      </c>
      <c r="AY217" s="41" t="str">
        <f>IF(成就内容!AP55="","",INDEX($F$4:$F$178*成就内容!AP$124/SUM(成就内容!$D$124:$BZ$124),成就内容!AP111,1)-SUM(AY$169:AY216))</f>
        <v/>
      </c>
      <c r="AZ217" s="41" t="str">
        <f>IF(成就内容!AQ55="","",INDEX($F$4:$F$178*成就内容!AQ$124/SUM(成就内容!$D$124:$BZ$124),成就内容!AQ111,1)-SUM(AZ$169:AZ216))</f>
        <v/>
      </c>
      <c r="BA217" s="41" t="str">
        <f>IF(成就内容!AR55="","",INDEX($F$4:$F$178*成就内容!AR$124/SUM(成就内容!$D$124:$BZ$124),成就内容!AR111,1)-SUM(BA$169:BA216))</f>
        <v/>
      </c>
      <c r="BB217" s="41" t="str">
        <f>IF(成就内容!AS55="","",INDEX($F$4:$F$178*成就内容!AS$124/SUM(成就内容!$D$124:$BZ$124),成就内容!AS111,1)-SUM(BB$169:BB216))</f>
        <v/>
      </c>
      <c r="BC217" s="41" t="str">
        <f>IF(成就内容!AT55="","",INDEX($F$4:$F$178*成就内容!AT$124/SUM(成就内容!$D$124:$BZ$124),成就内容!AT111,1)-SUM(BC$169:BC216))</f>
        <v/>
      </c>
      <c r="BD217" s="41" t="str">
        <f>IF(成就内容!AU55="","",INDEX($F$4:$F$178*成就内容!AU$124/SUM(成就内容!$D$124:$BZ$124),成就内容!AU111,1)-SUM(BD$169:BD216))</f>
        <v/>
      </c>
      <c r="BE217" s="41" t="str">
        <f>IF(成就内容!AV55="","",INDEX($F$4:$F$178*成就内容!AV$124/SUM(成就内容!$D$124:$BZ$124),成就内容!AV111,1)-SUM(BE$169:BE216))</f>
        <v/>
      </c>
      <c r="BF217" s="41" t="str">
        <f>IF(成就内容!AW55="","",INDEX($F$4:$F$178*成就内容!AW$124/SUM(成就内容!$D$124:$BZ$124),成就内容!AW111,1)-SUM(BF$169:BF216))</f>
        <v/>
      </c>
      <c r="BG217" s="41" t="str">
        <f>IF(成就内容!AX55="","",INDEX($F$4:$F$178*成就内容!AX$124/SUM(成就内容!$D$124:$BZ$124),成就内容!AX111,1)-SUM(BG$169:BG216))</f>
        <v/>
      </c>
      <c r="BH217" s="41" t="str">
        <f>IF(成就内容!AY55="","",INDEX($F$4:$F$178*成就内容!AY$124/SUM(成就内容!$D$124:$BZ$124),成就内容!AY111,1)-SUM(BH$169:BH216))</f>
        <v/>
      </c>
      <c r="BI217" s="41" t="str">
        <f>IF(成就内容!AZ55="","",INDEX($F$4:$F$178*成就内容!AZ$124/SUM(成就内容!$D$124:$BZ$124),成就内容!AZ111,1)-SUM(BI$169:BI216))</f>
        <v/>
      </c>
      <c r="BJ217" s="41" t="str">
        <f>IF(成就内容!BA55="","",INDEX($F$4:$F$178*成就内容!BA$124/SUM(成就内容!$D$124:$BZ$124),成就内容!BA111,1)-SUM(BJ$169:BJ216))</f>
        <v/>
      </c>
      <c r="BK217" s="41" t="str">
        <f>IF(成就内容!BB55="","",INDEX($F$4:$F$178*成就内容!BB$124/SUM(成就内容!$D$124:$BZ$124),成就内容!BB111,1)-SUM(BK$169:BK216))</f>
        <v/>
      </c>
      <c r="BL217" s="41" t="str">
        <f>IF(成就内容!BC55="","",INDEX($F$4:$F$178*成就内容!BC$124/SUM(成就内容!$D$124:$BZ$124),成就内容!BC111,1)-SUM(BL$169:BL216))</f>
        <v/>
      </c>
      <c r="BM217" s="41" t="str">
        <f>IF(成就内容!BD55="","",INDEX($F$4:$F$178*成就内容!BD$124/SUM(成就内容!$D$124:$BZ$124),成就内容!BD111,1)-SUM(BM$169:BM216))</f>
        <v/>
      </c>
      <c r="BN217" s="41" t="str">
        <f>IF(成就内容!BE55="","",INDEX($F$4:$F$178*成就内容!BE$124/SUM(成就内容!$D$124:$BZ$124),成就内容!BE111,1)-SUM(BN$169:BN216))</f>
        <v/>
      </c>
      <c r="BO217" s="41" t="str">
        <f>IF(成就内容!BF55="","",INDEX($F$4:$F$178*成就内容!BF$124/SUM(成就内容!$D$124:$BZ$124),成就内容!BF111,1)-SUM(BO$169:BO216))</f>
        <v/>
      </c>
      <c r="BP217" s="41" t="str">
        <f>IF(成就内容!BG55="","",INDEX($F$4:$F$178*成就内容!BG$124/SUM(成就内容!$D$124:$BZ$124),成就内容!BG111,1)-SUM(BP$169:BP216))</f>
        <v/>
      </c>
      <c r="BQ217" s="41" t="str">
        <f>IF(成就内容!BH55="","",INDEX($F$4:$F$178*成就内容!BH$124/SUM(成就内容!$D$124:$BZ$124),成就内容!BH111,1)-SUM(BQ$169:BQ216))</f>
        <v/>
      </c>
      <c r="BR217" s="41" t="str">
        <f>IF(成就内容!BI55="","",INDEX($F$4:$F$178*成就内容!BI$124/SUM(成就内容!$D$124:$BZ$124),成就内容!BI111,1)-SUM(BR$169:BR216))</f>
        <v/>
      </c>
      <c r="BS217" s="41">
        <f>IF(成就内容!BJ55="","",INDEX($F$4:$F$178*成就内容!BJ$124/SUM(成就内容!$D$124:$BZ$124),成就内容!BJ111,1)-SUM(BS$169:BS216))</f>
        <v>0</v>
      </c>
      <c r="BT217" s="41" t="str">
        <f>IF(成就内容!BK55="","",INDEX($F$4:$F$178*成就内容!BK$124/SUM(成就内容!$D$124:$BZ$124),成就内容!BK111,1)-SUM(BT$169:BT216))</f>
        <v/>
      </c>
      <c r="BU217" s="41" t="str">
        <f>IF(成就内容!BL55="","",INDEX($F$4:$F$178*成就内容!BL$124/SUM(成就内容!$D$124:$BZ$124),成就内容!BL111,1)-SUM(BU$169:BU216))</f>
        <v/>
      </c>
      <c r="BV217" s="41" t="str">
        <f>IF(成就内容!BM55="","",INDEX($F$4:$F$178*成就内容!BM$124/SUM(成就内容!$D$124:$BZ$124),成就内容!BM111,1)-SUM(BV$169:BV216))</f>
        <v/>
      </c>
      <c r="BW217" s="41" t="str">
        <f>IF(成就内容!BN55="","",INDEX($F$4:$F$178*成就内容!BN$124/SUM(成就内容!$D$124:$BZ$124),成就内容!BN111,1)-SUM(BW$169:BW216))</f>
        <v/>
      </c>
      <c r="BX217" s="41">
        <f>IF(成就内容!BO55="","",INDEX($F$4:$F$178*成就内容!BO$124/SUM(成就内容!$D$124:$BZ$124),成就内容!BO111,1)-SUM(BX$169:BX216))</f>
        <v>0</v>
      </c>
      <c r="BY217" s="41">
        <f>IF(成就内容!BP55="","",INDEX($F$4:$F$178*成就内容!BP$124/SUM(成就内容!$D$124:$BZ$124),成就内容!BP111,1)-SUM(BY$169:BY216))</f>
        <v>0</v>
      </c>
      <c r="BZ217" s="41">
        <f>IF(成就内容!BQ55="","",INDEX($F$4:$F$178*成就内容!BQ$124/SUM(成就内容!$D$124:$BZ$124),成就内容!BQ111,1)-SUM(BZ$169:BZ216))</f>
        <v>0</v>
      </c>
      <c r="CA217" s="41" t="str">
        <f>IF(成就内容!BR55="","",INDEX($F$4:$F$178*成就内容!BR$124/SUM(成就内容!$D$124:$BZ$124),成就内容!BR111,1)-SUM(CA$169:CA216))</f>
        <v/>
      </c>
      <c r="CB217" s="41" t="str">
        <f>IF(成就内容!BS55="","",INDEX($F$4:$F$178*成就内容!BS$124/SUM(成就内容!$D$124:$BZ$124),成就内容!BS111,1)-SUM(CB$169:CB216))</f>
        <v/>
      </c>
      <c r="CC217" s="41">
        <f>IF(成就内容!BT55="","",INDEX($F$4:$F$178*成就内容!BT$124/SUM(成就内容!$D$124:$BZ$124),成就内容!BT111,1)-SUM(CC$169:CC216))</f>
        <v>0</v>
      </c>
      <c r="CD217" s="41">
        <f>IF(成就内容!BU55="","",INDEX($F$4:$F$178*成就内容!BU$124/SUM(成就内容!$D$124:$BZ$124),成就内容!BU111,1)-SUM(CD$169:CD216))</f>
        <v>0</v>
      </c>
      <c r="CE217" s="41" t="str">
        <f>IF(成就内容!BV55="","",INDEX($F$4:$F$178*成就内容!BV$124/SUM(成就内容!$D$124:$BZ$124),成就内容!BV111,1)-SUM(CE$169:CE216))</f>
        <v/>
      </c>
      <c r="CF217" s="41" t="str">
        <f>IF(成就内容!BW55="","",INDEX($F$4:$F$178*成就内容!BW$124/SUM(成就内容!$D$124:$BZ$124),成就内容!BW111,1)-SUM(CF$169:CF216))</f>
        <v/>
      </c>
      <c r="CG217" s="41" t="str">
        <f>IF(成就内容!BX55="","",INDEX($F$4:$F$178*成就内容!BX$124/SUM(成就内容!$D$124:$BZ$124),成就内容!BX111,1)-SUM(CG$169:CG216))</f>
        <v/>
      </c>
      <c r="CH217" s="41" t="str">
        <f>IF(成就内容!BY55="","",INDEX($F$4:$F$178*成就内容!BY$124/SUM(成就内容!$D$124:$BZ$124),成就内容!BY111,1)-SUM(CH$169:CH216))</f>
        <v/>
      </c>
      <c r="CI217" s="41" t="str">
        <f>IF(成就内容!BZ55="","",INDEX($F$4:$F$178*成就内容!BZ$124/SUM(成就内容!$D$124:$BZ$124),成就内容!BZ111,1)-SUM(CI$169:CI216))</f>
        <v/>
      </c>
      <c r="CK217" s="19"/>
      <c r="CM217" s="43">
        <v>49</v>
      </c>
      <c r="CN217" s="41" t="str">
        <f>IF(M217="","",IF(成就内容!D$124&lt;&gt;"",MAX(ROUNDUP(SMALL(M$169:M$218,$L217)/1000,0)*1000,1000),0))</f>
        <v/>
      </c>
      <c r="CO217" s="41" t="str">
        <f>IF(N217="","",IF(成就内容!E$124&lt;&gt;"",MAX(ROUNDUP(SMALL(N$169:N$218,$L217)/1000,0)*1000,1000),0))</f>
        <v/>
      </c>
      <c r="CP217" s="41" t="str">
        <f>IF(O217="","",IF(成就内容!F$124&lt;&gt;"",MAX(ROUNDUP(SMALL(O$169:O$218,$L217)/1000,0)*1000,1000),0))</f>
        <v/>
      </c>
      <c r="CQ217" s="41" t="str">
        <f>IF(P217="","",IF(成就内容!G$124&lt;&gt;"",MAX(ROUNDUP(SMALL(P$169:P$218,$L217)/1000,0)*1000,1000),0))</f>
        <v/>
      </c>
      <c r="CR217" s="41" t="str">
        <f>IF(Q217="","",IF(成就内容!H$124&lt;&gt;"",MAX(ROUNDUP(SMALL(Q$169:Q$218,$L217)/1000,0)*1000,1000),0))</f>
        <v/>
      </c>
      <c r="CS217" s="41" t="str">
        <f>IF(R217="","",IF(成就内容!I$124&lt;&gt;"",MAX(ROUNDUP(SMALL(R$169:R$218,$L217)/1000,0)*1000,1000),0))</f>
        <v/>
      </c>
      <c r="CT217" s="41" t="str">
        <f>IF(S217="","",IF(成就内容!J$124&lt;&gt;"",MAX(ROUNDUP(SMALL(S$169:S$218,$L217)/1000,0)*1000,1000),0))</f>
        <v/>
      </c>
      <c r="CU217" s="41" t="str">
        <f>IF(T217="","",IF(成就内容!K$124&lt;&gt;"",MAX(ROUNDUP(SMALL(T$169:T$218,$L217)/1000,0)*1000,1000),0))</f>
        <v/>
      </c>
      <c r="CV217" s="41" t="str">
        <f>IF(U217="","",IF(成就内容!L$124&lt;&gt;"",MAX(ROUNDUP(SMALL(U$169:U$218,$L217)/1000,0)*1000,1000),0))</f>
        <v/>
      </c>
      <c r="CW217" s="41" t="str">
        <f>IF(V217="","",IF(成就内容!M$124&lt;&gt;"",MAX(ROUNDUP(SMALL(V$169:V$218,$L217)/1000,0)*1000,1000),0))</f>
        <v/>
      </c>
      <c r="CX217" s="41" t="str">
        <f>IF(W217="","",IF(成就内容!N$124&lt;&gt;"",MAX(ROUNDUP(SMALL(W$169:W$218,$L217)/1000,0)*1000,1000),0))</f>
        <v/>
      </c>
      <c r="CY217" s="41" t="str">
        <f>IF(X217="","",IF(成就内容!O$124&lt;&gt;"",MAX(ROUNDUP(SMALL(X$169:X$218,$L217)/1000,0)*1000,1000),0))</f>
        <v/>
      </c>
      <c r="CZ217" s="41" t="str">
        <f>IF(Y217="","",IF(成就内容!P$124&lt;&gt;"",MAX(ROUNDUP(SMALL(Y$169:Y$218,$L217)/1000,0)*1000,1000),0))</f>
        <v/>
      </c>
      <c r="DA217" s="41" t="str">
        <f>IF(Z217="","",IF(成就内容!Q$124&lt;&gt;"",MAX(ROUNDUP(SMALL(Z$169:Z$218,$L217)/1000,0)*1000,1000),0))</f>
        <v/>
      </c>
      <c r="DB217" s="41" t="str">
        <f>IF(AA217="","",IF(成就内容!R$124&lt;&gt;"",MAX(ROUNDUP(SMALL(AA$169:AA$218,$L217)/1000,0)*1000,1000),0))</f>
        <v/>
      </c>
      <c r="DC217" s="41" t="str">
        <f>IF(AB217="","",IF(成就内容!S$124&lt;&gt;"",MAX(ROUNDUP(SMALL(AB$169:AB$218,$L217)/1000,0)*1000,1000),0))</f>
        <v/>
      </c>
      <c r="DD217" s="41" t="str">
        <f>IF(AC217="","",IF(成就内容!T$124&lt;&gt;"",MAX(ROUNDUP(SMALL(AC$169:AC$218,$L217)/1000,0)*1000,1000),0))</f>
        <v/>
      </c>
      <c r="DE217" s="41" t="str">
        <f>IF(AD217="","",IF(成就内容!U$124&lt;&gt;"",MAX(ROUNDUP(SMALL(AD$169:AD$218,$L217)/1000,0)*1000,1000),0))</f>
        <v/>
      </c>
      <c r="DF217" s="41" t="str">
        <f>IF(AE217="","",IF(成就内容!V$124&lt;&gt;"",MAX(ROUNDUP(SMALL(AE$169:AE$218,$L217)/1000,0)*1000,1000),0))</f>
        <v/>
      </c>
      <c r="DG217" s="41" t="str">
        <f>IF(AF217="","",IF(成就内容!W$124&lt;&gt;"",MAX(ROUNDUP(SMALL(AF$169:AF$218,$L217)/1000,0)*1000,1000),0))</f>
        <v/>
      </c>
      <c r="DH217" s="41" t="str">
        <f>IF(AG217="","",IF(成就内容!X$124&lt;&gt;"",MAX(ROUNDUP(SMALL(AG$169:AG$218,$L217)/1000,0)*1000,1000),0))</f>
        <v/>
      </c>
      <c r="DI217" s="41" t="str">
        <f>IF(AH217="","",IF(成就内容!Y$124&lt;&gt;"",MAX(ROUNDUP(SMALL(AH$169:AH$218,$L217)/1000,0)*1000,1000),0))</f>
        <v/>
      </c>
      <c r="DJ217" s="41" t="str">
        <f>IF(AI217="","",IF(成就内容!Z$124&lt;&gt;"",MAX(ROUNDUP(SMALL(AI$169:AI$218,$L217)/1000,0)*1000,1000),0))</f>
        <v/>
      </c>
      <c r="DK217" s="41" t="str">
        <f>IF(AJ217="","",IF(成就内容!AA$124&lt;&gt;"",MAX(ROUNDUP(SMALL(AJ$169:AJ$218,$L217)/1000,0)*1000,1000),0))</f>
        <v/>
      </c>
      <c r="DL217" s="41" t="str">
        <f>IF(AK217="","",IF(成就内容!AB$124&lt;&gt;"",MAX(ROUNDUP(SMALL(AK$169:AK$218,$L217)/1000,0)*1000,1000),0))</f>
        <v/>
      </c>
      <c r="DM217" s="41" t="str">
        <f>IF(AL217="","",IF(成就内容!AC$124&lt;&gt;"",MAX(ROUNDUP(SMALL(AL$169:AL$218,$L217)/1000,0)*1000,1000),0))</f>
        <v/>
      </c>
      <c r="DN217" s="41" t="str">
        <f>IF(AM217="","",IF(成就内容!AD$124&lt;&gt;"",MAX(ROUNDUP(SMALL(AM$169:AM$218,$L217)/1000,0)*1000,1000),0))</f>
        <v/>
      </c>
      <c r="DO217" s="41" t="str">
        <f>IF(AN217="","",IF(成就内容!AE$124&lt;&gt;"",MAX(ROUNDUP(SMALL(AN$169:AN$218,$L217)/1000,0)*1000,1000),0))</f>
        <v/>
      </c>
      <c r="DP217" s="41" t="str">
        <f>IF(AO217="","",IF(成就内容!AF$124&lt;&gt;"",MAX(ROUNDUP(SMALL(AO$169:AO$218,$L217)/1000,0)*1000,1000),0))</f>
        <v/>
      </c>
      <c r="DQ217" s="41" t="str">
        <f>IF(AP217="","",IF(成就内容!AG$124&lt;&gt;"",MAX(ROUNDUP(SMALL(AP$169:AP$218,$L217)/1000,0)*1000,1000),0))</f>
        <v/>
      </c>
      <c r="DR217" s="41" t="str">
        <f>IF(AQ217="","",IF(成就内容!AH$124&lt;&gt;"",MAX(ROUNDUP(SMALL(AQ$169:AQ$218,$L217)/1000,0)*1000,1000),0))</f>
        <v/>
      </c>
      <c r="DS217" s="41" t="str">
        <f>IF(AR217="","",IF(成就内容!AI$124&lt;&gt;"",MAX(ROUNDUP(SMALL(AR$169:AR$218,$L217)/1000,0)*1000,1000),0))</f>
        <v/>
      </c>
      <c r="DT217" s="41" t="str">
        <f>IF(AS217="","",IF(成就内容!AJ$124&lt;&gt;"",MAX(ROUNDUP(SMALL(AS$169:AS$218,$L217)/1000,0)*1000,1000),0))</f>
        <v/>
      </c>
      <c r="DU217" s="41" t="str">
        <f>IF(AT217="","",IF(成就内容!AK$124&lt;&gt;"",MAX(ROUNDUP(SMALL(AT$169:AT$218,$L217)/1000,0)*1000,1000),0))</f>
        <v/>
      </c>
      <c r="DV217" s="41" t="str">
        <f>IF(AU217="","",IF(成就内容!AL$124&lt;&gt;"",MAX(ROUNDUP(SMALL(AU$169:AU$218,$L217)/1000,0)*1000,1000),0))</f>
        <v/>
      </c>
      <c r="DW217" s="41" t="str">
        <f>IF(AV217="","",IF(成就内容!AM$124&lt;&gt;"",MAX(ROUNDUP(SMALL(AV$169:AV$218,$L217)/1000,0)*1000,1000),0))</f>
        <v/>
      </c>
      <c r="DX217" s="41" t="str">
        <f>IF(AW217="","",IF(成就内容!AN$124&lt;&gt;"",MAX(ROUNDUP(SMALL(AW$169:AW$218,$L217)/1000,0)*1000,1000),0))</f>
        <v/>
      </c>
      <c r="DY217" s="41" t="str">
        <f>IF(AX217="","",IF(成就内容!AO$124&lt;&gt;"",MAX(ROUNDUP(SMALL(AX$169:AX$218,$L217)/1000,0)*1000,1000),0))</f>
        <v/>
      </c>
      <c r="DZ217" s="41" t="str">
        <f>IF(AY217="","",IF(成就内容!AP$124&lt;&gt;"",MAX(ROUNDUP(SMALL(AY$169:AY$218,$L217)/1000,0)*1000,1000),0))</f>
        <v/>
      </c>
      <c r="EA217" s="41" t="str">
        <f>IF(AZ217="","",IF(成就内容!AQ$124&lt;&gt;"",MAX(ROUNDUP(SMALL(AZ$169:AZ$218,$L217)/1000,0)*1000,1000),0))</f>
        <v/>
      </c>
      <c r="EB217" s="41" t="str">
        <f>IF(BA217="","",IF(成就内容!AR$124&lt;&gt;"",MAX(ROUNDUP(SMALL(BA$169:BA$218,$L217)/1000,0)*1000,1000),0))</f>
        <v/>
      </c>
      <c r="EC217" s="41" t="str">
        <f>IF(BB217="","",IF(成就内容!AS$124&lt;&gt;"",MAX(ROUNDUP(SMALL(BB$169:BB$218,$L217)/1000,0)*1000,1000),0))</f>
        <v/>
      </c>
      <c r="ED217" s="41" t="str">
        <f>IF(BC217="","",IF(成就内容!AT$124&lt;&gt;"",MAX(ROUNDUP(SMALL(BC$169:BC$218,$L217)/1000,0)*1000,1000),0))</f>
        <v/>
      </c>
      <c r="EE217" s="41" t="str">
        <f>IF(BD217="","",IF(成就内容!AU$124&lt;&gt;"",MAX(ROUNDUP(SMALL(BD$169:BD$218,$L217)/1000,0)*1000,1000),0))</f>
        <v/>
      </c>
      <c r="EF217" s="41" t="str">
        <f>IF(BE217="","",IF(成就内容!AV$124&lt;&gt;"",MAX(ROUNDUP(SMALL(BE$169:BE$218,$L217)/1000,0)*1000,1000),0))</f>
        <v/>
      </c>
      <c r="EG217" s="41" t="str">
        <f>IF(BF217="","",IF(成就内容!AW$124&lt;&gt;"",MAX(ROUNDUP(SMALL(BF$169:BF$218,$L217)/1000,0)*1000,1000),0))</f>
        <v/>
      </c>
      <c r="EH217" s="41" t="str">
        <f>IF(BG217="","",IF(成就内容!AX$124&lt;&gt;"",MAX(ROUNDUP(SMALL(BG$169:BG$218,$L217)/1000,0)*1000,1000),0))</f>
        <v/>
      </c>
      <c r="EI217" s="41" t="str">
        <f>IF(BH217="","",IF(成就内容!AY$124&lt;&gt;"",MAX(ROUNDUP(SMALL(BH$169:BH$218,$L217)/1000,0)*1000,1000),0))</f>
        <v/>
      </c>
      <c r="EJ217" s="41" t="str">
        <f>IF(BI217="","",IF(成就内容!AZ$124&lt;&gt;"",MAX(ROUNDUP(SMALL(BI$169:BI$218,$L217)/1000,0)*1000,1000),0))</f>
        <v/>
      </c>
      <c r="EK217" s="41" t="str">
        <f>IF(BJ217="","",IF(成就内容!BA$124&lt;&gt;"",MAX(ROUNDUP(SMALL(BJ$169:BJ$218,$L217)/1000,0)*1000,1000),0))</f>
        <v/>
      </c>
      <c r="EL217" s="41" t="str">
        <f>IF(BK217="","",IF(成就内容!BB$124&lt;&gt;"",MAX(ROUNDUP(SMALL(BK$169:BK$218,$L217)/1000,0)*1000,1000),0))</f>
        <v/>
      </c>
      <c r="EM217" s="41" t="str">
        <f>IF(BL217="","",IF(成就内容!BC$124&lt;&gt;"",MAX(ROUNDUP(SMALL(BL$169:BL$218,$L217)/1000,0)*1000,1000),0))</f>
        <v/>
      </c>
      <c r="EN217" s="41" t="str">
        <f>IF(BM217="","",IF(成就内容!BD$124&lt;&gt;"",MAX(ROUNDUP(SMALL(BM$169:BM$218,$L217)/1000,0)*1000,1000),0))</f>
        <v/>
      </c>
      <c r="EO217" s="41" t="str">
        <f>IF(BN217="","",IF(成就内容!BE$124&lt;&gt;"",MAX(ROUNDUP(SMALL(BN$169:BN$218,$L217)/1000,0)*1000,1000),0))</f>
        <v/>
      </c>
      <c r="EP217" s="41" t="str">
        <f>IF(BO217="","",IF(成就内容!BF$124&lt;&gt;"",MAX(ROUNDUP(SMALL(BO$169:BO$218,$L217)/1000,0)*1000,1000),0))</f>
        <v/>
      </c>
      <c r="EQ217" s="41" t="str">
        <f>IF(BP217="","",IF(成就内容!BG$124&lt;&gt;"",MAX(ROUNDUP(SMALL(BP$169:BP$218,$L217)/1000,0)*1000,1000),0))</f>
        <v/>
      </c>
      <c r="ER217" s="41" t="str">
        <f>IF(BQ217="","",IF(成就内容!BH$124&lt;&gt;"",MAX(ROUNDUP(SMALL(BQ$169:BQ$218,$L217)/1000,0)*1000,1000),0))</f>
        <v/>
      </c>
      <c r="ES217" s="41" t="str">
        <f>IF(BR217="","",IF(成就内容!BI$124&lt;&gt;"",MAX(ROUNDUP(SMALL(BR$169:BR$218,$L217)/1000,0)*1000,1000),0))</f>
        <v/>
      </c>
      <c r="ET217" s="41">
        <f>IF(BS217="","",IF(成就内容!BJ$124&lt;&gt;"",MAX(ROUNDUP(SMALL(BS$169:BS$218,$L217)/1000,0)*1000,1000),0))</f>
        <v>0</v>
      </c>
      <c r="EU217" s="41" t="str">
        <f>IF(BT217="","",IF(成就内容!BK$124&lt;&gt;"",MAX(ROUNDUP(SMALL(BT$169:BT$218,$L217)/1000,0)*1000,1000),0))</f>
        <v/>
      </c>
      <c r="EV217" s="41" t="str">
        <f>IF(BU217="","",IF(成就内容!BL$124&lt;&gt;"",MAX(ROUNDUP(SMALL(BU$169:BU$218,$L217)/1000,0)*1000,1000),0))</f>
        <v/>
      </c>
      <c r="EW217" s="41" t="str">
        <f>IF(BV217="","",IF(成就内容!BM$124&lt;&gt;"",MAX(ROUNDUP(SMALL(BV$169:BV$218,$L217)/1000,0)*1000,1000),0))</f>
        <v/>
      </c>
      <c r="EX217" s="41" t="str">
        <f>IF(BW217="","",IF(成就内容!BN$124&lt;&gt;"",MAX(ROUNDUP(SMALL(BW$169:BW$218,$L217)/1000,0)*1000,1000),0))</f>
        <v/>
      </c>
      <c r="EY217" s="41">
        <f>IF(BX217="","",IF(成就内容!BO$124&lt;&gt;"",MAX(ROUNDUP(SMALL(BX$169:BX$218,$L217)/1000,0)*1000,1000),0))</f>
        <v>0</v>
      </c>
      <c r="EZ217" s="41">
        <f>IF(BY217="","",IF(成就内容!BP$124&lt;&gt;"",MAX(ROUNDUP(SMALL(BY$169:BY$218,$L217)/1000,0)*1000,1000),0))</f>
        <v>0</v>
      </c>
      <c r="FA217" s="41">
        <f>IF(BZ217="","",IF(成就内容!BQ$124&lt;&gt;"",MAX(ROUNDUP(SMALL(BZ$169:BZ$218,$L217)/1000,0)*1000,1000),0))</f>
        <v>0</v>
      </c>
      <c r="FB217" s="41" t="str">
        <f>IF(CA217="","",IF(成就内容!BR$124&lt;&gt;"",MAX(ROUNDUP(SMALL(CA$169:CA$218,$L217)/1000,0)*1000,1000),0))</f>
        <v/>
      </c>
      <c r="FC217" s="41" t="str">
        <f>IF(CB217="","",IF(成就内容!BS$124&lt;&gt;"",MAX(ROUNDUP(SMALL(CB$169:CB$218,$L217)/1000,0)*1000,1000),0))</f>
        <v/>
      </c>
      <c r="FD217" s="41">
        <f>IF(CC217="","",IF(成就内容!BT$124&lt;&gt;"",MAX(ROUNDUP(SMALL(CC$169:CC$218,$L217)/1000,0)*1000,1000),0))</f>
        <v>0</v>
      </c>
      <c r="FE217" s="41">
        <f>IF(CD217="","",IF(成就内容!BU$124&lt;&gt;"",MAX(ROUNDUP(SMALL(CD$169:CD$218,$L217)/1000,0)*1000,1000),0))</f>
        <v>0</v>
      </c>
      <c r="FF217" s="41" t="str">
        <f>IF(CE217="","",IF(成就内容!BV$124&lt;&gt;"",MAX(ROUNDUP(SMALL(CE$169:CE$218,$L217)/1000,0)*1000,1000),0))</f>
        <v/>
      </c>
      <c r="FG217" s="41" t="str">
        <f>IF(CF217="","",IF(成就内容!BW$124&lt;&gt;"",MAX(ROUNDUP(SMALL(CF$169:CF$218,$L217)/1000,0)*1000,1000),0))</f>
        <v/>
      </c>
      <c r="FH217" s="41" t="str">
        <f>IF(CG217="","",IF(成就内容!BX$124&lt;&gt;"",MAX(ROUNDUP(SMALL(CG$169:CG$218,$L217)/1000,0)*1000,1000),0))</f>
        <v/>
      </c>
      <c r="FI217" s="41" t="str">
        <f>IF(CH217="","",IF(成就内容!BY$124&lt;&gt;"",MAX(ROUNDUP(SMALL(CH$169:CH$218,$L217)/1000,0)*1000,1000),0))</f>
        <v/>
      </c>
      <c r="FJ217" s="41" t="str">
        <f>IF(CI217="","",IF(成就内容!BZ$124&lt;&gt;"",MAX(ROUNDUP(SMALL(CI$169:CI$218,$L217)/1000,0)*1000,1000),0))</f>
        <v/>
      </c>
    </row>
    <row r="218" spans="10:166" x14ac:dyDescent="0.15">
      <c r="L218" s="43">
        <v>50</v>
      </c>
      <c r="M218" s="41" t="str">
        <f>IF(成就内容!D56="","",INDEX($F$4:$F$178*成就内容!D$124/SUM(成就内容!$D$124:$BZ$124),成就内容!D112,1)-SUM(M$169:M217))</f>
        <v/>
      </c>
      <c r="N218" s="41" t="str">
        <f>IF(成就内容!E56="","",INDEX($F$4:$F$178*成就内容!E$124/SUM(成就内容!$D$124:$BZ$124),成就内容!E112,1)-SUM(N$169:N217))</f>
        <v/>
      </c>
      <c r="O218" s="41" t="str">
        <f>IF(成就内容!F56="","",INDEX($F$4:$F$178*成就内容!F$124/SUM(成就内容!$D$124:$BZ$124),成就内容!F112,1)-SUM(O$169:O217))</f>
        <v/>
      </c>
      <c r="P218" s="41" t="str">
        <f>IF(成就内容!G56="","",INDEX($F$4:$F$178*成就内容!G$124/SUM(成就内容!$D$124:$BZ$124),成就内容!G112,1)-SUM(P$169:P217))</f>
        <v/>
      </c>
      <c r="Q218" s="41" t="str">
        <f>IF(成就内容!H56="","",INDEX($F$4:$F$178*成就内容!H$124/SUM(成就内容!$D$124:$BZ$124),成就内容!H112,1)-SUM(Q$169:Q217))</f>
        <v/>
      </c>
      <c r="R218" s="41" t="str">
        <f>IF(成就内容!I56="","",INDEX($F$4:$F$178*成就内容!I$124/SUM(成就内容!$D$124:$BZ$124),成就内容!I112,1)-SUM(R$169:R217))</f>
        <v/>
      </c>
      <c r="S218" s="41" t="str">
        <f>IF(成就内容!J56="","",INDEX($F$4:$F$178*成就内容!J$124/SUM(成就内容!$D$124:$BZ$124),成就内容!J112,1)-SUM(S$169:S217))</f>
        <v/>
      </c>
      <c r="T218" s="41" t="str">
        <f>IF(成就内容!K56="","",INDEX($F$4:$F$178*成就内容!K$124/SUM(成就内容!$D$124:$BZ$124),成就内容!K112,1)-SUM(T$169:T217))</f>
        <v/>
      </c>
      <c r="U218" s="41" t="str">
        <f>IF(成就内容!L56="","",INDEX($F$4:$F$178*成就内容!L$124/SUM(成就内容!$D$124:$BZ$124),成就内容!L112,1)-SUM(U$169:U217))</f>
        <v/>
      </c>
      <c r="V218" s="41" t="str">
        <f>IF(成就内容!M56="","",INDEX($F$4:$F$178*成就内容!M$124/SUM(成就内容!$D$124:$BZ$124),成就内容!M112,1)-SUM(V$169:V217))</f>
        <v/>
      </c>
      <c r="W218" s="41" t="str">
        <f>IF(成就内容!N56="","",INDEX($F$4:$F$178*成就内容!N$124/SUM(成就内容!$D$124:$BZ$124),成就内容!N112,1)-SUM(W$169:W217))</f>
        <v/>
      </c>
      <c r="X218" s="41" t="str">
        <f>IF(成就内容!O56="","",INDEX($F$4:$F$178*成就内容!O$124/SUM(成就内容!$D$124:$BZ$124),成就内容!O112,1)-SUM(X$169:X217))</f>
        <v/>
      </c>
      <c r="Y218" s="41" t="str">
        <f>IF(成就内容!P56="","",INDEX($F$4:$F$178*成就内容!P$124/SUM(成就内容!$D$124:$BZ$124),成就内容!P112,1)-SUM(Y$169:Y217))</f>
        <v/>
      </c>
      <c r="Z218" s="41" t="str">
        <f>IF(成就内容!Q56="","",INDEX($F$4:$F$178*成就内容!Q$124/SUM(成就内容!$D$124:$BZ$124),成就内容!Q112,1)-SUM(Z$169:Z217))</f>
        <v/>
      </c>
      <c r="AA218" s="41" t="str">
        <f>IF(成就内容!R56="","",INDEX($F$4:$F$178*成就内容!R$124/SUM(成就内容!$D$124:$BZ$124),成就内容!R112,1)-SUM(AA$169:AA217))</f>
        <v/>
      </c>
      <c r="AB218" s="41" t="str">
        <f>IF(成就内容!S56="","",INDEX($F$4:$F$178*成就内容!S$124/SUM(成就内容!$D$124:$BZ$124),成就内容!S112,1)-SUM(AB$169:AB217))</f>
        <v/>
      </c>
      <c r="AC218" s="41" t="str">
        <f>IF(成就内容!T56="","",INDEX($F$4:$F$178*成就内容!T$124/SUM(成就内容!$D$124:$BZ$124),成就内容!T112,1)-SUM(AC$169:AC217))</f>
        <v/>
      </c>
      <c r="AD218" s="41" t="str">
        <f>IF(成就内容!U56="","",INDEX($F$4:$F$178*成就内容!U$124/SUM(成就内容!$D$124:$BZ$124),成就内容!U112,1)-SUM(AD$169:AD217))</f>
        <v/>
      </c>
      <c r="AE218" s="41" t="str">
        <f>IF(成就内容!V56="","",INDEX($F$4:$F$178*成就内容!V$124/SUM(成就内容!$D$124:$BZ$124),成就内容!V112,1)-SUM(AE$169:AE217))</f>
        <v/>
      </c>
      <c r="AF218" s="41" t="str">
        <f>IF(成就内容!W56="","",INDEX($F$4:$F$178*成就内容!W$124/SUM(成就内容!$D$124:$BZ$124),成就内容!W112,1)-SUM(AF$169:AF217))</f>
        <v/>
      </c>
      <c r="AG218" s="41" t="str">
        <f>IF(成就内容!X56="","",INDEX($F$4:$F$178*成就内容!X$124/SUM(成就内容!$D$124:$BZ$124),成就内容!X112,1)-SUM(AG$169:AG217))</f>
        <v/>
      </c>
      <c r="AH218" s="41" t="str">
        <f>IF(成就内容!Y56="","",INDEX($F$4:$F$178*成就内容!Y$124/SUM(成就内容!$D$124:$BZ$124),成就内容!Y112,1)-SUM(AH$169:AH217))</f>
        <v/>
      </c>
      <c r="AI218" s="41" t="str">
        <f>IF(成就内容!Z56="","",INDEX($F$4:$F$178*成就内容!Z$124/SUM(成就内容!$D$124:$BZ$124),成就内容!Z112,1)-SUM(AI$169:AI217))</f>
        <v/>
      </c>
      <c r="AJ218" s="41" t="str">
        <f>IF(成就内容!AA56="","",INDEX($F$4:$F$178*成就内容!AA$124/SUM(成就内容!$D$124:$BZ$124),成就内容!AA112,1)-SUM(AJ$169:AJ217))</f>
        <v/>
      </c>
      <c r="AK218" s="41" t="str">
        <f>IF(成就内容!AB56="","",INDEX($F$4:$F$178*成就内容!AB$124/SUM(成就内容!$D$124:$BZ$124),成就内容!AB112,1)-SUM(AK$169:AK217))</f>
        <v/>
      </c>
      <c r="AL218" s="41" t="str">
        <f>IF(成就内容!AC56="","",INDEX($F$4:$F$178*成就内容!AC$124/SUM(成就内容!$D$124:$BZ$124),成就内容!AC112,1)-SUM(AL$169:AL217))</f>
        <v/>
      </c>
      <c r="AM218" s="41" t="str">
        <f>IF(成就内容!AD56="","",INDEX($F$4:$F$178*成就内容!AD$124/SUM(成就内容!$D$124:$BZ$124),成就内容!AD112,1)-SUM(AM$169:AM217))</f>
        <v/>
      </c>
      <c r="AN218" s="41" t="str">
        <f>IF(成就内容!AE56="","",INDEX($F$4:$F$178*成就内容!AE$124/SUM(成就内容!$D$124:$BZ$124),成就内容!AE112,1)-SUM(AN$169:AN217))</f>
        <v/>
      </c>
      <c r="AO218" s="41" t="str">
        <f>IF(成就内容!AF56="","",INDEX($F$4:$F$178*成就内容!AF$124/SUM(成就内容!$D$124:$BZ$124),成就内容!AF112,1)-SUM(AO$169:AO217))</f>
        <v/>
      </c>
      <c r="AP218" s="41" t="str">
        <f>IF(成就内容!AG56="","",INDEX($F$4:$F$178*成就内容!AG$124/SUM(成就内容!$D$124:$BZ$124),成就内容!AG112,1)-SUM(AP$169:AP217))</f>
        <v/>
      </c>
      <c r="AQ218" s="41" t="str">
        <f>IF(成就内容!AH56="","",INDEX($F$4:$F$178*成就内容!AH$124/SUM(成就内容!$D$124:$BZ$124),成就内容!AH112,1)-SUM(AQ$169:AQ217))</f>
        <v/>
      </c>
      <c r="AR218" s="41" t="str">
        <f>IF(成就内容!AI56="","",INDEX($F$4:$F$178*成就内容!AI$124/SUM(成就内容!$D$124:$BZ$124),成就内容!AI112,1)-SUM(AR$169:AR217))</f>
        <v/>
      </c>
      <c r="AS218" s="41" t="str">
        <f>IF(成就内容!AJ56="","",INDEX($F$4:$F$178*成就内容!AJ$124/SUM(成就内容!$D$124:$BZ$124),成就内容!AJ112,1)-SUM(AS$169:AS217))</f>
        <v/>
      </c>
      <c r="AT218" s="41" t="str">
        <f>IF(成就内容!AK56="","",INDEX($F$4:$F$178*成就内容!AK$124/SUM(成就内容!$D$124:$BZ$124),成就内容!AK112,1)-SUM(AT$169:AT217))</f>
        <v/>
      </c>
      <c r="AU218" s="41" t="str">
        <f>IF(成就内容!AL56="","",INDEX($F$4:$F$178*成就内容!AL$124/SUM(成就内容!$D$124:$BZ$124),成就内容!AL112,1)-SUM(AU$169:AU217))</f>
        <v/>
      </c>
      <c r="AV218" s="41" t="str">
        <f>IF(成就内容!AM56="","",INDEX($F$4:$F$178*成就内容!AM$124/SUM(成就内容!$D$124:$BZ$124),成就内容!AM112,1)-SUM(AV$169:AV217))</f>
        <v/>
      </c>
      <c r="AW218" s="41" t="str">
        <f>IF(成就内容!AN56="","",INDEX($F$4:$F$178*成就内容!AN$124/SUM(成就内容!$D$124:$BZ$124),成就内容!AN112,1)-SUM(AW$169:AW217))</f>
        <v/>
      </c>
      <c r="AX218" s="41" t="str">
        <f>IF(成就内容!AO56="","",INDEX($F$4:$F$178*成就内容!AO$124/SUM(成就内容!$D$124:$BZ$124),成就内容!AO112,1)-SUM(AX$169:AX217))</f>
        <v/>
      </c>
      <c r="AY218" s="41" t="str">
        <f>IF(成就内容!AP56="","",INDEX($F$4:$F$178*成就内容!AP$124/SUM(成就内容!$D$124:$BZ$124),成就内容!AP112,1)-SUM(AY$169:AY217))</f>
        <v/>
      </c>
      <c r="AZ218" s="41" t="str">
        <f>IF(成就内容!AQ56="","",INDEX($F$4:$F$178*成就内容!AQ$124/SUM(成就内容!$D$124:$BZ$124),成就内容!AQ112,1)-SUM(AZ$169:AZ217))</f>
        <v/>
      </c>
      <c r="BA218" s="41" t="str">
        <f>IF(成就内容!AR56="","",INDEX($F$4:$F$178*成就内容!AR$124/SUM(成就内容!$D$124:$BZ$124),成就内容!AR112,1)-SUM(BA$169:BA217))</f>
        <v/>
      </c>
      <c r="BB218" s="41" t="str">
        <f>IF(成就内容!AS56="","",INDEX($F$4:$F$178*成就内容!AS$124/SUM(成就内容!$D$124:$BZ$124),成就内容!AS112,1)-SUM(BB$169:BB217))</f>
        <v/>
      </c>
      <c r="BC218" s="41" t="str">
        <f>IF(成就内容!AT56="","",INDEX($F$4:$F$178*成就内容!AT$124/SUM(成就内容!$D$124:$BZ$124),成就内容!AT112,1)-SUM(BC$169:BC217))</f>
        <v/>
      </c>
      <c r="BD218" s="41" t="str">
        <f>IF(成就内容!AU56="","",INDEX($F$4:$F$178*成就内容!AU$124/SUM(成就内容!$D$124:$BZ$124),成就内容!AU112,1)-SUM(BD$169:BD217))</f>
        <v/>
      </c>
      <c r="BE218" s="41" t="str">
        <f>IF(成就内容!AV56="","",INDEX($F$4:$F$178*成就内容!AV$124/SUM(成就内容!$D$124:$BZ$124),成就内容!AV112,1)-SUM(BE$169:BE217))</f>
        <v/>
      </c>
      <c r="BF218" s="41" t="str">
        <f>IF(成就内容!AW56="","",INDEX($F$4:$F$178*成就内容!AW$124/SUM(成就内容!$D$124:$BZ$124),成就内容!AW112,1)-SUM(BF$169:BF217))</f>
        <v/>
      </c>
      <c r="BG218" s="41" t="str">
        <f>IF(成就内容!AX56="","",INDEX($F$4:$F$178*成就内容!AX$124/SUM(成就内容!$D$124:$BZ$124),成就内容!AX112,1)-SUM(BG$169:BG217))</f>
        <v/>
      </c>
      <c r="BH218" s="41" t="str">
        <f>IF(成就内容!AY56="","",INDEX($F$4:$F$178*成就内容!AY$124/SUM(成就内容!$D$124:$BZ$124),成就内容!AY112,1)-SUM(BH$169:BH217))</f>
        <v/>
      </c>
      <c r="BI218" s="41" t="str">
        <f>IF(成就内容!AZ56="","",INDEX($F$4:$F$178*成就内容!AZ$124/SUM(成就内容!$D$124:$BZ$124),成就内容!AZ112,1)-SUM(BI$169:BI217))</f>
        <v/>
      </c>
      <c r="BJ218" s="41" t="str">
        <f>IF(成就内容!BA56="","",INDEX($F$4:$F$178*成就内容!BA$124/SUM(成就内容!$D$124:$BZ$124),成就内容!BA112,1)-SUM(BJ$169:BJ217))</f>
        <v/>
      </c>
      <c r="BK218" s="41" t="str">
        <f>IF(成就内容!BB56="","",INDEX($F$4:$F$178*成就内容!BB$124/SUM(成就内容!$D$124:$BZ$124),成就内容!BB112,1)-SUM(BK$169:BK217))</f>
        <v/>
      </c>
      <c r="BL218" s="41" t="str">
        <f>IF(成就内容!BC56="","",INDEX($F$4:$F$178*成就内容!BC$124/SUM(成就内容!$D$124:$BZ$124),成就内容!BC112,1)-SUM(BL$169:BL217))</f>
        <v/>
      </c>
      <c r="BM218" s="41" t="str">
        <f>IF(成就内容!BD56="","",INDEX($F$4:$F$178*成就内容!BD$124/SUM(成就内容!$D$124:$BZ$124),成就内容!BD112,1)-SUM(BM$169:BM217))</f>
        <v/>
      </c>
      <c r="BN218" s="41" t="str">
        <f>IF(成就内容!BE56="","",INDEX($F$4:$F$178*成就内容!BE$124/SUM(成就内容!$D$124:$BZ$124),成就内容!BE112,1)-SUM(BN$169:BN217))</f>
        <v/>
      </c>
      <c r="BO218" s="41" t="str">
        <f>IF(成就内容!BF56="","",INDEX($F$4:$F$178*成就内容!BF$124/SUM(成就内容!$D$124:$BZ$124),成就内容!BF112,1)-SUM(BO$169:BO217))</f>
        <v/>
      </c>
      <c r="BP218" s="41" t="str">
        <f>IF(成就内容!BG56="","",INDEX($F$4:$F$178*成就内容!BG$124/SUM(成就内容!$D$124:$BZ$124),成就内容!BG112,1)-SUM(BP$169:BP217))</f>
        <v/>
      </c>
      <c r="BQ218" s="41" t="str">
        <f>IF(成就内容!BH56="","",INDEX($F$4:$F$178*成就内容!BH$124/SUM(成就内容!$D$124:$BZ$124),成就内容!BH112,1)-SUM(BQ$169:BQ217))</f>
        <v/>
      </c>
      <c r="BR218" s="41" t="str">
        <f>IF(成就内容!BI56="","",INDEX($F$4:$F$178*成就内容!BI$124/SUM(成就内容!$D$124:$BZ$124),成就内容!BI112,1)-SUM(BR$169:BR217))</f>
        <v/>
      </c>
      <c r="BS218" s="41">
        <f>IF(成就内容!BJ56="","",INDEX($F$4:$F$178*成就内容!BJ$124/SUM(成就内容!$D$124:$BZ$124),成就内容!BJ112,1)-SUM(BS$169:BS217))</f>
        <v>0</v>
      </c>
      <c r="BT218" s="41" t="str">
        <f>IF(成就内容!BK56="","",INDEX($F$4:$F$178*成就内容!BK$124/SUM(成就内容!$D$124:$BZ$124),成就内容!BK112,1)-SUM(BT$169:BT217))</f>
        <v/>
      </c>
      <c r="BU218" s="41" t="str">
        <f>IF(成就内容!BL56="","",INDEX($F$4:$F$178*成就内容!BL$124/SUM(成就内容!$D$124:$BZ$124),成就内容!BL112,1)-SUM(BU$169:BU217))</f>
        <v/>
      </c>
      <c r="BV218" s="41" t="str">
        <f>IF(成就内容!BM56="","",INDEX($F$4:$F$178*成就内容!BM$124/SUM(成就内容!$D$124:$BZ$124),成就内容!BM112,1)-SUM(BV$169:BV217))</f>
        <v/>
      </c>
      <c r="BW218" s="41" t="str">
        <f>IF(成就内容!BN56="","",INDEX($F$4:$F$178*成就内容!BN$124/SUM(成就内容!$D$124:$BZ$124),成就内容!BN112,1)-SUM(BW$169:BW217))</f>
        <v/>
      </c>
      <c r="BX218" s="41">
        <f>IF(成就内容!BO56="","",INDEX($F$4:$F$178*成就内容!BO$124/SUM(成就内容!$D$124:$BZ$124),成就内容!BO112,1)-SUM(BX$169:BX217))</f>
        <v>0</v>
      </c>
      <c r="BY218" s="41">
        <f>IF(成就内容!BP56="","",INDEX($F$4:$F$178*成就内容!BP$124/SUM(成就内容!$D$124:$BZ$124),成就内容!BP112,1)-SUM(BY$169:BY217))</f>
        <v>0</v>
      </c>
      <c r="BZ218" s="41">
        <f>IF(成就内容!BQ56="","",INDEX($F$4:$F$178*成就内容!BQ$124/SUM(成就内容!$D$124:$BZ$124),成就内容!BQ112,1)-SUM(BZ$169:BZ217))</f>
        <v>0</v>
      </c>
      <c r="CA218" s="41" t="str">
        <f>IF(成就内容!BR56="","",INDEX($F$4:$F$178*成就内容!BR$124/SUM(成就内容!$D$124:$BZ$124),成就内容!BR112,1)-SUM(CA$169:CA217))</f>
        <v/>
      </c>
      <c r="CB218" s="41" t="str">
        <f>IF(成就内容!BS56="","",INDEX($F$4:$F$178*成就内容!BS$124/SUM(成就内容!$D$124:$BZ$124),成就内容!BS112,1)-SUM(CB$169:CB217))</f>
        <v/>
      </c>
      <c r="CC218" s="41">
        <f>IF(成就内容!BT56="","",INDEX($F$4:$F$178*成就内容!BT$124/SUM(成就内容!$D$124:$BZ$124),成就内容!BT112,1)-SUM(CC$169:CC217))</f>
        <v>0</v>
      </c>
      <c r="CD218" s="41">
        <f>IF(成就内容!BU56="","",INDEX($F$4:$F$178*成就内容!BU$124/SUM(成就内容!$D$124:$BZ$124),成就内容!BU112,1)-SUM(CD$169:CD217))</f>
        <v>0</v>
      </c>
      <c r="CE218" s="41" t="str">
        <f>IF(成就内容!BV56="","",INDEX($F$4:$F$178*成就内容!BV$124/SUM(成就内容!$D$124:$BZ$124),成就内容!BV112,1)-SUM(CE$169:CE217))</f>
        <v/>
      </c>
      <c r="CF218" s="41" t="str">
        <f>IF(成就内容!BW56="","",INDEX($F$4:$F$178*成就内容!BW$124/SUM(成就内容!$D$124:$BZ$124),成就内容!BW112,1)-SUM(CF$169:CF217))</f>
        <v/>
      </c>
      <c r="CG218" s="41" t="str">
        <f>IF(成就内容!BX56="","",INDEX($F$4:$F$178*成就内容!BX$124/SUM(成就内容!$D$124:$BZ$124),成就内容!BX112,1)-SUM(CG$169:CG217))</f>
        <v/>
      </c>
      <c r="CH218" s="41" t="str">
        <f>IF(成就内容!BY56="","",INDEX($F$4:$F$178*成就内容!BY$124/SUM(成就内容!$D$124:$BZ$124),成就内容!BY112,1)-SUM(CH$169:CH217))</f>
        <v/>
      </c>
      <c r="CI218" s="41" t="str">
        <f>IF(成就内容!BZ56="","",INDEX($F$4:$F$178*成就内容!BZ$124/SUM(成就内容!$D$124:$BZ$124),成就内容!BZ112,1)-SUM(CI$169:CI217))</f>
        <v/>
      </c>
      <c r="CJ218" s="96"/>
      <c r="CL218" s="96"/>
      <c r="CM218" s="43">
        <v>50</v>
      </c>
      <c r="CN218" s="41" t="str">
        <f>IF(M218="","",IF(成就内容!D$124&lt;&gt;"",MAX(ROUNDUP(SMALL(M$169:M$218,$L218)/1000,0)*1000,1000),0))</f>
        <v/>
      </c>
      <c r="CO218" s="41" t="str">
        <f>IF(N218="","",IF(成就内容!E$124&lt;&gt;"",MAX(ROUNDUP(SMALL(N$169:N$218,$L218)/1000,0)*1000,1000),0))</f>
        <v/>
      </c>
      <c r="CP218" s="41" t="str">
        <f>IF(O218="","",IF(成就内容!F$124&lt;&gt;"",MAX(ROUNDUP(SMALL(O$169:O$218,$L218)/1000,0)*1000,1000),0))</f>
        <v/>
      </c>
      <c r="CQ218" s="41" t="str">
        <f>IF(P218="","",IF(成就内容!G$124&lt;&gt;"",MAX(ROUNDUP(SMALL(P$169:P$218,$L218)/1000,0)*1000,1000),0))</f>
        <v/>
      </c>
      <c r="CR218" s="41" t="str">
        <f>IF(Q218="","",IF(成就内容!H$124&lt;&gt;"",MAX(ROUNDUP(SMALL(Q$169:Q$218,$L218)/1000,0)*1000,1000),0))</f>
        <v/>
      </c>
      <c r="CS218" s="41" t="str">
        <f>IF(R218="","",IF(成就内容!I$124&lt;&gt;"",MAX(ROUNDUP(SMALL(R$169:R$218,$L218)/1000,0)*1000,1000),0))</f>
        <v/>
      </c>
      <c r="CT218" s="41" t="str">
        <f>IF(S218="","",IF(成就内容!J$124&lt;&gt;"",MAX(ROUNDUP(SMALL(S$169:S$218,$L218)/1000,0)*1000,1000),0))</f>
        <v/>
      </c>
      <c r="CU218" s="41" t="str">
        <f>IF(T218="","",IF(成就内容!K$124&lt;&gt;"",MAX(ROUNDUP(SMALL(T$169:T$218,$L218)/1000,0)*1000,1000),0))</f>
        <v/>
      </c>
      <c r="CV218" s="41" t="str">
        <f>IF(U218="","",IF(成就内容!L$124&lt;&gt;"",MAX(ROUNDUP(SMALL(U$169:U$218,$L218)/1000,0)*1000,1000),0))</f>
        <v/>
      </c>
      <c r="CW218" s="41" t="str">
        <f>IF(V218="","",IF(成就内容!M$124&lt;&gt;"",MAX(ROUNDUP(SMALL(V$169:V$218,$L218)/1000,0)*1000,1000),0))</f>
        <v/>
      </c>
      <c r="CX218" s="41" t="str">
        <f>IF(W218="","",IF(成就内容!N$124&lt;&gt;"",MAX(ROUNDUP(SMALL(W$169:W$218,$L218)/1000,0)*1000,1000),0))</f>
        <v/>
      </c>
      <c r="CY218" s="41" t="str">
        <f>IF(X218="","",IF(成就内容!O$124&lt;&gt;"",MAX(ROUNDUP(SMALL(X$169:X$218,$L218)/1000,0)*1000,1000),0))</f>
        <v/>
      </c>
      <c r="CZ218" s="41" t="str">
        <f>IF(Y218="","",IF(成就内容!P$124&lt;&gt;"",MAX(ROUNDUP(SMALL(Y$169:Y$218,$L218)/1000,0)*1000,1000),0))</f>
        <v/>
      </c>
      <c r="DA218" s="41" t="str">
        <f>IF(Z218="","",IF(成就内容!Q$124&lt;&gt;"",MAX(ROUNDUP(SMALL(Z$169:Z$218,$L218)/1000,0)*1000,1000),0))</f>
        <v/>
      </c>
      <c r="DB218" s="41" t="str">
        <f>IF(AA218="","",IF(成就内容!R$124&lt;&gt;"",MAX(ROUNDUP(SMALL(AA$169:AA$218,$L218)/1000,0)*1000,1000),0))</f>
        <v/>
      </c>
      <c r="DC218" s="41" t="str">
        <f>IF(AB218="","",IF(成就内容!S$124&lt;&gt;"",MAX(ROUNDUP(SMALL(AB$169:AB$218,$L218)/1000,0)*1000,1000),0))</f>
        <v/>
      </c>
      <c r="DD218" s="41" t="str">
        <f>IF(AC218="","",IF(成就内容!T$124&lt;&gt;"",MAX(ROUNDUP(SMALL(AC$169:AC$218,$L218)/1000,0)*1000,1000),0))</f>
        <v/>
      </c>
      <c r="DE218" s="41" t="str">
        <f>IF(AD218="","",IF(成就内容!U$124&lt;&gt;"",MAX(ROUNDUP(SMALL(AD$169:AD$218,$L218)/1000,0)*1000,1000),0))</f>
        <v/>
      </c>
      <c r="DF218" s="41" t="str">
        <f>IF(AE218="","",IF(成就内容!V$124&lt;&gt;"",MAX(ROUNDUP(SMALL(AE$169:AE$218,$L218)/1000,0)*1000,1000),0))</f>
        <v/>
      </c>
      <c r="DG218" s="41" t="str">
        <f>IF(AF218="","",IF(成就内容!W$124&lt;&gt;"",MAX(ROUNDUP(SMALL(AF$169:AF$218,$L218)/1000,0)*1000,1000),0))</f>
        <v/>
      </c>
      <c r="DH218" s="41" t="str">
        <f>IF(AG218="","",IF(成就内容!X$124&lt;&gt;"",MAX(ROUNDUP(SMALL(AG$169:AG$218,$L218)/1000,0)*1000,1000),0))</f>
        <v/>
      </c>
      <c r="DI218" s="41" t="str">
        <f>IF(AH218="","",IF(成就内容!Y$124&lt;&gt;"",MAX(ROUNDUP(SMALL(AH$169:AH$218,$L218)/1000,0)*1000,1000),0))</f>
        <v/>
      </c>
      <c r="DJ218" s="41" t="str">
        <f>IF(AI218="","",IF(成就内容!Z$124&lt;&gt;"",MAX(ROUNDUP(SMALL(AI$169:AI$218,$L218)/1000,0)*1000,1000),0))</f>
        <v/>
      </c>
      <c r="DK218" s="41" t="str">
        <f>IF(AJ218="","",IF(成就内容!AA$124&lt;&gt;"",MAX(ROUNDUP(SMALL(AJ$169:AJ$218,$L218)/1000,0)*1000,1000),0))</f>
        <v/>
      </c>
      <c r="DL218" s="41" t="str">
        <f>IF(AK218="","",IF(成就内容!AB$124&lt;&gt;"",MAX(ROUNDUP(SMALL(AK$169:AK$218,$L218)/1000,0)*1000,1000),0))</f>
        <v/>
      </c>
      <c r="DM218" s="41" t="str">
        <f>IF(AL218="","",IF(成就内容!AC$124&lt;&gt;"",MAX(ROUNDUP(SMALL(AL$169:AL$218,$L218)/1000,0)*1000,1000),0))</f>
        <v/>
      </c>
      <c r="DN218" s="41" t="str">
        <f>IF(AM218="","",IF(成就内容!AD$124&lt;&gt;"",MAX(ROUNDUP(SMALL(AM$169:AM$218,$L218)/1000,0)*1000,1000),0))</f>
        <v/>
      </c>
      <c r="DO218" s="41" t="str">
        <f>IF(AN218="","",IF(成就内容!AE$124&lt;&gt;"",MAX(ROUNDUP(SMALL(AN$169:AN$218,$L218)/1000,0)*1000,1000),0))</f>
        <v/>
      </c>
      <c r="DP218" s="41" t="str">
        <f>IF(AO218="","",IF(成就内容!AF$124&lt;&gt;"",MAX(ROUNDUP(SMALL(AO$169:AO$218,$L218)/1000,0)*1000,1000),0))</f>
        <v/>
      </c>
      <c r="DQ218" s="41" t="str">
        <f>IF(AP218="","",IF(成就内容!AG$124&lt;&gt;"",MAX(ROUNDUP(SMALL(AP$169:AP$218,$L218)/1000,0)*1000,1000),0))</f>
        <v/>
      </c>
      <c r="DR218" s="41" t="str">
        <f>IF(AQ218="","",IF(成就内容!AH$124&lt;&gt;"",MAX(ROUNDUP(SMALL(AQ$169:AQ$218,$L218)/1000,0)*1000,1000),0))</f>
        <v/>
      </c>
      <c r="DS218" s="41" t="str">
        <f>IF(AR218="","",IF(成就内容!AI$124&lt;&gt;"",MAX(ROUNDUP(SMALL(AR$169:AR$218,$L218)/1000,0)*1000,1000),0))</f>
        <v/>
      </c>
      <c r="DT218" s="41" t="str">
        <f>IF(AS218="","",IF(成就内容!AJ$124&lt;&gt;"",MAX(ROUNDUP(SMALL(AS$169:AS$218,$L218)/1000,0)*1000,1000),0))</f>
        <v/>
      </c>
      <c r="DU218" s="41" t="str">
        <f>IF(AT218="","",IF(成就内容!AK$124&lt;&gt;"",MAX(ROUNDUP(SMALL(AT$169:AT$218,$L218)/1000,0)*1000,1000),0))</f>
        <v/>
      </c>
      <c r="DV218" s="41" t="str">
        <f>IF(AU218="","",IF(成就内容!AL$124&lt;&gt;"",MAX(ROUNDUP(SMALL(AU$169:AU$218,$L218)/1000,0)*1000,1000),0))</f>
        <v/>
      </c>
      <c r="DW218" s="41" t="str">
        <f>IF(AV218="","",IF(成就内容!AM$124&lt;&gt;"",MAX(ROUNDUP(SMALL(AV$169:AV$218,$L218)/1000,0)*1000,1000),0))</f>
        <v/>
      </c>
      <c r="DX218" s="41" t="str">
        <f>IF(AW218="","",IF(成就内容!AN$124&lt;&gt;"",MAX(ROUNDUP(SMALL(AW$169:AW$218,$L218)/1000,0)*1000,1000),0))</f>
        <v/>
      </c>
      <c r="DY218" s="41" t="str">
        <f>IF(AX218="","",IF(成就内容!AO$124&lt;&gt;"",MAX(ROUNDUP(SMALL(AX$169:AX$218,$L218)/1000,0)*1000,1000),0))</f>
        <v/>
      </c>
      <c r="DZ218" s="41" t="str">
        <f>IF(AY218="","",IF(成就内容!AP$124&lt;&gt;"",MAX(ROUNDUP(SMALL(AY$169:AY$218,$L218)/1000,0)*1000,1000),0))</f>
        <v/>
      </c>
      <c r="EA218" s="41" t="str">
        <f>IF(AZ218="","",IF(成就内容!AQ$124&lt;&gt;"",MAX(ROUNDUP(SMALL(AZ$169:AZ$218,$L218)/1000,0)*1000,1000),0))</f>
        <v/>
      </c>
      <c r="EB218" s="41" t="str">
        <f>IF(BA218="","",IF(成就内容!AR$124&lt;&gt;"",MAX(ROUNDUP(SMALL(BA$169:BA$218,$L218)/1000,0)*1000,1000),0))</f>
        <v/>
      </c>
      <c r="EC218" s="41" t="str">
        <f>IF(BB218="","",IF(成就内容!AS$124&lt;&gt;"",MAX(ROUNDUP(SMALL(BB$169:BB$218,$L218)/1000,0)*1000,1000),0))</f>
        <v/>
      </c>
      <c r="ED218" s="41" t="str">
        <f>IF(BC218="","",IF(成就内容!AT$124&lt;&gt;"",MAX(ROUNDUP(SMALL(BC$169:BC$218,$L218)/1000,0)*1000,1000),0))</f>
        <v/>
      </c>
      <c r="EE218" s="41" t="str">
        <f>IF(BD218="","",IF(成就内容!AU$124&lt;&gt;"",MAX(ROUNDUP(SMALL(BD$169:BD$218,$L218)/1000,0)*1000,1000),0))</f>
        <v/>
      </c>
      <c r="EF218" s="41" t="str">
        <f>IF(BE218="","",IF(成就内容!AV$124&lt;&gt;"",MAX(ROUNDUP(SMALL(BE$169:BE$218,$L218)/1000,0)*1000,1000),0))</f>
        <v/>
      </c>
      <c r="EG218" s="41" t="str">
        <f>IF(BF218="","",IF(成就内容!AW$124&lt;&gt;"",MAX(ROUNDUP(SMALL(BF$169:BF$218,$L218)/1000,0)*1000,1000),0))</f>
        <v/>
      </c>
      <c r="EH218" s="41" t="str">
        <f>IF(BG218="","",IF(成就内容!AX$124&lt;&gt;"",MAX(ROUNDUP(SMALL(BG$169:BG$218,$L218)/1000,0)*1000,1000),0))</f>
        <v/>
      </c>
      <c r="EI218" s="41" t="str">
        <f>IF(BH218="","",IF(成就内容!AY$124&lt;&gt;"",MAX(ROUNDUP(SMALL(BH$169:BH$218,$L218)/1000,0)*1000,1000),0))</f>
        <v/>
      </c>
      <c r="EJ218" s="41" t="str">
        <f>IF(BI218="","",IF(成就内容!AZ$124&lt;&gt;"",MAX(ROUNDUP(SMALL(BI$169:BI$218,$L218)/1000,0)*1000,1000),0))</f>
        <v/>
      </c>
      <c r="EK218" s="41" t="str">
        <f>IF(BJ218="","",IF(成就内容!BA$124&lt;&gt;"",MAX(ROUNDUP(SMALL(BJ$169:BJ$218,$L218)/1000,0)*1000,1000),0))</f>
        <v/>
      </c>
      <c r="EL218" s="41" t="str">
        <f>IF(BK218="","",IF(成就内容!BB$124&lt;&gt;"",MAX(ROUNDUP(SMALL(BK$169:BK$218,$L218)/1000,0)*1000,1000),0))</f>
        <v/>
      </c>
      <c r="EM218" s="41" t="str">
        <f>IF(BL218="","",IF(成就内容!BC$124&lt;&gt;"",MAX(ROUNDUP(SMALL(BL$169:BL$218,$L218)/1000,0)*1000,1000),0))</f>
        <v/>
      </c>
      <c r="EN218" s="41" t="str">
        <f>IF(BM218="","",IF(成就内容!BD$124&lt;&gt;"",MAX(ROUNDUP(SMALL(BM$169:BM$218,$L218)/1000,0)*1000,1000),0))</f>
        <v/>
      </c>
      <c r="EO218" s="41" t="str">
        <f>IF(BN218="","",IF(成就内容!BE$124&lt;&gt;"",MAX(ROUNDUP(SMALL(BN$169:BN$218,$L218)/1000,0)*1000,1000),0))</f>
        <v/>
      </c>
      <c r="EP218" s="41" t="str">
        <f>IF(BO218="","",IF(成就内容!BF$124&lt;&gt;"",MAX(ROUNDUP(SMALL(BO$169:BO$218,$L218)/1000,0)*1000,1000),0))</f>
        <v/>
      </c>
      <c r="EQ218" s="41" t="str">
        <f>IF(BP218="","",IF(成就内容!BG$124&lt;&gt;"",MAX(ROUNDUP(SMALL(BP$169:BP$218,$L218)/1000,0)*1000,1000),0))</f>
        <v/>
      </c>
      <c r="ER218" s="41" t="str">
        <f>IF(BQ218="","",IF(成就内容!BH$124&lt;&gt;"",MAX(ROUNDUP(SMALL(BQ$169:BQ$218,$L218)/1000,0)*1000,1000),0))</f>
        <v/>
      </c>
      <c r="ES218" s="41" t="str">
        <f>IF(BR218="","",IF(成就内容!BI$124&lt;&gt;"",MAX(ROUNDUP(SMALL(BR$169:BR$218,$L218)/1000,0)*1000,1000),0))</f>
        <v/>
      </c>
      <c r="ET218" s="41">
        <f>IF(BS218="","",IF(成就内容!BJ$124&lt;&gt;"",MAX(ROUNDUP(SMALL(BS$169:BS$218,$L218)/1000,0)*1000,1000),0))</f>
        <v>0</v>
      </c>
      <c r="EU218" s="41" t="str">
        <f>IF(BT218="","",IF(成就内容!BK$124&lt;&gt;"",MAX(ROUNDUP(SMALL(BT$169:BT$218,$L218)/1000,0)*1000,1000),0))</f>
        <v/>
      </c>
      <c r="EV218" s="41" t="str">
        <f>IF(BU218="","",IF(成就内容!BL$124&lt;&gt;"",MAX(ROUNDUP(SMALL(BU$169:BU$218,$L218)/1000,0)*1000,1000),0))</f>
        <v/>
      </c>
      <c r="EW218" s="41" t="str">
        <f>IF(BV218="","",IF(成就内容!BM$124&lt;&gt;"",MAX(ROUNDUP(SMALL(BV$169:BV$218,$L218)/1000,0)*1000,1000),0))</f>
        <v/>
      </c>
      <c r="EX218" s="41" t="str">
        <f>IF(BW218="","",IF(成就内容!BN$124&lt;&gt;"",MAX(ROUNDUP(SMALL(BW$169:BW$218,$L218)/1000,0)*1000,1000),0))</f>
        <v/>
      </c>
      <c r="EY218" s="41">
        <f>IF(BX218="","",IF(成就内容!BO$124&lt;&gt;"",MAX(ROUNDUP(SMALL(BX$169:BX$218,$L218)/1000,0)*1000,1000),0))</f>
        <v>0</v>
      </c>
      <c r="EZ218" s="41">
        <f>IF(BY218="","",IF(成就内容!BP$124&lt;&gt;"",MAX(ROUNDUP(SMALL(BY$169:BY$218,$L218)/1000,0)*1000,1000),0))</f>
        <v>0</v>
      </c>
      <c r="FA218" s="41">
        <f>IF(BZ218="","",IF(成就内容!BQ$124&lt;&gt;"",MAX(ROUNDUP(SMALL(BZ$169:BZ$218,$L218)/1000,0)*1000,1000),0))</f>
        <v>0</v>
      </c>
      <c r="FB218" s="41" t="str">
        <f>IF(CA218="","",IF(成就内容!BR$124&lt;&gt;"",MAX(ROUNDUP(SMALL(CA$169:CA$218,$L218)/1000,0)*1000,1000),0))</f>
        <v/>
      </c>
      <c r="FC218" s="41" t="str">
        <f>IF(CB218="","",IF(成就内容!BS$124&lt;&gt;"",MAX(ROUNDUP(SMALL(CB$169:CB$218,$L218)/1000,0)*1000,1000),0))</f>
        <v/>
      </c>
      <c r="FD218" s="41">
        <f>IF(CC218="","",IF(成就内容!BT$124&lt;&gt;"",MAX(ROUNDUP(SMALL(CC$169:CC$218,$L218)/1000,0)*1000,1000),0))</f>
        <v>0</v>
      </c>
      <c r="FE218" s="41">
        <f>IF(CD218="","",IF(成就内容!BU$124&lt;&gt;"",MAX(ROUNDUP(SMALL(CD$169:CD$218,$L218)/1000,0)*1000,1000),0))</f>
        <v>0</v>
      </c>
      <c r="FF218" s="41" t="str">
        <f>IF(CE218="","",IF(成就内容!BV$124&lt;&gt;"",MAX(ROUNDUP(SMALL(CE$169:CE$218,$L218)/1000,0)*1000,1000),0))</f>
        <v/>
      </c>
      <c r="FG218" s="41" t="str">
        <f>IF(CF218="","",IF(成就内容!BW$124&lt;&gt;"",MAX(ROUNDUP(SMALL(CF$169:CF$218,$L218)/1000,0)*1000,1000),0))</f>
        <v/>
      </c>
      <c r="FH218" s="41" t="str">
        <f>IF(CG218="","",IF(成就内容!BX$124&lt;&gt;"",MAX(ROUNDUP(SMALL(CG$169:CG$218,$L218)/1000,0)*1000,1000),0))</f>
        <v/>
      </c>
      <c r="FI218" s="41" t="str">
        <f>IF(CH218="","",IF(成就内容!BY$124&lt;&gt;"",MAX(ROUNDUP(SMALL(CH$169:CH$218,$L218)/1000,0)*1000,1000),0))</f>
        <v/>
      </c>
      <c r="FJ218" s="41" t="str">
        <f>IF(CI218="","",IF(成就内容!BZ$124&lt;&gt;"",MAX(ROUNDUP(SMALL(CI$169:CI$218,$L218)/1000,0)*1000,1000),0))</f>
        <v/>
      </c>
    </row>
    <row r="221" spans="10:166" x14ac:dyDescent="0.15">
      <c r="M221" s="115" t="s">
        <v>76</v>
      </c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  <c r="AA221" s="115"/>
      <c r="AB221" s="115"/>
      <c r="AC221" s="115"/>
      <c r="AD221" s="115"/>
      <c r="AE221" s="115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03" t="s">
        <v>45</v>
      </c>
      <c r="AQ221" s="104"/>
      <c r="AR221" s="104"/>
      <c r="AS221" s="105"/>
      <c r="AT221" s="115" t="s">
        <v>46</v>
      </c>
      <c r="AU221" s="115"/>
      <c r="AV221" s="115"/>
      <c r="AW221" s="115"/>
      <c r="AX221" s="115" t="s">
        <v>68</v>
      </c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  <c r="BI221" s="115"/>
      <c r="BJ221" s="115"/>
      <c r="BK221" s="115"/>
      <c r="BL221" s="103" t="s">
        <v>77</v>
      </c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  <c r="BY221" s="104"/>
      <c r="BZ221" s="104"/>
      <c r="CA221" s="104"/>
      <c r="CB221" s="104"/>
      <c r="CC221" s="104"/>
      <c r="CD221" s="105"/>
      <c r="CE221" s="115" t="s">
        <v>78</v>
      </c>
      <c r="CF221" s="115"/>
      <c r="CG221" s="115"/>
      <c r="CH221" s="115"/>
      <c r="CI221" s="115"/>
      <c r="CN221" s="115" t="s">
        <v>76</v>
      </c>
      <c r="CO221" s="115"/>
      <c r="CP221" s="115"/>
      <c r="CQ221" s="115"/>
      <c r="CR221" s="115"/>
      <c r="CS221" s="115"/>
      <c r="CT221" s="115"/>
      <c r="CU221" s="115"/>
      <c r="CV221" s="115"/>
      <c r="CW221" s="115"/>
      <c r="CX221" s="115"/>
      <c r="CY221" s="115"/>
      <c r="CZ221" s="115"/>
      <c r="DA221" s="115"/>
      <c r="DB221" s="115"/>
      <c r="DC221" s="115"/>
      <c r="DD221" s="115"/>
      <c r="DE221" s="115"/>
      <c r="DF221" s="115"/>
      <c r="DG221" s="115"/>
      <c r="DH221" s="115"/>
      <c r="DI221" s="115"/>
      <c r="DJ221" s="115"/>
      <c r="DK221" s="115"/>
      <c r="DL221" s="115"/>
      <c r="DM221" s="115"/>
      <c r="DN221" s="115"/>
      <c r="DO221" s="115"/>
      <c r="DP221" s="115"/>
      <c r="DQ221" s="103" t="s">
        <v>45</v>
      </c>
      <c r="DR221" s="104"/>
      <c r="DS221" s="104"/>
      <c r="DT221" s="105"/>
      <c r="DU221" s="115" t="s">
        <v>46</v>
      </c>
      <c r="DV221" s="115"/>
      <c r="DW221" s="115"/>
      <c r="DX221" s="115"/>
      <c r="DY221" s="115" t="s">
        <v>68</v>
      </c>
      <c r="DZ221" s="115"/>
      <c r="EA221" s="115"/>
      <c r="EB221" s="115"/>
      <c r="EC221" s="115"/>
      <c r="ED221" s="115"/>
      <c r="EE221" s="115"/>
      <c r="EF221" s="115"/>
      <c r="EG221" s="115"/>
      <c r="EH221" s="115"/>
      <c r="EI221" s="115"/>
      <c r="EJ221" s="115"/>
      <c r="EK221" s="115"/>
      <c r="EL221" s="115"/>
      <c r="EM221" s="103" t="s">
        <v>77</v>
      </c>
      <c r="EN221" s="104"/>
      <c r="EO221" s="104"/>
      <c r="EP221" s="104"/>
      <c r="EQ221" s="104"/>
      <c r="ER221" s="104"/>
      <c r="ES221" s="104"/>
      <c r="ET221" s="104"/>
      <c r="EU221" s="104"/>
      <c r="EV221" s="104"/>
      <c r="EW221" s="104"/>
      <c r="EX221" s="104"/>
      <c r="EY221" s="104"/>
      <c r="EZ221" s="104"/>
      <c r="FA221" s="104"/>
      <c r="FB221" s="104"/>
      <c r="FC221" s="104"/>
      <c r="FD221" s="104"/>
      <c r="FE221" s="105"/>
      <c r="FF221" s="115" t="s">
        <v>78</v>
      </c>
      <c r="FG221" s="115"/>
      <c r="FH221" s="115"/>
      <c r="FI221" s="115"/>
      <c r="FJ221" s="115"/>
    </row>
    <row r="222" spans="10:166" x14ac:dyDescent="0.15">
      <c r="L222" s="24" t="s">
        <v>24</v>
      </c>
      <c r="M222" s="26" t="s">
        <v>13</v>
      </c>
      <c r="N222" s="103" t="s">
        <v>58</v>
      </c>
      <c r="O222" s="104"/>
      <c r="P222" s="105"/>
      <c r="Q222" s="115" t="s">
        <v>17</v>
      </c>
      <c r="R222" s="115"/>
      <c r="S222" s="115"/>
      <c r="T222" s="115"/>
      <c r="U222" s="115"/>
      <c r="V222" s="115"/>
      <c r="W222" s="115"/>
      <c r="X222" s="6" t="s">
        <v>4</v>
      </c>
      <c r="Y222" s="26" t="s">
        <v>35</v>
      </c>
      <c r="Z222" s="115" t="s">
        <v>37</v>
      </c>
      <c r="AA222" s="115"/>
      <c r="AB222" s="115"/>
      <c r="AC222" s="115"/>
      <c r="AD222" s="115"/>
      <c r="AE222" s="115"/>
      <c r="AF222" s="115"/>
      <c r="AG222" s="26" t="s">
        <v>5</v>
      </c>
      <c r="AH222" s="103" t="s">
        <v>3</v>
      </c>
      <c r="AI222" s="105"/>
      <c r="AJ222" s="26" t="s">
        <v>2</v>
      </c>
      <c r="AK222" s="86" t="s">
        <v>511</v>
      </c>
      <c r="AL222" s="115" t="s">
        <v>41</v>
      </c>
      <c r="AM222" s="115"/>
      <c r="AN222" s="115"/>
      <c r="AO222" s="115"/>
      <c r="AP222" s="26" t="s">
        <v>47</v>
      </c>
      <c r="AQ222" s="26" t="s">
        <v>48</v>
      </c>
      <c r="AR222" s="26" t="s">
        <v>37</v>
      </c>
      <c r="AS222" s="26" t="s">
        <v>49</v>
      </c>
      <c r="AT222" s="26" t="s">
        <v>53</v>
      </c>
      <c r="AU222" s="26" t="s">
        <v>51</v>
      </c>
      <c r="AV222" s="26" t="s">
        <v>37</v>
      </c>
      <c r="AW222" s="26" t="s">
        <v>49</v>
      </c>
      <c r="AX222" s="115" t="s">
        <v>25</v>
      </c>
      <c r="AY222" s="115"/>
      <c r="AZ222" s="115"/>
      <c r="BA222" s="115"/>
      <c r="BB222" s="115"/>
      <c r="BC222" s="115"/>
      <c r="BD222" s="115"/>
      <c r="BE222" s="26" t="s">
        <v>39</v>
      </c>
      <c r="BF222" s="26" t="s">
        <v>56</v>
      </c>
      <c r="BG222" s="26" t="s">
        <v>63</v>
      </c>
      <c r="BH222" s="26" t="s">
        <v>64</v>
      </c>
      <c r="BI222" s="26" t="s">
        <v>65</v>
      </c>
      <c r="BJ222" s="26" t="s">
        <v>66</v>
      </c>
      <c r="BK222" s="26" t="s">
        <v>67</v>
      </c>
      <c r="BL222" s="109" t="s">
        <v>79</v>
      </c>
      <c r="BM222" s="110"/>
      <c r="BN222" s="110"/>
      <c r="BO222" s="110"/>
      <c r="BP222" s="110"/>
      <c r="BQ222" s="111"/>
      <c r="BR222" s="26" t="s">
        <v>80</v>
      </c>
      <c r="BS222" s="26" t="s">
        <v>81</v>
      </c>
      <c r="BT222" s="26" t="s">
        <v>82</v>
      </c>
      <c r="BU222" s="26" t="s">
        <v>83</v>
      </c>
      <c r="BV222" s="26" t="s">
        <v>84</v>
      </c>
      <c r="BW222" s="103" t="s">
        <v>85</v>
      </c>
      <c r="BX222" s="104"/>
      <c r="BY222" s="104"/>
      <c r="BZ222" s="105"/>
      <c r="CA222" s="103" t="s">
        <v>86</v>
      </c>
      <c r="CB222" s="104"/>
      <c r="CC222" s="104"/>
      <c r="CD222" s="105"/>
      <c r="CE222" s="103" t="s">
        <v>87</v>
      </c>
      <c r="CF222" s="105"/>
      <c r="CG222" s="103" t="s">
        <v>88</v>
      </c>
      <c r="CH222" s="105"/>
      <c r="CI222" s="26" t="s">
        <v>89</v>
      </c>
      <c r="CM222" s="42" t="s">
        <v>24</v>
      </c>
      <c r="CN222" s="44" t="s">
        <v>13</v>
      </c>
      <c r="CO222" s="103" t="s">
        <v>58</v>
      </c>
      <c r="CP222" s="104"/>
      <c r="CQ222" s="105"/>
      <c r="CR222" s="115" t="s">
        <v>17</v>
      </c>
      <c r="CS222" s="115"/>
      <c r="CT222" s="115"/>
      <c r="CU222" s="115"/>
      <c r="CV222" s="115"/>
      <c r="CW222" s="115"/>
      <c r="CX222" s="115"/>
      <c r="CY222" s="6" t="s">
        <v>4</v>
      </c>
      <c r="CZ222" s="44" t="s">
        <v>35</v>
      </c>
      <c r="DA222" s="115" t="s">
        <v>37</v>
      </c>
      <c r="DB222" s="115"/>
      <c r="DC222" s="115"/>
      <c r="DD222" s="115"/>
      <c r="DE222" s="115"/>
      <c r="DF222" s="115"/>
      <c r="DG222" s="115"/>
      <c r="DH222" s="44" t="s">
        <v>5</v>
      </c>
      <c r="DI222" s="103" t="s">
        <v>3</v>
      </c>
      <c r="DJ222" s="105"/>
      <c r="DK222" s="44" t="s">
        <v>2</v>
      </c>
      <c r="DL222" s="44" t="s">
        <v>1</v>
      </c>
      <c r="DM222" s="115" t="s">
        <v>41</v>
      </c>
      <c r="DN222" s="115"/>
      <c r="DO222" s="115"/>
      <c r="DP222" s="115"/>
      <c r="DQ222" s="44" t="s">
        <v>47</v>
      </c>
      <c r="DR222" s="44" t="s">
        <v>48</v>
      </c>
      <c r="DS222" s="44" t="s">
        <v>37</v>
      </c>
      <c r="DT222" s="44" t="s">
        <v>49</v>
      </c>
      <c r="DU222" s="44" t="s">
        <v>53</v>
      </c>
      <c r="DV222" s="44" t="s">
        <v>51</v>
      </c>
      <c r="DW222" s="44" t="s">
        <v>37</v>
      </c>
      <c r="DX222" s="44" t="s">
        <v>49</v>
      </c>
      <c r="DY222" s="115" t="s">
        <v>25</v>
      </c>
      <c r="DZ222" s="115"/>
      <c r="EA222" s="115"/>
      <c r="EB222" s="115"/>
      <c r="EC222" s="115"/>
      <c r="ED222" s="115"/>
      <c r="EE222" s="115"/>
      <c r="EF222" s="44" t="s">
        <v>39</v>
      </c>
      <c r="EG222" s="44" t="s">
        <v>56</v>
      </c>
      <c r="EH222" s="44" t="s">
        <v>63</v>
      </c>
      <c r="EI222" s="44" t="s">
        <v>64</v>
      </c>
      <c r="EJ222" s="44" t="s">
        <v>65</v>
      </c>
      <c r="EK222" s="44" t="s">
        <v>66</v>
      </c>
      <c r="EL222" s="44" t="s">
        <v>67</v>
      </c>
      <c r="EM222" s="109" t="s">
        <v>79</v>
      </c>
      <c r="EN222" s="110"/>
      <c r="EO222" s="110"/>
      <c r="EP222" s="110"/>
      <c r="EQ222" s="110"/>
      <c r="ER222" s="111"/>
      <c r="ES222" s="44" t="s">
        <v>80</v>
      </c>
      <c r="ET222" s="44" t="s">
        <v>81</v>
      </c>
      <c r="EU222" s="44" t="s">
        <v>82</v>
      </c>
      <c r="EV222" s="44" t="s">
        <v>83</v>
      </c>
      <c r="EW222" s="44" t="s">
        <v>84</v>
      </c>
      <c r="EX222" s="103" t="s">
        <v>85</v>
      </c>
      <c r="EY222" s="104"/>
      <c r="EZ222" s="104"/>
      <c r="FA222" s="105"/>
      <c r="FB222" s="103" t="s">
        <v>86</v>
      </c>
      <c r="FC222" s="104"/>
      <c r="FD222" s="104"/>
      <c r="FE222" s="105"/>
      <c r="FF222" s="103" t="s">
        <v>87</v>
      </c>
      <c r="FG222" s="105"/>
      <c r="FH222" s="103" t="s">
        <v>88</v>
      </c>
      <c r="FI222" s="105"/>
      <c r="FJ222" s="44" t="s">
        <v>89</v>
      </c>
    </row>
    <row r="223" spans="10:166" x14ac:dyDescent="0.15">
      <c r="L223" s="24" t="s">
        <v>176</v>
      </c>
      <c r="M223" s="38" t="s">
        <v>14</v>
      </c>
      <c r="N223" s="38" t="s">
        <v>59</v>
      </c>
      <c r="O223" s="38" t="s">
        <v>60</v>
      </c>
      <c r="P223" s="38" t="s">
        <v>61</v>
      </c>
      <c r="Q223" s="38" t="s">
        <v>11</v>
      </c>
      <c r="R223" s="38" t="s">
        <v>19</v>
      </c>
      <c r="S223" s="38" t="s">
        <v>20</v>
      </c>
      <c r="T223" s="38" t="s">
        <v>21</v>
      </c>
      <c r="U223" s="38" t="s">
        <v>22</v>
      </c>
      <c r="V223" s="38" t="s">
        <v>23</v>
      </c>
      <c r="W223" s="38" t="s">
        <v>24</v>
      </c>
      <c r="X223" s="38" t="s">
        <v>54</v>
      </c>
      <c r="Y223" s="38" t="s">
        <v>33</v>
      </c>
      <c r="Z223" s="38" t="s">
        <v>11</v>
      </c>
      <c r="AA223" s="38" t="s">
        <v>19</v>
      </c>
      <c r="AB223" s="38" t="s">
        <v>20</v>
      </c>
      <c r="AC223" s="38" t="s">
        <v>21</v>
      </c>
      <c r="AD223" s="38" t="s">
        <v>22</v>
      </c>
      <c r="AE223" s="38" t="s">
        <v>23</v>
      </c>
      <c r="AF223" s="38" t="s">
        <v>24</v>
      </c>
      <c r="AG223" s="38" t="s">
        <v>38</v>
      </c>
      <c r="AH223" s="38" t="s">
        <v>62</v>
      </c>
      <c r="AI223" s="38" t="s">
        <v>73</v>
      </c>
      <c r="AJ223" s="38" t="s">
        <v>37</v>
      </c>
      <c r="AK223" s="86" t="s">
        <v>14</v>
      </c>
      <c r="AL223" s="38" t="s">
        <v>42</v>
      </c>
      <c r="AM223" s="38" t="s">
        <v>43</v>
      </c>
      <c r="AN223" s="38" t="s">
        <v>44</v>
      </c>
      <c r="AO223" s="38" t="s">
        <v>74</v>
      </c>
      <c r="AP223" s="38" t="s">
        <v>14</v>
      </c>
      <c r="AQ223" s="38" t="s">
        <v>36</v>
      </c>
      <c r="AR223" s="38" t="s">
        <v>50</v>
      </c>
      <c r="AS223" s="38" t="s">
        <v>50</v>
      </c>
      <c r="AT223" s="38" t="s">
        <v>14</v>
      </c>
      <c r="AU223" s="38" t="s">
        <v>52</v>
      </c>
      <c r="AV223" s="38" t="s">
        <v>12</v>
      </c>
      <c r="AW223" s="38" t="s">
        <v>12</v>
      </c>
      <c r="AX223" s="38" t="s">
        <v>26</v>
      </c>
      <c r="AY223" s="38" t="s">
        <v>27</v>
      </c>
      <c r="AZ223" s="38" t="s">
        <v>28</v>
      </c>
      <c r="BA223" s="38" t="s">
        <v>29</v>
      </c>
      <c r="BB223" s="38" t="s">
        <v>30</v>
      </c>
      <c r="BC223" s="38" t="s">
        <v>31</v>
      </c>
      <c r="BD223" s="38" t="s">
        <v>32</v>
      </c>
      <c r="BE223" s="38" t="s">
        <v>40</v>
      </c>
      <c r="BF223" s="38" t="s">
        <v>57</v>
      </c>
      <c r="BG223" s="39" t="s">
        <v>14</v>
      </c>
      <c r="BH223" s="39" t="s">
        <v>14</v>
      </c>
      <c r="BI223" s="39" t="s">
        <v>14</v>
      </c>
      <c r="BJ223" s="39" t="s">
        <v>14</v>
      </c>
      <c r="BK223" s="39" t="s">
        <v>14</v>
      </c>
      <c r="BL223" s="40" t="s">
        <v>90</v>
      </c>
      <c r="BM223" s="40" t="s">
        <v>91</v>
      </c>
      <c r="BN223" s="40" t="s">
        <v>92</v>
      </c>
      <c r="BO223" s="40" t="s">
        <v>93</v>
      </c>
      <c r="BP223" s="40" t="s">
        <v>94</v>
      </c>
      <c r="BQ223" s="40" t="s">
        <v>95</v>
      </c>
      <c r="BR223" s="38" t="s">
        <v>96</v>
      </c>
      <c r="BS223" s="38" t="s">
        <v>97</v>
      </c>
      <c r="BT223" s="38" t="s">
        <v>98</v>
      </c>
      <c r="BU223" s="38" t="s">
        <v>99</v>
      </c>
      <c r="BV223" s="38" t="s">
        <v>98</v>
      </c>
      <c r="BW223" s="38" t="s">
        <v>100</v>
      </c>
      <c r="BX223" s="38" t="s">
        <v>101</v>
      </c>
      <c r="BY223" s="38" t="s">
        <v>102</v>
      </c>
      <c r="BZ223" s="38" t="s">
        <v>103</v>
      </c>
      <c r="CA223" s="38" t="s">
        <v>100</v>
      </c>
      <c r="CB223" s="38" t="s">
        <v>101</v>
      </c>
      <c r="CC223" s="38" t="s">
        <v>102</v>
      </c>
      <c r="CD223" s="38" t="s">
        <v>103</v>
      </c>
      <c r="CE223" s="38" t="s">
        <v>154</v>
      </c>
      <c r="CF223" s="38" t="s">
        <v>155</v>
      </c>
      <c r="CG223" s="38" t="s">
        <v>106</v>
      </c>
      <c r="CH223" s="38" t="s">
        <v>107</v>
      </c>
      <c r="CI223" s="38" t="s">
        <v>96</v>
      </c>
      <c r="CM223" s="42" t="s">
        <v>176</v>
      </c>
      <c r="CN223" s="38" t="s">
        <v>14</v>
      </c>
      <c r="CO223" s="38" t="s">
        <v>59</v>
      </c>
      <c r="CP223" s="38" t="s">
        <v>60</v>
      </c>
      <c r="CQ223" s="38" t="s">
        <v>61</v>
      </c>
      <c r="CR223" s="38" t="s">
        <v>11</v>
      </c>
      <c r="CS223" s="38" t="s">
        <v>19</v>
      </c>
      <c r="CT223" s="38" t="s">
        <v>20</v>
      </c>
      <c r="CU223" s="38" t="s">
        <v>21</v>
      </c>
      <c r="CV223" s="38" t="s">
        <v>22</v>
      </c>
      <c r="CW223" s="38" t="s">
        <v>23</v>
      </c>
      <c r="CX223" s="38" t="s">
        <v>24</v>
      </c>
      <c r="CY223" s="38" t="s">
        <v>54</v>
      </c>
      <c r="CZ223" s="38" t="s">
        <v>33</v>
      </c>
      <c r="DA223" s="38" t="s">
        <v>11</v>
      </c>
      <c r="DB223" s="38" t="s">
        <v>19</v>
      </c>
      <c r="DC223" s="38" t="s">
        <v>20</v>
      </c>
      <c r="DD223" s="38" t="s">
        <v>21</v>
      </c>
      <c r="DE223" s="38" t="s">
        <v>22</v>
      </c>
      <c r="DF223" s="38" t="s">
        <v>23</v>
      </c>
      <c r="DG223" s="38" t="s">
        <v>24</v>
      </c>
      <c r="DH223" s="38" t="s">
        <v>38</v>
      </c>
      <c r="DI223" s="38" t="s">
        <v>62</v>
      </c>
      <c r="DJ223" s="38" t="s">
        <v>73</v>
      </c>
      <c r="DK223" s="38" t="s">
        <v>37</v>
      </c>
      <c r="DL223" s="38" t="s">
        <v>55</v>
      </c>
      <c r="DM223" s="38" t="s">
        <v>42</v>
      </c>
      <c r="DN223" s="38" t="s">
        <v>43</v>
      </c>
      <c r="DO223" s="38" t="s">
        <v>44</v>
      </c>
      <c r="DP223" s="38" t="s">
        <v>74</v>
      </c>
      <c r="DQ223" s="38" t="s">
        <v>14</v>
      </c>
      <c r="DR223" s="38" t="s">
        <v>36</v>
      </c>
      <c r="DS223" s="38" t="s">
        <v>50</v>
      </c>
      <c r="DT223" s="38" t="s">
        <v>50</v>
      </c>
      <c r="DU223" s="38" t="s">
        <v>14</v>
      </c>
      <c r="DV223" s="38" t="s">
        <v>52</v>
      </c>
      <c r="DW223" s="38" t="s">
        <v>12</v>
      </c>
      <c r="DX223" s="38" t="s">
        <v>12</v>
      </c>
      <c r="DY223" s="38" t="s">
        <v>26</v>
      </c>
      <c r="DZ223" s="38" t="s">
        <v>27</v>
      </c>
      <c r="EA223" s="38" t="s">
        <v>28</v>
      </c>
      <c r="EB223" s="38" t="s">
        <v>29</v>
      </c>
      <c r="EC223" s="38" t="s">
        <v>30</v>
      </c>
      <c r="ED223" s="38" t="s">
        <v>31</v>
      </c>
      <c r="EE223" s="38" t="s">
        <v>32</v>
      </c>
      <c r="EF223" s="38" t="s">
        <v>40</v>
      </c>
      <c r="EG223" s="38" t="s">
        <v>57</v>
      </c>
      <c r="EH223" s="39" t="s">
        <v>14</v>
      </c>
      <c r="EI223" s="39" t="s">
        <v>14</v>
      </c>
      <c r="EJ223" s="39" t="s">
        <v>14</v>
      </c>
      <c r="EK223" s="39" t="s">
        <v>14</v>
      </c>
      <c r="EL223" s="39" t="s">
        <v>14</v>
      </c>
      <c r="EM223" s="40" t="s">
        <v>90</v>
      </c>
      <c r="EN223" s="40" t="s">
        <v>91</v>
      </c>
      <c r="EO223" s="40" t="s">
        <v>92</v>
      </c>
      <c r="EP223" s="40" t="s">
        <v>93</v>
      </c>
      <c r="EQ223" s="40" t="s">
        <v>94</v>
      </c>
      <c r="ER223" s="40" t="s">
        <v>95</v>
      </c>
      <c r="ES223" s="38" t="s">
        <v>96</v>
      </c>
      <c r="ET223" s="38" t="s">
        <v>97</v>
      </c>
      <c r="EU223" s="38" t="s">
        <v>98</v>
      </c>
      <c r="EV223" s="38" t="s">
        <v>99</v>
      </c>
      <c r="EW223" s="38" t="s">
        <v>98</v>
      </c>
      <c r="EX223" s="38" t="s">
        <v>100</v>
      </c>
      <c r="EY223" s="38" t="s">
        <v>101</v>
      </c>
      <c r="EZ223" s="38" t="s">
        <v>102</v>
      </c>
      <c r="FA223" s="38" t="s">
        <v>103</v>
      </c>
      <c r="FB223" s="38" t="s">
        <v>100</v>
      </c>
      <c r="FC223" s="38" t="s">
        <v>101</v>
      </c>
      <c r="FD223" s="38" t="s">
        <v>102</v>
      </c>
      <c r="FE223" s="38" t="s">
        <v>103</v>
      </c>
      <c r="FF223" s="38" t="s">
        <v>154</v>
      </c>
      <c r="FG223" s="38" t="s">
        <v>155</v>
      </c>
      <c r="FH223" s="38" t="s">
        <v>106</v>
      </c>
      <c r="FI223" s="38" t="s">
        <v>107</v>
      </c>
      <c r="FJ223" s="38" t="s">
        <v>96</v>
      </c>
    </row>
    <row r="224" spans="10:166" x14ac:dyDescent="0.15">
      <c r="L224" s="25">
        <v>1</v>
      </c>
      <c r="M224" s="45">
        <f>IF(成就内容!D7="","",INDEX($G$4:$G$178*成就内容!D$125/SUM(成就内容!$D$125:$BZ$125),成就内容!D63,1))</f>
        <v>0</v>
      </c>
      <c r="N224" s="45" t="str">
        <f>IF(成就内容!E7="","",INDEX($G$4:$G$178*成就内容!E$125/SUM(成就内容!$D$125:$BZ$125),成就内容!E63,1))</f>
        <v/>
      </c>
      <c r="O224" s="45">
        <f>IF(成就内容!F7="","",INDEX($G$4:$G$178*成就内容!F$125/SUM(成就内容!$D$125:$BZ$125),成就内容!F63,1))</f>
        <v>0</v>
      </c>
      <c r="P224" s="45" t="str">
        <f>IF(成就内容!G7="","",INDEX($G$4:$G$178*成就内容!G$125/SUM(成就内容!$D$125:$BZ$125),成就内容!G63,1))</f>
        <v/>
      </c>
      <c r="Q224" s="45">
        <f>IF(成就内容!H7="","",INDEX($G$4:$G$178*成就内容!H$125/SUM(成就内容!$D$125:$BZ$125),成就内容!H63,1))</f>
        <v>0</v>
      </c>
      <c r="R224" s="45">
        <f>IF(成就内容!I7="","",INDEX($G$4:$G$178*成就内容!I$125/SUM(成就内容!$D$125:$BZ$125),成就内容!I63,1))</f>
        <v>0</v>
      </c>
      <c r="S224" s="45">
        <f>IF(成就内容!J7="","",INDEX($G$4:$G$178*成就内容!J$125/SUM(成就内容!$D$125:$BZ$125),成就内容!J63,1))</f>
        <v>0</v>
      </c>
      <c r="T224" s="45">
        <f>IF(成就内容!K7="","",INDEX($G$4:$G$178*成就内容!K$125/SUM(成就内容!$D$125:$BZ$125),成就内容!K63,1))</f>
        <v>0</v>
      </c>
      <c r="U224" s="45">
        <f>IF(成就内容!L7="","",INDEX($G$4:$G$178*成就内容!L$125/SUM(成就内容!$D$125:$BZ$125),成就内容!L63,1))</f>
        <v>0</v>
      </c>
      <c r="V224" s="45">
        <f>IF(成就内容!M7="","",INDEX($G$4:$G$178*成就内容!M$125/SUM(成就内容!$D$125:$BZ$125),成就内容!M63,1))</f>
        <v>0</v>
      </c>
      <c r="W224" s="45">
        <f>IF(成就内容!N7="","",INDEX($G$4:$G$178*成就内容!N$125/SUM(成就内容!$D$125:$BZ$125),成就内容!N63,1))</f>
        <v>105128.20512820513</v>
      </c>
      <c r="X224" s="45">
        <f>IF(成就内容!O7="","",INDEX($G$4:$G$178*成就内容!O$125/SUM(成就内容!$D$125:$BZ$125),成就内容!O63,1))</f>
        <v>0</v>
      </c>
      <c r="Y224" s="45">
        <f>IF(成就内容!P7="","",INDEX($G$4:$G$178*成就内容!P$125/SUM(成就内容!$D$125:$BZ$125),成就内容!P63,1))</f>
        <v>0</v>
      </c>
      <c r="Z224" s="45">
        <f>IF(成就内容!Q7="","",INDEX($G$4:$G$178*成就内容!Q$125/SUM(成就内容!$D$125:$BZ$125),成就内容!Q63,1))</f>
        <v>0</v>
      </c>
      <c r="AA224" s="45">
        <f>IF(成就内容!R7="","",INDEX($G$4:$G$178*成就内容!R$125/SUM(成就内容!$D$125:$BZ$125),成就内容!R63,1))</f>
        <v>0</v>
      </c>
      <c r="AB224" s="45">
        <f>IF(成就内容!S7="","",INDEX($G$4:$G$178*成就内容!S$125/SUM(成就内容!$D$125:$BZ$125),成就内容!S63,1))</f>
        <v>0</v>
      </c>
      <c r="AC224" s="45">
        <f>IF(成就内容!T7="","",INDEX($G$4:$G$178*成就内容!T$125/SUM(成就内容!$D$125:$BZ$125),成就内容!T63,1))</f>
        <v>0</v>
      </c>
      <c r="AD224" s="45">
        <f>IF(成就内容!U7="","",INDEX($G$4:$G$178*成就内容!U$125/SUM(成就内容!$D$125:$BZ$125),成就内容!U63,1))</f>
        <v>0</v>
      </c>
      <c r="AE224" s="45">
        <f>IF(成就内容!V7="","",INDEX($G$4:$G$178*成就内容!V$125/SUM(成就内容!$D$125:$BZ$125),成就内容!V63,1))</f>
        <v>0</v>
      </c>
      <c r="AF224" s="45">
        <f>IF(成就内容!W7="","",INDEX($G$4:$G$178*成就内容!W$125/SUM(成就内容!$D$125:$BZ$125),成就内容!W63,1))</f>
        <v>105128.20512820513</v>
      </c>
      <c r="AG224" s="45">
        <f>IF(成就内容!X7="","",INDEX($G$4:$G$178*成就内容!X$125/SUM(成就内容!$D$125:$BZ$125),成就内容!X63,1))</f>
        <v>0</v>
      </c>
      <c r="AH224" s="45">
        <f>IF(成就内容!Y7="","",INDEX($G$4:$G$178*成就内容!Y$125/SUM(成就内容!$D$125:$BZ$125),成就内容!Y63,1))</f>
        <v>0</v>
      </c>
      <c r="AI224" s="45" t="str">
        <f>IF(成就内容!Z7="","",INDEX($G$4:$G$178*成就内容!Z$125/SUM(成就内容!$D$125:$BZ$125),成就内容!Z63,1))</f>
        <v/>
      </c>
      <c r="AJ224" s="45">
        <f>IF(成就内容!AA7="","",INDEX($G$4:$G$178*成就内容!AA$125/SUM(成就内容!$D$125:$BZ$125),成就内容!AA63,1))</f>
        <v>0</v>
      </c>
      <c r="AK224" s="45">
        <f>IF(成就内容!AB7="","",INDEX($G$4:$G$178*成就内容!AB$125/SUM(成就内容!$D$125:$BZ$125),成就内容!AB63,1))</f>
        <v>0</v>
      </c>
      <c r="AL224" s="45">
        <f>IF(成就内容!AC7="","",INDEX($G$4:$G$178*成就内容!AC$125/SUM(成就内容!$D$125:$BZ$125),成就内容!AC63,1))</f>
        <v>0</v>
      </c>
      <c r="AM224" s="45">
        <f>IF(成就内容!AD7="","",INDEX($G$4:$G$178*成就内容!AD$125/SUM(成就内容!$D$125:$BZ$125),成就内容!AD63,1))</f>
        <v>0</v>
      </c>
      <c r="AN224" s="45">
        <f>IF(成就内容!AE7="","",INDEX($G$4:$G$178*成就内容!AE$125/SUM(成就内容!$D$125:$BZ$125),成就内容!AE63,1))</f>
        <v>0</v>
      </c>
      <c r="AO224" s="45">
        <f>IF(成就内容!AF7="","",INDEX($G$4:$G$178*成就内容!AF$125/SUM(成就内容!$D$125:$BZ$125),成就内容!AF63,1))</f>
        <v>0</v>
      </c>
      <c r="AP224" s="45">
        <f>IF(成就内容!AG7="","",INDEX($G$4:$G$178*成就内容!AG$125/SUM(成就内容!$D$125:$BZ$125),成就内容!AG63,1))</f>
        <v>0</v>
      </c>
      <c r="AQ224" s="45">
        <f>IF(成就内容!AH7="","",INDEX($G$4:$G$178*成就内容!AH$125/SUM(成就内容!$D$125:$BZ$125),成就内容!AH63,1))</f>
        <v>0</v>
      </c>
      <c r="AR224" s="45">
        <f>IF(成就内容!AI7="","",INDEX($G$4:$G$178*成就内容!AI$125/SUM(成就内容!$D$125:$BZ$125),成就内容!AI63,1))</f>
        <v>0</v>
      </c>
      <c r="AS224" s="45">
        <f>IF(成就内容!AJ7="","",INDEX($G$4:$G$178*成就内容!AJ$125/SUM(成就内容!$D$125:$BZ$125),成就内容!AJ63,1))</f>
        <v>0</v>
      </c>
      <c r="AT224" s="45" t="str">
        <f>IF(成就内容!AK7="","",INDEX($G$4:$G$178*成就内容!AK$125/SUM(成就内容!$D$125:$BZ$125),成就内容!AK63,1))</f>
        <v/>
      </c>
      <c r="AU224" s="45" t="str">
        <f>IF(成就内容!AL7="","",INDEX($G$4:$G$178*成就内容!AL$125/SUM(成就内容!$D$125:$BZ$125),成就内容!AL63,1))</f>
        <v/>
      </c>
      <c r="AV224" s="45">
        <f>IF(成就内容!AM7="","",INDEX($G$4:$G$178*成就内容!AM$125/SUM(成就内容!$D$125:$BZ$125),成就内容!AM63,1))</f>
        <v>0</v>
      </c>
      <c r="AW224" s="45">
        <f>IF(成就内容!AN7="","",INDEX($G$4:$G$178*成就内容!AN$125/SUM(成就内容!$D$125:$BZ$125),成就内容!AN63,1))</f>
        <v>0</v>
      </c>
      <c r="AX224" s="45">
        <f>IF(成就内容!AO7="","",INDEX($G$4:$G$178*成就内容!AO$125/SUM(成就内容!$D$125:$BZ$125),成就内容!AO63,1))</f>
        <v>0</v>
      </c>
      <c r="AY224" s="45">
        <f>IF(成就内容!AP7="","",INDEX($G$4:$G$178*成就内容!AP$125/SUM(成就内容!$D$125:$BZ$125),成就内容!AP63,1))</f>
        <v>0</v>
      </c>
      <c r="AZ224" s="45">
        <f>IF(成就内容!AQ7="","",INDEX($G$4:$G$178*成就内容!AQ$125/SUM(成就内容!$D$125:$BZ$125),成就内容!AQ63,1))</f>
        <v>0</v>
      </c>
      <c r="BA224" s="45">
        <f>IF(成就内容!AR7="","",INDEX($G$4:$G$178*成就内容!AR$125/SUM(成就内容!$D$125:$BZ$125),成就内容!AR63,1))</f>
        <v>0</v>
      </c>
      <c r="BB224" s="45">
        <f>IF(成就内容!AS7="","",INDEX($G$4:$G$178*成就内容!AS$125/SUM(成就内容!$D$125:$BZ$125),成就内容!AS63,1))</f>
        <v>0</v>
      </c>
      <c r="BC224" s="45">
        <f>IF(成就内容!AT7="","",INDEX($G$4:$G$178*成就内容!AT$125/SUM(成就内容!$D$125:$BZ$125),成就内容!AT63,1))</f>
        <v>0</v>
      </c>
      <c r="BD224" s="45">
        <f>IF(成就内容!AU7="","",INDEX($G$4:$G$178*成就内容!AU$125/SUM(成就内容!$D$125:$BZ$125),成就内容!AU63,1))</f>
        <v>0</v>
      </c>
      <c r="BE224" s="45">
        <f>IF(成就内容!AV7="","",INDEX($G$4:$G$178*成就内容!AV$125/SUM(成就内容!$D$125:$BZ$125),成就内容!AV63,1))</f>
        <v>0</v>
      </c>
      <c r="BF224" s="45">
        <f>IF(成就内容!AW7="","",INDEX($G$4:$G$178*成就内容!AW$125/SUM(成就内容!$D$125:$BZ$125),成就内容!AW63,1))</f>
        <v>0</v>
      </c>
      <c r="BG224" s="45">
        <f>IF(成就内容!AX7="","",INDEX($G$4:$G$178*成就内容!AX$125/SUM(成就内容!$D$125:$BZ$125),成就内容!AX63,1))</f>
        <v>0</v>
      </c>
      <c r="BH224" s="45">
        <f>IF(成就内容!AY7="","",INDEX($G$4:$G$178*成就内容!AY$125/SUM(成就内容!$D$125:$BZ$125),成就内容!AY63,1))</f>
        <v>0</v>
      </c>
      <c r="BI224" s="45">
        <f>IF(成就内容!AZ7="","",INDEX($G$4:$G$178*成就内容!AZ$125/SUM(成就内容!$D$125:$BZ$125),成就内容!AZ63,1))</f>
        <v>0</v>
      </c>
      <c r="BJ224" s="45">
        <f>IF(成就内容!BA7="","",INDEX($G$4:$G$178*成就内容!BA$125/SUM(成就内容!$D$125:$BZ$125),成就内容!BA63,1))</f>
        <v>0</v>
      </c>
      <c r="BK224" s="45">
        <f>IF(成就内容!BB7="","",INDEX($G$4:$G$178*成就内容!BB$125/SUM(成就内容!$D$125:$BZ$125),成就内容!BB63,1))</f>
        <v>105128.20512820513</v>
      </c>
      <c r="BL224" s="45">
        <f>IF(成就内容!BC7="","",INDEX($G$4:$G$178*成就内容!BC$125/SUM(成就内容!$D$125:$BZ$125),成就内容!BC63,1))</f>
        <v>0</v>
      </c>
      <c r="BM224" s="45">
        <f>IF(成就内容!BD7="","",INDEX($G$4:$G$178*成就内容!BD$125/SUM(成就内容!$D$125:$BZ$125),成就内容!BD63,1))</f>
        <v>0</v>
      </c>
      <c r="BN224" s="45">
        <f>IF(成就内容!BE7="","",INDEX($G$4:$G$178*成就内容!BE$125/SUM(成就内容!$D$125:$BZ$125),成就内容!BE63,1))</f>
        <v>0</v>
      </c>
      <c r="BO224" s="45">
        <f>IF(成就内容!BF7="","",INDEX($G$4:$G$178*成就内容!BF$125/SUM(成就内容!$D$125:$BZ$125),成就内容!BF63,1))</f>
        <v>0</v>
      </c>
      <c r="BP224" s="45">
        <f>IF(成就内容!BG7="","",INDEX($G$4:$G$178*成就内容!BG$125/SUM(成就内容!$D$125:$BZ$125),成就内容!BG63,1))</f>
        <v>0</v>
      </c>
      <c r="BQ224" s="45">
        <f>IF(成就内容!BH7="","",INDEX($G$4:$G$178*成就内容!BH$125/SUM(成就内容!$D$125:$BZ$125),成就内容!BH63,1))</f>
        <v>105128.20512820513</v>
      </c>
      <c r="BR224" s="45" t="str">
        <f>IF(成就内容!BI7="","",INDEX($G$4:$G$178*成就内容!BI$125/SUM(成就内容!$D$125:$BZ$125),成就内容!BI63,1))</f>
        <v/>
      </c>
      <c r="BS224" s="45">
        <f>IF(成就内容!BJ7="","",INDEX($G$4:$G$178*成就内容!BJ$125/SUM(成就内容!$D$125:$BZ$125),成就内容!BJ63,1))</f>
        <v>0</v>
      </c>
      <c r="BT224" s="45">
        <f>IF(成就内容!BK7="","",INDEX($G$4:$G$178*成就内容!BK$125/SUM(成就内容!$D$125:$BZ$125),成就内容!BK63,1))</f>
        <v>0</v>
      </c>
      <c r="BU224" s="45">
        <f>IF(成就内容!BL7="","",INDEX($G$4:$G$178*成就内容!BL$125/SUM(成就内容!$D$125:$BZ$125),成就内容!BL63,1))</f>
        <v>0</v>
      </c>
      <c r="BV224" s="45">
        <f>IF(成就内容!BM7="","",INDEX($G$4:$G$178*成就内容!BM$125/SUM(成就内容!$D$125:$BZ$125),成就内容!BM63,1))</f>
        <v>0</v>
      </c>
      <c r="BW224" s="45">
        <f>IF(成就内容!BN7="","",INDEX($G$4:$G$178*成就内容!BN$125/SUM(成就内容!$D$125:$BZ$125),成就内容!BN63,1))</f>
        <v>0</v>
      </c>
      <c r="BX224" s="45">
        <f>IF(成就内容!BO7="","",INDEX($G$4:$G$178*成就内容!BO$125/SUM(成就内容!$D$125:$BZ$125),成就内容!BO63,1))</f>
        <v>0</v>
      </c>
      <c r="BY224" s="45">
        <f>IF(成就内容!BP7="","",INDEX($G$4:$G$178*成就内容!BP$125/SUM(成就内容!$D$125:$BZ$125),成就内容!BP63,1))</f>
        <v>0</v>
      </c>
      <c r="BZ224" s="45">
        <f>IF(成就内容!BQ7="","",INDEX($G$4:$G$178*成就内容!BQ$125/SUM(成就内容!$D$125:$BZ$125),成就内容!BQ63,1))</f>
        <v>0</v>
      </c>
      <c r="CA224" s="45">
        <f>IF(成就内容!BR7="","",INDEX($G$4:$G$178*成就内容!BR$125/SUM(成就内容!$D$125:$BZ$125),成就内容!BR63,1))</f>
        <v>0</v>
      </c>
      <c r="CB224" s="45">
        <f>IF(成就内容!BS7="","",INDEX($G$4:$G$178*成就内容!BS$125/SUM(成就内容!$D$125:$BZ$125),成就内容!BS63,1))</f>
        <v>0</v>
      </c>
      <c r="CC224" s="45">
        <f>IF(成就内容!BT7="","",INDEX($G$4:$G$178*成就内容!BT$125/SUM(成就内容!$D$125:$BZ$125),成就内容!BT63,1))</f>
        <v>0</v>
      </c>
      <c r="CD224" s="45">
        <f>IF(成就内容!BU7="","",INDEX($G$4:$G$178*成就内容!BU$125/SUM(成就内容!$D$125:$BZ$125),成就内容!BU63,1))</f>
        <v>0</v>
      </c>
      <c r="CE224" s="45" t="str">
        <f>IF(成就内容!BV7="","",INDEX($G$4:$G$178*成就内容!BV$125/SUM(成就内容!$D$125:$BZ$125),成就内容!BV63,1))</f>
        <v/>
      </c>
      <c r="CF224" s="45">
        <f>IF(成就内容!BW7="","",INDEX($G$4:$G$178*成就内容!BW$125/SUM(成就内容!$D$125:$BZ$125),成就内容!BW63,1))</f>
        <v>0</v>
      </c>
      <c r="CG224" s="45">
        <f>IF(成就内容!BX7="","",INDEX($G$4:$G$178*成就内容!BX$125/SUM(成就内容!$D$125:$BZ$125),成就内容!BX63,1))</f>
        <v>0</v>
      </c>
      <c r="CH224" s="45">
        <f>IF(成就内容!BY7="","",INDEX($G$4:$G$178*成就内容!BY$125/SUM(成就内容!$D$125:$BZ$125),成就内容!BY63,1))</f>
        <v>0</v>
      </c>
      <c r="CI224" s="45">
        <f>IF(成就内容!BZ7="","",INDEX($G$4:$G$178*成就内容!BZ$125/SUM(成就内容!$D$125:$BZ$125),成就内容!BZ63,1))</f>
        <v>0</v>
      </c>
      <c r="CM224" s="43">
        <v>1</v>
      </c>
      <c r="CN224" s="41">
        <f>IF(M224="","",IF(成就内容!D$125&lt;&gt;"",MAX(ROUNDUP(SMALL(M$224:M$273,$L224)/10000,0)*10000,0),0))</f>
        <v>0</v>
      </c>
      <c r="CO224" s="41" t="str">
        <f>IF(N224="","",IF(成就内容!E$125&lt;&gt;"",MAX(ROUNDUP(SMALL(N$224:N$273,$L224)/10000,0)*10000,0),0))</f>
        <v/>
      </c>
      <c r="CP224" s="41">
        <f>IF(O224="","",IF(成就内容!F$125&lt;&gt;"",MAX(ROUNDUP(SMALL(O$224:O$273,$L224)/10000,0)*10000,0),0))</f>
        <v>0</v>
      </c>
      <c r="CQ224" s="41" t="str">
        <f>IF(P224="","",IF(成就内容!G$125&lt;&gt;"",MAX(ROUNDUP(SMALL(P$224:P$273,$L224)/10000,0)*10000,0),0))</f>
        <v/>
      </c>
      <c r="CR224" s="41">
        <f>IF(Q224="","",IF(成就内容!H$125&lt;&gt;"",MAX(ROUNDUP(SMALL(Q$224:Q$273,$L224)/10000,0)*10000,0),0))</f>
        <v>0</v>
      </c>
      <c r="CS224" s="41">
        <f>IF(R224="","",IF(成就内容!I$125&lt;&gt;"",MAX(ROUNDUP(SMALL(R$224:R$273,$L224)/10000,0)*10000,0),0))</f>
        <v>0</v>
      </c>
      <c r="CT224" s="41">
        <f>IF(S224="","",IF(成就内容!J$125&lt;&gt;"",MAX(ROUNDUP(SMALL(S$224:S$273,$L224)/10000,0)*10000,0),0))</f>
        <v>0</v>
      </c>
      <c r="CU224" s="41">
        <f>IF(T224="","",IF(成就内容!K$125&lt;&gt;"",MAX(ROUNDUP(SMALL(T$224:T$273,$L224)/10000,0)*10000,0),0))</f>
        <v>0</v>
      </c>
      <c r="CV224" s="41">
        <f>IF(U224="","",IF(成就内容!L$125&lt;&gt;"",MAX(ROUNDUP(SMALL(U$224:U$273,$L224)/10000,0)*10000,0),0))</f>
        <v>0</v>
      </c>
      <c r="CW224" s="41">
        <f>IF(V224="","",IF(成就内容!M$125&lt;&gt;"",MAX(ROUNDUP(SMALL(V$224:V$273,$L224)/10000,0)*10000,0),0))</f>
        <v>0</v>
      </c>
      <c r="CX224" s="46">
        <v>10000</v>
      </c>
      <c r="CY224" s="41">
        <f>IF(X224="","",IF(成就内容!O$125&lt;&gt;"",MAX(ROUNDUP(SMALL(X$224:X$273,$L224)/10000,0)*10000,0),0))</f>
        <v>0</v>
      </c>
      <c r="CZ224" s="41">
        <f>IF(Y224="","",IF(成就内容!P$125&lt;&gt;"",MAX(ROUNDUP(SMALL(Y$224:Y$273,$L224)/10000,0)*10000,0),0))</f>
        <v>0</v>
      </c>
      <c r="DA224" s="41">
        <f>IF(Z224="","",IF(成就内容!Q$125&lt;&gt;"",MAX(ROUNDUP(SMALL(Z$224:Z$273,$L224)/10000,0)*10000,0),0))</f>
        <v>0</v>
      </c>
      <c r="DB224" s="41">
        <f>IF(AA224="","",IF(成就内容!R$125&lt;&gt;"",MAX(ROUNDUP(SMALL(AA$224:AA$273,$L224)/10000,0)*10000,0),0))</f>
        <v>0</v>
      </c>
      <c r="DC224" s="41">
        <f>IF(AB224="","",IF(成就内容!S$125&lt;&gt;"",MAX(ROUNDUP(SMALL(AB$224:AB$273,$L224)/10000,0)*10000,0),0))</f>
        <v>0</v>
      </c>
      <c r="DD224" s="41">
        <f>IF(AC224="","",IF(成就内容!T$125&lt;&gt;"",MAX(ROUNDUP(SMALL(AC$224:AC$273,$L224)/10000,0)*10000,0),0))</f>
        <v>0</v>
      </c>
      <c r="DE224" s="41">
        <f>IF(AD224="","",IF(成就内容!U$125&lt;&gt;"",MAX(ROUNDUP(SMALL(AD$224:AD$273,$L224)/10000,0)*10000,0),0))</f>
        <v>0</v>
      </c>
      <c r="DF224" s="41">
        <f>IF(AE224="","",IF(成就内容!V$125&lt;&gt;"",MAX(ROUNDUP(SMALL(AE$224:AE$273,$L224)/10000,0)*10000,0),0))</f>
        <v>0</v>
      </c>
      <c r="DG224" s="46">
        <v>20000</v>
      </c>
      <c r="DH224" s="41">
        <f>IF(AG224="","",IF(成就内容!X$125&lt;&gt;"",MAX(ROUNDUP(SMALL(AG$224:AG$273,$L224)/10000,0)*10000,0),0))</f>
        <v>0</v>
      </c>
      <c r="DI224" s="41">
        <f>IF(AH224="","",IF(成就内容!Y$125&lt;&gt;"",MAX(ROUNDUP(SMALL(AH$224:AH$273,$L224)/10000,0)*10000,0),0))</f>
        <v>0</v>
      </c>
      <c r="DJ224" s="41" t="str">
        <f>IF(AI224="","",IF(成就内容!Z$125&lt;&gt;"",MAX(ROUNDUP(SMALL(AI$224:AI$273,$L224)/10000,0)*10000,0),0))</f>
        <v/>
      </c>
      <c r="DK224" s="41">
        <f>IF(AJ224="","",IF(成就内容!AA$125&lt;&gt;"",MAX(ROUNDUP(SMALL(AJ$224:AJ$273,$L224)/10000,0)*10000,0),0))</f>
        <v>0</v>
      </c>
      <c r="DL224" s="41">
        <f>IF(AK224="","",IF(成就内容!AB$125&lt;&gt;"",MAX(ROUNDUP(SMALL(AK$224:AK$273,$L224)/10000,0)*10000,0),0))</f>
        <v>0</v>
      </c>
      <c r="DM224" s="41">
        <f>IF(AL224="","",IF(成就内容!AC$125&lt;&gt;"",MAX(ROUNDUP(SMALL(AL$224:AL$273,$L224)/10000,0)*10000,0),0))</f>
        <v>0</v>
      </c>
      <c r="DN224" s="41">
        <f>IF(AM224="","",IF(成就内容!AD$125&lt;&gt;"",MAX(ROUNDUP(SMALL(AM$224:AM$273,$L224)/10000,0)*10000,0),0))</f>
        <v>0</v>
      </c>
      <c r="DO224" s="41">
        <f>IF(AN224="","",IF(成就内容!AE$125&lt;&gt;"",MAX(ROUNDUP(SMALL(AN$224:AN$273,$L224)/10000,0)*10000,0),0))</f>
        <v>0</v>
      </c>
      <c r="DP224" s="41">
        <f>IF(AO224="","",IF(成就内容!AF$125&lt;&gt;"",MAX(ROUNDUP(SMALL(AO$224:AO$273,$L224)/10000,0)*10000,0),0))</f>
        <v>0</v>
      </c>
      <c r="DQ224" s="41">
        <f>IF(AP224="","",IF(成就内容!AG$125&lt;&gt;"",MAX(ROUNDUP(SMALL(AP$224:AP$273,$L224)/10000,0)*10000,0),0))</f>
        <v>0</v>
      </c>
      <c r="DR224" s="41">
        <f>IF(AQ224="","",IF(成就内容!AH$125&lt;&gt;"",MAX(ROUNDUP(SMALL(AQ$224:AQ$273,$L224)/10000,0)*10000,0),0))</f>
        <v>0</v>
      </c>
      <c r="DS224" s="41">
        <f>IF(AR224="","",IF(成就内容!AI$125&lt;&gt;"",MAX(ROUNDUP(SMALL(AR$224:AR$273,$L224)/10000,0)*10000,0),0))</f>
        <v>0</v>
      </c>
      <c r="DT224" s="41">
        <f>IF(AS224="","",IF(成就内容!AJ$125&lt;&gt;"",MAX(ROUNDUP(SMALL(AS$224:AS$273,$L224)/10000,0)*10000,0),0))</f>
        <v>0</v>
      </c>
      <c r="DU224" s="41" t="str">
        <f>IF(AT224="","",IF(成就内容!AK$125&lt;&gt;"",MAX(ROUNDUP(SMALL(AT$224:AT$273,$L224)/10000,0)*10000,0),0))</f>
        <v/>
      </c>
      <c r="DV224" s="41" t="str">
        <f>IF(AU224="","",IF(成就内容!AL$125&lt;&gt;"",MAX(ROUNDUP(SMALL(AU$224:AU$273,$L224)/10000,0)*10000,0),0))</f>
        <v/>
      </c>
      <c r="DW224" s="41">
        <f>IF(AV224="","",IF(成就内容!AM$125&lt;&gt;"",MAX(ROUNDUP(SMALL(AV$224:AV$273,$L224)/10000,0)*10000,0),0))</f>
        <v>0</v>
      </c>
      <c r="DX224" s="41">
        <f>IF(AW224="","",IF(成就内容!AN$125&lt;&gt;"",MAX(ROUNDUP(SMALL(AW$224:AW$273,$L224)/10000,0)*10000,0),0))</f>
        <v>0</v>
      </c>
      <c r="DY224" s="41">
        <f>IF(AX224="","",IF(成就内容!AO$125&lt;&gt;"",MAX(ROUNDUP(SMALL(AX$224:AX$273,$L224)/10000,0)*10000,0),0))</f>
        <v>0</v>
      </c>
      <c r="DZ224" s="41">
        <f>IF(AY224="","",IF(成就内容!AP$125&lt;&gt;"",MAX(ROUNDUP(SMALL(AY$224:AY$273,$L224)/10000,0)*10000,0),0))</f>
        <v>0</v>
      </c>
      <c r="EA224" s="41">
        <f>IF(AZ224="","",IF(成就内容!AQ$125&lt;&gt;"",MAX(ROUNDUP(SMALL(AZ$224:AZ$273,$L224)/10000,0)*10000,0),0))</f>
        <v>0</v>
      </c>
      <c r="EB224" s="41">
        <f>IF(BA224="","",IF(成就内容!AR$125&lt;&gt;"",MAX(ROUNDUP(SMALL(BA$224:BA$273,$L224)/10000,0)*10000,0),0))</f>
        <v>0</v>
      </c>
      <c r="EC224" s="41">
        <f>IF(BB224="","",IF(成就内容!AS$125&lt;&gt;"",MAX(ROUNDUP(SMALL(BB$224:BB$273,$L224)/10000,0)*10000,0),0))</f>
        <v>0</v>
      </c>
      <c r="ED224" s="41">
        <f>IF(BC224="","",IF(成就内容!AT$125&lt;&gt;"",MAX(ROUNDUP(SMALL(BC$224:BC$273,$L224)/10000,0)*10000,0),0))</f>
        <v>0</v>
      </c>
      <c r="EE224" s="41">
        <f>IF(BD224="","",IF(成就内容!AU$125&lt;&gt;"",MAX(ROUNDUP(SMALL(BD$224:BD$273,$L224)/10000,0)*10000,0),0))</f>
        <v>0</v>
      </c>
      <c r="EF224" s="41">
        <f>IF(BE224="","",IF(成就内容!AV$125&lt;&gt;"",MAX(ROUNDUP(SMALL(BE$224:BE$273,$L224)/10000,0)*10000,0),0))</f>
        <v>0</v>
      </c>
      <c r="EG224" s="41">
        <f>IF(BF224="","",IF(成就内容!AW$125&lt;&gt;"",MAX(ROUNDUP(SMALL(BF$224:BF$273,$L224)/10000,0)*10000,0),0))</f>
        <v>0</v>
      </c>
      <c r="EH224" s="41">
        <f>IF(BG224="","",IF(成就内容!AX$125&lt;&gt;"",MAX(ROUNDUP(SMALL(BG$224:BG$273,$L224)/10000,0)*10000,0),0))</f>
        <v>0</v>
      </c>
      <c r="EI224" s="41">
        <f>IF(BH224="","",IF(成就内容!AY$125&lt;&gt;"",MAX(ROUNDUP(SMALL(BH$224:BH$273,$L224)/10000,0)*10000,0),0))</f>
        <v>0</v>
      </c>
      <c r="EJ224" s="41">
        <f>IF(BI224="","",IF(成就内容!AZ$125&lt;&gt;"",MAX(ROUNDUP(SMALL(BI$224:BI$273,$L224)/10000,0)*10000,0),0))</f>
        <v>0</v>
      </c>
      <c r="EK224" s="41">
        <f>IF(BJ224="","",IF(成就内容!BA$125&lt;&gt;"",MAX(ROUNDUP(SMALL(BJ$224:BJ$273,$L224)/10000,0)*10000,0),0))</f>
        <v>0</v>
      </c>
      <c r="EL224" s="41">
        <f>IF(BK224="","",IF(成就内容!BB$125&lt;&gt;"",MAX(ROUNDUP(SMALL(BK$224:BK$273,$L224)/10000,0)*10000,0),0))</f>
        <v>110000</v>
      </c>
      <c r="EM224" s="41">
        <f>IF(BL224="","",IF(成就内容!BC$125&lt;&gt;"",MAX(ROUNDUP(SMALL(BL$224:BL$273,$L224)/10000,0)*10000,0),0))</f>
        <v>0</v>
      </c>
      <c r="EN224" s="41">
        <f>IF(BM224="","",IF(成就内容!BD$125&lt;&gt;"",MAX(ROUNDUP(SMALL(BM$224:BM$273,$L224)/10000,0)*10000,0),0))</f>
        <v>0</v>
      </c>
      <c r="EO224" s="41">
        <f>IF(BN224="","",IF(成就内容!BE$125&lt;&gt;"",MAX(ROUNDUP(SMALL(BN$224:BN$273,$L224)/10000,0)*10000,0),0))</f>
        <v>0</v>
      </c>
      <c r="EP224" s="41">
        <f>IF(BO224="","",IF(成就内容!BF$125&lt;&gt;"",MAX(ROUNDUP(SMALL(BO$224:BO$273,$L224)/10000,0)*10000,0),0))</f>
        <v>0</v>
      </c>
      <c r="EQ224" s="41">
        <f>IF(BP224="","",IF(成就内容!BG$125&lt;&gt;"",MAX(ROUNDUP(SMALL(BP$224:BP$273,$L224)/10000,0)*10000,0),0))</f>
        <v>0</v>
      </c>
      <c r="ER224" s="46">
        <v>10000</v>
      </c>
      <c r="ES224" s="41" t="str">
        <f>IF(BR224="","",IF(成就内容!BI$125&lt;&gt;"",MAX(ROUNDUP(SMALL(BR$224:BR$273,$L224)/10000,0)*10000,0),0))</f>
        <v/>
      </c>
      <c r="ET224" s="41">
        <f>IF(BS224="","",IF(成就内容!BJ$125&lt;&gt;"",MAX(ROUNDUP(SMALL(BS$224:BS$273,$L224)/10000,0)*10000,0),0))</f>
        <v>0</v>
      </c>
      <c r="EU224" s="41">
        <f>IF(BT224="","",IF(成就内容!BK$125&lt;&gt;"",MAX(ROUNDUP(SMALL(BT$224:BT$273,$L224)/10000,0)*10000,0),0))</f>
        <v>0</v>
      </c>
      <c r="EV224" s="41">
        <f>IF(BU224="","",IF(成就内容!BL$125&lt;&gt;"",MAX(ROUNDUP(SMALL(BU$224:BU$273,$L224)/10000,0)*10000,0),0))</f>
        <v>0</v>
      </c>
      <c r="EW224" s="41">
        <f>IF(BV224="","",IF(成就内容!BM$125&lt;&gt;"",MAX(ROUNDUP(SMALL(BV$224:BV$273,$L224)/10000,0)*10000,0),0))</f>
        <v>0</v>
      </c>
      <c r="EX224" s="41">
        <f>IF(BW224="","",IF(成就内容!BN$125&lt;&gt;"",MAX(ROUNDUP(SMALL(BW$224:BW$273,$L224)/10000,0)*10000,0),0))</f>
        <v>0</v>
      </c>
      <c r="EY224" s="41">
        <f>IF(BX224="","",IF(成就内容!BO$125&lt;&gt;"",MAX(ROUNDUP(SMALL(BX$224:BX$273,$L224)/10000,0)*10000,0),0))</f>
        <v>0</v>
      </c>
      <c r="EZ224" s="41">
        <f>IF(BY224="","",IF(成就内容!BP$125&lt;&gt;"",MAX(ROUNDUP(SMALL(BY$224:BY$273,$L224)/10000,0)*10000,0),0))</f>
        <v>0</v>
      </c>
      <c r="FA224" s="41">
        <f>IF(BZ224="","",IF(成就内容!BQ$125&lt;&gt;"",MAX(ROUNDUP(SMALL(BZ$224:BZ$273,$L224)/10000,0)*10000,0),0))</f>
        <v>0</v>
      </c>
      <c r="FB224" s="41">
        <f>IF(CA224="","",IF(成就内容!BR$125&lt;&gt;"",MAX(ROUNDUP(SMALL(CA$224:CA$273,$L224)/10000,0)*10000,0),0))</f>
        <v>0</v>
      </c>
      <c r="FC224" s="41">
        <f>IF(CB224="","",IF(成就内容!BS$125&lt;&gt;"",MAX(ROUNDUP(SMALL(CB$224:CB$273,$L224)/10000,0)*10000,0),0))</f>
        <v>0</v>
      </c>
      <c r="FD224" s="41">
        <f>IF(CC224="","",IF(成就内容!BT$125&lt;&gt;"",MAX(ROUNDUP(SMALL(CC$224:CC$273,$L224)/10000,0)*10000,0),0))</f>
        <v>0</v>
      </c>
      <c r="FE224" s="41">
        <f>IF(CD224="","",IF(成就内容!BU$125&lt;&gt;"",MAX(ROUNDUP(SMALL(CD$224:CD$273,$L224)/10000,0)*10000,0),0))</f>
        <v>0</v>
      </c>
      <c r="FF224" s="41" t="str">
        <f>IF(CE224="","",IF(成就内容!BV$125&lt;&gt;"",MAX(ROUNDUP(SMALL(CE$224:CE$273,$L224)/10000,0)*10000,0),0))</f>
        <v/>
      </c>
      <c r="FG224" s="41">
        <f>IF(CF224="","",IF(成就内容!BW$125&lt;&gt;"",MAX(ROUNDUP(SMALL(CF$224:CF$273,$L224)/10000,0)*10000,0),0))</f>
        <v>0</v>
      </c>
      <c r="FH224" s="41">
        <f>IF(CG224="","",IF(成就内容!BX$125&lt;&gt;"",MAX(ROUNDUP(SMALL(CG$224:CG$273,$L224)/10000,0)*10000,0),0))</f>
        <v>0</v>
      </c>
      <c r="FI224" s="41">
        <f>IF(CH224="","",IF(成就内容!BY$125&lt;&gt;"",MAX(ROUNDUP(SMALL(CH$224:CH$273,$L224)/10000,0)*10000,0),0))</f>
        <v>0</v>
      </c>
      <c r="FJ224" s="41">
        <f>IF(CI224="","",IF(成就内容!BZ$125&lt;&gt;"",MAX(ROUNDUP(SMALL(CI$224:CI$273,$L224)/10000,0)*10000,0),0))</f>
        <v>0</v>
      </c>
    </row>
    <row r="225" spans="12:166" x14ac:dyDescent="0.15">
      <c r="L225" s="25">
        <v>2</v>
      </c>
      <c r="M225" s="41">
        <f>IF(成就内容!D8="","",INDEX($G$4:$G$178*成就内容!D$125/SUM(成就内容!$D$125:$BZ$125),成就内容!D64,1)-SUM(M$224:M224))</f>
        <v>0</v>
      </c>
      <c r="N225" s="41" t="str">
        <f>IF(成就内容!E8="","",INDEX($G$4:$G$178*成就内容!E$125/SUM(成就内容!$D$125:$BZ$125),成就内容!E64,1)-SUM(N$224:N224))</f>
        <v/>
      </c>
      <c r="O225" s="41">
        <f>IF(成就内容!F8="","",INDEX($G$4:$G$178*成就内容!F$125/SUM(成就内容!$D$125:$BZ$125),成就内容!F64,1)-SUM(O$224:O224))</f>
        <v>0</v>
      </c>
      <c r="P225" s="41" t="str">
        <f>IF(成就内容!G8="","",INDEX($G$4:$G$178*成就内容!G$125/SUM(成就内容!$D$125:$BZ$125),成就内容!G64,1)-SUM(P$224:P224))</f>
        <v/>
      </c>
      <c r="Q225" s="41">
        <f>IF(成就内容!H8="","",INDEX($G$4:$G$178*成就内容!H$125/SUM(成就内容!$D$125:$BZ$125),成就内容!H64,1)-SUM(Q$224:Q224))</f>
        <v>0</v>
      </c>
      <c r="R225" s="41">
        <f>IF(成就内容!I8="","",INDEX($G$4:$G$178*成就内容!I$125/SUM(成就内容!$D$125:$BZ$125),成就内容!I64,1)-SUM(R$224:R224))</f>
        <v>0</v>
      </c>
      <c r="S225" s="41">
        <f>IF(成就内容!J8="","",INDEX($G$4:$G$178*成就内容!J$125/SUM(成就内容!$D$125:$BZ$125),成就内容!J64,1)-SUM(S$224:S224))</f>
        <v>0</v>
      </c>
      <c r="T225" s="41">
        <f>IF(成就内容!K8="","",INDEX($G$4:$G$178*成就内容!K$125/SUM(成就内容!$D$125:$BZ$125),成就内容!K64,1)-SUM(T$224:T224))</f>
        <v>0</v>
      </c>
      <c r="U225" s="41">
        <f>IF(成就内容!L8="","",INDEX($G$4:$G$178*成就内容!L$125/SUM(成就内容!$D$125:$BZ$125),成就内容!L64,1)-SUM(U$224:U224))</f>
        <v>0</v>
      </c>
      <c r="V225" s="41">
        <f>IF(成就内容!M8="","",INDEX($G$4:$G$178*成就内容!M$125/SUM(成就内容!$D$125:$BZ$125),成就内容!M64,1)-SUM(V$224:V224))</f>
        <v>0</v>
      </c>
      <c r="W225" s="41">
        <f>IF(成就内容!N8="","",INDEX($G$4:$G$178*成就内容!N$125/SUM(成就内容!$D$125:$BZ$125),成就内容!N64,1)-SUM(W$224:W224))</f>
        <v>1169230.769230769</v>
      </c>
      <c r="X225" s="41">
        <f>IF(成就内容!O8="","",INDEX($G$4:$G$178*成就内容!O$125/SUM(成就内容!$D$125:$BZ$125),成就内容!O64,1)-SUM(X$224:X224))</f>
        <v>0</v>
      </c>
      <c r="Y225" s="41">
        <f>IF(成就内容!P8="","",INDEX($G$4:$G$178*成就内容!P$125/SUM(成就内容!$D$125:$BZ$125),成就内容!P64,1)-SUM(Y$224:Y224))</f>
        <v>0</v>
      </c>
      <c r="Z225" s="41">
        <f>IF(成就内容!Q8="","",INDEX($G$4:$G$178*成就内容!Q$125/SUM(成就内容!$D$125:$BZ$125),成就内容!Q64,1)-SUM(Z$224:Z224))</f>
        <v>0</v>
      </c>
      <c r="AA225" s="41">
        <f>IF(成就内容!R8="","",INDEX($G$4:$G$178*成就内容!R$125/SUM(成就内容!$D$125:$BZ$125),成就内容!R64,1)-SUM(AA$224:AA224))</f>
        <v>0</v>
      </c>
      <c r="AB225" s="41">
        <f>IF(成就内容!S8="","",INDEX($G$4:$G$178*成就内容!S$125/SUM(成就内容!$D$125:$BZ$125),成就内容!S64,1)-SUM(AB$224:AB224))</f>
        <v>0</v>
      </c>
      <c r="AC225" s="41">
        <f>IF(成就内容!T8="","",INDEX($G$4:$G$178*成就内容!T$125/SUM(成就内容!$D$125:$BZ$125),成就内容!T64,1)-SUM(AC$224:AC224))</f>
        <v>0</v>
      </c>
      <c r="AD225" s="41">
        <f>IF(成就内容!U8="","",INDEX($G$4:$G$178*成就内容!U$125/SUM(成就内容!$D$125:$BZ$125),成就内容!U64,1)-SUM(AD$224:AD224))</f>
        <v>0</v>
      </c>
      <c r="AE225" s="41">
        <f>IF(成就内容!V8="","",INDEX($G$4:$G$178*成就内容!V$125/SUM(成就内容!$D$125:$BZ$125),成就内容!V64,1)-SUM(AE$224:AE224))</f>
        <v>0</v>
      </c>
      <c r="AF225" s="41">
        <f>IF(成就内容!W8="","",INDEX($G$4:$G$178*成就内容!W$125/SUM(成就内容!$D$125:$BZ$125),成就内容!W64,1)-SUM(AF$224:AF224))</f>
        <v>1169230.769230769</v>
      </c>
      <c r="AG225" s="41">
        <f>IF(成就内容!X8="","",INDEX($G$4:$G$178*成就内容!X$125/SUM(成就内容!$D$125:$BZ$125),成就内容!X64,1)-SUM(AG$224:AG224))</f>
        <v>0</v>
      </c>
      <c r="AH225" s="41">
        <f>IF(成就内容!Y8="","",INDEX($G$4:$G$178*成就内容!Y$125/SUM(成就内容!$D$125:$BZ$125),成就内容!Y64,1)-SUM(AH$224:AH224))</f>
        <v>0</v>
      </c>
      <c r="AI225" s="41" t="str">
        <f>IF(成就内容!Z8="","",INDEX($G$4:$G$178*成就内容!Z$125/SUM(成就内容!$D$125:$BZ$125),成就内容!Z64,1)-SUM(AI$224:AI224))</f>
        <v/>
      </c>
      <c r="AJ225" s="41">
        <f>IF(成就内容!AA8="","",INDEX($G$4:$G$178*成就内容!AA$125/SUM(成就内容!$D$125:$BZ$125),成就内容!AA64,1)-SUM(AJ$224:AJ224))</f>
        <v>0</v>
      </c>
      <c r="AK225" s="41">
        <f>IF(成就内容!AB8="","",INDEX($G$4:$G$178*成就内容!AB$125/SUM(成就内容!$D$125:$BZ$125),成就内容!AB64,1)-SUM(AK$224:AK224))</f>
        <v>0</v>
      </c>
      <c r="AL225" s="41">
        <f>IF(成就内容!AC8="","",INDEX($G$4:$G$178*成就内容!AC$125/SUM(成就内容!$D$125:$BZ$125),成就内容!AC64,1)-SUM(AL$224:AL224))</f>
        <v>0</v>
      </c>
      <c r="AM225" s="41">
        <f>IF(成就内容!AD8="","",INDEX($G$4:$G$178*成就内容!AD$125/SUM(成就内容!$D$125:$BZ$125),成就内容!AD64,1)-SUM(AM$224:AM224))</f>
        <v>0</v>
      </c>
      <c r="AN225" s="41">
        <f>IF(成就内容!AE8="","",INDEX($G$4:$G$178*成就内容!AE$125/SUM(成就内容!$D$125:$BZ$125),成就内容!AE64,1)-SUM(AN$224:AN224))</f>
        <v>0</v>
      </c>
      <c r="AO225" s="41">
        <f>IF(成就内容!AF8="","",INDEX($G$4:$G$178*成就内容!AF$125/SUM(成就内容!$D$125:$BZ$125),成就内容!AF64,1)-SUM(AO$224:AO224))</f>
        <v>0</v>
      </c>
      <c r="AP225" s="41">
        <f>IF(成就内容!AG8="","",INDEX($G$4:$G$178*成就内容!AG$125/SUM(成就内容!$D$125:$BZ$125),成就内容!AG64,1)-SUM(AP$224:AP224))</f>
        <v>0</v>
      </c>
      <c r="AQ225" s="41">
        <f>IF(成就内容!AH8="","",INDEX($G$4:$G$178*成就内容!AH$125/SUM(成就内容!$D$125:$BZ$125),成就内容!AH64,1)-SUM(AQ$224:AQ224))</f>
        <v>0</v>
      </c>
      <c r="AR225" s="41">
        <f>IF(成就内容!AI8="","",INDEX($G$4:$G$178*成就内容!AI$125/SUM(成就内容!$D$125:$BZ$125),成就内容!AI64,1)-SUM(AR$224:AR224))</f>
        <v>0</v>
      </c>
      <c r="AS225" s="41">
        <f>IF(成就内容!AJ8="","",INDEX($G$4:$G$178*成就内容!AJ$125/SUM(成就内容!$D$125:$BZ$125),成就内容!AJ64,1)-SUM(AS$224:AS224))</f>
        <v>0</v>
      </c>
      <c r="AT225" s="41" t="str">
        <f>IF(成就内容!AK8="","",INDEX($G$4:$G$178*成就内容!AK$125/SUM(成就内容!$D$125:$BZ$125),成就内容!AK64,1)-SUM(AT$224:AT224))</f>
        <v/>
      </c>
      <c r="AU225" s="41" t="str">
        <f>IF(成就内容!AL8="","",INDEX($G$4:$G$178*成就内容!AL$125/SUM(成就内容!$D$125:$BZ$125),成就内容!AL64,1)-SUM(AU$224:AU224))</f>
        <v/>
      </c>
      <c r="AV225" s="41">
        <f>IF(成就内容!AM8="","",INDEX($G$4:$G$178*成就内容!AM$125/SUM(成就内容!$D$125:$BZ$125),成就内容!AM64,1)-SUM(AV$224:AV224))</f>
        <v>0</v>
      </c>
      <c r="AW225" s="41">
        <f>IF(成就内容!AN8="","",INDEX($G$4:$G$178*成就内容!AN$125/SUM(成就内容!$D$125:$BZ$125),成就内容!AN64,1)-SUM(AW$224:AW224))</f>
        <v>0</v>
      </c>
      <c r="AX225" s="41">
        <f>IF(成就内容!AO8="","",INDEX($G$4:$G$178*成就内容!AO$125/SUM(成就内容!$D$125:$BZ$125),成就内容!AO64,1)-SUM(AX$224:AX224))</f>
        <v>0</v>
      </c>
      <c r="AY225" s="41">
        <f>IF(成就内容!AP8="","",INDEX($G$4:$G$178*成就内容!AP$125/SUM(成就内容!$D$125:$BZ$125),成就内容!AP64,1)-SUM(AY$224:AY224))</f>
        <v>0</v>
      </c>
      <c r="AZ225" s="41">
        <f>IF(成就内容!AQ8="","",INDEX($G$4:$G$178*成就内容!AQ$125/SUM(成就内容!$D$125:$BZ$125),成就内容!AQ64,1)-SUM(AZ$224:AZ224))</f>
        <v>0</v>
      </c>
      <c r="BA225" s="41">
        <f>IF(成就内容!AR8="","",INDEX($G$4:$G$178*成就内容!AR$125/SUM(成就内容!$D$125:$BZ$125),成就内容!AR64,1)-SUM(BA$224:BA224))</f>
        <v>0</v>
      </c>
      <c r="BB225" s="41">
        <f>IF(成就内容!AS8="","",INDEX($G$4:$G$178*成就内容!AS$125/SUM(成就内容!$D$125:$BZ$125),成就内容!AS64,1)-SUM(BB$224:BB224))</f>
        <v>0</v>
      </c>
      <c r="BC225" s="41">
        <f>IF(成就内容!AT8="","",INDEX($G$4:$G$178*成就内容!AT$125/SUM(成就内容!$D$125:$BZ$125),成就内容!AT64,1)-SUM(BC$224:BC224))</f>
        <v>0</v>
      </c>
      <c r="BD225" s="41">
        <f>IF(成就内容!AU8="","",INDEX($G$4:$G$178*成就内容!AU$125/SUM(成就内容!$D$125:$BZ$125),成就内容!AU64,1)-SUM(BD$224:BD224))</f>
        <v>0</v>
      </c>
      <c r="BE225" s="41">
        <f>IF(成就内容!AV8="","",INDEX($G$4:$G$178*成就内容!AV$125/SUM(成就内容!$D$125:$BZ$125),成就内容!AV64,1)-SUM(BE$224:BE224))</f>
        <v>0</v>
      </c>
      <c r="BF225" s="41">
        <f>IF(成就内容!AW8="","",INDEX($G$4:$G$178*成就内容!AW$125/SUM(成就内容!$D$125:$BZ$125),成就内容!AW64,1)-SUM(BF$224:BF224))</f>
        <v>0</v>
      </c>
      <c r="BG225" s="41">
        <f>IF(成就内容!AX8="","",INDEX($G$4:$G$178*成就内容!AX$125/SUM(成就内容!$D$125:$BZ$125),成就内容!AX64,1)-SUM(BG$224:BG224))</f>
        <v>0</v>
      </c>
      <c r="BH225" s="41">
        <f>IF(成就内容!AY8="","",INDEX($G$4:$G$178*成就内容!AY$125/SUM(成就内容!$D$125:$BZ$125),成就内容!AY64,1)-SUM(BH$224:BH224))</f>
        <v>0</v>
      </c>
      <c r="BI225" s="41">
        <f>IF(成就内容!AZ8="","",INDEX($G$4:$G$178*成就内容!AZ$125/SUM(成就内容!$D$125:$BZ$125),成就内容!AZ64,1)-SUM(BI$224:BI224))</f>
        <v>0</v>
      </c>
      <c r="BJ225" s="41">
        <f>IF(成就内容!BA8="","",INDEX($G$4:$G$178*成就内容!BA$125/SUM(成就内容!$D$125:$BZ$125),成就内容!BA64,1)-SUM(BJ$224:BJ224))</f>
        <v>0</v>
      </c>
      <c r="BK225" s="41">
        <f>IF(成就内容!BB8="","",INDEX($G$4:$G$178*成就内容!BB$125/SUM(成就内容!$D$125:$BZ$125),成就内容!BB64,1)-SUM(BK$224:BK224))</f>
        <v>1169230.769230769</v>
      </c>
      <c r="BL225" s="41">
        <f>IF(成就内容!BC8="","",INDEX($G$4:$G$178*成就内容!BC$125/SUM(成就内容!$D$125:$BZ$125),成就内容!BC64,1)-SUM(BL$224:BL224))</f>
        <v>0</v>
      </c>
      <c r="BM225" s="41">
        <f>IF(成就内容!BD8="","",INDEX($G$4:$G$178*成就内容!BD$125/SUM(成就内容!$D$125:$BZ$125),成就内容!BD64,1)-SUM(BM$224:BM224))</f>
        <v>0</v>
      </c>
      <c r="BN225" s="41">
        <f>IF(成就内容!BE8="","",INDEX($G$4:$G$178*成就内容!BE$125/SUM(成就内容!$D$125:$BZ$125),成就内容!BE64,1)-SUM(BN$224:BN224))</f>
        <v>0</v>
      </c>
      <c r="BO225" s="41">
        <f>IF(成就内容!BF8="","",INDEX($G$4:$G$178*成就内容!BF$125/SUM(成就内容!$D$125:$BZ$125),成就内容!BF64,1)-SUM(BO$224:BO224))</f>
        <v>0</v>
      </c>
      <c r="BP225" s="41">
        <f>IF(成就内容!BG8="","",INDEX($G$4:$G$178*成就内容!BG$125/SUM(成就内容!$D$125:$BZ$125),成就内容!BG64,1)-SUM(BP$224:BP224))</f>
        <v>0</v>
      </c>
      <c r="BQ225" s="41">
        <f>IF(成就内容!BH8="","",INDEX($G$4:$G$178*成就内容!BH$125/SUM(成就内容!$D$125:$BZ$125),成就内容!BH64,1)-SUM(BQ$224:BQ224))</f>
        <v>1169230.769230769</v>
      </c>
      <c r="BR225" s="41" t="str">
        <f>IF(成就内容!BI8="","",INDEX($G$4:$G$178*成就内容!BI$125/SUM(成就内容!$D$125:$BZ$125),成就内容!BI64,1)-SUM(BR$224:BR224))</f>
        <v/>
      </c>
      <c r="BS225" s="41">
        <f>IF(成就内容!BJ8="","",INDEX($G$4:$G$178*成就内容!BJ$125/SUM(成就内容!$D$125:$BZ$125),成就内容!BJ64,1)-SUM(BS$224:BS224))</f>
        <v>0</v>
      </c>
      <c r="BT225" s="41">
        <f>IF(成就内容!BK8="","",INDEX($G$4:$G$178*成就内容!BK$125/SUM(成就内容!$D$125:$BZ$125),成就内容!BK64,1)-SUM(BT$224:BT224))</f>
        <v>0</v>
      </c>
      <c r="BU225" s="41">
        <f>IF(成就内容!BL8="","",INDEX($G$4:$G$178*成就内容!BL$125/SUM(成就内容!$D$125:$BZ$125),成就内容!BL64,1)-SUM(BU$224:BU224))</f>
        <v>0</v>
      </c>
      <c r="BV225" s="41">
        <f>IF(成就内容!BM8="","",INDEX($G$4:$G$178*成就内容!BM$125/SUM(成就内容!$D$125:$BZ$125),成就内容!BM64,1)-SUM(BV$224:BV224))</f>
        <v>0</v>
      </c>
      <c r="BW225" s="41">
        <f>IF(成就内容!BN8="","",INDEX($G$4:$G$178*成就内容!BN$125/SUM(成就内容!$D$125:$BZ$125),成就内容!BN64,1)-SUM(BW$224:BW224))</f>
        <v>0</v>
      </c>
      <c r="BX225" s="41">
        <f>IF(成就内容!BO8="","",INDEX($G$4:$G$178*成就内容!BO$125/SUM(成就内容!$D$125:$BZ$125),成就内容!BO64,1)-SUM(BX$224:BX224))</f>
        <v>0</v>
      </c>
      <c r="BY225" s="41">
        <f>IF(成就内容!BP8="","",INDEX($G$4:$G$178*成就内容!BP$125/SUM(成就内容!$D$125:$BZ$125),成就内容!BP64,1)-SUM(BY$224:BY224))</f>
        <v>0</v>
      </c>
      <c r="BZ225" s="41">
        <f>IF(成就内容!BQ8="","",INDEX($G$4:$G$178*成就内容!BQ$125/SUM(成就内容!$D$125:$BZ$125),成就内容!BQ64,1)-SUM(BZ$224:BZ224))</f>
        <v>0</v>
      </c>
      <c r="CA225" s="41">
        <f>IF(成就内容!BR8="","",INDEX($G$4:$G$178*成就内容!BR$125/SUM(成就内容!$D$125:$BZ$125),成就内容!BR64,1)-SUM(CA$224:CA224))</f>
        <v>0</v>
      </c>
      <c r="CB225" s="41">
        <f>IF(成就内容!BS8="","",INDEX($G$4:$G$178*成就内容!BS$125/SUM(成就内容!$D$125:$BZ$125),成就内容!BS64,1)-SUM(CB$224:CB224))</f>
        <v>0</v>
      </c>
      <c r="CC225" s="41">
        <f>IF(成就内容!BT8="","",INDEX($G$4:$G$178*成就内容!BT$125/SUM(成就内容!$D$125:$BZ$125),成就内容!BT64,1)-SUM(CC$224:CC224))</f>
        <v>0</v>
      </c>
      <c r="CD225" s="41">
        <f>IF(成就内容!BU8="","",INDEX($G$4:$G$178*成就内容!BU$125/SUM(成就内容!$D$125:$BZ$125),成就内容!BU64,1)-SUM(CD$224:CD224))</f>
        <v>0</v>
      </c>
      <c r="CE225" s="41" t="str">
        <f>IF(成就内容!BV8="","",INDEX($G$4:$G$178*成就内容!BV$125/SUM(成就内容!$D$125:$BZ$125),成就内容!BV64,1)-SUM(CE$224:CE224))</f>
        <v/>
      </c>
      <c r="CF225" s="41">
        <f>IF(成就内容!BW8="","",INDEX($G$4:$G$178*成就内容!BW$125/SUM(成就内容!$D$125:$BZ$125),成就内容!BW64,1)-SUM(CF$224:CF224))</f>
        <v>0</v>
      </c>
      <c r="CG225" s="41">
        <f>IF(成就内容!BX8="","",INDEX($G$4:$G$178*成就内容!BX$125/SUM(成就内容!$D$125:$BZ$125),成就内容!BX64,1)-SUM(CG$224:CG224))</f>
        <v>0</v>
      </c>
      <c r="CH225" s="41">
        <f>IF(成就内容!BY8="","",INDEX($G$4:$G$178*成就内容!BY$125/SUM(成就内容!$D$125:$BZ$125),成就内容!BY64,1)-SUM(CH$224:CH224))</f>
        <v>0</v>
      </c>
      <c r="CI225" s="41">
        <f>IF(成就内容!BZ8="","",INDEX($G$4:$G$178*成就内容!BZ$125/SUM(成就内容!$D$125:$BZ$125),成就内容!BZ64,1)-SUM(CI$224:CI224))</f>
        <v>0</v>
      </c>
      <c r="CM225" s="43">
        <v>2</v>
      </c>
      <c r="CN225" s="41">
        <f>IF(M225="","",IF(成就内容!D$125&lt;&gt;"",MAX(ROUNDUP(SMALL(M$224:M$273,$L225)/10000,0)*10000,0),0))</f>
        <v>0</v>
      </c>
      <c r="CO225" s="41" t="str">
        <f>IF(N225="","",IF(成就内容!E$125&lt;&gt;"",MAX(ROUNDUP(SMALL(N$224:N$273,$L225)/10000,0)*10000,0),0))</f>
        <v/>
      </c>
      <c r="CP225" s="41">
        <f>IF(O225="","",IF(成就内容!F$125&lt;&gt;"",MAX(ROUNDUP(SMALL(O$224:O$273,$L225)/10000,0)*10000,0),0))</f>
        <v>0</v>
      </c>
      <c r="CQ225" s="41" t="str">
        <f>IF(P225="","",IF(成就内容!G$125&lt;&gt;"",MAX(ROUNDUP(SMALL(P$224:P$273,$L225)/10000,0)*10000,0),0))</f>
        <v/>
      </c>
      <c r="CR225" s="41">
        <f>IF(Q225="","",IF(成就内容!H$125&lt;&gt;"",MAX(ROUNDUP(SMALL(Q$224:Q$273,$L225)/10000,0)*10000,0),0))</f>
        <v>0</v>
      </c>
      <c r="CS225" s="41">
        <f>IF(R225="","",IF(成就内容!I$125&lt;&gt;"",MAX(ROUNDUP(SMALL(R$224:R$273,$L225)/10000,0)*10000,0),0))</f>
        <v>0</v>
      </c>
      <c r="CT225" s="41">
        <f>IF(S225="","",IF(成就内容!J$125&lt;&gt;"",MAX(ROUNDUP(SMALL(S$224:S$273,$L225)/10000,0)*10000,0),0))</f>
        <v>0</v>
      </c>
      <c r="CU225" s="41">
        <f>IF(T225="","",IF(成就内容!K$125&lt;&gt;"",MAX(ROUNDUP(SMALL(T$224:T$273,$L225)/10000,0)*10000,0),0))</f>
        <v>0</v>
      </c>
      <c r="CV225" s="41">
        <f>IF(U225="","",IF(成就内容!L$125&lt;&gt;"",MAX(ROUNDUP(SMALL(U$224:U$273,$L225)/10000,0)*10000,0),0))</f>
        <v>0</v>
      </c>
      <c r="CW225" s="41">
        <f>IF(V225="","",IF(成就内容!M$125&lt;&gt;"",MAX(ROUNDUP(SMALL(V$224:V$273,$L225)/10000,0)*10000,0),0))</f>
        <v>0</v>
      </c>
      <c r="CX225" s="41">
        <f>IF(W225="","",IF(成就内容!N$125&lt;&gt;"",MAX(ROUNDUP(SMALL(W$224:W$273,$L225)/10000,0)*10000,0),0))</f>
        <v>1170000</v>
      </c>
      <c r="CY225" s="41">
        <f>IF(X225="","",IF(成就内容!O$125&lt;&gt;"",MAX(ROUNDUP(SMALL(X$224:X$273,$L225)/10000,0)*10000,0),0))</f>
        <v>0</v>
      </c>
      <c r="CZ225" s="41">
        <f>IF(Y225="","",IF(成就内容!P$125&lt;&gt;"",MAX(ROUNDUP(SMALL(Y$224:Y$273,$L225)/10000,0)*10000,0),0))</f>
        <v>0</v>
      </c>
      <c r="DA225" s="41">
        <f>IF(Z225="","",IF(成就内容!Q$125&lt;&gt;"",MAX(ROUNDUP(SMALL(Z$224:Z$273,$L225)/10000,0)*10000,0),0))</f>
        <v>0</v>
      </c>
      <c r="DB225" s="41">
        <f>IF(AA225="","",IF(成就内容!R$125&lt;&gt;"",MAX(ROUNDUP(SMALL(AA$224:AA$273,$L225)/10000,0)*10000,0),0))</f>
        <v>0</v>
      </c>
      <c r="DC225" s="41">
        <f>IF(AB225="","",IF(成就内容!S$125&lt;&gt;"",MAX(ROUNDUP(SMALL(AB$224:AB$273,$L225)/10000,0)*10000,0),0))</f>
        <v>0</v>
      </c>
      <c r="DD225" s="41">
        <f>IF(AC225="","",IF(成就内容!T$125&lt;&gt;"",MAX(ROUNDUP(SMALL(AC$224:AC$273,$L225)/10000,0)*10000,0),0))</f>
        <v>0</v>
      </c>
      <c r="DE225" s="41">
        <f>IF(AD225="","",IF(成就内容!U$125&lt;&gt;"",MAX(ROUNDUP(SMALL(AD$224:AD$273,$L225)/10000,0)*10000,0),0))</f>
        <v>0</v>
      </c>
      <c r="DF225" s="41">
        <f>IF(AE225="","",IF(成就内容!V$125&lt;&gt;"",MAX(ROUNDUP(SMALL(AE$224:AE$273,$L225)/10000,0)*10000,0),0))</f>
        <v>0</v>
      </c>
      <c r="DG225" s="41">
        <f>IF(AF225="","",IF(成就内容!W$125&lt;&gt;"",MAX(ROUNDUP(SMALL(AF$224:AF$273,$L225)/10000,0)*10000,0),0))</f>
        <v>1170000</v>
      </c>
      <c r="DH225" s="41">
        <f>IF(AG225="","",IF(成就内容!X$125&lt;&gt;"",MAX(ROUNDUP(SMALL(AG$224:AG$273,$L225)/10000,0)*10000,0),0))</f>
        <v>0</v>
      </c>
      <c r="DI225" s="41">
        <f>IF(AH225="","",IF(成就内容!Y$125&lt;&gt;"",MAX(ROUNDUP(SMALL(AH$224:AH$273,$L225)/10000,0)*10000,0),0))</f>
        <v>0</v>
      </c>
      <c r="DJ225" s="41" t="str">
        <f>IF(AI225="","",IF(成就内容!Z$125&lt;&gt;"",MAX(ROUNDUP(SMALL(AI$224:AI$273,$L225)/10000,0)*10000,0),0))</f>
        <v/>
      </c>
      <c r="DK225" s="41">
        <f>IF(AJ225="","",IF(成就内容!AA$125&lt;&gt;"",MAX(ROUNDUP(SMALL(AJ$224:AJ$273,$L225)/10000,0)*10000,0),0))</f>
        <v>0</v>
      </c>
      <c r="DL225" s="41">
        <f>IF(AK225="","",IF(成就内容!AB$125&lt;&gt;"",MAX(ROUNDUP(SMALL(AK$224:AK$273,$L225)/10000,0)*10000,0),0))</f>
        <v>0</v>
      </c>
      <c r="DM225" s="41">
        <f>IF(AL225="","",IF(成就内容!AC$125&lt;&gt;"",MAX(ROUNDUP(SMALL(AL$224:AL$273,$L225)/10000,0)*10000,0),0))</f>
        <v>0</v>
      </c>
      <c r="DN225" s="41">
        <f>IF(AM225="","",IF(成就内容!AD$125&lt;&gt;"",MAX(ROUNDUP(SMALL(AM$224:AM$273,$L225)/10000,0)*10000,0),0))</f>
        <v>0</v>
      </c>
      <c r="DO225" s="41">
        <f>IF(AN225="","",IF(成就内容!AE$125&lt;&gt;"",MAX(ROUNDUP(SMALL(AN$224:AN$273,$L225)/10000,0)*10000,0),0))</f>
        <v>0</v>
      </c>
      <c r="DP225" s="41">
        <f>IF(AO225="","",IF(成就内容!AF$125&lt;&gt;"",MAX(ROUNDUP(SMALL(AO$224:AO$273,$L225)/10000,0)*10000,0),0))</f>
        <v>0</v>
      </c>
      <c r="DQ225" s="41">
        <f>IF(AP225="","",IF(成就内容!AG$125&lt;&gt;"",MAX(ROUNDUP(SMALL(AP$224:AP$273,$L225)/10000,0)*10000,0),0))</f>
        <v>0</v>
      </c>
      <c r="DR225" s="41">
        <f>IF(AQ225="","",IF(成就内容!AH$125&lt;&gt;"",MAX(ROUNDUP(SMALL(AQ$224:AQ$273,$L225)/10000,0)*10000,0),0))</f>
        <v>0</v>
      </c>
      <c r="DS225" s="41">
        <f>IF(AR225="","",IF(成就内容!AI$125&lt;&gt;"",MAX(ROUNDUP(SMALL(AR$224:AR$273,$L225)/10000,0)*10000,0),0))</f>
        <v>0</v>
      </c>
      <c r="DT225" s="41">
        <f>IF(AS225="","",IF(成就内容!AJ$125&lt;&gt;"",MAX(ROUNDUP(SMALL(AS$224:AS$273,$L225)/10000,0)*10000,0),0))</f>
        <v>0</v>
      </c>
      <c r="DU225" s="41" t="str">
        <f>IF(AT225="","",IF(成就内容!AK$125&lt;&gt;"",MAX(ROUNDUP(SMALL(AT$224:AT$273,$L225)/10000,0)*10000,0),0))</f>
        <v/>
      </c>
      <c r="DV225" s="41" t="str">
        <f>IF(AU225="","",IF(成就内容!AL$125&lt;&gt;"",MAX(ROUNDUP(SMALL(AU$224:AU$273,$L225)/10000,0)*10000,0),0))</f>
        <v/>
      </c>
      <c r="DW225" s="41">
        <f>IF(AV225="","",IF(成就内容!AM$125&lt;&gt;"",MAX(ROUNDUP(SMALL(AV$224:AV$273,$L225)/10000,0)*10000,0),0))</f>
        <v>0</v>
      </c>
      <c r="DX225" s="41">
        <f>IF(AW225="","",IF(成就内容!AN$125&lt;&gt;"",MAX(ROUNDUP(SMALL(AW$224:AW$273,$L225)/10000,0)*10000,0),0))</f>
        <v>0</v>
      </c>
      <c r="DY225" s="41">
        <f>IF(AX225="","",IF(成就内容!AO$125&lt;&gt;"",MAX(ROUNDUP(SMALL(AX$224:AX$273,$L225)/10000,0)*10000,0),0))</f>
        <v>0</v>
      </c>
      <c r="DZ225" s="41">
        <f>IF(AY225="","",IF(成就内容!AP$125&lt;&gt;"",MAX(ROUNDUP(SMALL(AY$224:AY$273,$L225)/10000,0)*10000,0),0))</f>
        <v>0</v>
      </c>
      <c r="EA225" s="41">
        <f>IF(AZ225="","",IF(成就内容!AQ$125&lt;&gt;"",MAX(ROUNDUP(SMALL(AZ$224:AZ$273,$L225)/10000,0)*10000,0),0))</f>
        <v>0</v>
      </c>
      <c r="EB225" s="41">
        <f>IF(BA225="","",IF(成就内容!AR$125&lt;&gt;"",MAX(ROUNDUP(SMALL(BA$224:BA$273,$L225)/10000,0)*10000,0),0))</f>
        <v>0</v>
      </c>
      <c r="EC225" s="41">
        <f>IF(BB225="","",IF(成就内容!AS$125&lt;&gt;"",MAX(ROUNDUP(SMALL(BB$224:BB$273,$L225)/10000,0)*10000,0),0))</f>
        <v>0</v>
      </c>
      <c r="ED225" s="41">
        <f>IF(BC225="","",IF(成就内容!AT$125&lt;&gt;"",MAX(ROUNDUP(SMALL(BC$224:BC$273,$L225)/10000,0)*10000,0),0))</f>
        <v>0</v>
      </c>
      <c r="EE225" s="41">
        <f>IF(BD225="","",IF(成就内容!AU$125&lt;&gt;"",MAX(ROUNDUP(SMALL(BD$224:BD$273,$L225)/10000,0)*10000,0),0))</f>
        <v>0</v>
      </c>
      <c r="EF225" s="41">
        <f>IF(BE225="","",IF(成就内容!AV$125&lt;&gt;"",MAX(ROUNDUP(SMALL(BE$224:BE$273,$L225)/10000,0)*10000,0),0))</f>
        <v>0</v>
      </c>
      <c r="EG225" s="41">
        <f>IF(BF225="","",IF(成就内容!AW$125&lt;&gt;"",MAX(ROUNDUP(SMALL(BF$224:BF$273,$L225)/10000,0)*10000,0),0))</f>
        <v>0</v>
      </c>
      <c r="EH225" s="41">
        <f>IF(BG225="","",IF(成就内容!AX$125&lt;&gt;"",MAX(ROUNDUP(SMALL(BG$224:BG$273,$L225)/10000,0)*10000,0),0))</f>
        <v>0</v>
      </c>
      <c r="EI225" s="41">
        <f>IF(BH225="","",IF(成就内容!AY$125&lt;&gt;"",MAX(ROUNDUP(SMALL(BH$224:BH$273,$L225)/10000,0)*10000,0),0))</f>
        <v>0</v>
      </c>
      <c r="EJ225" s="41">
        <f>IF(BI225="","",IF(成就内容!AZ$125&lt;&gt;"",MAX(ROUNDUP(SMALL(BI$224:BI$273,$L225)/10000,0)*10000,0),0))</f>
        <v>0</v>
      </c>
      <c r="EK225" s="41">
        <f>IF(BJ225="","",IF(成就内容!BA$125&lt;&gt;"",MAX(ROUNDUP(SMALL(BJ$224:BJ$273,$L225)/10000,0)*10000,0),0))</f>
        <v>0</v>
      </c>
      <c r="EL225" s="41">
        <f>IF(BK225="","",IF(成就内容!BB$125&lt;&gt;"",MAX(ROUNDUP(SMALL(BK$224:BK$273,$L225)/10000,0)*10000,0),0))</f>
        <v>1170000</v>
      </c>
      <c r="EM225" s="41">
        <f>IF(BL225="","",IF(成就内容!BC$125&lt;&gt;"",MAX(ROUNDUP(SMALL(BL$224:BL$273,$L225)/10000,0)*10000,0),0))</f>
        <v>0</v>
      </c>
      <c r="EN225" s="41">
        <f>IF(BM225="","",IF(成就内容!BD$125&lt;&gt;"",MAX(ROUNDUP(SMALL(BM$224:BM$273,$L225)/10000,0)*10000,0),0))</f>
        <v>0</v>
      </c>
      <c r="EO225" s="41">
        <f>IF(BN225="","",IF(成就内容!BE$125&lt;&gt;"",MAX(ROUNDUP(SMALL(BN$224:BN$273,$L225)/10000,0)*10000,0),0))</f>
        <v>0</v>
      </c>
      <c r="EP225" s="41">
        <f>IF(BO225="","",IF(成就内容!BF$125&lt;&gt;"",MAX(ROUNDUP(SMALL(BO$224:BO$273,$L225)/10000,0)*10000,0),0))</f>
        <v>0</v>
      </c>
      <c r="EQ225" s="41">
        <f>IF(BP225="","",IF(成就内容!BG$125&lt;&gt;"",MAX(ROUNDUP(SMALL(BP$224:BP$273,$L225)/10000,0)*10000,0),0))</f>
        <v>0</v>
      </c>
      <c r="ER225" s="46">
        <v>10000</v>
      </c>
      <c r="ES225" s="41" t="str">
        <f>IF(BR225="","",IF(成就内容!BI$125&lt;&gt;"",MAX(ROUNDUP(SMALL(BR$224:BR$273,$L225)/10000,0)*10000,0),0))</f>
        <v/>
      </c>
      <c r="ET225" s="41">
        <f>IF(BS225="","",IF(成就内容!BJ$125&lt;&gt;"",MAX(ROUNDUP(SMALL(BS$224:BS$273,$L225)/10000,0)*10000,0),0))</f>
        <v>0</v>
      </c>
      <c r="EU225" s="41">
        <f>IF(BT225="","",IF(成就内容!BK$125&lt;&gt;"",MAX(ROUNDUP(SMALL(BT$224:BT$273,$L225)/10000,0)*10000,0),0))</f>
        <v>0</v>
      </c>
      <c r="EV225" s="41">
        <f>IF(BU225="","",IF(成就内容!BL$125&lt;&gt;"",MAX(ROUNDUP(SMALL(BU$224:BU$273,$L225)/10000,0)*10000,0),0))</f>
        <v>0</v>
      </c>
      <c r="EW225" s="41">
        <f>IF(BV225="","",IF(成就内容!BM$125&lt;&gt;"",MAX(ROUNDUP(SMALL(BV$224:BV$273,$L225)/10000,0)*10000,0),0))</f>
        <v>0</v>
      </c>
      <c r="EX225" s="41">
        <f>IF(BW225="","",IF(成就内容!BN$125&lt;&gt;"",MAX(ROUNDUP(SMALL(BW$224:BW$273,$L225)/10000,0)*10000,0),0))</f>
        <v>0</v>
      </c>
      <c r="EY225" s="41">
        <f>IF(BX225="","",IF(成就内容!BO$125&lt;&gt;"",MAX(ROUNDUP(SMALL(BX$224:BX$273,$L225)/10000,0)*10000,0),0))</f>
        <v>0</v>
      </c>
      <c r="EZ225" s="41">
        <f>IF(BY225="","",IF(成就内容!BP$125&lt;&gt;"",MAX(ROUNDUP(SMALL(BY$224:BY$273,$L225)/10000,0)*10000,0),0))</f>
        <v>0</v>
      </c>
      <c r="FA225" s="41">
        <f>IF(BZ225="","",IF(成就内容!BQ$125&lt;&gt;"",MAX(ROUNDUP(SMALL(BZ$224:BZ$273,$L225)/10000,0)*10000,0),0))</f>
        <v>0</v>
      </c>
      <c r="FB225" s="41">
        <f>IF(CA225="","",IF(成就内容!BR$125&lt;&gt;"",MAX(ROUNDUP(SMALL(CA$224:CA$273,$L225)/10000,0)*10000,0),0))</f>
        <v>0</v>
      </c>
      <c r="FC225" s="41">
        <f>IF(CB225="","",IF(成就内容!BS$125&lt;&gt;"",MAX(ROUNDUP(SMALL(CB$224:CB$273,$L225)/10000,0)*10000,0),0))</f>
        <v>0</v>
      </c>
      <c r="FD225" s="41">
        <f>IF(CC225="","",IF(成就内容!BT$125&lt;&gt;"",MAX(ROUNDUP(SMALL(CC$224:CC$273,$L225)/10000,0)*10000,0),0))</f>
        <v>0</v>
      </c>
      <c r="FE225" s="41">
        <f>IF(CD225="","",IF(成就内容!BU$125&lt;&gt;"",MAX(ROUNDUP(SMALL(CD$224:CD$273,$L225)/10000,0)*10000,0),0))</f>
        <v>0</v>
      </c>
      <c r="FF225" s="41" t="str">
        <f>IF(CE225="","",IF(成就内容!BV$125&lt;&gt;"",MAX(ROUNDUP(SMALL(CE$224:CE$273,$L225)/10000,0)*10000,0),0))</f>
        <v/>
      </c>
      <c r="FG225" s="41">
        <f>IF(CF225="","",IF(成就内容!BW$125&lt;&gt;"",MAX(ROUNDUP(SMALL(CF$224:CF$273,$L225)/10000,0)*10000,0),0))</f>
        <v>0</v>
      </c>
      <c r="FH225" s="41">
        <f>IF(CG225="","",IF(成就内容!BX$125&lt;&gt;"",MAX(ROUNDUP(SMALL(CG$224:CG$273,$L225)/10000,0)*10000,0),0))</f>
        <v>0</v>
      </c>
      <c r="FI225" s="41">
        <f>IF(CH225="","",IF(成就内容!BY$125&lt;&gt;"",MAX(ROUNDUP(SMALL(CH$224:CH$273,$L225)/10000,0)*10000,0),0))</f>
        <v>0</v>
      </c>
      <c r="FJ225" s="41">
        <f>IF(CI225="","",IF(成就内容!BZ$125&lt;&gt;"",MAX(ROUNDUP(SMALL(CI$224:CI$273,$L225)/10000,0)*10000,0),0))</f>
        <v>0</v>
      </c>
    </row>
    <row r="226" spans="12:166" x14ac:dyDescent="0.15">
      <c r="L226" s="25">
        <v>3</v>
      </c>
      <c r="M226" s="41">
        <f>IF(成就内容!D9="","",INDEX($G$4:$G$178*成就内容!D$125/SUM(成就内容!$D$125:$BZ$125),成就内容!D65,1)-SUM(M$224:M225))</f>
        <v>0</v>
      </c>
      <c r="N226" s="41" t="str">
        <f>IF(成就内容!E9="","",INDEX($G$4:$G$178*成就内容!E$125/SUM(成就内容!$D$125:$BZ$125),成就内容!E65,1)-SUM(N$224:N225))</f>
        <v/>
      </c>
      <c r="O226" s="41">
        <f>IF(成就内容!F9="","",INDEX($G$4:$G$178*成就内容!F$125/SUM(成就内容!$D$125:$BZ$125),成就内容!F65,1)-SUM(O$224:O225))</f>
        <v>0</v>
      </c>
      <c r="P226" s="41" t="str">
        <f>IF(成就内容!G9="","",INDEX($G$4:$G$178*成就内容!G$125/SUM(成就内容!$D$125:$BZ$125),成就内容!G65,1)-SUM(P$224:P225))</f>
        <v/>
      </c>
      <c r="Q226" s="41">
        <f>IF(成就内容!H9="","",INDEX($G$4:$G$178*成就内容!H$125/SUM(成就内容!$D$125:$BZ$125),成就内容!H65,1)-SUM(Q$224:Q225))</f>
        <v>0</v>
      </c>
      <c r="R226" s="41">
        <f>IF(成就内容!I9="","",INDEX($G$4:$G$178*成就内容!I$125/SUM(成就内容!$D$125:$BZ$125),成就内容!I65,1)-SUM(R$224:R225))</f>
        <v>0</v>
      </c>
      <c r="S226" s="41">
        <f>IF(成就内容!J9="","",INDEX($G$4:$G$178*成就内容!J$125/SUM(成就内容!$D$125:$BZ$125),成就内容!J65,1)-SUM(S$224:S225))</f>
        <v>0</v>
      </c>
      <c r="T226" s="41">
        <f>IF(成就内容!K9="","",INDEX($G$4:$G$178*成就内容!K$125/SUM(成就内容!$D$125:$BZ$125),成就内容!K65,1)-SUM(T$224:T225))</f>
        <v>0</v>
      </c>
      <c r="U226" s="41">
        <f>IF(成就内容!L9="","",INDEX($G$4:$G$178*成就内容!L$125/SUM(成就内容!$D$125:$BZ$125),成就内容!L65,1)-SUM(U$224:U225))</f>
        <v>0</v>
      </c>
      <c r="V226" s="41">
        <f>IF(成就内容!M9="","",INDEX($G$4:$G$178*成就内容!M$125/SUM(成就内容!$D$125:$BZ$125),成就内容!M65,1)-SUM(V$224:V225))</f>
        <v>0</v>
      </c>
      <c r="W226" s="41">
        <f>IF(成就内容!N9="","",INDEX($G$4:$G$178*成就内容!N$125/SUM(成就内容!$D$125:$BZ$125),成就内容!N65,1)-SUM(W$224:W225))</f>
        <v>1169230.7692307695</v>
      </c>
      <c r="X226" s="41">
        <f>IF(成就内容!O9="","",INDEX($G$4:$G$178*成就内容!O$125/SUM(成就内容!$D$125:$BZ$125),成就内容!O65,1)-SUM(X$224:X225))</f>
        <v>0</v>
      </c>
      <c r="Y226" s="41">
        <f>IF(成就内容!P9="","",INDEX($G$4:$G$178*成就内容!P$125/SUM(成就内容!$D$125:$BZ$125),成就内容!P65,1)-SUM(Y$224:Y225))</f>
        <v>0</v>
      </c>
      <c r="Z226" s="41">
        <f>IF(成就内容!Q9="","",INDEX($G$4:$G$178*成就内容!Q$125/SUM(成就内容!$D$125:$BZ$125),成就内容!Q65,1)-SUM(Z$224:Z225))</f>
        <v>0</v>
      </c>
      <c r="AA226" s="41">
        <f>IF(成就内容!R9="","",INDEX($G$4:$G$178*成就内容!R$125/SUM(成就内容!$D$125:$BZ$125),成就内容!R65,1)-SUM(AA$224:AA225))</f>
        <v>0</v>
      </c>
      <c r="AB226" s="41">
        <f>IF(成就内容!S9="","",INDEX($G$4:$G$178*成就内容!S$125/SUM(成就内容!$D$125:$BZ$125),成就内容!S65,1)-SUM(AB$224:AB225))</f>
        <v>0</v>
      </c>
      <c r="AC226" s="41">
        <f>IF(成就内容!T9="","",INDEX($G$4:$G$178*成就内容!T$125/SUM(成就内容!$D$125:$BZ$125),成就内容!T65,1)-SUM(AC$224:AC225))</f>
        <v>0</v>
      </c>
      <c r="AD226" s="41">
        <f>IF(成就内容!U9="","",INDEX($G$4:$G$178*成就内容!U$125/SUM(成就内容!$D$125:$BZ$125),成就内容!U65,1)-SUM(AD$224:AD225))</f>
        <v>0</v>
      </c>
      <c r="AE226" s="41">
        <f>IF(成就内容!V9="","",INDEX($G$4:$G$178*成就内容!V$125/SUM(成就内容!$D$125:$BZ$125),成就内容!V65,1)-SUM(AE$224:AE225))</f>
        <v>0</v>
      </c>
      <c r="AF226" s="41">
        <f>IF(成就内容!W9="","",INDEX($G$4:$G$178*成就内容!W$125/SUM(成就内容!$D$125:$BZ$125),成就内容!W65,1)-SUM(AF$224:AF225))</f>
        <v>1169230.7692307695</v>
      </c>
      <c r="AG226" s="41">
        <f>IF(成就内容!X9="","",INDEX($G$4:$G$178*成就内容!X$125/SUM(成就内容!$D$125:$BZ$125),成就内容!X65,1)-SUM(AG$224:AG225))</f>
        <v>0</v>
      </c>
      <c r="AH226" s="41">
        <f>IF(成就内容!Y9="","",INDEX($G$4:$G$178*成就内容!Y$125/SUM(成就内容!$D$125:$BZ$125),成就内容!Y65,1)-SUM(AH$224:AH225))</f>
        <v>0</v>
      </c>
      <c r="AI226" s="41" t="str">
        <f>IF(成就内容!Z9="","",INDEX($G$4:$G$178*成就内容!Z$125/SUM(成就内容!$D$125:$BZ$125),成就内容!Z65,1)-SUM(AI$224:AI225))</f>
        <v/>
      </c>
      <c r="AJ226" s="41">
        <f>IF(成就内容!AA9="","",INDEX($G$4:$G$178*成就内容!AA$125/SUM(成就内容!$D$125:$BZ$125),成就内容!AA65,1)-SUM(AJ$224:AJ225))</f>
        <v>0</v>
      </c>
      <c r="AK226" s="41">
        <f>IF(成就内容!AB9="","",INDEX($G$4:$G$178*成就内容!AB$125/SUM(成就内容!$D$125:$BZ$125),成就内容!AB65,1)-SUM(AK$224:AK225))</f>
        <v>0</v>
      </c>
      <c r="AL226" s="41">
        <f>IF(成就内容!AC9="","",INDEX($G$4:$G$178*成就内容!AC$125/SUM(成就内容!$D$125:$BZ$125),成就内容!AC65,1)-SUM(AL$224:AL225))</f>
        <v>0</v>
      </c>
      <c r="AM226" s="41">
        <f>IF(成就内容!AD9="","",INDEX($G$4:$G$178*成就内容!AD$125/SUM(成就内容!$D$125:$BZ$125),成就内容!AD65,1)-SUM(AM$224:AM225))</f>
        <v>0</v>
      </c>
      <c r="AN226" s="41">
        <f>IF(成就内容!AE9="","",INDEX($G$4:$G$178*成就内容!AE$125/SUM(成就内容!$D$125:$BZ$125),成就内容!AE65,1)-SUM(AN$224:AN225))</f>
        <v>0</v>
      </c>
      <c r="AO226" s="41">
        <f>IF(成就内容!AF9="","",INDEX($G$4:$G$178*成就内容!AF$125/SUM(成就内容!$D$125:$BZ$125),成就内容!AF65,1)-SUM(AO$224:AO225))</f>
        <v>0</v>
      </c>
      <c r="AP226" s="41">
        <f>IF(成就内容!AG9="","",INDEX($G$4:$G$178*成就内容!AG$125/SUM(成就内容!$D$125:$BZ$125),成就内容!AG65,1)-SUM(AP$224:AP225))</f>
        <v>0</v>
      </c>
      <c r="AQ226" s="41">
        <f>IF(成就内容!AH9="","",INDEX($G$4:$G$178*成就内容!AH$125/SUM(成就内容!$D$125:$BZ$125),成就内容!AH65,1)-SUM(AQ$224:AQ225))</f>
        <v>0</v>
      </c>
      <c r="AR226" s="41">
        <f>IF(成就内容!AI9="","",INDEX($G$4:$G$178*成就内容!AI$125/SUM(成就内容!$D$125:$BZ$125),成就内容!AI65,1)-SUM(AR$224:AR225))</f>
        <v>0</v>
      </c>
      <c r="AS226" s="41">
        <f>IF(成就内容!AJ9="","",INDEX($G$4:$G$178*成就内容!AJ$125/SUM(成就内容!$D$125:$BZ$125),成就内容!AJ65,1)-SUM(AS$224:AS225))</f>
        <v>0</v>
      </c>
      <c r="AT226" s="41" t="str">
        <f>IF(成就内容!AK9="","",INDEX($G$4:$G$178*成就内容!AK$125/SUM(成就内容!$D$125:$BZ$125),成就内容!AK65,1)-SUM(AT$224:AT225))</f>
        <v/>
      </c>
      <c r="AU226" s="41" t="str">
        <f>IF(成就内容!AL9="","",INDEX($G$4:$G$178*成就内容!AL$125/SUM(成就内容!$D$125:$BZ$125),成就内容!AL65,1)-SUM(AU$224:AU225))</f>
        <v/>
      </c>
      <c r="AV226" s="41">
        <f>IF(成就内容!AM9="","",INDEX($G$4:$G$178*成就内容!AM$125/SUM(成就内容!$D$125:$BZ$125),成就内容!AM65,1)-SUM(AV$224:AV225))</f>
        <v>0</v>
      </c>
      <c r="AW226" s="41">
        <f>IF(成就内容!AN9="","",INDEX($G$4:$G$178*成就内容!AN$125/SUM(成就内容!$D$125:$BZ$125),成就内容!AN65,1)-SUM(AW$224:AW225))</f>
        <v>0</v>
      </c>
      <c r="AX226" s="41">
        <f>IF(成就内容!AO9="","",INDEX($G$4:$G$178*成就内容!AO$125/SUM(成就内容!$D$125:$BZ$125),成就内容!AO65,1)-SUM(AX$224:AX225))</f>
        <v>0</v>
      </c>
      <c r="AY226" s="41">
        <f>IF(成就内容!AP9="","",INDEX($G$4:$G$178*成就内容!AP$125/SUM(成就内容!$D$125:$BZ$125),成就内容!AP65,1)-SUM(AY$224:AY225))</f>
        <v>0</v>
      </c>
      <c r="AZ226" s="41">
        <f>IF(成就内容!AQ9="","",INDEX($G$4:$G$178*成就内容!AQ$125/SUM(成就内容!$D$125:$BZ$125),成就内容!AQ65,1)-SUM(AZ$224:AZ225))</f>
        <v>0</v>
      </c>
      <c r="BA226" s="41">
        <f>IF(成就内容!AR9="","",INDEX($G$4:$G$178*成就内容!AR$125/SUM(成就内容!$D$125:$BZ$125),成就内容!AR65,1)-SUM(BA$224:BA225))</f>
        <v>0</v>
      </c>
      <c r="BB226" s="41">
        <f>IF(成就内容!AS9="","",INDEX($G$4:$G$178*成就内容!AS$125/SUM(成就内容!$D$125:$BZ$125),成就内容!AS65,1)-SUM(BB$224:BB225))</f>
        <v>0</v>
      </c>
      <c r="BC226" s="41">
        <f>IF(成就内容!AT9="","",INDEX($G$4:$G$178*成就内容!AT$125/SUM(成就内容!$D$125:$BZ$125),成就内容!AT65,1)-SUM(BC$224:BC225))</f>
        <v>0</v>
      </c>
      <c r="BD226" s="41">
        <f>IF(成就内容!AU9="","",INDEX($G$4:$G$178*成就内容!AU$125/SUM(成就内容!$D$125:$BZ$125),成就内容!AU65,1)-SUM(BD$224:BD225))</f>
        <v>0</v>
      </c>
      <c r="BE226" s="41">
        <f>IF(成就内容!AV9="","",INDEX($G$4:$G$178*成就内容!AV$125/SUM(成就内容!$D$125:$BZ$125),成就内容!AV65,1)-SUM(BE$224:BE225))</f>
        <v>0</v>
      </c>
      <c r="BF226" s="41">
        <f>IF(成就内容!AW9="","",INDEX($G$4:$G$178*成就内容!AW$125/SUM(成就内容!$D$125:$BZ$125),成就内容!AW65,1)-SUM(BF$224:BF225))</f>
        <v>0</v>
      </c>
      <c r="BG226" s="41">
        <f>IF(成就内容!AX9="","",INDEX($G$4:$G$178*成就内容!AX$125/SUM(成就内容!$D$125:$BZ$125),成就内容!AX65,1)-SUM(BG$224:BG225))</f>
        <v>0</v>
      </c>
      <c r="BH226" s="41">
        <f>IF(成就内容!AY9="","",INDEX($G$4:$G$178*成就内容!AY$125/SUM(成就内容!$D$125:$BZ$125),成就内容!AY65,1)-SUM(BH$224:BH225))</f>
        <v>0</v>
      </c>
      <c r="BI226" s="41">
        <f>IF(成就内容!AZ9="","",INDEX($G$4:$G$178*成就内容!AZ$125/SUM(成就内容!$D$125:$BZ$125),成就内容!AZ65,1)-SUM(BI$224:BI225))</f>
        <v>0</v>
      </c>
      <c r="BJ226" s="41">
        <f>IF(成就内容!BA9="","",INDEX($G$4:$G$178*成就内容!BA$125/SUM(成就内容!$D$125:$BZ$125),成就内容!BA65,1)-SUM(BJ$224:BJ225))</f>
        <v>0</v>
      </c>
      <c r="BK226" s="41">
        <f>IF(成就内容!BB9="","",INDEX($G$4:$G$178*成就内容!BB$125/SUM(成就内容!$D$125:$BZ$125),成就内容!BB65,1)-SUM(BK$224:BK225))</f>
        <v>1169230.7692307695</v>
      </c>
      <c r="BL226" s="41">
        <f>IF(成就内容!BC9="","",INDEX($G$4:$G$178*成就内容!BC$125/SUM(成就内容!$D$125:$BZ$125),成就内容!BC65,1)-SUM(BL$224:BL225))</f>
        <v>0</v>
      </c>
      <c r="BM226" s="41">
        <f>IF(成就内容!BD9="","",INDEX($G$4:$G$178*成就内容!BD$125/SUM(成就内容!$D$125:$BZ$125),成就内容!BD65,1)-SUM(BM$224:BM225))</f>
        <v>0</v>
      </c>
      <c r="BN226" s="41">
        <f>IF(成就内容!BE9="","",INDEX($G$4:$G$178*成就内容!BE$125/SUM(成就内容!$D$125:$BZ$125),成就内容!BE65,1)-SUM(BN$224:BN225))</f>
        <v>0</v>
      </c>
      <c r="BO226" s="41">
        <f>IF(成就内容!BF9="","",INDEX($G$4:$G$178*成就内容!BF$125/SUM(成就内容!$D$125:$BZ$125),成就内容!BF65,1)-SUM(BO$224:BO225))</f>
        <v>0</v>
      </c>
      <c r="BP226" s="41">
        <f>IF(成就内容!BG9="","",INDEX($G$4:$G$178*成就内容!BG$125/SUM(成就内容!$D$125:$BZ$125),成就内容!BG65,1)-SUM(BP$224:BP225))</f>
        <v>0</v>
      </c>
      <c r="BQ226" s="41">
        <f>IF(成就内容!BH9="","",INDEX($G$4:$G$178*成就内容!BH$125/SUM(成就内容!$D$125:$BZ$125),成就内容!BH65,1)-SUM(BQ$224:BQ225))</f>
        <v>1169230.7692307695</v>
      </c>
      <c r="BR226" s="41" t="str">
        <f>IF(成就内容!BI9="","",INDEX($G$4:$G$178*成就内容!BI$125/SUM(成就内容!$D$125:$BZ$125),成就内容!BI65,1)-SUM(BR$224:BR225))</f>
        <v/>
      </c>
      <c r="BS226" s="41">
        <f>IF(成就内容!BJ9="","",INDEX($G$4:$G$178*成就内容!BJ$125/SUM(成就内容!$D$125:$BZ$125),成就内容!BJ65,1)-SUM(BS$224:BS225))</f>
        <v>0</v>
      </c>
      <c r="BT226" s="41">
        <f>IF(成就内容!BK9="","",INDEX($G$4:$G$178*成就内容!BK$125/SUM(成就内容!$D$125:$BZ$125),成就内容!BK65,1)-SUM(BT$224:BT225))</f>
        <v>0</v>
      </c>
      <c r="BU226" s="41">
        <f>IF(成就内容!BL9="","",INDEX($G$4:$G$178*成就内容!BL$125/SUM(成就内容!$D$125:$BZ$125),成就内容!BL65,1)-SUM(BU$224:BU225))</f>
        <v>0</v>
      </c>
      <c r="BV226" s="41">
        <f>IF(成就内容!BM9="","",INDEX($G$4:$G$178*成就内容!BM$125/SUM(成就内容!$D$125:$BZ$125),成就内容!BM65,1)-SUM(BV$224:BV225))</f>
        <v>0</v>
      </c>
      <c r="BW226" s="41">
        <f>IF(成就内容!BN9="","",INDEX($G$4:$G$178*成就内容!BN$125/SUM(成就内容!$D$125:$BZ$125),成就内容!BN65,1)-SUM(BW$224:BW225))</f>
        <v>0</v>
      </c>
      <c r="BX226" s="41">
        <f>IF(成就内容!BO9="","",INDEX($G$4:$G$178*成就内容!BO$125/SUM(成就内容!$D$125:$BZ$125),成就内容!BO65,1)-SUM(BX$224:BX225))</f>
        <v>0</v>
      </c>
      <c r="BY226" s="41">
        <f>IF(成就内容!BP9="","",INDEX($G$4:$G$178*成就内容!BP$125/SUM(成就内容!$D$125:$BZ$125),成就内容!BP65,1)-SUM(BY$224:BY225))</f>
        <v>0</v>
      </c>
      <c r="BZ226" s="41">
        <f>IF(成就内容!BQ9="","",INDEX($G$4:$G$178*成就内容!BQ$125/SUM(成就内容!$D$125:$BZ$125),成就内容!BQ65,1)-SUM(BZ$224:BZ225))</f>
        <v>0</v>
      </c>
      <c r="CA226" s="41">
        <f>IF(成就内容!BR9="","",INDEX($G$4:$G$178*成就内容!BR$125/SUM(成就内容!$D$125:$BZ$125),成就内容!BR65,1)-SUM(CA$224:CA225))</f>
        <v>0</v>
      </c>
      <c r="CB226" s="41">
        <f>IF(成就内容!BS9="","",INDEX($G$4:$G$178*成就内容!BS$125/SUM(成就内容!$D$125:$BZ$125),成就内容!BS65,1)-SUM(CB$224:CB225))</f>
        <v>0</v>
      </c>
      <c r="CC226" s="41">
        <f>IF(成就内容!BT9="","",INDEX($G$4:$G$178*成就内容!BT$125/SUM(成就内容!$D$125:$BZ$125),成就内容!BT65,1)-SUM(CC$224:CC225))</f>
        <v>0</v>
      </c>
      <c r="CD226" s="41">
        <f>IF(成就内容!BU9="","",INDEX($G$4:$G$178*成就内容!BU$125/SUM(成就内容!$D$125:$BZ$125),成就内容!BU65,1)-SUM(CD$224:CD225))</f>
        <v>0</v>
      </c>
      <c r="CE226" s="41" t="str">
        <f>IF(成就内容!BV9="","",INDEX($G$4:$G$178*成就内容!BV$125/SUM(成就内容!$D$125:$BZ$125),成就内容!BV65,1)-SUM(CE$224:CE225))</f>
        <v/>
      </c>
      <c r="CF226" s="41">
        <f>IF(成就内容!BW9="","",INDEX($G$4:$G$178*成就内容!BW$125/SUM(成就内容!$D$125:$BZ$125),成就内容!BW65,1)-SUM(CF$224:CF225))</f>
        <v>0</v>
      </c>
      <c r="CG226" s="41">
        <f>IF(成就内容!BX9="","",INDEX($G$4:$G$178*成就内容!BX$125/SUM(成就内容!$D$125:$BZ$125),成就内容!BX65,1)-SUM(CG$224:CG225))</f>
        <v>0</v>
      </c>
      <c r="CH226" s="41">
        <f>IF(成就内容!BY9="","",INDEX($G$4:$G$178*成就内容!BY$125/SUM(成就内容!$D$125:$BZ$125),成就内容!BY65,1)-SUM(CH$224:CH225))</f>
        <v>0</v>
      </c>
      <c r="CI226" s="41">
        <f>IF(成就内容!BZ9="","",INDEX($G$4:$G$178*成就内容!BZ$125/SUM(成就内容!$D$125:$BZ$125),成就内容!BZ65,1)-SUM(CI$224:CI225))</f>
        <v>0</v>
      </c>
      <c r="CM226" s="43">
        <v>3</v>
      </c>
      <c r="CN226" s="41">
        <f>IF(M226="","",IF(成就内容!D$125&lt;&gt;"",MAX(ROUNDUP(SMALL(M$224:M$273,$L226)/10000,0)*10000,0),0))</f>
        <v>0</v>
      </c>
      <c r="CO226" s="41" t="str">
        <f>IF(N226="","",IF(成就内容!E$125&lt;&gt;"",MAX(ROUNDUP(SMALL(N$224:N$273,$L226)/10000,0)*10000,0),0))</f>
        <v/>
      </c>
      <c r="CP226" s="41">
        <f>IF(O226="","",IF(成就内容!F$125&lt;&gt;"",MAX(ROUNDUP(SMALL(O$224:O$273,$L226)/10000,0)*10000,0),0))</f>
        <v>0</v>
      </c>
      <c r="CQ226" s="41" t="str">
        <f>IF(P226="","",IF(成就内容!G$125&lt;&gt;"",MAX(ROUNDUP(SMALL(P$224:P$273,$L226)/10000,0)*10000,0),0))</f>
        <v/>
      </c>
      <c r="CR226" s="41">
        <f>IF(Q226="","",IF(成就内容!H$125&lt;&gt;"",MAX(ROUNDUP(SMALL(Q$224:Q$273,$L226)/10000,0)*10000,0),0))</f>
        <v>0</v>
      </c>
      <c r="CS226" s="41">
        <f>IF(R226="","",IF(成就内容!I$125&lt;&gt;"",MAX(ROUNDUP(SMALL(R$224:R$273,$L226)/10000,0)*10000,0),0))</f>
        <v>0</v>
      </c>
      <c r="CT226" s="41">
        <f>IF(S226="","",IF(成就内容!J$125&lt;&gt;"",MAX(ROUNDUP(SMALL(S$224:S$273,$L226)/10000,0)*10000,0),0))</f>
        <v>0</v>
      </c>
      <c r="CU226" s="41">
        <f>IF(T226="","",IF(成就内容!K$125&lt;&gt;"",MAX(ROUNDUP(SMALL(T$224:T$273,$L226)/10000,0)*10000,0),0))</f>
        <v>0</v>
      </c>
      <c r="CV226" s="41">
        <f>IF(U226="","",IF(成就内容!L$125&lt;&gt;"",MAX(ROUNDUP(SMALL(U$224:U$273,$L226)/10000,0)*10000,0),0))</f>
        <v>0</v>
      </c>
      <c r="CW226" s="41">
        <f>IF(V226="","",IF(成就内容!M$125&lt;&gt;"",MAX(ROUNDUP(SMALL(V$224:V$273,$L226)/10000,0)*10000,0),0))</f>
        <v>0</v>
      </c>
      <c r="CX226" s="41">
        <f>IF(W226="","",IF(成就内容!N$125&lt;&gt;"",MAX(ROUNDUP(SMALL(W$224:W$273,$L226)/10000,0)*10000,0),0))</f>
        <v>1170000</v>
      </c>
      <c r="CY226" s="41">
        <f>IF(X226="","",IF(成就内容!O$125&lt;&gt;"",MAX(ROUNDUP(SMALL(X$224:X$273,$L226)/10000,0)*10000,0),0))</f>
        <v>0</v>
      </c>
      <c r="CZ226" s="41">
        <f>IF(Y226="","",IF(成就内容!P$125&lt;&gt;"",MAX(ROUNDUP(SMALL(Y$224:Y$273,$L226)/10000,0)*10000,0),0))</f>
        <v>0</v>
      </c>
      <c r="DA226" s="41">
        <f>IF(Z226="","",IF(成就内容!Q$125&lt;&gt;"",MAX(ROUNDUP(SMALL(Z$224:Z$273,$L226)/10000,0)*10000,0),0))</f>
        <v>0</v>
      </c>
      <c r="DB226" s="41">
        <f>IF(AA226="","",IF(成就内容!R$125&lt;&gt;"",MAX(ROUNDUP(SMALL(AA$224:AA$273,$L226)/10000,0)*10000,0),0))</f>
        <v>0</v>
      </c>
      <c r="DC226" s="41">
        <f>IF(AB226="","",IF(成就内容!S$125&lt;&gt;"",MAX(ROUNDUP(SMALL(AB$224:AB$273,$L226)/10000,0)*10000,0),0))</f>
        <v>0</v>
      </c>
      <c r="DD226" s="41">
        <f>IF(AC226="","",IF(成就内容!T$125&lt;&gt;"",MAX(ROUNDUP(SMALL(AC$224:AC$273,$L226)/10000,0)*10000,0),0))</f>
        <v>0</v>
      </c>
      <c r="DE226" s="41">
        <f>IF(AD226="","",IF(成就内容!U$125&lt;&gt;"",MAX(ROUNDUP(SMALL(AD$224:AD$273,$L226)/10000,0)*10000,0),0))</f>
        <v>0</v>
      </c>
      <c r="DF226" s="41">
        <f>IF(AE226="","",IF(成就内容!V$125&lt;&gt;"",MAX(ROUNDUP(SMALL(AE$224:AE$273,$L226)/10000,0)*10000,0),0))</f>
        <v>0</v>
      </c>
      <c r="DG226" s="41">
        <f>IF(AF226="","",IF(成就内容!W$125&lt;&gt;"",MAX(ROUNDUP(SMALL(AF$224:AF$273,$L226)/10000,0)*10000,0),0))</f>
        <v>1170000</v>
      </c>
      <c r="DH226" s="41">
        <f>IF(AG226="","",IF(成就内容!X$125&lt;&gt;"",MAX(ROUNDUP(SMALL(AG$224:AG$273,$L226)/10000,0)*10000,0),0))</f>
        <v>0</v>
      </c>
      <c r="DI226" s="41">
        <f>IF(AH226="","",IF(成就内容!Y$125&lt;&gt;"",MAX(ROUNDUP(SMALL(AH$224:AH$273,$L226)/10000,0)*10000,0),0))</f>
        <v>0</v>
      </c>
      <c r="DJ226" s="41" t="str">
        <f>IF(AI226="","",IF(成就内容!Z$125&lt;&gt;"",MAX(ROUNDUP(SMALL(AI$224:AI$273,$L226)/10000,0)*10000,0),0))</f>
        <v/>
      </c>
      <c r="DK226" s="41">
        <f>IF(AJ226="","",IF(成就内容!AA$125&lt;&gt;"",MAX(ROUNDUP(SMALL(AJ$224:AJ$273,$L226)/10000,0)*10000,0),0))</f>
        <v>0</v>
      </c>
      <c r="DL226" s="41">
        <f>IF(AK226="","",IF(成就内容!AB$125&lt;&gt;"",MAX(ROUNDUP(SMALL(AK$224:AK$273,$L226)/10000,0)*10000,0),0))</f>
        <v>0</v>
      </c>
      <c r="DM226" s="41">
        <f>IF(AL226="","",IF(成就内容!AC$125&lt;&gt;"",MAX(ROUNDUP(SMALL(AL$224:AL$273,$L226)/10000,0)*10000,0),0))</f>
        <v>0</v>
      </c>
      <c r="DN226" s="41">
        <f>IF(AM226="","",IF(成就内容!AD$125&lt;&gt;"",MAX(ROUNDUP(SMALL(AM$224:AM$273,$L226)/10000,0)*10000,0),0))</f>
        <v>0</v>
      </c>
      <c r="DO226" s="41">
        <f>IF(AN226="","",IF(成就内容!AE$125&lt;&gt;"",MAX(ROUNDUP(SMALL(AN$224:AN$273,$L226)/10000,0)*10000,0),0))</f>
        <v>0</v>
      </c>
      <c r="DP226" s="41">
        <f>IF(AO226="","",IF(成就内容!AF$125&lt;&gt;"",MAX(ROUNDUP(SMALL(AO$224:AO$273,$L226)/10000,0)*10000,0),0))</f>
        <v>0</v>
      </c>
      <c r="DQ226" s="41">
        <f>IF(AP226="","",IF(成就内容!AG$125&lt;&gt;"",MAX(ROUNDUP(SMALL(AP$224:AP$273,$L226)/10000,0)*10000,0),0))</f>
        <v>0</v>
      </c>
      <c r="DR226" s="41">
        <f>IF(AQ226="","",IF(成就内容!AH$125&lt;&gt;"",MAX(ROUNDUP(SMALL(AQ$224:AQ$273,$L226)/10000,0)*10000,0),0))</f>
        <v>0</v>
      </c>
      <c r="DS226" s="41">
        <f>IF(AR226="","",IF(成就内容!AI$125&lt;&gt;"",MAX(ROUNDUP(SMALL(AR$224:AR$273,$L226)/10000,0)*10000,0),0))</f>
        <v>0</v>
      </c>
      <c r="DT226" s="41">
        <f>IF(AS226="","",IF(成就内容!AJ$125&lt;&gt;"",MAX(ROUNDUP(SMALL(AS$224:AS$273,$L226)/10000,0)*10000,0),0))</f>
        <v>0</v>
      </c>
      <c r="DU226" s="41" t="str">
        <f>IF(AT226="","",IF(成就内容!AK$125&lt;&gt;"",MAX(ROUNDUP(SMALL(AT$224:AT$273,$L226)/10000,0)*10000,0),0))</f>
        <v/>
      </c>
      <c r="DV226" s="41" t="str">
        <f>IF(AU226="","",IF(成就内容!AL$125&lt;&gt;"",MAX(ROUNDUP(SMALL(AU$224:AU$273,$L226)/10000,0)*10000,0),0))</f>
        <v/>
      </c>
      <c r="DW226" s="41">
        <f>IF(AV226="","",IF(成就内容!AM$125&lt;&gt;"",MAX(ROUNDUP(SMALL(AV$224:AV$273,$L226)/10000,0)*10000,0),0))</f>
        <v>0</v>
      </c>
      <c r="DX226" s="41">
        <f>IF(AW226="","",IF(成就内容!AN$125&lt;&gt;"",MAX(ROUNDUP(SMALL(AW$224:AW$273,$L226)/10000,0)*10000,0),0))</f>
        <v>0</v>
      </c>
      <c r="DY226" s="41">
        <f>IF(AX226="","",IF(成就内容!AO$125&lt;&gt;"",MAX(ROUNDUP(SMALL(AX$224:AX$273,$L226)/10000,0)*10000,0),0))</f>
        <v>0</v>
      </c>
      <c r="DZ226" s="41">
        <f>IF(AY226="","",IF(成就内容!AP$125&lt;&gt;"",MAX(ROUNDUP(SMALL(AY$224:AY$273,$L226)/10000,0)*10000,0),0))</f>
        <v>0</v>
      </c>
      <c r="EA226" s="41">
        <f>IF(AZ226="","",IF(成就内容!AQ$125&lt;&gt;"",MAX(ROUNDUP(SMALL(AZ$224:AZ$273,$L226)/10000,0)*10000,0),0))</f>
        <v>0</v>
      </c>
      <c r="EB226" s="41">
        <f>IF(BA226="","",IF(成就内容!AR$125&lt;&gt;"",MAX(ROUNDUP(SMALL(BA$224:BA$273,$L226)/10000,0)*10000,0),0))</f>
        <v>0</v>
      </c>
      <c r="EC226" s="41">
        <f>IF(BB226="","",IF(成就内容!AS$125&lt;&gt;"",MAX(ROUNDUP(SMALL(BB$224:BB$273,$L226)/10000,0)*10000,0),0))</f>
        <v>0</v>
      </c>
      <c r="ED226" s="41">
        <f>IF(BC226="","",IF(成就内容!AT$125&lt;&gt;"",MAX(ROUNDUP(SMALL(BC$224:BC$273,$L226)/10000,0)*10000,0),0))</f>
        <v>0</v>
      </c>
      <c r="EE226" s="41">
        <f>IF(BD226="","",IF(成就内容!AU$125&lt;&gt;"",MAX(ROUNDUP(SMALL(BD$224:BD$273,$L226)/10000,0)*10000,0),0))</f>
        <v>0</v>
      </c>
      <c r="EF226" s="41">
        <f>IF(BE226="","",IF(成就内容!AV$125&lt;&gt;"",MAX(ROUNDUP(SMALL(BE$224:BE$273,$L226)/10000,0)*10000,0),0))</f>
        <v>0</v>
      </c>
      <c r="EG226" s="41">
        <f>IF(BF226="","",IF(成就内容!AW$125&lt;&gt;"",MAX(ROUNDUP(SMALL(BF$224:BF$273,$L226)/10000,0)*10000,0),0))</f>
        <v>0</v>
      </c>
      <c r="EH226" s="41">
        <f>IF(BG226="","",IF(成就内容!AX$125&lt;&gt;"",MAX(ROUNDUP(SMALL(BG$224:BG$273,$L226)/10000,0)*10000,0),0))</f>
        <v>0</v>
      </c>
      <c r="EI226" s="41">
        <f>IF(BH226="","",IF(成就内容!AY$125&lt;&gt;"",MAX(ROUNDUP(SMALL(BH$224:BH$273,$L226)/10000,0)*10000,0),0))</f>
        <v>0</v>
      </c>
      <c r="EJ226" s="41">
        <f>IF(BI226="","",IF(成就内容!AZ$125&lt;&gt;"",MAX(ROUNDUP(SMALL(BI$224:BI$273,$L226)/10000,0)*10000,0),0))</f>
        <v>0</v>
      </c>
      <c r="EK226" s="41">
        <f>IF(BJ226="","",IF(成就内容!BA$125&lt;&gt;"",MAX(ROUNDUP(SMALL(BJ$224:BJ$273,$L226)/10000,0)*10000,0),0))</f>
        <v>0</v>
      </c>
      <c r="EL226" s="41">
        <f>IF(BK226="","",IF(成就内容!BB$125&lt;&gt;"",MAX(ROUNDUP(SMALL(BK$224:BK$273,$L226)/10000,0)*10000,0),0))</f>
        <v>1170000</v>
      </c>
      <c r="EM226" s="41">
        <f>IF(BL226="","",IF(成就内容!BC$125&lt;&gt;"",MAX(ROUNDUP(SMALL(BL$224:BL$273,$L226)/10000,0)*10000,0),0))</f>
        <v>0</v>
      </c>
      <c r="EN226" s="41">
        <f>IF(BM226="","",IF(成就内容!BD$125&lt;&gt;"",MAX(ROUNDUP(SMALL(BM$224:BM$273,$L226)/10000,0)*10000,0),0))</f>
        <v>0</v>
      </c>
      <c r="EO226" s="41">
        <f>IF(BN226="","",IF(成就内容!BE$125&lt;&gt;"",MAX(ROUNDUP(SMALL(BN$224:BN$273,$L226)/10000,0)*10000,0),0))</f>
        <v>0</v>
      </c>
      <c r="EP226" s="41">
        <f>IF(BO226="","",IF(成就内容!BF$125&lt;&gt;"",MAX(ROUNDUP(SMALL(BO$224:BO$273,$L226)/10000,0)*10000,0),0))</f>
        <v>0</v>
      </c>
      <c r="EQ226" s="41">
        <f>IF(BP226="","",IF(成就内容!BG$125&lt;&gt;"",MAX(ROUNDUP(SMALL(BP$224:BP$273,$L226)/10000,0)*10000,0),0))</f>
        <v>0</v>
      </c>
      <c r="ER226" s="41">
        <f>IF(BQ226="","",IF(成就内容!BH$125&lt;&gt;"",MAX(ROUNDUP(SMALL(BQ$224:BQ$273,$L226)/10000,0)*10000,0),0))</f>
        <v>1170000</v>
      </c>
      <c r="ES226" s="41" t="str">
        <f>IF(BR226="","",IF(成就内容!BI$125&lt;&gt;"",MAX(ROUNDUP(SMALL(BR$224:BR$273,$L226)/10000,0)*10000,0),0))</f>
        <v/>
      </c>
      <c r="ET226" s="41">
        <f>IF(BS226="","",IF(成就内容!BJ$125&lt;&gt;"",MAX(ROUNDUP(SMALL(BS$224:BS$273,$L226)/10000,0)*10000,0),0))</f>
        <v>0</v>
      </c>
      <c r="EU226" s="41">
        <f>IF(BT226="","",IF(成就内容!BK$125&lt;&gt;"",MAX(ROUNDUP(SMALL(BT$224:BT$273,$L226)/10000,0)*10000,0),0))</f>
        <v>0</v>
      </c>
      <c r="EV226" s="41">
        <f>IF(BU226="","",IF(成就内容!BL$125&lt;&gt;"",MAX(ROUNDUP(SMALL(BU$224:BU$273,$L226)/10000,0)*10000,0),0))</f>
        <v>0</v>
      </c>
      <c r="EW226" s="41">
        <f>IF(BV226="","",IF(成就内容!BM$125&lt;&gt;"",MAX(ROUNDUP(SMALL(BV$224:BV$273,$L226)/10000,0)*10000,0),0))</f>
        <v>0</v>
      </c>
      <c r="EX226" s="41">
        <f>IF(BW226="","",IF(成就内容!BN$125&lt;&gt;"",MAX(ROUNDUP(SMALL(BW$224:BW$273,$L226)/10000,0)*10000,0),0))</f>
        <v>0</v>
      </c>
      <c r="EY226" s="41">
        <f>IF(BX226="","",IF(成就内容!BO$125&lt;&gt;"",MAX(ROUNDUP(SMALL(BX$224:BX$273,$L226)/10000,0)*10000,0),0))</f>
        <v>0</v>
      </c>
      <c r="EZ226" s="41">
        <f>IF(BY226="","",IF(成就内容!BP$125&lt;&gt;"",MAX(ROUNDUP(SMALL(BY$224:BY$273,$L226)/10000,0)*10000,0),0))</f>
        <v>0</v>
      </c>
      <c r="FA226" s="41">
        <f>IF(BZ226="","",IF(成就内容!BQ$125&lt;&gt;"",MAX(ROUNDUP(SMALL(BZ$224:BZ$273,$L226)/10000,0)*10000,0),0))</f>
        <v>0</v>
      </c>
      <c r="FB226" s="41">
        <f>IF(CA226="","",IF(成就内容!BR$125&lt;&gt;"",MAX(ROUNDUP(SMALL(CA$224:CA$273,$L226)/10000,0)*10000,0),0))</f>
        <v>0</v>
      </c>
      <c r="FC226" s="41">
        <f>IF(CB226="","",IF(成就内容!BS$125&lt;&gt;"",MAX(ROUNDUP(SMALL(CB$224:CB$273,$L226)/10000,0)*10000,0),0))</f>
        <v>0</v>
      </c>
      <c r="FD226" s="41">
        <f>IF(CC226="","",IF(成就内容!BT$125&lt;&gt;"",MAX(ROUNDUP(SMALL(CC$224:CC$273,$L226)/10000,0)*10000,0),0))</f>
        <v>0</v>
      </c>
      <c r="FE226" s="41">
        <f>IF(CD226="","",IF(成就内容!BU$125&lt;&gt;"",MAX(ROUNDUP(SMALL(CD$224:CD$273,$L226)/10000,0)*10000,0),0))</f>
        <v>0</v>
      </c>
      <c r="FF226" s="41" t="str">
        <f>IF(CE226="","",IF(成就内容!BV$125&lt;&gt;"",MAX(ROUNDUP(SMALL(CE$224:CE$273,$L226)/10000,0)*10000,0),0))</f>
        <v/>
      </c>
      <c r="FG226" s="41">
        <f>IF(CF226="","",IF(成就内容!BW$125&lt;&gt;"",MAX(ROUNDUP(SMALL(CF$224:CF$273,$L226)/10000,0)*10000,0),0))</f>
        <v>0</v>
      </c>
      <c r="FH226" s="41">
        <f>IF(CG226="","",IF(成就内容!BX$125&lt;&gt;"",MAX(ROUNDUP(SMALL(CG$224:CG$273,$L226)/10000,0)*10000,0),0))</f>
        <v>0</v>
      </c>
      <c r="FI226" s="41">
        <f>IF(CH226="","",IF(成就内容!BY$125&lt;&gt;"",MAX(ROUNDUP(SMALL(CH$224:CH$273,$L226)/10000,0)*10000,0),0))</f>
        <v>0</v>
      </c>
      <c r="FJ226" s="41">
        <f>IF(CI226="","",IF(成就内容!BZ$125&lt;&gt;"",MAX(ROUNDUP(SMALL(CI$224:CI$273,$L226)/10000,0)*10000,0),0))</f>
        <v>0</v>
      </c>
    </row>
    <row r="227" spans="12:166" x14ac:dyDescent="0.15">
      <c r="L227" s="25">
        <v>4</v>
      </c>
      <c r="M227" s="41">
        <f>IF(成就内容!D10="","",INDEX($G$4:$G$178*成就内容!D$125/SUM(成就内容!$D$125:$BZ$125),成就内容!D66,1)-SUM(M$224:M226))</f>
        <v>0</v>
      </c>
      <c r="N227" s="41" t="str">
        <f>IF(成就内容!E10="","",INDEX($G$4:$G$178*成就内容!E$125/SUM(成就内容!$D$125:$BZ$125),成就内容!E66,1)-SUM(N$224:N226))</f>
        <v/>
      </c>
      <c r="O227" s="41">
        <f>IF(成就内容!F10="","",INDEX($G$4:$G$178*成就内容!F$125/SUM(成就内容!$D$125:$BZ$125),成就内容!F66,1)-SUM(O$224:O226))</f>
        <v>0</v>
      </c>
      <c r="P227" s="41" t="str">
        <f>IF(成就内容!G10="","",INDEX($G$4:$G$178*成就内容!G$125/SUM(成就内容!$D$125:$BZ$125),成就内容!G66,1)-SUM(P$224:P226))</f>
        <v/>
      </c>
      <c r="Q227" s="41">
        <f>IF(成就内容!H10="","",INDEX($G$4:$G$178*成就内容!H$125/SUM(成就内容!$D$125:$BZ$125),成就内容!H66,1)-SUM(Q$224:Q226))</f>
        <v>0</v>
      </c>
      <c r="R227" s="41">
        <f>IF(成就内容!I10="","",INDEX($G$4:$G$178*成就内容!I$125/SUM(成就内容!$D$125:$BZ$125),成就内容!I66,1)-SUM(R$224:R226))</f>
        <v>0</v>
      </c>
      <c r="S227" s="41">
        <f>IF(成就内容!J10="","",INDEX($G$4:$G$178*成就内容!J$125/SUM(成就内容!$D$125:$BZ$125),成就内容!J66,1)-SUM(S$224:S226))</f>
        <v>0</v>
      </c>
      <c r="T227" s="41">
        <f>IF(成就内容!K10="","",INDEX($G$4:$G$178*成就内容!K$125/SUM(成就内容!$D$125:$BZ$125),成就内容!K66,1)-SUM(T$224:T226))</f>
        <v>0</v>
      </c>
      <c r="U227" s="41">
        <f>IF(成就内容!L10="","",INDEX($G$4:$G$178*成就内容!L$125/SUM(成就内容!$D$125:$BZ$125),成就内容!L66,1)-SUM(U$224:U226))</f>
        <v>0</v>
      </c>
      <c r="V227" s="41">
        <f>IF(成就内容!M10="","",INDEX($G$4:$G$178*成就内容!M$125/SUM(成就内容!$D$125:$BZ$125),成就内容!M66,1)-SUM(V$224:V226))</f>
        <v>0</v>
      </c>
      <c r="W227" s="41">
        <f>IF(成就内容!N10="","",INDEX($G$4:$G$178*成就内容!N$125/SUM(成就内容!$D$125:$BZ$125),成就内容!N66,1)-SUM(W$224:W226))</f>
        <v>2020512.8205128214</v>
      </c>
      <c r="X227" s="41">
        <f>IF(成就内容!O10="","",INDEX($G$4:$G$178*成就内容!O$125/SUM(成就内容!$D$125:$BZ$125),成就内容!O66,1)-SUM(X$224:X226))</f>
        <v>0</v>
      </c>
      <c r="Y227" s="41">
        <f>IF(成就内容!P10="","",INDEX($G$4:$G$178*成就内容!P$125/SUM(成就内容!$D$125:$BZ$125),成就内容!P66,1)-SUM(Y$224:Y226))</f>
        <v>0</v>
      </c>
      <c r="Z227" s="41">
        <f>IF(成就内容!Q10="","",INDEX($G$4:$G$178*成就内容!Q$125/SUM(成就内容!$D$125:$BZ$125),成就内容!Q66,1)-SUM(Z$224:Z226))</f>
        <v>0</v>
      </c>
      <c r="AA227" s="41">
        <f>IF(成就内容!R10="","",INDEX($G$4:$G$178*成就内容!R$125/SUM(成就内容!$D$125:$BZ$125),成就内容!R66,1)-SUM(AA$224:AA226))</f>
        <v>0</v>
      </c>
      <c r="AB227" s="41">
        <f>IF(成就内容!S10="","",INDEX($G$4:$G$178*成就内容!S$125/SUM(成就内容!$D$125:$BZ$125),成就内容!S66,1)-SUM(AB$224:AB226))</f>
        <v>0</v>
      </c>
      <c r="AC227" s="41">
        <f>IF(成就内容!T10="","",INDEX($G$4:$G$178*成就内容!T$125/SUM(成就内容!$D$125:$BZ$125),成就内容!T66,1)-SUM(AC$224:AC226))</f>
        <v>0</v>
      </c>
      <c r="AD227" s="41">
        <f>IF(成就内容!U10="","",INDEX($G$4:$G$178*成就内容!U$125/SUM(成就内容!$D$125:$BZ$125),成就内容!U66,1)-SUM(AD$224:AD226))</f>
        <v>0</v>
      </c>
      <c r="AE227" s="41">
        <f>IF(成就内容!V10="","",INDEX($G$4:$G$178*成就内容!V$125/SUM(成就内容!$D$125:$BZ$125),成就内容!V66,1)-SUM(AE$224:AE226))</f>
        <v>0</v>
      </c>
      <c r="AF227" s="41">
        <f>IF(成就内容!W10="","",INDEX($G$4:$G$178*成就内容!W$125/SUM(成就内容!$D$125:$BZ$125),成就内容!W66,1)-SUM(AF$224:AF226))</f>
        <v>2020512.8205128214</v>
      </c>
      <c r="AG227" s="41">
        <f>IF(成就内容!X10="","",INDEX($G$4:$G$178*成就内容!X$125/SUM(成就内容!$D$125:$BZ$125),成就内容!X66,1)-SUM(AG$224:AG226))</f>
        <v>0</v>
      </c>
      <c r="AH227" s="41">
        <f>IF(成就内容!Y10="","",INDEX($G$4:$G$178*成就内容!Y$125/SUM(成就内容!$D$125:$BZ$125),成就内容!Y66,1)-SUM(AH$224:AH226))</f>
        <v>0</v>
      </c>
      <c r="AI227" s="41" t="str">
        <f>IF(成就内容!Z10="","",INDEX($G$4:$G$178*成就内容!Z$125/SUM(成就内容!$D$125:$BZ$125),成就内容!Z66,1)-SUM(AI$224:AI226))</f>
        <v/>
      </c>
      <c r="AJ227" s="41">
        <f>IF(成就内容!AA10="","",INDEX($G$4:$G$178*成就内容!AA$125/SUM(成就内容!$D$125:$BZ$125),成就内容!AA66,1)-SUM(AJ$224:AJ226))</f>
        <v>0</v>
      </c>
      <c r="AK227" s="41">
        <f>IF(成就内容!AB10="","",INDEX($G$4:$G$178*成就内容!AB$125/SUM(成就内容!$D$125:$BZ$125),成就内容!AB66,1)-SUM(AK$224:AK226))</f>
        <v>0</v>
      </c>
      <c r="AL227" s="41">
        <f>IF(成就内容!AC10="","",INDEX($G$4:$G$178*成就内容!AC$125/SUM(成就内容!$D$125:$BZ$125),成就内容!AC66,1)-SUM(AL$224:AL226))</f>
        <v>0</v>
      </c>
      <c r="AM227" s="41">
        <f>IF(成就内容!AD10="","",INDEX($G$4:$G$178*成就内容!AD$125/SUM(成就内容!$D$125:$BZ$125),成就内容!AD66,1)-SUM(AM$224:AM226))</f>
        <v>0</v>
      </c>
      <c r="AN227" s="41">
        <f>IF(成就内容!AE10="","",INDEX($G$4:$G$178*成就内容!AE$125/SUM(成就内容!$D$125:$BZ$125),成就内容!AE66,1)-SUM(AN$224:AN226))</f>
        <v>0</v>
      </c>
      <c r="AO227" s="41">
        <f>IF(成就内容!AF10="","",INDEX($G$4:$G$178*成就内容!AF$125/SUM(成就内容!$D$125:$BZ$125),成就内容!AF66,1)-SUM(AO$224:AO226))</f>
        <v>0</v>
      </c>
      <c r="AP227" s="41">
        <f>IF(成就内容!AG10="","",INDEX($G$4:$G$178*成就内容!AG$125/SUM(成就内容!$D$125:$BZ$125),成就内容!AG66,1)-SUM(AP$224:AP226))</f>
        <v>0</v>
      </c>
      <c r="AQ227" s="41">
        <f>IF(成就内容!AH10="","",INDEX($G$4:$G$178*成就内容!AH$125/SUM(成就内容!$D$125:$BZ$125),成就内容!AH66,1)-SUM(AQ$224:AQ226))</f>
        <v>0</v>
      </c>
      <c r="AR227" s="41">
        <f>IF(成就内容!AI10="","",INDEX($G$4:$G$178*成就内容!AI$125/SUM(成就内容!$D$125:$BZ$125),成就内容!AI66,1)-SUM(AR$224:AR226))</f>
        <v>0</v>
      </c>
      <c r="AS227" s="41">
        <f>IF(成就内容!AJ10="","",INDEX($G$4:$G$178*成就内容!AJ$125/SUM(成就内容!$D$125:$BZ$125),成就内容!AJ66,1)-SUM(AS$224:AS226))</f>
        <v>0</v>
      </c>
      <c r="AT227" s="41" t="str">
        <f>IF(成就内容!AK10="","",INDEX($G$4:$G$178*成就内容!AK$125/SUM(成就内容!$D$125:$BZ$125),成就内容!AK66,1)-SUM(AT$224:AT226))</f>
        <v/>
      </c>
      <c r="AU227" s="41" t="str">
        <f>IF(成就内容!AL10="","",INDEX($G$4:$G$178*成就内容!AL$125/SUM(成就内容!$D$125:$BZ$125),成就内容!AL66,1)-SUM(AU$224:AU226))</f>
        <v/>
      </c>
      <c r="AV227" s="41">
        <f>IF(成就内容!AM10="","",INDEX($G$4:$G$178*成就内容!AM$125/SUM(成就内容!$D$125:$BZ$125),成就内容!AM66,1)-SUM(AV$224:AV226))</f>
        <v>0</v>
      </c>
      <c r="AW227" s="41">
        <f>IF(成就内容!AN10="","",INDEX($G$4:$G$178*成就内容!AN$125/SUM(成就内容!$D$125:$BZ$125),成就内容!AN66,1)-SUM(AW$224:AW226))</f>
        <v>0</v>
      </c>
      <c r="AX227" s="41">
        <f>IF(成就内容!AO10="","",INDEX($G$4:$G$178*成就内容!AO$125/SUM(成就内容!$D$125:$BZ$125),成就内容!AO66,1)-SUM(AX$224:AX226))</f>
        <v>0</v>
      </c>
      <c r="AY227" s="41">
        <f>IF(成就内容!AP10="","",INDEX($G$4:$G$178*成就内容!AP$125/SUM(成就内容!$D$125:$BZ$125),成就内容!AP66,1)-SUM(AY$224:AY226))</f>
        <v>0</v>
      </c>
      <c r="AZ227" s="41">
        <f>IF(成就内容!AQ10="","",INDEX($G$4:$G$178*成就内容!AQ$125/SUM(成就内容!$D$125:$BZ$125),成就内容!AQ66,1)-SUM(AZ$224:AZ226))</f>
        <v>0</v>
      </c>
      <c r="BA227" s="41">
        <f>IF(成就内容!AR10="","",INDEX($G$4:$G$178*成就内容!AR$125/SUM(成就内容!$D$125:$BZ$125),成就内容!AR66,1)-SUM(BA$224:BA226))</f>
        <v>0</v>
      </c>
      <c r="BB227" s="41">
        <f>IF(成就内容!AS10="","",INDEX($G$4:$G$178*成就内容!AS$125/SUM(成就内容!$D$125:$BZ$125),成就内容!AS66,1)-SUM(BB$224:BB226))</f>
        <v>0</v>
      </c>
      <c r="BC227" s="41">
        <f>IF(成就内容!AT10="","",INDEX($G$4:$G$178*成就内容!AT$125/SUM(成就内容!$D$125:$BZ$125),成就内容!AT66,1)-SUM(BC$224:BC226))</f>
        <v>0</v>
      </c>
      <c r="BD227" s="41">
        <f>IF(成就内容!AU10="","",INDEX($G$4:$G$178*成就内容!AU$125/SUM(成就内容!$D$125:$BZ$125),成就内容!AU66,1)-SUM(BD$224:BD226))</f>
        <v>0</v>
      </c>
      <c r="BE227" s="41">
        <f>IF(成就内容!AV10="","",INDEX($G$4:$G$178*成就内容!AV$125/SUM(成就内容!$D$125:$BZ$125),成就内容!AV66,1)-SUM(BE$224:BE226))</f>
        <v>0</v>
      </c>
      <c r="BF227" s="41">
        <f>IF(成就内容!AW10="","",INDEX($G$4:$G$178*成就内容!AW$125/SUM(成就内容!$D$125:$BZ$125),成就内容!AW66,1)-SUM(BF$224:BF226))</f>
        <v>0</v>
      </c>
      <c r="BG227" s="41">
        <f>IF(成就内容!AX10="","",INDEX($G$4:$G$178*成就内容!AX$125/SUM(成就内容!$D$125:$BZ$125),成就内容!AX66,1)-SUM(BG$224:BG226))</f>
        <v>0</v>
      </c>
      <c r="BH227" s="41">
        <f>IF(成就内容!AY10="","",INDEX($G$4:$G$178*成就内容!AY$125/SUM(成就内容!$D$125:$BZ$125),成就内容!AY66,1)-SUM(BH$224:BH226))</f>
        <v>0</v>
      </c>
      <c r="BI227" s="41">
        <f>IF(成就内容!AZ10="","",INDEX($G$4:$G$178*成就内容!AZ$125/SUM(成就内容!$D$125:$BZ$125),成就内容!AZ66,1)-SUM(BI$224:BI226))</f>
        <v>0</v>
      </c>
      <c r="BJ227" s="41">
        <f>IF(成就内容!BA10="","",INDEX($G$4:$G$178*成就内容!BA$125/SUM(成就内容!$D$125:$BZ$125),成就内容!BA66,1)-SUM(BJ$224:BJ226))</f>
        <v>0</v>
      </c>
      <c r="BK227" s="41">
        <f>IF(成就内容!BB10="","",INDEX($G$4:$G$178*成就内容!BB$125/SUM(成就内容!$D$125:$BZ$125),成就内容!BB66,1)-SUM(BK$224:BK226))</f>
        <v>2020512.8205128214</v>
      </c>
      <c r="BL227" s="41">
        <f>IF(成就内容!BC10="","",INDEX($G$4:$G$178*成就内容!BC$125/SUM(成就内容!$D$125:$BZ$125),成就内容!BC66,1)-SUM(BL$224:BL226))</f>
        <v>0</v>
      </c>
      <c r="BM227" s="41">
        <f>IF(成就内容!BD10="","",INDEX($G$4:$G$178*成就内容!BD$125/SUM(成就内容!$D$125:$BZ$125),成就内容!BD66,1)-SUM(BM$224:BM226))</f>
        <v>0</v>
      </c>
      <c r="BN227" s="41">
        <f>IF(成就内容!BE10="","",INDEX($G$4:$G$178*成就内容!BE$125/SUM(成就内容!$D$125:$BZ$125),成就内容!BE66,1)-SUM(BN$224:BN226))</f>
        <v>0</v>
      </c>
      <c r="BO227" s="41">
        <f>IF(成就内容!BF10="","",INDEX($G$4:$G$178*成就内容!BF$125/SUM(成就内容!$D$125:$BZ$125),成就内容!BF66,1)-SUM(BO$224:BO226))</f>
        <v>0</v>
      </c>
      <c r="BP227" s="41">
        <f>IF(成就内容!BG10="","",INDEX($G$4:$G$178*成就内容!BG$125/SUM(成就内容!$D$125:$BZ$125),成就内容!BG66,1)-SUM(BP$224:BP226))</f>
        <v>0</v>
      </c>
      <c r="BQ227" s="41">
        <f>IF(成就内容!BH10="","",INDEX($G$4:$G$178*成就内容!BH$125/SUM(成就内容!$D$125:$BZ$125),成就内容!BH66,1)-SUM(BQ$224:BQ226))</f>
        <v>2020512.8205128214</v>
      </c>
      <c r="BR227" s="41" t="str">
        <f>IF(成就内容!BI10="","",INDEX($G$4:$G$178*成就内容!BI$125/SUM(成就内容!$D$125:$BZ$125),成就内容!BI66,1)-SUM(BR$224:BR226))</f>
        <v/>
      </c>
      <c r="BS227" s="41">
        <f>IF(成就内容!BJ10="","",INDEX($G$4:$G$178*成就内容!BJ$125/SUM(成就内容!$D$125:$BZ$125),成就内容!BJ66,1)-SUM(BS$224:BS226))</f>
        <v>0</v>
      </c>
      <c r="BT227" s="41">
        <f>IF(成就内容!BK10="","",INDEX($G$4:$G$178*成就内容!BK$125/SUM(成就内容!$D$125:$BZ$125),成就内容!BK66,1)-SUM(BT$224:BT226))</f>
        <v>0</v>
      </c>
      <c r="BU227" s="41">
        <f>IF(成就内容!BL10="","",INDEX($G$4:$G$178*成就内容!BL$125/SUM(成就内容!$D$125:$BZ$125),成就内容!BL66,1)-SUM(BU$224:BU226))</f>
        <v>0</v>
      </c>
      <c r="BV227" s="41">
        <f>IF(成就内容!BM10="","",INDEX($G$4:$G$178*成就内容!BM$125/SUM(成就内容!$D$125:$BZ$125),成就内容!BM66,1)-SUM(BV$224:BV226))</f>
        <v>0</v>
      </c>
      <c r="BW227" s="41">
        <f>IF(成就内容!BN10="","",INDEX($G$4:$G$178*成就内容!BN$125/SUM(成就内容!$D$125:$BZ$125),成就内容!BN66,1)-SUM(BW$224:BW226))</f>
        <v>0</v>
      </c>
      <c r="BX227" s="41">
        <f>IF(成就内容!BO10="","",INDEX($G$4:$G$178*成就内容!BO$125/SUM(成就内容!$D$125:$BZ$125),成就内容!BO66,1)-SUM(BX$224:BX226))</f>
        <v>0</v>
      </c>
      <c r="BY227" s="41">
        <f>IF(成就内容!BP10="","",INDEX($G$4:$G$178*成就内容!BP$125/SUM(成就内容!$D$125:$BZ$125),成就内容!BP66,1)-SUM(BY$224:BY226))</f>
        <v>0</v>
      </c>
      <c r="BZ227" s="41">
        <f>IF(成就内容!BQ10="","",INDEX($G$4:$G$178*成就内容!BQ$125/SUM(成就内容!$D$125:$BZ$125),成就内容!BQ66,1)-SUM(BZ$224:BZ226))</f>
        <v>0</v>
      </c>
      <c r="CA227" s="41">
        <f>IF(成就内容!BR10="","",INDEX($G$4:$G$178*成就内容!BR$125/SUM(成就内容!$D$125:$BZ$125),成就内容!BR66,1)-SUM(CA$224:CA226))</f>
        <v>0</v>
      </c>
      <c r="CB227" s="41">
        <f>IF(成就内容!BS10="","",INDEX($G$4:$G$178*成就内容!BS$125/SUM(成就内容!$D$125:$BZ$125),成就内容!BS66,1)-SUM(CB$224:CB226))</f>
        <v>0</v>
      </c>
      <c r="CC227" s="41">
        <f>IF(成就内容!BT10="","",INDEX($G$4:$G$178*成就内容!BT$125/SUM(成就内容!$D$125:$BZ$125),成就内容!BT66,1)-SUM(CC$224:CC226))</f>
        <v>0</v>
      </c>
      <c r="CD227" s="41">
        <f>IF(成就内容!BU10="","",INDEX($G$4:$G$178*成就内容!BU$125/SUM(成就内容!$D$125:$BZ$125),成就内容!BU66,1)-SUM(CD$224:CD226))</f>
        <v>0</v>
      </c>
      <c r="CE227" s="41" t="str">
        <f>IF(成就内容!BV10="","",INDEX($G$4:$G$178*成就内容!BV$125/SUM(成就内容!$D$125:$BZ$125),成就内容!BV66,1)-SUM(CE$224:CE226))</f>
        <v/>
      </c>
      <c r="CF227" s="41">
        <f>IF(成就内容!BW10="","",INDEX($G$4:$G$178*成就内容!BW$125/SUM(成就内容!$D$125:$BZ$125),成就内容!BW66,1)-SUM(CF$224:CF226))</f>
        <v>0</v>
      </c>
      <c r="CG227" s="41">
        <f>IF(成就内容!BX10="","",INDEX($G$4:$G$178*成就内容!BX$125/SUM(成就内容!$D$125:$BZ$125),成就内容!BX66,1)-SUM(CG$224:CG226))</f>
        <v>0</v>
      </c>
      <c r="CH227" s="41">
        <f>IF(成就内容!BY10="","",INDEX($G$4:$G$178*成就内容!BY$125/SUM(成就内容!$D$125:$BZ$125),成就内容!BY66,1)-SUM(CH$224:CH226))</f>
        <v>0</v>
      </c>
      <c r="CI227" s="41">
        <f>IF(成就内容!BZ10="","",INDEX($G$4:$G$178*成就内容!BZ$125/SUM(成就内容!$D$125:$BZ$125),成就内容!BZ66,1)-SUM(CI$224:CI226))</f>
        <v>0</v>
      </c>
      <c r="CM227" s="43">
        <v>4</v>
      </c>
      <c r="CN227" s="41">
        <f>IF(M227="","",IF(成就内容!D$125&lt;&gt;"",MAX(ROUNDUP(SMALL(M$224:M$273,$L227)/10000,0)*10000,0),0))</f>
        <v>0</v>
      </c>
      <c r="CO227" s="41" t="str">
        <f>IF(N227="","",IF(成就内容!E$125&lt;&gt;"",MAX(ROUNDUP(SMALL(N$224:N$273,$L227)/10000,0)*10000,0),0))</f>
        <v/>
      </c>
      <c r="CP227" s="41">
        <f>IF(O227="","",IF(成就内容!F$125&lt;&gt;"",MAX(ROUNDUP(SMALL(O$224:O$273,$L227)/10000,0)*10000,0),0))</f>
        <v>0</v>
      </c>
      <c r="CQ227" s="41" t="str">
        <f>IF(P227="","",IF(成就内容!G$125&lt;&gt;"",MAX(ROUNDUP(SMALL(P$224:P$273,$L227)/10000,0)*10000,0),0))</f>
        <v/>
      </c>
      <c r="CR227" s="41">
        <f>IF(Q227="","",IF(成就内容!H$125&lt;&gt;"",MAX(ROUNDUP(SMALL(Q$224:Q$273,$L227)/10000,0)*10000,0),0))</f>
        <v>0</v>
      </c>
      <c r="CS227" s="41">
        <f>IF(R227="","",IF(成就内容!I$125&lt;&gt;"",MAX(ROUNDUP(SMALL(R$224:R$273,$L227)/10000,0)*10000,0),0))</f>
        <v>0</v>
      </c>
      <c r="CT227" s="41">
        <f>IF(S227="","",IF(成就内容!J$125&lt;&gt;"",MAX(ROUNDUP(SMALL(S$224:S$273,$L227)/10000,0)*10000,0),0))</f>
        <v>0</v>
      </c>
      <c r="CU227" s="41">
        <f>IF(T227="","",IF(成就内容!K$125&lt;&gt;"",MAX(ROUNDUP(SMALL(T$224:T$273,$L227)/10000,0)*10000,0),0))</f>
        <v>0</v>
      </c>
      <c r="CV227" s="41">
        <f>IF(U227="","",IF(成就内容!L$125&lt;&gt;"",MAX(ROUNDUP(SMALL(U$224:U$273,$L227)/10000,0)*10000,0),0))</f>
        <v>0</v>
      </c>
      <c r="CW227" s="41">
        <f>IF(V227="","",IF(成就内容!M$125&lt;&gt;"",MAX(ROUNDUP(SMALL(V$224:V$273,$L227)/10000,0)*10000,0),0))</f>
        <v>0</v>
      </c>
      <c r="CX227" s="41">
        <f>IF(W227="","",IF(成就内容!N$125&lt;&gt;"",MAX(ROUNDUP(SMALL(W$224:W$273,$L227)/10000,0)*10000,0),0))</f>
        <v>2030000</v>
      </c>
      <c r="CY227" s="41">
        <f>IF(X227="","",IF(成就内容!O$125&lt;&gt;"",MAX(ROUNDUP(SMALL(X$224:X$273,$L227)/10000,0)*10000,0),0))</f>
        <v>0</v>
      </c>
      <c r="CZ227" s="41">
        <f>IF(Y227="","",IF(成就内容!P$125&lt;&gt;"",MAX(ROUNDUP(SMALL(Y$224:Y$273,$L227)/10000,0)*10000,0),0))</f>
        <v>0</v>
      </c>
      <c r="DA227" s="41">
        <f>IF(Z227="","",IF(成就内容!Q$125&lt;&gt;"",MAX(ROUNDUP(SMALL(Z$224:Z$273,$L227)/10000,0)*10000,0),0))</f>
        <v>0</v>
      </c>
      <c r="DB227" s="41">
        <f>IF(AA227="","",IF(成就内容!R$125&lt;&gt;"",MAX(ROUNDUP(SMALL(AA$224:AA$273,$L227)/10000,0)*10000,0),0))</f>
        <v>0</v>
      </c>
      <c r="DC227" s="41">
        <f>IF(AB227="","",IF(成就内容!S$125&lt;&gt;"",MAX(ROUNDUP(SMALL(AB$224:AB$273,$L227)/10000,0)*10000,0),0))</f>
        <v>0</v>
      </c>
      <c r="DD227" s="41">
        <f>IF(AC227="","",IF(成就内容!T$125&lt;&gt;"",MAX(ROUNDUP(SMALL(AC$224:AC$273,$L227)/10000,0)*10000,0),0))</f>
        <v>0</v>
      </c>
      <c r="DE227" s="41">
        <f>IF(AD227="","",IF(成就内容!U$125&lt;&gt;"",MAX(ROUNDUP(SMALL(AD$224:AD$273,$L227)/10000,0)*10000,0),0))</f>
        <v>0</v>
      </c>
      <c r="DF227" s="41">
        <f>IF(AE227="","",IF(成就内容!V$125&lt;&gt;"",MAX(ROUNDUP(SMALL(AE$224:AE$273,$L227)/10000,0)*10000,0),0))</f>
        <v>0</v>
      </c>
      <c r="DG227" s="41">
        <f>IF(AF227="","",IF(成就内容!W$125&lt;&gt;"",MAX(ROUNDUP(SMALL(AF$224:AF$273,$L227)/10000,0)*10000,0),0))</f>
        <v>2030000</v>
      </c>
      <c r="DH227" s="41">
        <f>IF(AG227="","",IF(成就内容!X$125&lt;&gt;"",MAX(ROUNDUP(SMALL(AG$224:AG$273,$L227)/10000,0)*10000,0),0))</f>
        <v>0</v>
      </c>
      <c r="DI227" s="41">
        <f>IF(AH227="","",IF(成就内容!Y$125&lt;&gt;"",MAX(ROUNDUP(SMALL(AH$224:AH$273,$L227)/10000,0)*10000,0),0))</f>
        <v>0</v>
      </c>
      <c r="DJ227" s="41" t="str">
        <f>IF(AI227="","",IF(成就内容!Z$125&lt;&gt;"",MAX(ROUNDUP(SMALL(AI$224:AI$273,$L227)/10000,0)*10000,0),0))</f>
        <v/>
      </c>
      <c r="DK227" s="41">
        <f>IF(AJ227="","",IF(成就内容!AA$125&lt;&gt;"",MAX(ROUNDUP(SMALL(AJ$224:AJ$273,$L227)/10000,0)*10000,0),0))</f>
        <v>0</v>
      </c>
      <c r="DL227" s="41">
        <f>IF(AK227="","",IF(成就内容!AB$125&lt;&gt;"",MAX(ROUNDUP(SMALL(AK$224:AK$273,$L227)/10000,0)*10000,0),0))</f>
        <v>0</v>
      </c>
      <c r="DM227" s="41">
        <f>IF(AL227="","",IF(成就内容!AC$125&lt;&gt;"",MAX(ROUNDUP(SMALL(AL$224:AL$273,$L227)/10000,0)*10000,0),0))</f>
        <v>0</v>
      </c>
      <c r="DN227" s="41">
        <f>IF(AM227="","",IF(成就内容!AD$125&lt;&gt;"",MAX(ROUNDUP(SMALL(AM$224:AM$273,$L227)/10000,0)*10000,0),0))</f>
        <v>0</v>
      </c>
      <c r="DO227" s="41">
        <f>IF(AN227="","",IF(成就内容!AE$125&lt;&gt;"",MAX(ROUNDUP(SMALL(AN$224:AN$273,$L227)/10000,0)*10000,0),0))</f>
        <v>0</v>
      </c>
      <c r="DP227" s="41">
        <f>IF(AO227="","",IF(成就内容!AF$125&lt;&gt;"",MAX(ROUNDUP(SMALL(AO$224:AO$273,$L227)/10000,0)*10000,0),0))</f>
        <v>0</v>
      </c>
      <c r="DQ227" s="41">
        <f>IF(AP227="","",IF(成就内容!AG$125&lt;&gt;"",MAX(ROUNDUP(SMALL(AP$224:AP$273,$L227)/10000,0)*10000,0),0))</f>
        <v>0</v>
      </c>
      <c r="DR227" s="41">
        <f>IF(AQ227="","",IF(成就内容!AH$125&lt;&gt;"",MAX(ROUNDUP(SMALL(AQ$224:AQ$273,$L227)/10000,0)*10000,0),0))</f>
        <v>0</v>
      </c>
      <c r="DS227" s="41">
        <f>IF(AR227="","",IF(成就内容!AI$125&lt;&gt;"",MAX(ROUNDUP(SMALL(AR$224:AR$273,$L227)/10000,0)*10000,0),0))</f>
        <v>0</v>
      </c>
      <c r="DT227" s="41">
        <f>IF(AS227="","",IF(成就内容!AJ$125&lt;&gt;"",MAX(ROUNDUP(SMALL(AS$224:AS$273,$L227)/10000,0)*10000,0),0))</f>
        <v>0</v>
      </c>
      <c r="DU227" s="41" t="str">
        <f>IF(AT227="","",IF(成就内容!AK$125&lt;&gt;"",MAX(ROUNDUP(SMALL(AT$224:AT$273,$L227)/10000,0)*10000,0),0))</f>
        <v/>
      </c>
      <c r="DV227" s="41" t="str">
        <f>IF(AU227="","",IF(成就内容!AL$125&lt;&gt;"",MAX(ROUNDUP(SMALL(AU$224:AU$273,$L227)/10000,0)*10000,0),0))</f>
        <v/>
      </c>
      <c r="DW227" s="41">
        <f>IF(AV227="","",IF(成就内容!AM$125&lt;&gt;"",MAX(ROUNDUP(SMALL(AV$224:AV$273,$L227)/10000,0)*10000,0),0))</f>
        <v>0</v>
      </c>
      <c r="DX227" s="41">
        <f>IF(AW227="","",IF(成就内容!AN$125&lt;&gt;"",MAX(ROUNDUP(SMALL(AW$224:AW$273,$L227)/10000,0)*10000,0),0))</f>
        <v>0</v>
      </c>
      <c r="DY227" s="41">
        <f>IF(AX227="","",IF(成就内容!AO$125&lt;&gt;"",MAX(ROUNDUP(SMALL(AX$224:AX$273,$L227)/10000,0)*10000,0),0))</f>
        <v>0</v>
      </c>
      <c r="DZ227" s="41">
        <f>IF(AY227="","",IF(成就内容!AP$125&lt;&gt;"",MAX(ROUNDUP(SMALL(AY$224:AY$273,$L227)/10000,0)*10000,0),0))</f>
        <v>0</v>
      </c>
      <c r="EA227" s="41">
        <f>IF(AZ227="","",IF(成就内容!AQ$125&lt;&gt;"",MAX(ROUNDUP(SMALL(AZ$224:AZ$273,$L227)/10000,0)*10000,0),0))</f>
        <v>0</v>
      </c>
      <c r="EB227" s="41">
        <f>IF(BA227="","",IF(成就内容!AR$125&lt;&gt;"",MAX(ROUNDUP(SMALL(BA$224:BA$273,$L227)/10000,0)*10000,0),0))</f>
        <v>0</v>
      </c>
      <c r="EC227" s="41">
        <f>IF(BB227="","",IF(成就内容!AS$125&lt;&gt;"",MAX(ROUNDUP(SMALL(BB$224:BB$273,$L227)/10000,0)*10000,0),0))</f>
        <v>0</v>
      </c>
      <c r="ED227" s="41">
        <f>IF(BC227="","",IF(成就内容!AT$125&lt;&gt;"",MAX(ROUNDUP(SMALL(BC$224:BC$273,$L227)/10000,0)*10000,0),0))</f>
        <v>0</v>
      </c>
      <c r="EE227" s="41">
        <f>IF(BD227="","",IF(成就内容!AU$125&lt;&gt;"",MAX(ROUNDUP(SMALL(BD$224:BD$273,$L227)/10000,0)*10000,0),0))</f>
        <v>0</v>
      </c>
      <c r="EF227" s="41">
        <f>IF(BE227="","",IF(成就内容!AV$125&lt;&gt;"",MAX(ROUNDUP(SMALL(BE$224:BE$273,$L227)/10000,0)*10000,0),0))</f>
        <v>0</v>
      </c>
      <c r="EG227" s="41">
        <f>IF(BF227="","",IF(成就内容!AW$125&lt;&gt;"",MAX(ROUNDUP(SMALL(BF$224:BF$273,$L227)/10000,0)*10000,0),0))</f>
        <v>0</v>
      </c>
      <c r="EH227" s="41">
        <f>IF(BG227="","",IF(成就内容!AX$125&lt;&gt;"",MAX(ROUNDUP(SMALL(BG$224:BG$273,$L227)/10000,0)*10000,0),0))</f>
        <v>0</v>
      </c>
      <c r="EI227" s="41">
        <f>IF(BH227="","",IF(成就内容!AY$125&lt;&gt;"",MAX(ROUNDUP(SMALL(BH$224:BH$273,$L227)/10000,0)*10000,0),0))</f>
        <v>0</v>
      </c>
      <c r="EJ227" s="41">
        <f>IF(BI227="","",IF(成就内容!AZ$125&lt;&gt;"",MAX(ROUNDUP(SMALL(BI$224:BI$273,$L227)/10000,0)*10000,0),0))</f>
        <v>0</v>
      </c>
      <c r="EK227" s="41">
        <f>IF(BJ227="","",IF(成就内容!BA$125&lt;&gt;"",MAX(ROUNDUP(SMALL(BJ$224:BJ$273,$L227)/10000,0)*10000,0),0))</f>
        <v>0</v>
      </c>
      <c r="EL227" s="41">
        <f>IF(BK227="","",IF(成就内容!BB$125&lt;&gt;"",MAX(ROUNDUP(SMALL(BK$224:BK$273,$L227)/10000,0)*10000,0),0))</f>
        <v>2030000</v>
      </c>
      <c r="EM227" s="41">
        <f>IF(BL227="","",IF(成就内容!BC$125&lt;&gt;"",MAX(ROUNDUP(SMALL(BL$224:BL$273,$L227)/10000,0)*10000,0),0))</f>
        <v>0</v>
      </c>
      <c r="EN227" s="41">
        <f>IF(BM227="","",IF(成就内容!BD$125&lt;&gt;"",MAX(ROUNDUP(SMALL(BM$224:BM$273,$L227)/10000,0)*10000,0),0))</f>
        <v>0</v>
      </c>
      <c r="EO227" s="41">
        <f>IF(BN227="","",IF(成就内容!BE$125&lt;&gt;"",MAX(ROUNDUP(SMALL(BN$224:BN$273,$L227)/10000,0)*10000,0),0))</f>
        <v>0</v>
      </c>
      <c r="EP227" s="41">
        <f>IF(BO227="","",IF(成就内容!BF$125&lt;&gt;"",MAX(ROUNDUP(SMALL(BO$224:BO$273,$L227)/10000,0)*10000,0),0))</f>
        <v>0</v>
      </c>
      <c r="EQ227" s="41">
        <f>IF(BP227="","",IF(成就内容!BG$125&lt;&gt;"",MAX(ROUNDUP(SMALL(BP$224:BP$273,$L227)/10000,0)*10000,0),0))</f>
        <v>0</v>
      </c>
      <c r="ER227" s="41">
        <f>IF(BQ227="","",IF(成就内容!BH$125&lt;&gt;"",MAX(ROUNDUP(SMALL(BQ$224:BQ$273,$L227)/10000,0)*10000,0),0))</f>
        <v>2030000</v>
      </c>
      <c r="ES227" s="41" t="str">
        <f>IF(BR227="","",IF(成就内容!BI$125&lt;&gt;"",MAX(ROUNDUP(SMALL(BR$224:BR$273,$L227)/10000,0)*10000,0),0))</f>
        <v/>
      </c>
      <c r="ET227" s="41">
        <f>IF(BS227="","",IF(成就内容!BJ$125&lt;&gt;"",MAX(ROUNDUP(SMALL(BS$224:BS$273,$L227)/10000,0)*10000,0),0))</f>
        <v>0</v>
      </c>
      <c r="EU227" s="41">
        <f>IF(BT227="","",IF(成就内容!BK$125&lt;&gt;"",MAX(ROUNDUP(SMALL(BT$224:BT$273,$L227)/10000,0)*10000,0),0))</f>
        <v>0</v>
      </c>
      <c r="EV227" s="41">
        <f>IF(BU227="","",IF(成就内容!BL$125&lt;&gt;"",MAX(ROUNDUP(SMALL(BU$224:BU$273,$L227)/10000,0)*10000,0),0))</f>
        <v>0</v>
      </c>
      <c r="EW227" s="41">
        <f>IF(BV227="","",IF(成就内容!BM$125&lt;&gt;"",MAX(ROUNDUP(SMALL(BV$224:BV$273,$L227)/10000,0)*10000,0),0))</f>
        <v>0</v>
      </c>
      <c r="EX227" s="41">
        <f>IF(BW227="","",IF(成就内容!BN$125&lt;&gt;"",MAX(ROUNDUP(SMALL(BW$224:BW$273,$L227)/10000,0)*10000,0),0))</f>
        <v>0</v>
      </c>
      <c r="EY227" s="41">
        <f>IF(BX227="","",IF(成就内容!BO$125&lt;&gt;"",MAX(ROUNDUP(SMALL(BX$224:BX$273,$L227)/10000,0)*10000,0),0))</f>
        <v>0</v>
      </c>
      <c r="EZ227" s="41">
        <f>IF(BY227="","",IF(成就内容!BP$125&lt;&gt;"",MAX(ROUNDUP(SMALL(BY$224:BY$273,$L227)/10000,0)*10000,0),0))</f>
        <v>0</v>
      </c>
      <c r="FA227" s="41">
        <f>IF(BZ227="","",IF(成就内容!BQ$125&lt;&gt;"",MAX(ROUNDUP(SMALL(BZ$224:BZ$273,$L227)/10000,0)*10000,0),0))</f>
        <v>0</v>
      </c>
      <c r="FB227" s="41">
        <f>IF(CA227="","",IF(成就内容!BR$125&lt;&gt;"",MAX(ROUNDUP(SMALL(CA$224:CA$273,$L227)/10000,0)*10000,0),0))</f>
        <v>0</v>
      </c>
      <c r="FC227" s="41">
        <f>IF(CB227="","",IF(成就内容!BS$125&lt;&gt;"",MAX(ROUNDUP(SMALL(CB$224:CB$273,$L227)/10000,0)*10000,0),0))</f>
        <v>0</v>
      </c>
      <c r="FD227" s="41">
        <f>IF(CC227="","",IF(成就内容!BT$125&lt;&gt;"",MAX(ROUNDUP(SMALL(CC$224:CC$273,$L227)/10000,0)*10000,0),0))</f>
        <v>0</v>
      </c>
      <c r="FE227" s="41">
        <f>IF(CD227="","",IF(成就内容!BU$125&lt;&gt;"",MAX(ROUNDUP(SMALL(CD$224:CD$273,$L227)/10000,0)*10000,0),0))</f>
        <v>0</v>
      </c>
      <c r="FF227" s="41" t="str">
        <f>IF(CE227="","",IF(成就内容!BV$125&lt;&gt;"",MAX(ROUNDUP(SMALL(CE$224:CE$273,$L227)/10000,0)*10000,0),0))</f>
        <v/>
      </c>
      <c r="FG227" s="41">
        <f>IF(CF227="","",IF(成就内容!BW$125&lt;&gt;"",MAX(ROUNDUP(SMALL(CF$224:CF$273,$L227)/10000,0)*10000,0),0))</f>
        <v>0</v>
      </c>
      <c r="FH227" s="41">
        <f>IF(CG227="","",IF(成就内容!BX$125&lt;&gt;"",MAX(ROUNDUP(SMALL(CG$224:CG$273,$L227)/10000,0)*10000,0),0))</f>
        <v>0</v>
      </c>
      <c r="FI227" s="41">
        <f>IF(CH227="","",IF(成就内容!BY$125&lt;&gt;"",MAX(ROUNDUP(SMALL(CH$224:CH$273,$L227)/10000,0)*10000,0),0))</f>
        <v>0</v>
      </c>
      <c r="FJ227" s="41">
        <f>IF(CI227="","",IF(成就内容!BZ$125&lt;&gt;"",MAX(ROUNDUP(SMALL(CI$224:CI$273,$L227)/10000,0)*10000,0),0))</f>
        <v>0</v>
      </c>
    </row>
    <row r="228" spans="12:166" x14ac:dyDescent="0.15">
      <c r="L228" s="25">
        <v>5</v>
      </c>
      <c r="M228" s="41">
        <f>IF(成就内容!D11="","",INDEX($G$4:$G$178*成就内容!D$125/SUM(成就内容!$D$125:$BZ$125),成就内容!D67,1)-SUM(M$224:M227))</f>
        <v>0</v>
      </c>
      <c r="N228" s="41" t="str">
        <f>IF(成就内容!E11="","",INDEX($G$4:$G$178*成就内容!E$125/SUM(成就内容!$D$125:$BZ$125),成就内容!E67,1)-SUM(N$224:N227))</f>
        <v/>
      </c>
      <c r="O228" s="41">
        <f>IF(成就内容!F11="","",INDEX($G$4:$G$178*成就内容!F$125/SUM(成就内容!$D$125:$BZ$125),成就内容!F67,1)-SUM(O$224:O227))</f>
        <v>0</v>
      </c>
      <c r="P228" s="41" t="str">
        <f>IF(成就内容!G11="","",INDEX($G$4:$G$178*成就内容!G$125/SUM(成就内容!$D$125:$BZ$125),成就内容!G67,1)-SUM(P$224:P227))</f>
        <v/>
      </c>
      <c r="Q228" s="41">
        <f>IF(成就内容!H11="","",INDEX($G$4:$G$178*成就内容!H$125/SUM(成就内容!$D$125:$BZ$125),成就内容!H67,1)-SUM(Q$224:Q227))</f>
        <v>0</v>
      </c>
      <c r="R228" s="41">
        <f>IF(成就内容!I11="","",INDEX($G$4:$G$178*成就内容!I$125/SUM(成就内容!$D$125:$BZ$125),成就内容!I67,1)-SUM(R$224:R227))</f>
        <v>0</v>
      </c>
      <c r="S228" s="41">
        <f>IF(成就内容!J11="","",INDEX($G$4:$G$178*成就内容!J$125/SUM(成就内容!$D$125:$BZ$125),成就内容!J67,1)-SUM(S$224:S227))</f>
        <v>0</v>
      </c>
      <c r="T228" s="41">
        <f>IF(成就内容!K11="","",INDEX($G$4:$G$178*成就内容!K$125/SUM(成就内容!$D$125:$BZ$125),成就内容!K67,1)-SUM(T$224:T227))</f>
        <v>0</v>
      </c>
      <c r="U228" s="41">
        <f>IF(成就内容!L11="","",INDEX($G$4:$G$178*成就内容!L$125/SUM(成就内容!$D$125:$BZ$125),成就内容!L67,1)-SUM(U$224:U227))</f>
        <v>0</v>
      </c>
      <c r="V228" s="41">
        <f>IF(成就内容!M11="","",INDEX($G$4:$G$178*成就内容!M$125/SUM(成就内容!$D$125:$BZ$125),成就内容!M67,1)-SUM(V$224:V227))</f>
        <v>0</v>
      </c>
      <c r="W228" s="41">
        <f>IF(成就内容!N11="","",INDEX($G$4:$G$178*成就内容!N$125/SUM(成就内容!$D$125:$BZ$125),成就内容!N67,1)-SUM(W$224:W227))</f>
        <v>2871794.8717948738</v>
      </c>
      <c r="X228" s="41">
        <f>IF(成就内容!O11="","",INDEX($G$4:$G$178*成就内容!O$125/SUM(成就内容!$D$125:$BZ$125),成就内容!O67,1)-SUM(X$224:X227))</f>
        <v>0</v>
      </c>
      <c r="Y228" s="41">
        <f>IF(成就内容!P11="","",INDEX($G$4:$G$178*成就内容!P$125/SUM(成就内容!$D$125:$BZ$125),成就内容!P67,1)-SUM(Y$224:Y227))</f>
        <v>0</v>
      </c>
      <c r="Z228" s="41">
        <f>IF(成就内容!Q11="","",INDEX($G$4:$G$178*成就内容!Q$125/SUM(成就内容!$D$125:$BZ$125),成就内容!Q67,1)-SUM(Z$224:Z227))</f>
        <v>0</v>
      </c>
      <c r="AA228" s="41">
        <f>IF(成就内容!R11="","",INDEX($G$4:$G$178*成就内容!R$125/SUM(成就内容!$D$125:$BZ$125),成就内容!R67,1)-SUM(AA$224:AA227))</f>
        <v>0</v>
      </c>
      <c r="AB228" s="41">
        <f>IF(成就内容!S11="","",INDEX($G$4:$G$178*成就内容!S$125/SUM(成就内容!$D$125:$BZ$125),成就内容!S67,1)-SUM(AB$224:AB227))</f>
        <v>0</v>
      </c>
      <c r="AC228" s="41">
        <f>IF(成就内容!T11="","",INDEX($G$4:$G$178*成就内容!T$125/SUM(成就内容!$D$125:$BZ$125),成就内容!T67,1)-SUM(AC$224:AC227))</f>
        <v>0</v>
      </c>
      <c r="AD228" s="41">
        <f>IF(成就内容!U11="","",INDEX($G$4:$G$178*成就内容!U$125/SUM(成就内容!$D$125:$BZ$125),成就内容!U67,1)-SUM(AD$224:AD227))</f>
        <v>0</v>
      </c>
      <c r="AE228" s="41">
        <f>IF(成就内容!V11="","",INDEX($G$4:$G$178*成就内容!V$125/SUM(成就内容!$D$125:$BZ$125),成就内容!V67,1)-SUM(AE$224:AE227))</f>
        <v>0</v>
      </c>
      <c r="AF228" s="41">
        <f>IF(成就内容!W11="","",INDEX($G$4:$G$178*成就内容!W$125/SUM(成就内容!$D$125:$BZ$125),成就内容!W67,1)-SUM(AF$224:AF227))</f>
        <v>2871794.8717948738</v>
      </c>
      <c r="AG228" s="41">
        <f>IF(成就内容!X11="","",INDEX($G$4:$G$178*成就内容!X$125/SUM(成就内容!$D$125:$BZ$125),成就内容!X67,1)-SUM(AG$224:AG227))</f>
        <v>0</v>
      </c>
      <c r="AH228" s="41">
        <f>IF(成就内容!Y11="","",INDEX($G$4:$G$178*成就内容!Y$125/SUM(成就内容!$D$125:$BZ$125),成就内容!Y67,1)-SUM(AH$224:AH227))</f>
        <v>0</v>
      </c>
      <c r="AI228" s="41" t="str">
        <f>IF(成就内容!Z11="","",INDEX($G$4:$G$178*成就内容!Z$125/SUM(成就内容!$D$125:$BZ$125),成就内容!Z67,1)-SUM(AI$224:AI227))</f>
        <v/>
      </c>
      <c r="AJ228" s="41">
        <f>IF(成就内容!AA11="","",INDEX($G$4:$G$178*成就内容!AA$125/SUM(成就内容!$D$125:$BZ$125),成就内容!AA67,1)-SUM(AJ$224:AJ227))</f>
        <v>0</v>
      </c>
      <c r="AK228" s="41">
        <f>IF(成就内容!AB11="","",INDEX($G$4:$G$178*成就内容!AB$125/SUM(成就内容!$D$125:$BZ$125),成就内容!AB67,1)-SUM(AK$224:AK227))</f>
        <v>0</v>
      </c>
      <c r="AL228" s="41">
        <f>IF(成就内容!AC11="","",INDEX($G$4:$G$178*成就内容!AC$125/SUM(成就内容!$D$125:$BZ$125),成就内容!AC67,1)-SUM(AL$224:AL227))</f>
        <v>0</v>
      </c>
      <c r="AM228" s="41">
        <f>IF(成就内容!AD11="","",INDEX($G$4:$G$178*成就内容!AD$125/SUM(成就内容!$D$125:$BZ$125),成就内容!AD67,1)-SUM(AM$224:AM227))</f>
        <v>0</v>
      </c>
      <c r="AN228" s="41">
        <f>IF(成就内容!AE11="","",INDEX($G$4:$G$178*成就内容!AE$125/SUM(成就内容!$D$125:$BZ$125),成就内容!AE67,1)-SUM(AN$224:AN227))</f>
        <v>0</v>
      </c>
      <c r="AO228" s="41">
        <f>IF(成就内容!AF11="","",INDEX($G$4:$G$178*成就内容!AF$125/SUM(成就内容!$D$125:$BZ$125),成就内容!AF67,1)-SUM(AO$224:AO227))</f>
        <v>0</v>
      </c>
      <c r="AP228" s="41">
        <f>IF(成就内容!AG11="","",INDEX($G$4:$G$178*成就内容!AG$125/SUM(成就内容!$D$125:$BZ$125),成就内容!AG67,1)-SUM(AP$224:AP227))</f>
        <v>0</v>
      </c>
      <c r="AQ228" s="41">
        <f>IF(成就内容!AH11="","",INDEX($G$4:$G$178*成就内容!AH$125/SUM(成就内容!$D$125:$BZ$125),成就内容!AH67,1)-SUM(AQ$224:AQ227))</f>
        <v>0</v>
      </c>
      <c r="AR228" s="41">
        <f>IF(成就内容!AI11="","",INDEX($G$4:$G$178*成就内容!AI$125/SUM(成就内容!$D$125:$BZ$125),成就内容!AI67,1)-SUM(AR$224:AR227))</f>
        <v>0</v>
      </c>
      <c r="AS228" s="41">
        <f>IF(成就内容!AJ11="","",INDEX($G$4:$G$178*成就内容!AJ$125/SUM(成就内容!$D$125:$BZ$125),成就内容!AJ67,1)-SUM(AS$224:AS227))</f>
        <v>0</v>
      </c>
      <c r="AT228" s="41" t="str">
        <f>IF(成就内容!AK11="","",INDEX($G$4:$G$178*成就内容!AK$125/SUM(成就内容!$D$125:$BZ$125),成就内容!AK67,1)-SUM(AT$224:AT227))</f>
        <v/>
      </c>
      <c r="AU228" s="41" t="str">
        <f>IF(成就内容!AL11="","",INDEX($G$4:$G$178*成就内容!AL$125/SUM(成就内容!$D$125:$BZ$125),成就内容!AL67,1)-SUM(AU$224:AU227))</f>
        <v/>
      </c>
      <c r="AV228" s="41">
        <f>IF(成就内容!AM11="","",INDEX($G$4:$G$178*成就内容!AM$125/SUM(成就内容!$D$125:$BZ$125),成就内容!AM67,1)-SUM(AV$224:AV227))</f>
        <v>0</v>
      </c>
      <c r="AW228" s="41">
        <f>IF(成就内容!AN11="","",INDEX($G$4:$G$178*成就内容!AN$125/SUM(成就内容!$D$125:$BZ$125),成就内容!AN67,1)-SUM(AW$224:AW227))</f>
        <v>0</v>
      </c>
      <c r="AX228" s="41">
        <f>IF(成就内容!AO11="","",INDEX($G$4:$G$178*成就内容!AO$125/SUM(成就内容!$D$125:$BZ$125),成就内容!AO67,1)-SUM(AX$224:AX227))</f>
        <v>0</v>
      </c>
      <c r="AY228" s="41">
        <f>IF(成就内容!AP11="","",INDEX($G$4:$G$178*成就内容!AP$125/SUM(成就内容!$D$125:$BZ$125),成就内容!AP67,1)-SUM(AY$224:AY227))</f>
        <v>0</v>
      </c>
      <c r="AZ228" s="41">
        <f>IF(成就内容!AQ11="","",INDEX($G$4:$G$178*成就内容!AQ$125/SUM(成就内容!$D$125:$BZ$125),成就内容!AQ67,1)-SUM(AZ$224:AZ227))</f>
        <v>0</v>
      </c>
      <c r="BA228" s="41">
        <f>IF(成就内容!AR11="","",INDEX($G$4:$G$178*成就内容!AR$125/SUM(成就内容!$D$125:$BZ$125),成就内容!AR67,1)-SUM(BA$224:BA227))</f>
        <v>0</v>
      </c>
      <c r="BB228" s="41">
        <f>IF(成就内容!AS11="","",INDEX($G$4:$G$178*成就内容!AS$125/SUM(成就内容!$D$125:$BZ$125),成就内容!AS67,1)-SUM(BB$224:BB227))</f>
        <v>0</v>
      </c>
      <c r="BC228" s="41">
        <f>IF(成就内容!AT11="","",INDEX($G$4:$G$178*成就内容!AT$125/SUM(成就内容!$D$125:$BZ$125),成就内容!AT67,1)-SUM(BC$224:BC227))</f>
        <v>0</v>
      </c>
      <c r="BD228" s="41">
        <f>IF(成就内容!AU11="","",INDEX($G$4:$G$178*成就内容!AU$125/SUM(成就内容!$D$125:$BZ$125),成就内容!AU67,1)-SUM(BD$224:BD227))</f>
        <v>0</v>
      </c>
      <c r="BE228" s="41">
        <f>IF(成就内容!AV11="","",INDEX($G$4:$G$178*成就内容!AV$125/SUM(成就内容!$D$125:$BZ$125),成就内容!AV67,1)-SUM(BE$224:BE227))</f>
        <v>0</v>
      </c>
      <c r="BF228" s="41">
        <f>IF(成就内容!AW11="","",INDEX($G$4:$G$178*成就内容!AW$125/SUM(成就内容!$D$125:$BZ$125),成就内容!AW67,1)-SUM(BF$224:BF227))</f>
        <v>0</v>
      </c>
      <c r="BG228" s="41">
        <f>IF(成就内容!AX11="","",INDEX($G$4:$G$178*成就内容!AX$125/SUM(成就内容!$D$125:$BZ$125),成就内容!AX67,1)-SUM(BG$224:BG227))</f>
        <v>0</v>
      </c>
      <c r="BH228" s="41">
        <f>IF(成就内容!AY11="","",INDEX($G$4:$G$178*成就内容!AY$125/SUM(成就内容!$D$125:$BZ$125),成就内容!AY67,1)-SUM(BH$224:BH227))</f>
        <v>0</v>
      </c>
      <c r="BI228" s="41">
        <f>IF(成就内容!AZ11="","",INDEX($G$4:$G$178*成就内容!AZ$125/SUM(成就内容!$D$125:$BZ$125),成就内容!AZ67,1)-SUM(BI$224:BI227))</f>
        <v>0</v>
      </c>
      <c r="BJ228" s="41">
        <f>IF(成就内容!BA11="","",INDEX($G$4:$G$178*成就内容!BA$125/SUM(成就内容!$D$125:$BZ$125),成就内容!BA67,1)-SUM(BJ$224:BJ227))</f>
        <v>0</v>
      </c>
      <c r="BK228" s="41">
        <f>IF(成就内容!BB11="","",INDEX($G$4:$G$178*成就内容!BB$125/SUM(成就内容!$D$125:$BZ$125),成就内容!BB67,1)-SUM(BK$224:BK227))</f>
        <v>2871794.8717948738</v>
      </c>
      <c r="BL228" s="41">
        <f>IF(成就内容!BC11="","",INDEX($G$4:$G$178*成就内容!BC$125/SUM(成就内容!$D$125:$BZ$125),成就内容!BC67,1)-SUM(BL$224:BL227))</f>
        <v>0</v>
      </c>
      <c r="BM228" s="41">
        <f>IF(成就内容!BD11="","",INDEX($G$4:$G$178*成就内容!BD$125/SUM(成就内容!$D$125:$BZ$125),成就内容!BD67,1)-SUM(BM$224:BM227))</f>
        <v>0</v>
      </c>
      <c r="BN228" s="41">
        <f>IF(成就内容!BE11="","",INDEX($G$4:$G$178*成就内容!BE$125/SUM(成就内容!$D$125:$BZ$125),成就内容!BE67,1)-SUM(BN$224:BN227))</f>
        <v>0</v>
      </c>
      <c r="BO228" s="41">
        <f>IF(成就内容!BF11="","",INDEX($G$4:$G$178*成就内容!BF$125/SUM(成就内容!$D$125:$BZ$125),成就内容!BF67,1)-SUM(BO$224:BO227))</f>
        <v>0</v>
      </c>
      <c r="BP228" s="41">
        <f>IF(成就内容!BG11="","",INDEX($G$4:$G$178*成就内容!BG$125/SUM(成就内容!$D$125:$BZ$125),成就内容!BG67,1)-SUM(BP$224:BP227))</f>
        <v>0</v>
      </c>
      <c r="BQ228" s="41">
        <f>IF(成就内容!BH11="","",INDEX($G$4:$G$178*成就内容!BH$125/SUM(成就内容!$D$125:$BZ$125),成就内容!BH67,1)-SUM(BQ$224:BQ227))</f>
        <v>2871794.8717948738</v>
      </c>
      <c r="BR228" s="41" t="str">
        <f>IF(成就内容!BI11="","",INDEX($G$4:$G$178*成就内容!BI$125/SUM(成就内容!$D$125:$BZ$125),成就内容!BI67,1)-SUM(BR$224:BR227))</f>
        <v/>
      </c>
      <c r="BS228" s="41">
        <f>IF(成就内容!BJ11="","",INDEX($G$4:$G$178*成就内容!BJ$125/SUM(成就内容!$D$125:$BZ$125),成就内容!BJ67,1)-SUM(BS$224:BS227))</f>
        <v>0</v>
      </c>
      <c r="BT228" s="41">
        <f>IF(成就内容!BK11="","",INDEX($G$4:$G$178*成就内容!BK$125/SUM(成就内容!$D$125:$BZ$125),成就内容!BK67,1)-SUM(BT$224:BT227))</f>
        <v>0</v>
      </c>
      <c r="BU228" s="41">
        <f>IF(成就内容!BL11="","",INDEX($G$4:$G$178*成就内容!BL$125/SUM(成就内容!$D$125:$BZ$125),成就内容!BL67,1)-SUM(BU$224:BU227))</f>
        <v>0</v>
      </c>
      <c r="BV228" s="41">
        <f>IF(成就内容!BM11="","",INDEX($G$4:$G$178*成就内容!BM$125/SUM(成就内容!$D$125:$BZ$125),成就内容!BM67,1)-SUM(BV$224:BV227))</f>
        <v>0</v>
      </c>
      <c r="BW228" s="41">
        <f>IF(成就内容!BN11="","",INDEX($G$4:$G$178*成就内容!BN$125/SUM(成就内容!$D$125:$BZ$125),成就内容!BN67,1)-SUM(BW$224:BW227))</f>
        <v>0</v>
      </c>
      <c r="BX228" s="41">
        <f>IF(成就内容!BO11="","",INDEX($G$4:$G$178*成就内容!BO$125/SUM(成就内容!$D$125:$BZ$125),成就内容!BO67,1)-SUM(BX$224:BX227))</f>
        <v>0</v>
      </c>
      <c r="BY228" s="41">
        <f>IF(成就内容!BP11="","",INDEX($G$4:$G$178*成就内容!BP$125/SUM(成就内容!$D$125:$BZ$125),成就内容!BP67,1)-SUM(BY$224:BY227))</f>
        <v>0</v>
      </c>
      <c r="BZ228" s="41">
        <f>IF(成就内容!BQ11="","",INDEX($G$4:$G$178*成就内容!BQ$125/SUM(成就内容!$D$125:$BZ$125),成就内容!BQ67,1)-SUM(BZ$224:BZ227))</f>
        <v>0</v>
      </c>
      <c r="CA228" s="41">
        <f>IF(成就内容!BR11="","",INDEX($G$4:$G$178*成就内容!BR$125/SUM(成就内容!$D$125:$BZ$125),成就内容!BR67,1)-SUM(CA$224:CA227))</f>
        <v>0</v>
      </c>
      <c r="CB228" s="41">
        <f>IF(成就内容!BS11="","",INDEX($G$4:$G$178*成就内容!BS$125/SUM(成就内容!$D$125:$BZ$125),成就内容!BS67,1)-SUM(CB$224:CB227))</f>
        <v>0</v>
      </c>
      <c r="CC228" s="41">
        <f>IF(成就内容!BT11="","",INDEX($G$4:$G$178*成就内容!BT$125/SUM(成就内容!$D$125:$BZ$125),成就内容!BT67,1)-SUM(CC$224:CC227))</f>
        <v>0</v>
      </c>
      <c r="CD228" s="41">
        <f>IF(成就内容!BU11="","",INDEX($G$4:$G$178*成就内容!BU$125/SUM(成就内容!$D$125:$BZ$125),成就内容!BU67,1)-SUM(CD$224:CD227))</f>
        <v>0</v>
      </c>
      <c r="CE228" s="41" t="str">
        <f>IF(成就内容!BV11="","",INDEX($G$4:$G$178*成就内容!BV$125/SUM(成就内容!$D$125:$BZ$125),成就内容!BV67,1)-SUM(CE$224:CE227))</f>
        <v/>
      </c>
      <c r="CF228" s="41">
        <f>IF(成就内容!BW11="","",INDEX($G$4:$G$178*成就内容!BW$125/SUM(成就内容!$D$125:$BZ$125),成就内容!BW67,1)-SUM(CF$224:CF227))</f>
        <v>0</v>
      </c>
      <c r="CG228" s="41">
        <f>IF(成就内容!BX11="","",INDEX($G$4:$G$178*成就内容!BX$125/SUM(成就内容!$D$125:$BZ$125),成就内容!BX67,1)-SUM(CG$224:CG227))</f>
        <v>0</v>
      </c>
      <c r="CH228" s="41">
        <f>IF(成就内容!BY11="","",INDEX($G$4:$G$178*成就内容!BY$125/SUM(成就内容!$D$125:$BZ$125),成就内容!BY67,1)-SUM(CH$224:CH227))</f>
        <v>0</v>
      </c>
      <c r="CI228" s="41">
        <f>IF(成就内容!BZ11="","",INDEX($G$4:$G$178*成就内容!BZ$125/SUM(成就内容!$D$125:$BZ$125),成就内容!BZ67,1)-SUM(CI$224:CI227))</f>
        <v>0</v>
      </c>
      <c r="CM228" s="43">
        <v>5</v>
      </c>
      <c r="CN228" s="41">
        <f>IF(M228="","",IF(成就内容!D$125&lt;&gt;"",MAX(ROUNDUP(SMALL(M$224:M$273,$L228)/10000,0)*10000,0),0))</f>
        <v>0</v>
      </c>
      <c r="CO228" s="41" t="str">
        <f>IF(N228="","",IF(成就内容!E$125&lt;&gt;"",MAX(ROUNDUP(SMALL(N$224:N$273,$L228)/10000,0)*10000,0),0))</f>
        <v/>
      </c>
      <c r="CP228" s="41">
        <f>IF(O228="","",IF(成就内容!F$125&lt;&gt;"",MAX(ROUNDUP(SMALL(O$224:O$273,$L228)/10000,0)*10000,0),0))</f>
        <v>0</v>
      </c>
      <c r="CQ228" s="41" t="str">
        <f>IF(P228="","",IF(成就内容!G$125&lt;&gt;"",MAX(ROUNDUP(SMALL(P$224:P$273,$L228)/10000,0)*10000,0),0))</f>
        <v/>
      </c>
      <c r="CR228" s="41">
        <f>IF(Q228="","",IF(成就内容!H$125&lt;&gt;"",MAX(ROUNDUP(SMALL(Q$224:Q$273,$L228)/10000,0)*10000,0),0))</f>
        <v>0</v>
      </c>
      <c r="CS228" s="41">
        <f>IF(R228="","",IF(成就内容!I$125&lt;&gt;"",MAX(ROUNDUP(SMALL(R$224:R$273,$L228)/10000,0)*10000,0),0))</f>
        <v>0</v>
      </c>
      <c r="CT228" s="41">
        <f>IF(S228="","",IF(成就内容!J$125&lt;&gt;"",MAX(ROUNDUP(SMALL(S$224:S$273,$L228)/10000,0)*10000,0),0))</f>
        <v>0</v>
      </c>
      <c r="CU228" s="41">
        <f>IF(T228="","",IF(成就内容!K$125&lt;&gt;"",MAX(ROUNDUP(SMALL(T$224:T$273,$L228)/10000,0)*10000,0),0))</f>
        <v>0</v>
      </c>
      <c r="CV228" s="41">
        <f>IF(U228="","",IF(成就内容!L$125&lt;&gt;"",MAX(ROUNDUP(SMALL(U$224:U$273,$L228)/10000,0)*10000,0),0))</f>
        <v>0</v>
      </c>
      <c r="CW228" s="41">
        <f>IF(V228="","",IF(成就内容!M$125&lt;&gt;"",MAX(ROUNDUP(SMALL(V$224:V$273,$L228)/10000,0)*10000,0),0))</f>
        <v>0</v>
      </c>
      <c r="CX228" s="41">
        <f>IF(W228="","",IF(成就内容!N$125&lt;&gt;"",MAX(ROUNDUP(SMALL(W$224:W$273,$L228)/10000,0)*10000,0),0))</f>
        <v>2880000</v>
      </c>
      <c r="CY228" s="41">
        <f>IF(X228="","",IF(成就内容!O$125&lt;&gt;"",MAX(ROUNDUP(SMALL(X$224:X$273,$L228)/10000,0)*10000,0),0))</f>
        <v>0</v>
      </c>
      <c r="CZ228" s="41">
        <f>IF(Y228="","",IF(成就内容!P$125&lt;&gt;"",MAX(ROUNDUP(SMALL(Y$224:Y$273,$L228)/10000,0)*10000,0),0))</f>
        <v>0</v>
      </c>
      <c r="DA228" s="41">
        <f>IF(Z228="","",IF(成就内容!Q$125&lt;&gt;"",MAX(ROUNDUP(SMALL(Z$224:Z$273,$L228)/10000,0)*10000,0),0))</f>
        <v>0</v>
      </c>
      <c r="DB228" s="41">
        <f>IF(AA228="","",IF(成就内容!R$125&lt;&gt;"",MAX(ROUNDUP(SMALL(AA$224:AA$273,$L228)/10000,0)*10000,0),0))</f>
        <v>0</v>
      </c>
      <c r="DC228" s="41">
        <f>IF(AB228="","",IF(成就内容!S$125&lt;&gt;"",MAX(ROUNDUP(SMALL(AB$224:AB$273,$L228)/10000,0)*10000,0),0))</f>
        <v>0</v>
      </c>
      <c r="DD228" s="41">
        <f>IF(AC228="","",IF(成就内容!T$125&lt;&gt;"",MAX(ROUNDUP(SMALL(AC$224:AC$273,$L228)/10000,0)*10000,0),0))</f>
        <v>0</v>
      </c>
      <c r="DE228" s="41">
        <f>IF(AD228="","",IF(成就内容!U$125&lt;&gt;"",MAX(ROUNDUP(SMALL(AD$224:AD$273,$L228)/10000,0)*10000,0),0))</f>
        <v>0</v>
      </c>
      <c r="DF228" s="41">
        <f>IF(AE228="","",IF(成就内容!V$125&lt;&gt;"",MAX(ROUNDUP(SMALL(AE$224:AE$273,$L228)/10000,0)*10000,0),0))</f>
        <v>0</v>
      </c>
      <c r="DG228" s="41">
        <f>IF(AF228="","",IF(成就内容!W$125&lt;&gt;"",MAX(ROUNDUP(SMALL(AF$224:AF$273,$L228)/10000,0)*10000,0),0))</f>
        <v>2880000</v>
      </c>
      <c r="DH228" s="41">
        <f>IF(AG228="","",IF(成就内容!X$125&lt;&gt;"",MAX(ROUNDUP(SMALL(AG$224:AG$273,$L228)/10000,0)*10000,0),0))</f>
        <v>0</v>
      </c>
      <c r="DI228" s="41">
        <f>IF(AH228="","",IF(成就内容!Y$125&lt;&gt;"",MAX(ROUNDUP(SMALL(AH$224:AH$273,$L228)/10000,0)*10000,0),0))</f>
        <v>0</v>
      </c>
      <c r="DJ228" s="41" t="str">
        <f>IF(AI228="","",IF(成就内容!Z$125&lt;&gt;"",MAX(ROUNDUP(SMALL(AI$224:AI$273,$L228)/10000,0)*10000,0),0))</f>
        <v/>
      </c>
      <c r="DK228" s="41">
        <f>IF(AJ228="","",IF(成就内容!AA$125&lt;&gt;"",MAX(ROUNDUP(SMALL(AJ$224:AJ$273,$L228)/10000,0)*10000,0),0))</f>
        <v>0</v>
      </c>
      <c r="DL228" s="41">
        <f>IF(AK228="","",IF(成就内容!AB$125&lt;&gt;"",MAX(ROUNDUP(SMALL(AK$224:AK$273,$L228)/10000,0)*10000,0),0))</f>
        <v>0</v>
      </c>
      <c r="DM228" s="41">
        <f>IF(AL228="","",IF(成就内容!AC$125&lt;&gt;"",MAX(ROUNDUP(SMALL(AL$224:AL$273,$L228)/10000,0)*10000,0),0))</f>
        <v>0</v>
      </c>
      <c r="DN228" s="41">
        <f>IF(AM228="","",IF(成就内容!AD$125&lt;&gt;"",MAX(ROUNDUP(SMALL(AM$224:AM$273,$L228)/10000,0)*10000,0),0))</f>
        <v>0</v>
      </c>
      <c r="DO228" s="41">
        <f>IF(AN228="","",IF(成就内容!AE$125&lt;&gt;"",MAX(ROUNDUP(SMALL(AN$224:AN$273,$L228)/10000,0)*10000,0),0))</f>
        <v>0</v>
      </c>
      <c r="DP228" s="41">
        <f>IF(AO228="","",IF(成就内容!AF$125&lt;&gt;"",MAX(ROUNDUP(SMALL(AO$224:AO$273,$L228)/10000,0)*10000,0),0))</f>
        <v>0</v>
      </c>
      <c r="DQ228" s="41">
        <f>IF(AP228="","",IF(成就内容!AG$125&lt;&gt;"",MAX(ROUNDUP(SMALL(AP$224:AP$273,$L228)/10000,0)*10000,0),0))</f>
        <v>0</v>
      </c>
      <c r="DR228" s="41">
        <f>IF(AQ228="","",IF(成就内容!AH$125&lt;&gt;"",MAX(ROUNDUP(SMALL(AQ$224:AQ$273,$L228)/10000,0)*10000,0),0))</f>
        <v>0</v>
      </c>
      <c r="DS228" s="41">
        <f>IF(AR228="","",IF(成就内容!AI$125&lt;&gt;"",MAX(ROUNDUP(SMALL(AR$224:AR$273,$L228)/10000,0)*10000,0),0))</f>
        <v>0</v>
      </c>
      <c r="DT228" s="41">
        <f>IF(AS228="","",IF(成就内容!AJ$125&lt;&gt;"",MAX(ROUNDUP(SMALL(AS$224:AS$273,$L228)/10000,0)*10000,0),0))</f>
        <v>0</v>
      </c>
      <c r="DU228" s="41" t="str">
        <f>IF(AT228="","",IF(成就内容!AK$125&lt;&gt;"",MAX(ROUNDUP(SMALL(AT$224:AT$273,$L228)/10000,0)*10000,0),0))</f>
        <v/>
      </c>
      <c r="DV228" s="41" t="str">
        <f>IF(AU228="","",IF(成就内容!AL$125&lt;&gt;"",MAX(ROUNDUP(SMALL(AU$224:AU$273,$L228)/10000,0)*10000,0),0))</f>
        <v/>
      </c>
      <c r="DW228" s="41">
        <f>IF(AV228="","",IF(成就内容!AM$125&lt;&gt;"",MAX(ROUNDUP(SMALL(AV$224:AV$273,$L228)/10000,0)*10000,0),0))</f>
        <v>0</v>
      </c>
      <c r="DX228" s="41">
        <f>IF(AW228="","",IF(成就内容!AN$125&lt;&gt;"",MAX(ROUNDUP(SMALL(AW$224:AW$273,$L228)/10000,0)*10000,0),0))</f>
        <v>0</v>
      </c>
      <c r="DY228" s="41">
        <f>IF(AX228="","",IF(成就内容!AO$125&lt;&gt;"",MAX(ROUNDUP(SMALL(AX$224:AX$273,$L228)/10000,0)*10000,0),0))</f>
        <v>0</v>
      </c>
      <c r="DZ228" s="41">
        <f>IF(AY228="","",IF(成就内容!AP$125&lt;&gt;"",MAX(ROUNDUP(SMALL(AY$224:AY$273,$L228)/10000,0)*10000,0),0))</f>
        <v>0</v>
      </c>
      <c r="EA228" s="41">
        <f>IF(AZ228="","",IF(成就内容!AQ$125&lt;&gt;"",MAX(ROUNDUP(SMALL(AZ$224:AZ$273,$L228)/10000,0)*10000,0),0))</f>
        <v>0</v>
      </c>
      <c r="EB228" s="41">
        <f>IF(BA228="","",IF(成就内容!AR$125&lt;&gt;"",MAX(ROUNDUP(SMALL(BA$224:BA$273,$L228)/10000,0)*10000,0),0))</f>
        <v>0</v>
      </c>
      <c r="EC228" s="41">
        <f>IF(BB228="","",IF(成就内容!AS$125&lt;&gt;"",MAX(ROUNDUP(SMALL(BB$224:BB$273,$L228)/10000,0)*10000,0),0))</f>
        <v>0</v>
      </c>
      <c r="ED228" s="41">
        <f>IF(BC228="","",IF(成就内容!AT$125&lt;&gt;"",MAX(ROUNDUP(SMALL(BC$224:BC$273,$L228)/10000,0)*10000,0),0))</f>
        <v>0</v>
      </c>
      <c r="EE228" s="41">
        <f>IF(BD228="","",IF(成就内容!AU$125&lt;&gt;"",MAX(ROUNDUP(SMALL(BD$224:BD$273,$L228)/10000,0)*10000,0),0))</f>
        <v>0</v>
      </c>
      <c r="EF228" s="41">
        <f>IF(BE228="","",IF(成就内容!AV$125&lt;&gt;"",MAX(ROUNDUP(SMALL(BE$224:BE$273,$L228)/10000,0)*10000,0),0))</f>
        <v>0</v>
      </c>
      <c r="EG228" s="41">
        <f>IF(BF228="","",IF(成就内容!AW$125&lt;&gt;"",MAX(ROUNDUP(SMALL(BF$224:BF$273,$L228)/10000,0)*10000,0),0))</f>
        <v>0</v>
      </c>
      <c r="EH228" s="41">
        <f>IF(BG228="","",IF(成就内容!AX$125&lt;&gt;"",MAX(ROUNDUP(SMALL(BG$224:BG$273,$L228)/10000,0)*10000,0),0))</f>
        <v>0</v>
      </c>
      <c r="EI228" s="41">
        <f>IF(BH228="","",IF(成就内容!AY$125&lt;&gt;"",MAX(ROUNDUP(SMALL(BH$224:BH$273,$L228)/10000,0)*10000,0),0))</f>
        <v>0</v>
      </c>
      <c r="EJ228" s="41">
        <f>IF(BI228="","",IF(成就内容!AZ$125&lt;&gt;"",MAX(ROUNDUP(SMALL(BI$224:BI$273,$L228)/10000,0)*10000,0),0))</f>
        <v>0</v>
      </c>
      <c r="EK228" s="41">
        <f>IF(BJ228="","",IF(成就内容!BA$125&lt;&gt;"",MAX(ROUNDUP(SMALL(BJ$224:BJ$273,$L228)/10000,0)*10000,0),0))</f>
        <v>0</v>
      </c>
      <c r="EL228" s="41">
        <f>IF(BK228="","",IF(成就内容!BB$125&lt;&gt;"",MAX(ROUNDUP(SMALL(BK$224:BK$273,$L228)/10000,0)*10000,0),0))</f>
        <v>2880000</v>
      </c>
      <c r="EM228" s="41">
        <f>IF(BL228="","",IF(成就内容!BC$125&lt;&gt;"",MAX(ROUNDUP(SMALL(BL$224:BL$273,$L228)/10000,0)*10000,0),0))</f>
        <v>0</v>
      </c>
      <c r="EN228" s="41">
        <f>IF(BM228="","",IF(成就内容!BD$125&lt;&gt;"",MAX(ROUNDUP(SMALL(BM$224:BM$273,$L228)/10000,0)*10000,0),0))</f>
        <v>0</v>
      </c>
      <c r="EO228" s="41">
        <f>IF(BN228="","",IF(成就内容!BE$125&lt;&gt;"",MAX(ROUNDUP(SMALL(BN$224:BN$273,$L228)/10000,0)*10000,0),0))</f>
        <v>0</v>
      </c>
      <c r="EP228" s="41">
        <f>IF(BO228="","",IF(成就内容!BF$125&lt;&gt;"",MAX(ROUNDUP(SMALL(BO$224:BO$273,$L228)/10000,0)*10000,0),0))</f>
        <v>0</v>
      </c>
      <c r="EQ228" s="41">
        <f>IF(BP228="","",IF(成就内容!BG$125&lt;&gt;"",MAX(ROUNDUP(SMALL(BP$224:BP$273,$L228)/10000,0)*10000,0),0))</f>
        <v>0</v>
      </c>
      <c r="ER228" s="41">
        <f>IF(BQ228="","",IF(成就内容!BH$125&lt;&gt;"",MAX(ROUNDUP(SMALL(BQ$224:BQ$273,$L228)/10000,0)*10000,0),0))</f>
        <v>2880000</v>
      </c>
      <c r="ES228" s="41" t="str">
        <f>IF(BR228="","",IF(成就内容!BI$125&lt;&gt;"",MAX(ROUNDUP(SMALL(BR$224:BR$273,$L228)/10000,0)*10000,0),0))</f>
        <v/>
      </c>
      <c r="ET228" s="41">
        <f>IF(BS228="","",IF(成就内容!BJ$125&lt;&gt;"",MAX(ROUNDUP(SMALL(BS$224:BS$273,$L228)/10000,0)*10000,0),0))</f>
        <v>0</v>
      </c>
      <c r="EU228" s="41">
        <f>IF(BT228="","",IF(成就内容!BK$125&lt;&gt;"",MAX(ROUNDUP(SMALL(BT$224:BT$273,$L228)/10000,0)*10000,0),0))</f>
        <v>0</v>
      </c>
      <c r="EV228" s="41">
        <f>IF(BU228="","",IF(成就内容!BL$125&lt;&gt;"",MAX(ROUNDUP(SMALL(BU$224:BU$273,$L228)/10000,0)*10000,0),0))</f>
        <v>0</v>
      </c>
      <c r="EW228" s="41">
        <f>IF(BV228="","",IF(成就内容!BM$125&lt;&gt;"",MAX(ROUNDUP(SMALL(BV$224:BV$273,$L228)/10000,0)*10000,0),0))</f>
        <v>0</v>
      </c>
      <c r="EX228" s="41">
        <f>IF(BW228="","",IF(成就内容!BN$125&lt;&gt;"",MAX(ROUNDUP(SMALL(BW$224:BW$273,$L228)/10000,0)*10000,0),0))</f>
        <v>0</v>
      </c>
      <c r="EY228" s="41">
        <f>IF(BX228="","",IF(成就内容!BO$125&lt;&gt;"",MAX(ROUNDUP(SMALL(BX$224:BX$273,$L228)/10000,0)*10000,0),0))</f>
        <v>0</v>
      </c>
      <c r="EZ228" s="41">
        <f>IF(BY228="","",IF(成就内容!BP$125&lt;&gt;"",MAX(ROUNDUP(SMALL(BY$224:BY$273,$L228)/10000,0)*10000,0),0))</f>
        <v>0</v>
      </c>
      <c r="FA228" s="41">
        <f>IF(BZ228="","",IF(成就内容!BQ$125&lt;&gt;"",MAX(ROUNDUP(SMALL(BZ$224:BZ$273,$L228)/10000,0)*10000,0),0))</f>
        <v>0</v>
      </c>
      <c r="FB228" s="41">
        <f>IF(CA228="","",IF(成就内容!BR$125&lt;&gt;"",MAX(ROUNDUP(SMALL(CA$224:CA$273,$L228)/10000,0)*10000,0),0))</f>
        <v>0</v>
      </c>
      <c r="FC228" s="41">
        <f>IF(CB228="","",IF(成就内容!BS$125&lt;&gt;"",MAX(ROUNDUP(SMALL(CB$224:CB$273,$L228)/10000,0)*10000,0),0))</f>
        <v>0</v>
      </c>
      <c r="FD228" s="41">
        <f>IF(CC228="","",IF(成就内容!BT$125&lt;&gt;"",MAX(ROUNDUP(SMALL(CC$224:CC$273,$L228)/10000,0)*10000,0),0))</f>
        <v>0</v>
      </c>
      <c r="FE228" s="41">
        <f>IF(CD228="","",IF(成就内容!BU$125&lt;&gt;"",MAX(ROUNDUP(SMALL(CD$224:CD$273,$L228)/10000,0)*10000,0),0))</f>
        <v>0</v>
      </c>
      <c r="FF228" s="41" t="str">
        <f>IF(CE228="","",IF(成就内容!BV$125&lt;&gt;"",MAX(ROUNDUP(SMALL(CE$224:CE$273,$L228)/10000,0)*10000,0),0))</f>
        <v/>
      </c>
      <c r="FG228" s="41">
        <f>IF(CF228="","",IF(成就内容!BW$125&lt;&gt;"",MAX(ROUNDUP(SMALL(CF$224:CF$273,$L228)/10000,0)*10000,0),0))</f>
        <v>0</v>
      </c>
      <c r="FH228" s="41">
        <f>IF(CG228="","",IF(成就内容!BX$125&lt;&gt;"",MAX(ROUNDUP(SMALL(CG$224:CG$273,$L228)/10000,0)*10000,0),0))</f>
        <v>0</v>
      </c>
      <c r="FI228" s="41">
        <f>IF(CH228="","",IF(成就内容!BY$125&lt;&gt;"",MAX(ROUNDUP(SMALL(CH$224:CH$273,$L228)/10000,0)*10000,0),0))</f>
        <v>0</v>
      </c>
      <c r="FJ228" s="41">
        <f>IF(CI228="","",IF(成就内容!BZ$125&lt;&gt;"",MAX(ROUNDUP(SMALL(CI$224:CI$273,$L228)/10000,0)*10000,0),0))</f>
        <v>0</v>
      </c>
    </row>
    <row r="229" spans="12:166" x14ac:dyDescent="0.15">
      <c r="L229" s="25">
        <v>6</v>
      </c>
      <c r="M229" s="41">
        <f>IF(成就内容!D12="","",INDEX($G$4:$G$178*成就内容!D$125/SUM(成就内容!$D$125:$BZ$125),成就内容!D68,1)-SUM(M$224:M228))</f>
        <v>0</v>
      </c>
      <c r="N229" s="41" t="str">
        <f>IF(成就内容!E12="","",INDEX($G$4:$G$178*成就内容!E$125/SUM(成就内容!$D$125:$BZ$125),成就内容!E68,1)-SUM(N$224:N228))</f>
        <v/>
      </c>
      <c r="O229" s="41">
        <f>IF(成就内容!F12="","",INDEX($G$4:$G$178*成就内容!F$125/SUM(成就内容!$D$125:$BZ$125),成就内容!F68,1)-SUM(O$224:O228))</f>
        <v>0</v>
      </c>
      <c r="P229" s="41" t="str">
        <f>IF(成就内容!G12="","",INDEX($G$4:$G$178*成就内容!G$125/SUM(成就内容!$D$125:$BZ$125),成就内容!G68,1)-SUM(P$224:P228))</f>
        <v/>
      </c>
      <c r="Q229" s="41">
        <f>IF(成就内容!H12="","",INDEX($G$4:$G$178*成就内容!H$125/SUM(成就内容!$D$125:$BZ$125),成就内容!H68,1)-SUM(Q$224:Q228))</f>
        <v>0</v>
      </c>
      <c r="R229" s="41">
        <f>IF(成就内容!I12="","",INDEX($G$4:$G$178*成就内容!I$125/SUM(成就内容!$D$125:$BZ$125),成就内容!I68,1)-SUM(R$224:R228))</f>
        <v>0</v>
      </c>
      <c r="S229" s="41">
        <f>IF(成就内容!J12="","",INDEX($G$4:$G$178*成就内容!J$125/SUM(成就内容!$D$125:$BZ$125),成就内容!J68,1)-SUM(S$224:S228))</f>
        <v>0</v>
      </c>
      <c r="T229" s="41">
        <f>IF(成就内容!K12="","",INDEX($G$4:$G$178*成就内容!K$125/SUM(成就内容!$D$125:$BZ$125),成就内容!K68,1)-SUM(T$224:T228))</f>
        <v>0</v>
      </c>
      <c r="U229" s="41">
        <f>IF(成就内容!L12="","",INDEX($G$4:$G$178*成就内容!L$125/SUM(成就内容!$D$125:$BZ$125),成就内容!L68,1)-SUM(U$224:U228))</f>
        <v>0</v>
      </c>
      <c r="V229" s="41">
        <f>IF(成就内容!M12="","",INDEX($G$4:$G$178*成就内容!M$125/SUM(成就内容!$D$125:$BZ$125),成就内容!M68,1)-SUM(V$224:V228))</f>
        <v>0</v>
      </c>
      <c r="W229" s="41">
        <f>IF(成就内容!N12="","",INDEX($G$4:$G$178*成就内容!N$125/SUM(成就内容!$D$125:$BZ$125),成就内容!N68,1)-SUM(W$224:W228))</f>
        <v>2871794.8717948729</v>
      </c>
      <c r="X229" s="41">
        <f>IF(成就内容!O12="","",INDEX($G$4:$G$178*成就内容!O$125/SUM(成就内容!$D$125:$BZ$125),成就内容!O68,1)-SUM(X$224:X228))</f>
        <v>0</v>
      </c>
      <c r="Y229" s="41">
        <f>IF(成就内容!P12="","",INDEX($G$4:$G$178*成就内容!P$125/SUM(成就内容!$D$125:$BZ$125),成就内容!P68,1)-SUM(Y$224:Y228))</f>
        <v>0</v>
      </c>
      <c r="Z229" s="41">
        <f>IF(成就内容!Q12="","",INDEX($G$4:$G$178*成就内容!Q$125/SUM(成就内容!$D$125:$BZ$125),成就内容!Q68,1)-SUM(Z$224:Z228))</f>
        <v>0</v>
      </c>
      <c r="AA229" s="41">
        <f>IF(成就内容!R12="","",INDEX($G$4:$G$178*成就内容!R$125/SUM(成就内容!$D$125:$BZ$125),成就内容!R68,1)-SUM(AA$224:AA228))</f>
        <v>0</v>
      </c>
      <c r="AB229" s="41">
        <f>IF(成就内容!S12="","",INDEX($G$4:$G$178*成就内容!S$125/SUM(成就内容!$D$125:$BZ$125),成就内容!S68,1)-SUM(AB$224:AB228))</f>
        <v>0</v>
      </c>
      <c r="AC229" s="41">
        <f>IF(成就内容!T12="","",INDEX($G$4:$G$178*成就内容!T$125/SUM(成就内容!$D$125:$BZ$125),成就内容!T68,1)-SUM(AC$224:AC228))</f>
        <v>0</v>
      </c>
      <c r="AD229" s="41">
        <f>IF(成就内容!U12="","",INDEX($G$4:$G$178*成就内容!U$125/SUM(成就内容!$D$125:$BZ$125),成就内容!U68,1)-SUM(AD$224:AD228))</f>
        <v>0</v>
      </c>
      <c r="AE229" s="41">
        <f>IF(成就内容!V12="","",INDEX($G$4:$G$178*成就内容!V$125/SUM(成就内容!$D$125:$BZ$125),成就内容!V68,1)-SUM(AE$224:AE228))</f>
        <v>0</v>
      </c>
      <c r="AF229" s="41">
        <f>IF(成就内容!W12="","",INDEX($G$4:$G$178*成就内容!W$125/SUM(成就内容!$D$125:$BZ$125),成就内容!W68,1)-SUM(AF$224:AF228))</f>
        <v>2871794.8717948729</v>
      </c>
      <c r="AG229" s="41">
        <f>IF(成就内容!X12="","",INDEX($G$4:$G$178*成就内容!X$125/SUM(成就内容!$D$125:$BZ$125),成就内容!X68,1)-SUM(AG$224:AG228))</f>
        <v>0</v>
      </c>
      <c r="AH229" s="41">
        <f>IF(成就内容!Y12="","",INDEX($G$4:$G$178*成就内容!Y$125/SUM(成就内容!$D$125:$BZ$125),成就内容!Y68,1)-SUM(AH$224:AH228))</f>
        <v>0</v>
      </c>
      <c r="AI229" s="41" t="str">
        <f>IF(成就内容!Z12="","",INDEX($G$4:$G$178*成就内容!Z$125/SUM(成就内容!$D$125:$BZ$125),成就内容!Z68,1)-SUM(AI$224:AI228))</f>
        <v/>
      </c>
      <c r="AJ229" s="41">
        <f>IF(成就内容!AA12="","",INDEX($G$4:$G$178*成就内容!AA$125/SUM(成就内容!$D$125:$BZ$125),成就内容!AA68,1)-SUM(AJ$224:AJ228))</f>
        <v>0</v>
      </c>
      <c r="AK229" s="41">
        <f>IF(成就内容!AB12="","",INDEX($G$4:$G$178*成就内容!AB$125/SUM(成就内容!$D$125:$BZ$125),成就内容!AB68,1)-SUM(AK$224:AK228))</f>
        <v>0</v>
      </c>
      <c r="AL229" s="41">
        <f>IF(成就内容!AC12="","",INDEX($G$4:$G$178*成就内容!AC$125/SUM(成就内容!$D$125:$BZ$125),成就内容!AC68,1)-SUM(AL$224:AL228))</f>
        <v>0</v>
      </c>
      <c r="AM229" s="41">
        <f>IF(成就内容!AD12="","",INDEX($G$4:$G$178*成就内容!AD$125/SUM(成就内容!$D$125:$BZ$125),成就内容!AD68,1)-SUM(AM$224:AM228))</f>
        <v>0</v>
      </c>
      <c r="AN229" s="41">
        <f>IF(成就内容!AE12="","",INDEX($G$4:$G$178*成就内容!AE$125/SUM(成就内容!$D$125:$BZ$125),成就内容!AE68,1)-SUM(AN$224:AN228))</f>
        <v>0</v>
      </c>
      <c r="AO229" s="41">
        <f>IF(成就内容!AF12="","",INDEX($G$4:$G$178*成就内容!AF$125/SUM(成就内容!$D$125:$BZ$125),成就内容!AF68,1)-SUM(AO$224:AO228))</f>
        <v>0</v>
      </c>
      <c r="AP229" s="41">
        <f>IF(成就内容!AG12="","",INDEX($G$4:$G$178*成就内容!AG$125/SUM(成就内容!$D$125:$BZ$125),成就内容!AG68,1)-SUM(AP$224:AP228))</f>
        <v>0</v>
      </c>
      <c r="AQ229" s="41">
        <f>IF(成就内容!AH12="","",INDEX($G$4:$G$178*成就内容!AH$125/SUM(成就内容!$D$125:$BZ$125),成就内容!AH68,1)-SUM(AQ$224:AQ228))</f>
        <v>0</v>
      </c>
      <c r="AR229" s="41">
        <f>IF(成就内容!AI12="","",INDEX($G$4:$G$178*成就内容!AI$125/SUM(成就内容!$D$125:$BZ$125),成就内容!AI68,1)-SUM(AR$224:AR228))</f>
        <v>0</v>
      </c>
      <c r="AS229" s="41">
        <f>IF(成就内容!AJ12="","",INDEX($G$4:$G$178*成就内容!AJ$125/SUM(成就内容!$D$125:$BZ$125),成就内容!AJ68,1)-SUM(AS$224:AS228))</f>
        <v>0</v>
      </c>
      <c r="AT229" s="41" t="str">
        <f>IF(成就内容!AK12="","",INDEX($G$4:$G$178*成就内容!AK$125/SUM(成就内容!$D$125:$BZ$125),成就内容!AK68,1)-SUM(AT$224:AT228))</f>
        <v/>
      </c>
      <c r="AU229" s="41" t="str">
        <f>IF(成就内容!AL12="","",INDEX($G$4:$G$178*成就内容!AL$125/SUM(成就内容!$D$125:$BZ$125),成就内容!AL68,1)-SUM(AU$224:AU228))</f>
        <v/>
      </c>
      <c r="AV229" s="41">
        <f>IF(成就内容!AM12="","",INDEX($G$4:$G$178*成就内容!AM$125/SUM(成就内容!$D$125:$BZ$125),成就内容!AM68,1)-SUM(AV$224:AV228))</f>
        <v>0</v>
      </c>
      <c r="AW229" s="41">
        <f>IF(成就内容!AN12="","",INDEX($G$4:$G$178*成就内容!AN$125/SUM(成就内容!$D$125:$BZ$125),成就内容!AN68,1)-SUM(AW$224:AW228))</f>
        <v>0</v>
      </c>
      <c r="AX229" s="41">
        <f>IF(成就内容!AO12="","",INDEX($G$4:$G$178*成就内容!AO$125/SUM(成就内容!$D$125:$BZ$125),成就内容!AO68,1)-SUM(AX$224:AX228))</f>
        <v>0</v>
      </c>
      <c r="AY229" s="41">
        <f>IF(成就内容!AP12="","",INDEX($G$4:$G$178*成就内容!AP$125/SUM(成就内容!$D$125:$BZ$125),成就内容!AP68,1)-SUM(AY$224:AY228))</f>
        <v>0</v>
      </c>
      <c r="AZ229" s="41">
        <f>IF(成就内容!AQ12="","",INDEX($G$4:$G$178*成就内容!AQ$125/SUM(成就内容!$D$125:$BZ$125),成就内容!AQ68,1)-SUM(AZ$224:AZ228))</f>
        <v>0</v>
      </c>
      <c r="BA229" s="41">
        <f>IF(成就内容!AR12="","",INDEX($G$4:$G$178*成就内容!AR$125/SUM(成就内容!$D$125:$BZ$125),成就内容!AR68,1)-SUM(BA$224:BA228))</f>
        <v>0</v>
      </c>
      <c r="BB229" s="41">
        <f>IF(成就内容!AS12="","",INDEX($G$4:$G$178*成就内容!AS$125/SUM(成就内容!$D$125:$BZ$125),成就内容!AS68,1)-SUM(BB$224:BB228))</f>
        <v>0</v>
      </c>
      <c r="BC229" s="41">
        <f>IF(成就内容!AT12="","",INDEX($G$4:$G$178*成就内容!AT$125/SUM(成就内容!$D$125:$BZ$125),成就内容!AT68,1)-SUM(BC$224:BC228))</f>
        <v>0</v>
      </c>
      <c r="BD229" s="41">
        <f>IF(成就内容!AU12="","",INDEX($G$4:$G$178*成就内容!AU$125/SUM(成就内容!$D$125:$BZ$125),成就内容!AU68,1)-SUM(BD$224:BD228))</f>
        <v>0</v>
      </c>
      <c r="BE229" s="41">
        <f>IF(成就内容!AV12="","",INDEX($G$4:$G$178*成就内容!AV$125/SUM(成就内容!$D$125:$BZ$125),成就内容!AV68,1)-SUM(BE$224:BE228))</f>
        <v>0</v>
      </c>
      <c r="BF229" s="41">
        <f>IF(成就内容!AW12="","",INDEX($G$4:$G$178*成就内容!AW$125/SUM(成就内容!$D$125:$BZ$125),成就内容!AW68,1)-SUM(BF$224:BF228))</f>
        <v>0</v>
      </c>
      <c r="BG229" s="41">
        <f>IF(成就内容!AX12="","",INDEX($G$4:$G$178*成就内容!AX$125/SUM(成就内容!$D$125:$BZ$125),成就内容!AX68,1)-SUM(BG$224:BG228))</f>
        <v>0</v>
      </c>
      <c r="BH229" s="41">
        <f>IF(成就内容!AY12="","",INDEX($G$4:$G$178*成就内容!AY$125/SUM(成就内容!$D$125:$BZ$125),成就内容!AY68,1)-SUM(BH$224:BH228))</f>
        <v>0</v>
      </c>
      <c r="BI229" s="41">
        <f>IF(成就内容!AZ12="","",INDEX($G$4:$G$178*成就内容!AZ$125/SUM(成就内容!$D$125:$BZ$125),成就内容!AZ68,1)-SUM(BI$224:BI228))</f>
        <v>0</v>
      </c>
      <c r="BJ229" s="41">
        <f>IF(成就内容!BA12="","",INDEX($G$4:$G$178*成就内容!BA$125/SUM(成就内容!$D$125:$BZ$125),成就内容!BA68,1)-SUM(BJ$224:BJ228))</f>
        <v>0</v>
      </c>
      <c r="BK229" s="41">
        <f>IF(成就内容!BB12="","",INDEX($G$4:$G$178*成就内容!BB$125/SUM(成就内容!$D$125:$BZ$125),成就内容!BB68,1)-SUM(BK$224:BK228))</f>
        <v>2871794.8717948729</v>
      </c>
      <c r="BL229" s="41">
        <f>IF(成就内容!BC12="","",INDEX($G$4:$G$178*成就内容!BC$125/SUM(成就内容!$D$125:$BZ$125),成就内容!BC68,1)-SUM(BL$224:BL228))</f>
        <v>0</v>
      </c>
      <c r="BM229" s="41">
        <f>IF(成就内容!BD12="","",INDEX($G$4:$G$178*成就内容!BD$125/SUM(成就内容!$D$125:$BZ$125),成就内容!BD68,1)-SUM(BM$224:BM228))</f>
        <v>0</v>
      </c>
      <c r="BN229" s="41">
        <f>IF(成就内容!BE12="","",INDEX($G$4:$G$178*成就内容!BE$125/SUM(成就内容!$D$125:$BZ$125),成就内容!BE68,1)-SUM(BN$224:BN228))</f>
        <v>0</v>
      </c>
      <c r="BO229" s="41">
        <f>IF(成就内容!BF12="","",INDEX($G$4:$G$178*成就内容!BF$125/SUM(成就内容!$D$125:$BZ$125),成就内容!BF68,1)-SUM(BO$224:BO228))</f>
        <v>0</v>
      </c>
      <c r="BP229" s="41">
        <f>IF(成就内容!BG12="","",INDEX($G$4:$G$178*成就内容!BG$125/SUM(成就内容!$D$125:$BZ$125),成就内容!BG68,1)-SUM(BP$224:BP228))</f>
        <v>0</v>
      </c>
      <c r="BQ229" s="41">
        <f>IF(成就内容!BH12="","",INDEX($G$4:$G$178*成就内容!BH$125/SUM(成就内容!$D$125:$BZ$125),成就内容!BH68,1)-SUM(BQ$224:BQ228))</f>
        <v>2871794.8717948729</v>
      </c>
      <c r="BR229" s="41" t="str">
        <f>IF(成就内容!BI12="","",INDEX($G$4:$G$178*成就内容!BI$125/SUM(成就内容!$D$125:$BZ$125),成就内容!BI68,1)-SUM(BR$224:BR228))</f>
        <v/>
      </c>
      <c r="BS229" s="41">
        <f>IF(成就内容!BJ12="","",INDEX($G$4:$G$178*成就内容!BJ$125/SUM(成就内容!$D$125:$BZ$125),成就内容!BJ68,1)-SUM(BS$224:BS228))</f>
        <v>0</v>
      </c>
      <c r="BT229" s="41">
        <f>IF(成就内容!BK12="","",INDEX($G$4:$G$178*成就内容!BK$125/SUM(成就内容!$D$125:$BZ$125),成就内容!BK68,1)-SUM(BT$224:BT228))</f>
        <v>0</v>
      </c>
      <c r="BU229" s="41">
        <f>IF(成就内容!BL12="","",INDEX($G$4:$G$178*成就内容!BL$125/SUM(成就内容!$D$125:$BZ$125),成就内容!BL68,1)-SUM(BU$224:BU228))</f>
        <v>0</v>
      </c>
      <c r="BV229" s="41">
        <f>IF(成就内容!BM12="","",INDEX($G$4:$G$178*成就内容!BM$125/SUM(成就内容!$D$125:$BZ$125),成就内容!BM68,1)-SUM(BV$224:BV228))</f>
        <v>0</v>
      </c>
      <c r="BW229" s="41">
        <f>IF(成就内容!BN12="","",INDEX($G$4:$G$178*成就内容!BN$125/SUM(成就内容!$D$125:$BZ$125),成就内容!BN68,1)-SUM(BW$224:BW228))</f>
        <v>0</v>
      </c>
      <c r="BX229" s="41">
        <f>IF(成就内容!BO12="","",INDEX($G$4:$G$178*成就内容!BO$125/SUM(成就内容!$D$125:$BZ$125),成就内容!BO68,1)-SUM(BX$224:BX228))</f>
        <v>0</v>
      </c>
      <c r="BY229" s="41">
        <f>IF(成就内容!BP12="","",INDEX($G$4:$G$178*成就内容!BP$125/SUM(成就内容!$D$125:$BZ$125),成就内容!BP68,1)-SUM(BY$224:BY228))</f>
        <v>0</v>
      </c>
      <c r="BZ229" s="41">
        <f>IF(成就内容!BQ12="","",INDEX($G$4:$G$178*成就内容!BQ$125/SUM(成就内容!$D$125:$BZ$125),成就内容!BQ68,1)-SUM(BZ$224:BZ228))</f>
        <v>0</v>
      </c>
      <c r="CA229" s="41">
        <f>IF(成就内容!BR12="","",INDEX($G$4:$G$178*成就内容!BR$125/SUM(成就内容!$D$125:$BZ$125),成就内容!BR68,1)-SUM(CA$224:CA228))</f>
        <v>0</v>
      </c>
      <c r="CB229" s="41">
        <f>IF(成就内容!BS12="","",INDEX($G$4:$G$178*成就内容!BS$125/SUM(成就内容!$D$125:$BZ$125),成就内容!BS68,1)-SUM(CB$224:CB228))</f>
        <v>0</v>
      </c>
      <c r="CC229" s="41">
        <f>IF(成就内容!BT12="","",INDEX($G$4:$G$178*成就内容!BT$125/SUM(成就内容!$D$125:$BZ$125),成就内容!BT68,1)-SUM(CC$224:CC228))</f>
        <v>0</v>
      </c>
      <c r="CD229" s="41">
        <f>IF(成就内容!BU12="","",INDEX($G$4:$G$178*成就内容!BU$125/SUM(成就内容!$D$125:$BZ$125),成就内容!BU68,1)-SUM(CD$224:CD228))</f>
        <v>0</v>
      </c>
      <c r="CE229" s="41" t="str">
        <f>IF(成就内容!BV12="","",INDEX($G$4:$G$178*成就内容!BV$125/SUM(成就内容!$D$125:$BZ$125),成就内容!BV68,1)-SUM(CE$224:CE228))</f>
        <v/>
      </c>
      <c r="CF229" s="41">
        <f>IF(成就内容!BW12="","",INDEX($G$4:$G$178*成就内容!BW$125/SUM(成就内容!$D$125:$BZ$125),成就内容!BW68,1)-SUM(CF$224:CF228))</f>
        <v>0</v>
      </c>
      <c r="CG229" s="41">
        <f>IF(成就内容!BX12="","",INDEX($G$4:$G$178*成就内容!BX$125/SUM(成就内容!$D$125:$BZ$125),成就内容!BX68,1)-SUM(CG$224:CG228))</f>
        <v>0</v>
      </c>
      <c r="CH229" s="41">
        <f>IF(成就内容!BY12="","",INDEX($G$4:$G$178*成就内容!BY$125/SUM(成就内容!$D$125:$BZ$125),成就内容!BY68,1)-SUM(CH$224:CH228))</f>
        <v>0</v>
      </c>
      <c r="CI229" s="41">
        <f>IF(成就内容!BZ12="","",INDEX($G$4:$G$178*成就内容!BZ$125/SUM(成就内容!$D$125:$BZ$125),成就内容!BZ68,1)-SUM(CI$224:CI228))</f>
        <v>0</v>
      </c>
      <c r="CM229" s="43">
        <v>6</v>
      </c>
      <c r="CN229" s="41">
        <f>IF(M229="","",IF(成就内容!D$125&lt;&gt;"",MAX(ROUNDUP(SMALL(M$224:M$273,$L229)/10000,0)*10000,0),0))</f>
        <v>0</v>
      </c>
      <c r="CO229" s="41" t="str">
        <f>IF(N229="","",IF(成就内容!E$125&lt;&gt;"",MAX(ROUNDUP(SMALL(N$224:N$273,$L229)/10000,0)*10000,0),0))</f>
        <v/>
      </c>
      <c r="CP229" s="41">
        <f>IF(O229="","",IF(成就内容!F$125&lt;&gt;"",MAX(ROUNDUP(SMALL(O$224:O$273,$L229)/10000,0)*10000,0),0))</f>
        <v>0</v>
      </c>
      <c r="CQ229" s="41" t="str">
        <f>IF(P229="","",IF(成就内容!G$125&lt;&gt;"",MAX(ROUNDUP(SMALL(P$224:P$273,$L229)/10000,0)*10000,0),0))</f>
        <v/>
      </c>
      <c r="CR229" s="41">
        <f>IF(Q229="","",IF(成就内容!H$125&lt;&gt;"",MAX(ROUNDUP(SMALL(Q$224:Q$273,$L229)/10000,0)*10000,0),0))</f>
        <v>0</v>
      </c>
      <c r="CS229" s="41">
        <f>IF(R229="","",IF(成就内容!I$125&lt;&gt;"",MAX(ROUNDUP(SMALL(R$224:R$273,$L229)/10000,0)*10000,0),0))</f>
        <v>0</v>
      </c>
      <c r="CT229" s="41">
        <f>IF(S229="","",IF(成就内容!J$125&lt;&gt;"",MAX(ROUNDUP(SMALL(S$224:S$273,$L229)/10000,0)*10000,0),0))</f>
        <v>0</v>
      </c>
      <c r="CU229" s="41">
        <f>IF(T229="","",IF(成就内容!K$125&lt;&gt;"",MAX(ROUNDUP(SMALL(T$224:T$273,$L229)/10000,0)*10000,0),0))</f>
        <v>0</v>
      </c>
      <c r="CV229" s="41">
        <f>IF(U229="","",IF(成就内容!L$125&lt;&gt;"",MAX(ROUNDUP(SMALL(U$224:U$273,$L229)/10000,0)*10000,0),0))</f>
        <v>0</v>
      </c>
      <c r="CW229" s="41">
        <f>IF(V229="","",IF(成就内容!M$125&lt;&gt;"",MAX(ROUNDUP(SMALL(V$224:V$273,$L229)/10000,0)*10000,0),0))</f>
        <v>0</v>
      </c>
      <c r="CX229" s="41">
        <f>IF(W229="","",IF(成就内容!N$125&lt;&gt;"",MAX(ROUNDUP(SMALL(W$224:W$273,$L229)/10000,0)*10000,0),0))</f>
        <v>2880000</v>
      </c>
      <c r="CY229" s="41">
        <f>IF(X229="","",IF(成就内容!O$125&lt;&gt;"",MAX(ROUNDUP(SMALL(X$224:X$273,$L229)/10000,0)*10000,0),0))</f>
        <v>0</v>
      </c>
      <c r="CZ229" s="41">
        <f>IF(Y229="","",IF(成就内容!P$125&lt;&gt;"",MAX(ROUNDUP(SMALL(Y$224:Y$273,$L229)/10000,0)*10000,0),0))</f>
        <v>0</v>
      </c>
      <c r="DA229" s="41">
        <f>IF(Z229="","",IF(成就内容!Q$125&lt;&gt;"",MAX(ROUNDUP(SMALL(Z$224:Z$273,$L229)/10000,0)*10000,0),0))</f>
        <v>0</v>
      </c>
      <c r="DB229" s="41">
        <f>IF(AA229="","",IF(成就内容!R$125&lt;&gt;"",MAX(ROUNDUP(SMALL(AA$224:AA$273,$L229)/10000,0)*10000,0),0))</f>
        <v>0</v>
      </c>
      <c r="DC229" s="41">
        <f>IF(AB229="","",IF(成就内容!S$125&lt;&gt;"",MAX(ROUNDUP(SMALL(AB$224:AB$273,$L229)/10000,0)*10000,0),0))</f>
        <v>0</v>
      </c>
      <c r="DD229" s="41">
        <f>IF(AC229="","",IF(成就内容!T$125&lt;&gt;"",MAX(ROUNDUP(SMALL(AC$224:AC$273,$L229)/10000,0)*10000,0),0))</f>
        <v>0</v>
      </c>
      <c r="DE229" s="41">
        <f>IF(AD229="","",IF(成就内容!U$125&lt;&gt;"",MAX(ROUNDUP(SMALL(AD$224:AD$273,$L229)/10000,0)*10000,0),0))</f>
        <v>0</v>
      </c>
      <c r="DF229" s="41">
        <f>IF(AE229="","",IF(成就内容!V$125&lt;&gt;"",MAX(ROUNDUP(SMALL(AE$224:AE$273,$L229)/10000,0)*10000,0),0))</f>
        <v>0</v>
      </c>
      <c r="DG229" s="41">
        <f>IF(AF229="","",IF(成就内容!W$125&lt;&gt;"",MAX(ROUNDUP(SMALL(AF$224:AF$273,$L229)/10000,0)*10000,0),0))</f>
        <v>2880000</v>
      </c>
      <c r="DH229" s="41">
        <f>IF(AG229="","",IF(成就内容!X$125&lt;&gt;"",MAX(ROUNDUP(SMALL(AG$224:AG$273,$L229)/10000,0)*10000,0),0))</f>
        <v>0</v>
      </c>
      <c r="DI229" s="41">
        <f>IF(AH229="","",IF(成就内容!Y$125&lt;&gt;"",MAX(ROUNDUP(SMALL(AH$224:AH$273,$L229)/10000,0)*10000,0),0))</f>
        <v>0</v>
      </c>
      <c r="DJ229" s="41" t="str">
        <f>IF(AI229="","",IF(成就内容!Z$125&lt;&gt;"",MAX(ROUNDUP(SMALL(AI$224:AI$273,$L229)/10000,0)*10000,0),0))</f>
        <v/>
      </c>
      <c r="DK229" s="41">
        <f>IF(AJ229="","",IF(成就内容!AA$125&lt;&gt;"",MAX(ROUNDUP(SMALL(AJ$224:AJ$273,$L229)/10000,0)*10000,0),0))</f>
        <v>0</v>
      </c>
      <c r="DL229" s="41">
        <f>IF(AK229="","",IF(成就内容!AB$125&lt;&gt;"",MAX(ROUNDUP(SMALL(AK$224:AK$273,$L229)/10000,0)*10000,0),0))</f>
        <v>0</v>
      </c>
      <c r="DM229" s="41">
        <f>IF(AL229="","",IF(成就内容!AC$125&lt;&gt;"",MAX(ROUNDUP(SMALL(AL$224:AL$273,$L229)/10000,0)*10000,0),0))</f>
        <v>0</v>
      </c>
      <c r="DN229" s="41">
        <f>IF(AM229="","",IF(成就内容!AD$125&lt;&gt;"",MAX(ROUNDUP(SMALL(AM$224:AM$273,$L229)/10000,0)*10000,0),0))</f>
        <v>0</v>
      </c>
      <c r="DO229" s="41">
        <f>IF(AN229="","",IF(成就内容!AE$125&lt;&gt;"",MAX(ROUNDUP(SMALL(AN$224:AN$273,$L229)/10000,0)*10000,0),0))</f>
        <v>0</v>
      </c>
      <c r="DP229" s="41">
        <f>IF(AO229="","",IF(成就内容!AF$125&lt;&gt;"",MAX(ROUNDUP(SMALL(AO$224:AO$273,$L229)/10000,0)*10000,0),0))</f>
        <v>0</v>
      </c>
      <c r="DQ229" s="41">
        <f>IF(AP229="","",IF(成就内容!AG$125&lt;&gt;"",MAX(ROUNDUP(SMALL(AP$224:AP$273,$L229)/10000,0)*10000,0),0))</f>
        <v>0</v>
      </c>
      <c r="DR229" s="41">
        <f>IF(AQ229="","",IF(成就内容!AH$125&lt;&gt;"",MAX(ROUNDUP(SMALL(AQ$224:AQ$273,$L229)/10000,0)*10000,0),0))</f>
        <v>0</v>
      </c>
      <c r="DS229" s="41">
        <f>IF(AR229="","",IF(成就内容!AI$125&lt;&gt;"",MAX(ROUNDUP(SMALL(AR$224:AR$273,$L229)/10000,0)*10000,0),0))</f>
        <v>0</v>
      </c>
      <c r="DT229" s="41">
        <f>IF(AS229="","",IF(成就内容!AJ$125&lt;&gt;"",MAX(ROUNDUP(SMALL(AS$224:AS$273,$L229)/10000,0)*10000,0),0))</f>
        <v>0</v>
      </c>
      <c r="DU229" s="41" t="str">
        <f>IF(AT229="","",IF(成就内容!AK$125&lt;&gt;"",MAX(ROUNDUP(SMALL(AT$224:AT$273,$L229)/10000,0)*10000,0),0))</f>
        <v/>
      </c>
      <c r="DV229" s="41" t="str">
        <f>IF(AU229="","",IF(成就内容!AL$125&lt;&gt;"",MAX(ROUNDUP(SMALL(AU$224:AU$273,$L229)/10000,0)*10000,0),0))</f>
        <v/>
      </c>
      <c r="DW229" s="41">
        <f>IF(AV229="","",IF(成就内容!AM$125&lt;&gt;"",MAX(ROUNDUP(SMALL(AV$224:AV$273,$L229)/10000,0)*10000,0),0))</f>
        <v>0</v>
      </c>
      <c r="DX229" s="41">
        <f>IF(AW229="","",IF(成就内容!AN$125&lt;&gt;"",MAX(ROUNDUP(SMALL(AW$224:AW$273,$L229)/10000,0)*10000,0),0))</f>
        <v>0</v>
      </c>
      <c r="DY229" s="41">
        <f>IF(AX229="","",IF(成就内容!AO$125&lt;&gt;"",MAX(ROUNDUP(SMALL(AX$224:AX$273,$L229)/10000,0)*10000,0),0))</f>
        <v>0</v>
      </c>
      <c r="DZ229" s="41">
        <f>IF(AY229="","",IF(成就内容!AP$125&lt;&gt;"",MAX(ROUNDUP(SMALL(AY$224:AY$273,$L229)/10000,0)*10000,0),0))</f>
        <v>0</v>
      </c>
      <c r="EA229" s="41">
        <f>IF(AZ229="","",IF(成就内容!AQ$125&lt;&gt;"",MAX(ROUNDUP(SMALL(AZ$224:AZ$273,$L229)/10000,0)*10000,0),0))</f>
        <v>0</v>
      </c>
      <c r="EB229" s="41">
        <f>IF(BA229="","",IF(成就内容!AR$125&lt;&gt;"",MAX(ROUNDUP(SMALL(BA$224:BA$273,$L229)/10000,0)*10000,0),0))</f>
        <v>0</v>
      </c>
      <c r="EC229" s="41">
        <f>IF(BB229="","",IF(成就内容!AS$125&lt;&gt;"",MAX(ROUNDUP(SMALL(BB$224:BB$273,$L229)/10000,0)*10000,0),0))</f>
        <v>0</v>
      </c>
      <c r="ED229" s="41">
        <f>IF(BC229="","",IF(成就内容!AT$125&lt;&gt;"",MAX(ROUNDUP(SMALL(BC$224:BC$273,$L229)/10000,0)*10000,0),0))</f>
        <v>0</v>
      </c>
      <c r="EE229" s="41">
        <f>IF(BD229="","",IF(成就内容!AU$125&lt;&gt;"",MAX(ROUNDUP(SMALL(BD$224:BD$273,$L229)/10000,0)*10000,0),0))</f>
        <v>0</v>
      </c>
      <c r="EF229" s="41">
        <f>IF(BE229="","",IF(成就内容!AV$125&lt;&gt;"",MAX(ROUNDUP(SMALL(BE$224:BE$273,$L229)/10000,0)*10000,0),0))</f>
        <v>0</v>
      </c>
      <c r="EG229" s="41">
        <f>IF(BF229="","",IF(成就内容!AW$125&lt;&gt;"",MAX(ROUNDUP(SMALL(BF$224:BF$273,$L229)/10000,0)*10000,0),0))</f>
        <v>0</v>
      </c>
      <c r="EH229" s="41">
        <f>IF(BG229="","",IF(成就内容!AX$125&lt;&gt;"",MAX(ROUNDUP(SMALL(BG$224:BG$273,$L229)/10000,0)*10000,0),0))</f>
        <v>0</v>
      </c>
      <c r="EI229" s="41">
        <f>IF(BH229="","",IF(成就内容!AY$125&lt;&gt;"",MAX(ROUNDUP(SMALL(BH$224:BH$273,$L229)/10000,0)*10000,0),0))</f>
        <v>0</v>
      </c>
      <c r="EJ229" s="41">
        <f>IF(BI229="","",IF(成就内容!AZ$125&lt;&gt;"",MAX(ROUNDUP(SMALL(BI$224:BI$273,$L229)/10000,0)*10000,0),0))</f>
        <v>0</v>
      </c>
      <c r="EK229" s="41">
        <f>IF(BJ229="","",IF(成就内容!BA$125&lt;&gt;"",MAX(ROUNDUP(SMALL(BJ$224:BJ$273,$L229)/10000,0)*10000,0),0))</f>
        <v>0</v>
      </c>
      <c r="EL229" s="41">
        <f>IF(BK229="","",IF(成就内容!BB$125&lt;&gt;"",MAX(ROUNDUP(SMALL(BK$224:BK$273,$L229)/10000,0)*10000,0),0))</f>
        <v>2880000</v>
      </c>
      <c r="EM229" s="41">
        <f>IF(BL229="","",IF(成就内容!BC$125&lt;&gt;"",MAX(ROUNDUP(SMALL(BL$224:BL$273,$L229)/10000,0)*10000,0),0))</f>
        <v>0</v>
      </c>
      <c r="EN229" s="41">
        <f>IF(BM229="","",IF(成就内容!BD$125&lt;&gt;"",MAX(ROUNDUP(SMALL(BM$224:BM$273,$L229)/10000,0)*10000,0),0))</f>
        <v>0</v>
      </c>
      <c r="EO229" s="41">
        <f>IF(BN229="","",IF(成就内容!BE$125&lt;&gt;"",MAX(ROUNDUP(SMALL(BN$224:BN$273,$L229)/10000,0)*10000,0),0))</f>
        <v>0</v>
      </c>
      <c r="EP229" s="41">
        <f>IF(BO229="","",IF(成就内容!BF$125&lt;&gt;"",MAX(ROUNDUP(SMALL(BO$224:BO$273,$L229)/10000,0)*10000,0),0))</f>
        <v>0</v>
      </c>
      <c r="EQ229" s="41">
        <f>IF(BP229="","",IF(成就内容!BG$125&lt;&gt;"",MAX(ROUNDUP(SMALL(BP$224:BP$273,$L229)/10000,0)*10000,0),0))</f>
        <v>0</v>
      </c>
      <c r="ER229" s="41">
        <f>IF(BQ229="","",IF(成就内容!BH$125&lt;&gt;"",MAX(ROUNDUP(SMALL(BQ$224:BQ$273,$L229)/10000,0)*10000,0),0))</f>
        <v>2880000</v>
      </c>
      <c r="ES229" s="41" t="str">
        <f>IF(BR229="","",IF(成就内容!BI$125&lt;&gt;"",MAX(ROUNDUP(SMALL(BR$224:BR$273,$L229)/10000,0)*10000,0),0))</f>
        <v/>
      </c>
      <c r="ET229" s="41">
        <f>IF(BS229="","",IF(成就内容!BJ$125&lt;&gt;"",MAX(ROUNDUP(SMALL(BS$224:BS$273,$L229)/10000,0)*10000,0),0))</f>
        <v>0</v>
      </c>
      <c r="EU229" s="41">
        <f>IF(BT229="","",IF(成就内容!BK$125&lt;&gt;"",MAX(ROUNDUP(SMALL(BT$224:BT$273,$L229)/10000,0)*10000,0),0))</f>
        <v>0</v>
      </c>
      <c r="EV229" s="41">
        <f>IF(BU229="","",IF(成就内容!BL$125&lt;&gt;"",MAX(ROUNDUP(SMALL(BU$224:BU$273,$L229)/10000,0)*10000,0),0))</f>
        <v>0</v>
      </c>
      <c r="EW229" s="41">
        <f>IF(BV229="","",IF(成就内容!BM$125&lt;&gt;"",MAX(ROUNDUP(SMALL(BV$224:BV$273,$L229)/10000,0)*10000,0),0))</f>
        <v>0</v>
      </c>
      <c r="EX229" s="41">
        <f>IF(BW229="","",IF(成就内容!BN$125&lt;&gt;"",MAX(ROUNDUP(SMALL(BW$224:BW$273,$L229)/10000,0)*10000,0),0))</f>
        <v>0</v>
      </c>
      <c r="EY229" s="41">
        <f>IF(BX229="","",IF(成就内容!BO$125&lt;&gt;"",MAX(ROUNDUP(SMALL(BX$224:BX$273,$L229)/10000,0)*10000,0),0))</f>
        <v>0</v>
      </c>
      <c r="EZ229" s="41">
        <f>IF(BY229="","",IF(成就内容!BP$125&lt;&gt;"",MAX(ROUNDUP(SMALL(BY$224:BY$273,$L229)/10000,0)*10000,0),0))</f>
        <v>0</v>
      </c>
      <c r="FA229" s="41">
        <f>IF(BZ229="","",IF(成就内容!BQ$125&lt;&gt;"",MAX(ROUNDUP(SMALL(BZ$224:BZ$273,$L229)/10000,0)*10000,0),0))</f>
        <v>0</v>
      </c>
      <c r="FB229" s="41">
        <f>IF(CA229="","",IF(成就内容!BR$125&lt;&gt;"",MAX(ROUNDUP(SMALL(CA$224:CA$273,$L229)/10000,0)*10000,0),0))</f>
        <v>0</v>
      </c>
      <c r="FC229" s="41">
        <f>IF(CB229="","",IF(成就内容!BS$125&lt;&gt;"",MAX(ROUNDUP(SMALL(CB$224:CB$273,$L229)/10000,0)*10000,0),0))</f>
        <v>0</v>
      </c>
      <c r="FD229" s="41">
        <f>IF(CC229="","",IF(成就内容!BT$125&lt;&gt;"",MAX(ROUNDUP(SMALL(CC$224:CC$273,$L229)/10000,0)*10000,0),0))</f>
        <v>0</v>
      </c>
      <c r="FE229" s="41">
        <f>IF(CD229="","",IF(成就内容!BU$125&lt;&gt;"",MAX(ROUNDUP(SMALL(CD$224:CD$273,$L229)/10000,0)*10000,0),0))</f>
        <v>0</v>
      </c>
      <c r="FF229" s="41" t="str">
        <f>IF(CE229="","",IF(成就内容!BV$125&lt;&gt;"",MAX(ROUNDUP(SMALL(CE$224:CE$273,$L229)/10000,0)*10000,0),0))</f>
        <v/>
      </c>
      <c r="FG229" s="41">
        <f>IF(CF229="","",IF(成就内容!BW$125&lt;&gt;"",MAX(ROUNDUP(SMALL(CF$224:CF$273,$L229)/10000,0)*10000,0),0))</f>
        <v>0</v>
      </c>
      <c r="FH229" s="41">
        <f>IF(CG229="","",IF(成就内容!BX$125&lt;&gt;"",MAX(ROUNDUP(SMALL(CG$224:CG$273,$L229)/10000,0)*10000,0),0))</f>
        <v>0</v>
      </c>
      <c r="FI229" s="41">
        <f>IF(CH229="","",IF(成就内容!BY$125&lt;&gt;"",MAX(ROUNDUP(SMALL(CH$224:CH$273,$L229)/10000,0)*10000,0),0))</f>
        <v>0</v>
      </c>
      <c r="FJ229" s="41">
        <f>IF(CI229="","",IF(成就内容!BZ$125&lt;&gt;"",MAX(ROUNDUP(SMALL(CI$224:CI$273,$L229)/10000,0)*10000,0),0))</f>
        <v>0</v>
      </c>
    </row>
    <row r="230" spans="12:166" x14ac:dyDescent="0.15">
      <c r="L230" s="25">
        <v>7</v>
      </c>
      <c r="M230" s="41">
        <f>IF(成就内容!D13="","",INDEX($G$4:$G$178*成就内容!D$125/SUM(成就内容!$D$125:$BZ$125),成就内容!D69,1)-SUM(M$224:M229))</f>
        <v>0</v>
      </c>
      <c r="N230" s="41" t="str">
        <f>IF(成就内容!E13="","",INDEX($G$4:$G$178*成就内容!E$125/SUM(成就内容!$D$125:$BZ$125),成就内容!E69,1)-SUM(N$224:N229))</f>
        <v/>
      </c>
      <c r="O230" s="41">
        <f>IF(成就内容!F13="","",INDEX($G$4:$G$178*成就内容!F$125/SUM(成就内容!$D$125:$BZ$125),成就内容!F69,1)-SUM(O$224:O229))</f>
        <v>0</v>
      </c>
      <c r="P230" s="41" t="str">
        <f>IF(成就内容!G13="","",INDEX($G$4:$G$178*成就内容!G$125/SUM(成就内容!$D$125:$BZ$125),成就内容!G69,1)-SUM(P$224:P229))</f>
        <v/>
      </c>
      <c r="Q230" s="41">
        <f>IF(成就内容!H13="","",INDEX($G$4:$G$178*成就内容!H$125/SUM(成就内容!$D$125:$BZ$125),成就内容!H69,1)-SUM(Q$224:Q229))</f>
        <v>0</v>
      </c>
      <c r="R230" s="41">
        <f>IF(成就内容!I13="","",INDEX($G$4:$G$178*成就内容!I$125/SUM(成就内容!$D$125:$BZ$125),成就内容!I69,1)-SUM(R$224:R229))</f>
        <v>0</v>
      </c>
      <c r="S230" s="41">
        <f>IF(成就内容!J13="","",INDEX($G$4:$G$178*成就内容!J$125/SUM(成就内容!$D$125:$BZ$125),成就内容!J69,1)-SUM(S$224:S229))</f>
        <v>0</v>
      </c>
      <c r="T230" s="41">
        <f>IF(成就内容!K13="","",INDEX($G$4:$G$178*成就内容!K$125/SUM(成就内容!$D$125:$BZ$125),成就内容!K69,1)-SUM(T$224:T229))</f>
        <v>0</v>
      </c>
      <c r="U230" s="41">
        <f>IF(成就内容!L13="","",INDEX($G$4:$G$178*成就内容!L$125/SUM(成就内容!$D$125:$BZ$125),成就内容!L69,1)-SUM(U$224:U229))</f>
        <v>0</v>
      </c>
      <c r="V230" s="41">
        <f>IF(成就内容!M13="","",INDEX($G$4:$G$178*成就内容!M$125/SUM(成就内容!$D$125:$BZ$125),成就内容!M69,1)-SUM(V$224:V229))</f>
        <v>0</v>
      </c>
      <c r="W230" s="41">
        <f>IF(成就内容!N13="","",INDEX($G$4:$G$178*成就内容!N$125/SUM(成就内容!$D$125:$BZ$125),成就内容!N69,1)-SUM(W$224:W229))</f>
        <v>7487179.4871794954</v>
      </c>
      <c r="X230" s="41">
        <f>IF(成就内容!O13="","",INDEX($G$4:$G$178*成就内容!O$125/SUM(成就内容!$D$125:$BZ$125),成就内容!O69,1)-SUM(X$224:X229))</f>
        <v>0</v>
      </c>
      <c r="Y230" s="41">
        <f>IF(成就内容!P13="","",INDEX($G$4:$G$178*成就内容!P$125/SUM(成就内容!$D$125:$BZ$125),成就内容!P69,1)-SUM(Y$224:Y229))</f>
        <v>0</v>
      </c>
      <c r="Z230" s="41">
        <f>IF(成就内容!Q13="","",INDEX($G$4:$G$178*成就内容!Q$125/SUM(成就内容!$D$125:$BZ$125),成就内容!Q69,1)-SUM(Z$224:Z229))</f>
        <v>0</v>
      </c>
      <c r="AA230" s="41">
        <f>IF(成就内容!R13="","",INDEX($G$4:$G$178*成就内容!R$125/SUM(成就内容!$D$125:$BZ$125),成就内容!R69,1)-SUM(AA$224:AA229))</f>
        <v>0</v>
      </c>
      <c r="AB230" s="41">
        <f>IF(成就内容!S13="","",INDEX($G$4:$G$178*成就内容!S$125/SUM(成就内容!$D$125:$BZ$125),成就内容!S69,1)-SUM(AB$224:AB229))</f>
        <v>0</v>
      </c>
      <c r="AC230" s="41">
        <f>IF(成就内容!T13="","",INDEX($G$4:$G$178*成就内容!T$125/SUM(成就内容!$D$125:$BZ$125),成就内容!T69,1)-SUM(AC$224:AC229))</f>
        <v>0</v>
      </c>
      <c r="AD230" s="41">
        <f>IF(成就内容!U13="","",INDEX($G$4:$G$178*成就内容!U$125/SUM(成就内容!$D$125:$BZ$125),成就内容!U69,1)-SUM(AD$224:AD229))</f>
        <v>0</v>
      </c>
      <c r="AE230" s="41">
        <f>IF(成就内容!V13="","",INDEX($G$4:$G$178*成就内容!V$125/SUM(成就内容!$D$125:$BZ$125),成就内容!V69,1)-SUM(AE$224:AE229))</f>
        <v>0</v>
      </c>
      <c r="AF230" s="41">
        <f>IF(成就内容!W13="","",INDEX($G$4:$G$178*成就内容!W$125/SUM(成就内容!$D$125:$BZ$125),成就内容!W69,1)-SUM(AF$224:AF229))</f>
        <v>7487179.4871794954</v>
      </c>
      <c r="AG230" s="41">
        <f>IF(成就内容!X13="","",INDEX($G$4:$G$178*成就内容!X$125/SUM(成就内容!$D$125:$BZ$125),成就内容!X69,1)-SUM(AG$224:AG229))</f>
        <v>0</v>
      </c>
      <c r="AH230" s="41">
        <f>IF(成就内容!Y13="","",INDEX($G$4:$G$178*成就内容!Y$125/SUM(成就内容!$D$125:$BZ$125),成就内容!Y69,1)-SUM(AH$224:AH229))</f>
        <v>0</v>
      </c>
      <c r="AI230" s="41" t="str">
        <f>IF(成就内容!Z13="","",INDEX($G$4:$G$178*成就内容!Z$125/SUM(成就内容!$D$125:$BZ$125),成就内容!Z69,1)-SUM(AI$224:AI229))</f>
        <v/>
      </c>
      <c r="AJ230" s="41">
        <f>IF(成就内容!AA13="","",INDEX($G$4:$G$178*成就内容!AA$125/SUM(成就内容!$D$125:$BZ$125),成就内容!AA69,1)-SUM(AJ$224:AJ229))</f>
        <v>0</v>
      </c>
      <c r="AK230" s="41">
        <f>IF(成就内容!AB13="","",INDEX($G$4:$G$178*成就内容!AB$125/SUM(成就内容!$D$125:$BZ$125),成就内容!AB69,1)-SUM(AK$224:AK229))</f>
        <v>0</v>
      </c>
      <c r="AL230" s="41">
        <f>IF(成就内容!AC13="","",INDEX($G$4:$G$178*成就内容!AC$125/SUM(成就内容!$D$125:$BZ$125),成就内容!AC69,1)-SUM(AL$224:AL229))</f>
        <v>0</v>
      </c>
      <c r="AM230" s="41">
        <f>IF(成就内容!AD13="","",INDEX($G$4:$G$178*成就内容!AD$125/SUM(成就内容!$D$125:$BZ$125),成就内容!AD69,1)-SUM(AM$224:AM229))</f>
        <v>0</v>
      </c>
      <c r="AN230" s="41">
        <f>IF(成就内容!AE13="","",INDEX($G$4:$G$178*成就内容!AE$125/SUM(成就内容!$D$125:$BZ$125),成就内容!AE69,1)-SUM(AN$224:AN229))</f>
        <v>0</v>
      </c>
      <c r="AO230" s="41">
        <f>IF(成就内容!AF13="","",INDEX($G$4:$G$178*成就内容!AF$125/SUM(成就内容!$D$125:$BZ$125),成就内容!AF69,1)-SUM(AO$224:AO229))</f>
        <v>0</v>
      </c>
      <c r="AP230" s="41">
        <f>IF(成就内容!AG13="","",INDEX($G$4:$G$178*成就内容!AG$125/SUM(成就内容!$D$125:$BZ$125),成就内容!AG69,1)-SUM(AP$224:AP229))</f>
        <v>0</v>
      </c>
      <c r="AQ230" s="41">
        <f>IF(成就内容!AH13="","",INDEX($G$4:$G$178*成就内容!AH$125/SUM(成就内容!$D$125:$BZ$125),成就内容!AH69,1)-SUM(AQ$224:AQ229))</f>
        <v>0</v>
      </c>
      <c r="AR230" s="41">
        <f>IF(成就内容!AI13="","",INDEX($G$4:$G$178*成就内容!AI$125/SUM(成就内容!$D$125:$BZ$125),成就内容!AI69,1)-SUM(AR$224:AR229))</f>
        <v>0</v>
      </c>
      <c r="AS230" s="41">
        <f>IF(成就内容!AJ13="","",INDEX($G$4:$G$178*成就内容!AJ$125/SUM(成就内容!$D$125:$BZ$125),成就内容!AJ69,1)-SUM(AS$224:AS229))</f>
        <v>0</v>
      </c>
      <c r="AT230" s="41" t="str">
        <f>IF(成就内容!AK13="","",INDEX($G$4:$G$178*成就内容!AK$125/SUM(成就内容!$D$125:$BZ$125),成就内容!AK69,1)-SUM(AT$224:AT229))</f>
        <v/>
      </c>
      <c r="AU230" s="41" t="str">
        <f>IF(成就内容!AL13="","",INDEX($G$4:$G$178*成就内容!AL$125/SUM(成就内容!$D$125:$BZ$125),成就内容!AL69,1)-SUM(AU$224:AU229))</f>
        <v/>
      </c>
      <c r="AV230" s="41">
        <f>IF(成就内容!AM13="","",INDEX($G$4:$G$178*成就内容!AM$125/SUM(成就内容!$D$125:$BZ$125),成就内容!AM69,1)-SUM(AV$224:AV229))</f>
        <v>0</v>
      </c>
      <c r="AW230" s="41">
        <f>IF(成就内容!AN13="","",INDEX($G$4:$G$178*成就内容!AN$125/SUM(成就内容!$D$125:$BZ$125),成就内容!AN69,1)-SUM(AW$224:AW229))</f>
        <v>0</v>
      </c>
      <c r="AX230" s="41">
        <f>IF(成就内容!AO13="","",INDEX($G$4:$G$178*成就内容!AO$125/SUM(成就内容!$D$125:$BZ$125),成就内容!AO69,1)-SUM(AX$224:AX229))</f>
        <v>0</v>
      </c>
      <c r="AY230" s="41">
        <f>IF(成就内容!AP13="","",INDEX($G$4:$G$178*成就内容!AP$125/SUM(成就内容!$D$125:$BZ$125),成就内容!AP69,1)-SUM(AY$224:AY229))</f>
        <v>0</v>
      </c>
      <c r="AZ230" s="41">
        <f>IF(成就内容!AQ13="","",INDEX($G$4:$G$178*成就内容!AQ$125/SUM(成就内容!$D$125:$BZ$125),成就内容!AQ69,1)-SUM(AZ$224:AZ229))</f>
        <v>0</v>
      </c>
      <c r="BA230" s="41">
        <f>IF(成就内容!AR13="","",INDEX($G$4:$G$178*成就内容!AR$125/SUM(成就内容!$D$125:$BZ$125),成就内容!AR69,1)-SUM(BA$224:BA229))</f>
        <v>0</v>
      </c>
      <c r="BB230" s="41">
        <f>IF(成就内容!AS13="","",INDEX($G$4:$G$178*成就内容!AS$125/SUM(成就内容!$D$125:$BZ$125),成就内容!AS69,1)-SUM(BB$224:BB229))</f>
        <v>0</v>
      </c>
      <c r="BC230" s="41">
        <f>IF(成就内容!AT13="","",INDEX($G$4:$G$178*成就内容!AT$125/SUM(成就内容!$D$125:$BZ$125),成就内容!AT69,1)-SUM(BC$224:BC229))</f>
        <v>0</v>
      </c>
      <c r="BD230" s="41">
        <f>IF(成就内容!AU13="","",INDEX($G$4:$G$178*成就内容!AU$125/SUM(成就内容!$D$125:$BZ$125),成就内容!AU69,1)-SUM(BD$224:BD229))</f>
        <v>0</v>
      </c>
      <c r="BE230" s="41">
        <f>IF(成就内容!AV13="","",INDEX($G$4:$G$178*成就内容!AV$125/SUM(成就内容!$D$125:$BZ$125),成就内容!AV69,1)-SUM(BE$224:BE229))</f>
        <v>52564.102564102563</v>
      </c>
      <c r="BF230" s="41">
        <f>IF(成就内容!AW13="","",INDEX($G$4:$G$178*成就内容!AW$125/SUM(成就内容!$D$125:$BZ$125),成就内容!AW69,1)-SUM(BF$224:BF229))</f>
        <v>0</v>
      </c>
      <c r="BG230" s="41">
        <f>IF(成就内容!AX13="","",INDEX($G$4:$G$178*成就内容!AX$125/SUM(成就内容!$D$125:$BZ$125),成就内容!AX69,1)-SUM(BG$224:BG229))</f>
        <v>0</v>
      </c>
      <c r="BH230" s="41">
        <f>IF(成就内容!AY13="","",INDEX($G$4:$G$178*成就内容!AY$125/SUM(成就内容!$D$125:$BZ$125),成就内容!AY69,1)-SUM(BH$224:BH229))</f>
        <v>0</v>
      </c>
      <c r="BI230" s="41">
        <f>IF(成就内容!AZ13="","",INDEX($G$4:$G$178*成就内容!AZ$125/SUM(成就内容!$D$125:$BZ$125),成就内容!AZ69,1)-SUM(BI$224:BI229))</f>
        <v>0</v>
      </c>
      <c r="BJ230" s="41">
        <f>IF(成就内容!BA13="","",INDEX($G$4:$G$178*成就内容!BA$125/SUM(成就内容!$D$125:$BZ$125),成就内容!BA69,1)-SUM(BJ$224:BJ229))</f>
        <v>0</v>
      </c>
      <c r="BK230" s="41">
        <f>IF(成就内容!BB13="","",INDEX($G$4:$G$178*成就内容!BB$125/SUM(成就内容!$D$125:$BZ$125),成就内容!BB69,1)-SUM(BK$224:BK229))</f>
        <v>7487179.4871794954</v>
      </c>
      <c r="BL230" s="41">
        <f>IF(成就内容!BC13="","",INDEX($G$4:$G$178*成就内容!BC$125/SUM(成就内容!$D$125:$BZ$125),成就内容!BC69,1)-SUM(BL$224:BL229))</f>
        <v>0</v>
      </c>
      <c r="BM230" s="41">
        <f>IF(成就内容!BD13="","",INDEX($G$4:$G$178*成就内容!BD$125/SUM(成就内容!$D$125:$BZ$125),成就内容!BD69,1)-SUM(BM$224:BM229))</f>
        <v>0</v>
      </c>
      <c r="BN230" s="41">
        <f>IF(成就内容!BE13="","",INDEX($G$4:$G$178*成就内容!BE$125/SUM(成就内容!$D$125:$BZ$125),成就内容!BE69,1)-SUM(BN$224:BN229))</f>
        <v>0</v>
      </c>
      <c r="BO230" s="41">
        <f>IF(成就内容!BF13="","",INDEX($G$4:$G$178*成就内容!BF$125/SUM(成就内容!$D$125:$BZ$125),成就内容!BF69,1)-SUM(BO$224:BO229))</f>
        <v>0</v>
      </c>
      <c r="BP230" s="41">
        <f>IF(成就内容!BG13="","",INDEX($G$4:$G$178*成就内容!BG$125/SUM(成就内容!$D$125:$BZ$125),成就内容!BG69,1)-SUM(BP$224:BP229))</f>
        <v>0</v>
      </c>
      <c r="BQ230" s="41">
        <f>IF(成就内容!BH13="","",INDEX($G$4:$G$178*成就内容!BH$125/SUM(成就内容!$D$125:$BZ$125),成就内容!BH69,1)-SUM(BQ$224:BQ229))</f>
        <v>7487179.4871794954</v>
      </c>
      <c r="BR230" s="41" t="str">
        <f>IF(成就内容!BI13="","",INDEX($G$4:$G$178*成就内容!BI$125/SUM(成就内容!$D$125:$BZ$125),成就内容!BI69,1)-SUM(BR$224:BR229))</f>
        <v/>
      </c>
      <c r="BS230" s="41">
        <f>IF(成就内容!BJ13="","",INDEX($G$4:$G$178*成就内容!BJ$125/SUM(成就内容!$D$125:$BZ$125),成就内容!BJ69,1)-SUM(BS$224:BS229))</f>
        <v>0</v>
      </c>
      <c r="BT230" s="41">
        <f>IF(成就内容!BK13="","",INDEX($G$4:$G$178*成就内容!BK$125/SUM(成就内容!$D$125:$BZ$125),成就内容!BK69,1)-SUM(BT$224:BT229))</f>
        <v>0</v>
      </c>
      <c r="BU230" s="41">
        <f>IF(成就内容!BL13="","",INDEX($G$4:$G$178*成就内容!BL$125/SUM(成就内容!$D$125:$BZ$125),成就内容!BL69,1)-SUM(BU$224:BU229))</f>
        <v>0</v>
      </c>
      <c r="BV230" s="41">
        <f>IF(成就内容!BM13="","",INDEX($G$4:$G$178*成就内容!BM$125/SUM(成就内容!$D$125:$BZ$125),成就内容!BM69,1)-SUM(BV$224:BV229))</f>
        <v>0</v>
      </c>
      <c r="BW230" s="41">
        <f>IF(成就内容!BN13="","",INDEX($G$4:$G$178*成就内容!BN$125/SUM(成就内容!$D$125:$BZ$125),成就内容!BN69,1)-SUM(BW$224:BW229))</f>
        <v>0</v>
      </c>
      <c r="BX230" s="41">
        <f>IF(成就内容!BO13="","",INDEX($G$4:$G$178*成就内容!BO$125/SUM(成就内容!$D$125:$BZ$125),成就内容!BO69,1)-SUM(BX$224:BX229))</f>
        <v>0</v>
      </c>
      <c r="BY230" s="41">
        <f>IF(成就内容!BP13="","",INDEX($G$4:$G$178*成就内容!BP$125/SUM(成就内容!$D$125:$BZ$125),成就内容!BP69,1)-SUM(BY$224:BY229))</f>
        <v>0</v>
      </c>
      <c r="BZ230" s="41">
        <f>IF(成就内容!BQ13="","",INDEX($G$4:$G$178*成就内容!BQ$125/SUM(成就内容!$D$125:$BZ$125),成就内容!BQ69,1)-SUM(BZ$224:BZ229))</f>
        <v>0</v>
      </c>
      <c r="CA230" s="41">
        <f>IF(成就内容!BR13="","",INDEX($G$4:$G$178*成就内容!BR$125/SUM(成就内容!$D$125:$BZ$125),成就内容!BR69,1)-SUM(CA$224:CA229))</f>
        <v>0</v>
      </c>
      <c r="CB230" s="41">
        <f>IF(成就内容!BS13="","",INDEX($G$4:$G$178*成就内容!BS$125/SUM(成就内容!$D$125:$BZ$125),成就内容!BS69,1)-SUM(CB$224:CB229))</f>
        <v>0</v>
      </c>
      <c r="CC230" s="41">
        <f>IF(成就内容!BT13="","",INDEX($G$4:$G$178*成就内容!BT$125/SUM(成就内容!$D$125:$BZ$125),成就内容!BT69,1)-SUM(CC$224:CC229))</f>
        <v>0</v>
      </c>
      <c r="CD230" s="41">
        <f>IF(成就内容!BU13="","",INDEX($G$4:$G$178*成就内容!BU$125/SUM(成就内容!$D$125:$BZ$125),成就内容!BU69,1)-SUM(CD$224:CD229))</f>
        <v>0</v>
      </c>
      <c r="CE230" s="41" t="str">
        <f>IF(成就内容!BV13="","",INDEX($G$4:$G$178*成就内容!BV$125/SUM(成就内容!$D$125:$BZ$125),成就内容!BV69,1)-SUM(CE$224:CE229))</f>
        <v/>
      </c>
      <c r="CF230" s="41">
        <f>IF(成就内容!BW13="","",INDEX($G$4:$G$178*成就内容!BW$125/SUM(成就内容!$D$125:$BZ$125),成就内容!BW69,1)-SUM(CF$224:CF229))</f>
        <v>0</v>
      </c>
      <c r="CG230" s="41">
        <f>IF(成就内容!BX13="","",INDEX($G$4:$G$178*成就内容!BX$125/SUM(成就内容!$D$125:$BZ$125),成就内容!BX69,1)-SUM(CG$224:CG229))</f>
        <v>0</v>
      </c>
      <c r="CH230" s="41">
        <f>IF(成就内容!BY13="","",INDEX($G$4:$G$178*成就内容!BY$125/SUM(成就内容!$D$125:$BZ$125),成就内容!BY69,1)-SUM(CH$224:CH229))</f>
        <v>0</v>
      </c>
      <c r="CI230" s="41">
        <f>IF(成就内容!BZ13="","",INDEX($G$4:$G$178*成就内容!BZ$125/SUM(成就内容!$D$125:$BZ$125),成就内容!BZ69,1)-SUM(CI$224:CI229))</f>
        <v>0</v>
      </c>
      <c r="CM230" s="43">
        <v>7</v>
      </c>
      <c r="CN230" s="41">
        <f>IF(M230="","",IF(成就内容!D$125&lt;&gt;"",MAX(ROUNDUP(SMALL(M$224:M$273,$L230)/10000,0)*10000,0),0))</f>
        <v>0</v>
      </c>
      <c r="CO230" s="41" t="str">
        <f>IF(N230="","",IF(成就内容!E$125&lt;&gt;"",MAX(ROUNDUP(SMALL(N$224:N$273,$L230)/10000,0)*10000,0),0))</f>
        <v/>
      </c>
      <c r="CP230" s="41">
        <f>IF(O230="","",IF(成就内容!F$125&lt;&gt;"",MAX(ROUNDUP(SMALL(O$224:O$273,$L230)/10000,0)*10000,0),0))</f>
        <v>0</v>
      </c>
      <c r="CQ230" s="41" t="str">
        <f>IF(P230="","",IF(成就内容!G$125&lt;&gt;"",MAX(ROUNDUP(SMALL(P$224:P$273,$L230)/10000,0)*10000,0),0))</f>
        <v/>
      </c>
      <c r="CR230" s="41">
        <f>IF(Q230="","",IF(成就内容!H$125&lt;&gt;"",MAX(ROUNDUP(SMALL(Q$224:Q$273,$L230)/10000,0)*10000,0),0))</f>
        <v>0</v>
      </c>
      <c r="CS230" s="41">
        <f>IF(R230="","",IF(成就内容!I$125&lt;&gt;"",MAX(ROUNDUP(SMALL(R$224:R$273,$L230)/10000,0)*10000,0),0))</f>
        <v>0</v>
      </c>
      <c r="CT230" s="41">
        <f>IF(S230="","",IF(成就内容!J$125&lt;&gt;"",MAX(ROUNDUP(SMALL(S$224:S$273,$L230)/10000,0)*10000,0),0))</f>
        <v>0</v>
      </c>
      <c r="CU230" s="41">
        <f>IF(T230="","",IF(成就内容!K$125&lt;&gt;"",MAX(ROUNDUP(SMALL(T$224:T$273,$L230)/10000,0)*10000,0),0))</f>
        <v>0</v>
      </c>
      <c r="CV230" s="41">
        <f>IF(U230="","",IF(成就内容!L$125&lt;&gt;"",MAX(ROUNDUP(SMALL(U$224:U$273,$L230)/10000,0)*10000,0),0))</f>
        <v>0</v>
      </c>
      <c r="CW230" s="41">
        <f>IF(V230="","",IF(成就内容!M$125&lt;&gt;"",MAX(ROUNDUP(SMALL(V$224:V$273,$L230)/10000,0)*10000,0),0))</f>
        <v>0</v>
      </c>
      <c r="CX230" s="41">
        <f>IF(W230="","",IF(成就内容!N$125&lt;&gt;"",MAX(ROUNDUP(SMALL(W$224:W$273,$L230)/10000,0)*10000,0),0))</f>
        <v>7490000</v>
      </c>
      <c r="CY230" s="41">
        <f>IF(X230="","",IF(成就内容!O$125&lt;&gt;"",MAX(ROUNDUP(SMALL(X$224:X$273,$L230)/10000,0)*10000,0),0))</f>
        <v>0</v>
      </c>
      <c r="CZ230" s="41">
        <f>IF(Y230="","",IF(成就内容!P$125&lt;&gt;"",MAX(ROUNDUP(SMALL(Y$224:Y$273,$L230)/10000,0)*10000,0),0))</f>
        <v>0</v>
      </c>
      <c r="DA230" s="41">
        <f>IF(Z230="","",IF(成就内容!Q$125&lt;&gt;"",MAX(ROUNDUP(SMALL(Z$224:Z$273,$L230)/10000,0)*10000,0),0))</f>
        <v>0</v>
      </c>
      <c r="DB230" s="41">
        <f>IF(AA230="","",IF(成就内容!R$125&lt;&gt;"",MAX(ROUNDUP(SMALL(AA$224:AA$273,$L230)/10000,0)*10000,0),0))</f>
        <v>0</v>
      </c>
      <c r="DC230" s="41">
        <f>IF(AB230="","",IF(成就内容!S$125&lt;&gt;"",MAX(ROUNDUP(SMALL(AB$224:AB$273,$L230)/10000,0)*10000,0),0))</f>
        <v>0</v>
      </c>
      <c r="DD230" s="41">
        <f>IF(AC230="","",IF(成就内容!T$125&lt;&gt;"",MAX(ROUNDUP(SMALL(AC$224:AC$273,$L230)/10000,0)*10000,0),0))</f>
        <v>0</v>
      </c>
      <c r="DE230" s="41">
        <f>IF(AD230="","",IF(成就内容!U$125&lt;&gt;"",MAX(ROUNDUP(SMALL(AD$224:AD$273,$L230)/10000,0)*10000,0),0))</f>
        <v>0</v>
      </c>
      <c r="DF230" s="41">
        <f>IF(AE230="","",IF(成就内容!V$125&lt;&gt;"",MAX(ROUNDUP(SMALL(AE$224:AE$273,$L230)/10000,0)*10000,0),0))</f>
        <v>0</v>
      </c>
      <c r="DG230" s="41">
        <f>IF(AF230="","",IF(成就内容!W$125&lt;&gt;"",MAX(ROUNDUP(SMALL(AF$224:AF$273,$L230)/10000,0)*10000,0),0))</f>
        <v>7490000</v>
      </c>
      <c r="DH230" s="41">
        <f>IF(AG230="","",IF(成就内容!X$125&lt;&gt;"",MAX(ROUNDUP(SMALL(AG$224:AG$273,$L230)/10000,0)*10000,0),0))</f>
        <v>0</v>
      </c>
      <c r="DI230" s="41">
        <f>IF(AH230="","",IF(成就内容!Y$125&lt;&gt;"",MAX(ROUNDUP(SMALL(AH$224:AH$273,$L230)/10000,0)*10000,0),0))</f>
        <v>0</v>
      </c>
      <c r="DJ230" s="41" t="str">
        <f>IF(AI230="","",IF(成就内容!Z$125&lt;&gt;"",MAX(ROUNDUP(SMALL(AI$224:AI$273,$L230)/10000,0)*10000,0),0))</f>
        <v/>
      </c>
      <c r="DK230" s="41">
        <f>IF(AJ230="","",IF(成就内容!AA$125&lt;&gt;"",MAX(ROUNDUP(SMALL(AJ$224:AJ$273,$L230)/10000,0)*10000,0),0))</f>
        <v>0</v>
      </c>
      <c r="DL230" s="41">
        <f>IF(AK230="","",IF(成就内容!AB$125&lt;&gt;"",MAX(ROUNDUP(SMALL(AK$224:AK$273,$L230)/10000,0)*10000,0),0))</f>
        <v>0</v>
      </c>
      <c r="DM230" s="41">
        <f>IF(AL230="","",IF(成就内容!AC$125&lt;&gt;"",MAX(ROUNDUP(SMALL(AL$224:AL$273,$L230)/10000,0)*10000,0),0))</f>
        <v>0</v>
      </c>
      <c r="DN230" s="41">
        <f>IF(AM230="","",IF(成就内容!AD$125&lt;&gt;"",MAX(ROUNDUP(SMALL(AM$224:AM$273,$L230)/10000,0)*10000,0),0))</f>
        <v>0</v>
      </c>
      <c r="DO230" s="41">
        <f>IF(AN230="","",IF(成就内容!AE$125&lt;&gt;"",MAX(ROUNDUP(SMALL(AN$224:AN$273,$L230)/10000,0)*10000,0),0))</f>
        <v>0</v>
      </c>
      <c r="DP230" s="41">
        <f>IF(AO230="","",IF(成就内容!AF$125&lt;&gt;"",MAX(ROUNDUP(SMALL(AO$224:AO$273,$L230)/10000,0)*10000,0),0))</f>
        <v>0</v>
      </c>
      <c r="DQ230" s="41">
        <f>IF(AP230="","",IF(成就内容!AG$125&lt;&gt;"",MAX(ROUNDUP(SMALL(AP$224:AP$273,$L230)/10000,0)*10000,0),0))</f>
        <v>0</v>
      </c>
      <c r="DR230" s="41">
        <f>IF(AQ230="","",IF(成就内容!AH$125&lt;&gt;"",MAX(ROUNDUP(SMALL(AQ$224:AQ$273,$L230)/10000,0)*10000,0),0))</f>
        <v>0</v>
      </c>
      <c r="DS230" s="41">
        <f>IF(AR230="","",IF(成就内容!AI$125&lt;&gt;"",MAX(ROUNDUP(SMALL(AR$224:AR$273,$L230)/10000,0)*10000,0),0))</f>
        <v>0</v>
      </c>
      <c r="DT230" s="41">
        <f>IF(AS230="","",IF(成就内容!AJ$125&lt;&gt;"",MAX(ROUNDUP(SMALL(AS$224:AS$273,$L230)/10000,0)*10000,0),0))</f>
        <v>0</v>
      </c>
      <c r="DU230" s="41" t="str">
        <f>IF(AT230="","",IF(成就内容!AK$125&lt;&gt;"",MAX(ROUNDUP(SMALL(AT$224:AT$273,$L230)/10000,0)*10000,0),0))</f>
        <v/>
      </c>
      <c r="DV230" s="41" t="str">
        <f>IF(AU230="","",IF(成就内容!AL$125&lt;&gt;"",MAX(ROUNDUP(SMALL(AU$224:AU$273,$L230)/10000,0)*10000,0),0))</f>
        <v/>
      </c>
      <c r="DW230" s="41">
        <f>IF(AV230="","",IF(成就内容!AM$125&lt;&gt;"",MAX(ROUNDUP(SMALL(AV$224:AV$273,$L230)/10000,0)*10000,0),0))</f>
        <v>0</v>
      </c>
      <c r="DX230" s="41">
        <f>IF(AW230="","",IF(成就内容!AN$125&lt;&gt;"",MAX(ROUNDUP(SMALL(AW$224:AW$273,$L230)/10000,0)*10000,0),0))</f>
        <v>0</v>
      </c>
      <c r="DY230" s="41">
        <f>IF(AX230="","",IF(成就内容!AO$125&lt;&gt;"",MAX(ROUNDUP(SMALL(AX$224:AX$273,$L230)/10000,0)*10000,0),0))</f>
        <v>0</v>
      </c>
      <c r="DZ230" s="41">
        <f>IF(AY230="","",IF(成就内容!AP$125&lt;&gt;"",MAX(ROUNDUP(SMALL(AY$224:AY$273,$L230)/10000,0)*10000,0),0))</f>
        <v>0</v>
      </c>
      <c r="EA230" s="41">
        <f>IF(AZ230="","",IF(成就内容!AQ$125&lt;&gt;"",MAX(ROUNDUP(SMALL(AZ$224:AZ$273,$L230)/10000,0)*10000,0),0))</f>
        <v>0</v>
      </c>
      <c r="EB230" s="41">
        <f>IF(BA230="","",IF(成就内容!AR$125&lt;&gt;"",MAX(ROUNDUP(SMALL(BA$224:BA$273,$L230)/10000,0)*10000,0),0))</f>
        <v>0</v>
      </c>
      <c r="EC230" s="41">
        <f>IF(BB230="","",IF(成就内容!AS$125&lt;&gt;"",MAX(ROUNDUP(SMALL(BB$224:BB$273,$L230)/10000,0)*10000,0),0))</f>
        <v>0</v>
      </c>
      <c r="ED230" s="41">
        <f>IF(BC230="","",IF(成就内容!AT$125&lt;&gt;"",MAX(ROUNDUP(SMALL(BC$224:BC$273,$L230)/10000,0)*10000,0),0))</f>
        <v>0</v>
      </c>
      <c r="EE230" s="41">
        <f>IF(BD230="","",IF(成就内容!AU$125&lt;&gt;"",MAX(ROUNDUP(SMALL(BD$224:BD$273,$L230)/10000,0)*10000,0),0))</f>
        <v>0</v>
      </c>
      <c r="EF230" s="41">
        <f>IF(BE230="","",IF(成就内容!AV$125&lt;&gt;"",MAX(ROUNDUP(SMALL(BE$224:BE$273,$L230)/10000,0)*10000,0),0))</f>
        <v>60000</v>
      </c>
      <c r="EG230" s="41">
        <f>IF(BF230="","",IF(成就内容!AW$125&lt;&gt;"",MAX(ROUNDUP(SMALL(BF$224:BF$273,$L230)/10000,0)*10000,0),0))</f>
        <v>0</v>
      </c>
      <c r="EH230" s="41">
        <f>IF(BG230="","",IF(成就内容!AX$125&lt;&gt;"",MAX(ROUNDUP(SMALL(BG$224:BG$273,$L230)/10000,0)*10000,0),0))</f>
        <v>0</v>
      </c>
      <c r="EI230" s="41">
        <f>IF(BH230="","",IF(成就内容!AY$125&lt;&gt;"",MAX(ROUNDUP(SMALL(BH$224:BH$273,$L230)/10000,0)*10000,0),0))</f>
        <v>0</v>
      </c>
      <c r="EJ230" s="41">
        <f>IF(BI230="","",IF(成就内容!AZ$125&lt;&gt;"",MAX(ROUNDUP(SMALL(BI$224:BI$273,$L230)/10000,0)*10000,0),0))</f>
        <v>0</v>
      </c>
      <c r="EK230" s="41">
        <f>IF(BJ230="","",IF(成就内容!BA$125&lt;&gt;"",MAX(ROUNDUP(SMALL(BJ$224:BJ$273,$L230)/10000,0)*10000,0),0))</f>
        <v>0</v>
      </c>
      <c r="EL230" s="41">
        <f>IF(BK230="","",IF(成就内容!BB$125&lt;&gt;"",MAX(ROUNDUP(SMALL(BK$224:BK$273,$L230)/10000,0)*10000,0),0))</f>
        <v>7490000</v>
      </c>
      <c r="EM230" s="41">
        <f>IF(BL230="","",IF(成就内容!BC$125&lt;&gt;"",MAX(ROUNDUP(SMALL(BL$224:BL$273,$L230)/10000,0)*10000,0),0))</f>
        <v>0</v>
      </c>
      <c r="EN230" s="41">
        <f>IF(BM230="","",IF(成就内容!BD$125&lt;&gt;"",MAX(ROUNDUP(SMALL(BM$224:BM$273,$L230)/10000,0)*10000,0),0))</f>
        <v>0</v>
      </c>
      <c r="EO230" s="41">
        <f>IF(BN230="","",IF(成就内容!BE$125&lt;&gt;"",MAX(ROUNDUP(SMALL(BN$224:BN$273,$L230)/10000,0)*10000,0),0))</f>
        <v>0</v>
      </c>
      <c r="EP230" s="41">
        <f>IF(BO230="","",IF(成就内容!BF$125&lt;&gt;"",MAX(ROUNDUP(SMALL(BO$224:BO$273,$L230)/10000,0)*10000,0),0))</f>
        <v>0</v>
      </c>
      <c r="EQ230" s="41">
        <f>IF(BP230="","",IF(成就内容!BG$125&lt;&gt;"",MAX(ROUNDUP(SMALL(BP$224:BP$273,$L230)/10000,0)*10000,0),0))</f>
        <v>0</v>
      </c>
      <c r="ER230" s="41">
        <f>IF(BQ230="","",IF(成就内容!BH$125&lt;&gt;"",MAX(ROUNDUP(SMALL(BQ$224:BQ$273,$L230)/10000,0)*10000,0),0))</f>
        <v>7490000</v>
      </c>
      <c r="ES230" s="41" t="str">
        <f>IF(BR230="","",IF(成就内容!BI$125&lt;&gt;"",MAX(ROUNDUP(SMALL(BR$224:BR$273,$L230)/10000,0)*10000,0),0))</f>
        <v/>
      </c>
      <c r="ET230" s="41">
        <f>IF(BS230="","",IF(成就内容!BJ$125&lt;&gt;"",MAX(ROUNDUP(SMALL(BS$224:BS$273,$L230)/10000,0)*10000,0),0))</f>
        <v>0</v>
      </c>
      <c r="EU230" s="41">
        <f>IF(BT230="","",IF(成就内容!BK$125&lt;&gt;"",MAX(ROUNDUP(SMALL(BT$224:BT$273,$L230)/10000,0)*10000,0),0))</f>
        <v>0</v>
      </c>
      <c r="EV230" s="41">
        <f>IF(BU230="","",IF(成就内容!BL$125&lt;&gt;"",MAX(ROUNDUP(SMALL(BU$224:BU$273,$L230)/10000,0)*10000,0),0))</f>
        <v>0</v>
      </c>
      <c r="EW230" s="41">
        <f>IF(BV230="","",IF(成就内容!BM$125&lt;&gt;"",MAX(ROUNDUP(SMALL(BV$224:BV$273,$L230)/10000,0)*10000,0),0))</f>
        <v>0</v>
      </c>
      <c r="EX230" s="41">
        <f>IF(BW230="","",IF(成就内容!BN$125&lt;&gt;"",MAX(ROUNDUP(SMALL(BW$224:BW$273,$L230)/10000,0)*10000,0),0))</f>
        <v>0</v>
      </c>
      <c r="EY230" s="41">
        <f>IF(BX230="","",IF(成就内容!BO$125&lt;&gt;"",MAX(ROUNDUP(SMALL(BX$224:BX$273,$L230)/10000,0)*10000,0),0))</f>
        <v>0</v>
      </c>
      <c r="EZ230" s="41">
        <f>IF(BY230="","",IF(成就内容!BP$125&lt;&gt;"",MAX(ROUNDUP(SMALL(BY$224:BY$273,$L230)/10000,0)*10000,0),0))</f>
        <v>0</v>
      </c>
      <c r="FA230" s="41">
        <f>IF(BZ230="","",IF(成就内容!BQ$125&lt;&gt;"",MAX(ROUNDUP(SMALL(BZ$224:BZ$273,$L230)/10000,0)*10000,0),0))</f>
        <v>0</v>
      </c>
      <c r="FB230" s="41">
        <f>IF(CA230="","",IF(成就内容!BR$125&lt;&gt;"",MAX(ROUNDUP(SMALL(CA$224:CA$273,$L230)/10000,0)*10000,0),0))</f>
        <v>0</v>
      </c>
      <c r="FC230" s="41">
        <f>IF(CB230="","",IF(成就内容!BS$125&lt;&gt;"",MAX(ROUNDUP(SMALL(CB$224:CB$273,$L230)/10000,0)*10000,0),0))</f>
        <v>0</v>
      </c>
      <c r="FD230" s="41">
        <f>IF(CC230="","",IF(成就内容!BT$125&lt;&gt;"",MAX(ROUNDUP(SMALL(CC$224:CC$273,$L230)/10000,0)*10000,0),0))</f>
        <v>0</v>
      </c>
      <c r="FE230" s="41">
        <f>IF(CD230="","",IF(成就内容!BU$125&lt;&gt;"",MAX(ROUNDUP(SMALL(CD$224:CD$273,$L230)/10000,0)*10000,0),0))</f>
        <v>0</v>
      </c>
      <c r="FF230" s="41" t="str">
        <f>IF(CE230="","",IF(成就内容!BV$125&lt;&gt;"",MAX(ROUNDUP(SMALL(CE$224:CE$273,$L230)/10000,0)*10000,0),0))</f>
        <v/>
      </c>
      <c r="FG230" s="41">
        <f>IF(CF230="","",IF(成就内容!BW$125&lt;&gt;"",MAX(ROUNDUP(SMALL(CF$224:CF$273,$L230)/10000,0)*10000,0),0))</f>
        <v>0</v>
      </c>
      <c r="FH230" s="41">
        <f>IF(CG230="","",IF(成就内容!BX$125&lt;&gt;"",MAX(ROUNDUP(SMALL(CG$224:CG$273,$L230)/10000,0)*10000,0),0))</f>
        <v>0</v>
      </c>
      <c r="FI230" s="41">
        <f>IF(CH230="","",IF(成就内容!BY$125&lt;&gt;"",MAX(ROUNDUP(SMALL(CH$224:CH$273,$L230)/10000,0)*10000,0),0))</f>
        <v>0</v>
      </c>
      <c r="FJ230" s="41">
        <f>IF(CI230="","",IF(成就内容!BZ$125&lt;&gt;"",MAX(ROUNDUP(SMALL(CI$224:CI$273,$L230)/10000,0)*10000,0),0))</f>
        <v>0</v>
      </c>
    </row>
    <row r="231" spans="12:166" x14ac:dyDescent="0.15">
      <c r="L231" s="25">
        <v>8</v>
      </c>
      <c r="M231" s="41">
        <f>IF(成就内容!D14="","",INDEX($G$4:$G$178*成就内容!D$125/SUM(成就内容!$D$125:$BZ$125),成就内容!D70,1)-SUM(M$224:M230))</f>
        <v>0</v>
      </c>
      <c r="N231" s="41" t="str">
        <f>IF(成就内容!E14="","",INDEX($G$4:$G$178*成就内容!E$125/SUM(成就内容!$D$125:$BZ$125),成就内容!E70,1)-SUM(N$224:N230))</f>
        <v/>
      </c>
      <c r="O231" s="41">
        <f>IF(成就内容!F14="","",INDEX($G$4:$G$178*成就内容!F$125/SUM(成就内容!$D$125:$BZ$125),成就内容!F70,1)-SUM(O$224:O230))</f>
        <v>0</v>
      </c>
      <c r="P231" s="41" t="str">
        <f>IF(成就内容!G14="","",INDEX($G$4:$G$178*成就内容!G$125/SUM(成就内容!$D$125:$BZ$125),成就内容!G70,1)-SUM(P$224:P230))</f>
        <v/>
      </c>
      <c r="Q231" s="41">
        <f>IF(成就内容!H14="","",INDEX($G$4:$G$178*成就内容!H$125/SUM(成就内容!$D$125:$BZ$125),成就内容!H70,1)-SUM(Q$224:Q230))</f>
        <v>0</v>
      </c>
      <c r="R231" s="41">
        <f>IF(成就内容!I14="","",INDEX($G$4:$G$178*成就内容!I$125/SUM(成就内容!$D$125:$BZ$125),成就内容!I70,1)-SUM(R$224:R230))</f>
        <v>0</v>
      </c>
      <c r="S231" s="41">
        <f>IF(成就内容!J14="","",INDEX($G$4:$G$178*成就内容!J$125/SUM(成就内容!$D$125:$BZ$125),成就内容!J70,1)-SUM(S$224:S230))</f>
        <v>0</v>
      </c>
      <c r="T231" s="41">
        <f>IF(成就内容!K14="","",INDEX($G$4:$G$178*成就内容!K$125/SUM(成就内容!$D$125:$BZ$125),成就内容!K70,1)-SUM(T$224:T230))</f>
        <v>0</v>
      </c>
      <c r="U231" s="41">
        <f>IF(成就内容!L14="","",INDEX($G$4:$G$178*成就内容!L$125/SUM(成就内容!$D$125:$BZ$125),成就内容!L70,1)-SUM(U$224:U230))</f>
        <v>0</v>
      </c>
      <c r="V231" s="41">
        <f>IF(成就内容!M14="","",INDEX($G$4:$G$178*成就内容!M$125/SUM(成就内容!$D$125:$BZ$125),成就内容!M70,1)-SUM(V$224:V230))</f>
        <v>0</v>
      </c>
      <c r="W231" s="41">
        <f>IF(成就内容!N14="","",INDEX($G$4:$G$178*成就内容!N$125/SUM(成就内容!$D$125:$BZ$125),成就内容!N70,1)-SUM(W$224:W230))</f>
        <v>7487179.4871794954</v>
      </c>
      <c r="X231" s="41">
        <f>IF(成就内容!O14="","",INDEX($G$4:$G$178*成就内容!O$125/SUM(成就内容!$D$125:$BZ$125),成就内容!O70,1)-SUM(X$224:X230))</f>
        <v>0</v>
      </c>
      <c r="Y231" s="41">
        <f>IF(成就内容!P14="","",INDEX($G$4:$G$178*成就内容!P$125/SUM(成就内容!$D$125:$BZ$125),成就内容!P70,1)-SUM(Y$224:Y230))</f>
        <v>0</v>
      </c>
      <c r="Z231" s="41">
        <f>IF(成就内容!Q14="","",INDEX($G$4:$G$178*成就内容!Q$125/SUM(成就内容!$D$125:$BZ$125),成就内容!Q70,1)-SUM(Z$224:Z230))</f>
        <v>0</v>
      </c>
      <c r="AA231" s="41">
        <f>IF(成就内容!R14="","",INDEX($G$4:$G$178*成就内容!R$125/SUM(成就内容!$D$125:$BZ$125),成就内容!R70,1)-SUM(AA$224:AA230))</f>
        <v>0</v>
      </c>
      <c r="AB231" s="41">
        <f>IF(成就内容!S14="","",INDEX($G$4:$G$178*成就内容!S$125/SUM(成就内容!$D$125:$BZ$125),成就内容!S70,1)-SUM(AB$224:AB230))</f>
        <v>0</v>
      </c>
      <c r="AC231" s="41">
        <f>IF(成就内容!T14="","",INDEX($G$4:$G$178*成就内容!T$125/SUM(成就内容!$D$125:$BZ$125),成就内容!T70,1)-SUM(AC$224:AC230))</f>
        <v>0</v>
      </c>
      <c r="AD231" s="41">
        <f>IF(成就内容!U14="","",INDEX($G$4:$G$178*成就内容!U$125/SUM(成就内容!$D$125:$BZ$125),成就内容!U70,1)-SUM(AD$224:AD230))</f>
        <v>0</v>
      </c>
      <c r="AE231" s="41">
        <f>IF(成就内容!V14="","",INDEX($G$4:$G$178*成就内容!V$125/SUM(成就内容!$D$125:$BZ$125),成就内容!V70,1)-SUM(AE$224:AE230))</f>
        <v>0</v>
      </c>
      <c r="AF231" s="41">
        <f>IF(成就内容!W14="","",INDEX($G$4:$G$178*成就内容!W$125/SUM(成就内容!$D$125:$BZ$125),成就内容!W70,1)-SUM(AF$224:AF230))</f>
        <v>7487179.4871794954</v>
      </c>
      <c r="AG231" s="41">
        <f>IF(成就内容!X14="","",INDEX($G$4:$G$178*成就内容!X$125/SUM(成就内容!$D$125:$BZ$125),成就内容!X70,1)-SUM(AG$224:AG230))</f>
        <v>0</v>
      </c>
      <c r="AH231" s="41">
        <f>IF(成就内容!Y14="","",INDEX($G$4:$G$178*成就内容!Y$125/SUM(成就内容!$D$125:$BZ$125),成就内容!Y70,1)-SUM(AH$224:AH230))</f>
        <v>0</v>
      </c>
      <c r="AI231" s="41" t="str">
        <f>IF(成就内容!Z14="","",INDEX($G$4:$G$178*成就内容!Z$125/SUM(成就内容!$D$125:$BZ$125),成就内容!Z70,1)-SUM(AI$224:AI230))</f>
        <v/>
      </c>
      <c r="AJ231" s="41">
        <f>IF(成就内容!AA14="","",INDEX($G$4:$G$178*成就内容!AA$125/SUM(成就内容!$D$125:$BZ$125),成就内容!AA70,1)-SUM(AJ$224:AJ230))</f>
        <v>0</v>
      </c>
      <c r="AK231" s="41">
        <f>IF(成就内容!AB14="","",INDEX($G$4:$G$178*成就内容!AB$125/SUM(成就内容!$D$125:$BZ$125),成就内容!AB70,1)-SUM(AK$224:AK230))</f>
        <v>0</v>
      </c>
      <c r="AL231" s="41">
        <f>IF(成就内容!AC14="","",INDEX($G$4:$G$178*成就内容!AC$125/SUM(成就内容!$D$125:$BZ$125),成就内容!AC70,1)-SUM(AL$224:AL230))</f>
        <v>0</v>
      </c>
      <c r="AM231" s="41">
        <f>IF(成就内容!AD14="","",INDEX($G$4:$G$178*成就内容!AD$125/SUM(成就内容!$D$125:$BZ$125),成就内容!AD70,1)-SUM(AM$224:AM230))</f>
        <v>0</v>
      </c>
      <c r="AN231" s="41">
        <f>IF(成就内容!AE14="","",INDEX($G$4:$G$178*成就内容!AE$125/SUM(成就内容!$D$125:$BZ$125),成就内容!AE70,1)-SUM(AN$224:AN230))</f>
        <v>0</v>
      </c>
      <c r="AO231" s="41">
        <f>IF(成就内容!AF14="","",INDEX($G$4:$G$178*成就内容!AF$125/SUM(成就内容!$D$125:$BZ$125),成就内容!AF70,1)-SUM(AO$224:AO230))</f>
        <v>0</v>
      </c>
      <c r="AP231" s="41">
        <f>IF(成就内容!AG14="","",INDEX($G$4:$G$178*成就内容!AG$125/SUM(成就内容!$D$125:$BZ$125),成就内容!AG70,1)-SUM(AP$224:AP230))</f>
        <v>0</v>
      </c>
      <c r="AQ231" s="41">
        <f>IF(成就内容!AH14="","",INDEX($G$4:$G$178*成就内容!AH$125/SUM(成就内容!$D$125:$BZ$125),成就内容!AH70,1)-SUM(AQ$224:AQ230))</f>
        <v>0</v>
      </c>
      <c r="AR231" s="41">
        <f>IF(成就内容!AI14="","",INDEX($G$4:$G$178*成就内容!AI$125/SUM(成就内容!$D$125:$BZ$125),成就内容!AI70,1)-SUM(AR$224:AR230))</f>
        <v>0</v>
      </c>
      <c r="AS231" s="41">
        <f>IF(成就内容!AJ14="","",INDEX($G$4:$G$178*成就内容!AJ$125/SUM(成就内容!$D$125:$BZ$125),成就内容!AJ70,1)-SUM(AS$224:AS230))</f>
        <v>0</v>
      </c>
      <c r="AT231" s="41" t="str">
        <f>IF(成就内容!AK14="","",INDEX($G$4:$G$178*成就内容!AK$125/SUM(成就内容!$D$125:$BZ$125),成就内容!AK70,1)-SUM(AT$224:AT230))</f>
        <v/>
      </c>
      <c r="AU231" s="41" t="str">
        <f>IF(成就内容!AL14="","",INDEX($G$4:$G$178*成就内容!AL$125/SUM(成就内容!$D$125:$BZ$125),成就内容!AL70,1)-SUM(AU$224:AU230))</f>
        <v/>
      </c>
      <c r="AV231" s="41">
        <f>IF(成就内容!AM14="","",INDEX($G$4:$G$178*成就内容!AM$125/SUM(成就内容!$D$125:$BZ$125),成就内容!AM70,1)-SUM(AV$224:AV230))</f>
        <v>0</v>
      </c>
      <c r="AW231" s="41">
        <f>IF(成就内容!AN14="","",INDEX($G$4:$G$178*成就内容!AN$125/SUM(成就内容!$D$125:$BZ$125),成就内容!AN70,1)-SUM(AW$224:AW230))</f>
        <v>0</v>
      </c>
      <c r="AX231" s="41">
        <f>IF(成就内容!AO14="","",INDEX($G$4:$G$178*成就内容!AO$125/SUM(成就内容!$D$125:$BZ$125),成就内容!AO70,1)-SUM(AX$224:AX230))</f>
        <v>0</v>
      </c>
      <c r="AY231" s="41">
        <f>IF(成就内容!AP14="","",INDEX($G$4:$G$178*成就内容!AP$125/SUM(成就内容!$D$125:$BZ$125),成就内容!AP70,1)-SUM(AY$224:AY230))</f>
        <v>0</v>
      </c>
      <c r="AZ231" s="41">
        <f>IF(成就内容!AQ14="","",INDEX($G$4:$G$178*成就内容!AQ$125/SUM(成就内容!$D$125:$BZ$125),成就内容!AQ70,1)-SUM(AZ$224:AZ230))</f>
        <v>0</v>
      </c>
      <c r="BA231" s="41">
        <f>IF(成就内容!AR14="","",INDEX($G$4:$G$178*成就内容!AR$125/SUM(成就内容!$D$125:$BZ$125),成就内容!AR70,1)-SUM(BA$224:BA230))</f>
        <v>0</v>
      </c>
      <c r="BB231" s="41">
        <f>IF(成就内容!AS14="","",INDEX($G$4:$G$178*成就内容!AS$125/SUM(成就内容!$D$125:$BZ$125),成就内容!AS70,1)-SUM(BB$224:BB230))</f>
        <v>0</v>
      </c>
      <c r="BC231" s="41">
        <f>IF(成就内容!AT14="","",INDEX($G$4:$G$178*成就内容!AT$125/SUM(成就内容!$D$125:$BZ$125),成就内容!AT70,1)-SUM(BC$224:BC230))</f>
        <v>0</v>
      </c>
      <c r="BD231" s="41">
        <f>IF(成就内容!AU14="","",INDEX($G$4:$G$178*成就内容!AU$125/SUM(成就内容!$D$125:$BZ$125),成就内容!AU70,1)-SUM(BD$224:BD230))</f>
        <v>0</v>
      </c>
      <c r="BE231" s="41">
        <f>IF(成就内容!AV14="","",INDEX($G$4:$G$178*成就内容!AV$125/SUM(成就内容!$D$125:$BZ$125),成就内容!AV70,1)-SUM(BE$224:BE230))</f>
        <v>52564.102564102563</v>
      </c>
      <c r="BF231" s="41">
        <f>IF(成就内容!AW14="","",INDEX($G$4:$G$178*成就内容!AW$125/SUM(成就内容!$D$125:$BZ$125),成就内容!AW70,1)-SUM(BF$224:BF230))</f>
        <v>0</v>
      </c>
      <c r="BG231" s="41">
        <f>IF(成就内容!AX14="","",INDEX($G$4:$G$178*成就内容!AX$125/SUM(成就内容!$D$125:$BZ$125),成就内容!AX70,1)-SUM(BG$224:BG230))</f>
        <v>0</v>
      </c>
      <c r="BH231" s="41">
        <f>IF(成就内容!AY14="","",INDEX($G$4:$G$178*成就内容!AY$125/SUM(成就内容!$D$125:$BZ$125),成就内容!AY70,1)-SUM(BH$224:BH230))</f>
        <v>0</v>
      </c>
      <c r="BI231" s="41">
        <f>IF(成就内容!AZ14="","",INDEX($G$4:$G$178*成就内容!AZ$125/SUM(成就内容!$D$125:$BZ$125),成就内容!AZ70,1)-SUM(BI$224:BI230))</f>
        <v>0</v>
      </c>
      <c r="BJ231" s="41">
        <f>IF(成就内容!BA14="","",INDEX($G$4:$G$178*成就内容!BA$125/SUM(成就内容!$D$125:$BZ$125),成就内容!BA70,1)-SUM(BJ$224:BJ230))</f>
        <v>0</v>
      </c>
      <c r="BK231" s="41">
        <f>IF(成就内容!BB14="","",INDEX($G$4:$G$178*成就内容!BB$125/SUM(成就内容!$D$125:$BZ$125),成就内容!BB70,1)-SUM(BK$224:BK230))</f>
        <v>7487179.4871794954</v>
      </c>
      <c r="BL231" s="41">
        <f>IF(成就内容!BC14="","",INDEX($G$4:$G$178*成就内容!BC$125/SUM(成就内容!$D$125:$BZ$125),成就内容!BC70,1)-SUM(BL$224:BL230))</f>
        <v>0</v>
      </c>
      <c r="BM231" s="41">
        <f>IF(成就内容!BD14="","",INDEX($G$4:$G$178*成就内容!BD$125/SUM(成就内容!$D$125:$BZ$125),成就内容!BD70,1)-SUM(BM$224:BM230))</f>
        <v>0</v>
      </c>
      <c r="BN231" s="41">
        <f>IF(成就内容!BE14="","",INDEX($G$4:$G$178*成就内容!BE$125/SUM(成就内容!$D$125:$BZ$125),成就内容!BE70,1)-SUM(BN$224:BN230))</f>
        <v>0</v>
      </c>
      <c r="BO231" s="41">
        <f>IF(成就内容!BF14="","",INDEX($G$4:$G$178*成就内容!BF$125/SUM(成就内容!$D$125:$BZ$125),成就内容!BF70,1)-SUM(BO$224:BO230))</f>
        <v>0</v>
      </c>
      <c r="BP231" s="41">
        <f>IF(成就内容!BG14="","",INDEX($G$4:$G$178*成就内容!BG$125/SUM(成就内容!$D$125:$BZ$125),成就内容!BG70,1)-SUM(BP$224:BP230))</f>
        <v>0</v>
      </c>
      <c r="BQ231" s="41">
        <f>IF(成就内容!BH14="","",INDEX($G$4:$G$178*成就内容!BH$125/SUM(成就内容!$D$125:$BZ$125),成就内容!BH70,1)-SUM(BQ$224:BQ230))</f>
        <v>7487179.4871794954</v>
      </c>
      <c r="BR231" s="41" t="str">
        <f>IF(成就内容!BI14="","",INDEX($G$4:$G$178*成就内容!BI$125/SUM(成就内容!$D$125:$BZ$125),成就内容!BI70,1)-SUM(BR$224:BR230))</f>
        <v/>
      </c>
      <c r="BS231" s="41">
        <f>IF(成就内容!BJ14="","",INDEX($G$4:$G$178*成就内容!BJ$125/SUM(成就内容!$D$125:$BZ$125),成就内容!BJ70,1)-SUM(BS$224:BS230))</f>
        <v>0</v>
      </c>
      <c r="BT231" s="41">
        <f>IF(成就内容!BK14="","",INDEX($G$4:$G$178*成就内容!BK$125/SUM(成就内容!$D$125:$BZ$125),成就内容!BK70,1)-SUM(BT$224:BT230))</f>
        <v>0</v>
      </c>
      <c r="BU231" s="41">
        <f>IF(成就内容!BL14="","",INDEX($G$4:$G$178*成就内容!BL$125/SUM(成就内容!$D$125:$BZ$125),成就内容!BL70,1)-SUM(BU$224:BU230))</f>
        <v>0</v>
      </c>
      <c r="BV231" s="41">
        <f>IF(成就内容!BM14="","",INDEX($G$4:$G$178*成就内容!BM$125/SUM(成就内容!$D$125:$BZ$125),成就内容!BM70,1)-SUM(BV$224:BV230))</f>
        <v>0</v>
      </c>
      <c r="BW231" s="41">
        <f>IF(成就内容!BN14="","",INDEX($G$4:$G$178*成就内容!BN$125/SUM(成就内容!$D$125:$BZ$125),成就内容!BN70,1)-SUM(BW$224:BW230))</f>
        <v>0</v>
      </c>
      <c r="BX231" s="41">
        <f>IF(成就内容!BO14="","",INDEX($G$4:$G$178*成就内容!BO$125/SUM(成就内容!$D$125:$BZ$125),成就内容!BO70,1)-SUM(BX$224:BX230))</f>
        <v>0</v>
      </c>
      <c r="BY231" s="41">
        <f>IF(成就内容!BP14="","",INDEX($G$4:$G$178*成就内容!BP$125/SUM(成就内容!$D$125:$BZ$125),成就内容!BP70,1)-SUM(BY$224:BY230))</f>
        <v>0</v>
      </c>
      <c r="BZ231" s="41">
        <f>IF(成就内容!BQ14="","",INDEX($G$4:$G$178*成就内容!BQ$125/SUM(成就内容!$D$125:$BZ$125),成就内容!BQ70,1)-SUM(BZ$224:BZ230))</f>
        <v>0</v>
      </c>
      <c r="CA231" s="41">
        <f>IF(成就内容!BR14="","",INDEX($G$4:$G$178*成就内容!BR$125/SUM(成就内容!$D$125:$BZ$125),成就内容!BR70,1)-SUM(CA$224:CA230))</f>
        <v>0</v>
      </c>
      <c r="CB231" s="41">
        <f>IF(成就内容!BS14="","",INDEX($G$4:$G$178*成就内容!BS$125/SUM(成就内容!$D$125:$BZ$125),成就内容!BS70,1)-SUM(CB$224:CB230))</f>
        <v>0</v>
      </c>
      <c r="CC231" s="41">
        <f>IF(成就内容!BT14="","",INDEX($G$4:$G$178*成就内容!BT$125/SUM(成就内容!$D$125:$BZ$125),成就内容!BT70,1)-SUM(CC$224:CC230))</f>
        <v>0</v>
      </c>
      <c r="CD231" s="41">
        <f>IF(成就内容!BU14="","",INDEX($G$4:$G$178*成就内容!BU$125/SUM(成就内容!$D$125:$BZ$125),成就内容!BU70,1)-SUM(CD$224:CD230))</f>
        <v>0</v>
      </c>
      <c r="CE231" s="41" t="str">
        <f>IF(成就内容!BV14="","",INDEX($G$4:$G$178*成就内容!BV$125/SUM(成就内容!$D$125:$BZ$125),成就内容!BV70,1)-SUM(CE$224:CE230))</f>
        <v/>
      </c>
      <c r="CF231" s="41">
        <f>IF(成就内容!BW14="","",INDEX($G$4:$G$178*成就内容!BW$125/SUM(成就内容!$D$125:$BZ$125),成就内容!BW70,1)-SUM(CF$224:CF230))</f>
        <v>0</v>
      </c>
      <c r="CG231" s="41">
        <f>IF(成就内容!BX14="","",INDEX($G$4:$G$178*成就内容!BX$125/SUM(成就内容!$D$125:$BZ$125),成就内容!BX70,1)-SUM(CG$224:CG230))</f>
        <v>0</v>
      </c>
      <c r="CH231" s="41">
        <f>IF(成就内容!BY14="","",INDEX($G$4:$G$178*成就内容!BY$125/SUM(成就内容!$D$125:$BZ$125),成就内容!BY70,1)-SUM(CH$224:CH230))</f>
        <v>0</v>
      </c>
      <c r="CI231" s="41">
        <f>IF(成就内容!BZ14="","",INDEX($G$4:$G$178*成就内容!BZ$125/SUM(成就内容!$D$125:$BZ$125),成就内容!BZ70,1)-SUM(CI$224:CI230))</f>
        <v>0</v>
      </c>
      <c r="CM231" s="43">
        <v>8</v>
      </c>
      <c r="CN231" s="41">
        <f>IF(M231="","",IF(成就内容!D$125&lt;&gt;"",MAX(ROUNDUP(SMALL(M$224:M$273,$L231)/10000,0)*10000,0),0))</f>
        <v>0</v>
      </c>
      <c r="CO231" s="41" t="str">
        <f>IF(N231="","",IF(成就内容!E$125&lt;&gt;"",MAX(ROUNDUP(SMALL(N$224:N$273,$L231)/10000,0)*10000,0),0))</f>
        <v/>
      </c>
      <c r="CP231" s="41">
        <f>IF(O231="","",IF(成就内容!F$125&lt;&gt;"",MAX(ROUNDUP(SMALL(O$224:O$273,$L231)/10000,0)*10000,0),0))</f>
        <v>0</v>
      </c>
      <c r="CQ231" s="41" t="str">
        <f>IF(P231="","",IF(成就内容!G$125&lt;&gt;"",MAX(ROUNDUP(SMALL(P$224:P$273,$L231)/10000,0)*10000,0),0))</f>
        <v/>
      </c>
      <c r="CR231" s="41">
        <f>IF(Q231="","",IF(成就内容!H$125&lt;&gt;"",MAX(ROUNDUP(SMALL(Q$224:Q$273,$L231)/10000,0)*10000,0),0))</f>
        <v>0</v>
      </c>
      <c r="CS231" s="41">
        <f>IF(R231="","",IF(成就内容!I$125&lt;&gt;"",MAX(ROUNDUP(SMALL(R$224:R$273,$L231)/10000,0)*10000,0),0))</f>
        <v>0</v>
      </c>
      <c r="CT231" s="41">
        <f>IF(S231="","",IF(成就内容!J$125&lt;&gt;"",MAX(ROUNDUP(SMALL(S$224:S$273,$L231)/10000,0)*10000,0),0))</f>
        <v>0</v>
      </c>
      <c r="CU231" s="41">
        <f>IF(T231="","",IF(成就内容!K$125&lt;&gt;"",MAX(ROUNDUP(SMALL(T$224:T$273,$L231)/10000,0)*10000,0),0))</f>
        <v>0</v>
      </c>
      <c r="CV231" s="41">
        <f>IF(U231="","",IF(成就内容!L$125&lt;&gt;"",MAX(ROUNDUP(SMALL(U$224:U$273,$L231)/10000,0)*10000,0),0))</f>
        <v>0</v>
      </c>
      <c r="CW231" s="41">
        <f>IF(V231="","",IF(成就内容!M$125&lt;&gt;"",MAX(ROUNDUP(SMALL(V$224:V$273,$L231)/10000,0)*10000,0),0))</f>
        <v>0</v>
      </c>
      <c r="CX231" s="41">
        <f>IF(W231="","",IF(成就内容!N$125&lt;&gt;"",MAX(ROUNDUP(SMALL(W$224:W$273,$L231)/10000,0)*10000,0),0))</f>
        <v>7490000</v>
      </c>
      <c r="CY231" s="41">
        <f>IF(X231="","",IF(成就内容!O$125&lt;&gt;"",MAX(ROUNDUP(SMALL(X$224:X$273,$L231)/10000,0)*10000,0),0))</f>
        <v>0</v>
      </c>
      <c r="CZ231" s="41">
        <f>IF(Y231="","",IF(成就内容!P$125&lt;&gt;"",MAX(ROUNDUP(SMALL(Y$224:Y$273,$L231)/10000,0)*10000,0),0))</f>
        <v>0</v>
      </c>
      <c r="DA231" s="41">
        <f>IF(Z231="","",IF(成就内容!Q$125&lt;&gt;"",MAX(ROUNDUP(SMALL(Z$224:Z$273,$L231)/10000,0)*10000,0),0))</f>
        <v>0</v>
      </c>
      <c r="DB231" s="41">
        <f>IF(AA231="","",IF(成就内容!R$125&lt;&gt;"",MAX(ROUNDUP(SMALL(AA$224:AA$273,$L231)/10000,0)*10000,0),0))</f>
        <v>0</v>
      </c>
      <c r="DC231" s="41">
        <f>IF(AB231="","",IF(成就内容!S$125&lt;&gt;"",MAX(ROUNDUP(SMALL(AB$224:AB$273,$L231)/10000,0)*10000,0),0))</f>
        <v>0</v>
      </c>
      <c r="DD231" s="41">
        <f>IF(AC231="","",IF(成就内容!T$125&lt;&gt;"",MAX(ROUNDUP(SMALL(AC$224:AC$273,$L231)/10000,0)*10000,0),0))</f>
        <v>0</v>
      </c>
      <c r="DE231" s="41">
        <f>IF(AD231="","",IF(成就内容!U$125&lt;&gt;"",MAX(ROUNDUP(SMALL(AD$224:AD$273,$L231)/10000,0)*10000,0),0))</f>
        <v>0</v>
      </c>
      <c r="DF231" s="41">
        <f>IF(AE231="","",IF(成就内容!V$125&lt;&gt;"",MAX(ROUNDUP(SMALL(AE$224:AE$273,$L231)/10000,0)*10000,0),0))</f>
        <v>0</v>
      </c>
      <c r="DG231" s="41">
        <f>IF(AF231="","",IF(成就内容!W$125&lt;&gt;"",MAX(ROUNDUP(SMALL(AF$224:AF$273,$L231)/10000,0)*10000,0),0))</f>
        <v>7490000</v>
      </c>
      <c r="DH231" s="41">
        <f>IF(AG231="","",IF(成就内容!X$125&lt;&gt;"",MAX(ROUNDUP(SMALL(AG$224:AG$273,$L231)/10000,0)*10000,0),0))</f>
        <v>0</v>
      </c>
      <c r="DI231" s="41">
        <f>IF(AH231="","",IF(成就内容!Y$125&lt;&gt;"",MAX(ROUNDUP(SMALL(AH$224:AH$273,$L231)/10000,0)*10000,0),0))</f>
        <v>0</v>
      </c>
      <c r="DJ231" s="41" t="str">
        <f>IF(AI231="","",IF(成就内容!Z$125&lt;&gt;"",MAX(ROUNDUP(SMALL(AI$224:AI$273,$L231)/10000,0)*10000,0),0))</f>
        <v/>
      </c>
      <c r="DK231" s="41">
        <f>IF(AJ231="","",IF(成就内容!AA$125&lt;&gt;"",MAX(ROUNDUP(SMALL(AJ$224:AJ$273,$L231)/10000,0)*10000,0),0))</f>
        <v>0</v>
      </c>
      <c r="DL231" s="41">
        <f>IF(AK231="","",IF(成就内容!AB$125&lt;&gt;"",MAX(ROUNDUP(SMALL(AK$224:AK$273,$L231)/10000,0)*10000,0),0))</f>
        <v>0</v>
      </c>
      <c r="DM231" s="41">
        <f>IF(AL231="","",IF(成就内容!AC$125&lt;&gt;"",MAX(ROUNDUP(SMALL(AL$224:AL$273,$L231)/10000,0)*10000,0),0))</f>
        <v>0</v>
      </c>
      <c r="DN231" s="41">
        <f>IF(AM231="","",IF(成就内容!AD$125&lt;&gt;"",MAX(ROUNDUP(SMALL(AM$224:AM$273,$L231)/10000,0)*10000,0),0))</f>
        <v>0</v>
      </c>
      <c r="DO231" s="41">
        <f>IF(AN231="","",IF(成就内容!AE$125&lt;&gt;"",MAX(ROUNDUP(SMALL(AN$224:AN$273,$L231)/10000,0)*10000,0),0))</f>
        <v>0</v>
      </c>
      <c r="DP231" s="41">
        <f>IF(AO231="","",IF(成就内容!AF$125&lt;&gt;"",MAX(ROUNDUP(SMALL(AO$224:AO$273,$L231)/10000,0)*10000,0),0))</f>
        <v>0</v>
      </c>
      <c r="DQ231" s="41">
        <f>IF(AP231="","",IF(成就内容!AG$125&lt;&gt;"",MAX(ROUNDUP(SMALL(AP$224:AP$273,$L231)/10000,0)*10000,0),0))</f>
        <v>0</v>
      </c>
      <c r="DR231" s="41">
        <f>IF(AQ231="","",IF(成就内容!AH$125&lt;&gt;"",MAX(ROUNDUP(SMALL(AQ$224:AQ$273,$L231)/10000,0)*10000,0),0))</f>
        <v>0</v>
      </c>
      <c r="DS231" s="41">
        <f>IF(AR231="","",IF(成就内容!AI$125&lt;&gt;"",MAX(ROUNDUP(SMALL(AR$224:AR$273,$L231)/10000,0)*10000,0),0))</f>
        <v>0</v>
      </c>
      <c r="DT231" s="41">
        <f>IF(AS231="","",IF(成就内容!AJ$125&lt;&gt;"",MAX(ROUNDUP(SMALL(AS$224:AS$273,$L231)/10000,0)*10000,0),0))</f>
        <v>0</v>
      </c>
      <c r="DU231" s="41" t="str">
        <f>IF(AT231="","",IF(成就内容!AK$125&lt;&gt;"",MAX(ROUNDUP(SMALL(AT$224:AT$273,$L231)/10000,0)*10000,0),0))</f>
        <v/>
      </c>
      <c r="DV231" s="41" t="str">
        <f>IF(AU231="","",IF(成就内容!AL$125&lt;&gt;"",MAX(ROUNDUP(SMALL(AU$224:AU$273,$L231)/10000,0)*10000,0),0))</f>
        <v/>
      </c>
      <c r="DW231" s="41">
        <f>IF(AV231="","",IF(成就内容!AM$125&lt;&gt;"",MAX(ROUNDUP(SMALL(AV$224:AV$273,$L231)/10000,0)*10000,0),0))</f>
        <v>0</v>
      </c>
      <c r="DX231" s="41">
        <f>IF(AW231="","",IF(成就内容!AN$125&lt;&gt;"",MAX(ROUNDUP(SMALL(AW$224:AW$273,$L231)/10000,0)*10000,0),0))</f>
        <v>0</v>
      </c>
      <c r="DY231" s="41">
        <f>IF(AX231="","",IF(成就内容!AO$125&lt;&gt;"",MAX(ROUNDUP(SMALL(AX$224:AX$273,$L231)/10000,0)*10000,0),0))</f>
        <v>0</v>
      </c>
      <c r="DZ231" s="41">
        <f>IF(AY231="","",IF(成就内容!AP$125&lt;&gt;"",MAX(ROUNDUP(SMALL(AY$224:AY$273,$L231)/10000,0)*10000,0),0))</f>
        <v>0</v>
      </c>
      <c r="EA231" s="41">
        <f>IF(AZ231="","",IF(成就内容!AQ$125&lt;&gt;"",MAX(ROUNDUP(SMALL(AZ$224:AZ$273,$L231)/10000,0)*10000,0),0))</f>
        <v>0</v>
      </c>
      <c r="EB231" s="41">
        <f>IF(BA231="","",IF(成就内容!AR$125&lt;&gt;"",MAX(ROUNDUP(SMALL(BA$224:BA$273,$L231)/10000,0)*10000,0),0))</f>
        <v>0</v>
      </c>
      <c r="EC231" s="41">
        <f>IF(BB231="","",IF(成就内容!AS$125&lt;&gt;"",MAX(ROUNDUP(SMALL(BB$224:BB$273,$L231)/10000,0)*10000,0),0))</f>
        <v>0</v>
      </c>
      <c r="ED231" s="41">
        <f>IF(BC231="","",IF(成就内容!AT$125&lt;&gt;"",MAX(ROUNDUP(SMALL(BC$224:BC$273,$L231)/10000,0)*10000,0),0))</f>
        <v>0</v>
      </c>
      <c r="EE231" s="41">
        <f>IF(BD231="","",IF(成就内容!AU$125&lt;&gt;"",MAX(ROUNDUP(SMALL(BD$224:BD$273,$L231)/10000,0)*10000,0),0))</f>
        <v>0</v>
      </c>
      <c r="EF231" s="41">
        <f>IF(BE231="","",IF(成就内容!AV$125&lt;&gt;"",MAX(ROUNDUP(SMALL(BE$224:BE$273,$L231)/10000,0)*10000,0),0))</f>
        <v>60000</v>
      </c>
      <c r="EG231" s="41">
        <f>IF(BF231="","",IF(成就内容!AW$125&lt;&gt;"",MAX(ROUNDUP(SMALL(BF$224:BF$273,$L231)/10000,0)*10000,0),0))</f>
        <v>0</v>
      </c>
      <c r="EH231" s="41">
        <f>IF(BG231="","",IF(成就内容!AX$125&lt;&gt;"",MAX(ROUNDUP(SMALL(BG$224:BG$273,$L231)/10000,0)*10000,0),0))</f>
        <v>0</v>
      </c>
      <c r="EI231" s="41">
        <f>IF(BH231="","",IF(成就内容!AY$125&lt;&gt;"",MAX(ROUNDUP(SMALL(BH$224:BH$273,$L231)/10000,0)*10000,0),0))</f>
        <v>0</v>
      </c>
      <c r="EJ231" s="41">
        <f>IF(BI231="","",IF(成就内容!AZ$125&lt;&gt;"",MAX(ROUNDUP(SMALL(BI$224:BI$273,$L231)/10000,0)*10000,0),0))</f>
        <v>0</v>
      </c>
      <c r="EK231" s="41">
        <f>IF(BJ231="","",IF(成就内容!BA$125&lt;&gt;"",MAX(ROUNDUP(SMALL(BJ$224:BJ$273,$L231)/10000,0)*10000,0),0))</f>
        <v>0</v>
      </c>
      <c r="EL231" s="41">
        <f>IF(BK231="","",IF(成就内容!BB$125&lt;&gt;"",MAX(ROUNDUP(SMALL(BK$224:BK$273,$L231)/10000,0)*10000,0),0))</f>
        <v>7490000</v>
      </c>
      <c r="EM231" s="41">
        <f>IF(BL231="","",IF(成就内容!BC$125&lt;&gt;"",MAX(ROUNDUP(SMALL(BL$224:BL$273,$L231)/10000,0)*10000,0),0))</f>
        <v>0</v>
      </c>
      <c r="EN231" s="41">
        <f>IF(BM231="","",IF(成就内容!BD$125&lt;&gt;"",MAX(ROUNDUP(SMALL(BM$224:BM$273,$L231)/10000,0)*10000,0),0))</f>
        <v>0</v>
      </c>
      <c r="EO231" s="41">
        <f>IF(BN231="","",IF(成就内容!BE$125&lt;&gt;"",MAX(ROUNDUP(SMALL(BN$224:BN$273,$L231)/10000,0)*10000,0),0))</f>
        <v>0</v>
      </c>
      <c r="EP231" s="41">
        <f>IF(BO231="","",IF(成就内容!BF$125&lt;&gt;"",MAX(ROUNDUP(SMALL(BO$224:BO$273,$L231)/10000,0)*10000,0),0))</f>
        <v>0</v>
      </c>
      <c r="EQ231" s="41">
        <f>IF(BP231="","",IF(成就内容!BG$125&lt;&gt;"",MAX(ROUNDUP(SMALL(BP$224:BP$273,$L231)/10000,0)*10000,0),0))</f>
        <v>0</v>
      </c>
      <c r="ER231" s="41">
        <f>IF(BQ231="","",IF(成就内容!BH$125&lt;&gt;"",MAX(ROUNDUP(SMALL(BQ$224:BQ$273,$L231)/10000,0)*10000,0),0))</f>
        <v>7490000</v>
      </c>
      <c r="ES231" s="41" t="str">
        <f>IF(BR231="","",IF(成就内容!BI$125&lt;&gt;"",MAX(ROUNDUP(SMALL(BR$224:BR$273,$L231)/10000,0)*10000,0),0))</f>
        <v/>
      </c>
      <c r="ET231" s="41">
        <f>IF(BS231="","",IF(成就内容!BJ$125&lt;&gt;"",MAX(ROUNDUP(SMALL(BS$224:BS$273,$L231)/10000,0)*10000,0),0))</f>
        <v>0</v>
      </c>
      <c r="EU231" s="41">
        <f>IF(BT231="","",IF(成就内容!BK$125&lt;&gt;"",MAX(ROUNDUP(SMALL(BT$224:BT$273,$L231)/10000,0)*10000,0),0))</f>
        <v>0</v>
      </c>
      <c r="EV231" s="41">
        <f>IF(BU231="","",IF(成就内容!BL$125&lt;&gt;"",MAX(ROUNDUP(SMALL(BU$224:BU$273,$L231)/10000,0)*10000,0),0))</f>
        <v>0</v>
      </c>
      <c r="EW231" s="41">
        <f>IF(BV231="","",IF(成就内容!BM$125&lt;&gt;"",MAX(ROUNDUP(SMALL(BV$224:BV$273,$L231)/10000,0)*10000,0),0))</f>
        <v>0</v>
      </c>
      <c r="EX231" s="41">
        <f>IF(BW231="","",IF(成就内容!BN$125&lt;&gt;"",MAX(ROUNDUP(SMALL(BW$224:BW$273,$L231)/10000,0)*10000,0),0))</f>
        <v>0</v>
      </c>
      <c r="EY231" s="41">
        <f>IF(BX231="","",IF(成就内容!BO$125&lt;&gt;"",MAX(ROUNDUP(SMALL(BX$224:BX$273,$L231)/10000,0)*10000,0),0))</f>
        <v>0</v>
      </c>
      <c r="EZ231" s="41">
        <f>IF(BY231="","",IF(成就内容!BP$125&lt;&gt;"",MAX(ROUNDUP(SMALL(BY$224:BY$273,$L231)/10000,0)*10000,0),0))</f>
        <v>0</v>
      </c>
      <c r="FA231" s="41">
        <f>IF(BZ231="","",IF(成就内容!BQ$125&lt;&gt;"",MAX(ROUNDUP(SMALL(BZ$224:BZ$273,$L231)/10000,0)*10000,0),0))</f>
        <v>0</v>
      </c>
      <c r="FB231" s="41">
        <f>IF(CA231="","",IF(成就内容!BR$125&lt;&gt;"",MAX(ROUNDUP(SMALL(CA$224:CA$273,$L231)/10000,0)*10000,0),0))</f>
        <v>0</v>
      </c>
      <c r="FC231" s="41">
        <f>IF(CB231="","",IF(成就内容!BS$125&lt;&gt;"",MAX(ROUNDUP(SMALL(CB$224:CB$273,$L231)/10000,0)*10000,0),0))</f>
        <v>0</v>
      </c>
      <c r="FD231" s="41">
        <f>IF(CC231="","",IF(成就内容!BT$125&lt;&gt;"",MAX(ROUNDUP(SMALL(CC$224:CC$273,$L231)/10000,0)*10000,0),0))</f>
        <v>0</v>
      </c>
      <c r="FE231" s="41">
        <f>IF(CD231="","",IF(成就内容!BU$125&lt;&gt;"",MAX(ROUNDUP(SMALL(CD$224:CD$273,$L231)/10000,0)*10000,0),0))</f>
        <v>0</v>
      </c>
      <c r="FF231" s="41" t="str">
        <f>IF(CE231="","",IF(成就内容!BV$125&lt;&gt;"",MAX(ROUNDUP(SMALL(CE$224:CE$273,$L231)/10000,0)*10000,0),0))</f>
        <v/>
      </c>
      <c r="FG231" s="41">
        <f>IF(CF231="","",IF(成就内容!BW$125&lt;&gt;"",MAX(ROUNDUP(SMALL(CF$224:CF$273,$L231)/10000,0)*10000,0),0))</f>
        <v>0</v>
      </c>
      <c r="FH231" s="41">
        <f>IF(CG231="","",IF(成就内容!BX$125&lt;&gt;"",MAX(ROUNDUP(SMALL(CG$224:CG$273,$L231)/10000,0)*10000,0),0))</f>
        <v>0</v>
      </c>
      <c r="FI231" s="41">
        <f>IF(CH231="","",IF(成就内容!BY$125&lt;&gt;"",MAX(ROUNDUP(SMALL(CH$224:CH$273,$L231)/10000,0)*10000,0),0))</f>
        <v>0</v>
      </c>
      <c r="FJ231" s="41">
        <f>IF(CI231="","",IF(成就内容!BZ$125&lt;&gt;"",MAX(ROUNDUP(SMALL(CI$224:CI$273,$L231)/10000,0)*10000,0),0))</f>
        <v>0</v>
      </c>
    </row>
    <row r="232" spans="12:166" x14ac:dyDescent="0.15">
      <c r="L232" s="25">
        <v>9</v>
      </c>
      <c r="M232" s="41">
        <f>IF(成就内容!D15="","",INDEX($G$4:$G$178*成就内容!D$125/SUM(成就内容!$D$125:$BZ$125),成就内容!D71,1)-SUM(M$224:M231))</f>
        <v>0</v>
      </c>
      <c r="N232" s="41" t="str">
        <f>IF(成就内容!E15="","",INDEX($G$4:$G$178*成就内容!E$125/SUM(成就内容!$D$125:$BZ$125),成就内容!E71,1)-SUM(N$224:N231))</f>
        <v/>
      </c>
      <c r="O232" s="41">
        <f>IF(成就内容!F15="","",INDEX($G$4:$G$178*成就内容!F$125/SUM(成就内容!$D$125:$BZ$125),成就内容!F71,1)-SUM(O$224:O231))</f>
        <v>0</v>
      </c>
      <c r="P232" s="41" t="str">
        <f>IF(成就内容!G15="","",INDEX($G$4:$G$178*成就内容!G$125/SUM(成就内容!$D$125:$BZ$125),成就内容!G71,1)-SUM(P$224:P231))</f>
        <v/>
      </c>
      <c r="Q232" s="41">
        <f>IF(成就内容!H15="","",INDEX($G$4:$G$178*成就内容!H$125/SUM(成就内容!$D$125:$BZ$125),成就内容!H71,1)-SUM(Q$224:Q231))</f>
        <v>0</v>
      </c>
      <c r="R232" s="41">
        <f>IF(成就内容!I15="","",INDEX($G$4:$G$178*成就内容!I$125/SUM(成就内容!$D$125:$BZ$125),成就内容!I71,1)-SUM(R$224:R231))</f>
        <v>0</v>
      </c>
      <c r="S232" s="41">
        <f>IF(成就内容!J15="","",INDEX($G$4:$G$178*成就内容!J$125/SUM(成就内容!$D$125:$BZ$125),成就内容!J71,1)-SUM(S$224:S231))</f>
        <v>0</v>
      </c>
      <c r="T232" s="41">
        <f>IF(成就内容!K15="","",INDEX($G$4:$G$178*成就内容!K$125/SUM(成就内容!$D$125:$BZ$125),成就内容!K71,1)-SUM(T$224:T231))</f>
        <v>0</v>
      </c>
      <c r="U232" s="41">
        <f>IF(成就内容!L15="","",INDEX($G$4:$G$178*成就内容!L$125/SUM(成就内容!$D$125:$BZ$125),成就内容!L71,1)-SUM(U$224:U231))</f>
        <v>0</v>
      </c>
      <c r="V232" s="41">
        <f>IF(成就内容!M15="","",INDEX($G$4:$G$178*成就内容!M$125/SUM(成就内容!$D$125:$BZ$125),成就内容!M71,1)-SUM(V$224:V231))</f>
        <v>0</v>
      </c>
      <c r="W232" s="41">
        <f>IF(成就内容!N15="","",INDEX($G$4:$G$178*成就内容!N$125/SUM(成就内容!$D$125:$BZ$125),成就内容!N71,1)-SUM(W$224:W231))</f>
        <v>14000000.000000015</v>
      </c>
      <c r="X232" s="41">
        <f>IF(成就内容!O15="","",INDEX($G$4:$G$178*成就内容!O$125/SUM(成就内容!$D$125:$BZ$125),成就内容!O71,1)-SUM(X$224:X231))</f>
        <v>0</v>
      </c>
      <c r="Y232" s="41">
        <f>IF(成就内容!P15="","",INDEX($G$4:$G$178*成就内容!P$125/SUM(成就内容!$D$125:$BZ$125),成就内容!P71,1)-SUM(Y$224:Y231))</f>
        <v>0</v>
      </c>
      <c r="Z232" s="41">
        <f>IF(成就内容!Q15="","",INDEX($G$4:$G$178*成就内容!Q$125/SUM(成就内容!$D$125:$BZ$125),成就内容!Q71,1)-SUM(Z$224:Z231))</f>
        <v>0</v>
      </c>
      <c r="AA232" s="41">
        <f>IF(成就内容!R15="","",INDEX($G$4:$G$178*成就内容!R$125/SUM(成就内容!$D$125:$BZ$125),成就内容!R71,1)-SUM(AA$224:AA231))</f>
        <v>0</v>
      </c>
      <c r="AB232" s="41">
        <f>IF(成就内容!S15="","",INDEX($G$4:$G$178*成就内容!S$125/SUM(成就内容!$D$125:$BZ$125),成就内容!S71,1)-SUM(AB$224:AB231))</f>
        <v>0</v>
      </c>
      <c r="AC232" s="41">
        <f>IF(成就内容!T15="","",INDEX($G$4:$G$178*成就内容!T$125/SUM(成就内容!$D$125:$BZ$125),成就内容!T71,1)-SUM(AC$224:AC231))</f>
        <v>0</v>
      </c>
      <c r="AD232" s="41">
        <f>IF(成就内容!U15="","",INDEX($G$4:$G$178*成就内容!U$125/SUM(成就内容!$D$125:$BZ$125),成就内容!U71,1)-SUM(AD$224:AD231))</f>
        <v>0</v>
      </c>
      <c r="AE232" s="41">
        <f>IF(成就内容!V15="","",INDEX($G$4:$G$178*成就内容!V$125/SUM(成就内容!$D$125:$BZ$125),成就内容!V71,1)-SUM(AE$224:AE231))</f>
        <v>0</v>
      </c>
      <c r="AF232" s="41">
        <f>IF(成就内容!W15="","",INDEX($G$4:$G$178*成就内容!W$125/SUM(成就内容!$D$125:$BZ$125),成就内容!W71,1)-SUM(AF$224:AF231))</f>
        <v>14000000.000000015</v>
      </c>
      <c r="AG232" s="41">
        <f>IF(成就内容!X15="","",INDEX($G$4:$G$178*成就内容!X$125/SUM(成就内容!$D$125:$BZ$125),成就内容!X71,1)-SUM(AG$224:AG231))</f>
        <v>0</v>
      </c>
      <c r="AH232" s="41">
        <f>IF(成就内容!Y15="","",INDEX($G$4:$G$178*成就内容!Y$125/SUM(成就内容!$D$125:$BZ$125),成就内容!Y71,1)-SUM(AH$224:AH231))</f>
        <v>0</v>
      </c>
      <c r="AI232" s="41" t="str">
        <f>IF(成就内容!Z15="","",INDEX($G$4:$G$178*成就内容!Z$125/SUM(成就内容!$D$125:$BZ$125),成就内容!Z71,1)-SUM(AI$224:AI231))</f>
        <v/>
      </c>
      <c r="AJ232" s="41">
        <f>IF(成就内容!AA15="","",INDEX($G$4:$G$178*成就内容!AA$125/SUM(成就内容!$D$125:$BZ$125),成就内容!AA71,1)-SUM(AJ$224:AJ231))</f>
        <v>0</v>
      </c>
      <c r="AK232" s="41">
        <f>IF(成就内容!AB15="","",INDEX($G$4:$G$178*成就内容!AB$125/SUM(成就内容!$D$125:$BZ$125),成就内容!AB71,1)-SUM(AK$224:AK231))</f>
        <v>0</v>
      </c>
      <c r="AL232" s="41">
        <f>IF(成就内容!AC15="","",INDEX($G$4:$G$178*成就内容!AC$125/SUM(成就内容!$D$125:$BZ$125),成就内容!AC71,1)-SUM(AL$224:AL231))</f>
        <v>0</v>
      </c>
      <c r="AM232" s="41">
        <f>IF(成就内容!AD15="","",INDEX($G$4:$G$178*成就内容!AD$125/SUM(成就内容!$D$125:$BZ$125),成就内容!AD71,1)-SUM(AM$224:AM231))</f>
        <v>0</v>
      </c>
      <c r="AN232" s="41">
        <f>IF(成就内容!AE15="","",INDEX($G$4:$G$178*成就内容!AE$125/SUM(成就内容!$D$125:$BZ$125),成就内容!AE71,1)-SUM(AN$224:AN231))</f>
        <v>0</v>
      </c>
      <c r="AO232" s="41">
        <f>IF(成就内容!AF15="","",INDEX($G$4:$G$178*成就内容!AF$125/SUM(成就内容!$D$125:$BZ$125),成就内容!AF71,1)-SUM(AO$224:AO231))</f>
        <v>0</v>
      </c>
      <c r="AP232" s="41">
        <f>IF(成就内容!AG15="","",INDEX($G$4:$G$178*成就内容!AG$125/SUM(成就内容!$D$125:$BZ$125),成就内容!AG71,1)-SUM(AP$224:AP231))</f>
        <v>0</v>
      </c>
      <c r="AQ232" s="41">
        <f>IF(成就内容!AH15="","",INDEX($G$4:$G$178*成就内容!AH$125/SUM(成就内容!$D$125:$BZ$125),成就内容!AH71,1)-SUM(AQ$224:AQ231))</f>
        <v>0</v>
      </c>
      <c r="AR232" s="41">
        <f>IF(成就内容!AI15="","",INDEX($G$4:$G$178*成就内容!AI$125/SUM(成就内容!$D$125:$BZ$125),成就内容!AI71,1)-SUM(AR$224:AR231))</f>
        <v>0</v>
      </c>
      <c r="AS232" s="41">
        <f>IF(成就内容!AJ15="","",INDEX($G$4:$G$178*成就内容!AJ$125/SUM(成就内容!$D$125:$BZ$125),成就内容!AJ71,1)-SUM(AS$224:AS231))</f>
        <v>0</v>
      </c>
      <c r="AT232" s="41" t="str">
        <f>IF(成就内容!AK15="","",INDEX($G$4:$G$178*成就内容!AK$125/SUM(成就内容!$D$125:$BZ$125),成就内容!AK71,1)-SUM(AT$224:AT231))</f>
        <v/>
      </c>
      <c r="AU232" s="41" t="str">
        <f>IF(成就内容!AL15="","",INDEX($G$4:$G$178*成就内容!AL$125/SUM(成就内容!$D$125:$BZ$125),成就内容!AL71,1)-SUM(AU$224:AU231))</f>
        <v/>
      </c>
      <c r="AV232" s="41">
        <f>IF(成就内容!AM15="","",INDEX($G$4:$G$178*成就内容!AM$125/SUM(成就内容!$D$125:$BZ$125),成就内容!AM71,1)-SUM(AV$224:AV231))</f>
        <v>0</v>
      </c>
      <c r="AW232" s="41">
        <f>IF(成就内容!AN15="","",INDEX($G$4:$G$178*成就内容!AN$125/SUM(成就内容!$D$125:$BZ$125),成就内容!AN71,1)-SUM(AW$224:AW231))</f>
        <v>0</v>
      </c>
      <c r="AX232" s="41">
        <f>IF(成就内容!AO15="","",INDEX($G$4:$G$178*成就内容!AO$125/SUM(成就内容!$D$125:$BZ$125),成就内容!AO71,1)-SUM(AX$224:AX231))</f>
        <v>0</v>
      </c>
      <c r="AY232" s="41">
        <f>IF(成就内容!AP15="","",INDEX($G$4:$G$178*成就内容!AP$125/SUM(成就内容!$D$125:$BZ$125),成就内容!AP71,1)-SUM(AY$224:AY231))</f>
        <v>0</v>
      </c>
      <c r="AZ232" s="41">
        <f>IF(成就内容!AQ15="","",INDEX($G$4:$G$178*成就内容!AQ$125/SUM(成就内容!$D$125:$BZ$125),成就内容!AQ71,1)-SUM(AZ$224:AZ231))</f>
        <v>0</v>
      </c>
      <c r="BA232" s="41">
        <f>IF(成就内容!AR15="","",INDEX($G$4:$G$178*成就内容!AR$125/SUM(成就内容!$D$125:$BZ$125),成就内容!AR71,1)-SUM(BA$224:BA231))</f>
        <v>0</v>
      </c>
      <c r="BB232" s="41">
        <f>IF(成就内容!AS15="","",INDEX($G$4:$G$178*成就内容!AS$125/SUM(成就内容!$D$125:$BZ$125),成就内容!AS71,1)-SUM(BB$224:BB231))</f>
        <v>0</v>
      </c>
      <c r="BC232" s="41">
        <f>IF(成就内容!AT15="","",INDEX($G$4:$G$178*成就内容!AT$125/SUM(成就内容!$D$125:$BZ$125),成就内容!AT71,1)-SUM(BC$224:BC231))</f>
        <v>0</v>
      </c>
      <c r="BD232" s="41">
        <f>IF(成就内容!AU15="","",INDEX($G$4:$G$178*成就内容!AU$125/SUM(成就内容!$D$125:$BZ$125),成就内容!AU71,1)-SUM(BD$224:BD231))</f>
        <v>0</v>
      </c>
      <c r="BE232" s="41">
        <f>IF(成就内容!AV15="","",INDEX($G$4:$G$178*成就内容!AV$125/SUM(成就内容!$D$125:$BZ$125),成就内容!AV71,1)-SUM(BE$224:BE231))</f>
        <v>1461538.4615384615</v>
      </c>
      <c r="BF232" s="41">
        <f>IF(成就内容!AW15="","",INDEX($G$4:$G$178*成就内容!AW$125/SUM(成就内容!$D$125:$BZ$125),成就内容!AW71,1)-SUM(BF$224:BF231))</f>
        <v>0</v>
      </c>
      <c r="BG232" s="41">
        <f>IF(成就内容!AX15="","",INDEX($G$4:$G$178*成就内容!AX$125/SUM(成就内容!$D$125:$BZ$125),成就内容!AX71,1)-SUM(BG$224:BG231))</f>
        <v>0</v>
      </c>
      <c r="BH232" s="41">
        <f>IF(成就内容!AY15="","",INDEX($G$4:$G$178*成就内容!AY$125/SUM(成就内容!$D$125:$BZ$125),成就内容!AY71,1)-SUM(BH$224:BH231))</f>
        <v>0</v>
      </c>
      <c r="BI232" s="41">
        <f>IF(成就内容!AZ15="","",INDEX($G$4:$G$178*成就内容!AZ$125/SUM(成就内容!$D$125:$BZ$125),成就内容!AZ71,1)-SUM(BI$224:BI231))</f>
        <v>0</v>
      </c>
      <c r="BJ232" s="41">
        <f>IF(成就内容!BA15="","",INDEX($G$4:$G$178*成就内容!BA$125/SUM(成就内容!$D$125:$BZ$125),成就内容!BA71,1)-SUM(BJ$224:BJ231))</f>
        <v>0</v>
      </c>
      <c r="BK232" s="41">
        <f>IF(成就内容!BB15="","",INDEX($G$4:$G$178*成就内容!BB$125/SUM(成就内容!$D$125:$BZ$125),成就内容!BB71,1)-SUM(BK$224:BK231))</f>
        <v>14000000.000000015</v>
      </c>
      <c r="BL232" s="41">
        <f>IF(成就内容!BC15="","",INDEX($G$4:$G$178*成就内容!BC$125/SUM(成就内容!$D$125:$BZ$125),成就内容!BC71,1)-SUM(BL$224:BL231))</f>
        <v>0</v>
      </c>
      <c r="BM232" s="41">
        <f>IF(成就内容!BD15="","",INDEX($G$4:$G$178*成就内容!BD$125/SUM(成就内容!$D$125:$BZ$125),成就内容!BD71,1)-SUM(BM$224:BM231))</f>
        <v>0</v>
      </c>
      <c r="BN232" s="41">
        <f>IF(成就内容!BE15="","",INDEX($G$4:$G$178*成就内容!BE$125/SUM(成就内容!$D$125:$BZ$125),成就内容!BE71,1)-SUM(BN$224:BN231))</f>
        <v>0</v>
      </c>
      <c r="BO232" s="41">
        <f>IF(成就内容!BF15="","",INDEX($G$4:$G$178*成就内容!BF$125/SUM(成就内容!$D$125:$BZ$125),成就内容!BF71,1)-SUM(BO$224:BO231))</f>
        <v>0</v>
      </c>
      <c r="BP232" s="41">
        <f>IF(成就内容!BG15="","",INDEX($G$4:$G$178*成就内容!BG$125/SUM(成就内容!$D$125:$BZ$125),成就内容!BG71,1)-SUM(BP$224:BP231))</f>
        <v>0</v>
      </c>
      <c r="BQ232" s="41">
        <f>IF(成就内容!BH15="","",INDEX($G$4:$G$178*成就内容!BH$125/SUM(成就内容!$D$125:$BZ$125),成就内容!BH71,1)-SUM(BQ$224:BQ231))</f>
        <v>14000000.000000015</v>
      </c>
      <c r="BR232" s="41" t="str">
        <f>IF(成就内容!BI15="","",INDEX($G$4:$G$178*成就内容!BI$125/SUM(成就内容!$D$125:$BZ$125),成就内容!BI71,1)-SUM(BR$224:BR231))</f>
        <v/>
      </c>
      <c r="BS232" s="41">
        <f>IF(成就内容!BJ15="","",INDEX($G$4:$G$178*成就内容!BJ$125/SUM(成就内容!$D$125:$BZ$125),成就内容!BJ71,1)-SUM(BS$224:BS231))</f>
        <v>0</v>
      </c>
      <c r="BT232" s="41">
        <f>IF(成就内容!BK15="","",INDEX($G$4:$G$178*成就内容!BK$125/SUM(成就内容!$D$125:$BZ$125),成就内容!BK71,1)-SUM(BT$224:BT231))</f>
        <v>0</v>
      </c>
      <c r="BU232" s="41">
        <f>IF(成就内容!BL15="","",INDEX($G$4:$G$178*成就内容!BL$125/SUM(成就内容!$D$125:$BZ$125),成就内容!BL71,1)-SUM(BU$224:BU231))</f>
        <v>0</v>
      </c>
      <c r="BV232" s="41">
        <f>IF(成就内容!BM15="","",INDEX($G$4:$G$178*成就内容!BM$125/SUM(成就内容!$D$125:$BZ$125),成就内容!BM71,1)-SUM(BV$224:BV231))</f>
        <v>0</v>
      </c>
      <c r="BW232" s="41">
        <f>IF(成就内容!BN15="","",INDEX($G$4:$G$178*成就内容!BN$125/SUM(成就内容!$D$125:$BZ$125),成就内容!BN71,1)-SUM(BW$224:BW231))</f>
        <v>0</v>
      </c>
      <c r="BX232" s="41">
        <f>IF(成就内容!BO15="","",INDEX($G$4:$G$178*成就内容!BO$125/SUM(成就内容!$D$125:$BZ$125),成就内容!BO71,1)-SUM(BX$224:BX231))</f>
        <v>0</v>
      </c>
      <c r="BY232" s="41">
        <f>IF(成就内容!BP15="","",INDEX($G$4:$G$178*成就内容!BP$125/SUM(成就内容!$D$125:$BZ$125),成就内容!BP71,1)-SUM(BY$224:BY231))</f>
        <v>0</v>
      </c>
      <c r="BZ232" s="41">
        <f>IF(成就内容!BQ15="","",INDEX($G$4:$G$178*成就内容!BQ$125/SUM(成就内容!$D$125:$BZ$125),成就内容!BQ71,1)-SUM(BZ$224:BZ231))</f>
        <v>0</v>
      </c>
      <c r="CA232" s="41">
        <f>IF(成就内容!BR15="","",INDEX($G$4:$G$178*成就内容!BR$125/SUM(成就内容!$D$125:$BZ$125),成就内容!BR71,1)-SUM(CA$224:CA231))</f>
        <v>0</v>
      </c>
      <c r="CB232" s="41">
        <f>IF(成就内容!BS15="","",INDEX($G$4:$G$178*成就内容!BS$125/SUM(成就内容!$D$125:$BZ$125),成就内容!BS71,1)-SUM(CB$224:CB231))</f>
        <v>0</v>
      </c>
      <c r="CC232" s="41">
        <f>IF(成就内容!BT15="","",INDEX($G$4:$G$178*成就内容!BT$125/SUM(成就内容!$D$125:$BZ$125),成就内容!BT71,1)-SUM(CC$224:CC231))</f>
        <v>0</v>
      </c>
      <c r="CD232" s="41">
        <f>IF(成就内容!BU15="","",INDEX($G$4:$G$178*成就内容!BU$125/SUM(成就内容!$D$125:$BZ$125),成就内容!BU71,1)-SUM(CD$224:CD231))</f>
        <v>0</v>
      </c>
      <c r="CE232" s="41" t="str">
        <f>IF(成就内容!BV15="","",INDEX($G$4:$G$178*成就内容!BV$125/SUM(成就内容!$D$125:$BZ$125),成就内容!BV71,1)-SUM(CE$224:CE231))</f>
        <v/>
      </c>
      <c r="CF232" s="41">
        <f>IF(成就内容!BW15="","",INDEX($G$4:$G$178*成就内容!BW$125/SUM(成就内容!$D$125:$BZ$125),成就内容!BW71,1)-SUM(CF$224:CF231))</f>
        <v>0</v>
      </c>
      <c r="CG232" s="41">
        <f>IF(成就内容!BX15="","",INDEX($G$4:$G$178*成就内容!BX$125/SUM(成就内容!$D$125:$BZ$125),成就内容!BX71,1)-SUM(CG$224:CG231))</f>
        <v>0</v>
      </c>
      <c r="CH232" s="41">
        <f>IF(成就内容!BY15="","",INDEX($G$4:$G$178*成就内容!BY$125/SUM(成就内容!$D$125:$BZ$125),成就内容!BY71,1)-SUM(CH$224:CH231))</f>
        <v>0</v>
      </c>
      <c r="CI232" s="41">
        <f>IF(成就内容!BZ15="","",INDEX($G$4:$G$178*成就内容!BZ$125/SUM(成就内容!$D$125:$BZ$125),成就内容!BZ71,1)-SUM(CI$224:CI231))</f>
        <v>0</v>
      </c>
      <c r="CM232" s="43">
        <v>9</v>
      </c>
      <c r="CN232" s="41">
        <f>IF(M232="","",IF(成就内容!D$125&lt;&gt;"",MAX(ROUNDUP(SMALL(M$224:M$273,$L232)/10000,0)*10000,0),0))</f>
        <v>0</v>
      </c>
      <c r="CO232" s="41" t="str">
        <f>IF(N232="","",IF(成就内容!E$125&lt;&gt;"",MAX(ROUNDUP(SMALL(N$224:N$273,$L232)/10000,0)*10000,0),0))</f>
        <v/>
      </c>
      <c r="CP232" s="41">
        <f>IF(O232="","",IF(成就内容!F$125&lt;&gt;"",MAX(ROUNDUP(SMALL(O$224:O$273,$L232)/10000,0)*10000,0),0))</f>
        <v>0</v>
      </c>
      <c r="CQ232" s="41" t="str">
        <f>IF(P232="","",IF(成就内容!G$125&lt;&gt;"",MAX(ROUNDUP(SMALL(P$224:P$273,$L232)/10000,0)*10000,0),0))</f>
        <v/>
      </c>
      <c r="CR232" s="41">
        <f>IF(Q232="","",IF(成就内容!H$125&lt;&gt;"",MAX(ROUNDUP(SMALL(Q$224:Q$273,$L232)/10000,0)*10000,0),0))</f>
        <v>0</v>
      </c>
      <c r="CS232" s="41">
        <f>IF(R232="","",IF(成就内容!I$125&lt;&gt;"",MAX(ROUNDUP(SMALL(R$224:R$273,$L232)/10000,0)*10000,0),0))</f>
        <v>0</v>
      </c>
      <c r="CT232" s="41">
        <f>IF(S232="","",IF(成就内容!J$125&lt;&gt;"",MAX(ROUNDUP(SMALL(S$224:S$273,$L232)/10000,0)*10000,0),0))</f>
        <v>0</v>
      </c>
      <c r="CU232" s="41">
        <f>IF(T232="","",IF(成就内容!K$125&lt;&gt;"",MAX(ROUNDUP(SMALL(T$224:T$273,$L232)/10000,0)*10000,0),0))</f>
        <v>0</v>
      </c>
      <c r="CV232" s="41">
        <f>IF(U232="","",IF(成就内容!L$125&lt;&gt;"",MAX(ROUNDUP(SMALL(U$224:U$273,$L232)/10000,0)*10000,0),0))</f>
        <v>0</v>
      </c>
      <c r="CW232" s="41">
        <f>IF(V232="","",IF(成就内容!M$125&lt;&gt;"",MAX(ROUNDUP(SMALL(V$224:V$273,$L232)/10000,0)*10000,0),0))</f>
        <v>0</v>
      </c>
      <c r="CX232" s="41">
        <f>IF(W232="","",IF(成就内容!N$125&lt;&gt;"",MAX(ROUNDUP(SMALL(W$224:W$273,$L232)/10000,0)*10000,0),0))</f>
        <v>14000000</v>
      </c>
      <c r="CY232" s="41">
        <f>IF(X232="","",IF(成就内容!O$125&lt;&gt;"",MAX(ROUNDUP(SMALL(X$224:X$273,$L232)/10000,0)*10000,0),0))</f>
        <v>0</v>
      </c>
      <c r="CZ232" s="41">
        <f>IF(Y232="","",IF(成就内容!P$125&lt;&gt;"",MAX(ROUNDUP(SMALL(Y$224:Y$273,$L232)/10000,0)*10000,0),0))</f>
        <v>0</v>
      </c>
      <c r="DA232" s="41">
        <f>IF(Z232="","",IF(成就内容!Q$125&lt;&gt;"",MAX(ROUNDUP(SMALL(Z$224:Z$273,$L232)/10000,0)*10000,0),0))</f>
        <v>0</v>
      </c>
      <c r="DB232" s="41">
        <f>IF(AA232="","",IF(成就内容!R$125&lt;&gt;"",MAX(ROUNDUP(SMALL(AA$224:AA$273,$L232)/10000,0)*10000,0),0))</f>
        <v>0</v>
      </c>
      <c r="DC232" s="41">
        <f>IF(AB232="","",IF(成就内容!S$125&lt;&gt;"",MAX(ROUNDUP(SMALL(AB$224:AB$273,$L232)/10000,0)*10000,0),0))</f>
        <v>0</v>
      </c>
      <c r="DD232" s="41">
        <f>IF(AC232="","",IF(成就内容!T$125&lt;&gt;"",MAX(ROUNDUP(SMALL(AC$224:AC$273,$L232)/10000,0)*10000,0),0))</f>
        <v>0</v>
      </c>
      <c r="DE232" s="41">
        <f>IF(AD232="","",IF(成就内容!U$125&lt;&gt;"",MAX(ROUNDUP(SMALL(AD$224:AD$273,$L232)/10000,0)*10000,0),0))</f>
        <v>0</v>
      </c>
      <c r="DF232" s="41">
        <f>IF(AE232="","",IF(成就内容!V$125&lt;&gt;"",MAX(ROUNDUP(SMALL(AE$224:AE$273,$L232)/10000,0)*10000,0),0))</f>
        <v>0</v>
      </c>
      <c r="DG232" s="41">
        <f>IF(AF232="","",IF(成就内容!W$125&lt;&gt;"",MAX(ROUNDUP(SMALL(AF$224:AF$273,$L232)/10000,0)*10000,0),0))</f>
        <v>14000000</v>
      </c>
      <c r="DH232" s="41">
        <f>IF(AG232="","",IF(成就内容!X$125&lt;&gt;"",MAX(ROUNDUP(SMALL(AG$224:AG$273,$L232)/10000,0)*10000,0),0))</f>
        <v>0</v>
      </c>
      <c r="DI232" s="41">
        <f>IF(AH232="","",IF(成就内容!Y$125&lt;&gt;"",MAX(ROUNDUP(SMALL(AH$224:AH$273,$L232)/10000,0)*10000,0),0))</f>
        <v>0</v>
      </c>
      <c r="DJ232" s="41" t="str">
        <f>IF(AI232="","",IF(成就内容!Z$125&lt;&gt;"",MAX(ROUNDUP(SMALL(AI$224:AI$273,$L232)/10000,0)*10000,0),0))</f>
        <v/>
      </c>
      <c r="DK232" s="41">
        <f>IF(AJ232="","",IF(成就内容!AA$125&lt;&gt;"",MAX(ROUNDUP(SMALL(AJ$224:AJ$273,$L232)/10000,0)*10000,0),0))</f>
        <v>0</v>
      </c>
      <c r="DL232" s="41">
        <f>IF(AK232="","",IF(成就内容!AB$125&lt;&gt;"",MAX(ROUNDUP(SMALL(AK$224:AK$273,$L232)/10000,0)*10000,0),0))</f>
        <v>0</v>
      </c>
      <c r="DM232" s="41">
        <f>IF(AL232="","",IF(成就内容!AC$125&lt;&gt;"",MAX(ROUNDUP(SMALL(AL$224:AL$273,$L232)/10000,0)*10000,0),0))</f>
        <v>0</v>
      </c>
      <c r="DN232" s="41">
        <f>IF(AM232="","",IF(成就内容!AD$125&lt;&gt;"",MAX(ROUNDUP(SMALL(AM$224:AM$273,$L232)/10000,0)*10000,0),0))</f>
        <v>0</v>
      </c>
      <c r="DO232" s="41">
        <f>IF(AN232="","",IF(成就内容!AE$125&lt;&gt;"",MAX(ROUNDUP(SMALL(AN$224:AN$273,$L232)/10000,0)*10000,0),0))</f>
        <v>0</v>
      </c>
      <c r="DP232" s="41">
        <f>IF(AO232="","",IF(成就内容!AF$125&lt;&gt;"",MAX(ROUNDUP(SMALL(AO$224:AO$273,$L232)/10000,0)*10000,0),0))</f>
        <v>0</v>
      </c>
      <c r="DQ232" s="41">
        <f>IF(AP232="","",IF(成就内容!AG$125&lt;&gt;"",MAX(ROUNDUP(SMALL(AP$224:AP$273,$L232)/10000,0)*10000,0),0))</f>
        <v>0</v>
      </c>
      <c r="DR232" s="41">
        <f>IF(AQ232="","",IF(成就内容!AH$125&lt;&gt;"",MAX(ROUNDUP(SMALL(AQ$224:AQ$273,$L232)/10000,0)*10000,0),0))</f>
        <v>0</v>
      </c>
      <c r="DS232" s="41">
        <f>IF(AR232="","",IF(成就内容!AI$125&lt;&gt;"",MAX(ROUNDUP(SMALL(AR$224:AR$273,$L232)/10000,0)*10000,0),0))</f>
        <v>0</v>
      </c>
      <c r="DT232" s="41">
        <f>IF(AS232="","",IF(成就内容!AJ$125&lt;&gt;"",MAX(ROUNDUP(SMALL(AS$224:AS$273,$L232)/10000,0)*10000,0),0))</f>
        <v>0</v>
      </c>
      <c r="DU232" s="41" t="str">
        <f>IF(AT232="","",IF(成就内容!AK$125&lt;&gt;"",MAX(ROUNDUP(SMALL(AT$224:AT$273,$L232)/10000,0)*10000,0),0))</f>
        <v/>
      </c>
      <c r="DV232" s="41" t="str">
        <f>IF(AU232="","",IF(成就内容!AL$125&lt;&gt;"",MAX(ROUNDUP(SMALL(AU$224:AU$273,$L232)/10000,0)*10000,0),0))</f>
        <v/>
      </c>
      <c r="DW232" s="41">
        <f>IF(AV232="","",IF(成就内容!AM$125&lt;&gt;"",MAX(ROUNDUP(SMALL(AV$224:AV$273,$L232)/10000,0)*10000,0),0))</f>
        <v>0</v>
      </c>
      <c r="DX232" s="41">
        <f>IF(AW232="","",IF(成就内容!AN$125&lt;&gt;"",MAX(ROUNDUP(SMALL(AW$224:AW$273,$L232)/10000,0)*10000,0),0))</f>
        <v>0</v>
      </c>
      <c r="DY232" s="41">
        <f>IF(AX232="","",IF(成就内容!AO$125&lt;&gt;"",MAX(ROUNDUP(SMALL(AX$224:AX$273,$L232)/10000,0)*10000,0),0))</f>
        <v>0</v>
      </c>
      <c r="DZ232" s="41">
        <f>IF(AY232="","",IF(成就内容!AP$125&lt;&gt;"",MAX(ROUNDUP(SMALL(AY$224:AY$273,$L232)/10000,0)*10000,0),0))</f>
        <v>0</v>
      </c>
      <c r="EA232" s="41">
        <f>IF(AZ232="","",IF(成就内容!AQ$125&lt;&gt;"",MAX(ROUNDUP(SMALL(AZ$224:AZ$273,$L232)/10000,0)*10000,0),0))</f>
        <v>0</v>
      </c>
      <c r="EB232" s="41">
        <f>IF(BA232="","",IF(成就内容!AR$125&lt;&gt;"",MAX(ROUNDUP(SMALL(BA$224:BA$273,$L232)/10000,0)*10000,0),0))</f>
        <v>0</v>
      </c>
      <c r="EC232" s="41">
        <f>IF(BB232="","",IF(成就内容!AS$125&lt;&gt;"",MAX(ROUNDUP(SMALL(BB$224:BB$273,$L232)/10000,0)*10000,0),0))</f>
        <v>0</v>
      </c>
      <c r="ED232" s="41">
        <f>IF(BC232="","",IF(成就内容!AT$125&lt;&gt;"",MAX(ROUNDUP(SMALL(BC$224:BC$273,$L232)/10000,0)*10000,0),0))</f>
        <v>0</v>
      </c>
      <c r="EE232" s="41">
        <f>IF(BD232="","",IF(成就内容!AU$125&lt;&gt;"",MAX(ROUNDUP(SMALL(BD$224:BD$273,$L232)/10000,0)*10000,0),0))</f>
        <v>0</v>
      </c>
      <c r="EF232" s="41">
        <f>IF(BE232="","",IF(成就内容!AV$125&lt;&gt;"",MAX(ROUNDUP(SMALL(BE$224:BE$273,$L232)/10000,0)*10000,0),0))</f>
        <v>1470000</v>
      </c>
      <c r="EG232" s="41">
        <f>IF(BF232="","",IF(成就内容!AW$125&lt;&gt;"",MAX(ROUNDUP(SMALL(BF$224:BF$273,$L232)/10000,0)*10000,0),0))</f>
        <v>0</v>
      </c>
      <c r="EH232" s="41">
        <f>IF(BG232="","",IF(成就内容!AX$125&lt;&gt;"",MAX(ROUNDUP(SMALL(BG$224:BG$273,$L232)/10000,0)*10000,0),0))</f>
        <v>0</v>
      </c>
      <c r="EI232" s="41">
        <f>IF(BH232="","",IF(成就内容!AY$125&lt;&gt;"",MAX(ROUNDUP(SMALL(BH$224:BH$273,$L232)/10000,0)*10000,0),0))</f>
        <v>0</v>
      </c>
      <c r="EJ232" s="41">
        <f>IF(BI232="","",IF(成就内容!AZ$125&lt;&gt;"",MAX(ROUNDUP(SMALL(BI$224:BI$273,$L232)/10000,0)*10000,0),0))</f>
        <v>0</v>
      </c>
      <c r="EK232" s="41">
        <f>IF(BJ232="","",IF(成就内容!BA$125&lt;&gt;"",MAX(ROUNDUP(SMALL(BJ$224:BJ$273,$L232)/10000,0)*10000,0),0))</f>
        <v>0</v>
      </c>
      <c r="EL232" s="41">
        <f>IF(BK232="","",IF(成就内容!BB$125&lt;&gt;"",MAX(ROUNDUP(SMALL(BK$224:BK$273,$L232)/10000,0)*10000,0),0))</f>
        <v>14000000</v>
      </c>
      <c r="EM232" s="41">
        <f>IF(BL232="","",IF(成就内容!BC$125&lt;&gt;"",MAX(ROUNDUP(SMALL(BL$224:BL$273,$L232)/10000,0)*10000,0),0))</f>
        <v>0</v>
      </c>
      <c r="EN232" s="41">
        <f>IF(BM232="","",IF(成就内容!BD$125&lt;&gt;"",MAX(ROUNDUP(SMALL(BM$224:BM$273,$L232)/10000,0)*10000,0),0))</f>
        <v>0</v>
      </c>
      <c r="EO232" s="41">
        <f>IF(BN232="","",IF(成就内容!BE$125&lt;&gt;"",MAX(ROUNDUP(SMALL(BN$224:BN$273,$L232)/10000,0)*10000,0),0))</f>
        <v>0</v>
      </c>
      <c r="EP232" s="41">
        <f>IF(BO232="","",IF(成就内容!BF$125&lt;&gt;"",MAX(ROUNDUP(SMALL(BO$224:BO$273,$L232)/10000,0)*10000,0),0))</f>
        <v>0</v>
      </c>
      <c r="EQ232" s="41">
        <f>IF(BP232="","",IF(成就内容!BG$125&lt;&gt;"",MAX(ROUNDUP(SMALL(BP$224:BP$273,$L232)/10000,0)*10000,0),0))</f>
        <v>0</v>
      </c>
      <c r="ER232" s="41">
        <f>IF(BQ232="","",IF(成就内容!BH$125&lt;&gt;"",MAX(ROUNDUP(SMALL(BQ$224:BQ$273,$L232)/10000,0)*10000,0),0))</f>
        <v>14000000</v>
      </c>
      <c r="ES232" s="41" t="str">
        <f>IF(BR232="","",IF(成就内容!BI$125&lt;&gt;"",MAX(ROUNDUP(SMALL(BR$224:BR$273,$L232)/10000,0)*10000,0),0))</f>
        <v/>
      </c>
      <c r="ET232" s="41">
        <f>IF(BS232="","",IF(成就内容!BJ$125&lt;&gt;"",MAX(ROUNDUP(SMALL(BS$224:BS$273,$L232)/10000,0)*10000,0),0))</f>
        <v>0</v>
      </c>
      <c r="EU232" s="41">
        <f>IF(BT232="","",IF(成就内容!BK$125&lt;&gt;"",MAX(ROUNDUP(SMALL(BT$224:BT$273,$L232)/10000,0)*10000,0),0))</f>
        <v>0</v>
      </c>
      <c r="EV232" s="41">
        <f>IF(BU232="","",IF(成就内容!BL$125&lt;&gt;"",MAX(ROUNDUP(SMALL(BU$224:BU$273,$L232)/10000,0)*10000,0),0))</f>
        <v>0</v>
      </c>
      <c r="EW232" s="41">
        <f>IF(BV232="","",IF(成就内容!BM$125&lt;&gt;"",MAX(ROUNDUP(SMALL(BV$224:BV$273,$L232)/10000,0)*10000,0),0))</f>
        <v>0</v>
      </c>
      <c r="EX232" s="41">
        <f>IF(BW232="","",IF(成就内容!BN$125&lt;&gt;"",MAX(ROUNDUP(SMALL(BW$224:BW$273,$L232)/10000,0)*10000,0),0))</f>
        <v>0</v>
      </c>
      <c r="EY232" s="41">
        <f>IF(BX232="","",IF(成就内容!BO$125&lt;&gt;"",MAX(ROUNDUP(SMALL(BX$224:BX$273,$L232)/10000,0)*10000,0),0))</f>
        <v>0</v>
      </c>
      <c r="EZ232" s="41">
        <f>IF(BY232="","",IF(成就内容!BP$125&lt;&gt;"",MAX(ROUNDUP(SMALL(BY$224:BY$273,$L232)/10000,0)*10000,0),0))</f>
        <v>0</v>
      </c>
      <c r="FA232" s="41">
        <f>IF(BZ232="","",IF(成就内容!BQ$125&lt;&gt;"",MAX(ROUNDUP(SMALL(BZ$224:BZ$273,$L232)/10000,0)*10000,0),0))</f>
        <v>0</v>
      </c>
      <c r="FB232" s="41">
        <f>IF(CA232="","",IF(成就内容!BR$125&lt;&gt;"",MAX(ROUNDUP(SMALL(CA$224:CA$273,$L232)/10000,0)*10000,0),0))</f>
        <v>0</v>
      </c>
      <c r="FC232" s="41">
        <f>IF(CB232="","",IF(成就内容!BS$125&lt;&gt;"",MAX(ROUNDUP(SMALL(CB$224:CB$273,$L232)/10000,0)*10000,0),0))</f>
        <v>0</v>
      </c>
      <c r="FD232" s="41">
        <f>IF(CC232="","",IF(成就内容!BT$125&lt;&gt;"",MAX(ROUNDUP(SMALL(CC$224:CC$273,$L232)/10000,0)*10000,0),0))</f>
        <v>0</v>
      </c>
      <c r="FE232" s="41">
        <f>IF(CD232="","",IF(成就内容!BU$125&lt;&gt;"",MAX(ROUNDUP(SMALL(CD$224:CD$273,$L232)/10000,0)*10000,0),0))</f>
        <v>0</v>
      </c>
      <c r="FF232" s="41" t="str">
        <f>IF(CE232="","",IF(成就内容!BV$125&lt;&gt;"",MAX(ROUNDUP(SMALL(CE$224:CE$273,$L232)/10000,0)*10000,0),0))</f>
        <v/>
      </c>
      <c r="FG232" s="41">
        <f>IF(CF232="","",IF(成就内容!BW$125&lt;&gt;"",MAX(ROUNDUP(SMALL(CF$224:CF$273,$L232)/10000,0)*10000,0),0))</f>
        <v>0</v>
      </c>
      <c r="FH232" s="41">
        <f>IF(CG232="","",IF(成就内容!BX$125&lt;&gt;"",MAX(ROUNDUP(SMALL(CG$224:CG$273,$L232)/10000,0)*10000,0),0))</f>
        <v>0</v>
      </c>
      <c r="FI232" s="41">
        <f>IF(CH232="","",IF(成就内容!BY$125&lt;&gt;"",MAX(ROUNDUP(SMALL(CH$224:CH$273,$L232)/10000,0)*10000,0),0))</f>
        <v>0</v>
      </c>
      <c r="FJ232" s="41">
        <f>IF(CI232="","",IF(成就内容!BZ$125&lt;&gt;"",MAX(ROUNDUP(SMALL(CI$224:CI$273,$L232)/10000,0)*10000,0),0))</f>
        <v>0</v>
      </c>
    </row>
    <row r="233" spans="12:166" x14ac:dyDescent="0.15">
      <c r="L233" s="25">
        <v>10</v>
      </c>
      <c r="M233" s="41">
        <f>IF(成就内容!D16="","",INDEX($G$4:$G$178*成就内容!D$125/SUM(成就内容!$D$125:$BZ$125),成就内容!D72,1)-SUM(M$224:M232))</f>
        <v>0</v>
      </c>
      <c r="N233" s="41" t="str">
        <f>IF(成就内容!E16="","",INDEX($G$4:$G$178*成就内容!E$125/SUM(成就内容!$D$125:$BZ$125),成就内容!E72,1)-SUM(N$224:N232))</f>
        <v/>
      </c>
      <c r="O233" s="41">
        <f>IF(成就内容!F16="","",INDEX($G$4:$G$178*成就内容!F$125/SUM(成就内容!$D$125:$BZ$125),成就内容!F72,1)-SUM(O$224:O232))</f>
        <v>0</v>
      </c>
      <c r="P233" s="41" t="str">
        <f>IF(成就内容!G16="","",INDEX($G$4:$G$178*成就内容!G$125/SUM(成就内容!$D$125:$BZ$125),成就内容!G72,1)-SUM(P$224:P232))</f>
        <v/>
      </c>
      <c r="Q233" s="41">
        <f>IF(成就内容!H16="","",INDEX($G$4:$G$178*成就内容!H$125/SUM(成就内容!$D$125:$BZ$125),成就内容!H72,1)-SUM(Q$224:Q232))</f>
        <v>0</v>
      </c>
      <c r="R233" s="41">
        <f>IF(成就内容!I16="","",INDEX($G$4:$G$178*成就内容!I$125/SUM(成就内容!$D$125:$BZ$125),成就内容!I72,1)-SUM(R$224:R232))</f>
        <v>0</v>
      </c>
      <c r="S233" s="41">
        <f>IF(成就内容!J16="","",INDEX($G$4:$G$178*成就内容!J$125/SUM(成就内容!$D$125:$BZ$125),成就内容!J72,1)-SUM(S$224:S232))</f>
        <v>0</v>
      </c>
      <c r="T233" s="41">
        <f>IF(成就内容!K16="","",INDEX($G$4:$G$178*成就内容!K$125/SUM(成就内容!$D$125:$BZ$125),成就内容!K72,1)-SUM(T$224:T232))</f>
        <v>0</v>
      </c>
      <c r="U233" s="41">
        <f>IF(成就内容!L16="","",INDEX($G$4:$G$178*成就内容!L$125/SUM(成就内容!$D$125:$BZ$125),成就内容!L72,1)-SUM(U$224:U232))</f>
        <v>0</v>
      </c>
      <c r="V233" s="41">
        <f>IF(成就内容!M16="","",INDEX($G$4:$G$178*成就内容!M$125/SUM(成就内容!$D$125:$BZ$125),成就内容!M72,1)-SUM(V$224:V232))</f>
        <v>0</v>
      </c>
      <c r="W233" s="41">
        <f>IF(成就内容!N16="","",INDEX($G$4:$G$178*成就内容!N$125/SUM(成就内容!$D$125:$BZ$125),成就内容!N72,1)-SUM(W$224:W232))</f>
        <v>20512820.51282052</v>
      </c>
      <c r="X233" s="41">
        <f>IF(成就内容!O16="","",INDEX($G$4:$G$178*成就内容!O$125/SUM(成就内容!$D$125:$BZ$125),成就内容!O72,1)-SUM(X$224:X232))</f>
        <v>0</v>
      </c>
      <c r="Y233" s="41">
        <f>IF(成就内容!P16="","",INDEX($G$4:$G$178*成就内容!P$125/SUM(成就内容!$D$125:$BZ$125),成就内容!P72,1)-SUM(Y$224:Y232))</f>
        <v>0</v>
      </c>
      <c r="Z233" s="41">
        <f>IF(成就内容!Q16="","",INDEX($G$4:$G$178*成就内容!Q$125/SUM(成就内容!$D$125:$BZ$125),成就内容!Q72,1)-SUM(Z$224:Z232))</f>
        <v>0</v>
      </c>
      <c r="AA233" s="41">
        <f>IF(成就内容!R16="","",INDEX($G$4:$G$178*成就内容!R$125/SUM(成就内容!$D$125:$BZ$125),成就内容!R72,1)-SUM(AA$224:AA232))</f>
        <v>0</v>
      </c>
      <c r="AB233" s="41">
        <f>IF(成就内容!S16="","",INDEX($G$4:$G$178*成就内容!S$125/SUM(成就内容!$D$125:$BZ$125),成就内容!S72,1)-SUM(AB$224:AB232))</f>
        <v>0</v>
      </c>
      <c r="AC233" s="41">
        <f>IF(成就内容!T16="","",INDEX($G$4:$G$178*成就内容!T$125/SUM(成就内容!$D$125:$BZ$125),成就内容!T72,1)-SUM(AC$224:AC232))</f>
        <v>0</v>
      </c>
      <c r="AD233" s="41">
        <f>IF(成就内容!U16="","",INDEX($G$4:$G$178*成就内容!U$125/SUM(成就内容!$D$125:$BZ$125),成就内容!U72,1)-SUM(AD$224:AD232))</f>
        <v>0</v>
      </c>
      <c r="AE233" s="41">
        <f>IF(成就内容!V16="","",INDEX($G$4:$G$178*成就内容!V$125/SUM(成就内容!$D$125:$BZ$125),成就内容!V72,1)-SUM(AE$224:AE232))</f>
        <v>0</v>
      </c>
      <c r="AF233" s="41">
        <f>IF(成就内容!W16="","",INDEX($G$4:$G$178*成就内容!W$125/SUM(成就内容!$D$125:$BZ$125),成就内容!W72,1)-SUM(AF$224:AF232))</f>
        <v>20512820.51282052</v>
      </c>
      <c r="AG233" s="41">
        <f>IF(成就内容!X16="","",INDEX($G$4:$G$178*成就内容!X$125/SUM(成就内容!$D$125:$BZ$125),成就内容!X72,1)-SUM(AG$224:AG232))</f>
        <v>0</v>
      </c>
      <c r="AH233" s="41">
        <f>IF(成就内容!Y16="","",INDEX($G$4:$G$178*成就内容!Y$125/SUM(成就内容!$D$125:$BZ$125),成就内容!Y72,1)-SUM(AH$224:AH232))</f>
        <v>0</v>
      </c>
      <c r="AI233" s="41" t="str">
        <f>IF(成就内容!Z16="","",INDEX($G$4:$G$178*成就内容!Z$125/SUM(成就内容!$D$125:$BZ$125),成就内容!Z72,1)-SUM(AI$224:AI232))</f>
        <v/>
      </c>
      <c r="AJ233" s="41">
        <f>IF(成就内容!AA16="","",INDEX($G$4:$G$178*成就内容!AA$125/SUM(成就内容!$D$125:$BZ$125),成就内容!AA72,1)-SUM(AJ$224:AJ232))</f>
        <v>0</v>
      </c>
      <c r="AK233" s="41">
        <f>IF(成就内容!AB16="","",INDEX($G$4:$G$178*成就内容!AB$125/SUM(成就内容!$D$125:$BZ$125),成就内容!AB72,1)-SUM(AK$224:AK232))</f>
        <v>0</v>
      </c>
      <c r="AL233" s="41">
        <f>IF(成就内容!AC16="","",INDEX($G$4:$G$178*成就内容!AC$125/SUM(成就内容!$D$125:$BZ$125),成就内容!AC72,1)-SUM(AL$224:AL232))</f>
        <v>0</v>
      </c>
      <c r="AM233" s="41">
        <f>IF(成就内容!AD16="","",INDEX($G$4:$G$178*成就内容!AD$125/SUM(成就内容!$D$125:$BZ$125),成就内容!AD72,1)-SUM(AM$224:AM232))</f>
        <v>0</v>
      </c>
      <c r="AN233" s="41">
        <f>IF(成就内容!AE16="","",INDEX($G$4:$G$178*成就内容!AE$125/SUM(成就内容!$D$125:$BZ$125),成就内容!AE72,1)-SUM(AN$224:AN232))</f>
        <v>0</v>
      </c>
      <c r="AO233" s="41">
        <f>IF(成就内容!AF16="","",INDEX($G$4:$G$178*成就内容!AF$125/SUM(成就内容!$D$125:$BZ$125),成就内容!AF72,1)-SUM(AO$224:AO232))</f>
        <v>0</v>
      </c>
      <c r="AP233" s="41">
        <f>IF(成就内容!AG16="","",INDEX($G$4:$G$178*成就内容!AG$125/SUM(成就内容!$D$125:$BZ$125),成就内容!AG72,1)-SUM(AP$224:AP232))</f>
        <v>0</v>
      </c>
      <c r="AQ233" s="41">
        <f>IF(成就内容!AH16="","",INDEX($G$4:$G$178*成就内容!AH$125/SUM(成就内容!$D$125:$BZ$125),成就内容!AH72,1)-SUM(AQ$224:AQ232))</f>
        <v>0</v>
      </c>
      <c r="AR233" s="41">
        <f>IF(成就内容!AI16="","",INDEX($G$4:$G$178*成就内容!AI$125/SUM(成就内容!$D$125:$BZ$125),成就内容!AI72,1)-SUM(AR$224:AR232))</f>
        <v>0</v>
      </c>
      <c r="AS233" s="41">
        <f>IF(成就内容!AJ16="","",INDEX($G$4:$G$178*成就内容!AJ$125/SUM(成就内容!$D$125:$BZ$125),成就内容!AJ72,1)-SUM(AS$224:AS232))</f>
        <v>0</v>
      </c>
      <c r="AT233" s="41" t="str">
        <f>IF(成就内容!AK16="","",INDEX($G$4:$G$178*成就内容!AK$125/SUM(成就内容!$D$125:$BZ$125),成就内容!AK72,1)-SUM(AT$224:AT232))</f>
        <v/>
      </c>
      <c r="AU233" s="41" t="str">
        <f>IF(成就内容!AL16="","",INDEX($G$4:$G$178*成就内容!AL$125/SUM(成就内容!$D$125:$BZ$125),成就内容!AL72,1)-SUM(AU$224:AU232))</f>
        <v/>
      </c>
      <c r="AV233" s="41">
        <f>IF(成就内容!AM16="","",INDEX($G$4:$G$178*成就内容!AM$125/SUM(成就内容!$D$125:$BZ$125),成就内容!AM72,1)-SUM(AV$224:AV232))</f>
        <v>0</v>
      </c>
      <c r="AW233" s="41">
        <f>IF(成就内容!AN16="","",INDEX($G$4:$G$178*成就内容!AN$125/SUM(成就内容!$D$125:$BZ$125),成就内容!AN72,1)-SUM(AW$224:AW232))</f>
        <v>0</v>
      </c>
      <c r="AX233" s="41">
        <f>IF(成就内容!AO16="","",INDEX($G$4:$G$178*成就内容!AO$125/SUM(成就内容!$D$125:$BZ$125),成就内容!AO72,1)-SUM(AX$224:AX232))</f>
        <v>0</v>
      </c>
      <c r="AY233" s="41">
        <f>IF(成就内容!AP16="","",INDEX($G$4:$G$178*成就内容!AP$125/SUM(成就内容!$D$125:$BZ$125),成就内容!AP72,1)-SUM(AY$224:AY232))</f>
        <v>0</v>
      </c>
      <c r="AZ233" s="41">
        <f>IF(成就内容!AQ16="","",INDEX($G$4:$G$178*成就内容!AQ$125/SUM(成就内容!$D$125:$BZ$125),成就内容!AQ72,1)-SUM(AZ$224:AZ232))</f>
        <v>0</v>
      </c>
      <c r="BA233" s="41">
        <f>IF(成就内容!AR16="","",INDEX($G$4:$G$178*成就内容!AR$125/SUM(成就内容!$D$125:$BZ$125),成就内容!AR72,1)-SUM(BA$224:BA232))</f>
        <v>0</v>
      </c>
      <c r="BB233" s="41">
        <f>IF(成就内容!AS16="","",INDEX($G$4:$G$178*成就内容!AS$125/SUM(成就内容!$D$125:$BZ$125),成就内容!AS72,1)-SUM(BB$224:BB232))</f>
        <v>0</v>
      </c>
      <c r="BC233" s="41">
        <f>IF(成就内容!AT16="","",INDEX($G$4:$G$178*成就内容!AT$125/SUM(成就内容!$D$125:$BZ$125),成就内容!AT72,1)-SUM(BC$224:BC232))</f>
        <v>0</v>
      </c>
      <c r="BD233" s="41">
        <f>IF(成就内容!AU16="","",INDEX($G$4:$G$178*成就内容!AU$125/SUM(成就内容!$D$125:$BZ$125),成就内容!AU72,1)-SUM(BD$224:BD232))</f>
        <v>0</v>
      </c>
      <c r="BE233" s="41">
        <f>IF(成就内容!AV16="","",INDEX($G$4:$G$178*成就内容!AV$125/SUM(成就内容!$D$125:$BZ$125),成就内容!AV72,1)-SUM(BE$224:BE232))</f>
        <v>1461538.4615384615</v>
      </c>
      <c r="BF233" s="41">
        <f>IF(成就内容!AW16="","",INDEX($G$4:$G$178*成就内容!AW$125/SUM(成就内容!$D$125:$BZ$125),成就内容!AW72,1)-SUM(BF$224:BF232))</f>
        <v>0</v>
      </c>
      <c r="BG233" s="41">
        <f>IF(成就内容!AX16="","",INDEX($G$4:$G$178*成就内容!AX$125/SUM(成就内容!$D$125:$BZ$125),成就内容!AX72,1)-SUM(BG$224:BG232))</f>
        <v>0</v>
      </c>
      <c r="BH233" s="41">
        <f>IF(成就内容!AY16="","",INDEX($G$4:$G$178*成就内容!AY$125/SUM(成就内容!$D$125:$BZ$125),成就内容!AY72,1)-SUM(BH$224:BH232))</f>
        <v>0</v>
      </c>
      <c r="BI233" s="41">
        <f>IF(成就内容!AZ16="","",INDEX($G$4:$G$178*成就内容!AZ$125/SUM(成就内容!$D$125:$BZ$125),成就内容!AZ72,1)-SUM(BI$224:BI232))</f>
        <v>0</v>
      </c>
      <c r="BJ233" s="41">
        <f>IF(成就内容!BA16="","",INDEX($G$4:$G$178*成就内容!BA$125/SUM(成就内容!$D$125:$BZ$125),成就内容!BA72,1)-SUM(BJ$224:BJ232))</f>
        <v>0</v>
      </c>
      <c r="BK233" s="41">
        <f>IF(成就内容!BB16="","",INDEX($G$4:$G$178*成就内容!BB$125/SUM(成就内容!$D$125:$BZ$125),成就内容!BB72,1)-SUM(BK$224:BK232))</f>
        <v>20512820.51282052</v>
      </c>
      <c r="BL233" s="41">
        <f>IF(成就内容!BC16="","",INDEX($G$4:$G$178*成就内容!BC$125/SUM(成就内容!$D$125:$BZ$125),成就内容!BC72,1)-SUM(BL$224:BL232))</f>
        <v>0</v>
      </c>
      <c r="BM233" s="41">
        <f>IF(成就内容!BD16="","",INDEX($G$4:$G$178*成就内容!BD$125/SUM(成就内容!$D$125:$BZ$125),成就内容!BD72,1)-SUM(BM$224:BM232))</f>
        <v>0</v>
      </c>
      <c r="BN233" s="41">
        <f>IF(成就内容!BE16="","",INDEX($G$4:$G$178*成就内容!BE$125/SUM(成就内容!$D$125:$BZ$125),成就内容!BE72,1)-SUM(BN$224:BN232))</f>
        <v>0</v>
      </c>
      <c r="BO233" s="41">
        <f>IF(成就内容!BF16="","",INDEX($G$4:$G$178*成就内容!BF$125/SUM(成就内容!$D$125:$BZ$125),成就内容!BF72,1)-SUM(BO$224:BO232))</f>
        <v>0</v>
      </c>
      <c r="BP233" s="41">
        <f>IF(成就内容!BG16="","",INDEX($G$4:$G$178*成就内容!BG$125/SUM(成就内容!$D$125:$BZ$125),成就内容!BG72,1)-SUM(BP$224:BP232))</f>
        <v>0</v>
      </c>
      <c r="BQ233" s="41">
        <f>IF(成就内容!BH16="","",INDEX($G$4:$G$178*成就内容!BH$125/SUM(成就内容!$D$125:$BZ$125),成就内容!BH72,1)-SUM(BQ$224:BQ232))</f>
        <v>20512820.51282052</v>
      </c>
      <c r="BR233" s="41" t="str">
        <f>IF(成就内容!BI16="","",INDEX($G$4:$G$178*成就内容!BI$125/SUM(成就内容!$D$125:$BZ$125),成就内容!BI72,1)-SUM(BR$224:BR232))</f>
        <v/>
      </c>
      <c r="BS233" s="41">
        <f>IF(成就内容!BJ16="","",INDEX($G$4:$G$178*成就内容!BJ$125/SUM(成就内容!$D$125:$BZ$125),成就内容!BJ72,1)-SUM(BS$224:BS232))</f>
        <v>0</v>
      </c>
      <c r="BT233" s="41">
        <f>IF(成就内容!BK16="","",INDEX($G$4:$G$178*成就内容!BK$125/SUM(成就内容!$D$125:$BZ$125),成就内容!BK72,1)-SUM(BT$224:BT232))</f>
        <v>0</v>
      </c>
      <c r="BU233" s="41">
        <f>IF(成就内容!BL16="","",INDEX($G$4:$G$178*成就内容!BL$125/SUM(成就内容!$D$125:$BZ$125),成就内容!BL72,1)-SUM(BU$224:BU232))</f>
        <v>0</v>
      </c>
      <c r="BV233" s="41">
        <f>IF(成就内容!BM16="","",INDEX($G$4:$G$178*成就内容!BM$125/SUM(成就内容!$D$125:$BZ$125),成就内容!BM72,1)-SUM(BV$224:BV232))</f>
        <v>0</v>
      </c>
      <c r="BW233" s="41">
        <f>IF(成就内容!BN16="","",INDEX($G$4:$G$178*成就内容!BN$125/SUM(成就内容!$D$125:$BZ$125),成就内容!BN72,1)-SUM(BW$224:BW232))</f>
        <v>0</v>
      </c>
      <c r="BX233" s="41">
        <f>IF(成就内容!BO16="","",INDEX($G$4:$G$178*成就内容!BO$125/SUM(成就内容!$D$125:$BZ$125),成就内容!BO72,1)-SUM(BX$224:BX232))</f>
        <v>0</v>
      </c>
      <c r="BY233" s="41">
        <f>IF(成就内容!BP16="","",INDEX($G$4:$G$178*成就内容!BP$125/SUM(成就内容!$D$125:$BZ$125),成就内容!BP72,1)-SUM(BY$224:BY232))</f>
        <v>0</v>
      </c>
      <c r="BZ233" s="41">
        <f>IF(成就内容!BQ16="","",INDEX($G$4:$G$178*成就内容!BQ$125/SUM(成就内容!$D$125:$BZ$125),成就内容!BQ72,1)-SUM(BZ$224:BZ232))</f>
        <v>0</v>
      </c>
      <c r="CA233" s="41">
        <f>IF(成就内容!BR16="","",INDEX($G$4:$G$178*成就内容!BR$125/SUM(成就内容!$D$125:$BZ$125),成就内容!BR72,1)-SUM(CA$224:CA232))</f>
        <v>0</v>
      </c>
      <c r="CB233" s="41">
        <f>IF(成就内容!BS16="","",INDEX($G$4:$G$178*成就内容!BS$125/SUM(成就内容!$D$125:$BZ$125),成就内容!BS72,1)-SUM(CB$224:CB232))</f>
        <v>0</v>
      </c>
      <c r="CC233" s="41">
        <f>IF(成就内容!BT16="","",INDEX($G$4:$G$178*成就内容!BT$125/SUM(成就内容!$D$125:$BZ$125),成就内容!BT72,1)-SUM(CC$224:CC232))</f>
        <v>0</v>
      </c>
      <c r="CD233" s="41">
        <f>IF(成就内容!BU16="","",INDEX($G$4:$G$178*成就内容!BU$125/SUM(成就内容!$D$125:$BZ$125),成就内容!BU72,1)-SUM(CD$224:CD232))</f>
        <v>0</v>
      </c>
      <c r="CE233" s="41" t="str">
        <f>IF(成就内容!BV16="","",INDEX($G$4:$G$178*成就内容!BV$125/SUM(成就内容!$D$125:$BZ$125),成就内容!BV72,1)-SUM(CE$224:CE232))</f>
        <v/>
      </c>
      <c r="CF233" s="41">
        <f>IF(成就内容!BW16="","",INDEX($G$4:$G$178*成就内容!BW$125/SUM(成就内容!$D$125:$BZ$125),成就内容!BW72,1)-SUM(CF$224:CF232))</f>
        <v>0</v>
      </c>
      <c r="CG233" s="41">
        <f>IF(成就内容!BX16="","",INDEX($G$4:$G$178*成就内容!BX$125/SUM(成就内容!$D$125:$BZ$125),成就内容!BX72,1)-SUM(CG$224:CG232))</f>
        <v>0</v>
      </c>
      <c r="CH233" s="41">
        <f>IF(成就内容!BY16="","",INDEX($G$4:$G$178*成就内容!BY$125/SUM(成就内容!$D$125:$BZ$125),成就内容!BY72,1)-SUM(CH$224:CH232))</f>
        <v>0</v>
      </c>
      <c r="CI233" s="41">
        <f>IF(成就内容!BZ16="","",INDEX($G$4:$G$178*成就内容!BZ$125/SUM(成就内容!$D$125:$BZ$125),成就内容!BZ72,1)-SUM(CI$224:CI232))</f>
        <v>0</v>
      </c>
      <c r="CM233" s="43">
        <v>10</v>
      </c>
      <c r="CN233" s="41">
        <f>IF(M233="","",IF(成就内容!D$125&lt;&gt;"",MAX(ROUNDUP(SMALL(M$224:M$273,$L233)/10000,0)*10000,0),0))</f>
        <v>0</v>
      </c>
      <c r="CO233" s="41" t="str">
        <f>IF(N233="","",IF(成就内容!E$125&lt;&gt;"",MAX(ROUNDUP(SMALL(N$224:N$273,$L233)/10000,0)*10000,0),0))</f>
        <v/>
      </c>
      <c r="CP233" s="41">
        <f>IF(O233="","",IF(成就内容!F$125&lt;&gt;"",MAX(ROUNDUP(SMALL(O$224:O$273,$L233)/10000,0)*10000,0),0))</f>
        <v>0</v>
      </c>
      <c r="CQ233" s="41" t="str">
        <f>IF(P233="","",IF(成就内容!G$125&lt;&gt;"",MAX(ROUNDUP(SMALL(P$224:P$273,$L233)/10000,0)*10000,0),0))</f>
        <v/>
      </c>
      <c r="CR233" s="41">
        <f>IF(Q233="","",IF(成就内容!H$125&lt;&gt;"",MAX(ROUNDUP(SMALL(Q$224:Q$273,$L233)/10000,0)*10000,0),0))</f>
        <v>0</v>
      </c>
      <c r="CS233" s="41">
        <f>IF(R233="","",IF(成就内容!I$125&lt;&gt;"",MAX(ROUNDUP(SMALL(R$224:R$273,$L233)/10000,0)*10000,0),0))</f>
        <v>0</v>
      </c>
      <c r="CT233" s="41">
        <f>IF(S233="","",IF(成就内容!J$125&lt;&gt;"",MAX(ROUNDUP(SMALL(S$224:S$273,$L233)/10000,0)*10000,0),0))</f>
        <v>0</v>
      </c>
      <c r="CU233" s="41">
        <f>IF(T233="","",IF(成就内容!K$125&lt;&gt;"",MAX(ROUNDUP(SMALL(T$224:T$273,$L233)/10000,0)*10000,0),0))</f>
        <v>0</v>
      </c>
      <c r="CV233" s="41">
        <f>IF(U233="","",IF(成就内容!L$125&lt;&gt;"",MAX(ROUNDUP(SMALL(U$224:U$273,$L233)/10000,0)*10000,0),0))</f>
        <v>0</v>
      </c>
      <c r="CW233" s="41">
        <f>IF(V233="","",IF(成就内容!M$125&lt;&gt;"",MAX(ROUNDUP(SMALL(V$224:V$273,$L233)/10000,0)*10000,0),0))</f>
        <v>0</v>
      </c>
      <c r="CX233" s="41">
        <f>IF(W233="","",IF(成就内容!N$125&lt;&gt;"",MAX(ROUNDUP(SMALL(W$224:W$273,$L233)/10000,0)*10000,0),0))</f>
        <v>20520000</v>
      </c>
      <c r="CY233" s="41">
        <f>IF(X233="","",IF(成就内容!O$125&lt;&gt;"",MAX(ROUNDUP(SMALL(X$224:X$273,$L233)/10000,0)*10000,0),0))</f>
        <v>0</v>
      </c>
      <c r="CZ233" s="41">
        <f>IF(Y233="","",IF(成就内容!P$125&lt;&gt;"",MAX(ROUNDUP(SMALL(Y$224:Y$273,$L233)/10000,0)*10000,0),0))</f>
        <v>0</v>
      </c>
      <c r="DA233" s="41">
        <f>IF(Z233="","",IF(成就内容!Q$125&lt;&gt;"",MAX(ROUNDUP(SMALL(Z$224:Z$273,$L233)/10000,0)*10000,0),0))</f>
        <v>0</v>
      </c>
      <c r="DB233" s="41">
        <f>IF(AA233="","",IF(成就内容!R$125&lt;&gt;"",MAX(ROUNDUP(SMALL(AA$224:AA$273,$L233)/10000,0)*10000,0),0))</f>
        <v>0</v>
      </c>
      <c r="DC233" s="41">
        <f>IF(AB233="","",IF(成就内容!S$125&lt;&gt;"",MAX(ROUNDUP(SMALL(AB$224:AB$273,$L233)/10000,0)*10000,0),0))</f>
        <v>0</v>
      </c>
      <c r="DD233" s="41">
        <f>IF(AC233="","",IF(成就内容!T$125&lt;&gt;"",MAX(ROUNDUP(SMALL(AC$224:AC$273,$L233)/10000,0)*10000,0),0))</f>
        <v>0</v>
      </c>
      <c r="DE233" s="41">
        <f>IF(AD233="","",IF(成就内容!U$125&lt;&gt;"",MAX(ROUNDUP(SMALL(AD$224:AD$273,$L233)/10000,0)*10000,0),0))</f>
        <v>0</v>
      </c>
      <c r="DF233" s="41">
        <f>IF(AE233="","",IF(成就内容!V$125&lt;&gt;"",MAX(ROUNDUP(SMALL(AE$224:AE$273,$L233)/10000,0)*10000,0),0))</f>
        <v>0</v>
      </c>
      <c r="DG233" s="41">
        <f>IF(AF233="","",IF(成就内容!W$125&lt;&gt;"",MAX(ROUNDUP(SMALL(AF$224:AF$273,$L233)/10000,0)*10000,0),0))</f>
        <v>20520000</v>
      </c>
      <c r="DH233" s="41">
        <f>IF(AG233="","",IF(成就内容!X$125&lt;&gt;"",MAX(ROUNDUP(SMALL(AG$224:AG$273,$L233)/10000,0)*10000,0),0))</f>
        <v>0</v>
      </c>
      <c r="DI233" s="41">
        <f>IF(AH233="","",IF(成就内容!Y$125&lt;&gt;"",MAX(ROUNDUP(SMALL(AH$224:AH$273,$L233)/10000,0)*10000,0),0))</f>
        <v>0</v>
      </c>
      <c r="DJ233" s="41" t="str">
        <f>IF(AI233="","",IF(成就内容!Z$125&lt;&gt;"",MAX(ROUNDUP(SMALL(AI$224:AI$273,$L233)/10000,0)*10000,0),0))</f>
        <v/>
      </c>
      <c r="DK233" s="41">
        <f>IF(AJ233="","",IF(成就内容!AA$125&lt;&gt;"",MAX(ROUNDUP(SMALL(AJ$224:AJ$273,$L233)/10000,0)*10000,0),0))</f>
        <v>0</v>
      </c>
      <c r="DL233" s="41">
        <f>IF(AK233="","",IF(成就内容!AB$125&lt;&gt;"",MAX(ROUNDUP(SMALL(AK$224:AK$273,$L233)/10000,0)*10000,0),0))</f>
        <v>0</v>
      </c>
      <c r="DM233" s="41">
        <f>IF(AL233="","",IF(成就内容!AC$125&lt;&gt;"",MAX(ROUNDUP(SMALL(AL$224:AL$273,$L233)/10000,0)*10000,0),0))</f>
        <v>0</v>
      </c>
      <c r="DN233" s="41">
        <f>IF(AM233="","",IF(成就内容!AD$125&lt;&gt;"",MAX(ROUNDUP(SMALL(AM$224:AM$273,$L233)/10000,0)*10000,0),0))</f>
        <v>0</v>
      </c>
      <c r="DO233" s="41">
        <f>IF(AN233="","",IF(成就内容!AE$125&lt;&gt;"",MAX(ROUNDUP(SMALL(AN$224:AN$273,$L233)/10000,0)*10000,0),0))</f>
        <v>0</v>
      </c>
      <c r="DP233" s="41">
        <f>IF(AO233="","",IF(成就内容!AF$125&lt;&gt;"",MAX(ROUNDUP(SMALL(AO$224:AO$273,$L233)/10000,0)*10000,0),0))</f>
        <v>0</v>
      </c>
      <c r="DQ233" s="41">
        <f>IF(AP233="","",IF(成就内容!AG$125&lt;&gt;"",MAX(ROUNDUP(SMALL(AP$224:AP$273,$L233)/10000,0)*10000,0),0))</f>
        <v>0</v>
      </c>
      <c r="DR233" s="41">
        <f>IF(AQ233="","",IF(成就内容!AH$125&lt;&gt;"",MAX(ROUNDUP(SMALL(AQ$224:AQ$273,$L233)/10000,0)*10000,0),0))</f>
        <v>0</v>
      </c>
      <c r="DS233" s="41">
        <f>IF(AR233="","",IF(成就内容!AI$125&lt;&gt;"",MAX(ROUNDUP(SMALL(AR$224:AR$273,$L233)/10000,0)*10000,0),0))</f>
        <v>0</v>
      </c>
      <c r="DT233" s="41">
        <f>IF(AS233="","",IF(成就内容!AJ$125&lt;&gt;"",MAX(ROUNDUP(SMALL(AS$224:AS$273,$L233)/10000,0)*10000,0),0))</f>
        <v>0</v>
      </c>
      <c r="DU233" s="41" t="str">
        <f>IF(AT233="","",IF(成就内容!AK$125&lt;&gt;"",MAX(ROUNDUP(SMALL(AT$224:AT$273,$L233)/10000,0)*10000,0),0))</f>
        <v/>
      </c>
      <c r="DV233" s="41" t="str">
        <f>IF(AU233="","",IF(成就内容!AL$125&lt;&gt;"",MAX(ROUNDUP(SMALL(AU$224:AU$273,$L233)/10000,0)*10000,0),0))</f>
        <v/>
      </c>
      <c r="DW233" s="41">
        <f>IF(AV233="","",IF(成就内容!AM$125&lt;&gt;"",MAX(ROUNDUP(SMALL(AV$224:AV$273,$L233)/10000,0)*10000,0),0))</f>
        <v>0</v>
      </c>
      <c r="DX233" s="41">
        <f>IF(AW233="","",IF(成就内容!AN$125&lt;&gt;"",MAX(ROUNDUP(SMALL(AW$224:AW$273,$L233)/10000,0)*10000,0),0))</f>
        <v>0</v>
      </c>
      <c r="DY233" s="41">
        <f>IF(AX233="","",IF(成就内容!AO$125&lt;&gt;"",MAX(ROUNDUP(SMALL(AX$224:AX$273,$L233)/10000,0)*10000,0),0))</f>
        <v>0</v>
      </c>
      <c r="DZ233" s="41">
        <f>IF(AY233="","",IF(成就内容!AP$125&lt;&gt;"",MAX(ROUNDUP(SMALL(AY$224:AY$273,$L233)/10000,0)*10000,0),0))</f>
        <v>0</v>
      </c>
      <c r="EA233" s="41">
        <f>IF(AZ233="","",IF(成就内容!AQ$125&lt;&gt;"",MAX(ROUNDUP(SMALL(AZ$224:AZ$273,$L233)/10000,0)*10000,0),0))</f>
        <v>0</v>
      </c>
      <c r="EB233" s="41">
        <f>IF(BA233="","",IF(成就内容!AR$125&lt;&gt;"",MAX(ROUNDUP(SMALL(BA$224:BA$273,$L233)/10000,0)*10000,0),0))</f>
        <v>0</v>
      </c>
      <c r="EC233" s="41">
        <f>IF(BB233="","",IF(成就内容!AS$125&lt;&gt;"",MAX(ROUNDUP(SMALL(BB$224:BB$273,$L233)/10000,0)*10000,0),0))</f>
        <v>0</v>
      </c>
      <c r="ED233" s="41">
        <f>IF(BC233="","",IF(成就内容!AT$125&lt;&gt;"",MAX(ROUNDUP(SMALL(BC$224:BC$273,$L233)/10000,0)*10000,0),0))</f>
        <v>0</v>
      </c>
      <c r="EE233" s="41">
        <f>IF(BD233="","",IF(成就内容!AU$125&lt;&gt;"",MAX(ROUNDUP(SMALL(BD$224:BD$273,$L233)/10000,0)*10000,0),0))</f>
        <v>0</v>
      </c>
      <c r="EF233" s="41">
        <f>IF(BE233="","",IF(成就内容!AV$125&lt;&gt;"",MAX(ROUNDUP(SMALL(BE$224:BE$273,$L233)/10000,0)*10000,0),0))</f>
        <v>1470000</v>
      </c>
      <c r="EG233" s="41">
        <f>IF(BF233="","",IF(成就内容!AW$125&lt;&gt;"",MAX(ROUNDUP(SMALL(BF$224:BF$273,$L233)/10000,0)*10000,0),0))</f>
        <v>0</v>
      </c>
      <c r="EH233" s="41">
        <f>IF(BG233="","",IF(成就内容!AX$125&lt;&gt;"",MAX(ROUNDUP(SMALL(BG$224:BG$273,$L233)/10000,0)*10000,0),0))</f>
        <v>0</v>
      </c>
      <c r="EI233" s="41">
        <f>IF(BH233="","",IF(成就内容!AY$125&lt;&gt;"",MAX(ROUNDUP(SMALL(BH$224:BH$273,$L233)/10000,0)*10000,0),0))</f>
        <v>0</v>
      </c>
      <c r="EJ233" s="41">
        <f>IF(BI233="","",IF(成就内容!AZ$125&lt;&gt;"",MAX(ROUNDUP(SMALL(BI$224:BI$273,$L233)/10000,0)*10000,0),0))</f>
        <v>0</v>
      </c>
      <c r="EK233" s="41">
        <f>IF(BJ233="","",IF(成就内容!BA$125&lt;&gt;"",MAX(ROUNDUP(SMALL(BJ$224:BJ$273,$L233)/10000,0)*10000,0),0))</f>
        <v>0</v>
      </c>
      <c r="EL233" s="41">
        <f>IF(BK233="","",IF(成就内容!BB$125&lt;&gt;"",MAX(ROUNDUP(SMALL(BK$224:BK$273,$L233)/10000,0)*10000,0),0))</f>
        <v>20520000</v>
      </c>
      <c r="EM233" s="41">
        <f>IF(BL233="","",IF(成就内容!BC$125&lt;&gt;"",MAX(ROUNDUP(SMALL(BL$224:BL$273,$L233)/10000,0)*10000,0),0))</f>
        <v>0</v>
      </c>
      <c r="EN233" s="41">
        <f>IF(BM233="","",IF(成就内容!BD$125&lt;&gt;"",MAX(ROUNDUP(SMALL(BM$224:BM$273,$L233)/10000,0)*10000,0),0))</f>
        <v>0</v>
      </c>
      <c r="EO233" s="41">
        <f>IF(BN233="","",IF(成就内容!BE$125&lt;&gt;"",MAX(ROUNDUP(SMALL(BN$224:BN$273,$L233)/10000,0)*10000,0),0))</f>
        <v>0</v>
      </c>
      <c r="EP233" s="41">
        <f>IF(BO233="","",IF(成就内容!BF$125&lt;&gt;"",MAX(ROUNDUP(SMALL(BO$224:BO$273,$L233)/10000,0)*10000,0),0))</f>
        <v>0</v>
      </c>
      <c r="EQ233" s="41">
        <f>IF(BP233="","",IF(成就内容!BG$125&lt;&gt;"",MAX(ROUNDUP(SMALL(BP$224:BP$273,$L233)/10000,0)*10000,0),0))</f>
        <v>0</v>
      </c>
      <c r="ER233" s="41">
        <f>IF(BQ233="","",IF(成就内容!BH$125&lt;&gt;"",MAX(ROUNDUP(SMALL(BQ$224:BQ$273,$L233)/10000,0)*10000,0),0))</f>
        <v>20520000</v>
      </c>
      <c r="ES233" s="41" t="str">
        <f>IF(BR233="","",IF(成就内容!BI$125&lt;&gt;"",MAX(ROUNDUP(SMALL(BR$224:BR$273,$L233)/10000,0)*10000,0),0))</f>
        <v/>
      </c>
      <c r="ET233" s="41">
        <f>IF(BS233="","",IF(成就内容!BJ$125&lt;&gt;"",MAX(ROUNDUP(SMALL(BS$224:BS$273,$L233)/10000,0)*10000,0),0))</f>
        <v>0</v>
      </c>
      <c r="EU233" s="41">
        <f>IF(BT233="","",IF(成就内容!BK$125&lt;&gt;"",MAX(ROUNDUP(SMALL(BT$224:BT$273,$L233)/10000,0)*10000,0),0))</f>
        <v>0</v>
      </c>
      <c r="EV233" s="41">
        <f>IF(BU233="","",IF(成就内容!BL$125&lt;&gt;"",MAX(ROUNDUP(SMALL(BU$224:BU$273,$L233)/10000,0)*10000,0),0))</f>
        <v>0</v>
      </c>
      <c r="EW233" s="41">
        <f>IF(BV233="","",IF(成就内容!BM$125&lt;&gt;"",MAX(ROUNDUP(SMALL(BV$224:BV$273,$L233)/10000,0)*10000,0),0))</f>
        <v>0</v>
      </c>
      <c r="EX233" s="41">
        <f>IF(BW233="","",IF(成就内容!BN$125&lt;&gt;"",MAX(ROUNDUP(SMALL(BW$224:BW$273,$L233)/10000,0)*10000,0),0))</f>
        <v>0</v>
      </c>
      <c r="EY233" s="41">
        <f>IF(BX233="","",IF(成就内容!BO$125&lt;&gt;"",MAX(ROUNDUP(SMALL(BX$224:BX$273,$L233)/10000,0)*10000,0),0))</f>
        <v>0</v>
      </c>
      <c r="EZ233" s="41">
        <f>IF(BY233="","",IF(成就内容!BP$125&lt;&gt;"",MAX(ROUNDUP(SMALL(BY$224:BY$273,$L233)/10000,0)*10000,0),0))</f>
        <v>0</v>
      </c>
      <c r="FA233" s="41">
        <f>IF(BZ233="","",IF(成就内容!BQ$125&lt;&gt;"",MAX(ROUNDUP(SMALL(BZ$224:BZ$273,$L233)/10000,0)*10000,0),0))</f>
        <v>0</v>
      </c>
      <c r="FB233" s="41">
        <f>IF(CA233="","",IF(成就内容!BR$125&lt;&gt;"",MAX(ROUNDUP(SMALL(CA$224:CA$273,$L233)/10000,0)*10000,0),0))</f>
        <v>0</v>
      </c>
      <c r="FC233" s="41">
        <f>IF(CB233="","",IF(成就内容!BS$125&lt;&gt;"",MAX(ROUNDUP(SMALL(CB$224:CB$273,$L233)/10000,0)*10000,0),0))</f>
        <v>0</v>
      </c>
      <c r="FD233" s="41">
        <f>IF(CC233="","",IF(成就内容!BT$125&lt;&gt;"",MAX(ROUNDUP(SMALL(CC$224:CC$273,$L233)/10000,0)*10000,0),0))</f>
        <v>0</v>
      </c>
      <c r="FE233" s="41">
        <f>IF(CD233="","",IF(成就内容!BU$125&lt;&gt;"",MAX(ROUNDUP(SMALL(CD$224:CD$273,$L233)/10000,0)*10000,0),0))</f>
        <v>0</v>
      </c>
      <c r="FF233" s="41" t="str">
        <f>IF(CE233="","",IF(成就内容!BV$125&lt;&gt;"",MAX(ROUNDUP(SMALL(CE$224:CE$273,$L233)/10000,0)*10000,0),0))</f>
        <v/>
      </c>
      <c r="FG233" s="41">
        <f>IF(CF233="","",IF(成就内容!BW$125&lt;&gt;"",MAX(ROUNDUP(SMALL(CF$224:CF$273,$L233)/10000,0)*10000,0),0))</f>
        <v>0</v>
      </c>
      <c r="FH233" s="41">
        <f>IF(CG233="","",IF(成就内容!BX$125&lt;&gt;"",MAX(ROUNDUP(SMALL(CG$224:CG$273,$L233)/10000,0)*10000,0),0))</f>
        <v>0</v>
      </c>
      <c r="FI233" s="41">
        <f>IF(CH233="","",IF(成就内容!BY$125&lt;&gt;"",MAX(ROUNDUP(SMALL(CH$224:CH$273,$L233)/10000,0)*10000,0),0))</f>
        <v>0</v>
      </c>
      <c r="FJ233" s="41">
        <f>IF(CI233="","",IF(成就内容!BZ$125&lt;&gt;"",MAX(ROUNDUP(SMALL(CI$224:CI$273,$L233)/10000,0)*10000,0),0))</f>
        <v>0</v>
      </c>
    </row>
    <row r="234" spans="12:166" x14ac:dyDescent="0.15">
      <c r="L234" s="25">
        <v>11</v>
      </c>
      <c r="M234" s="41">
        <f>IF(成就内容!D17="","",INDEX($G$4:$G$178*成就内容!D$125/SUM(成就内容!$D$125:$BZ$125),成就内容!D73,1)-SUM(M$224:M233))</f>
        <v>0</v>
      </c>
      <c r="N234" s="41" t="str">
        <f>IF(成就内容!E17="","",INDEX($G$4:$G$178*成就内容!E$125/SUM(成就内容!$D$125:$BZ$125),成就内容!E73,1)-SUM(N$224:N233))</f>
        <v/>
      </c>
      <c r="O234" s="41">
        <f>IF(成就内容!F17="","",INDEX($G$4:$G$178*成就内容!F$125/SUM(成就内容!$D$125:$BZ$125),成就内容!F73,1)-SUM(O$224:O233))</f>
        <v>0</v>
      </c>
      <c r="P234" s="41" t="str">
        <f>IF(成就内容!G17="","",INDEX($G$4:$G$178*成就内容!G$125/SUM(成就内容!$D$125:$BZ$125),成就内容!G73,1)-SUM(P$224:P233))</f>
        <v/>
      </c>
      <c r="Q234" s="41">
        <f>IF(成就内容!H17="","",INDEX($G$4:$G$178*成就内容!H$125/SUM(成就内容!$D$125:$BZ$125),成就内容!H73,1)-SUM(Q$224:Q233))</f>
        <v>0</v>
      </c>
      <c r="R234" s="41">
        <f>IF(成就内容!I17="","",INDEX($G$4:$G$178*成就内容!I$125/SUM(成就内容!$D$125:$BZ$125),成就内容!I73,1)-SUM(R$224:R233))</f>
        <v>0</v>
      </c>
      <c r="S234" s="41">
        <f>IF(成就内容!J17="","",INDEX($G$4:$G$178*成就内容!J$125/SUM(成就内容!$D$125:$BZ$125),成就内容!J73,1)-SUM(S$224:S233))</f>
        <v>0</v>
      </c>
      <c r="T234" s="41">
        <f>IF(成就内容!K17="","",INDEX($G$4:$G$178*成就内容!K$125/SUM(成就内容!$D$125:$BZ$125),成就内容!K73,1)-SUM(T$224:T233))</f>
        <v>0</v>
      </c>
      <c r="U234" s="41">
        <f>IF(成就内容!L17="","",INDEX($G$4:$G$178*成就内容!L$125/SUM(成就内容!$D$125:$BZ$125),成就内容!L73,1)-SUM(U$224:U233))</f>
        <v>0</v>
      </c>
      <c r="V234" s="41">
        <f>IF(成就内容!M17="","",INDEX($G$4:$G$178*成就内容!M$125/SUM(成就内容!$D$125:$BZ$125),成就内容!M73,1)-SUM(V$224:V233))</f>
        <v>0</v>
      </c>
      <c r="W234" s="41">
        <f>IF(成就内容!N17="","",INDEX($G$4:$G$178*成就内容!N$125/SUM(成就内容!$D$125:$BZ$125),成就内容!N73,1)-SUM(W$224:W233))</f>
        <v>20512820.512820527</v>
      </c>
      <c r="X234" s="41">
        <f>IF(成就内容!O17="","",INDEX($G$4:$G$178*成就内容!O$125/SUM(成就内容!$D$125:$BZ$125),成就内容!O73,1)-SUM(X$224:X233))</f>
        <v>0</v>
      </c>
      <c r="Y234" s="41">
        <f>IF(成就内容!P17="","",INDEX($G$4:$G$178*成就内容!P$125/SUM(成就内容!$D$125:$BZ$125),成就内容!P73,1)-SUM(Y$224:Y233))</f>
        <v>0</v>
      </c>
      <c r="Z234" s="41">
        <f>IF(成就内容!Q17="","",INDEX($G$4:$G$178*成就内容!Q$125/SUM(成就内容!$D$125:$BZ$125),成就内容!Q73,1)-SUM(Z$224:Z233))</f>
        <v>0</v>
      </c>
      <c r="AA234" s="41">
        <f>IF(成就内容!R17="","",INDEX($G$4:$G$178*成就内容!R$125/SUM(成就内容!$D$125:$BZ$125),成就内容!R73,1)-SUM(AA$224:AA233))</f>
        <v>0</v>
      </c>
      <c r="AB234" s="41">
        <f>IF(成就内容!S17="","",INDEX($G$4:$G$178*成就内容!S$125/SUM(成就内容!$D$125:$BZ$125),成就内容!S73,1)-SUM(AB$224:AB233))</f>
        <v>0</v>
      </c>
      <c r="AC234" s="41">
        <f>IF(成就内容!T17="","",INDEX($G$4:$G$178*成就内容!T$125/SUM(成就内容!$D$125:$BZ$125),成就内容!T73,1)-SUM(AC$224:AC233))</f>
        <v>0</v>
      </c>
      <c r="AD234" s="41">
        <f>IF(成就内容!U17="","",INDEX($G$4:$G$178*成就内容!U$125/SUM(成就内容!$D$125:$BZ$125),成就内容!U73,1)-SUM(AD$224:AD233))</f>
        <v>0</v>
      </c>
      <c r="AE234" s="41">
        <f>IF(成就内容!V17="","",INDEX($G$4:$G$178*成就内容!V$125/SUM(成就内容!$D$125:$BZ$125),成就内容!V73,1)-SUM(AE$224:AE233))</f>
        <v>0</v>
      </c>
      <c r="AF234" s="41">
        <f>IF(成就内容!W17="","",INDEX($G$4:$G$178*成就内容!W$125/SUM(成就内容!$D$125:$BZ$125),成就内容!W73,1)-SUM(AF$224:AF233))</f>
        <v>20512820.512820527</v>
      </c>
      <c r="AG234" s="41">
        <f>IF(成就内容!X17="","",INDEX($G$4:$G$178*成就内容!X$125/SUM(成就内容!$D$125:$BZ$125),成就内容!X73,1)-SUM(AG$224:AG233))</f>
        <v>0</v>
      </c>
      <c r="AH234" s="41">
        <f>IF(成就内容!Y17="","",INDEX($G$4:$G$178*成就内容!Y$125/SUM(成就内容!$D$125:$BZ$125),成就内容!Y73,1)-SUM(AH$224:AH233))</f>
        <v>0</v>
      </c>
      <c r="AI234" s="41" t="str">
        <f>IF(成就内容!Z17="","",INDEX($G$4:$G$178*成就内容!Z$125/SUM(成就内容!$D$125:$BZ$125),成就内容!Z73,1)-SUM(AI$224:AI233))</f>
        <v/>
      </c>
      <c r="AJ234" s="41">
        <f>IF(成就内容!AA17="","",INDEX($G$4:$G$178*成就内容!AA$125/SUM(成就内容!$D$125:$BZ$125),成就内容!AA73,1)-SUM(AJ$224:AJ233))</f>
        <v>0</v>
      </c>
      <c r="AK234" s="41">
        <f>IF(成就内容!AB17="","",INDEX($G$4:$G$178*成就内容!AB$125/SUM(成就内容!$D$125:$BZ$125),成就内容!AB73,1)-SUM(AK$224:AK233))</f>
        <v>0</v>
      </c>
      <c r="AL234" s="41">
        <f>IF(成就内容!AC17="","",INDEX($G$4:$G$178*成就内容!AC$125/SUM(成就内容!$D$125:$BZ$125),成就内容!AC73,1)-SUM(AL$224:AL233))</f>
        <v>0</v>
      </c>
      <c r="AM234" s="41">
        <f>IF(成就内容!AD17="","",INDEX($G$4:$G$178*成就内容!AD$125/SUM(成就内容!$D$125:$BZ$125),成就内容!AD73,1)-SUM(AM$224:AM233))</f>
        <v>0</v>
      </c>
      <c r="AN234" s="41">
        <f>IF(成就内容!AE17="","",INDEX($G$4:$G$178*成就内容!AE$125/SUM(成就内容!$D$125:$BZ$125),成就内容!AE73,1)-SUM(AN$224:AN233))</f>
        <v>0</v>
      </c>
      <c r="AO234" s="41">
        <f>IF(成就内容!AF17="","",INDEX($G$4:$G$178*成就内容!AF$125/SUM(成就内容!$D$125:$BZ$125),成就内容!AF73,1)-SUM(AO$224:AO233))</f>
        <v>0</v>
      </c>
      <c r="AP234" s="41">
        <f>IF(成就内容!AG17="","",INDEX($G$4:$G$178*成就内容!AG$125/SUM(成就内容!$D$125:$BZ$125),成就内容!AG73,1)-SUM(AP$224:AP233))</f>
        <v>0</v>
      </c>
      <c r="AQ234" s="41">
        <f>IF(成就内容!AH17="","",INDEX($G$4:$G$178*成就内容!AH$125/SUM(成就内容!$D$125:$BZ$125),成就内容!AH73,1)-SUM(AQ$224:AQ233))</f>
        <v>0</v>
      </c>
      <c r="AR234" s="41">
        <f>IF(成就内容!AI17="","",INDEX($G$4:$G$178*成就内容!AI$125/SUM(成就内容!$D$125:$BZ$125),成就内容!AI73,1)-SUM(AR$224:AR233))</f>
        <v>0</v>
      </c>
      <c r="AS234" s="41">
        <f>IF(成就内容!AJ17="","",INDEX($G$4:$G$178*成就内容!AJ$125/SUM(成就内容!$D$125:$BZ$125),成就内容!AJ73,1)-SUM(AS$224:AS233))</f>
        <v>0</v>
      </c>
      <c r="AT234" s="41" t="str">
        <f>IF(成就内容!AK17="","",INDEX($G$4:$G$178*成就内容!AK$125/SUM(成就内容!$D$125:$BZ$125),成就内容!AK73,1)-SUM(AT$224:AT233))</f>
        <v/>
      </c>
      <c r="AU234" s="41" t="str">
        <f>IF(成就内容!AL17="","",INDEX($G$4:$G$178*成就内容!AL$125/SUM(成就内容!$D$125:$BZ$125),成就内容!AL73,1)-SUM(AU$224:AU233))</f>
        <v/>
      </c>
      <c r="AV234" s="41">
        <f>IF(成就内容!AM17="","",INDEX($G$4:$G$178*成就内容!AM$125/SUM(成就内容!$D$125:$BZ$125),成就内容!AM73,1)-SUM(AV$224:AV233))</f>
        <v>0</v>
      </c>
      <c r="AW234" s="41">
        <f>IF(成就内容!AN17="","",INDEX($G$4:$G$178*成就内容!AN$125/SUM(成就内容!$D$125:$BZ$125),成就内容!AN73,1)-SUM(AW$224:AW233))</f>
        <v>0</v>
      </c>
      <c r="AX234" s="41">
        <f>IF(成就内容!AO17="","",INDEX($G$4:$G$178*成就内容!AO$125/SUM(成就内容!$D$125:$BZ$125),成就内容!AO73,1)-SUM(AX$224:AX233))</f>
        <v>0</v>
      </c>
      <c r="AY234" s="41">
        <f>IF(成就内容!AP17="","",INDEX($G$4:$G$178*成就内容!AP$125/SUM(成就内容!$D$125:$BZ$125),成就内容!AP73,1)-SUM(AY$224:AY233))</f>
        <v>0</v>
      </c>
      <c r="AZ234" s="41">
        <f>IF(成就内容!AQ17="","",INDEX($G$4:$G$178*成就内容!AQ$125/SUM(成就内容!$D$125:$BZ$125),成就内容!AQ73,1)-SUM(AZ$224:AZ233))</f>
        <v>0</v>
      </c>
      <c r="BA234" s="41">
        <f>IF(成就内容!AR17="","",INDEX($G$4:$G$178*成就内容!AR$125/SUM(成就内容!$D$125:$BZ$125),成就内容!AR73,1)-SUM(BA$224:BA233))</f>
        <v>0</v>
      </c>
      <c r="BB234" s="41">
        <f>IF(成就内容!AS17="","",INDEX($G$4:$G$178*成就内容!AS$125/SUM(成就内容!$D$125:$BZ$125),成就内容!AS73,1)-SUM(BB$224:BB233))</f>
        <v>0</v>
      </c>
      <c r="BC234" s="41">
        <f>IF(成就内容!AT17="","",INDEX($G$4:$G$178*成就内容!AT$125/SUM(成就内容!$D$125:$BZ$125),成就内容!AT73,1)-SUM(BC$224:BC233))</f>
        <v>0</v>
      </c>
      <c r="BD234" s="41">
        <f>IF(成就内容!AU17="","",INDEX($G$4:$G$178*成就内容!AU$125/SUM(成就内容!$D$125:$BZ$125),成就内容!AU73,1)-SUM(BD$224:BD233))</f>
        <v>0</v>
      </c>
      <c r="BE234" s="41">
        <f>IF(成就内容!AV17="","",INDEX($G$4:$G$178*成就内容!AV$125/SUM(成就内容!$D$125:$BZ$125),成就内容!AV73,1)-SUM(BE$224:BE233))</f>
        <v>3589743.5897435918</v>
      </c>
      <c r="BF234" s="41">
        <f>IF(成就内容!AW17="","",INDEX($G$4:$G$178*成就内容!AW$125/SUM(成就内容!$D$125:$BZ$125),成就内容!AW73,1)-SUM(BF$224:BF233))</f>
        <v>0</v>
      </c>
      <c r="BG234" s="41">
        <f>IF(成就内容!AX17="","",INDEX($G$4:$G$178*成就内容!AX$125/SUM(成就内容!$D$125:$BZ$125),成就内容!AX73,1)-SUM(BG$224:BG233))</f>
        <v>0</v>
      </c>
      <c r="BH234" s="41">
        <f>IF(成就内容!AY17="","",INDEX($G$4:$G$178*成就内容!AY$125/SUM(成就内容!$D$125:$BZ$125),成就内容!AY73,1)-SUM(BH$224:BH233))</f>
        <v>0</v>
      </c>
      <c r="BI234" s="41">
        <f>IF(成就内容!AZ17="","",INDEX($G$4:$G$178*成就内容!AZ$125/SUM(成就内容!$D$125:$BZ$125),成就内容!AZ73,1)-SUM(BI$224:BI233))</f>
        <v>0</v>
      </c>
      <c r="BJ234" s="41">
        <f>IF(成就内容!BA17="","",INDEX($G$4:$G$178*成就内容!BA$125/SUM(成就内容!$D$125:$BZ$125),成就内容!BA73,1)-SUM(BJ$224:BJ233))</f>
        <v>0</v>
      </c>
      <c r="BK234" s="41">
        <f>IF(成就内容!BB17="","",INDEX($G$4:$G$178*成就内容!BB$125/SUM(成就内容!$D$125:$BZ$125),成就内容!BB73,1)-SUM(BK$224:BK233))</f>
        <v>20512820.512820527</v>
      </c>
      <c r="BL234" s="41">
        <f>IF(成就内容!BC17="","",INDEX($G$4:$G$178*成就内容!BC$125/SUM(成就内容!$D$125:$BZ$125),成就内容!BC73,1)-SUM(BL$224:BL233))</f>
        <v>0</v>
      </c>
      <c r="BM234" s="41">
        <f>IF(成就内容!BD17="","",INDEX($G$4:$G$178*成就内容!BD$125/SUM(成就内容!$D$125:$BZ$125),成就内容!BD73,1)-SUM(BM$224:BM233))</f>
        <v>0</v>
      </c>
      <c r="BN234" s="41">
        <f>IF(成就内容!BE17="","",INDEX($G$4:$G$178*成就内容!BE$125/SUM(成就内容!$D$125:$BZ$125),成就内容!BE73,1)-SUM(BN$224:BN233))</f>
        <v>0</v>
      </c>
      <c r="BO234" s="41">
        <f>IF(成就内容!BF17="","",INDEX($G$4:$G$178*成就内容!BF$125/SUM(成就内容!$D$125:$BZ$125),成就内容!BF73,1)-SUM(BO$224:BO233))</f>
        <v>0</v>
      </c>
      <c r="BP234" s="41">
        <f>IF(成就内容!BG17="","",INDEX($G$4:$G$178*成就内容!BG$125/SUM(成就内容!$D$125:$BZ$125),成就内容!BG73,1)-SUM(BP$224:BP233))</f>
        <v>0</v>
      </c>
      <c r="BQ234" s="41">
        <f>IF(成就内容!BH17="","",INDEX($G$4:$G$178*成就内容!BH$125/SUM(成就内容!$D$125:$BZ$125),成就内容!BH73,1)-SUM(BQ$224:BQ233))</f>
        <v>20512820.512820527</v>
      </c>
      <c r="BR234" s="41" t="str">
        <f>IF(成就内容!BI17="","",INDEX($G$4:$G$178*成就内容!BI$125/SUM(成就内容!$D$125:$BZ$125),成就内容!BI73,1)-SUM(BR$224:BR233))</f>
        <v/>
      </c>
      <c r="BS234" s="41">
        <f>IF(成就内容!BJ17="","",INDEX($G$4:$G$178*成就内容!BJ$125/SUM(成就内容!$D$125:$BZ$125),成就内容!BJ73,1)-SUM(BS$224:BS233))</f>
        <v>0</v>
      </c>
      <c r="BT234" s="41">
        <f>IF(成就内容!BK17="","",INDEX($G$4:$G$178*成就内容!BK$125/SUM(成就内容!$D$125:$BZ$125),成就内容!BK73,1)-SUM(BT$224:BT233))</f>
        <v>0</v>
      </c>
      <c r="BU234" s="41">
        <f>IF(成就内容!BL17="","",INDEX($G$4:$G$178*成就内容!BL$125/SUM(成就内容!$D$125:$BZ$125),成就内容!BL73,1)-SUM(BU$224:BU233))</f>
        <v>0</v>
      </c>
      <c r="BV234" s="41">
        <f>IF(成就内容!BM17="","",INDEX($G$4:$G$178*成就内容!BM$125/SUM(成就内容!$D$125:$BZ$125),成就内容!BM73,1)-SUM(BV$224:BV233))</f>
        <v>0</v>
      </c>
      <c r="BW234" s="41">
        <f>IF(成就内容!BN17="","",INDEX($G$4:$G$178*成就内容!BN$125/SUM(成就内容!$D$125:$BZ$125),成就内容!BN73,1)-SUM(BW$224:BW233))</f>
        <v>0</v>
      </c>
      <c r="BX234" s="41">
        <f>IF(成就内容!BO17="","",INDEX($G$4:$G$178*成就内容!BO$125/SUM(成就内容!$D$125:$BZ$125),成就内容!BO73,1)-SUM(BX$224:BX233))</f>
        <v>0</v>
      </c>
      <c r="BY234" s="41">
        <f>IF(成就内容!BP17="","",INDEX($G$4:$G$178*成就内容!BP$125/SUM(成就内容!$D$125:$BZ$125),成就内容!BP73,1)-SUM(BY$224:BY233))</f>
        <v>0</v>
      </c>
      <c r="BZ234" s="41">
        <f>IF(成就内容!BQ17="","",INDEX($G$4:$G$178*成就内容!BQ$125/SUM(成就内容!$D$125:$BZ$125),成就内容!BQ73,1)-SUM(BZ$224:BZ233))</f>
        <v>0</v>
      </c>
      <c r="CA234" s="41">
        <f>IF(成就内容!BR17="","",INDEX($G$4:$G$178*成就内容!BR$125/SUM(成就内容!$D$125:$BZ$125),成就内容!BR73,1)-SUM(CA$224:CA233))</f>
        <v>0</v>
      </c>
      <c r="CB234" s="41">
        <f>IF(成就内容!BS17="","",INDEX($G$4:$G$178*成就内容!BS$125/SUM(成就内容!$D$125:$BZ$125),成就内容!BS73,1)-SUM(CB$224:CB233))</f>
        <v>0</v>
      </c>
      <c r="CC234" s="41">
        <f>IF(成就内容!BT17="","",INDEX($G$4:$G$178*成就内容!BT$125/SUM(成就内容!$D$125:$BZ$125),成就内容!BT73,1)-SUM(CC$224:CC233))</f>
        <v>0</v>
      </c>
      <c r="CD234" s="41">
        <f>IF(成就内容!BU17="","",INDEX($G$4:$G$178*成就内容!BU$125/SUM(成就内容!$D$125:$BZ$125),成就内容!BU73,1)-SUM(CD$224:CD233))</f>
        <v>0</v>
      </c>
      <c r="CE234" s="41" t="str">
        <f>IF(成就内容!BV17="","",INDEX($G$4:$G$178*成就内容!BV$125/SUM(成就内容!$D$125:$BZ$125),成就内容!BV73,1)-SUM(CE$224:CE233))</f>
        <v/>
      </c>
      <c r="CF234" s="41">
        <f>IF(成就内容!BW17="","",INDEX($G$4:$G$178*成就内容!BW$125/SUM(成就内容!$D$125:$BZ$125),成就内容!BW73,1)-SUM(CF$224:CF233))</f>
        <v>0</v>
      </c>
      <c r="CG234" s="41">
        <f>IF(成就内容!BX17="","",INDEX($G$4:$G$178*成就内容!BX$125/SUM(成就内容!$D$125:$BZ$125),成就内容!BX73,1)-SUM(CG$224:CG233))</f>
        <v>21025.641025641024</v>
      </c>
      <c r="CH234" s="41">
        <f>IF(成就内容!BY17="","",INDEX($G$4:$G$178*成就内容!BY$125/SUM(成就内容!$D$125:$BZ$125),成就内容!BY73,1)-SUM(CH$224:CH233))</f>
        <v>0</v>
      </c>
      <c r="CI234" s="41">
        <f>IF(成就内容!BZ17="","",INDEX($G$4:$G$178*成就内容!BZ$125/SUM(成就内容!$D$125:$BZ$125),成就内容!BZ73,1)-SUM(CI$224:CI233))</f>
        <v>0</v>
      </c>
      <c r="CM234" s="43">
        <v>11</v>
      </c>
      <c r="CN234" s="41">
        <f>IF(M234="","",IF(成就内容!D$125&lt;&gt;"",MAX(ROUNDUP(SMALL(M$224:M$273,$L234)/10000,0)*10000,0),0))</f>
        <v>0</v>
      </c>
      <c r="CO234" s="41" t="str">
        <f>IF(N234="","",IF(成就内容!E$125&lt;&gt;"",MAX(ROUNDUP(SMALL(N$224:N$273,$L234)/10000,0)*10000,0),0))</f>
        <v/>
      </c>
      <c r="CP234" s="41">
        <f>IF(O234="","",IF(成就内容!F$125&lt;&gt;"",MAX(ROUNDUP(SMALL(O$224:O$273,$L234)/10000,0)*10000,0),0))</f>
        <v>0</v>
      </c>
      <c r="CQ234" s="41" t="str">
        <f>IF(P234="","",IF(成就内容!G$125&lt;&gt;"",MAX(ROUNDUP(SMALL(P$224:P$273,$L234)/10000,0)*10000,0),0))</f>
        <v/>
      </c>
      <c r="CR234" s="41">
        <f>IF(Q234="","",IF(成就内容!H$125&lt;&gt;"",MAX(ROUNDUP(SMALL(Q$224:Q$273,$L234)/10000,0)*10000,0),0))</f>
        <v>0</v>
      </c>
      <c r="CS234" s="41">
        <f>IF(R234="","",IF(成就内容!I$125&lt;&gt;"",MAX(ROUNDUP(SMALL(R$224:R$273,$L234)/10000,0)*10000,0),0))</f>
        <v>0</v>
      </c>
      <c r="CT234" s="41">
        <f>IF(S234="","",IF(成就内容!J$125&lt;&gt;"",MAX(ROUNDUP(SMALL(S$224:S$273,$L234)/10000,0)*10000,0),0))</f>
        <v>0</v>
      </c>
      <c r="CU234" s="41">
        <f>IF(T234="","",IF(成就内容!K$125&lt;&gt;"",MAX(ROUNDUP(SMALL(T$224:T$273,$L234)/10000,0)*10000,0),0))</f>
        <v>0</v>
      </c>
      <c r="CV234" s="41">
        <f>IF(U234="","",IF(成就内容!L$125&lt;&gt;"",MAX(ROUNDUP(SMALL(U$224:U$273,$L234)/10000,0)*10000,0),0))</f>
        <v>0</v>
      </c>
      <c r="CW234" s="41">
        <f>IF(V234="","",IF(成就内容!M$125&lt;&gt;"",MAX(ROUNDUP(SMALL(V$224:V$273,$L234)/10000,0)*10000,0),0))</f>
        <v>0</v>
      </c>
      <c r="CX234" s="41">
        <f>IF(W234="","",IF(成就内容!N$125&lt;&gt;"",MAX(ROUNDUP(SMALL(W$224:W$273,$L234)/10000,0)*10000,0),0))</f>
        <v>20520000</v>
      </c>
      <c r="CY234" s="41">
        <f>IF(X234="","",IF(成就内容!O$125&lt;&gt;"",MAX(ROUNDUP(SMALL(X$224:X$273,$L234)/10000,0)*10000,0),0))</f>
        <v>0</v>
      </c>
      <c r="CZ234" s="41">
        <f>IF(Y234="","",IF(成就内容!P$125&lt;&gt;"",MAX(ROUNDUP(SMALL(Y$224:Y$273,$L234)/10000,0)*10000,0),0))</f>
        <v>0</v>
      </c>
      <c r="DA234" s="41">
        <f>IF(Z234="","",IF(成就内容!Q$125&lt;&gt;"",MAX(ROUNDUP(SMALL(Z$224:Z$273,$L234)/10000,0)*10000,0),0))</f>
        <v>0</v>
      </c>
      <c r="DB234" s="41">
        <f>IF(AA234="","",IF(成就内容!R$125&lt;&gt;"",MAX(ROUNDUP(SMALL(AA$224:AA$273,$L234)/10000,0)*10000,0),0))</f>
        <v>0</v>
      </c>
      <c r="DC234" s="41">
        <f>IF(AB234="","",IF(成就内容!S$125&lt;&gt;"",MAX(ROUNDUP(SMALL(AB$224:AB$273,$L234)/10000,0)*10000,0),0))</f>
        <v>0</v>
      </c>
      <c r="DD234" s="41">
        <f>IF(AC234="","",IF(成就内容!T$125&lt;&gt;"",MAX(ROUNDUP(SMALL(AC$224:AC$273,$L234)/10000,0)*10000,0),0))</f>
        <v>0</v>
      </c>
      <c r="DE234" s="41">
        <f>IF(AD234="","",IF(成就内容!U$125&lt;&gt;"",MAX(ROUNDUP(SMALL(AD$224:AD$273,$L234)/10000,0)*10000,0),0))</f>
        <v>0</v>
      </c>
      <c r="DF234" s="41">
        <f>IF(AE234="","",IF(成就内容!V$125&lt;&gt;"",MAX(ROUNDUP(SMALL(AE$224:AE$273,$L234)/10000,0)*10000,0),0))</f>
        <v>0</v>
      </c>
      <c r="DG234" s="41">
        <f>IF(AF234="","",IF(成就内容!W$125&lt;&gt;"",MAX(ROUNDUP(SMALL(AF$224:AF$273,$L234)/10000,0)*10000,0),0))</f>
        <v>20520000</v>
      </c>
      <c r="DH234" s="41">
        <f>IF(AG234="","",IF(成就内容!X$125&lt;&gt;"",MAX(ROUNDUP(SMALL(AG$224:AG$273,$L234)/10000,0)*10000,0),0))</f>
        <v>0</v>
      </c>
      <c r="DI234" s="41">
        <f>IF(AH234="","",IF(成就内容!Y$125&lt;&gt;"",MAX(ROUNDUP(SMALL(AH$224:AH$273,$L234)/10000,0)*10000,0),0))</f>
        <v>0</v>
      </c>
      <c r="DJ234" s="41" t="str">
        <f>IF(AI234="","",IF(成就内容!Z$125&lt;&gt;"",MAX(ROUNDUP(SMALL(AI$224:AI$273,$L234)/10000,0)*10000,0),0))</f>
        <v/>
      </c>
      <c r="DK234" s="41">
        <f>IF(AJ234="","",IF(成就内容!AA$125&lt;&gt;"",MAX(ROUNDUP(SMALL(AJ$224:AJ$273,$L234)/10000,0)*10000,0),0))</f>
        <v>0</v>
      </c>
      <c r="DL234" s="41">
        <f>IF(AK234="","",IF(成就内容!AB$125&lt;&gt;"",MAX(ROUNDUP(SMALL(AK$224:AK$273,$L234)/10000,0)*10000,0),0))</f>
        <v>0</v>
      </c>
      <c r="DM234" s="41">
        <f>IF(AL234="","",IF(成就内容!AC$125&lt;&gt;"",MAX(ROUNDUP(SMALL(AL$224:AL$273,$L234)/10000,0)*10000,0),0))</f>
        <v>0</v>
      </c>
      <c r="DN234" s="41">
        <f>IF(AM234="","",IF(成就内容!AD$125&lt;&gt;"",MAX(ROUNDUP(SMALL(AM$224:AM$273,$L234)/10000,0)*10000,0),0))</f>
        <v>0</v>
      </c>
      <c r="DO234" s="41">
        <f>IF(AN234="","",IF(成就内容!AE$125&lt;&gt;"",MAX(ROUNDUP(SMALL(AN$224:AN$273,$L234)/10000,0)*10000,0),0))</f>
        <v>0</v>
      </c>
      <c r="DP234" s="41">
        <f>IF(AO234="","",IF(成就内容!AF$125&lt;&gt;"",MAX(ROUNDUP(SMALL(AO$224:AO$273,$L234)/10000,0)*10000,0),0))</f>
        <v>0</v>
      </c>
      <c r="DQ234" s="41">
        <f>IF(AP234="","",IF(成就内容!AG$125&lt;&gt;"",MAX(ROUNDUP(SMALL(AP$224:AP$273,$L234)/10000,0)*10000,0),0))</f>
        <v>0</v>
      </c>
      <c r="DR234" s="41">
        <f>IF(AQ234="","",IF(成就内容!AH$125&lt;&gt;"",MAX(ROUNDUP(SMALL(AQ$224:AQ$273,$L234)/10000,0)*10000,0),0))</f>
        <v>0</v>
      </c>
      <c r="DS234" s="41">
        <f>IF(AR234="","",IF(成就内容!AI$125&lt;&gt;"",MAX(ROUNDUP(SMALL(AR$224:AR$273,$L234)/10000,0)*10000,0),0))</f>
        <v>0</v>
      </c>
      <c r="DT234" s="41">
        <f>IF(AS234="","",IF(成就内容!AJ$125&lt;&gt;"",MAX(ROUNDUP(SMALL(AS$224:AS$273,$L234)/10000,0)*10000,0),0))</f>
        <v>0</v>
      </c>
      <c r="DU234" s="41" t="str">
        <f>IF(AT234="","",IF(成就内容!AK$125&lt;&gt;"",MAX(ROUNDUP(SMALL(AT$224:AT$273,$L234)/10000,0)*10000,0),0))</f>
        <v/>
      </c>
      <c r="DV234" s="41" t="str">
        <f>IF(AU234="","",IF(成就内容!AL$125&lt;&gt;"",MAX(ROUNDUP(SMALL(AU$224:AU$273,$L234)/10000,0)*10000,0),0))</f>
        <v/>
      </c>
      <c r="DW234" s="41">
        <f>IF(AV234="","",IF(成就内容!AM$125&lt;&gt;"",MAX(ROUNDUP(SMALL(AV$224:AV$273,$L234)/10000,0)*10000,0),0))</f>
        <v>0</v>
      </c>
      <c r="DX234" s="41">
        <f>IF(AW234="","",IF(成就内容!AN$125&lt;&gt;"",MAX(ROUNDUP(SMALL(AW$224:AW$273,$L234)/10000,0)*10000,0),0))</f>
        <v>0</v>
      </c>
      <c r="DY234" s="41">
        <f>IF(AX234="","",IF(成就内容!AO$125&lt;&gt;"",MAX(ROUNDUP(SMALL(AX$224:AX$273,$L234)/10000,0)*10000,0),0))</f>
        <v>0</v>
      </c>
      <c r="DZ234" s="41">
        <f>IF(AY234="","",IF(成就内容!AP$125&lt;&gt;"",MAX(ROUNDUP(SMALL(AY$224:AY$273,$L234)/10000,0)*10000,0),0))</f>
        <v>0</v>
      </c>
      <c r="EA234" s="41">
        <f>IF(AZ234="","",IF(成就内容!AQ$125&lt;&gt;"",MAX(ROUNDUP(SMALL(AZ$224:AZ$273,$L234)/10000,0)*10000,0),0))</f>
        <v>0</v>
      </c>
      <c r="EB234" s="41">
        <f>IF(BA234="","",IF(成就内容!AR$125&lt;&gt;"",MAX(ROUNDUP(SMALL(BA$224:BA$273,$L234)/10000,0)*10000,0),0))</f>
        <v>0</v>
      </c>
      <c r="EC234" s="41">
        <f>IF(BB234="","",IF(成就内容!AS$125&lt;&gt;"",MAX(ROUNDUP(SMALL(BB$224:BB$273,$L234)/10000,0)*10000,0),0))</f>
        <v>0</v>
      </c>
      <c r="ED234" s="41">
        <f>IF(BC234="","",IF(成就内容!AT$125&lt;&gt;"",MAX(ROUNDUP(SMALL(BC$224:BC$273,$L234)/10000,0)*10000,0),0))</f>
        <v>0</v>
      </c>
      <c r="EE234" s="41">
        <f>IF(BD234="","",IF(成就内容!AU$125&lt;&gt;"",MAX(ROUNDUP(SMALL(BD$224:BD$273,$L234)/10000,0)*10000,0),0))</f>
        <v>0</v>
      </c>
      <c r="EF234" s="41">
        <f>IF(BE234="","",IF(成就内容!AV$125&lt;&gt;"",MAX(ROUNDUP(SMALL(BE$224:BE$273,$L234)/10000,0)*10000,0),0))</f>
        <v>3590000</v>
      </c>
      <c r="EG234" s="41">
        <f>IF(BF234="","",IF(成就内容!AW$125&lt;&gt;"",MAX(ROUNDUP(SMALL(BF$224:BF$273,$L234)/10000,0)*10000,0),0))</f>
        <v>0</v>
      </c>
      <c r="EH234" s="41">
        <f>IF(BG234="","",IF(成就内容!AX$125&lt;&gt;"",MAX(ROUNDUP(SMALL(BG$224:BG$273,$L234)/10000,0)*10000,0),0))</f>
        <v>0</v>
      </c>
      <c r="EI234" s="41">
        <f>IF(BH234="","",IF(成就内容!AY$125&lt;&gt;"",MAX(ROUNDUP(SMALL(BH$224:BH$273,$L234)/10000,0)*10000,0),0))</f>
        <v>0</v>
      </c>
      <c r="EJ234" s="41">
        <f>IF(BI234="","",IF(成就内容!AZ$125&lt;&gt;"",MAX(ROUNDUP(SMALL(BI$224:BI$273,$L234)/10000,0)*10000,0),0))</f>
        <v>0</v>
      </c>
      <c r="EK234" s="41">
        <f>IF(BJ234="","",IF(成就内容!BA$125&lt;&gt;"",MAX(ROUNDUP(SMALL(BJ$224:BJ$273,$L234)/10000,0)*10000,0),0))</f>
        <v>0</v>
      </c>
      <c r="EL234" s="41">
        <f>IF(BK234="","",IF(成就内容!BB$125&lt;&gt;"",MAX(ROUNDUP(SMALL(BK$224:BK$273,$L234)/10000,0)*10000,0),0))</f>
        <v>20520000</v>
      </c>
      <c r="EM234" s="41">
        <f>IF(BL234="","",IF(成就内容!BC$125&lt;&gt;"",MAX(ROUNDUP(SMALL(BL$224:BL$273,$L234)/10000,0)*10000,0),0))</f>
        <v>0</v>
      </c>
      <c r="EN234" s="41">
        <f>IF(BM234="","",IF(成就内容!BD$125&lt;&gt;"",MAX(ROUNDUP(SMALL(BM$224:BM$273,$L234)/10000,0)*10000,0),0))</f>
        <v>0</v>
      </c>
      <c r="EO234" s="41">
        <f>IF(BN234="","",IF(成就内容!BE$125&lt;&gt;"",MAX(ROUNDUP(SMALL(BN$224:BN$273,$L234)/10000,0)*10000,0),0))</f>
        <v>0</v>
      </c>
      <c r="EP234" s="41">
        <f>IF(BO234="","",IF(成就内容!BF$125&lt;&gt;"",MAX(ROUNDUP(SMALL(BO$224:BO$273,$L234)/10000,0)*10000,0),0))</f>
        <v>0</v>
      </c>
      <c r="EQ234" s="41">
        <f>IF(BP234="","",IF(成就内容!BG$125&lt;&gt;"",MAX(ROUNDUP(SMALL(BP$224:BP$273,$L234)/10000,0)*10000,0),0))</f>
        <v>0</v>
      </c>
      <c r="ER234" s="41">
        <f>IF(BQ234="","",IF(成就内容!BH$125&lt;&gt;"",MAX(ROUNDUP(SMALL(BQ$224:BQ$273,$L234)/10000,0)*10000,0),0))</f>
        <v>20520000</v>
      </c>
      <c r="ES234" s="41" t="str">
        <f>IF(BR234="","",IF(成就内容!BI$125&lt;&gt;"",MAX(ROUNDUP(SMALL(BR$224:BR$273,$L234)/10000,0)*10000,0),0))</f>
        <v/>
      </c>
      <c r="ET234" s="41">
        <f>IF(BS234="","",IF(成就内容!BJ$125&lt;&gt;"",MAX(ROUNDUP(SMALL(BS$224:BS$273,$L234)/10000,0)*10000,0),0))</f>
        <v>0</v>
      </c>
      <c r="EU234" s="41">
        <f>IF(BT234="","",IF(成就内容!BK$125&lt;&gt;"",MAX(ROUNDUP(SMALL(BT$224:BT$273,$L234)/10000,0)*10000,0),0))</f>
        <v>0</v>
      </c>
      <c r="EV234" s="41">
        <f>IF(BU234="","",IF(成就内容!BL$125&lt;&gt;"",MAX(ROUNDUP(SMALL(BU$224:BU$273,$L234)/10000,0)*10000,0),0))</f>
        <v>0</v>
      </c>
      <c r="EW234" s="41">
        <f>IF(BV234="","",IF(成就内容!BM$125&lt;&gt;"",MAX(ROUNDUP(SMALL(BV$224:BV$273,$L234)/10000,0)*10000,0),0))</f>
        <v>0</v>
      </c>
      <c r="EX234" s="41">
        <f>IF(BW234="","",IF(成就内容!BN$125&lt;&gt;"",MAX(ROUNDUP(SMALL(BW$224:BW$273,$L234)/10000,0)*10000,0),0))</f>
        <v>0</v>
      </c>
      <c r="EY234" s="41">
        <f>IF(BX234="","",IF(成就内容!BO$125&lt;&gt;"",MAX(ROUNDUP(SMALL(BX$224:BX$273,$L234)/10000,0)*10000,0),0))</f>
        <v>0</v>
      </c>
      <c r="EZ234" s="41">
        <f>IF(BY234="","",IF(成就内容!BP$125&lt;&gt;"",MAX(ROUNDUP(SMALL(BY$224:BY$273,$L234)/10000,0)*10000,0),0))</f>
        <v>0</v>
      </c>
      <c r="FA234" s="41">
        <f>IF(BZ234="","",IF(成就内容!BQ$125&lt;&gt;"",MAX(ROUNDUP(SMALL(BZ$224:BZ$273,$L234)/10000,0)*10000,0),0))</f>
        <v>0</v>
      </c>
      <c r="FB234" s="41">
        <f>IF(CA234="","",IF(成就内容!BR$125&lt;&gt;"",MAX(ROUNDUP(SMALL(CA$224:CA$273,$L234)/10000,0)*10000,0),0))</f>
        <v>0</v>
      </c>
      <c r="FC234" s="41">
        <f>IF(CB234="","",IF(成就内容!BS$125&lt;&gt;"",MAX(ROUNDUP(SMALL(CB$224:CB$273,$L234)/10000,0)*10000,0),0))</f>
        <v>0</v>
      </c>
      <c r="FD234" s="41">
        <f>IF(CC234="","",IF(成就内容!BT$125&lt;&gt;"",MAX(ROUNDUP(SMALL(CC$224:CC$273,$L234)/10000,0)*10000,0),0))</f>
        <v>0</v>
      </c>
      <c r="FE234" s="41">
        <f>IF(CD234="","",IF(成就内容!BU$125&lt;&gt;"",MAX(ROUNDUP(SMALL(CD$224:CD$273,$L234)/10000,0)*10000,0),0))</f>
        <v>0</v>
      </c>
      <c r="FF234" s="41" t="str">
        <f>IF(CE234="","",IF(成就内容!BV$125&lt;&gt;"",MAX(ROUNDUP(SMALL(CE$224:CE$273,$L234)/10000,0)*10000,0),0))</f>
        <v/>
      </c>
      <c r="FG234" s="41">
        <f>IF(CF234="","",IF(成就内容!BW$125&lt;&gt;"",MAX(ROUNDUP(SMALL(CF$224:CF$273,$L234)/10000,0)*10000,0),0))</f>
        <v>0</v>
      </c>
      <c r="FH234" s="41">
        <f>IF(CG234="","",IF(成就内容!BX$125&lt;&gt;"",MAX(ROUNDUP(SMALL(CG$224:CG$273,$L234)/10000,0)*10000,0),0))</f>
        <v>30000</v>
      </c>
      <c r="FI234" s="41">
        <f>IF(CH234="","",IF(成就内容!BY$125&lt;&gt;"",MAX(ROUNDUP(SMALL(CH$224:CH$273,$L234)/10000,0)*10000,0),0))</f>
        <v>0</v>
      </c>
      <c r="FJ234" s="41">
        <f>IF(CI234="","",IF(成就内容!BZ$125&lt;&gt;"",MAX(ROUNDUP(SMALL(CI$224:CI$273,$L234)/10000,0)*10000,0),0))</f>
        <v>0</v>
      </c>
    </row>
    <row r="235" spans="12:166" x14ac:dyDescent="0.15">
      <c r="L235" s="25">
        <v>12</v>
      </c>
      <c r="M235" s="41">
        <f>IF(成就内容!D18="","",INDEX($G$4:$G$178*成就内容!D$125/SUM(成就内容!$D$125:$BZ$125),成就内容!D74,1)-SUM(M$224:M234))</f>
        <v>0</v>
      </c>
      <c r="N235" s="41" t="str">
        <f>IF(成就内容!E18="","",INDEX($G$4:$G$178*成就内容!E$125/SUM(成就内容!$D$125:$BZ$125),成就内容!E74,1)-SUM(N$224:N234))</f>
        <v/>
      </c>
      <c r="O235" s="41">
        <f>IF(成就内容!F18="","",INDEX($G$4:$G$178*成就内容!F$125/SUM(成就内容!$D$125:$BZ$125),成就内容!F74,1)-SUM(O$224:O234))</f>
        <v>0</v>
      </c>
      <c r="P235" s="41" t="str">
        <f>IF(成就内容!G18="","",INDEX($G$4:$G$178*成就内容!G$125/SUM(成就内容!$D$125:$BZ$125),成就内容!G74,1)-SUM(P$224:P234))</f>
        <v/>
      </c>
      <c r="Q235" s="41">
        <f>IF(成就内容!H18="","",INDEX($G$4:$G$178*成就内容!H$125/SUM(成就内容!$D$125:$BZ$125),成就内容!H74,1)-SUM(Q$224:Q234))</f>
        <v>0</v>
      </c>
      <c r="R235" s="41">
        <f>IF(成就内容!I18="","",INDEX($G$4:$G$178*成就内容!I$125/SUM(成就内容!$D$125:$BZ$125),成就内容!I74,1)-SUM(R$224:R234))</f>
        <v>0</v>
      </c>
      <c r="S235" s="41">
        <f>IF(成就内容!J18="","",INDEX($G$4:$G$178*成就内容!J$125/SUM(成就内容!$D$125:$BZ$125),成就内容!J74,1)-SUM(S$224:S234))</f>
        <v>0</v>
      </c>
      <c r="T235" s="41">
        <f>IF(成就内容!K18="","",INDEX($G$4:$G$178*成就内容!K$125/SUM(成就内容!$D$125:$BZ$125),成就内容!K74,1)-SUM(T$224:T234))</f>
        <v>0</v>
      </c>
      <c r="U235" s="41">
        <f>IF(成就内容!L18="","",INDEX($G$4:$G$178*成就内容!L$125/SUM(成就内容!$D$125:$BZ$125),成就内容!L74,1)-SUM(U$224:U234))</f>
        <v>0</v>
      </c>
      <c r="V235" s="41">
        <f>IF(成就内容!M18="","",INDEX($G$4:$G$178*成就内容!M$125/SUM(成就内容!$D$125:$BZ$125),成就内容!M74,1)-SUM(V$224:V234))</f>
        <v>0</v>
      </c>
      <c r="W235" s="41">
        <f>IF(成就内容!N18="","",INDEX($G$4:$G$178*成就内容!N$125/SUM(成就内容!$D$125:$BZ$125),成就内容!N74,1)-SUM(W$224:W234))</f>
        <v>26666666.666666687</v>
      </c>
      <c r="X235" s="41">
        <f>IF(成就内容!O18="","",INDEX($G$4:$G$178*成就内容!O$125/SUM(成就内容!$D$125:$BZ$125),成就内容!O74,1)-SUM(X$224:X234))</f>
        <v>0</v>
      </c>
      <c r="Y235" s="41">
        <f>IF(成就内容!P18="","",INDEX($G$4:$G$178*成就内容!P$125/SUM(成就内容!$D$125:$BZ$125),成就内容!P74,1)-SUM(Y$224:Y234))</f>
        <v>0</v>
      </c>
      <c r="Z235" s="41">
        <f>IF(成就内容!Q18="","",INDEX($G$4:$G$178*成就内容!Q$125/SUM(成就内容!$D$125:$BZ$125),成就内容!Q74,1)-SUM(Z$224:Z234))</f>
        <v>0</v>
      </c>
      <c r="AA235" s="41">
        <f>IF(成就内容!R18="","",INDEX($G$4:$G$178*成就内容!R$125/SUM(成就内容!$D$125:$BZ$125),成就内容!R74,1)-SUM(AA$224:AA234))</f>
        <v>0</v>
      </c>
      <c r="AB235" s="41">
        <f>IF(成就内容!S18="","",INDEX($G$4:$G$178*成就内容!S$125/SUM(成就内容!$D$125:$BZ$125),成就内容!S74,1)-SUM(AB$224:AB234))</f>
        <v>0</v>
      </c>
      <c r="AC235" s="41">
        <f>IF(成就内容!T18="","",INDEX($G$4:$G$178*成就内容!T$125/SUM(成就内容!$D$125:$BZ$125),成就内容!T74,1)-SUM(AC$224:AC234))</f>
        <v>0</v>
      </c>
      <c r="AD235" s="41">
        <f>IF(成就内容!U18="","",INDEX($G$4:$G$178*成就内容!U$125/SUM(成就内容!$D$125:$BZ$125),成就内容!U74,1)-SUM(AD$224:AD234))</f>
        <v>0</v>
      </c>
      <c r="AE235" s="41">
        <f>IF(成就内容!V18="","",INDEX($G$4:$G$178*成就内容!V$125/SUM(成就内容!$D$125:$BZ$125),成就内容!V74,1)-SUM(AE$224:AE234))</f>
        <v>0</v>
      </c>
      <c r="AF235" s="41">
        <f>IF(成就内容!W18="","",INDEX($G$4:$G$178*成就内容!W$125/SUM(成就内容!$D$125:$BZ$125),成就内容!W74,1)-SUM(AF$224:AF234))</f>
        <v>26666666.666666687</v>
      </c>
      <c r="AG235" s="41">
        <f>IF(成就内容!X18="","",INDEX($G$4:$G$178*成就内容!X$125/SUM(成就内容!$D$125:$BZ$125),成就内容!X74,1)-SUM(AG$224:AG234))</f>
        <v>0</v>
      </c>
      <c r="AH235" s="41">
        <f>IF(成就内容!Y18="","",INDEX($G$4:$G$178*成就内容!Y$125/SUM(成就内容!$D$125:$BZ$125),成就内容!Y74,1)-SUM(AH$224:AH234))</f>
        <v>0</v>
      </c>
      <c r="AI235" s="41" t="str">
        <f>IF(成就内容!Z18="","",INDEX($G$4:$G$178*成就内容!Z$125/SUM(成就内容!$D$125:$BZ$125),成就内容!Z74,1)-SUM(AI$224:AI234))</f>
        <v/>
      </c>
      <c r="AJ235" s="41">
        <f>IF(成就内容!AA18="","",INDEX($G$4:$G$178*成就内容!AA$125/SUM(成就内容!$D$125:$BZ$125),成就内容!AA74,1)-SUM(AJ$224:AJ234))</f>
        <v>0</v>
      </c>
      <c r="AK235" s="41">
        <f>IF(成就内容!AB18="","",INDEX($G$4:$G$178*成就内容!AB$125/SUM(成就内容!$D$125:$BZ$125),成就内容!AB74,1)-SUM(AK$224:AK234))</f>
        <v>0</v>
      </c>
      <c r="AL235" s="41">
        <f>IF(成就内容!AC18="","",INDEX($G$4:$G$178*成就内容!AC$125/SUM(成就内容!$D$125:$BZ$125),成就内容!AC74,1)-SUM(AL$224:AL234))</f>
        <v>0</v>
      </c>
      <c r="AM235" s="41">
        <f>IF(成就内容!AD18="","",INDEX($G$4:$G$178*成就内容!AD$125/SUM(成就内容!$D$125:$BZ$125),成就内容!AD74,1)-SUM(AM$224:AM234))</f>
        <v>0</v>
      </c>
      <c r="AN235" s="41">
        <f>IF(成就内容!AE18="","",INDEX($G$4:$G$178*成就内容!AE$125/SUM(成就内容!$D$125:$BZ$125),成就内容!AE74,1)-SUM(AN$224:AN234))</f>
        <v>0</v>
      </c>
      <c r="AO235" s="41">
        <f>IF(成就内容!AF18="","",INDEX($G$4:$G$178*成就内容!AF$125/SUM(成就内容!$D$125:$BZ$125),成就内容!AF74,1)-SUM(AO$224:AO234))</f>
        <v>0</v>
      </c>
      <c r="AP235" s="41">
        <f>IF(成就内容!AG18="","",INDEX($G$4:$G$178*成就内容!AG$125/SUM(成就内容!$D$125:$BZ$125),成就内容!AG74,1)-SUM(AP$224:AP234))</f>
        <v>0</v>
      </c>
      <c r="AQ235" s="41">
        <f>IF(成就内容!AH18="","",INDEX($G$4:$G$178*成就内容!AH$125/SUM(成就内容!$D$125:$BZ$125),成就内容!AH74,1)-SUM(AQ$224:AQ234))</f>
        <v>0</v>
      </c>
      <c r="AR235" s="41">
        <f>IF(成就内容!AI18="","",INDEX($G$4:$G$178*成就内容!AI$125/SUM(成就内容!$D$125:$BZ$125),成就内容!AI74,1)-SUM(AR$224:AR234))</f>
        <v>0</v>
      </c>
      <c r="AS235" s="41">
        <f>IF(成就内容!AJ18="","",INDEX($G$4:$G$178*成就内容!AJ$125/SUM(成就内容!$D$125:$BZ$125),成就内容!AJ74,1)-SUM(AS$224:AS234))</f>
        <v>0</v>
      </c>
      <c r="AT235" s="41" t="str">
        <f>IF(成就内容!AK18="","",INDEX($G$4:$G$178*成就内容!AK$125/SUM(成就内容!$D$125:$BZ$125),成就内容!AK74,1)-SUM(AT$224:AT234))</f>
        <v/>
      </c>
      <c r="AU235" s="41" t="str">
        <f>IF(成就内容!AL18="","",INDEX($G$4:$G$178*成就内容!AL$125/SUM(成就内容!$D$125:$BZ$125),成就内容!AL74,1)-SUM(AU$224:AU234))</f>
        <v/>
      </c>
      <c r="AV235" s="41">
        <f>IF(成就内容!AM18="","",INDEX($G$4:$G$178*成就内容!AM$125/SUM(成就内容!$D$125:$BZ$125),成就内容!AM74,1)-SUM(AV$224:AV234))</f>
        <v>0</v>
      </c>
      <c r="AW235" s="41">
        <f>IF(成就内容!AN18="","",INDEX($G$4:$G$178*成就内容!AN$125/SUM(成就内容!$D$125:$BZ$125),成就内容!AN74,1)-SUM(AW$224:AW234))</f>
        <v>0</v>
      </c>
      <c r="AX235" s="41">
        <f>IF(成就内容!AO18="","",INDEX($G$4:$G$178*成就内容!AO$125/SUM(成就内容!$D$125:$BZ$125),成就内容!AO74,1)-SUM(AX$224:AX234))</f>
        <v>0</v>
      </c>
      <c r="AY235" s="41">
        <f>IF(成就内容!AP18="","",INDEX($G$4:$G$178*成就内容!AP$125/SUM(成就内容!$D$125:$BZ$125),成就内容!AP74,1)-SUM(AY$224:AY234))</f>
        <v>0</v>
      </c>
      <c r="AZ235" s="41">
        <f>IF(成就内容!AQ18="","",INDEX($G$4:$G$178*成就内容!AQ$125/SUM(成就内容!$D$125:$BZ$125),成就内容!AQ74,1)-SUM(AZ$224:AZ234))</f>
        <v>0</v>
      </c>
      <c r="BA235" s="41">
        <f>IF(成就内容!AR18="","",INDEX($G$4:$G$178*成就内容!AR$125/SUM(成就内容!$D$125:$BZ$125),成就内容!AR74,1)-SUM(BA$224:BA234))</f>
        <v>0</v>
      </c>
      <c r="BB235" s="41">
        <f>IF(成就内容!AS18="","",INDEX($G$4:$G$178*成就内容!AS$125/SUM(成就内容!$D$125:$BZ$125),成就内容!AS74,1)-SUM(BB$224:BB234))</f>
        <v>0</v>
      </c>
      <c r="BC235" s="41">
        <f>IF(成就内容!AT18="","",INDEX($G$4:$G$178*成就内容!AT$125/SUM(成就内容!$D$125:$BZ$125),成就内容!AT74,1)-SUM(BC$224:BC234))</f>
        <v>0</v>
      </c>
      <c r="BD235" s="41">
        <f>IF(成就内容!AU18="","",INDEX($G$4:$G$178*成就内容!AU$125/SUM(成就内容!$D$125:$BZ$125),成就内容!AU74,1)-SUM(BD$224:BD234))</f>
        <v>0</v>
      </c>
      <c r="BE235" s="41">
        <f>IF(成就内容!AV18="","",INDEX($G$4:$G$178*成就内容!AV$125/SUM(成就内容!$D$125:$BZ$125),成就内容!AV74,1)-SUM(BE$224:BE234))</f>
        <v>3589743.5897435918</v>
      </c>
      <c r="BF235" s="41">
        <f>IF(成就内容!AW18="","",INDEX($G$4:$G$178*成就内容!AW$125/SUM(成就内容!$D$125:$BZ$125),成就内容!AW74,1)-SUM(BF$224:BF234))</f>
        <v>0</v>
      </c>
      <c r="BG235" s="41">
        <f>IF(成就内容!AX18="","",INDEX($G$4:$G$178*成就内容!AX$125/SUM(成就内容!$D$125:$BZ$125),成就内容!AX74,1)-SUM(BG$224:BG234))</f>
        <v>0</v>
      </c>
      <c r="BH235" s="41">
        <f>IF(成就内容!AY18="","",INDEX($G$4:$G$178*成就内容!AY$125/SUM(成就内容!$D$125:$BZ$125),成就内容!AY74,1)-SUM(BH$224:BH234))</f>
        <v>0</v>
      </c>
      <c r="BI235" s="41">
        <f>IF(成就内容!AZ18="","",INDEX($G$4:$G$178*成就内容!AZ$125/SUM(成就内容!$D$125:$BZ$125),成就内容!AZ74,1)-SUM(BI$224:BI234))</f>
        <v>0</v>
      </c>
      <c r="BJ235" s="41">
        <f>IF(成就内容!BA18="","",INDEX($G$4:$G$178*成就内容!BA$125/SUM(成就内容!$D$125:$BZ$125),成就内容!BA74,1)-SUM(BJ$224:BJ234))</f>
        <v>0</v>
      </c>
      <c r="BK235" s="41">
        <f>IF(成就内容!BB18="","",INDEX($G$4:$G$178*成就内容!BB$125/SUM(成就内容!$D$125:$BZ$125),成就内容!BB74,1)-SUM(BK$224:BK234))</f>
        <v>26666666.666666687</v>
      </c>
      <c r="BL235" s="41">
        <f>IF(成就内容!BC18="","",INDEX($G$4:$G$178*成就内容!BC$125/SUM(成就内容!$D$125:$BZ$125),成就内容!BC74,1)-SUM(BL$224:BL234))</f>
        <v>0</v>
      </c>
      <c r="BM235" s="41">
        <f>IF(成就内容!BD18="","",INDEX($G$4:$G$178*成就内容!BD$125/SUM(成就内容!$D$125:$BZ$125),成就内容!BD74,1)-SUM(BM$224:BM234))</f>
        <v>0</v>
      </c>
      <c r="BN235" s="41">
        <f>IF(成就内容!BE18="","",INDEX($G$4:$G$178*成就内容!BE$125/SUM(成就内容!$D$125:$BZ$125),成就内容!BE74,1)-SUM(BN$224:BN234))</f>
        <v>0</v>
      </c>
      <c r="BO235" s="41">
        <f>IF(成就内容!BF18="","",INDEX($G$4:$G$178*成就内容!BF$125/SUM(成就内容!$D$125:$BZ$125),成就内容!BF74,1)-SUM(BO$224:BO234))</f>
        <v>0</v>
      </c>
      <c r="BP235" s="41">
        <f>IF(成就内容!BG18="","",INDEX($G$4:$G$178*成就内容!BG$125/SUM(成就内容!$D$125:$BZ$125),成就内容!BG74,1)-SUM(BP$224:BP234))</f>
        <v>0</v>
      </c>
      <c r="BQ235" s="41">
        <f>IF(成就内容!BH18="","",INDEX($G$4:$G$178*成就内容!BH$125/SUM(成就内容!$D$125:$BZ$125),成就内容!BH74,1)-SUM(BQ$224:BQ234))</f>
        <v>26666666.666666687</v>
      </c>
      <c r="BR235" s="41" t="str">
        <f>IF(成就内容!BI18="","",INDEX($G$4:$G$178*成就内容!BI$125/SUM(成就内容!$D$125:$BZ$125),成就内容!BI74,1)-SUM(BR$224:BR234))</f>
        <v/>
      </c>
      <c r="BS235" s="41">
        <f>IF(成就内容!BJ18="","",INDEX($G$4:$G$178*成就内容!BJ$125/SUM(成就内容!$D$125:$BZ$125),成就内容!BJ74,1)-SUM(BS$224:BS234))</f>
        <v>0</v>
      </c>
      <c r="BT235" s="41">
        <f>IF(成就内容!BK18="","",INDEX($G$4:$G$178*成就内容!BK$125/SUM(成就内容!$D$125:$BZ$125),成就内容!BK74,1)-SUM(BT$224:BT234))</f>
        <v>0</v>
      </c>
      <c r="BU235" s="41">
        <f>IF(成就内容!BL18="","",INDEX($G$4:$G$178*成就内容!BL$125/SUM(成就内容!$D$125:$BZ$125),成就内容!BL74,1)-SUM(BU$224:BU234))</f>
        <v>0</v>
      </c>
      <c r="BV235" s="41">
        <f>IF(成就内容!BM18="","",INDEX($G$4:$G$178*成就内容!BM$125/SUM(成就内容!$D$125:$BZ$125),成就内容!BM74,1)-SUM(BV$224:BV234))</f>
        <v>0</v>
      </c>
      <c r="BW235" s="41">
        <f>IF(成就内容!BN18="","",INDEX($G$4:$G$178*成就内容!BN$125/SUM(成就内容!$D$125:$BZ$125),成就内容!BN74,1)-SUM(BW$224:BW234))</f>
        <v>0</v>
      </c>
      <c r="BX235" s="41">
        <f>IF(成就内容!BO18="","",INDEX($G$4:$G$178*成就内容!BO$125/SUM(成就内容!$D$125:$BZ$125),成就内容!BO74,1)-SUM(BX$224:BX234))</f>
        <v>0</v>
      </c>
      <c r="BY235" s="41">
        <f>IF(成就内容!BP18="","",INDEX($G$4:$G$178*成就内容!BP$125/SUM(成就内容!$D$125:$BZ$125),成就内容!BP74,1)-SUM(BY$224:BY234))</f>
        <v>0</v>
      </c>
      <c r="BZ235" s="41">
        <f>IF(成就内容!BQ18="","",INDEX($G$4:$G$178*成就内容!BQ$125/SUM(成就内容!$D$125:$BZ$125),成就内容!BQ74,1)-SUM(BZ$224:BZ234))</f>
        <v>0</v>
      </c>
      <c r="CA235" s="41">
        <f>IF(成就内容!BR18="","",INDEX($G$4:$G$178*成就内容!BR$125/SUM(成就内容!$D$125:$BZ$125),成就内容!BR74,1)-SUM(CA$224:CA234))</f>
        <v>0</v>
      </c>
      <c r="CB235" s="41">
        <f>IF(成就内容!BS18="","",INDEX($G$4:$G$178*成就内容!BS$125/SUM(成就内容!$D$125:$BZ$125),成就内容!BS74,1)-SUM(CB$224:CB234))</f>
        <v>0</v>
      </c>
      <c r="CC235" s="41">
        <f>IF(成就内容!BT18="","",INDEX($G$4:$G$178*成就内容!BT$125/SUM(成就内容!$D$125:$BZ$125),成就内容!BT74,1)-SUM(CC$224:CC234))</f>
        <v>0</v>
      </c>
      <c r="CD235" s="41">
        <f>IF(成就内容!BU18="","",INDEX($G$4:$G$178*成就内容!BU$125/SUM(成就内容!$D$125:$BZ$125),成就内容!BU74,1)-SUM(CD$224:CD234))</f>
        <v>0</v>
      </c>
      <c r="CE235" s="41" t="str">
        <f>IF(成就内容!BV18="","",INDEX($G$4:$G$178*成就内容!BV$125/SUM(成就内容!$D$125:$BZ$125),成就内容!BV74,1)-SUM(CE$224:CE234))</f>
        <v/>
      </c>
      <c r="CF235" s="41">
        <f>IF(成就内容!BW18="","",INDEX($G$4:$G$178*成就内容!BW$125/SUM(成就内容!$D$125:$BZ$125),成就内容!BW74,1)-SUM(CF$224:CF234))</f>
        <v>0</v>
      </c>
      <c r="CG235" s="41">
        <f>IF(成就内容!BX18="","",INDEX($G$4:$G$178*成就内容!BX$125/SUM(成就内容!$D$125:$BZ$125),成就内容!BX74,1)-SUM(CG$224:CG234))</f>
        <v>31538.461538461539</v>
      </c>
      <c r="CH235" s="41">
        <f>IF(成就内容!BY18="","",INDEX($G$4:$G$178*成就内容!BY$125/SUM(成就内容!$D$125:$BZ$125),成就内容!BY74,1)-SUM(CH$224:CH234))</f>
        <v>0</v>
      </c>
      <c r="CI235" s="41">
        <f>IF(成就内容!BZ18="","",INDEX($G$4:$G$178*成就内容!BZ$125/SUM(成就内容!$D$125:$BZ$125),成就内容!BZ74,1)-SUM(CI$224:CI234))</f>
        <v>0</v>
      </c>
      <c r="CM235" s="43">
        <v>12</v>
      </c>
      <c r="CN235" s="41">
        <f>IF(M235="","",IF(成就内容!D$125&lt;&gt;"",MAX(ROUNDUP(SMALL(M$224:M$273,$L235)/10000,0)*10000,0),0))</f>
        <v>0</v>
      </c>
      <c r="CO235" s="41" t="str">
        <f>IF(N235="","",IF(成就内容!E$125&lt;&gt;"",MAX(ROUNDUP(SMALL(N$224:N$273,$L235)/10000,0)*10000,0),0))</f>
        <v/>
      </c>
      <c r="CP235" s="41">
        <f>IF(O235="","",IF(成就内容!F$125&lt;&gt;"",MAX(ROUNDUP(SMALL(O$224:O$273,$L235)/10000,0)*10000,0),0))</f>
        <v>0</v>
      </c>
      <c r="CQ235" s="41" t="str">
        <f>IF(P235="","",IF(成就内容!G$125&lt;&gt;"",MAX(ROUNDUP(SMALL(P$224:P$273,$L235)/10000,0)*10000,0),0))</f>
        <v/>
      </c>
      <c r="CR235" s="41">
        <f>IF(Q235="","",IF(成就内容!H$125&lt;&gt;"",MAX(ROUNDUP(SMALL(Q$224:Q$273,$L235)/10000,0)*10000,0),0))</f>
        <v>0</v>
      </c>
      <c r="CS235" s="41">
        <f>IF(R235="","",IF(成就内容!I$125&lt;&gt;"",MAX(ROUNDUP(SMALL(R$224:R$273,$L235)/10000,0)*10000,0),0))</f>
        <v>0</v>
      </c>
      <c r="CT235" s="41">
        <f>IF(S235="","",IF(成就内容!J$125&lt;&gt;"",MAX(ROUNDUP(SMALL(S$224:S$273,$L235)/10000,0)*10000,0),0))</f>
        <v>0</v>
      </c>
      <c r="CU235" s="41">
        <f>IF(T235="","",IF(成就内容!K$125&lt;&gt;"",MAX(ROUNDUP(SMALL(T$224:T$273,$L235)/10000,0)*10000,0),0))</f>
        <v>0</v>
      </c>
      <c r="CV235" s="41">
        <f>IF(U235="","",IF(成就内容!L$125&lt;&gt;"",MAX(ROUNDUP(SMALL(U$224:U$273,$L235)/10000,0)*10000,0),0))</f>
        <v>0</v>
      </c>
      <c r="CW235" s="41">
        <f>IF(V235="","",IF(成就内容!M$125&lt;&gt;"",MAX(ROUNDUP(SMALL(V$224:V$273,$L235)/10000,0)*10000,0),0))</f>
        <v>0</v>
      </c>
      <c r="CX235" s="41">
        <f>IF(W235="","",IF(成就内容!N$125&lt;&gt;"",MAX(ROUNDUP(SMALL(W$224:W$273,$L235)/10000,0)*10000,0),0))</f>
        <v>26670000</v>
      </c>
      <c r="CY235" s="41">
        <f>IF(X235="","",IF(成就内容!O$125&lt;&gt;"",MAX(ROUNDUP(SMALL(X$224:X$273,$L235)/10000,0)*10000,0),0))</f>
        <v>0</v>
      </c>
      <c r="CZ235" s="41">
        <f>IF(Y235="","",IF(成就内容!P$125&lt;&gt;"",MAX(ROUNDUP(SMALL(Y$224:Y$273,$L235)/10000,0)*10000,0),0))</f>
        <v>0</v>
      </c>
      <c r="DA235" s="41">
        <f>IF(Z235="","",IF(成就内容!Q$125&lt;&gt;"",MAX(ROUNDUP(SMALL(Z$224:Z$273,$L235)/10000,0)*10000,0),0))</f>
        <v>0</v>
      </c>
      <c r="DB235" s="41">
        <f>IF(AA235="","",IF(成就内容!R$125&lt;&gt;"",MAX(ROUNDUP(SMALL(AA$224:AA$273,$L235)/10000,0)*10000,0),0))</f>
        <v>0</v>
      </c>
      <c r="DC235" s="41">
        <f>IF(AB235="","",IF(成就内容!S$125&lt;&gt;"",MAX(ROUNDUP(SMALL(AB$224:AB$273,$L235)/10000,0)*10000,0),0))</f>
        <v>0</v>
      </c>
      <c r="DD235" s="41">
        <f>IF(AC235="","",IF(成就内容!T$125&lt;&gt;"",MAX(ROUNDUP(SMALL(AC$224:AC$273,$L235)/10000,0)*10000,0),0))</f>
        <v>0</v>
      </c>
      <c r="DE235" s="41">
        <f>IF(AD235="","",IF(成就内容!U$125&lt;&gt;"",MAX(ROUNDUP(SMALL(AD$224:AD$273,$L235)/10000,0)*10000,0),0))</f>
        <v>0</v>
      </c>
      <c r="DF235" s="41">
        <f>IF(AE235="","",IF(成就内容!V$125&lt;&gt;"",MAX(ROUNDUP(SMALL(AE$224:AE$273,$L235)/10000,0)*10000,0),0))</f>
        <v>0</v>
      </c>
      <c r="DG235" s="41">
        <f>IF(AF235="","",IF(成就内容!W$125&lt;&gt;"",MAX(ROUNDUP(SMALL(AF$224:AF$273,$L235)/10000,0)*10000,0),0))</f>
        <v>26670000</v>
      </c>
      <c r="DH235" s="41">
        <f>IF(AG235="","",IF(成就内容!X$125&lt;&gt;"",MAX(ROUNDUP(SMALL(AG$224:AG$273,$L235)/10000,0)*10000,0),0))</f>
        <v>0</v>
      </c>
      <c r="DI235" s="41">
        <f>IF(AH235="","",IF(成就内容!Y$125&lt;&gt;"",MAX(ROUNDUP(SMALL(AH$224:AH$273,$L235)/10000,0)*10000,0),0))</f>
        <v>0</v>
      </c>
      <c r="DJ235" s="41" t="str">
        <f>IF(AI235="","",IF(成就内容!Z$125&lt;&gt;"",MAX(ROUNDUP(SMALL(AI$224:AI$273,$L235)/10000,0)*10000,0),0))</f>
        <v/>
      </c>
      <c r="DK235" s="41">
        <f>IF(AJ235="","",IF(成就内容!AA$125&lt;&gt;"",MAX(ROUNDUP(SMALL(AJ$224:AJ$273,$L235)/10000,0)*10000,0),0))</f>
        <v>0</v>
      </c>
      <c r="DL235" s="41">
        <f>IF(AK235="","",IF(成就内容!AB$125&lt;&gt;"",MAX(ROUNDUP(SMALL(AK$224:AK$273,$L235)/10000,0)*10000,0),0))</f>
        <v>0</v>
      </c>
      <c r="DM235" s="41">
        <f>IF(AL235="","",IF(成就内容!AC$125&lt;&gt;"",MAX(ROUNDUP(SMALL(AL$224:AL$273,$L235)/10000,0)*10000,0),0))</f>
        <v>0</v>
      </c>
      <c r="DN235" s="41">
        <f>IF(AM235="","",IF(成就内容!AD$125&lt;&gt;"",MAX(ROUNDUP(SMALL(AM$224:AM$273,$L235)/10000,0)*10000,0),0))</f>
        <v>0</v>
      </c>
      <c r="DO235" s="41">
        <f>IF(AN235="","",IF(成就内容!AE$125&lt;&gt;"",MAX(ROUNDUP(SMALL(AN$224:AN$273,$L235)/10000,0)*10000,0),0))</f>
        <v>0</v>
      </c>
      <c r="DP235" s="41">
        <f>IF(AO235="","",IF(成就内容!AF$125&lt;&gt;"",MAX(ROUNDUP(SMALL(AO$224:AO$273,$L235)/10000,0)*10000,0),0))</f>
        <v>0</v>
      </c>
      <c r="DQ235" s="41">
        <f>IF(AP235="","",IF(成就内容!AG$125&lt;&gt;"",MAX(ROUNDUP(SMALL(AP$224:AP$273,$L235)/10000,0)*10000,0),0))</f>
        <v>0</v>
      </c>
      <c r="DR235" s="41">
        <f>IF(AQ235="","",IF(成就内容!AH$125&lt;&gt;"",MAX(ROUNDUP(SMALL(AQ$224:AQ$273,$L235)/10000,0)*10000,0),0))</f>
        <v>0</v>
      </c>
      <c r="DS235" s="41">
        <f>IF(AR235="","",IF(成就内容!AI$125&lt;&gt;"",MAX(ROUNDUP(SMALL(AR$224:AR$273,$L235)/10000,0)*10000,0),0))</f>
        <v>0</v>
      </c>
      <c r="DT235" s="41">
        <f>IF(AS235="","",IF(成就内容!AJ$125&lt;&gt;"",MAX(ROUNDUP(SMALL(AS$224:AS$273,$L235)/10000,0)*10000,0),0))</f>
        <v>0</v>
      </c>
      <c r="DU235" s="41" t="str">
        <f>IF(AT235="","",IF(成就内容!AK$125&lt;&gt;"",MAX(ROUNDUP(SMALL(AT$224:AT$273,$L235)/10000,0)*10000,0),0))</f>
        <v/>
      </c>
      <c r="DV235" s="41" t="str">
        <f>IF(AU235="","",IF(成就内容!AL$125&lt;&gt;"",MAX(ROUNDUP(SMALL(AU$224:AU$273,$L235)/10000,0)*10000,0),0))</f>
        <v/>
      </c>
      <c r="DW235" s="41">
        <f>IF(AV235="","",IF(成就内容!AM$125&lt;&gt;"",MAX(ROUNDUP(SMALL(AV$224:AV$273,$L235)/10000,0)*10000,0),0))</f>
        <v>0</v>
      </c>
      <c r="DX235" s="41">
        <f>IF(AW235="","",IF(成就内容!AN$125&lt;&gt;"",MAX(ROUNDUP(SMALL(AW$224:AW$273,$L235)/10000,0)*10000,0),0))</f>
        <v>0</v>
      </c>
      <c r="DY235" s="41">
        <f>IF(AX235="","",IF(成就内容!AO$125&lt;&gt;"",MAX(ROUNDUP(SMALL(AX$224:AX$273,$L235)/10000,0)*10000,0),0))</f>
        <v>0</v>
      </c>
      <c r="DZ235" s="41">
        <f>IF(AY235="","",IF(成就内容!AP$125&lt;&gt;"",MAX(ROUNDUP(SMALL(AY$224:AY$273,$L235)/10000,0)*10000,0),0))</f>
        <v>0</v>
      </c>
      <c r="EA235" s="41">
        <f>IF(AZ235="","",IF(成就内容!AQ$125&lt;&gt;"",MAX(ROUNDUP(SMALL(AZ$224:AZ$273,$L235)/10000,0)*10000,0),0))</f>
        <v>0</v>
      </c>
      <c r="EB235" s="41">
        <f>IF(BA235="","",IF(成就内容!AR$125&lt;&gt;"",MAX(ROUNDUP(SMALL(BA$224:BA$273,$L235)/10000,0)*10000,0),0))</f>
        <v>0</v>
      </c>
      <c r="EC235" s="41">
        <f>IF(BB235="","",IF(成就内容!AS$125&lt;&gt;"",MAX(ROUNDUP(SMALL(BB$224:BB$273,$L235)/10000,0)*10000,0),0))</f>
        <v>0</v>
      </c>
      <c r="ED235" s="41">
        <f>IF(BC235="","",IF(成就内容!AT$125&lt;&gt;"",MAX(ROUNDUP(SMALL(BC$224:BC$273,$L235)/10000,0)*10000,0),0))</f>
        <v>0</v>
      </c>
      <c r="EE235" s="41">
        <f>IF(BD235="","",IF(成就内容!AU$125&lt;&gt;"",MAX(ROUNDUP(SMALL(BD$224:BD$273,$L235)/10000,0)*10000,0),0))</f>
        <v>0</v>
      </c>
      <c r="EF235" s="41">
        <f>IF(BE235="","",IF(成就内容!AV$125&lt;&gt;"",MAX(ROUNDUP(SMALL(BE$224:BE$273,$L235)/10000,0)*10000,0),0))</f>
        <v>3590000</v>
      </c>
      <c r="EG235" s="41">
        <f>IF(BF235="","",IF(成就内容!AW$125&lt;&gt;"",MAX(ROUNDUP(SMALL(BF$224:BF$273,$L235)/10000,0)*10000,0),0))</f>
        <v>0</v>
      </c>
      <c r="EH235" s="41">
        <f>IF(BG235="","",IF(成就内容!AX$125&lt;&gt;"",MAX(ROUNDUP(SMALL(BG$224:BG$273,$L235)/10000,0)*10000,0),0))</f>
        <v>0</v>
      </c>
      <c r="EI235" s="41">
        <f>IF(BH235="","",IF(成就内容!AY$125&lt;&gt;"",MAX(ROUNDUP(SMALL(BH$224:BH$273,$L235)/10000,0)*10000,0),0))</f>
        <v>0</v>
      </c>
      <c r="EJ235" s="41">
        <f>IF(BI235="","",IF(成就内容!AZ$125&lt;&gt;"",MAX(ROUNDUP(SMALL(BI$224:BI$273,$L235)/10000,0)*10000,0),0))</f>
        <v>0</v>
      </c>
      <c r="EK235" s="41">
        <f>IF(BJ235="","",IF(成就内容!BA$125&lt;&gt;"",MAX(ROUNDUP(SMALL(BJ$224:BJ$273,$L235)/10000,0)*10000,0),0))</f>
        <v>0</v>
      </c>
      <c r="EL235" s="41">
        <f>IF(BK235="","",IF(成就内容!BB$125&lt;&gt;"",MAX(ROUNDUP(SMALL(BK$224:BK$273,$L235)/10000,0)*10000,0),0))</f>
        <v>26670000</v>
      </c>
      <c r="EM235" s="41">
        <f>IF(BL235="","",IF(成就内容!BC$125&lt;&gt;"",MAX(ROUNDUP(SMALL(BL$224:BL$273,$L235)/10000,0)*10000,0),0))</f>
        <v>0</v>
      </c>
      <c r="EN235" s="41">
        <f>IF(BM235="","",IF(成就内容!BD$125&lt;&gt;"",MAX(ROUNDUP(SMALL(BM$224:BM$273,$L235)/10000,0)*10000,0),0))</f>
        <v>0</v>
      </c>
      <c r="EO235" s="41">
        <f>IF(BN235="","",IF(成就内容!BE$125&lt;&gt;"",MAX(ROUNDUP(SMALL(BN$224:BN$273,$L235)/10000,0)*10000,0),0))</f>
        <v>0</v>
      </c>
      <c r="EP235" s="41">
        <f>IF(BO235="","",IF(成就内容!BF$125&lt;&gt;"",MAX(ROUNDUP(SMALL(BO$224:BO$273,$L235)/10000,0)*10000,0),0))</f>
        <v>0</v>
      </c>
      <c r="EQ235" s="41">
        <f>IF(BP235="","",IF(成就内容!BG$125&lt;&gt;"",MAX(ROUNDUP(SMALL(BP$224:BP$273,$L235)/10000,0)*10000,0),0))</f>
        <v>0</v>
      </c>
      <c r="ER235" s="41">
        <f>IF(BQ235="","",IF(成就内容!BH$125&lt;&gt;"",MAX(ROUNDUP(SMALL(BQ$224:BQ$273,$L235)/10000,0)*10000,0),0))</f>
        <v>26670000</v>
      </c>
      <c r="ES235" s="41" t="str">
        <f>IF(BR235="","",IF(成就内容!BI$125&lt;&gt;"",MAX(ROUNDUP(SMALL(BR$224:BR$273,$L235)/10000,0)*10000,0),0))</f>
        <v/>
      </c>
      <c r="ET235" s="41">
        <f>IF(BS235="","",IF(成就内容!BJ$125&lt;&gt;"",MAX(ROUNDUP(SMALL(BS$224:BS$273,$L235)/10000,0)*10000,0),0))</f>
        <v>0</v>
      </c>
      <c r="EU235" s="41">
        <f>IF(BT235="","",IF(成就内容!BK$125&lt;&gt;"",MAX(ROUNDUP(SMALL(BT$224:BT$273,$L235)/10000,0)*10000,0),0))</f>
        <v>0</v>
      </c>
      <c r="EV235" s="41">
        <f>IF(BU235="","",IF(成就内容!BL$125&lt;&gt;"",MAX(ROUNDUP(SMALL(BU$224:BU$273,$L235)/10000,0)*10000,0),0))</f>
        <v>0</v>
      </c>
      <c r="EW235" s="41">
        <f>IF(BV235="","",IF(成就内容!BM$125&lt;&gt;"",MAX(ROUNDUP(SMALL(BV$224:BV$273,$L235)/10000,0)*10000,0),0))</f>
        <v>0</v>
      </c>
      <c r="EX235" s="41">
        <f>IF(BW235="","",IF(成就内容!BN$125&lt;&gt;"",MAX(ROUNDUP(SMALL(BW$224:BW$273,$L235)/10000,0)*10000,0),0))</f>
        <v>0</v>
      </c>
      <c r="EY235" s="41">
        <f>IF(BX235="","",IF(成就内容!BO$125&lt;&gt;"",MAX(ROUNDUP(SMALL(BX$224:BX$273,$L235)/10000,0)*10000,0),0))</f>
        <v>0</v>
      </c>
      <c r="EZ235" s="41">
        <f>IF(BY235="","",IF(成就内容!BP$125&lt;&gt;"",MAX(ROUNDUP(SMALL(BY$224:BY$273,$L235)/10000,0)*10000,0),0))</f>
        <v>0</v>
      </c>
      <c r="FA235" s="41">
        <f>IF(BZ235="","",IF(成就内容!BQ$125&lt;&gt;"",MAX(ROUNDUP(SMALL(BZ$224:BZ$273,$L235)/10000,0)*10000,0),0))</f>
        <v>0</v>
      </c>
      <c r="FB235" s="41">
        <f>IF(CA235="","",IF(成就内容!BR$125&lt;&gt;"",MAX(ROUNDUP(SMALL(CA$224:CA$273,$L235)/10000,0)*10000,0),0))</f>
        <v>0</v>
      </c>
      <c r="FC235" s="41">
        <f>IF(CB235="","",IF(成就内容!BS$125&lt;&gt;"",MAX(ROUNDUP(SMALL(CB$224:CB$273,$L235)/10000,0)*10000,0),0))</f>
        <v>0</v>
      </c>
      <c r="FD235" s="41">
        <f>IF(CC235="","",IF(成就内容!BT$125&lt;&gt;"",MAX(ROUNDUP(SMALL(CC$224:CC$273,$L235)/10000,0)*10000,0),0))</f>
        <v>0</v>
      </c>
      <c r="FE235" s="41">
        <f>IF(CD235="","",IF(成就内容!BU$125&lt;&gt;"",MAX(ROUNDUP(SMALL(CD$224:CD$273,$L235)/10000,0)*10000,0),0))</f>
        <v>0</v>
      </c>
      <c r="FF235" s="41" t="str">
        <f>IF(CE235="","",IF(成就内容!BV$125&lt;&gt;"",MAX(ROUNDUP(SMALL(CE$224:CE$273,$L235)/10000,0)*10000,0),0))</f>
        <v/>
      </c>
      <c r="FG235" s="41">
        <f>IF(CF235="","",IF(成就内容!BW$125&lt;&gt;"",MAX(ROUNDUP(SMALL(CF$224:CF$273,$L235)/10000,0)*10000,0),0))</f>
        <v>0</v>
      </c>
      <c r="FH235" s="41">
        <f>IF(CG235="","",IF(成就内容!BX$125&lt;&gt;"",MAX(ROUNDUP(SMALL(CG$224:CG$273,$L235)/10000,0)*10000,0),0))</f>
        <v>40000</v>
      </c>
      <c r="FI235" s="41">
        <f>IF(CH235="","",IF(成就内容!BY$125&lt;&gt;"",MAX(ROUNDUP(SMALL(CH$224:CH$273,$L235)/10000,0)*10000,0),0))</f>
        <v>0</v>
      </c>
      <c r="FJ235" s="41">
        <f>IF(CI235="","",IF(成就内容!BZ$125&lt;&gt;"",MAX(ROUNDUP(SMALL(CI$224:CI$273,$L235)/10000,0)*10000,0),0))</f>
        <v>0</v>
      </c>
    </row>
    <row r="236" spans="12:166" x14ac:dyDescent="0.15">
      <c r="L236" s="25">
        <v>13</v>
      </c>
      <c r="M236" s="41">
        <f>IF(成就内容!D19="","",INDEX($G$4:$G$178*成就内容!D$125/SUM(成就内容!$D$125:$BZ$125),成就内容!D75,1)-SUM(M$224:M235))</f>
        <v>0</v>
      </c>
      <c r="N236" s="41" t="str">
        <f>IF(成就内容!E19="","",INDEX($G$4:$G$178*成就内容!E$125/SUM(成就内容!$D$125:$BZ$125),成就内容!E75,1)-SUM(N$224:N235))</f>
        <v/>
      </c>
      <c r="O236" s="41">
        <f>IF(成就内容!F19="","",INDEX($G$4:$G$178*成就内容!F$125/SUM(成就内容!$D$125:$BZ$125),成就内容!F75,1)-SUM(O$224:O235))</f>
        <v>0</v>
      </c>
      <c r="P236" s="41" t="str">
        <f>IF(成就内容!G19="","",INDEX($G$4:$G$178*成就内容!G$125/SUM(成就内容!$D$125:$BZ$125),成就内容!G75,1)-SUM(P$224:P235))</f>
        <v/>
      </c>
      <c r="Q236" s="41">
        <f>IF(成就内容!H19="","",INDEX($G$4:$G$178*成就内容!H$125/SUM(成就内容!$D$125:$BZ$125),成就内容!H75,1)-SUM(Q$224:Q235))</f>
        <v>0</v>
      </c>
      <c r="R236" s="41">
        <f>IF(成就内容!I19="","",INDEX($G$4:$G$178*成就内容!I$125/SUM(成就内容!$D$125:$BZ$125),成就内容!I75,1)-SUM(R$224:R235))</f>
        <v>0</v>
      </c>
      <c r="S236" s="41">
        <f>IF(成就内容!J19="","",INDEX($G$4:$G$178*成就内容!J$125/SUM(成就内容!$D$125:$BZ$125),成就内容!J75,1)-SUM(S$224:S235))</f>
        <v>0</v>
      </c>
      <c r="T236" s="41">
        <f>IF(成就内容!K19="","",INDEX($G$4:$G$178*成就内容!K$125/SUM(成就内容!$D$125:$BZ$125),成就内容!K75,1)-SUM(T$224:T235))</f>
        <v>0</v>
      </c>
      <c r="U236" s="41">
        <f>IF(成就内容!L19="","",INDEX($G$4:$G$178*成就内容!L$125/SUM(成就内容!$D$125:$BZ$125),成就内容!L75,1)-SUM(U$224:U235))</f>
        <v>0</v>
      </c>
      <c r="V236" s="41">
        <f>IF(成就内容!M19="","",INDEX($G$4:$G$178*成就内容!M$125/SUM(成就内容!$D$125:$BZ$125),成就内容!M75,1)-SUM(V$224:V235))</f>
        <v>0</v>
      </c>
      <c r="W236" s="41">
        <f>IF(成就内容!N19="","",INDEX($G$4:$G$178*成就内容!N$125/SUM(成就内容!$D$125:$BZ$125),成就内容!N75,1)-SUM(W$224:W235))</f>
        <v>26666666.666666687</v>
      </c>
      <c r="X236" s="41">
        <f>IF(成就内容!O19="","",INDEX($G$4:$G$178*成就内容!O$125/SUM(成就内容!$D$125:$BZ$125),成就内容!O75,1)-SUM(X$224:X235))</f>
        <v>0</v>
      </c>
      <c r="Y236" s="41">
        <f>IF(成就内容!P19="","",INDEX($G$4:$G$178*成就内容!P$125/SUM(成就内容!$D$125:$BZ$125),成就内容!P75,1)-SUM(Y$224:Y235))</f>
        <v>0</v>
      </c>
      <c r="Z236" s="41">
        <f>IF(成就内容!Q19="","",INDEX($G$4:$G$178*成就内容!Q$125/SUM(成就内容!$D$125:$BZ$125),成就内容!Q75,1)-SUM(Z$224:Z235))</f>
        <v>0</v>
      </c>
      <c r="AA236" s="41">
        <f>IF(成就内容!R19="","",INDEX($G$4:$G$178*成就内容!R$125/SUM(成就内容!$D$125:$BZ$125),成就内容!R75,1)-SUM(AA$224:AA235))</f>
        <v>0</v>
      </c>
      <c r="AB236" s="41">
        <f>IF(成就内容!S19="","",INDEX($G$4:$G$178*成就内容!S$125/SUM(成就内容!$D$125:$BZ$125),成就内容!S75,1)-SUM(AB$224:AB235))</f>
        <v>0</v>
      </c>
      <c r="AC236" s="41">
        <f>IF(成就内容!T19="","",INDEX($G$4:$G$178*成就内容!T$125/SUM(成就内容!$D$125:$BZ$125),成就内容!T75,1)-SUM(AC$224:AC235))</f>
        <v>0</v>
      </c>
      <c r="AD236" s="41">
        <f>IF(成就内容!U19="","",INDEX($G$4:$G$178*成就内容!U$125/SUM(成就内容!$D$125:$BZ$125),成就内容!U75,1)-SUM(AD$224:AD235))</f>
        <v>0</v>
      </c>
      <c r="AE236" s="41">
        <f>IF(成就内容!V19="","",INDEX($G$4:$G$178*成就内容!V$125/SUM(成就内容!$D$125:$BZ$125),成就内容!V75,1)-SUM(AE$224:AE235))</f>
        <v>0</v>
      </c>
      <c r="AF236" s="41">
        <f>IF(成就内容!W19="","",INDEX($G$4:$G$178*成就内容!W$125/SUM(成就内容!$D$125:$BZ$125),成就内容!W75,1)-SUM(AF$224:AF235))</f>
        <v>26666666.666666687</v>
      </c>
      <c r="AG236" s="41">
        <f>IF(成就内容!X19="","",INDEX($G$4:$G$178*成就内容!X$125/SUM(成就内容!$D$125:$BZ$125),成就内容!X75,1)-SUM(AG$224:AG235))</f>
        <v>0</v>
      </c>
      <c r="AH236" s="41">
        <f>IF(成就内容!Y19="","",INDEX($G$4:$G$178*成就内容!Y$125/SUM(成就内容!$D$125:$BZ$125),成就内容!Y75,1)-SUM(AH$224:AH235))</f>
        <v>0</v>
      </c>
      <c r="AI236" s="41" t="str">
        <f>IF(成就内容!Z19="","",INDEX($G$4:$G$178*成就内容!Z$125/SUM(成就内容!$D$125:$BZ$125),成就内容!Z75,1)-SUM(AI$224:AI235))</f>
        <v/>
      </c>
      <c r="AJ236" s="41">
        <f>IF(成就内容!AA19="","",INDEX($G$4:$G$178*成就内容!AA$125/SUM(成就内容!$D$125:$BZ$125),成就内容!AA75,1)-SUM(AJ$224:AJ235))</f>
        <v>0</v>
      </c>
      <c r="AK236" s="41">
        <f>IF(成就内容!AB19="","",INDEX($G$4:$G$178*成就内容!AB$125/SUM(成就内容!$D$125:$BZ$125),成就内容!AB75,1)-SUM(AK$224:AK235))</f>
        <v>0</v>
      </c>
      <c r="AL236" s="41">
        <f>IF(成就内容!AC19="","",INDEX($G$4:$G$178*成就内容!AC$125/SUM(成就内容!$D$125:$BZ$125),成就内容!AC75,1)-SUM(AL$224:AL235))</f>
        <v>0</v>
      </c>
      <c r="AM236" s="41">
        <f>IF(成就内容!AD19="","",INDEX($G$4:$G$178*成就内容!AD$125/SUM(成就内容!$D$125:$BZ$125),成就内容!AD75,1)-SUM(AM$224:AM235))</f>
        <v>0</v>
      </c>
      <c r="AN236" s="41">
        <f>IF(成就内容!AE19="","",INDEX($G$4:$G$178*成就内容!AE$125/SUM(成就内容!$D$125:$BZ$125),成就内容!AE75,1)-SUM(AN$224:AN235))</f>
        <v>0</v>
      </c>
      <c r="AO236" s="41">
        <f>IF(成就内容!AF19="","",INDEX($G$4:$G$178*成就内容!AF$125/SUM(成就内容!$D$125:$BZ$125),成就内容!AF75,1)-SUM(AO$224:AO235))</f>
        <v>0</v>
      </c>
      <c r="AP236" s="41">
        <f>IF(成就内容!AG19="","",INDEX($G$4:$G$178*成就内容!AG$125/SUM(成就内容!$D$125:$BZ$125),成就内容!AG75,1)-SUM(AP$224:AP235))</f>
        <v>0</v>
      </c>
      <c r="AQ236" s="41">
        <f>IF(成就内容!AH19="","",INDEX($G$4:$G$178*成就内容!AH$125/SUM(成就内容!$D$125:$BZ$125),成就内容!AH75,1)-SUM(AQ$224:AQ235))</f>
        <v>0</v>
      </c>
      <c r="AR236" s="41">
        <f>IF(成就内容!AI19="","",INDEX($G$4:$G$178*成就内容!AI$125/SUM(成就内容!$D$125:$BZ$125),成就内容!AI75,1)-SUM(AR$224:AR235))</f>
        <v>0</v>
      </c>
      <c r="AS236" s="41">
        <f>IF(成就内容!AJ19="","",INDEX($G$4:$G$178*成就内容!AJ$125/SUM(成就内容!$D$125:$BZ$125),成就内容!AJ75,1)-SUM(AS$224:AS235))</f>
        <v>0</v>
      </c>
      <c r="AT236" s="41" t="str">
        <f>IF(成就内容!AK19="","",INDEX($G$4:$G$178*成就内容!AK$125/SUM(成就内容!$D$125:$BZ$125),成就内容!AK75,1)-SUM(AT$224:AT235))</f>
        <v/>
      </c>
      <c r="AU236" s="41" t="str">
        <f>IF(成就内容!AL19="","",INDEX($G$4:$G$178*成就内容!AL$125/SUM(成就内容!$D$125:$BZ$125),成就内容!AL75,1)-SUM(AU$224:AU235))</f>
        <v/>
      </c>
      <c r="AV236" s="41">
        <f>IF(成就内容!AM19="","",INDEX($G$4:$G$178*成就内容!AM$125/SUM(成就内容!$D$125:$BZ$125),成就内容!AM75,1)-SUM(AV$224:AV235))</f>
        <v>0</v>
      </c>
      <c r="AW236" s="41">
        <f>IF(成就内容!AN19="","",INDEX($G$4:$G$178*成就内容!AN$125/SUM(成就内容!$D$125:$BZ$125),成就内容!AN75,1)-SUM(AW$224:AW235))</f>
        <v>0</v>
      </c>
      <c r="AX236" s="41">
        <f>IF(成就内容!AO19="","",INDEX($G$4:$G$178*成就内容!AO$125/SUM(成就内容!$D$125:$BZ$125),成就内容!AO75,1)-SUM(AX$224:AX235))</f>
        <v>0</v>
      </c>
      <c r="AY236" s="41">
        <f>IF(成就内容!AP19="","",INDEX($G$4:$G$178*成就内容!AP$125/SUM(成就内容!$D$125:$BZ$125),成就内容!AP75,1)-SUM(AY$224:AY235))</f>
        <v>0</v>
      </c>
      <c r="AZ236" s="41">
        <f>IF(成就内容!AQ19="","",INDEX($G$4:$G$178*成就内容!AQ$125/SUM(成就内容!$D$125:$BZ$125),成就内容!AQ75,1)-SUM(AZ$224:AZ235))</f>
        <v>0</v>
      </c>
      <c r="BA236" s="41">
        <f>IF(成就内容!AR19="","",INDEX($G$4:$G$178*成就内容!AR$125/SUM(成就内容!$D$125:$BZ$125),成就内容!AR75,1)-SUM(BA$224:BA235))</f>
        <v>0</v>
      </c>
      <c r="BB236" s="41">
        <f>IF(成就内容!AS19="","",INDEX($G$4:$G$178*成就内容!AS$125/SUM(成就内容!$D$125:$BZ$125),成就内容!AS75,1)-SUM(BB$224:BB235))</f>
        <v>0</v>
      </c>
      <c r="BC236" s="41">
        <f>IF(成就内容!AT19="","",INDEX($G$4:$G$178*成就内容!AT$125/SUM(成就内容!$D$125:$BZ$125),成就内容!AT75,1)-SUM(BC$224:BC235))</f>
        <v>0</v>
      </c>
      <c r="BD236" s="41">
        <f>IF(成就内容!AU19="","",INDEX($G$4:$G$178*成就内容!AU$125/SUM(成就内容!$D$125:$BZ$125),成就内容!AU75,1)-SUM(BD$224:BD235))</f>
        <v>0</v>
      </c>
      <c r="BE236" s="41">
        <f>IF(成就内容!AV19="","",INDEX($G$4:$G$178*成就内容!AV$125/SUM(成就内容!$D$125:$BZ$125),成就内容!AV75,1)-SUM(BE$224:BE235))</f>
        <v>9358974.3589743674</v>
      </c>
      <c r="BF236" s="41">
        <f>IF(成就内容!AW19="","",INDEX($G$4:$G$178*成就内容!AW$125/SUM(成就内容!$D$125:$BZ$125),成就内容!AW75,1)-SUM(BF$224:BF235))</f>
        <v>0</v>
      </c>
      <c r="BG236" s="41">
        <f>IF(成就内容!AX19="","",INDEX($G$4:$G$178*成就内容!AX$125/SUM(成就内容!$D$125:$BZ$125),成就内容!AX75,1)-SUM(BG$224:BG235))</f>
        <v>0</v>
      </c>
      <c r="BH236" s="41">
        <f>IF(成就内容!AY19="","",INDEX($G$4:$G$178*成就内容!AY$125/SUM(成就内容!$D$125:$BZ$125),成就内容!AY75,1)-SUM(BH$224:BH235))</f>
        <v>0</v>
      </c>
      <c r="BI236" s="41">
        <f>IF(成就内容!AZ19="","",INDEX($G$4:$G$178*成就内容!AZ$125/SUM(成就内容!$D$125:$BZ$125),成就内容!AZ75,1)-SUM(BI$224:BI235))</f>
        <v>0</v>
      </c>
      <c r="BJ236" s="41">
        <f>IF(成就内容!BA19="","",INDEX($G$4:$G$178*成就内容!BA$125/SUM(成就内容!$D$125:$BZ$125),成就内容!BA75,1)-SUM(BJ$224:BJ235))</f>
        <v>0</v>
      </c>
      <c r="BK236" s="41">
        <f>IF(成就内容!BB19="","",INDEX($G$4:$G$178*成就内容!BB$125/SUM(成就内容!$D$125:$BZ$125),成就内容!BB75,1)-SUM(BK$224:BK235))</f>
        <v>26666666.666666687</v>
      </c>
      <c r="BL236" s="41">
        <f>IF(成就内容!BC19="","",INDEX($G$4:$G$178*成就内容!BC$125/SUM(成就内容!$D$125:$BZ$125),成就内容!BC75,1)-SUM(BL$224:BL235))</f>
        <v>0</v>
      </c>
      <c r="BM236" s="41">
        <f>IF(成就内容!BD19="","",INDEX($G$4:$G$178*成就内容!BD$125/SUM(成就内容!$D$125:$BZ$125),成就内容!BD75,1)-SUM(BM$224:BM235))</f>
        <v>0</v>
      </c>
      <c r="BN236" s="41">
        <f>IF(成就内容!BE19="","",INDEX($G$4:$G$178*成就内容!BE$125/SUM(成就内容!$D$125:$BZ$125),成就内容!BE75,1)-SUM(BN$224:BN235))</f>
        <v>0</v>
      </c>
      <c r="BO236" s="41">
        <f>IF(成就内容!BF19="","",INDEX($G$4:$G$178*成就内容!BF$125/SUM(成就内容!$D$125:$BZ$125),成就内容!BF75,1)-SUM(BO$224:BO235))</f>
        <v>0</v>
      </c>
      <c r="BP236" s="41">
        <f>IF(成就内容!BG19="","",INDEX($G$4:$G$178*成就内容!BG$125/SUM(成就内容!$D$125:$BZ$125),成就内容!BG75,1)-SUM(BP$224:BP235))</f>
        <v>0</v>
      </c>
      <c r="BQ236" s="41">
        <f>IF(成就内容!BH19="","",INDEX($G$4:$G$178*成就内容!BH$125/SUM(成就内容!$D$125:$BZ$125),成就内容!BH75,1)-SUM(BQ$224:BQ235))</f>
        <v>26666666.666666687</v>
      </c>
      <c r="BR236" s="41" t="str">
        <f>IF(成就内容!BI19="","",INDEX($G$4:$G$178*成就内容!BI$125/SUM(成就内容!$D$125:$BZ$125),成就内容!BI75,1)-SUM(BR$224:BR235))</f>
        <v/>
      </c>
      <c r="BS236" s="41">
        <f>IF(成就内容!BJ19="","",INDEX($G$4:$G$178*成就内容!BJ$125/SUM(成就内容!$D$125:$BZ$125),成就内容!BJ75,1)-SUM(BS$224:BS235))</f>
        <v>0</v>
      </c>
      <c r="BT236" s="41">
        <f>IF(成就内容!BK19="","",INDEX($G$4:$G$178*成就内容!BK$125/SUM(成就内容!$D$125:$BZ$125),成就内容!BK75,1)-SUM(BT$224:BT235))</f>
        <v>0</v>
      </c>
      <c r="BU236" s="41">
        <f>IF(成就内容!BL19="","",INDEX($G$4:$G$178*成就内容!BL$125/SUM(成就内容!$D$125:$BZ$125),成就内容!BL75,1)-SUM(BU$224:BU235))</f>
        <v>0</v>
      </c>
      <c r="BV236" s="41">
        <f>IF(成就内容!BM19="","",INDEX($G$4:$G$178*成就内容!BM$125/SUM(成就内容!$D$125:$BZ$125),成就内容!BM75,1)-SUM(BV$224:BV235))</f>
        <v>0</v>
      </c>
      <c r="BW236" s="41">
        <f>IF(成就内容!BN19="","",INDEX($G$4:$G$178*成就内容!BN$125/SUM(成就内容!$D$125:$BZ$125),成就内容!BN75,1)-SUM(BW$224:BW235))</f>
        <v>0</v>
      </c>
      <c r="BX236" s="41">
        <f>IF(成就内容!BO19="","",INDEX($G$4:$G$178*成就内容!BO$125/SUM(成就内容!$D$125:$BZ$125),成就内容!BO75,1)-SUM(BX$224:BX235))</f>
        <v>0</v>
      </c>
      <c r="BY236" s="41">
        <f>IF(成就内容!BP19="","",INDEX($G$4:$G$178*成就内容!BP$125/SUM(成就内容!$D$125:$BZ$125),成就内容!BP75,1)-SUM(BY$224:BY235))</f>
        <v>0</v>
      </c>
      <c r="BZ236" s="41">
        <f>IF(成就内容!BQ19="","",INDEX($G$4:$G$178*成就内容!BQ$125/SUM(成就内容!$D$125:$BZ$125),成就内容!BQ75,1)-SUM(BZ$224:BZ235))</f>
        <v>0</v>
      </c>
      <c r="CA236" s="41">
        <f>IF(成就内容!BR19="","",INDEX($G$4:$G$178*成就内容!BR$125/SUM(成就内容!$D$125:$BZ$125),成就内容!BR75,1)-SUM(CA$224:CA235))</f>
        <v>0</v>
      </c>
      <c r="CB236" s="41">
        <f>IF(成就内容!BS19="","",INDEX($G$4:$G$178*成就内容!BS$125/SUM(成就内容!$D$125:$BZ$125),成就内容!BS75,1)-SUM(CB$224:CB235))</f>
        <v>0</v>
      </c>
      <c r="CC236" s="41">
        <f>IF(成就内容!BT19="","",INDEX($G$4:$G$178*成就内容!BT$125/SUM(成就内容!$D$125:$BZ$125),成就内容!BT75,1)-SUM(CC$224:CC235))</f>
        <v>0</v>
      </c>
      <c r="CD236" s="41">
        <f>IF(成就内容!BU19="","",INDEX($G$4:$G$178*成就内容!BU$125/SUM(成就内容!$D$125:$BZ$125),成就内容!BU75,1)-SUM(CD$224:CD235))</f>
        <v>0</v>
      </c>
      <c r="CE236" s="41" t="str">
        <f>IF(成就内容!BV19="","",INDEX($G$4:$G$178*成就内容!BV$125/SUM(成就内容!$D$125:$BZ$125),成就内容!BV75,1)-SUM(CE$224:CE235))</f>
        <v/>
      </c>
      <c r="CF236" s="41">
        <f>IF(成就内容!BW19="","",INDEX($G$4:$G$178*成就内容!BW$125/SUM(成就内容!$D$125:$BZ$125),成就内容!BW75,1)-SUM(CF$224:CF235))</f>
        <v>0</v>
      </c>
      <c r="CG236" s="41">
        <f>IF(成就内容!BX19="","",INDEX($G$4:$G$178*成就内容!BX$125/SUM(成就内容!$D$125:$BZ$125),成就内容!BX75,1)-SUM(CG$224:CG235))</f>
        <v>31538.461538461532</v>
      </c>
      <c r="CH236" s="41">
        <f>IF(成就内容!BY19="","",INDEX($G$4:$G$178*成就内容!BY$125/SUM(成就内容!$D$125:$BZ$125),成就内容!BY75,1)-SUM(CH$224:CH235))</f>
        <v>0</v>
      </c>
      <c r="CI236" s="41">
        <f>IF(成就内容!BZ19="","",INDEX($G$4:$G$178*成就内容!BZ$125/SUM(成就内容!$D$125:$BZ$125),成就内容!BZ75,1)-SUM(CI$224:CI235))</f>
        <v>0</v>
      </c>
      <c r="CM236" s="43">
        <v>13</v>
      </c>
      <c r="CN236" s="41">
        <f>IF(M236="","",IF(成就内容!D$125&lt;&gt;"",MAX(ROUNDUP(SMALL(M$224:M$273,$L236)/10000,0)*10000,0),0))</f>
        <v>0</v>
      </c>
      <c r="CO236" s="41" t="str">
        <f>IF(N236="","",IF(成就内容!E$125&lt;&gt;"",MAX(ROUNDUP(SMALL(N$224:N$273,$L236)/10000,0)*10000,0),0))</f>
        <v/>
      </c>
      <c r="CP236" s="41">
        <f>IF(O236="","",IF(成就内容!F$125&lt;&gt;"",MAX(ROUNDUP(SMALL(O$224:O$273,$L236)/10000,0)*10000,0),0))</f>
        <v>0</v>
      </c>
      <c r="CQ236" s="41" t="str">
        <f>IF(P236="","",IF(成就内容!G$125&lt;&gt;"",MAX(ROUNDUP(SMALL(P$224:P$273,$L236)/10000,0)*10000,0),0))</f>
        <v/>
      </c>
      <c r="CR236" s="41">
        <f>IF(Q236="","",IF(成就内容!H$125&lt;&gt;"",MAX(ROUNDUP(SMALL(Q$224:Q$273,$L236)/10000,0)*10000,0),0))</f>
        <v>0</v>
      </c>
      <c r="CS236" s="41">
        <f>IF(R236="","",IF(成就内容!I$125&lt;&gt;"",MAX(ROUNDUP(SMALL(R$224:R$273,$L236)/10000,0)*10000,0),0))</f>
        <v>0</v>
      </c>
      <c r="CT236" s="41">
        <f>IF(S236="","",IF(成就内容!J$125&lt;&gt;"",MAX(ROUNDUP(SMALL(S$224:S$273,$L236)/10000,0)*10000,0),0))</f>
        <v>0</v>
      </c>
      <c r="CU236" s="41">
        <f>IF(T236="","",IF(成就内容!K$125&lt;&gt;"",MAX(ROUNDUP(SMALL(T$224:T$273,$L236)/10000,0)*10000,0),0))</f>
        <v>0</v>
      </c>
      <c r="CV236" s="41">
        <f>IF(U236="","",IF(成就内容!L$125&lt;&gt;"",MAX(ROUNDUP(SMALL(U$224:U$273,$L236)/10000,0)*10000,0),0))</f>
        <v>0</v>
      </c>
      <c r="CW236" s="41">
        <f>IF(V236="","",IF(成就内容!M$125&lt;&gt;"",MAX(ROUNDUP(SMALL(V$224:V$273,$L236)/10000,0)*10000,0),0))</f>
        <v>0</v>
      </c>
      <c r="CX236" s="41">
        <f>IF(W236="","",IF(成就内容!N$125&lt;&gt;"",MAX(ROUNDUP(SMALL(W$224:W$273,$L236)/10000,0)*10000,0),0))</f>
        <v>26670000</v>
      </c>
      <c r="CY236" s="41">
        <f>IF(X236="","",IF(成就内容!O$125&lt;&gt;"",MAX(ROUNDUP(SMALL(X$224:X$273,$L236)/10000,0)*10000,0),0))</f>
        <v>0</v>
      </c>
      <c r="CZ236" s="41">
        <f>IF(Y236="","",IF(成就内容!P$125&lt;&gt;"",MAX(ROUNDUP(SMALL(Y$224:Y$273,$L236)/10000,0)*10000,0),0))</f>
        <v>0</v>
      </c>
      <c r="DA236" s="41">
        <f>IF(Z236="","",IF(成就内容!Q$125&lt;&gt;"",MAX(ROUNDUP(SMALL(Z$224:Z$273,$L236)/10000,0)*10000,0),0))</f>
        <v>0</v>
      </c>
      <c r="DB236" s="41">
        <f>IF(AA236="","",IF(成就内容!R$125&lt;&gt;"",MAX(ROUNDUP(SMALL(AA$224:AA$273,$L236)/10000,0)*10000,0),0))</f>
        <v>0</v>
      </c>
      <c r="DC236" s="41">
        <f>IF(AB236="","",IF(成就内容!S$125&lt;&gt;"",MAX(ROUNDUP(SMALL(AB$224:AB$273,$L236)/10000,0)*10000,0),0))</f>
        <v>0</v>
      </c>
      <c r="DD236" s="41">
        <f>IF(AC236="","",IF(成就内容!T$125&lt;&gt;"",MAX(ROUNDUP(SMALL(AC$224:AC$273,$L236)/10000,0)*10000,0),0))</f>
        <v>0</v>
      </c>
      <c r="DE236" s="41">
        <f>IF(AD236="","",IF(成就内容!U$125&lt;&gt;"",MAX(ROUNDUP(SMALL(AD$224:AD$273,$L236)/10000,0)*10000,0),0))</f>
        <v>0</v>
      </c>
      <c r="DF236" s="41">
        <f>IF(AE236="","",IF(成就内容!V$125&lt;&gt;"",MAX(ROUNDUP(SMALL(AE$224:AE$273,$L236)/10000,0)*10000,0),0))</f>
        <v>0</v>
      </c>
      <c r="DG236" s="41">
        <f>IF(AF236="","",IF(成就内容!W$125&lt;&gt;"",MAX(ROUNDUP(SMALL(AF$224:AF$273,$L236)/10000,0)*10000,0),0))</f>
        <v>26670000</v>
      </c>
      <c r="DH236" s="41">
        <f>IF(AG236="","",IF(成就内容!X$125&lt;&gt;"",MAX(ROUNDUP(SMALL(AG$224:AG$273,$L236)/10000,0)*10000,0),0))</f>
        <v>0</v>
      </c>
      <c r="DI236" s="41">
        <f>IF(AH236="","",IF(成就内容!Y$125&lt;&gt;"",MAX(ROUNDUP(SMALL(AH$224:AH$273,$L236)/10000,0)*10000,0),0))</f>
        <v>0</v>
      </c>
      <c r="DJ236" s="41" t="str">
        <f>IF(AI236="","",IF(成就内容!Z$125&lt;&gt;"",MAX(ROUNDUP(SMALL(AI$224:AI$273,$L236)/10000,0)*10000,0),0))</f>
        <v/>
      </c>
      <c r="DK236" s="41">
        <f>IF(AJ236="","",IF(成就内容!AA$125&lt;&gt;"",MAX(ROUNDUP(SMALL(AJ$224:AJ$273,$L236)/10000,0)*10000,0),0))</f>
        <v>0</v>
      </c>
      <c r="DL236" s="41">
        <f>IF(AK236="","",IF(成就内容!AB$125&lt;&gt;"",MAX(ROUNDUP(SMALL(AK$224:AK$273,$L236)/10000,0)*10000,0),0))</f>
        <v>0</v>
      </c>
      <c r="DM236" s="41">
        <f>IF(AL236="","",IF(成就内容!AC$125&lt;&gt;"",MAX(ROUNDUP(SMALL(AL$224:AL$273,$L236)/10000,0)*10000,0),0))</f>
        <v>0</v>
      </c>
      <c r="DN236" s="41">
        <f>IF(AM236="","",IF(成就内容!AD$125&lt;&gt;"",MAX(ROUNDUP(SMALL(AM$224:AM$273,$L236)/10000,0)*10000,0),0))</f>
        <v>0</v>
      </c>
      <c r="DO236" s="41">
        <f>IF(AN236="","",IF(成就内容!AE$125&lt;&gt;"",MAX(ROUNDUP(SMALL(AN$224:AN$273,$L236)/10000,0)*10000,0),0))</f>
        <v>0</v>
      </c>
      <c r="DP236" s="41">
        <f>IF(AO236="","",IF(成就内容!AF$125&lt;&gt;"",MAX(ROUNDUP(SMALL(AO$224:AO$273,$L236)/10000,0)*10000,0),0))</f>
        <v>0</v>
      </c>
      <c r="DQ236" s="41">
        <f>IF(AP236="","",IF(成就内容!AG$125&lt;&gt;"",MAX(ROUNDUP(SMALL(AP$224:AP$273,$L236)/10000,0)*10000,0),0))</f>
        <v>0</v>
      </c>
      <c r="DR236" s="41">
        <f>IF(AQ236="","",IF(成就内容!AH$125&lt;&gt;"",MAX(ROUNDUP(SMALL(AQ$224:AQ$273,$L236)/10000,0)*10000,0),0))</f>
        <v>0</v>
      </c>
      <c r="DS236" s="41">
        <f>IF(AR236="","",IF(成就内容!AI$125&lt;&gt;"",MAX(ROUNDUP(SMALL(AR$224:AR$273,$L236)/10000,0)*10000,0),0))</f>
        <v>0</v>
      </c>
      <c r="DT236" s="41">
        <f>IF(AS236="","",IF(成就内容!AJ$125&lt;&gt;"",MAX(ROUNDUP(SMALL(AS$224:AS$273,$L236)/10000,0)*10000,0),0))</f>
        <v>0</v>
      </c>
      <c r="DU236" s="41" t="str">
        <f>IF(AT236="","",IF(成就内容!AK$125&lt;&gt;"",MAX(ROUNDUP(SMALL(AT$224:AT$273,$L236)/10000,0)*10000,0),0))</f>
        <v/>
      </c>
      <c r="DV236" s="41" t="str">
        <f>IF(AU236="","",IF(成就内容!AL$125&lt;&gt;"",MAX(ROUNDUP(SMALL(AU$224:AU$273,$L236)/10000,0)*10000,0),0))</f>
        <v/>
      </c>
      <c r="DW236" s="41">
        <f>IF(AV236="","",IF(成就内容!AM$125&lt;&gt;"",MAX(ROUNDUP(SMALL(AV$224:AV$273,$L236)/10000,0)*10000,0),0))</f>
        <v>0</v>
      </c>
      <c r="DX236" s="41">
        <f>IF(AW236="","",IF(成就内容!AN$125&lt;&gt;"",MAX(ROUNDUP(SMALL(AW$224:AW$273,$L236)/10000,0)*10000,0),0))</f>
        <v>0</v>
      </c>
      <c r="DY236" s="41">
        <f>IF(AX236="","",IF(成就内容!AO$125&lt;&gt;"",MAX(ROUNDUP(SMALL(AX$224:AX$273,$L236)/10000,0)*10000,0),0))</f>
        <v>0</v>
      </c>
      <c r="DZ236" s="41">
        <f>IF(AY236="","",IF(成就内容!AP$125&lt;&gt;"",MAX(ROUNDUP(SMALL(AY$224:AY$273,$L236)/10000,0)*10000,0),0))</f>
        <v>0</v>
      </c>
      <c r="EA236" s="41">
        <f>IF(AZ236="","",IF(成就内容!AQ$125&lt;&gt;"",MAX(ROUNDUP(SMALL(AZ$224:AZ$273,$L236)/10000,0)*10000,0),0))</f>
        <v>0</v>
      </c>
      <c r="EB236" s="41">
        <f>IF(BA236="","",IF(成就内容!AR$125&lt;&gt;"",MAX(ROUNDUP(SMALL(BA$224:BA$273,$L236)/10000,0)*10000,0),0))</f>
        <v>0</v>
      </c>
      <c r="EC236" s="41">
        <f>IF(BB236="","",IF(成就内容!AS$125&lt;&gt;"",MAX(ROUNDUP(SMALL(BB$224:BB$273,$L236)/10000,0)*10000,0),0))</f>
        <v>0</v>
      </c>
      <c r="ED236" s="41">
        <f>IF(BC236="","",IF(成就内容!AT$125&lt;&gt;"",MAX(ROUNDUP(SMALL(BC$224:BC$273,$L236)/10000,0)*10000,0),0))</f>
        <v>0</v>
      </c>
      <c r="EE236" s="41">
        <f>IF(BD236="","",IF(成就内容!AU$125&lt;&gt;"",MAX(ROUNDUP(SMALL(BD$224:BD$273,$L236)/10000,0)*10000,0),0))</f>
        <v>0</v>
      </c>
      <c r="EF236" s="41">
        <f>IF(BE236="","",IF(成就内容!AV$125&lt;&gt;"",MAX(ROUNDUP(SMALL(BE$224:BE$273,$L236)/10000,0)*10000,0),0))</f>
        <v>9360000</v>
      </c>
      <c r="EG236" s="41">
        <f>IF(BF236="","",IF(成就内容!AW$125&lt;&gt;"",MAX(ROUNDUP(SMALL(BF$224:BF$273,$L236)/10000,0)*10000,0),0))</f>
        <v>0</v>
      </c>
      <c r="EH236" s="41">
        <f>IF(BG236="","",IF(成就内容!AX$125&lt;&gt;"",MAX(ROUNDUP(SMALL(BG$224:BG$273,$L236)/10000,0)*10000,0),0))</f>
        <v>0</v>
      </c>
      <c r="EI236" s="41">
        <f>IF(BH236="","",IF(成就内容!AY$125&lt;&gt;"",MAX(ROUNDUP(SMALL(BH$224:BH$273,$L236)/10000,0)*10000,0),0))</f>
        <v>0</v>
      </c>
      <c r="EJ236" s="41">
        <f>IF(BI236="","",IF(成就内容!AZ$125&lt;&gt;"",MAX(ROUNDUP(SMALL(BI$224:BI$273,$L236)/10000,0)*10000,0),0))</f>
        <v>0</v>
      </c>
      <c r="EK236" s="41">
        <f>IF(BJ236="","",IF(成就内容!BA$125&lt;&gt;"",MAX(ROUNDUP(SMALL(BJ$224:BJ$273,$L236)/10000,0)*10000,0),0))</f>
        <v>0</v>
      </c>
      <c r="EL236" s="41">
        <f>IF(BK236="","",IF(成就内容!BB$125&lt;&gt;"",MAX(ROUNDUP(SMALL(BK$224:BK$273,$L236)/10000,0)*10000,0),0))</f>
        <v>26670000</v>
      </c>
      <c r="EM236" s="41">
        <f>IF(BL236="","",IF(成就内容!BC$125&lt;&gt;"",MAX(ROUNDUP(SMALL(BL$224:BL$273,$L236)/10000,0)*10000,0),0))</f>
        <v>0</v>
      </c>
      <c r="EN236" s="41">
        <f>IF(BM236="","",IF(成就内容!BD$125&lt;&gt;"",MAX(ROUNDUP(SMALL(BM$224:BM$273,$L236)/10000,0)*10000,0),0))</f>
        <v>0</v>
      </c>
      <c r="EO236" s="41">
        <f>IF(BN236="","",IF(成就内容!BE$125&lt;&gt;"",MAX(ROUNDUP(SMALL(BN$224:BN$273,$L236)/10000,0)*10000,0),0))</f>
        <v>0</v>
      </c>
      <c r="EP236" s="41">
        <f>IF(BO236="","",IF(成就内容!BF$125&lt;&gt;"",MAX(ROUNDUP(SMALL(BO$224:BO$273,$L236)/10000,0)*10000,0),0))</f>
        <v>0</v>
      </c>
      <c r="EQ236" s="41">
        <f>IF(BP236="","",IF(成就内容!BG$125&lt;&gt;"",MAX(ROUNDUP(SMALL(BP$224:BP$273,$L236)/10000,0)*10000,0),0))</f>
        <v>0</v>
      </c>
      <c r="ER236" s="41">
        <f>IF(BQ236="","",IF(成就内容!BH$125&lt;&gt;"",MAX(ROUNDUP(SMALL(BQ$224:BQ$273,$L236)/10000,0)*10000,0),0))</f>
        <v>26670000</v>
      </c>
      <c r="ES236" s="41" t="str">
        <f>IF(BR236="","",IF(成就内容!BI$125&lt;&gt;"",MAX(ROUNDUP(SMALL(BR$224:BR$273,$L236)/10000,0)*10000,0),0))</f>
        <v/>
      </c>
      <c r="ET236" s="41">
        <f>IF(BS236="","",IF(成就内容!BJ$125&lt;&gt;"",MAX(ROUNDUP(SMALL(BS$224:BS$273,$L236)/10000,0)*10000,0),0))</f>
        <v>0</v>
      </c>
      <c r="EU236" s="41">
        <f>IF(BT236="","",IF(成就内容!BK$125&lt;&gt;"",MAX(ROUNDUP(SMALL(BT$224:BT$273,$L236)/10000,0)*10000,0),0))</f>
        <v>0</v>
      </c>
      <c r="EV236" s="41">
        <f>IF(BU236="","",IF(成就内容!BL$125&lt;&gt;"",MAX(ROUNDUP(SMALL(BU$224:BU$273,$L236)/10000,0)*10000,0),0))</f>
        <v>0</v>
      </c>
      <c r="EW236" s="41">
        <f>IF(BV236="","",IF(成就内容!BM$125&lt;&gt;"",MAX(ROUNDUP(SMALL(BV$224:BV$273,$L236)/10000,0)*10000,0),0))</f>
        <v>0</v>
      </c>
      <c r="EX236" s="41">
        <f>IF(BW236="","",IF(成就内容!BN$125&lt;&gt;"",MAX(ROUNDUP(SMALL(BW$224:BW$273,$L236)/10000,0)*10000,0),0))</f>
        <v>0</v>
      </c>
      <c r="EY236" s="41">
        <f>IF(BX236="","",IF(成就内容!BO$125&lt;&gt;"",MAX(ROUNDUP(SMALL(BX$224:BX$273,$L236)/10000,0)*10000,0),0))</f>
        <v>0</v>
      </c>
      <c r="EZ236" s="41">
        <f>IF(BY236="","",IF(成就内容!BP$125&lt;&gt;"",MAX(ROUNDUP(SMALL(BY$224:BY$273,$L236)/10000,0)*10000,0),0))</f>
        <v>0</v>
      </c>
      <c r="FA236" s="41">
        <f>IF(BZ236="","",IF(成就内容!BQ$125&lt;&gt;"",MAX(ROUNDUP(SMALL(BZ$224:BZ$273,$L236)/10000,0)*10000,0),0))</f>
        <v>0</v>
      </c>
      <c r="FB236" s="41">
        <f>IF(CA236="","",IF(成就内容!BR$125&lt;&gt;"",MAX(ROUNDUP(SMALL(CA$224:CA$273,$L236)/10000,0)*10000,0),0))</f>
        <v>0</v>
      </c>
      <c r="FC236" s="41">
        <f>IF(CB236="","",IF(成就内容!BS$125&lt;&gt;"",MAX(ROUNDUP(SMALL(CB$224:CB$273,$L236)/10000,0)*10000,0),0))</f>
        <v>0</v>
      </c>
      <c r="FD236" s="41">
        <f>IF(CC236="","",IF(成就内容!BT$125&lt;&gt;"",MAX(ROUNDUP(SMALL(CC$224:CC$273,$L236)/10000,0)*10000,0),0))</f>
        <v>0</v>
      </c>
      <c r="FE236" s="41">
        <f>IF(CD236="","",IF(成就内容!BU$125&lt;&gt;"",MAX(ROUNDUP(SMALL(CD$224:CD$273,$L236)/10000,0)*10000,0),0))</f>
        <v>0</v>
      </c>
      <c r="FF236" s="41" t="str">
        <f>IF(CE236="","",IF(成就内容!BV$125&lt;&gt;"",MAX(ROUNDUP(SMALL(CE$224:CE$273,$L236)/10000,0)*10000,0),0))</f>
        <v/>
      </c>
      <c r="FG236" s="41">
        <f>IF(CF236="","",IF(成就内容!BW$125&lt;&gt;"",MAX(ROUNDUP(SMALL(CF$224:CF$273,$L236)/10000,0)*10000,0),0))</f>
        <v>0</v>
      </c>
      <c r="FH236" s="41">
        <f>IF(CG236="","",IF(成就内容!BX$125&lt;&gt;"",MAX(ROUNDUP(SMALL(CG$224:CG$273,$L236)/10000,0)*10000,0),0))</f>
        <v>40000</v>
      </c>
      <c r="FI236" s="41">
        <f>IF(CH236="","",IF(成就内容!BY$125&lt;&gt;"",MAX(ROUNDUP(SMALL(CH$224:CH$273,$L236)/10000,0)*10000,0),0))</f>
        <v>0</v>
      </c>
      <c r="FJ236" s="41">
        <f>IF(CI236="","",IF(成就内容!BZ$125&lt;&gt;"",MAX(ROUNDUP(SMALL(CI$224:CI$273,$L236)/10000,0)*10000,0),0))</f>
        <v>0</v>
      </c>
    </row>
    <row r="237" spans="12:166" x14ac:dyDescent="0.15">
      <c r="L237" s="25">
        <v>14</v>
      </c>
      <c r="M237" s="41">
        <f>IF(成就内容!D20="","",INDEX($G$4:$G$178*成就内容!D$125/SUM(成就内容!$D$125:$BZ$125),成就内容!D76,1)-SUM(M$224:M236))</f>
        <v>0</v>
      </c>
      <c r="N237" s="41" t="str">
        <f>IF(成就内容!E20="","",INDEX($G$4:$G$178*成就内容!E$125/SUM(成就内容!$D$125:$BZ$125),成就内容!E76,1)-SUM(N$224:N236))</f>
        <v/>
      </c>
      <c r="O237" s="41">
        <f>IF(成就内容!F20="","",INDEX($G$4:$G$178*成就内容!F$125/SUM(成就内容!$D$125:$BZ$125),成就内容!F76,1)-SUM(O$224:O236))</f>
        <v>21025.641025641024</v>
      </c>
      <c r="P237" s="41" t="str">
        <f>IF(成就内容!G20="","",INDEX($G$4:$G$178*成就内容!G$125/SUM(成就内容!$D$125:$BZ$125),成就内容!G76,1)-SUM(P$224:P236))</f>
        <v/>
      </c>
      <c r="Q237" s="41">
        <f>IF(成就内容!H20="","",INDEX($G$4:$G$178*成就内容!H$125/SUM(成就内容!$D$125:$BZ$125),成就内容!H76,1)-SUM(Q$224:Q236))</f>
        <v>0</v>
      </c>
      <c r="R237" s="41">
        <f>IF(成就内容!I20="","",INDEX($G$4:$G$178*成就内容!I$125/SUM(成就内容!$D$125:$BZ$125),成就内容!I76,1)-SUM(R$224:R236))</f>
        <v>0</v>
      </c>
      <c r="S237" s="41">
        <f>IF(成就内容!J20="","",INDEX($G$4:$G$178*成就内容!J$125/SUM(成就内容!$D$125:$BZ$125),成就内容!J76,1)-SUM(S$224:S236))</f>
        <v>0</v>
      </c>
      <c r="T237" s="41">
        <f>IF(成就内容!K20="","",INDEX($G$4:$G$178*成就内容!K$125/SUM(成就内容!$D$125:$BZ$125),成就内容!K76,1)-SUM(T$224:T236))</f>
        <v>0</v>
      </c>
      <c r="U237" s="41">
        <f>IF(成就内容!L20="","",INDEX($G$4:$G$178*成就内容!L$125/SUM(成就内容!$D$125:$BZ$125),成就内容!L76,1)-SUM(U$224:U236))</f>
        <v>0</v>
      </c>
      <c r="V237" s="41">
        <f>IF(成就内容!M20="","",INDEX($G$4:$G$178*成就内容!M$125/SUM(成就内容!$D$125:$BZ$125),成就内容!M76,1)-SUM(V$224:V236))</f>
        <v>0</v>
      </c>
      <c r="W237" s="41">
        <f>IF(成就内容!N20="","",INDEX($G$4:$G$178*成就内容!N$125/SUM(成就内容!$D$125:$BZ$125),成就内容!N76,1)-SUM(W$224:W236))</f>
        <v>29743589.743589744</v>
      </c>
      <c r="X237" s="41">
        <f>IF(成就内容!O20="","",INDEX($G$4:$G$178*成就内容!O$125/SUM(成就内容!$D$125:$BZ$125),成就内容!O76,1)-SUM(X$224:X236))</f>
        <v>0</v>
      </c>
      <c r="Y237" s="41" t="str">
        <f>IF(成就内容!P20="","",INDEX($G$4:$G$178*成就内容!P$125/SUM(成就内容!$D$125:$BZ$125),成就内容!P76,1)-SUM(Y$224:Y236))</f>
        <v/>
      </c>
      <c r="Z237" s="41">
        <f>IF(成就内容!Q20="","",INDEX($G$4:$G$178*成就内容!Q$125/SUM(成就内容!$D$125:$BZ$125),成就内容!Q76,1)-SUM(Z$224:Z236))</f>
        <v>0</v>
      </c>
      <c r="AA237" s="41">
        <f>IF(成就内容!R20="","",INDEX($G$4:$G$178*成就内容!R$125/SUM(成就内容!$D$125:$BZ$125),成就内容!R76,1)-SUM(AA$224:AA236))</f>
        <v>0</v>
      </c>
      <c r="AB237" s="41">
        <f>IF(成就内容!S20="","",INDEX($G$4:$G$178*成就内容!S$125/SUM(成就内容!$D$125:$BZ$125),成就内容!S76,1)-SUM(AB$224:AB236))</f>
        <v>0</v>
      </c>
      <c r="AC237" s="41">
        <f>IF(成就内容!T20="","",INDEX($G$4:$G$178*成就内容!T$125/SUM(成就内容!$D$125:$BZ$125),成就内容!T76,1)-SUM(AC$224:AC236))</f>
        <v>0</v>
      </c>
      <c r="AD237" s="41">
        <f>IF(成就内容!U20="","",INDEX($G$4:$G$178*成就内容!U$125/SUM(成就内容!$D$125:$BZ$125),成就内容!U76,1)-SUM(AD$224:AD236))</f>
        <v>0</v>
      </c>
      <c r="AE237" s="41">
        <f>IF(成就内容!V20="","",INDEX($G$4:$G$178*成就内容!V$125/SUM(成就内容!$D$125:$BZ$125),成就内容!V76,1)-SUM(AE$224:AE236))</f>
        <v>0</v>
      </c>
      <c r="AF237" s="41">
        <f>IF(成就内容!W20="","",INDEX($G$4:$G$178*成就内容!W$125/SUM(成就内容!$D$125:$BZ$125),成就内容!W76,1)-SUM(AF$224:AF236))</f>
        <v>29743589.743589744</v>
      </c>
      <c r="AG237" s="41">
        <f>IF(成就内容!X20="","",INDEX($G$4:$G$178*成就内容!X$125/SUM(成就内容!$D$125:$BZ$125),成就内容!X76,1)-SUM(AG$224:AG236))</f>
        <v>0</v>
      </c>
      <c r="AH237" s="41">
        <f>IF(成就内容!Y20="","",INDEX($G$4:$G$178*成就内容!Y$125/SUM(成就内容!$D$125:$BZ$125),成就内容!Y76,1)-SUM(AH$224:AH236))</f>
        <v>0</v>
      </c>
      <c r="AI237" s="41" t="str">
        <f>IF(成就内容!Z20="","",INDEX($G$4:$G$178*成就内容!Z$125/SUM(成就内容!$D$125:$BZ$125),成就内容!Z76,1)-SUM(AI$224:AI236))</f>
        <v/>
      </c>
      <c r="AJ237" s="41">
        <f>IF(成就内容!AA20="","",INDEX($G$4:$G$178*成就内容!AA$125/SUM(成就内容!$D$125:$BZ$125),成就内容!AA76,1)-SUM(AJ$224:AJ236))</f>
        <v>0</v>
      </c>
      <c r="AK237" s="41">
        <f>IF(成就内容!AB20="","",INDEX($G$4:$G$178*成就内容!AB$125/SUM(成就内容!$D$125:$BZ$125),成就内容!AB76,1)-SUM(AK$224:AK236))</f>
        <v>0</v>
      </c>
      <c r="AL237" s="41">
        <f>IF(成就内容!AC20="","",INDEX($G$4:$G$178*成就内容!AC$125/SUM(成就内容!$D$125:$BZ$125),成就内容!AC76,1)-SUM(AL$224:AL236))</f>
        <v>0</v>
      </c>
      <c r="AM237" s="41">
        <f>IF(成就内容!AD20="","",INDEX($G$4:$G$178*成就内容!AD$125/SUM(成就内容!$D$125:$BZ$125),成就内容!AD76,1)-SUM(AM$224:AM236))</f>
        <v>0</v>
      </c>
      <c r="AN237" s="41">
        <f>IF(成就内容!AE20="","",INDEX($G$4:$G$178*成就内容!AE$125/SUM(成就内容!$D$125:$BZ$125),成就内容!AE76,1)-SUM(AN$224:AN236))</f>
        <v>0</v>
      </c>
      <c r="AO237" s="41">
        <f>IF(成就内容!AF20="","",INDEX($G$4:$G$178*成就内容!AF$125/SUM(成就内容!$D$125:$BZ$125),成就内容!AF76,1)-SUM(AO$224:AO236))</f>
        <v>0</v>
      </c>
      <c r="AP237" s="41">
        <f>IF(成就内容!AG20="","",INDEX($G$4:$G$178*成就内容!AG$125/SUM(成就内容!$D$125:$BZ$125),成就内容!AG76,1)-SUM(AP$224:AP236))</f>
        <v>0</v>
      </c>
      <c r="AQ237" s="41">
        <f>IF(成就内容!AH20="","",INDEX($G$4:$G$178*成就内容!AH$125/SUM(成就内容!$D$125:$BZ$125),成就内容!AH76,1)-SUM(AQ$224:AQ236))</f>
        <v>0</v>
      </c>
      <c r="AR237" s="41">
        <f>IF(成就内容!AI20="","",INDEX($G$4:$G$178*成就内容!AI$125/SUM(成就内容!$D$125:$BZ$125),成就内容!AI76,1)-SUM(AR$224:AR236))</f>
        <v>0</v>
      </c>
      <c r="AS237" s="41">
        <f>IF(成就内容!AJ20="","",INDEX($G$4:$G$178*成就内容!AJ$125/SUM(成就内容!$D$125:$BZ$125),成就内容!AJ76,1)-SUM(AS$224:AS236))</f>
        <v>0</v>
      </c>
      <c r="AT237" s="41" t="str">
        <f>IF(成就内容!AK20="","",INDEX($G$4:$G$178*成就内容!AK$125/SUM(成就内容!$D$125:$BZ$125),成就内容!AK76,1)-SUM(AT$224:AT236))</f>
        <v/>
      </c>
      <c r="AU237" s="41" t="str">
        <f>IF(成就内容!AL20="","",INDEX($G$4:$G$178*成就内容!AL$125/SUM(成就内容!$D$125:$BZ$125),成就内容!AL76,1)-SUM(AU$224:AU236))</f>
        <v/>
      </c>
      <c r="AV237" s="41">
        <f>IF(成就内容!AM20="","",INDEX($G$4:$G$178*成就内容!AM$125/SUM(成就内容!$D$125:$BZ$125),成就内容!AM76,1)-SUM(AV$224:AV236))</f>
        <v>0</v>
      </c>
      <c r="AW237" s="41">
        <f>IF(成就内容!AN20="","",INDEX($G$4:$G$178*成就内容!AN$125/SUM(成就内容!$D$125:$BZ$125),成就内容!AN76,1)-SUM(AW$224:AW236))</f>
        <v>0</v>
      </c>
      <c r="AX237" s="41">
        <f>IF(成就内容!AO20="","",INDEX($G$4:$G$178*成就内容!AO$125/SUM(成就内容!$D$125:$BZ$125),成就内容!AO76,1)-SUM(AX$224:AX236))</f>
        <v>0</v>
      </c>
      <c r="AY237" s="41">
        <f>IF(成就内容!AP20="","",INDEX($G$4:$G$178*成就内容!AP$125/SUM(成就内容!$D$125:$BZ$125),成就内容!AP76,1)-SUM(AY$224:AY236))</f>
        <v>0</v>
      </c>
      <c r="AZ237" s="41">
        <f>IF(成就内容!AQ20="","",INDEX($G$4:$G$178*成就内容!AQ$125/SUM(成就内容!$D$125:$BZ$125),成就内容!AQ76,1)-SUM(AZ$224:AZ236))</f>
        <v>0</v>
      </c>
      <c r="BA237" s="41">
        <f>IF(成就内容!AR20="","",INDEX($G$4:$G$178*成就内容!AR$125/SUM(成就内容!$D$125:$BZ$125),成就内容!AR76,1)-SUM(BA$224:BA236))</f>
        <v>0</v>
      </c>
      <c r="BB237" s="41">
        <f>IF(成就内容!AS20="","",INDEX($G$4:$G$178*成就内容!AS$125/SUM(成就内容!$D$125:$BZ$125),成就内容!AS76,1)-SUM(BB$224:BB236))</f>
        <v>0</v>
      </c>
      <c r="BC237" s="41">
        <f>IF(成就内容!AT20="","",INDEX($G$4:$G$178*成就内容!AT$125/SUM(成就内容!$D$125:$BZ$125),成就内容!AT76,1)-SUM(BC$224:BC236))</f>
        <v>0</v>
      </c>
      <c r="BD237" s="41">
        <f>IF(成就内容!AU20="","",INDEX($G$4:$G$178*成就内容!AU$125/SUM(成就内容!$D$125:$BZ$125),成就内容!AU76,1)-SUM(BD$224:BD236))</f>
        <v>0</v>
      </c>
      <c r="BE237" s="41">
        <f>IF(成就内容!AV20="","",INDEX($G$4:$G$178*成就内容!AV$125/SUM(成就内容!$D$125:$BZ$125),成就内容!AV76,1)-SUM(BE$224:BE236))</f>
        <v>9358974.3589743748</v>
      </c>
      <c r="BF237" s="41">
        <f>IF(成就内容!AW20="","",INDEX($G$4:$G$178*成就内容!AW$125/SUM(成就内容!$D$125:$BZ$125),成就内容!AW76,1)-SUM(BF$224:BF236))</f>
        <v>0</v>
      </c>
      <c r="BG237" s="41">
        <f>IF(成就内容!AX20="","",INDEX($G$4:$G$178*成就内容!AX$125/SUM(成就内容!$D$125:$BZ$125),成就内容!AX76,1)-SUM(BG$224:BG236))</f>
        <v>0</v>
      </c>
      <c r="BH237" s="41">
        <f>IF(成就内容!AY20="","",INDEX($G$4:$G$178*成就内容!AY$125/SUM(成就内容!$D$125:$BZ$125),成就内容!AY76,1)-SUM(BH$224:BH236))</f>
        <v>0</v>
      </c>
      <c r="BI237" s="41">
        <f>IF(成就内容!AZ20="","",INDEX($G$4:$G$178*成就内容!AZ$125/SUM(成就内容!$D$125:$BZ$125),成就内容!AZ76,1)-SUM(BI$224:BI236))</f>
        <v>0</v>
      </c>
      <c r="BJ237" s="41">
        <f>IF(成就内容!BA20="","",INDEX($G$4:$G$178*成就内容!BA$125/SUM(成就内容!$D$125:$BZ$125),成就内容!BA76,1)-SUM(BJ$224:BJ236))</f>
        <v>0</v>
      </c>
      <c r="BK237" s="41">
        <f>IF(成就内容!BB20="","",INDEX($G$4:$G$178*成就内容!BB$125/SUM(成就内容!$D$125:$BZ$125),成就内容!BB76,1)-SUM(BK$224:BK236))</f>
        <v>29743589.743589744</v>
      </c>
      <c r="BL237" s="41">
        <f>IF(成就内容!BC20="","",INDEX($G$4:$G$178*成就内容!BC$125/SUM(成就内容!$D$125:$BZ$125),成就内容!BC76,1)-SUM(BL$224:BL236))</f>
        <v>0</v>
      </c>
      <c r="BM237" s="41">
        <f>IF(成就内容!BD20="","",INDEX($G$4:$G$178*成就内容!BD$125/SUM(成就内容!$D$125:$BZ$125),成就内容!BD76,1)-SUM(BM$224:BM236))</f>
        <v>0</v>
      </c>
      <c r="BN237" s="41">
        <f>IF(成就内容!BE20="","",INDEX($G$4:$G$178*成就内容!BE$125/SUM(成就内容!$D$125:$BZ$125),成就内容!BE76,1)-SUM(BN$224:BN236))</f>
        <v>0</v>
      </c>
      <c r="BO237" s="41">
        <f>IF(成就内容!BF20="","",INDEX($G$4:$G$178*成就内容!BF$125/SUM(成就内容!$D$125:$BZ$125),成就内容!BF76,1)-SUM(BO$224:BO236))</f>
        <v>0</v>
      </c>
      <c r="BP237" s="41">
        <f>IF(成就内容!BG20="","",INDEX($G$4:$G$178*成就内容!BG$125/SUM(成就内容!$D$125:$BZ$125),成就内容!BG76,1)-SUM(BP$224:BP236))</f>
        <v>0</v>
      </c>
      <c r="BQ237" s="41">
        <f>IF(成就内容!BH20="","",INDEX($G$4:$G$178*成就内容!BH$125/SUM(成就内容!$D$125:$BZ$125),成就内容!BH76,1)-SUM(BQ$224:BQ236))</f>
        <v>29743589.743589744</v>
      </c>
      <c r="BR237" s="41" t="str">
        <f>IF(成就内容!BI20="","",INDEX($G$4:$G$178*成就内容!BI$125/SUM(成就内容!$D$125:$BZ$125),成就内容!BI76,1)-SUM(BR$224:BR236))</f>
        <v/>
      </c>
      <c r="BS237" s="41">
        <f>IF(成就内容!BJ20="","",INDEX($G$4:$G$178*成就内容!BJ$125/SUM(成就内容!$D$125:$BZ$125),成就内容!BJ76,1)-SUM(BS$224:BS236))</f>
        <v>0</v>
      </c>
      <c r="BT237" s="41">
        <f>IF(成就内容!BK20="","",INDEX($G$4:$G$178*成就内容!BK$125/SUM(成就内容!$D$125:$BZ$125),成就内容!BK76,1)-SUM(BT$224:BT236))</f>
        <v>0</v>
      </c>
      <c r="BU237" s="41">
        <f>IF(成就内容!BL20="","",INDEX($G$4:$G$178*成就内容!BL$125/SUM(成就内容!$D$125:$BZ$125),成就内容!BL76,1)-SUM(BU$224:BU236))</f>
        <v>0</v>
      </c>
      <c r="BV237" s="41">
        <f>IF(成就内容!BM20="","",INDEX($G$4:$G$178*成就内容!BM$125/SUM(成就内容!$D$125:$BZ$125),成就内容!BM76,1)-SUM(BV$224:BV236))</f>
        <v>0</v>
      </c>
      <c r="BW237" s="41">
        <f>IF(成就内容!BN20="","",INDEX($G$4:$G$178*成就内容!BN$125/SUM(成就内容!$D$125:$BZ$125),成就内容!BN76,1)-SUM(BW$224:BW236))</f>
        <v>0</v>
      </c>
      <c r="BX237" s="41">
        <f>IF(成就内容!BO20="","",INDEX($G$4:$G$178*成就内容!BO$125/SUM(成就内容!$D$125:$BZ$125),成就内容!BO76,1)-SUM(BX$224:BX236))</f>
        <v>0</v>
      </c>
      <c r="BY237" s="41">
        <f>IF(成就内容!BP20="","",INDEX($G$4:$G$178*成就内容!BP$125/SUM(成就内容!$D$125:$BZ$125),成就内容!BP76,1)-SUM(BY$224:BY236))</f>
        <v>0</v>
      </c>
      <c r="BZ237" s="41">
        <f>IF(成就内容!BQ20="","",INDEX($G$4:$G$178*成就内容!BQ$125/SUM(成就内容!$D$125:$BZ$125),成就内容!BQ76,1)-SUM(BZ$224:BZ236))</f>
        <v>0</v>
      </c>
      <c r="CA237" s="41">
        <f>IF(成就内容!BR20="","",INDEX($G$4:$G$178*成就内容!BR$125/SUM(成就内容!$D$125:$BZ$125),成就内容!BR76,1)-SUM(CA$224:CA236))</f>
        <v>0</v>
      </c>
      <c r="CB237" s="41">
        <f>IF(成就内容!BS20="","",INDEX($G$4:$G$178*成就内容!BS$125/SUM(成就内容!$D$125:$BZ$125),成就内容!BS76,1)-SUM(CB$224:CB236))</f>
        <v>0</v>
      </c>
      <c r="CC237" s="41">
        <f>IF(成就内容!BT20="","",INDEX($G$4:$G$178*成就内容!BT$125/SUM(成就内容!$D$125:$BZ$125),成就内容!BT76,1)-SUM(CC$224:CC236))</f>
        <v>0</v>
      </c>
      <c r="CD237" s="41">
        <f>IF(成就内容!BU20="","",INDEX($G$4:$G$178*成就内容!BU$125/SUM(成就内容!$D$125:$BZ$125),成就内容!BU76,1)-SUM(CD$224:CD236))</f>
        <v>0</v>
      </c>
      <c r="CE237" s="41" t="str">
        <f>IF(成就内容!BV20="","",INDEX($G$4:$G$178*成就内容!BV$125/SUM(成就内容!$D$125:$BZ$125),成就内容!BV76,1)-SUM(CE$224:CE236))</f>
        <v/>
      </c>
      <c r="CF237" s="41">
        <f>IF(成就内容!BW20="","",INDEX($G$4:$G$178*成就内容!BW$125/SUM(成就内容!$D$125:$BZ$125),成就内容!BW76,1)-SUM(CF$224:CF236))</f>
        <v>0</v>
      </c>
      <c r="CG237" s="41">
        <f>IF(成就内容!BX20="","",INDEX($G$4:$G$178*成就内容!BX$125/SUM(成就内容!$D$125:$BZ$125),成就内容!BX76,1)-SUM(CG$224:CG236))</f>
        <v>313333.33333333326</v>
      </c>
      <c r="CH237" s="41">
        <f>IF(成就内容!BY20="","",INDEX($G$4:$G$178*成就内容!BY$125/SUM(成就内容!$D$125:$BZ$125),成就内容!BY76,1)-SUM(CH$224:CH236))</f>
        <v>0</v>
      </c>
      <c r="CI237" s="41">
        <f>IF(成就内容!BZ20="","",INDEX($G$4:$G$178*成就内容!BZ$125/SUM(成就内容!$D$125:$BZ$125),成就内容!BZ76,1)-SUM(CI$224:CI236))</f>
        <v>0</v>
      </c>
      <c r="CM237" s="43">
        <v>14</v>
      </c>
      <c r="CN237" s="41">
        <f>IF(M237="","",IF(成就内容!D$125&lt;&gt;"",MAX(ROUNDUP(SMALL(M$224:M$273,$L237)/10000,0)*10000,0),0))</f>
        <v>0</v>
      </c>
      <c r="CO237" s="41" t="str">
        <f>IF(N237="","",IF(成就内容!E$125&lt;&gt;"",MAX(ROUNDUP(SMALL(N$224:N$273,$L237)/10000,0)*10000,0),0))</f>
        <v/>
      </c>
      <c r="CP237" s="41">
        <f>IF(O237="","",IF(成就内容!F$125&lt;&gt;"",MAX(ROUNDUP(SMALL(O$224:O$273,$L237)/10000,0)*10000,0),0))</f>
        <v>30000</v>
      </c>
      <c r="CQ237" s="41" t="str">
        <f>IF(P237="","",IF(成就内容!G$125&lt;&gt;"",MAX(ROUNDUP(SMALL(P$224:P$273,$L237)/10000,0)*10000,0),0))</f>
        <v/>
      </c>
      <c r="CR237" s="41">
        <f>IF(Q237="","",IF(成就内容!H$125&lt;&gt;"",MAX(ROUNDUP(SMALL(Q$224:Q$273,$L237)/10000,0)*10000,0),0))</f>
        <v>0</v>
      </c>
      <c r="CS237" s="41">
        <f>IF(R237="","",IF(成就内容!I$125&lt;&gt;"",MAX(ROUNDUP(SMALL(R$224:R$273,$L237)/10000,0)*10000,0),0))</f>
        <v>0</v>
      </c>
      <c r="CT237" s="41">
        <f>IF(S237="","",IF(成就内容!J$125&lt;&gt;"",MAX(ROUNDUP(SMALL(S$224:S$273,$L237)/10000,0)*10000,0),0))</f>
        <v>0</v>
      </c>
      <c r="CU237" s="41">
        <f>IF(T237="","",IF(成就内容!K$125&lt;&gt;"",MAX(ROUNDUP(SMALL(T$224:T$273,$L237)/10000,0)*10000,0),0))</f>
        <v>0</v>
      </c>
      <c r="CV237" s="41">
        <f>IF(U237="","",IF(成就内容!L$125&lt;&gt;"",MAX(ROUNDUP(SMALL(U$224:U$273,$L237)/10000,0)*10000,0),0))</f>
        <v>0</v>
      </c>
      <c r="CW237" s="41">
        <f>IF(V237="","",IF(成就内容!M$125&lt;&gt;"",MAX(ROUNDUP(SMALL(V$224:V$273,$L237)/10000,0)*10000,0),0))</f>
        <v>0</v>
      </c>
      <c r="CX237" s="41">
        <f>IF(W237="","",IF(成就内容!N$125&lt;&gt;"",MAX(ROUNDUP(SMALL(W$224:W$273,$L237)/10000,0)*10000,0),0))</f>
        <v>29750000</v>
      </c>
      <c r="CY237" s="41">
        <f>IF(X237="","",IF(成就内容!O$125&lt;&gt;"",MAX(ROUNDUP(SMALL(X$224:X$273,$L237)/10000,0)*10000,0),0))</f>
        <v>0</v>
      </c>
      <c r="CZ237" s="41" t="str">
        <f>IF(Y237="","",IF(成就内容!P$125&lt;&gt;"",MAX(ROUNDUP(SMALL(Y$224:Y$273,$L237)/10000,0)*10000,0),0))</f>
        <v/>
      </c>
      <c r="DA237" s="41">
        <f>IF(Z237="","",IF(成就内容!Q$125&lt;&gt;"",MAX(ROUNDUP(SMALL(Z$224:Z$273,$L237)/10000,0)*10000,0),0))</f>
        <v>0</v>
      </c>
      <c r="DB237" s="41">
        <f>IF(AA237="","",IF(成就内容!R$125&lt;&gt;"",MAX(ROUNDUP(SMALL(AA$224:AA$273,$L237)/10000,0)*10000,0),0))</f>
        <v>0</v>
      </c>
      <c r="DC237" s="41">
        <f>IF(AB237="","",IF(成就内容!S$125&lt;&gt;"",MAX(ROUNDUP(SMALL(AB$224:AB$273,$L237)/10000,0)*10000,0),0))</f>
        <v>0</v>
      </c>
      <c r="DD237" s="41">
        <f>IF(AC237="","",IF(成就内容!T$125&lt;&gt;"",MAX(ROUNDUP(SMALL(AC$224:AC$273,$L237)/10000,0)*10000,0),0))</f>
        <v>0</v>
      </c>
      <c r="DE237" s="41">
        <f>IF(AD237="","",IF(成就内容!U$125&lt;&gt;"",MAX(ROUNDUP(SMALL(AD$224:AD$273,$L237)/10000,0)*10000,0),0))</f>
        <v>0</v>
      </c>
      <c r="DF237" s="41">
        <f>IF(AE237="","",IF(成就内容!V$125&lt;&gt;"",MAX(ROUNDUP(SMALL(AE$224:AE$273,$L237)/10000,0)*10000,0),0))</f>
        <v>0</v>
      </c>
      <c r="DG237" s="41">
        <f>IF(AF237="","",IF(成就内容!W$125&lt;&gt;"",MAX(ROUNDUP(SMALL(AF$224:AF$273,$L237)/10000,0)*10000,0),0))</f>
        <v>29750000</v>
      </c>
      <c r="DH237" s="41">
        <f>IF(AG237="","",IF(成就内容!X$125&lt;&gt;"",MAX(ROUNDUP(SMALL(AG$224:AG$273,$L237)/10000,0)*10000,0),0))</f>
        <v>0</v>
      </c>
      <c r="DI237" s="41">
        <f>IF(AH237="","",IF(成就内容!Y$125&lt;&gt;"",MAX(ROUNDUP(SMALL(AH$224:AH$273,$L237)/10000,0)*10000,0),0))</f>
        <v>0</v>
      </c>
      <c r="DJ237" s="41" t="str">
        <f>IF(AI237="","",IF(成就内容!Z$125&lt;&gt;"",MAX(ROUNDUP(SMALL(AI$224:AI$273,$L237)/10000,0)*10000,0),0))</f>
        <v/>
      </c>
      <c r="DK237" s="41">
        <f>IF(AJ237="","",IF(成就内容!AA$125&lt;&gt;"",MAX(ROUNDUP(SMALL(AJ$224:AJ$273,$L237)/10000,0)*10000,0),0))</f>
        <v>0</v>
      </c>
      <c r="DL237" s="41">
        <f>IF(AK237="","",IF(成就内容!AB$125&lt;&gt;"",MAX(ROUNDUP(SMALL(AK$224:AK$273,$L237)/10000,0)*10000,0),0))</f>
        <v>0</v>
      </c>
      <c r="DM237" s="41">
        <f>IF(AL237="","",IF(成就内容!AC$125&lt;&gt;"",MAX(ROUNDUP(SMALL(AL$224:AL$273,$L237)/10000,0)*10000,0),0))</f>
        <v>0</v>
      </c>
      <c r="DN237" s="41">
        <f>IF(AM237="","",IF(成就内容!AD$125&lt;&gt;"",MAX(ROUNDUP(SMALL(AM$224:AM$273,$L237)/10000,0)*10000,0),0))</f>
        <v>0</v>
      </c>
      <c r="DO237" s="41">
        <f>IF(AN237="","",IF(成就内容!AE$125&lt;&gt;"",MAX(ROUNDUP(SMALL(AN$224:AN$273,$L237)/10000,0)*10000,0),0))</f>
        <v>0</v>
      </c>
      <c r="DP237" s="41">
        <f>IF(AO237="","",IF(成就内容!AF$125&lt;&gt;"",MAX(ROUNDUP(SMALL(AO$224:AO$273,$L237)/10000,0)*10000,0),0))</f>
        <v>0</v>
      </c>
      <c r="DQ237" s="41">
        <f>IF(AP237="","",IF(成就内容!AG$125&lt;&gt;"",MAX(ROUNDUP(SMALL(AP$224:AP$273,$L237)/10000,0)*10000,0),0))</f>
        <v>0</v>
      </c>
      <c r="DR237" s="41">
        <f>IF(AQ237="","",IF(成就内容!AH$125&lt;&gt;"",MAX(ROUNDUP(SMALL(AQ$224:AQ$273,$L237)/10000,0)*10000,0),0))</f>
        <v>0</v>
      </c>
      <c r="DS237" s="41">
        <f>IF(AR237="","",IF(成就内容!AI$125&lt;&gt;"",MAX(ROUNDUP(SMALL(AR$224:AR$273,$L237)/10000,0)*10000,0),0))</f>
        <v>0</v>
      </c>
      <c r="DT237" s="41">
        <f>IF(AS237="","",IF(成就内容!AJ$125&lt;&gt;"",MAX(ROUNDUP(SMALL(AS$224:AS$273,$L237)/10000,0)*10000,0),0))</f>
        <v>0</v>
      </c>
      <c r="DU237" s="41" t="str">
        <f>IF(AT237="","",IF(成就内容!AK$125&lt;&gt;"",MAX(ROUNDUP(SMALL(AT$224:AT$273,$L237)/10000,0)*10000,0),0))</f>
        <v/>
      </c>
      <c r="DV237" s="41" t="str">
        <f>IF(AU237="","",IF(成就内容!AL$125&lt;&gt;"",MAX(ROUNDUP(SMALL(AU$224:AU$273,$L237)/10000,0)*10000,0),0))</f>
        <v/>
      </c>
      <c r="DW237" s="41">
        <f>IF(AV237="","",IF(成就内容!AM$125&lt;&gt;"",MAX(ROUNDUP(SMALL(AV$224:AV$273,$L237)/10000,0)*10000,0),0))</f>
        <v>0</v>
      </c>
      <c r="DX237" s="41">
        <f>IF(AW237="","",IF(成就内容!AN$125&lt;&gt;"",MAX(ROUNDUP(SMALL(AW$224:AW$273,$L237)/10000,0)*10000,0),0))</f>
        <v>0</v>
      </c>
      <c r="DY237" s="41">
        <f>IF(AX237="","",IF(成就内容!AO$125&lt;&gt;"",MAX(ROUNDUP(SMALL(AX$224:AX$273,$L237)/10000,0)*10000,0),0))</f>
        <v>0</v>
      </c>
      <c r="DZ237" s="41">
        <f>IF(AY237="","",IF(成就内容!AP$125&lt;&gt;"",MAX(ROUNDUP(SMALL(AY$224:AY$273,$L237)/10000,0)*10000,0),0))</f>
        <v>0</v>
      </c>
      <c r="EA237" s="41">
        <f>IF(AZ237="","",IF(成就内容!AQ$125&lt;&gt;"",MAX(ROUNDUP(SMALL(AZ$224:AZ$273,$L237)/10000,0)*10000,0),0))</f>
        <v>0</v>
      </c>
      <c r="EB237" s="41">
        <f>IF(BA237="","",IF(成就内容!AR$125&lt;&gt;"",MAX(ROUNDUP(SMALL(BA$224:BA$273,$L237)/10000,0)*10000,0),0))</f>
        <v>0</v>
      </c>
      <c r="EC237" s="41">
        <f>IF(BB237="","",IF(成就内容!AS$125&lt;&gt;"",MAX(ROUNDUP(SMALL(BB$224:BB$273,$L237)/10000,0)*10000,0),0))</f>
        <v>0</v>
      </c>
      <c r="ED237" s="41">
        <f>IF(BC237="","",IF(成就内容!AT$125&lt;&gt;"",MAX(ROUNDUP(SMALL(BC$224:BC$273,$L237)/10000,0)*10000,0),0))</f>
        <v>0</v>
      </c>
      <c r="EE237" s="41">
        <f>IF(BD237="","",IF(成就内容!AU$125&lt;&gt;"",MAX(ROUNDUP(SMALL(BD$224:BD$273,$L237)/10000,0)*10000,0),0))</f>
        <v>0</v>
      </c>
      <c r="EF237" s="41">
        <f>IF(BE237="","",IF(成就内容!AV$125&lt;&gt;"",MAX(ROUNDUP(SMALL(BE$224:BE$273,$L237)/10000,0)*10000,0),0))</f>
        <v>9360000</v>
      </c>
      <c r="EG237" s="41">
        <f>IF(BF237="","",IF(成就内容!AW$125&lt;&gt;"",MAX(ROUNDUP(SMALL(BF$224:BF$273,$L237)/10000,0)*10000,0),0))</f>
        <v>0</v>
      </c>
      <c r="EH237" s="41">
        <f>IF(BG237="","",IF(成就内容!AX$125&lt;&gt;"",MAX(ROUNDUP(SMALL(BG$224:BG$273,$L237)/10000,0)*10000,0),0))</f>
        <v>0</v>
      </c>
      <c r="EI237" s="41">
        <f>IF(BH237="","",IF(成就内容!AY$125&lt;&gt;"",MAX(ROUNDUP(SMALL(BH$224:BH$273,$L237)/10000,0)*10000,0),0))</f>
        <v>0</v>
      </c>
      <c r="EJ237" s="41">
        <f>IF(BI237="","",IF(成就内容!AZ$125&lt;&gt;"",MAX(ROUNDUP(SMALL(BI$224:BI$273,$L237)/10000,0)*10000,0),0))</f>
        <v>0</v>
      </c>
      <c r="EK237" s="41">
        <f>IF(BJ237="","",IF(成就内容!BA$125&lt;&gt;"",MAX(ROUNDUP(SMALL(BJ$224:BJ$273,$L237)/10000,0)*10000,0),0))</f>
        <v>0</v>
      </c>
      <c r="EL237" s="41">
        <f>IF(BK237="","",IF(成就内容!BB$125&lt;&gt;"",MAX(ROUNDUP(SMALL(BK$224:BK$273,$L237)/10000,0)*10000,0),0))</f>
        <v>29750000</v>
      </c>
      <c r="EM237" s="41">
        <f>IF(BL237="","",IF(成就内容!BC$125&lt;&gt;"",MAX(ROUNDUP(SMALL(BL$224:BL$273,$L237)/10000,0)*10000,0),0))</f>
        <v>0</v>
      </c>
      <c r="EN237" s="41">
        <f>IF(BM237="","",IF(成就内容!BD$125&lt;&gt;"",MAX(ROUNDUP(SMALL(BM$224:BM$273,$L237)/10000,0)*10000,0),0))</f>
        <v>0</v>
      </c>
      <c r="EO237" s="41">
        <f>IF(BN237="","",IF(成就内容!BE$125&lt;&gt;"",MAX(ROUNDUP(SMALL(BN$224:BN$273,$L237)/10000,0)*10000,0),0))</f>
        <v>0</v>
      </c>
      <c r="EP237" s="41">
        <f>IF(BO237="","",IF(成就内容!BF$125&lt;&gt;"",MAX(ROUNDUP(SMALL(BO$224:BO$273,$L237)/10000,0)*10000,0),0))</f>
        <v>0</v>
      </c>
      <c r="EQ237" s="41">
        <f>IF(BP237="","",IF(成就内容!BG$125&lt;&gt;"",MAX(ROUNDUP(SMALL(BP$224:BP$273,$L237)/10000,0)*10000,0),0))</f>
        <v>0</v>
      </c>
      <c r="ER237" s="41">
        <f>IF(BQ237="","",IF(成就内容!BH$125&lt;&gt;"",MAX(ROUNDUP(SMALL(BQ$224:BQ$273,$L237)/10000,0)*10000,0),0))</f>
        <v>29750000</v>
      </c>
      <c r="ES237" s="41" t="str">
        <f>IF(BR237="","",IF(成就内容!BI$125&lt;&gt;"",MAX(ROUNDUP(SMALL(BR$224:BR$273,$L237)/10000,0)*10000,0),0))</f>
        <v/>
      </c>
      <c r="ET237" s="41">
        <f>IF(BS237="","",IF(成就内容!BJ$125&lt;&gt;"",MAX(ROUNDUP(SMALL(BS$224:BS$273,$L237)/10000,0)*10000,0),0))</f>
        <v>0</v>
      </c>
      <c r="EU237" s="41">
        <f>IF(BT237="","",IF(成就内容!BK$125&lt;&gt;"",MAX(ROUNDUP(SMALL(BT$224:BT$273,$L237)/10000,0)*10000,0),0))</f>
        <v>0</v>
      </c>
      <c r="EV237" s="41">
        <f>IF(BU237="","",IF(成就内容!BL$125&lt;&gt;"",MAX(ROUNDUP(SMALL(BU$224:BU$273,$L237)/10000,0)*10000,0),0))</f>
        <v>0</v>
      </c>
      <c r="EW237" s="41">
        <f>IF(BV237="","",IF(成就内容!BM$125&lt;&gt;"",MAX(ROUNDUP(SMALL(BV$224:BV$273,$L237)/10000,0)*10000,0),0))</f>
        <v>0</v>
      </c>
      <c r="EX237" s="41">
        <f>IF(BW237="","",IF(成就内容!BN$125&lt;&gt;"",MAX(ROUNDUP(SMALL(BW$224:BW$273,$L237)/10000,0)*10000,0),0))</f>
        <v>0</v>
      </c>
      <c r="EY237" s="41">
        <f>IF(BX237="","",IF(成就内容!BO$125&lt;&gt;"",MAX(ROUNDUP(SMALL(BX$224:BX$273,$L237)/10000,0)*10000,0),0))</f>
        <v>0</v>
      </c>
      <c r="EZ237" s="41">
        <f>IF(BY237="","",IF(成就内容!BP$125&lt;&gt;"",MAX(ROUNDUP(SMALL(BY$224:BY$273,$L237)/10000,0)*10000,0),0))</f>
        <v>0</v>
      </c>
      <c r="FA237" s="41">
        <f>IF(BZ237="","",IF(成就内容!BQ$125&lt;&gt;"",MAX(ROUNDUP(SMALL(BZ$224:BZ$273,$L237)/10000,0)*10000,0),0))</f>
        <v>0</v>
      </c>
      <c r="FB237" s="41">
        <f>IF(CA237="","",IF(成就内容!BR$125&lt;&gt;"",MAX(ROUNDUP(SMALL(CA$224:CA$273,$L237)/10000,0)*10000,0),0))</f>
        <v>0</v>
      </c>
      <c r="FC237" s="41">
        <f>IF(CB237="","",IF(成就内容!BS$125&lt;&gt;"",MAX(ROUNDUP(SMALL(CB$224:CB$273,$L237)/10000,0)*10000,0),0))</f>
        <v>0</v>
      </c>
      <c r="FD237" s="41">
        <f>IF(CC237="","",IF(成就内容!BT$125&lt;&gt;"",MAX(ROUNDUP(SMALL(CC$224:CC$273,$L237)/10000,0)*10000,0),0))</f>
        <v>0</v>
      </c>
      <c r="FE237" s="41">
        <f>IF(CD237="","",IF(成就内容!BU$125&lt;&gt;"",MAX(ROUNDUP(SMALL(CD$224:CD$273,$L237)/10000,0)*10000,0),0))</f>
        <v>0</v>
      </c>
      <c r="FF237" s="41" t="str">
        <f>IF(CE237="","",IF(成就内容!BV$125&lt;&gt;"",MAX(ROUNDUP(SMALL(CE$224:CE$273,$L237)/10000,0)*10000,0),0))</f>
        <v/>
      </c>
      <c r="FG237" s="41">
        <f>IF(CF237="","",IF(成就内容!BW$125&lt;&gt;"",MAX(ROUNDUP(SMALL(CF$224:CF$273,$L237)/10000,0)*10000,0),0))</f>
        <v>0</v>
      </c>
      <c r="FH237" s="41">
        <f>IF(CG237="","",IF(成就内容!BX$125&lt;&gt;"",MAX(ROUNDUP(SMALL(CG$224:CG$273,$L237)/10000,0)*10000,0),0))</f>
        <v>320000</v>
      </c>
      <c r="FI237" s="41">
        <f>IF(CH237="","",IF(成就内容!BY$125&lt;&gt;"",MAX(ROUNDUP(SMALL(CH$224:CH$273,$L237)/10000,0)*10000,0),0))</f>
        <v>0</v>
      </c>
      <c r="FJ237" s="41">
        <f>IF(CI237="","",IF(成就内容!BZ$125&lt;&gt;"",MAX(ROUNDUP(SMALL(CI$224:CI$273,$L237)/10000,0)*10000,0),0))</f>
        <v>0</v>
      </c>
    </row>
    <row r="238" spans="12:166" x14ac:dyDescent="0.15">
      <c r="L238" s="25">
        <v>15</v>
      </c>
      <c r="M238" s="41">
        <f>IF(成就内容!D21="","",INDEX($G$4:$G$178*成就内容!D$125/SUM(成就内容!$D$125:$BZ$125),成就内容!D77,1)-SUM(M$224:M237))</f>
        <v>0</v>
      </c>
      <c r="N238" s="41" t="str">
        <f>IF(成就内容!E21="","",INDEX($G$4:$G$178*成就内容!E$125/SUM(成就内容!$D$125:$BZ$125),成就内容!E77,1)-SUM(N$224:N237))</f>
        <v/>
      </c>
      <c r="O238" s="41">
        <f>IF(成就内容!F21="","",INDEX($G$4:$G$178*成就内容!F$125/SUM(成就内容!$D$125:$BZ$125),成就内容!F77,1)-SUM(O$224:O237))</f>
        <v>63076.923076923071</v>
      </c>
      <c r="P238" s="41" t="str">
        <f>IF(成就内容!G21="","",INDEX($G$4:$G$178*成就内容!G$125/SUM(成就内容!$D$125:$BZ$125),成就内容!G77,1)-SUM(P$224:P237))</f>
        <v/>
      </c>
      <c r="Q238" s="41">
        <f>IF(成就内容!H21="","",INDEX($G$4:$G$178*成就内容!H$125/SUM(成就内容!$D$125:$BZ$125),成就内容!H77,1)-SUM(Q$224:Q237))</f>
        <v>0</v>
      </c>
      <c r="R238" s="41">
        <f>IF(成就内容!I21="","",INDEX($G$4:$G$178*成就内容!I$125/SUM(成就内容!$D$125:$BZ$125),成就内容!I77,1)-SUM(R$224:R237))</f>
        <v>0</v>
      </c>
      <c r="S238" s="41">
        <f>IF(成就内容!J21="","",INDEX($G$4:$G$178*成就内容!J$125/SUM(成就内容!$D$125:$BZ$125),成就内容!J77,1)-SUM(S$224:S237))</f>
        <v>0</v>
      </c>
      <c r="T238" s="41">
        <f>IF(成就内容!K21="","",INDEX($G$4:$G$178*成就内容!K$125/SUM(成就内容!$D$125:$BZ$125),成就内容!K77,1)-SUM(T$224:T237))</f>
        <v>0</v>
      </c>
      <c r="U238" s="41">
        <f>IF(成就内容!L21="","",INDEX($G$4:$G$178*成就内容!L$125/SUM(成就内容!$D$125:$BZ$125),成就内容!L77,1)-SUM(U$224:U237))</f>
        <v>0</v>
      </c>
      <c r="V238" s="41">
        <f>IF(成就内容!M21="","",INDEX($G$4:$G$178*成就内容!M$125/SUM(成就内容!$D$125:$BZ$125),成就内容!M77,1)-SUM(V$224:V237))</f>
        <v>0</v>
      </c>
      <c r="W238" s="41">
        <f>IF(成就内容!N21="","",INDEX($G$4:$G$178*成就内容!N$125/SUM(成就内容!$D$125:$BZ$125),成就内容!N77,1)-SUM(W$224:W237))</f>
        <v>32820512.820512831</v>
      </c>
      <c r="X238" s="41">
        <f>IF(成就内容!O21="","",INDEX($G$4:$G$178*成就内容!O$125/SUM(成就内容!$D$125:$BZ$125),成就内容!O77,1)-SUM(X$224:X237))</f>
        <v>0</v>
      </c>
      <c r="Y238" s="41" t="str">
        <f>IF(成就内容!P21="","",INDEX($G$4:$G$178*成就内容!P$125/SUM(成就内容!$D$125:$BZ$125),成就内容!P77,1)-SUM(Y$224:Y237))</f>
        <v/>
      </c>
      <c r="Z238" s="41">
        <f>IF(成就内容!Q21="","",INDEX($G$4:$G$178*成就内容!Q$125/SUM(成就内容!$D$125:$BZ$125),成就内容!Q77,1)-SUM(Z$224:Z237))</f>
        <v>0</v>
      </c>
      <c r="AA238" s="41">
        <f>IF(成就内容!R21="","",INDEX($G$4:$G$178*成就内容!R$125/SUM(成就内容!$D$125:$BZ$125),成就内容!R77,1)-SUM(AA$224:AA237))</f>
        <v>0</v>
      </c>
      <c r="AB238" s="41">
        <f>IF(成就内容!S21="","",INDEX($G$4:$G$178*成就内容!S$125/SUM(成就内容!$D$125:$BZ$125),成就内容!S77,1)-SUM(AB$224:AB237))</f>
        <v>0</v>
      </c>
      <c r="AC238" s="41">
        <f>IF(成就内容!T21="","",INDEX($G$4:$G$178*成就内容!T$125/SUM(成就内容!$D$125:$BZ$125),成就内容!T77,1)-SUM(AC$224:AC237))</f>
        <v>0</v>
      </c>
      <c r="AD238" s="41">
        <f>IF(成就内容!U21="","",INDEX($G$4:$G$178*成就内容!U$125/SUM(成就内容!$D$125:$BZ$125),成就内容!U77,1)-SUM(AD$224:AD237))</f>
        <v>0</v>
      </c>
      <c r="AE238" s="41">
        <f>IF(成就内容!V21="","",INDEX($G$4:$G$178*成就内容!V$125/SUM(成就内容!$D$125:$BZ$125),成就内容!V77,1)-SUM(AE$224:AE237))</f>
        <v>0</v>
      </c>
      <c r="AF238" s="41">
        <f>IF(成就内容!W21="","",INDEX($G$4:$G$178*成就内容!W$125/SUM(成就内容!$D$125:$BZ$125),成就内容!W77,1)-SUM(AF$224:AF237))</f>
        <v>32820512.820512831</v>
      </c>
      <c r="AG238" s="41">
        <f>IF(成就内容!X21="","",INDEX($G$4:$G$178*成就内容!X$125/SUM(成就内容!$D$125:$BZ$125),成就内容!X77,1)-SUM(AG$224:AG237))</f>
        <v>0</v>
      </c>
      <c r="AH238" s="41">
        <f>IF(成就内容!Y21="","",INDEX($G$4:$G$178*成就内容!Y$125/SUM(成就内容!$D$125:$BZ$125),成就内容!Y77,1)-SUM(AH$224:AH237))</f>
        <v>0</v>
      </c>
      <c r="AI238" s="41" t="str">
        <f>IF(成就内容!Z21="","",INDEX($G$4:$G$178*成就内容!Z$125/SUM(成就内容!$D$125:$BZ$125),成就内容!Z77,1)-SUM(AI$224:AI237))</f>
        <v/>
      </c>
      <c r="AJ238" s="41">
        <f>IF(成就内容!AA21="","",INDEX($G$4:$G$178*成就内容!AA$125/SUM(成就内容!$D$125:$BZ$125),成就内容!AA77,1)-SUM(AJ$224:AJ237))</f>
        <v>0</v>
      </c>
      <c r="AK238" s="41">
        <f>IF(成就内容!AB21="","",INDEX($G$4:$G$178*成就内容!AB$125/SUM(成就内容!$D$125:$BZ$125),成就内容!AB77,1)-SUM(AK$224:AK237))</f>
        <v>0</v>
      </c>
      <c r="AL238" s="41">
        <f>IF(成就内容!AC21="","",INDEX($G$4:$G$178*成就内容!AC$125/SUM(成就内容!$D$125:$BZ$125),成就内容!AC77,1)-SUM(AL$224:AL237))</f>
        <v>0</v>
      </c>
      <c r="AM238" s="41">
        <f>IF(成就内容!AD21="","",INDEX($G$4:$G$178*成就内容!AD$125/SUM(成就内容!$D$125:$BZ$125),成就内容!AD77,1)-SUM(AM$224:AM237))</f>
        <v>0</v>
      </c>
      <c r="AN238" s="41">
        <f>IF(成就内容!AE21="","",INDEX($G$4:$G$178*成就内容!AE$125/SUM(成就内容!$D$125:$BZ$125),成就内容!AE77,1)-SUM(AN$224:AN237))</f>
        <v>0</v>
      </c>
      <c r="AO238" s="41">
        <f>IF(成就内容!AF21="","",INDEX($G$4:$G$178*成就内容!AF$125/SUM(成就内容!$D$125:$BZ$125),成就内容!AF77,1)-SUM(AO$224:AO237))</f>
        <v>0</v>
      </c>
      <c r="AP238" s="41">
        <f>IF(成就内容!AG21="","",INDEX($G$4:$G$178*成就内容!AG$125/SUM(成就内容!$D$125:$BZ$125),成就内容!AG77,1)-SUM(AP$224:AP237))</f>
        <v>0</v>
      </c>
      <c r="AQ238" s="41">
        <f>IF(成就内容!AH21="","",INDEX($G$4:$G$178*成就内容!AH$125/SUM(成就内容!$D$125:$BZ$125),成就内容!AH77,1)-SUM(AQ$224:AQ237))</f>
        <v>0</v>
      </c>
      <c r="AR238" s="41">
        <f>IF(成就内容!AI21="","",INDEX($G$4:$G$178*成就内容!AI$125/SUM(成就内容!$D$125:$BZ$125),成就内容!AI77,1)-SUM(AR$224:AR237))</f>
        <v>0</v>
      </c>
      <c r="AS238" s="41">
        <f>IF(成就内容!AJ21="","",INDEX($G$4:$G$178*成就内容!AJ$125/SUM(成就内容!$D$125:$BZ$125),成就内容!AJ77,1)-SUM(AS$224:AS237))</f>
        <v>0</v>
      </c>
      <c r="AT238" s="41" t="str">
        <f>IF(成就内容!AK21="","",INDEX($G$4:$G$178*成就内容!AK$125/SUM(成就内容!$D$125:$BZ$125),成就内容!AK77,1)-SUM(AT$224:AT237))</f>
        <v/>
      </c>
      <c r="AU238" s="41" t="str">
        <f>IF(成就内容!AL21="","",INDEX($G$4:$G$178*成就内容!AL$125/SUM(成就内容!$D$125:$BZ$125),成就内容!AL77,1)-SUM(AU$224:AU237))</f>
        <v/>
      </c>
      <c r="AV238" s="41">
        <f>IF(成就内容!AM21="","",INDEX($G$4:$G$178*成就内容!AM$125/SUM(成就内容!$D$125:$BZ$125),成就内容!AM77,1)-SUM(AV$224:AV237))</f>
        <v>0</v>
      </c>
      <c r="AW238" s="41">
        <f>IF(成就内容!AN21="","",INDEX($G$4:$G$178*成就内容!AN$125/SUM(成就内容!$D$125:$BZ$125),成就内容!AN77,1)-SUM(AW$224:AW237))</f>
        <v>0</v>
      </c>
      <c r="AX238" s="41">
        <f>IF(成就内容!AO21="","",INDEX($G$4:$G$178*成就内容!AO$125/SUM(成就内容!$D$125:$BZ$125),成就内容!AO77,1)-SUM(AX$224:AX237))</f>
        <v>0</v>
      </c>
      <c r="AY238" s="41">
        <f>IF(成就内容!AP21="","",INDEX($G$4:$G$178*成就内容!AP$125/SUM(成就内容!$D$125:$BZ$125),成就内容!AP77,1)-SUM(AY$224:AY237))</f>
        <v>0</v>
      </c>
      <c r="AZ238" s="41">
        <f>IF(成就内容!AQ21="","",INDEX($G$4:$G$178*成就内容!AQ$125/SUM(成就内容!$D$125:$BZ$125),成就内容!AQ77,1)-SUM(AZ$224:AZ237))</f>
        <v>0</v>
      </c>
      <c r="BA238" s="41">
        <f>IF(成就内容!AR21="","",INDEX($G$4:$G$178*成就内容!AR$125/SUM(成就内容!$D$125:$BZ$125),成就内容!AR77,1)-SUM(BA$224:BA237))</f>
        <v>0</v>
      </c>
      <c r="BB238" s="41">
        <f>IF(成就内容!AS21="","",INDEX($G$4:$G$178*成就内容!AS$125/SUM(成就内容!$D$125:$BZ$125),成就内容!AS77,1)-SUM(BB$224:BB237))</f>
        <v>0</v>
      </c>
      <c r="BC238" s="41">
        <f>IF(成就内容!AT21="","",INDEX($G$4:$G$178*成就内容!AT$125/SUM(成就内容!$D$125:$BZ$125),成就内容!AT77,1)-SUM(BC$224:BC237))</f>
        <v>0</v>
      </c>
      <c r="BD238" s="41">
        <f>IF(成就内容!AU21="","",INDEX($G$4:$G$178*成就内容!AU$125/SUM(成就内容!$D$125:$BZ$125),成就内容!AU77,1)-SUM(BD$224:BD237))</f>
        <v>0</v>
      </c>
      <c r="BE238" s="41">
        <f>IF(成就内容!AV21="","",INDEX($G$4:$G$178*成就内容!AV$125/SUM(成就内容!$D$125:$BZ$125),成就内容!AV77,1)-SUM(BE$224:BE237))</f>
        <v>25641025.641025655</v>
      </c>
      <c r="BF238" s="41">
        <f>IF(成就内容!AW21="","",INDEX($G$4:$G$178*成就内容!AW$125/SUM(成就内容!$D$125:$BZ$125),成就内容!AW77,1)-SUM(BF$224:BF237))</f>
        <v>0</v>
      </c>
      <c r="BG238" s="41">
        <f>IF(成就内容!AX21="","",INDEX($G$4:$G$178*成就内容!AX$125/SUM(成就内容!$D$125:$BZ$125),成就内容!AX77,1)-SUM(BG$224:BG237))</f>
        <v>0</v>
      </c>
      <c r="BH238" s="41">
        <f>IF(成就内容!AY21="","",INDEX($G$4:$G$178*成就内容!AY$125/SUM(成就内容!$D$125:$BZ$125),成就内容!AY77,1)-SUM(BH$224:BH237))</f>
        <v>0</v>
      </c>
      <c r="BI238" s="41">
        <f>IF(成就内容!AZ21="","",INDEX($G$4:$G$178*成就内容!AZ$125/SUM(成就内容!$D$125:$BZ$125),成就内容!AZ77,1)-SUM(BI$224:BI237))</f>
        <v>0</v>
      </c>
      <c r="BJ238" s="41">
        <f>IF(成就内容!BA21="","",INDEX($G$4:$G$178*成就内容!BA$125/SUM(成就内容!$D$125:$BZ$125),成就内容!BA77,1)-SUM(BJ$224:BJ237))</f>
        <v>0</v>
      </c>
      <c r="BK238" s="41">
        <f>IF(成就内容!BB21="","",INDEX($G$4:$G$178*成就内容!BB$125/SUM(成就内容!$D$125:$BZ$125),成就内容!BB77,1)-SUM(BK$224:BK237))</f>
        <v>32820512.820512831</v>
      </c>
      <c r="BL238" s="41">
        <f>IF(成就内容!BC21="","",INDEX($G$4:$G$178*成就内容!BC$125/SUM(成就内容!$D$125:$BZ$125),成就内容!BC77,1)-SUM(BL$224:BL237))</f>
        <v>0</v>
      </c>
      <c r="BM238" s="41">
        <f>IF(成就内容!BD21="","",INDEX($G$4:$G$178*成就内容!BD$125/SUM(成就内容!$D$125:$BZ$125),成就内容!BD77,1)-SUM(BM$224:BM237))</f>
        <v>0</v>
      </c>
      <c r="BN238" s="41">
        <f>IF(成就内容!BE21="","",INDEX($G$4:$G$178*成就内容!BE$125/SUM(成就内容!$D$125:$BZ$125),成就内容!BE77,1)-SUM(BN$224:BN237))</f>
        <v>0</v>
      </c>
      <c r="BO238" s="41">
        <f>IF(成就内容!BF21="","",INDEX($G$4:$G$178*成就内容!BF$125/SUM(成就内容!$D$125:$BZ$125),成就内容!BF77,1)-SUM(BO$224:BO237))</f>
        <v>0</v>
      </c>
      <c r="BP238" s="41">
        <f>IF(成就内容!BG21="","",INDEX($G$4:$G$178*成就内容!BG$125/SUM(成就内容!$D$125:$BZ$125),成就内容!BG77,1)-SUM(BP$224:BP237))</f>
        <v>0</v>
      </c>
      <c r="BQ238" s="41">
        <f>IF(成就内容!BH21="","",INDEX($G$4:$G$178*成就内容!BH$125/SUM(成就内容!$D$125:$BZ$125),成就内容!BH77,1)-SUM(BQ$224:BQ237))</f>
        <v>32820512.820512831</v>
      </c>
      <c r="BR238" s="41" t="str">
        <f>IF(成就内容!BI21="","",INDEX($G$4:$G$178*成就内容!BI$125/SUM(成就内容!$D$125:$BZ$125),成就内容!BI77,1)-SUM(BR$224:BR237))</f>
        <v/>
      </c>
      <c r="BS238" s="41">
        <f>IF(成就内容!BJ21="","",INDEX($G$4:$G$178*成就内容!BJ$125/SUM(成就内容!$D$125:$BZ$125),成就内容!BJ77,1)-SUM(BS$224:BS237))</f>
        <v>4205.1282051282051</v>
      </c>
      <c r="BT238" s="41">
        <f>IF(成就内容!BK21="","",INDEX($G$4:$G$178*成就内容!BK$125/SUM(成就内容!$D$125:$BZ$125),成就内容!BK77,1)-SUM(BT$224:BT237))</f>
        <v>0</v>
      </c>
      <c r="BU238" s="41">
        <f>IF(成就内容!BL21="","",INDEX($G$4:$G$178*成就内容!BL$125/SUM(成就内容!$D$125:$BZ$125),成就内容!BL77,1)-SUM(BU$224:BU237))</f>
        <v>0</v>
      </c>
      <c r="BV238" s="41">
        <f>IF(成就内容!BM21="","",INDEX($G$4:$G$178*成就内容!BM$125/SUM(成就内容!$D$125:$BZ$125),成就内容!BM77,1)-SUM(BV$224:BV237))</f>
        <v>0</v>
      </c>
      <c r="BW238" s="41">
        <f>IF(成就内容!BN21="","",INDEX($G$4:$G$178*成就内容!BN$125/SUM(成就内容!$D$125:$BZ$125),成就内容!BN77,1)-SUM(BW$224:BW237))</f>
        <v>0</v>
      </c>
      <c r="BX238" s="41">
        <f>IF(成就内容!BO21="","",INDEX($G$4:$G$178*成就内容!BO$125/SUM(成就内容!$D$125:$BZ$125),成就内容!BO77,1)-SUM(BX$224:BX237))</f>
        <v>0</v>
      </c>
      <c r="BY238" s="41">
        <f>IF(成就内容!BP21="","",INDEX($G$4:$G$178*成就内容!BP$125/SUM(成就内容!$D$125:$BZ$125),成就内容!BP77,1)-SUM(BY$224:BY237))</f>
        <v>0</v>
      </c>
      <c r="BZ238" s="41">
        <f>IF(成就内容!BQ21="","",INDEX($G$4:$G$178*成就内容!BQ$125/SUM(成就内容!$D$125:$BZ$125),成就内容!BQ77,1)-SUM(BZ$224:BZ237))</f>
        <v>0</v>
      </c>
      <c r="CA238" s="41">
        <f>IF(成就内容!BR21="","",INDEX($G$4:$G$178*成就内容!BR$125/SUM(成就内容!$D$125:$BZ$125),成就内容!BR77,1)-SUM(CA$224:CA237))</f>
        <v>0</v>
      </c>
      <c r="CB238" s="41">
        <f>IF(成就内容!BS21="","",INDEX($G$4:$G$178*成就内容!BS$125/SUM(成就内容!$D$125:$BZ$125),成就内容!BS77,1)-SUM(CB$224:CB237))</f>
        <v>0</v>
      </c>
      <c r="CC238" s="41">
        <f>IF(成就内容!BT21="","",INDEX($G$4:$G$178*成就内容!BT$125/SUM(成就内容!$D$125:$BZ$125),成就内容!BT77,1)-SUM(CC$224:CC237))</f>
        <v>0</v>
      </c>
      <c r="CD238" s="41">
        <f>IF(成就内容!BU21="","",INDEX($G$4:$G$178*成就内容!BU$125/SUM(成就内容!$D$125:$BZ$125),成就内容!BU77,1)-SUM(CD$224:CD237))</f>
        <v>0</v>
      </c>
      <c r="CE238" s="41" t="str">
        <f>IF(成就内容!BV21="","",INDEX($G$4:$G$178*成就内容!BV$125/SUM(成就内容!$D$125:$BZ$125),成就内容!BV77,1)-SUM(CE$224:CE237))</f>
        <v/>
      </c>
      <c r="CF238" s="41">
        <f>IF(成就内容!BW21="","",INDEX($G$4:$G$178*成就内容!BW$125/SUM(成就内容!$D$125:$BZ$125),成就内容!BW77,1)-SUM(CF$224:CF237))</f>
        <v>0</v>
      </c>
      <c r="CG238" s="41">
        <f>IF(成就内容!BX21="","",INDEX($G$4:$G$178*成就内容!BX$125/SUM(成就内容!$D$125:$BZ$125),成就内容!BX77,1)-SUM(CG$224:CG237))</f>
        <v>876923.07692307688</v>
      </c>
      <c r="CH238" s="41">
        <f>IF(成就内容!BY21="","",INDEX($G$4:$G$178*成就内容!BY$125/SUM(成就内容!$D$125:$BZ$125),成就内容!BY77,1)-SUM(CH$224:CH237))</f>
        <v>0</v>
      </c>
      <c r="CI238" s="41">
        <f>IF(成就内容!BZ21="","",INDEX($G$4:$G$178*成就内容!BZ$125/SUM(成就内容!$D$125:$BZ$125),成就内容!BZ77,1)-SUM(CI$224:CI237))</f>
        <v>0</v>
      </c>
      <c r="CM238" s="43">
        <v>15</v>
      </c>
      <c r="CN238" s="41">
        <f>IF(M238="","",IF(成就内容!D$125&lt;&gt;"",MAX(ROUNDUP(SMALL(M$224:M$273,$L238)/10000,0)*10000,0),0))</f>
        <v>0</v>
      </c>
      <c r="CO238" s="41" t="str">
        <f>IF(N238="","",IF(成就内容!E$125&lt;&gt;"",MAX(ROUNDUP(SMALL(N$224:N$273,$L238)/10000,0)*10000,0),0))</f>
        <v/>
      </c>
      <c r="CP238" s="41">
        <f>IF(O238="","",IF(成就内容!F$125&lt;&gt;"",MAX(ROUNDUP(SMALL(O$224:O$273,$L238)/10000,0)*10000,0),0))</f>
        <v>70000</v>
      </c>
      <c r="CQ238" s="41" t="str">
        <f>IF(P238="","",IF(成就内容!G$125&lt;&gt;"",MAX(ROUNDUP(SMALL(P$224:P$273,$L238)/10000,0)*10000,0),0))</f>
        <v/>
      </c>
      <c r="CR238" s="41">
        <f>IF(Q238="","",IF(成就内容!H$125&lt;&gt;"",MAX(ROUNDUP(SMALL(Q$224:Q$273,$L238)/10000,0)*10000,0),0))</f>
        <v>0</v>
      </c>
      <c r="CS238" s="41">
        <f>IF(R238="","",IF(成就内容!I$125&lt;&gt;"",MAX(ROUNDUP(SMALL(R$224:R$273,$L238)/10000,0)*10000,0),0))</f>
        <v>0</v>
      </c>
      <c r="CT238" s="41">
        <f>IF(S238="","",IF(成就内容!J$125&lt;&gt;"",MAX(ROUNDUP(SMALL(S$224:S$273,$L238)/10000,0)*10000,0),0))</f>
        <v>0</v>
      </c>
      <c r="CU238" s="41">
        <f>IF(T238="","",IF(成就内容!K$125&lt;&gt;"",MAX(ROUNDUP(SMALL(T$224:T$273,$L238)/10000,0)*10000,0),0))</f>
        <v>0</v>
      </c>
      <c r="CV238" s="41">
        <f>IF(U238="","",IF(成就内容!L$125&lt;&gt;"",MAX(ROUNDUP(SMALL(U$224:U$273,$L238)/10000,0)*10000,0),0))</f>
        <v>0</v>
      </c>
      <c r="CW238" s="41">
        <f>IF(V238="","",IF(成就内容!M$125&lt;&gt;"",MAX(ROUNDUP(SMALL(V$224:V$273,$L238)/10000,0)*10000,0),0))</f>
        <v>0</v>
      </c>
      <c r="CX238" s="41">
        <f>IF(W238="","",IF(成就内容!N$125&lt;&gt;"",MAX(ROUNDUP(SMALL(W$224:W$273,$L238)/10000,0)*10000,0),0))</f>
        <v>32830000</v>
      </c>
      <c r="CY238" s="41">
        <f>IF(X238="","",IF(成就内容!O$125&lt;&gt;"",MAX(ROUNDUP(SMALL(X$224:X$273,$L238)/10000,0)*10000,0),0))</f>
        <v>0</v>
      </c>
      <c r="CZ238" s="41" t="str">
        <f>IF(Y238="","",IF(成就内容!P$125&lt;&gt;"",MAX(ROUNDUP(SMALL(Y$224:Y$273,$L238)/10000,0)*10000,0),0))</f>
        <v/>
      </c>
      <c r="DA238" s="41">
        <f>IF(Z238="","",IF(成就内容!Q$125&lt;&gt;"",MAX(ROUNDUP(SMALL(Z$224:Z$273,$L238)/10000,0)*10000,0),0))</f>
        <v>0</v>
      </c>
      <c r="DB238" s="41">
        <f>IF(AA238="","",IF(成就内容!R$125&lt;&gt;"",MAX(ROUNDUP(SMALL(AA$224:AA$273,$L238)/10000,0)*10000,0),0))</f>
        <v>0</v>
      </c>
      <c r="DC238" s="41">
        <f>IF(AB238="","",IF(成就内容!S$125&lt;&gt;"",MAX(ROUNDUP(SMALL(AB$224:AB$273,$L238)/10000,0)*10000,0),0))</f>
        <v>0</v>
      </c>
      <c r="DD238" s="41">
        <f>IF(AC238="","",IF(成就内容!T$125&lt;&gt;"",MAX(ROUNDUP(SMALL(AC$224:AC$273,$L238)/10000,0)*10000,0),0))</f>
        <v>0</v>
      </c>
      <c r="DE238" s="41">
        <f>IF(AD238="","",IF(成就内容!U$125&lt;&gt;"",MAX(ROUNDUP(SMALL(AD$224:AD$273,$L238)/10000,0)*10000,0),0))</f>
        <v>0</v>
      </c>
      <c r="DF238" s="41">
        <f>IF(AE238="","",IF(成就内容!V$125&lt;&gt;"",MAX(ROUNDUP(SMALL(AE$224:AE$273,$L238)/10000,0)*10000,0),0))</f>
        <v>0</v>
      </c>
      <c r="DG238" s="41">
        <f>IF(AF238="","",IF(成就内容!W$125&lt;&gt;"",MAX(ROUNDUP(SMALL(AF$224:AF$273,$L238)/10000,0)*10000,0),0))</f>
        <v>32830000</v>
      </c>
      <c r="DH238" s="41">
        <f>IF(AG238="","",IF(成就内容!X$125&lt;&gt;"",MAX(ROUNDUP(SMALL(AG$224:AG$273,$L238)/10000,0)*10000,0),0))</f>
        <v>0</v>
      </c>
      <c r="DI238" s="41">
        <f>IF(AH238="","",IF(成就内容!Y$125&lt;&gt;"",MAX(ROUNDUP(SMALL(AH$224:AH$273,$L238)/10000,0)*10000,0),0))</f>
        <v>0</v>
      </c>
      <c r="DJ238" s="41" t="str">
        <f>IF(AI238="","",IF(成就内容!Z$125&lt;&gt;"",MAX(ROUNDUP(SMALL(AI$224:AI$273,$L238)/10000,0)*10000,0),0))</f>
        <v/>
      </c>
      <c r="DK238" s="41">
        <f>IF(AJ238="","",IF(成就内容!AA$125&lt;&gt;"",MAX(ROUNDUP(SMALL(AJ$224:AJ$273,$L238)/10000,0)*10000,0),0))</f>
        <v>0</v>
      </c>
      <c r="DL238" s="41">
        <f>IF(AK238="","",IF(成就内容!AB$125&lt;&gt;"",MAX(ROUNDUP(SMALL(AK$224:AK$273,$L238)/10000,0)*10000,0),0))</f>
        <v>0</v>
      </c>
      <c r="DM238" s="41">
        <f>IF(AL238="","",IF(成就内容!AC$125&lt;&gt;"",MAX(ROUNDUP(SMALL(AL$224:AL$273,$L238)/10000,0)*10000,0),0))</f>
        <v>0</v>
      </c>
      <c r="DN238" s="41">
        <f>IF(AM238="","",IF(成就内容!AD$125&lt;&gt;"",MAX(ROUNDUP(SMALL(AM$224:AM$273,$L238)/10000,0)*10000,0),0))</f>
        <v>0</v>
      </c>
      <c r="DO238" s="41">
        <f>IF(AN238="","",IF(成就内容!AE$125&lt;&gt;"",MAX(ROUNDUP(SMALL(AN$224:AN$273,$L238)/10000,0)*10000,0),0))</f>
        <v>0</v>
      </c>
      <c r="DP238" s="41">
        <f>IF(AO238="","",IF(成就内容!AF$125&lt;&gt;"",MAX(ROUNDUP(SMALL(AO$224:AO$273,$L238)/10000,0)*10000,0),0))</f>
        <v>0</v>
      </c>
      <c r="DQ238" s="41">
        <f>IF(AP238="","",IF(成就内容!AG$125&lt;&gt;"",MAX(ROUNDUP(SMALL(AP$224:AP$273,$L238)/10000,0)*10000,0),0))</f>
        <v>0</v>
      </c>
      <c r="DR238" s="41">
        <f>IF(AQ238="","",IF(成就内容!AH$125&lt;&gt;"",MAX(ROUNDUP(SMALL(AQ$224:AQ$273,$L238)/10000,0)*10000,0),0))</f>
        <v>0</v>
      </c>
      <c r="DS238" s="41">
        <f>IF(AR238="","",IF(成就内容!AI$125&lt;&gt;"",MAX(ROUNDUP(SMALL(AR$224:AR$273,$L238)/10000,0)*10000,0),0))</f>
        <v>0</v>
      </c>
      <c r="DT238" s="41">
        <f>IF(AS238="","",IF(成就内容!AJ$125&lt;&gt;"",MAX(ROUNDUP(SMALL(AS$224:AS$273,$L238)/10000,0)*10000,0),0))</f>
        <v>0</v>
      </c>
      <c r="DU238" s="41" t="str">
        <f>IF(AT238="","",IF(成就内容!AK$125&lt;&gt;"",MAX(ROUNDUP(SMALL(AT$224:AT$273,$L238)/10000,0)*10000,0),0))</f>
        <v/>
      </c>
      <c r="DV238" s="41" t="str">
        <f>IF(AU238="","",IF(成就内容!AL$125&lt;&gt;"",MAX(ROUNDUP(SMALL(AU$224:AU$273,$L238)/10000,0)*10000,0),0))</f>
        <v/>
      </c>
      <c r="DW238" s="41">
        <f>IF(AV238="","",IF(成就内容!AM$125&lt;&gt;"",MAX(ROUNDUP(SMALL(AV$224:AV$273,$L238)/10000,0)*10000,0),0))</f>
        <v>0</v>
      </c>
      <c r="DX238" s="41">
        <f>IF(AW238="","",IF(成就内容!AN$125&lt;&gt;"",MAX(ROUNDUP(SMALL(AW$224:AW$273,$L238)/10000,0)*10000,0),0))</f>
        <v>0</v>
      </c>
      <c r="DY238" s="41">
        <f>IF(AX238="","",IF(成就内容!AO$125&lt;&gt;"",MAX(ROUNDUP(SMALL(AX$224:AX$273,$L238)/10000,0)*10000,0),0))</f>
        <v>0</v>
      </c>
      <c r="DZ238" s="41">
        <f>IF(AY238="","",IF(成就内容!AP$125&lt;&gt;"",MAX(ROUNDUP(SMALL(AY$224:AY$273,$L238)/10000,0)*10000,0),0))</f>
        <v>0</v>
      </c>
      <c r="EA238" s="41">
        <f>IF(AZ238="","",IF(成就内容!AQ$125&lt;&gt;"",MAX(ROUNDUP(SMALL(AZ$224:AZ$273,$L238)/10000,0)*10000,0),0))</f>
        <v>0</v>
      </c>
      <c r="EB238" s="41">
        <f>IF(BA238="","",IF(成就内容!AR$125&lt;&gt;"",MAX(ROUNDUP(SMALL(BA$224:BA$273,$L238)/10000,0)*10000,0),0))</f>
        <v>0</v>
      </c>
      <c r="EC238" s="41">
        <f>IF(BB238="","",IF(成就内容!AS$125&lt;&gt;"",MAX(ROUNDUP(SMALL(BB$224:BB$273,$L238)/10000,0)*10000,0),0))</f>
        <v>0</v>
      </c>
      <c r="ED238" s="41">
        <f>IF(BC238="","",IF(成就内容!AT$125&lt;&gt;"",MAX(ROUNDUP(SMALL(BC$224:BC$273,$L238)/10000,0)*10000,0),0))</f>
        <v>0</v>
      </c>
      <c r="EE238" s="41">
        <f>IF(BD238="","",IF(成就内容!AU$125&lt;&gt;"",MAX(ROUNDUP(SMALL(BD$224:BD$273,$L238)/10000,0)*10000,0),0))</f>
        <v>0</v>
      </c>
      <c r="EF238" s="41">
        <f>IF(BE238="","",IF(成就内容!AV$125&lt;&gt;"",MAX(ROUNDUP(SMALL(BE$224:BE$273,$L238)/10000,0)*10000,0),0))</f>
        <v>25650000</v>
      </c>
      <c r="EG238" s="41">
        <f>IF(BF238="","",IF(成就内容!AW$125&lt;&gt;"",MAX(ROUNDUP(SMALL(BF$224:BF$273,$L238)/10000,0)*10000,0),0))</f>
        <v>0</v>
      </c>
      <c r="EH238" s="41">
        <f>IF(BG238="","",IF(成就内容!AX$125&lt;&gt;"",MAX(ROUNDUP(SMALL(BG$224:BG$273,$L238)/10000,0)*10000,0),0))</f>
        <v>0</v>
      </c>
      <c r="EI238" s="41">
        <f>IF(BH238="","",IF(成就内容!AY$125&lt;&gt;"",MAX(ROUNDUP(SMALL(BH$224:BH$273,$L238)/10000,0)*10000,0),0))</f>
        <v>0</v>
      </c>
      <c r="EJ238" s="41">
        <f>IF(BI238="","",IF(成就内容!AZ$125&lt;&gt;"",MAX(ROUNDUP(SMALL(BI$224:BI$273,$L238)/10000,0)*10000,0),0))</f>
        <v>0</v>
      </c>
      <c r="EK238" s="41">
        <f>IF(BJ238="","",IF(成就内容!BA$125&lt;&gt;"",MAX(ROUNDUP(SMALL(BJ$224:BJ$273,$L238)/10000,0)*10000,0),0))</f>
        <v>0</v>
      </c>
      <c r="EL238" s="41">
        <f>IF(BK238="","",IF(成就内容!BB$125&lt;&gt;"",MAX(ROUNDUP(SMALL(BK$224:BK$273,$L238)/10000,0)*10000,0),0))</f>
        <v>32830000</v>
      </c>
      <c r="EM238" s="41">
        <f>IF(BL238="","",IF(成就内容!BC$125&lt;&gt;"",MAX(ROUNDUP(SMALL(BL$224:BL$273,$L238)/10000,0)*10000,0),0))</f>
        <v>0</v>
      </c>
      <c r="EN238" s="41">
        <f>IF(BM238="","",IF(成就内容!BD$125&lt;&gt;"",MAX(ROUNDUP(SMALL(BM$224:BM$273,$L238)/10000,0)*10000,0),0))</f>
        <v>0</v>
      </c>
      <c r="EO238" s="41">
        <f>IF(BN238="","",IF(成就内容!BE$125&lt;&gt;"",MAX(ROUNDUP(SMALL(BN$224:BN$273,$L238)/10000,0)*10000,0),0))</f>
        <v>0</v>
      </c>
      <c r="EP238" s="41">
        <f>IF(BO238="","",IF(成就内容!BF$125&lt;&gt;"",MAX(ROUNDUP(SMALL(BO$224:BO$273,$L238)/10000,0)*10000,0),0))</f>
        <v>0</v>
      </c>
      <c r="EQ238" s="41">
        <f>IF(BP238="","",IF(成就内容!BG$125&lt;&gt;"",MAX(ROUNDUP(SMALL(BP$224:BP$273,$L238)/10000,0)*10000,0),0))</f>
        <v>0</v>
      </c>
      <c r="ER238" s="41">
        <f>IF(BQ238="","",IF(成就内容!BH$125&lt;&gt;"",MAX(ROUNDUP(SMALL(BQ$224:BQ$273,$L238)/10000,0)*10000,0),0))</f>
        <v>32830000</v>
      </c>
      <c r="ES238" s="41" t="str">
        <f>IF(BR238="","",IF(成就内容!BI$125&lt;&gt;"",MAX(ROUNDUP(SMALL(BR$224:BR$273,$L238)/10000,0)*10000,0),0))</f>
        <v/>
      </c>
      <c r="ET238" s="41">
        <f>IF(BS238="","",IF(成就内容!BJ$125&lt;&gt;"",MAX(ROUNDUP(SMALL(BS$224:BS$273,$L238)/10000,0)*10000,0),0))</f>
        <v>10000</v>
      </c>
      <c r="EU238" s="41">
        <f>IF(BT238="","",IF(成就内容!BK$125&lt;&gt;"",MAX(ROUNDUP(SMALL(BT$224:BT$273,$L238)/10000,0)*10000,0),0))</f>
        <v>0</v>
      </c>
      <c r="EV238" s="41">
        <f>IF(BU238="","",IF(成就内容!BL$125&lt;&gt;"",MAX(ROUNDUP(SMALL(BU$224:BU$273,$L238)/10000,0)*10000,0),0))</f>
        <v>0</v>
      </c>
      <c r="EW238" s="41">
        <f>IF(BV238="","",IF(成就内容!BM$125&lt;&gt;"",MAX(ROUNDUP(SMALL(BV$224:BV$273,$L238)/10000,0)*10000,0),0))</f>
        <v>0</v>
      </c>
      <c r="EX238" s="41">
        <f>IF(BW238="","",IF(成就内容!BN$125&lt;&gt;"",MAX(ROUNDUP(SMALL(BW$224:BW$273,$L238)/10000,0)*10000,0),0))</f>
        <v>0</v>
      </c>
      <c r="EY238" s="41">
        <f>IF(BX238="","",IF(成就内容!BO$125&lt;&gt;"",MAX(ROUNDUP(SMALL(BX$224:BX$273,$L238)/10000,0)*10000,0),0))</f>
        <v>0</v>
      </c>
      <c r="EZ238" s="41">
        <f>IF(BY238="","",IF(成就内容!BP$125&lt;&gt;"",MAX(ROUNDUP(SMALL(BY$224:BY$273,$L238)/10000,0)*10000,0),0))</f>
        <v>0</v>
      </c>
      <c r="FA238" s="41">
        <f>IF(BZ238="","",IF(成就内容!BQ$125&lt;&gt;"",MAX(ROUNDUP(SMALL(BZ$224:BZ$273,$L238)/10000,0)*10000,0),0))</f>
        <v>0</v>
      </c>
      <c r="FB238" s="41">
        <f>IF(CA238="","",IF(成就内容!BR$125&lt;&gt;"",MAX(ROUNDUP(SMALL(CA$224:CA$273,$L238)/10000,0)*10000,0),0))</f>
        <v>0</v>
      </c>
      <c r="FC238" s="41">
        <f>IF(CB238="","",IF(成就内容!BS$125&lt;&gt;"",MAX(ROUNDUP(SMALL(CB$224:CB$273,$L238)/10000,0)*10000,0),0))</f>
        <v>0</v>
      </c>
      <c r="FD238" s="41">
        <f>IF(CC238="","",IF(成就内容!BT$125&lt;&gt;"",MAX(ROUNDUP(SMALL(CC$224:CC$273,$L238)/10000,0)*10000,0),0))</f>
        <v>0</v>
      </c>
      <c r="FE238" s="41">
        <f>IF(CD238="","",IF(成就内容!BU$125&lt;&gt;"",MAX(ROUNDUP(SMALL(CD$224:CD$273,$L238)/10000,0)*10000,0),0))</f>
        <v>0</v>
      </c>
      <c r="FF238" s="41" t="str">
        <f>IF(CE238="","",IF(成就内容!BV$125&lt;&gt;"",MAX(ROUNDUP(SMALL(CE$224:CE$273,$L238)/10000,0)*10000,0),0))</f>
        <v/>
      </c>
      <c r="FG238" s="41">
        <f>IF(CF238="","",IF(成就内容!BW$125&lt;&gt;"",MAX(ROUNDUP(SMALL(CF$224:CF$273,$L238)/10000,0)*10000,0),0))</f>
        <v>0</v>
      </c>
      <c r="FH238" s="41">
        <f>IF(CG238="","",IF(成就内容!BX$125&lt;&gt;"",MAX(ROUNDUP(SMALL(CG$224:CG$273,$L238)/10000,0)*10000,0),0))</f>
        <v>880000</v>
      </c>
      <c r="FI238" s="41">
        <f>IF(CH238="","",IF(成就内容!BY$125&lt;&gt;"",MAX(ROUNDUP(SMALL(CH$224:CH$273,$L238)/10000,0)*10000,0),0))</f>
        <v>0</v>
      </c>
      <c r="FJ238" s="41">
        <f>IF(CI238="","",IF(成就内容!BZ$125&lt;&gt;"",MAX(ROUNDUP(SMALL(CI$224:CI$273,$L238)/10000,0)*10000,0),0))</f>
        <v>0</v>
      </c>
    </row>
    <row r="239" spans="12:166" x14ac:dyDescent="0.15">
      <c r="L239" s="25">
        <v>16</v>
      </c>
      <c r="M239" s="41">
        <f>IF(成就内容!D22="","",INDEX($G$4:$G$178*成就内容!D$125/SUM(成就内容!$D$125:$BZ$125),成就内容!D78,1)-SUM(M$224:M238))</f>
        <v>0</v>
      </c>
      <c r="N239" s="41" t="str">
        <f>IF(成就内容!E22="","",INDEX($G$4:$G$178*成就内容!E$125/SUM(成就内容!$D$125:$BZ$125),成就内容!E78,1)-SUM(N$224:N238))</f>
        <v/>
      </c>
      <c r="O239" s="41">
        <f>IF(成就内容!F22="","",INDEX($G$4:$G$178*成就内容!F$125/SUM(成就内容!$D$125:$BZ$125),成就内容!F78,1)-SUM(O$224:O238))</f>
        <v>1190256.4102564103</v>
      </c>
      <c r="P239" s="41" t="str">
        <f>IF(成就内容!G22="","",INDEX($G$4:$G$178*成就内容!G$125/SUM(成就内容!$D$125:$BZ$125),成就内容!G78,1)-SUM(P$224:P238))</f>
        <v/>
      </c>
      <c r="Q239" s="41">
        <f>IF(成就内容!H22="","",INDEX($G$4:$G$178*成就内容!H$125/SUM(成就内容!$D$125:$BZ$125),成就内容!H78,1)-SUM(Q$224:Q238))</f>
        <v>0</v>
      </c>
      <c r="R239" s="41">
        <f>IF(成就内容!I22="","",INDEX($G$4:$G$178*成就内容!I$125/SUM(成就内容!$D$125:$BZ$125),成就内容!I78,1)-SUM(R$224:R238))</f>
        <v>0</v>
      </c>
      <c r="S239" s="41">
        <f>IF(成就内容!J22="","",INDEX($G$4:$G$178*成就内容!J$125/SUM(成就内容!$D$125:$BZ$125),成就内容!J78,1)-SUM(S$224:S238))</f>
        <v>0</v>
      </c>
      <c r="T239" s="41">
        <f>IF(成就内容!K22="","",INDEX($G$4:$G$178*成就内容!K$125/SUM(成就内容!$D$125:$BZ$125),成就内容!K78,1)-SUM(T$224:T238))</f>
        <v>0</v>
      </c>
      <c r="U239" s="41">
        <f>IF(成就内容!L22="","",INDEX($G$4:$G$178*成就内容!L$125/SUM(成就内容!$D$125:$BZ$125),成就内容!L78,1)-SUM(U$224:U238))</f>
        <v>0</v>
      </c>
      <c r="V239" s="41">
        <f>IF(成就内容!M22="","",INDEX($G$4:$G$178*成就内容!M$125/SUM(成就内容!$D$125:$BZ$125),成就内容!M78,1)-SUM(V$224:V238))</f>
        <v>0</v>
      </c>
      <c r="W239" s="41">
        <f>IF(成就内容!N22="","",INDEX($G$4:$G$178*成就内容!N$125/SUM(成就内容!$D$125:$BZ$125),成就内容!N78,1)-SUM(W$224:W238))</f>
        <v>32820512.820512801</v>
      </c>
      <c r="X239" s="41">
        <f>IF(成就内容!O22="","",INDEX($G$4:$G$178*成就内容!O$125/SUM(成就内容!$D$125:$BZ$125),成就内容!O78,1)-SUM(X$224:X238))</f>
        <v>0</v>
      </c>
      <c r="Y239" s="41" t="str">
        <f>IF(成就内容!P22="","",INDEX($G$4:$G$178*成就内容!P$125/SUM(成就内容!$D$125:$BZ$125),成就内容!P78,1)-SUM(Y$224:Y238))</f>
        <v/>
      </c>
      <c r="Z239" s="41">
        <f>IF(成就内容!Q22="","",INDEX($G$4:$G$178*成就内容!Q$125/SUM(成就内容!$D$125:$BZ$125),成就内容!Q78,1)-SUM(Z$224:Z238))</f>
        <v>0</v>
      </c>
      <c r="AA239" s="41">
        <f>IF(成就内容!R22="","",INDEX($G$4:$G$178*成就内容!R$125/SUM(成就内容!$D$125:$BZ$125),成就内容!R78,1)-SUM(AA$224:AA238))</f>
        <v>0</v>
      </c>
      <c r="AB239" s="41">
        <f>IF(成就内容!S22="","",INDEX($G$4:$G$178*成就内容!S$125/SUM(成就内容!$D$125:$BZ$125),成就内容!S78,1)-SUM(AB$224:AB238))</f>
        <v>0</v>
      </c>
      <c r="AC239" s="41">
        <f>IF(成就内容!T22="","",INDEX($G$4:$G$178*成就内容!T$125/SUM(成就内容!$D$125:$BZ$125),成就内容!T78,1)-SUM(AC$224:AC238))</f>
        <v>0</v>
      </c>
      <c r="AD239" s="41">
        <f>IF(成就内容!U22="","",INDEX($G$4:$G$178*成就内容!U$125/SUM(成就内容!$D$125:$BZ$125),成就内容!U78,1)-SUM(AD$224:AD238))</f>
        <v>0</v>
      </c>
      <c r="AE239" s="41">
        <f>IF(成就内容!V22="","",INDEX($G$4:$G$178*成就内容!V$125/SUM(成就内容!$D$125:$BZ$125),成就内容!V78,1)-SUM(AE$224:AE238))</f>
        <v>0</v>
      </c>
      <c r="AF239" s="41">
        <f>IF(成就内容!W22="","",INDEX($G$4:$G$178*成就内容!W$125/SUM(成就内容!$D$125:$BZ$125),成就内容!W78,1)-SUM(AF$224:AF238))</f>
        <v>32820512.820512801</v>
      </c>
      <c r="AG239" s="41">
        <f>IF(成就内容!X22="","",INDEX($G$4:$G$178*成就内容!X$125/SUM(成就内容!$D$125:$BZ$125),成就内容!X78,1)-SUM(AG$224:AG238))</f>
        <v>0</v>
      </c>
      <c r="AH239" s="41">
        <f>IF(成就内容!Y22="","",INDEX($G$4:$G$178*成就内容!Y$125/SUM(成就内容!$D$125:$BZ$125),成就内容!Y78,1)-SUM(AH$224:AH238))</f>
        <v>0</v>
      </c>
      <c r="AI239" s="41" t="str">
        <f>IF(成就内容!Z22="","",INDEX($G$4:$G$178*成就内容!Z$125/SUM(成就内容!$D$125:$BZ$125),成就内容!Z78,1)-SUM(AI$224:AI238))</f>
        <v/>
      </c>
      <c r="AJ239" s="41">
        <f>IF(成就内容!AA22="","",INDEX($G$4:$G$178*成就内容!AA$125/SUM(成就内容!$D$125:$BZ$125),成就内容!AA78,1)-SUM(AJ$224:AJ238))</f>
        <v>0</v>
      </c>
      <c r="AK239" s="41">
        <f>IF(成就内容!AB22="","",INDEX($G$4:$G$178*成就内容!AB$125/SUM(成就内容!$D$125:$BZ$125),成就内容!AB78,1)-SUM(AK$224:AK238))</f>
        <v>0</v>
      </c>
      <c r="AL239" s="41">
        <f>IF(成就内容!AC22="","",INDEX($G$4:$G$178*成就内容!AC$125/SUM(成就内容!$D$125:$BZ$125),成就内容!AC78,1)-SUM(AL$224:AL238))</f>
        <v>0</v>
      </c>
      <c r="AM239" s="41">
        <f>IF(成就内容!AD22="","",INDEX($G$4:$G$178*成就内容!AD$125/SUM(成就内容!$D$125:$BZ$125),成就内容!AD78,1)-SUM(AM$224:AM238))</f>
        <v>0</v>
      </c>
      <c r="AN239" s="41">
        <f>IF(成就内容!AE22="","",INDEX($G$4:$G$178*成就内容!AE$125/SUM(成就内容!$D$125:$BZ$125),成就内容!AE78,1)-SUM(AN$224:AN238))</f>
        <v>0</v>
      </c>
      <c r="AO239" s="41">
        <f>IF(成就内容!AF22="","",INDEX($G$4:$G$178*成就内容!AF$125/SUM(成就内容!$D$125:$BZ$125),成就内容!AF78,1)-SUM(AO$224:AO238))</f>
        <v>0</v>
      </c>
      <c r="AP239" s="41">
        <f>IF(成就内容!AG22="","",INDEX($G$4:$G$178*成就内容!AG$125/SUM(成就内容!$D$125:$BZ$125),成就内容!AG78,1)-SUM(AP$224:AP238))</f>
        <v>0</v>
      </c>
      <c r="AQ239" s="41">
        <f>IF(成就内容!AH22="","",INDEX($G$4:$G$178*成就内容!AH$125/SUM(成就内容!$D$125:$BZ$125),成就内容!AH78,1)-SUM(AQ$224:AQ238))</f>
        <v>0</v>
      </c>
      <c r="AR239" s="41">
        <f>IF(成就内容!AI22="","",INDEX($G$4:$G$178*成就内容!AI$125/SUM(成就内容!$D$125:$BZ$125),成就内容!AI78,1)-SUM(AR$224:AR238))</f>
        <v>0</v>
      </c>
      <c r="AS239" s="41">
        <f>IF(成就内容!AJ22="","",INDEX($G$4:$G$178*成就内容!AJ$125/SUM(成就内容!$D$125:$BZ$125),成就内容!AJ78,1)-SUM(AS$224:AS238))</f>
        <v>0</v>
      </c>
      <c r="AT239" s="41" t="str">
        <f>IF(成就内容!AK22="","",INDEX($G$4:$G$178*成就内容!AK$125/SUM(成就内容!$D$125:$BZ$125),成就内容!AK78,1)-SUM(AT$224:AT238))</f>
        <v/>
      </c>
      <c r="AU239" s="41" t="str">
        <f>IF(成就内容!AL22="","",INDEX($G$4:$G$178*成就内容!AL$125/SUM(成就内容!$D$125:$BZ$125),成就内容!AL78,1)-SUM(AU$224:AU238))</f>
        <v/>
      </c>
      <c r="AV239" s="41">
        <f>IF(成就内容!AM22="","",INDEX($G$4:$G$178*成就内容!AM$125/SUM(成就内容!$D$125:$BZ$125),成就内容!AM78,1)-SUM(AV$224:AV238))</f>
        <v>0</v>
      </c>
      <c r="AW239" s="41">
        <f>IF(成就内容!AN22="","",INDEX($G$4:$G$178*成就内容!AN$125/SUM(成就内容!$D$125:$BZ$125),成就内容!AN78,1)-SUM(AW$224:AW238))</f>
        <v>0</v>
      </c>
      <c r="AX239" s="41">
        <f>IF(成就内容!AO22="","",INDEX($G$4:$G$178*成就内容!AO$125/SUM(成就内容!$D$125:$BZ$125),成就内容!AO78,1)-SUM(AX$224:AX238))</f>
        <v>0</v>
      </c>
      <c r="AY239" s="41">
        <f>IF(成就内容!AP22="","",INDEX($G$4:$G$178*成就内容!AP$125/SUM(成就内容!$D$125:$BZ$125),成就内容!AP78,1)-SUM(AY$224:AY238))</f>
        <v>0</v>
      </c>
      <c r="AZ239" s="41">
        <f>IF(成就内容!AQ22="","",INDEX($G$4:$G$178*成就内容!AQ$125/SUM(成就内容!$D$125:$BZ$125),成就内容!AQ78,1)-SUM(AZ$224:AZ238))</f>
        <v>0</v>
      </c>
      <c r="BA239" s="41">
        <f>IF(成就内容!AR22="","",INDEX($G$4:$G$178*成就内容!AR$125/SUM(成就内容!$D$125:$BZ$125),成就内容!AR78,1)-SUM(BA$224:BA238))</f>
        <v>0</v>
      </c>
      <c r="BB239" s="41">
        <f>IF(成就内容!AS22="","",INDEX($G$4:$G$178*成就内容!AS$125/SUM(成就内容!$D$125:$BZ$125),成就内容!AS78,1)-SUM(BB$224:BB238))</f>
        <v>0</v>
      </c>
      <c r="BC239" s="41">
        <f>IF(成就内容!AT22="","",INDEX($G$4:$G$178*成就内容!AT$125/SUM(成就内容!$D$125:$BZ$125),成就内容!AT78,1)-SUM(BC$224:BC238))</f>
        <v>0</v>
      </c>
      <c r="BD239" s="41">
        <f>IF(成就内容!AU22="","",INDEX($G$4:$G$178*成就内容!AU$125/SUM(成就内容!$D$125:$BZ$125),成就内容!AU78,1)-SUM(BD$224:BD238))</f>
        <v>0</v>
      </c>
      <c r="BE239" s="41">
        <f>IF(成就内容!AV22="","",INDEX($G$4:$G$178*成就内容!AV$125/SUM(成就内容!$D$125:$BZ$125),成就内容!AV78,1)-SUM(BE$224:BE238))</f>
        <v>25641025.641025655</v>
      </c>
      <c r="BF239" s="41">
        <f>IF(成就内容!AW22="","",INDEX($G$4:$G$178*成就内容!AW$125/SUM(成就内容!$D$125:$BZ$125),成就内容!AW78,1)-SUM(BF$224:BF238))</f>
        <v>0</v>
      </c>
      <c r="BG239" s="41">
        <f>IF(成就内容!AX22="","",INDEX($G$4:$G$178*成就内容!AX$125/SUM(成就内容!$D$125:$BZ$125),成就内容!AX78,1)-SUM(BG$224:BG238))</f>
        <v>0</v>
      </c>
      <c r="BH239" s="41">
        <f>IF(成就内容!AY22="","",INDEX($G$4:$G$178*成就内容!AY$125/SUM(成就内容!$D$125:$BZ$125),成就内容!AY78,1)-SUM(BH$224:BH238))</f>
        <v>0</v>
      </c>
      <c r="BI239" s="41">
        <f>IF(成就内容!AZ22="","",INDEX($G$4:$G$178*成就内容!AZ$125/SUM(成就内容!$D$125:$BZ$125),成就内容!AZ78,1)-SUM(BI$224:BI238))</f>
        <v>0</v>
      </c>
      <c r="BJ239" s="41">
        <f>IF(成就内容!BA22="","",INDEX($G$4:$G$178*成就内容!BA$125/SUM(成就内容!$D$125:$BZ$125),成就内容!BA78,1)-SUM(BJ$224:BJ238))</f>
        <v>0</v>
      </c>
      <c r="BK239" s="41">
        <f>IF(成就内容!BB22="","",INDEX($G$4:$G$178*成就内容!BB$125/SUM(成就内容!$D$125:$BZ$125),成就内容!BB78,1)-SUM(BK$224:BK238))</f>
        <v>32820512.820512801</v>
      </c>
      <c r="BL239" s="41">
        <f>IF(成就内容!BC22="","",INDEX($G$4:$G$178*成就内容!BC$125/SUM(成就内容!$D$125:$BZ$125),成就内容!BC78,1)-SUM(BL$224:BL238))</f>
        <v>0</v>
      </c>
      <c r="BM239" s="41">
        <f>IF(成就内容!BD22="","",INDEX($G$4:$G$178*成就内容!BD$125/SUM(成就内容!$D$125:$BZ$125),成就内容!BD78,1)-SUM(BM$224:BM238))</f>
        <v>0</v>
      </c>
      <c r="BN239" s="41">
        <f>IF(成就内容!BE22="","",INDEX($G$4:$G$178*成就内容!BE$125/SUM(成就内容!$D$125:$BZ$125),成就内容!BE78,1)-SUM(BN$224:BN238))</f>
        <v>0</v>
      </c>
      <c r="BO239" s="41">
        <f>IF(成就内容!BF22="","",INDEX($G$4:$G$178*成就内容!BF$125/SUM(成就内容!$D$125:$BZ$125),成就内容!BF78,1)-SUM(BO$224:BO238))</f>
        <v>0</v>
      </c>
      <c r="BP239" s="41">
        <f>IF(成就内容!BG22="","",INDEX($G$4:$G$178*成就内容!BG$125/SUM(成就内容!$D$125:$BZ$125),成就内容!BG78,1)-SUM(BP$224:BP238))</f>
        <v>0</v>
      </c>
      <c r="BQ239" s="41">
        <f>IF(成就内容!BH22="","",INDEX($G$4:$G$178*成就内容!BH$125/SUM(成就内容!$D$125:$BZ$125),成就内容!BH78,1)-SUM(BQ$224:BQ238))</f>
        <v>32820512.820512801</v>
      </c>
      <c r="BR239" s="41" t="str">
        <f>IF(成就内容!BI22="","",INDEX($G$4:$G$178*成就内容!BI$125/SUM(成就内容!$D$125:$BZ$125),成就内容!BI78,1)-SUM(BR$224:BR238))</f>
        <v/>
      </c>
      <c r="BS239" s="41">
        <f>IF(成就内容!BJ22="","",INDEX($G$4:$G$178*成就内容!BJ$125/SUM(成就内容!$D$125:$BZ$125),成就内容!BJ78,1)-SUM(BS$224:BS238))</f>
        <v>12615.384615384615</v>
      </c>
      <c r="BT239" s="41">
        <f>IF(成就内容!BK22="","",INDEX($G$4:$G$178*成就内容!BK$125/SUM(成就内容!$D$125:$BZ$125),成就内容!BK78,1)-SUM(BT$224:BT238))</f>
        <v>0</v>
      </c>
      <c r="BU239" s="41">
        <f>IF(成就内容!BL22="","",INDEX($G$4:$G$178*成就内容!BL$125/SUM(成就内容!$D$125:$BZ$125),成就内容!BL78,1)-SUM(BU$224:BU238))</f>
        <v>0</v>
      </c>
      <c r="BV239" s="41">
        <f>IF(成就内容!BM22="","",INDEX($G$4:$G$178*成就内容!BM$125/SUM(成就内容!$D$125:$BZ$125),成就内容!BM78,1)-SUM(BV$224:BV238))</f>
        <v>0</v>
      </c>
      <c r="BW239" s="41">
        <f>IF(成就内容!BN22="","",INDEX($G$4:$G$178*成就内容!BN$125/SUM(成就内容!$D$125:$BZ$125),成就内容!BN78,1)-SUM(BW$224:BW238))</f>
        <v>0</v>
      </c>
      <c r="BX239" s="41">
        <f>IF(成就内容!BO22="","",INDEX($G$4:$G$178*成就内容!BO$125/SUM(成就内容!$D$125:$BZ$125),成就内容!BO78,1)-SUM(BX$224:BX238))</f>
        <v>0</v>
      </c>
      <c r="BY239" s="41">
        <f>IF(成就内容!BP22="","",INDEX($G$4:$G$178*成就内容!BP$125/SUM(成就内容!$D$125:$BZ$125),成就内容!BP78,1)-SUM(BY$224:BY238))</f>
        <v>0</v>
      </c>
      <c r="BZ239" s="41">
        <f>IF(成就内容!BQ22="","",INDEX($G$4:$G$178*成就内容!BQ$125/SUM(成就内容!$D$125:$BZ$125),成就内容!BQ78,1)-SUM(BZ$224:BZ238))</f>
        <v>0</v>
      </c>
      <c r="CA239" s="41" t="str">
        <f>IF(成就内容!BR22="","",INDEX($G$4:$G$178*成就内容!BR$125/SUM(成就内容!$D$125:$BZ$125),成就内容!BR78,1)-SUM(CA$224:CA238))</f>
        <v/>
      </c>
      <c r="CB239" s="41">
        <f>IF(成就内容!BS22="","",INDEX($G$4:$G$178*成就内容!BS$125/SUM(成就内容!$D$125:$BZ$125),成就内容!BS78,1)-SUM(CB$224:CB238))</f>
        <v>0</v>
      </c>
      <c r="CC239" s="41">
        <f>IF(成就内容!BT22="","",INDEX($G$4:$G$178*成就内容!BT$125/SUM(成就内容!$D$125:$BZ$125),成就内容!BT78,1)-SUM(CC$224:CC238))</f>
        <v>0</v>
      </c>
      <c r="CD239" s="41">
        <f>IF(成就内容!BU22="","",INDEX($G$4:$G$178*成就内容!BU$125/SUM(成就内容!$D$125:$BZ$125),成就内容!BU78,1)-SUM(CD$224:CD238))</f>
        <v>0</v>
      </c>
      <c r="CE239" s="41" t="str">
        <f>IF(成就内容!BV22="","",INDEX($G$4:$G$178*成就内容!BV$125/SUM(成就内容!$D$125:$BZ$125),成就内容!BV78,1)-SUM(CE$224:CE238))</f>
        <v/>
      </c>
      <c r="CF239" s="41">
        <f>IF(成就内容!BW22="","",INDEX($G$4:$G$178*成就内容!BW$125/SUM(成就内容!$D$125:$BZ$125),成就内容!BW78,1)-SUM(CF$224:CF238))</f>
        <v>0</v>
      </c>
      <c r="CG239" s="41">
        <f>IF(成就内容!BX22="","",INDEX($G$4:$G$178*成就内容!BX$125/SUM(成就内容!$D$125:$BZ$125),成就内容!BX78,1)-SUM(CG$224:CG238))</f>
        <v>876923.07692307676</v>
      </c>
      <c r="CH239" s="41">
        <f>IF(成就内容!BY22="","",INDEX($G$4:$G$178*成就内容!BY$125/SUM(成就内容!$D$125:$BZ$125),成就内容!BY78,1)-SUM(CH$224:CH238))</f>
        <v>0</v>
      </c>
      <c r="CI239" s="41">
        <f>IF(成就内容!BZ22="","",INDEX($G$4:$G$178*成就内容!BZ$125/SUM(成就内容!$D$125:$BZ$125),成就内容!BZ78,1)-SUM(CI$224:CI238))</f>
        <v>0</v>
      </c>
      <c r="CM239" s="43">
        <v>16</v>
      </c>
      <c r="CN239" s="41">
        <f>IF(M239="","",IF(成就内容!D$125&lt;&gt;"",MAX(ROUNDUP(SMALL(M$224:M$273,$L239)/10000,0)*10000,0),0))</f>
        <v>0</v>
      </c>
      <c r="CO239" s="41" t="str">
        <f>IF(N239="","",IF(成就内容!E$125&lt;&gt;"",MAX(ROUNDUP(SMALL(N$224:N$273,$L239)/10000,0)*10000,0),0))</f>
        <v/>
      </c>
      <c r="CP239" s="41">
        <f>IF(O239="","",IF(成就内容!F$125&lt;&gt;"",MAX(ROUNDUP(SMALL(O$224:O$273,$L239)/10000,0)*10000,0),0))</f>
        <v>1200000</v>
      </c>
      <c r="CQ239" s="41" t="str">
        <f>IF(P239="","",IF(成就内容!G$125&lt;&gt;"",MAX(ROUNDUP(SMALL(P$224:P$273,$L239)/10000,0)*10000,0),0))</f>
        <v/>
      </c>
      <c r="CR239" s="41">
        <f>IF(Q239="","",IF(成就内容!H$125&lt;&gt;"",MAX(ROUNDUP(SMALL(Q$224:Q$273,$L239)/10000,0)*10000,0),0))</f>
        <v>0</v>
      </c>
      <c r="CS239" s="41">
        <f>IF(R239="","",IF(成就内容!I$125&lt;&gt;"",MAX(ROUNDUP(SMALL(R$224:R$273,$L239)/10000,0)*10000,0),0))</f>
        <v>0</v>
      </c>
      <c r="CT239" s="41">
        <f>IF(S239="","",IF(成就内容!J$125&lt;&gt;"",MAX(ROUNDUP(SMALL(S$224:S$273,$L239)/10000,0)*10000,0),0))</f>
        <v>0</v>
      </c>
      <c r="CU239" s="41">
        <f>IF(T239="","",IF(成就内容!K$125&lt;&gt;"",MAX(ROUNDUP(SMALL(T$224:T$273,$L239)/10000,0)*10000,0),0))</f>
        <v>0</v>
      </c>
      <c r="CV239" s="41">
        <f>IF(U239="","",IF(成就内容!L$125&lt;&gt;"",MAX(ROUNDUP(SMALL(U$224:U$273,$L239)/10000,0)*10000,0),0))</f>
        <v>0</v>
      </c>
      <c r="CW239" s="41">
        <f>IF(V239="","",IF(成就内容!M$125&lt;&gt;"",MAX(ROUNDUP(SMALL(V$224:V$273,$L239)/10000,0)*10000,0),0))</f>
        <v>0</v>
      </c>
      <c r="CX239" s="41">
        <f>IF(W239="","",IF(成就内容!N$125&lt;&gt;"",MAX(ROUNDUP(SMALL(W$224:W$273,$L239)/10000,0)*10000,0),0))</f>
        <v>32830000</v>
      </c>
      <c r="CY239" s="41">
        <f>IF(X239="","",IF(成就内容!O$125&lt;&gt;"",MAX(ROUNDUP(SMALL(X$224:X$273,$L239)/10000,0)*10000,0),0))</f>
        <v>0</v>
      </c>
      <c r="CZ239" s="41" t="str">
        <f>IF(Y239="","",IF(成就内容!P$125&lt;&gt;"",MAX(ROUNDUP(SMALL(Y$224:Y$273,$L239)/10000,0)*10000,0),0))</f>
        <v/>
      </c>
      <c r="DA239" s="41">
        <f>IF(Z239="","",IF(成就内容!Q$125&lt;&gt;"",MAX(ROUNDUP(SMALL(Z$224:Z$273,$L239)/10000,0)*10000,0),0))</f>
        <v>0</v>
      </c>
      <c r="DB239" s="41">
        <f>IF(AA239="","",IF(成就内容!R$125&lt;&gt;"",MAX(ROUNDUP(SMALL(AA$224:AA$273,$L239)/10000,0)*10000,0),0))</f>
        <v>0</v>
      </c>
      <c r="DC239" s="41">
        <f>IF(AB239="","",IF(成就内容!S$125&lt;&gt;"",MAX(ROUNDUP(SMALL(AB$224:AB$273,$L239)/10000,0)*10000,0),0))</f>
        <v>0</v>
      </c>
      <c r="DD239" s="41">
        <f>IF(AC239="","",IF(成就内容!T$125&lt;&gt;"",MAX(ROUNDUP(SMALL(AC$224:AC$273,$L239)/10000,0)*10000,0),0))</f>
        <v>0</v>
      </c>
      <c r="DE239" s="41">
        <f>IF(AD239="","",IF(成就内容!U$125&lt;&gt;"",MAX(ROUNDUP(SMALL(AD$224:AD$273,$L239)/10000,0)*10000,0),0))</f>
        <v>0</v>
      </c>
      <c r="DF239" s="41">
        <f>IF(AE239="","",IF(成就内容!V$125&lt;&gt;"",MAX(ROUNDUP(SMALL(AE$224:AE$273,$L239)/10000,0)*10000,0),0))</f>
        <v>0</v>
      </c>
      <c r="DG239" s="41">
        <f>IF(AF239="","",IF(成就内容!W$125&lt;&gt;"",MAX(ROUNDUP(SMALL(AF$224:AF$273,$L239)/10000,0)*10000,0),0))</f>
        <v>32830000</v>
      </c>
      <c r="DH239" s="41">
        <f>IF(AG239="","",IF(成就内容!X$125&lt;&gt;"",MAX(ROUNDUP(SMALL(AG$224:AG$273,$L239)/10000,0)*10000,0),0))</f>
        <v>0</v>
      </c>
      <c r="DI239" s="41">
        <f>IF(AH239="","",IF(成就内容!Y$125&lt;&gt;"",MAX(ROUNDUP(SMALL(AH$224:AH$273,$L239)/10000,0)*10000,0),0))</f>
        <v>0</v>
      </c>
      <c r="DJ239" s="41" t="str">
        <f>IF(AI239="","",IF(成就内容!Z$125&lt;&gt;"",MAX(ROUNDUP(SMALL(AI$224:AI$273,$L239)/10000,0)*10000,0),0))</f>
        <v/>
      </c>
      <c r="DK239" s="41">
        <f>IF(AJ239="","",IF(成就内容!AA$125&lt;&gt;"",MAX(ROUNDUP(SMALL(AJ$224:AJ$273,$L239)/10000,0)*10000,0),0))</f>
        <v>0</v>
      </c>
      <c r="DL239" s="41">
        <f>IF(AK239="","",IF(成就内容!AB$125&lt;&gt;"",MAX(ROUNDUP(SMALL(AK$224:AK$273,$L239)/10000,0)*10000,0),0))</f>
        <v>0</v>
      </c>
      <c r="DM239" s="41">
        <f>IF(AL239="","",IF(成就内容!AC$125&lt;&gt;"",MAX(ROUNDUP(SMALL(AL$224:AL$273,$L239)/10000,0)*10000,0),0))</f>
        <v>0</v>
      </c>
      <c r="DN239" s="41">
        <f>IF(AM239="","",IF(成就内容!AD$125&lt;&gt;"",MAX(ROUNDUP(SMALL(AM$224:AM$273,$L239)/10000,0)*10000,0),0))</f>
        <v>0</v>
      </c>
      <c r="DO239" s="41">
        <f>IF(AN239="","",IF(成就内容!AE$125&lt;&gt;"",MAX(ROUNDUP(SMALL(AN$224:AN$273,$L239)/10000,0)*10000,0),0))</f>
        <v>0</v>
      </c>
      <c r="DP239" s="41">
        <f>IF(AO239="","",IF(成就内容!AF$125&lt;&gt;"",MAX(ROUNDUP(SMALL(AO$224:AO$273,$L239)/10000,0)*10000,0),0))</f>
        <v>0</v>
      </c>
      <c r="DQ239" s="41">
        <f>IF(AP239="","",IF(成就内容!AG$125&lt;&gt;"",MAX(ROUNDUP(SMALL(AP$224:AP$273,$L239)/10000,0)*10000,0),0))</f>
        <v>0</v>
      </c>
      <c r="DR239" s="41">
        <f>IF(AQ239="","",IF(成就内容!AH$125&lt;&gt;"",MAX(ROUNDUP(SMALL(AQ$224:AQ$273,$L239)/10000,0)*10000,0),0))</f>
        <v>0</v>
      </c>
      <c r="DS239" s="41">
        <f>IF(AR239="","",IF(成就内容!AI$125&lt;&gt;"",MAX(ROUNDUP(SMALL(AR$224:AR$273,$L239)/10000,0)*10000,0),0))</f>
        <v>0</v>
      </c>
      <c r="DT239" s="41">
        <f>IF(AS239="","",IF(成就内容!AJ$125&lt;&gt;"",MAX(ROUNDUP(SMALL(AS$224:AS$273,$L239)/10000,0)*10000,0),0))</f>
        <v>0</v>
      </c>
      <c r="DU239" s="41" t="str">
        <f>IF(AT239="","",IF(成就内容!AK$125&lt;&gt;"",MAX(ROUNDUP(SMALL(AT$224:AT$273,$L239)/10000,0)*10000,0),0))</f>
        <v/>
      </c>
      <c r="DV239" s="41" t="str">
        <f>IF(AU239="","",IF(成就内容!AL$125&lt;&gt;"",MAX(ROUNDUP(SMALL(AU$224:AU$273,$L239)/10000,0)*10000,0),0))</f>
        <v/>
      </c>
      <c r="DW239" s="41">
        <f>IF(AV239="","",IF(成就内容!AM$125&lt;&gt;"",MAX(ROUNDUP(SMALL(AV$224:AV$273,$L239)/10000,0)*10000,0),0))</f>
        <v>0</v>
      </c>
      <c r="DX239" s="41">
        <f>IF(AW239="","",IF(成就内容!AN$125&lt;&gt;"",MAX(ROUNDUP(SMALL(AW$224:AW$273,$L239)/10000,0)*10000,0),0))</f>
        <v>0</v>
      </c>
      <c r="DY239" s="41">
        <f>IF(AX239="","",IF(成就内容!AO$125&lt;&gt;"",MAX(ROUNDUP(SMALL(AX$224:AX$273,$L239)/10000,0)*10000,0),0))</f>
        <v>0</v>
      </c>
      <c r="DZ239" s="41">
        <f>IF(AY239="","",IF(成就内容!AP$125&lt;&gt;"",MAX(ROUNDUP(SMALL(AY$224:AY$273,$L239)/10000,0)*10000,0),0))</f>
        <v>0</v>
      </c>
      <c r="EA239" s="41">
        <f>IF(AZ239="","",IF(成就内容!AQ$125&lt;&gt;"",MAX(ROUNDUP(SMALL(AZ$224:AZ$273,$L239)/10000,0)*10000,0),0))</f>
        <v>0</v>
      </c>
      <c r="EB239" s="41">
        <f>IF(BA239="","",IF(成就内容!AR$125&lt;&gt;"",MAX(ROUNDUP(SMALL(BA$224:BA$273,$L239)/10000,0)*10000,0),0))</f>
        <v>0</v>
      </c>
      <c r="EC239" s="41">
        <f>IF(BB239="","",IF(成就内容!AS$125&lt;&gt;"",MAX(ROUNDUP(SMALL(BB$224:BB$273,$L239)/10000,0)*10000,0),0))</f>
        <v>0</v>
      </c>
      <c r="ED239" s="41">
        <f>IF(BC239="","",IF(成就内容!AT$125&lt;&gt;"",MAX(ROUNDUP(SMALL(BC$224:BC$273,$L239)/10000,0)*10000,0),0))</f>
        <v>0</v>
      </c>
      <c r="EE239" s="41">
        <f>IF(BD239="","",IF(成就内容!AU$125&lt;&gt;"",MAX(ROUNDUP(SMALL(BD$224:BD$273,$L239)/10000,0)*10000,0),0))</f>
        <v>0</v>
      </c>
      <c r="EF239" s="41">
        <f>IF(BE239="","",IF(成就内容!AV$125&lt;&gt;"",MAX(ROUNDUP(SMALL(BE$224:BE$273,$L239)/10000,0)*10000,0),0))</f>
        <v>25650000</v>
      </c>
      <c r="EG239" s="41">
        <f>IF(BF239="","",IF(成就内容!AW$125&lt;&gt;"",MAX(ROUNDUP(SMALL(BF$224:BF$273,$L239)/10000,0)*10000,0),0))</f>
        <v>0</v>
      </c>
      <c r="EH239" s="41">
        <f>IF(BG239="","",IF(成就内容!AX$125&lt;&gt;"",MAX(ROUNDUP(SMALL(BG$224:BG$273,$L239)/10000,0)*10000,0),0))</f>
        <v>0</v>
      </c>
      <c r="EI239" s="41">
        <f>IF(BH239="","",IF(成就内容!AY$125&lt;&gt;"",MAX(ROUNDUP(SMALL(BH$224:BH$273,$L239)/10000,0)*10000,0),0))</f>
        <v>0</v>
      </c>
      <c r="EJ239" s="41">
        <f>IF(BI239="","",IF(成就内容!AZ$125&lt;&gt;"",MAX(ROUNDUP(SMALL(BI$224:BI$273,$L239)/10000,0)*10000,0),0))</f>
        <v>0</v>
      </c>
      <c r="EK239" s="41">
        <f>IF(BJ239="","",IF(成就内容!BA$125&lt;&gt;"",MAX(ROUNDUP(SMALL(BJ$224:BJ$273,$L239)/10000,0)*10000,0),0))</f>
        <v>0</v>
      </c>
      <c r="EL239" s="41">
        <f>IF(BK239="","",IF(成就内容!BB$125&lt;&gt;"",MAX(ROUNDUP(SMALL(BK$224:BK$273,$L239)/10000,0)*10000,0),0))</f>
        <v>32830000</v>
      </c>
      <c r="EM239" s="41">
        <f>IF(BL239="","",IF(成就内容!BC$125&lt;&gt;"",MAX(ROUNDUP(SMALL(BL$224:BL$273,$L239)/10000,0)*10000,0),0))</f>
        <v>0</v>
      </c>
      <c r="EN239" s="41">
        <f>IF(BM239="","",IF(成就内容!BD$125&lt;&gt;"",MAX(ROUNDUP(SMALL(BM$224:BM$273,$L239)/10000,0)*10000,0),0))</f>
        <v>0</v>
      </c>
      <c r="EO239" s="41">
        <f>IF(BN239="","",IF(成就内容!BE$125&lt;&gt;"",MAX(ROUNDUP(SMALL(BN$224:BN$273,$L239)/10000,0)*10000,0),0))</f>
        <v>0</v>
      </c>
      <c r="EP239" s="41">
        <f>IF(BO239="","",IF(成就内容!BF$125&lt;&gt;"",MAX(ROUNDUP(SMALL(BO$224:BO$273,$L239)/10000,0)*10000,0),0))</f>
        <v>0</v>
      </c>
      <c r="EQ239" s="41">
        <f>IF(BP239="","",IF(成就内容!BG$125&lt;&gt;"",MAX(ROUNDUP(SMALL(BP$224:BP$273,$L239)/10000,0)*10000,0),0))</f>
        <v>0</v>
      </c>
      <c r="ER239" s="41">
        <f>IF(BQ239="","",IF(成就内容!BH$125&lt;&gt;"",MAX(ROUNDUP(SMALL(BQ$224:BQ$273,$L239)/10000,0)*10000,0),0))</f>
        <v>32830000</v>
      </c>
      <c r="ES239" s="41" t="str">
        <f>IF(BR239="","",IF(成就内容!BI$125&lt;&gt;"",MAX(ROUNDUP(SMALL(BR$224:BR$273,$L239)/10000,0)*10000,0),0))</f>
        <v/>
      </c>
      <c r="ET239" s="41">
        <f>IF(BS239="","",IF(成就内容!BJ$125&lt;&gt;"",MAX(ROUNDUP(SMALL(BS$224:BS$273,$L239)/10000,0)*10000,0),0))</f>
        <v>10000</v>
      </c>
      <c r="EU239" s="41">
        <f>IF(BT239="","",IF(成就内容!BK$125&lt;&gt;"",MAX(ROUNDUP(SMALL(BT$224:BT$273,$L239)/10000,0)*10000,0),0))</f>
        <v>0</v>
      </c>
      <c r="EV239" s="41">
        <f>IF(BU239="","",IF(成就内容!BL$125&lt;&gt;"",MAX(ROUNDUP(SMALL(BU$224:BU$273,$L239)/10000,0)*10000,0),0))</f>
        <v>0</v>
      </c>
      <c r="EW239" s="41">
        <f>IF(BV239="","",IF(成就内容!BM$125&lt;&gt;"",MAX(ROUNDUP(SMALL(BV$224:BV$273,$L239)/10000,0)*10000,0),0))</f>
        <v>0</v>
      </c>
      <c r="EX239" s="41">
        <f>IF(BW239="","",IF(成就内容!BN$125&lt;&gt;"",MAX(ROUNDUP(SMALL(BW$224:BW$273,$L239)/10000,0)*10000,0),0))</f>
        <v>0</v>
      </c>
      <c r="EY239" s="41">
        <f>IF(BX239="","",IF(成就内容!BO$125&lt;&gt;"",MAX(ROUNDUP(SMALL(BX$224:BX$273,$L239)/10000,0)*10000,0),0))</f>
        <v>0</v>
      </c>
      <c r="EZ239" s="41">
        <f>IF(BY239="","",IF(成就内容!BP$125&lt;&gt;"",MAX(ROUNDUP(SMALL(BY$224:BY$273,$L239)/10000,0)*10000,0),0))</f>
        <v>0</v>
      </c>
      <c r="FA239" s="41">
        <f>IF(BZ239="","",IF(成就内容!BQ$125&lt;&gt;"",MAX(ROUNDUP(SMALL(BZ$224:BZ$273,$L239)/10000,0)*10000,0),0))</f>
        <v>0</v>
      </c>
      <c r="FB239" s="41" t="str">
        <f>IF(CA239="","",IF(成就内容!BR$125&lt;&gt;"",MAX(ROUNDUP(SMALL(CA$224:CA$273,$L239)/10000,0)*10000,0),0))</f>
        <v/>
      </c>
      <c r="FC239" s="41">
        <f>IF(CB239="","",IF(成就内容!BS$125&lt;&gt;"",MAX(ROUNDUP(SMALL(CB$224:CB$273,$L239)/10000,0)*10000,0),0))</f>
        <v>0</v>
      </c>
      <c r="FD239" s="41">
        <f>IF(CC239="","",IF(成就内容!BT$125&lt;&gt;"",MAX(ROUNDUP(SMALL(CC$224:CC$273,$L239)/10000,0)*10000,0),0))</f>
        <v>0</v>
      </c>
      <c r="FE239" s="41">
        <f>IF(CD239="","",IF(成就内容!BU$125&lt;&gt;"",MAX(ROUNDUP(SMALL(CD$224:CD$273,$L239)/10000,0)*10000,0),0))</f>
        <v>0</v>
      </c>
      <c r="FF239" s="41" t="str">
        <f>IF(CE239="","",IF(成就内容!BV$125&lt;&gt;"",MAX(ROUNDUP(SMALL(CE$224:CE$273,$L239)/10000,0)*10000,0),0))</f>
        <v/>
      </c>
      <c r="FG239" s="41">
        <f>IF(CF239="","",IF(成就内容!BW$125&lt;&gt;"",MAX(ROUNDUP(SMALL(CF$224:CF$273,$L239)/10000,0)*10000,0),0))</f>
        <v>0</v>
      </c>
      <c r="FH239" s="41">
        <f>IF(CG239="","",IF(成就内容!BX$125&lt;&gt;"",MAX(ROUNDUP(SMALL(CG$224:CG$273,$L239)/10000,0)*10000,0),0))</f>
        <v>880000</v>
      </c>
      <c r="FI239" s="41">
        <f>IF(CH239="","",IF(成就内容!BY$125&lt;&gt;"",MAX(ROUNDUP(SMALL(CH$224:CH$273,$L239)/10000,0)*10000,0),0))</f>
        <v>0</v>
      </c>
      <c r="FJ239" s="41">
        <f>IF(CI239="","",IF(成就内容!BZ$125&lt;&gt;"",MAX(ROUNDUP(SMALL(CI$224:CI$273,$L239)/10000,0)*10000,0),0))</f>
        <v>0</v>
      </c>
    </row>
    <row r="240" spans="12:166" x14ac:dyDescent="0.15">
      <c r="L240" s="25">
        <v>17</v>
      </c>
      <c r="M240" s="41">
        <f>IF(成就内容!D23="","",INDEX($G$4:$G$178*成就内容!D$125/SUM(成就内容!$D$125:$BZ$125),成就内容!D79,1)-SUM(M$224:M239))</f>
        <v>0</v>
      </c>
      <c r="N240" s="41" t="str">
        <f>IF(成就内容!E23="","",INDEX($G$4:$G$178*成就内容!E$125/SUM(成就内容!$D$125:$BZ$125),成就内容!E79,1)-SUM(N$224:N239))</f>
        <v/>
      </c>
      <c r="O240" s="41">
        <f>IF(成就内容!F23="","",INDEX($G$4:$G$178*成就内容!F$125/SUM(成就内容!$D$125:$BZ$125),成就内容!F79,1)-SUM(O$224:O239))</f>
        <v>1753846.1538461538</v>
      </c>
      <c r="P240" s="41" t="str">
        <f>IF(成就内容!G23="","",INDEX($G$4:$G$178*成就内容!G$125/SUM(成就内容!$D$125:$BZ$125),成就内容!G79,1)-SUM(P$224:P239))</f>
        <v/>
      </c>
      <c r="Q240" s="41">
        <f>IF(成就内容!H23="","",INDEX($G$4:$G$178*成就内容!H$125/SUM(成就内容!$D$125:$BZ$125),成就内容!H79,1)-SUM(Q$224:Q239))</f>
        <v>0</v>
      </c>
      <c r="R240" s="41">
        <f>IF(成就内容!I23="","",INDEX($G$4:$G$178*成就内容!I$125/SUM(成就内容!$D$125:$BZ$125),成就内容!I79,1)-SUM(R$224:R239))</f>
        <v>0</v>
      </c>
      <c r="S240" s="41">
        <f>IF(成就内容!J23="","",INDEX($G$4:$G$178*成就内容!J$125/SUM(成就内容!$D$125:$BZ$125),成就内容!J79,1)-SUM(S$224:S239))</f>
        <v>0</v>
      </c>
      <c r="T240" s="41">
        <f>IF(成就内容!K23="","",INDEX($G$4:$G$178*成就内容!K$125/SUM(成就内容!$D$125:$BZ$125),成就内容!K79,1)-SUM(T$224:T239))</f>
        <v>0</v>
      </c>
      <c r="U240" s="41">
        <f>IF(成就内容!L23="","",INDEX($G$4:$G$178*成就内容!L$125/SUM(成就内容!$D$125:$BZ$125),成就内容!L79,1)-SUM(U$224:U239))</f>
        <v>0</v>
      </c>
      <c r="V240" s="41">
        <f>IF(成就内容!M23="","",INDEX($G$4:$G$178*成就内容!M$125/SUM(成就内容!$D$125:$BZ$125),成就内容!M79,1)-SUM(V$224:V239))</f>
        <v>0</v>
      </c>
      <c r="W240" s="41">
        <f>IF(成就内容!N23="","",INDEX($G$4:$G$178*成就内容!N$125/SUM(成就内容!$D$125:$BZ$125),成就内容!N79,1)-SUM(W$224:W239))</f>
        <v>32820512.820512831</v>
      </c>
      <c r="X240" s="41">
        <f>IF(成就内容!O23="","",INDEX($G$4:$G$178*成就内容!O$125/SUM(成就内容!$D$125:$BZ$125),成就内容!O79,1)-SUM(X$224:X239))</f>
        <v>0</v>
      </c>
      <c r="Y240" s="41" t="str">
        <f>IF(成就内容!P23="","",INDEX($G$4:$G$178*成就内容!P$125/SUM(成就内容!$D$125:$BZ$125),成就内容!P79,1)-SUM(Y$224:Y239))</f>
        <v/>
      </c>
      <c r="Z240" s="41">
        <f>IF(成就内容!Q23="","",INDEX($G$4:$G$178*成就内容!Q$125/SUM(成就内容!$D$125:$BZ$125),成就内容!Q79,1)-SUM(Z$224:Z239))</f>
        <v>0</v>
      </c>
      <c r="AA240" s="41">
        <f>IF(成就内容!R23="","",INDEX($G$4:$G$178*成就内容!R$125/SUM(成就内容!$D$125:$BZ$125),成就内容!R79,1)-SUM(AA$224:AA239))</f>
        <v>0</v>
      </c>
      <c r="AB240" s="41">
        <f>IF(成就内容!S23="","",INDEX($G$4:$G$178*成就内容!S$125/SUM(成就内容!$D$125:$BZ$125),成就内容!S79,1)-SUM(AB$224:AB239))</f>
        <v>0</v>
      </c>
      <c r="AC240" s="41">
        <f>IF(成就内容!T23="","",INDEX($G$4:$G$178*成就内容!T$125/SUM(成就内容!$D$125:$BZ$125),成就内容!T79,1)-SUM(AC$224:AC239))</f>
        <v>0</v>
      </c>
      <c r="AD240" s="41">
        <f>IF(成就内容!U23="","",INDEX($G$4:$G$178*成就内容!U$125/SUM(成就内容!$D$125:$BZ$125),成就内容!U79,1)-SUM(AD$224:AD239))</f>
        <v>0</v>
      </c>
      <c r="AE240" s="41">
        <f>IF(成就内容!V23="","",INDEX($G$4:$G$178*成就内容!V$125/SUM(成就内容!$D$125:$BZ$125),成就内容!V79,1)-SUM(AE$224:AE239))</f>
        <v>0</v>
      </c>
      <c r="AF240" s="41">
        <f>IF(成就内容!W23="","",INDEX($G$4:$G$178*成就内容!W$125/SUM(成就内容!$D$125:$BZ$125),成就内容!W79,1)-SUM(AF$224:AF239))</f>
        <v>32820512.820512831</v>
      </c>
      <c r="AG240" s="41">
        <f>IF(成就内容!X23="","",INDEX($G$4:$G$178*成就内容!X$125/SUM(成就内容!$D$125:$BZ$125),成就内容!X79,1)-SUM(AG$224:AG239))</f>
        <v>0</v>
      </c>
      <c r="AH240" s="41">
        <f>IF(成就内容!Y23="","",INDEX($G$4:$G$178*成就内容!Y$125/SUM(成就内容!$D$125:$BZ$125),成就内容!Y79,1)-SUM(AH$224:AH239))</f>
        <v>0</v>
      </c>
      <c r="AI240" s="41" t="str">
        <f>IF(成就内容!Z23="","",INDEX($G$4:$G$178*成就内容!Z$125/SUM(成就内容!$D$125:$BZ$125),成就内容!Z79,1)-SUM(AI$224:AI239))</f>
        <v/>
      </c>
      <c r="AJ240" s="41">
        <f>IF(成就内容!AA23="","",INDEX($G$4:$G$178*成就内容!AA$125/SUM(成就内容!$D$125:$BZ$125),成就内容!AA79,1)-SUM(AJ$224:AJ239))</f>
        <v>0</v>
      </c>
      <c r="AK240" s="41">
        <f>IF(成就内容!AB23="","",INDEX($G$4:$G$178*成就内容!AB$125/SUM(成就内容!$D$125:$BZ$125),成就内容!AB79,1)-SUM(AK$224:AK239))</f>
        <v>0</v>
      </c>
      <c r="AL240" s="41">
        <f>IF(成就内容!AC23="","",INDEX($G$4:$G$178*成就内容!AC$125/SUM(成就内容!$D$125:$BZ$125),成就内容!AC79,1)-SUM(AL$224:AL239))</f>
        <v>0</v>
      </c>
      <c r="AM240" s="41">
        <f>IF(成就内容!AD23="","",INDEX($G$4:$G$178*成就内容!AD$125/SUM(成就内容!$D$125:$BZ$125),成就内容!AD79,1)-SUM(AM$224:AM239))</f>
        <v>0</v>
      </c>
      <c r="AN240" s="41">
        <f>IF(成就内容!AE23="","",INDEX($G$4:$G$178*成就内容!AE$125/SUM(成就内容!$D$125:$BZ$125),成就内容!AE79,1)-SUM(AN$224:AN239))</f>
        <v>0</v>
      </c>
      <c r="AO240" s="41">
        <f>IF(成就内容!AF23="","",INDEX($G$4:$G$178*成就内容!AF$125/SUM(成就内容!$D$125:$BZ$125),成就内容!AF79,1)-SUM(AO$224:AO239))</f>
        <v>0</v>
      </c>
      <c r="AP240" s="41">
        <f>IF(成就内容!AG23="","",INDEX($G$4:$G$178*成就内容!AG$125/SUM(成就内容!$D$125:$BZ$125),成就内容!AG79,1)-SUM(AP$224:AP239))</f>
        <v>0</v>
      </c>
      <c r="AQ240" s="41">
        <f>IF(成就内容!AH23="","",INDEX($G$4:$G$178*成就内容!AH$125/SUM(成就内容!$D$125:$BZ$125),成就内容!AH79,1)-SUM(AQ$224:AQ239))</f>
        <v>0</v>
      </c>
      <c r="AR240" s="41">
        <f>IF(成就内容!AI23="","",INDEX($G$4:$G$178*成就内容!AI$125/SUM(成就内容!$D$125:$BZ$125),成就内容!AI79,1)-SUM(AR$224:AR239))</f>
        <v>0</v>
      </c>
      <c r="AS240" s="41">
        <f>IF(成就内容!AJ23="","",INDEX($G$4:$G$178*成就内容!AJ$125/SUM(成就内容!$D$125:$BZ$125),成就内容!AJ79,1)-SUM(AS$224:AS239))</f>
        <v>0</v>
      </c>
      <c r="AT240" s="41" t="str">
        <f>IF(成就内容!AK23="","",INDEX($G$4:$G$178*成就内容!AK$125/SUM(成就内容!$D$125:$BZ$125),成就内容!AK79,1)-SUM(AT$224:AT239))</f>
        <v/>
      </c>
      <c r="AU240" s="41" t="str">
        <f>IF(成就内容!AL23="","",INDEX($G$4:$G$178*成就内容!AL$125/SUM(成就内容!$D$125:$BZ$125),成就内容!AL79,1)-SUM(AU$224:AU239))</f>
        <v/>
      </c>
      <c r="AV240" s="41">
        <f>IF(成就内容!AM23="","",INDEX($G$4:$G$178*成就内容!AM$125/SUM(成就内容!$D$125:$BZ$125),成就内容!AM79,1)-SUM(AV$224:AV239))</f>
        <v>0</v>
      </c>
      <c r="AW240" s="41">
        <f>IF(成就内容!AN23="","",INDEX($G$4:$G$178*成就内容!AN$125/SUM(成就内容!$D$125:$BZ$125),成就内容!AN79,1)-SUM(AW$224:AW239))</f>
        <v>0</v>
      </c>
      <c r="AX240" s="41">
        <f>IF(成就内容!AO23="","",INDEX($G$4:$G$178*成就内容!AO$125/SUM(成就内容!$D$125:$BZ$125),成就内容!AO79,1)-SUM(AX$224:AX239))</f>
        <v>0</v>
      </c>
      <c r="AY240" s="41">
        <f>IF(成就内容!AP23="","",INDEX($G$4:$G$178*成就内容!AP$125/SUM(成就内容!$D$125:$BZ$125),成就内容!AP79,1)-SUM(AY$224:AY239))</f>
        <v>0</v>
      </c>
      <c r="AZ240" s="41">
        <f>IF(成就内容!AQ23="","",INDEX($G$4:$G$178*成就内容!AQ$125/SUM(成就内容!$D$125:$BZ$125),成就内容!AQ79,1)-SUM(AZ$224:AZ239))</f>
        <v>0</v>
      </c>
      <c r="BA240" s="41">
        <f>IF(成就内容!AR23="","",INDEX($G$4:$G$178*成就内容!AR$125/SUM(成就内容!$D$125:$BZ$125),成就内容!AR79,1)-SUM(BA$224:BA239))</f>
        <v>0</v>
      </c>
      <c r="BB240" s="41">
        <f>IF(成就内容!AS23="","",INDEX($G$4:$G$178*成就内容!AS$125/SUM(成就内容!$D$125:$BZ$125),成就内容!AS79,1)-SUM(BB$224:BB239))</f>
        <v>0</v>
      </c>
      <c r="BC240" s="41">
        <f>IF(成就内容!AT23="","",INDEX($G$4:$G$178*成就内容!AT$125/SUM(成就内容!$D$125:$BZ$125),成就内容!AT79,1)-SUM(BC$224:BC239))</f>
        <v>0</v>
      </c>
      <c r="BD240" s="41">
        <f>IF(成就内容!AU23="","",INDEX($G$4:$G$178*成就内容!AU$125/SUM(成就内容!$D$125:$BZ$125),成就内容!AU79,1)-SUM(BD$224:BD239))</f>
        <v>0</v>
      </c>
      <c r="BE240" s="41">
        <f>IF(成就内容!AV23="","",INDEX($G$4:$G$178*成就内容!AV$125/SUM(成就内容!$D$125:$BZ$125),成就内容!AV79,1)-SUM(BE$224:BE239))</f>
        <v>33333333.333333358</v>
      </c>
      <c r="BF240" s="41">
        <f>IF(成就内容!AW23="","",INDEX($G$4:$G$178*成就内容!AW$125/SUM(成就内容!$D$125:$BZ$125),成就内容!AW79,1)-SUM(BF$224:BF239))</f>
        <v>0</v>
      </c>
      <c r="BG240" s="41">
        <f>IF(成就内容!AX23="","",INDEX($G$4:$G$178*成就内容!AX$125/SUM(成就内容!$D$125:$BZ$125),成就内容!AX79,1)-SUM(BG$224:BG239))</f>
        <v>0</v>
      </c>
      <c r="BH240" s="41">
        <f>IF(成就内容!AY23="","",INDEX($G$4:$G$178*成就内容!AY$125/SUM(成就内容!$D$125:$BZ$125),成就内容!AY79,1)-SUM(BH$224:BH239))</f>
        <v>0</v>
      </c>
      <c r="BI240" s="41">
        <f>IF(成就内容!AZ23="","",INDEX($G$4:$G$178*成就内容!AZ$125/SUM(成就内容!$D$125:$BZ$125),成就内容!AZ79,1)-SUM(BI$224:BI239))</f>
        <v>0</v>
      </c>
      <c r="BJ240" s="41">
        <f>IF(成就内容!BA23="","",INDEX($G$4:$G$178*成就内容!BA$125/SUM(成就内容!$D$125:$BZ$125),成就内容!BA79,1)-SUM(BJ$224:BJ239))</f>
        <v>0</v>
      </c>
      <c r="BK240" s="41">
        <f>IF(成就内容!BB23="","",INDEX($G$4:$G$178*成就内容!BB$125/SUM(成就内容!$D$125:$BZ$125),成就内容!BB79,1)-SUM(BK$224:BK239))</f>
        <v>32820512.820512831</v>
      </c>
      <c r="BL240" s="41">
        <f>IF(成就内容!BC23="","",INDEX($G$4:$G$178*成就内容!BC$125/SUM(成就内容!$D$125:$BZ$125),成就内容!BC79,1)-SUM(BL$224:BL239))</f>
        <v>0</v>
      </c>
      <c r="BM240" s="41">
        <f>IF(成就内容!BD23="","",INDEX($G$4:$G$178*成就内容!BD$125/SUM(成就内容!$D$125:$BZ$125),成就内容!BD79,1)-SUM(BM$224:BM239))</f>
        <v>0</v>
      </c>
      <c r="BN240" s="41">
        <f>IF(成就内容!BE23="","",INDEX($G$4:$G$178*成就内容!BE$125/SUM(成就内容!$D$125:$BZ$125),成就内容!BE79,1)-SUM(BN$224:BN239))</f>
        <v>0</v>
      </c>
      <c r="BO240" s="41">
        <f>IF(成就内容!BF23="","",INDEX($G$4:$G$178*成就内容!BF$125/SUM(成就内容!$D$125:$BZ$125),成就内容!BF79,1)-SUM(BO$224:BO239))</f>
        <v>0</v>
      </c>
      <c r="BP240" s="41">
        <f>IF(成就内容!BG23="","",INDEX($G$4:$G$178*成就内容!BG$125/SUM(成就内容!$D$125:$BZ$125),成就内容!BG79,1)-SUM(BP$224:BP239))</f>
        <v>0</v>
      </c>
      <c r="BQ240" s="41">
        <f>IF(成就内容!BH23="","",INDEX($G$4:$G$178*成就内容!BH$125/SUM(成就内容!$D$125:$BZ$125),成就内容!BH79,1)-SUM(BQ$224:BQ239))</f>
        <v>32820512.820512831</v>
      </c>
      <c r="BR240" s="41" t="str">
        <f>IF(成就内容!BI23="","",INDEX($G$4:$G$178*成就内容!BI$125/SUM(成就内容!$D$125:$BZ$125),成就内容!BI79,1)-SUM(BR$224:BR239))</f>
        <v/>
      </c>
      <c r="BS240" s="41">
        <f>IF(成就内容!BJ23="","",INDEX($G$4:$G$178*成就内容!BJ$125/SUM(成就内容!$D$125:$BZ$125),成就内容!BJ79,1)-SUM(BS$224:BS239))</f>
        <v>12615.384615384613</v>
      </c>
      <c r="BT240" s="41">
        <f>IF(成就内容!BK23="","",INDEX($G$4:$G$178*成就内容!BK$125/SUM(成就内容!$D$125:$BZ$125),成就内容!BK79,1)-SUM(BT$224:BT239))</f>
        <v>0</v>
      </c>
      <c r="BU240" s="41">
        <f>IF(成就内容!BL23="","",INDEX($G$4:$G$178*成就内容!BL$125/SUM(成就内容!$D$125:$BZ$125),成就内容!BL79,1)-SUM(BU$224:BU239))</f>
        <v>0</v>
      </c>
      <c r="BV240" s="41">
        <f>IF(成就内容!BM23="","",INDEX($G$4:$G$178*成就内容!BM$125/SUM(成就内容!$D$125:$BZ$125),成就内容!BM79,1)-SUM(BV$224:BV239))</f>
        <v>0</v>
      </c>
      <c r="BW240" s="41">
        <f>IF(成就内容!BN23="","",INDEX($G$4:$G$178*成就内容!BN$125/SUM(成就内容!$D$125:$BZ$125),成就内容!BN79,1)-SUM(BW$224:BW239))</f>
        <v>0</v>
      </c>
      <c r="BX240" s="41">
        <f>IF(成就内容!BO23="","",INDEX($G$4:$G$178*成就内容!BO$125/SUM(成就内容!$D$125:$BZ$125),成就内容!BO79,1)-SUM(BX$224:BX239))</f>
        <v>0</v>
      </c>
      <c r="BY240" s="41">
        <f>IF(成就内容!BP23="","",INDEX($G$4:$G$178*成就内容!BP$125/SUM(成就内容!$D$125:$BZ$125),成就内容!BP79,1)-SUM(BY$224:BY239))</f>
        <v>0</v>
      </c>
      <c r="BZ240" s="41">
        <f>IF(成就内容!BQ23="","",INDEX($G$4:$G$178*成就内容!BQ$125/SUM(成就内容!$D$125:$BZ$125),成就内容!BQ79,1)-SUM(BZ$224:BZ239))</f>
        <v>0</v>
      </c>
      <c r="CA240" s="41" t="str">
        <f>IF(成就内容!BR23="","",INDEX($G$4:$G$178*成就内容!BR$125/SUM(成就内容!$D$125:$BZ$125),成就内容!BR79,1)-SUM(CA$224:CA239))</f>
        <v/>
      </c>
      <c r="CB240" s="41">
        <f>IF(成就内容!BS23="","",INDEX($G$4:$G$178*成就内容!BS$125/SUM(成就内容!$D$125:$BZ$125),成就内容!BS79,1)-SUM(CB$224:CB239))</f>
        <v>0</v>
      </c>
      <c r="CC240" s="41">
        <f>IF(成就内容!BT23="","",INDEX($G$4:$G$178*成就内容!BT$125/SUM(成就内容!$D$125:$BZ$125),成就内容!BT79,1)-SUM(CC$224:CC239))</f>
        <v>0</v>
      </c>
      <c r="CD240" s="41">
        <f>IF(成就内容!BU23="","",INDEX($G$4:$G$178*成就内容!BU$125/SUM(成就内容!$D$125:$BZ$125),成就内容!BU79,1)-SUM(CD$224:CD239))</f>
        <v>0</v>
      </c>
      <c r="CE240" s="41" t="str">
        <f>IF(成就内容!BV23="","",INDEX($G$4:$G$178*成就内容!BV$125/SUM(成就内容!$D$125:$BZ$125),成就内容!BV79,1)-SUM(CE$224:CE239))</f>
        <v/>
      </c>
      <c r="CF240" s="41">
        <f>IF(成就内容!BW23="","",INDEX($G$4:$G$178*成就内容!BW$125/SUM(成就内容!$D$125:$BZ$125),成就内容!BW79,1)-SUM(CF$224:CF239))</f>
        <v>0</v>
      </c>
      <c r="CG240" s="41">
        <f>IF(成就内容!BX23="","",INDEX($G$4:$G$178*成就内容!BX$125/SUM(成就内容!$D$125:$BZ$125),成就内容!BX79,1)-SUM(CG$224:CG239))</f>
        <v>876923.07692307699</v>
      </c>
      <c r="CH240" s="41">
        <f>IF(成就内容!BY23="","",INDEX($G$4:$G$178*成就内容!BY$125/SUM(成就内容!$D$125:$BZ$125),成就内容!BY79,1)-SUM(CH$224:CH239))</f>
        <v>0</v>
      </c>
      <c r="CI240" s="41">
        <f>IF(成就内容!BZ23="","",INDEX($G$4:$G$178*成就内容!BZ$125/SUM(成就内容!$D$125:$BZ$125),成就内容!BZ79,1)-SUM(CI$224:CI239))</f>
        <v>0</v>
      </c>
      <c r="CM240" s="43">
        <v>17</v>
      </c>
      <c r="CN240" s="41">
        <f>IF(M240="","",IF(成就内容!D$125&lt;&gt;"",MAX(ROUNDUP(SMALL(M$224:M$273,$L240)/10000,0)*10000,0),0))</f>
        <v>0</v>
      </c>
      <c r="CO240" s="41" t="str">
        <f>IF(N240="","",IF(成就内容!E$125&lt;&gt;"",MAX(ROUNDUP(SMALL(N$224:N$273,$L240)/10000,0)*10000,0),0))</f>
        <v/>
      </c>
      <c r="CP240" s="41">
        <f>IF(O240="","",IF(成就内容!F$125&lt;&gt;"",MAX(ROUNDUP(SMALL(O$224:O$273,$L240)/10000,0)*10000,0),0))</f>
        <v>1760000</v>
      </c>
      <c r="CQ240" s="41" t="str">
        <f>IF(P240="","",IF(成就内容!G$125&lt;&gt;"",MAX(ROUNDUP(SMALL(P$224:P$273,$L240)/10000,0)*10000,0),0))</f>
        <v/>
      </c>
      <c r="CR240" s="41">
        <f>IF(Q240="","",IF(成就内容!H$125&lt;&gt;"",MAX(ROUNDUP(SMALL(Q$224:Q$273,$L240)/10000,0)*10000,0),0))</f>
        <v>0</v>
      </c>
      <c r="CS240" s="41">
        <f>IF(R240="","",IF(成就内容!I$125&lt;&gt;"",MAX(ROUNDUP(SMALL(R$224:R$273,$L240)/10000,0)*10000,0),0))</f>
        <v>0</v>
      </c>
      <c r="CT240" s="41">
        <f>IF(S240="","",IF(成就内容!J$125&lt;&gt;"",MAX(ROUNDUP(SMALL(S$224:S$273,$L240)/10000,0)*10000,0),0))</f>
        <v>0</v>
      </c>
      <c r="CU240" s="41">
        <f>IF(T240="","",IF(成就内容!K$125&lt;&gt;"",MAX(ROUNDUP(SMALL(T$224:T$273,$L240)/10000,0)*10000,0),0))</f>
        <v>0</v>
      </c>
      <c r="CV240" s="41">
        <f>IF(U240="","",IF(成就内容!L$125&lt;&gt;"",MAX(ROUNDUP(SMALL(U$224:U$273,$L240)/10000,0)*10000,0),0))</f>
        <v>0</v>
      </c>
      <c r="CW240" s="41">
        <f>IF(V240="","",IF(成就内容!M$125&lt;&gt;"",MAX(ROUNDUP(SMALL(V$224:V$273,$L240)/10000,0)*10000,0),0))</f>
        <v>0</v>
      </c>
      <c r="CX240" s="41">
        <f>IF(W240="","",IF(成就内容!N$125&lt;&gt;"",MAX(ROUNDUP(SMALL(W$224:W$273,$L240)/10000,0)*10000,0),0))</f>
        <v>32830000</v>
      </c>
      <c r="CY240" s="41">
        <f>IF(X240="","",IF(成就内容!O$125&lt;&gt;"",MAX(ROUNDUP(SMALL(X$224:X$273,$L240)/10000,0)*10000,0),0))</f>
        <v>0</v>
      </c>
      <c r="CZ240" s="41" t="str">
        <f>IF(Y240="","",IF(成就内容!P$125&lt;&gt;"",MAX(ROUNDUP(SMALL(Y$224:Y$273,$L240)/10000,0)*10000,0),0))</f>
        <v/>
      </c>
      <c r="DA240" s="41">
        <f>IF(Z240="","",IF(成就内容!Q$125&lt;&gt;"",MAX(ROUNDUP(SMALL(Z$224:Z$273,$L240)/10000,0)*10000,0),0))</f>
        <v>0</v>
      </c>
      <c r="DB240" s="41">
        <f>IF(AA240="","",IF(成就内容!R$125&lt;&gt;"",MAX(ROUNDUP(SMALL(AA$224:AA$273,$L240)/10000,0)*10000,0),0))</f>
        <v>0</v>
      </c>
      <c r="DC240" s="41">
        <f>IF(AB240="","",IF(成就内容!S$125&lt;&gt;"",MAX(ROUNDUP(SMALL(AB$224:AB$273,$L240)/10000,0)*10000,0),0))</f>
        <v>0</v>
      </c>
      <c r="DD240" s="41">
        <f>IF(AC240="","",IF(成就内容!T$125&lt;&gt;"",MAX(ROUNDUP(SMALL(AC$224:AC$273,$L240)/10000,0)*10000,0),0))</f>
        <v>0</v>
      </c>
      <c r="DE240" s="41">
        <f>IF(AD240="","",IF(成就内容!U$125&lt;&gt;"",MAX(ROUNDUP(SMALL(AD$224:AD$273,$L240)/10000,0)*10000,0),0))</f>
        <v>0</v>
      </c>
      <c r="DF240" s="41">
        <f>IF(AE240="","",IF(成就内容!V$125&lt;&gt;"",MAX(ROUNDUP(SMALL(AE$224:AE$273,$L240)/10000,0)*10000,0),0))</f>
        <v>0</v>
      </c>
      <c r="DG240" s="41">
        <f>IF(AF240="","",IF(成就内容!W$125&lt;&gt;"",MAX(ROUNDUP(SMALL(AF$224:AF$273,$L240)/10000,0)*10000,0),0))</f>
        <v>32830000</v>
      </c>
      <c r="DH240" s="41">
        <f>IF(AG240="","",IF(成就内容!X$125&lt;&gt;"",MAX(ROUNDUP(SMALL(AG$224:AG$273,$L240)/10000,0)*10000,0),0))</f>
        <v>0</v>
      </c>
      <c r="DI240" s="41">
        <f>IF(AH240="","",IF(成就内容!Y$125&lt;&gt;"",MAX(ROUNDUP(SMALL(AH$224:AH$273,$L240)/10000,0)*10000,0),0))</f>
        <v>0</v>
      </c>
      <c r="DJ240" s="41" t="str">
        <f>IF(AI240="","",IF(成就内容!Z$125&lt;&gt;"",MAX(ROUNDUP(SMALL(AI$224:AI$273,$L240)/10000,0)*10000,0),0))</f>
        <v/>
      </c>
      <c r="DK240" s="41">
        <f>IF(AJ240="","",IF(成就内容!AA$125&lt;&gt;"",MAX(ROUNDUP(SMALL(AJ$224:AJ$273,$L240)/10000,0)*10000,0),0))</f>
        <v>0</v>
      </c>
      <c r="DL240" s="41">
        <f>IF(AK240="","",IF(成就内容!AB$125&lt;&gt;"",MAX(ROUNDUP(SMALL(AK$224:AK$273,$L240)/10000,0)*10000,0),0))</f>
        <v>0</v>
      </c>
      <c r="DM240" s="41">
        <f>IF(AL240="","",IF(成就内容!AC$125&lt;&gt;"",MAX(ROUNDUP(SMALL(AL$224:AL$273,$L240)/10000,0)*10000,0),0))</f>
        <v>0</v>
      </c>
      <c r="DN240" s="41">
        <f>IF(AM240="","",IF(成就内容!AD$125&lt;&gt;"",MAX(ROUNDUP(SMALL(AM$224:AM$273,$L240)/10000,0)*10000,0),0))</f>
        <v>0</v>
      </c>
      <c r="DO240" s="41">
        <f>IF(AN240="","",IF(成就内容!AE$125&lt;&gt;"",MAX(ROUNDUP(SMALL(AN$224:AN$273,$L240)/10000,0)*10000,0),0))</f>
        <v>0</v>
      </c>
      <c r="DP240" s="41">
        <f>IF(AO240="","",IF(成就内容!AF$125&lt;&gt;"",MAX(ROUNDUP(SMALL(AO$224:AO$273,$L240)/10000,0)*10000,0),0))</f>
        <v>0</v>
      </c>
      <c r="DQ240" s="41">
        <f>IF(AP240="","",IF(成就内容!AG$125&lt;&gt;"",MAX(ROUNDUP(SMALL(AP$224:AP$273,$L240)/10000,0)*10000,0),0))</f>
        <v>0</v>
      </c>
      <c r="DR240" s="41">
        <f>IF(AQ240="","",IF(成就内容!AH$125&lt;&gt;"",MAX(ROUNDUP(SMALL(AQ$224:AQ$273,$L240)/10000,0)*10000,0),0))</f>
        <v>0</v>
      </c>
      <c r="DS240" s="41">
        <f>IF(AR240="","",IF(成就内容!AI$125&lt;&gt;"",MAX(ROUNDUP(SMALL(AR$224:AR$273,$L240)/10000,0)*10000,0),0))</f>
        <v>0</v>
      </c>
      <c r="DT240" s="41">
        <f>IF(AS240="","",IF(成就内容!AJ$125&lt;&gt;"",MAX(ROUNDUP(SMALL(AS$224:AS$273,$L240)/10000,0)*10000,0),0))</f>
        <v>0</v>
      </c>
      <c r="DU240" s="41" t="str">
        <f>IF(AT240="","",IF(成就内容!AK$125&lt;&gt;"",MAX(ROUNDUP(SMALL(AT$224:AT$273,$L240)/10000,0)*10000,0),0))</f>
        <v/>
      </c>
      <c r="DV240" s="41" t="str">
        <f>IF(AU240="","",IF(成就内容!AL$125&lt;&gt;"",MAX(ROUNDUP(SMALL(AU$224:AU$273,$L240)/10000,0)*10000,0),0))</f>
        <v/>
      </c>
      <c r="DW240" s="41">
        <f>IF(AV240="","",IF(成就内容!AM$125&lt;&gt;"",MAX(ROUNDUP(SMALL(AV$224:AV$273,$L240)/10000,0)*10000,0),0))</f>
        <v>0</v>
      </c>
      <c r="DX240" s="41">
        <f>IF(AW240="","",IF(成就内容!AN$125&lt;&gt;"",MAX(ROUNDUP(SMALL(AW$224:AW$273,$L240)/10000,0)*10000,0),0))</f>
        <v>0</v>
      </c>
      <c r="DY240" s="41">
        <f>IF(AX240="","",IF(成就内容!AO$125&lt;&gt;"",MAX(ROUNDUP(SMALL(AX$224:AX$273,$L240)/10000,0)*10000,0),0))</f>
        <v>0</v>
      </c>
      <c r="DZ240" s="41">
        <f>IF(AY240="","",IF(成就内容!AP$125&lt;&gt;"",MAX(ROUNDUP(SMALL(AY$224:AY$273,$L240)/10000,0)*10000,0),0))</f>
        <v>0</v>
      </c>
      <c r="EA240" s="41">
        <f>IF(AZ240="","",IF(成就内容!AQ$125&lt;&gt;"",MAX(ROUNDUP(SMALL(AZ$224:AZ$273,$L240)/10000,0)*10000,0),0))</f>
        <v>0</v>
      </c>
      <c r="EB240" s="41">
        <f>IF(BA240="","",IF(成就内容!AR$125&lt;&gt;"",MAX(ROUNDUP(SMALL(BA$224:BA$273,$L240)/10000,0)*10000,0),0))</f>
        <v>0</v>
      </c>
      <c r="EC240" s="41">
        <f>IF(BB240="","",IF(成就内容!AS$125&lt;&gt;"",MAX(ROUNDUP(SMALL(BB$224:BB$273,$L240)/10000,0)*10000,0),0))</f>
        <v>0</v>
      </c>
      <c r="ED240" s="41">
        <f>IF(BC240="","",IF(成就内容!AT$125&lt;&gt;"",MAX(ROUNDUP(SMALL(BC$224:BC$273,$L240)/10000,0)*10000,0),0))</f>
        <v>0</v>
      </c>
      <c r="EE240" s="41">
        <f>IF(BD240="","",IF(成就内容!AU$125&lt;&gt;"",MAX(ROUNDUP(SMALL(BD$224:BD$273,$L240)/10000,0)*10000,0),0))</f>
        <v>0</v>
      </c>
      <c r="EF240" s="41">
        <f>IF(BE240="","",IF(成就内容!AV$125&lt;&gt;"",MAX(ROUNDUP(SMALL(BE$224:BE$273,$L240)/10000,0)*10000,0),0))</f>
        <v>33340000</v>
      </c>
      <c r="EG240" s="41">
        <f>IF(BF240="","",IF(成就内容!AW$125&lt;&gt;"",MAX(ROUNDUP(SMALL(BF$224:BF$273,$L240)/10000,0)*10000,0),0))</f>
        <v>0</v>
      </c>
      <c r="EH240" s="41">
        <f>IF(BG240="","",IF(成就内容!AX$125&lt;&gt;"",MAX(ROUNDUP(SMALL(BG$224:BG$273,$L240)/10000,0)*10000,0),0))</f>
        <v>0</v>
      </c>
      <c r="EI240" s="41">
        <f>IF(BH240="","",IF(成就内容!AY$125&lt;&gt;"",MAX(ROUNDUP(SMALL(BH$224:BH$273,$L240)/10000,0)*10000,0),0))</f>
        <v>0</v>
      </c>
      <c r="EJ240" s="41">
        <f>IF(BI240="","",IF(成就内容!AZ$125&lt;&gt;"",MAX(ROUNDUP(SMALL(BI$224:BI$273,$L240)/10000,0)*10000,0),0))</f>
        <v>0</v>
      </c>
      <c r="EK240" s="41">
        <f>IF(BJ240="","",IF(成就内容!BA$125&lt;&gt;"",MAX(ROUNDUP(SMALL(BJ$224:BJ$273,$L240)/10000,0)*10000,0),0))</f>
        <v>0</v>
      </c>
      <c r="EL240" s="41">
        <f>IF(BK240="","",IF(成就内容!BB$125&lt;&gt;"",MAX(ROUNDUP(SMALL(BK$224:BK$273,$L240)/10000,0)*10000,0),0))</f>
        <v>32830000</v>
      </c>
      <c r="EM240" s="41">
        <f>IF(BL240="","",IF(成就内容!BC$125&lt;&gt;"",MAX(ROUNDUP(SMALL(BL$224:BL$273,$L240)/10000,0)*10000,0),0))</f>
        <v>0</v>
      </c>
      <c r="EN240" s="41">
        <f>IF(BM240="","",IF(成就内容!BD$125&lt;&gt;"",MAX(ROUNDUP(SMALL(BM$224:BM$273,$L240)/10000,0)*10000,0),0))</f>
        <v>0</v>
      </c>
      <c r="EO240" s="41">
        <f>IF(BN240="","",IF(成就内容!BE$125&lt;&gt;"",MAX(ROUNDUP(SMALL(BN$224:BN$273,$L240)/10000,0)*10000,0),0))</f>
        <v>0</v>
      </c>
      <c r="EP240" s="41">
        <f>IF(BO240="","",IF(成就内容!BF$125&lt;&gt;"",MAX(ROUNDUP(SMALL(BO$224:BO$273,$L240)/10000,0)*10000,0),0))</f>
        <v>0</v>
      </c>
      <c r="EQ240" s="41">
        <f>IF(BP240="","",IF(成就内容!BG$125&lt;&gt;"",MAX(ROUNDUP(SMALL(BP$224:BP$273,$L240)/10000,0)*10000,0),0))</f>
        <v>0</v>
      </c>
      <c r="ER240" s="41">
        <f>IF(BQ240="","",IF(成就内容!BH$125&lt;&gt;"",MAX(ROUNDUP(SMALL(BQ$224:BQ$273,$L240)/10000,0)*10000,0),0))</f>
        <v>32830000</v>
      </c>
      <c r="ES240" s="41" t="str">
        <f>IF(BR240="","",IF(成就内容!BI$125&lt;&gt;"",MAX(ROUNDUP(SMALL(BR$224:BR$273,$L240)/10000,0)*10000,0),0))</f>
        <v/>
      </c>
      <c r="ET240" s="41">
        <f>IF(BS240="","",IF(成就内容!BJ$125&lt;&gt;"",MAX(ROUNDUP(SMALL(BS$224:BS$273,$L240)/10000,0)*10000,0),0))</f>
        <v>20000</v>
      </c>
      <c r="EU240" s="41">
        <f>IF(BT240="","",IF(成就内容!BK$125&lt;&gt;"",MAX(ROUNDUP(SMALL(BT$224:BT$273,$L240)/10000,0)*10000,0),0))</f>
        <v>0</v>
      </c>
      <c r="EV240" s="41">
        <f>IF(BU240="","",IF(成就内容!BL$125&lt;&gt;"",MAX(ROUNDUP(SMALL(BU$224:BU$273,$L240)/10000,0)*10000,0),0))</f>
        <v>0</v>
      </c>
      <c r="EW240" s="41">
        <f>IF(BV240="","",IF(成就内容!BM$125&lt;&gt;"",MAX(ROUNDUP(SMALL(BV$224:BV$273,$L240)/10000,0)*10000,0),0))</f>
        <v>0</v>
      </c>
      <c r="EX240" s="41">
        <f>IF(BW240="","",IF(成就内容!BN$125&lt;&gt;"",MAX(ROUNDUP(SMALL(BW$224:BW$273,$L240)/10000,0)*10000,0),0))</f>
        <v>0</v>
      </c>
      <c r="EY240" s="41">
        <f>IF(BX240="","",IF(成就内容!BO$125&lt;&gt;"",MAX(ROUNDUP(SMALL(BX$224:BX$273,$L240)/10000,0)*10000,0),0))</f>
        <v>0</v>
      </c>
      <c r="EZ240" s="41">
        <f>IF(BY240="","",IF(成就内容!BP$125&lt;&gt;"",MAX(ROUNDUP(SMALL(BY$224:BY$273,$L240)/10000,0)*10000,0),0))</f>
        <v>0</v>
      </c>
      <c r="FA240" s="41">
        <f>IF(BZ240="","",IF(成就内容!BQ$125&lt;&gt;"",MAX(ROUNDUP(SMALL(BZ$224:BZ$273,$L240)/10000,0)*10000,0),0))</f>
        <v>0</v>
      </c>
      <c r="FB240" s="41" t="str">
        <f>IF(CA240="","",IF(成就内容!BR$125&lt;&gt;"",MAX(ROUNDUP(SMALL(CA$224:CA$273,$L240)/10000,0)*10000,0),0))</f>
        <v/>
      </c>
      <c r="FC240" s="41">
        <f>IF(CB240="","",IF(成就内容!BS$125&lt;&gt;"",MAX(ROUNDUP(SMALL(CB$224:CB$273,$L240)/10000,0)*10000,0),0))</f>
        <v>0</v>
      </c>
      <c r="FD240" s="41">
        <f>IF(CC240="","",IF(成就内容!BT$125&lt;&gt;"",MAX(ROUNDUP(SMALL(CC$224:CC$273,$L240)/10000,0)*10000,0),0))</f>
        <v>0</v>
      </c>
      <c r="FE240" s="41">
        <f>IF(CD240="","",IF(成就内容!BU$125&lt;&gt;"",MAX(ROUNDUP(SMALL(CD$224:CD$273,$L240)/10000,0)*10000,0),0))</f>
        <v>0</v>
      </c>
      <c r="FF240" s="41" t="str">
        <f>IF(CE240="","",IF(成就内容!BV$125&lt;&gt;"",MAX(ROUNDUP(SMALL(CE$224:CE$273,$L240)/10000,0)*10000,0),0))</f>
        <v/>
      </c>
      <c r="FG240" s="41">
        <f>IF(CF240="","",IF(成就内容!BW$125&lt;&gt;"",MAX(ROUNDUP(SMALL(CF$224:CF$273,$L240)/10000,0)*10000,0),0))</f>
        <v>0</v>
      </c>
      <c r="FH240" s="41">
        <f>IF(CG240="","",IF(成就内容!BX$125&lt;&gt;"",MAX(ROUNDUP(SMALL(CG$224:CG$273,$L240)/10000,0)*10000,0),0))</f>
        <v>880000</v>
      </c>
      <c r="FI240" s="41">
        <f>IF(CH240="","",IF(成就内容!BY$125&lt;&gt;"",MAX(ROUNDUP(SMALL(CH$224:CH$273,$L240)/10000,0)*10000,0),0))</f>
        <v>0</v>
      </c>
      <c r="FJ240" s="41">
        <f>IF(CI240="","",IF(成就内容!BZ$125&lt;&gt;"",MAX(ROUNDUP(SMALL(CI$224:CI$273,$L240)/10000,0)*10000,0),0))</f>
        <v>0</v>
      </c>
    </row>
    <row r="241" spans="10:166" x14ac:dyDescent="0.15">
      <c r="L241" s="25">
        <v>18</v>
      </c>
      <c r="M241" s="41">
        <f>IF(成就内容!D24="","",INDEX($G$4:$G$178*成就内容!D$125/SUM(成就内容!$D$125:$BZ$125),成就内容!D80,1)-SUM(M$224:M240))</f>
        <v>0</v>
      </c>
      <c r="N241" s="41" t="str">
        <f>IF(成就内容!E24="","",INDEX($G$4:$G$178*成就内容!E$125/SUM(成就内容!$D$125:$BZ$125),成就内容!E80,1)-SUM(N$224:N240))</f>
        <v/>
      </c>
      <c r="O241" s="41">
        <f>IF(成就内容!F24="","",INDEX($G$4:$G$178*成就内容!F$125/SUM(成就内容!$D$125:$BZ$125),成就内容!F80,1)-SUM(O$224:O240))</f>
        <v>4307692.3076923108</v>
      </c>
      <c r="P241" s="41" t="str">
        <f>IF(成就内容!G24="","",INDEX($G$4:$G$178*成就内容!G$125/SUM(成就内容!$D$125:$BZ$125),成就内容!G80,1)-SUM(P$224:P240))</f>
        <v/>
      </c>
      <c r="Q241" s="41">
        <f>IF(成就内容!H24="","",INDEX($G$4:$G$178*成就内容!H$125/SUM(成就内容!$D$125:$BZ$125),成就内容!H80,1)-SUM(Q$224:Q240))</f>
        <v>0</v>
      </c>
      <c r="R241" s="41">
        <f>IF(成就内容!I24="","",INDEX($G$4:$G$178*成就内容!I$125/SUM(成就内容!$D$125:$BZ$125),成就内容!I80,1)-SUM(R$224:R240))</f>
        <v>0</v>
      </c>
      <c r="S241" s="41">
        <f>IF(成就内容!J24="","",INDEX($G$4:$G$178*成就内容!J$125/SUM(成就内容!$D$125:$BZ$125),成就内容!J80,1)-SUM(S$224:S240))</f>
        <v>0</v>
      </c>
      <c r="T241" s="41">
        <f>IF(成就内容!K24="","",INDEX($G$4:$G$178*成就内容!K$125/SUM(成就内容!$D$125:$BZ$125),成就内容!K80,1)-SUM(T$224:T240))</f>
        <v>0</v>
      </c>
      <c r="U241" s="41">
        <f>IF(成就内容!L24="","",INDEX($G$4:$G$178*成就内容!L$125/SUM(成就内容!$D$125:$BZ$125),成就内容!L80,1)-SUM(U$224:U240))</f>
        <v>0</v>
      </c>
      <c r="V241" s="41">
        <f>IF(成就内容!M24="","",INDEX($G$4:$G$178*成就内容!M$125/SUM(成就内容!$D$125:$BZ$125),成就内容!M80,1)-SUM(V$224:V240))</f>
        <v>0</v>
      </c>
      <c r="W241" s="41">
        <f>IF(成就内容!N24="","",INDEX($G$4:$G$178*成就内容!N$125/SUM(成就内容!$D$125:$BZ$125),成就内容!N80,1)-SUM(W$224:W240))</f>
        <v>32820512.820512801</v>
      </c>
      <c r="X241" s="41">
        <f>IF(成就内容!O24="","",INDEX($G$4:$G$178*成就内容!O$125/SUM(成就内容!$D$125:$BZ$125),成就内容!O80,1)-SUM(X$224:X240))</f>
        <v>0</v>
      </c>
      <c r="Y241" s="41" t="str">
        <f>IF(成就内容!P24="","",INDEX($G$4:$G$178*成就内容!P$125/SUM(成就内容!$D$125:$BZ$125),成就内容!P80,1)-SUM(Y$224:Y240))</f>
        <v/>
      </c>
      <c r="Z241" s="41">
        <f>IF(成就内容!Q24="","",INDEX($G$4:$G$178*成就内容!Q$125/SUM(成就内容!$D$125:$BZ$125),成就内容!Q80,1)-SUM(Z$224:Z240))</f>
        <v>0</v>
      </c>
      <c r="AA241" s="41">
        <f>IF(成就内容!R24="","",INDEX($G$4:$G$178*成就内容!R$125/SUM(成就内容!$D$125:$BZ$125),成就内容!R80,1)-SUM(AA$224:AA240))</f>
        <v>0</v>
      </c>
      <c r="AB241" s="41">
        <f>IF(成就内容!S24="","",INDEX($G$4:$G$178*成就内容!S$125/SUM(成就内容!$D$125:$BZ$125),成就内容!S80,1)-SUM(AB$224:AB240))</f>
        <v>0</v>
      </c>
      <c r="AC241" s="41">
        <f>IF(成就内容!T24="","",INDEX($G$4:$G$178*成就内容!T$125/SUM(成就内容!$D$125:$BZ$125),成就内容!T80,1)-SUM(AC$224:AC240))</f>
        <v>0</v>
      </c>
      <c r="AD241" s="41">
        <f>IF(成就内容!U24="","",INDEX($G$4:$G$178*成就内容!U$125/SUM(成就内容!$D$125:$BZ$125),成就内容!U80,1)-SUM(AD$224:AD240))</f>
        <v>0</v>
      </c>
      <c r="AE241" s="41">
        <f>IF(成就内容!V24="","",INDEX($G$4:$G$178*成就内容!V$125/SUM(成就内容!$D$125:$BZ$125),成就内容!V80,1)-SUM(AE$224:AE240))</f>
        <v>0</v>
      </c>
      <c r="AF241" s="41">
        <f>IF(成就内容!W24="","",INDEX($G$4:$G$178*成就内容!W$125/SUM(成就内容!$D$125:$BZ$125),成就内容!W80,1)-SUM(AF$224:AF240))</f>
        <v>32820512.820512801</v>
      </c>
      <c r="AG241" s="41">
        <f>IF(成就内容!X24="","",INDEX($G$4:$G$178*成就内容!X$125/SUM(成就内容!$D$125:$BZ$125),成就内容!X80,1)-SUM(AG$224:AG240))</f>
        <v>0</v>
      </c>
      <c r="AH241" s="41">
        <f>IF(成就内容!Y24="","",INDEX($G$4:$G$178*成就内容!Y$125/SUM(成就内容!$D$125:$BZ$125),成就内容!Y80,1)-SUM(AH$224:AH240))</f>
        <v>0</v>
      </c>
      <c r="AI241" s="41" t="str">
        <f>IF(成就内容!Z24="","",INDEX($G$4:$G$178*成就内容!Z$125/SUM(成就内容!$D$125:$BZ$125),成就内容!Z80,1)-SUM(AI$224:AI240))</f>
        <v/>
      </c>
      <c r="AJ241" s="41">
        <f>IF(成就内容!AA24="","",INDEX($G$4:$G$178*成就内容!AA$125/SUM(成就内容!$D$125:$BZ$125),成就内容!AA80,1)-SUM(AJ$224:AJ240))</f>
        <v>0</v>
      </c>
      <c r="AK241" s="41">
        <f>IF(成就内容!AB24="","",INDEX($G$4:$G$178*成就内容!AB$125/SUM(成就内容!$D$125:$BZ$125),成就内容!AB80,1)-SUM(AK$224:AK240))</f>
        <v>0</v>
      </c>
      <c r="AL241" s="41">
        <f>IF(成就内容!AC24="","",INDEX($G$4:$G$178*成就内容!AC$125/SUM(成就内容!$D$125:$BZ$125),成就内容!AC80,1)-SUM(AL$224:AL240))</f>
        <v>0</v>
      </c>
      <c r="AM241" s="41">
        <f>IF(成就内容!AD24="","",INDEX($G$4:$G$178*成就内容!AD$125/SUM(成就内容!$D$125:$BZ$125),成就内容!AD80,1)-SUM(AM$224:AM240))</f>
        <v>0</v>
      </c>
      <c r="AN241" s="41">
        <f>IF(成就内容!AE24="","",INDEX($G$4:$G$178*成就内容!AE$125/SUM(成就内容!$D$125:$BZ$125),成就内容!AE80,1)-SUM(AN$224:AN240))</f>
        <v>0</v>
      </c>
      <c r="AO241" s="41">
        <f>IF(成就内容!AF24="","",INDEX($G$4:$G$178*成就内容!AF$125/SUM(成就内容!$D$125:$BZ$125),成就内容!AF80,1)-SUM(AO$224:AO240))</f>
        <v>0</v>
      </c>
      <c r="AP241" s="41">
        <f>IF(成就内容!AG24="","",INDEX($G$4:$G$178*成就内容!AG$125/SUM(成就内容!$D$125:$BZ$125),成就内容!AG80,1)-SUM(AP$224:AP240))</f>
        <v>0</v>
      </c>
      <c r="AQ241" s="41">
        <f>IF(成就内容!AH24="","",INDEX($G$4:$G$178*成就内容!AH$125/SUM(成就内容!$D$125:$BZ$125),成就内容!AH80,1)-SUM(AQ$224:AQ240))</f>
        <v>0</v>
      </c>
      <c r="AR241" s="41">
        <f>IF(成就内容!AI24="","",INDEX($G$4:$G$178*成就内容!AI$125/SUM(成就内容!$D$125:$BZ$125),成就内容!AI80,1)-SUM(AR$224:AR240))</f>
        <v>0</v>
      </c>
      <c r="AS241" s="41">
        <f>IF(成就内容!AJ24="","",INDEX($G$4:$G$178*成就内容!AJ$125/SUM(成就内容!$D$125:$BZ$125),成就内容!AJ80,1)-SUM(AS$224:AS240))</f>
        <v>0</v>
      </c>
      <c r="AT241" s="41" t="str">
        <f>IF(成就内容!AK24="","",INDEX($G$4:$G$178*成就内容!AK$125/SUM(成就内容!$D$125:$BZ$125),成就内容!AK80,1)-SUM(AT$224:AT240))</f>
        <v/>
      </c>
      <c r="AU241" s="41" t="str">
        <f>IF(成就内容!AL24="","",INDEX($G$4:$G$178*成就内容!AL$125/SUM(成就内容!$D$125:$BZ$125),成就内容!AL80,1)-SUM(AU$224:AU240))</f>
        <v/>
      </c>
      <c r="AV241" s="41">
        <f>IF(成就内容!AM24="","",INDEX($G$4:$G$178*成就内容!AM$125/SUM(成就内容!$D$125:$BZ$125),成就内容!AM80,1)-SUM(AV$224:AV240))</f>
        <v>0</v>
      </c>
      <c r="AW241" s="41">
        <f>IF(成就内容!AN24="","",INDEX($G$4:$G$178*成就内容!AN$125/SUM(成就内容!$D$125:$BZ$125),成就内容!AN80,1)-SUM(AW$224:AW240))</f>
        <v>0</v>
      </c>
      <c r="AX241" s="41">
        <f>IF(成就内容!AO24="","",INDEX($G$4:$G$178*成就内容!AO$125/SUM(成就内容!$D$125:$BZ$125),成就内容!AO80,1)-SUM(AX$224:AX240))</f>
        <v>0</v>
      </c>
      <c r="AY241" s="41">
        <f>IF(成就内容!AP24="","",INDEX($G$4:$G$178*成就内容!AP$125/SUM(成就内容!$D$125:$BZ$125),成就内容!AP80,1)-SUM(AY$224:AY240))</f>
        <v>0</v>
      </c>
      <c r="AZ241" s="41">
        <f>IF(成就内容!AQ24="","",INDEX($G$4:$G$178*成就内容!AQ$125/SUM(成就内容!$D$125:$BZ$125),成就内容!AQ80,1)-SUM(AZ$224:AZ240))</f>
        <v>0</v>
      </c>
      <c r="BA241" s="41">
        <f>IF(成就内容!AR24="","",INDEX($G$4:$G$178*成就内容!AR$125/SUM(成就内容!$D$125:$BZ$125),成就内容!AR80,1)-SUM(BA$224:BA240))</f>
        <v>0</v>
      </c>
      <c r="BB241" s="41">
        <f>IF(成就内容!AS24="","",INDEX($G$4:$G$178*成就内容!AS$125/SUM(成就内容!$D$125:$BZ$125),成就内容!AS80,1)-SUM(BB$224:BB240))</f>
        <v>0</v>
      </c>
      <c r="BC241" s="41">
        <f>IF(成就内容!AT24="","",INDEX($G$4:$G$178*成就内容!AT$125/SUM(成就内容!$D$125:$BZ$125),成就内容!AT80,1)-SUM(BC$224:BC240))</f>
        <v>0</v>
      </c>
      <c r="BD241" s="41">
        <f>IF(成就内容!AU24="","",INDEX($G$4:$G$178*成就内容!AU$125/SUM(成就内容!$D$125:$BZ$125),成就内容!AU80,1)-SUM(BD$224:BD240))</f>
        <v>0</v>
      </c>
      <c r="BE241" s="41">
        <f>IF(成就内容!AV24="","",INDEX($G$4:$G$178*成就内容!AV$125/SUM(成就内容!$D$125:$BZ$125),成就内容!AV80,1)-SUM(BE$224:BE240))</f>
        <v>33333333.333333373</v>
      </c>
      <c r="BF241" s="41">
        <f>IF(成就内容!AW24="","",INDEX($G$4:$G$178*成就内容!AW$125/SUM(成就内容!$D$125:$BZ$125),成就内容!AW80,1)-SUM(BF$224:BF240))</f>
        <v>0</v>
      </c>
      <c r="BG241" s="41">
        <f>IF(成就内容!AX24="","",INDEX($G$4:$G$178*成就内容!AX$125/SUM(成就内容!$D$125:$BZ$125),成就内容!AX80,1)-SUM(BG$224:BG240))</f>
        <v>0</v>
      </c>
      <c r="BH241" s="41">
        <f>IF(成就内容!AY24="","",INDEX($G$4:$G$178*成就内容!AY$125/SUM(成就内容!$D$125:$BZ$125),成就内容!AY80,1)-SUM(BH$224:BH240))</f>
        <v>0</v>
      </c>
      <c r="BI241" s="41">
        <f>IF(成就内容!AZ24="","",INDEX($G$4:$G$178*成就内容!AZ$125/SUM(成就内容!$D$125:$BZ$125),成就内容!AZ80,1)-SUM(BI$224:BI240))</f>
        <v>0</v>
      </c>
      <c r="BJ241" s="41">
        <f>IF(成就内容!BA24="","",INDEX($G$4:$G$178*成就内容!BA$125/SUM(成就内容!$D$125:$BZ$125),成就内容!BA80,1)-SUM(BJ$224:BJ240))</f>
        <v>0</v>
      </c>
      <c r="BK241" s="41">
        <f>IF(成就内容!BB24="","",INDEX($G$4:$G$178*成就内容!BB$125/SUM(成就内容!$D$125:$BZ$125),成就内容!BB80,1)-SUM(BK$224:BK240))</f>
        <v>32820512.820512801</v>
      </c>
      <c r="BL241" s="41">
        <f>IF(成就内容!BC24="","",INDEX($G$4:$G$178*成就内容!BC$125/SUM(成就内容!$D$125:$BZ$125),成就内容!BC80,1)-SUM(BL$224:BL240))</f>
        <v>0</v>
      </c>
      <c r="BM241" s="41">
        <f>IF(成就内容!BD24="","",INDEX($G$4:$G$178*成就内容!BD$125/SUM(成就内容!$D$125:$BZ$125),成就内容!BD80,1)-SUM(BM$224:BM240))</f>
        <v>0</v>
      </c>
      <c r="BN241" s="41">
        <f>IF(成就内容!BE24="","",INDEX($G$4:$G$178*成就内容!BE$125/SUM(成就内容!$D$125:$BZ$125),成就内容!BE80,1)-SUM(BN$224:BN240))</f>
        <v>0</v>
      </c>
      <c r="BO241" s="41">
        <f>IF(成就内容!BF24="","",INDEX($G$4:$G$178*成就内容!BF$125/SUM(成就内容!$D$125:$BZ$125),成就内容!BF80,1)-SUM(BO$224:BO240))</f>
        <v>0</v>
      </c>
      <c r="BP241" s="41">
        <f>IF(成就内容!BG24="","",INDEX($G$4:$G$178*成就内容!BG$125/SUM(成就内容!$D$125:$BZ$125),成就内容!BG80,1)-SUM(BP$224:BP240))</f>
        <v>0</v>
      </c>
      <c r="BQ241" s="41">
        <f>IF(成就内容!BH24="","",INDEX($G$4:$G$178*成就内容!BH$125/SUM(成就内容!$D$125:$BZ$125),成就内容!BH80,1)-SUM(BQ$224:BQ240))</f>
        <v>32820512.820512801</v>
      </c>
      <c r="BR241" s="41" t="str">
        <f>IF(成就内容!BI24="","",INDEX($G$4:$G$178*成就内容!BI$125/SUM(成就内容!$D$125:$BZ$125),成就内容!BI80,1)-SUM(BR$224:BR240))</f>
        <v/>
      </c>
      <c r="BS241" s="41">
        <f>IF(成就内容!BJ24="","",INDEX($G$4:$G$178*成就内容!BJ$125/SUM(成就内容!$D$125:$BZ$125),成就内容!BJ80,1)-SUM(BS$224:BS240))</f>
        <v>8410.2564102564102</v>
      </c>
      <c r="BT241" s="41">
        <f>IF(成就内容!BK24="","",INDEX($G$4:$G$178*成就内容!BK$125/SUM(成就内容!$D$125:$BZ$125),成就内容!BK80,1)-SUM(BT$224:BT240))</f>
        <v>0</v>
      </c>
      <c r="BU241" s="41">
        <f>IF(成就内容!BL24="","",INDEX($G$4:$G$178*成就内容!BL$125/SUM(成就内容!$D$125:$BZ$125),成就内容!BL80,1)-SUM(BU$224:BU240))</f>
        <v>0</v>
      </c>
      <c r="BV241" s="41">
        <f>IF(成就内容!BM24="","",INDEX($G$4:$G$178*成就内容!BM$125/SUM(成就内容!$D$125:$BZ$125),成就内容!BM80,1)-SUM(BV$224:BV240))</f>
        <v>0</v>
      </c>
      <c r="BW241" s="41">
        <f>IF(成就内容!BN24="","",INDEX($G$4:$G$178*成就内容!BN$125/SUM(成就内容!$D$125:$BZ$125),成就内容!BN80,1)-SUM(BW$224:BW240))</f>
        <v>0</v>
      </c>
      <c r="BX241" s="41">
        <f>IF(成就内容!BO24="","",INDEX($G$4:$G$178*成就内容!BO$125/SUM(成就内容!$D$125:$BZ$125),成就内容!BO80,1)-SUM(BX$224:BX240))</f>
        <v>0</v>
      </c>
      <c r="BY241" s="41">
        <f>IF(成就内容!BP24="","",INDEX($G$4:$G$178*成就内容!BP$125/SUM(成就内容!$D$125:$BZ$125),成就内容!BP80,1)-SUM(BY$224:BY240))</f>
        <v>0</v>
      </c>
      <c r="BZ241" s="41">
        <f>IF(成就内容!BQ24="","",INDEX($G$4:$G$178*成就内容!BQ$125/SUM(成就内容!$D$125:$BZ$125),成就内容!BQ80,1)-SUM(BZ$224:BZ240))</f>
        <v>0</v>
      </c>
      <c r="CA241" s="41" t="str">
        <f>IF(成就内容!BR24="","",INDEX($G$4:$G$178*成就内容!BR$125/SUM(成就内容!$D$125:$BZ$125),成就内容!BR80,1)-SUM(CA$224:CA240))</f>
        <v/>
      </c>
      <c r="CB241" s="41">
        <f>IF(成就内容!BS24="","",INDEX($G$4:$G$178*成就内容!BS$125/SUM(成就内容!$D$125:$BZ$125),成就内容!BS80,1)-SUM(CB$224:CB240))</f>
        <v>0</v>
      </c>
      <c r="CC241" s="41">
        <f>IF(成就内容!BT24="","",INDEX($G$4:$G$178*成就内容!BT$125/SUM(成就内容!$D$125:$BZ$125),成就内容!BT80,1)-SUM(CC$224:CC240))</f>
        <v>0</v>
      </c>
      <c r="CD241" s="41">
        <f>IF(成就内容!BU24="","",INDEX($G$4:$G$178*成就内容!BU$125/SUM(成就内容!$D$125:$BZ$125),成就内容!BU80,1)-SUM(CD$224:CD240))</f>
        <v>0</v>
      </c>
      <c r="CE241" s="41" t="str">
        <f>IF(成就内容!BV24="","",INDEX($G$4:$G$178*成就内容!BV$125/SUM(成就内容!$D$125:$BZ$125),成就内容!BV80,1)-SUM(CE$224:CE240))</f>
        <v/>
      </c>
      <c r="CF241" s="41">
        <f>IF(成就内容!BW24="","",INDEX($G$4:$G$178*成就内容!BW$125/SUM(成就内容!$D$125:$BZ$125),成就内容!BW80,1)-SUM(CF$224:CF240))</f>
        <v>0</v>
      </c>
      <c r="CG241" s="41">
        <f>IF(成就内容!BX24="","",INDEX($G$4:$G$178*成就内容!BX$125/SUM(成就内容!$D$125:$BZ$125),成就内容!BX80,1)-SUM(CG$224:CG240))</f>
        <v>2153846.1538461559</v>
      </c>
      <c r="CH241" s="41">
        <f>IF(成就内容!BY24="","",INDEX($G$4:$G$178*成就内容!BY$125/SUM(成就内容!$D$125:$BZ$125),成就内容!BY80,1)-SUM(CH$224:CH240))</f>
        <v>0</v>
      </c>
      <c r="CI241" s="41">
        <f>IF(成就内容!BZ24="","",INDEX($G$4:$G$178*成就内容!BZ$125/SUM(成就内容!$D$125:$BZ$125),成就内容!BZ80,1)-SUM(CI$224:CI240))</f>
        <v>0</v>
      </c>
      <c r="CM241" s="43">
        <v>18</v>
      </c>
      <c r="CN241" s="41">
        <f>IF(M241="","",IF(成就内容!D$125&lt;&gt;"",MAX(ROUNDUP(SMALL(M$224:M$273,$L241)/10000,0)*10000,0),0))</f>
        <v>0</v>
      </c>
      <c r="CO241" s="41" t="str">
        <f>IF(N241="","",IF(成就内容!E$125&lt;&gt;"",MAX(ROUNDUP(SMALL(N$224:N$273,$L241)/10000,0)*10000,0),0))</f>
        <v/>
      </c>
      <c r="CP241" s="41">
        <f>IF(O241="","",IF(成就内容!F$125&lt;&gt;"",MAX(ROUNDUP(SMALL(O$224:O$273,$L241)/10000,0)*10000,0),0))</f>
        <v>4310000</v>
      </c>
      <c r="CQ241" s="41" t="str">
        <f>IF(P241="","",IF(成就内容!G$125&lt;&gt;"",MAX(ROUNDUP(SMALL(P$224:P$273,$L241)/10000,0)*10000,0),0))</f>
        <v/>
      </c>
      <c r="CR241" s="41">
        <f>IF(Q241="","",IF(成就内容!H$125&lt;&gt;"",MAX(ROUNDUP(SMALL(Q$224:Q$273,$L241)/10000,0)*10000,0),0))</f>
        <v>0</v>
      </c>
      <c r="CS241" s="41">
        <f>IF(R241="","",IF(成就内容!I$125&lt;&gt;"",MAX(ROUNDUP(SMALL(R$224:R$273,$L241)/10000,0)*10000,0),0))</f>
        <v>0</v>
      </c>
      <c r="CT241" s="41">
        <f>IF(S241="","",IF(成就内容!J$125&lt;&gt;"",MAX(ROUNDUP(SMALL(S$224:S$273,$L241)/10000,0)*10000,0),0))</f>
        <v>0</v>
      </c>
      <c r="CU241" s="41">
        <f>IF(T241="","",IF(成就内容!K$125&lt;&gt;"",MAX(ROUNDUP(SMALL(T$224:T$273,$L241)/10000,0)*10000,0),0))</f>
        <v>0</v>
      </c>
      <c r="CV241" s="41">
        <f>IF(U241="","",IF(成就内容!L$125&lt;&gt;"",MAX(ROUNDUP(SMALL(U$224:U$273,$L241)/10000,0)*10000,0),0))</f>
        <v>0</v>
      </c>
      <c r="CW241" s="41">
        <f>IF(V241="","",IF(成就内容!M$125&lt;&gt;"",MAX(ROUNDUP(SMALL(V$224:V$273,$L241)/10000,0)*10000,0),0))</f>
        <v>0</v>
      </c>
      <c r="CX241" s="41">
        <f>IF(W241="","",IF(成就内容!N$125&lt;&gt;"",MAX(ROUNDUP(SMALL(W$224:W$273,$L241)/10000,0)*10000,0),0))</f>
        <v>32830000</v>
      </c>
      <c r="CY241" s="41">
        <f>IF(X241="","",IF(成就内容!O$125&lt;&gt;"",MAX(ROUNDUP(SMALL(X$224:X$273,$L241)/10000,0)*10000,0),0))</f>
        <v>0</v>
      </c>
      <c r="CZ241" s="41" t="str">
        <f>IF(Y241="","",IF(成就内容!P$125&lt;&gt;"",MAX(ROUNDUP(SMALL(Y$224:Y$273,$L241)/10000,0)*10000,0),0))</f>
        <v/>
      </c>
      <c r="DA241" s="41">
        <f>IF(Z241="","",IF(成就内容!Q$125&lt;&gt;"",MAX(ROUNDUP(SMALL(Z$224:Z$273,$L241)/10000,0)*10000,0),0))</f>
        <v>0</v>
      </c>
      <c r="DB241" s="41">
        <f>IF(AA241="","",IF(成就内容!R$125&lt;&gt;"",MAX(ROUNDUP(SMALL(AA$224:AA$273,$L241)/10000,0)*10000,0),0))</f>
        <v>0</v>
      </c>
      <c r="DC241" s="41">
        <f>IF(AB241="","",IF(成就内容!S$125&lt;&gt;"",MAX(ROUNDUP(SMALL(AB$224:AB$273,$L241)/10000,0)*10000,0),0))</f>
        <v>0</v>
      </c>
      <c r="DD241" s="41">
        <f>IF(AC241="","",IF(成就内容!T$125&lt;&gt;"",MAX(ROUNDUP(SMALL(AC$224:AC$273,$L241)/10000,0)*10000,0),0))</f>
        <v>0</v>
      </c>
      <c r="DE241" s="41">
        <f>IF(AD241="","",IF(成就内容!U$125&lt;&gt;"",MAX(ROUNDUP(SMALL(AD$224:AD$273,$L241)/10000,0)*10000,0),0))</f>
        <v>0</v>
      </c>
      <c r="DF241" s="41">
        <f>IF(AE241="","",IF(成就内容!V$125&lt;&gt;"",MAX(ROUNDUP(SMALL(AE$224:AE$273,$L241)/10000,0)*10000,0),0))</f>
        <v>0</v>
      </c>
      <c r="DG241" s="41">
        <f>IF(AF241="","",IF(成就内容!W$125&lt;&gt;"",MAX(ROUNDUP(SMALL(AF$224:AF$273,$L241)/10000,0)*10000,0),0))</f>
        <v>32830000</v>
      </c>
      <c r="DH241" s="41">
        <f>IF(AG241="","",IF(成就内容!X$125&lt;&gt;"",MAX(ROUNDUP(SMALL(AG$224:AG$273,$L241)/10000,0)*10000,0),0))</f>
        <v>0</v>
      </c>
      <c r="DI241" s="41">
        <f>IF(AH241="","",IF(成就内容!Y$125&lt;&gt;"",MAX(ROUNDUP(SMALL(AH$224:AH$273,$L241)/10000,0)*10000,0),0))</f>
        <v>0</v>
      </c>
      <c r="DJ241" s="41" t="str">
        <f>IF(AI241="","",IF(成就内容!Z$125&lt;&gt;"",MAX(ROUNDUP(SMALL(AI$224:AI$273,$L241)/10000,0)*10000,0),0))</f>
        <v/>
      </c>
      <c r="DK241" s="41">
        <f>IF(AJ241="","",IF(成就内容!AA$125&lt;&gt;"",MAX(ROUNDUP(SMALL(AJ$224:AJ$273,$L241)/10000,0)*10000,0),0))</f>
        <v>0</v>
      </c>
      <c r="DL241" s="41">
        <f>IF(AK241="","",IF(成就内容!AB$125&lt;&gt;"",MAX(ROUNDUP(SMALL(AK$224:AK$273,$L241)/10000,0)*10000,0),0))</f>
        <v>0</v>
      </c>
      <c r="DM241" s="41">
        <f>IF(AL241="","",IF(成就内容!AC$125&lt;&gt;"",MAX(ROUNDUP(SMALL(AL$224:AL$273,$L241)/10000,0)*10000,0),0))</f>
        <v>0</v>
      </c>
      <c r="DN241" s="41">
        <f>IF(AM241="","",IF(成就内容!AD$125&lt;&gt;"",MAX(ROUNDUP(SMALL(AM$224:AM$273,$L241)/10000,0)*10000,0),0))</f>
        <v>0</v>
      </c>
      <c r="DO241" s="41">
        <f>IF(AN241="","",IF(成就内容!AE$125&lt;&gt;"",MAX(ROUNDUP(SMALL(AN$224:AN$273,$L241)/10000,0)*10000,0),0))</f>
        <v>0</v>
      </c>
      <c r="DP241" s="41">
        <f>IF(AO241="","",IF(成就内容!AF$125&lt;&gt;"",MAX(ROUNDUP(SMALL(AO$224:AO$273,$L241)/10000,0)*10000,0),0))</f>
        <v>0</v>
      </c>
      <c r="DQ241" s="41">
        <f>IF(AP241="","",IF(成就内容!AG$125&lt;&gt;"",MAX(ROUNDUP(SMALL(AP$224:AP$273,$L241)/10000,0)*10000,0),0))</f>
        <v>0</v>
      </c>
      <c r="DR241" s="41">
        <f>IF(AQ241="","",IF(成就内容!AH$125&lt;&gt;"",MAX(ROUNDUP(SMALL(AQ$224:AQ$273,$L241)/10000,0)*10000,0),0))</f>
        <v>0</v>
      </c>
      <c r="DS241" s="41">
        <f>IF(AR241="","",IF(成就内容!AI$125&lt;&gt;"",MAX(ROUNDUP(SMALL(AR$224:AR$273,$L241)/10000,0)*10000,0),0))</f>
        <v>0</v>
      </c>
      <c r="DT241" s="41">
        <f>IF(AS241="","",IF(成就内容!AJ$125&lt;&gt;"",MAX(ROUNDUP(SMALL(AS$224:AS$273,$L241)/10000,0)*10000,0),0))</f>
        <v>0</v>
      </c>
      <c r="DU241" s="41" t="str">
        <f>IF(AT241="","",IF(成就内容!AK$125&lt;&gt;"",MAX(ROUNDUP(SMALL(AT$224:AT$273,$L241)/10000,0)*10000,0),0))</f>
        <v/>
      </c>
      <c r="DV241" s="41" t="str">
        <f>IF(AU241="","",IF(成就内容!AL$125&lt;&gt;"",MAX(ROUNDUP(SMALL(AU$224:AU$273,$L241)/10000,0)*10000,0),0))</f>
        <v/>
      </c>
      <c r="DW241" s="41">
        <f>IF(AV241="","",IF(成就内容!AM$125&lt;&gt;"",MAX(ROUNDUP(SMALL(AV$224:AV$273,$L241)/10000,0)*10000,0),0))</f>
        <v>0</v>
      </c>
      <c r="DX241" s="41">
        <f>IF(AW241="","",IF(成就内容!AN$125&lt;&gt;"",MAX(ROUNDUP(SMALL(AW$224:AW$273,$L241)/10000,0)*10000,0),0))</f>
        <v>0</v>
      </c>
      <c r="DY241" s="41">
        <f>IF(AX241="","",IF(成就内容!AO$125&lt;&gt;"",MAX(ROUNDUP(SMALL(AX$224:AX$273,$L241)/10000,0)*10000,0),0))</f>
        <v>0</v>
      </c>
      <c r="DZ241" s="41">
        <f>IF(AY241="","",IF(成就内容!AP$125&lt;&gt;"",MAX(ROUNDUP(SMALL(AY$224:AY$273,$L241)/10000,0)*10000,0),0))</f>
        <v>0</v>
      </c>
      <c r="EA241" s="41">
        <f>IF(AZ241="","",IF(成就内容!AQ$125&lt;&gt;"",MAX(ROUNDUP(SMALL(AZ$224:AZ$273,$L241)/10000,0)*10000,0),0))</f>
        <v>0</v>
      </c>
      <c r="EB241" s="41">
        <f>IF(BA241="","",IF(成就内容!AR$125&lt;&gt;"",MAX(ROUNDUP(SMALL(BA$224:BA$273,$L241)/10000,0)*10000,0),0))</f>
        <v>0</v>
      </c>
      <c r="EC241" s="41">
        <f>IF(BB241="","",IF(成就内容!AS$125&lt;&gt;"",MAX(ROUNDUP(SMALL(BB$224:BB$273,$L241)/10000,0)*10000,0),0))</f>
        <v>0</v>
      </c>
      <c r="ED241" s="41">
        <f>IF(BC241="","",IF(成就内容!AT$125&lt;&gt;"",MAX(ROUNDUP(SMALL(BC$224:BC$273,$L241)/10000,0)*10000,0),0))</f>
        <v>0</v>
      </c>
      <c r="EE241" s="41">
        <f>IF(BD241="","",IF(成就内容!AU$125&lt;&gt;"",MAX(ROUNDUP(SMALL(BD$224:BD$273,$L241)/10000,0)*10000,0),0))</f>
        <v>0</v>
      </c>
      <c r="EF241" s="41">
        <f>IF(BE241="","",IF(成就内容!AV$125&lt;&gt;"",MAX(ROUNDUP(SMALL(BE$224:BE$273,$L241)/10000,0)*10000,0),0))</f>
        <v>33340000</v>
      </c>
      <c r="EG241" s="41">
        <f>IF(BF241="","",IF(成就内容!AW$125&lt;&gt;"",MAX(ROUNDUP(SMALL(BF$224:BF$273,$L241)/10000,0)*10000,0),0))</f>
        <v>0</v>
      </c>
      <c r="EH241" s="41">
        <f>IF(BG241="","",IF(成就内容!AX$125&lt;&gt;"",MAX(ROUNDUP(SMALL(BG$224:BG$273,$L241)/10000,0)*10000,0),0))</f>
        <v>0</v>
      </c>
      <c r="EI241" s="41">
        <f>IF(BH241="","",IF(成就内容!AY$125&lt;&gt;"",MAX(ROUNDUP(SMALL(BH$224:BH$273,$L241)/10000,0)*10000,0),0))</f>
        <v>0</v>
      </c>
      <c r="EJ241" s="41">
        <f>IF(BI241="","",IF(成就内容!AZ$125&lt;&gt;"",MAX(ROUNDUP(SMALL(BI$224:BI$273,$L241)/10000,0)*10000,0),0))</f>
        <v>0</v>
      </c>
      <c r="EK241" s="41">
        <f>IF(BJ241="","",IF(成就内容!BA$125&lt;&gt;"",MAX(ROUNDUP(SMALL(BJ$224:BJ$273,$L241)/10000,0)*10000,0),0))</f>
        <v>0</v>
      </c>
      <c r="EL241" s="41">
        <f>IF(BK241="","",IF(成就内容!BB$125&lt;&gt;"",MAX(ROUNDUP(SMALL(BK$224:BK$273,$L241)/10000,0)*10000,0),0))</f>
        <v>32830000</v>
      </c>
      <c r="EM241" s="41">
        <f>IF(BL241="","",IF(成就内容!BC$125&lt;&gt;"",MAX(ROUNDUP(SMALL(BL$224:BL$273,$L241)/10000,0)*10000,0),0))</f>
        <v>0</v>
      </c>
      <c r="EN241" s="41">
        <f>IF(BM241="","",IF(成就内容!BD$125&lt;&gt;"",MAX(ROUNDUP(SMALL(BM$224:BM$273,$L241)/10000,0)*10000,0),0))</f>
        <v>0</v>
      </c>
      <c r="EO241" s="41">
        <f>IF(BN241="","",IF(成就内容!BE$125&lt;&gt;"",MAX(ROUNDUP(SMALL(BN$224:BN$273,$L241)/10000,0)*10000,0),0))</f>
        <v>0</v>
      </c>
      <c r="EP241" s="41">
        <f>IF(BO241="","",IF(成就内容!BF$125&lt;&gt;"",MAX(ROUNDUP(SMALL(BO$224:BO$273,$L241)/10000,0)*10000,0),0))</f>
        <v>0</v>
      </c>
      <c r="EQ241" s="41">
        <f>IF(BP241="","",IF(成就内容!BG$125&lt;&gt;"",MAX(ROUNDUP(SMALL(BP$224:BP$273,$L241)/10000,0)*10000,0),0))</f>
        <v>0</v>
      </c>
      <c r="ER241" s="41">
        <f>IF(BQ241="","",IF(成就内容!BH$125&lt;&gt;"",MAX(ROUNDUP(SMALL(BQ$224:BQ$273,$L241)/10000,0)*10000,0),0))</f>
        <v>32830000</v>
      </c>
      <c r="ES241" s="41" t="str">
        <f>IF(BR241="","",IF(成就内容!BI$125&lt;&gt;"",MAX(ROUNDUP(SMALL(BR$224:BR$273,$L241)/10000,0)*10000,0),0))</f>
        <v/>
      </c>
      <c r="ET241" s="41">
        <f>IF(BS241="","",IF(成就内容!BJ$125&lt;&gt;"",MAX(ROUNDUP(SMALL(BS$224:BS$273,$L241)/10000,0)*10000,0),0))</f>
        <v>20000</v>
      </c>
      <c r="EU241" s="41">
        <f>IF(BT241="","",IF(成就内容!BK$125&lt;&gt;"",MAX(ROUNDUP(SMALL(BT$224:BT$273,$L241)/10000,0)*10000,0),0))</f>
        <v>0</v>
      </c>
      <c r="EV241" s="41">
        <f>IF(BU241="","",IF(成就内容!BL$125&lt;&gt;"",MAX(ROUNDUP(SMALL(BU$224:BU$273,$L241)/10000,0)*10000,0),0))</f>
        <v>0</v>
      </c>
      <c r="EW241" s="41">
        <f>IF(BV241="","",IF(成就内容!BM$125&lt;&gt;"",MAX(ROUNDUP(SMALL(BV$224:BV$273,$L241)/10000,0)*10000,0),0))</f>
        <v>0</v>
      </c>
      <c r="EX241" s="41">
        <f>IF(BW241="","",IF(成就内容!BN$125&lt;&gt;"",MAX(ROUNDUP(SMALL(BW$224:BW$273,$L241)/10000,0)*10000,0),0))</f>
        <v>0</v>
      </c>
      <c r="EY241" s="41">
        <f>IF(BX241="","",IF(成就内容!BO$125&lt;&gt;"",MAX(ROUNDUP(SMALL(BX$224:BX$273,$L241)/10000,0)*10000,0),0))</f>
        <v>0</v>
      </c>
      <c r="EZ241" s="41">
        <f>IF(BY241="","",IF(成就内容!BP$125&lt;&gt;"",MAX(ROUNDUP(SMALL(BY$224:BY$273,$L241)/10000,0)*10000,0),0))</f>
        <v>0</v>
      </c>
      <c r="FA241" s="41">
        <f>IF(BZ241="","",IF(成就内容!BQ$125&lt;&gt;"",MAX(ROUNDUP(SMALL(BZ$224:BZ$273,$L241)/10000,0)*10000,0),0))</f>
        <v>0</v>
      </c>
      <c r="FB241" s="41" t="str">
        <f>IF(CA241="","",IF(成就内容!BR$125&lt;&gt;"",MAX(ROUNDUP(SMALL(CA$224:CA$273,$L241)/10000,0)*10000,0),0))</f>
        <v/>
      </c>
      <c r="FC241" s="41">
        <f>IF(CB241="","",IF(成就内容!BS$125&lt;&gt;"",MAX(ROUNDUP(SMALL(CB$224:CB$273,$L241)/10000,0)*10000,0),0))</f>
        <v>0</v>
      </c>
      <c r="FD241" s="41">
        <f>IF(CC241="","",IF(成就内容!BT$125&lt;&gt;"",MAX(ROUNDUP(SMALL(CC$224:CC$273,$L241)/10000,0)*10000,0),0))</f>
        <v>0</v>
      </c>
      <c r="FE241" s="41">
        <f>IF(CD241="","",IF(成就内容!BU$125&lt;&gt;"",MAX(ROUNDUP(SMALL(CD$224:CD$273,$L241)/10000,0)*10000,0),0))</f>
        <v>0</v>
      </c>
      <c r="FF241" s="41" t="str">
        <f>IF(CE241="","",IF(成就内容!BV$125&lt;&gt;"",MAX(ROUNDUP(SMALL(CE$224:CE$273,$L241)/10000,0)*10000,0),0))</f>
        <v/>
      </c>
      <c r="FG241" s="41">
        <f>IF(CF241="","",IF(成就内容!BW$125&lt;&gt;"",MAX(ROUNDUP(SMALL(CF$224:CF$273,$L241)/10000,0)*10000,0),0))</f>
        <v>0</v>
      </c>
      <c r="FH241" s="41">
        <f>IF(CG241="","",IF(成就内容!BX$125&lt;&gt;"",MAX(ROUNDUP(SMALL(CG$224:CG$273,$L241)/10000,0)*10000,0),0))</f>
        <v>2160000</v>
      </c>
      <c r="FI241" s="41">
        <f>IF(CH241="","",IF(成就内容!BY$125&lt;&gt;"",MAX(ROUNDUP(SMALL(CH$224:CH$273,$L241)/10000,0)*10000,0),0))</f>
        <v>0</v>
      </c>
      <c r="FJ241" s="41">
        <f>IF(CI241="","",IF(成就内容!BZ$125&lt;&gt;"",MAX(ROUNDUP(SMALL(CI$224:CI$273,$L241)/10000,0)*10000,0),0))</f>
        <v>0</v>
      </c>
    </row>
    <row r="242" spans="10:166" x14ac:dyDescent="0.15">
      <c r="L242" s="25">
        <v>19</v>
      </c>
      <c r="M242" s="41">
        <f>IF(成就内容!D25="","",INDEX($G$4:$G$178*成就内容!D$125/SUM(成就内容!$D$125:$BZ$125),成就内容!D81,1)-SUM(M$224:M241))</f>
        <v>0</v>
      </c>
      <c r="N242" s="41" t="str">
        <f>IF(成就内容!E25="","",INDEX($G$4:$G$178*成就内容!E$125/SUM(成就内容!$D$125:$BZ$125),成就内容!E81,1)-SUM(N$224:N241))</f>
        <v/>
      </c>
      <c r="O242" s="41">
        <f>IF(成就内容!F25="","",INDEX($G$4:$G$178*成就内容!F$125/SUM(成就内容!$D$125:$BZ$125),成就内容!F81,1)-SUM(O$224:O241))</f>
        <v>6615384.6153846225</v>
      </c>
      <c r="P242" s="41" t="str">
        <f>IF(成就内容!G25="","",INDEX($G$4:$G$178*成就内容!G$125/SUM(成就内容!$D$125:$BZ$125),成就内容!G81,1)-SUM(P$224:P241))</f>
        <v/>
      </c>
      <c r="Q242" s="41">
        <f>IF(成就内容!H25="","",INDEX($G$4:$G$178*成就内容!H$125/SUM(成就内容!$D$125:$BZ$125),成就内容!H81,1)-SUM(Q$224:Q241))</f>
        <v>0</v>
      </c>
      <c r="R242" s="41">
        <f>IF(成就内容!I25="","",INDEX($G$4:$G$178*成就内容!I$125/SUM(成就内容!$D$125:$BZ$125),成就内容!I81,1)-SUM(R$224:R241))</f>
        <v>0</v>
      </c>
      <c r="S242" s="41">
        <f>IF(成就内容!J25="","",INDEX($G$4:$G$178*成就内容!J$125/SUM(成就内容!$D$125:$BZ$125),成就内容!J81,1)-SUM(S$224:S241))</f>
        <v>0</v>
      </c>
      <c r="T242" s="41">
        <f>IF(成就内容!K25="","",INDEX($G$4:$G$178*成就内容!K$125/SUM(成就内容!$D$125:$BZ$125),成就内容!K81,1)-SUM(T$224:T241))</f>
        <v>0</v>
      </c>
      <c r="U242" s="41">
        <f>IF(成就内容!L25="","",INDEX($G$4:$G$178*成就内容!L$125/SUM(成就内容!$D$125:$BZ$125),成就内容!L81,1)-SUM(U$224:U241))</f>
        <v>0</v>
      </c>
      <c r="V242" s="41">
        <f>IF(成就内容!M25="","",INDEX($G$4:$G$178*成就内容!M$125/SUM(成就内容!$D$125:$BZ$125),成就内容!M81,1)-SUM(V$224:V241))</f>
        <v>0</v>
      </c>
      <c r="W242" s="41">
        <f>IF(成就内容!N25="","",INDEX($G$4:$G$178*成就内容!N$125/SUM(成就内容!$D$125:$BZ$125),成就内容!N81,1)-SUM(W$224:W241))</f>
        <v>32820512.820512831</v>
      </c>
      <c r="X242" s="41">
        <f>IF(成就内容!O25="","",INDEX($G$4:$G$178*成就内容!O$125/SUM(成就内容!$D$125:$BZ$125),成就内容!O81,1)-SUM(X$224:X241))</f>
        <v>0</v>
      </c>
      <c r="Y242" s="41" t="str">
        <f>IF(成就内容!P25="","",INDEX($G$4:$G$178*成就内容!P$125/SUM(成就内容!$D$125:$BZ$125),成就内容!P81,1)-SUM(Y$224:Y241))</f>
        <v/>
      </c>
      <c r="Z242" s="41">
        <f>IF(成就内容!Q25="","",INDEX($G$4:$G$178*成就内容!Q$125/SUM(成就内容!$D$125:$BZ$125),成就内容!Q81,1)-SUM(Z$224:Z241))</f>
        <v>0</v>
      </c>
      <c r="AA242" s="41">
        <f>IF(成就内容!R25="","",INDEX($G$4:$G$178*成就内容!R$125/SUM(成就内容!$D$125:$BZ$125),成就内容!R81,1)-SUM(AA$224:AA241))</f>
        <v>0</v>
      </c>
      <c r="AB242" s="41">
        <f>IF(成就内容!S25="","",INDEX($G$4:$G$178*成就内容!S$125/SUM(成就内容!$D$125:$BZ$125),成就内容!S81,1)-SUM(AB$224:AB241))</f>
        <v>0</v>
      </c>
      <c r="AC242" s="41">
        <f>IF(成就内容!T25="","",INDEX($G$4:$G$178*成就内容!T$125/SUM(成就内容!$D$125:$BZ$125),成就内容!T81,1)-SUM(AC$224:AC241))</f>
        <v>0</v>
      </c>
      <c r="AD242" s="41">
        <f>IF(成就内容!U25="","",INDEX($G$4:$G$178*成就内容!U$125/SUM(成就内容!$D$125:$BZ$125),成就内容!U81,1)-SUM(AD$224:AD241))</f>
        <v>0</v>
      </c>
      <c r="AE242" s="41">
        <f>IF(成就内容!V25="","",INDEX($G$4:$G$178*成就内容!V$125/SUM(成就内容!$D$125:$BZ$125),成就内容!V81,1)-SUM(AE$224:AE241))</f>
        <v>0</v>
      </c>
      <c r="AF242" s="41">
        <f>IF(成就内容!W25="","",INDEX($G$4:$G$178*成就内容!W$125/SUM(成就内容!$D$125:$BZ$125),成就内容!W81,1)-SUM(AF$224:AF241))</f>
        <v>32820512.820512831</v>
      </c>
      <c r="AG242" s="41">
        <f>IF(成就内容!X25="","",INDEX($G$4:$G$178*成就内容!X$125/SUM(成就内容!$D$125:$BZ$125),成就内容!X81,1)-SUM(AG$224:AG241))</f>
        <v>0</v>
      </c>
      <c r="AH242" s="41">
        <f>IF(成就内容!Y25="","",INDEX($G$4:$G$178*成就内容!Y$125/SUM(成就内容!$D$125:$BZ$125),成就内容!Y81,1)-SUM(AH$224:AH241))</f>
        <v>0</v>
      </c>
      <c r="AI242" s="41" t="str">
        <f>IF(成就内容!Z25="","",INDEX($G$4:$G$178*成就内容!Z$125/SUM(成就内容!$D$125:$BZ$125),成就内容!Z81,1)-SUM(AI$224:AI241))</f>
        <v/>
      </c>
      <c r="AJ242" s="41" t="str">
        <f>IF(成就内容!AA25="","",INDEX($G$4:$G$178*成就内容!AA$125/SUM(成就内容!$D$125:$BZ$125),成就内容!AA81,1)-SUM(AJ$224:AJ241))</f>
        <v/>
      </c>
      <c r="AK242" s="41" t="str">
        <f>IF(成就内容!AB25="","",INDEX($G$4:$G$178*成就内容!AB$125/SUM(成就内容!$D$125:$BZ$125),成就内容!AB81,1)-SUM(AK$224:AK241))</f>
        <v/>
      </c>
      <c r="AL242" s="41">
        <f>IF(成就内容!AC25="","",INDEX($G$4:$G$178*成就内容!AC$125/SUM(成就内容!$D$125:$BZ$125),成就内容!AC81,1)-SUM(AL$224:AL241))</f>
        <v>0</v>
      </c>
      <c r="AM242" s="41">
        <f>IF(成就内容!AD25="","",INDEX($G$4:$G$178*成就内容!AD$125/SUM(成就内容!$D$125:$BZ$125),成就内容!AD81,1)-SUM(AM$224:AM241))</f>
        <v>0</v>
      </c>
      <c r="AN242" s="41">
        <f>IF(成就内容!AE25="","",INDEX($G$4:$G$178*成就内容!AE$125/SUM(成就内容!$D$125:$BZ$125),成就内容!AE81,1)-SUM(AN$224:AN241))</f>
        <v>0</v>
      </c>
      <c r="AO242" s="41">
        <f>IF(成就内容!AF25="","",INDEX($G$4:$G$178*成就内容!AF$125/SUM(成就内容!$D$125:$BZ$125),成就内容!AF81,1)-SUM(AO$224:AO241))</f>
        <v>0</v>
      </c>
      <c r="AP242" s="41">
        <f>IF(成就内容!AG25="","",INDEX($G$4:$G$178*成就内容!AG$125/SUM(成就内容!$D$125:$BZ$125),成就内容!AG81,1)-SUM(AP$224:AP241))</f>
        <v>0</v>
      </c>
      <c r="AQ242" s="41">
        <f>IF(成就内容!AH25="","",INDEX($G$4:$G$178*成就内容!AH$125/SUM(成就内容!$D$125:$BZ$125),成就内容!AH81,1)-SUM(AQ$224:AQ241))</f>
        <v>0</v>
      </c>
      <c r="AR242" s="41">
        <f>IF(成就内容!AI25="","",INDEX($G$4:$G$178*成就内容!AI$125/SUM(成就内容!$D$125:$BZ$125),成就内容!AI81,1)-SUM(AR$224:AR241))</f>
        <v>0</v>
      </c>
      <c r="AS242" s="41">
        <f>IF(成就内容!AJ25="","",INDEX($G$4:$G$178*成就内容!AJ$125/SUM(成就内容!$D$125:$BZ$125),成就内容!AJ81,1)-SUM(AS$224:AS241))</f>
        <v>0</v>
      </c>
      <c r="AT242" s="41" t="str">
        <f>IF(成就内容!AK25="","",INDEX($G$4:$G$178*成就内容!AK$125/SUM(成就内容!$D$125:$BZ$125),成就内容!AK81,1)-SUM(AT$224:AT241))</f>
        <v/>
      </c>
      <c r="AU242" s="41" t="str">
        <f>IF(成就内容!AL25="","",INDEX($G$4:$G$178*成就内容!AL$125/SUM(成就内容!$D$125:$BZ$125),成就内容!AL81,1)-SUM(AU$224:AU241))</f>
        <v/>
      </c>
      <c r="AV242" s="41">
        <f>IF(成就内容!AM25="","",INDEX($G$4:$G$178*成就内容!AM$125/SUM(成就内容!$D$125:$BZ$125),成就内容!AM81,1)-SUM(AV$224:AV241))</f>
        <v>0</v>
      </c>
      <c r="AW242" s="41">
        <f>IF(成就内容!AN25="","",INDEX($G$4:$G$178*成就内容!AN$125/SUM(成就内容!$D$125:$BZ$125),成就内容!AN81,1)-SUM(AW$224:AW241))</f>
        <v>0</v>
      </c>
      <c r="AX242" s="41">
        <f>IF(成就内容!AO25="","",INDEX($G$4:$G$178*成就内容!AO$125/SUM(成就内容!$D$125:$BZ$125),成就内容!AO81,1)-SUM(AX$224:AX241))</f>
        <v>0</v>
      </c>
      <c r="AY242" s="41">
        <f>IF(成就内容!AP25="","",INDEX($G$4:$G$178*成就内容!AP$125/SUM(成就内容!$D$125:$BZ$125),成就内容!AP81,1)-SUM(AY$224:AY241))</f>
        <v>0</v>
      </c>
      <c r="AZ242" s="41">
        <f>IF(成就内容!AQ25="","",INDEX($G$4:$G$178*成就内容!AQ$125/SUM(成就内容!$D$125:$BZ$125),成就内容!AQ81,1)-SUM(AZ$224:AZ241))</f>
        <v>0</v>
      </c>
      <c r="BA242" s="41">
        <f>IF(成就内容!AR25="","",INDEX($G$4:$G$178*成就内容!AR$125/SUM(成就内容!$D$125:$BZ$125),成就内容!AR81,1)-SUM(BA$224:BA241))</f>
        <v>0</v>
      </c>
      <c r="BB242" s="41">
        <f>IF(成就内容!AS25="","",INDEX($G$4:$G$178*成就内容!AS$125/SUM(成就内容!$D$125:$BZ$125),成就内容!AS81,1)-SUM(BB$224:BB241))</f>
        <v>0</v>
      </c>
      <c r="BC242" s="41">
        <f>IF(成就内容!AT25="","",INDEX($G$4:$G$178*成就内容!AT$125/SUM(成就内容!$D$125:$BZ$125),成就内容!AT81,1)-SUM(BC$224:BC241))</f>
        <v>0</v>
      </c>
      <c r="BD242" s="41">
        <f>IF(成就内容!AU25="","",INDEX($G$4:$G$178*成就内容!AU$125/SUM(成就内容!$D$125:$BZ$125),成就内容!AU81,1)-SUM(BD$224:BD241))</f>
        <v>0</v>
      </c>
      <c r="BE242" s="41">
        <f>IF(成就内容!AV25="","",INDEX($G$4:$G$178*成就内容!AV$125/SUM(成就内容!$D$125:$BZ$125),成就内容!AV81,1)-SUM(BE$224:BE241))</f>
        <v>41025641.025641024</v>
      </c>
      <c r="BF242" s="41">
        <f>IF(成就内容!AW25="","",INDEX($G$4:$G$178*成就内容!AW$125/SUM(成就内容!$D$125:$BZ$125),成就内容!AW81,1)-SUM(BF$224:BF241))</f>
        <v>0</v>
      </c>
      <c r="BG242" s="41">
        <f>IF(成就内容!AX25="","",INDEX($G$4:$G$178*成就内容!AX$125/SUM(成就内容!$D$125:$BZ$125),成就内容!AX81,1)-SUM(BG$224:BG241))</f>
        <v>0</v>
      </c>
      <c r="BH242" s="41">
        <f>IF(成就内容!AY25="","",INDEX($G$4:$G$178*成就内容!AY$125/SUM(成就内容!$D$125:$BZ$125),成就内容!AY81,1)-SUM(BH$224:BH241))</f>
        <v>0</v>
      </c>
      <c r="BI242" s="41">
        <f>IF(成就内容!AZ25="","",INDEX($G$4:$G$178*成就内容!AZ$125/SUM(成就内容!$D$125:$BZ$125),成就内容!AZ81,1)-SUM(BI$224:BI241))</f>
        <v>0</v>
      </c>
      <c r="BJ242" s="41">
        <f>IF(成就内容!BA25="","",INDEX($G$4:$G$178*成就内容!BA$125/SUM(成就内容!$D$125:$BZ$125),成就内容!BA81,1)-SUM(BJ$224:BJ241))</f>
        <v>0</v>
      </c>
      <c r="BK242" s="41">
        <f>IF(成就内容!BB25="","",INDEX($G$4:$G$178*成就内容!BB$125/SUM(成就内容!$D$125:$BZ$125),成就内容!BB81,1)-SUM(BK$224:BK241))</f>
        <v>32820512.820512831</v>
      </c>
      <c r="BL242" s="41">
        <f>IF(成就内容!BC25="","",INDEX($G$4:$G$178*成就内容!BC$125/SUM(成就内容!$D$125:$BZ$125),成就内容!BC81,1)-SUM(BL$224:BL241))</f>
        <v>0</v>
      </c>
      <c r="BM242" s="41">
        <f>IF(成就内容!BD25="","",INDEX($G$4:$G$178*成就内容!BD$125/SUM(成就内容!$D$125:$BZ$125),成就内容!BD81,1)-SUM(BM$224:BM241))</f>
        <v>0</v>
      </c>
      <c r="BN242" s="41">
        <f>IF(成就内容!BE25="","",INDEX($G$4:$G$178*成就内容!BE$125/SUM(成就内容!$D$125:$BZ$125),成就内容!BE81,1)-SUM(BN$224:BN241))</f>
        <v>0</v>
      </c>
      <c r="BO242" s="41">
        <f>IF(成就内容!BF25="","",INDEX($G$4:$G$178*成就内容!BF$125/SUM(成就内容!$D$125:$BZ$125),成就内容!BF81,1)-SUM(BO$224:BO241))</f>
        <v>0</v>
      </c>
      <c r="BP242" s="41">
        <f>IF(成就内容!BG25="","",INDEX($G$4:$G$178*成就内容!BG$125/SUM(成就内容!$D$125:$BZ$125),成就内容!BG81,1)-SUM(BP$224:BP241))</f>
        <v>0</v>
      </c>
      <c r="BQ242" s="41">
        <f>IF(成就内容!BH25="","",INDEX($G$4:$G$178*成就内容!BH$125/SUM(成就内容!$D$125:$BZ$125),成就内容!BH81,1)-SUM(BQ$224:BQ241))</f>
        <v>32820512.820512831</v>
      </c>
      <c r="BR242" s="41" t="str">
        <f>IF(成就内容!BI25="","",INDEX($G$4:$G$178*成就内容!BI$125/SUM(成就内容!$D$125:$BZ$125),成就内容!BI81,1)-SUM(BR$224:BR241))</f>
        <v/>
      </c>
      <c r="BS242" s="41">
        <f>IF(成就内容!BJ25="","",INDEX($G$4:$G$178*成就内容!BJ$125/SUM(成就内容!$D$125:$BZ$125),成就内容!BJ81,1)-SUM(BS$224:BS241))</f>
        <v>238051.28205128203</v>
      </c>
      <c r="BT242" s="41">
        <f>IF(成就内容!BK25="","",INDEX($G$4:$G$178*成就内容!BK$125/SUM(成就内容!$D$125:$BZ$125),成就内容!BK81,1)-SUM(BT$224:BT241))</f>
        <v>0</v>
      </c>
      <c r="BU242" s="41">
        <f>IF(成就内容!BL25="","",INDEX($G$4:$G$178*成就内容!BL$125/SUM(成就内容!$D$125:$BZ$125),成就内容!BL81,1)-SUM(BU$224:BU241))</f>
        <v>0</v>
      </c>
      <c r="BV242" s="41">
        <f>IF(成就内容!BM25="","",INDEX($G$4:$G$178*成就内容!BM$125/SUM(成就内容!$D$125:$BZ$125),成就内容!BM81,1)-SUM(BV$224:BV241))</f>
        <v>16820.51282051282</v>
      </c>
      <c r="BW242" s="41">
        <f>IF(成就内容!BN25="","",INDEX($G$4:$G$178*成就内容!BN$125/SUM(成就内容!$D$125:$BZ$125),成就内容!BN81,1)-SUM(BW$224:BW241))</f>
        <v>0</v>
      </c>
      <c r="BX242" s="41">
        <f>IF(成就内容!BO25="","",INDEX($G$4:$G$178*成就内容!BO$125/SUM(成就内容!$D$125:$BZ$125),成就内容!BO81,1)-SUM(BX$224:BX241))</f>
        <v>0</v>
      </c>
      <c r="BY242" s="41">
        <f>IF(成就内容!BP25="","",INDEX($G$4:$G$178*成就内容!BP$125/SUM(成就内容!$D$125:$BZ$125),成就内容!BP81,1)-SUM(BY$224:BY241))</f>
        <v>0</v>
      </c>
      <c r="BZ242" s="41">
        <f>IF(成就内容!BQ25="","",INDEX($G$4:$G$178*成就内容!BQ$125/SUM(成就内容!$D$125:$BZ$125),成就内容!BQ81,1)-SUM(BZ$224:BZ241))</f>
        <v>0</v>
      </c>
      <c r="CA242" s="41" t="str">
        <f>IF(成就内容!BR25="","",INDEX($G$4:$G$178*成就内容!BR$125/SUM(成就内容!$D$125:$BZ$125),成就内容!BR81,1)-SUM(CA$224:CA241))</f>
        <v/>
      </c>
      <c r="CB242" s="41" t="str">
        <f>IF(成就内容!BS25="","",INDEX($G$4:$G$178*成就内容!BS$125/SUM(成就内容!$D$125:$BZ$125),成就内容!BS81,1)-SUM(CB$224:CB241))</f>
        <v/>
      </c>
      <c r="CC242" s="41">
        <f>IF(成就内容!BT25="","",INDEX($G$4:$G$178*成就内容!BT$125/SUM(成就内容!$D$125:$BZ$125),成就内容!BT81,1)-SUM(CC$224:CC241))</f>
        <v>0</v>
      </c>
      <c r="CD242" s="41">
        <f>IF(成就内容!BU25="","",INDEX($G$4:$G$178*成就内容!BU$125/SUM(成就内容!$D$125:$BZ$125),成就内容!BU81,1)-SUM(CD$224:CD241))</f>
        <v>0</v>
      </c>
      <c r="CE242" s="41" t="str">
        <f>IF(成就内容!BV25="","",INDEX($G$4:$G$178*成就内容!BV$125/SUM(成就内容!$D$125:$BZ$125),成就内容!BV81,1)-SUM(CE$224:CE241))</f>
        <v/>
      </c>
      <c r="CF242" s="41">
        <f>IF(成就内容!BW25="","",INDEX($G$4:$G$178*成就内容!BW$125/SUM(成就内容!$D$125:$BZ$125),成就内容!BW81,1)-SUM(CF$224:CF241))</f>
        <v>0</v>
      </c>
      <c r="CG242" s="41">
        <f>IF(成就内容!BX25="","",INDEX($G$4:$G$178*成就内容!BX$125/SUM(成就内容!$D$125:$BZ$125),成就内容!BX81,1)-SUM(CG$224:CG241))</f>
        <v>2153846.1538461549</v>
      </c>
      <c r="CH242" s="41">
        <f>IF(成就内容!BY25="","",INDEX($G$4:$G$178*成就内容!BY$125/SUM(成就内容!$D$125:$BZ$125),成就内容!BY81,1)-SUM(CH$224:CH241))</f>
        <v>0</v>
      </c>
      <c r="CI242" s="41">
        <f>IF(成就内容!BZ25="","",INDEX($G$4:$G$178*成就内容!BZ$125/SUM(成就内容!$D$125:$BZ$125),成就内容!BZ81,1)-SUM(CI$224:CI241))</f>
        <v>0</v>
      </c>
      <c r="CM242" s="43">
        <v>19</v>
      </c>
      <c r="CN242" s="41">
        <f>IF(M242="","",IF(成就内容!D$125&lt;&gt;"",MAX(ROUNDUP(SMALL(M$224:M$273,$L242)/10000,0)*10000,0),0))</f>
        <v>0</v>
      </c>
      <c r="CO242" s="41" t="str">
        <f>IF(N242="","",IF(成就内容!E$125&lt;&gt;"",MAX(ROUNDUP(SMALL(N$224:N$273,$L242)/10000,0)*10000,0),0))</f>
        <v/>
      </c>
      <c r="CP242" s="41">
        <f>IF(O242="","",IF(成就内容!F$125&lt;&gt;"",MAX(ROUNDUP(SMALL(O$224:O$273,$L242)/10000,0)*10000,0),0))</f>
        <v>6620000</v>
      </c>
      <c r="CQ242" s="41" t="str">
        <f>IF(P242="","",IF(成就内容!G$125&lt;&gt;"",MAX(ROUNDUP(SMALL(P$224:P$273,$L242)/10000,0)*10000,0),0))</f>
        <v/>
      </c>
      <c r="CR242" s="41">
        <f>IF(Q242="","",IF(成就内容!H$125&lt;&gt;"",MAX(ROUNDUP(SMALL(Q$224:Q$273,$L242)/10000,0)*10000,0),0))</f>
        <v>0</v>
      </c>
      <c r="CS242" s="41">
        <f>IF(R242="","",IF(成就内容!I$125&lt;&gt;"",MAX(ROUNDUP(SMALL(R$224:R$273,$L242)/10000,0)*10000,0),0))</f>
        <v>0</v>
      </c>
      <c r="CT242" s="41">
        <f>IF(S242="","",IF(成就内容!J$125&lt;&gt;"",MAX(ROUNDUP(SMALL(S$224:S$273,$L242)/10000,0)*10000,0),0))</f>
        <v>0</v>
      </c>
      <c r="CU242" s="41">
        <f>IF(T242="","",IF(成就内容!K$125&lt;&gt;"",MAX(ROUNDUP(SMALL(T$224:T$273,$L242)/10000,0)*10000,0),0))</f>
        <v>0</v>
      </c>
      <c r="CV242" s="41">
        <f>IF(U242="","",IF(成就内容!L$125&lt;&gt;"",MAX(ROUNDUP(SMALL(U$224:U$273,$L242)/10000,0)*10000,0),0))</f>
        <v>0</v>
      </c>
      <c r="CW242" s="41">
        <f>IF(V242="","",IF(成就内容!M$125&lt;&gt;"",MAX(ROUNDUP(SMALL(V$224:V$273,$L242)/10000,0)*10000,0),0))</f>
        <v>0</v>
      </c>
      <c r="CX242" s="41">
        <f>IF(W242="","",IF(成就内容!N$125&lt;&gt;"",MAX(ROUNDUP(SMALL(W$224:W$273,$L242)/10000,0)*10000,0),0))</f>
        <v>32830000</v>
      </c>
      <c r="CY242" s="41">
        <f>IF(X242="","",IF(成就内容!O$125&lt;&gt;"",MAX(ROUNDUP(SMALL(X$224:X$273,$L242)/10000,0)*10000,0),0))</f>
        <v>0</v>
      </c>
      <c r="CZ242" s="41" t="str">
        <f>IF(Y242="","",IF(成就内容!P$125&lt;&gt;"",MAX(ROUNDUP(SMALL(Y$224:Y$273,$L242)/10000,0)*10000,0),0))</f>
        <v/>
      </c>
      <c r="DA242" s="41">
        <f>IF(Z242="","",IF(成就内容!Q$125&lt;&gt;"",MAX(ROUNDUP(SMALL(Z$224:Z$273,$L242)/10000,0)*10000,0),0))</f>
        <v>0</v>
      </c>
      <c r="DB242" s="41">
        <f>IF(AA242="","",IF(成就内容!R$125&lt;&gt;"",MAX(ROUNDUP(SMALL(AA$224:AA$273,$L242)/10000,0)*10000,0),0))</f>
        <v>0</v>
      </c>
      <c r="DC242" s="41">
        <f>IF(AB242="","",IF(成就内容!S$125&lt;&gt;"",MAX(ROUNDUP(SMALL(AB$224:AB$273,$L242)/10000,0)*10000,0),0))</f>
        <v>0</v>
      </c>
      <c r="DD242" s="41">
        <f>IF(AC242="","",IF(成就内容!T$125&lt;&gt;"",MAX(ROUNDUP(SMALL(AC$224:AC$273,$L242)/10000,0)*10000,0),0))</f>
        <v>0</v>
      </c>
      <c r="DE242" s="41">
        <f>IF(AD242="","",IF(成就内容!U$125&lt;&gt;"",MAX(ROUNDUP(SMALL(AD$224:AD$273,$L242)/10000,0)*10000,0),0))</f>
        <v>0</v>
      </c>
      <c r="DF242" s="41">
        <f>IF(AE242="","",IF(成就内容!V$125&lt;&gt;"",MAX(ROUNDUP(SMALL(AE$224:AE$273,$L242)/10000,0)*10000,0),0))</f>
        <v>0</v>
      </c>
      <c r="DG242" s="41">
        <f>IF(AF242="","",IF(成就内容!W$125&lt;&gt;"",MAX(ROUNDUP(SMALL(AF$224:AF$273,$L242)/10000,0)*10000,0),0))</f>
        <v>32830000</v>
      </c>
      <c r="DH242" s="41">
        <f>IF(AG242="","",IF(成就内容!X$125&lt;&gt;"",MAX(ROUNDUP(SMALL(AG$224:AG$273,$L242)/10000,0)*10000,0),0))</f>
        <v>0</v>
      </c>
      <c r="DI242" s="41">
        <f>IF(AH242="","",IF(成就内容!Y$125&lt;&gt;"",MAX(ROUNDUP(SMALL(AH$224:AH$273,$L242)/10000,0)*10000,0),0))</f>
        <v>0</v>
      </c>
      <c r="DJ242" s="41" t="str">
        <f>IF(AI242="","",IF(成就内容!Z$125&lt;&gt;"",MAX(ROUNDUP(SMALL(AI$224:AI$273,$L242)/10000,0)*10000,0),0))</f>
        <v/>
      </c>
      <c r="DK242" s="41" t="str">
        <f>IF(AJ242="","",IF(成就内容!AA$125&lt;&gt;"",MAX(ROUNDUP(SMALL(AJ$224:AJ$273,$L242)/10000,0)*10000,0),0))</f>
        <v/>
      </c>
      <c r="DL242" s="41" t="str">
        <f>IF(AK242="","",IF(成就内容!AB$125&lt;&gt;"",MAX(ROUNDUP(SMALL(AK$224:AK$273,$L242)/10000,0)*10000,0),0))</f>
        <v/>
      </c>
      <c r="DM242" s="41">
        <f>IF(AL242="","",IF(成就内容!AC$125&lt;&gt;"",MAX(ROUNDUP(SMALL(AL$224:AL$273,$L242)/10000,0)*10000,0),0))</f>
        <v>0</v>
      </c>
      <c r="DN242" s="41">
        <f>IF(AM242="","",IF(成就内容!AD$125&lt;&gt;"",MAX(ROUNDUP(SMALL(AM$224:AM$273,$L242)/10000,0)*10000,0),0))</f>
        <v>0</v>
      </c>
      <c r="DO242" s="41">
        <f>IF(AN242="","",IF(成就内容!AE$125&lt;&gt;"",MAX(ROUNDUP(SMALL(AN$224:AN$273,$L242)/10000,0)*10000,0),0))</f>
        <v>0</v>
      </c>
      <c r="DP242" s="41">
        <f>IF(AO242="","",IF(成就内容!AF$125&lt;&gt;"",MAX(ROUNDUP(SMALL(AO$224:AO$273,$L242)/10000,0)*10000,0),0))</f>
        <v>0</v>
      </c>
      <c r="DQ242" s="41">
        <f>IF(AP242="","",IF(成就内容!AG$125&lt;&gt;"",MAX(ROUNDUP(SMALL(AP$224:AP$273,$L242)/10000,0)*10000,0),0))</f>
        <v>0</v>
      </c>
      <c r="DR242" s="41">
        <f>IF(AQ242="","",IF(成就内容!AH$125&lt;&gt;"",MAX(ROUNDUP(SMALL(AQ$224:AQ$273,$L242)/10000,0)*10000,0),0))</f>
        <v>0</v>
      </c>
      <c r="DS242" s="41">
        <f>IF(AR242="","",IF(成就内容!AI$125&lt;&gt;"",MAX(ROUNDUP(SMALL(AR$224:AR$273,$L242)/10000,0)*10000,0),0))</f>
        <v>0</v>
      </c>
      <c r="DT242" s="41">
        <f>IF(AS242="","",IF(成就内容!AJ$125&lt;&gt;"",MAX(ROUNDUP(SMALL(AS$224:AS$273,$L242)/10000,0)*10000,0),0))</f>
        <v>0</v>
      </c>
      <c r="DU242" s="41" t="str">
        <f>IF(AT242="","",IF(成就内容!AK$125&lt;&gt;"",MAX(ROUNDUP(SMALL(AT$224:AT$273,$L242)/10000,0)*10000,0),0))</f>
        <v/>
      </c>
      <c r="DV242" s="41" t="str">
        <f>IF(AU242="","",IF(成就内容!AL$125&lt;&gt;"",MAX(ROUNDUP(SMALL(AU$224:AU$273,$L242)/10000,0)*10000,0),0))</f>
        <v/>
      </c>
      <c r="DW242" s="41">
        <f>IF(AV242="","",IF(成就内容!AM$125&lt;&gt;"",MAX(ROUNDUP(SMALL(AV$224:AV$273,$L242)/10000,0)*10000,0),0))</f>
        <v>0</v>
      </c>
      <c r="DX242" s="41">
        <f>IF(AW242="","",IF(成就内容!AN$125&lt;&gt;"",MAX(ROUNDUP(SMALL(AW$224:AW$273,$L242)/10000,0)*10000,0),0))</f>
        <v>0</v>
      </c>
      <c r="DY242" s="41">
        <f>IF(AX242="","",IF(成就内容!AO$125&lt;&gt;"",MAX(ROUNDUP(SMALL(AX$224:AX$273,$L242)/10000,0)*10000,0),0))</f>
        <v>0</v>
      </c>
      <c r="DZ242" s="41">
        <f>IF(AY242="","",IF(成就内容!AP$125&lt;&gt;"",MAX(ROUNDUP(SMALL(AY$224:AY$273,$L242)/10000,0)*10000,0),0))</f>
        <v>0</v>
      </c>
      <c r="EA242" s="41">
        <f>IF(AZ242="","",IF(成就内容!AQ$125&lt;&gt;"",MAX(ROUNDUP(SMALL(AZ$224:AZ$273,$L242)/10000,0)*10000,0),0))</f>
        <v>0</v>
      </c>
      <c r="EB242" s="41">
        <f>IF(BA242="","",IF(成就内容!AR$125&lt;&gt;"",MAX(ROUNDUP(SMALL(BA$224:BA$273,$L242)/10000,0)*10000,0),0))</f>
        <v>0</v>
      </c>
      <c r="EC242" s="41">
        <f>IF(BB242="","",IF(成就内容!AS$125&lt;&gt;"",MAX(ROUNDUP(SMALL(BB$224:BB$273,$L242)/10000,0)*10000,0),0))</f>
        <v>0</v>
      </c>
      <c r="ED242" s="41">
        <f>IF(BC242="","",IF(成就内容!AT$125&lt;&gt;"",MAX(ROUNDUP(SMALL(BC$224:BC$273,$L242)/10000,0)*10000,0),0))</f>
        <v>0</v>
      </c>
      <c r="EE242" s="41">
        <f>IF(BD242="","",IF(成就内容!AU$125&lt;&gt;"",MAX(ROUNDUP(SMALL(BD$224:BD$273,$L242)/10000,0)*10000,0),0))</f>
        <v>0</v>
      </c>
      <c r="EF242" s="41">
        <f>IF(BE242="","",IF(成就内容!AV$125&lt;&gt;"",MAX(ROUNDUP(SMALL(BE$224:BE$273,$L242)/10000,0)*10000,0),0))</f>
        <v>41030000</v>
      </c>
      <c r="EG242" s="41">
        <f>IF(BF242="","",IF(成就内容!AW$125&lt;&gt;"",MAX(ROUNDUP(SMALL(BF$224:BF$273,$L242)/10000,0)*10000,0),0))</f>
        <v>0</v>
      </c>
      <c r="EH242" s="41">
        <f>IF(BG242="","",IF(成就内容!AX$125&lt;&gt;"",MAX(ROUNDUP(SMALL(BG$224:BG$273,$L242)/10000,0)*10000,0),0))</f>
        <v>0</v>
      </c>
      <c r="EI242" s="41">
        <f>IF(BH242="","",IF(成就内容!AY$125&lt;&gt;"",MAX(ROUNDUP(SMALL(BH$224:BH$273,$L242)/10000,0)*10000,0),0))</f>
        <v>0</v>
      </c>
      <c r="EJ242" s="41">
        <f>IF(BI242="","",IF(成就内容!AZ$125&lt;&gt;"",MAX(ROUNDUP(SMALL(BI$224:BI$273,$L242)/10000,0)*10000,0),0))</f>
        <v>0</v>
      </c>
      <c r="EK242" s="41">
        <f>IF(BJ242="","",IF(成就内容!BA$125&lt;&gt;"",MAX(ROUNDUP(SMALL(BJ$224:BJ$273,$L242)/10000,0)*10000,0),0))</f>
        <v>0</v>
      </c>
      <c r="EL242" s="41">
        <f>IF(BK242="","",IF(成就内容!BB$125&lt;&gt;"",MAX(ROUNDUP(SMALL(BK$224:BK$273,$L242)/10000,0)*10000,0),0))</f>
        <v>32830000</v>
      </c>
      <c r="EM242" s="41">
        <f>IF(BL242="","",IF(成就内容!BC$125&lt;&gt;"",MAX(ROUNDUP(SMALL(BL$224:BL$273,$L242)/10000,0)*10000,0),0))</f>
        <v>0</v>
      </c>
      <c r="EN242" s="41">
        <f>IF(BM242="","",IF(成就内容!BD$125&lt;&gt;"",MAX(ROUNDUP(SMALL(BM$224:BM$273,$L242)/10000,0)*10000,0),0))</f>
        <v>0</v>
      </c>
      <c r="EO242" s="41">
        <f>IF(BN242="","",IF(成就内容!BE$125&lt;&gt;"",MAX(ROUNDUP(SMALL(BN$224:BN$273,$L242)/10000,0)*10000,0),0))</f>
        <v>0</v>
      </c>
      <c r="EP242" s="41">
        <f>IF(BO242="","",IF(成就内容!BF$125&lt;&gt;"",MAX(ROUNDUP(SMALL(BO$224:BO$273,$L242)/10000,0)*10000,0),0))</f>
        <v>0</v>
      </c>
      <c r="EQ242" s="41">
        <f>IF(BP242="","",IF(成就内容!BG$125&lt;&gt;"",MAX(ROUNDUP(SMALL(BP$224:BP$273,$L242)/10000,0)*10000,0),0))</f>
        <v>0</v>
      </c>
      <c r="ER242" s="41">
        <f>IF(BQ242="","",IF(成就内容!BH$125&lt;&gt;"",MAX(ROUNDUP(SMALL(BQ$224:BQ$273,$L242)/10000,0)*10000,0),0))</f>
        <v>32830000</v>
      </c>
      <c r="ES242" s="41" t="str">
        <f>IF(BR242="","",IF(成就内容!BI$125&lt;&gt;"",MAX(ROUNDUP(SMALL(BR$224:BR$273,$L242)/10000,0)*10000,0),0))</f>
        <v/>
      </c>
      <c r="ET242" s="41">
        <f>IF(BS242="","",IF(成就内容!BJ$125&lt;&gt;"",MAX(ROUNDUP(SMALL(BS$224:BS$273,$L242)/10000,0)*10000,0),0))</f>
        <v>240000</v>
      </c>
      <c r="EU242" s="41">
        <f>IF(BT242="","",IF(成就内容!BK$125&lt;&gt;"",MAX(ROUNDUP(SMALL(BT$224:BT$273,$L242)/10000,0)*10000,0),0))</f>
        <v>0</v>
      </c>
      <c r="EV242" s="41">
        <f>IF(BU242="","",IF(成就内容!BL$125&lt;&gt;"",MAX(ROUNDUP(SMALL(BU$224:BU$273,$L242)/10000,0)*10000,0),0))</f>
        <v>0</v>
      </c>
      <c r="EW242" s="41">
        <f>IF(BV242="","",IF(成就内容!BM$125&lt;&gt;"",MAX(ROUNDUP(SMALL(BV$224:BV$273,$L242)/10000,0)*10000,0),0))</f>
        <v>20000</v>
      </c>
      <c r="EX242" s="41">
        <f>IF(BW242="","",IF(成就内容!BN$125&lt;&gt;"",MAX(ROUNDUP(SMALL(BW$224:BW$273,$L242)/10000,0)*10000,0),0))</f>
        <v>0</v>
      </c>
      <c r="EY242" s="41">
        <f>IF(BX242="","",IF(成就内容!BO$125&lt;&gt;"",MAX(ROUNDUP(SMALL(BX$224:BX$273,$L242)/10000,0)*10000,0),0))</f>
        <v>0</v>
      </c>
      <c r="EZ242" s="41">
        <f>IF(BY242="","",IF(成就内容!BP$125&lt;&gt;"",MAX(ROUNDUP(SMALL(BY$224:BY$273,$L242)/10000,0)*10000,0),0))</f>
        <v>0</v>
      </c>
      <c r="FA242" s="41">
        <f>IF(BZ242="","",IF(成就内容!BQ$125&lt;&gt;"",MAX(ROUNDUP(SMALL(BZ$224:BZ$273,$L242)/10000,0)*10000,0),0))</f>
        <v>0</v>
      </c>
      <c r="FB242" s="41" t="str">
        <f>IF(CA242="","",IF(成就内容!BR$125&lt;&gt;"",MAX(ROUNDUP(SMALL(CA$224:CA$273,$L242)/10000,0)*10000,0),0))</f>
        <v/>
      </c>
      <c r="FC242" s="41" t="str">
        <f>IF(CB242="","",IF(成就内容!BS$125&lt;&gt;"",MAX(ROUNDUP(SMALL(CB$224:CB$273,$L242)/10000,0)*10000,0),0))</f>
        <v/>
      </c>
      <c r="FD242" s="41">
        <f>IF(CC242="","",IF(成就内容!BT$125&lt;&gt;"",MAX(ROUNDUP(SMALL(CC$224:CC$273,$L242)/10000,0)*10000,0),0))</f>
        <v>0</v>
      </c>
      <c r="FE242" s="41">
        <f>IF(CD242="","",IF(成就内容!BU$125&lt;&gt;"",MAX(ROUNDUP(SMALL(CD$224:CD$273,$L242)/10000,0)*10000,0),0))</f>
        <v>0</v>
      </c>
      <c r="FF242" s="41" t="str">
        <f>IF(CE242="","",IF(成就内容!BV$125&lt;&gt;"",MAX(ROUNDUP(SMALL(CE$224:CE$273,$L242)/10000,0)*10000,0),0))</f>
        <v/>
      </c>
      <c r="FG242" s="41">
        <f>IF(CF242="","",IF(成就内容!BW$125&lt;&gt;"",MAX(ROUNDUP(SMALL(CF$224:CF$273,$L242)/10000,0)*10000,0),0))</f>
        <v>0</v>
      </c>
      <c r="FH242" s="41">
        <f>IF(CG242="","",IF(成就内容!BX$125&lt;&gt;"",MAX(ROUNDUP(SMALL(CG$224:CG$273,$L242)/10000,0)*10000,0),0))</f>
        <v>2160000</v>
      </c>
      <c r="FI242" s="41">
        <f>IF(CH242="","",IF(成就内容!BY$125&lt;&gt;"",MAX(ROUNDUP(SMALL(CH$224:CH$273,$L242)/10000,0)*10000,0),0))</f>
        <v>0</v>
      </c>
      <c r="FJ242" s="41">
        <f>IF(CI242="","",IF(成就内容!BZ$125&lt;&gt;"",MAX(ROUNDUP(SMALL(CI$224:CI$273,$L242)/10000,0)*10000,0),0))</f>
        <v>0</v>
      </c>
    </row>
    <row r="243" spans="10:166" x14ac:dyDescent="0.15">
      <c r="L243" s="25">
        <v>20</v>
      </c>
      <c r="M243" s="41">
        <f>IF(成就内容!D26="","",INDEX($G$4:$G$178*成就内容!D$125/SUM(成就内容!$D$125:$BZ$125),成就内容!D82,1)-SUM(M$224:M242))</f>
        <v>0</v>
      </c>
      <c r="N243" s="41" t="str">
        <f>IF(成就内容!E26="","",INDEX($G$4:$G$178*成就内容!E$125/SUM(成就内容!$D$125:$BZ$125),成就内容!E82,1)-SUM(N$224:N242))</f>
        <v/>
      </c>
      <c r="O243" s="41">
        <f>IF(成就内容!F26="","",INDEX($G$4:$G$178*成就内容!F$125/SUM(成就内容!$D$125:$BZ$125),成就内容!F82,1)-SUM(O$224:O242))</f>
        <v>11230769.230769241</v>
      </c>
      <c r="P243" s="41" t="str">
        <f>IF(成就内容!G26="","",INDEX($G$4:$G$178*成就内容!G$125/SUM(成就内容!$D$125:$BZ$125),成就内容!G82,1)-SUM(P$224:P242))</f>
        <v/>
      </c>
      <c r="Q243" s="41">
        <f>IF(成就内容!H26="","",INDEX($G$4:$G$178*成就内容!H$125/SUM(成就内容!$D$125:$BZ$125),成就内容!H82,1)-SUM(Q$224:Q242))</f>
        <v>0</v>
      </c>
      <c r="R243" s="41">
        <f>IF(成就内容!I26="","",INDEX($G$4:$G$178*成就内容!I$125/SUM(成就内容!$D$125:$BZ$125),成就内容!I82,1)-SUM(R$224:R242))</f>
        <v>0</v>
      </c>
      <c r="S243" s="41">
        <f>IF(成就内容!J26="","",INDEX($G$4:$G$178*成就内容!J$125/SUM(成就内容!$D$125:$BZ$125),成就内容!J82,1)-SUM(S$224:S242))</f>
        <v>0</v>
      </c>
      <c r="T243" s="41">
        <f>IF(成就内容!K26="","",INDEX($G$4:$G$178*成就内容!K$125/SUM(成就内容!$D$125:$BZ$125),成就内容!K82,1)-SUM(T$224:T242))</f>
        <v>0</v>
      </c>
      <c r="U243" s="41">
        <f>IF(成就内容!L26="","",INDEX($G$4:$G$178*成就内容!L$125/SUM(成就内容!$D$125:$BZ$125),成就内容!L82,1)-SUM(U$224:U242))</f>
        <v>0</v>
      </c>
      <c r="V243" s="41">
        <f>IF(成就内容!M26="","",INDEX($G$4:$G$178*成就内容!M$125/SUM(成就内容!$D$125:$BZ$125),成就内容!M82,1)-SUM(V$224:V242))</f>
        <v>0</v>
      </c>
      <c r="W243" s="41">
        <f>IF(成就内容!N26="","",INDEX($G$4:$G$178*成就内容!N$125/SUM(成就内容!$D$125:$BZ$125),成就内容!N82,1)-SUM(W$224:W242))</f>
        <v>32820512.820512831</v>
      </c>
      <c r="X243" s="41">
        <f>IF(成就内容!O26="","",INDEX($G$4:$G$178*成就内容!O$125/SUM(成就内容!$D$125:$BZ$125),成就内容!O82,1)-SUM(X$224:X242))</f>
        <v>0</v>
      </c>
      <c r="Y243" s="41" t="str">
        <f>IF(成就内容!P26="","",INDEX($G$4:$G$178*成就内容!P$125/SUM(成就内容!$D$125:$BZ$125),成就内容!P82,1)-SUM(Y$224:Y242))</f>
        <v/>
      </c>
      <c r="Z243" s="41">
        <f>IF(成就内容!Q26="","",INDEX($G$4:$G$178*成就内容!Q$125/SUM(成就内容!$D$125:$BZ$125),成就内容!Q82,1)-SUM(Z$224:Z242))</f>
        <v>0</v>
      </c>
      <c r="AA243" s="41">
        <f>IF(成就内容!R26="","",INDEX($G$4:$G$178*成就内容!R$125/SUM(成就内容!$D$125:$BZ$125),成就内容!R82,1)-SUM(AA$224:AA242))</f>
        <v>0</v>
      </c>
      <c r="AB243" s="41">
        <f>IF(成就内容!S26="","",INDEX($G$4:$G$178*成就内容!S$125/SUM(成就内容!$D$125:$BZ$125),成就内容!S82,1)-SUM(AB$224:AB242))</f>
        <v>0</v>
      </c>
      <c r="AC243" s="41">
        <f>IF(成就内容!T26="","",INDEX($G$4:$G$178*成就内容!T$125/SUM(成就内容!$D$125:$BZ$125),成就内容!T82,1)-SUM(AC$224:AC242))</f>
        <v>0</v>
      </c>
      <c r="AD243" s="41">
        <f>IF(成就内容!U26="","",INDEX($G$4:$G$178*成就内容!U$125/SUM(成就内容!$D$125:$BZ$125),成就内容!U82,1)-SUM(AD$224:AD242))</f>
        <v>0</v>
      </c>
      <c r="AE243" s="41">
        <f>IF(成就内容!V26="","",INDEX($G$4:$G$178*成就内容!V$125/SUM(成就内容!$D$125:$BZ$125),成就内容!V82,1)-SUM(AE$224:AE242))</f>
        <v>0</v>
      </c>
      <c r="AF243" s="41">
        <f>IF(成就内容!W26="","",INDEX($G$4:$G$178*成就内容!W$125/SUM(成就内容!$D$125:$BZ$125),成就内容!W82,1)-SUM(AF$224:AF242))</f>
        <v>32820512.820512831</v>
      </c>
      <c r="AG243" s="41">
        <f>IF(成就内容!X26="","",INDEX($G$4:$G$178*成就内容!X$125/SUM(成就内容!$D$125:$BZ$125),成就内容!X82,1)-SUM(AG$224:AG242))</f>
        <v>0</v>
      </c>
      <c r="AH243" s="41">
        <f>IF(成就内容!Y26="","",INDEX($G$4:$G$178*成就内容!Y$125/SUM(成就内容!$D$125:$BZ$125),成就内容!Y82,1)-SUM(AH$224:AH242))</f>
        <v>0</v>
      </c>
      <c r="AI243" s="41" t="str">
        <f>IF(成就内容!Z26="","",INDEX($G$4:$G$178*成就内容!Z$125/SUM(成就内容!$D$125:$BZ$125),成就内容!Z82,1)-SUM(AI$224:AI242))</f>
        <v/>
      </c>
      <c r="AJ243" s="41" t="str">
        <f>IF(成就内容!AA26="","",INDEX($G$4:$G$178*成就内容!AA$125/SUM(成就内容!$D$125:$BZ$125),成就内容!AA82,1)-SUM(AJ$224:AJ242))</f>
        <v/>
      </c>
      <c r="AK243" s="41" t="str">
        <f>IF(成就内容!AB26="","",INDEX($G$4:$G$178*成就内容!AB$125/SUM(成就内容!$D$125:$BZ$125),成就内容!AB82,1)-SUM(AK$224:AK242))</f>
        <v/>
      </c>
      <c r="AL243" s="41">
        <f>IF(成就内容!AC26="","",INDEX($G$4:$G$178*成就内容!AC$125/SUM(成就内容!$D$125:$BZ$125),成就内容!AC82,1)-SUM(AL$224:AL242))</f>
        <v>0</v>
      </c>
      <c r="AM243" s="41">
        <f>IF(成就内容!AD26="","",INDEX($G$4:$G$178*成就内容!AD$125/SUM(成就内容!$D$125:$BZ$125),成就内容!AD82,1)-SUM(AM$224:AM242))</f>
        <v>0</v>
      </c>
      <c r="AN243" s="41">
        <f>IF(成就内容!AE26="","",INDEX($G$4:$G$178*成就内容!AE$125/SUM(成就内容!$D$125:$BZ$125),成就内容!AE82,1)-SUM(AN$224:AN242))</f>
        <v>0</v>
      </c>
      <c r="AO243" s="41">
        <f>IF(成就内容!AF26="","",INDEX($G$4:$G$178*成就内容!AF$125/SUM(成就内容!$D$125:$BZ$125),成就内容!AF82,1)-SUM(AO$224:AO242))</f>
        <v>0</v>
      </c>
      <c r="AP243" s="41">
        <f>IF(成就内容!AG26="","",INDEX($G$4:$G$178*成就内容!AG$125/SUM(成就内容!$D$125:$BZ$125),成就内容!AG82,1)-SUM(AP$224:AP242))</f>
        <v>0</v>
      </c>
      <c r="AQ243" s="41">
        <f>IF(成就内容!AH26="","",INDEX($G$4:$G$178*成就内容!AH$125/SUM(成就内容!$D$125:$BZ$125),成就内容!AH82,1)-SUM(AQ$224:AQ242))</f>
        <v>0</v>
      </c>
      <c r="AR243" s="41">
        <f>IF(成就内容!AI26="","",INDEX($G$4:$G$178*成就内容!AI$125/SUM(成就内容!$D$125:$BZ$125),成就内容!AI82,1)-SUM(AR$224:AR242))</f>
        <v>0</v>
      </c>
      <c r="AS243" s="41">
        <f>IF(成就内容!AJ26="","",INDEX($G$4:$G$178*成就内容!AJ$125/SUM(成就内容!$D$125:$BZ$125),成就内容!AJ82,1)-SUM(AS$224:AS242))</f>
        <v>0</v>
      </c>
      <c r="AT243" s="41" t="str">
        <f>IF(成就内容!AK26="","",INDEX($G$4:$G$178*成就内容!AK$125/SUM(成就内容!$D$125:$BZ$125),成就内容!AK82,1)-SUM(AT$224:AT242))</f>
        <v/>
      </c>
      <c r="AU243" s="41" t="str">
        <f>IF(成就内容!AL26="","",INDEX($G$4:$G$178*成就内容!AL$125/SUM(成就内容!$D$125:$BZ$125),成就内容!AL82,1)-SUM(AU$224:AU242))</f>
        <v/>
      </c>
      <c r="AV243" s="41">
        <f>IF(成就内容!AM26="","",INDEX($G$4:$G$178*成就内容!AM$125/SUM(成就内容!$D$125:$BZ$125),成就内容!AM82,1)-SUM(AV$224:AV242))</f>
        <v>0</v>
      </c>
      <c r="AW243" s="41">
        <f>IF(成就内容!AN26="","",INDEX($G$4:$G$178*成就内容!AN$125/SUM(成就内容!$D$125:$BZ$125),成就内容!AN82,1)-SUM(AW$224:AW242))</f>
        <v>0</v>
      </c>
      <c r="AX243" s="41">
        <f>IF(成就内容!AO26="","",INDEX($G$4:$G$178*成就内容!AO$125/SUM(成就内容!$D$125:$BZ$125),成就内容!AO82,1)-SUM(AX$224:AX242))</f>
        <v>0</v>
      </c>
      <c r="AY243" s="41">
        <f>IF(成就内容!AP26="","",INDEX($G$4:$G$178*成就内容!AP$125/SUM(成就内容!$D$125:$BZ$125),成就内容!AP82,1)-SUM(AY$224:AY242))</f>
        <v>0</v>
      </c>
      <c r="AZ243" s="41">
        <f>IF(成就内容!AQ26="","",INDEX($G$4:$G$178*成就内容!AQ$125/SUM(成就内容!$D$125:$BZ$125),成就内容!AQ82,1)-SUM(AZ$224:AZ242))</f>
        <v>0</v>
      </c>
      <c r="BA243" s="41">
        <f>IF(成就内容!AR26="","",INDEX($G$4:$G$178*成就内容!AR$125/SUM(成就内容!$D$125:$BZ$125),成就内容!AR82,1)-SUM(BA$224:BA242))</f>
        <v>0</v>
      </c>
      <c r="BB243" s="41">
        <f>IF(成就内容!AS26="","",INDEX($G$4:$G$178*成就内容!AS$125/SUM(成就内容!$D$125:$BZ$125),成就内容!AS82,1)-SUM(BB$224:BB242))</f>
        <v>0</v>
      </c>
      <c r="BC243" s="41">
        <f>IF(成就内容!AT26="","",INDEX($G$4:$G$178*成就内容!AT$125/SUM(成就内容!$D$125:$BZ$125),成就内容!AT82,1)-SUM(BC$224:BC242))</f>
        <v>0</v>
      </c>
      <c r="BD243" s="41">
        <f>IF(成就内容!AU26="","",INDEX($G$4:$G$178*成就内容!AU$125/SUM(成就内容!$D$125:$BZ$125),成就内容!AU82,1)-SUM(BD$224:BD242))</f>
        <v>0</v>
      </c>
      <c r="BE243" s="41">
        <f>IF(成就内容!AV26="","",INDEX($G$4:$G$178*成就内容!AV$125/SUM(成就内容!$D$125:$BZ$125),成就内容!AV82,1)-SUM(BE$224:BE242))</f>
        <v>41025641.025640994</v>
      </c>
      <c r="BF243" s="41">
        <f>IF(成就内容!AW26="","",INDEX($G$4:$G$178*成就内容!AW$125/SUM(成就内容!$D$125:$BZ$125),成就内容!AW82,1)-SUM(BF$224:BF242))</f>
        <v>0</v>
      </c>
      <c r="BG243" s="41">
        <f>IF(成就内容!AX26="","",INDEX($G$4:$G$178*成就内容!AX$125/SUM(成就内容!$D$125:$BZ$125),成就内容!AX82,1)-SUM(BG$224:BG242))</f>
        <v>0</v>
      </c>
      <c r="BH243" s="41">
        <f>IF(成就内容!AY26="","",INDEX($G$4:$G$178*成就内容!AY$125/SUM(成就内容!$D$125:$BZ$125),成就内容!AY82,1)-SUM(BH$224:BH242))</f>
        <v>0</v>
      </c>
      <c r="BI243" s="41">
        <f>IF(成就内容!AZ26="","",INDEX($G$4:$G$178*成就内容!AZ$125/SUM(成就内容!$D$125:$BZ$125),成就内容!AZ82,1)-SUM(BI$224:BI242))</f>
        <v>0</v>
      </c>
      <c r="BJ243" s="41">
        <f>IF(成就内容!BA26="","",INDEX($G$4:$G$178*成就内容!BA$125/SUM(成就内容!$D$125:$BZ$125),成就内容!BA82,1)-SUM(BJ$224:BJ242))</f>
        <v>0</v>
      </c>
      <c r="BK243" s="41">
        <f>IF(成就内容!BB26="","",INDEX($G$4:$G$178*成就内容!BB$125/SUM(成就内容!$D$125:$BZ$125),成就内容!BB82,1)-SUM(BK$224:BK242))</f>
        <v>32820512.820512831</v>
      </c>
      <c r="BL243" s="41">
        <f>IF(成就内容!BC26="","",INDEX($G$4:$G$178*成就内容!BC$125/SUM(成就内容!$D$125:$BZ$125),成就内容!BC82,1)-SUM(BL$224:BL242))</f>
        <v>0</v>
      </c>
      <c r="BM243" s="41">
        <f>IF(成就内容!BD26="","",INDEX($G$4:$G$178*成就内容!BD$125/SUM(成就内容!$D$125:$BZ$125),成就内容!BD82,1)-SUM(BM$224:BM242))</f>
        <v>0</v>
      </c>
      <c r="BN243" s="41">
        <f>IF(成就内容!BE26="","",INDEX($G$4:$G$178*成就内容!BE$125/SUM(成就内容!$D$125:$BZ$125),成就内容!BE82,1)-SUM(BN$224:BN242))</f>
        <v>0</v>
      </c>
      <c r="BO243" s="41">
        <f>IF(成就内容!BF26="","",INDEX($G$4:$G$178*成就内容!BF$125/SUM(成就内容!$D$125:$BZ$125),成就内容!BF82,1)-SUM(BO$224:BO242))</f>
        <v>0</v>
      </c>
      <c r="BP243" s="41">
        <f>IF(成就内容!BG26="","",INDEX($G$4:$G$178*成就内容!BG$125/SUM(成就内容!$D$125:$BZ$125),成就内容!BG82,1)-SUM(BP$224:BP242))</f>
        <v>0</v>
      </c>
      <c r="BQ243" s="41">
        <f>IF(成就内容!BH26="","",INDEX($G$4:$G$178*成就内容!BH$125/SUM(成就内容!$D$125:$BZ$125),成就内容!BH82,1)-SUM(BQ$224:BQ242))</f>
        <v>32820512.820512831</v>
      </c>
      <c r="BR243" s="41" t="str">
        <f>IF(成就内容!BI26="","",INDEX($G$4:$G$178*成就内容!BI$125/SUM(成就内容!$D$125:$BZ$125),成就内容!BI82,1)-SUM(BR$224:BR242))</f>
        <v/>
      </c>
      <c r="BS243" s="41">
        <f>IF(成就内容!BJ26="","",INDEX($G$4:$G$178*成就内容!BJ$125/SUM(成就内容!$D$125:$BZ$125),成就内容!BJ82,1)-SUM(BS$224:BS242))</f>
        <v>233846.15384615381</v>
      </c>
      <c r="BT243" s="41">
        <f>IF(成就内容!BK26="","",INDEX($G$4:$G$178*成就内容!BK$125/SUM(成就内容!$D$125:$BZ$125),成就内容!BK82,1)-SUM(BT$224:BT242))</f>
        <v>0</v>
      </c>
      <c r="BU243" s="41">
        <f>IF(成就内容!BL26="","",INDEX($G$4:$G$178*成就内容!BL$125/SUM(成就内容!$D$125:$BZ$125),成就内容!BL82,1)-SUM(BU$224:BU242))</f>
        <v>0</v>
      </c>
      <c r="BV243" s="41">
        <f>IF(成就内容!BM26="","",INDEX($G$4:$G$178*成就内容!BM$125/SUM(成就内容!$D$125:$BZ$125),成就内容!BM82,1)-SUM(BV$224:BV242))</f>
        <v>16820.51282051282</v>
      </c>
      <c r="BW243" s="41">
        <f>IF(成就内容!BN26="","",INDEX($G$4:$G$178*成就内容!BN$125/SUM(成就内容!$D$125:$BZ$125),成就内容!BN82,1)-SUM(BW$224:BW242))</f>
        <v>0</v>
      </c>
      <c r="BX243" s="41">
        <f>IF(成就内容!BO26="","",INDEX($G$4:$G$178*成就内容!BO$125/SUM(成就内容!$D$125:$BZ$125),成就内容!BO82,1)-SUM(BX$224:BX242))</f>
        <v>0</v>
      </c>
      <c r="BY243" s="41">
        <f>IF(成就内容!BP26="","",INDEX($G$4:$G$178*成就内容!BP$125/SUM(成就内容!$D$125:$BZ$125),成就内容!BP82,1)-SUM(BY$224:BY242))</f>
        <v>0</v>
      </c>
      <c r="BZ243" s="41">
        <f>IF(成就内容!BQ26="","",INDEX($G$4:$G$178*成就内容!BQ$125/SUM(成就内容!$D$125:$BZ$125),成就内容!BQ82,1)-SUM(BZ$224:BZ242))</f>
        <v>0</v>
      </c>
      <c r="CA243" s="41" t="str">
        <f>IF(成就内容!BR26="","",INDEX($G$4:$G$178*成就内容!BR$125/SUM(成就内容!$D$125:$BZ$125),成就内容!BR82,1)-SUM(CA$224:CA242))</f>
        <v/>
      </c>
      <c r="CB243" s="41" t="str">
        <f>IF(成就内容!BS26="","",INDEX($G$4:$G$178*成就内容!BS$125/SUM(成就内容!$D$125:$BZ$125),成就内容!BS82,1)-SUM(CB$224:CB242))</f>
        <v/>
      </c>
      <c r="CC243" s="41">
        <f>IF(成就内容!BT26="","",INDEX($G$4:$G$178*成就内容!BT$125/SUM(成就内容!$D$125:$BZ$125),成就内容!BT82,1)-SUM(CC$224:CC242))</f>
        <v>0</v>
      </c>
      <c r="CD243" s="41">
        <f>IF(成就内容!BU26="","",INDEX($G$4:$G$178*成就内容!BU$125/SUM(成就内容!$D$125:$BZ$125),成就内容!BU82,1)-SUM(CD$224:CD242))</f>
        <v>0</v>
      </c>
      <c r="CE243" s="41" t="str">
        <f>IF(成就内容!BV26="","",INDEX($G$4:$G$178*成就内容!BV$125/SUM(成就内容!$D$125:$BZ$125),成就内容!BV82,1)-SUM(CE$224:CE242))</f>
        <v/>
      </c>
      <c r="CF243" s="41">
        <f>IF(成就内容!BW26="","",INDEX($G$4:$G$178*成就内容!BW$125/SUM(成就内容!$D$125:$BZ$125),成就内容!BW82,1)-SUM(CF$224:CF242))</f>
        <v>0</v>
      </c>
      <c r="CG243" s="41">
        <f>IF(成就内容!BX26="","",INDEX($G$4:$G$178*成就内容!BX$125/SUM(成就内容!$D$125:$BZ$125),成就内容!BX82,1)-SUM(CG$224:CG242))</f>
        <v>2153846.1538461549</v>
      </c>
      <c r="CH243" s="41">
        <f>IF(成就内容!BY26="","",INDEX($G$4:$G$178*成就内容!BY$125/SUM(成就内容!$D$125:$BZ$125),成就内容!BY82,1)-SUM(CH$224:CH242))</f>
        <v>0</v>
      </c>
      <c r="CI243" s="41">
        <f>IF(成就内容!BZ26="","",INDEX($G$4:$G$178*成就内容!BZ$125/SUM(成就内容!$D$125:$BZ$125),成就内容!BZ82,1)-SUM(CI$224:CI242))</f>
        <v>0</v>
      </c>
      <c r="CM243" s="43">
        <v>20</v>
      </c>
      <c r="CN243" s="41">
        <f>IF(M243="","",IF(成就内容!D$125&lt;&gt;"",MAX(ROUNDUP(SMALL(M$224:M$273,$L243)/10000,0)*10000,0),0))</f>
        <v>0</v>
      </c>
      <c r="CO243" s="41" t="str">
        <f>IF(N243="","",IF(成就内容!E$125&lt;&gt;"",MAX(ROUNDUP(SMALL(N$224:N$273,$L243)/10000,0)*10000,0),0))</f>
        <v/>
      </c>
      <c r="CP243" s="41">
        <f>IF(O243="","",IF(成就内容!F$125&lt;&gt;"",MAX(ROUNDUP(SMALL(O$224:O$273,$L243)/10000,0)*10000,0),0))</f>
        <v>11240000</v>
      </c>
      <c r="CQ243" s="41" t="str">
        <f>IF(P243="","",IF(成就内容!G$125&lt;&gt;"",MAX(ROUNDUP(SMALL(P$224:P$273,$L243)/10000,0)*10000,0),0))</f>
        <v/>
      </c>
      <c r="CR243" s="41">
        <f>IF(Q243="","",IF(成就内容!H$125&lt;&gt;"",MAX(ROUNDUP(SMALL(Q$224:Q$273,$L243)/10000,0)*10000,0),0))</f>
        <v>0</v>
      </c>
      <c r="CS243" s="41">
        <f>IF(R243="","",IF(成就内容!I$125&lt;&gt;"",MAX(ROUNDUP(SMALL(R$224:R$273,$L243)/10000,0)*10000,0),0))</f>
        <v>0</v>
      </c>
      <c r="CT243" s="41">
        <f>IF(S243="","",IF(成就内容!J$125&lt;&gt;"",MAX(ROUNDUP(SMALL(S$224:S$273,$L243)/10000,0)*10000,0),0))</f>
        <v>0</v>
      </c>
      <c r="CU243" s="41">
        <f>IF(T243="","",IF(成就内容!K$125&lt;&gt;"",MAX(ROUNDUP(SMALL(T$224:T$273,$L243)/10000,0)*10000,0),0))</f>
        <v>0</v>
      </c>
      <c r="CV243" s="41">
        <f>IF(U243="","",IF(成就内容!L$125&lt;&gt;"",MAX(ROUNDUP(SMALL(U$224:U$273,$L243)/10000,0)*10000,0),0))</f>
        <v>0</v>
      </c>
      <c r="CW243" s="41">
        <f>IF(V243="","",IF(成就内容!M$125&lt;&gt;"",MAX(ROUNDUP(SMALL(V$224:V$273,$L243)/10000,0)*10000,0),0))</f>
        <v>0</v>
      </c>
      <c r="CX243" s="41">
        <f>IF(W243="","",IF(成就内容!N$125&lt;&gt;"",MAX(ROUNDUP(SMALL(W$224:W$273,$L243)/10000,0)*10000,0),0))</f>
        <v>32830000</v>
      </c>
      <c r="CY243" s="41">
        <f>IF(X243="","",IF(成就内容!O$125&lt;&gt;"",MAX(ROUNDUP(SMALL(X$224:X$273,$L243)/10000,0)*10000,0),0))</f>
        <v>0</v>
      </c>
      <c r="CZ243" s="41" t="str">
        <f>IF(Y243="","",IF(成就内容!P$125&lt;&gt;"",MAX(ROUNDUP(SMALL(Y$224:Y$273,$L243)/10000,0)*10000,0),0))</f>
        <v/>
      </c>
      <c r="DA243" s="41">
        <f>IF(Z243="","",IF(成就内容!Q$125&lt;&gt;"",MAX(ROUNDUP(SMALL(Z$224:Z$273,$L243)/10000,0)*10000,0),0))</f>
        <v>0</v>
      </c>
      <c r="DB243" s="41">
        <f>IF(AA243="","",IF(成就内容!R$125&lt;&gt;"",MAX(ROUNDUP(SMALL(AA$224:AA$273,$L243)/10000,0)*10000,0),0))</f>
        <v>0</v>
      </c>
      <c r="DC243" s="41">
        <f>IF(AB243="","",IF(成就内容!S$125&lt;&gt;"",MAX(ROUNDUP(SMALL(AB$224:AB$273,$L243)/10000,0)*10000,0),0))</f>
        <v>0</v>
      </c>
      <c r="DD243" s="41">
        <f>IF(AC243="","",IF(成就内容!T$125&lt;&gt;"",MAX(ROUNDUP(SMALL(AC$224:AC$273,$L243)/10000,0)*10000,0),0))</f>
        <v>0</v>
      </c>
      <c r="DE243" s="41">
        <f>IF(AD243="","",IF(成就内容!U$125&lt;&gt;"",MAX(ROUNDUP(SMALL(AD$224:AD$273,$L243)/10000,0)*10000,0),0))</f>
        <v>0</v>
      </c>
      <c r="DF243" s="41">
        <f>IF(AE243="","",IF(成就内容!V$125&lt;&gt;"",MAX(ROUNDUP(SMALL(AE$224:AE$273,$L243)/10000,0)*10000,0),0))</f>
        <v>0</v>
      </c>
      <c r="DG243" s="41">
        <f>IF(AF243="","",IF(成就内容!W$125&lt;&gt;"",MAX(ROUNDUP(SMALL(AF$224:AF$273,$L243)/10000,0)*10000,0),0))</f>
        <v>32830000</v>
      </c>
      <c r="DH243" s="41">
        <f>IF(AG243="","",IF(成就内容!X$125&lt;&gt;"",MAX(ROUNDUP(SMALL(AG$224:AG$273,$L243)/10000,0)*10000,0),0))</f>
        <v>0</v>
      </c>
      <c r="DI243" s="41">
        <f>IF(AH243="","",IF(成就内容!Y$125&lt;&gt;"",MAX(ROUNDUP(SMALL(AH$224:AH$273,$L243)/10000,0)*10000,0),0))</f>
        <v>0</v>
      </c>
      <c r="DJ243" s="41" t="str">
        <f>IF(AI243="","",IF(成就内容!Z$125&lt;&gt;"",MAX(ROUNDUP(SMALL(AI$224:AI$273,$L243)/10000,0)*10000,0),0))</f>
        <v/>
      </c>
      <c r="DK243" s="41" t="str">
        <f>IF(AJ243="","",IF(成就内容!AA$125&lt;&gt;"",MAX(ROUNDUP(SMALL(AJ$224:AJ$273,$L243)/10000,0)*10000,0),0))</f>
        <v/>
      </c>
      <c r="DL243" s="41" t="str">
        <f>IF(AK243="","",IF(成就内容!AB$125&lt;&gt;"",MAX(ROUNDUP(SMALL(AK$224:AK$273,$L243)/10000,0)*10000,0),0))</f>
        <v/>
      </c>
      <c r="DM243" s="41">
        <f>IF(AL243="","",IF(成就内容!AC$125&lt;&gt;"",MAX(ROUNDUP(SMALL(AL$224:AL$273,$L243)/10000,0)*10000,0),0))</f>
        <v>0</v>
      </c>
      <c r="DN243" s="41">
        <f>IF(AM243="","",IF(成就内容!AD$125&lt;&gt;"",MAX(ROUNDUP(SMALL(AM$224:AM$273,$L243)/10000,0)*10000,0),0))</f>
        <v>0</v>
      </c>
      <c r="DO243" s="41">
        <f>IF(AN243="","",IF(成就内容!AE$125&lt;&gt;"",MAX(ROUNDUP(SMALL(AN$224:AN$273,$L243)/10000,0)*10000,0),0))</f>
        <v>0</v>
      </c>
      <c r="DP243" s="41">
        <f>IF(AO243="","",IF(成就内容!AF$125&lt;&gt;"",MAX(ROUNDUP(SMALL(AO$224:AO$273,$L243)/10000,0)*10000,0),0))</f>
        <v>0</v>
      </c>
      <c r="DQ243" s="41">
        <f>IF(AP243="","",IF(成就内容!AG$125&lt;&gt;"",MAX(ROUNDUP(SMALL(AP$224:AP$273,$L243)/10000,0)*10000,0),0))</f>
        <v>0</v>
      </c>
      <c r="DR243" s="41">
        <f>IF(AQ243="","",IF(成就内容!AH$125&lt;&gt;"",MAX(ROUNDUP(SMALL(AQ$224:AQ$273,$L243)/10000,0)*10000,0),0))</f>
        <v>0</v>
      </c>
      <c r="DS243" s="41">
        <f>IF(AR243="","",IF(成就内容!AI$125&lt;&gt;"",MAX(ROUNDUP(SMALL(AR$224:AR$273,$L243)/10000,0)*10000,0),0))</f>
        <v>0</v>
      </c>
      <c r="DT243" s="41">
        <f>IF(AS243="","",IF(成就内容!AJ$125&lt;&gt;"",MAX(ROUNDUP(SMALL(AS$224:AS$273,$L243)/10000,0)*10000,0),0))</f>
        <v>0</v>
      </c>
      <c r="DU243" s="41" t="str">
        <f>IF(AT243="","",IF(成就内容!AK$125&lt;&gt;"",MAX(ROUNDUP(SMALL(AT$224:AT$273,$L243)/10000,0)*10000,0),0))</f>
        <v/>
      </c>
      <c r="DV243" s="41" t="str">
        <f>IF(AU243="","",IF(成就内容!AL$125&lt;&gt;"",MAX(ROUNDUP(SMALL(AU$224:AU$273,$L243)/10000,0)*10000,0),0))</f>
        <v/>
      </c>
      <c r="DW243" s="41">
        <f>IF(AV243="","",IF(成就内容!AM$125&lt;&gt;"",MAX(ROUNDUP(SMALL(AV$224:AV$273,$L243)/10000,0)*10000,0),0))</f>
        <v>0</v>
      </c>
      <c r="DX243" s="41">
        <f>IF(AW243="","",IF(成就内容!AN$125&lt;&gt;"",MAX(ROUNDUP(SMALL(AW$224:AW$273,$L243)/10000,0)*10000,0),0))</f>
        <v>0</v>
      </c>
      <c r="DY243" s="41">
        <f>IF(AX243="","",IF(成就内容!AO$125&lt;&gt;"",MAX(ROUNDUP(SMALL(AX$224:AX$273,$L243)/10000,0)*10000,0),0))</f>
        <v>0</v>
      </c>
      <c r="DZ243" s="41">
        <f>IF(AY243="","",IF(成就内容!AP$125&lt;&gt;"",MAX(ROUNDUP(SMALL(AY$224:AY$273,$L243)/10000,0)*10000,0),0))</f>
        <v>0</v>
      </c>
      <c r="EA243" s="41">
        <f>IF(AZ243="","",IF(成就内容!AQ$125&lt;&gt;"",MAX(ROUNDUP(SMALL(AZ$224:AZ$273,$L243)/10000,0)*10000,0),0))</f>
        <v>0</v>
      </c>
      <c r="EB243" s="41">
        <f>IF(BA243="","",IF(成就内容!AR$125&lt;&gt;"",MAX(ROUNDUP(SMALL(BA$224:BA$273,$L243)/10000,0)*10000,0),0))</f>
        <v>0</v>
      </c>
      <c r="EC243" s="41">
        <f>IF(BB243="","",IF(成就内容!AS$125&lt;&gt;"",MAX(ROUNDUP(SMALL(BB$224:BB$273,$L243)/10000,0)*10000,0),0))</f>
        <v>0</v>
      </c>
      <c r="ED243" s="41">
        <f>IF(BC243="","",IF(成就内容!AT$125&lt;&gt;"",MAX(ROUNDUP(SMALL(BC$224:BC$273,$L243)/10000,0)*10000,0),0))</f>
        <v>0</v>
      </c>
      <c r="EE243" s="41">
        <f>IF(BD243="","",IF(成就内容!AU$125&lt;&gt;"",MAX(ROUNDUP(SMALL(BD$224:BD$273,$L243)/10000,0)*10000,0),0))</f>
        <v>0</v>
      </c>
      <c r="EF243" s="41">
        <f>IF(BE243="","",IF(成就内容!AV$125&lt;&gt;"",MAX(ROUNDUP(SMALL(BE$224:BE$273,$L243)/10000,0)*10000,0),0))</f>
        <v>41030000</v>
      </c>
      <c r="EG243" s="41">
        <f>IF(BF243="","",IF(成就内容!AW$125&lt;&gt;"",MAX(ROUNDUP(SMALL(BF$224:BF$273,$L243)/10000,0)*10000,0),0))</f>
        <v>0</v>
      </c>
      <c r="EH243" s="41">
        <f>IF(BG243="","",IF(成就内容!AX$125&lt;&gt;"",MAX(ROUNDUP(SMALL(BG$224:BG$273,$L243)/10000,0)*10000,0),0))</f>
        <v>0</v>
      </c>
      <c r="EI243" s="41">
        <f>IF(BH243="","",IF(成就内容!AY$125&lt;&gt;"",MAX(ROUNDUP(SMALL(BH$224:BH$273,$L243)/10000,0)*10000,0),0))</f>
        <v>0</v>
      </c>
      <c r="EJ243" s="41">
        <f>IF(BI243="","",IF(成就内容!AZ$125&lt;&gt;"",MAX(ROUNDUP(SMALL(BI$224:BI$273,$L243)/10000,0)*10000,0),0))</f>
        <v>0</v>
      </c>
      <c r="EK243" s="41">
        <f>IF(BJ243="","",IF(成就内容!BA$125&lt;&gt;"",MAX(ROUNDUP(SMALL(BJ$224:BJ$273,$L243)/10000,0)*10000,0),0))</f>
        <v>0</v>
      </c>
      <c r="EL243" s="41">
        <f>IF(BK243="","",IF(成就内容!BB$125&lt;&gt;"",MAX(ROUNDUP(SMALL(BK$224:BK$273,$L243)/10000,0)*10000,0),0))</f>
        <v>32830000</v>
      </c>
      <c r="EM243" s="41">
        <f>IF(BL243="","",IF(成就内容!BC$125&lt;&gt;"",MAX(ROUNDUP(SMALL(BL$224:BL$273,$L243)/10000,0)*10000,0),0))</f>
        <v>0</v>
      </c>
      <c r="EN243" s="41">
        <f>IF(BM243="","",IF(成就内容!BD$125&lt;&gt;"",MAX(ROUNDUP(SMALL(BM$224:BM$273,$L243)/10000,0)*10000,0),0))</f>
        <v>0</v>
      </c>
      <c r="EO243" s="41">
        <f>IF(BN243="","",IF(成就内容!BE$125&lt;&gt;"",MAX(ROUNDUP(SMALL(BN$224:BN$273,$L243)/10000,0)*10000,0),0))</f>
        <v>0</v>
      </c>
      <c r="EP243" s="41">
        <f>IF(BO243="","",IF(成就内容!BF$125&lt;&gt;"",MAX(ROUNDUP(SMALL(BO$224:BO$273,$L243)/10000,0)*10000,0),0))</f>
        <v>0</v>
      </c>
      <c r="EQ243" s="41">
        <f>IF(BP243="","",IF(成就内容!BG$125&lt;&gt;"",MAX(ROUNDUP(SMALL(BP$224:BP$273,$L243)/10000,0)*10000,0),0))</f>
        <v>0</v>
      </c>
      <c r="ER243" s="41">
        <f>IF(BQ243="","",IF(成就内容!BH$125&lt;&gt;"",MAX(ROUNDUP(SMALL(BQ$224:BQ$273,$L243)/10000,0)*10000,0),0))</f>
        <v>32830000</v>
      </c>
      <c r="ES243" s="41" t="str">
        <f>IF(BR243="","",IF(成就内容!BI$125&lt;&gt;"",MAX(ROUNDUP(SMALL(BR$224:BR$273,$L243)/10000,0)*10000,0),0))</f>
        <v/>
      </c>
      <c r="ET243" s="41">
        <f>IF(BS243="","",IF(成就内容!BJ$125&lt;&gt;"",MAX(ROUNDUP(SMALL(BS$224:BS$273,$L243)/10000,0)*10000,0),0))</f>
        <v>240000</v>
      </c>
      <c r="EU243" s="41">
        <f>IF(BT243="","",IF(成就内容!BK$125&lt;&gt;"",MAX(ROUNDUP(SMALL(BT$224:BT$273,$L243)/10000,0)*10000,0),0))</f>
        <v>0</v>
      </c>
      <c r="EV243" s="41">
        <f>IF(BU243="","",IF(成就内容!BL$125&lt;&gt;"",MAX(ROUNDUP(SMALL(BU$224:BU$273,$L243)/10000,0)*10000,0),0))</f>
        <v>0</v>
      </c>
      <c r="EW243" s="41">
        <f>IF(BV243="","",IF(成就内容!BM$125&lt;&gt;"",MAX(ROUNDUP(SMALL(BV$224:BV$273,$L243)/10000,0)*10000,0),0))</f>
        <v>20000</v>
      </c>
      <c r="EX243" s="41">
        <f>IF(BW243="","",IF(成就内容!BN$125&lt;&gt;"",MAX(ROUNDUP(SMALL(BW$224:BW$273,$L243)/10000,0)*10000,0),0))</f>
        <v>0</v>
      </c>
      <c r="EY243" s="41">
        <f>IF(BX243="","",IF(成就内容!BO$125&lt;&gt;"",MAX(ROUNDUP(SMALL(BX$224:BX$273,$L243)/10000,0)*10000,0),0))</f>
        <v>0</v>
      </c>
      <c r="EZ243" s="41">
        <f>IF(BY243="","",IF(成就内容!BP$125&lt;&gt;"",MAX(ROUNDUP(SMALL(BY$224:BY$273,$L243)/10000,0)*10000,0),0))</f>
        <v>0</v>
      </c>
      <c r="FA243" s="41">
        <f>IF(BZ243="","",IF(成就内容!BQ$125&lt;&gt;"",MAX(ROUNDUP(SMALL(BZ$224:BZ$273,$L243)/10000,0)*10000,0),0))</f>
        <v>0</v>
      </c>
      <c r="FB243" s="41" t="str">
        <f>IF(CA243="","",IF(成就内容!BR$125&lt;&gt;"",MAX(ROUNDUP(SMALL(CA$224:CA$273,$L243)/10000,0)*10000,0),0))</f>
        <v/>
      </c>
      <c r="FC243" s="41" t="str">
        <f>IF(CB243="","",IF(成就内容!BS$125&lt;&gt;"",MAX(ROUNDUP(SMALL(CB$224:CB$273,$L243)/10000,0)*10000,0),0))</f>
        <v/>
      </c>
      <c r="FD243" s="41">
        <f>IF(CC243="","",IF(成就内容!BT$125&lt;&gt;"",MAX(ROUNDUP(SMALL(CC$224:CC$273,$L243)/10000,0)*10000,0),0))</f>
        <v>0</v>
      </c>
      <c r="FE243" s="41">
        <f>IF(CD243="","",IF(成就内容!BU$125&lt;&gt;"",MAX(ROUNDUP(SMALL(CD$224:CD$273,$L243)/10000,0)*10000,0),0))</f>
        <v>0</v>
      </c>
      <c r="FF243" s="41" t="str">
        <f>IF(CE243="","",IF(成就内容!BV$125&lt;&gt;"",MAX(ROUNDUP(SMALL(CE$224:CE$273,$L243)/10000,0)*10000,0),0))</f>
        <v/>
      </c>
      <c r="FG243" s="41">
        <f>IF(CF243="","",IF(成就内容!BW$125&lt;&gt;"",MAX(ROUNDUP(SMALL(CF$224:CF$273,$L243)/10000,0)*10000,0),0))</f>
        <v>0</v>
      </c>
      <c r="FH243" s="41">
        <f>IF(CG243="","",IF(成就内容!BX$125&lt;&gt;"",MAX(ROUNDUP(SMALL(CG$224:CG$273,$L243)/10000,0)*10000,0),0))</f>
        <v>2160000</v>
      </c>
      <c r="FI243" s="41">
        <f>IF(CH243="","",IF(成就内容!BY$125&lt;&gt;"",MAX(ROUNDUP(SMALL(CH$224:CH$273,$L243)/10000,0)*10000,0),0))</f>
        <v>0</v>
      </c>
      <c r="FJ243" s="41">
        <f>IF(CI243="","",IF(成就内容!BZ$125&lt;&gt;"",MAX(ROUNDUP(SMALL(CI$224:CI$273,$L243)/10000,0)*10000,0),0))</f>
        <v>0</v>
      </c>
    </row>
    <row r="244" spans="10:166" x14ac:dyDescent="0.15">
      <c r="L244" s="25">
        <v>21</v>
      </c>
      <c r="M244" s="41">
        <f>IF(成就内容!D27="","",INDEX($G$4:$G$178*成就内容!D$125/SUM(成就内容!$D$125:$BZ$125),成就内容!D83,1)-SUM(M$224:M243))</f>
        <v>0</v>
      </c>
      <c r="N244" s="41" t="str">
        <f>IF(成就内容!E27="","",INDEX($G$4:$G$178*成就内容!E$125/SUM(成就内容!$D$125:$BZ$125),成就内容!E83,1)-SUM(N$224:N243))</f>
        <v/>
      </c>
      <c r="O244" s="41" t="str">
        <f>IF(成就内容!F27="","",INDEX($G$4:$G$178*成就内容!F$125/SUM(成就内容!$D$125:$BZ$125),成就内容!F83,1)-SUM(O$224:O243))</f>
        <v/>
      </c>
      <c r="P244" s="41" t="str">
        <f>IF(成就内容!G27="","",INDEX($G$4:$G$178*成就内容!G$125/SUM(成就内容!$D$125:$BZ$125),成就内容!G83,1)-SUM(P$224:P243))</f>
        <v/>
      </c>
      <c r="Q244" s="41">
        <f>IF(成就内容!H27="","",INDEX($G$4:$G$178*成就内容!H$125/SUM(成就内容!$D$125:$BZ$125),成就内容!H83,1)-SUM(Q$224:Q243))</f>
        <v>0</v>
      </c>
      <c r="R244" s="41">
        <f>IF(成就内容!I27="","",INDEX($G$4:$G$178*成就内容!I$125/SUM(成就内容!$D$125:$BZ$125),成就内容!I83,1)-SUM(R$224:R243))</f>
        <v>0</v>
      </c>
      <c r="S244" s="41">
        <f>IF(成就内容!J27="","",INDEX($G$4:$G$178*成就内容!J$125/SUM(成就内容!$D$125:$BZ$125),成就内容!J83,1)-SUM(S$224:S243))</f>
        <v>0</v>
      </c>
      <c r="T244" s="41">
        <f>IF(成就内容!K27="","",INDEX($G$4:$G$178*成就内容!K$125/SUM(成就内容!$D$125:$BZ$125),成就内容!K83,1)-SUM(T$224:T243))</f>
        <v>0</v>
      </c>
      <c r="U244" s="41">
        <f>IF(成就内容!L27="","",INDEX($G$4:$G$178*成就内容!L$125/SUM(成就内容!$D$125:$BZ$125),成就内容!L83,1)-SUM(U$224:U243))</f>
        <v>0</v>
      </c>
      <c r="V244" s="41">
        <f>IF(成就内容!M27="","",INDEX($G$4:$G$178*成就内容!M$125/SUM(成就内容!$D$125:$BZ$125),成就内容!M83,1)-SUM(V$224:V243))</f>
        <v>0</v>
      </c>
      <c r="W244" s="41">
        <f>IF(成就内容!N27="","",INDEX($G$4:$G$178*成就内容!N$125/SUM(成就内容!$D$125:$BZ$125),成就内容!N83,1)-SUM(W$224:W243))</f>
        <v>32820512.820512831</v>
      </c>
      <c r="X244" s="41">
        <f>IF(成就内容!O27="","",INDEX($G$4:$G$178*成就内容!O$125/SUM(成就内容!$D$125:$BZ$125),成就内容!O83,1)-SUM(X$224:X243))</f>
        <v>0</v>
      </c>
      <c r="Y244" s="41" t="str">
        <f>IF(成就内容!P27="","",INDEX($G$4:$G$178*成就内容!P$125/SUM(成就内容!$D$125:$BZ$125),成就内容!P83,1)-SUM(Y$224:Y243))</f>
        <v/>
      </c>
      <c r="Z244" s="41">
        <f>IF(成就内容!Q27="","",INDEX($G$4:$G$178*成就内容!Q$125/SUM(成就内容!$D$125:$BZ$125),成就内容!Q83,1)-SUM(Z$224:Z243))</f>
        <v>0</v>
      </c>
      <c r="AA244" s="41">
        <f>IF(成就内容!R27="","",INDEX($G$4:$G$178*成就内容!R$125/SUM(成就内容!$D$125:$BZ$125),成就内容!R83,1)-SUM(AA$224:AA243))</f>
        <v>0</v>
      </c>
      <c r="AB244" s="41">
        <f>IF(成就内容!S27="","",INDEX($G$4:$G$178*成就内容!S$125/SUM(成就内容!$D$125:$BZ$125),成就内容!S83,1)-SUM(AB$224:AB243))</f>
        <v>0</v>
      </c>
      <c r="AC244" s="41">
        <f>IF(成就内容!T27="","",INDEX($G$4:$G$178*成就内容!T$125/SUM(成就内容!$D$125:$BZ$125),成就内容!T83,1)-SUM(AC$224:AC243))</f>
        <v>0</v>
      </c>
      <c r="AD244" s="41">
        <f>IF(成就内容!U27="","",INDEX($G$4:$G$178*成就内容!U$125/SUM(成就内容!$D$125:$BZ$125),成就内容!U83,1)-SUM(AD$224:AD243))</f>
        <v>0</v>
      </c>
      <c r="AE244" s="41">
        <f>IF(成就内容!V27="","",INDEX($G$4:$G$178*成就内容!V$125/SUM(成就内容!$D$125:$BZ$125),成就内容!V83,1)-SUM(AE$224:AE243))</f>
        <v>0</v>
      </c>
      <c r="AF244" s="41">
        <f>IF(成就内容!W27="","",INDEX($G$4:$G$178*成就内容!W$125/SUM(成就内容!$D$125:$BZ$125),成就内容!W83,1)-SUM(AF$224:AF243))</f>
        <v>32820512.820512831</v>
      </c>
      <c r="AG244" s="41">
        <f>IF(成就内容!X27="","",INDEX($G$4:$G$178*成就内容!X$125/SUM(成就内容!$D$125:$BZ$125),成就内容!X83,1)-SUM(AG$224:AG243))</f>
        <v>0</v>
      </c>
      <c r="AH244" s="41">
        <f>IF(成就内容!Y27="","",INDEX($G$4:$G$178*成就内容!Y$125/SUM(成就内容!$D$125:$BZ$125),成就内容!Y83,1)-SUM(AH$224:AH243))</f>
        <v>0</v>
      </c>
      <c r="AI244" s="41" t="str">
        <f>IF(成就内容!Z27="","",INDEX($G$4:$G$178*成就内容!Z$125/SUM(成就内容!$D$125:$BZ$125),成就内容!Z83,1)-SUM(AI$224:AI243))</f>
        <v/>
      </c>
      <c r="AJ244" s="41" t="str">
        <f>IF(成就内容!AA27="","",INDEX($G$4:$G$178*成就内容!AA$125/SUM(成就内容!$D$125:$BZ$125),成就内容!AA83,1)-SUM(AJ$224:AJ243))</f>
        <v/>
      </c>
      <c r="AK244" s="41" t="str">
        <f>IF(成就内容!AB27="","",INDEX($G$4:$G$178*成就内容!AB$125/SUM(成就内容!$D$125:$BZ$125),成就内容!AB83,1)-SUM(AK$224:AK243))</f>
        <v/>
      </c>
      <c r="AL244" s="41">
        <f>IF(成就内容!AC27="","",INDEX($G$4:$G$178*成就内容!AC$125/SUM(成就内容!$D$125:$BZ$125),成就内容!AC83,1)-SUM(AL$224:AL243))</f>
        <v>0</v>
      </c>
      <c r="AM244" s="41">
        <f>IF(成就内容!AD27="","",INDEX($G$4:$G$178*成就内容!AD$125/SUM(成就内容!$D$125:$BZ$125),成就内容!AD83,1)-SUM(AM$224:AM243))</f>
        <v>0</v>
      </c>
      <c r="AN244" s="41">
        <f>IF(成就内容!AE27="","",INDEX($G$4:$G$178*成就内容!AE$125/SUM(成就内容!$D$125:$BZ$125),成就内容!AE83,1)-SUM(AN$224:AN243))</f>
        <v>0</v>
      </c>
      <c r="AO244" s="41">
        <f>IF(成就内容!AF27="","",INDEX($G$4:$G$178*成就内容!AF$125/SUM(成就内容!$D$125:$BZ$125),成就内容!AF83,1)-SUM(AO$224:AO243))</f>
        <v>0</v>
      </c>
      <c r="AP244" s="41">
        <f>IF(成就内容!AG27="","",INDEX($G$4:$G$178*成就内容!AG$125/SUM(成就内容!$D$125:$BZ$125),成就内容!AG83,1)-SUM(AP$224:AP243))</f>
        <v>0</v>
      </c>
      <c r="AQ244" s="41">
        <f>IF(成就内容!AH27="","",INDEX($G$4:$G$178*成就内容!AH$125/SUM(成就内容!$D$125:$BZ$125),成就内容!AH83,1)-SUM(AQ$224:AQ243))</f>
        <v>0</v>
      </c>
      <c r="AR244" s="41">
        <f>IF(成就内容!AI27="","",INDEX($G$4:$G$178*成就内容!AI$125/SUM(成就内容!$D$125:$BZ$125),成就内容!AI83,1)-SUM(AR$224:AR243))</f>
        <v>0</v>
      </c>
      <c r="AS244" s="41">
        <f>IF(成就内容!AJ27="","",INDEX($G$4:$G$178*成就内容!AJ$125/SUM(成就内容!$D$125:$BZ$125),成就内容!AJ83,1)-SUM(AS$224:AS243))</f>
        <v>0</v>
      </c>
      <c r="AT244" s="41" t="str">
        <f>IF(成就内容!AK27="","",INDEX($G$4:$G$178*成就内容!AK$125/SUM(成就内容!$D$125:$BZ$125),成就内容!AK83,1)-SUM(AT$224:AT243))</f>
        <v/>
      </c>
      <c r="AU244" s="41" t="str">
        <f>IF(成就内容!AL27="","",INDEX($G$4:$G$178*成就内容!AL$125/SUM(成就内容!$D$125:$BZ$125),成就内容!AL83,1)-SUM(AU$224:AU243))</f>
        <v/>
      </c>
      <c r="AV244" s="41">
        <f>IF(成就内容!AM27="","",INDEX($G$4:$G$178*成就内容!AM$125/SUM(成就内容!$D$125:$BZ$125),成就内容!AM83,1)-SUM(AV$224:AV243))</f>
        <v>0</v>
      </c>
      <c r="AW244" s="41">
        <f>IF(成就内容!AN27="","",INDEX($G$4:$G$178*成就内容!AN$125/SUM(成就内容!$D$125:$BZ$125),成就内容!AN83,1)-SUM(AW$224:AW243))</f>
        <v>0</v>
      </c>
      <c r="AX244" s="41">
        <f>IF(成就内容!AO27="","",INDEX($G$4:$G$178*成就内容!AO$125/SUM(成就内容!$D$125:$BZ$125),成就内容!AO83,1)-SUM(AX$224:AX243))</f>
        <v>0</v>
      </c>
      <c r="AY244" s="41">
        <f>IF(成就内容!AP27="","",INDEX($G$4:$G$178*成就内容!AP$125/SUM(成就内容!$D$125:$BZ$125),成就内容!AP83,1)-SUM(AY$224:AY243))</f>
        <v>0</v>
      </c>
      <c r="AZ244" s="41">
        <f>IF(成就内容!AQ27="","",INDEX($G$4:$G$178*成就内容!AQ$125/SUM(成就内容!$D$125:$BZ$125),成就内容!AQ83,1)-SUM(AZ$224:AZ243))</f>
        <v>0</v>
      </c>
      <c r="BA244" s="41">
        <f>IF(成就内容!AR27="","",INDEX($G$4:$G$178*成就内容!AR$125/SUM(成就内容!$D$125:$BZ$125),成就内容!AR83,1)-SUM(BA$224:BA243))</f>
        <v>0</v>
      </c>
      <c r="BB244" s="41">
        <f>IF(成就内容!AS27="","",INDEX($G$4:$G$178*成就内容!AS$125/SUM(成就内容!$D$125:$BZ$125),成就内容!AS83,1)-SUM(BB$224:BB243))</f>
        <v>0</v>
      </c>
      <c r="BC244" s="41">
        <f>IF(成就内容!AT27="","",INDEX($G$4:$G$178*成就内容!AT$125/SUM(成就内容!$D$125:$BZ$125),成就内容!AT83,1)-SUM(BC$224:BC243))</f>
        <v>0</v>
      </c>
      <c r="BD244" s="41">
        <f>IF(成就内容!AU27="","",INDEX($G$4:$G$178*成就内容!AU$125/SUM(成就内容!$D$125:$BZ$125),成就内容!AU83,1)-SUM(BD$224:BD243))</f>
        <v>0</v>
      </c>
      <c r="BE244" s="41" t="str">
        <f>IF(成就内容!AV27="","",INDEX($G$4:$G$178*成就内容!AV$125/SUM(成就内容!$D$125:$BZ$125),成就内容!AV83,1)-SUM(BE$224:BE243))</f>
        <v/>
      </c>
      <c r="BF244" s="41">
        <f>IF(成就内容!AW27="","",INDEX($G$4:$G$178*成就内容!AW$125/SUM(成就内容!$D$125:$BZ$125),成就内容!AW83,1)-SUM(BF$224:BF243))</f>
        <v>0</v>
      </c>
      <c r="BG244" s="41">
        <f>IF(成就内容!AX27="","",INDEX($G$4:$G$178*成就内容!AX$125/SUM(成就内容!$D$125:$BZ$125),成就内容!AX83,1)-SUM(BG$224:BG243))</f>
        <v>0</v>
      </c>
      <c r="BH244" s="41">
        <f>IF(成就内容!AY27="","",INDEX($G$4:$G$178*成就内容!AY$125/SUM(成就内容!$D$125:$BZ$125),成就内容!AY83,1)-SUM(BH$224:BH243))</f>
        <v>0</v>
      </c>
      <c r="BI244" s="41">
        <f>IF(成就内容!AZ27="","",INDEX($G$4:$G$178*成就内容!AZ$125/SUM(成就内容!$D$125:$BZ$125),成就内容!AZ83,1)-SUM(BI$224:BI243))</f>
        <v>0</v>
      </c>
      <c r="BJ244" s="41">
        <f>IF(成就内容!BA27="","",INDEX($G$4:$G$178*成就内容!BA$125/SUM(成就内容!$D$125:$BZ$125),成就内容!BA83,1)-SUM(BJ$224:BJ243))</f>
        <v>0</v>
      </c>
      <c r="BK244" s="41">
        <f>IF(成就内容!BB27="","",INDEX($G$4:$G$178*成就内容!BB$125/SUM(成就内容!$D$125:$BZ$125),成就内容!BB83,1)-SUM(BK$224:BK243))</f>
        <v>32820512.820512831</v>
      </c>
      <c r="BL244" s="41">
        <f>IF(成就内容!BC27="","",INDEX($G$4:$G$178*成就内容!BC$125/SUM(成就内容!$D$125:$BZ$125),成就内容!BC83,1)-SUM(BL$224:BL243))</f>
        <v>0</v>
      </c>
      <c r="BM244" s="41">
        <f>IF(成就内容!BD27="","",INDEX($G$4:$G$178*成就内容!BD$125/SUM(成就内容!$D$125:$BZ$125),成就内容!BD83,1)-SUM(BM$224:BM243))</f>
        <v>0</v>
      </c>
      <c r="BN244" s="41">
        <f>IF(成就内容!BE27="","",INDEX($G$4:$G$178*成就内容!BE$125/SUM(成就内容!$D$125:$BZ$125),成就内容!BE83,1)-SUM(BN$224:BN243))</f>
        <v>0</v>
      </c>
      <c r="BO244" s="41">
        <f>IF(成就内容!BF27="","",INDEX($G$4:$G$178*成就内容!BF$125/SUM(成就内容!$D$125:$BZ$125),成就内容!BF83,1)-SUM(BO$224:BO243))</f>
        <v>0</v>
      </c>
      <c r="BP244" s="41">
        <f>IF(成就内容!BG27="","",INDEX($G$4:$G$178*成就内容!BG$125/SUM(成就内容!$D$125:$BZ$125),成就内容!BG83,1)-SUM(BP$224:BP243))</f>
        <v>0</v>
      </c>
      <c r="BQ244" s="41">
        <f>IF(成就内容!BH27="","",INDEX($G$4:$G$178*成就内容!BH$125/SUM(成就内容!$D$125:$BZ$125),成就内容!BH83,1)-SUM(BQ$224:BQ243))</f>
        <v>32820512.820512831</v>
      </c>
      <c r="BR244" s="41" t="str">
        <f>IF(成就内容!BI27="","",INDEX($G$4:$G$178*成就内容!BI$125/SUM(成就内容!$D$125:$BZ$125),成就内容!BI83,1)-SUM(BR$224:BR243))</f>
        <v/>
      </c>
      <c r="BS244" s="41">
        <f>IF(成就内容!BJ27="","",INDEX($G$4:$G$178*成就内容!BJ$125/SUM(成就内容!$D$125:$BZ$125),成就内容!BJ83,1)-SUM(BS$224:BS243))</f>
        <v>467692.30769230769</v>
      </c>
      <c r="BT244" s="41">
        <f>IF(成就内容!BK27="","",INDEX($G$4:$G$178*成就内容!BK$125/SUM(成就内容!$D$125:$BZ$125),成就内容!BK83,1)-SUM(BT$224:BT243))</f>
        <v>0</v>
      </c>
      <c r="BU244" s="41">
        <f>IF(成就内容!BL27="","",INDEX($G$4:$G$178*成就内容!BL$125/SUM(成就内容!$D$125:$BZ$125),成就内容!BL83,1)-SUM(BU$224:BU243))</f>
        <v>0</v>
      </c>
      <c r="BV244" s="41">
        <f>IF(成就内容!BM27="","",INDEX($G$4:$G$178*成就内容!BM$125/SUM(成就内容!$D$125:$BZ$125),成就内容!BM83,1)-SUM(BV$224:BV243))</f>
        <v>359179.48717948719</v>
      </c>
      <c r="BW244" s="41">
        <f>IF(成就内容!BN27="","",INDEX($G$4:$G$178*成就内容!BN$125/SUM(成就内容!$D$125:$BZ$125),成就内容!BN83,1)-SUM(BW$224:BW243))</f>
        <v>0</v>
      </c>
      <c r="BX244" s="41">
        <f>IF(成就内容!BO27="","",INDEX($G$4:$G$178*成就内容!BO$125/SUM(成就内容!$D$125:$BZ$125),成就内容!BO83,1)-SUM(BX$224:BX243))</f>
        <v>0</v>
      </c>
      <c r="BY244" s="41">
        <f>IF(成就内容!BP27="","",INDEX($G$4:$G$178*成就内容!BP$125/SUM(成就内容!$D$125:$BZ$125),成就内容!BP83,1)-SUM(BY$224:BY243))</f>
        <v>0</v>
      </c>
      <c r="BZ244" s="41">
        <f>IF(成就内容!BQ27="","",INDEX($G$4:$G$178*成就内容!BQ$125/SUM(成就内容!$D$125:$BZ$125),成就内容!BQ83,1)-SUM(BZ$224:BZ243))</f>
        <v>0</v>
      </c>
      <c r="CA244" s="41" t="str">
        <f>IF(成就内容!BR27="","",INDEX($G$4:$G$178*成就内容!BR$125/SUM(成就内容!$D$125:$BZ$125),成就内容!BR83,1)-SUM(CA$224:CA243))</f>
        <v/>
      </c>
      <c r="CB244" s="41" t="str">
        <f>IF(成就内容!BS27="","",INDEX($G$4:$G$178*成就内容!BS$125/SUM(成就内容!$D$125:$BZ$125),成就内容!BS83,1)-SUM(CB$224:CB243))</f>
        <v/>
      </c>
      <c r="CC244" s="41">
        <f>IF(成就内容!BT27="","",INDEX($G$4:$G$178*成就内容!BT$125/SUM(成就内容!$D$125:$BZ$125),成就内容!BT83,1)-SUM(CC$224:CC243))</f>
        <v>0</v>
      </c>
      <c r="CD244" s="41">
        <f>IF(成就内容!BU27="","",INDEX($G$4:$G$178*成就内容!BU$125/SUM(成就内容!$D$125:$BZ$125),成就内容!BU83,1)-SUM(CD$224:CD243))</f>
        <v>0</v>
      </c>
      <c r="CE244" s="41" t="str">
        <f>IF(成就内容!BV27="","",INDEX($G$4:$G$178*成就内容!BV$125/SUM(成就内容!$D$125:$BZ$125),成就内容!BV83,1)-SUM(CE$224:CE243))</f>
        <v/>
      </c>
      <c r="CF244" s="41">
        <f>IF(成就内容!BW27="","",INDEX($G$4:$G$178*成就内容!BW$125/SUM(成就内容!$D$125:$BZ$125),成就内容!BW83,1)-SUM(CF$224:CF243))</f>
        <v>0</v>
      </c>
      <c r="CG244" s="41">
        <f>IF(成就内容!BX27="","",INDEX($G$4:$G$178*成就内容!BX$125/SUM(成就内容!$D$125:$BZ$125),成就内容!BX83,1)-SUM(CG$224:CG243))</f>
        <v>4461538.4615384676</v>
      </c>
      <c r="CH244" s="41">
        <f>IF(成就内容!BY27="","",INDEX($G$4:$G$178*成就内容!BY$125/SUM(成就内容!$D$125:$BZ$125),成就内容!BY83,1)-SUM(CH$224:CH243))</f>
        <v>0</v>
      </c>
      <c r="CI244" s="41">
        <f>IF(成就内容!BZ27="","",INDEX($G$4:$G$178*成就内容!BZ$125/SUM(成就内容!$D$125:$BZ$125),成就内容!BZ83,1)-SUM(CI$224:CI243))</f>
        <v>0</v>
      </c>
      <c r="CM244" s="43">
        <v>21</v>
      </c>
      <c r="CN244" s="41">
        <f>IF(M244="","",IF(成就内容!D$125&lt;&gt;"",MAX(ROUNDUP(SMALL(M$224:M$273,$L244)/10000,0)*10000,0),0))</f>
        <v>0</v>
      </c>
      <c r="CO244" s="41" t="str">
        <f>IF(N244="","",IF(成就内容!E$125&lt;&gt;"",MAX(ROUNDUP(SMALL(N$224:N$273,$L244)/10000,0)*10000,0),0))</f>
        <v/>
      </c>
      <c r="CP244" s="41" t="str">
        <f>IF(O244="","",IF(成就内容!F$125&lt;&gt;"",MAX(ROUNDUP(SMALL(O$224:O$273,$L244)/10000,0)*10000,0),0))</f>
        <v/>
      </c>
      <c r="CQ244" s="41" t="str">
        <f>IF(P244="","",IF(成就内容!G$125&lt;&gt;"",MAX(ROUNDUP(SMALL(P$224:P$273,$L244)/10000,0)*10000,0),0))</f>
        <v/>
      </c>
      <c r="CR244" s="41">
        <f>IF(Q244="","",IF(成就内容!H$125&lt;&gt;"",MAX(ROUNDUP(SMALL(Q$224:Q$273,$L244)/10000,0)*10000,0),0))</f>
        <v>0</v>
      </c>
      <c r="CS244" s="41">
        <f>IF(R244="","",IF(成就内容!I$125&lt;&gt;"",MAX(ROUNDUP(SMALL(R$224:R$273,$L244)/10000,0)*10000,0),0))</f>
        <v>0</v>
      </c>
      <c r="CT244" s="41">
        <f>IF(S244="","",IF(成就内容!J$125&lt;&gt;"",MAX(ROUNDUP(SMALL(S$224:S$273,$L244)/10000,0)*10000,0),0))</f>
        <v>0</v>
      </c>
      <c r="CU244" s="41">
        <f>IF(T244="","",IF(成就内容!K$125&lt;&gt;"",MAX(ROUNDUP(SMALL(T$224:T$273,$L244)/10000,0)*10000,0),0))</f>
        <v>0</v>
      </c>
      <c r="CV244" s="41">
        <f>IF(U244="","",IF(成就内容!L$125&lt;&gt;"",MAX(ROUNDUP(SMALL(U$224:U$273,$L244)/10000,0)*10000,0),0))</f>
        <v>0</v>
      </c>
      <c r="CW244" s="41">
        <f>IF(V244="","",IF(成就内容!M$125&lt;&gt;"",MAX(ROUNDUP(SMALL(V$224:V$273,$L244)/10000,0)*10000,0),0))</f>
        <v>0</v>
      </c>
      <c r="CX244" s="41">
        <f>IF(W244="","",IF(成就内容!N$125&lt;&gt;"",MAX(ROUNDUP(SMALL(W$224:W$273,$L244)/10000,0)*10000,0),0))</f>
        <v>32830000</v>
      </c>
      <c r="CY244" s="41">
        <f>IF(X244="","",IF(成就内容!O$125&lt;&gt;"",MAX(ROUNDUP(SMALL(X$224:X$273,$L244)/10000,0)*10000,0),0))</f>
        <v>0</v>
      </c>
      <c r="CZ244" s="41" t="str">
        <f>IF(Y244="","",IF(成就内容!P$125&lt;&gt;"",MAX(ROUNDUP(SMALL(Y$224:Y$273,$L244)/10000,0)*10000,0),0))</f>
        <v/>
      </c>
      <c r="DA244" s="41">
        <f>IF(Z244="","",IF(成就内容!Q$125&lt;&gt;"",MAX(ROUNDUP(SMALL(Z$224:Z$273,$L244)/10000,0)*10000,0),0))</f>
        <v>0</v>
      </c>
      <c r="DB244" s="41">
        <f>IF(AA244="","",IF(成就内容!R$125&lt;&gt;"",MAX(ROUNDUP(SMALL(AA$224:AA$273,$L244)/10000,0)*10000,0),0))</f>
        <v>0</v>
      </c>
      <c r="DC244" s="41">
        <f>IF(AB244="","",IF(成就内容!S$125&lt;&gt;"",MAX(ROUNDUP(SMALL(AB$224:AB$273,$L244)/10000,0)*10000,0),0))</f>
        <v>0</v>
      </c>
      <c r="DD244" s="41">
        <f>IF(AC244="","",IF(成就内容!T$125&lt;&gt;"",MAX(ROUNDUP(SMALL(AC$224:AC$273,$L244)/10000,0)*10000,0),0))</f>
        <v>0</v>
      </c>
      <c r="DE244" s="41">
        <f>IF(AD244="","",IF(成就内容!U$125&lt;&gt;"",MAX(ROUNDUP(SMALL(AD$224:AD$273,$L244)/10000,0)*10000,0),0))</f>
        <v>0</v>
      </c>
      <c r="DF244" s="41">
        <f>IF(AE244="","",IF(成就内容!V$125&lt;&gt;"",MAX(ROUNDUP(SMALL(AE$224:AE$273,$L244)/10000,0)*10000,0),0))</f>
        <v>0</v>
      </c>
      <c r="DG244" s="41">
        <f>IF(AF244="","",IF(成就内容!W$125&lt;&gt;"",MAX(ROUNDUP(SMALL(AF$224:AF$273,$L244)/10000,0)*10000,0),0))</f>
        <v>32830000</v>
      </c>
      <c r="DH244" s="41">
        <f>IF(AG244="","",IF(成就内容!X$125&lt;&gt;"",MAX(ROUNDUP(SMALL(AG$224:AG$273,$L244)/10000,0)*10000,0),0))</f>
        <v>0</v>
      </c>
      <c r="DI244" s="41">
        <f>IF(AH244="","",IF(成就内容!Y$125&lt;&gt;"",MAX(ROUNDUP(SMALL(AH$224:AH$273,$L244)/10000,0)*10000,0),0))</f>
        <v>0</v>
      </c>
      <c r="DJ244" s="41" t="str">
        <f>IF(AI244="","",IF(成就内容!Z$125&lt;&gt;"",MAX(ROUNDUP(SMALL(AI$224:AI$273,$L244)/10000,0)*10000,0),0))</f>
        <v/>
      </c>
      <c r="DK244" s="41" t="str">
        <f>IF(AJ244="","",IF(成就内容!AA$125&lt;&gt;"",MAX(ROUNDUP(SMALL(AJ$224:AJ$273,$L244)/10000,0)*10000,0),0))</f>
        <v/>
      </c>
      <c r="DL244" s="41" t="str">
        <f>IF(AK244="","",IF(成就内容!AB$125&lt;&gt;"",MAX(ROUNDUP(SMALL(AK$224:AK$273,$L244)/10000,0)*10000,0),0))</f>
        <v/>
      </c>
      <c r="DM244" s="41">
        <f>IF(AL244="","",IF(成就内容!AC$125&lt;&gt;"",MAX(ROUNDUP(SMALL(AL$224:AL$273,$L244)/10000,0)*10000,0),0))</f>
        <v>0</v>
      </c>
      <c r="DN244" s="41">
        <f>IF(AM244="","",IF(成就内容!AD$125&lt;&gt;"",MAX(ROUNDUP(SMALL(AM$224:AM$273,$L244)/10000,0)*10000,0),0))</f>
        <v>0</v>
      </c>
      <c r="DO244" s="41">
        <f>IF(AN244="","",IF(成就内容!AE$125&lt;&gt;"",MAX(ROUNDUP(SMALL(AN$224:AN$273,$L244)/10000,0)*10000,0),0))</f>
        <v>0</v>
      </c>
      <c r="DP244" s="41">
        <f>IF(AO244="","",IF(成就内容!AF$125&lt;&gt;"",MAX(ROUNDUP(SMALL(AO$224:AO$273,$L244)/10000,0)*10000,0),0))</f>
        <v>0</v>
      </c>
      <c r="DQ244" s="41">
        <f>IF(AP244="","",IF(成就内容!AG$125&lt;&gt;"",MAX(ROUNDUP(SMALL(AP$224:AP$273,$L244)/10000,0)*10000,0),0))</f>
        <v>0</v>
      </c>
      <c r="DR244" s="41">
        <f>IF(AQ244="","",IF(成就内容!AH$125&lt;&gt;"",MAX(ROUNDUP(SMALL(AQ$224:AQ$273,$L244)/10000,0)*10000,0),0))</f>
        <v>0</v>
      </c>
      <c r="DS244" s="41">
        <f>IF(AR244="","",IF(成就内容!AI$125&lt;&gt;"",MAX(ROUNDUP(SMALL(AR$224:AR$273,$L244)/10000,0)*10000,0),0))</f>
        <v>0</v>
      </c>
      <c r="DT244" s="41">
        <f>IF(AS244="","",IF(成就内容!AJ$125&lt;&gt;"",MAX(ROUNDUP(SMALL(AS$224:AS$273,$L244)/10000,0)*10000,0),0))</f>
        <v>0</v>
      </c>
      <c r="DU244" s="41" t="str">
        <f>IF(AT244="","",IF(成就内容!AK$125&lt;&gt;"",MAX(ROUNDUP(SMALL(AT$224:AT$273,$L244)/10000,0)*10000,0),0))</f>
        <v/>
      </c>
      <c r="DV244" s="41" t="str">
        <f>IF(AU244="","",IF(成就内容!AL$125&lt;&gt;"",MAX(ROUNDUP(SMALL(AU$224:AU$273,$L244)/10000,0)*10000,0),0))</f>
        <v/>
      </c>
      <c r="DW244" s="41">
        <f>IF(AV244="","",IF(成就内容!AM$125&lt;&gt;"",MAX(ROUNDUP(SMALL(AV$224:AV$273,$L244)/10000,0)*10000,0),0))</f>
        <v>0</v>
      </c>
      <c r="DX244" s="41">
        <f>IF(AW244="","",IF(成就内容!AN$125&lt;&gt;"",MAX(ROUNDUP(SMALL(AW$224:AW$273,$L244)/10000,0)*10000,0),0))</f>
        <v>0</v>
      </c>
      <c r="DY244" s="41">
        <f>IF(AX244="","",IF(成就内容!AO$125&lt;&gt;"",MAX(ROUNDUP(SMALL(AX$224:AX$273,$L244)/10000,0)*10000,0),0))</f>
        <v>0</v>
      </c>
      <c r="DZ244" s="41">
        <f>IF(AY244="","",IF(成就内容!AP$125&lt;&gt;"",MAX(ROUNDUP(SMALL(AY$224:AY$273,$L244)/10000,0)*10000,0),0))</f>
        <v>0</v>
      </c>
      <c r="EA244" s="41">
        <f>IF(AZ244="","",IF(成就内容!AQ$125&lt;&gt;"",MAX(ROUNDUP(SMALL(AZ$224:AZ$273,$L244)/10000,0)*10000,0),0))</f>
        <v>0</v>
      </c>
      <c r="EB244" s="41">
        <f>IF(BA244="","",IF(成就内容!AR$125&lt;&gt;"",MAX(ROUNDUP(SMALL(BA$224:BA$273,$L244)/10000,0)*10000,0),0))</f>
        <v>0</v>
      </c>
      <c r="EC244" s="41">
        <f>IF(BB244="","",IF(成就内容!AS$125&lt;&gt;"",MAX(ROUNDUP(SMALL(BB$224:BB$273,$L244)/10000,0)*10000,0),0))</f>
        <v>0</v>
      </c>
      <c r="ED244" s="41">
        <f>IF(BC244="","",IF(成就内容!AT$125&lt;&gt;"",MAX(ROUNDUP(SMALL(BC$224:BC$273,$L244)/10000,0)*10000,0),0))</f>
        <v>0</v>
      </c>
      <c r="EE244" s="41">
        <f>IF(BD244="","",IF(成就内容!AU$125&lt;&gt;"",MAX(ROUNDUP(SMALL(BD$224:BD$273,$L244)/10000,0)*10000,0),0))</f>
        <v>0</v>
      </c>
      <c r="EF244" s="41" t="str">
        <f>IF(BE244="","",IF(成就内容!AV$125&lt;&gt;"",MAX(ROUNDUP(SMALL(BE$224:BE$273,$L244)/10000,0)*10000,0),0))</f>
        <v/>
      </c>
      <c r="EG244" s="41">
        <f>IF(BF244="","",IF(成就内容!AW$125&lt;&gt;"",MAX(ROUNDUP(SMALL(BF$224:BF$273,$L244)/10000,0)*10000,0),0))</f>
        <v>0</v>
      </c>
      <c r="EH244" s="41">
        <f>IF(BG244="","",IF(成就内容!AX$125&lt;&gt;"",MAX(ROUNDUP(SMALL(BG$224:BG$273,$L244)/10000,0)*10000,0),0))</f>
        <v>0</v>
      </c>
      <c r="EI244" s="41">
        <f>IF(BH244="","",IF(成就内容!AY$125&lt;&gt;"",MAX(ROUNDUP(SMALL(BH$224:BH$273,$L244)/10000,0)*10000,0),0))</f>
        <v>0</v>
      </c>
      <c r="EJ244" s="41">
        <f>IF(BI244="","",IF(成就内容!AZ$125&lt;&gt;"",MAX(ROUNDUP(SMALL(BI$224:BI$273,$L244)/10000,0)*10000,0),0))</f>
        <v>0</v>
      </c>
      <c r="EK244" s="41">
        <f>IF(BJ244="","",IF(成就内容!BA$125&lt;&gt;"",MAX(ROUNDUP(SMALL(BJ$224:BJ$273,$L244)/10000,0)*10000,0),0))</f>
        <v>0</v>
      </c>
      <c r="EL244" s="41">
        <f>IF(BK244="","",IF(成就内容!BB$125&lt;&gt;"",MAX(ROUNDUP(SMALL(BK$224:BK$273,$L244)/10000,0)*10000,0),0))</f>
        <v>32830000</v>
      </c>
      <c r="EM244" s="41">
        <f>IF(BL244="","",IF(成就内容!BC$125&lt;&gt;"",MAX(ROUNDUP(SMALL(BL$224:BL$273,$L244)/10000,0)*10000,0),0))</f>
        <v>0</v>
      </c>
      <c r="EN244" s="41">
        <f>IF(BM244="","",IF(成就内容!BD$125&lt;&gt;"",MAX(ROUNDUP(SMALL(BM$224:BM$273,$L244)/10000,0)*10000,0),0))</f>
        <v>0</v>
      </c>
      <c r="EO244" s="41">
        <f>IF(BN244="","",IF(成就内容!BE$125&lt;&gt;"",MAX(ROUNDUP(SMALL(BN$224:BN$273,$L244)/10000,0)*10000,0),0))</f>
        <v>0</v>
      </c>
      <c r="EP244" s="41">
        <f>IF(BO244="","",IF(成就内容!BF$125&lt;&gt;"",MAX(ROUNDUP(SMALL(BO$224:BO$273,$L244)/10000,0)*10000,0),0))</f>
        <v>0</v>
      </c>
      <c r="EQ244" s="41">
        <f>IF(BP244="","",IF(成就内容!BG$125&lt;&gt;"",MAX(ROUNDUP(SMALL(BP$224:BP$273,$L244)/10000,0)*10000,0),0))</f>
        <v>0</v>
      </c>
      <c r="ER244" s="41">
        <f>IF(BQ244="","",IF(成就内容!BH$125&lt;&gt;"",MAX(ROUNDUP(SMALL(BQ$224:BQ$273,$L244)/10000,0)*10000,0),0))</f>
        <v>32830000</v>
      </c>
      <c r="ES244" s="41" t="str">
        <f>IF(BR244="","",IF(成就内容!BI$125&lt;&gt;"",MAX(ROUNDUP(SMALL(BR$224:BR$273,$L244)/10000,0)*10000,0),0))</f>
        <v/>
      </c>
      <c r="ET244" s="41">
        <f>IF(BS244="","",IF(成就内容!BJ$125&lt;&gt;"",MAX(ROUNDUP(SMALL(BS$224:BS$273,$L244)/10000,0)*10000,0),0))</f>
        <v>470000</v>
      </c>
      <c r="EU244" s="41">
        <f>IF(BT244="","",IF(成就内容!BK$125&lt;&gt;"",MAX(ROUNDUP(SMALL(BT$224:BT$273,$L244)/10000,0)*10000,0),0))</f>
        <v>0</v>
      </c>
      <c r="EV244" s="41">
        <f>IF(BU244="","",IF(成就内容!BL$125&lt;&gt;"",MAX(ROUNDUP(SMALL(BU$224:BU$273,$L244)/10000,0)*10000,0),0))</f>
        <v>0</v>
      </c>
      <c r="EW244" s="41">
        <f>IF(BV244="","",IF(成就内容!BM$125&lt;&gt;"",MAX(ROUNDUP(SMALL(BV$224:BV$273,$L244)/10000,0)*10000,0),0))</f>
        <v>360000</v>
      </c>
      <c r="EX244" s="41">
        <f>IF(BW244="","",IF(成就内容!BN$125&lt;&gt;"",MAX(ROUNDUP(SMALL(BW$224:BW$273,$L244)/10000,0)*10000,0),0))</f>
        <v>0</v>
      </c>
      <c r="EY244" s="41">
        <f>IF(BX244="","",IF(成就内容!BO$125&lt;&gt;"",MAX(ROUNDUP(SMALL(BX$224:BX$273,$L244)/10000,0)*10000,0),0))</f>
        <v>0</v>
      </c>
      <c r="EZ244" s="41">
        <f>IF(BY244="","",IF(成就内容!BP$125&lt;&gt;"",MAX(ROUNDUP(SMALL(BY$224:BY$273,$L244)/10000,0)*10000,0),0))</f>
        <v>0</v>
      </c>
      <c r="FA244" s="41">
        <f>IF(BZ244="","",IF(成就内容!BQ$125&lt;&gt;"",MAX(ROUNDUP(SMALL(BZ$224:BZ$273,$L244)/10000,0)*10000,0),0))</f>
        <v>0</v>
      </c>
      <c r="FB244" s="41" t="str">
        <f>IF(CA244="","",IF(成就内容!BR$125&lt;&gt;"",MAX(ROUNDUP(SMALL(CA$224:CA$273,$L244)/10000,0)*10000,0),0))</f>
        <v/>
      </c>
      <c r="FC244" s="41" t="str">
        <f>IF(CB244="","",IF(成就内容!BS$125&lt;&gt;"",MAX(ROUNDUP(SMALL(CB$224:CB$273,$L244)/10000,0)*10000,0),0))</f>
        <v/>
      </c>
      <c r="FD244" s="41">
        <f>IF(CC244="","",IF(成就内容!BT$125&lt;&gt;"",MAX(ROUNDUP(SMALL(CC$224:CC$273,$L244)/10000,0)*10000,0),0))</f>
        <v>0</v>
      </c>
      <c r="FE244" s="41">
        <f>IF(CD244="","",IF(成就内容!BU$125&lt;&gt;"",MAX(ROUNDUP(SMALL(CD$224:CD$273,$L244)/10000,0)*10000,0),0))</f>
        <v>0</v>
      </c>
      <c r="FF244" s="41" t="str">
        <f>IF(CE244="","",IF(成就内容!BV$125&lt;&gt;"",MAX(ROUNDUP(SMALL(CE$224:CE$273,$L244)/10000,0)*10000,0),0))</f>
        <v/>
      </c>
      <c r="FG244" s="41">
        <f>IF(CF244="","",IF(成就内容!BW$125&lt;&gt;"",MAX(ROUNDUP(SMALL(CF$224:CF$273,$L244)/10000,0)*10000,0),0))</f>
        <v>0</v>
      </c>
      <c r="FH244" s="41">
        <f>IF(CG244="","",IF(成就内容!BX$125&lt;&gt;"",MAX(ROUNDUP(SMALL(CG$224:CG$273,$L244)/10000,0)*10000,0),0))</f>
        <v>4470000</v>
      </c>
      <c r="FI244" s="41">
        <f>IF(CH244="","",IF(成就内容!BY$125&lt;&gt;"",MAX(ROUNDUP(SMALL(CH$224:CH$273,$L244)/10000,0)*10000,0),0))</f>
        <v>0</v>
      </c>
      <c r="FJ244" s="41">
        <f>IF(CI244="","",IF(成就内容!BZ$125&lt;&gt;"",MAX(ROUNDUP(SMALL(CI$224:CI$273,$L244)/10000,0)*10000,0),0))</f>
        <v>0</v>
      </c>
    </row>
    <row r="245" spans="10:166" x14ac:dyDescent="0.15">
      <c r="L245" s="25">
        <v>22</v>
      </c>
      <c r="M245" s="41">
        <f>IF(成就内容!D28="","",INDEX($G$4:$G$178*成就内容!D$125/SUM(成就内容!$D$125:$BZ$125),成就内容!D84,1)-SUM(M$224:M244))</f>
        <v>0</v>
      </c>
      <c r="N245" s="41" t="str">
        <f>IF(成就内容!E28="","",INDEX($G$4:$G$178*成就内容!E$125/SUM(成就内容!$D$125:$BZ$125),成就内容!E84,1)-SUM(N$224:N244))</f>
        <v/>
      </c>
      <c r="O245" s="41" t="str">
        <f>IF(成就内容!F28="","",INDEX($G$4:$G$178*成就内容!F$125/SUM(成就内容!$D$125:$BZ$125),成就内容!F84,1)-SUM(O$224:O244))</f>
        <v/>
      </c>
      <c r="P245" s="41" t="str">
        <f>IF(成就内容!G28="","",INDEX($G$4:$G$178*成就内容!G$125/SUM(成就内容!$D$125:$BZ$125),成就内容!G84,1)-SUM(P$224:P244))</f>
        <v/>
      </c>
      <c r="Q245" s="41">
        <f>IF(成就内容!H28="","",INDEX($G$4:$G$178*成就内容!H$125/SUM(成就内容!$D$125:$BZ$125),成就内容!H84,1)-SUM(Q$224:Q244))</f>
        <v>0</v>
      </c>
      <c r="R245" s="41">
        <f>IF(成就内容!I28="","",INDEX($G$4:$G$178*成就内容!I$125/SUM(成就内容!$D$125:$BZ$125),成就内容!I84,1)-SUM(R$224:R244))</f>
        <v>0</v>
      </c>
      <c r="S245" s="41">
        <f>IF(成就内容!J28="","",INDEX($G$4:$G$178*成就内容!J$125/SUM(成就内容!$D$125:$BZ$125),成就内容!J84,1)-SUM(S$224:S244))</f>
        <v>0</v>
      </c>
      <c r="T245" s="41">
        <f>IF(成就内容!K28="","",INDEX($G$4:$G$178*成就内容!K$125/SUM(成就内容!$D$125:$BZ$125),成就内容!K84,1)-SUM(T$224:T244))</f>
        <v>0</v>
      </c>
      <c r="U245" s="41">
        <f>IF(成就内容!L28="","",INDEX($G$4:$G$178*成就内容!L$125/SUM(成就内容!$D$125:$BZ$125),成就内容!L84,1)-SUM(U$224:U244))</f>
        <v>0</v>
      </c>
      <c r="V245" s="41">
        <f>IF(成就内容!M28="","",INDEX($G$4:$G$178*成就内容!M$125/SUM(成就内容!$D$125:$BZ$125),成就内容!M84,1)-SUM(V$224:V244))</f>
        <v>0</v>
      </c>
      <c r="W245" s="41">
        <f>IF(成就内容!N28="","",INDEX($G$4:$G$178*成就内容!N$125/SUM(成就内容!$D$125:$BZ$125),成就内容!N84,1)-SUM(W$224:W244))</f>
        <v>32820512.820512772</v>
      </c>
      <c r="X245" s="41">
        <f>IF(成就内容!O28="","",INDEX($G$4:$G$178*成就内容!O$125/SUM(成就内容!$D$125:$BZ$125),成就内容!O84,1)-SUM(X$224:X244))</f>
        <v>0</v>
      </c>
      <c r="Y245" s="41" t="str">
        <f>IF(成就内容!P28="","",INDEX($G$4:$G$178*成就内容!P$125/SUM(成就内容!$D$125:$BZ$125),成就内容!P84,1)-SUM(Y$224:Y244))</f>
        <v/>
      </c>
      <c r="Z245" s="41">
        <f>IF(成就内容!Q28="","",INDEX($G$4:$G$178*成就内容!Q$125/SUM(成就内容!$D$125:$BZ$125),成就内容!Q84,1)-SUM(Z$224:Z244))</f>
        <v>0</v>
      </c>
      <c r="AA245" s="41">
        <f>IF(成就内容!R28="","",INDEX($G$4:$G$178*成就内容!R$125/SUM(成就内容!$D$125:$BZ$125),成就内容!R84,1)-SUM(AA$224:AA244))</f>
        <v>0</v>
      </c>
      <c r="AB245" s="41">
        <f>IF(成就内容!S28="","",INDEX($G$4:$G$178*成就内容!S$125/SUM(成就内容!$D$125:$BZ$125),成就内容!S84,1)-SUM(AB$224:AB244))</f>
        <v>0</v>
      </c>
      <c r="AC245" s="41">
        <f>IF(成就内容!T28="","",INDEX($G$4:$G$178*成就内容!T$125/SUM(成就内容!$D$125:$BZ$125),成就内容!T84,1)-SUM(AC$224:AC244))</f>
        <v>0</v>
      </c>
      <c r="AD245" s="41">
        <f>IF(成就内容!U28="","",INDEX($G$4:$G$178*成就内容!U$125/SUM(成就内容!$D$125:$BZ$125),成就内容!U84,1)-SUM(AD$224:AD244))</f>
        <v>0</v>
      </c>
      <c r="AE245" s="41">
        <f>IF(成就内容!V28="","",INDEX($G$4:$G$178*成就内容!V$125/SUM(成就内容!$D$125:$BZ$125),成就内容!V84,1)-SUM(AE$224:AE244))</f>
        <v>0</v>
      </c>
      <c r="AF245" s="41">
        <f>IF(成就内容!W28="","",INDEX($G$4:$G$178*成就内容!W$125/SUM(成就内容!$D$125:$BZ$125),成就内容!W84,1)-SUM(AF$224:AF244))</f>
        <v>32820512.820512772</v>
      </c>
      <c r="AG245" s="41">
        <f>IF(成就内容!X28="","",INDEX($G$4:$G$178*成就内容!X$125/SUM(成就内容!$D$125:$BZ$125),成就内容!X84,1)-SUM(AG$224:AG244))</f>
        <v>0</v>
      </c>
      <c r="AH245" s="41" t="str">
        <f>IF(成就内容!Y28="","",INDEX($G$4:$G$178*成就内容!Y$125/SUM(成就内容!$D$125:$BZ$125),成就内容!Y84,1)-SUM(AH$224:AH244))</f>
        <v/>
      </c>
      <c r="AI245" s="41" t="str">
        <f>IF(成就内容!Z28="","",INDEX($G$4:$G$178*成就内容!Z$125/SUM(成就内容!$D$125:$BZ$125),成就内容!Z84,1)-SUM(AI$224:AI244))</f>
        <v/>
      </c>
      <c r="AJ245" s="41" t="str">
        <f>IF(成就内容!AA28="","",INDEX($G$4:$G$178*成就内容!AA$125/SUM(成就内容!$D$125:$BZ$125),成就内容!AA84,1)-SUM(AJ$224:AJ244))</f>
        <v/>
      </c>
      <c r="AK245" s="41" t="str">
        <f>IF(成就内容!AB28="","",INDEX($G$4:$G$178*成就内容!AB$125/SUM(成就内容!$D$125:$BZ$125),成就内容!AB84,1)-SUM(AK$224:AK244))</f>
        <v/>
      </c>
      <c r="AL245" s="41">
        <f>IF(成就内容!AC28="","",INDEX($G$4:$G$178*成就内容!AC$125/SUM(成就内容!$D$125:$BZ$125),成就内容!AC84,1)-SUM(AL$224:AL244))</f>
        <v>0</v>
      </c>
      <c r="AM245" s="41">
        <f>IF(成就内容!AD28="","",INDEX($G$4:$G$178*成就内容!AD$125/SUM(成就内容!$D$125:$BZ$125),成就内容!AD84,1)-SUM(AM$224:AM244))</f>
        <v>0</v>
      </c>
      <c r="AN245" s="41">
        <f>IF(成就内容!AE28="","",INDEX($G$4:$G$178*成就内容!AE$125/SUM(成就内容!$D$125:$BZ$125),成就内容!AE84,1)-SUM(AN$224:AN244))</f>
        <v>0</v>
      </c>
      <c r="AO245" s="41">
        <f>IF(成就内容!AF28="","",INDEX($G$4:$G$178*成就内容!AF$125/SUM(成就内容!$D$125:$BZ$125),成就内容!AF84,1)-SUM(AO$224:AO244))</f>
        <v>0</v>
      </c>
      <c r="AP245" s="41">
        <f>IF(成就内容!AG28="","",INDEX($G$4:$G$178*成就内容!AG$125/SUM(成就内容!$D$125:$BZ$125),成就内容!AG84,1)-SUM(AP$224:AP244))</f>
        <v>0</v>
      </c>
      <c r="AQ245" s="41">
        <f>IF(成就内容!AH28="","",INDEX($G$4:$G$178*成就内容!AH$125/SUM(成就内容!$D$125:$BZ$125),成就内容!AH84,1)-SUM(AQ$224:AQ244))</f>
        <v>0</v>
      </c>
      <c r="AR245" s="41">
        <f>IF(成就内容!AI28="","",INDEX($G$4:$G$178*成就内容!AI$125/SUM(成就内容!$D$125:$BZ$125),成就内容!AI84,1)-SUM(AR$224:AR244))</f>
        <v>0</v>
      </c>
      <c r="AS245" s="41">
        <f>IF(成就内容!AJ28="","",INDEX($G$4:$G$178*成就内容!AJ$125/SUM(成就内容!$D$125:$BZ$125),成就内容!AJ84,1)-SUM(AS$224:AS244))</f>
        <v>0</v>
      </c>
      <c r="AT245" s="41" t="str">
        <f>IF(成就内容!AK28="","",INDEX($G$4:$G$178*成就内容!AK$125/SUM(成就内容!$D$125:$BZ$125),成就内容!AK84,1)-SUM(AT$224:AT244))</f>
        <v/>
      </c>
      <c r="AU245" s="41" t="str">
        <f>IF(成就内容!AL28="","",INDEX($G$4:$G$178*成就内容!AL$125/SUM(成就内容!$D$125:$BZ$125),成就内容!AL84,1)-SUM(AU$224:AU244))</f>
        <v/>
      </c>
      <c r="AV245" s="41">
        <f>IF(成就内容!AM28="","",INDEX($G$4:$G$178*成就内容!AM$125/SUM(成就内容!$D$125:$BZ$125),成就内容!AM84,1)-SUM(AV$224:AV244))</f>
        <v>0</v>
      </c>
      <c r="AW245" s="41">
        <f>IF(成就内容!AN28="","",INDEX($G$4:$G$178*成就内容!AN$125/SUM(成就内容!$D$125:$BZ$125),成就内容!AN84,1)-SUM(AW$224:AW244))</f>
        <v>0</v>
      </c>
      <c r="AX245" s="41">
        <f>IF(成就内容!AO28="","",INDEX($G$4:$G$178*成就内容!AO$125/SUM(成就内容!$D$125:$BZ$125),成就内容!AO84,1)-SUM(AX$224:AX244))</f>
        <v>0</v>
      </c>
      <c r="AY245" s="41">
        <f>IF(成就内容!AP28="","",INDEX($G$4:$G$178*成就内容!AP$125/SUM(成就内容!$D$125:$BZ$125),成就内容!AP84,1)-SUM(AY$224:AY244))</f>
        <v>0</v>
      </c>
      <c r="AZ245" s="41">
        <f>IF(成就内容!AQ28="","",INDEX($G$4:$G$178*成就内容!AQ$125/SUM(成就内容!$D$125:$BZ$125),成就内容!AQ84,1)-SUM(AZ$224:AZ244))</f>
        <v>0</v>
      </c>
      <c r="BA245" s="41">
        <f>IF(成就内容!AR28="","",INDEX($G$4:$G$178*成就内容!AR$125/SUM(成就内容!$D$125:$BZ$125),成就内容!AR84,1)-SUM(BA$224:BA244))</f>
        <v>0</v>
      </c>
      <c r="BB245" s="41">
        <f>IF(成就内容!AS28="","",INDEX($G$4:$G$178*成就内容!AS$125/SUM(成就内容!$D$125:$BZ$125),成就内容!AS84,1)-SUM(BB$224:BB244))</f>
        <v>0</v>
      </c>
      <c r="BC245" s="41">
        <f>IF(成就内容!AT28="","",INDEX($G$4:$G$178*成就内容!AT$125/SUM(成就内容!$D$125:$BZ$125),成就内容!AT84,1)-SUM(BC$224:BC244))</f>
        <v>0</v>
      </c>
      <c r="BD245" s="41">
        <f>IF(成就内容!AU28="","",INDEX($G$4:$G$178*成就内容!AU$125/SUM(成就内容!$D$125:$BZ$125),成就内容!AU84,1)-SUM(BD$224:BD244))</f>
        <v>0</v>
      </c>
      <c r="BE245" s="41" t="str">
        <f>IF(成就内容!AV28="","",INDEX($G$4:$G$178*成就内容!AV$125/SUM(成就内容!$D$125:$BZ$125),成就内容!AV84,1)-SUM(BE$224:BE244))</f>
        <v/>
      </c>
      <c r="BF245" s="41">
        <f>IF(成就内容!AW28="","",INDEX($G$4:$G$178*成就内容!AW$125/SUM(成就内容!$D$125:$BZ$125),成就内容!AW84,1)-SUM(BF$224:BF244))</f>
        <v>0</v>
      </c>
      <c r="BG245" s="41">
        <f>IF(成就内容!AX28="","",INDEX($G$4:$G$178*成就内容!AX$125/SUM(成就内容!$D$125:$BZ$125),成就内容!AX84,1)-SUM(BG$224:BG244))</f>
        <v>0</v>
      </c>
      <c r="BH245" s="41">
        <f>IF(成就内容!AY28="","",INDEX($G$4:$G$178*成就内容!AY$125/SUM(成就内容!$D$125:$BZ$125),成就内容!AY84,1)-SUM(BH$224:BH244))</f>
        <v>0</v>
      </c>
      <c r="BI245" s="41">
        <f>IF(成就内容!AZ28="","",INDEX($G$4:$G$178*成就内容!AZ$125/SUM(成就内容!$D$125:$BZ$125),成就内容!AZ84,1)-SUM(BI$224:BI244))</f>
        <v>0</v>
      </c>
      <c r="BJ245" s="41">
        <f>IF(成就内容!BA28="","",INDEX($G$4:$G$178*成就内容!BA$125/SUM(成就内容!$D$125:$BZ$125),成就内容!BA84,1)-SUM(BJ$224:BJ244))</f>
        <v>0</v>
      </c>
      <c r="BK245" s="41">
        <f>IF(成就内容!BB28="","",INDEX($G$4:$G$178*成就内容!BB$125/SUM(成就内容!$D$125:$BZ$125),成就内容!BB84,1)-SUM(BK$224:BK244))</f>
        <v>32820512.820512772</v>
      </c>
      <c r="BL245" s="41">
        <f>IF(成就内容!BC28="","",INDEX($G$4:$G$178*成就内容!BC$125/SUM(成就内容!$D$125:$BZ$125),成就内容!BC84,1)-SUM(BL$224:BL244))</f>
        <v>0</v>
      </c>
      <c r="BM245" s="41">
        <f>IF(成就内容!BD28="","",INDEX($G$4:$G$178*成就内容!BD$125/SUM(成就内容!$D$125:$BZ$125),成就内容!BD84,1)-SUM(BM$224:BM244))</f>
        <v>0</v>
      </c>
      <c r="BN245" s="41">
        <f>IF(成就内容!BE28="","",INDEX($G$4:$G$178*成就内容!BE$125/SUM(成就内容!$D$125:$BZ$125),成就内容!BE84,1)-SUM(BN$224:BN244))</f>
        <v>0</v>
      </c>
      <c r="BO245" s="41">
        <f>IF(成就内容!BF28="","",INDEX($G$4:$G$178*成就内容!BF$125/SUM(成就内容!$D$125:$BZ$125),成就内容!BF84,1)-SUM(BO$224:BO244))</f>
        <v>0</v>
      </c>
      <c r="BP245" s="41">
        <f>IF(成就内容!BG28="","",INDEX($G$4:$G$178*成就内容!BG$125/SUM(成就内容!$D$125:$BZ$125),成就内容!BG84,1)-SUM(BP$224:BP244))</f>
        <v>0</v>
      </c>
      <c r="BQ245" s="41">
        <f>IF(成就内容!BH28="","",INDEX($G$4:$G$178*成就内容!BH$125/SUM(成就内容!$D$125:$BZ$125),成就内容!BH84,1)-SUM(BQ$224:BQ244))</f>
        <v>32820512.820512772</v>
      </c>
      <c r="BR245" s="41" t="str">
        <f>IF(成就内容!BI28="","",INDEX($G$4:$G$178*成就内容!BI$125/SUM(成就内容!$D$125:$BZ$125),成就内容!BI84,1)-SUM(BR$224:BR244))</f>
        <v/>
      </c>
      <c r="BS245" s="41">
        <f>IF(成就内容!BJ28="","",INDEX($G$4:$G$178*成就内容!BJ$125/SUM(成就内容!$D$125:$BZ$125),成就内容!BJ84,1)-SUM(BS$224:BS244))</f>
        <v>521025.64102564112</v>
      </c>
      <c r="BT245" s="41">
        <f>IF(成就内容!BK28="","",INDEX($G$4:$G$178*成就内容!BK$125/SUM(成就内容!$D$125:$BZ$125),成就内容!BK84,1)-SUM(BT$224:BT244))</f>
        <v>0</v>
      </c>
      <c r="BU245" s="41">
        <f>IF(成就内容!BL28="","",INDEX($G$4:$G$178*成就内容!BL$125/SUM(成就内容!$D$125:$BZ$125),成就内容!BL84,1)-SUM(BU$224:BU244))</f>
        <v>0</v>
      </c>
      <c r="BV245" s="41">
        <f>IF(成就内容!BM28="","",INDEX($G$4:$G$178*成就内容!BM$125/SUM(成就内容!$D$125:$BZ$125),成就内容!BM84,1)-SUM(BV$224:BV244))</f>
        <v>467692.30769230757</v>
      </c>
      <c r="BW245" s="41">
        <f>IF(成就内容!BN28="","",INDEX($G$4:$G$178*成就内容!BN$125/SUM(成就内容!$D$125:$BZ$125),成就内容!BN84,1)-SUM(BW$224:BW244))</f>
        <v>0</v>
      </c>
      <c r="BX245" s="41">
        <f>IF(成就内容!BO28="","",INDEX($G$4:$G$178*成就内容!BO$125/SUM(成就内容!$D$125:$BZ$125),成就内容!BO84,1)-SUM(BX$224:BX244))</f>
        <v>0</v>
      </c>
      <c r="BY245" s="41">
        <f>IF(成就内容!BP28="","",INDEX($G$4:$G$178*成就内容!BP$125/SUM(成就内容!$D$125:$BZ$125),成就内容!BP84,1)-SUM(BY$224:BY244))</f>
        <v>0</v>
      </c>
      <c r="BZ245" s="41">
        <f>IF(成就内容!BQ28="","",INDEX($G$4:$G$178*成就内容!BQ$125/SUM(成就内容!$D$125:$BZ$125),成就内容!BQ84,1)-SUM(BZ$224:BZ244))</f>
        <v>0</v>
      </c>
      <c r="CA245" s="41" t="str">
        <f>IF(成就内容!BR28="","",INDEX($G$4:$G$178*成就内容!BR$125/SUM(成就内容!$D$125:$BZ$125),成就内容!BR84,1)-SUM(CA$224:CA244))</f>
        <v/>
      </c>
      <c r="CB245" s="41" t="str">
        <f>IF(成就内容!BS28="","",INDEX($G$4:$G$178*成就内容!BS$125/SUM(成就内容!$D$125:$BZ$125),成就内容!BS84,1)-SUM(CB$224:CB244))</f>
        <v/>
      </c>
      <c r="CC245" s="41">
        <f>IF(成就内容!BT28="","",INDEX($G$4:$G$178*成就内容!BT$125/SUM(成就内容!$D$125:$BZ$125),成就内容!BT84,1)-SUM(CC$224:CC244))</f>
        <v>0</v>
      </c>
      <c r="CD245" s="41">
        <f>IF(成就内容!BU28="","",INDEX($G$4:$G$178*成就内容!BU$125/SUM(成就内容!$D$125:$BZ$125),成就内容!BU84,1)-SUM(CD$224:CD244))</f>
        <v>0</v>
      </c>
      <c r="CE245" s="41" t="str">
        <f>IF(成就内容!BV28="","",INDEX($G$4:$G$178*成就内容!BV$125/SUM(成就内容!$D$125:$BZ$125),成就内容!BV84,1)-SUM(CE$224:CE244))</f>
        <v/>
      </c>
      <c r="CF245" s="41">
        <f>IF(成就内容!BW28="","",INDEX($G$4:$G$178*成就内容!BW$125/SUM(成就内容!$D$125:$BZ$125),成就内容!BW84,1)-SUM(CF$224:CF244))</f>
        <v>0</v>
      </c>
      <c r="CG245" s="41">
        <f>IF(成就内容!BX28="","",INDEX($G$4:$G$178*成就内容!BX$125/SUM(成就内容!$D$125:$BZ$125),成就内容!BX84,1)-SUM(CG$224:CG244))</f>
        <v>5615384.6153846178</v>
      </c>
      <c r="CH245" s="41">
        <f>IF(成就内容!BY28="","",INDEX($G$4:$G$178*成就内容!BY$125/SUM(成就内容!$D$125:$BZ$125),成就内容!BY84,1)-SUM(CH$224:CH244))</f>
        <v>0</v>
      </c>
      <c r="CI245" s="41">
        <f>IF(成就内容!BZ28="","",INDEX($G$4:$G$178*成就内容!BZ$125/SUM(成就内容!$D$125:$BZ$125),成就内容!BZ84,1)-SUM(CI$224:CI244))</f>
        <v>0</v>
      </c>
      <c r="CM245" s="43">
        <v>22</v>
      </c>
      <c r="CN245" s="41">
        <f>IF(M245="","",IF(成就内容!D$125&lt;&gt;"",MAX(ROUNDUP(SMALL(M$224:M$273,$L245)/10000,0)*10000,0),0))</f>
        <v>0</v>
      </c>
      <c r="CO245" s="41" t="str">
        <f>IF(N245="","",IF(成就内容!E$125&lt;&gt;"",MAX(ROUNDUP(SMALL(N$224:N$273,$L245)/10000,0)*10000,0),0))</f>
        <v/>
      </c>
      <c r="CP245" s="41" t="str">
        <f>IF(O245="","",IF(成就内容!F$125&lt;&gt;"",MAX(ROUNDUP(SMALL(O$224:O$273,$L245)/10000,0)*10000,0),0))</f>
        <v/>
      </c>
      <c r="CQ245" s="41" t="str">
        <f>IF(P245="","",IF(成就内容!G$125&lt;&gt;"",MAX(ROUNDUP(SMALL(P$224:P$273,$L245)/10000,0)*10000,0),0))</f>
        <v/>
      </c>
      <c r="CR245" s="41">
        <f>IF(Q245="","",IF(成就内容!H$125&lt;&gt;"",MAX(ROUNDUP(SMALL(Q$224:Q$273,$L245)/10000,0)*10000,0),0))</f>
        <v>0</v>
      </c>
      <c r="CS245" s="41">
        <f>IF(R245="","",IF(成就内容!I$125&lt;&gt;"",MAX(ROUNDUP(SMALL(R$224:R$273,$L245)/10000,0)*10000,0),0))</f>
        <v>0</v>
      </c>
      <c r="CT245" s="41">
        <f>IF(S245="","",IF(成就内容!J$125&lt;&gt;"",MAX(ROUNDUP(SMALL(S$224:S$273,$L245)/10000,0)*10000,0),0))</f>
        <v>0</v>
      </c>
      <c r="CU245" s="41">
        <f>IF(T245="","",IF(成就内容!K$125&lt;&gt;"",MAX(ROUNDUP(SMALL(T$224:T$273,$L245)/10000,0)*10000,0),0))</f>
        <v>0</v>
      </c>
      <c r="CV245" s="41">
        <f>IF(U245="","",IF(成就内容!L$125&lt;&gt;"",MAX(ROUNDUP(SMALL(U$224:U$273,$L245)/10000,0)*10000,0),0))</f>
        <v>0</v>
      </c>
      <c r="CW245" s="41">
        <f>IF(V245="","",IF(成就内容!M$125&lt;&gt;"",MAX(ROUNDUP(SMALL(V$224:V$273,$L245)/10000,0)*10000,0),0))</f>
        <v>0</v>
      </c>
      <c r="CX245" s="41">
        <f>IF(W245="","",IF(成就内容!N$125&lt;&gt;"",MAX(ROUNDUP(SMALL(W$224:W$273,$L245)/10000,0)*10000,0),0))</f>
        <v>32830000</v>
      </c>
      <c r="CY245" s="41">
        <f>IF(X245="","",IF(成就内容!O$125&lt;&gt;"",MAX(ROUNDUP(SMALL(X$224:X$273,$L245)/10000,0)*10000,0),0))</f>
        <v>0</v>
      </c>
      <c r="CZ245" s="41" t="str">
        <f>IF(Y245="","",IF(成就内容!P$125&lt;&gt;"",MAX(ROUNDUP(SMALL(Y$224:Y$273,$L245)/10000,0)*10000,0),0))</f>
        <v/>
      </c>
      <c r="DA245" s="41">
        <f>IF(Z245="","",IF(成就内容!Q$125&lt;&gt;"",MAX(ROUNDUP(SMALL(Z$224:Z$273,$L245)/10000,0)*10000,0),0))</f>
        <v>0</v>
      </c>
      <c r="DB245" s="41">
        <f>IF(AA245="","",IF(成就内容!R$125&lt;&gt;"",MAX(ROUNDUP(SMALL(AA$224:AA$273,$L245)/10000,0)*10000,0),0))</f>
        <v>0</v>
      </c>
      <c r="DC245" s="41">
        <f>IF(AB245="","",IF(成就内容!S$125&lt;&gt;"",MAX(ROUNDUP(SMALL(AB$224:AB$273,$L245)/10000,0)*10000,0),0))</f>
        <v>0</v>
      </c>
      <c r="DD245" s="41">
        <f>IF(AC245="","",IF(成就内容!T$125&lt;&gt;"",MAX(ROUNDUP(SMALL(AC$224:AC$273,$L245)/10000,0)*10000,0),0))</f>
        <v>0</v>
      </c>
      <c r="DE245" s="41">
        <f>IF(AD245="","",IF(成就内容!U$125&lt;&gt;"",MAX(ROUNDUP(SMALL(AD$224:AD$273,$L245)/10000,0)*10000,0),0))</f>
        <v>0</v>
      </c>
      <c r="DF245" s="41">
        <f>IF(AE245="","",IF(成就内容!V$125&lt;&gt;"",MAX(ROUNDUP(SMALL(AE$224:AE$273,$L245)/10000,0)*10000,0),0))</f>
        <v>0</v>
      </c>
      <c r="DG245" s="41">
        <f>IF(AF245="","",IF(成就内容!W$125&lt;&gt;"",MAX(ROUNDUP(SMALL(AF$224:AF$273,$L245)/10000,0)*10000,0),0))</f>
        <v>32830000</v>
      </c>
      <c r="DH245" s="41">
        <f>IF(AG245="","",IF(成就内容!X$125&lt;&gt;"",MAX(ROUNDUP(SMALL(AG$224:AG$273,$L245)/10000,0)*10000,0),0))</f>
        <v>0</v>
      </c>
      <c r="DI245" s="41" t="str">
        <f>IF(AH245="","",IF(成就内容!Y$125&lt;&gt;"",MAX(ROUNDUP(SMALL(AH$224:AH$273,$L245)/10000,0)*10000,0),0))</f>
        <v/>
      </c>
      <c r="DJ245" s="41" t="str">
        <f>IF(AI245="","",IF(成就内容!Z$125&lt;&gt;"",MAX(ROUNDUP(SMALL(AI$224:AI$273,$L245)/10000,0)*10000,0),0))</f>
        <v/>
      </c>
      <c r="DK245" s="41" t="str">
        <f>IF(AJ245="","",IF(成就内容!AA$125&lt;&gt;"",MAX(ROUNDUP(SMALL(AJ$224:AJ$273,$L245)/10000,0)*10000,0),0))</f>
        <v/>
      </c>
      <c r="DL245" s="41" t="str">
        <f>IF(AK245="","",IF(成就内容!AB$125&lt;&gt;"",MAX(ROUNDUP(SMALL(AK$224:AK$273,$L245)/10000,0)*10000,0),0))</f>
        <v/>
      </c>
      <c r="DM245" s="41">
        <f>IF(AL245="","",IF(成就内容!AC$125&lt;&gt;"",MAX(ROUNDUP(SMALL(AL$224:AL$273,$L245)/10000,0)*10000,0),0))</f>
        <v>0</v>
      </c>
      <c r="DN245" s="41">
        <f>IF(AM245="","",IF(成就内容!AD$125&lt;&gt;"",MAX(ROUNDUP(SMALL(AM$224:AM$273,$L245)/10000,0)*10000,0),0))</f>
        <v>0</v>
      </c>
      <c r="DO245" s="41">
        <f>IF(AN245="","",IF(成就内容!AE$125&lt;&gt;"",MAX(ROUNDUP(SMALL(AN$224:AN$273,$L245)/10000,0)*10000,0),0))</f>
        <v>0</v>
      </c>
      <c r="DP245" s="41">
        <f>IF(AO245="","",IF(成就内容!AF$125&lt;&gt;"",MAX(ROUNDUP(SMALL(AO$224:AO$273,$L245)/10000,0)*10000,0),0))</f>
        <v>0</v>
      </c>
      <c r="DQ245" s="41">
        <f>IF(AP245="","",IF(成就内容!AG$125&lt;&gt;"",MAX(ROUNDUP(SMALL(AP$224:AP$273,$L245)/10000,0)*10000,0),0))</f>
        <v>0</v>
      </c>
      <c r="DR245" s="41">
        <f>IF(AQ245="","",IF(成就内容!AH$125&lt;&gt;"",MAX(ROUNDUP(SMALL(AQ$224:AQ$273,$L245)/10000,0)*10000,0),0))</f>
        <v>0</v>
      </c>
      <c r="DS245" s="41">
        <f>IF(AR245="","",IF(成就内容!AI$125&lt;&gt;"",MAX(ROUNDUP(SMALL(AR$224:AR$273,$L245)/10000,0)*10000,0),0))</f>
        <v>0</v>
      </c>
      <c r="DT245" s="41">
        <f>IF(AS245="","",IF(成就内容!AJ$125&lt;&gt;"",MAX(ROUNDUP(SMALL(AS$224:AS$273,$L245)/10000,0)*10000,0),0))</f>
        <v>0</v>
      </c>
      <c r="DU245" s="41" t="str">
        <f>IF(AT245="","",IF(成就内容!AK$125&lt;&gt;"",MAX(ROUNDUP(SMALL(AT$224:AT$273,$L245)/10000,0)*10000,0),0))</f>
        <v/>
      </c>
      <c r="DV245" s="41" t="str">
        <f>IF(AU245="","",IF(成就内容!AL$125&lt;&gt;"",MAX(ROUNDUP(SMALL(AU$224:AU$273,$L245)/10000,0)*10000,0),0))</f>
        <v/>
      </c>
      <c r="DW245" s="41">
        <f>IF(AV245="","",IF(成就内容!AM$125&lt;&gt;"",MAX(ROUNDUP(SMALL(AV$224:AV$273,$L245)/10000,0)*10000,0),0))</f>
        <v>0</v>
      </c>
      <c r="DX245" s="41">
        <f>IF(AW245="","",IF(成就内容!AN$125&lt;&gt;"",MAX(ROUNDUP(SMALL(AW$224:AW$273,$L245)/10000,0)*10000,0),0))</f>
        <v>0</v>
      </c>
      <c r="DY245" s="41">
        <f>IF(AX245="","",IF(成就内容!AO$125&lt;&gt;"",MAX(ROUNDUP(SMALL(AX$224:AX$273,$L245)/10000,0)*10000,0),0))</f>
        <v>0</v>
      </c>
      <c r="DZ245" s="41">
        <f>IF(AY245="","",IF(成就内容!AP$125&lt;&gt;"",MAX(ROUNDUP(SMALL(AY$224:AY$273,$L245)/10000,0)*10000,0),0))</f>
        <v>0</v>
      </c>
      <c r="EA245" s="41">
        <f>IF(AZ245="","",IF(成就内容!AQ$125&lt;&gt;"",MAX(ROUNDUP(SMALL(AZ$224:AZ$273,$L245)/10000,0)*10000,0),0))</f>
        <v>0</v>
      </c>
      <c r="EB245" s="41">
        <f>IF(BA245="","",IF(成就内容!AR$125&lt;&gt;"",MAX(ROUNDUP(SMALL(BA$224:BA$273,$L245)/10000,0)*10000,0),0))</f>
        <v>0</v>
      </c>
      <c r="EC245" s="41">
        <f>IF(BB245="","",IF(成就内容!AS$125&lt;&gt;"",MAX(ROUNDUP(SMALL(BB$224:BB$273,$L245)/10000,0)*10000,0),0))</f>
        <v>0</v>
      </c>
      <c r="ED245" s="41">
        <f>IF(BC245="","",IF(成就内容!AT$125&lt;&gt;"",MAX(ROUNDUP(SMALL(BC$224:BC$273,$L245)/10000,0)*10000,0),0))</f>
        <v>0</v>
      </c>
      <c r="EE245" s="41">
        <f>IF(BD245="","",IF(成就内容!AU$125&lt;&gt;"",MAX(ROUNDUP(SMALL(BD$224:BD$273,$L245)/10000,0)*10000,0),0))</f>
        <v>0</v>
      </c>
      <c r="EF245" s="41" t="str">
        <f>IF(BE245="","",IF(成就内容!AV$125&lt;&gt;"",MAX(ROUNDUP(SMALL(BE$224:BE$273,$L245)/10000,0)*10000,0),0))</f>
        <v/>
      </c>
      <c r="EG245" s="41">
        <f>IF(BF245="","",IF(成就内容!AW$125&lt;&gt;"",MAX(ROUNDUP(SMALL(BF$224:BF$273,$L245)/10000,0)*10000,0),0))</f>
        <v>0</v>
      </c>
      <c r="EH245" s="41">
        <f>IF(BG245="","",IF(成就内容!AX$125&lt;&gt;"",MAX(ROUNDUP(SMALL(BG$224:BG$273,$L245)/10000,0)*10000,0),0))</f>
        <v>0</v>
      </c>
      <c r="EI245" s="41">
        <f>IF(BH245="","",IF(成就内容!AY$125&lt;&gt;"",MAX(ROUNDUP(SMALL(BH$224:BH$273,$L245)/10000,0)*10000,0),0))</f>
        <v>0</v>
      </c>
      <c r="EJ245" s="41">
        <f>IF(BI245="","",IF(成就内容!AZ$125&lt;&gt;"",MAX(ROUNDUP(SMALL(BI$224:BI$273,$L245)/10000,0)*10000,0),0))</f>
        <v>0</v>
      </c>
      <c r="EK245" s="41">
        <f>IF(BJ245="","",IF(成就内容!BA$125&lt;&gt;"",MAX(ROUNDUP(SMALL(BJ$224:BJ$273,$L245)/10000,0)*10000,0),0))</f>
        <v>0</v>
      </c>
      <c r="EL245" s="41">
        <f>IF(BK245="","",IF(成就内容!BB$125&lt;&gt;"",MAX(ROUNDUP(SMALL(BK$224:BK$273,$L245)/10000,0)*10000,0),0))</f>
        <v>32830000</v>
      </c>
      <c r="EM245" s="41">
        <f>IF(BL245="","",IF(成就内容!BC$125&lt;&gt;"",MAX(ROUNDUP(SMALL(BL$224:BL$273,$L245)/10000,0)*10000,0),0))</f>
        <v>0</v>
      </c>
      <c r="EN245" s="41">
        <f>IF(BM245="","",IF(成就内容!BD$125&lt;&gt;"",MAX(ROUNDUP(SMALL(BM$224:BM$273,$L245)/10000,0)*10000,0),0))</f>
        <v>0</v>
      </c>
      <c r="EO245" s="41">
        <f>IF(BN245="","",IF(成就内容!BE$125&lt;&gt;"",MAX(ROUNDUP(SMALL(BN$224:BN$273,$L245)/10000,0)*10000,0),0))</f>
        <v>0</v>
      </c>
      <c r="EP245" s="41">
        <f>IF(BO245="","",IF(成就内容!BF$125&lt;&gt;"",MAX(ROUNDUP(SMALL(BO$224:BO$273,$L245)/10000,0)*10000,0),0))</f>
        <v>0</v>
      </c>
      <c r="EQ245" s="41">
        <f>IF(BP245="","",IF(成就内容!BG$125&lt;&gt;"",MAX(ROUNDUP(SMALL(BP$224:BP$273,$L245)/10000,0)*10000,0),0))</f>
        <v>0</v>
      </c>
      <c r="ER245" s="41">
        <f>IF(BQ245="","",IF(成就内容!BH$125&lt;&gt;"",MAX(ROUNDUP(SMALL(BQ$224:BQ$273,$L245)/10000,0)*10000,0),0))</f>
        <v>32830000</v>
      </c>
      <c r="ES245" s="41" t="str">
        <f>IF(BR245="","",IF(成就内容!BI$125&lt;&gt;"",MAX(ROUNDUP(SMALL(BR$224:BR$273,$L245)/10000,0)*10000,0),0))</f>
        <v/>
      </c>
      <c r="ET245" s="41">
        <f>IF(BS245="","",IF(成就内容!BJ$125&lt;&gt;"",MAX(ROUNDUP(SMALL(BS$224:BS$273,$L245)/10000,0)*10000,0),0))</f>
        <v>530000</v>
      </c>
      <c r="EU245" s="41">
        <f>IF(BT245="","",IF(成就内容!BK$125&lt;&gt;"",MAX(ROUNDUP(SMALL(BT$224:BT$273,$L245)/10000,0)*10000,0),0))</f>
        <v>0</v>
      </c>
      <c r="EV245" s="41">
        <f>IF(BU245="","",IF(成就内容!BL$125&lt;&gt;"",MAX(ROUNDUP(SMALL(BU$224:BU$273,$L245)/10000,0)*10000,0),0))</f>
        <v>0</v>
      </c>
      <c r="EW245" s="41">
        <f>IF(BV245="","",IF(成就内容!BM$125&lt;&gt;"",MAX(ROUNDUP(SMALL(BV$224:BV$273,$L245)/10000,0)*10000,0),0))</f>
        <v>470000</v>
      </c>
      <c r="EX245" s="41">
        <f>IF(BW245="","",IF(成就内容!BN$125&lt;&gt;"",MAX(ROUNDUP(SMALL(BW$224:BW$273,$L245)/10000,0)*10000,0),0))</f>
        <v>0</v>
      </c>
      <c r="EY245" s="41">
        <f>IF(BX245="","",IF(成就内容!BO$125&lt;&gt;"",MAX(ROUNDUP(SMALL(BX$224:BX$273,$L245)/10000,0)*10000,0),0))</f>
        <v>0</v>
      </c>
      <c r="EZ245" s="41">
        <f>IF(BY245="","",IF(成就内容!BP$125&lt;&gt;"",MAX(ROUNDUP(SMALL(BY$224:BY$273,$L245)/10000,0)*10000,0),0))</f>
        <v>0</v>
      </c>
      <c r="FA245" s="41">
        <f>IF(BZ245="","",IF(成就内容!BQ$125&lt;&gt;"",MAX(ROUNDUP(SMALL(BZ$224:BZ$273,$L245)/10000,0)*10000,0),0))</f>
        <v>0</v>
      </c>
      <c r="FB245" s="41" t="str">
        <f>IF(CA245="","",IF(成就内容!BR$125&lt;&gt;"",MAX(ROUNDUP(SMALL(CA$224:CA$273,$L245)/10000,0)*10000,0),0))</f>
        <v/>
      </c>
      <c r="FC245" s="41" t="str">
        <f>IF(CB245="","",IF(成就内容!BS$125&lt;&gt;"",MAX(ROUNDUP(SMALL(CB$224:CB$273,$L245)/10000,0)*10000,0),0))</f>
        <v/>
      </c>
      <c r="FD245" s="41">
        <f>IF(CC245="","",IF(成就内容!BT$125&lt;&gt;"",MAX(ROUNDUP(SMALL(CC$224:CC$273,$L245)/10000,0)*10000,0),0))</f>
        <v>0</v>
      </c>
      <c r="FE245" s="41">
        <f>IF(CD245="","",IF(成就内容!BU$125&lt;&gt;"",MAX(ROUNDUP(SMALL(CD$224:CD$273,$L245)/10000,0)*10000,0),0))</f>
        <v>0</v>
      </c>
      <c r="FF245" s="41" t="str">
        <f>IF(CE245="","",IF(成就内容!BV$125&lt;&gt;"",MAX(ROUNDUP(SMALL(CE$224:CE$273,$L245)/10000,0)*10000,0),0))</f>
        <v/>
      </c>
      <c r="FG245" s="41">
        <f>IF(CF245="","",IF(成就内容!BW$125&lt;&gt;"",MAX(ROUNDUP(SMALL(CF$224:CF$273,$L245)/10000,0)*10000,0),0))</f>
        <v>0</v>
      </c>
      <c r="FH245" s="41">
        <f>IF(CG245="","",IF(成就内容!BX$125&lt;&gt;"",MAX(ROUNDUP(SMALL(CG$224:CG$273,$L245)/10000,0)*10000,0),0))</f>
        <v>5620000</v>
      </c>
      <c r="FI245" s="41">
        <f>IF(CH245="","",IF(成就内容!BY$125&lt;&gt;"",MAX(ROUNDUP(SMALL(CH$224:CH$273,$L245)/10000,0)*10000,0),0))</f>
        <v>0</v>
      </c>
      <c r="FJ245" s="41">
        <f>IF(CI245="","",IF(成就内容!BZ$125&lt;&gt;"",MAX(ROUNDUP(SMALL(CI$224:CI$273,$L245)/10000,0)*10000,0),0))</f>
        <v>0</v>
      </c>
    </row>
    <row r="246" spans="10:166" x14ac:dyDescent="0.15">
      <c r="L246" s="25">
        <v>23</v>
      </c>
      <c r="M246" s="41">
        <f>IF(成就内容!D29="","",INDEX($G$4:$G$178*成就内容!D$125/SUM(成就内容!$D$125:$BZ$125),成就内容!D85,1)-SUM(M$224:M245))</f>
        <v>0</v>
      </c>
      <c r="N246" s="41" t="str">
        <f>IF(成就内容!E29="","",INDEX($G$4:$G$178*成就内容!E$125/SUM(成就内容!$D$125:$BZ$125),成就内容!E85,1)-SUM(N$224:N245))</f>
        <v/>
      </c>
      <c r="O246" s="41" t="str">
        <f>IF(成就内容!F29="","",INDEX($G$4:$G$178*成就内容!F$125/SUM(成就内容!$D$125:$BZ$125),成就内容!F85,1)-SUM(O$224:O245))</f>
        <v/>
      </c>
      <c r="P246" s="41" t="str">
        <f>IF(成就内容!G29="","",INDEX($G$4:$G$178*成就内容!G$125/SUM(成就内容!$D$125:$BZ$125),成就内容!G85,1)-SUM(P$224:P245))</f>
        <v/>
      </c>
      <c r="Q246" s="41">
        <f>IF(成就内容!H29="","",INDEX($G$4:$G$178*成就内容!H$125/SUM(成就内容!$D$125:$BZ$125),成就内容!H85,1)-SUM(Q$224:Q245))</f>
        <v>0</v>
      </c>
      <c r="R246" s="41">
        <f>IF(成就内容!I29="","",INDEX($G$4:$G$178*成就内容!I$125/SUM(成就内容!$D$125:$BZ$125),成就内容!I85,1)-SUM(R$224:R245))</f>
        <v>0</v>
      </c>
      <c r="S246" s="41">
        <f>IF(成就内容!J29="","",INDEX($G$4:$G$178*成就内容!J$125/SUM(成就内容!$D$125:$BZ$125),成就内容!J85,1)-SUM(S$224:S245))</f>
        <v>0</v>
      </c>
      <c r="T246" s="41">
        <f>IF(成就内容!K29="","",INDEX($G$4:$G$178*成就内容!K$125/SUM(成就内容!$D$125:$BZ$125),成就内容!K85,1)-SUM(T$224:T245))</f>
        <v>0</v>
      </c>
      <c r="U246" s="41">
        <f>IF(成就内容!L29="","",INDEX($G$4:$G$178*成就内容!L$125/SUM(成就内容!$D$125:$BZ$125),成就内容!L85,1)-SUM(U$224:U245))</f>
        <v>0</v>
      </c>
      <c r="V246" s="41">
        <f>IF(成就内容!M29="","",INDEX($G$4:$G$178*成就内容!M$125/SUM(成就内容!$D$125:$BZ$125),成就内容!M85,1)-SUM(V$224:V245))</f>
        <v>0</v>
      </c>
      <c r="W246" s="41">
        <f>IF(成就内容!N29="","",INDEX($G$4:$G$178*成就内容!N$125/SUM(成就内容!$D$125:$BZ$125),成就内容!N85,1)-SUM(W$224:W245))</f>
        <v>32820512.820512831</v>
      </c>
      <c r="X246" s="41">
        <f>IF(成就内容!O29="","",INDEX($G$4:$G$178*成就内容!O$125/SUM(成就内容!$D$125:$BZ$125),成就内容!O85,1)-SUM(X$224:X245))</f>
        <v>0</v>
      </c>
      <c r="Y246" s="41" t="str">
        <f>IF(成就内容!P29="","",INDEX($G$4:$G$178*成就内容!P$125/SUM(成就内容!$D$125:$BZ$125),成就内容!P85,1)-SUM(Y$224:Y245))</f>
        <v/>
      </c>
      <c r="Z246" s="41">
        <f>IF(成就内容!Q29="","",INDEX($G$4:$G$178*成就内容!Q$125/SUM(成就内容!$D$125:$BZ$125),成就内容!Q85,1)-SUM(Z$224:Z245))</f>
        <v>0</v>
      </c>
      <c r="AA246" s="41">
        <f>IF(成就内容!R29="","",INDEX($G$4:$G$178*成就内容!R$125/SUM(成就内容!$D$125:$BZ$125),成就内容!R85,1)-SUM(AA$224:AA245))</f>
        <v>0</v>
      </c>
      <c r="AB246" s="41">
        <f>IF(成就内容!S29="","",INDEX($G$4:$G$178*成就内容!S$125/SUM(成就内容!$D$125:$BZ$125),成就内容!S85,1)-SUM(AB$224:AB245))</f>
        <v>0</v>
      </c>
      <c r="AC246" s="41">
        <f>IF(成就内容!T29="","",INDEX($G$4:$G$178*成就内容!T$125/SUM(成就内容!$D$125:$BZ$125),成就内容!T85,1)-SUM(AC$224:AC245))</f>
        <v>0</v>
      </c>
      <c r="AD246" s="41">
        <f>IF(成就内容!U29="","",INDEX($G$4:$G$178*成就内容!U$125/SUM(成就内容!$D$125:$BZ$125),成就内容!U85,1)-SUM(AD$224:AD245))</f>
        <v>0</v>
      </c>
      <c r="AE246" s="41">
        <f>IF(成就内容!V29="","",INDEX($G$4:$G$178*成就内容!V$125/SUM(成就内容!$D$125:$BZ$125),成就内容!V85,1)-SUM(AE$224:AE245))</f>
        <v>0</v>
      </c>
      <c r="AF246" s="41">
        <f>IF(成就内容!W29="","",INDEX($G$4:$G$178*成就内容!W$125/SUM(成就内容!$D$125:$BZ$125),成就内容!W85,1)-SUM(AF$224:AF245))</f>
        <v>32820512.820512831</v>
      </c>
      <c r="AG246" s="41">
        <f>IF(成就内容!X29="","",INDEX($G$4:$G$178*成就内容!X$125/SUM(成就内容!$D$125:$BZ$125),成就内容!X85,1)-SUM(AG$224:AG245))</f>
        <v>0</v>
      </c>
      <c r="AH246" s="41" t="str">
        <f>IF(成就内容!Y29="","",INDEX($G$4:$G$178*成就内容!Y$125/SUM(成就内容!$D$125:$BZ$125),成就内容!Y85,1)-SUM(AH$224:AH245))</f>
        <v/>
      </c>
      <c r="AI246" s="41" t="str">
        <f>IF(成就内容!Z29="","",INDEX($G$4:$G$178*成就内容!Z$125/SUM(成就内容!$D$125:$BZ$125),成就内容!Z85,1)-SUM(AI$224:AI245))</f>
        <v/>
      </c>
      <c r="AJ246" s="41" t="str">
        <f>IF(成就内容!AA29="","",INDEX($G$4:$G$178*成就内容!AA$125/SUM(成就内容!$D$125:$BZ$125),成就内容!AA85,1)-SUM(AJ$224:AJ245))</f>
        <v/>
      </c>
      <c r="AK246" s="41" t="str">
        <f>IF(成就内容!AB29="","",INDEX($G$4:$G$178*成就内容!AB$125/SUM(成就内容!$D$125:$BZ$125),成就内容!AB85,1)-SUM(AK$224:AK245))</f>
        <v/>
      </c>
      <c r="AL246" s="41">
        <f>IF(成就内容!AC29="","",INDEX($G$4:$G$178*成就内容!AC$125/SUM(成就内容!$D$125:$BZ$125),成就内容!AC85,1)-SUM(AL$224:AL245))</f>
        <v>0</v>
      </c>
      <c r="AM246" s="41">
        <f>IF(成就内容!AD29="","",INDEX($G$4:$G$178*成就内容!AD$125/SUM(成就内容!$D$125:$BZ$125),成就内容!AD85,1)-SUM(AM$224:AM245))</f>
        <v>0</v>
      </c>
      <c r="AN246" s="41">
        <f>IF(成就内容!AE29="","",INDEX($G$4:$G$178*成就内容!AE$125/SUM(成就内容!$D$125:$BZ$125),成就内容!AE85,1)-SUM(AN$224:AN245))</f>
        <v>0</v>
      </c>
      <c r="AO246" s="41">
        <f>IF(成就内容!AF29="","",INDEX($G$4:$G$178*成就内容!AF$125/SUM(成就内容!$D$125:$BZ$125),成就内容!AF85,1)-SUM(AO$224:AO245))</f>
        <v>0</v>
      </c>
      <c r="AP246" s="41">
        <f>IF(成就内容!AG29="","",INDEX($G$4:$G$178*成就内容!AG$125/SUM(成就内容!$D$125:$BZ$125),成就内容!AG85,1)-SUM(AP$224:AP245))</f>
        <v>0</v>
      </c>
      <c r="AQ246" s="41">
        <f>IF(成就内容!AH29="","",INDEX($G$4:$G$178*成就内容!AH$125/SUM(成就内容!$D$125:$BZ$125),成就内容!AH85,1)-SUM(AQ$224:AQ245))</f>
        <v>0</v>
      </c>
      <c r="AR246" s="41">
        <f>IF(成就内容!AI29="","",INDEX($G$4:$G$178*成就内容!AI$125/SUM(成就内容!$D$125:$BZ$125),成就内容!AI85,1)-SUM(AR$224:AR245))</f>
        <v>0</v>
      </c>
      <c r="AS246" s="41">
        <f>IF(成就内容!AJ29="","",INDEX($G$4:$G$178*成就内容!AJ$125/SUM(成就内容!$D$125:$BZ$125),成就内容!AJ85,1)-SUM(AS$224:AS245))</f>
        <v>0</v>
      </c>
      <c r="AT246" s="41" t="str">
        <f>IF(成就内容!AK29="","",INDEX($G$4:$G$178*成就内容!AK$125/SUM(成就内容!$D$125:$BZ$125),成就内容!AK85,1)-SUM(AT$224:AT245))</f>
        <v/>
      </c>
      <c r="AU246" s="41" t="str">
        <f>IF(成就内容!AL29="","",INDEX($G$4:$G$178*成就内容!AL$125/SUM(成就内容!$D$125:$BZ$125),成就内容!AL85,1)-SUM(AU$224:AU245))</f>
        <v/>
      </c>
      <c r="AV246" s="41">
        <f>IF(成就内容!AM29="","",INDEX($G$4:$G$178*成就内容!AM$125/SUM(成就内容!$D$125:$BZ$125),成就内容!AM85,1)-SUM(AV$224:AV245))</f>
        <v>0</v>
      </c>
      <c r="AW246" s="41">
        <f>IF(成就内容!AN29="","",INDEX($G$4:$G$178*成就内容!AN$125/SUM(成就内容!$D$125:$BZ$125),成就内容!AN85,1)-SUM(AW$224:AW245))</f>
        <v>0</v>
      </c>
      <c r="AX246" s="41">
        <f>IF(成就内容!AO29="","",INDEX($G$4:$G$178*成就内容!AO$125/SUM(成就内容!$D$125:$BZ$125),成就内容!AO85,1)-SUM(AX$224:AX245))</f>
        <v>0</v>
      </c>
      <c r="AY246" s="41">
        <f>IF(成就内容!AP29="","",INDEX($G$4:$G$178*成就内容!AP$125/SUM(成就内容!$D$125:$BZ$125),成就内容!AP85,1)-SUM(AY$224:AY245))</f>
        <v>0</v>
      </c>
      <c r="AZ246" s="41">
        <f>IF(成就内容!AQ29="","",INDEX($G$4:$G$178*成就内容!AQ$125/SUM(成就内容!$D$125:$BZ$125),成就内容!AQ85,1)-SUM(AZ$224:AZ245))</f>
        <v>0</v>
      </c>
      <c r="BA246" s="41">
        <f>IF(成就内容!AR29="","",INDEX($G$4:$G$178*成就内容!AR$125/SUM(成就内容!$D$125:$BZ$125),成就内容!AR85,1)-SUM(BA$224:BA245))</f>
        <v>0</v>
      </c>
      <c r="BB246" s="41">
        <f>IF(成就内容!AS29="","",INDEX($G$4:$G$178*成就内容!AS$125/SUM(成就内容!$D$125:$BZ$125),成就内容!AS85,1)-SUM(BB$224:BB245))</f>
        <v>0</v>
      </c>
      <c r="BC246" s="41">
        <f>IF(成就内容!AT29="","",INDEX($G$4:$G$178*成就内容!AT$125/SUM(成就内容!$D$125:$BZ$125),成就内容!AT85,1)-SUM(BC$224:BC245))</f>
        <v>0</v>
      </c>
      <c r="BD246" s="41">
        <f>IF(成就内容!AU29="","",INDEX($G$4:$G$178*成就内容!AU$125/SUM(成就内容!$D$125:$BZ$125),成就内容!AU85,1)-SUM(BD$224:BD245))</f>
        <v>0</v>
      </c>
      <c r="BE246" s="41" t="str">
        <f>IF(成就内容!AV29="","",INDEX($G$4:$G$178*成就内容!AV$125/SUM(成就内容!$D$125:$BZ$125),成就内容!AV85,1)-SUM(BE$224:BE245))</f>
        <v/>
      </c>
      <c r="BF246" s="41">
        <f>IF(成就内容!AW29="","",INDEX($G$4:$G$178*成就内容!AW$125/SUM(成就内容!$D$125:$BZ$125),成就内容!AW85,1)-SUM(BF$224:BF245))</f>
        <v>0</v>
      </c>
      <c r="BG246" s="41">
        <f>IF(成就内容!AX29="","",INDEX($G$4:$G$178*成就内容!AX$125/SUM(成就内容!$D$125:$BZ$125),成就内容!AX85,1)-SUM(BG$224:BG245))</f>
        <v>0</v>
      </c>
      <c r="BH246" s="41">
        <f>IF(成就内容!AY29="","",INDEX($G$4:$G$178*成就内容!AY$125/SUM(成就内容!$D$125:$BZ$125),成就内容!AY85,1)-SUM(BH$224:BH245))</f>
        <v>0</v>
      </c>
      <c r="BI246" s="41">
        <f>IF(成就内容!AZ29="","",INDEX($G$4:$G$178*成就内容!AZ$125/SUM(成就内容!$D$125:$BZ$125),成就内容!AZ85,1)-SUM(BI$224:BI245))</f>
        <v>0</v>
      </c>
      <c r="BJ246" s="41">
        <f>IF(成就内容!BA29="","",INDEX($G$4:$G$178*成就内容!BA$125/SUM(成就内容!$D$125:$BZ$125),成就内容!BA85,1)-SUM(BJ$224:BJ245))</f>
        <v>0</v>
      </c>
      <c r="BK246" s="41">
        <f>IF(成就内容!BB29="","",INDEX($G$4:$G$178*成就内容!BB$125/SUM(成就内容!$D$125:$BZ$125),成就内容!BB85,1)-SUM(BK$224:BK245))</f>
        <v>32820512.820512831</v>
      </c>
      <c r="BL246" s="41">
        <f>IF(成就内容!BC29="","",INDEX($G$4:$G$178*成就内容!BC$125/SUM(成就内容!$D$125:$BZ$125),成就内容!BC85,1)-SUM(BL$224:BL245))</f>
        <v>0</v>
      </c>
      <c r="BM246" s="41">
        <f>IF(成就内容!BD29="","",INDEX($G$4:$G$178*成就内容!BD$125/SUM(成就内容!$D$125:$BZ$125),成就内容!BD85,1)-SUM(BM$224:BM245))</f>
        <v>0</v>
      </c>
      <c r="BN246" s="41">
        <f>IF(成就内容!BE29="","",INDEX($G$4:$G$178*成就内容!BE$125/SUM(成就内容!$D$125:$BZ$125),成就内容!BE85,1)-SUM(BN$224:BN245))</f>
        <v>0</v>
      </c>
      <c r="BO246" s="41">
        <f>IF(成就内容!BF29="","",INDEX($G$4:$G$178*成就内容!BF$125/SUM(成就内容!$D$125:$BZ$125),成就内容!BF85,1)-SUM(BO$224:BO245))</f>
        <v>0</v>
      </c>
      <c r="BP246" s="41">
        <f>IF(成就内容!BG29="","",INDEX($G$4:$G$178*成就内容!BG$125/SUM(成就内容!$D$125:$BZ$125),成就内容!BG85,1)-SUM(BP$224:BP245))</f>
        <v>0</v>
      </c>
      <c r="BQ246" s="41">
        <f>IF(成就内容!BH29="","",INDEX($G$4:$G$178*成就内容!BH$125/SUM(成就内容!$D$125:$BZ$125),成就内容!BH85,1)-SUM(BQ$224:BQ245))</f>
        <v>32820512.820512831</v>
      </c>
      <c r="BR246" s="41" t="str">
        <f>IF(成就内容!BI29="","",INDEX($G$4:$G$178*成就内容!BI$125/SUM(成就内容!$D$125:$BZ$125),成就内容!BI85,1)-SUM(BR$224:BR245))</f>
        <v/>
      </c>
      <c r="BS246" s="41">
        <f>IF(成就内容!BJ29="","",INDEX($G$4:$G$178*成就内容!BJ$125/SUM(成就内容!$D$125:$BZ$125),成就内容!BJ85,1)-SUM(BS$224:BS245))</f>
        <v>861538.46153846243</v>
      </c>
      <c r="BT246" s="41">
        <f>IF(成就内容!BK29="","",INDEX($G$4:$G$178*成就内容!BK$125/SUM(成就内容!$D$125:$BZ$125),成就内容!BK85,1)-SUM(BT$224:BT245))</f>
        <v>0</v>
      </c>
      <c r="BU246" s="41">
        <f>IF(成就内容!BL29="","",INDEX($G$4:$G$178*成就内容!BL$125/SUM(成就内容!$D$125:$BZ$125),成就内容!BL85,1)-SUM(BU$224:BU245))</f>
        <v>0</v>
      </c>
      <c r="BV246" s="41">
        <f>IF(成就内容!BM29="","",INDEX($G$4:$G$178*成就内容!BM$125/SUM(成就内容!$D$125:$BZ$125),成就内容!BM85,1)-SUM(BV$224:BV245))</f>
        <v>925128.20512820559</v>
      </c>
      <c r="BW246" s="41" t="str">
        <f>IF(成就内容!BN29="","",INDEX($G$4:$G$178*成就内容!BN$125/SUM(成就内容!$D$125:$BZ$125),成就内容!BN85,1)-SUM(BW$224:BW245))</f>
        <v/>
      </c>
      <c r="BX246" s="41">
        <f>IF(成就内容!BO29="","",INDEX($G$4:$G$178*成就内容!BO$125/SUM(成就内容!$D$125:$BZ$125),成就内容!BO85,1)-SUM(BX$224:BX245))</f>
        <v>0</v>
      </c>
      <c r="BY246" s="41">
        <f>IF(成就内容!BP29="","",INDEX($G$4:$G$178*成就内容!BP$125/SUM(成就内容!$D$125:$BZ$125),成就内容!BP85,1)-SUM(BY$224:BY245))</f>
        <v>0</v>
      </c>
      <c r="BZ246" s="41">
        <f>IF(成就内容!BQ29="","",INDEX($G$4:$G$178*成就内容!BQ$125/SUM(成就内容!$D$125:$BZ$125),成就内容!BQ85,1)-SUM(BZ$224:BZ245))</f>
        <v>0</v>
      </c>
      <c r="CA246" s="41" t="str">
        <f>IF(成就内容!BR29="","",INDEX($G$4:$G$178*成就内容!BR$125/SUM(成就内容!$D$125:$BZ$125),成就内容!BR85,1)-SUM(CA$224:CA245))</f>
        <v/>
      </c>
      <c r="CB246" s="41" t="str">
        <f>IF(成就内容!BS29="","",INDEX($G$4:$G$178*成就内容!BS$125/SUM(成就内容!$D$125:$BZ$125),成就内容!BS85,1)-SUM(CB$224:CB245))</f>
        <v/>
      </c>
      <c r="CC246" s="41">
        <f>IF(成就内容!BT29="","",INDEX($G$4:$G$178*成就内容!BT$125/SUM(成就内容!$D$125:$BZ$125),成就内容!BT85,1)-SUM(CC$224:CC245))</f>
        <v>0</v>
      </c>
      <c r="CD246" s="41">
        <f>IF(成就内容!BU29="","",INDEX($G$4:$G$178*成就内容!BU$125/SUM(成就内容!$D$125:$BZ$125),成就内容!BU85,1)-SUM(CD$224:CD245))</f>
        <v>0</v>
      </c>
      <c r="CE246" s="41" t="str">
        <f>IF(成就内容!BV29="","",INDEX($G$4:$G$178*成就内容!BV$125/SUM(成就内容!$D$125:$BZ$125),成就内容!BV85,1)-SUM(CE$224:CE245))</f>
        <v/>
      </c>
      <c r="CF246" s="41">
        <f>IF(成就内容!BW29="","",INDEX($G$4:$G$178*成就内容!BW$125/SUM(成就内容!$D$125:$BZ$125),成就内容!BW85,1)-SUM(CF$224:CF245))</f>
        <v>0</v>
      </c>
      <c r="CG246" s="41">
        <f>IF(成就内容!BX29="","",INDEX($G$4:$G$178*成就内容!BX$125/SUM(成就内容!$D$125:$BZ$125),成就内容!BX85,1)-SUM(CG$224:CG245))</f>
        <v>5615384.6153846234</v>
      </c>
      <c r="CH246" s="41">
        <f>IF(成就内容!BY29="","",INDEX($G$4:$G$178*成就内容!BY$125/SUM(成就内容!$D$125:$BZ$125),成就内容!BY85,1)-SUM(CH$224:CH245))</f>
        <v>0</v>
      </c>
      <c r="CI246" s="41">
        <f>IF(成就内容!BZ29="","",INDEX($G$4:$G$178*成就内容!BZ$125/SUM(成就内容!$D$125:$BZ$125),成就内容!BZ85,1)-SUM(CI$224:CI245))</f>
        <v>0</v>
      </c>
      <c r="CM246" s="43">
        <v>23</v>
      </c>
      <c r="CN246" s="41">
        <f>IF(M246="","",IF(成就内容!D$125&lt;&gt;"",MAX(ROUNDUP(SMALL(M$224:M$273,$L246)/10000,0)*10000,0),0))</f>
        <v>0</v>
      </c>
      <c r="CO246" s="41" t="str">
        <f>IF(N246="","",IF(成就内容!E$125&lt;&gt;"",MAX(ROUNDUP(SMALL(N$224:N$273,$L246)/10000,0)*10000,0),0))</f>
        <v/>
      </c>
      <c r="CP246" s="41" t="str">
        <f>IF(O246="","",IF(成就内容!F$125&lt;&gt;"",MAX(ROUNDUP(SMALL(O$224:O$273,$L246)/10000,0)*10000,0),0))</f>
        <v/>
      </c>
      <c r="CQ246" s="41" t="str">
        <f>IF(P246="","",IF(成就内容!G$125&lt;&gt;"",MAX(ROUNDUP(SMALL(P$224:P$273,$L246)/10000,0)*10000,0),0))</f>
        <v/>
      </c>
      <c r="CR246" s="41">
        <f>IF(Q246="","",IF(成就内容!H$125&lt;&gt;"",MAX(ROUNDUP(SMALL(Q$224:Q$273,$L246)/10000,0)*10000,0),0))</f>
        <v>0</v>
      </c>
      <c r="CS246" s="41">
        <f>IF(R246="","",IF(成就内容!I$125&lt;&gt;"",MAX(ROUNDUP(SMALL(R$224:R$273,$L246)/10000,0)*10000,0),0))</f>
        <v>0</v>
      </c>
      <c r="CT246" s="41">
        <f>IF(S246="","",IF(成就内容!J$125&lt;&gt;"",MAX(ROUNDUP(SMALL(S$224:S$273,$L246)/10000,0)*10000,0),0))</f>
        <v>0</v>
      </c>
      <c r="CU246" s="41">
        <f>IF(T246="","",IF(成就内容!K$125&lt;&gt;"",MAX(ROUNDUP(SMALL(T$224:T$273,$L246)/10000,0)*10000,0),0))</f>
        <v>0</v>
      </c>
      <c r="CV246" s="41">
        <f>IF(U246="","",IF(成就内容!L$125&lt;&gt;"",MAX(ROUNDUP(SMALL(U$224:U$273,$L246)/10000,0)*10000,0),0))</f>
        <v>0</v>
      </c>
      <c r="CW246" s="41">
        <f>IF(V246="","",IF(成就内容!M$125&lt;&gt;"",MAX(ROUNDUP(SMALL(V$224:V$273,$L246)/10000,0)*10000,0),0))</f>
        <v>0</v>
      </c>
      <c r="CX246" s="41">
        <f>IF(W246="","",IF(成就内容!N$125&lt;&gt;"",MAX(ROUNDUP(SMALL(W$224:W$273,$L246)/10000,0)*10000,0),0))</f>
        <v>32830000</v>
      </c>
      <c r="CY246" s="41">
        <f>IF(X246="","",IF(成就内容!O$125&lt;&gt;"",MAX(ROUNDUP(SMALL(X$224:X$273,$L246)/10000,0)*10000,0),0))</f>
        <v>0</v>
      </c>
      <c r="CZ246" s="41" t="str">
        <f>IF(Y246="","",IF(成就内容!P$125&lt;&gt;"",MAX(ROUNDUP(SMALL(Y$224:Y$273,$L246)/10000,0)*10000,0),0))</f>
        <v/>
      </c>
      <c r="DA246" s="41">
        <f>IF(Z246="","",IF(成就内容!Q$125&lt;&gt;"",MAX(ROUNDUP(SMALL(Z$224:Z$273,$L246)/10000,0)*10000,0),0))</f>
        <v>0</v>
      </c>
      <c r="DB246" s="41">
        <f>IF(AA246="","",IF(成就内容!R$125&lt;&gt;"",MAX(ROUNDUP(SMALL(AA$224:AA$273,$L246)/10000,0)*10000,0),0))</f>
        <v>0</v>
      </c>
      <c r="DC246" s="41">
        <f>IF(AB246="","",IF(成就内容!S$125&lt;&gt;"",MAX(ROUNDUP(SMALL(AB$224:AB$273,$L246)/10000,0)*10000,0),0))</f>
        <v>0</v>
      </c>
      <c r="DD246" s="41">
        <f>IF(AC246="","",IF(成就内容!T$125&lt;&gt;"",MAX(ROUNDUP(SMALL(AC$224:AC$273,$L246)/10000,0)*10000,0),0))</f>
        <v>0</v>
      </c>
      <c r="DE246" s="41">
        <f>IF(AD246="","",IF(成就内容!U$125&lt;&gt;"",MAX(ROUNDUP(SMALL(AD$224:AD$273,$L246)/10000,0)*10000,0),0))</f>
        <v>0</v>
      </c>
      <c r="DF246" s="41">
        <f>IF(AE246="","",IF(成就内容!V$125&lt;&gt;"",MAX(ROUNDUP(SMALL(AE$224:AE$273,$L246)/10000,0)*10000,0),0))</f>
        <v>0</v>
      </c>
      <c r="DG246" s="41">
        <f>IF(AF246="","",IF(成就内容!W$125&lt;&gt;"",MAX(ROUNDUP(SMALL(AF$224:AF$273,$L246)/10000,0)*10000,0),0))</f>
        <v>32830000</v>
      </c>
      <c r="DH246" s="41">
        <f>IF(AG246="","",IF(成就内容!X$125&lt;&gt;"",MAX(ROUNDUP(SMALL(AG$224:AG$273,$L246)/10000,0)*10000,0),0))</f>
        <v>0</v>
      </c>
      <c r="DI246" s="41" t="str">
        <f>IF(AH246="","",IF(成就内容!Y$125&lt;&gt;"",MAX(ROUNDUP(SMALL(AH$224:AH$273,$L246)/10000,0)*10000,0),0))</f>
        <v/>
      </c>
      <c r="DJ246" s="41" t="str">
        <f>IF(AI246="","",IF(成就内容!Z$125&lt;&gt;"",MAX(ROUNDUP(SMALL(AI$224:AI$273,$L246)/10000,0)*10000,0),0))</f>
        <v/>
      </c>
      <c r="DK246" s="41" t="str">
        <f>IF(AJ246="","",IF(成就内容!AA$125&lt;&gt;"",MAX(ROUNDUP(SMALL(AJ$224:AJ$273,$L246)/10000,0)*10000,0),0))</f>
        <v/>
      </c>
      <c r="DL246" s="41" t="str">
        <f>IF(AK246="","",IF(成就内容!AB$125&lt;&gt;"",MAX(ROUNDUP(SMALL(AK$224:AK$273,$L246)/10000,0)*10000,0),0))</f>
        <v/>
      </c>
      <c r="DM246" s="41">
        <f>IF(AL246="","",IF(成就内容!AC$125&lt;&gt;"",MAX(ROUNDUP(SMALL(AL$224:AL$273,$L246)/10000,0)*10000,0),0))</f>
        <v>0</v>
      </c>
      <c r="DN246" s="41">
        <f>IF(AM246="","",IF(成就内容!AD$125&lt;&gt;"",MAX(ROUNDUP(SMALL(AM$224:AM$273,$L246)/10000,0)*10000,0),0))</f>
        <v>0</v>
      </c>
      <c r="DO246" s="41">
        <f>IF(AN246="","",IF(成就内容!AE$125&lt;&gt;"",MAX(ROUNDUP(SMALL(AN$224:AN$273,$L246)/10000,0)*10000,0),0))</f>
        <v>0</v>
      </c>
      <c r="DP246" s="41">
        <f>IF(AO246="","",IF(成就内容!AF$125&lt;&gt;"",MAX(ROUNDUP(SMALL(AO$224:AO$273,$L246)/10000,0)*10000,0),0))</f>
        <v>0</v>
      </c>
      <c r="DQ246" s="41">
        <f>IF(AP246="","",IF(成就内容!AG$125&lt;&gt;"",MAX(ROUNDUP(SMALL(AP$224:AP$273,$L246)/10000,0)*10000,0),0))</f>
        <v>0</v>
      </c>
      <c r="DR246" s="41">
        <f>IF(AQ246="","",IF(成就内容!AH$125&lt;&gt;"",MAX(ROUNDUP(SMALL(AQ$224:AQ$273,$L246)/10000,0)*10000,0),0))</f>
        <v>0</v>
      </c>
      <c r="DS246" s="41">
        <f>IF(AR246="","",IF(成就内容!AI$125&lt;&gt;"",MAX(ROUNDUP(SMALL(AR$224:AR$273,$L246)/10000,0)*10000,0),0))</f>
        <v>0</v>
      </c>
      <c r="DT246" s="41">
        <f>IF(AS246="","",IF(成就内容!AJ$125&lt;&gt;"",MAX(ROUNDUP(SMALL(AS$224:AS$273,$L246)/10000,0)*10000,0),0))</f>
        <v>0</v>
      </c>
      <c r="DU246" s="41" t="str">
        <f>IF(AT246="","",IF(成就内容!AK$125&lt;&gt;"",MAX(ROUNDUP(SMALL(AT$224:AT$273,$L246)/10000,0)*10000,0),0))</f>
        <v/>
      </c>
      <c r="DV246" s="41" t="str">
        <f>IF(AU246="","",IF(成就内容!AL$125&lt;&gt;"",MAX(ROUNDUP(SMALL(AU$224:AU$273,$L246)/10000,0)*10000,0),0))</f>
        <v/>
      </c>
      <c r="DW246" s="41">
        <f>IF(AV246="","",IF(成就内容!AM$125&lt;&gt;"",MAX(ROUNDUP(SMALL(AV$224:AV$273,$L246)/10000,0)*10000,0),0))</f>
        <v>0</v>
      </c>
      <c r="DX246" s="41">
        <f>IF(AW246="","",IF(成就内容!AN$125&lt;&gt;"",MAX(ROUNDUP(SMALL(AW$224:AW$273,$L246)/10000,0)*10000,0),0))</f>
        <v>0</v>
      </c>
      <c r="DY246" s="41">
        <f>IF(AX246="","",IF(成就内容!AO$125&lt;&gt;"",MAX(ROUNDUP(SMALL(AX$224:AX$273,$L246)/10000,0)*10000,0),0))</f>
        <v>0</v>
      </c>
      <c r="DZ246" s="41">
        <f>IF(AY246="","",IF(成就内容!AP$125&lt;&gt;"",MAX(ROUNDUP(SMALL(AY$224:AY$273,$L246)/10000,0)*10000,0),0))</f>
        <v>0</v>
      </c>
      <c r="EA246" s="41">
        <f>IF(AZ246="","",IF(成就内容!AQ$125&lt;&gt;"",MAX(ROUNDUP(SMALL(AZ$224:AZ$273,$L246)/10000,0)*10000,0),0))</f>
        <v>0</v>
      </c>
      <c r="EB246" s="41">
        <f>IF(BA246="","",IF(成就内容!AR$125&lt;&gt;"",MAX(ROUNDUP(SMALL(BA$224:BA$273,$L246)/10000,0)*10000,0),0))</f>
        <v>0</v>
      </c>
      <c r="EC246" s="41">
        <f>IF(BB246="","",IF(成就内容!AS$125&lt;&gt;"",MAX(ROUNDUP(SMALL(BB$224:BB$273,$L246)/10000,0)*10000,0),0))</f>
        <v>0</v>
      </c>
      <c r="ED246" s="41">
        <f>IF(BC246="","",IF(成就内容!AT$125&lt;&gt;"",MAX(ROUNDUP(SMALL(BC$224:BC$273,$L246)/10000,0)*10000,0),0))</f>
        <v>0</v>
      </c>
      <c r="EE246" s="41">
        <f>IF(BD246="","",IF(成就内容!AU$125&lt;&gt;"",MAX(ROUNDUP(SMALL(BD$224:BD$273,$L246)/10000,0)*10000,0),0))</f>
        <v>0</v>
      </c>
      <c r="EF246" s="41" t="str">
        <f>IF(BE246="","",IF(成就内容!AV$125&lt;&gt;"",MAX(ROUNDUP(SMALL(BE$224:BE$273,$L246)/10000,0)*10000,0),0))</f>
        <v/>
      </c>
      <c r="EG246" s="41">
        <f>IF(BF246="","",IF(成就内容!AW$125&lt;&gt;"",MAX(ROUNDUP(SMALL(BF$224:BF$273,$L246)/10000,0)*10000,0),0))</f>
        <v>0</v>
      </c>
      <c r="EH246" s="41">
        <f>IF(BG246="","",IF(成就内容!AX$125&lt;&gt;"",MAX(ROUNDUP(SMALL(BG$224:BG$273,$L246)/10000,0)*10000,0),0))</f>
        <v>0</v>
      </c>
      <c r="EI246" s="41">
        <f>IF(BH246="","",IF(成就内容!AY$125&lt;&gt;"",MAX(ROUNDUP(SMALL(BH$224:BH$273,$L246)/10000,0)*10000,0),0))</f>
        <v>0</v>
      </c>
      <c r="EJ246" s="41">
        <f>IF(BI246="","",IF(成就内容!AZ$125&lt;&gt;"",MAX(ROUNDUP(SMALL(BI$224:BI$273,$L246)/10000,0)*10000,0),0))</f>
        <v>0</v>
      </c>
      <c r="EK246" s="41">
        <f>IF(BJ246="","",IF(成就内容!BA$125&lt;&gt;"",MAX(ROUNDUP(SMALL(BJ$224:BJ$273,$L246)/10000,0)*10000,0),0))</f>
        <v>0</v>
      </c>
      <c r="EL246" s="41">
        <f>IF(BK246="","",IF(成就内容!BB$125&lt;&gt;"",MAX(ROUNDUP(SMALL(BK$224:BK$273,$L246)/10000,0)*10000,0),0))</f>
        <v>32830000</v>
      </c>
      <c r="EM246" s="41">
        <f>IF(BL246="","",IF(成就内容!BC$125&lt;&gt;"",MAX(ROUNDUP(SMALL(BL$224:BL$273,$L246)/10000,0)*10000,0),0))</f>
        <v>0</v>
      </c>
      <c r="EN246" s="41">
        <f>IF(BM246="","",IF(成就内容!BD$125&lt;&gt;"",MAX(ROUNDUP(SMALL(BM$224:BM$273,$L246)/10000,0)*10000,0),0))</f>
        <v>0</v>
      </c>
      <c r="EO246" s="41">
        <f>IF(BN246="","",IF(成就内容!BE$125&lt;&gt;"",MAX(ROUNDUP(SMALL(BN$224:BN$273,$L246)/10000,0)*10000,0),0))</f>
        <v>0</v>
      </c>
      <c r="EP246" s="41">
        <f>IF(BO246="","",IF(成就内容!BF$125&lt;&gt;"",MAX(ROUNDUP(SMALL(BO$224:BO$273,$L246)/10000,0)*10000,0),0))</f>
        <v>0</v>
      </c>
      <c r="EQ246" s="41">
        <f>IF(BP246="","",IF(成就内容!BG$125&lt;&gt;"",MAX(ROUNDUP(SMALL(BP$224:BP$273,$L246)/10000,0)*10000,0),0))</f>
        <v>0</v>
      </c>
      <c r="ER246" s="41">
        <f>IF(BQ246="","",IF(成就内容!BH$125&lt;&gt;"",MAX(ROUNDUP(SMALL(BQ$224:BQ$273,$L246)/10000,0)*10000,0),0))</f>
        <v>32830000</v>
      </c>
      <c r="ES246" s="41" t="str">
        <f>IF(BR246="","",IF(成就内容!BI$125&lt;&gt;"",MAX(ROUNDUP(SMALL(BR$224:BR$273,$L246)/10000,0)*10000,0),0))</f>
        <v/>
      </c>
      <c r="ET246" s="41">
        <f>IF(BS246="","",IF(成就内容!BJ$125&lt;&gt;"",MAX(ROUNDUP(SMALL(BS$224:BS$273,$L246)/10000,0)*10000,0),0))</f>
        <v>870000</v>
      </c>
      <c r="EU246" s="41">
        <f>IF(BT246="","",IF(成就内容!BK$125&lt;&gt;"",MAX(ROUNDUP(SMALL(BT$224:BT$273,$L246)/10000,0)*10000,0),0))</f>
        <v>0</v>
      </c>
      <c r="EV246" s="41">
        <f>IF(BU246="","",IF(成就内容!BL$125&lt;&gt;"",MAX(ROUNDUP(SMALL(BU$224:BU$273,$L246)/10000,0)*10000,0),0))</f>
        <v>0</v>
      </c>
      <c r="EW246" s="41">
        <f>IF(BV246="","",IF(成就内容!BM$125&lt;&gt;"",MAX(ROUNDUP(SMALL(BV$224:BV$273,$L246)/10000,0)*10000,0),0))</f>
        <v>930000</v>
      </c>
      <c r="EX246" s="41" t="str">
        <f>IF(BW246="","",IF(成就内容!BN$125&lt;&gt;"",MAX(ROUNDUP(SMALL(BW$224:BW$273,$L246)/10000,0)*10000,0),0))</f>
        <v/>
      </c>
      <c r="EY246" s="41">
        <f>IF(BX246="","",IF(成就内容!BO$125&lt;&gt;"",MAX(ROUNDUP(SMALL(BX$224:BX$273,$L246)/10000,0)*10000,0),0))</f>
        <v>0</v>
      </c>
      <c r="EZ246" s="41">
        <f>IF(BY246="","",IF(成就内容!BP$125&lt;&gt;"",MAX(ROUNDUP(SMALL(BY$224:BY$273,$L246)/10000,0)*10000,0),0))</f>
        <v>0</v>
      </c>
      <c r="FA246" s="41">
        <f>IF(BZ246="","",IF(成就内容!BQ$125&lt;&gt;"",MAX(ROUNDUP(SMALL(BZ$224:BZ$273,$L246)/10000,0)*10000,0),0))</f>
        <v>0</v>
      </c>
      <c r="FB246" s="41" t="str">
        <f>IF(CA246="","",IF(成就内容!BR$125&lt;&gt;"",MAX(ROUNDUP(SMALL(CA$224:CA$273,$L246)/10000,0)*10000,0),0))</f>
        <v/>
      </c>
      <c r="FC246" s="41" t="str">
        <f>IF(CB246="","",IF(成就内容!BS$125&lt;&gt;"",MAX(ROUNDUP(SMALL(CB$224:CB$273,$L246)/10000,0)*10000,0),0))</f>
        <v/>
      </c>
      <c r="FD246" s="41">
        <f>IF(CC246="","",IF(成就内容!BT$125&lt;&gt;"",MAX(ROUNDUP(SMALL(CC$224:CC$273,$L246)/10000,0)*10000,0),0))</f>
        <v>0</v>
      </c>
      <c r="FE246" s="41">
        <f>IF(CD246="","",IF(成就内容!BU$125&lt;&gt;"",MAX(ROUNDUP(SMALL(CD$224:CD$273,$L246)/10000,0)*10000,0),0))</f>
        <v>0</v>
      </c>
      <c r="FF246" s="41" t="str">
        <f>IF(CE246="","",IF(成就内容!BV$125&lt;&gt;"",MAX(ROUNDUP(SMALL(CE$224:CE$273,$L246)/10000,0)*10000,0),0))</f>
        <v/>
      </c>
      <c r="FG246" s="41">
        <f>IF(CF246="","",IF(成就内容!BW$125&lt;&gt;"",MAX(ROUNDUP(SMALL(CF$224:CF$273,$L246)/10000,0)*10000,0),0))</f>
        <v>0</v>
      </c>
      <c r="FH246" s="41">
        <f>IF(CG246="","",IF(成就内容!BX$125&lt;&gt;"",MAX(ROUNDUP(SMALL(CG$224:CG$273,$L246)/10000,0)*10000,0),0))</f>
        <v>5620000</v>
      </c>
      <c r="FI246" s="41">
        <f>IF(CH246="","",IF(成就内容!BY$125&lt;&gt;"",MAX(ROUNDUP(SMALL(CH$224:CH$273,$L246)/10000,0)*10000,0),0))</f>
        <v>0</v>
      </c>
      <c r="FJ246" s="41">
        <f>IF(CI246="","",IF(成就内容!BZ$125&lt;&gt;"",MAX(ROUNDUP(SMALL(CI$224:CI$273,$L246)/10000,0)*10000,0),0))</f>
        <v>0</v>
      </c>
    </row>
    <row r="247" spans="10:166" x14ac:dyDescent="0.15">
      <c r="L247" s="25">
        <v>24</v>
      </c>
      <c r="M247" s="41">
        <f>IF(成就内容!D30="","",INDEX($G$4:$G$178*成就内容!D$125/SUM(成就内容!$D$125:$BZ$125),成就内容!D86,1)-SUM(M$224:M246))</f>
        <v>0</v>
      </c>
      <c r="N247" s="41" t="str">
        <f>IF(成就内容!E30="","",INDEX($G$4:$G$178*成就内容!E$125/SUM(成就内容!$D$125:$BZ$125),成就内容!E86,1)-SUM(N$224:N246))</f>
        <v/>
      </c>
      <c r="O247" s="41" t="str">
        <f>IF(成就内容!F30="","",INDEX($G$4:$G$178*成就内容!F$125/SUM(成就内容!$D$125:$BZ$125),成就内容!F86,1)-SUM(O$224:O246))</f>
        <v/>
      </c>
      <c r="P247" s="41" t="str">
        <f>IF(成就内容!G30="","",INDEX($G$4:$G$178*成就内容!G$125/SUM(成就内容!$D$125:$BZ$125),成就内容!G86,1)-SUM(P$224:P246))</f>
        <v/>
      </c>
      <c r="Q247" s="41">
        <f>IF(成就内容!H30="","",INDEX($G$4:$G$178*成就内容!H$125/SUM(成就内容!$D$125:$BZ$125),成就内容!H86,1)-SUM(Q$224:Q246))</f>
        <v>0</v>
      </c>
      <c r="R247" s="41">
        <f>IF(成就内容!I30="","",INDEX($G$4:$G$178*成就内容!I$125/SUM(成就内容!$D$125:$BZ$125),成就内容!I86,1)-SUM(R$224:R246))</f>
        <v>0</v>
      </c>
      <c r="S247" s="41">
        <f>IF(成就内容!J30="","",INDEX($G$4:$G$178*成就内容!J$125/SUM(成就内容!$D$125:$BZ$125),成就内容!J86,1)-SUM(S$224:S246))</f>
        <v>0</v>
      </c>
      <c r="T247" s="41">
        <f>IF(成就内容!K30="","",INDEX($G$4:$G$178*成就内容!K$125/SUM(成就内容!$D$125:$BZ$125),成就内容!K86,1)-SUM(T$224:T246))</f>
        <v>0</v>
      </c>
      <c r="U247" s="41">
        <f>IF(成就内容!L30="","",INDEX($G$4:$G$178*成就内容!L$125/SUM(成就内容!$D$125:$BZ$125),成就内容!L86,1)-SUM(U$224:U246))</f>
        <v>0</v>
      </c>
      <c r="V247" s="41">
        <f>IF(成就内容!M30="","",INDEX($G$4:$G$178*成就内容!M$125/SUM(成就内容!$D$125:$BZ$125),成就内容!M86,1)-SUM(V$224:V246))</f>
        <v>0</v>
      </c>
      <c r="W247" s="41">
        <f>IF(成就内容!N30="","",INDEX($G$4:$G$178*成就内容!N$125/SUM(成就内容!$D$125:$BZ$125),成就内容!N86,1)-SUM(W$224:W246))</f>
        <v>32820512.820512831</v>
      </c>
      <c r="X247" s="41">
        <f>IF(成就内容!O30="","",INDEX($G$4:$G$178*成就内容!O$125/SUM(成就内容!$D$125:$BZ$125),成就内容!O86,1)-SUM(X$224:X246))</f>
        <v>0</v>
      </c>
      <c r="Y247" s="41" t="str">
        <f>IF(成就内容!P30="","",INDEX($G$4:$G$178*成就内容!P$125/SUM(成就内容!$D$125:$BZ$125),成就内容!P86,1)-SUM(Y$224:Y246))</f>
        <v/>
      </c>
      <c r="Z247" s="41">
        <f>IF(成就内容!Q30="","",INDEX($G$4:$G$178*成就内容!Q$125/SUM(成就内容!$D$125:$BZ$125),成就内容!Q86,1)-SUM(Z$224:Z246))</f>
        <v>0</v>
      </c>
      <c r="AA247" s="41">
        <f>IF(成就内容!R30="","",INDEX($G$4:$G$178*成就内容!R$125/SUM(成就内容!$D$125:$BZ$125),成就内容!R86,1)-SUM(AA$224:AA246))</f>
        <v>0</v>
      </c>
      <c r="AB247" s="41">
        <f>IF(成就内容!S30="","",INDEX($G$4:$G$178*成就内容!S$125/SUM(成就内容!$D$125:$BZ$125),成就内容!S86,1)-SUM(AB$224:AB246))</f>
        <v>0</v>
      </c>
      <c r="AC247" s="41">
        <f>IF(成就内容!T30="","",INDEX($G$4:$G$178*成就内容!T$125/SUM(成就内容!$D$125:$BZ$125),成就内容!T86,1)-SUM(AC$224:AC246))</f>
        <v>0</v>
      </c>
      <c r="AD247" s="41">
        <f>IF(成就内容!U30="","",INDEX($G$4:$G$178*成就内容!U$125/SUM(成就内容!$D$125:$BZ$125),成就内容!U86,1)-SUM(AD$224:AD246))</f>
        <v>0</v>
      </c>
      <c r="AE247" s="41">
        <f>IF(成就内容!V30="","",INDEX($G$4:$G$178*成就内容!V$125/SUM(成就内容!$D$125:$BZ$125),成就内容!V86,1)-SUM(AE$224:AE246))</f>
        <v>0</v>
      </c>
      <c r="AF247" s="41">
        <f>IF(成就内容!W30="","",INDEX($G$4:$G$178*成就内容!W$125/SUM(成就内容!$D$125:$BZ$125),成就内容!W86,1)-SUM(AF$224:AF246))</f>
        <v>32820512.820512831</v>
      </c>
      <c r="AG247" s="41">
        <f>IF(成就内容!X30="","",INDEX($G$4:$G$178*成就内容!X$125/SUM(成就内容!$D$125:$BZ$125),成就内容!X86,1)-SUM(AG$224:AG246))</f>
        <v>0</v>
      </c>
      <c r="AH247" s="41" t="str">
        <f>IF(成就内容!Y30="","",INDEX($G$4:$G$178*成就内容!Y$125/SUM(成就内容!$D$125:$BZ$125),成就内容!Y86,1)-SUM(AH$224:AH246))</f>
        <v/>
      </c>
      <c r="AI247" s="41" t="str">
        <f>IF(成就内容!Z30="","",INDEX($G$4:$G$178*成就内容!Z$125/SUM(成就内容!$D$125:$BZ$125),成就内容!Z86,1)-SUM(AI$224:AI246))</f>
        <v/>
      </c>
      <c r="AJ247" s="41" t="str">
        <f>IF(成就内容!AA30="","",INDEX($G$4:$G$178*成就内容!AA$125/SUM(成就内容!$D$125:$BZ$125),成就内容!AA86,1)-SUM(AJ$224:AJ246))</f>
        <v/>
      </c>
      <c r="AK247" s="41" t="str">
        <f>IF(成就内容!AB30="","",INDEX($G$4:$G$178*成就内容!AB$125/SUM(成就内容!$D$125:$BZ$125),成就内容!AB86,1)-SUM(AK$224:AK246))</f>
        <v/>
      </c>
      <c r="AL247" s="41">
        <f>IF(成就内容!AC30="","",INDEX($G$4:$G$178*成就内容!AC$125/SUM(成就内容!$D$125:$BZ$125),成就内容!AC86,1)-SUM(AL$224:AL246))</f>
        <v>0</v>
      </c>
      <c r="AM247" s="41">
        <f>IF(成就内容!AD30="","",INDEX($G$4:$G$178*成就内容!AD$125/SUM(成就内容!$D$125:$BZ$125),成就内容!AD86,1)-SUM(AM$224:AM246))</f>
        <v>0</v>
      </c>
      <c r="AN247" s="41">
        <f>IF(成就内容!AE30="","",INDEX($G$4:$G$178*成就内容!AE$125/SUM(成就内容!$D$125:$BZ$125),成就内容!AE86,1)-SUM(AN$224:AN246))</f>
        <v>0</v>
      </c>
      <c r="AO247" s="41">
        <f>IF(成就内容!AF30="","",INDEX($G$4:$G$178*成就内容!AF$125/SUM(成就内容!$D$125:$BZ$125),成就内容!AF86,1)-SUM(AO$224:AO246))</f>
        <v>0</v>
      </c>
      <c r="AP247" s="41">
        <f>IF(成就内容!AG30="","",INDEX($G$4:$G$178*成就内容!AG$125/SUM(成就内容!$D$125:$BZ$125),成就内容!AG86,1)-SUM(AP$224:AP246))</f>
        <v>0</v>
      </c>
      <c r="AQ247" s="41">
        <f>IF(成就内容!AH30="","",INDEX($G$4:$G$178*成就内容!AH$125/SUM(成就内容!$D$125:$BZ$125),成就内容!AH86,1)-SUM(AQ$224:AQ246))</f>
        <v>0</v>
      </c>
      <c r="AR247" s="41">
        <f>IF(成就内容!AI30="","",INDEX($G$4:$G$178*成就内容!AI$125/SUM(成就内容!$D$125:$BZ$125),成就内容!AI86,1)-SUM(AR$224:AR246))</f>
        <v>0</v>
      </c>
      <c r="AS247" s="41">
        <f>IF(成就内容!AJ30="","",INDEX($G$4:$G$178*成就内容!AJ$125/SUM(成就内容!$D$125:$BZ$125),成就内容!AJ86,1)-SUM(AS$224:AS246))</f>
        <v>0</v>
      </c>
      <c r="AT247" s="41" t="str">
        <f>IF(成就内容!AK30="","",INDEX($G$4:$G$178*成就内容!AK$125/SUM(成就内容!$D$125:$BZ$125),成就内容!AK86,1)-SUM(AT$224:AT246))</f>
        <v/>
      </c>
      <c r="AU247" s="41" t="str">
        <f>IF(成就内容!AL30="","",INDEX($G$4:$G$178*成就内容!AL$125/SUM(成就内容!$D$125:$BZ$125),成就内容!AL86,1)-SUM(AU$224:AU246))</f>
        <v/>
      </c>
      <c r="AV247" s="41">
        <f>IF(成就内容!AM30="","",INDEX($G$4:$G$178*成就内容!AM$125/SUM(成就内容!$D$125:$BZ$125),成就内容!AM86,1)-SUM(AV$224:AV246))</f>
        <v>0</v>
      </c>
      <c r="AW247" s="41">
        <f>IF(成就内容!AN30="","",INDEX($G$4:$G$178*成就内容!AN$125/SUM(成就内容!$D$125:$BZ$125),成就内容!AN86,1)-SUM(AW$224:AW246))</f>
        <v>0</v>
      </c>
      <c r="AX247" s="41">
        <f>IF(成就内容!AO30="","",INDEX($G$4:$G$178*成就内容!AO$125/SUM(成就内容!$D$125:$BZ$125),成就内容!AO86,1)-SUM(AX$224:AX246))</f>
        <v>0</v>
      </c>
      <c r="AY247" s="41">
        <f>IF(成就内容!AP30="","",INDEX($G$4:$G$178*成就内容!AP$125/SUM(成就内容!$D$125:$BZ$125),成就内容!AP86,1)-SUM(AY$224:AY246))</f>
        <v>0</v>
      </c>
      <c r="AZ247" s="41">
        <f>IF(成就内容!AQ30="","",INDEX($G$4:$G$178*成就内容!AQ$125/SUM(成就内容!$D$125:$BZ$125),成就内容!AQ86,1)-SUM(AZ$224:AZ246))</f>
        <v>0</v>
      </c>
      <c r="BA247" s="41">
        <f>IF(成就内容!AR30="","",INDEX($G$4:$G$178*成就内容!AR$125/SUM(成就内容!$D$125:$BZ$125),成就内容!AR86,1)-SUM(BA$224:BA246))</f>
        <v>0</v>
      </c>
      <c r="BB247" s="41">
        <f>IF(成就内容!AS30="","",INDEX($G$4:$G$178*成就内容!AS$125/SUM(成就内容!$D$125:$BZ$125),成就内容!AS86,1)-SUM(BB$224:BB246))</f>
        <v>0</v>
      </c>
      <c r="BC247" s="41">
        <f>IF(成就内容!AT30="","",INDEX($G$4:$G$178*成就内容!AT$125/SUM(成就内容!$D$125:$BZ$125),成就内容!AT86,1)-SUM(BC$224:BC246))</f>
        <v>0</v>
      </c>
      <c r="BD247" s="41">
        <f>IF(成就内容!AU30="","",INDEX($G$4:$G$178*成就内容!AU$125/SUM(成就内容!$D$125:$BZ$125),成就内容!AU86,1)-SUM(BD$224:BD246))</f>
        <v>0</v>
      </c>
      <c r="BE247" s="41" t="str">
        <f>IF(成就内容!AV30="","",INDEX($G$4:$G$178*成就内容!AV$125/SUM(成就内容!$D$125:$BZ$125),成就内容!AV86,1)-SUM(BE$224:BE246))</f>
        <v/>
      </c>
      <c r="BF247" s="41">
        <f>IF(成就内容!AW30="","",INDEX($G$4:$G$178*成就内容!AW$125/SUM(成就内容!$D$125:$BZ$125),成就内容!AW86,1)-SUM(BF$224:BF246))</f>
        <v>0</v>
      </c>
      <c r="BG247" s="41">
        <f>IF(成就内容!AX30="","",INDEX($G$4:$G$178*成就内容!AX$125/SUM(成就内容!$D$125:$BZ$125),成就内容!AX86,1)-SUM(BG$224:BG246))</f>
        <v>0</v>
      </c>
      <c r="BH247" s="41">
        <f>IF(成就内容!AY30="","",INDEX($G$4:$G$178*成就内容!AY$125/SUM(成就内容!$D$125:$BZ$125),成就内容!AY86,1)-SUM(BH$224:BH246))</f>
        <v>0</v>
      </c>
      <c r="BI247" s="41">
        <f>IF(成就内容!AZ30="","",INDEX($G$4:$G$178*成就内容!AZ$125/SUM(成就内容!$D$125:$BZ$125),成就内容!AZ86,1)-SUM(BI$224:BI246))</f>
        <v>0</v>
      </c>
      <c r="BJ247" s="41">
        <f>IF(成就内容!BA30="","",INDEX($G$4:$G$178*成就内容!BA$125/SUM(成就内容!$D$125:$BZ$125),成就内容!BA86,1)-SUM(BJ$224:BJ246))</f>
        <v>0</v>
      </c>
      <c r="BK247" s="41">
        <f>IF(成就内容!BB30="","",INDEX($G$4:$G$178*成就内容!BB$125/SUM(成就内容!$D$125:$BZ$125),成就内容!BB86,1)-SUM(BK$224:BK246))</f>
        <v>32820512.820512831</v>
      </c>
      <c r="BL247" s="41">
        <f>IF(成就内容!BC30="","",INDEX($G$4:$G$178*成就内容!BC$125/SUM(成就内容!$D$125:$BZ$125),成就内容!BC86,1)-SUM(BL$224:BL246))</f>
        <v>0</v>
      </c>
      <c r="BM247" s="41">
        <f>IF(成就内容!BD30="","",INDEX($G$4:$G$178*成就内容!BD$125/SUM(成就内容!$D$125:$BZ$125),成就内容!BD86,1)-SUM(BM$224:BM246))</f>
        <v>0</v>
      </c>
      <c r="BN247" s="41">
        <f>IF(成就内容!BE30="","",INDEX($G$4:$G$178*成就内容!BE$125/SUM(成就内容!$D$125:$BZ$125),成就内容!BE86,1)-SUM(BN$224:BN246))</f>
        <v>0</v>
      </c>
      <c r="BO247" s="41">
        <f>IF(成就内容!BF30="","",INDEX($G$4:$G$178*成就内容!BF$125/SUM(成就内容!$D$125:$BZ$125),成就内容!BF86,1)-SUM(BO$224:BO246))</f>
        <v>0</v>
      </c>
      <c r="BP247" s="41">
        <f>IF(成就内容!BG30="","",INDEX($G$4:$G$178*成就内容!BG$125/SUM(成就内容!$D$125:$BZ$125),成就内容!BG86,1)-SUM(BP$224:BP246))</f>
        <v>0</v>
      </c>
      <c r="BQ247" s="41">
        <f>IF(成就内容!BH30="","",INDEX($G$4:$G$178*成就内容!BH$125/SUM(成就内容!$D$125:$BZ$125),成就内容!BH86,1)-SUM(BQ$224:BQ246))</f>
        <v>32820512.820512831</v>
      </c>
      <c r="BR247" s="41" t="str">
        <f>IF(成就内容!BI30="","",INDEX($G$4:$G$178*成就内容!BI$125/SUM(成就内容!$D$125:$BZ$125),成就内容!BI86,1)-SUM(BR$224:BR246))</f>
        <v/>
      </c>
      <c r="BS247" s="41">
        <f>IF(成就内容!BJ30="","",INDEX($G$4:$G$178*成就内容!BJ$125/SUM(成就内容!$D$125:$BZ$125),成就内容!BJ86,1)-SUM(BS$224:BS246))</f>
        <v>861538.46153846243</v>
      </c>
      <c r="BT247" s="41">
        <f>IF(成就内容!BK30="","",INDEX($G$4:$G$178*成就内容!BK$125/SUM(成就内容!$D$125:$BZ$125),成就内容!BK86,1)-SUM(BT$224:BT246))</f>
        <v>0</v>
      </c>
      <c r="BU247" s="41">
        <f>IF(成就内容!BL30="","",INDEX($G$4:$G$178*成就内容!BL$125/SUM(成就内容!$D$125:$BZ$125),成就内容!BL86,1)-SUM(BU$224:BU246))</f>
        <v>0</v>
      </c>
      <c r="BV247" s="41">
        <f>IF(成就内容!BM30="","",INDEX($G$4:$G$178*成就内容!BM$125/SUM(成就内容!$D$125:$BZ$125),成就内容!BM86,1)-SUM(BV$224:BV246))</f>
        <v>1148717.9487179499</v>
      </c>
      <c r="BW247" s="41" t="str">
        <f>IF(成就内容!BN30="","",INDEX($G$4:$G$178*成就内容!BN$125/SUM(成就内容!$D$125:$BZ$125),成就内容!BN86,1)-SUM(BW$224:BW246))</f>
        <v/>
      </c>
      <c r="BX247" s="41">
        <f>IF(成就内容!BO30="","",INDEX($G$4:$G$178*成就内容!BO$125/SUM(成就内容!$D$125:$BZ$125),成就内容!BO86,1)-SUM(BX$224:BX246))</f>
        <v>0</v>
      </c>
      <c r="BY247" s="41">
        <f>IF(成就内容!BP30="","",INDEX($G$4:$G$178*成就内容!BP$125/SUM(成就内容!$D$125:$BZ$125),成就内容!BP86,1)-SUM(BY$224:BY246))</f>
        <v>0</v>
      </c>
      <c r="BZ247" s="41">
        <f>IF(成就内容!BQ30="","",INDEX($G$4:$G$178*成就内容!BQ$125/SUM(成就内容!$D$125:$BZ$125),成就内容!BQ86,1)-SUM(BZ$224:BZ246))</f>
        <v>0</v>
      </c>
      <c r="CA247" s="41" t="str">
        <f>IF(成就内容!BR30="","",INDEX($G$4:$G$178*成就内容!BR$125/SUM(成就内容!$D$125:$BZ$125),成就内容!BR86,1)-SUM(CA$224:CA246))</f>
        <v/>
      </c>
      <c r="CB247" s="41" t="str">
        <f>IF(成就内容!BS30="","",INDEX($G$4:$G$178*成就内容!BS$125/SUM(成就内容!$D$125:$BZ$125),成就内容!BS86,1)-SUM(CB$224:CB246))</f>
        <v/>
      </c>
      <c r="CC247" s="41">
        <f>IF(成就内容!BT30="","",INDEX($G$4:$G$178*成就内容!BT$125/SUM(成就内容!$D$125:$BZ$125),成就内容!BT86,1)-SUM(CC$224:CC246))</f>
        <v>0</v>
      </c>
      <c r="CD247" s="41">
        <f>IF(成就内容!BU30="","",INDEX($G$4:$G$178*成就内容!BU$125/SUM(成就内容!$D$125:$BZ$125),成就内容!BU86,1)-SUM(CD$224:CD246))</f>
        <v>0</v>
      </c>
      <c r="CE247" s="41" t="str">
        <f>IF(成就内容!BV30="","",INDEX($G$4:$G$178*成就内容!BV$125/SUM(成就内容!$D$125:$BZ$125),成就内容!BV86,1)-SUM(CE$224:CE246))</f>
        <v/>
      </c>
      <c r="CF247" s="41">
        <f>IF(成就内容!BW30="","",INDEX($G$4:$G$178*成就内容!BW$125/SUM(成就内容!$D$125:$BZ$125),成就内容!BW86,1)-SUM(CF$224:CF246))</f>
        <v>0</v>
      </c>
      <c r="CG247" s="41">
        <f>IF(成就内容!BX30="","",INDEX($G$4:$G$178*成就内容!BX$125/SUM(成就内容!$D$125:$BZ$125),成就内容!BX86,1)-SUM(CG$224:CG246))</f>
        <v>8871794.8717948794</v>
      </c>
      <c r="CH247" s="41">
        <f>IF(成就内容!BY30="","",INDEX($G$4:$G$178*成就内容!BY$125/SUM(成就内容!$D$125:$BZ$125),成就内容!BY86,1)-SUM(CH$224:CH246))</f>
        <v>0</v>
      </c>
      <c r="CI247" s="41">
        <f>IF(成就内容!BZ30="","",INDEX($G$4:$G$178*成就内容!BZ$125/SUM(成就内容!$D$125:$BZ$125),成就内容!BZ86,1)-SUM(CI$224:CI246))</f>
        <v>0</v>
      </c>
      <c r="CM247" s="43">
        <v>24</v>
      </c>
      <c r="CN247" s="41">
        <f>IF(M247="","",IF(成就内容!D$125&lt;&gt;"",MAX(ROUNDUP(SMALL(M$224:M$273,$L247)/10000,0)*10000,0),0))</f>
        <v>0</v>
      </c>
      <c r="CO247" s="41" t="str">
        <f>IF(N247="","",IF(成就内容!E$125&lt;&gt;"",MAX(ROUNDUP(SMALL(N$224:N$273,$L247)/10000,0)*10000,0),0))</f>
        <v/>
      </c>
      <c r="CP247" s="41" t="str">
        <f>IF(O247="","",IF(成就内容!F$125&lt;&gt;"",MAX(ROUNDUP(SMALL(O$224:O$273,$L247)/10000,0)*10000,0),0))</f>
        <v/>
      </c>
      <c r="CQ247" s="41" t="str">
        <f>IF(P247="","",IF(成就内容!G$125&lt;&gt;"",MAX(ROUNDUP(SMALL(P$224:P$273,$L247)/10000,0)*10000,0),0))</f>
        <v/>
      </c>
      <c r="CR247" s="41">
        <f>IF(Q247="","",IF(成就内容!H$125&lt;&gt;"",MAX(ROUNDUP(SMALL(Q$224:Q$273,$L247)/10000,0)*10000,0),0))</f>
        <v>0</v>
      </c>
      <c r="CS247" s="41">
        <f>IF(R247="","",IF(成就内容!I$125&lt;&gt;"",MAX(ROUNDUP(SMALL(R$224:R$273,$L247)/10000,0)*10000,0),0))</f>
        <v>0</v>
      </c>
      <c r="CT247" s="41">
        <f>IF(S247="","",IF(成就内容!J$125&lt;&gt;"",MAX(ROUNDUP(SMALL(S$224:S$273,$L247)/10000,0)*10000,0),0))</f>
        <v>0</v>
      </c>
      <c r="CU247" s="41">
        <f>IF(T247="","",IF(成就内容!K$125&lt;&gt;"",MAX(ROUNDUP(SMALL(T$224:T$273,$L247)/10000,0)*10000,0),0))</f>
        <v>0</v>
      </c>
      <c r="CV247" s="41">
        <f>IF(U247="","",IF(成就内容!L$125&lt;&gt;"",MAX(ROUNDUP(SMALL(U$224:U$273,$L247)/10000,0)*10000,0),0))</f>
        <v>0</v>
      </c>
      <c r="CW247" s="41">
        <f>IF(V247="","",IF(成就内容!M$125&lt;&gt;"",MAX(ROUNDUP(SMALL(V$224:V$273,$L247)/10000,0)*10000,0),0))</f>
        <v>0</v>
      </c>
      <c r="CX247" s="41">
        <f>IF(W247="","",IF(成就内容!N$125&lt;&gt;"",MAX(ROUNDUP(SMALL(W$224:W$273,$L247)/10000,0)*10000,0),0))</f>
        <v>32830000</v>
      </c>
      <c r="CY247" s="41">
        <f>IF(X247="","",IF(成就内容!O$125&lt;&gt;"",MAX(ROUNDUP(SMALL(X$224:X$273,$L247)/10000,0)*10000,0),0))</f>
        <v>0</v>
      </c>
      <c r="CZ247" s="41" t="str">
        <f>IF(Y247="","",IF(成就内容!P$125&lt;&gt;"",MAX(ROUNDUP(SMALL(Y$224:Y$273,$L247)/10000,0)*10000,0),0))</f>
        <v/>
      </c>
      <c r="DA247" s="41">
        <f>IF(Z247="","",IF(成就内容!Q$125&lt;&gt;"",MAX(ROUNDUP(SMALL(Z$224:Z$273,$L247)/10000,0)*10000,0),0))</f>
        <v>0</v>
      </c>
      <c r="DB247" s="41">
        <f>IF(AA247="","",IF(成就内容!R$125&lt;&gt;"",MAX(ROUNDUP(SMALL(AA$224:AA$273,$L247)/10000,0)*10000,0),0))</f>
        <v>0</v>
      </c>
      <c r="DC247" s="41">
        <f>IF(AB247="","",IF(成就内容!S$125&lt;&gt;"",MAX(ROUNDUP(SMALL(AB$224:AB$273,$L247)/10000,0)*10000,0),0))</f>
        <v>0</v>
      </c>
      <c r="DD247" s="41">
        <f>IF(AC247="","",IF(成就内容!T$125&lt;&gt;"",MAX(ROUNDUP(SMALL(AC$224:AC$273,$L247)/10000,0)*10000,0),0))</f>
        <v>0</v>
      </c>
      <c r="DE247" s="41">
        <f>IF(AD247="","",IF(成就内容!U$125&lt;&gt;"",MAX(ROUNDUP(SMALL(AD$224:AD$273,$L247)/10000,0)*10000,0),0))</f>
        <v>0</v>
      </c>
      <c r="DF247" s="41">
        <f>IF(AE247="","",IF(成就内容!V$125&lt;&gt;"",MAX(ROUNDUP(SMALL(AE$224:AE$273,$L247)/10000,0)*10000,0),0))</f>
        <v>0</v>
      </c>
      <c r="DG247" s="41">
        <f>IF(AF247="","",IF(成就内容!W$125&lt;&gt;"",MAX(ROUNDUP(SMALL(AF$224:AF$273,$L247)/10000,0)*10000,0),0))</f>
        <v>32830000</v>
      </c>
      <c r="DH247" s="41">
        <f>IF(AG247="","",IF(成就内容!X$125&lt;&gt;"",MAX(ROUNDUP(SMALL(AG$224:AG$273,$L247)/10000,0)*10000,0),0))</f>
        <v>0</v>
      </c>
      <c r="DI247" s="41" t="str">
        <f>IF(AH247="","",IF(成就内容!Y$125&lt;&gt;"",MAX(ROUNDUP(SMALL(AH$224:AH$273,$L247)/10000,0)*10000,0),0))</f>
        <v/>
      </c>
      <c r="DJ247" s="41" t="str">
        <f>IF(AI247="","",IF(成就内容!Z$125&lt;&gt;"",MAX(ROUNDUP(SMALL(AI$224:AI$273,$L247)/10000,0)*10000,0),0))</f>
        <v/>
      </c>
      <c r="DK247" s="41" t="str">
        <f>IF(AJ247="","",IF(成就内容!AA$125&lt;&gt;"",MAX(ROUNDUP(SMALL(AJ$224:AJ$273,$L247)/10000,0)*10000,0),0))</f>
        <v/>
      </c>
      <c r="DL247" s="41" t="str">
        <f>IF(AK247="","",IF(成就内容!AB$125&lt;&gt;"",MAX(ROUNDUP(SMALL(AK$224:AK$273,$L247)/10000,0)*10000,0),0))</f>
        <v/>
      </c>
      <c r="DM247" s="41">
        <f>IF(AL247="","",IF(成就内容!AC$125&lt;&gt;"",MAX(ROUNDUP(SMALL(AL$224:AL$273,$L247)/10000,0)*10000,0),0))</f>
        <v>0</v>
      </c>
      <c r="DN247" s="41">
        <f>IF(AM247="","",IF(成就内容!AD$125&lt;&gt;"",MAX(ROUNDUP(SMALL(AM$224:AM$273,$L247)/10000,0)*10000,0),0))</f>
        <v>0</v>
      </c>
      <c r="DO247" s="41">
        <f>IF(AN247="","",IF(成就内容!AE$125&lt;&gt;"",MAX(ROUNDUP(SMALL(AN$224:AN$273,$L247)/10000,0)*10000,0),0))</f>
        <v>0</v>
      </c>
      <c r="DP247" s="41">
        <f>IF(AO247="","",IF(成就内容!AF$125&lt;&gt;"",MAX(ROUNDUP(SMALL(AO$224:AO$273,$L247)/10000,0)*10000,0),0))</f>
        <v>0</v>
      </c>
      <c r="DQ247" s="41">
        <f>IF(AP247="","",IF(成就内容!AG$125&lt;&gt;"",MAX(ROUNDUP(SMALL(AP$224:AP$273,$L247)/10000,0)*10000,0),0))</f>
        <v>0</v>
      </c>
      <c r="DR247" s="41">
        <f>IF(AQ247="","",IF(成就内容!AH$125&lt;&gt;"",MAX(ROUNDUP(SMALL(AQ$224:AQ$273,$L247)/10000,0)*10000,0),0))</f>
        <v>0</v>
      </c>
      <c r="DS247" s="41">
        <f>IF(AR247="","",IF(成就内容!AI$125&lt;&gt;"",MAX(ROUNDUP(SMALL(AR$224:AR$273,$L247)/10000,0)*10000,0),0))</f>
        <v>0</v>
      </c>
      <c r="DT247" s="41">
        <f>IF(AS247="","",IF(成就内容!AJ$125&lt;&gt;"",MAX(ROUNDUP(SMALL(AS$224:AS$273,$L247)/10000,0)*10000,0),0))</f>
        <v>0</v>
      </c>
      <c r="DU247" s="41" t="str">
        <f>IF(AT247="","",IF(成就内容!AK$125&lt;&gt;"",MAX(ROUNDUP(SMALL(AT$224:AT$273,$L247)/10000,0)*10000,0),0))</f>
        <v/>
      </c>
      <c r="DV247" s="41" t="str">
        <f>IF(AU247="","",IF(成就内容!AL$125&lt;&gt;"",MAX(ROUNDUP(SMALL(AU$224:AU$273,$L247)/10000,0)*10000,0),0))</f>
        <v/>
      </c>
      <c r="DW247" s="41">
        <f>IF(AV247="","",IF(成就内容!AM$125&lt;&gt;"",MAX(ROUNDUP(SMALL(AV$224:AV$273,$L247)/10000,0)*10000,0),0))</f>
        <v>0</v>
      </c>
      <c r="DX247" s="41">
        <f>IF(AW247="","",IF(成就内容!AN$125&lt;&gt;"",MAX(ROUNDUP(SMALL(AW$224:AW$273,$L247)/10000,0)*10000,0),0))</f>
        <v>0</v>
      </c>
      <c r="DY247" s="41">
        <f>IF(AX247="","",IF(成就内容!AO$125&lt;&gt;"",MAX(ROUNDUP(SMALL(AX$224:AX$273,$L247)/10000,0)*10000,0),0))</f>
        <v>0</v>
      </c>
      <c r="DZ247" s="41">
        <f>IF(AY247="","",IF(成就内容!AP$125&lt;&gt;"",MAX(ROUNDUP(SMALL(AY$224:AY$273,$L247)/10000,0)*10000,0),0))</f>
        <v>0</v>
      </c>
      <c r="EA247" s="41">
        <f>IF(AZ247="","",IF(成就内容!AQ$125&lt;&gt;"",MAX(ROUNDUP(SMALL(AZ$224:AZ$273,$L247)/10000,0)*10000,0),0))</f>
        <v>0</v>
      </c>
      <c r="EB247" s="41">
        <f>IF(BA247="","",IF(成就内容!AR$125&lt;&gt;"",MAX(ROUNDUP(SMALL(BA$224:BA$273,$L247)/10000,0)*10000,0),0))</f>
        <v>0</v>
      </c>
      <c r="EC247" s="41">
        <f>IF(BB247="","",IF(成就内容!AS$125&lt;&gt;"",MAX(ROUNDUP(SMALL(BB$224:BB$273,$L247)/10000,0)*10000,0),0))</f>
        <v>0</v>
      </c>
      <c r="ED247" s="41">
        <f>IF(BC247="","",IF(成就内容!AT$125&lt;&gt;"",MAX(ROUNDUP(SMALL(BC$224:BC$273,$L247)/10000,0)*10000,0),0))</f>
        <v>0</v>
      </c>
      <c r="EE247" s="41">
        <f>IF(BD247="","",IF(成就内容!AU$125&lt;&gt;"",MAX(ROUNDUP(SMALL(BD$224:BD$273,$L247)/10000,0)*10000,0),0))</f>
        <v>0</v>
      </c>
      <c r="EF247" s="41" t="str">
        <f>IF(BE247="","",IF(成就内容!AV$125&lt;&gt;"",MAX(ROUNDUP(SMALL(BE$224:BE$273,$L247)/10000,0)*10000,0),0))</f>
        <v/>
      </c>
      <c r="EG247" s="41">
        <f>IF(BF247="","",IF(成就内容!AW$125&lt;&gt;"",MAX(ROUNDUP(SMALL(BF$224:BF$273,$L247)/10000,0)*10000,0),0))</f>
        <v>0</v>
      </c>
      <c r="EH247" s="41">
        <f>IF(BG247="","",IF(成就内容!AX$125&lt;&gt;"",MAX(ROUNDUP(SMALL(BG$224:BG$273,$L247)/10000,0)*10000,0),0))</f>
        <v>0</v>
      </c>
      <c r="EI247" s="41">
        <f>IF(BH247="","",IF(成就内容!AY$125&lt;&gt;"",MAX(ROUNDUP(SMALL(BH$224:BH$273,$L247)/10000,0)*10000,0),0))</f>
        <v>0</v>
      </c>
      <c r="EJ247" s="41">
        <f>IF(BI247="","",IF(成就内容!AZ$125&lt;&gt;"",MAX(ROUNDUP(SMALL(BI$224:BI$273,$L247)/10000,0)*10000,0),0))</f>
        <v>0</v>
      </c>
      <c r="EK247" s="41">
        <f>IF(BJ247="","",IF(成就内容!BA$125&lt;&gt;"",MAX(ROUNDUP(SMALL(BJ$224:BJ$273,$L247)/10000,0)*10000,0),0))</f>
        <v>0</v>
      </c>
      <c r="EL247" s="41">
        <f>IF(BK247="","",IF(成就内容!BB$125&lt;&gt;"",MAX(ROUNDUP(SMALL(BK$224:BK$273,$L247)/10000,0)*10000,0),0))</f>
        <v>32830000</v>
      </c>
      <c r="EM247" s="41">
        <f>IF(BL247="","",IF(成就内容!BC$125&lt;&gt;"",MAX(ROUNDUP(SMALL(BL$224:BL$273,$L247)/10000,0)*10000,0),0))</f>
        <v>0</v>
      </c>
      <c r="EN247" s="41">
        <f>IF(BM247="","",IF(成就内容!BD$125&lt;&gt;"",MAX(ROUNDUP(SMALL(BM$224:BM$273,$L247)/10000,0)*10000,0),0))</f>
        <v>0</v>
      </c>
      <c r="EO247" s="41">
        <f>IF(BN247="","",IF(成就内容!BE$125&lt;&gt;"",MAX(ROUNDUP(SMALL(BN$224:BN$273,$L247)/10000,0)*10000,0),0))</f>
        <v>0</v>
      </c>
      <c r="EP247" s="41">
        <f>IF(BO247="","",IF(成就内容!BF$125&lt;&gt;"",MAX(ROUNDUP(SMALL(BO$224:BO$273,$L247)/10000,0)*10000,0),0))</f>
        <v>0</v>
      </c>
      <c r="EQ247" s="41">
        <f>IF(BP247="","",IF(成就内容!BG$125&lt;&gt;"",MAX(ROUNDUP(SMALL(BP$224:BP$273,$L247)/10000,0)*10000,0),0))</f>
        <v>0</v>
      </c>
      <c r="ER247" s="41">
        <f>IF(BQ247="","",IF(成就内容!BH$125&lt;&gt;"",MAX(ROUNDUP(SMALL(BQ$224:BQ$273,$L247)/10000,0)*10000,0),0))</f>
        <v>32830000</v>
      </c>
      <c r="ES247" s="41" t="str">
        <f>IF(BR247="","",IF(成就内容!BI$125&lt;&gt;"",MAX(ROUNDUP(SMALL(BR$224:BR$273,$L247)/10000,0)*10000,0),0))</f>
        <v/>
      </c>
      <c r="ET247" s="41">
        <f>IF(BS247="","",IF(成就内容!BJ$125&lt;&gt;"",MAX(ROUNDUP(SMALL(BS$224:BS$273,$L247)/10000,0)*10000,0),0))</f>
        <v>870000</v>
      </c>
      <c r="EU247" s="41">
        <f>IF(BT247="","",IF(成就内容!BK$125&lt;&gt;"",MAX(ROUNDUP(SMALL(BT$224:BT$273,$L247)/10000,0)*10000,0),0))</f>
        <v>0</v>
      </c>
      <c r="EV247" s="41">
        <f>IF(BU247="","",IF(成就内容!BL$125&lt;&gt;"",MAX(ROUNDUP(SMALL(BU$224:BU$273,$L247)/10000,0)*10000,0),0))</f>
        <v>0</v>
      </c>
      <c r="EW247" s="41">
        <f>IF(BV247="","",IF(成就内容!BM$125&lt;&gt;"",MAX(ROUNDUP(SMALL(BV$224:BV$273,$L247)/10000,0)*10000,0),0))</f>
        <v>1150000</v>
      </c>
      <c r="EX247" s="41" t="str">
        <f>IF(BW247="","",IF(成就内容!BN$125&lt;&gt;"",MAX(ROUNDUP(SMALL(BW$224:BW$273,$L247)/10000,0)*10000,0),0))</f>
        <v/>
      </c>
      <c r="EY247" s="41">
        <f>IF(BX247="","",IF(成就内容!BO$125&lt;&gt;"",MAX(ROUNDUP(SMALL(BX$224:BX$273,$L247)/10000,0)*10000,0),0))</f>
        <v>0</v>
      </c>
      <c r="EZ247" s="41">
        <f>IF(BY247="","",IF(成就内容!BP$125&lt;&gt;"",MAX(ROUNDUP(SMALL(BY$224:BY$273,$L247)/10000,0)*10000,0),0))</f>
        <v>0</v>
      </c>
      <c r="FA247" s="41">
        <f>IF(BZ247="","",IF(成就内容!BQ$125&lt;&gt;"",MAX(ROUNDUP(SMALL(BZ$224:BZ$273,$L247)/10000,0)*10000,0),0))</f>
        <v>0</v>
      </c>
      <c r="FB247" s="41" t="str">
        <f>IF(CA247="","",IF(成就内容!BR$125&lt;&gt;"",MAX(ROUNDUP(SMALL(CA$224:CA$273,$L247)/10000,0)*10000,0),0))</f>
        <v/>
      </c>
      <c r="FC247" s="41" t="str">
        <f>IF(CB247="","",IF(成就内容!BS$125&lt;&gt;"",MAX(ROUNDUP(SMALL(CB$224:CB$273,$L247)/10000,0)*10000,0),0))</f>
        <v/>
      </c>
      <c r="FD247" s="41">
        <f>IF(CC247="","",IF(成就内容!BT$125&lt;&gt;"",MAX(ROUNDUP(SMALL(CC$224:CC$273,$L247)/10000,0)*10000,0),0))</f>
        <v>0</v>
      </c>
      <c r="FE247" s="41">
        <f>IF(CD247="","",IF(成就内容!BU$125&lt;&gt;"",MAX(ROUNDUP(SMALL(CD$224:CD$273,$L247)/10000,0)*10000,0),0))</f>
        <v>0</v>
      </c>
      <c r="FF247" s="41" t="str">
        <f>IF(CE247="","",IF(成就内容!BV$125&lt;&gt;"",MAX(ROUNDUP(SMALL(CE$224:CE$273,$L247)/10000,0)*10000,0),0))</f>
        <v/>
      </c>
      <c r="FG247" s="41">
        <f>IF(CF247="","",IF(成就内容!BW$125&lt;&gt;"",MAX(ROUNDUP(SMALL(CF$224:CF$273,$L247)/10000,0)*10000,0),0))</f>
        <v>0</v>
      </c>
      <c r="FH247" s="41">
        <f>IF(CG247="","",IF(成就内容!BX$125&lt;&gt;"",MAX(ROUNDUP(SMALL(CG$224:CG$273,$L247)/10000,0)*10000,0),0))</f>
        <v>8880000</v>
      </c>
      <c r="FI247" s="41">
        <f>IF(CH247="","",IF(成就内容!BY$125&lt;&gt;"",MAX(ROUNDUP(SMALL(CH$224:CH$273,$L247)/10000,0)*10000,0),0))</f>
        <v>0</v>
      </c>
      <c r="FJ247" s="41">
        <f>IF(CI247="","",IF(成就内容!BZ$125&lt;&gt;"",MAX(ROUNDUP(SMALL(CI$224:CI$273,$L247)/10000,0)*10000,0),0))</f>
        <v>0</v>
      </c>
    </row>
    <row r="248" spans="10:166" s="96" customFormat="1" x14ac:dyDescent="0.15">
      <c r="J248" s="19"/>
      <c r="L248" s="43">
        <v>25</v>
      </c>
      <c r="M248" s="41">
        <f>IF(成就内容!D31="","",INDEX($G$4:$G$178*成就内容!D$125/SUM(成就内容!$D$125:$BZ$125),成就内容!D87,1)-SUM(M$224:M247))</f>
        <v>0</v>
      </c>
      <c r="N248" s="41" t="str">
        <f>IF(成就内容!E31="","",INDEX($G$4:$G$178*成就内容!E$125/SUM(成就内容!$D$125:$BZ$125),成就内容!E87,1)-SUM(N$224:N247))</f>
        <v/>
      </c>
      <c r="O248" s="41" t="str">
        <f>IF(成就内容!F31="","",INDEX($G$4:$G$178*成就内容!F$125/SUM(成就内容!$D$125:$BZ$125),成就内容!F87,1)-SUM(O$224:O247))</f>
        <v/>
      </c>
      <c r="P248" s="41" t="str">
        <f>IF(成就内容!G31="","",INDEX($G$4:$G$178*成就内容!G$125/SUM(成就内容!$D$125:$BZ$125),成就内容!G87,1)-SUM(P$224:P247))</f>
        <v/>
      </c>
      <c r="Q248" s="41">
        <f>IF(成就内容!H31="","",INDEX($G$4:$G$178*成就内容!H$125/SUM(成就内容!$D$125:$BZ$125),成就内容!H87,1)-SUM(Q$224:Q247))</f>
        <v>0</v>
      </c>
      <c r="R248" s="41">
        <f>IF(成就内容!I31="","",INDEX($G$4:$G$178*成就内容!I$125/SUM(成就内容!$D$125:$BZ$125),成就内容!I87,1)-SUM(R$224:R247))</f>
        <v>0</v>
      </c>
      <c r="S248" s="41">
        <f>IF(成就内容!J31="","",INDEX($G$4:$G$178*成就内容!J$125/SUM(成就内容!$D$125:$BZ$125),成就内容!J87,1)-SUM(S$224:S247))</f>
        <v>0</v>
      </c>
      <c r="T248" s="41">
        <f>IF(成就内容!K31="","",INDEX($G$4:$G$178*成就内容!K$125/SUM(成就内容!$D$125:$BZ$125),成就内容!K87,1)-SUM(T$224:T247))</f>
        <v>0</v>
      </c>
      <c r="U248" s="41">
        <f>IF(成就内容!L31="","",INDEX($G$4:$G$178*成就内容!L$125/SUM(成就内容!$D$125:$BZ$125),成就内容!L87,1)-SUM(U$224:U247))</f>
        <v>0</v>
      </c>
      <c r="V248" s="41">
        <f>IF(成就内容!M31="","",INDEX($G$4:$G$178*成就内容!M$125/SUM(成就内容!$D$125:$BZ$125),成就内容!M87,1)-SUM(V$224:V247))</f>
        <v>0</v>
      </c>
      <c r="W248" s="41">
        <f>IF(成就内容!N31="","",INDEX($G$4:$G$178*成就内容!N$125/SUM(成就内容!$D$125:$BZ$125),成就内容!N87,1)-SUM(W$224:W247))</f>
        <v>32820512.820512831</v>
      </c>
      <c r="X248" s="41">
        <f>IF(成就内容!O31="","",INDEX($G$4:$G$178*成就内容!O$125/SUM(成就内容!$D$125:$BZ$125),成就内容!O87,1)-SUM(X$224:X247))</f>
        <v>0</v>
      </c>
      <c r="Y248" s="41" t="str">
        <f>IF(成就内容!P31="","",INDEX($G$4:$G$178*成就内容!P$125/SUM(成就内容!$D$125:$BZ$125),成就内容!P87,1)-SUM(Y$224:Y247))</f>
        <v/>
      </c>
      <c r="Z248" s="41">
        <f>IF(成就内容!Q31="","",INDEX($G$4:$G$178*成就内容!Q$125/SUM(成就内容!$D$125:$BZ$125),成就内容!Q87,1)-SUM(Z$224:Z247))</f>
        <v>0</v>
      </c>
      <c r="AA248" s="41">
        <f>IF(成就内容!R31="","",INDEX($G$4:$G$178*成就内容!R$125/SUM(成就内容!$D$125:$BZ$125),成就内容!R87,1)-SUM(AA$224:AA247))</f>
        <v>0</v>
      </c>
      <c r="AB248" s="41">
        <f>IF(成就内容!S31="","",INDEX($G$4:$G$178*成就内容!S$125/SUM(成就内容!$D$125:$BZ$125),成就内容!S87,1)-SUM(AB$224:AB247))</f>
        <v>0</v>
      </c>
      <c r="AC248" s="41">
        <f>IF(成就内容!T31="","",INDEX($G$4:$G$178*成就内容!T$125/SUM(成就内容!$D$125:$BZ$125),成就内容!T87,1)-SUM(AC$224:AC247))</f>
        <v>0</v>
      </c>
      <c r="AD248" s="41">
        <f>IF(成就内容!U31="","",INDEX($G$4:$G$178*成就内容!U$125/SUM(成就内容!$D$125:$BZ$125),成就内容!U87,1)-SUM(AD$224:AD247))</f>
        <v>0</v>
      </c>
      <c r="AE248" s="41">
        <f>IF(成就内容!V31="","",INDEX($G$4:$G$178*成就内容!V$125/SUM(成就内容!$D$125:$BZ$125),成就内容!V87,1)-SUM(AE$224:AE247))</f>
        <v>0</v>
      </c>
      <c r="AF248" s="41">
        <f>IF(成就内容!W31="","",INDEX($G$4:$G$178*成就内容!W$125/SUM(成就内容!$D$125:$BZ$125),成就内容!W87,1)-SUM(AF$224:AF247))</f>
        <v>32820512.820512831</v>
      </c>
      <c r="AG248" s="41">
        <f>IF(成就内容!X31="","",INDEX($G$4:$G$178*成就内容!X$125/SUM(成就内容!$D$125:$BZ$125),成就内容!X87,1)-SUM(AG$224:AG247))</f>
        <v>0</v>
      </c>
      <c r="AH248" s="41" t="str">
        <f>IF(成就内容!Y31="","",INDEX($G$4:$G$178*成就内容!Y$125/SUM(成就内容!$D$125:$BZ$125),成就内容!Y87,1)-SUM(AH$224:AH247))</f>
        <v/>
      </c>
      <c r="AI248" s="41" t="str">
        <f>IF(成就内容!Z31="","",INDEX($G$4:$G$178*成就内容!Z$125/SUM(成就内容!$D$125:$BZ$125),成就内容!Z87,1)-SUM(AI$224:AI247))</f>
        <v/>
      </c>
      <c r="AJ248" s="41" t="str">
        <f>IF(成就内容!AA31="","",INDEX($G$4:$G$178*成就内容!AA$125/SUM(成就内容!$D$125:$BZ$125),成就内容!AA87,1)-SUM(AJ$224:AJ247))</f>
        <v/>
      </c>
      <c r="AK248" s="41" t="str">
        <f>IF(成就内容!AB31="","",INDEX($G$4:$G$178*成就内容!AB$125/SUM(成就内容!$D$125:$BZ$125),成就内容!AB87,1)-SUM(AK$224:AK247))</f>
        <v/>
      </c>
      <c r="AL248" s="41">
        <f>IF(成就内容!AC31="","",INDEX($G$4:$G$178*成就内容!AC$125/SUM(成就内容!$D$125:$BZ$125),成就内容!AC87,1)-SUM(AL$224:AL247))</f>
        <v>0</v>
      </c>
      <c r="AM248" s="41">
        <f>IF(成就内容!AD31="","",INDEX($G$4:$G$178*成就内容!AD$125/SUM(成就内容!$D$125:$BZ$125),成就内容!AD87,1)-SUM(AM$224:AM247))</f>
        <v>0</v>
      </c>
      <c r="AN248" s="41">
        <f>IF(成就内容!AE31="","",INDEX($G$4:$G$178*成就内容!AE$125/SUM(成就内容!$D$125:$BZ$125),成就内容!AE87,1)-SUM(AN$224:AN247))</f>
        <v>0</v>
      </c>
      <c r="AO248" s="41">
        <f>IF(成就内容!AF31="","",INDEX($G$4:$G$178*成就内容!AF$125/SUM(成就内容!$D$125:$BZ$125),成就内容!AF87,1)-SUM(AO$224:AO247))</f>
        <v>0</v>
      </c>
      <c r="AP248" s="41">
        <f>IF(成就内容!AG31="","",INDEX($G$4:$G$178*成就内容!AG$125/SUM(成就内容!$D$125:$BZ$125),成就内容!AG87,1)-SUM(AP$224:AP247))</f>
        <v>0</v>
      </c>
      <c r="AQ248" s="41">
        <f>IF(成就内容!AH31="","",INDEX($G$4:$G$178*成就内容!AH$125/SUM(成就内容!$D$125:$BZ$125),成就内容!AH87,1)-SUM(AQ$224:AQ247))</f>
        <v>0</v>
      </c>
      <c r="AR248" s="41">
        <f>IF(成就内容!AI31="","",INDEX($G$4:$G$178*成就内容!AI$125/SUM(成就内容!$D$125:$BZ$125),成就内容!AI87,1)-SUM(AR$224:AR247))</f>
        <v>0</v>
      </c>
      <c r="AS248" s="41">
        <f>IF(成就内容!AJ31="","",INDEX($G$4:$G$178*成就内容!AJ$125/SUM(成就内容!$D$125:$BZ$125),成就内容!AJ87,1)-SUM(AS$224:AS247))</f>
        <v>0</v>
      </c>
      <c r="AT248" s="41" t="str">
        <f>IF(成就内容!AK31="","",INDEX($G$4:$G$178*成就内容!AK$125/SUM(成就内容!$D$125:$BZ$125),成就内容!AK87,1)-SUM(AT$224:AT247))</f>
        <v/>
      </c>
      <c r="AU248" s="41" t="str">
        <f>IF(成就内容!AL31="","",INDEX($G$4:$G$178*成就内容!AL$125/SUM(成就内容!$D$125:$BZ$125),成就内容!AL87,1)-SUM(AU$224:AU247))</f>
        <v/>
      </c>
      <c r="AV248" s="41" t="str">
        <f>IF(成就内容!AM31="","",INDEX($G$4:$G$178*成就内容!AM$125/SUM(成就内容!$D$125:$BZ$125),成就内容!AM87,1)-SUM(AV$224:AV247))</f>
        <v/>
      </c>
      <c r="AW248" s="41" t="str">
        <f>IF(成就内容!AN31="","",INDEX($G$4:$G$178*成就内容!AN$125/SUM(成就内容!$D$125:$BZ$125),成就内容!AN87,1)-SUM(AW$224:AW247))</f>
        <v/>
      </c>
      <c r="AX248" s="41">
        <f>IF(成就内容!AO31="","",INDEX($G$4:$G$178*成就内容!AO$125/SUM(成就内容!$D$125:$BZ$125),成就内容!AO87,1)-SUM(AX$224:AX247))</f>
        <v>0</v>
      </c>
      <c r="AY248" s="41">
        <f>IF(成就内容!AP31="","",INDEX($G$4:$G$178*成就内容!AP$125/SUM(成就内容!$D$125:$BZ$125),成就内容!AP87,1)-SUM(AY$224:AY247))</f>
        <v>0</v>
      </c>
      <c r="AZ248" s="41">
        <f>IF(成就内容!AQ31="","",INDEX($G$4:$G$178*成就内容!AQ$125/SUM(成就内容!$D$125:$BZ$125),成就内容!AQ87,1)-SUM(AZ$224:AZ247))</f>
        <v>0</v>
      </c>
      <c r="BA248" s="41">
        <f>IF(成就内容!AR31="","",INDEX($G$4:$G$178*成就内容!AR$125/SUM(成就内容!$D$125:$BZ$125),成就内容!AR87,1)-SUM(BA$224:BA247))</f>
        <v>0</v>
      </c>
      <c r="BB248" s="41">
        <f>IF(成就内容!AS31="","",INDEX($G$4:$G$178*成就内容!AS$125/SUM(成就内容!$D$125:$BZ$125),成就内容!AS87,1)-SUM(BB$224:BB247))</f>
        <v>0</v>
      </c>
      <c r="BC248" s="41">
        <f>IF(成就内容!AT31="","",INDEX($G$4:$G$178*成就内容!AT$125/SUM(成就内容!$D$125:$BZ$125),成就内容!AT87,1)-SUM(BC$224:BC247))</f>
        <v>0</v>
      </c>
      <c r="BD248" s="41">
        <f>IF(成就内容!AU31="","",INDEX($G$4:$G$178*成就内容!AU$125/SUM(成就内容!$D$125:$BZ$125),成就内容!AU87,1)-SUM(BD$224:BD247))</f>
        <v>0</v>
      </c>
      <c r="BE248" s="41" t="str">
        <f>IF(成就内容!AV31="","",INDEX($G$4:$G$178*成就内容!AV$125/SUM(成就内容!$D$125:$BZ$125),成就内容!AV87,1)-SUM(BE$224:BE247))</f>
        <v/>
      </c>
      <c r="BF248" s="41">
        <f>IF(成就内容!AW31="","",INDEX($G$4:$G$178*成就内容!AW$125/SUM(成就内容!$D$125:$BZ$125),成就内容!AW87,1)-SUM(BF$224:BF247))</f>
        <v>0</v>
      </c>
      <c r="BG248" s="41">
        <f>IF(成就内容!AX31="","",INDEX($G$4:$G$178*成就内容!AX$125/SUM(成就内容!$D$125:$BZ$125),成就内容!AX87,1)-SUM(BG$224:BG247))</f>
        <v>0</v>
      </c>
      <c r="BH248" s="41">
        <f>IF(成就内容!AY31="","",INDEX($G$4:$G$178*成就内容!AY$125/SUM(成就内容!$D$125:$BZ$125),成就内容!AY87,1)-SUM(BH$224:BH247))</f>
        <v>0</v>
      </c>
      <c r="BI248" s="41">
        <f>IF(成就内容!AZ31="","",INDEX($G$4:$G$178*成就内容!AZ$125/SUM(成就内容!$D$125:$BZ$125),成就内容!AZ87,1)-SUM(BI$224:BI247))</f>
        <v>0</v>
      </c>
      <c r="BJ248" s="41">
        <f>IF(成就内容!BA31="","",INDEX($G$4:$G$178*成就内容!BA$125/SUM(成就内容!$D$125:$BZ$125),成就内容!BA87,1)-SUM(BJ$224:BJ247))</f>
        <v>0</v>
      </c>
      <c r="BK248" s="41">
        <f>IF(成就内容!BB31="","",INDEX($G$4:$G$178*成就内容!BB$125/SUM(成就内容!$D$125:$BZ$125),成就内容!BB87,1)-SUM(BK$224:BK247))</f>
        <v>32820512.820512831</v>
      </c>
      <c r="BL248" s="41">
        <f>IF(成就内容!BC31="","",INDEX($G$4:$G$178*成就内容!BC$125/SUM(成就内容!$D$125:$BZ$125),成就内容!BC87,1)-SUM(BL$224:BL247))</f>
        <v>0</v>
      </c>
      <c r="BM248" s="41">
        <f>IF(成就内容!BD31="","",INDEX($G$4:$G$178*成就内容!BD$125/SUM(成就内容!$D$125:$BZ$125),成就内容!BD87,1)-SUM(BM$224:BM247))</f>
        <v>0</v>
      </c>
      <c r="BN248" s="41">
        <f>IF(成就内容!BE31="","",INDEX($G$4:$G$178*成就内容!BE$125/SUM(成就内容!$D$125:$BZ$125),成就内容!BE87,1)-SUM(BN$224:BN247))</f>
        <v>0</v>
      </c>
      <c r="BO248" s="41">
        <f>IF(成就内容!BF31="","",INDEX($G$4:$G$178*成就内容!BF$125/SUM(成就内容!$D$125:$BZ$125),成就内容!BF87,1)-SUM(BO$224:BO247))</f>
        <v>0</v>
      </c>
      <c r="BP248" s="41">
        <f>IF(成就内容!BG31="","",INDEX($G$4:$G$178*成就内容!BG$125/SUM(成就内容!$D$125:$BZ$125),成就内容!BG87,1)-SUM(BP$224:BP247))</f>
        <v>0</v>
      </c>
      <c r="BQ248" s="41">
        <f>IF(成就内容!BH31="","",INDEX($G$4:$G$178*成就内容!BH$125/SUM(成就内容!$D$125:$BZ$125),成就内容!BH87,1)-SUM(BQ$224:BQ247))</f>
        <v>32820512.820512831</v>
      </c>
      <c r="BR248" s="41" t="str">
        <f>IF(成就内容!BI31="","",INDEX($G$4:$G$178*成就内容!BI$125/SUM(成就内容!$D$125:$BZ$125),成就内容!BI87,1)-SUM(BR$224:BR247))</f>
        <v/>
      </c>
      <c r="BS248" s="41">
        <f>IF(成就内容!BJ31="","",INDEX($G$4:$G$178*成就内容!BJ$125/SUM(成就内容!$D$125:$BZ$125),成就内容!BJ87,1)-SUM(BS$224:BS247))</f>
        <v>1610256.4102564105</v>
      </c>
      <c r="BT248" s="41">
        <f>IF(成就内容!BK31="","",INDEX($G$4:$G$178*成就内容!BK$125/SUM(成就内容!$D$125:$BZ$125),成就内容!BK87,1)-SUM(BT$224:BT247))</f>
        <v>0</v>
      </c>
      <c r="BU248" s="41">
        <f>IF(成就内容!BL31="","",INDEX($G$4:$G$178*成就内容!BL$125/SUM(成就内容!$D$125:$BZ$125),成就内容!BL87,1)-SUM(BU$224:BU247))</f>
        <v>0</v>
      </c>
      <c r="BV248" s="41">
        <f>IF(成就内容!BM31="","",INDEX($G$4:$G$178*成就内容!BM$125/SUM(成就内容!$D$125:$BZ$125),成就内容!BM87,1)-SUM(BV$224:BV247))</f>
        <v>1148717.948717949</v>
      </c>
      <c r="BW248" s="41" t="str">
        <f>IF(成就内容!BN31="","",INDEX($G$4:$G$178*成就内容!BN$125/SUM(成就内容!$D$125:$BZ$125),成就内容!BN87,1)-SUM(BW$224:BW247))</f>
        <v/>
      </c>
      <c r="BX248" s="41">
        <f>IF(成就内容!BO31="","",INDEX($G$4:$G$178*成就内容!BO$125/SUM(成就内容!$D$125:$BZ$125),成就内容!BO87,1)-SUM(BX$224:BX247))</f>
        <v>0</v>
      </c>
      <c r="BY248" s="41">
        <f>IF(成就内容!BP31="","",INDEX($G$4:$G$178*成就内容!BP$125/SUM(成就内容!$D$125:$BZ$125),成就内容!BP87,1)-SUM(BY$224:BY247))</f>
        <v>0</v>
      </c>
      <c r="BZ248" s="41">
        <f>IF(成就内容!BQ31="","",INDEX($G$4:$G$178*成就内容!BQ$125/SUM(成就内容!$D$125:$BZ$125),成就内容!BQ87,1)-SUM(BZ$224:BZ247))</f>
        <v>0</v>
      </c>
      <c r="CA248" s="41" t="str">
        <f>IF(成就内容!BR31="","",INDEX($G$4:$G$178*成就内容!BR$125/SUM(成就内容!$D$125:$BZ$125),成就内容!BR87,1)-SUM(CA$224:CA247))</f>
        <v/>
      </c>
      <c r="CB248" s="41" t="str">
        <f>IF(成就内容!BS31="","",INDEX($G$4:$G$178*成就内容!BS$125/SUM(成就内容!$D$125:$BZ$125),成就内容!BS87,1)-SUM(CB$224:CB247))</f>
        <v/>
      </c>
      <c r="CC248" s="41">
        <f>IF(成就内容!BT31="","",INDEX($G$4:$G$178*成就内容!BT$125/SUM(成就内容!$D$125:$BZ$125),成就内容!BT87,1)-SUM(CC$224:CC247))</f>
        <v>0</v>
      </c>
      <c r="CD248" s="41">
        <f>IF(成就内容!BU31="","",INDEX($G$4:$G$178*成就内容!BU$125/SUM(成就内容!$D$125:$BZ$125),成就内容!BU87,1)-SUM(CD$224:CD247))</f>
        <v>0</v>
      </c>
      <c r="CE248" s="41" t="str">
        <f>IF(成就内容!BV31="","",INDEX($G$4:$G$178*成就内容!BV$125/SUM(成就内容!$D$125:$BZ$125),成就内容!BV87,1)-SUM(CE$224:CE247))</f>
        <v/>
      </c>
      <c r="CF248" s="41">
        <f>IF(成就内容!BW31="","",INDEX($G$4:$G$178*成就内容!BW$125/SUM(成就内容!$D$125:$BZ$125),成就内容!BW87,1)-SUM(CF$224:CF247))</f>
        <v>0</v>
      </c>
      <c r="CG248" s="41">
        <f>IF(成就内容!BX31="","",INDEX($G$4:$G$178*成就内容!BX$125/SUM(成就内容!$D$125:$BZ$125),成就内容!BX87,1)-SUM(CG$224:CG247))</f>
        <v>15384615.384615399</v>
      </c>
      <c r="CH248" s="41">
        <f>IF(成就内容!BY31="","",INDEX($G$4:$G$178*成就内容!BY$125/SUM(成就内容!$D$125:$BZ$125),成就内容!BY87,1)-SUM(CH$224:CH247))</f>
        <v>0</v>
      </c>
      <c r="CI248" s="41">
        <f>IF(成就内容!BZ31="","",INDEX($G$4:$G$178*成就内容!BZ$125/SUM(成就内容!$D$125:$BZ$125),成就内容!BZ87,1)-SUM(CI$224:CI247))</f>
        <v>0</v>
      </c>
      <c r="CK248" s="19"/>
      <c r="CM248" s="43">
        <v>25</v>
      </c>
      <c r="CN248" s="41">
        <f>IF(M248="","",IF(成就内容!D$125&lt;&gt;"",MAX(ROUNDUP(SMALL(M$224:M$273,$L248)/10000,0)*10000,0),0))</f>
        <v>0</v>
      </c>
      <c r="CO248" s="41" t="str">
        <f>IF(N248="","",IF(成就内容!E$125&lt;&gt;"",MAX(ROUNDUP(SMALL(N$224:N$273,$L248)/10000,0)*10000,0),0))</f>
        <v/>
      </c>
      <c r="CP248" s="41" t="str">
        <f>IF(O248="","",IF(成就内容!F$125&lt;&gt;"",MAX(ROUNDUP(SMALL(O$224:O$273,$L248)/10000,0)*10000,0),0))</f>
        <v/>
      </c>
      <c r="CQ248" s="41" t="str">
        <f>IF(P248="","",IF(成就内容!G$125&lt;&gt;"",MAX(ROUNDUP(SMALL(P$224:P$273,$L248)/10000,0)*10000,0),0))</f>
        <v/>
      </c>
      <c r="CR248" s="41">
        <f>IF(Q248="","",IF(成就内容!H$125&lt;&gt;"",MAX(ROUNDUP(SMALL(Q$224:Q$273,$L248)/10000,0)*10000,0),0))</f>
        <v>0</v>
      </c>
      <c r="CS248" s="41">
        <f>IF(R248="","",IF(成就内容!I$125&lt;&gt;"",MAX(ROUNDUP(SMALL(R$224:R$273,$L248)/10000,0)*10000,0),0))</f>
        <v>0</v>
      </c>
      <c r="CT248" s="41">
        <f>IF(S248="","",IF(成就内容!J$125&lt;&gt;"",MAX(ROUNDUP(SMALL(S$224:S$273,$L248)/10000,0)*10000,0),0))</f>
        <v>0</v>
      </c>
      <c r="CU248" s="41">
        <f>IF(T248="","",IF(成就内容!K$125&lt;&gt;"",MAX(ROUNDUP(SMALL(T$224:T$273,$L248)/10000,0)*10000,0),0))</f>
        <v>0</v>
      </c>
      <c r="CV248" s="41">
        <f>IF(U248="","",IF(成就内容!L$125&lt;&gt;"",MAX(ROUNDUP(SMALL(U$224:U$273,$L248)/10000,0)*10000,0),0))</f>
        <v>0</v>
      </c>
      <c r="CW248" s="41">
        <f>IF(V248="","",IF(成就内容!M$125&lt;&gt;"",MAX(ROUNDUP(SMALL(V$224:V$273,$L248)/10000,0)*10000,0),0))</f>
        <v>0</v>
      </c>
      <c r="CX248" s="41">
        <f>IF(W248="","",IF(成就内容!N$125&lt;&gt;"",MAX(ROUNDUP(SMALL(W$224:W$273,$L248)/10000,0)*10000,0),0))</f>
        <v>32830000</v>
      </c>
      <c r="CY248" s="41">
        <f>IF(X248="","",IF(成就内容!O$125&lt;&gt;"",MAX(ROUNDUP(SMALL(X$224:X$273,$L248)/10000,0)*10000,0),0))</f>
        <v>0</v>
      </c>
      <c r="CZ248" s="41" t="str">
        <f>IF(Y248="","",IF(成就内容!P$125&lt;&gt;"",MAX(ROUNDUP(SMALL(Y$224:Y$273,$L248)/10000,0)*10000,0),0))</f>
        <v/>
      </c>
      <c r="DA248" s="41">
        <f>IF(Z248="","",IF(成就内容!Q$125&lt;&gt;"",MAX(ROUNDUP(SMALL(Z$224:Z$273,$L248)/10000,0)*10000,0),0))</f>
        <v>0</v>
      </c>
      <c r="DB248" s="41">
        <f>IF(AA248="","",IF(成就内容!R$125&lt;&gt;"",MAX(ROUNDUP(SMALL(AA$224:AA$273,$L248)/10000,0)*10000,0),0))</f>
        <v>0</v>
      </c>
      <c r="DC248" s="41">
        <f>IF(AB248="","",IF(成就内容!S$125&lt;&gt;"",MAX(ROUNDUP(SMALL(AB$224:AB$273,$L248)/10000,0)*10000,0),0))</f>
        <v>0</v>
      </c>
      <c r="DD248" s="41">
        <f>IF(AC248="","",IF(成就内容!T$125&lt;&gt;"",MAX(ROUNDUP(SMALL(AC$224:AC$273,$L248)/10000,0)*10000,0),0))</f>
        <v>0</v>
      </c>
      <c r="DE248" s="41">
        <f>IF(AD248="","",IF(成就内容!U$125&lt;&gt;"",MAX(ROUNDUP(SMALL(AD$224:AD$273,$L248)/10000,0)*10000,0),0))</f>
        <v>0</v>
      </c>
      <c r="DF248" s="41">
        <f>IF(AE248="","",IF(成就内容!V$125&lt;&gt;"",MAX(ROUNDUP(SMALL(AE$224:AE$273,$L248)/10000,0)*10000,0),0))</f>
        <v>0</v>
      </c>
      <c r="DG248" s="41">
        <f>IF(AF248="","",IF(成就内容!W$125&lt;&gt;"",MAX(ROUNDUP(SMALL(AF$224:AF$273,$L248)/10000,0)*10000,0),0))</f>
        <v>32830000</v>
      </c>
      <c r="DH248" s="41">
        <f>IF(AG248="","",IF(成就内容!X$125&lt;&gt;"",MAX(ROUNDUP(SMALL(AG$224:AG$273,$L248)/10000,0)*10000,0),0))</f>
        <v>0</v>
      </c>
      <c r="DI248" s="41" t="str">
        <f>IF(AH248="","",IF(成就内容!Y$125&lt;&gt;"",MAX(ROUNDUP(SMALL(AH$224:AH$273,$L248)/10000,0)*10000,0),0))</f>
        <v/>
      </c>
      <c r="DJ248" s="41" t="str">
        <f>IF(AI248="","",IF(成就内容!Z$125&lt;&gt;"",MAX(ROUNDUP(SMALL(AI$224:AI$273,$L248)/10000,0)*10000,0),0))</f>
        <v/>
      </c>
      <c r="DK248" s="41" t="str">
        <f>IF(AJ248="","",IF(成就内容!AA$125&lt;&gt;"",MAX(ROUNDUP(SMALL(AJ$224:AJ$273,$L248)/10000,0)*10000,0),0))</f>
        <v/>
      </c>
      <c r="DL248" s="41" t="str">
        <f>IF(AK248="","",IF(成就内容!AB$125&lt;&gt;"",MAX(ROUNDUP(SMALL(AK$224:AK$273,$L248)/10000,0)*10000,0),0))</f>
        <v/>
      </c>
      <c r="DM248" s="41">
        <f>IF(AL248="","",IF(成就内容!AC$125&lt;&gt;"",MAX(ROUNDUP(SMALL(AL$224:AL$273,$L248)/10000,0)*10000,0),0))</f>
        <v>0</v>
      </c>
      <c r="DN248" s="41">
        <f>IF(AM248="","",IF(成就内容!AD$125&lt;&gt;"",MAX(ROUNDUP(SMALL(AM$224:AM$273,$L248)/10000,0)*10000,0),0))</f>
        <v>0</v>
      </c>
      <c r="DO248" s="41">
        <f>IF(AN248="","",IF(成就内容!AE$125&lt;&gt;"",MAX(ROUNDUP(SMALL(AN$224:AN$273,$L248)/10000,0)*10000,0),0))</f>
        <v>0</v>
      </c>
      <c r="DP248" s="41">
        <f>IF(AO248="","",IF(成就内容!AF$125&lt;&gt;"",MAX(ROUNDUP(SMALL(AO$224:AO$273,$L248)/10000,0)*10000,0),0))</f>
        <v>0</v>
      </c>
      <c r="DQ248" s="41">
        <f>IF(AP248="","",IF(成就内容!AG$125&lt;&gt;"",MAX(ROUNDUP(SMALL(AP$224:AP$273,$L248)/10000,0)*10000,0),0))</f>
        <v>0</v>
      </c>
      <c r="DR248" s="41">
        <f>IF(AQ248="","",IF(成就内容!AH$125&lt;&gt;"",MAX(ROUNDUP(SMALL(AQ$224:AQ$273,$L248)/10000,0)*10000,0),0))</f>
        <v>0</v>
      </c>
      <c r="DS248" s="41">
        <f>IF(AR248="","",IF(成就内容!AI$125&lt;&gt;"",MAX(ROUNDUP(SMALL(AR$224:AR$273,$L248)/10000,0)*10000,0),0))</f>
        <v>0</v>
      </c>
      <c r="DT248" s="41">
        <f>IF(AS248="","",IF(成就内容!AJ$125&lt;&gt;"",MAX(ROUNDUP(SMALL(AS$224:AS$273,$L248)/10000,0)*10000,0),0))</f>
        <v>0</v>
      </c>
      <c r="DU248" s="41" t="str">
        <f>IF(AT248="","",IF(成就内容!AK$125&lt;&gt;"",MAX(ROUNDUP(SMALL(AT$224:AT$273,$L248)/10000,0)*10000,0),0))</f>
        <v/>
      </c>
      <c r="DV248" s="41" t="str">
        <f>IF(AU248="","",IF(成就内容!AL$125&lt;&gt;"",MAX(ROUNDUP(SMALL(AU$224:AU$273,$L248)/10000,0)*10000,0),0))</f>
        <v/>
      </c>
      <c r="DW248" s="41" t="str">
        <f>IF(AV248="","",IF(成就内容!AM$125&lt;&gt;"",MAX(ROUNDUP(SMALL(AV$224:AV$273,$L248)/10000,0)*10000,0),0))</f>
        <v/>
      </c>
      <c r="DX248" s="41" t="str">
        <f>IF(AW248="","",IF(成就内容!AN$125&lt;&gt;"",MAX(ROUNDUP(SMALL(AW$224:AW$273,$L248)/10000,0)*10000,0),0))</f>
        <v/>
      </c>
      <c r="DY248" s="41">
        <f>IF(AX248="","",IF(成就内容!AO$125&lt;&gt;"",MAX(ROUNDUP(SMALL(AX$224:AX$273,$L248)/10000,0)*10000,0),0))</f>
        <v>0</v>
      </c>
      <c r="DZ248" s="41">
        <f>IF(AY248="","",IF(成就内容!AP$125&lt;&gt;"",MAX(ROUNDUP(SMALL(AY$224:AY$273,$L248)/10000,0)*10000,0),0))</f>
        <v>0</v>
      </c>
      <c r="EA248" s="41">
        <f>IF(AZ248="","",IF(成就内容!AQ$125&lt;&gt;"",MAX(ROUNDUP(SMALL(AZ$224:AZ$273,$L248)/10000,0)*10000,0),0))</f>
        <v>0</v>
      </c>
      <c r="EB248" s="41">
        <f>IF(BA248="","",IF(成就内容!AR$125&lt;&gt;"",MAX(ROUNDUP(SMALL(BA$224:BA$273,$L248)/10000,0)*10000,0),0))</f>
        <v>0</v>
      </c>
      <c r="EC248" s="41">
        <f>IF(BB248="","",IF(成就内容!AS$125&lt;&gt;"",MAX(ROUNDUP(SMALL(BB$224:BB$273,$L248)/10000,0)*10000,0),0))</f>
        <v>0</v>
      </c>
      <c r="ED248" s="41">
        <f>IF(BC248="","",IF(成就内容!AT$125&lt;&gt;"",MAX(ROUNDUP(SMALL(BC$224:BC$273,$L248)/10000,0)*10000,0),0))</f>
        <v>0</v>
      </c>
      <c r="EE248" s="41">
        <f>IF(BD248="","",IF(成就内容!AU$125&lt;&gt;"",MAX(ROUNDUP(SMALL(BD$224:BD$273,$L248)/10000,0)*10000,0),0))</f>
        <v>0</v>
      </c>
      <c r="EF248" s="41" t="str">
        <f>IF(BE248="","",IF(成就内容!AV$125&lt;&gt;"",MAX(ROUNDUP(SMALL(BE$224:BE$273,$L248)/10000,0)*10000,0),0))</f>
        <v/>
      </c>
      <c r="EG248" s="41">
        <f>IF(BF248="","",IF(成就内容!AW$125&lt;&gt;"",MAX(ROUNDUP(SMALL(BF$224:BF$273,$L248)/10000,0)*10000,0),0))</f>
        <v>0</v>
      </c>
      <c r="EH248" s="41">
        <f>IF(BG248="","",IF(成就内容!AX$125&lt;&gt;"",MAX(ROUNDUP(SMALL(BG$224:BG$273,$L248)/10000,0)*10000,0),0))</f>
        <v>0</v>
      </c>
      <c r="EI248" s="41">
        <f>IF(BH248="","",IF(成就内容!AY$125&lt;&gt;"",MAX(ROUNDUP(SMALL(BH$224:BH$273,$L248)/10000,0)*10000,0),0))</f>
        <v>0</v>
      </c>
      <c r="EJ248" s="41">
        <f>IF(BI248="","",IF(成就内容!AZ$125&lt;&gt;"",MAX(ROUNDUP(SMALL(BI$224:BI$273,$L248)/10000,0)*10000,0),0))</f>
        <v>0</v>
      </c>
      <c r="EK248" s="41">
        <f>IF(BJ248="","",IF(成就内容!BA$125&lt;&gt;"",MAX(ROUNDUP(SMALL(BJ$224:BJ$273,$L248)/10000,0)*10000,0),0))</f>
        <v>0</v>
      </c>
      <c r="EL248" s="41">
        <f>IF(BK248="","",IF(成就内容!BB$125&lt;&gt;"",MAX(ROUNDUP(SMALL(BK$224:BK$273,$L248)/10000,0)*10000,0),0))</f>
        <v>32830000</v>
      </c>
      <c r="EM248" s="41">
        <f>IF(BL248="","",IF(成就内容!BC$125&lt;&gt;"",MAX(ROUNDUP(SMALL(BL$224:BL$273,$L248)/10000,0)*10000,0),0))</f>
        <v>0</v>
      </c>
      <c r="EN248" s="41">
        <f>IF(BM248="","",IF(成就内容!BD$125&lt;&gt;"",MAX(ROUNDUP(SMALL(BM$224:BM$273,$L248)/10000,0)*10000,0),0))</f>
        <v>0</v>
      </c>
      <c r="EO248" s="41">
        <f>IF(BN248="","",IF(成就内容!BE$125&lt;&gt;"",MAX(ROUNDUP(SMALL(BN$224:BN$273,$L248)/10000,0)*10000,0),0))</f>
        <v>0</v>
      </c>
      <c r="EP248" s="41">
        <f>IF(BO248="","",IF(成就内容!BF$125&lt;&gt;"",MAX(ROUNDUP(SMALL(BO$224:BO$273,$L248)/10000,0)*10000,0),0))</f>
        <v>0</v>
      </c>
      <c r="EQ248" s="41">
        <f>IF(BP248="","",IF(成就内容!BG$125&lt;&gt;"",MAX(ROUNDUP(SMALL(BP$224:BP$273,$L248)/10000,0)*10000,0),0))</f>
        <v>0</v>
      </c>
      <c r="ER248" s="41">
        <f>IF(BQ248="","",IF(成就内容!BH$125&lt;&gt;"",MAX(ROUNDUP(SMALL(BQ$224:BQ$273,$L248)/10000,0)*10000,0),0))</f>
        <v>32830000</v>
      </c>
      <c r="ES248" s="41" t="str">
        <f>IF(BR248="","",IF(成就内容!BI$125&lt;&gt;"",MAX(ROUNDUP(SMALL(BR$224:BR$273,$L248)/10000,0)*10000,0),0))</f>
        <v/>
      </c>
      <c r="ET248" s="41">
        <f>IF(BS248="","",IF(成就内容!BJ$125&lt;&gt;"",MAX(ROUNDUP(SMALL(BS$224:BS$273,$L248)/10000,0)*10000,0),0))</f>
        <v>1500000</v>
      </c>
      <c r="EU248" s="41">
        <f>IF(BT248="","",IF(成就内容!BK$125&lt;&gt;"",MAX(ROUNDUP(SMALL(BT$224:BT$273,$L248)/10000,0)*10000,0),0))</f>
        <v>0</v>
      </c>
      <c r="EV248" s="41">
        <f>IF(BU248="","",IF(成就内容!BL$125&lt;&gt;"",MAX(ROUNDUP(SMALL(BU$224:BU$273,$L248)/10000,0)*10000,0),0))</f>
        <v>0</v>
      </c>
      <c r="EW248" s="41">
        <f>IF(BV248="","",IF(成就内容!BM$125&lt;&gt;"",MAX(ROUNDUP(SMALL(BV$224:BV$273,$L248)/10000,0)*10000,0),0))</f>
        <v>1150000</v>
      </c>
      <c r="EX248" s="41" t="str">
        <f>IF(BW248="","",IF(成就内容!BN$125&lt;&gt;"",MAX(ROUNDUP(SMALL(BW$224:BW$273,$L248)/10000,0)*10000,0),0))</f>
        <v/>
      </c>
      <c r="EY248" s="41">
        <f>IF(BX248="","",IF(成就内容!BO$125&lt;&gt;"",MAX(ROUNDUP(SMALL(BX$224:BX$273,$L248)/10000,0)*10000,0),0))</f>
        <v>0</v>
      </c>
      <c r="EZ248" s="41">
        <f>IF(BY248="","",IF(成就内容!BP$125&lt;&gt;"",MAX(ROUNDUP(SMALL(BY$224:BY$273,$L248)/10000,0)*10000,0),0))</f>
        <v>0</v>
      </c>
      <c r="FA248" s="41">
        <f>IF(BZ248="","",IF(成就内容!BQ$125&lt;&gt;"",MAX(ROUNDUP(SMALL(BZ$224:BZ$273,$L248)/10000,0)*10000,0),0))</f>
        <v>0</v>
      </c>
      <c r="FB248" s="41" t="str">
        <f>IF(CA248="","",IF(成就内容!BR$125&lt;&gt;"",MAX(ROUNDUP(SMALL(CA$224:CA$273,$L248)/10000,0)*10000,0),0))</f>
        <v/>
      </c>
      <c r="FC248" s="41" t="str">
        <f>IF(CB248="","",IF(成就内容!BS$125&lt;&gt;"",MAX(ROUNDUP(SMALL(CB$224:CB$273,$L248)/10000,0)*10000,0),0))</f>
        <v/>
      </c>
      <c r="FD248" s="41">
        <f>IF(CC248="","",IF(成就内容!BT$125&lt;&gt;"",MAX(ROUNDUP(SMALL(CC$224:CC$273,$L248)/10000,0)*10000,0),0))</f>
        <v>0</v>
      </c>
      <c r="FE248" s="41">
        <f>IF(CD248="","",IF(成就内容!BU$125&lt;&gt;"",MAX(ROUNDUP(SMALL(CD$224:CD$273,$L248)/10000,0)*10000,0),0))</f>
        <v>0</v>
      </c>
      <c r="FF248" s="41" t="str">
        <f>IF(CE248="","",IF(成就内容!BV$125&lt;&gt;"",MAX(ROUNDUP(SMALL(CE$224:CE$273,$L248)/10000,0)*10000,0),0))</f>
        <v/>
      </c>
      <c r="FG248" s="41">
        <f>IF(CF248="","",IF(成就内容!BW$125&lt;&gt;"",MAX(ROUNDUP(SMALL(CF$224:CF$273,$L248)/10000,0)*10000,0),0))</f>
        <v>0</v>
      </c>
      <c r="FH248" s="41">
        <f>IF(CG248="","",IF(成就内容!BX$125&lt;&gt;"",MAX(ROUNDUP(SMALL(CG$224:CG$273,$L248)/10000,0)*10000,0),0))</f>
        <v>15390000</v>
      </c>
      <c r="FI248" s="41">
        <f>IF(CH248="","",IF(成就内容!BY$125&lt;&gt;"",MAX(ROUNDUP(SMALL(CH$224:CH$273,$L248)/10000,0)*10000,0),0))</f>
        <v>0</v>
      </c>
      <c r="FJ248" s="41">
        <f>IF(CI248="","",IF(成就内容!BZ$125&lt;&gt;"",MAX(ROUNDUP(SMALL(CI$224:CI$273,$L248)/10000,0)*10000,0),0))</f>
        <v>0</v>
      </c>
    </row>
    <row r="249" spans="10:166" s="96" customFormat="1" x14ac:dyDescent="0.15">
      <c r="J249" s="19"/>
      <c r="L249" s="43">
        <v>26</v>
      </c>
      <c r="M249" s="41">
        <f>IF(成就内容!D32="","",INDEX($G$4:$G$178*成就内容!D$125/SUM(成就内容!$D$125:$BZ$125),成就内容!D88,1)-SUM(M$224:M248))</f>
        <v>0</v>
      </c>
      <c r="N249" s="41" t="str">
        <f>IF(成就内容!E32="","",INDEX($G$4:$G$178*成就内容!E$125/SUM(成就内容!$D$125:$BZ$125),成就内容!E88,1)-SUM(N$224:N248))</f>
        <v/>
      </c>
      <c r="O249" s="41" t="str">
        <f>IF(成就内容!F32="","",INDEX($G$4:$G$178*成就内容!F$125/SUM(成就内容!$D$125:$BZ$125),成就内容!F88,1)-SUM(O$224:O248))</f>
        <v/>
      </c>
      <c r="P249" s="41" t="str">
        <f>IF(成就内容!G32="","",INDEX($G$4:$G$178*成就内容!G$125/SUM(成就内容!$D$125:$BZ$125),成就内容!G88,1)-SUM(P$224:P248))</f>
        <v/>
      </c>
      <c r="Q249" s="41">
        <f>IF(成就内容!H32="","",INDEX($G$4:$G$178*成就内容!H$125/SUM(成就内容!$D$125:$BZ$125),成就内容!H88,1)-SUM(Q$224:Q248))</f>
        <v>0</v>
      </c>
      <c r="R249" s="41">
        <f>IF(成就内容!I32="","",INDEX($G$4:$G$178*成就内容!I$125/SUM(成就内容!$D$125:$BZ$125),成就内容!I88,1)-SUM(R$224:R248))</f>
        <v>0</v>
      </c>
      <c r="S249" s="41">
        <f>IF(成就内容!J32="","",INDEX($G$4:$G$178*成就内容!J$125/SUM(成就内容!$D$125:$BZ$125),成就内容!J88,1)-SUM(S$224:S248))</f>
        <v>0</v>
      </c>
      <c r="T249" s="41">
        <f>IF(成就内容!K32="","",INDEX($G$4:$G$178*成就内容!K$125/SUM(成就内容!$D$125:$BZ$125),成就内容!K88,1)-SUM(T$224:T248))</f>
        <v>0</v>
      </c>
      <c r="U249" s="41">
        <f>IF(成就内容!L32="","",INDEX($G$4:$G$178*成就内容!L$125/SUM(成就内容!$D$125:$BZ$125),成就内容!L88,1)-SUM(U$224:U248))</f>
        <v>0</v>
      </c>
      <c r="V249" s="41">
        <f>IF(成就内容!M32="","",INDEX($G$4:$G$178*成就内容!M$125/SUM(成就内容!$D$125:$BZ$125),成就内容!M88,1)-SUM(V$224:V248))</f>
        <v>0</v>
      </c>
      <c r="W249" s="41">
        <f>IF(成就内容!N32="","",INDEX($G$4:$G$178*成就内容!N$125/SUM(成就内容!$D$125:$BZ$125),成就内容!N88,1)-SUM(W$224:W248))</f>
        <v>32820512.820512772</v>
      </c>
      <c r="X249" s="41">
        <f>IF(成就内容!O32="","",INDEX($G$4:$G$178*成就内容!O$125/SUM(成就内容!$D$125:$BZ$125),成就内容!O88,1)-SUM(X$224:X248))</f>
        <v>0</v>
      </c>
      <c r="Y249" s="41" t="str">
        <f>IF(成就内容!P32="","",INDEX($G$4:$G$178*成就内容!P$125/SUM(成就内容!$D$125:$BZ$125),成就内容!P88,1)-SUM(Y$224:Y248))</f>
        <v/>
      </c>
      <c r="Z249" s="41">
        <f>IF(成就内容!Q32="","",INDEX($G$4:$G$178*成就内容!Q$125/SUM(成就内容!$D$125:$BZ$125),成就内容!Q88,1)-SUM(Z$224:Z248))</f>
        <v>0</v>
      </c>
      <c r="AA249" s="41">
        <f>IF(成就内容!R32="","",INDEX($G$4:$G$178*成就内容!R$125/SUM(成就内容!$D$125:$BZ$125),成就内容!R88,1)-SUM(AA$224:AA248))</f>
        <v>0</v>
      </c>
      <c r="AB249" s="41">
        <f>IF(成就内容!S32="","",INDEX($G$4:$G$178*成就内容!S$125/SUM(成就内容!$D$125:$BZ$125),成就内容!S88,1)-SUM(AB$224:AB248))</f>
        <v>0</v>
      </c>
      <c r="AC249" s="41">
        <f>IF(成就内容!T32="","",INDEX($G$4:$G$178*成就内容!T$125/SUM(成就内容!$D$125:$BZ$125),成就内容!T88,1)-SUM(AC$224:AC248))</f>
        <v>0</v>
      </c>
      <c r="AD249" s="41">
        <f>IF(成就内容!U32="","",INDEX($G$4:$G$178*成就内容!U$125/SUM(成就内容!$D$125:$BZ$125),成就内容!U88,1)-SUM(AD$224:AD248))</f>
        <v>0</v>
      </c>
      <c r="AE249" s="41">
        <f>IF(成就内容!V32="","",INDEX($G$4:$G$178*成就内容!V$125/SUM(成就内容!$D$125:$BZ$125),成就内容!V88,1)-SUM(AE$224:AE248))</f>
        <v>0</v>
      </c>
      <c r="AF249" s="41">
        <f>IF(成就内容!W32="","",INDEX($G$4:$G$178*成就内容!W$125/SUM(成就内容!$D$125:$BZ$125),成就内容!W88,1)-SUM(AF$224:AF248))</f>
        <v>32820512.820512772</v>
      </c>
      <c r="AG249" s="41">
        <f>IF(成就内容!X32="","",INDEX($G$4:$G$178*成就内容!X$125/SUM(成就内容!$D$125:$BZ$125),成就内容!X88,1)-SUM(AG$224:AG248))</f>
        <v>0</v>
      </c>
      <c r="AH249" s="41" t="str">
        <f>IF(成就内容!Y32="","",INDEX($G$4:$G$178*成就内容!Y$125/SUM(成就内容!$D$125:$BZ$125),成就内容!Y88,1)-SUM(AH$224:AH248))</f>
        <v/>
      </c>
      <c r="AI249" s="41" t="str">
        <f>IF(成就内容!Z32="","",INDEX($G$4:$G$178*成就内容!Z$125/SUM(成就内容!$D$125:$BZ$125),成就内容!Z88,1)-SUM(AI$224:AI248))</f>
        <v/>
      </c>
      <c r="AJ249" s="41" t="str">
        <f>IF(成就内容!AA32="","",INDEX($G$4:$G$178*成就内容!AA$125/SUM(成就内容!$D$125:$BZ$125),成就内容!AA88,1)-SUM(AJ$224:AJ248))</f>
        <v/>
      </c>
      <c r="AK249" s="41" t="str">
        <f>IF(成就内容!AB32="","",INDEX($G$4:$G$178*成就内容!AB$125/SUM(成就内容!$D$125:$BZ$125),成就内容!AB88,1)-SUM(AK$224:AK248))</f>
        <v/>
      </c>
      <c r="AL249" s="41">
        <f>IF(成就内容!AC32="","",INDEX($G$4:$G$178*成就内容!AC$125/SUM(成就内容!$D$125:$BZ$125),成就内容!AC88,1)-SUM(AL$224:AL248))</f>
        <v>0</v>
      </c>
      <c r="AM249" s="41">
        <f>IF(成就内容!AD32="","",INDEX($G$4:$G$178*成就内容!AD$125/SUM(成就内容!$D$125:$BZ$125),成就内容!AD88,1)-SUM(AM$224:AM248))</f>
        <v>0</v>
      </c>
      <c r="AN249" s="41">
        <f>IF(成就内容!AE32="","",INDEX($G$4:$G$178*成就内容!AE$125/SUM(成就内容!$D$125:$BZ$125),成就内容!AE88,1)-SUM(AN$224:AN248))</f>
        <v>0</v>
      </c>
      <c r="AO249" s="41">
        <f>IF(成就内容!AF32="","",INDEX($G$4:$G$178*成就内容!AF$125/SUM(成就内容!$D$125:$BZ$125),成就内容!AF88,1)-SUM(AO$224:AO248))</f>
        <v>0</v>
      </c>
      <c r="AP249" s="41">
        <f>IF(成就内容!AG32="","",INDEX($G$4:$G$178*成就内容!AG$125/SUM(成就内容!$D$125:$BZ$125),成就内容!AG88,1)-SUM(AP$224:AP248))</f>
        <v>0</v>
      </c>
      <c r="AQ249" s="41" t="str">
        <f>IF(成就内容!AH32="","",INDEX($G$4:$G$178*成就内容!AH$125/SUM(成就内容!$D$125:$BZ$125),成就内容!AH88,1)-SUM(AQ$224:AQ248))</f>
        <v/>
      </c>
      <c r="AR249" s="41">
        <f>IF(成就内容!AI32="","",INDEX($G$4:$G$178*成就内容!AI$125/SUM(成就内容!$D$125:$BZ$125),成就内容!AI88,1)-SUM(AR$224:AR248))</f>
        <v>0</v>
      </c>
      <c r="AS249" s="41">
        <f>IF(成就内容!AJ32="","",INDEX($G$4:$G$178*成就内容!AJ$125/SUM(成就内容!$D$125:$BZ$125),成就内容!AJ88,1)-SUM(AS$224:AS248))</f>
        <v>0</v>
      </c>
      <c r="AT249" s="41" t="str">
        <f>IF(成就内容!AK32="","",INDEX($G$4:$G$178*成就内容!AK$125/SUM(成就内容!$D$125:$BZ$125),成就内容!AK88,1)-SUM(AT$224:AT248))</f>
        <v/>
      </c>
      <c r="AU249" s="41" t="str">
        <f>IF(成就内容!AL32="","",INDEX($G$4:$G$178*成就内容!AL$125/SUM(成就内容!$D$125:$BZ$125),成就内容!AL88,1)-SUM(AU$224:AU248))</f>
        <v/>
      </c>
      <c r="AV249" s="41" t="str">
        <f>IF(成就内容!AM32="","",INDEX($G$4:$G$178*成就内容!AM$125/SUM(成就内容!$D$125:$BZ$125),成就内容!AM88,1)-SUM(AV$224:AV248))</f>
        <v/>
      </c>
      <c r="AW249" s="41" t="str">
        <f>IF(成就内容!AN32="","",INDEX($G$4:$G$178*成就内容!AN$125/SUM(成就内容!$D$125:$BZ$125),成就内容!AN88,1)-SUM(AW$224:AW248))</f>
        <v/>
      </c>
      <c r="AX249" s="41">
        <f>IF(成就内容!AO32="","",INDEX($G$4:$G$178*成就内容!AO$125/SUM(成就内容!$D$125:$BZ$125),成就内容!AO88,1)-SUM(AX$224:AX248))</f>
        <v>0</v>
      </c>
      <c r="AY249" s="41">
        <f>IF(成就内容!AP32="","",INDEX($G$4:$G$178*成就内容!AP$125/SUM(成就内容!$D$125:$BZ$125),成就内容!AP88,1)-SUM(AY$224:AY248))</f>
        <v>0</v>
      </c>
      <c r="AZ249" s="41">
        <f>IF(成就内容!AQ32="","",INDEX($G$4:$G$178*成就内容!AQ$125/SUM(成就内容!$D$125:$BZ$125),成就内容!AQ88,1)-SUM(AZ$224:AZ248))</f>
        <v>0</v>
      </c>
      <c r="BA249" s="41">
        <f>IF(成就内容!AR32="","",INDEX($G$4:$G$178*成就内容!AR$125/SUM(成就内容!$D$125:$BZ$125),成就内容!AR88,1)-SUM(BA$224:BA248))</f>
        <v>0</v>
      </c>
      <c r="BB249" s="41">
        <f>IF(成就内容!AS32="","",INDEX($G$4:$G$178*成就内容!AS$125/SUM(成就内容!$D$125:$BZ$125),成就内容!AS88,1)-SUM(BB$224:BB248))</f>
        <v>0</v>
      </c>
      <c r="BC249" s="41">
        <f>IF(成就内容!AT32="","",INDEX($G$4:$G$178*成就内容!AT$125/SUM(成就内容!$D$125:$BZ$125),成就内容!AT88,1)-SUM(BC$224:BC248))</f>
        <v>0</v>
      </c>
      <c r="BD249" s="41">
        <f>IF(成就内容!AU32="","",INDEX($G$4:$G$178*成就内容!AU$125/SUM(成就内容!$D$125:$BZ$125),成就内容!AU88,1)-SUM(BD$224:BD248))</f>
        <v>0</v>
      </c>
      <c r="BE249" s="41" t="str">
        <f>IF(成就内容!AV32="","",INDEX($G$4:$G$178*成就内容!AV$125/SUM(成就内容!$D$125:$BZ$125),成就内容!AV88,1)-SUM(BE$224:BE248))</f>
        <v/>
      </c>
      <c r="BF249" s="41">
        <f>IF(成就内容!AW32="","",INDEX($G$4:$G$178*成就内容!AW$125/SUM(成就内容!$D$125:$BZ$125),成就内容!AW88,1)-SUM(BF$224:BF248))</f>
        <v>0</v>
      </c>
      <c r="BG249" s="41">
        <f>IF(成就内容!AX32="","",INDEX($G$4:$G$178*成就内容!AX$125/SUM(成就内容!$D$125:$BZ$125),成就内容!AX88,1)-SUM(BG$224:BG248))</f>
        <v>0</v>
      </c>
      <c r="BH249" s="41">
        <f>IF(成就内容!AY32="","",INDEX($G$4:$G$178*成就内容!AY$125/SUM(成就内容!$D$125:$BZ$125),成就内容!AY88,1)-SUM(BH$224:BH248))</f>
        <v>0</v>
      </c>
      <c r="BI249" s="41">
        <f>IF(成就内容!AZ32="","",INDEX($G$4:$G$178*成就内容!AZ$125/SUM(成就内容!$D$125:$BZ$125),成就内容!AZ88,1)-SUM(BI$224:BI248))</f>
        <v>0</v>
      </c>
      <c r="BJ249" s="41">
        <f>IF(成就内容!BA32="","",INDEX($G$4:$G$178*成就内容!BA$125/SUM(成就内容!$D$125:$BZ$125),成就内容!BA88,1)-SUM(BJ$224:BJ248))</f>
        <v>0</v>
      </c>
      <c r="BK249" s="41">
        <f>IF(成就内容!BB32="","",INDEX($G$4:$G$178*成就内容!BB$125/SUM(成就内容!$D$125:$BZ$125),成就内容!BB88,1)-SUM(BK$224:BK248))</f>
        <v>32820512.820512772</v>
      </c>
      <c r="BL249" s="41">
        <f>IF(成就内容!BC32="","",INDEX($G$4:$G$178*成就内容!BC$125/SUM(成就内容!$D$125:$BZ$125),成就内容!BC88,1)-SUM(BL$224:BL248))</f>
        <v>0</v>
      </c>
      <c r="BM249" s="41">
        <f>IF(成就内容!BD32="","",INDEX($G$4:$G$178*成就内容!BD$125/SUM(成就内容!$D$125:$BZ$125),成就内容!BD88,1)-SUM(BM$224:BM248))</f>
        <v>0</v>
      </c>
      <c r="BN249" s="41">
        <f>IF(成就内容!BE32="","",INDEX($G$4:$G$178*成就内容!BE$125/SUM(成就内容!$D$125:$BZ$125),成就内容!BE88,1)-SUM(BN$224:BN248))</f>
        <v>0</v>
      </c>
      <c r="BO249" s="41">
        <f>IF(成就内容!BF32="","",INDEX($G$4:$G$178*成就内容!BF$125/SUM(成就内容!$D$125:$BZ$125),成就内容!BF88,1)-SUM(BO$224:BO248))</f>
        <v>0</v>
      </c>
      <c r="BP249" s="41">
        <f>IF(成就内容!BG32="","",INDEX($G$4:$G$178*成就内容!BG$125/SUM(成就内容!$D$125:$BZ$125),成就内容!BG88,1)-SUM(BP$224:BP248))</f>
        <v>0</v>
      </c>
      <c r="BQ249" s="41">
        <f>IF(成就内容!BH32="","",INDEX($G$4:$G$178*成就内容!BH$125/SUM(成就内容!$D$125:$BZ$125),成就内容!BH88,1)-SUM(BQ$224:BQ248))</f>
        <v>32820512.820512772</v>
      </c>
      <c r="BR249" s="41" t="str">
        <f>IF(成就内容!BI32="","",INDEX($G$4:$G$178*成就内容!BI$125/SUM(成就内容!$D$125:$BZ$125),成就内容!BI88,1)-SUM(BR$224:BR248))</f>
        <v/>
      </c>
      <c r="BS249" s="41">
        <f>IF(成就内容!BJ32="","",INDEX($G$4:$G$178*成就内容!BJ$125/SUM(成就内容!$D$125:$BZ$125),成就内容!BJ88,1)-SUM(BS$224:BS248))</f>
        <v>1497435.8974359008</v>
      </c>
      <c r="BT249" s="41">
        <f>IF(成就内容!BK32="","",INDEX($G$4:$G$178*成就内容!BK$125/SUM(成就内容!$D$125:$BZ$125),成就内容!BK88,1)-SUM(BT$224:BT248))</f>
        <v>0</v>
      </c>
      <c r="BU249" s="41">
        <f>IF(成就内容!BL32="","",INDEX($G$4:$G$178*成就内容!BL$125/SUM(成就内容!$D$125:$BZ$125),成就内容!BL88,1)-SUM(BU$224:BU248))</f>
        <v>0</v>
      </c>
      <c r="BV249" s="41">
        <f>IF(成就内容!BM32="","",INDEX($G$4:$G$178*成就内容!BM$125/SUM(成就内容!$D$125:$BZ$125),成就内容!BM88,1)-SUM(BV$224:BV248))</f>
        <v>3743589.7435897477</v>
      </c>
      <c r="BW249" s="41" t="str">
        <f>IF(成就内容!BN32="","",INDEX($G$4:$G$178*成就内容!BN$125/SUM(成就内容!$D$125:$BZ$125),成就内容!BN88,1)-SUM(BW$224:BW248))</f>
        <v/>
      </c>
      <c r="BX249" s="41">
        <f>IF(成就内容!BO32="","",INDEX($G$4:$G$178*成就内容!BO$125/SUM(成就内容!$D$125:$BZ$125),成就内容!BO88,1)-SUM(BX$224:BX248))</f>
        <v>0</v>
      </c>
      <c r="BY249" s="41">
        <f>IF(成就内容!BP32="","",INDEX($G$4:$G$178*成就内容!BP$125/SUM(成就内容!$D$125:$BZ$125),成就内容!BP88,1)-SUM(BY$224:BY248))</f>
        <v>0</v>
      </c>
      <c r="BZ249" s="41">
        <f>IF(成就内容!BQ32="","",INDEX($G$4:$G$178*成就内容!BQ$125/SUM(成就内容!$D$125:$BZ$125),成就内容!BQ88,1)-SUM(BZ$224:BZ248))</f>
        <v>0</v>
      </c>
      <c r="CA249" s="41" t="str">
        <f>IF(成就内容!BR32="","",INDEX($G$4:$G$178*成就内容!BR$125/SUM(成就内容!$D$125:$BZ$125),成就内容!BR88,1)-SUM(CA$224:CA248))</f>
        <v/>
      </c>
      <c r="CB249" s="41" t="str">
        <f>IF(成就内容!BS32="","",INDEX($G$4:$G$178*成就内容!BS$125/SUM(成就内容!$D$125:$BZ$125),成就内容!BS88,1)-SUM(CB$224:CB248))</f>
        <v/>
      </c>
      <c r="CC249" s="41">
        <f>IF(成就内容!BT32="","",INDEX($G$4:$G$178*成就内容!BT$125/SUM(成就内容!$D$125:$BZ$125),成就内容!BT88,1)-SUM(CC$224:CC248))</f>
        <v>0</v>
      </c>
      <c r="CD249" s="41">
        <f>IF(成就内容!BU32="","",INDEX($G$4:$G$178*成就内容!BU$125/SUM(成就内容!$D$125:$BZ$125),成就内容!BU88,1)-SUM(CD$224:CD248))</f>
        <v>0</v>
      </c>
      <c r="CE249" s="41" t="str">
        <f>IF(成就内容!BV32="","",INDEX($G$4:$G$178*成就内容!BV$125/SUM(成就内容!$D$125:$BZ$125),成就内容!BV88,1)-SUM(CE$224:CE248))</f>
        <v/>
      </c>
      <c r="CF249" s="41">
        <f>IF(成就内容!BW32="","",INDEX($G$4:$G$178*成就内容!BW$125/SUM(成就内容!$D$125:$BZ$125),成就内容!BW88,1)-SUM(CF$224:CF248))</f>
        <v>0</v>
      </c>
      <c r="CG249" s="41">
        <f>IF(成就内容!BX32="","",INDEX($G$4:$G$178*成就内容!BX$125/SUM(成就内容!$D$125:$BZ$125),成就内容!BX88,1)-SUM(CG$224:CG248))</f>
        <v>15384615.384615391</v>
      </c>
      <c r="CH249" s="41">
        <f>IF(成就内容!BY32="","",INDEX($G$4:$G$178*成就内容!BY$125/SUM(成就内容!$D$125:$BZ$125),成就内容!BY88,1)-SUM(CH$224:CH248))</f>
        <v>0</v>
      </c>
      <c r="CI249" s="41">
        <f>IF(成就内容!BZ32="","",INDEX($G$4:$G$178*成就内容!BZ$125/SUM(成就内容!$D$125:$BZ$125),成就内容!BZ88,1)-SUM(CI$224:CI248))</f>
        <v>0</v>
      </c>
      <c r="CK249" s="19"/>
      <c r="CM249" s="43">
        <v>26</v>
      </c>
      <c r="CN249" s="41">
        <f>IF(M249="","",IF(成就内容!D$125&lt;&gt;"",MAX(ROUNDUP(SMALL(M$224:M$273,$L249)/10000,0)*10000,0),0))</f>
        <v>0</v>
      </c>
      <c r="CO249" s="41" t="str">
        <f>IF(N249="","",IF(成就内容!E$125&lt;&gt;"",MAX(ROUNDUP(SMALL(N$224:N$273,$L249)/10000,0)*10000,0),0))</f>
        <v/>
      </c>
      <c r="CP249" s="41" t="str">
        <f>IF(O249="","",IF(成就内容!F$125&lt;&gt;"",MAX(ROUNDUP(SMALL(O$224:O$273,$L249)/10000,0)*10000,0),0))</f>
        <v/>
      </c>
      <c r="CQ249" s="41" t="str">
        <f>IF(P249="","",IF(成就内容!G$125&lt;&gt;"",MAX(ROUNDUP(SMALL(P$224:P$273,$L249)/10000,0)*10000,0),0))</f>
        <v/>
      </c>
      <c r="CR249" s="41">
        <f>IF(Q249="","",IF(成就内容!H$125&lt;&gt;"",MAX(ROUNDUP(SMALL(Q$224:Q$273,$L249)/10000,0)*10000,0),0))</f>
        <v>0</v>
      </c>
      <c r="CS249" s="41">
        <f>IF(R249="","",IF(成就内容!I$125&lt;&gt;"",MAX(ROUNDUP(SMALL(R$224:R$273,$L249)/10000,0)*10000,0),0))</f>
        <v>0</v>
      </c>
      <c r="CT249" s="41">
        <f>IF(S249="","",IF(成就内容!J$125&lt;&gt;"",MAX(ROUNDUP(SMALL(S$224:S$273,$L249)/10000,0)*10000,0),0))</f>
        <v>0</v>
      </c>
      <c r="CU249" s="41">
        <f>IF(T249="","",IF(成就内容!K$125&lt;&gt;"",MAX(ROUNDUP(SMALL(T$224:T$273,$L249)/10000,0)*10000,0),0))</f>
        <v>0</v>
      </c>
      <c r="CV249" s="41">
        <f>IF(U249="","",IF(成就内容!L$125&lt;&gt;"",MAX(ROUNDUP(SMALL(U$224:U$273,$L249)/10000,0)*10000,0),0))</f>
        <v>0</v>
      </c>
      <c r="CW249" s="41">
        <f>IF(V249="","",IF(成就内容!M$125&lt;&gt;"",MAX(ROUNDUP(SMALL(V$224:V$273,$L249)/10000,0)*10000,0),0))</f>
        <v>0</v>
      </c>
      <c r="CX249" s="41">
        <f>IF(W249="","",IF(成就内容!N$125&lt;&gt;"",MAX(ROUNDUP(SMALL(W$224:W$273,$L249)/10000,0)*10000,0),0))</f>
        <v>32830000</v>
      </c>
      <c r="CY249" s="41">
        <f>IF(X249="","",IF(成就内容!O$125&lt;&gt;"",MAX(ROUNDUP(SMALL(X$224:X$273,$L249)/10000,0)*10000,0),0))</f>
        <v>0</v>
      </c>
      <c r="CZ249" s="41" t="str">
        <f>IF(Y249="","",IF(成就内容!P$125&lt;&gt;"",MAX(ROUNDUP(SMALL(Y$224:Y$273,$L249)/10000,0)*10000,0),0))</f>
        <v/>
      </c>
      <c r="DA249" s="41">
        <f>IF(Z249="","",IF(成就内容!Q$125&lt;&gt;"",MAX(ROUNDUP(SMALL(Z$224:Z$273,$L249)/10000,0)*10000,0),0))</f>
        <v>0</v>
      </c>
      <c r="DB249" s="41">
        <f>IF(AA249="","",IF(成就内容!R$125&lt;&gt;"",MAX(ROUNDUP(SMALL(AA$224:AA$273,$L249)/10000,0)*10000,0),0))</f>
        <v>0</v>
      </c>
      <c r="DC249" s="41">
        <f>IF(AB249="","",IF(成就内容!S$125&lt;&gt;"",MAX(ROUNDUP(SMALL(AB$224:AB$273,$L249)/10000,0)*10000,0),0))</f>
        <v>0</v>
      </c>
      <c r="DD249" s="41">
        <f>IF(AC249="","",IF(成就内容!T$125&lt;&gt;"",MAX(ROUNDUP(SMALL(AC$224:AC$273,$L249)/10000,0)*10000,0),0))</f>
        <v>0</v>
      </c>
      <c r="DE249" s="41">
        <f>IF(AD249="","",IF(成就内容!U$125&lt;&gt;"",MAX(ROUNDUP(SMALL(AD$224:AD$273,$L249)/10000,0)*10000,0),0))</f>
        <v>0</v>
      </c>
      <c r="DF249" s="41">
        <f>IF(AE249="","",IF(成就内容!V$125&lt;&gt;"",MAX(ROUNDUP(SMALL(AE$224:AE$273,$L249)/10000,0)*10000,0),0))</f>
        <v>0</v>
      </c>
      <c r="DG249" s="41">
        <f>IF(AF249="","",IF(成就内容!W$125&lt;&gt;"",MAX(ROUNDUP(SMALL(AF$224:AF$273,$L249)/10000,0)*10000,0),0))</f>
        <v>32830000</v>
      </c>
      <c r="DH249" s="41">
        <f>IF(AG249="","",IF(成就内容!X$125&lt;&gt;"",MAX(ROUNDUP(SMALL(AG$224:AG$273,$L249)/10000,0)*10000,0),0))</f>
        <v>0</v>
      </c>
      <c r="DI249" s="41" t="str">
        <f>IF(AH249="","",IF(成就内容!Y$125&lt;&gt;"",MAX(ROUNDUP(SMALL(AH$224:AH$273,$L249)/10000,0)*10000,0),0))</f>
        <v/>
      </c>
      <c r="DJ249" s="41" t="str">
        <f>IF(AI249="","",IF(成就内容!Z$125&lt;&gt;"",MAX(ROUNDUP(SMALL(AI$224:AI$273,$L249)/10000,0)*10000,0),0))</f>
        <v/>
      </c>
      <c r="DK249" s="41" t="str">
        <f>IF(AJ249="","",IF(成就内容!AA$125&lt;&gt;"",MAX(ROUNDUP(SMALL(AJ$224:AJ$273,$L249)/10000,0)*10000,0),0))</f>
        <v/>
      </c>
      <c r="DL249" s="41" t="str">
        <f>IF(AK249="","",IF(成就内容!AB$125&lt;&gt;"",MAX(ROUNDUP(SMALL(AK$224:AK$273,$L249)/10000,0)*10000,0),0))</f>
        <v/>
      </c>
      <c r="DM249" s="41">
        <f>IF(AL249="","",IF(成就内容!AC$125&lt;&gt;"",MAX(ROUNDUP(SMALL(AL$224:AL$273,$L249)/10000,0)*10000,0),0))</f>
        <v>0</v>
      </c>
      <c r="DN249" s="41">
        <f>IF(AM249="","",IF(成就内容!AD$125&lt;&gt;"",MAX(ROUNDUP(SMALL(AM$224:AM$273,$L249)/10000,0)*10000,0),0))</f>
        <v>0</v>
      </c>
      <c r="DO249" s="41">
        <f>IF(AN249="","",IF(成就内容!AE$125&lt;&gt;"",MAX(ROUNDUP(SMALL(AN$224:AN$273,$L249)/10000,0)*10000,0),0))</f>
        <v>0</v>
      </c>
      <c r="DP249" s="41">
        <f>IF(AO249="","",IF(成就内容!AF$125&lt;&gt;"",MAX(ROUNDUP(SMALL(AO$224:AO$273,$L249)/10000,0)*10000,0),0))</f>
        <v>0</v>
      </c>
      <c r="DQ249" s="41">
        <f>IF(AP249="","",IF(成就内容!AG$125&lt;&gt;"",MAX(ROUNDUP(SMALL(AP$224:AP$273,$L249)/10000,0)*10000,0),0))</f>
        <v>0</v>
      </c>
      <c r="DR249" s="41" t="str">
        <f>IF(AQ249="","",IF(成就内容!AH$125&lt;&gt;"",MAX(ROUNDUP(SMALL(AQ$224:AQ$273,$L249)/10000,0)*10000,0),0))</f>
        <v/>
      </c>
      <c r="DS249" s="41">
        <f>IF(AR249="","",IF(成就内容!AI$125&lt;&gt;"",MAX(ROUNDUP(SMALL(AR$224:AR$273,$L249)/10000,0)*10000,0),0))</f>
        <v>0</v>
      </c>
      <c r="DT249" s="41">
        <f>IF(AS249="","",IF(成就内容!AJ$125&lt;&gt;"",MAX(ROUNDUP(SMALL(AS$224:AS$273,$L249)/10000,0)*10000,0),0))</f>
        <v>0</v>
      </c>
      <c r="DU249" s="41" t="str">
        <f>IF(AT249="","",IF(成就内容!AK$125&lt;&gt;"",MAX(ROUNDUP(SMALL(AT$224:AT$273,$L249)/10000,0)*10000,0),0))</f>
        <v/>
      </c>
      <c r="DV249" s="41" t="str">
        <f>IF(AU249="","",IF(成就内容!AL$125&lt;&gt;"",MAX(ROUNDUP(SMALL(AU$224:AU$273,$L249)/10000,0)*10000,0),0))</f>
        <v/>
      </c>
      <c r="DW249" s="41" t="str">
        <f>IF(AV249="","",IF(成就内容!AM$125&lt;&gt;"",MAX(ROUNDUP(SMALL(AV$224:AV$273,$L249)/10000,0)*10000,0),0))</f>
        <v/>
      </c>
      <c r="DX249" s="41" t="str">
        <f>IF(AW249="","",IF(成就内容!AN$125&lt;&gt;"",MAX(ROUNDUP(SMALL(AW$224:AW$273,$L249)/10000,0)*10000,0),0))</f>
        <v/>
      </c>
      <c r="DY249" s="41">
        <f>IF(AX249="","",IF(成就内容!AO$125&lt;&gt;"",MAX(ROUNDUP(SMALL(AX$224:AX$273,$L249)/10000,0)*10000,0),0))</f>
        <v>0</v>
      </c>
      <c r="DZ249" s="41">
        <f>IF(AY249="","",IF(成就内容!AP$125&lt;&gt;"",MAX(ROUNDUP(SMALL(AY$224:AY$273,$L249)/10000,0)*10000,0),0))</f>
        <v>0</v>
      </c>
      <c r="EA249" s="41">
        <f>IF(AZ249="","",IF(成就内容!AQ$125&lt;&gt;"",MAX(ROUNDUP(SMALL(AZ$224:AZ$273,$L249)/10000,0)*10000,0),0))</f>
        <v>0</v>
      </c>
      <c r="EB249" s="41">
        <f>IF(BA249="","",IF(成就内容!AR$125&lt;&gt;"",MAX(ROUNDUP(SMALL(BA$224:BA$273,$L249)/10000,0)*10000,0),0))</f>
        <v>0</v>
      </c>
      <c r="EC249" s="41">
        <f>IF(BB249="","",IF(成就内容!AS$125&lt;&gt;"",MAX(ROUNDUP(SMALL(BB$224:BB$273,$L249)/10000,0)*10000,0),0))</f>
        <v>0</v>
      </c>
      <c r="ED249" s="41">
        <f>IF(BC249="","",IF(成就内容!AT$125&lt;&gt;"",MAX(ROUNDUP(SMALL(BC$224:BC$273,$L249)/10000,0)*10000,0),0))</f>
        <v>0</v>
      </c>
      <c r="EE249" s="41">
        <f>IF(BD249="","",IF(成就内容!AU$125&lt;&gt;"",MAX(ROUNDUP(SMALL(BD$224:BD$273,$L249)/10000,0)*10000,0),0))</f>
        <v>0</v>
      </c>
      <c r="EF249" s="41" t="str">
        <f>IF(BE249="","",IF(成就内容!AV$125&lt;&gt;"",MAX(ROUNDUP(SMALL(BE$224:BE$273,$L249)/10000,0)*10000,0),0))</f>
        <v/>
      </c>
      <c r="EG249" s="41">
        <f>IF(BF249="","",IF(成就内容!AW$125&lt;&gt;"",MAX(ROUNDUP(SMALL(BF$224:BF$273,$L249)/10000,0)*10000,0),0))</f>
        <v>0</v>
      </c>
      <c r="EH249" s="41">
        <f>IF(BG249="","",IF(成就内容!AX$125&lt;&gt;"",MAX(ROUNDUP(SMALL(BG$224:BG$273,$L249)/10000,0)*10000,0),0))</f>
        <v>0</v>
      </c>
      <c r="EI249" s="41">
        <f>IF(BH249="","",IF(成就内容!AY$125&lt;&gt;"",MAX(ROUNDUP(SMALL(BH$224:BH$273,$L249)/10000,0)*10000,0),0))</f>
        <v>0</v>
      </c>
      <c r="EJ249" s="41">
        <f>IF(BI249="","",IF(成就内容!AZ$125&lt;&gt;"",MAX(ROUNDUP(SMALL(BI$224:BI$273,$L249)/10000,0)*10000,0),0))</f>
        <v>0</v>
      </c>
      <c r="EK249" s="41">
        <f>IF(BJ249="","",IF(成就内容!BA$125&lt;&gt;"",MAX(ROUNDUP(SMALL(BJ$224:BJ$273,$L249)/10000,0)*10000,0),0))</f>
        <v>0</v>
      </c>
      <c r="EL249" s="41">
        <f>IF(BK249="","",IF(成就内容!BB$125&lt;&gt;"",MAX(ROUNDUP(SMALL(BK$224:BK$273,$L249)/10000,0)*10000,0),0))</f>
        <v>32830000</v>
      </c>
      <c r="EM249" s="41">
        <f>IF(BL249="","",IF(成就内容!BC$125&lt;&gt;"",MAX(ROUNDUP(SMALL(BL$224:BL$273,$L249)/10000,0)*10000,0),0))</f>
        <v>0</v>
      </c>
      <c r="EN249" s="41">
        <f>IF(BM249="","",IF(成就内容!BD$125&lt;&gt;"",MAX(ROUNDUP(SMALL(BM$224:BM$273,$L249)/10000,0)*10000,0),0))</f>
        <v>0</v>
      </c>
      <c r="EO249" s="41">
        <f>IF(BN249="","",IF(成就内容!BE$125&lt;&gt;"",MAX(ROUNDUP(SMALL(BN$224:BN$273,$L249)/10000,0)*10000,0),0))</f>
        <v>0</v>
      </c>
      <c r="EP249" s="41">
        <f>IF(BO249="","",IF(成就内容!BF$125&lt;&gt;"",MAX(ROUNDUP(SMALL(BO$224:BO$273,$L249)/10000,0)*10000,0),0))</f>
        <v>0</v>
      </c>
      <c r="EQ249" s="41">
        <f>IF(BP249="","",IF(成就内容!BG$125&lt;&gt;"",MAX(ROUNDUP(SMALL(BP$224:BP$273,$L249)/10000,0)*10000,0),0))</f>
        <v>0</v>
      </c>
      <c r="ER249" s="41">
        <f>IF(BQ249="","",IF(成就内容!BH$125&lt;&gt;"",MAX(ROUNDUP(SMALL(BQ$224:BQ$273,$L249)/10000,0)*10000,0),0))</f>
        <v>32830000</v>
      </c>
      <c r="ES249" s="41" t="str">
        <f>IF(BR249="","",IF(成就内容!BI$125&lt;&gt;"",MAX(ROUNDUP(SMALL(BR$224:BR$273,$L249)/10000,0)*10000,0),0))</f>
        <v/>
      </c>
      <c r="ET249" s="41">
        <f>IF(BS249="","",IF(成就内容!BJ$125&lt;&gt;"",MAX(ROUNDUP(SMALL(BS$224:BS$273,$L249)/10000,0)*10000,0),0))</f>
        <v>1620000</v>
      </c>
      <c r="EU249" s="41">
        <f>IF(BT249="","",IF(成就内容!BK$125&lt;&gt;"",MAX(ROUNDUP(SMALL(BT$224:BT$273,$L249)/10000,0)*10000,0),0))</f>
        <v>0</v>
      </c>
      <c r="EV249" s="41">
        <f>IF(BU249="","",IF(成就内容!BL$125&lt;&gt;"",MAX(ROUNDUP(SMALL(BU$224:BU$273,$L249)/10000,0)*10000,0),0))</f>
        <v>0</v>
      </c>
      <c r="EW249" s="41">
        <f>IF(BV249="","",IF(成就内容!BM$125&lt;&gt;"",MAX(ROUNDUP(SMALL(BV$224:BV$273,$L249)/10000,0)*10000,0),0))</f>
        <v>3000000</v>
      </c>
      <c r="EX249" s="41" t="str">
        <f>IF(BW249="","",IF(成就内容!BN$125&lt;&gt;"",MAX(ROUNDUP(SMALL(BW$224:BW$273,$L249)/10000,0)*10000,0),0))</f>
        <v/>
      </c>
      <c r="EY249" s="41">
        <f>IF(BX249="","",IF(成就内容!BO$125&lt;&gt;"",MAX(ROUNDUP(SMALL(BX$224:BX$273,$L249)/10000,0)*10000,0),0))</f>
        <v>0</v>
      </c>
      <c r="EZ249" s="41">
        <f>IF(BY249="","",IF(成就内容!BP$125&lt;&gt;"",MAX(ROUNDUP(SMALL(BY$224:BY$273,$L249)/10000,0)*10000,0),0))</f>
        <v>0</v>
      </c>
      <c r="FA249" s="41">
        <f>IF(BZ249="","",IF(成就内容!BQ$125&lt;&gt;"",MAX(ROUNDUP(SMALL(BZ$224:BZ$273,$L249)/10000,0)*10000,0),0))</f>
        <v>0</v>
      </c>
      <c r="FB249" s="41" t="str">
        <f>IF(CA249="","",IF(成就内容!BR$125&lt;&gt;"",MAX(ROUNDUP(SMALL(CA$224:CA$273,$L249)/10000,0)*10000,0),0))</f>
        <v/>
      </c>
      <c r="FC249" s="41" t="str">
        <f>IF(CB249="","",IF(成就内容!BS$125&lt;&gt;"",MAX(ROUNDUP(SMALL(CB$224:CB$273,$L249)/10000,0)*10000,0),0))</f>
        <v/>
      </c>
      <c r="FD249" s="41">
        <f>IF(CC249="","",IF(成就内容!BT$125&lt;&gt;"",MAX(ROUNDUP(SMALL(CC$224:CC$273,$L249)/10000,0)*10000,0),0))</f>
        <v>0</v>
      </c>
      <c r="FE249" s="41">
        <f>IF(CD249="","",IF(成就内容!BU$125&lt;&gt;"",MAX(ROUNDUP(SMALL(CD$224:CD$273,$L249)/10000,0)*10000,0),0))</f>
        <v>0</v>
      </c>
      <c r="FF249" s="41" t="str">
        <f>IF(CE249="","",IF(成就内容!BV$125&lt;&gt;"",MAX(ROUNDUP(SMALL(CE$224:CE$273,$L249)/10000,0)*10000,0),0))</f>
        <v/>
      </c>
      <c r="FG249" s="41">
        <f>IF(CF249="","",IF(成就内容!BW$125&lt;&gt;"",MAX(ROUNDUP(SMALL(CF$224:CF$273,$L249)/10000,0)*10000,0),0))</f>
        <v>0</v>
      </c>
      <c r="FH249" s="41">
        <f>IF(CG249="","",IF(成就内容!BX$125&lt;&gt;"",MAX(ROUNDUP(SMALL(CG$224:CG$273,$L249)/10000,0)*10000,0),0))</f>
        <v>15390000</v>
      </c>
      <c r="FI249" s="41">
        <f>IF(CH249="","",IF(成就内容!BY$125&lt;&gt;"",MAX(ROUNDUP(SMALL(CH$224:CH$273,$L249)/10000,0)*10000,0),0))</f>
        <v>0</v>
      </c>
      <c r="FJ249" s="41">
        <f>IF(CI249="","",IF(成就内容!BZ$125&lt;&gt;"",MAX(ROUNDUP(SMALL(CI$224:CI$273,$L249)/10000,0)*10000,0),0))</f>
        <v>0</v>
      </c>
    </row>
    <row r="250" spans="10:166" s="96" customFormat="1" x14ac:dyDescent="0.15">
      <c r="J250" s="19"/>
      <c r="L250" s="43">
        <v>27</v>
      </c>
      <c r="M250" s="41">
        <f>IF(成就内容!D33="","",INDEX($G$4:$G$178*成就内容!D$125/SUM(成就内容!$D$125:$BZ$125),成就内容!D89,1)-SUM(M$224:M249))</f>
        <v>0</v>
      </c>
      <c r="N250" s="41" t="str">
        <f>IF(成就内容!E33="","",INDEX($G$4:$G$178*成就内容!E$125/SUM(成就内容!$D$125:$BZ$125),成就内容!E89,1)-SUM(N$224:N249))</f>
        <v/>
      </c>
      <c r="O250" s="41" t="str">
        <f>IF(成就内容!F33="","",INDEX($G$4:$G$178*成就内容!F$125/SUM(成就内容!$D$125:$BZ$125),成就内容!F89,1)-SUM(O$224:O249))</f>
        <v/>
      </c>
      <c r="P250" s="41" t="str">
        <f>IF(成就内容!G33="","",INDEX($G$4:$G$178*成就内容!G$125/SUM(成就内容!$D$125:$BZ$125),成就内容!G89,1)-SUM(P$224:P249))</f>
        <v/>
      </c>
      <c r="Q250" s="41">
        <f>IF(成就内容!H33="","",INDEX($G$4:$G$178*成就内容!H$125/SUM(成就内容!$D$125:$BZ$125),成就内容!H89,1)-SUM(Q$224:Q249))</f>
        <v>0</v>
      </c>
      <c r="R250" s="41">
        <f>IF(成就内容!I33="","",INDEX($G$4:$G$178*成就内容!I$125/SUM(成就内容!$D$125:$BZ$125),成就内容!I89,1)-SUM(R$224:R249))</f>
        <v>0</v>
      </c>
      <c r="S250" s="41">
        <f>IF(成就内容!J33="","",INDEX($G$4:$G$178*成就内容!J$125/SUM(成就内容!$D$125:$BZ$125),成就内容!J89,1)-SUM(S$224:S249))</f>
        <v>0</v>
      </c>
      <c r="T250" s="41">
        <f>IF(成就内容!K33="","",INDEX($G$4:$G$178*成就内容!K$125/SUM(成就内容!$D$125:$BZ$125),成就内容!K89,1)-SUM(T$224:T249))</f>
        <v>0</v>
      </c>
      <c r="U250" s="41">
        <f>IF(成就内容!L33="","",INDEX($G$4:$G$178*成就内容!L$125/SUM(成就内容!$D$125:$BZ$125),成就内容!L89,1)-SUM(U$224:U249))</f>
        <v>0</v>
      </c>
      <c r="V250" s="41">
        <f>IF(成就内容!M33="","",INDEX($G$4:$G$178*成就内容!M$125/SUM(成就内容!$D$125:$BZ$125),成就内容!M89,1)-SUM(V$224:V249))</f>
        <v>0</v>
      </c>
      <c r="W250" s="41">
        <f>IF(成就内容!N33="","",INDEX($G$4:$G$178*成就内容!N$125/SUM(成就内容!$D$125:$BZ$125),成就内容!N89,1)-SUM(W$224:W249))</f>
        <v>32820512.820512891</v>
      </c>
      <c r="X250" s="41">
        <f>IF(成就内容!O33="","",INDEX($G$4:$G$178*成就内容!O$125/SUM(成就内容!$D$125:$BZ$125),成就内容!O89,1)-SUM(X$224:X249))</f>
        <v>0</v>
      </c>
      <c r="Y250" s="41" t="str">
        <f>IF(成就内容!P33="","",INDEX($G$4:$G$178*成就内容!P$125/SUM(成就内容!$D$125:$BZ$125),成就内容!P89,1)-SUM(Y$224:Y249))</f>
        <v/>
      </c>
      <c r="Z250" s="41">
        <f>IF(成就内容!Q33="","",INDEX($G$4:$G$178*成就内容!Q$125/SUM(成就内容!$D$125:$BZ$125),成就内容!Q89,1)-SUM(Z$224:Z249))</f>
        <v>0</v>
      </c>
      <c r="AA250" s="41">
        <f>IF(成就内容!R33="","",INDEX($G$4:$G$178*成就内容!R$125/SUM(成就内容!$D$125:$BZ$125),成就内容!R89,1)-SUM(AA$224:AA249))</f>
        <v>0</v>
      </c>
      <c r="AB250" s="41">
        <f>IF(成就内容!S33="","",INDEX($G$4:$G$178*成就内容!S$125/SUM(成就内容!$D$125:$BZ$125),成就内容!S89,1)-SUM(AB$224:AB249))</f>
        <v>0</v>
      </c>
      <c r="AC250" s="41">
        <f>IF(成就内容!T33="","",INDEX($G$4:$G$178*成就内容!T$125/SUM(成就内容!$D$125:$BZ$125),成就内容!T89,1)-SUM(AC$224:AC249))</f>
        <v>0</v>
      </c>
      <c r="AD250" s="41">
        <f>IF(成就内容!U33="","",INDEX($G$4:$G$178*成就内容!U$125/SUM(成就内容!$D$125:$BZ$125),成就内容!U89,1)-SUM(AD$224:AD249))</f>
        <v>0</v>
      </c>
      <c r="AE250" s="41">
        <f>IF(成就内容!V33="","",INDEX($G$4:$G$178*成就内容!V$125/SUM(成就内容!$D$125:$BZ$125),成就内容!V89,1)-SUM(AE$224:AE249))</f>
        <v>0</v>
      </c>
      <c r="AF250" s="41">
        <f>IF(成就内容!W33="","",INDEX($G$4:$G$178*成就内容!W$125/SUM(成就内容!$D$125:$BZ$125),成就内容!W89,1)-SUM(AF$224:AF249))</f>
        <v>32820512.820512891</v>
      </c>
      <c r="AG250" s="41">
        <f>IF(成就内容!X33="","",INDEX($G$4:$G$178*成就内容!X$125/SUM(成就内容!$D$125:$BZ$125),成就内容!X89,1)-SUM(AG$224:AG249))</f>
        <v>0</v>
      </c>
      <c r="AH250" s="41" t="str">
        <f>IF(成就内容!Y33="","",INDEX($G$4:$G$178*成就内容!Y$125/SUM(成就内容!$D$125:$BZ$125),成就内容!Y89,1)-SUM(AH$224:AH249))</f>
        <v/>
      </c>
      <c r="AI250" s="41" t="str">
        <f>IF(成就内容!Z33="","",INDEX($G$4:$G$178*成就内容!Z$125/SUM(成就内容!$D$125:$BZ$125),成就内容!Z89,1)-SUM(AI$224:AI249))</f>
        <v/>
      </c>
      <c r="AJ250" s="41" t="str">
        <f>IF(成就内容!AA33="","",INDEX($G$4:$G$178*成就内容!AA$125/SUM(成就内容!$D$125:$BZ$125),成就内容!AA89,1)-SUM(AJ$224:AJ249))</f>
        <v/>
      </c>
      <c r="AK250" s="41" t="str">
        <f>IF(成就内容!AB33="","",INDEX($G$4:$G$178*成就内容!AB$125/SUM(成就内容!$D$125:$BZ$125),成就内容!AB89,1)-SUM(AK$224:AK249))</f>
        <v/>
      </c>
      <c r="AL250" s="41">
        <f>IF(成就内容!AC33="","",INDEX($G$4:$G$178*成就内容!AC$125/SUM(成就内容!$D$125:$BZ$125),成就内容!AC89,1)-SUM(AL$224:AL249))</f>
        <v>0</v>
      </c>
      <c r="AM250" s="41">
        <f>IF(成就内容!AD33="","",INDEX($G$4:$G$178*成就内容!AD$125/SUM(成就内容!$D$125:$BZ$125),成就内容!AD89,1)-SUM(AM$224:AM249))</f>
        <v>0</v>
      </c>
      <c r="AN250" s="41">
        <f>IF(成就内容!AE33="","",INDEX($G$4:$G$178*成就内容!AE$125/SUM(成就内容!$D$125:$BZ$125),成就内容!AE89,1)-SUM(AN$224:AN249))</f>
        <v>0</v>
      </c>
      <c r="AO250" s="41">
        <f>IF(成就内容!AF33="","",INDEX($G$4:$G$178*成就内容!AF$125/SUM(成就内容!$D$125:$BZ$125),成就内容!AF89,1)-SUM(AO$224:AO249))</f>
        <v>0</v>
      </c>
      <c r="AP250" s="41">
        <f>IF(成就内容!AG33="","",INDEX($G$4:$G$178*成就内容!AG$125/SUM(成就内容!$D$125:$BZ$125),成就内容!AG89,1)-SUM(AP$224:AP249))</f>
        <v>0</v>
      </c>
      <c r="AQ250" s="41" t="str">
        <f>IF(成就内容!AH33="","",INDEX($G$4:$G$178*成就内容!AH$125/SUM(成就内容!$D$125:$BZ$125),成就内容!AH89,1)-SUM(AQ$224:AQ249))</f>
        <v/>
      </c>
      <c r="AR250" s="41">
        <f>IF(成就内容!AI33="","",INDEX($G$4:$G$178*成就内容!AI$125/SUM(成就内容!$D$125:$BZ$125),成就内容!AI89,1)-SUM(AR$224:AR249))</f>
        <v>0</v>
      </c>
      <c r="AS250" s="41">
        <f>IF(成就内容!AJ33="","",INDEX($G$4:$G$178*成就内容!AJ$125/SUM(成就内容!$D$125:$BZ$125),成就内容!AJ89,1)-SUM(AS$224:AS249))</f>
        <v>0</v>
      </c>
      <c r="AT250" s="41" t="str">
        <f>IF(成就内容!AK33="","",INDEX($G$4:$G$178*成就内容!AK$125/SUM(成就内容!$D$125:$BZ$125),成就内容!AK89,1)-SUM(AT$224:AT249))</f>
        <v/>
      </c>
      <c r="AU250" s="41" t="str">
        <f>IF(成就内容!AL33="","",INDEX($G$4:$G$178*成就内容!AL$125/SUM(成就内容!$D$125:$BZ$125),成就内容!AL89,1)-SUM(AU$224:AU249))</f>
        <v/>
      </c>
      <c r="AV250" s="41" t="str">
        <f>IF(成就内容!AM33="","",INDEX($G$4:$G$178*成就内容!AM$125/SUM(成就内容!$D$125:$BZ$125),成就内容!AM89,1)-SUM(AV$224:AV249))</f>
        <v/>
      </c>
      <c r="AW250" s="41" t="str">
        <f>IF(成就内容!AN33="","",INDEX($G$4:$G$178*成就内容!AN$125/SUM(成就内容!$D$125:$BZ$125),成就内容!AN89,1)-SUM(AW$224:AW249))</f>
        <v/>
      </c>
      <c r="AX250" s="41">
        <f>IF(成就内容!AO33="","",INDEX($G$4:$G$178*成就内容!AO$125/SUM(成就内容!$D$125:$BZ$125),成就内容!AO89,1)-SUM(AX$224:AX249))</f>
        <v>0</v>
      </c>
      <c r="AY250" s="41">
        <f>IF(成就内容!AP33="","",INDEX($G$4:$G$178*成就内容!AP$125/SUM(成就内容!$D$125:$BZ$125),成就内容!AP89,1)-SUM(AY$224:AY249))</f>
        <v>0</v>
      </c>
      <c r="AZ250" s="41">
        <f>IF(成就内容!AQ33="","",INDEX($G$4:$G$178*成就内容!AQ$125/SUM(成就内容!$D$125:$BZ$125),成就内容!AQ89,1)-SUM(AZ$224:AZ249))</f>
        <v>0</v>
      </c>
      <c r="BA250" s="41">
        <f>IF(成就内容!AR33="","",INDEX($G$4:$G$178*成就内容!AR$125/SUM(成就内容!$D$125:$BZ$125),成就内容!AR89,1)-SUM(BA$224:BA249))</f>
        <v>0</v>
      </c>
      <c r="BB250" s="41">
        <f>IF(成就内容!AS33="","",INDEX($G$4:$G$178*成就内容!AS$125/SUM(成就内容!$D$125:$BZ$125),成就内容!AS89,1)-SUM(BB$224:BB249))</f>
        <v>0</v>
      </c>
      <c r="BC250" s="41">
        <f>IF(成就内容!AT33="","",INDEX($G$4:$G$178*成就内容!AT$125/SUM(成就内容!$D$125:$BZ$125),成就内容!AT89,1)-SUM(BC$224:BC249))</f>
        <v>0</v>
      </c>
      <c r="BD250" s="41">
        <f>IF(成就内容!AU33="","",INDEX($G$4:$G$178*成就内容!AU$125/SUM(成就内容!$D$125:$BZ$125),成就内容!AU89,1)-SUM(BD$224:BD249))</f>
        <v>0</v>
      </c>
      <c r="BE250" s="41" t="str">
        <f>IF(成就内容!AV33="","",INDEX($G$4:$G$178*成就内容!AV$125/SUM(成就内容!$D$125:$BZ$125),成就内容!AV89,1)-SUM(BE$224:BE249))</f>
        <v/>
      </c>
      <c r="BF250" s="41">
        <f>IF(成就内容!AW33="","",INDEX($G$4:$G$178*成就内容!AW$125/SUM(成就内容!$D$125:$BZ$125),成就内容!AW89,1)-SUM(BF$224:BF249))</f>
        <v>0</v>
      </c>
      <c r="BG250" s="41">
        <f>IF(成就内容!AX33="","",INDEX($G$4:$G$178*成就内容!AX$125/SUM(成就内容!$D$125:$BZ$125),成就内容!AX89,1)-SUM(BG$224:BG249))</f>
        <v>0</v>
      </c>
      <c r="BH250" s="41">
        <f>IF(成就内容!AY33="","",INDEX($G$4:$G$178*成就内容!AY$125/SUM(成就内容!$D$125:$BZ$125),成就内容!AY89,1)-SUM(BH$224:BH249))</f>
        <v>0</v>
      </c>
      <c r="BI250" s="41">
        <f>IF(成就内容!AZ33="","",INDEX($G$4:$G$178*成就内容!AZ$125/SUM(成就内容!$D$125:$BZ$125),成就内容!AZ89,1)-SUM(BI$224:BI249))</f>
        <v>0</v>
      </c>
      <c r="BJ250" s="41">
        <f>IF(成就内容!BA33="","",INDEX($G$4:$G$178*成就内容!BA$125/SUM(成就内容!$D$125:$BZ$125),成就内容!BA89,1)-SUM(BJ$224:BJ249))</f>
        <v>0</v>
      </c>
      <c r="BK250" s="41">
        <f>IF(成就内容!BB33="","",INDEX($G$4:$G$178*成就内容!BB$125/SUM(成就内容!$D$125:$BZ$125),成就内容!BB89,1)-SUM(BK$224:BK249))</f>
        <v>32820512.820512891</v>
      </c>
      <c r="BL250" s="41">
        <f>IF(成就内容!BC33="","",INDEX($G$4:$G$178*成就内容!BC$125/SUM(成就内容!$D$125:$BZ$125),成就内容!BC89,1)-SUM(BL$224:BL249))</f>
        <v>0</v>
      </c>
      <c r="BM250" s="41">
        <f>IF(成就内容!BD33="","",INDEX($G$4:$G$178*成就内容!BD$125/SUM(成就内容!$D$125:$BZ$125),成就内容!BD89,1)-SUM(BM$224:BM249))</f>
        <v>0</v>
      </c>
      <c r="BN250" s="41">
        <f>IF(成就内容!BE33="","",INDEX($G$4:$G$178*成就内容!BE$125/SUM(成就内容!$D$125:$BZ$125),成就内容!BE89,1)-SUM(BN$224:BN249))</f>
        <v>0</v>
      </c>
      <c r="BO250" s="41">
        <f>IF(成就内容!BF33="","",INDEX($G$4:$G$178*成就内容!BF$125/SUM(成就内容!$D$125:$BZ$125),成就内容!BF89,1)-SUM(BO$224:BO249))</f>
        <v>0</v>
      </c>
      <c r="BP250" s="41">
        <f>IF(成就内容!BG33="","",INDEX($G$4:$G$178*成就内容!BG$125/SUM(成就内容!$D$125:$BZ$125),成就内容!BG89,1)-SUM(BP$224:BP249))</f>
        <v>0</v>
      </c>
      <c r="BQ250" s="41">
        <f>IF(成就内容!BH33="","",INDEX($G$4:$G$178*成就内容!BH$125/SUM(成就内容!$D$125:$BZ$125),成就内容!BH89,1)-SUM(BQ$224:BQ249))</f>
        <v>32820512.820512891</v>
      </c>
      <c r="BR250" s="41" t="str">
        <f>IF(成就内容!BI33="","",INDEX($G$4:$G$178*成就内容!BI$125/SUM(成就内容!$D$125:$BZ$125),成就内容!BI89,1)-SUM(BR$224:BR249))</f>
        <v/>
      </c>
      <c r="BS250" s="41">
        <f>IF(成就内容!BJ33="","",INDEX($G$4:$G$178*成就内容!BJ$125/SUM(成就内容!$D$125:$BZ$125),成就内容!BJ89,1)-SUM(BS$224:BS249))</f>
        <v>2994871.7948717987</v>
      </c>
      <c r="BT250" s="41">
        <f>IF(成就内容!BK33="","",INDEX($G$4:$G$178*成就内容!BK$125/SUM(成就内容!$D$125:$BZ$125),成就内容!BK89,1)-SUM(BT$224:BT249))</f>
        <v>0</v>
      </c>
      <c r="BU250" s="41">
        <f>IF(成就内容!BL33="","",INDEX($G$4:$G$178*成就内容!BL$125/SUM(成就内容!$D$125:$BZ$125),成就内容!BL89,1)-SUM(BU$224:BU249))</f>
        <v>0</v>
      </c>
      <c r="BV250" s="41">
        <f>IF(成就内容!BM33="","",INDEX($G$4:$G$178*成就内容!BM$125/SUM(成就内容!$D$125:$BZ$125),成就内容!BM89,1)-SUM(BV$224:BV249))</f>
        <v>2994871.7948717987</v>
      </c>
      <c r="BW250" s="41" t="str">
        <f>IF(成就内容!BN33="","",INDEX($G$4:$G$178*成就内容!BN$125/SUM(成就内容!$D$125:$BZ$125),成就内容!BN89,1)-SUM(BW$224:BW249))</f>
        <v/>
      </c>
      <c r="BX250" s="41">
        <f>IF(成就内容!BO33="","",INDEX($G$4:$G$178*成就内容!BO$125/SUM(成就内容!$D$125:$BZ$125),成就内容!BO89,1)-SUM(BX$224:BX249))</f>
        <v>0</v>
      </c>
      <c r="BY250" s="41">
        <f>IF(成就内容!BP33="","",INDEX($G$4:$G$178*成就内容!BP$125/SUM(成就内容!$D$125:$BZ$125),成就内容!BP89,1)-SUM(BY$224:BY249))</f>
        <v>0</v>
      </c>
      <c r="BZ250" s="41">
        <f>IF(成就内容!BQ33="","",INDEX($G$4:$G$178*成就内容!BQ$125/SUM(成就内容!$D$125:$BZ$125),成就内容!BQ89,1)-SUM(BZ$224:BZ249))</f>
        <v>0</v>
      </c>
      <c r="CA250" s="41" t="str">
        <f>IF(成就内容!BR33="","",INDEX($G$4:$G$178*成就内容!BR$125/SUM(成就内容!$D$125:$BZ$125),成就内容!BR89,1)-SUM(CA$224:CA249))</f>
        <v/>
      </c>
      <c r="CB250" s="41" t="str">
        <f>IF(成就内容!BS33="","",INDEX($G$4:$G$178*成就内容!BS$125/SUM(成就内容!$D$125:$BZ$125),成就内容!BS89,1)-SUM(CB$224:CB249))</f>
        <v/>
      </c>
      <c r="CC250" s="41">
        <f>IF(成就内容!BT33="","",INDEX($G$4:$G$178*成就内容!BT$125/SUM(成就内容!$D$125:$BZ$125),成就内容!BT89,1)-SUM(CC$224:CC249))</f>
        <v>0</v>
      </c>
      <c r="CD250" s="41">
        <f>IF(成就内容!BU33="","",INDEX($G$4:$G$178*成就内容!BU$125/SUM(成就内容!$D$125:$BZ$125),成就内容!BU89,1)-SUM(CD$224:CD249))</f>
        <v>0</v>
      </c>
      <c r="CE250" s="41" t="str">
        <f>IF(成就内容!BV33="","",INDEX($G$4:$G$178*成就内容!BV$125/SUM(成就内容!$D$125:$BZ$125),成就内容!BV89,1)-SUM(CE$224:CE249))</f>
        <v/>
      </c>
      <c r="CF250" s="41">
        <f>IF(成就内容!BW33="","",INDEX($G$4:$G$178*成就内容!BW$125/SUM(成就内容!$D$125:$BZ$125),成就内容!BW89,1)-SUM(CF$224:CF249))</f>
        <v>0</v>
      </c>
      <c r="CG250" s="41">
        <f>IF(成就内容!BX33="","",INDEX($G$4:$G$178*成就内容!BX$125/SUM(成就内容!$D$125:$BZ$125),成就内容!BX89,1)-SUM(CG$224:CG249))</f>
        <v>15384615.384615391</v>
      </c>
      <c r="CH250" s="41">
        <f>IF(成就内容!BY33="","",INDEX($G$4:$G$178*成就内容!BY$125/SUM(成就内容!$D$125:$BZ$125),成就内容!BY89,1)-SUM(CH$224:CH249))</f>
        <v>0</v>
      </c>
      <c r="CI250" s="41">
        <f>IF(成就内容!BZ33="","",INDEX($G$4:$G$178*成就内容!BZ$125/SUM(成就内容!$D$125:$BZ$125),成就内容!BZ89,1)-SUM(CI$224:CI249))</f>
        <v>0</v>
      </c>
      <c r="CK250" s="19"/>
      <c r="CM250" s="43">
        <v>27</v>
      </c>
      <c r="CN250" s="41">
        <f>IF(M250="","",IF(成就内容!D$125&lt;&gt;"",MAX(ROUNDUP(SMALL(M$224:M$273,$L250)/10000,0)*10000,0),0))</f>
        <v>0</v>
      </c>
      <c r="CO250" s="41" t="str">
        <f>IF(N250="","",IF(成就内容!E$125&lt;&gt;"",MAX(ROUNDUP(SMALL(N$224:N$273,$L250)/10000,0)*10000,0),0))</f>
        <v/>
      </c>
      <c r="CP250" s="41" t="str">
        <f>IF(O250="","",IF(成就内容!F$125&lt;&gt;"",MAX(ROUNDUP(SMALL(O$224:O$273,$L250)/10000,0)*10000,0),0))</f>
        <v/>
      </c>
      <c r="CQ250" s="41" t="str">
        <f>IF(P250="","",IF(成就内容!G$125&lt;&gt;"",MAX(ROUNDUP(SMALL(P$224:P$273,$L250)/10000,0)*10000,0),0))</f>
        <v/>
      </c>
      <c r="CR250" s="41">
        <f>IF(Q250="","",IF(成就内容!H$125&lt;&gt;"",MAX(ROUNDUP(SMALL(Q$224:Q$273,$L250)/10000,0)*10000,0),0))</f>
        <v>0</v>
      </c>
      <c r="CS250" s="41">
        <f>IF(R250="","",IF(成就内容!I$125&lt;&gt;"",MAX(ROUNDUP(SMALL(R$224:R$273,$L250)/10000,0)*10000,0),0))</f>
        <v>0</v>
      </c>
      <c r="CT250" s="41">
        <f>IF(S250="","",IF(成就内容!J$125&lt;&gt;"",MAX(ROUNDUP(SMALL(S$224:S$273,$L250)/10000,0)*10000,0),0))</f>
        <v>0</v>
      </c>
      <c r="CU250" s="41">
        <f>IF(T250="","",IF(成就内容!K$125&lt;&gt;"",MAX(ROUNDUP(SMALL(T$224:T$273,$L250)/10000,0)*10000,0),0))</f>
        <v>0</v>
      </c>
      <c r="CV250" s="41">
        <f>IF(U250="","",IF(成就内容!L$125&lt;&gt;"",MAX(ROUNDUP(SMALL(U$224:U$273,$L250)/10000,0)*10000,0),0))</f>
        <v>0</v>
      </c>
      <c r="CW250" s="41">
        <f>IF(V250="","",IF(成就内容!M$125&lt;&gt;"",MAX(ROUNDUP(SMALL(V$224:V$273,$L250)/10000,0)*10000,0),0))</f>
        <v>0</v>
      </c>
      <c r="CX250" s="41">
        <f>IF(W250="","",IF(成就内容!N$125&lt;&gt;"",MAX(ROUNDUP(SMALL(W$224:W$273,$L250)/10000,0)*10000,0),0))</f>
        <v>32830000</v>
      </c>
      <c r="CY250" s="41">
        <f>IF(X250="","",IF(成就内容!O$125&lt;&gt;"",MAX(ROUNDUP(SMALL(X$224:X$273,$L250)/10000,0)*10000,0),0))</f>
        <v>0</v>
      </c>
      <c r="CZ250" s="41" t="str">
        <f>IF(Y250="","",IF(成就内容!P$125&lt;&gt;"",MAX(ROUNDUP(SMALL(Y$224:Y$273,$L250)/10000,0)*10000,0),0))</f>
        <v/>
      </c>
      <c r="DA250" s="41">
        <f>IF(Z250="","",IF(成就内容!Q$125&lt;&gt;"",MAX(ROUNDUP(SMALL(Z$224:Z$273,$L250)/10000,0)*10000,0),0))</f>
        <v>0</v>
      </c>
      <c r="DB250" s="41">
        <f>IF(AA250="","",IF(成就内容!R$125&lt;&gt;"",MAX(ROUNDUP(SMALL(AA$224:AA$273,$L250)/10000,0)*10000,0),0))</f>
        <v>0</v>
      </c>
      <c r="DC250" s="41">
        <f>IF(AB250="","",IF(成就内容!S$125&lt;&gt;"",MAX(ROUNDUP(SMALL(AB$224:AB$273,$L250)/10000,0)*10000,0),0))</f>
        <v>0</v>
      </c>
      <c r="DD250" s="41">
        <f>IF(AC250="","",IF(成就内容!T$125&lt;&gt;"",MAX(ROUNDUP(SMALL(AC$224:AC$273,$L250)/10000,0)*10000,0),0))</f>
        <v>0</v>
      </c>
      <c r="DE250" s="41">
        <f>IF(AD250="","",IF(成就内容!U$125&lt;&gt;"",MAX(ROUNDUP(SMALL(AD$224:AD$273,$L250)/10000,0)*10000,0),0))</f>
        <v>0</v>
      </c>
      <c r="DF250" s="41">
        <f>IF(AE250="","",IF(成就内容!V$125&lt;&gt;"",MAX(ROUNDUP(SMALL(AE$224:AE$273,$L250)/10000,0)*10000,0),0))</f>
        <v>0</v>
      </c>
      <c r="DG250" s="41">
        <f>IF(AF250="","",IF(成就内容!W$125&lt;&gt;"",MAX(ROUNDUP(SMALL(AF$224:AF$273,$L250)/10000,0)*10000,0),0))</f>
        <v>32830000</v>
      </c>
      <c r="DH250" s="41">
        <f>IF(AG250="","",IF(成就内容!X$125&lt;&gt;"",MAX(ROUNDUP(SMALL(AG$224:AG$273,$L250)/10000,0)*10000,0),0))</f>
        <v>0</v>
      </c>
      <c r="DI250" s="41" t="str">
        <f>IF(AH250="","",IF(成就内容!Y$125&lt;&gt;"",MAX(ROUNDUP(SMALL(AH$224:AH$273,$L250)/10000,0)*10000,0),0))</f>
        <v/>
      </c>
      <c r="DJ250" s="41" t="str">
        <f>IF(AI250="","",IF(成就内容!Z$125&lt;&gt;"",MAX(ROUNDUP(SMALL(AI$224:AI$273,$L250)/10000,0)*10000,0),0))</f>
        <v/>
      </c>
      <c r="DK250" s="41" t="str">
        <f>IF(AJ250="","",IF(成就内容!AA$125&lt;&gt;"",MAX(ROUNDUP(SMALL(AJ$224:AJ$273,$L250)/10000,0)*10000,0),0))</f>
        <v/>
      </c>
      <c r="DL250" s="41" t="str">
        <f>IF(AK250="","",IF(成就内容!AB$125&lt;&gt;"",MAX(ROUNDUP(SMALL(AK$224:AK$273,$L250)/10000,0)*10000,0),0))</f>
        <v/>
      </c>
      <c r="DM250" s="41">
        <f>IF(AL250="","",IF(成就内容!AC$125&lt;&gt;"",MAX(ROUNDUP(SMALL(AL$224:AL$273,$L250)/10000,0)*10000,0),0))</f>
        <v>0</v>
      </c>
      <c r="DN250" s="41">
        <f>IF(AM250="","",IF(成就内容!AD$125&lt;&gt;"",MAX(ROUNDUP(SMALL(AM$224:AM$273,$L250)/10000,0)*10000,0),0))</f>
        <v>0</v>
      </c>
      <c r="DO250" s="41">
        <f>IF(AN250="","",IF(成就内容!AE$125&lt;&gt;"",MAX(ROUNDUP(SMALL(AN$224:AN$273,$L250)/10000,0)*10000,0),0))</f>
        <v>0</v>
      </c>
      <c r="DP250" s="41">
        <f>IF(AO250="","",IF(成就内容!AF$125&lt;&gt;"",MAX(ROUNDUP(SMALL(AO$224:AO$273,$L250)/10000,0)*10000,0),0))</f>
        <v>0</v>
      </c>
      <c r="DQ250" s="41">
        <f>IF(AP250="","",IF(成就内容!AG$125&lt;&gt;"",MAX(ROUNDUP(SMALL(AP$224:AP$273,$L250)/10000,0)*10000,0),0))</f>
        <v>0</v>
      </c>
      <c r="DR250" s="41" t="str">
        <f>IF(AQ250="","",IF(成就内容!AH$125&lt;&gt;"",MAX(ROUNDUP(SMALL(AQ$224:AQ$273,$L250)/10000,0)*10000,0),0))</f>
        <v/>
      </c>
      <c r="DS250" s="41">
        <f>IF(AR250="","",IF(成就内容!AI$125&lt;&gt;"",MAX(ROUNDUP(SMALL(AR$224:AR$273,$L250)/10000,0)*10000,0),0))</f>
        <v>0</v>
      </c>
      <c r="DT250" s="41">
        <f>IF(AS250="","",IF(成就内容!AJ$125&lt;&gt;"",MAX(ROUNDUP(SMALL(AS$224:AS$273,$L250)/10000,0)*10000,0),0))</f>
        <v>0</v>
      </c>
      <c r="DU250" s="41" t="str">
        <f>IF(AT250="","",IF(成就内容!AK$125&lt;&gt;"",MAX(ROUNDUP(SMALL(AT$224:AT$273,$L250)/10000,0)*10000,0),0))</f>
        <v/>
      </c>
      <c r="DV250" s="41" t="str">
        <f>IF(AU250="","",IF(成就内容!AL$125&lt;&gt;"",MAX(ROUNDUP(SMALL(AU$224:AU$273,$L250)/10000,0)*10000,0),0))</f>
        <v/>
      </c>
      <c r="DW250" s="41" t="str">
        <f>IF(AV250="","",IF(成就内容!AM$125&lt;&gt;"",MAX(ROUNDUP(SMALL(AV$224:AV$273,$L250)/10000,0)*10000,0),0))</f>
        <v/>
      </c>
      <c r="DX250" s="41" t="str">
        <f>IF(AW250="","",IF(成就内容!AN$125&lt;&gt;"",MAX(ROUNDUP(SMALL(AW$224:AW$273,$L250)/10000,0)*10000,0),0))</f>
        <v/>
      </c>
      <c r="DY250" s="41">
        <f>IF(AX250="","",IF(成就内容!AO$125&lt;&gt;"",MAX(ROUNDUP(SMALL(AX$224:AX$273,$L250)/10000,0)*10000,0),0))</f>
        <v>0</v>
      </c>
      <c r="DZ250" s="41">
        <f>IF(AY250="","",IF(成就内容!AP$125&lt;&gt;"",MAX(ROUNDUP(SMALL(AY$224:AY$273,$L250)/10000,0)*10000,0),0))</f>
        <v>0</v>
      </c>
      <c r="EA250" s="41">
        <f>IF(AZ250="","",IF(成就内容!AQ$125&lt;&gt;"",MAX(ROUNDUP(SMALL(AZ$224:AZ$273,$L250)/10000,0)*10000,0),0))</f>
        <v>0</v>
      </c>
      <c r="EB250" s="41">
        <f>IF(BA250="","",IF(成就内容!AR$125&lt;&gt;"",MAX(ROUNDUP(SMALL(BA$224:BA$273,$L250)/10000,0)*10000,0),0))</f>
        <v>0</v>
      </c>
      <c r="EC250" s="41">
        <f>IF(BB250="","",IF(成就内容!AS$125&lt;&gt;"",MAX(ROUNDUP(SMALL(BB$224:BB$273,$L250)/10000,0)*10000,0),0))</f>
        <v>0</v>
      </c>
      <c r="ED250" s="41">
        <f>IF(BC250="","",IF(成就内容!AT$125&lt;&gt;"",MAX(ROUNDUP(SMALL(BC$224:BC$273,$L250)/10000,0)*10000,0),0))</f>
        <v>0</v>
      </c>
      <c r="EE250" s="41">
        <f>IF(BD250="","",IF(成就内容!AU$125&lt;&gt;"",MAX(ROUNDUP(SMALL(BD$224:BD$273,$L250)/10000,0)*10000,0),0))</f>
        <v>0</v>
      </c>
      <c r="EF250" s="41" t="str">
        <f>IF(BE250="","",IF(成就内容!AV$125&lt;&gt;"",MAX(ROUNDUP(SMALL(BE$224:BE$273,$L250)/10000,0)*10000,0),0))</f>
        <v/>
      </c>
      <c r="EG250" s="41">
        <f>IF(BF250="","",IF(成就内容!AW$125&lt;&gt;"",MAX(ROUNDUP(SMALL(BF$224:BF$273,$L250)/10000,0)*10000,0),0))</f>
        <v>0</v>
      </c>
      <c r="EH250" s="41">
        <f>IF(BG250="","",IF(成就内容!AX$125&lt;&gt;"",MAX(ROUNDUP(SMALL(BG$224:BG$273,$L250)/10000,0)*10000,0),0))</f>
        <v>0</v>
      </c>
      <c r="EI250" s="41">
        <f>IF(BH250="","",IF(成就内容!AY$125&lt;&gt;"",MAX(ROUNDUP(SMALL(BH$224:BH$273,$L250)/10000,0)*10000,0),0))</f>
        <v>0</v>
      </c>
      <c r="EJ250" s="41">
        <f>IF(BI250="","",IF(成就内容!AZ$125&lt;&gt;"",MAX(ROUNDUP(SMALL(BI$224:BI$273,$L250)/10000,0)*10000,0),0))</f>
        <v>0</v>
      </c>
      <c r="EK250" s="41">
        <f>IF(BJ250="","",IF(成就内容!BA$125&lt;&gt;"",MAX(ROUNDUP(SMALL(BJ$224:BJ$273,$L250)/10000,0)*10000,0),0))</f>
        <v>0</v>
      </c>
      <c r="EL250" s="41">
        <f>IF(BK250="","",IF(成就内容!BB$125&lt;&gt;"",MAX(ROUNDUP(SMALL(BK$224:BK$273,$L250)/10000,0)*10000,0),0))</f>
        <v>32830000</v>
      </c>
      <c r="EM250" s="41">
        <f>IF(BL250="","",IF(成就内容!BC$125&lt;&gt;"",MAX(ROUNDUP(SMALL(BL$224:BL$273,$L250)/10000,0)*10000,0),0))</f>
        <v>0</v>
      </c>
      <c r="EN250" s="41">
        <f>IF(BM250="","",IF(成就内容!BD$125&lt;&gt;"",MAX(ROUNDUP(SMALL(BM$224:BM$273,$L250)/10000,0)*10000,0),0))</f>
        <v>0</v>
      </c>
      <c r="EO250" s="41">
        <f>IF(BN250="","",IF(成就内容!BE$125&lt;&gt;"",MAX(ROUNDUP(SMALL(BN$224:BN$273,$L250)/10000,0)*10000,0),0))</f>
        <v>0</v>
      </c>
      <c r="EP250" s="41">
        <f>IF(BO250="","",IF(成就内容!BF$125&lt;&gt;"",MAX(ROUNDUP(SMALL(BO$224:BO$273,$L250)/10000,0)*10000,0),0))</f>
        <v>0</v>
      </c>
      <c r="EQ250" s="41">
        <f>IF(BP250="","",IF(成就内容!BG$125&lt;&gt;"",MAX(ROUNDUP(SMALL(BP$224:BP$273,$L250)/10000,0)*10000,0),0))</f>
        <v>0</v>
      </c>
      <c r="ER250" s="41">
        <f>IF(BQ250="","",IF(成就内容!BH$125&lt;&gt;"",MAX(ROUNDUP(SMALL(BQ$224:BQ$273,$L250)/10000,0)*10000,0),0))</f>
        <v>32830000</v>
      </c>
      <c r="ES250" s="41" t="str">
        <f>IF(BR250="","",IF(成就内容!BI$125&lt;&gt;"",MAX(ROUNDUP(SMALL(BR$224:BR$273,$L250)/10000,0)*10000,0),0))</f>
        <v/>
      </c>
      <c r="ET250" s="41">
        <f>IF(BS250="","",IF(成就内容!BJ$125&lt;&gt;"",MAX(ROUNDUP(SMALL(BS$224:BS$273,$L250)/10000,0)*10000,0),0))</f>
        <v>2250000</v>
      </c>
      <c r="EU250" s="41">
        <f>IF(BT250="","",IF(成就内容!BK$125&lt;&gt;"",MAX(ROUNDUP(SMALL(BT$224:BT$273,$L250)/10000,0)*10000,0),0))</f>
        <v>0</v>
      </c>
      <c r="EV250" s="41">
        <f>IF(BU250="","",IF(成就内容!BL$125&lt;&gt;"",MAX(ROUNDUP(SMALL(BU$224:BU$273,$L250)/10000,0)*10000,0),0))</f>
        <v>0</v>
      </c>
      <c r="EW250" s="41">
        <f>IF(BV250="","",IF(成就内容!BM$125&lt;&gt;"",MAX(ROUNDUP(SMALL(BV$224:BV$273,$L250)/10000,0)*10000,0),0))</f>
        <v>3750000</v>
      </c>
      <c r="EX250" s="41" t="str">
        <f>IF(BW250="","",IF(成就内容!BN$125&lt;&gt;"",MAX(ROUNDUP(SMALL(BW$224:BW$273,$L250)/10000,0)*10000,0),0))</f>
        <v/>
      </c>
      <c r="EY250" s="41">
        <f>IF(BX250="","",IF(成就内容!BO$125&lt;&gt;"",MAX(ROUNDUP(SMALL(BX$224:BX$273,$L250)/10000,0)*10000,0),0))</f>
        <v>0</v>
      </c>
      <c r="EZ250" s="41">
        <f>IF(BY250="","",IF(成就内容!BP$125&lt;&gt;"",MAX(ROUNDUP(SMALL(BY$224:BY$273,$L250)/10000,0)*10000,0),0))</f>
        <v>0</v>
      </c>
      <c r="FA250" s="41">
        <f>IF(BZ250="","",IF(成就内容!BQ$125&lt;&gt;"",MAX(ROUNDUP(SMALL(BZ$224:BZ$273,$L250)/10000,0)*10000,0),0))</f>
        <v>0</v>
      </c>
      <c r="FB250" s="41" t="str">
        <f>IF(CA250="","",IF(成就内容!BR$125&lt;&gt;"",MAX(ROUNDUP(SMALL(CA$224:CA$273,$L250)/10000,0)*10000,0),0))</f>
        <v/>
      </c>
      <c r="FC250" s="41" t="str">
        <f>IF(CB250="","",IF(成就内容!BS$125&lt;&gt;"",MAX(ROUNDUP(SMALL(CB$224:CB$273,$L250)/10000,0)*10000,0),0))</f>
        <v/>
      </c>
      <c r="FD250" s="41">
        <f>IF(CC250="","",IF(成就内容!BT$125&lt;&gt;"",MAX(ROUNDUP(SMALL(CC$224:CC$273,$L250)/10000,0)*10000,0),0))</f>
        <v>0</v>
      </c>
      <c r="FE250" s="41">
        <f>IF(CD250="","",IF(成就内容!BU$125&lt;&gt;"",MAX(ROUNDUP(SMALL(CD$224:CD$273,$L250)/10000,0)*10000,0),0))</f>
        <v>0</v>
      </c>
      <c r="FF250" s="41" t="str">
        <f>IF(CE250="","",IF(成就内容!BV$125&lt;&gt;"",MAX(ROUNDUP(SMALL(CE$224:CE$273,$L250)/10000,0)*10000,0),0))</f>
        <v/>
      </c>
      <c r="FG250" s="41">
        <f>IF(CF250="","",IF(成就内容!BW$125&lt;&gt;"",MAX(ROUNDUP(SMALL(CF$224:CF$273,$L250)/10000,0)*10000,0),0))</f>
        <v>0</v>
      </c>
      <c r="FH250" s="41">
        <f>IF(CG250="","",IF(成就内容!BX$125&lt;&gt;"",MAX(ROUNDUP(SMALL(CG$224:CG$273,$L250)/10000,0)*10000,0),0))</f>
        <v>15390000</v>
      </c>
      <c r="FI250" s="41">
        <f>IF(CH250="","",IF(成就内容!BY$125&lt;&gt;"",MAX(ROUNDUP(SMALL(CH$224:CH$273,$L250)/10000,0)*10000,0),0))</f>
        <v>0</v>
      </c>
      <c r="FJ250" s="41">
        <f>IF(CI250="","",IF(成就内容!BZ$125&lt;&gt;"",MAX(ROUNDUP(SMALL(CI$224:CI$273,$L250)/10000,0)*10000,0),0))</f>
        <v>0</v>
      </c>
    </row>
    <row r="251" spans="10:166" s="96" customFormat="1" x14ac:dyDescent="0.15">
      <c r="J251" s="19"/>
      <c r="L251" s="43">
        <v>28</v>
      </c>
      <c r="M251" s="41">
        <f>IF(成就内容!D34="","",INDEX($G$4:$G$178*成就内容!D$125/SUM(成就内容!$D$125:$BZ$125),成就内容!D90,1)-SUM(M$224:M250))</f>
        <v>0</v>
      </c>
      <c r="N251" s="41" t="str">
        <f>IF(成就内容!E34="","",INDEX($G$4:$G$178*成就内容!E$125/SUM(成就内容!$D$125:$BZ$125),成就内容!E90,1)-SUM(N$224:N250))</f>
        <v/>
      </c>
      <c r="O251" s="41" t="str">
        <f>IF(成就内容!F34="","",INDEX($G$4:$G$178*成就内容!F$125/SUM(成就内容!$D$125:$BZ$125),成就内容!F90,1)-SUM(O$224:O250))</f>
        <v/>
      </c>
      <c r="P251" s="41" t="str">
        <f>IF(成就内容!G34="","",INDEX($G$4:$G$178*成就内容!G$125/SUM(成就内容!$D$125:$BZ$125),成就内容!G90,1)-SUM(P$224:P250))</f>
        <v/>
      </c>
      <c r="Q251" s="41">
        <f>IF(成就内容!H34="","",INDEX($G$4:$G$178*成就内容!H$125/SUM(成就内容!$D$125:$BZ$125),成就内容!H90,1)-SUM(Q$224:Q250))</f>
        <v>0</v>
      </c>
      <c r="R251" s="41">
        <f>IF(成就内容!I34="","",INDEX($G$4:$G$178*成就内容!I$125/SUM(成就内容!$D$125:$BZ$125),成就内容!I90,1)-SUM(R$224:R250))</f>
        <v>0</v>
      </c>
      <c r="S251" s="41">
        <f>IF(成就内容!J34="","",INDEX($G$4:$G$178*成就内容!J$125/SUM(成就内容!$D$125:$BZ$125),成就内容!J90,1)-SUM(S$224:S250))</f>
        <v>0</v>
      </c>
      <c r="T251" s="41">
        <f>IF(成就内容!K34="","",INDEX($G$4:$G$178*成就内容!K$125/SUM(成就内容!$D$125:$BZ$125),成就内容!K90,1)-SUM(T$224:T250))</f>
        <v>0</v>
      </c>
      <c r="U251" s="41">
        <f>IF(成就内容!L34="","",INDEX($G$4:$G$178*成就内容!L$125/SUM(成就内容!$D$125:$BZ$125),成就内容!L90,1)-SUM(U$224:U250))</f>
        <v>0</v>
      </c>
      <c r="V251" s="41">
        <f>IF(成就内容!M34="","",INDEX($G$4:$G$178*成就内容!M$125/SUM(成就内容!$D$125:$BZ$125),成就内容!M90,1)-SUM(V$224:V250))</f>
        <v>0</v>
      </c>
      <c r="W251" s="41">
        <f>IF(成就内容!N34="","",INDEX($G$4:$G$178*成就内容!N$125/SUM(成就内容!$D$125:$BZ$125),成就内容!N90,1)-SUM(W$224:W250))</f>
        <v>32820512.820512772</v>
      </c>
      <c r="X251" s="41">
        <f>IF(成就内容!O34="","",INDEX($G$4:$G$178*成就内容!O$125/SUM(成就内容!$D$125:$BZ$125),成就内容!O90,1)-SUM(X$224:X250))</f>
        <v>0</v>
      </c>
      <c r="Y251" s="41" t="str">
        <f>IF(成就内容!P34="","",INDEX($G$4:$G$178*成就内容!P$125/SUM(成就内容!$D$125:$BZ$125),成就内容!P90,1)-SUM(Y$224:Y250))</f>
        <v/>
      </c>
      <c r="Z251" s="41">
        <f>IF(成就内容!Q34="","",INDEX($G$4:$G$178*成就内容!Q$125/SUM(成就内容!$D$125:$BZ$125),成就内容!Q90,1)-SUM(Z$224:Z250))</f>
        <v>0</v>
      </c>
      <c r="AA251" s="41">
        <f>IF(成就内容!R34="","",INDEX($G$4:$G$178*成就内容!R$125/SUM(成就内容!$D$125:$BZ$125),成就内容!R90,1)-SUM(AA$224:AA250))</f>
        <v>0</v>
      </c>
      <c r="AB251" s="41">
        <f>IF(成就内容!S34="","",INDEX($G$4:$G$178*成就内容!S$125/SUM(成就内容!$D$125:$BZ$125),成就内容!S90,1)-SUM(AB$224:AB250))</f>
        <v>0</v>
      </c>
      <c r="AC251" s="41">
        <f>IF(成就内容!T34="","",INDEX($G$4:$G$178*成就内容!T$125/SUM(成就内容!$D$125:$BZ$125),成就内容!T90,1)-SUM(AC$224:AC250))</f>
        <v>0</v>
      </c>
      <c r="AD251" s="41">
        <f>IF(成就内容!U34="","",INDEX($G$4:$G$178*成就内容!U$125/SUM(成就内容!$D$125:$BZ$125),成就内容!U90,1)-SUM(AD$224:AD250))</f>
        <v>0</v>
      </c>
      <c r="AE251" s="41">
        <f>IF(成就内容!V34="","",INDEX($G$4:$G$178*成就内容!V$125/SUM(成就内容!$D$125:$BZ$125),成就内容!V90,1)-SUM(AE$224:AE250))</f>
        <v>0</v>
      </c>
      <c r="AF251" s="41">
        <f>IF(成就内容!W34="","",INDEX($G$4:$G$178*成就内容!W$125/SUM(成就内容!$D$125:$BZ$125),成就内容!W90,1)-SUM(AF$224:AF250))</f>
        <v>32820512.820512772</v>
      </c>
      <c r="AG251" s="41">
        <f>IF(成就内容!X34="","",INDEX($G$4:$G$178*成就内容!X$125/SUM(成就内容!$D$125:$BZ$125),成就内容!X90,1)-SUM(AG$224:AG250))</f>
        <v>0</v>
      </c>
      <c r="AH251" s="41" t="str">
        <f>IF(成就内容!Y34="","",INDEX($G$4:$G$178*成就内容!Y$125/SUM(成就内容!$D$125:$BZ$125),成就内容!Y90,1)-SUM(AH$224:AH250))</f>
        <v/>
      </c>
      <c r="AI251" s="41" t="str">
        <f>IF(成就内容!Z34="","",INDEX($G$4:$G$178*成就内容!Z$125/SUM(成就内容!$D$125:$BZ$125),成就内容!Z90,1)-SUM(AI$224:AI250))</f>
        <v/>
      </c>
      <c r="AJ251" s="41" t="str">
        <f>IF(成就内容!AA34="","",INDEX($G$4:$G$178*成就内容!AA$125/SUM(成就内容!$D$125:$BZ$125),成就内容!AA90,1)-SUM(AJ$224:AJ250))</f>
        <v/>
      </c>
      <c r="AK251" s="41" t="str">
        <f>IF(成就内容!AB34="","",INDEX($G$4:$G$178*成就内容!AB$125/SUM(成就内容!$D$125:$BZ$125),成就内容!AB90,1)-SUM(AK$224:AK250))</f>
        <v/>
      </c>
      <c r="AL251" s="41">
        <f>IF(成就内容!AC34="","",INDEX($G$4:$G$178*成就内容!AC$125/SUM(成就内容!$D$125:$BZ$125),成就内容!AC90,1)-SUM(AL$224:AL250))</f>
        <v>0</v>
      </c>
      <c r="AM251" s="41">
        <f>IF(成就内容!AD34="","",INDEX($G$4:$G$178*成就内容!AD$125/SUM(成就内容!$D$125:$BZ$125),成就内容!AD90,1)-SUM(AM$224:AM250))</f>
        <v>0</v>
      </c>
      <c r="AN251" s="41">
        <f>IF(成就内容!AE34="","",INDEX($G$4:$G$178*成就内容!AE$125/SUM(成就内容!$D$125:$BZ$125),成就内容!AE90,1)-SUM(AN$224:AN250))</f>
        <v>0</v>
      </c>
      <c r="AO251" s="41">
        <f>IF(成就内容!AF34="","",INDEX($G$4:$G$178*成就内容!AF$125/SUM(成就内容!$D$125:$BZ$125),成就内容!AF90,1)-SUM(AO$224:AO250))</f>
        <v>0</v>
      </c>
      <c r="AP251" s="41">
        <f>IF(成就内容!AG34="","",INDEX($G$4:$G$178*成就内容!AG$125/SUM(成就内容!$D$125:$BZ$125),成就内容!AG90,1)-SUM(AP$224:AP250))</f>
        <v>0</v>
      </c>
      <c r="AQ251" s="41" t="str">
        <f>IF(成就内容!AH34="","",INDEX($G$4:$G$178*成就内容!AH$125/SUM(成就内容!$D$125:$BZ$125),成就内容!AH90,1)-SUM(AQ$224:AQ250))</f>
        <v/>
      </c>
      <c r="AR251" s="41">
        <f>IF(成就内容!AI34="","",INDEX($G$4:$G$178*成就内容!AI$125/SUM(成就内容!$D$125:$BZ$125),成就内容!AI90,1)-SUM(AR$224:AR250))</f>
        <v>0</v>
      </c>
      <c r="AS251" s="41">
        <f>IF(成就内容!AJ34="","",INDEX($G$4:$G$178*成就内容!AJ$125/SUM(成就内容!$D$125:$BZ$125),成就内容!AJ90,1)-SUM(AS$224:AS250))</f>
        <v>0</v>
      </c>
      <c r="AT251" s="41" t="str">
        <f>IF(成就内容!AK34="","",INDEX($G$4:$G$178*成就内容!AK$125/SUM(成就内容!$D$125:$BZ$125),成就内容!AK90,1)-SUM(AT$224:AT250))</f>
        <v/>
      </c>
      <c r="AU251" s="41" t="str">
        <f>IF(成就内容!AL34="","",INDEX($G$4:$G$178*成就内容!AL$125/SUM(成就内容!$D$125:$BZ$125),成就内容!AL90,1)-SUM(AU$224:AU250))</f>
        <v/>
      </c>
      <c r="AV251" s="41" t="str">
        <f>IF(成就内容!AM34="","",INDEX($G$4:$G$178*成就内容!AM$125/SUM(成就内容!$D$125:$BZ$125),成就内容!AM90,1)-SUM(AV$224:AV250))</f>
        <v/>
      </c>
      <c r="AW251" s="41" t="str">
        <f>IF(成就内容!AN34="","",INDEX($G$4:$G$178*成就内容!AN$125/SUM(成就内容!$D$125:$BZ$125),成就内容!AN90,1)-SUM(AW$224:AW250))</f>
        <v/>
      </c>
      <c r="AX251" s="41">
        <f>IF(成就内容!AO34="","",INDEX($G$4:$G$178*成就内容!AO$125/SUM(成就内容!$D$125:$BZ$125),成就内容!AO90,1)-SUM(AX$224:AX250))</f>
        <v>0</v>
      </c>
      <c r="AY251" s="41">
        <f>IF(成就内容!AP34="","",INDEX($G$4:$G$178*成就内容!AP$125/SUM(成就内容!$D$125:$BZ$125),成就内容!AP90,1)-SUM(AY$224:AY250))</f>
        <v>0</v>
      </c>
      <c r="AZ251" s="41">
        <f>IF(成就内容!AQ34="","",INDEX($G$4:$G$178*成就内容!AQ$125/SUM(成就内容!$D$125:$BZ$125),成就内容!AQ90,1)-SUM(AZ$224:AZ250))</f>
        <v>0</v>
      </c>
      <c r="BA251" s="41">
        <f>IF(成就内容!AR34="","",INDEX($G$4:$G$178*成就内容!AR$125/SUM(成就内容!$D$125:$BZ$125),成就内容!AR90,1)-SUM(BA$224:BA250))</f>
        <v>0</v>
      </c>
      <c r="BB251" s="41">
        <f>IF(成就内容!AS34="","",INDEX($G$4:$G$178*成就内容!AS$125/SUM(成就内容!$D$125:$BZ$125),成就内容!AS90,1)-SUM(BB$224:BB250))</f>
        <v>0</v>
      </c>
      <c r="BC251" s="41">
        <f>IF(成就内容!AT34="","",INDEX($G$4:$G$178*成就内容!AT$125/SUM(成就内容!$D$125:$BZ$125),成就内容!AT90,1)-SUM(BC$224:BC250))</f>
        <v>0</v>
      </c>
      <c r="BD251" s="41">
        <f>IF(成就内容!AU34="","",INDEX($G$4:$G$178*成就内容!AU$125/SUM(成就内容!$D$125:$BZ$125),成就内容!AU90,1)-SUM(BD$224:BD250))</f>
        <v>0</v>
      </c>
      <c r="BE251" s="41" t="str">
        <f>IF(成就内容!AV34="","",INDEX($G$4:$G$178*成就内容!AV$125/SUM(成就内容!$D$125:$BZ$125),成就内容!AV90,1)-SUM(BE$224:BE250))</f>
        <v/>
      </c>
      <c r="BF251" s="41">
        <f>IF(成就内容!AW34="","",INDEX($G$4:$G$178*成就内容!AW$125/SUM(成就内容!$D$125:$BZ$125),成就内容!AW90,1)-SUM(BF$224:BF250))</f>
        <v>0</v>
      </c>
      <c r="BG251" s="41">
        <f>IF(成就内容!AX34="","",INDEX($G$4:$G$178*成就内容!AX$125/SUM(成就内容!$D$125:$BZ$125),成就内容!AX90,1)-SUM(BG$224:BG250))</f>
        <v>0</v>
      </c>
      <c r="BH251" s="41">
        <f>IF(成就内容!AY34="","",INDEX($G$4:$G$178*成就内容!AY$125/SUM(成就内容!$D$125:$BZ$125),成就内容!AY90,1)-SUM(BH$224:BH250))</f>
        <v>0</v>
      </c>
      <c r="BI251" s="41">
        <f>IF(成就内容!AZ34="","",INDEX($G$4:$G$178*成就内容!AZ$125/SUM(成就内容!$D$125:$BZ$125),成就内容!AZ90,1)-SUM(BI$224:BI250))</f>
        <v>0</v>
      </c>
      <c r="BJ251" s="41">
        <f>IF(成就内容!BA34="","",INDEX($G$4:$G$178*成就内容!BA$125/SUM(成就内容!$D$125:$BZ$125),成就内容!BA90,1)-SUM(BJ$224:BJ250))</f>
        <v>0</v>
      </c>
      <c r="BK251" s="41">
        <f>IF(成就内容!BB34="","",INDEX($G$4:$G$178*成就内容!BB$125/SUM(成就内容!$D$125:$BZ$125),成就内容!BB90,1)-SUM(BK$224:BK250))</f>
        <v>32820512.820512772</v>
      </c>
      <c r="BL251" s="41">
        <f>IF(成就内容!BC34="","",INDEX($G$4:$G$178*成就内容!BC$125/SUM(成就内容!$D$125:$BZ$125),成就内容!BC90,1)-SUM(BL$224:BL250))</f>
        <v>0</v>
      </c>
      <c r="BM251" s="41">
        <f>IF(成就内容!BD34="","",INDEX($G$4:$G$178*成就内容!BD$125/SUM(成就内容!$D$125:$BZ$125),成就内容!BD90,1)-SUM(BM$224:BM250))</f>
        <v>0</v>
      </c>
      <c r="BN251" s="41">
        <f>IF(成就内容!BE34="","",INDEX($G$4:$G$178*成就内容!BE$125/SUM(成就内容!$D$125:$BZ$125),成就内容!BE90,1)-SUM(BN$224:BN250))</f>
        <v>0</v>
      </c>
      <c r="BO251" s="41">
        <f>IF(成就内容!BF34="","",INDEX($G$4:$G$178*成就内容!BF$125/SUM(成就内容!$D$125:$BZ$125),成就内容!BF90,1)-SUM(BO$224:BO250))</f>
        <v>0</v>
      </c>
      <c r="BP251" s="41">
        <f>IF(成就内容!BG34="","",INDEX($G$4:$G$178*成就内容!BG$125/SUM(成就内容!$D$125:$BZ$125),成就内容!BG90,1)-SUM(BP$224:BP250))</f>
        <v>0</v>
      </c>
      <c r="BQ251" s="41">
        <f>IF(成就内容!BH34="","",INDEX($G$4:$G$178*成就内容!BH$125/SUM(成就内容!$D$125:$BZ$125),成就内容!BH90,1)-SUM(BQ$224:BQ250))</f>
        <v>32820512.820512772</v>
      </c>
      <c r="BR251" s="41" t="str">
        <f>IF(成就内容!BI34="","",INDEX($G$4:$G$178*成就内容!BI$125/SUM(成就内容!$D$125:$BZ$125),成就内容!BI90,1)-SUM(BR$224:BR250))</f>
        <v/>
      </c>
      <c r="BS251" s="41">
        <f>IF(成就内容!BJ34="","",INDEX($G$4:$G$178*成就内容!BJ$125/SUM(成就内容!$D$125:$BZ$125),成就内容!BJ90,1)-SUM(BS$224:BS250))</f>
        <v>2246153.8461538497</v>
      </c>
      <c r="BT251" s="41">
        <f>IF(成就内容!BK34="","",INDEX($G$4:$G$178*成就内容!BK$125/SUM(成就内容!$D$125:$BZ$125),成就内容!BK90,1)-SUM(BT$224:BT250))</f>
        <v>0</v>
      </c>
      <c r="BU251" s="41">
        <f>IF(成就内容!BL34="","",INDEX($G$4:$G$178*成就内容!BL$125/SUM(成就内容!$D$125:$BZ$125),成就内容!BL90,1)-SUM(BU$224:BU250))</f>
        <v>0</v>
      </c>
      <c r="BV251" s="41">
        <f>IF(成就内容!BM34="","",INDEX($G$4:$G$178*成就内容!BM$125/SUM(成就内容!$D$125:$BZ$125),成就内容!BM90,1)-SUM(BV$224:BV250))</f>
        <v>6902564.1025641076</v>
      </c>
      <c r="BW251" s="41" t="str">
        <f>IF(成就内容!BN34="","",INDEX($G$4:$G$178*成就内容!BN$125/SUM(成就内容!$D$125:$BZ$125),成就内容!BN90,1)-SUM(BW$224:BW250))</f>
        <v/>
      </c>
      <c r="BX251" s="41">
        <f>IF(成就内容!BO34="","",INDEX($G$4:$G$178*成就内容!BO$125/SUM(成就内容!$D$125:$BZ$125),成就内容!BO90,1)-SUM(BX$224:BX250))</f>
        <v>0</v>
      </c>
      <c r="BY251" s="41">
        <f>IF(成就内容!BP34="","",INDEX($G$4:$G$178*成就内容!BP$125/SUM(成就内容!$D$125:$BZ$125),成就内容!BP90,1)-SUM(BY$224:BY250))</f>
        <v>0</v>
      </c>
      <c r="BZ251" s="41">
        <f>IF(成就内容!BQ34="","",INDEX($G$4:$G$178*成就内容!BQ$125/SUM(成就内容!$D$125:$BZ$125),成就内容!BQ90,1)-SUM(BZ$224:BZ250))</f>
        <v>0</v>
      </c>
      <c r="CA251" s="41" t="str">
        <f>IF(成就内容!BR34="","",INDEX($G$4:$G$178*成就内容!BR$125/SUM(成就内容!$D$125:$BZ$125),成就内容!BR90,1)-SUM(CA$224:CA250))</f>
        <v/>
      </c>
      <c r="CB251" s="41" t="str">
        <f>IF(成就内容!BS34="","",INDEX($G$4:$G$178*成就内容!BS$125/SUM(成就内容!$D$125:$BZ$125),成就内容!BS90,1)-SUM(CB$224:CB250))</f>
        <v/>
      </c>
      <c r="CC251" s="41">
        <f>IF(成就内容!BT34="","",INDEX($G$4:$G$178*成就内容!BT$125/SUM(成就内容!$D$125:$BZ$125),成就内容!BT90,1)-SUM(CC$224:CC250))</f>
        <v>0</v>
      </c>
      <c r="CD251" s="41">
        <f>IF(成就内容!BU34="","",INDEX($G$4:$G$178*成就内容!BU$125/SUM(成就内容!$D$125:$BZ$125),成就内容!BU90,1)-SUM(CD$224:CD250))</f>
        <v>0</v>
      </c>
      <c r="CE251" s="41" t="str">
        <f>IF(成就内容!BV34="","",INDEX($G$4:$G$178*成就内容!BV$125/SUM(成就内容!$D$125:$BZ$125),成就内容!BV90,1)-SUM(CE$224:CE250))</f>
        <v/>
      </c>
      <c r="CF251" s="41">
        <f>IF(成就内容!BW34="","",INDEX($G$4:$G$178*成就内容!BW$125/SUM(成就内容!$D$125:$BZ$125),成就内容!BW90,1)-SUM(CF$224:CF250))</f>
        <v>0</v>
      </c>
      <c r="CG251" s="41">
        <f>IF(成就内容!BX34="","",INDEX($G$4:$G$178*成就内容!BX$125/SUM(成就内容!$D$125:$BZ$125),成就内容!BX90,1)-SUM(CG$224:CG250))</f>
        <v>20000000.000000015</v>
      </c>
      <c r="CH251" s="41">
        <f>IF(成就内容!BY34="","",INDEX($G$4:$G$178*成就内容!BY$125/SUM(成就内容!$D$125:$BZ$125),成就内容!BY90,1)-SUM(CH$224:CH250))</f>
        <v>0</v>
      </c>
      <c r="CI251" s="41">
        <f>IF(成就内容!BZ34="","",INDEX($G$4:$G$178*成就内容!BZ$125/SUM(成就内容!$D$125:$BZ$125),成就内容!BZ90,1)-SUM(CI$224:CI250))</f>
        <v>0</v>
      </c>
      <c r="CK251" s="19"/>
      <c r="CM251" s="43">
        <v>28</v>
      </c>
      <c r="CN251" s="41">
        <f>IF(M251="","",IF(成就内容!D$125&lt;&gt;"",MAX(ROUNDUP(SMALL(M$224:M$273,$L251)/10000,0)*10000,0),0))</f>
        <v>0</v>
      </c>
      <c r="CO251" s="41" t="str">
        <f>IF(N251="","",IF(成就内容!E$125&lt;&gt;"",MAX(ROUNDUP(SMALL(N$224:N$273,$L251)/10000,0)*10000,0),0))</f>
        <v/>
      </c>
      <c r="CP251" s="41" t="str">
        <f>IF(O251="","",IF(成就内容!F$125&lt;&gt;"",MAX(ROUNDUP(SMALL(O$224:O$273,$L251)/10000,0)*10000,0),0))</f>
        <v/>
      </c>
      <c r="CQ251" s="41" t="str">
        <f>IF(P251="","",IF(成就内容!G$125&lt;&gt;"",MAX(ROUNDUP(SMALL(P$224:P$273,$L251)/10000,0)*10000,0),0))</f>
        <v/>
      </c>
      <c r="CR251" s="41">
        <f>IF(Q251="","",IF(成就内容!H$125&lt;&gt;"",MAX(ROUNDUP(SMALL(Q$224:Q$273,$L251)/10000,0)*10000,0),0))</f>
        <v>0</v>
      </c>
      <c r="CS251" s="41">
        <f>IF(R251="","",IF(成就内容!I$125&lt;&gt;"",MAX(ROUNDUP(SMALL(R$224:R$273,$L251)/10000,0)*10000,0),0))</f>
        <v>0</v>
      </c>
      <c r="CT251" s="41">
        <f>IF(S251="","",IF(成就内容!J$125&lt;&gt;"",MAX(ROUNDUP(SMALL(S$224:S$273,$L251)/10000,0)*10000,0),0))</f>
        <v>0</v>
      </c>
      <c r="CU251" s="41">
        <f>IF(T251="","",IF(成就内容!K$125&lt;&gt;"",MAX(ROUNDUP(SMALL(T$224:T$273,$L251)/10000,0)*10000,0),0))</f>
        <v>0</v>
      </c>
      <c r="CV251" s="41">
        <f>IF(U251="","",IF(成就内容!L$125&lt;&gt;"",MAX(ROUNDUP(SMALL(U$224:U$273,$L251)/10000,0)*10000,0),0))</f>
        <v>0</v>
      </c>
      <c r="CW251" s="41">
        <f>IF(V251="","",IF(成就内容!M$125&lt;&gt;"",MAX(ROUNDUP(SMALL(V$224:V$273,$L251)/10000,0)*10000,0),0))</f>
        <v>0</v>
      </c>
      <c r="CX251" s="41">
        <f>IF(W251="","",IF(成就内容!N$125&lt;&gt;"",MAX(ROUNDUP(SMALL(W$224:W$273,$L251)/10000,0)*10000,0),0))</f>
        <v>32830000</v>
      </c>
      <c r="CY251" s="41">
        <f>IF(X251="","",IF(成就内容!O$125&lt;&gt;"",MAX(ROUNDUP(SMALL(X$224:X$273,$L251)/10000,0)*10000,0),0))</f>
        <v>0</v>
      </c>
      <c r="CZ251" s="41" t="str">
        <f>IF(Y251="","",IF(成就内容!P$125&lt;&gt;"",MAX(ROUNDUP(SMALL(Y$224:Y$273,$L251)/10000,0)*10000,0),0))</f>
        <v/>
      </c>
      <c r="DA251" s="41">
        <f>IF(Z251="","",IF(成就内容!Q$125&lt;&gt;"",MAX(ROUNDUP(SMALL(Z$224:Z$273,$L251)/10000,0)*10000,0),0))</f>
        <v>0</v>
      </c>
      <c r="DB251" s="41">
        <f>IF(AA251="","",IF(成就内容!R$125&lt;&gt;"",MAX(ROUNDUP(SMALL(AA$224:AA$273,$L251)/10000,0)*10000,0),0))</f>
        <v>0</v>
      </c>
      <c r="DC251" s="41">
        <f>IF(AB251="","",IF(成就内容!S$125&lt;&gt;"",MAX(ROUNDUP(SMALL(AB$224:AB$273,$L251)/10000,0)*10000,0),0))</f>
        <v>0</v>
      </c>
      <c r="DD251" s="41">
        <f>IF(AC251="","",IF(成就内容!T$125&lt;&gt;"",MAX(ROUNDUP(SMALL(AC$224:AC$273,$L251)/10000,0)*10000,0),0))</f>
        <v>0</v>
      </c>
      <c r="DE251" s="41">
        <f>IF(AD251="","",IF(成就内容!U$125&lt;&gt;"",MAX(ROUNDUP(SMALL(AD$224:AD$273,$L251)/10000,0)*10000,0),0))</f>
        <v>0</v>
      </c>
      <c r="DF251" s="41">
        <f>IF(AE251="","",IF(成就内容!V$125&lt;&gt;"",MAX(ROUNDUP(SMALL(AE$224:AE$273,$L251)/10000,0)*10000,0),0))</f>
        <v>0</v>
      </c>
      <c r="DG251" s="41">
        <f>IF(AF251="","",IF(成就内容!W$125&lt;&gt;"",MAX(ROUNDUP(SMALL(AF$224:AF$273,$L251)/10000,0)*10000,0),0))</f>
        <v>32830000</v>
      </c>
      <c r="DH251" s="41">
        <f>IF(AG251="","",IF(成就内容!X$125&lt;&gt;"",MAX(ROUNDUP(SMALL(AG$224:AG$273,$L251)/10000,0)*10000,0),0))</f>
        <v>0</v>
      </c>
      <c r="DI251" s="41" t="str">
        <f>IF(AH251="","",IF(成就内容!Y$125&lt;&gt;"",MAX(ROUNDUP(SMALL(AH$224:AH$273,$L251)/10000,0)*10000,0),0))</f>
        <v/>
      </c>
      <c r="DJ251" s="41" t="str">
        <f>IF(AI251="","",IF(成就内容!Z$125&lt;&gt;"",MAX(ROUNDUP(SMALL(AI$224:AI$273,$L251)/10000,0)*10000,0),0))</f>
        <v/>
      </c>
      <c r="DK251" s="41" t="str">
        <f>IF(AJ251="","",IF(成就内容!AA$125&lt;&gt;"",MAX(ROUNDUP(SMALL(AJ$224:AJ$273,$L251)/10000,0)*10000,0),0))</f>
        <v/>
      </c>
      <c r="DL251" s="41" t="str">
        <f>IF(AK251="","",IF(成就内容!AB$125&lt;&gt;"",MAX(ROUNDUP(SMALL(AK$224:AK$273,$L251)/10000,0)*10000,0),0))</f>
        <v/>
      </c>
      <c r="DM251" s="41">
        <f>IF(AL251="","",IF(成就内容!AC$125&lt;&gt;"",MAX(ROUNDUP(SMALL(AL$224:AL$273,$L251)/10000,0)*10000,0),0))</f>
        <v>0</v>
      </c>
      <c r="DN251" s="41">
        <f>IF(AM251="","",IF(成就内容!AD$125&lt;&gt;"",MAX(ROUNDUP(SMALL(AM$224:AM$273,$L251)/10000,0)*10000,0),0))</f>
        <v>0</v>
      </c>
      <c r="DO251" s="41">
        <f>IF(AN251="","",IF(成就内容!AE$125&lt;&gt;"",MAX(ROUNDUP(SMALL(AN$224:AN$273,$L251)/10000,0)*10000,0),0))</f>
        <v>0</v>
      </c>
      <c r="DP251" s="41">
        <f>IF(AO251="","",IF(成就内容!AF$125&lt;&gt;"",MAX(ROUNDUP(SMALL(AO$224:AO$273,$L251)/10000,0)*10000,0),0))</f>
        <v>0</v>
      </c>
      <c r="DQ251" s="41">
        <f>IF(AP251="","",IF(成就内容!AG$125&lt;&gt;"",MAX(ROUNDUP(SMALL(AP$224:AP$273,$L251)/10000,0)*10000,0),0))</f>
        <v>0</v>
      </c>
      <c r="DR251" s="41" t="str">
        <f>IF(AQ251="","",IF(成就内容!AH$125&lt;&gt;"",MAX(ROUNDUP(SMALL(AQ$224:AQ$273,$L251)/10000,0)*10000,0),0))</f>
        <v/>
      </c>
      <c r="DS251" s="41">
        <f>IF(AR251="","",IF(成就内容!AI$125&lt;&gt;"",MAX(ROUNDUP(SMALL(AR$224:AR$273,$L251)/10000,0)*10000,0),0))</f>
        <v>0</v>
      </c>
      <c r="DT251" s="41">
        <f>IF(AS251="","",IF(成就内容!AJ$125&lt;&gt;"",MAX(ROUNDUP(SMALL(AS$224:AS$273,$L251)/10000,0)*10000,0),0))</f>
        <v>0</v>
      </c>
      <c r="DU251" s="41" t="str">
        <f>IF(AT251="","",IF(成就内容!AK$125&lt;&gt;"",MAX(ROUNDUP(SMALL(AT$224:AT$273,$L251)/10000,0)*10000,0),0))</f>
        <v/>
      </c>
      <c r="DV251" s="41" t="str">
        <f>IF(AU251="","",IF(成就内容!AL$125&lt;&gt;"",MAX(ROUNDUP(SMALL(AU$224:AU$273,$L251)/10000,0)*10000,0),0))</f>
        <v/>
      </c>
      <c r="DW251" s="41" t="str">
        <f>IF(AV251="","",IF(成就内容!AM$125&lt;&gt;"",MAX(ROUNDUP(SMALL(AV$224:AV$273,$L251)/10000,0)*10000,0),0))</f>
        <v/>
      </c>
      <c r="DX251" s="41" t="str">
        <f>IF(AW251="","",IF(成就内容!AN$125&lt;&gt;"",MAX(ROUNDUP(SMALL(AW$224:AW$273,$L251)/10000,0)*10000,0),0))</f>
        <v/>
      </c>
      <c r="DY251" s="41">
        <f>IF(AX251="","",IF(成就内容!AO$125&lt;&gt;"",MAX(ROUNDUP(SMALL(AX$224:AX$273,$L251)/10000,0)*10000,0),0))</f>
        <v>0</v>
      </c>
      <c r="DZ251" s="41">
        <f>IF(AY251="","",IF(成就内容!AP$125&lt;&gt;"",MAX(ROUNDUP(SMALL(AY$224:AY$273,$L251)/10000,0)*10000,0),0))</f>
        <v>0</v>
      </c>
      <c r="EA251" s="41">
        <f>IF(AZ251="","",IF(成就内容!AQ$125&lt;&gt;"",MAX(ROUNDUP(SMALL(AZ$224:AZ$273,$L251)/10000,0)*10000,0),0))</f>
        <v>0</v>
      </c>
      <c r="EB251" s="41">
        <f>IF(BA251="","",IF(成就内容!AR$125&lt;&gt;"",MAX(ROUNDUP(SMALL(BA$224:BA$273,$L251)/10000,0)*10000,0),0))</f>
        <v>0</v>
      </c>
      <c r="EC251" s="41">
        <f>IF(BB251="","",IF(成就内容!AS$125&lt;&gt;"",MAX(ROUNDUP(SMALL(BB$224:BB$273,$L251)/10000,0)*10000,0),0))</f>
        <v>0</v>
      </c>
      <c r="ED251" s="41">
        <f>IF(BC251="","",IF(成就内容!AT$125&lt;&gt;"",MAX(ROUNDUP(SMALL(BC$224:BC$273,$L251)/10000,0)*10000,0),0))</f>
        <v>0</v>
      </c>
      <c r="EE251" s="41">
        <f>IF(BD251="","",IF(成就内容!AU$125&lt;&gt;"",MAX(ROUNDUP(SMALL(BD$224:BD$273,$L251)/10000,0)*10000,0),0))</f>
        <v>0</v>
      </c>
      <c r="EF251" s="41" t="str">
        <f>IF(BE251="","",IF(成就内容!AV$125&lt;&gt;"",MAX(ROUNDUP(SMALL(BE$224:BE$273,$L251)/10000,0)*10000,0),0))</f>
        <v/>
      </c>
      <c r="EG251" s="41">
        <f>IF(BF251="","",IF(成就内容!AW$125&lt;&gt;"",MAX(ROUNDUP(SMALL(BF$224:BF$273,$L251)/10000,0)*10000,0),0))</f>
        <v>0</v>
      </c>
      <c r="EH251" s="41">
        <f>IF(BG251="","",IF(成就内容!AX$125&lt;&gt;"",MAX(ROUNDUP(SMALL(BG$224:BG$273,$L251)/10000,0)*10000,0),0))</f>
        <v>0</v>
      </c>
      <c r="EI251" s="41">
        <f>IF(BH251="","",IF(成就内容!AY$125&lt;&gt;"",MAX(ROUNDUP(SMALL(BH$224:BH$273,$L251)/10000,0)*10000,0),0))</f>
        <v>0</v>
      </c>
      <c r="EJ251" s="41">
        <f>IF(BI251="","",IF(成就内容!AZ$125&lt;&gt;"",MAX(ROUNDUP(SMALL(BI$224:BI$273,$L251)/10000,0)*10000,0),0))</f>
        <v>0</v>
      </c>
      <c r="EK251" s="41">
        <f>IF(BJ251="","",IF(成就内容!BA$125&lt;&gt;"",MAX(ROUNDUP(SMALL(BJ$224:BJ$273,$L251)/10000,0)*10000,0),0))</f>
        <v>0</v>
      </c>
      <c r="EL251" s="41">
        <f>IF(BK251="","",IF(成就内容!BB$125&lt;&gt;"",MAX(ROUNDUP(SMALL(BK$224:BK$273,$L251)/10000,0)*10000,0),0))</f>
        <v>32830000</v>
      </c>
      <c r="EM251" s="41">
        <f>IF(BL251="","",IF(成就内容!BC$125&lt;&gt;"",MAX(ROUNDUP(SMALL(BL$224:BL$273,$L251)/10000,0)*10000,0),0))</f>
        <v>0</v>
      </c>
      <c r="EN251" s="41">
        <f>IF(BM251="","",IF(成就内容!BD$125&lt;&gt;"",MAX(ROUNDUP(SMALL(BM$224:BM$273,$L251)/10000,0)*10000,0),0))</f>
        <v>0</v>
      </c>
      <c r="EO251" s="41">
        <f>IF(BN251="","",IF(成就内容!BE$125&lt;&gt;"",MAX(ROUNDUP(SMALL(BN$224:BN$273,$L251)/10000,0)*10000,0),0))</f>
        <v>0</v>
      </c>
      <c r="EP251" s="41">
        <f>IF(BO251="","",IF(成就内容!BF$125&lt;&gt;"",MAX(ROUNDUP(SMALL(BO$224:BO$273,$L251)/10000,0)*10000,0),0))</f>
        <v>0</v>
      </c>
      <c r="EQ251" s="41">
        <f>IF(BP251="","",IF(成就内容!BG$125&lt;&gt;"",MAX(ROUNDUP(SMALL(BP$224:BP$273,$L251)/10000,0)*10000,0),0))</f>
        <v>0</v>
      </c>
      <c r="ER251" s="41">
        <f>IF(BQ251="","",IF(成就内容!BH$125&lt;&gt;"",MAX(ROUNDUP(SMALL(BQ$224:BQ$273,$L251)/10000,0)*10000,0),0))</f>
        <v>32830000</v>
      </c>
      <c r="ES251" s="41" t="str">
        <f>IF(BR251="","",IF(成就内容!BI$125&lt;&gt;"",MAX(ROUNDUP(SMALL(BR$224:BR$273,$L251)/10000,0)*10000,0),0))</f>
        <v/>
      </c>
      <c r="ET251" s="41">
        <f>IF(BS251="","",IF(成就内容!BJ$125&lt;&gt;"",MAX(ROUNDUP(SMALL(BS$224:BS$273,$L251)/10000,0)*10000,0),0))</f>
        <v>3000000</v>
      </c>
      <c r="EU251" s="41">
        <f>IF(BT251="","",IF(成就内容!BK$125&lt;&gt;"",MAX(ROUNDUP(SMALL(BT$224:BT$273,$L251)/10000,0)*10000,0),0))</f>
        <v>0</v>
      </c>
      <c r="EV251" s="41">
        <f>IF(BU251="","",IF(成就内容!BL$125&lt;&gt;"",MAX(ROUNDUP(SMALL(BU$224:BU$273,$L251)/10000,0)*10000,0),0))</f>
        <v>0</v>
      </c>
      <c r="EW251" s="41">
        <f>IF(BV251="","",IF(成就内容!BM$125&lt;&gt;"",MAX(ROUNDUP(SMALL(BV$224:BV$273,$L251)/10000,0)*10000,0),0))</f>
        <v>6910000</v>
      </c>
      <c r="EX251" s="41" t="str">
        <f>IF(BW251="","",IF(成就内容!BN$125&lt;&gt;"",MAX(ROUNDUP(SMALL(BW$224:BW$273,$L251)/10000,0)*10000,0),0))</f>
        <v/>
      </c>
      <c r="EY251" s="41">
        <f>IF(BX251="","",IF(成就内容!BO$125&lt;&gt;"",MAX(ROUNDUP(SMALL(BX$224:BX$273,$L251)/10000,0)*10000,0),0))</f>
        <v>0</v>
      </c>
      <c r="EZ251" s="41">
        <f>IF(BY251="","",IF(成就内容!BP$125&lt;&gt;"",MAX(ROUNDUP(SMALL(BY$224:BY$273,$L251)/10000,0)*10000,0),0))</f>
        <v>0</v>
      </c>
      <c r="FA251" s="41">
        <f>IF(BZ251="","",IF(成就内容!BQ$125&lt;&gt;"",MAX(ROUNDUP(SMALL(BZ$224:BZ$273,$L251)/10000,0)*10000,0),0))</f>
        <v>0</v>
      </c>
      <c r="FB251" s="41" t="str">
        <f>IF(CA251="","",IF(成就内容!BR$125&lt;&gt;"",MAX(ROUNDUP(SMALL(CA$224:CA$273,$L251)/10000,0)*10000,0),0))</f>
        <v/>
      </c>
      <c r="FC251" s="41" t="str">
        <f>IF(CB251="","",IF(成就内容!BS$125&lt;&gt;"",MAX(ROUNDUP(SMALL(CB$224:CB$273,$L251)/10000,0)*10000,0),0))</f>
        <v/>
      </c>
      <c r="FD251" s="41">
        <f>IF(CC251="","",IF(成就内容!BT$125&lt;&gt;"",MAX(ROUNDUP(SMALL(CC$224:CC$273,$L251)/10000,0)*10000,0),0))</f>
        <v>0</v>
      </c>
      <c r="FE251" s="41">
        <f>IF(CD251="","",IF(成就内容!BU$125&lt;&gt;"",MAX(ROUNDUP(SMALL(CD$224:CD$273,$L251)/10000,0)*10000,0),0))</f>
        <v>0</v>
      </c>
      <c r="FF251" s="41" t="str">
        <f>IF(CE251="","",IF(成就内容!BV$125&lt;&gt;"",MAX(ROUNDUP(SMALL(CE$224:CE$273,$L251)/10000,0)*10000,0),0))</f>
        <v/>
      </c>
      <c r="FG251" s="41">
        <f>IF(CF251="","",IF(成就内容!BW$125&lt;&gt;"",MAX(ROUNDUP(SMALL(CF$224:CF$273,$L251)/10000,0)*10000,0),0))</f>
        <v>0</v>
      </c>
      <c r="FH251" s="41">
        <f>IF(CG251="","",IF(成就内容!BX$125&lt;&gt;"",MAX(ROUNDUP(SMALL(CG$224:CG$273,$L251)/10000,0)*10000,0),0))</f>
        <v>20000000</v>
      </c>
      <c r="FI251" s="41">
        <f>IF(CH251="","",IF(成就内容!BY$125&lt;&gt;"",MAX(ROUNDUP(SMALL(CH$224:CH$273,$L251)/10000,0)*10000,0),0))</f>
        <v>0</v>
      </c>
      <c r="FJ251" s="41">
        <f>IF(CI251="","",IF(成就内容!BZ$125&lt;&gt;"",MAX(ROUNDUP(SMALL(CI$224:CI$273,$L251)/10000,0)*10000,0),0))</f>
        <v>0</v>
      </c>
    </row>
    <row r="252" spans="10:166" s="96" customFormat="1" x14ac:dyDescent="0.15">
      <c r="J252" s="19"/>
      <c r="L252" s="43">
        <v>29</v>
      </c>
      <c r="M252" s="41">
        <f>IF(成就内容!D35="","",INDEX($G$4:$G$178*成就内容!D$125/SUM(成就内容!$D$125:$BZ$125),成就内容!D91,1)-SUM(M$224:M251))</f>
        <v>0</v>
      </c>
      <c r="N252" s="41" t="str">
        <f>IF(成就内容!E35="","",INDEX($G$4:$G$178*成就内容!E$125/SUM(成就内容!$D$125:$BZ$125),成就内容!E91,1)-SUM(N$224:N251))</f>
        <v/>
      </c>
      <c r="O252" s="41" t="str">
        <f>IF(成就内容!F35="","",INDEX($G$4:$G$178*成就内容!F$125/SUM(成就内容!$D$125:$BZ$125),成就内容!F91,1)-SUM(O$224:O251))</f>
        <v/>
      </c>
      <c r="P252" s="41" t="str">
        <f>IF(成就内容!G35="","",INDEX($G$4:$G$178*成就内容!G$125/SUM(成就内容!$D$125:$BZ$125),成就内容!G91,1)-SUM(P$224:P251))</f>
        <v/>
      </c>
      <c r="Q252" s="41">
        <f>IF(成就内容!H35="","",INDEX($G$4:$G$178*成就内容!H$125/SUM(成就内容!$D$125:$BZ$125),成就内容!H91,1)-SUM(Q$224:Q251))</f>
        <v>0</v>
      </c>
      <c r="R252" s="41">
        <f>IF(成就内容!I35="","",INDEX($G$4:$G$178*成就内容!I$125/SUM(成就内容!$D$125:$BZ$125),成就内容!I91,1)-SUM(R$224:R251))</f>
        <v>0</v>
      </c>
      <c r="S252" s="41">
        <f>IF(成就内容!J35="","",INDEX($G$4:$G$178*成就内容!J$125/SUM(成就内容!$D$125:$BZ$125),成就内容!J91,1)-SUM(S$224:S251))</f>
        <v>0</v>
      </c>
      <c r="T252" s="41">
        <f>IF(成就内容!K35="","",INDEX($G$4:$G$178*成就内容!K$125/SUM(成就内容!$D$125:$BZ$125),成就内容!K91,1)-SUM(T$224:T251))</f>
        <v>0</v>
      </c>
      <c r="U252" s="41">
        <f>IF(成就内容!L35="","",INDEX($G$4:$G$178*成就内容!L$125/SUM(成就内容!$D$125:$BZ$125),成就内容!L91,1)-SUM(U$224:U251))</f>
        <v>0</v>
      </c>
      <c r="V252" s="41">
        <f>IF(成就内容!M35="","",INDEX($G$4:$G$178*成就内容!M$125/SUM(成就内容!$D$125:$BZ$125),成就内容!M91,1)-SUM(V$224:V251))</f>
        <v>0</v>
      </c>
      <c r="W252" s="41" t="str">
        <f>IF(成就内容!N35="","",INDEX($G$4:$G$178*成就内容!N$125/SUM(成就内容!$D$125:$BZ$125),成就内容!N91,1)-SUM(W$224:W251))</f>
        <v/>
      </c>
      <c r="X252" s="41">
        <f>IF(成就内容!O35="","",INDEX($G$4:$G$178*成就内容!O$125/SUM(成就内容!$D$125:$BZ$125),成就内容!O91,1)-SUM(X$224:X251))</f>
        <v>0</v>
      </c>
      <c r="Y252" s="41" t="str">
        <f>IF(成就内容!P35="","",INDEX($G$4:$G$178*成就内容!P$125/SUM(成就内容!$D$125:$BZ$125),成就内容!P91,1)-SUM(Y$224:Y251))</f>
        <v/>
      </c>
      <c r="Z252" s="41">
        <f>IF(成就内容!Q35="","",INDEX($G$4:$G$178*成就内容!Q$125/SUM(成就内容!$D$125:$BZ$125),成就内容!Q91,1)-SUM(Z$224:Z251))</f>
        <v>0</v>
      </c>
      <c r="AA252" s="41">
        <f>IF(成就内容!R35="","",INDEX($G$4:$G$178*成就内容!R$125/SUM(成就内容!$D$125:$BZ$125),成就内容!R91,1)-SUM(AA$224:AA251))</f>
        <v>0</v>
      </c>
      <c r="AB252" s="41">
        <f>IF(成就内容!S35="","",INDEX($G$4:$G$178*成就内容!S$125/SUM(成就内容!$D$125:$BZ$125),成就内容!S91,1)-SUM(AB$224:AB251))</f>
        <v>0</v>
      </c>
      <c r="AC252" s="41">
        <f>IF(成就内容!T35="","",INDEX($G$4:$G$178*成就内容!T$125/SUM(成就内容!$D$125:$BZ$125),成就内容!T91,1)-SUM(AC$224:AC251))</f>
        <v>0</v>
      </c>
      <c r="AD252" s="41">
        <f>IF(成就内容!U35="","",INDEX($G$4:$G$178*成就内容!U$125/SUM(成就内容!$D$125:$BZ$125),成就内容!U91,1)-SUM(AD$224:AD251))</f>
        <v>0</v>
      </c>
      <c r="AE252" s="41">
        <f>IF(成就内容!V35="","",INDEX($G$4:$G$178*成就内容!V$125/SUM(成就内容!$D$125:$BZ$125),成就内容!V91,1)-SUM(AE$224:AE251))</f>
        <v>0</v>
      </c>
      <c r="AF252" s="41" t="str">
        <f>IF(成就内容!W35="","",INDEX($G$4:$G$178*成就内容!W$125/SUM(成就内容!$D$125:$BZ$125),成就内容!W91,1)-SUM(AF$224:AF251))</f>
        <v/>
      </c>
      <c r="AG252" s="41">
        <f>IF(成就内容!X35="","",INDEX($G$4:$G$178*成就内容!X$125/SUM(成就内容!$D$125:$BZ$125),成就内容!X91,1)-SUM(AG$224:AG251))</f>
        <v>0</v>
      </c>
      <c r="AH252" s="41" t="str">
        <f>IF(成就内容!Y35="","",INDEX($G$4:$G$178*成就内容!Y$125/SUM(成就内容!$D$125:$BZ$125),成就内容!Y91,1)-SUM(AH$224:AH251))</f>
        <v/>
      </c>
      <c r="AI252" s="41" t="str">
        <f>IF(成就内容!Z35="","",INDEX($G$4:$G$178*成就内容!Z$125/SUM(成就内容!$D$125:$BZ$125),成就内容!Z91,1)-SUM(AI$224:AI251))</f>
        <v/>
      </c>
      <c r="AJ252" s="41" t="str">
        <f>IF(成就内容!AA35="","",INDEX($G$4:$G$178*成就内容!AA$125/SUM(成就内容!$D$125:$BZ$125),成就内容!AA91,1)-SUM(AJ$224:AJ251))</f>
        <v/>
      </c>
      <c r="AK252" s="41" t="str">
        <f>IF(成就内容!AB35="","",INDEX($G$4:$G$178*成就内容!AB$125/SUM(成就内容!$D$125:$BZ$125),成就内容!AB91,1)-SUM(AK$224:AK251))</f>
        <v/>
      </c>
      <c r="AL252" s="41">
        <f>IF(成就内容!AC35="","",INDEX($G$4:$G$178*成就内容!AC$125/SUM(成就内容!$D$125:$BZ$125),成就内容!AC91,1)-SUM(AL$224:AL251))</f>
        <v>0</v>
      </c>
      <c r="AM252" s="41">
        <f>IF(成就内容!AD35="","",INDEX($G$4:$G$178*成就内容!AD$125/SUM(成就内容!$D$125:$BZ$125),成就内容!AD91,1)-SUM(AM$224:AM251))</f>
        <v>0</v>
      </c>
      <c r="AN252" s="41">
        <f>IF(成就内容!AE35="","",INDEX($G$4:$G$178*成就内容!AE$125/SUM(成就内容!$D$125:$BZ$125),成就内容!AE91,1)-SUM(AN$224:AN251))</f>
        <v>0</v>
      </c>
      <c r="AO252" s="41">
        <f>IF(成就内容!AF35="","",INDEX($G$4:$G$178*成就内容!AF$125/SUM(成就内容!$D$125:$BZ$125),成就内容!AF91,1)-SUM(AO$224:AO251))</f>
        <v>0</v>
      </c>
      <c r="AP252" s="41">
        <f>IF(成就内容!AG35="","",INDEX($G$4:$G$178*成就内容!AG$125/SUM(成就内容!$D$125:$BZ$125),成就内容!AG91,1)-SUM(AP$224:AP251))</f>
        <v>0</v>
      </c>
      <c r="AQ252" s="41" t="str">
        <f>IF(成就内容!AH35="","",INDEX($G$4:$G$178*成就内容!AH$125/SUM(成就内容!$D$125:$BZ$125),成就内容!AH91,1)-SUM(AQ$224:AQ251))</f>
        <v/>
      </c>
      <c r="AR252" s="41">
        <f>IF(成就内容!AI35="","",INDEX($G$4:$G$178*成就内容!AI$125/SUM(成就内容!$D$125:$BZ$125),成就内容!AI91,1)-SUM(AR$224:AR251))</f>
        <v>0</v>
      </c>
      <c r="AS252" s="41">
        <f>IF(成就内容!AJ35="","",INDEX($G$4:$G$178*成就内容!AJ$125/SUM(成就内容!$D$125:$BZ$125),成就内容!AJ91,1)-SUM(AS$224:AS251))</f>
        <v>0</v>
      </c>
      <c r="AT252" s="41" t="str">
        <f>IF(成就内容!AK35="","",INDEX($G$4:$G$178*成就内容!AK$125/SUM(成就内容!$D$125:$BZ$125),成就内容!AK91,1)-SUM(AT$224:AT251))</f>
        <v/>
      </c>
      <c r="AU252" s="41" t="str">
        <f>IF(成就内容!AL35="","",INDEX($G$4:$G$178*成就内容!AL$125/SUM(成就内容!$D$125:$BZ$125),成就内容!AL91,1)-SUM(AU$224:AU251))</f>
        <v/>
      </c>
      <c r="AV252" s="41" t="str">
        <f>IF(成就内容!AM35="","",INDEX($G$4:$G$178*成就内容!AM$125/SUM(成就内容!$D$125:$BZ$125),成就内容!AM91,1)-SUM(AV$224:AV251))</f>
        <v/>
      </c>
      <c r="AW252" s="41" t="str">
        <f>IF(成就内容!AN35="","",INDEX($G$4:$G$178*成就内容!AN$125/SUM(成就内容!$D$125:$BZ$125),成就内容!AN91,1)-SUM(AW$224:AW251))</f>
        <v/>
      </c>
      <c r="AX252" s="41">
        <f>IF(成就内容!AO35="","",INDEX($G$4:$G$178*成就内容!AO$125/SUM(成就内容!$D$125:$BZ$125),成就内容!AO91,1)-SUM(AX$224:AX251))</f>
        <v>0</v>
      </c>
      <c r="AY252" s="41">
        <f>IF(成就内容!AP35="","",INDEX($G$4:$G$178*成就内容!AP$125/SUM(成就内容!$D$125:$BZ$125),成就内容!AP91,1)-SUM(AY$224:AY251))</f>
        <v>0</v>
      </c>
      <c r="AZ252" s="41">
        <f>IF(成就内容!AQ35="","",INDEX($G$4:$G$178*成就内容!AQ$125/SUM(成就内容!$D$125:$BZ$125),成就内容!AQ91,1)-SUM(AZ$224:AZ251))</f>
        <v>0</v>
      </c>
      <c r="BA252" s="41">
        <f>IF(成就内容!AR35="","",INDEX($G$4:$G$178*成就内容!AR$125/SUM(成就内容!$D$125:$BZ$125),成就内容!AR91,1)-SUM(BA$224:BA251))</f>
        <v>0</v>
      </c>
      <c r="BB252" s="41">
        <f>IF(成就内容!AS35="","",INDEX($G$4:$G$178*成就内容!AS$125/SUM(成就内容!$D$125:$BZ$125),成就内容!AS91,1)-SUM(BB$224:BB251))</f>
        <v>0</v>
      </c>
      <c r="BC252" s="41">
        <f>IF(成就内容!AT35="","",INDEX($G$4:$G$178*成就内容!AT$125/SUM(成就内容!$D$125:$BZ$125),成就内容!AT91,1)-SUM(BC$224:BC251))</f>
        <v>0</v>
      </c>
      <c r="BD252" s="41">
        <f>IF(成就内容!AU35="","",INDEX($G$4:$G$178*成就内容!AU$125/SUM(成就内容!$D$125:$BZ$125),成就内容!AU91,1)-SUM(BD$224:BD251))</f>
        <v>0</v>
      </c>
      <c r="BE252" s="41" t="str">
        <f>IF(成就内容!AV35="","",INDEX($G$4:$G$178*成就内容!AV$125/SUM(成就内容!$D$125:$BZ$125),成就内容!AV91,1)-SUM(BE$224:BE251))</f>
        <v/>
      </c>
      <c r="BF252" s="41">
        <f>IF(成就内容!AW35="","",INDEX($G$4:$G$178*成就内容!AW$125/SUM(成就内容!$D$125:$BZ$125),成就内容!AW91,1)-SUM(BF$224:BF251))</f>
        <v>0</v>
      </c>
      <c r="BG252" s="41">
        <f>IF(成就内容!AX35="","",INDEX($G$4:$G$178*成就内容!AX$125/SUM(成就内容!$D$125:$BZ$125),成就内容!AX91,1)-SUM(BG$224:BG251))</f>
        <v>0</v>
      </c>
      <c r="BH252" s="41">
        <f>IF(成就内容!AY35="","",INDEX($G$4:$G$178*成就内容!AY$125/SUM(成就内容!$D$125:$BZ$125),成就内容!AY91,1)-SUM(BH$224:BH251))</f>
        <v>0</v>
      </c>
      <c r="BI252" s="41">
        <f>IF(成就内容!AZ35="","",INDEX($G$4:$G$178*成就内容!AZ$125/SUM(成就内容!$D$125:$BZ$125),成就内容!AZ91,1)-SUM(BI$224:BI251))</f>
        <v>0</v>
      </c>
      <c r="BJ252" s="41">
        <f>IF(成就内容!BA35="","",INDEX($G$4:$G$178*成就内容!BA$125/SUM(成就内容!$D$125:$BZ$125),成就内容!BA91,1)-SUM(BJ$224:BJ251))</f>
        <v>0</v>
      </c>
      <c r="BK252" s="41" t="str">
        <f>IF(成就内容!BB35="","",INDEX($G$4:$G$178*成就内容!BB$125/SUM(成就内容!$D$125:$BZ$125),成就内容!BB91,1)-SUM(BK$224:BK251))</f>
        <v/>
      </c>
      <c r="BL252" s="41">
        <f>IF(成就内容!BC35="","",INDEX($G$4:$G$178*成就内容!BC$125/SUM(成就内容!$D$125:$BZ$125),成就内容!BC91,1)-SUM(BL$224:BL251))</f>
        <v>0</v>
      </c>
      <c r="BM252" s="41">
        <f>IF(成就内容!BD35="","",INDEX($G$4:$G$178*成就内容!BD$125/SUM(成就内容!$D$125:$BZ$125),成就内容!BD91,1)-SUM(BM$224:BM251))</f>
        <v>0</v>
      </c>
      <c r="BN252" s="41">
        <f>IF(成就内容!BE35="","",INDEX($G$4:$G$178*成就内容!BE$125/SUM(成就内容!$D$125:$BZ$125),成就内容!BE91,1)-SUM(BN$224:BN251))</f>
        <v>0</v>
      </c>
      <c r="BO252" s="41">
        <f>IF(成就内容!BF35="","",INDEX($G$4:$G$178*成就内容!BF$125/SUM(成就内容!$D$125:$BZ$125),成就内容!BF91,1)-SUM(BO$224:BO251))</f>
        <v>0</v>
      </c>
      <c r="BP252" s="41">
        <f>IF(成就内容!BG35="","",INDEX($G$4:$G$178*成就内容!BG$125/SUM(成就内容!$D$125:$BZ$125),成就内容!BG91,1)-SUM(BP$224:BP251))</f>
        <v>0</v>
      </c>
      <c r="BQ252" s="41" t="str">
        <f>IF(成就内容!BH35="","",INDEX($G$4:$G$178*成就内容!BH$125/SUM(成就内容!$D$125:$BZ$125),成就内容!BH91,1)-SUM(BQ$224:BQ251))</f>
        <v/>
      </c>
      <c r="BR252" s="41" t="str">
        <f>IF(成就内容!BI35="","",INDEX($G$4:$G$178*成就内容!BI$125/SUM(成就内容!$D$125:$BZ$125),成就内容!BI91,1)-SUM(BR$224:BR251))</f>
        <v/>
      </c>
      <c r="BS252" s="41">
        <f>IF(成就内容!BJ35="","",INDEX($G$4:$G$178*成就内容!BJ$125/SUM(成就内容!$D$125:$BZ$125),成就内容!BJ91,1)-SUM(BS$224:BS251))</f>
        <v>6153846.1538461559</v>
      </c>
      <c r="BT252" s="41">
        <f>IF(成就内容!BK35="","",INDEX($G$4:$G$178*成就内容!BK$125/SUM(成就内容!$D$125:$BZ$125),成就内容!BK91,1)-SUM(BT$224:BT251))</f>
        <v>0</v>
      </c>
      <c r="BU252" s="41">
        <f>IF(成就内容!BL35="","",INDEX($G$4:$G$178*成就内容!BL$125/SUM(成就内容!$D$125:$BZ$125),成就内容!BL91,1)-SUM(BU$224:BU251))</f>
        <v>0</v>
      </c>
      <c r="BV252" s="41">
        <f>IF(成就内容!BM35="","",INDEX($G$4:$G$178*成就内容!BM$125/SUM(成就内容!$D$125:$BZ$125),成就内容!BM91,1)-SUM(BV$224:BV251))</f>
        <v>8205128.2051282115</v>
      </c>
      <c r="BW252" s="41" t="str">
        <f>IF(成就内容!BN35="","",INDEX($G$4:$G$178*成就内容!BN$125/SUM(成就内容!$D$125:$BZ$125),成就内容!BN91,1)-SUM(BW$224:BW251))</f>
        <v/>
      </c>
      <c r="BX252" s="41">
        <f>IF(成就内容!BO35="","",INDEX($G$4:$G$178*成就内容!BO$125/SUM(成就内容!$D$125:$BZ$125),成就内容!BO91,1)-SUM(BX$224:BX251))</f>
        <v>0</v>
      </c>
      <c r="BY252" s="41">
        <f>IF(成就内容!BP35="","",INDEX($G$4:$G$178*成就内容!BP$125/SUM(成就内容!$D$125:$BZ$125),成就内容!BP91,1)-SUM(BY$224:BY251))</f>
        <v>0</v>
      </c>
      <c r="BZ252" s="41">
        <f>IF(成就内容!BQ35="","",INDEX($G$4:$G$178*成就内容!BQ$125/SUM(成就内容!$D$125:$BZ$125),成就内容!BQ91,1)-SUM(BZ$224:BZ251))</f>
        <v>0</v>
      </c>
      <c r="CA252" s="41" t="str">
        <f>IF(成就内容!BR35="","",INDEX($G$4:$G$178*成就内容!BR$125/SUM(成就内容!$D$125:$BZ$125),成就内容!BR91,1)-SUM(CA$224:CA251))</f>
        <v/>
      </c>
      <c r="CB252" s="41" t="str">
        <f>IF(成就内容!BS35="","",INDEX($G$4:$G$178*成就内容!BS$125/SUM(成就内容!$D$125:$BZ$125),成就内容!BS91,1)-SUM(CB$224:CB251))</f>
        <v/>
      </c>
      <c r="CC252" s="41">
        <f>IF(成就内容!BT35="","",INDEX($G$4:$G$178*成就内容!BT$125/SUM(成就内容!$D$125:$BZ$125),成就内容!BT91,1)-SUM(CC$224:CC251))</f>
        <v>0</v>
      </c>
      <c r="CD252" s="41">
        <f>IF(成就内容!BU35="","",INDEX($G$4:$G$178*成就内容!BU$125/SUM(成就内容!$D$125:$BZ$125),成就内容!BU91,1)-SUM(CD$224:CD251))</f>
        <v>0</v>
      </c>
      <c r="CE252" s="41" t="str">
        <f>IF(成就内容!BV35="","",INDEX($G$4:$G$178*成就内容!BV$125/SUM(成就内容!$D$125:$BZ$125),成就内容!BV91,1)-SUM(CE$224:CE251))</f>
        <v/>
      </c>
      <c r="CF252" s="41">
        <f>IF(成就内容!BW35="","",INDEX($G$4:$G$178*成就内容!BW$125/SUM(成就内容!$D$125:$BZ$125),成就内容!BW91,1)-SUM(CF$224:CF251))</f>
        <v>0</v>
      </c>
      <c r="CG252" s="41">
        <f>IF(成就内容!BX35="","",INDEX($G$4:$G$178*成就内容!BX$125/SUM(成就内容!$D$125:$BZ$125),成就内容!BX91,1)-SUM(CG$224:CG251))</f>
        <v>20000000.000000015</v>
      </c>
      <c r="CH252" s="41">
        <f>IF(成就内容!BY35="","",INDEX($G$4:$G$178*成就内容!BY$125/SUM(成就内容!$D$125:$BZ$125),成就内容!BY91,1)-SUM(CH$224:CH251))</f>
        <v>0</v>
      </c>
      <c r="CI252" s="41">
        <f>IF(成就内容!BZ35="","",INDEX($G$4:$G$178*成就内容!BZ$125/SUM(成就内容!$D$125:$BZ$125),成就内容!BZ91,1)-SUM(CI$224:CI251))</f>
        <v>0</v>
      </c>
      <c r="CK252" s="19"/>
      <c r="CM252" s="43">
        <v>29</v>
      </c>
      <c r="CN252" s="41">
        <f>IF(M252="","",IF(成就内容!D$125&lt;&gt;"",MAX(ROUNDUP(SMALL(M$224:M$273,$L252)/10000,0)*10000,0),0))</f>
        <v>0</v>
      </c>
      <c r="CO252" s="41" t="str">
        <f>IF(N252="","",IF(成就内容!E$125&lt;&gt;"",MAX(ROUNDUP(SMALL(N$224:N$273,$L252)/10000,0)*10000,0),0))</f>
        <v/>
      </c>
      <c r="CP252" s="41" t="str">
        <f>IF(O252="","",IF(成就内容!F$125&lt;&gt;"",MAX(ROUNDUP(SMALL(O$224:O$273,$L252)/10000,0)*10000,0),0))</f>
        <v/>
      </c>
      <c r="CQ252" s="41" t="str">
        <f>IF(P252="","",IF(成就内容!G$125&lt;&gt;"",MAX(ROUNDUP(SMALL(P$224:P$273,$L252)/10000,0)*10000,0),0))</f>
        <v/>
      </c>
      <c r="CR252" s="41">
        <f>IF(Q252="","",IF(成就内容!H$125&lt;&gt;"",MAX(ROUNDUP(SMALL(Q$224:Q$273,$L252)/10000,0)*10000,0),0))</f>
        <v>0</v>
      </c>
      <c r="CS252" s="41">
        <f>IF(R252="","",IF(成就内容!I$125&lt;&gt;"",MAX(ROUNDUP(SMALL(R$224:R$273,$L252)/10000,0)*10000,0),0))</f>
        <v>0</v>
      </c>
      <c r="CT252" s="41">
        <f>IF(S252="","",IF(成就内容!J$125&lt;&gt;"",MAX(ROUNDUP(SMALL(S$224:S$273,$L252)/10000,0)*10000,0),0))</f>
        <v>0</v>
      </c>
      <c r="CU252" s="41">
        <f>IF(T252="","",IF(成就内容!K$125&lt;&gt;"",MAX(ROUNDUP(SMALL(T$224:T$273,$L252)/10000,0)*10000,0),0))</f>
        <v>0</v>
      </c>
      <c r="CV252" s="41">
        <f>IF(U252="","",IF(成就内容!L$125&lt;&gt;"",MAX(ROUNDUP(SMALL(U$224:U$273,$L252)/10000,0)*10000,0),0))</f>
        <v>0</v>
      </c>
      <c r="CW252" s="41">
        <f>IF(V252="","",IF(成就内容!M$125&lt;&gt;"",MAX(ROUNDUP(SMALL(V$224:V$273,$L252)/10000,0)*10000,0),0))</f>
        <v>0</v>
      </c>
      <c r="CX252" s="41" t="str">
        <f>IF(W252="","",IF(成就内容!N$125&lt;&gt;"",MAX(ROUNDUP(SMALL(W$224:W$273,$L252)/10000,0)*10000,0),0))</f>
        <v/>
      </c>
      <c r="CY252" s="41">
        <f>IF(X252="","",IF(成就内容!O$125&lt;&gt;"",MAX(ROUNDUP(SMALL(X$224:X$273,$L252)/10000,0)*10000,0),0))</f>
        <v>0</v>
      </c>
      <c r="CZ252" s="41" t="str">
        <f>IF(Y252="","",IF(成就内容!P$125&lt;&gt;"",MAX(ROUNDUP(SMALL(Y$224:Y$273,$L252)/10000,0)*10000,0),0))</f>
        <v/>
      </c>
      <c r="DA252" s="41">
        <f>IF(Z252="","",IF(成就内容!Q$125&lt;&gt;"",MAX(ROUNDUP(SMALL(Z$224:Z$273,$L252)/10000,0)*10000,0),0))</f>
        <v>0</v>
      </c>
      <c r="DB252" s="41">
        <f>IF(AA252="","",IF(成就内容!R$125&lt;&gt;"",MAX(ROUNDUP(SMALL(AA$224:AA$273,$L252)/10000,0)*10000,0),0))</f>
        <v>0</v>
      </c>
      <c r="DC252" s="41">
        <f>IF(AB252="","",IF(成就内容!S$125&lt;&gt;"",MAX(ROUNDUP(SMALL(AB$224:AB$273,$L252)/10000,0)*10000,0),0))</f>
        <v>0</v>
      </c>
      <c r="DD252" s="41">
        <f>IF(AC252="","",IF(成就内容!T$125&lt;&gt;"",MAX(ROUNDUP(SMALL(AC$224:AC$273,$L252)/10000,0)*10000,0),0))</f>
        <v>0</v>
      </c>
      <c r="DE252" s="41">
        <f>IF(AD252="","",IF(成就内容!U$125&lt;&gt;"",MAX(ROUNDUP(SMALL(AD$224:AD$273,$L252)/10000,0)*10000,0),0))</f>
        <v>0</v>
      </c>
      <c r="DF252" s="41">
        <f>IF(AE252="","",IF(成就内容!V$125&lt;&gt;"",MAX(ROUNDUP(SMALL(AE$224:AE$273,$L252)/10000,0)*10000,0),0))</f>
        <v>0</v>
      </c>
      <c r="DG252" s="41" t="str">
        <f>IF(AF252="","",IF(成就内容!W$125&lt;&gt;"",MAX(ROUNDUP(SMALL(AF$224:AF$273,$L252)/10000,0)*10000,0),0))</f>
        <v/>
      </c>
      <c r="DH252" s="41">
        <f>IF(AG252="","",IF(成就内容!X$125&lt;&gt;"",MAX(ROUNDUP(SMALL(AG$224:AG$273,$L252)/10000,0)*10000,0),0))</f>
        <v>0</v>
      </c>
      <c r="DI252" s="41" t="str">
        <f>IF(AH252="","",IF(成就内容!Y$125&lt;&gt;"",MAX(ROUNDUP(SMALL(AH$224:AH$273,$L252)/10000,0)*10000,0),0))</f>
        <v/>
      </c>
      <c r="DJ252" s="41" t="str">
        <f>IF(AI252="","",IF(成就内容!Z$125&lt;&gt;"",MAX(ROUNDUP(SMALL(AI$224:AI$273,$L252)/10000,0)*10000,0),0))</f>
        <v/>
      </c>
      <c r="DK252" s="41" t="str">
        <f>IF(AJ252="","",IF(成就内容!AA$125&lt;&gt;"",MAX(ROUNDUP(SMALL(AJ$224:AJ$273,$L252)/10000,0)*10000,0),0))</f>
        <v/>
      </c>
      <c r="DL252" s="41" t="str">
        <f>IF(AK252="","",IF(成就内容!AB$125&lt;&gt;"",MAX(ROUNDUP(SMALL(AK$224:AK$273,$L252)/10000,0)*10000,0),0))</f>
        <v/>
      </c>
      <c r="DM252" s="41">
        <f>IF(AL252="","",IF(成就内容!AC$125&lt;&gt;"",MAX(ROUNDUP(SMALL(AL$224:AL$273,$L252)/10000,0)*10000,0),0))</f>
        <v>0</v>
      </c>
      <c r="DN252" s="41">
        <f>IF(AM252="","",IF(成就内容!AD$125&lt;&gt;"",MAX(ROUNDUP(SMALL(AM$224:AM$273,$L252)/10000,0)*10000,0),0))</f>
        <v>0</v>
      </c>
      <c r="DO252" s="41">
        <f>IF(AN252="","",IF(成就内容!AE$125&lt;&gt;"",MAX(ROUNDUP(SMALL(AN$224:AN$273,$L252)/10000,0)*10000,0),0))</f>
        <v>0</v>
      </c>
      <c r="DP252" s="41">
        <f>IF(AO252="","",IF(成就内容!AF$125&lt;&gt;"",MAX(ROUNDUP(SMALL(AO$224:AO$273,$L252)/10000,0)*10000,0),0))</f>
        <v>0</v>
      </c>
      <c r="DQ252" s="41">
        <f>IF(AP252="","",IF(成就内容!AG$125&lt;&gt;"",MAX(ROUNDUP(SMALL(AP$224:AP$273,$L252)/10000,0)*10000,0),0))</f>
        <v>0</v>
      </c>
      <c r="DR252" s="41" t="str">
        <f>IF(AQ252="","",IF(成就内容!AH$125&lt;&gt;"",MAX(ROUNDUP(SMALL(AQ$224:AQ$273,$L252)/10000,0)*10000,0),0))</f>
        <v/>
      </c>
      <c r="DS252" s="41">
        <f>IF(AR252="","",IF(成就内容!AI$125&lt;&gt;"",MAX(ROUNDUP(SMALL(AR$224:AR$273,$L252)/10000,0)*10000,0),0))</f>
        <v>0</v>
      </c>
      <c r="DT252" s="41">
        <f>IF(AS252="","",IF(成就内容!AJ$125&lt;&gt;"",MAX(ROUNDUP(SMALL(AS$224:AS$273,$L252)/10000,0)*10000,0),0))</f>
        <v>0</v>
      </c>
      <c r="DU252" s="41" t="str">
        <f>IF(AT252="","",IF(成就内容!AK$125&lt;&gt;"",MAX(ROUNDUP(SMALL(AT$224:AT$273,$L252)/10000,0)*10000,0),0))</f>
        <v/>
      </c>
      <c r="DV252" s="41" t="str">
        <f>IF(AU252="","",IF(成就内容!AL$125&lt;&gt;"",MAX(ROUNDUP(SMALL(AU$224:AU$273,$L252)/10000,0)*10000,0),0))</f>
        <v/>
      </c>
      <c r="DW252" s="41" t="str">
        <f>IF(AV252="","",IF(成就内容!AM$125&lt;&gt;"",MAX(ROUNDUP(SMALL(AV$224:AV$273,$L252)/10000,0)*10000,0),0))</f>
        <v/>
      </c>
      <c r="DX252" s="41" t="str">
        <f>IF(AW252="","",IF(成就内容!AN$125&lt;&gt;"",MAX(ROUNDUP(SMALL(AW$224:AW$273,$L252)/10000,0)*10000,0),0))</f>
        <v/>
      </c>
      <c r="DY252" s="41">
        <f>IF(AX252="","",IF(成就内容!AO$125&lt;&gt;"",MAX(ROUNDUP(SMALL(AX$224:AX$273,$L252)/10000,0)*10000,0),0))</f>
        <v>0</v>
      </c>
      <c r="DZ252" s="41">
        <f>IF(AY252="","",IF(成就内容!AP$125&lt;&gt;"",MAX(ROUNDUP(SMALL(AY$224:AY$273,$L252)/10000,0)*10000,0),0))</f>
        <v>0</v>
      </c>
      <c r="EA252" s="41">
        <f>IF(AZ252="","",IF(成就内容!AQ$125&lt;&gt;"",MAX(ROUNDUP(SMALL(AZ$224:AZ$273,$L252)/10000,0)*10000,0),0))</f>
        <v>0</v>
      </c>
      <c r="EB252" s="41">
        <f>IF(BA252="","",IF(成就内容!AR$125&lt;&gt;"",MAX(ROUNDUP(SMALL(BA$224:BA$273,$L252)/10000,0)*10000,0),0))</f>
        <v>0</v>
      </c>
      <c r="EC252" s="41">
        <f>IF(BB252="","",IF(成就内容!AS$125&lt;&gt;"",MAX(ROUNDUP(SMALL(BB$224:BB$273,$L252)/10000,0)*10000,0),0))</f>
        <v>0</v>
      </c>
      <c r="ED252" s="41">
        <f>IF(BC252="","",IF(成就内容!AT$125&lt;&gt;"",MAX(ROUNDUP(SMALL(BC$224:BC$273,$L252)/10000,0)*10000,0),0))</f>
        <v>0</v>
      </c>
      <c r="EE252" s="41">
        <f>IF(BD252="","",IF(成就内容!AU$125&lt;&gt;"",MAX(ROUNDUP(SMALL(BD$224:BD$273,$L252)/10000,0)*10000,0),0))</f>
        <v>0</v>
      </c>
      <c r="EF252" s="41" t="str">
        <f>IF(BE252="","",IF(成就内容!AV$125&lt;&gt;"",MAX(ROUNDUP(SMALL(BE$224:BE$273,$L252)/10000,0)*10000,0),0))</f>
        <v/>
      </c>
      <c r="EG252" s="41">
        <f>IF(BF252="","",IF(成就内容!AW$125&lt;&gt;"",MAX(ROUNDUP(SMALL(BF$224:BF$273,$L252)/10000,0)*10000,0),0))</f>
        <v>0</v>
      </c>
      <c r="EH252" s="41">
        <f>IF(BG252="","",IF(成就内容!AX$125&lt;&gt;"",MAX(ROUNDUP(SMALL(BG$224:BG$273,$L252)/10000,0)*10000,0),0))</f>
        <v>0</v>
      </c>
      <c r="EI252" s="41">
        <f>IF(BH252="","",IF(成就内容!AY$125&lt;&gt;"",MAX(ROUNDUP(SMALL(BH$224:BH$273,$L252)/10000,0)*10000,0),0))</f>
        <v>0</v>
      </c>
      <c r="EJ252" s="41">
        <f>IF(BI252="","",IF(成就内容!AZ$125&lt;&gt;"",MAX(ROUNDUP(SMALL(BI$224:BI$273,$L252)/10000,0)*10000,0),0))</f>
        <v>0</v>
      </c>
      <c r="EK252" s="41">
        <f>IF(BJ252="","",IF(成就内容!BA$125&lt;&gt;"",MAX(ROUNDUP(SMALL(BJ$224:BJ$273,$L252)/10000,0)*10000,0),0))</f>
        <v>0</v>
      </c>
      <c r="EL252" s="41" t="str">
        <f>IF(BK252="","",IF(成就内容!BB$125&lt;&gt;"",MAX(ROUNDUP(SMALL(BK$224:BK$273,$L252)/10000,0)*10000,0),0))</f>
        <v/>
      </c>
      <c r="EM252" s="41">
        <f>IF(BL252="","",IF(成就内容!BC$125&lt;&gt;"",MAX(ROUNDUP(SMALL(BL$224:BL$273,$L252)/10000,0)*10000,0),0))</f>
        <v>0</v>
      </c>
      <c r="EN252" s="41">
        <f>IF(BM252="","",IF(成就内容!BD$125&lt;&gt;"",MAX(ROUNDUP(SMALL(BM$224:BM$273,$L252)/10000,0)*10000,0),0))</f>
        <v>0</v>
      </c>
      <c r="EO252" s="41">
        <f>IF(BN252="","",IF(成就内容!BE$125&lt;&gt;"",MAX(ROUNDUP(SMALL(BN$224:BN$273,$L252)/10000,0)*10000,0),0))</f>
        <v>0</v>
      </c>
      <c r="EP252" s="41">
        <f>IF(BO252="","",IF(成就内容!BF$125&lt;&gt;"",MAX(ROUNDUP(SMALL(BO$224:BO$273,$L252)/10000,0)*10000,0),0))</f>
        <v>0</v>
      </c>
      <c r="EQ252" s="41">
        <f>IF(BP252="","",IF(成就内容!BG$125&lt;&gt;"",MAX(ROUNDUP(SMALL(BP$224:BP$273,$L252)/10000,0)*10000,0),0))</f>
        <v>0</v>
      </c>
      <c r="ER252" s="41" t="str">
        <f>IF(BQ252="","",IF(成就内容!BH$125&lt;&gt;"",MAX(ROUNDUP(SMALL(BQ$224:BQ$273,$L252)/10000,0)*10000,0),0))</f>
        <v/>
      </c>
      <c r="ES252" s="41" t="str">
        <f>IF(BR252="","",IF(成就内容!BI$125&lt;&gt;"",MAX(ROUNDUP(SMALL(BR$224:BR$273,$L252)/10000,0)*10000,0),0))</f>
        <v/>
      </c>
      <c r="ET252" s="41">
        <f>IF(BS252="","",IF(成就内容!BJ$125&lt;&gt;"",MAX(ROUNDUP(SMALL(BS$224:BS$273,$L252)/10000,0)*10000,0),0))</f>
        <v>6160000</v>
      </c>
      <c r="EU252" s="41">
        <f>IF(BT252="","",IF(成就内容!BK$125&lt;&gt;"",MAX(ROUNDUP(SMALL(BT$224:BT$273,$L252)/10000,0)*10000,0),0))</f>
        <v>0</v>
      </c>
      <c r="EV252" s="41">
        <f>IF(BU252="","",IF(成就内容!BL$125&lt;&gt;"",MAX(ROUNDUP(SMALL(BU$224:BU$273,$L252)/10000,0)*10000,0),0))</f>
        <v>0</v>
      </c>
      <c r="EW252" s="41">
        <f>IF(BV252="","",IF(成就内容!BM$125&lt;&gt;"",MAX(ROUNDUP(SMALL(BV$224:BV$273,$L252)/10000,0)*10000,0),0))</f>
        <v>8210000</v>
      </c>
      <c r="EX252" s="41" t="str">
        <f>IF(BW252="","",IF(成就内容!BN$125&lt;&gt;"",MAX(ROUNDUP(SMALL(BW$224:BW$273,$L252)/10000,0)*10000,0),0))</f>
        <v/>
      </c>
      <c r="EY252" s="41">
        <f>IF(BX252="","",IF(成就内容!BO$125&lt;&gt;"",MAX(ROUNDUP(SMALL(BX$224:BX$273,$L252)/10000,0)*10000,0),0))</f>
        <v>0</v>
      </c>
      <c r="EZ252" s="41">
        <f>IF(BY252="","",IF(成就内容!BP$125&lt;&gt;"",MAX(ROUNDUP(SMALL(BY$224:BY$273,$L252)/10000,0)*10000,0),0))</f>
        <v>0</v>
      </c>
      <c r="FA252" s="41">
        <f>IF(BZ252="","",IF(成就内容!BQ$125&lt;&gt;"",MAX(ROUNDUP(SMALL(BZ$224:BZ$273,$L252)/10000,0)*10000,0),0))</f>
        <v>0</v>
      </c>
      <c r="FB252" s="41" t="str">
        <f>IF(CA252="","",IF(成就内容!BR$125&lt;&gt;"",MAX(ROUNDUP(SMALL(CA$224:CA$273,$L252)/10000,0)*10000,0),0))</f>
        <v/>
      </c>
      <c r="FC252" s="41" t="str">
        <f>IF(CB252="","",IF(成就内容!BS$125&lt;&gt;"",MAX(ROUNDUP(SMALL(CB$224:CB$273,$L252)/10000,0)*10000,0),0))</f>
        <v/>
      </c>
      <c r="FD252" s="41">
        <f>IF(CC252="","",IF(成就内容!BT$125&lt;&gt;"",MAX(ROUNDUP(SMALL(CC$224:CC$273,$L252)/10000,0)*10000,0),0))</f>
        <v>0</v>
      </c>
      <c r="FE252" s="41">
        <f>IF(CD252="","",IF(成就内容!BU$125&lt;&gt;"",MAX(ROUNDUP(SMALL(CD$224:CD$273,$L252)/10000,0)*10000,0),0))</f>
        <v>0</v>
      </c>
      <c r="FF252" s="41" t="str">
        <f>IF(CE252="","",IF(成就内容!BV$125&lt;&gt;"",MAX(ROUNDUP(SMALL(CE$224:CE$273,$L252)/10000,0)*10000,0),0))</f>
        <v/>
      </c>
      <c r="FG252" s="41">
        <f>IF(CF252="","",IF(成就内容!BW$125&lt;&gt;"",MAX(ROUNDUP(SMALL(CF$224:CF$273,$L252)/10000,0)*10000,0),0))</f>
        <v>0</v>
      </c>
      <c r="FH252" s="41">
        <f>IF(CG252="","",IF(成就内容!BX$125&lt;&gt;"",MAX(ROUNDUP(SMALL(CG$224:CG$273,$L252)/10000,0)*10000,0),0))</f>
        <v>20000000</v>
      </c>
      <c r="FI252" s="41">
        <f>IF(CH252="","",IF(成就内容!BY$125&lt;&gt;"",MAX(ROUNDUP(SMALL(CH$224:CH$273,$L252)/10000,0)*10000,0),0))</f>
        <v>0</v>
      </c>
      <c r="FJ252" s="41">
        <f>IF(CI252="","",IF(成就内容!BZ$125&lt;&gt;"",MAX(ROUNDUP(SMALL(CI$224:CI$273,$L252)/10000,0)*10000,0),0))</f>
        <v>0</v>
      </c>
    </row>
    <row r="253" spans="10:166" s="96" customFormat="1" x14ac:dyDescent="0.15">
      <c r="J253" s="19"/>
      <c r="L253" s="43">
        <v>30</v>
      </c>
      <c r="M253" s="41">
        <f>IF(成就内容!D36="","",INDEX($G$4:$G$178*成就内容!D$125/SUM(成就内容!$D$125:$BZ$125),成就内容!D92,1)-SUM(M$224:M252))</f>
        <v>0</v>
      </c>
      <c r="N253" s="41" t="str">
        <f>IF(成就内容!E36="","",INDEX($G$4:$G$178*成就内容!E$125/SUM(成就内容!$D$125:$BZ$125),成就内容!E92,1)-SUM(N$224:N252))</f>
        <v/>
      </c>
      <c r="O253" s="41" t="str">
        <f>IF(成就内容!F36="","",INDEX($G$4:$G$178*成就内容!F$125/SUM(成就内容!$D$125:$BZ$125),成就内容!F92,1)-SUM(O$224:O252))</f>
        <v/>
      </c>
      <c r="P253" s="41" t="str">
        <f>IF(成就内容!G36="","",INDEX($G$4:$G$178*成就内容!G$125/SUM(成就内容!$D$125:$BZ$125),成就内容!G92,1)-SUM(P$224:P252))</f>
        <v/>
      </c>
      <c r="Q253" s="41">
        <f>IF(成就内容!H36="","",INDEX($G$4:$G$178*成就内容!H$125/SUM(成就内容!$D$125:$BZ$125),成就内容!H92,1)-SUM(Q$224:Q252))</f>
        <v>0</v>
      </c>
      <c r="R253" s="41">
        <f>IF(成就内容!I36="","",INDEX($G$4:$G$178*成就内容!I$125/SUM(成就内容!$D$125:$BZ$125),成就内容!I92,1)-SUM(R$224:R252))</f>
        <v>0</v>
      </c>
      <c r="S253" s="41">
        <f>IF(成就内容!J36="","",INDEX($G$4:$G$178*成就内容!J$125/SUM(成就内容!$D$125:$BZ$125),成就内容!J92,1)-SUM(S$224:S252))</f>
        <v>0</v>
      </c>
      <c r="T253" s="41">
        <f>IF(成就内容!K36="","",INDEX($G$4:$G$178*成就内容!K$125/SUM(成就内容!$D$125:$BZ$125),成就内容!K92,1)-SUM(T$224:T252))</f>
        <v>0</v>
      </c>
      <c r="U253" s="41">
        <f>IF(成就内容!L36="","",INDEX($G$4:$G$178*成就内容!L$125/SUM(成就内容!$D$125:$BZ$125),成就内容!L92,1)-SUM(U$224:U252))</f>
        <v>0</v>
      </c>
      <c r="V253" s="41">
        <f>IF(成就内容!M36="","",INDEX($G$4:$G$178*成就内容!M$125/SUM(成就内容!$D$125:$BZ$125),成就内容!M92,1)-SUM(V$224:V252))</f>
        <v>0</v>
      </c>
      <c r="W253" s="41" t="str">
        <f>IF(成就内容!N36="","",INDEX($G$4:$G$178*成就内容!N$125/SUM(成就内容!$D$125:$BZ$125),成就内容!N92,1)-SUM(W$224:W252))</f>
        <v/>
      </c>
      <c r="X253" s="41">
        <f>IF(成就内容!O36="","",INDEX($G$4:$G$178*成就内容!O$125/SUM(成就内容!$D$125:$BZ$125),成就内容!O92,1)-SUM(X$224:X252))</f>
        <v>0</v>
      </c>
      <c r="Y253" s="41" t="str">
        <f>IF(成就内容!P36="","",INDEX($G$4:$G$178*成就内容!P$125/SUM(成就内容!$D$125:$BZ$125),成就内容!P92,1)-SUM(Y$224:Y252))</f>
        <v/>
      </c>
      <c r="Z253" s="41">
        <f>IF(成就内容!Q36="","",INDEX($G$4:$G$178*成就内容!Q$125/SUM(成就内容!$D$125:$BZ$125),成就内容!Q92,1)-SUM(Z$224:Z252))</f>
        <v>0</v>
      </c>
      <c r="AA253" s="41">
        <f>IF(成就内容!R36="","",INDEX($G$4:$G$178*成就内容!R$125/SUM(成就内容!$D$125:$BZ$125),成就内容!R92,1)-SUM(AA$224:AA252))</f>
        <v>0</v>
      </c>
      <c r="AB253" s="41">
        <f>IF(成就内容!S36="","",INDEX($G$4:$G$178*成就内容!S$125/SUM(成就内容!$D$125:$BZ$125),成就内容!S92,1)-SUM(AB$224:AB252))</f>
        <v>0</v>
      </c>
      <c r="AC253" s="41">
        <f>IF(成就内容!T36="","",INDEX($G$4:$G$178*成就内容!T$125/SUM(成就内容!$D$125:$BZ$125),成就内容!T92,1)-SUM(AC$224:AC252))</f>
        <v>0</v>
      </c>
      <c r="AD253" s="41">
        <f>IF(成就内容!U36="","",INDEX($G$4:$G$178*成就内容!U$125/SUM(成就内容!$D$125:$BZ$125),成就内容!U92,1)-SUM(AD$224:AD252))</f>
        <v>0</v>
      </c>
      <c r="AE253" s="41">
        <f>IF(成就内容!V36="","",INDEX($G$4:$G$178*成就内容!V$125/SUM(成就内容!$D$125:$BZ$125),成就内容!V92,1)-SUM(AE$224:AE252))</f>
        <v>0</v>
      </c>
      <c r="AF253" s="41" t="str">
        <f>IF(成就内容!W36="","",INDEX($G$4:$G$178*成就内容!W$125/SUM(成就内容!$D$125:$BZ$125),成就内容!W92,1)-SUM(AF$224:AF252))</f>
        <v/>
      </c>
      <c r="AG253" s="41">
        <f>IF(成就内容!X36="","",INDEX($G$4:$G$178*成就内容!X$125/SUM(成就内容!$D$125:$BZ$125),成就内容!X92,1)-SUM(AG$224:AG252))</f>
        <v>0</v>
      </c>
      <c r="AH253" s="41" t="str">
        <f>IF(成就内容!Y36="","",INDEX($G$4:$G$178*成就内容!Y$125/SUM(成就内容!$D$125:$BZ$125),成就内容!Y92,1)-SUM(AH$224:AH252))</f>
        <v/>
      </c>
      <c r="AI253" s="41" t="str">
        <f>IF(成就内容!Z36="","",INDEX($G$4:$G$178*成就内容!Z$125/SUM(成就内容!$D$125:$BZ$125),成就内容!Z92,1)-SUM(AI$224:AI252))</f>
        <v/>
      </c>
      <c r="AJ253" s="41" t="str">
        <f>IF(成就内容!AA36="","",INDEX($G$4:$G$178*成就内容!AA$125/SUM(成就内容!$D$125:$BZ$125),成就内容!AA92,1)-SUM(AJ$224:AJ252))</f>
        <v/>
      </c>
      <c r="AK253" s="41" t="str">
        <f>IF(成就内容!AB36="","",INDEX($G$4:$G$178*成就内容!AB$125/SUM(成就内容!$D$125:$BZ$125),成就内容!AB92,1)-SUM(AK$224:AK252))</f>
        <v/>
      </c>
      <c r="AL253" s="41">
        <f>IF(成就内容!AC36="","",INDEX($G$4:$G$178*成就内容!AC$125/SUM(成就内容!$D$125:$BZ$125),成就内容!AC92,1)-SUM(AL$224:AL252))</f>
        <v>0</v>
      </c>
      <c r="AM253" s="41">
        <f>IF(成就内容!AD36="","",INDEX($G$4:$G$178*成就内容!AD$125/SUM(成就内容!$D$125:$BZ$125),成就内容!AD92,1)-SUM(AM$224:AM252))</f>
        <v>0</v>
      </c>
      <c r="AN253" s="41">
        <f>IF(成就内容!AE36="","",INDEX($G$4:$G$178*成就内容!AE$125/SUM(成就内容!$D$125:$BZ$125),成就内容!AE92,1)-SUM(AN$224:AN252))</f>
        <v>0</v>
      </c>
      <c r="AO253" s="41">
        <f>IF(成就内容!AF36="","",INDEX($G$4:$G$178*成就内容!AF$125/SUM(成就内容!$D$125:$BZ$125),成就内容!AF92,1)-SUM(AO$224:AO252))</f>
        <v>0</v>
      </c>
      <c r="AP253" s="41">
        <f>IF(成就内容!AG36="","",INDEX($G$4:$G$178*成就内容!AG$125/SUM(成就内容!$D$125:$BZ$125),成就内容!AG92,1)-SUM(AP$224:AP252))</f>
        <v>0</v>
      </c>
      <c r="AQ253" s="41" t="str">
        <f>IF(成就内容!AH36="","",INDEX($G$4:$G$178*成就内容!AH$125/SUM(成就内容!$D$125:$BZ$125),成就内容!AH92,1)-SUM(AQ$224:AQ252))</f>
        <v/>
      </c>
      <c r="AR253" s="41">
        <f>IF(成就内容!AI36="","",INDEX($G$4:$G$178*成就内容!AI$125/SUM(成就内容!$D$125:$BZ$125),成就内容!AI92,1)-SUM(AR$224:AR252))</f>
        <v>0</v>
      </c>
      <c r="AS253" s="41">
        <f>IF(成就内容!AJ36="","",INDEX($G$4:$G$178*成就内容!AJ$125/SUM(成就内容!$D$125:$BZ$125),成就内容!AJ92,1)-SUM(AS$224:AS252))</f>
        <v>0</v>
      </c>
      <c r="AT253" s="41" t="str">
        <f>IF(成就内容!AK36="","",INDEX($G$4:$G$178*成就内容!AK$125/SUM(成就内容!$D$125:$BZ$125),成就内容!AK92,1)-SUM(AT$224:AT252))</f>
        <v/>
      </c>
      <c r="AU253" s="41" t="str">
        <f>IF(成就内容!AL36="","",INDEX($G$4:$G$178*成就内容!AL$125/SUM(成就内容!$D$125:$BZ$125),成就内容!AL92,1)-SUM(AU$224:AU252))</f>
        <v/>
      </c>
      <c r="AV253" s="41" t="str">
        <f>IF(成就内容!AM36="","",INDEX($G$4:$G$178*成就内容!AM$125/SUM(成就内容!$D$125:$BZ$125),成就内容!AM92,1)-SUM(AV$224:AV252))</f>
        <v/>
      </c>
      <c r="AW253" s="41" t="str">
        <f>IF(成就内容!AN36="","",INDEX($G$4:$G$178*成就内容!AN$125/SUM(成就内容!$D$125:$BZ$125),成就内容!AN92,1)-SUM(AW$224:AW252))</f>
        <v/>
      </c>
      <c r="AX253" s="41">
        <f>IF(成就内容!AO36="","",INDEX($G$4:$G$178*成就内容!AO$125/SUM(成就内容!$D$125:$BZ$125),成就内容!AO92,1)-SUM(AX$224:AX252))</f>
        <v>0</v>
      </c>
      <c r="AY253" s="41">
        <f>IF(成就内容!AP36="","",INDEX($G$4:$G$178*成就内容!AP$125/SUM(成就内容!$D$125:$BZ$125),成就内容!AP92,1)-SUM(AY$224:AY252))</f>
        <v>0</v>
      </c>
      <c r="AZ253" s="41">
        <f>IF(成就内容!AQ36="","",INDEX($G$4:$G$178*成就内容!AQ$125/SUM(成就内容!$D$125:$BZ$125),成就内容!AQ92,1)-SUM(AZ$224:AZ252))</f>
        <v>0</v>
      </c>
      <c r="BA253" s="41">
        <f>IF(成就内容!AR36="","",INDEX($G$4:$G$178*成就内容!AR$125/SUM(成就内容!$D$125:$BZ$125),成就内容!AR92,1)-SUM(BA$224:BA252))</f>
        <v>0</v>
      </c>
      <c r="BB253" s="41">
        <f>IF(成就内容!AS36="","",INDEX($G$4:$G$178*成就内容!AS$125/SUM(成就内容!$D$125:$BZ$125),成就内容!AS92,1)-SUM(BB$224:BB252))</f>
        <v>0</v>
      </c>
      <c r="BC253" s="41">
        <f>IF(成就内容!AT36="","",INDEX($G$4:$G$178*成就内容!AT$125/SUM(成就内容!$D$125:$BZ$125),成就内容!AT92,1)-SUM(BC$224:BC252))</f>
        <v>0</v>
      </c>
      <c r="BD253" s="41">
        <f>IF(成就内容!AU36="","",INDEX($G$4:$G$178*成就内容!AU$125/SUM(成就内容!$D$125:$BZ$125),成就内容!AU92,1)-SUM(BD$224:BD252))</f>
        <v>0</v>
      </c>
      <c r="BE253" s="41" t="str">
        <f>IF(成就内容!AV36="","",INDEX($G$4:$G$178*成就内容!AV$125/SUM(成就内容!$D$125:$BZ$125),成就内容!AV92,1)-SUM(BE$224:BE252))</f>
        <v/>
      </c>
      <c r="BF253" s="41">
        <f>IF(成就内容!AW36="","",INDEX($G$4:$G$178*成就内容!AW$125/SUM(成就内容!$D$125:$BZ$125),成就内容!AW92,1)-SUM(BF$224:BF252))</f>
        <v>0</v>
      </c>
      <c r="BG253" s="41">
        <f>IF(成就内容!AX36="","",INDEX($G$4:$G$178*成就内容!AX$125/SUM(成就内容!$D$125:$BZ$125),成就内容!AX92,1)-SUM(BG$224:BG252))</f>
        <v>0</v>
      </c>
      <c r="BH253" s="41">
        <f>IF(成就内容!AY36="","",INDEX($G$4:$G$178*成就内容!AY$125/SUM(成就内容!$D$125:$BZ$125),成就内容!AY92,1)-SUM(BH$224:BH252))</f>
        <v>0</v>
      </c>
      <c r="BI253" s="41">
        <f>IF(成就内容!AZ36="","",INDEX($G$4:$G$178*成就内容!AZ$125/SUM(成就内容!$D$125:$BZ$125),成就内容!AZ92,1)-SUM(BI$224:BI252))</f>
        <v>0</v>
      </c>
      <c r="BJ253" s="41">
        <f>IF(成就内容!BA36="","",INDEX($G$4:$G$178*成就内容!BA$125/SUM(成就内容!$D$125:$BZ$125),成就内容!BA92,1)-SUM(BJ$224:BJ252))</f>
        <v>0</v>
      </c>
      <c r="BK253" s="41" t="str">
        <f>IF(成就内容!BB36="","",INDEX($G$4:$G$178*成就内容!BB$125/SUM(成就内容!$D$125:$BZ$125),成就内容!BB92,1)-SUM(BK$224:BK252))</f>
        <v/>
      </c>
      <c r="BL253" s="41">
        <f>IF(成就内容!BC36="","",INDEX($G$4:$G$178*成就内容!BC$125/SUM(成就内容!$D$125:$BZ$125),成就内容!BC92,1)-SUM(BL$224:BL252))</f>
        <v>0</v>
      </c>
      <c r="BM253" s="41">
        <f>IF(成就内容!BD36="","",INDEX($G$4:$G$178*成就内容!BD$125/SUM(成就内容!$D$125:$BZ$125),成就内容!BD92,1)-SUM(BM$224:BM252))</f>
        <v>0</v>
      </c>
      <c r="BN253" s="41">
        <f>IF(成就内容!BE36="","",INDEX($G$4:$G$178*成就内容!BE$125/SUM(成就内容!$D$125:$BZ$125),成就内容!BE92,1)-SUM(BN$224:BN252))</f>
        <v>0</v>
      </c>
      <c r="BO253" s="41">
        <f>IF(成就内容!BF36="","",INDEX($G$4:$G$178*成就内容!BF$125/SUM(成就内容!$D$125:$BZ$125),成就内容!BF92,1)-SUM(BO$224:BO252))</f>
        <v>0</v>
      </c>
      <c r="BP253" s="41">
        <f>IF(成就内容!BG36="","",INDEX($G$4:$G$178*成就内容!BG$125/SUM(成就内容!$D$125:$BZ$125),成就内容!BG92,1)-SUM(BP$224:BP252))</f>
        <v>0</v>
      </c>
      <c r="BQ253" s="41" t="str">
        <f>IF(成就内容!BH36="","",INDEX($G$4:$G$178*成就内容!BH$125/SUM(成就内容!$D$125:$BZ$125),成就内容!BH92,1)-SUM(BQ$224:BQ252))</f>
        <v/>
      </c>
      <c r="BR253" s="41" t="str">
        <f>IF(成就内容!BI36="","",INDEX($G$4:$G$178*成就内容!BI$125/SUM(成就内容!$D$125:$BZ$125),成就内容!BI92,1)-SUM(BR$224:BR252))</f>
        <v/>
      </c>
      <c r="BS253" s="41">
        <f>IF(成就内容!BJ36="","",INDEX($G$4:$G$178*成就内容!BJ$125/SUM(成就内容!$D$125:$BZ$125),成就内容!BJ92,1)-SUM(BS$224:BS252))</f>
        <v>6153846.1538461559</v>
      </c>
      <c r="BT253" s="41">
        <f>IF(成就内容!BK36="","",INDEX($G$4:$G$178*成就内容!BK$125/SUM(成就内容!$D$125:$BZ$125),成就内容!BK92,1)-SUM(BT$224:BT252))</f>
        <v>0</v>
      </c>
      <c r="BU253" s="41">
        <f>IF(成就内容!BL36="","",INDEX($G$4:$G$178*成就内容!BL$125/SUM(成就内容!$D$125:$BZ$125),成就内容!BL92,1)-SUM(BU$224:BU252))</f>
        <v>0</v>
      </c>
      <c r="BV253" s="41">
        <f>IF(成就内容!BM36="","",INDEX($G$4:$G$178*成就内容!BM$125/SUM(成就内容!$D$125:$BZ$125),成就内容!BM92,1)-SUM(BV$224:BV252))</f>
        <v>11487179.487179495</v>
      </c>
      <c r="BW253" s="41" t="str">
        <f>IF(成就内容!BN36="","",INDEX($G$4:$G$178*成就内容!BN$125/SUM(成就内容!$D$125:$BZ$125),成就内容!BN92,1)-SUM(BW$224:BW252))</f>
        <v/>
      </c>
      <c r="BX253" s="41">
        <f>IF(成就内容!BO36="","",INDEX($G$4:$G$178*成就内容!BO$125/SUM(成就内容!$D$125:$BZ$125),成就内容!BO92,1)-SUM(BX$224:BX252))</f>
        <v>0</v>
      </c>
      <c r="BY253" s="41">
        <f>IF(成就内容!BP36="","",INDEX($G$4:$G$178*成就内容!BP$125/SUM(成就内容!$D$125:$BZ$125),成就内容!BP92,1)-SUM(BY$224:BY252))</f>
        <v>0</v>
      </c>
      <c r="BZ253" s="41">
        <f>IF(成就内容!BQ36="","",INDEX($G$4:$G$178*成就内容!BQ$125/SUM(成就内容!$D$125:$BZ$125),成就内容!BQ92,1)-SUM(BZ$224:BZ252))</f>
        <v>0</v>
      </c>
      <c r="CA253" s="41" t="str">
        <f>IF(成就内容!BR36="","",INDEX($G$4:$G$178*成就内容!BR$125/SUM(成就内容!$D$125:$BZ$125),成就内容!BR92,1)-SUM(CA$224:CA252))</f>
        <v/>
      </c>
      <c r="CB253" s="41" t="str">
        <f>IF(成就内容!BS36="","",INDEX($G$4:$G$178*成就内容!BS$125/SUM(成就内容!$D$125:$BZ$125),成就内容!BS92,1)-SUM(CB$224:CB252))</f>
        <v/>
      </c>
      <c r="CC253" s="41">
        <f>IF(成就内容!BT36="","",INDEX($G$4:$G$178*成就内容!BT$125/SUM(成就内容!$D$125:$BZ$125),成就内容!BT92,1)-SUM(CC$224:CC252))</f>
        <v>0</v>
      </c>
      <c r="CD253" s="41">
        <f>IF(成就内容!BU36="","",INDEX($G$4:$G$178*成就内容!BU$125/SUM(成就内容!$D$125:$BZ$125),成就内容!BU92,1)-SUM(CD$224:CD252))</f>
        <v>0</v>
      </c>
      <c r="CE253" s="41" t="str">
        <f>IF(成就内容!BV36="","",INDEX($G$4:$G$178*成就内容!BV$125/SUM(成就内容!$D$125:$BZ$125),成就内容!BV92,1)-SUM(CE$224:CE252))</f>
        <v/>
      </c>
      <c r="CF253" s="41">
        <f>IF(成就内容!BW36="","",INDEX($G$4:$G$178*成就内容!BW$125/SUM(成就内容!$D$125:$BZ$125),成就内容!BW92,1)-SUM(CF$224:CF252))</f>
        <v>0</v>
      </c>
      <c r="CG253" s="41">
        <f>IF(成就内容!BX36="","",INDEX($G$4:$G$178*成就内容!BX$125/SUM(成就内容!$D$125:$BZ$125),成就内容!BX92,1)-SUM(CG$224:CG252))</f>
        <v>20000000.000000015</v>
      </c>
      <c r="CH253" s="41">
        <f>IF(成就内容!BY36="","",INDEX($G$4:$G$178*成就内容!BY$125/SUM(成就内容!$D$125:$BZ$125),成就内容!BY92,1)-SUM(CH$224:CH252))</f>
        <v>0</v>
      </c>
      <c r="CI253" s="41">
        <f>IF(成就内容!BZ36="","",INDEX($G$4:$G$178*成就内容!BZ$125/SUM(成就内容!$D$125:$BZ$125),成就内容!BZ92,1)-SUM(CI$224:CI252))</f>
        <v>0</v>
      </c>
      <c r="CK253" s="19"/>
      <c r="CM253" s="43">
        <v>30</v>
      </c>
      <c r="CN253" s="41">
        <f>IF(M253="","",IF(成就内容!D$125&lt;&gt;"",MAX(ROUNDUP(SMALL(M$224:M$273,$L253)/10000,0)*10000,0),0))</f>
        <v>0</v>
      </c>
      <c r="CO253" s="41" t="str">
        <f>IF(N253="","",IF(成就内容!E$125&lt;&gt;"",MAX(ROUNDUP(SMALL(N$224:N$273,$L253)/10000,0)*10000,0),0))</f>
        <v/>
      </c>
      <c r="CP253" s="41" t="str">
        <f>IF(O253="","",IF(成就内容!F$125&lt;&gt;"",MAX(ROUNDUP(SMALL(O$224:O$273,$L253)/10000,0)*10000,0),0))</f>
        <v/>
      </c>
      <c r="CQ253" s="41" t="str">
        <f>IF(P253="","",IF(成就内容!G$125&lt;&gt;"",MAX(ROUNDUP(SMALL(P$224:P$273,$L253)/10000,0)*10000,0),0))</f>
        <v/>
      </c>
      <c r="CR253" s="41">
        <f>IF(Q253="","",IF(成就内容!H$125&lt;&gt;"",MAX(ROUNDUP(SMALL(Q$224:Q$273,$L253)/10000,0)*10000,0),0))</f>
        <v>0</v>
      </c>
      <c r="CS253" s="41">
        <f>IF(R253="","",IF(成就内容!I$125&lt;&gt;"",MAX(ROUNDUP(SMALL(R$224:R$273,$L253)/10000,0)*10000,0),0))</f>
        <v>0</v>
      </c>
      <c r="CT253" s="41">
        <f>IF(S253="","",IF(成就内容!J$125&lt;&gt;"",MAX(ROUNDUP(SMALL(S$224:S$273,$L253)/10000,0)*10000,0),0))</f>
        <v>0</v>
      </c>
      <c r="CU253" s="41">
        <f>IF(T253="","",IF(成就内容!K$125&lt;&gt;"",MAX(ROUNDUP(SMALL(T$224:T$273,$L253)/10000,0)*10000,0),0))</f>
        <v>0</v>
      </c>
      <c r="CV253" s="41">
        <f>IF(U253="","",IF(成就内容!L$125&lt;&gt;"",MAX(ROUNDUP(SMALL(U$224:U$273,$L253)/10000,0)*10000,0),0))</f>
        <v>0</v>
      </c>
      <c r="CW253" s="41">
        <f>IF(V253="","",IF(成就内容!M$125&lt;&gt;"",MAX(ROUNDUP(SMALL(V$224:V$273,$L253)/10000,0)*10000,0),0))</f>
        <v>0</v>
      </c>
      <c r="CX253" s="41" t="str">
        <f>IF(W253="","",IF(成就内容!N$125&lt;&gt;"",MAX(ROUNDUP(SMALL(W$224:W$273,$L253)/10000,0)*10000,0),0))</f>
        <v/>
      </c>
      <c r="CY253" s="41">
        <f>IF(X253="","",IF(成就内容!O$125&lt;&gt;"",MAX(ROUNDUP(SMALL(X$224:X$273,$L253)/10000,0)*10000,0),0))</f>
        <v>0</v>
      </c>
      <c r="CZ253" s="41" t="str">
        <f>IF(Y253="","",IF(成就内容!P$125&lt;&gt;"",MAX(ROUNDUP(SMALL(Y$224:Y$273,$L253)/10000,0)*10000,0),0))</f>
        <v/>
      </c>
      <c r="DA253" s="41">
        <f>IF(Z253="","",IF(成就内容!Q$125&lt;&gt;"",MAX(ROUNDUP(SMALL(Z$224:Z$273,$L253)/10000,0)*10000,0),0))</f>
        <v>0</v>
      </c>
      <c r="DB253" s="41">
        <f>IF(AA253="","",IF(成就内容!R$125&lt;&gt;"",MAX(ROUNDUP(SMALL(AA$224:AA$273,$L253)/10000,0)*10000,0),0))</f>
        <v>0</v>
      </c>
      <c r="DC253" s="41">
        <f>IF(AB253="","",IF(成就内容!S$125&lt;&gt;"",MAX(ROUNDUP(SMALL(AB$224:AB$273,$L253)/10000,0)*10000,0),0))</f>
        <v>0</v>
      </c>
      <c r="DD253" s="41">
        <f>IF(AC253="","",IF(成就内容!T$125&lt;&gt;"",MAX(ROUNDUP(SMALL(AC$224:AC$273,$L253)/10000,0)*10000,0),0))</f>
        <v>0</v>
      </c>
      <c r="DE253" s="41">
        <f>IF(AD253="","",IF(成就内容!U$125&lt;&gt;"",MAX(ROUNDUP(SMALL(AD$224:AD$273,$L253)/10000,0)*10000,0),0))</f>
        <v>0</v>
      </c>
      <c r="DF253" s="41">
        <f>IF(AE253="","",IF(成就内容!V$125&lt;&gt;"",MAX(ROUNDUP(SMALL(AE$224:AE$273,$L253)/10000,0)*10000,0),0))</f>
        <v>0</v>
      </c>
      <c r="DG253" s="41" t="str">
        <f>IF(AF253="","",IF(成就内容!W$125&lt;&gt;"",MAX(ROUNDUP(SMALL(AF$224:AF$273,$L253)/10000,0)*10000,0),0))</f>
        <v/>
      </c>
      <c r="DH253" s="41">
        <f>IF(AG253="","",IF(成就内容!X$125&lt;&gt;"",MAX(ROUNDUP(SMALL(AG$224:AG$273,$L253)/10000,0)*10000,0),0))</f>
        <v>0</v>
      </c>
      <c r="DI253" s="41" t="str">
        <f>IF(AH253="","",IF(成就内容!Y$125&lt;&gt;"",MAX(ROUNDUP(SMALL(AH$224:AH$273,$L253)/10000,0)*10000,0),0))</f>
        <v/>
      </c>
      <c r="DJ253" s="41" t="str">
        <f>IF(AI253="","",IF(成就内容!Z$125&lt;&gt;"",MAX(ROUNDUP(SMALL(AI$224:AI$273,$L253)/10000,0)*10000,0),0))</f>
        <v/>
      </c>
      <c r="DK253" s="41" t="str">
        <f>IF(AJ253="","",IF(成就内容!AA$125&lt;&gt;"",MAX(ROUNDUP(SMALL(AJ$224:AJ$273,$L253)/10000,0)*10000,0),0))</f>
        <v/>
      </c>
      <c r="DL253" s="41" t="str">
        <f>IF(AK253="","",IF(成就内容!AB$125&lt;&gt;"",MAX(ROUNDUP(SMALL(AK$224:AK$273,$L253)/10000,0)*10000,0),0))</f>
        <v/>
      </c>
      <c r="DM253" s="41">
        <f>IF(AL253="","",IF(成就内容!AC$125&lt;&gt;"",MAX(ROUNDUP(SMALL(AL$224:AL$273,$L253)/10000,0)*10000,0),0))</f>
        <v>0</v>
      </c>
      <c r="DN253" s="41">
        <f>IF(AM253="","",IF(成就内容!AD$125&lt;&gt;"",MAX(ROUNDUP(SMALL(AM$224:AM$273,$L253)/10000,0)*10000,0),0))</f>
        <v>0</v>
      </c>
      <c r="DO253" s="41">
        <f>IF(AN253="","",IF(成就内容!AE$125&lt;&gt;"",MAX(ROUNDUP(SMALL(AN$224:AN$273,$L253)/10000,0)*10000,0),0))</f>
        <v>0</v>
      </c>
      <c r="DP253" s="41">
        <f>IF(AO253="","",IF(成就内容!AF$125&lt;&gt;"",MAX(ROUNDUP(SMALL(AO$224:AO$273,$L253)/10000,0)*10000,0),0))</f>
        <v>0</v>
      </c>
      <c r="DQ253" s="41">
        <f>IF(AP253="","",IF(成就内容!AG$125&lt;&gt;"",MAX(ROUNDUP(SMALL(AP$224:AP$273,$L253)/10000,0)*10000,0),0))</f>
        <v>0</v>
      </c>
      <c r="DR253" s="41" t="str">
        <f>IF(AQ253="","",IF(成就内容!AH$125&lt;&gt;"",MAX(ROUNDUP(SMALL(AQ$224:AQ$273,$L253)/10000,0)*10000,0),0))</f>
        <v/>
      </c>
      <c r="DS253" s="41">
        <f>IF(AR253="","",IF(成就内容!AI$125&lt;&gt;"",MAX(ROUNDUP(SMALL(AR$224:AR$273,$L253)/10000,0)*10000,0),0))</f>
        <v>0</v>
      </c>
      <c r="DT253" s="41">
        <f>IF(AS253="","",IF(成就内容!AJ$125&lt;&gt;"",MAX(ROUNDUP(SMALL(AS$224:AS$273,$L253)/10000,0)*10000,0),0))</f>
        <v>0</v>
      </c>
      <c r="DU253" s="41" t="str">
        <f>IF(AT253="","",IF(成就内容!AK$125&lt;&gt;"",MAX(ROUNDUP(SMALL(AT$224:AT$273,$L253)/10000,0)*10000,0),0))</f>
        <v/>
      </c>
      <c r="DV253" s="41" t="str">
        <f>IF(AU253="","",IF(成就内容!AL$125&lt;&gt;"",MAX(ROUNDUP(SMALL(AU$224:AU$273,$L253)/10000,0)*10000,0),0))</f>
        <v/>
      </c>
      <c r="DW253" s="41" t="str">
        <f>IF(AV253="","",IF(成就内容!AM$125&lt;&gt;"",MAX(ROUNDUP(SMALL(AV$224:AV$273,$L253)/10000,0)*10000,0),0))</f>
        <v/>
      </c>
      <c r="DX253" s="41" t="str">
        <f>IF(AW253="","",IF(成就内容!AN$125&lt;&gt;"",MAX(ROUNDUP(SMALL(AW$224:AW$273,$L253)/10000,0)*10000,0),0))</f>
        <v/>
      </c>
      <c r="DY253" s="41">
        <f>IF(AX253="","",IF(成就内容!AO$125&lt;&gt;"",MAX(ROUNDUP(SMALL(AX$224:AX$273,$L253)/10000,0)*10000,0),0))</f>
        <v>0</v>
      </c>
      <c r="DZ253" s="41">
        <f>IF(AY253="","",IF(成就内容!AP$125&lt;&gt;"",MAX(ROUNDUP(SMALL(AY$224:AY$273,$L253)/10000,0)*10000,0),0))</f>
        <v>0</v>
      </c>
      <c r="EA253" s="41">
        <f>IF(AZ253="","",IF(成就内容!AQ$125&lt;&gt;"",MAX(ROUNDUP(SMALL(AZ$224:AZ$273,$L253)/10000,0)*10000,0),0))</f>
        <v>0</v>
      </c>
      <c r="EB253" s="41">
        <f>IF(BA253="","",IF(成就内容!AR$125&lt;&gt;"",MAX(ROUNDUP(SMALL(BA$224:BA$273,$L253)/10000,0)*10000,0),0))</f>
        <v>0</v>
      </c>
      <c r="EC253" s="41">
        <f>IF(BB253="","",IF(成就内容!AS$125&lt;&gt;"",MAX(ROUNDUP(SMALL(BB$224:BB$273,$L253)/10000,0)*10000,0),0))</f>
        <v>0</v>
      </c>
      <c r="ED253" s="41">
        <f>IF(BC253="","",IF(成就内容!AT$125&lt;&gt;"",MAX(ROUNDUP(SMALL(BC$224:BC$273,$L253)/10000,0)*10000,0),0))</f>
        <v>0</v>
      </c>
      <c r="EE253" s="41">
        <f>IF(BD253="","",IF(成就内容!AU$125&lt;&gt;"",MAX(ROUNDUP(SMALL(BD$224:BD$273,$L253)/10000,0)*10000,0),0))</f>
        <v>0</v>
      </c>
      <c r="EF253" s="41" t="str">
        <f>IF(BE253="","",IF(成就内容!AV$125&lt;&gt;"",MAX(ROUNDUP(SMALL(BE$224:BE$273,$L253)/10000,0)*10000,0),0))</f>
        <v/>
      </c>
      <c r="EG253" s="41">
        <f>IF(BF253="","",IF(成就内容!AW$125&lt;&gt;"",MAX(ROUNDUP(SMALL(BF$224:BF$273,$L253)/10000,0)*10000,0),0))</f>
        <v>0</v>
      </c>
      <c r="EH253" s="41">
        <f>IF(BG253="","",IF(成就内容!AX$125&lt;&gt;"",MAX(ROUNDUP(SMALL(BG$224:BG$273,$L253)/10000,0)*10000,0),0))</f>
        <v>0</v>
      </c>
      <c r="EI253" s="41">
        <f>IF(BH253="","",IF(成就内容!AY$125&lt;&gt;"",MAX(ROUNDUP(SMALL(BH$224:BH$273,$L253)/10000,0)*10000,0),0))</f>
        <v>0</v>
      </c>
      <c r="EJ253" s="41">
        <f>IF(BI253="","",IF(成就内容!AZ$125&lt;&gt;"",MAX(ROUNDUP(SMALL(BI$224:BI$273,$L253)/10000,0)*10000,0),0))</f>
        <v>0</v>
      </c>
      <c r="EK253" s="41">
        <f>IF(BJ253="","",IF(成就内容!BA$125&lt;&gt;"",MAX(ROUNDUP(SMALL(BJ$224:BJ$273,$L253)/10000,0)*10000,0),0))</f>
        <v>0</v>
      </c>
      <c r="EL253" s="41" t="str">
        <f>IF(BK253="","",IF(成就内容!BB$125&lt;&gt;"",MAX(ROUNDUP(SMALL(BK$224:BK$273,$L253)/10000,0)*10000,0),0))</f>
        <v/>
      </c>
      <c r="EM253" s="41">
        <f>IF(BL253="","",IF(成就内容!BC$125&lt;&gt;"",MAX(ROUNDUP(SMALL(BL$224:BL$273,$L253)/10000,0)*10000,0),0))</f>
        <v>0</v>
      </c>
      <c r="EN253" s="41">
        <f>IF(BM253="","",IF(成就内容!BD$125&lt;&gt;"",MAX(ROUNDUP(SMALL(BM$224:BM$273,$L253)/10000,0)*10000,0),0))</f>
        <v>0</v>
      </c>
      <c r="EO253" s="41">
        <f>IF(BN253="","",IF(成就内容!BE$125&lt;&gt;"",MAX(ROUNDUP(SMALL(BN$224:BN$273,$L253)/10000,0)*10000,0),0))</f>
        <v>0</v>
      </c>
      <c r="EP253" s="41">
        <f>IF(BO253="","",IF(成就内容!BF$125&lt;&gt;"",MAX(ROUNDUP(SMALL(BO$224:BO$273,$L253)/10000,0)*10000,0),0))</f>
        <v>0</v>
      </c>
      <c r="EQ253" s="41">
        <f>IF(BP253="","",IF(成就内容!BG$125&lt;&gt;"",MAX(ROUNDUP(SMALL(BP$224:BP$273,$L253)/10000,0)*10000,0),0))</f>
        <v>0</v>
      </c>
      <c r="ER253" s="41" t="str">
        <f>IF(BQ253="","",IF(成就内容!BH$125&lt;&gt;"",MAX(ROUNDUP(SMALL(BQ$224:BQ$273,$L253)/10000,0)*10000,0),0))</f>
        <v/>
      </c>
      <c r="ES253" s="41" t="str">
        <f>IF(BR253="","",IF(成就内容!BI$125&lt;&gt;"",MAX(ROUNDUP(SMALL(BR$224:BR$273,$L253)/10000,0)*10000,0),0))</f>
        <v/>
      </c>
      <c r="ET253" s="41">
        <f>IF(BS253="","",IF(成就内容!BJ$125&lt;&gt;"",MAX(ROUNDUP(SMALL(BS$224:BS$273,$L253)/10000,0)*10000,0),0))</f>
        <v>6160000</v>
      </c>
      <c r="EU253" s="41">
        <f>IF(BT253="","",IF(成就内容!BK$125&lt;&gt;"",MAX(ROUNDUP(SMALL(BT$224:BT$273,$L253)/10000,0)*10000,0),0))</f>
        <v>0</v>
      </c>
      <c r="EV253" s="41">
        <f>IF(BU253="","",IF(成就内容!BL$125&lt;&gt;"",MAX(ROUNDUP(SMALL(BU$224:BU$273,$L253)/10000,0)*10000,0),0))</f>
        <v>0</v>
      </c>
      <c r="EW253" s="41">
        <f>IF(BV253="","",IF(成就内容!BM$125&lt;&gt;"",MAX(ROUNDUP(SMALL(BV$224:BV$273,$L253)/10000,0)*10000,0),0))</f>
        <v>10670000</v>
      </c>
      <c r="EX253" s="41" t="str">
        <f>IF(BW253="","",IF(成就内容!BN$125&lt;&gt;"",MAX(ROUNDUP(SMALL(BW$224:BW$273,$L253)/10000,0)*10000,0),0))</f>
        <v/>
      </c>
      <c r="EY253" s="41">
        <f>IF(BX253="","",IF(成就内容!BO$125&lt;&gt;"",MAX(ROUNDUP(SMALL(BX$224:BX$273,$L253)/10000,0)*10000,0),0))</f>
        <v>0</v>
      </c>
      <c r="EZ253" s="41">
        <f>IF(BY253="","",IF(成就内容!BP$125&lt;&gt;"",MAX(ROUNDUP(SMALL(BY$224:BY$273,$L253)/10000,0)*10000,0),0))</f>
        <v>0</v>
      </c>
      <c r="FA253" s="41">
        <f>IF(BZ253="","",IF(成就内容!BQ$125&lt;&gt;"",MAX(ROUNDUP(SMALL(BZ$224:BZ$273,$L253)/10000,0)*10000,0),0))</f>
        <v>0</v>
      </c>
      <c r="FB253" s="41" t="str">
        <f>IF(CA253="","",IF(成就内容!BR$125&lt;&gt;"",MAX(ROUNDUP(SMALL(CA$224:CA$273,$L253)/10000,0)*10000,0),0))</f>
        <v/>
      </c>
      <c r="FC253" s="41" t="str">
        <f>IF(CB253="","",IF(成就内容!BS$125&lt;&gt;"",MAX(ROUNDUP(SMALL(CB$224:CB$273,$L253)/10000,0)*10000,0),0))</f>
        <v/>
      </c>
      <c r="FD253" s="41">
        <f>IF(CC253="","",IF(成就内容!BT$125&lt;&gt;"",MAX(ROUNDUP(SMALL(CC$224:CC$273,$L253)/10000,0)*10000,0),0))</f>
        <v>0</v>
      </c>
      <c r="FE253" s="41">
        <f>IF(CD253="","",IF(成就内容!BU$125&lt;&gt;"",MAX(ROUNDUP(SMALL(CD$224:CD$273,$L253)/10000,0)*10000,0),0))</f>
        <v>0</v>
      </c>
      <c r="FF253" s="41" t="str">
        <f>IF(CE253="","",IF(成就内容!BV$125&lt;&gt;"",MAX(ROUNDUP(SMALL(CE$224:CE$273,$L253)/10000,0)*10000,0),0))</f>
        <v/>
      </c>
      <c r="FG253" s="41">
        <f>IF(CF253="","",IF(成就内容!BW$125&lt;&gt;"",MAX(ROUNDUP(SMALL(CF$224:CF$273,$L253)/10000,0)*10000,0),0))</f>
        <v>0</v>
      </c>
      <c r="FH253" s="41">
        <f>IF(CG253="","",IF(成就内容!BX$125&lt;&gt;"",MAX(ROUNDUP(SMALL(CG$224:CG$273,$L253)/10000,0)*10000,0),0))</f>
        <v>20000000</v>
      </c>
      <c r="FI253" s="41">
        <f>IF(CH253="","",IF(成就内容!BY$125&lt;&gt;"",MAX(ROUNDUP(SMALL(CH$224:CH$273,$L253)/10000,0)*10000,0),0))</f>
        <v>0</v>
      </c>
      <c r="FJ253" s="41">
        <f>IF(CI253="","",IF(成就内容!BZ$125&lt;&gt;"",MAX(ROUNDUP(SMALL(CI$224:CI$273,$L253)/10000,0)*10000,0),0))</f>
        <v>0</v>
      </c>
    </row>
    <row r="254" spans="10:166" s="96" customFormat="1" x14ac:dyDescent="0.15">
      <c r="J254" s="19"/>
      <c r="L254" s="43">
        <v>31</v>
      </c>
      <c r="M254" s="41">
        <f>IF(成就内容!D37="","",INDEX($G$4:$G$178*成就内容!D$125/SUM(成就内容!$D$125:$BZ$125),成就内容!D93,1)-SUM(M$224:M253))</f>
        <v>0</v>
      </c>
      <c r="N254" s="41" t="str">
        <f>IF(成就内容!E37="","",INDEX($G$4:$G$178*成就内容!E$125/SUM(成就内容!$D$125:$BZ$125),成就内容!E93,1)-SUM(N$224:N253))</f>
        <v/>
      </c>
      <c r="O254" s="41" t="str">
        <f>IF(成就内容!F37="","",INDEX($G$4:$G$178*成就内容!F$125/SUM(成就内容!$D$125:$BZ$125),成就内容!F93,1)-SUM(O$224:O253))</f>
        <v/>
      </c>
      <c r="P254" s="41" t="str">
        <f>IF(成就内容!G37="","",INDEX($G$4:$G$178*成就内容!G$125/SUM(成就内容!$D$125:$BZ$125),成就内容!G93,1)-SUM(P$224:P253))</f>
        <v/>
      </c>
      <c r="Q254" s="41">
        <f>IF(成就内容!H37="","",INDEX($G$4:$G$178*成就内容!H$125/SUM(成就内容!$D$125:$BZ$125),成就内容!H93,1)-SUM(Q$224:Q253))</f>
        <v>0</v>
      </c>
      <c r="R254" s="41">
        <f>IF(成就内容!I37="","",INDEX($G$4:$G$178*成就内容!I$125/SUM(成就内容!$D$125:$BZ$125),成就内容!I93,1)-SUM(R$224:R253))</f>
        <v>0</v>
      </c>
      <c r="S254" s="41">
        <f>IF(成就内容!J37="","",INDEX($G$4:$G$178*成就内容!J$125/SUM(成就内容!$D$125:$BZ$125),成就内容!J93,1)-SUM(S$224:S253))</f>
        <v>0</v>
      </c>
      <c r="T254" s="41">
        <f>IF(成就内容!K37="","",INDEX($G$4:$G$178*成就内容!K$125/SUM(成就内容!$D$125:$BZ$125),成就内容!K93,1)-SUM(T$224:T253))</f>
        <v>0</v>
      </c>
      <c r="U254" s="41">
        <f>IF(成就内容!L37="","",INDEX($G$4:$G$178*成就内容!L$125/SUM(成就内容!$D$125:$BZ$125),成就内容!L93,1)-SUM(U$224:U253))</f>
        <v>0</v>
      </c>
      <c r="V254" s="41">
        <f>IF(成就内容!M37="","",INDEX($G$4:$G$178*成就内容!M$125/SUM(成就内容!$D$125:$BZ$125),成就内容!M93,1)-SUM(V$224:V253))</f>
        <v>0</v>
      </c>
      <c r="W254" s="41" t="str">
        <f>IF(成就内容!N37="","",INDEX($G$4:$G$178*成就内容!N$125/SUM(成就内容!$D$125:$BZ$125),成就内容!N93,1)-SUM(W$224:W253))</f>
        <v/>
      </c>
      <c r="X254" s="41">
        <f>IF(成就内容!O37="","",INDEX($G$4:$G$178*成就内容!O$125/SUM(成就内容!$D$125:$BZ$125),成就内容!O93,1)-SUM(X$224:X253))</f>
        <v>0</v>
      </c>
      <c r="Y254" s="41" t="str">
        <f>IF(成就内容!P37="","",INDEX($G$4:$G$178*成就内容!P$125/SUM(成就内容!$D$125:$BZ$125),成就内容!P93,1)-SUM(Y$224:Y253))</f>
        <v/>
      </c>
      <c r="Z254" s="41">
        <f>IF(成就内容!Q37="","",INDEX($G$4:$G$178*成就内容!Q$125/SUM(成就内容!$D$125:$BZ$125),成就内容!Q93,1)-SUM(Z$224:Z253))</f>
        <v>0</v>
      </c>
      <c r="AA254" s="41">
        <f>IF(成就内容!R37="","",INDEX($G$4:$G$178*成就内容!R$125/SUM(成就内容!$D$125:$BZ$125),成就内容!R93,1)-SUM(AA$224:AA253))</f>
        <v>0</v>
      </c>
      <c r="AB254" s="41">
        <f>IF(成就内容!S37="","",INDEX($G$4:$G$178*成就内容!S$125/SUM(成就内容!$D$125:$BZ$125),成就内容!S93,1)-SUM(AB$224:AB253))</f>
        <v>0</v>
      </c>
      <c r="AC254" s="41">
        <f>IF(成就内容!T37="","",INDEX($G$4:$G$178*成就内容!T$125/SUM(成就内容!$D$125:$BZ$125),成就内容!T93,1)-SUM(AC$224:AC253))</f>
        <v>0</v>
      </c>
      <c r="AD254" s="41">
        <f>IF(成就内容!U37="","",INDEX($G$4:$G$178*成就内容!U$125/SUM(成就内容!$D$125:$BZ$125),成就内容!U93,1)-SUM(AD$224:AD253))</f>
        <v>0</v>
      </c>
      <c r="AE254" s="41">
        <f>IF(成就内容!V37="","",INDEX($G$4:$G$178*成就内容!V$125/SUM(成就内容!$D$125:$BZ$125),成就内容!V93,1)-SUM(AE$224:AE253))</f>
        <v>0</v>
      </c>
      <c r="AF254" s="41" t="str">
        <f>IF(成就内容!W37="","",INDEX($G$4:$G$178*成就内容!W$125/SUM(成就内容!$D$125:$BZ$125),成就内容!W93,1)-SUM(AF$224:AF253))</f>
        <v/>
      </c>
      <c r="AG254" s="41">
        <f>IF(成就内容!X37="","",INDEX($G$4:$G$178*成就内容!X$125/SUM(成就内容!$D$125:$BZ$125),成就内容!X93,1)-SUM(AG$224:AG253))</f>
        <v>0</v>
      </c>
      <c r="AH254" s="41" t="str">
        <f>IF(成就内容!Y37="","",INDEX($G$4:$G$178*成就内容!Y$125/SUM(成就内容!$D$125:$BZ$125),成就内容!Y93,1)-SUM(AH$224:AH253))</f>
        <v/>
      </c>
      <c r="AI254" s="41" t="str">
        <f>IF(成就内容!Z37="","",INDEX($G$4:$G$178*成就内容!Z$125/SUM(成就内容!$D$125:$BZ$125),成就内容!Z93,1)-SUM(AI$224:AI253))</f>
        <v/>
      </c>
      <c r="AJ254" s="41" t="str">
        <f>IF(成就内容!AA37="","",INDEX($G$4:$G$178*成就内容!AA$125/SUM(成就内容!$D$125:$BZ$125),成就内容!AA93,1)-SUM(AJ$224:AJ253))</f>
        <v/>
      </c>
      <c r="AK254" s="41" t="str">
        <f>IF(成就内容!AB37="","",INDEX($G$4:$G$178*成就内容!AB$125/SUM(成就内容!$D$125:$BZ$125),成就内容!AB93,1)-SUM(AK$224:AK253))</f>
        <v/>
      </c>
      <c r="AL254" s="41">
        <f>IF(成就内容!AC37="","",INDEX($G$4:$G$178*成就内容!AC$125/SUM(成就内容!$D$125:$BZ$125),成就内容!AC93,1)-SUM(AL$224:AL253))</f>
        <v>0</v>
      </c>
      <c r="AM254" s="41">
        <f>IF(成就内容!AD37="","",INDEX($G$4:$G$178*成就内容!AD$125/SUM(成就内容!$D$125:$BZ$125),成就内容!AD93,1)-SUM(AM$224:AM253))</f>
        <v>0</v>
      </c>
      <c r="AN254" s="41">
        <f>IF(成就内容!AE37="","",INDEX($G$4:$G$178*成就内容!AE$125/SUM(成就内容!$D$125:$BZ$125),成就内容!AE93,1)-SUM(AN$224:AN253))</f>
        <v>0</v>
      </c>
      <c r="AO254" s="41">
        <f>IF(成就内容!AF37="","",INDEX($G$4:$G$178*成就内容!AF$125/SUM(成就内容!$D$125:$BZ$125),成就内容!AF93,1)-SUM(AO$224:AO253))</f>
        <v>0</v>
      </c>
      <c r="AP254" s="41">
        <f>IF(成就内容!AG37="","",INDEX($G$4:$G$178*成就内容!AG$125/SUM(成就内容!$D$125:$BZ$125),成就内容!AG93,1)-SUM(AP$224:AP253))</f>
        <v>0</v>
      </c>
      <c r="AQ254" s="41" t="str">
        <f>IF(成就内容!AH37="","",INDEX($G$4:$G$178*成就内容!AH$125/SUM(成就内容!$D$125:$BZ$125),成就内容!AH93,1)-SUM(AQ$224:AQ253))</f>
        <v/>
      </c>
      <c r="AR254" s="41">
        <f>IF(成就内容!AI37="","",INDEX($G$4:$G$178*成就内容!AI$125/SUM(成就内容!$D$125:$BZ$125),成就内容!AI93,1)-SUM(AR$224:AR253))</f>
        <v>0</v>
      </c>
      <c r="AS254" s="41">
        <f>IF(成就内容!AJ37="","",INDEX($G$4:$G$178*成就内容!AJ$125/SUM(成就内容!$D$125:$BZ$125),成就内容!AJ93,1)-SUM(AS$224:AS253))</f>
        <v>0</v>
      </c>
      <c r="AT254" s="41" t="str">
        <f>IF(成就内容!AK37="","",INDEX($G$4:$G$178*成就内容!AK$125/SUM(成就内容!$D$125:$BZ$125),成就内容!AK93,1)-SUM(AT$224:AT253))</f>
        <v/>
      </c>
      <c r="AU254" s="41" t="str">
        <f>IF(成就内容!AL37="","",INDEX($G$4:$G$178*成就内容!AL$125/SUM(成就内容!$D$125:$BZ$125),成就内容!AL93,1)-SUM(AU$224:AU253))</f>
        <v/>
      </c>
      <c r="AV254" s="41" t="str">
        <f>IF(成就内容!AM37="","",INDEX($G$4:$G$178*成就内容!AM$125/SUM(成就内容!$D$125:$BZ$125),成就内容!AM93,1)-SUM(AV$224:AV253))</f>
        <v/>
      </c>
      <c r="AW254" s="41" t="str">
        <f>IF(成就内容!AN37="","",INDEX($G$4:$G$178*成就内容!AN$125/SUM(成就内容!$D$125:$BZ$125),成就内容!AN93,1)-SUM(AW$224:AW253))</f>
        <v/>
      </c>
      <c r="AX254" s="41">
        <f>IF(成就内容!AO37="","",INDEX($G$4:$G$178*成就内容!AO$125/SUM(成就内容!$D$125:$BZ$125),成就内容!AO93,1)-SUM(AX$224:AX253))</f>
        <v>0</v>
      </c>
      <c r="AY254" s="41">
        <f>IF(成就内容!AP37="","",INDEX($G$4:$G$178*成就内容!AP$125/SUM(成就内容!$D$125:$BZ$125),成就内容!AP93,1)-SUM(AY$224:AY253))</f>
        <v>0</v>
      </c>
      <c r="AZ254" s="41">
        <f>IF(成就内容!AQ37="","",INDEX($G$4:$G$178*成就内容!AQ$125/SUM(成就内容!$D$125:$BZ$125),成就内容!AQ93,1)-SUM(AZ$224:AZ253))</f>
        <v>0</v>
      </c>
      <c r="BA254" s="41">
        <f>IF(成就内容!AR37="","",INDEX($G$4:$G$178*成就内容!AR$125/SUM(成就内容!$D$125:$BZ$125),成就内容!AR93,1)-SUM(BA$224:BA253))</f>
        <v>0</v>
      </c>
      <c r="BB254" s="41">
        <f>IF(成就内容!AS37="","",INDEX($G$4:$G$178*成就内容!AS$125/SUM(成就内容!$D$125:$BZ$125),成就内容!AS93,1)-SUM(BB$224:BB253))</f>
        <v>0</v>
      </c>
      <c r="BC254" s="41">
        <f>IF(成就内容!AT37="","",INDEX($G$4:$G$178*成就内容!AT$125/SUM(成就内容!$D$125:$BZ$125),成就内容!AT93,1)-SUM(BC$224:BC253))</f>
        <v>0</v>
      </c>
      <c r="BD254" s="41">
        <f>IF(成就内容!AU37="","",INDEX($G$4:$G$178*成就内容!AU$125/SUM(成就内容!$D$125:$BZ$125),成就内容!AU93,1)-SUM(BD$224:BD253))</f>
        <v>0</v>
      </c>
      <c r="BE254" s="41" t="str">
        <f>IF(成就内容!AV37="","",INDEX($G$4:$G$178*成就内容!AV$125/SUM(成就内容!$D$125:$BZ$125),成就内容!AV93,1)-SUM(BE$224:BE253))</f>
        <v/>
      </c>
      <c r="BF254" s="41">
        <f>IF(成就内容!AW37="","",INDEX($G$4:$G$178*成就内容!AW$125/SUM(成就内容!$D$125:$BZ$125),成就内容!AW93,1)-SUM(BF$224:BF253))</f>
        <v>0</v>
      </c>
      <c r="BG254" s="41">
        <f>IF(成就内容!AX37="","",INDEX($G$4:$G$178*成就内容!AX$125/SUM(成就内容!$D$125:$BZ$125),成就内容!AX93,1)-SUM(BG$224:BG253))</f>
        <v>0</v>
      </c>
      <c r="BH254" s="41">
        <f>IF(成就内容!AY37="","",INDEX($G$4:$G$178*成就内容!AY$125/SUM(成就内容!$D$125:$BZ$125),成就内容!AY93,1)-SUM(BH$224:BH253))</f>
        <v>0</v>
      </c>
      <c r="BI254" s="41">
        <f>IF(成就内容!AZ37="","",INDEX($G$4:$G$178*成就内容!AZ$125/SUM(成就内容!$D$125:$BZ$125),成就内容!AZ93,1)-SUM(BI$224:BI253))</f>
        <v>0</v>
      </c>
      <c r="BJ254" s="41">
        <f>IF(成就内容!BA37="","",INDEX($G$4:$G$178*成就内容!BA$125/SUM(成就内容!$D$125:$BZ$125),成就内容!BA93,1)-SUM(BJ$224:BJ253))</f>
        <v>0</v>
      </c>
      <c r="BK254" s="41" t="str">
        <f>IF(成就内容!BB37="","",INDEX($G$4:$G$178*成就内容!BB$125/SUM(成就内容!$D$125:$BZ$125),成就内容!BB93,1)-SUM(BK$224:BK253))</f>
        <v/>
      </c>
      <c r="BL254" s="41">
        <f>IF(成就内容!BC37="","",INDEX($G$4:$G$178*成就内容!BC$125/SUM(成就内容!$D$125:$BZ$125),成就内容!BC93,1)-SUM(BL$224:BL253))</f>
        <v>0</v>
      </c>
      <c r="BM254" s="41">
        <f>IF(成就内容!BD37="","",INDEX($G$4:$G$178*成就内容!BD$125/SUM(成就内容!$D$125:$BZ$125),成就内容!BD93,1)-SUM(BM$224:BM253))</f>
        <v>0</v>
      </c>
      <c r="BN254" s="41">
        <f>IF(成就内容!BE37="","",INDEX($G$4:$G$178*成就内容!BE$125/SUM(成就内容!$D$125:$BZ$125),成就内容!BE93,1)-SUM(BN$224:BN253))</f>
        <v>0</v>
      </c>
      <c r="BO254" s="41">
        <f>IF(成就内容!BF37="","",INDEX($G$4:$G$178*成就内容!BF$125/SUM(成就内容!$D$125:$BZ$125),成就内容!BF93,1)-SUM(BO$224:BO253))</f>
        <v>0</v>
      </c>
      <c r="BP254" s="41">
        <f>IF(成就内容!BG37="","",INDEX($G$4:$G$178*成就内容!BG$125/SUM(成就内容!$D$125:$BZ$125),成就内容!BG93,1)-SUM(BP$224:BP253))</f>
        <v>0</v>
      </c>
      <c r="BQ254" s="41" t="str">
        <f>IF(成就内容!BH37="","",INDEX($G$4:$G$178*成就内容!BH$125/SUM(成就内容!$D$125:$BZ$125),成就内容!BH93,1)-SUM(BQ$224:BQ253))</f>
        <v/>
      </c>
      <c r="BR254" s="41" t="str">
        <f>IF(成就内容!BI37="","",INDEX($G$4:$G$178*成就内容!BI$125/SUM(成就内容!$D$125:$BZ$125),成就内容!BI93,1)-SUM(BR$224:BR253))</f>
        <v/>
      </c>
      <c r="BS254" s="41">
        <f>IF(成就内容!BJ37="","",INDEX($G$4:$G$178*成就内容!BJ$125/SUM(成就内容!$D$125:$BZ$125),成就内容!BJ93,1)-SUM(BS$224:BS253))</f>
        <v>8205128.2051282115</v>
      </c>
      <c r="BT254" s="41">
        <f>IF(成就内容!BK37="","",INDEX($G$4:$G$178*成就内容!BK$125/SUM(成就内容!$D$125:$BZ$125),成就内容!BK93,1)-SUM(BT$224:BT253))</f>
        <v>0</v>
      </c>
      <c r="BU254" s="41">
        <f>IF(成就内容!BL37="","",INDEX($G$4:$G$178*成就内容!BL$125/SUM(成就内容!$D$125:$BZ$125),成就内容!BL93,1)-SUM(BU$224:BU253))</f>
        <v>0</v>
      </c>
      <c r="BV254" s="41">
        <f>IF(成就内容!BM37="","",INDEX($G$4:$G$178*成就内容!BM$125/SUM(成就内容!$D$125:$BZ$125),成就内容!BM93,1)-SUM(BV$224:BV253))</f>
        <v>10666666.666666672</v>
      </c>
      <c r="BW254" s="41" t="str">
        <f>IF(成就内容!BN37="","",INDEX($G$4:$G$178*成就内容!BN$125/SUM(成就内容!$D$125:$BZ$125),成就内容!BN93,1)-SUM(BW$224:BW253))</f>
        <v/>
      </c>
      <c r="BX254" s="41">
        <f>IF(成就内容!BO37="","",INDEX($G$4:$G$178*成就内容!BO$125/SUM(成就内容!$D$125:$BZ$125),成就内容!BO93,1)-SUM(BX$224:BX253))</f>
        <v>0</v>
      </c>
      <c r="BY254" s="41">
        <f>IF(成就内容!BP37="","",INDEX($G$4:$G$178*成就内容!BP$125/SUM(成就内容!$D$125:$BZ$125),成就内容!BP93,1)-SUM(BY$224:BY253))</f>
        <v>0</v>
      </c>
      <c r="BZ254" s="41">
        <f>IF(成就内容!BQ37="","",INDEX($G$4:$G$178*成就内容!BQ$125/SUM(成就内容!$D$125:$BZ$125),成就内容!BQ93,1)-SUM(BZ$224:BZ253))</f>
        <v>0</v>
      </c>
      <c r="CA254" s="41" t="str">
        <f>IF(成就内容!BR37="","",INDEX($G$4:$G$178*成就内容!BR$125/SUM(成就内容!$D$125:$BZ$125),成就内容!BR93,1)-SUM(CA$224:CA253))</f>
        <v/>
      </c>
      <c r="CB254" s="41" t="str">
        <f>IF(成就内容!BS37="","",INDEX($G$4:$G$178*成就内容!BS$125/SUM(成就内容!$D$125:$BZ$125),成就内容!BS93,1)-SUM(CB$224:CB253))</f>
        <v/>
      </c>
      <c r="CC254" s="41">
        <f>IF(成就内容!BT37="","",INDEX($G$4:$G$178*成就内容!BT$125/SUM(成就内容!$D$125:$BZ$125),成就内容!BT93,1)-SUM(CC$224:CC253))</f>
        <v>0</v>
      </c>
      <c r="CD254" s="41">
        <f>IF(成就内容!BU37="","",INDEX($G$4:$G$178*成就内容!BU$125/SUM(成就内容!$D$125:$BZ$125),成就内容!BU93,1)-SUM(CD$224:CD253))</f>
        <v>0</v>
      </c>
      <c r="CE254" s="41" t="str">
        <f>IF(成就内容!BV37="","",INDEX($G$4:$G$178*成就内容!BV$125/SUM(成就内容!$D$125:$BZ$125),成就内容!BV93,1)-SUM(CE$224:CE253))</f>
        <v/>
      </c>
      <c r="CF254" s="41">
        <f>IF(成就内容!BW37="","",INDEX($G$4:$G$178*成就内容!BW$125/SUM(成就内容!$D$125:$BZ$125),成就内容!BW93,1)-SUM(CF$224:CF253))</f>
        <v>0</v>
      </c>
      <c r="CG254" s="41">
        <f>IF(成就内容!BX37="","",INDEX($G$4:$G$178*成就内容!BX$125/SUM(成就内容!$D$125:$BZ$125),成就内容!BX93,1)-SUM(CG$224:CG253))</f>
        <v>23076923.076923072</v>
      </c>
      <c r="CH254" s="41">
        <f>IF(成就内容!BY37="","",INDEX($G$4:$G$178*成就内容!BY$125/SUM(成就内容!$D$125:$BZ$125),成就内容!BY93,1)-SUM(CH$224:CH253))</f>
        <v>0</v>
      </c>
      <c r="CI254" s="41">
        <f>IF(成就内容!BZ37="","",INDEX($G$4:$G$178*成就内容!BZ$125/SUM(成就内容!$D$125:$BZ$125),成就内容!BZ93,1)-SUM(CI$224:CI253))</f>
        <v>0</v>
      </c>
      <c r="CK254" s="19"/>
      <c r="CM254" s="43">
        <v>31</v>
      </c>
      <c r="CN254" s="41">
        <f>IF(M254="","",IF(成就内容!D$125&lt;&gt;"",MAX(ROUNDUP(SMALL(M$224:M$273,$L254)/10000,0)*10000,0),0))</f>
        <v>0</v>
      </c>
      <c r="CO254" s="41" t="str">
        <f>IF(N254="","",IF(成就内容!E$125&lt;&gt;"",MAX(ROUNDUP(SMALL(N$224:N$273,$L254)/10000,0)*10000,0),0))</f>
        <v/>
      </c>
      <c r="CP254" s="41" t="str">
        <f>IF(O254="","",IF(成就内容!F$125&lt;&gt;"",MAX(ROUNDUP(SMALL(O$224:O$273,$L254)/10000,0)*10000,0),0))</f>
        <v/>
      </c>
      <c r="CQ254" s="41" t="str">
        <f>IF(P254="","",IF(成就内容!G$125&lt;&gt;"",MAX(ROUNDUP(SMALL(P$224:P$273,$L254)/10000,0)*10000,0),0))</f>
        <v/>
      </c>
      <c r="CR254" s="41">
        <f>IF(Q254="","",IF(成就内容!H$125&lt;&gt;"",MAX(ROUNDUP(SMALL(Q$224:Q$273,$L254)/10000,0)*10000,0),0))</f>
        <v>0</v>
      </c>
      <c r="CS254" s="41">
        <f>IF(R254="","",IF(成就内容!I$125&lt;&gt;"",MAX(ROUNDUP(SMALL(R$224:R$273,$L254)/10000,0)*10000,0),0))</f>
        <v>0</v>
      </c>
      <c r="CT254" s="41">
        <f>IF(S254="","",IF(成就内容!J$125&lt;&gt;"",MAX(ROUNDUP(SMALL(S$224:S$273,$L254)/10000,0)*10000,0),0))</f>
        <v>0</v>
      </c>
      <c r="CU254" s="41">
        <f>IF(T254="","",IF(成就内容!K$125&lt;&gt;"",MAX(ROUNDUP(SMALL(T$224:T$273,$L254)/10000,0)*10000,0),0))</f>
        <v>0</v>
      </c>
      <c r="CV254" s="41">
        <f>IF(U254="","",IF(成就内容!L$125&lt;&gt;"",MAX(ROUNDUP(SMALL(U$224:U$273,$L254)/10000,0)*10000,0),0))</f>
        <v>0</v>
      </c>
      <c r="CW254" s="41">
        <f>IF(V254="","",IF(成就内容!M$125&lt;&gt;"",MAX(ROUNDUP(SMALL(V$224:V$273,$L254)/10000,0)*10000,0),0))</f>
        <v>0</v>
      </c>
      <c r="CX254" s="41" t="str">
        <f>IF(W254="","",IF(成就内容!N$125&lt;&gt;"",MAX(ROUNDUP(SMALL(W$224:W$273,$L254)/10000,0)*10000,0),0))</f>
        <v/>
      </c>
      <c r="CY254" s="41">
        <f>IF(X254="","",IF(成就内容!O$125&lt;&gt;"",MAX(ROUNDUP(SMALL(X$224:X$273,$L254)/10000,0)*10000,0),0))</f>
        <v>0</v>
      </c>
      <c r="CZ254" s="41" t="str">
        <f>IF(Y254="","",IF(成就内容!P$125&lt;&gt;"",MAX(ROUNDUP(SMALL(Y$224:Y$273,$L254)/10000,0)*10000,0),0))</f>
        <v/>
      </c>
      <c r="DA254" s="41">
        <f>IF(Z254="","",IF(成就内容!Q$125&lt;&gt;"",MAX(ROUNDUP(SMALL(Z$224:Z$273,$L254)/10000,0)*10000,0),0))</f>
        <v>0</v>
      </c>
      <c r="DB254" s="41">
        <f>IF(AA254="","",IF(成就内容!R$125&lt;&gt;"",MAX(ROUNDUP(SMALL(AA$224:AA$273,$L254)/10000,0)*10000,0),0))</f>
        <v>0</v>
      </c>
      <c r="DC254" s="41">
        <f>IF(AB254="","",IF(成就内容!S$125&lt;&gt;"",MAX(ROUNDUP(SMALL(AB$224:AB$273,$L254)/10000,0)*10000,0),0))</f>
        <v>0</v>
      </c>
      <c r="DD254" s="41">
        <f>IF(AC254="","",IF(成就内容!T$125&lt;&gt;"",MAX(ROUNDUP(SMALL(AC$224:AC$273,$L254)/10000,0)*10000,0),0))</f>
        <v>0</v>
      </c>
      <c r="DE254" s="41">
        <f>IF(AD254="","",IF(成就内容!U$125&lt;&gt;"",MAX(ROUNDUP(SMALL(AD$224:AD$273,$L254)/10000,0)*10000,0),0))</f>
        <v>0</v>
      </c>
      <c r="DF254" s="41">
        <f>IF(AE254="","",IF(成就内容!V$125&lt;&gt;"",MAX(ROUNDUP(SMALL(AE$224:AE$273,$L254)/10000,0)*10000,0),0))</f>
        <v>0</v>
      </c>
      <c r="DG254" s="41" t="str">
        <f>IF(AF254="","",IF(成就内容!W$125&lt;&gt;"",MAX(ROUNDUP(SMALL(AF$224:AF$273,$L254)/10000,0)*10000,0),0))</f>
        <v/>
      </c>
      <c r="DH254" s="41">
        <f>IF(AG254="","",IF(成就内容!X$125&lt;&gt;"",MAX(ROUNDUP(SMALL(AG$224:AG$273,$L254)/10000,0)*10000,0),0))</f>
        <v>0</v>
      </c>
      <c r="DI254" s="41" t="str">
        <f>IF(AH254="","",IF(成就内容!Y$125&lt;&gt;"",MAX(ROUNDUP(SMALL(AH$224:AH$273,$L254)/10000,0)*10000,0),0))</f>
        <v/>
      </c>
      <c r="DJ254" s="41" t="str">
        <f>IF(AI254="","",IF(成就内容!Z$125&lt;&gt;"",MAX(ROUNDUP(SMALL(AI$224:AI$273,$L254)/10000,0)*10000,0),0))</f>
        <v/>
      </c>
      <c r="DK254" s="41" t="str">
        <f>IF(AJ254="","",IF(成就内容!AA$125&lt;&gt;"",MAX(ROUNDUP(SMALL(AJ$224:AJ$273,$L254)/10000,0)*10000,0),0))</f>
        <v/>
      </c>
      <c r="DL254" s="41" t="str">
        <f>IF(AK254="","",IF(成就内容!AB$125&lt;&gt;"",MAX(ROUNDUP(SMALL(AK$224:AK$273,$L254)/10000,0)*10000,0),0))</f>
        <v/>
      </c>
      <c r="DM254" s="41">
        <f>IF(AL254="","",IF(成就内容!AC$125&lt;&gt;"",MAX(ROUNDUP(SMALL(AL$224:AL$273,$L254)/10000,0)*10000,0),0))</f>
        <v>0</v>
      </c>
      <c r="DN254" s="41">
        <f>IF(AM254="","",IF(成就内容!AD$125&lt;&gt;"",MAX(ROUNDUP(SMALL(AM$224:AM$273,$L254)/10000,0)*10000,0),0))</f>
        <v>0</v>
      </c>
      <c r="DO254" s="41">
        <f>IF(AN254="","",IF(成就内容!AE$125&lt;&gt;"",MAX(ROUNDUP(SMALL(AN$224:AN$273,$L254)/10000,0)*10000,0),0))</f>
        <v>0</v>
      </c>
      <c r="DP254" s="41">
        <f>IF(AO254="","",IF(成就内容!AF$125&lt;&gt;"",MAX(ROUNDUP(SMALL(AO$224:AO$273,$L254)/10000,0)*10000,0),0))</f>
        <v>0</v>
      </c>
      <c r="DQ254" s="41">
        <f>IF(AP254="","",IF(成就内容!AG$125&lt;&gt;"",MAX(ROUNDUP(SMALL(AP$224:AP$273,$L254)/10000,0)*10000,0),0))</f>
        <v>0</v>
      </c>
      <c r="DR254" s="41" t="str">
        <f>IF(AQ254="","",IF(成就内容!AH$125&lt;&gt;"",MAX(ROUNDUP(SMALL(AQ$224:AQ$273,$L254)/10000,0)*10000,0),0))</f>
        <v/>
      </c>
      <c r="DS254" s="41">
        <f>IF(AR254="","",IF(成就内容!AI$125&lt;&gt;"",MAX(ROUNDUP(SMALL(AR$224:AR$273,$L254)/10000,0)*10000,0),0))</f>
        <v>0</v>
      </c>
      <c r="DT254" s="41">
        <f>IF(AS254="","",IF(成就内容!AJ$125&lt;&gt;"",MAX(ROUNDUP(SMALL(AS$224:AS$273,$L254)/10000,0)*10000,0),0))</f>
        <v>0</v>
      </c>
      <c r="DU254" s="41" t="str">
        <f>IF(AT254="","",IF(成就内容!AK$125&lt;&gt;"",MAX(ROUNDUP(SMALL(AT$224:AT$273,$L254)/10000,0)*10000,0),0))</f>
        <v/>
      </c>
      <c r="DV254" s="41" t="str">
        <f>IF(AU254="","",IF(成就内容!AL$125&lt;&gt;"",MAX(ROUNDUP(SMALL(AU$224:AU$273,$L254)/10000,0)*10000,0),0))</f>
        <v/>
      </c>
      <c r="DW254" s="41" t="str">
        <f>IF(AV254="","",IF(成就内容!AM$125&lt;&gt;"",MAX(ROUNDUP(SMALL(AV$224:AV$273,$L254)/10000,0)*10000,0),0))</f>
        <v/>
      </c>
      <c r="DX254" s="41" t="str">
        <f>IF(AW254="","",IF(成就内容!AN$125&lt;&gt;"",MAX(ROUNDUP(SMALL(AW$224:AW$273,$L254)/10000,0)*10000,0),0))</f>
        <v/>
      </c>
      <c r="DY254" s="41">
        <f>IF(AX254="","",IF(成就内容!AO$125&lt;&gt;"",MAX(ROUNDUP(SMALL(AX$224:AX$273,$L254)/10000,0)*10000,0),0))</f>
        <v>0</v>
      </c>
      <c r="DZ254" s="41">
        <f>IF(AY254="","",IF(成就内容!AP$125&lt;&gt;"",MAX(ROUNDUP(SMALL(AY$224:AY$273,$L254)/10000,0)*10000,0),0))</f>
        <v>0</v>
      </c>
      <c r="EA254" s="41">
        <f>IF(AZ254="","",IF(成就内容!AQ$125&lt;&gt;"",MAX(ROUNDUP(SMALL(AZ$224:AZ$273,$L254)/10000,0)*10000,0),0))</f>
        <v>0</v>
      </c>
      <c r="EB254" s="41">
        <f>IF(BA254="","",IF(成就内容!AR$125&lt;&gt;"",MAX(ROUNDUP(SMALL(BA$224:BA$273,$L254)/10000,0)*10000,0),0))</f>
        <v>0</v>
      </c>
      <c r="EC254" s="41">
        <f>IF(BB254="","",IF(成就内容!AS$125&lt;&gt;"",MAX(ROUNDUP(SMALL(BB$224:BB$273,$L254)/10000,0)*10000,0),0))</f>
        <v>0</v>
      </c>
      <c r="ED254" s="41">
        <f>IF(BC254="","",IF(成就内容!AT$125&lt;&gt;"",MAX(ROUNDUP(SMALL(BC$224:BC$273,$L254)/10000,0)*10000,0),0))</f>
        <v>0</v>
      </c>
      <c r="EE254" s="41">
        <f>IF(BD254="","",IF(成就内容!AU$125&lt;&gt;"",MAX(ROUNDUP(SMALL(BD$224:BD$273,$L254)/10000,0)*10000,0),0))</f>
        <v>0</v>
      </c>
      <c r="EF254" s="41" t="str">
        <f>IF(BE254="","",IF(成就内容!AV$125&lt;&gt;"",MAX(ROUNDUP(SMALL(BE$224:BE$273,$L254)/10000,0)*10000,0),0))</f>
        <v/>
      </c>
      <c r="EG254" s="41">
        <f>IF(BF254="","",IF(成就内容!AW$125&lt;&gt;"",MAX(ROUNDUP(SMALL(BF$224:BF$273,$L254)/10000,0)*10000,0),0))</f>
        <v>0</v>
      </c>
      <c r="EH254" s="41">
        <f>IF(BG254="","",IF(成就内容!AX$125&lt;&gt;"",MAX(ROUNDUP(SMALL(BG$224:BG$273,$L254)/10000,0)*10000,0),0))</f>
        <v>0</v>
      </c>
      <c r="EI254" s="41">
        <f>IF(BH254="","",IF(成就内容!AY$125&lt;&gt;"",MAX(ROUNDUP(SMALL(BH$224:BH$273,$L254)/10000,0)*10000,0),0))</f>
        <v>0</v>
      </c>
      <c r="EJ254" s="41">
        <f>IF(BI254="","",IF(成就内容!AZ$125&lt;&gt;"",MAX(ROUNDUP(SMALL(BI$224:BI$273,$L254)/10000,0)*10000,0),0))</f>
        <v>0</v>
      </c>
      <c r="EK254" s="41">
        <f>IF(BJ254="","",IF(成就内容!BA$125&lt;&gt;"",MAX(ROUNDUP(SMALL(BJ$224:BJ$273,$L254)/10000,0)*10000,0),0))</f>
        <v>0</v>
      </c>
      <c r="EL254" s="41" t="str">
        <f>IF(BK254="","",IF(成就内容!BB$125&lt;&gt;"",MAX(ROUNDUP(SMALL(BK$224:BK$273,$L254)/10000,0)*10000,0),0))</f>
        <v/>
      </c>
      <c r="EM254" s="41">
        <f>IF(BL254="","",IF(成就内容!BC$125&lt;&gt;"",MAX(ROUNDUP(SMALL(BL$224:BL$273,$L254)/10000,0)*10000,0),0))</f>
        <v>0</v>
      </c>
      <c r="EN254" s="41">
        <f>IF(BM254="","",IF(成就内容!BD$125&lt;&gt;"",MAX(ROUNDUP(SMALL(BM$224:BM$273,$L254)/10000,0)*10000,0),0))</f>
        <v>0</v>
      </c>
      <c r="EO254" s="41">
        <f>IF(BN254="","",IF(成就内容!BE$125&lt;&gt;"",MAX(ROUNDUP(SMALL(BN$224:BN$273,$L254)/10000,0)*10000,0),0))</f>
        <v>0</v>
      </c>
      <c r="EP254" s="41">
        <f>IF(BO254="","",IF(成就内容!BF$125&lt;&gt;"",MAX(ROUNDUP(SMALL(BO$224:BO$273,$L254)/10000,0)*10000,0),0))</f>
        <v>0</v>
      </c>
      <c r="EQ254" s="41">
        <f>IF(BP254="","",IF(成就内容!BG$125&lt;&gt;"",MAX(ROUNDUP(SMALL(BP$224:BP$273,$L254)/10000,0)*10000,0),0))</f>
        <v>0</v>
      </c>
      <c r="ER254" s="41" t="str">
        <f>IF(BQ254="","",IF(成就内容!BH$125&lt;&gt;"",MAX(ROUNDUP(SMALL(BQ$224:BQ$273,$L254)/10000,0)*10000,0),0))</f>
        <v/>
      </c>
      <c r="ES254" s="41" t="str">
        <f>IF(BR254="","",IF(成就内容!BI$125&lt;&gt;"",MAX(ROUNDUP(SMALL(BR$224:BR$273,$L254)/10000,0)*10000,0),0))</f>
        <v/>
      </c>
      <c r="ET254" s="41">
        <f>IF(BS254="","",IF(成就内容!BJ$125&lt;&gt;"",MAX(ROUNDUP(SMALL(BS$224:BS$273,$L254)/10000,0)*10000,0),0))</f>
        <v>8000000</v>
      </c>
      <c r="EU254" s="41">
        <f>IF(BT254="","",IF(成就内容!BK$125&lt;&gt;"",MAX(ROUNDUP(SMALL(BT$224:BT$273,$L254)/10000,0)*10000,0),0))</f>
        <v>0</v>
      </c>
      <c r="EV254" s="41">
        <f>IF(BU254="","",IF(成就内容!BL$125&lt;&gt;"",MAX(ROUNDUP(SMALL(BU$224:BU$273,$L254)/10000,0)*10000,0),0))</f>
        <v>0</v>
      </c>
      <c r="EW254" s="41">
        <f>IF(BV254="","",IF(成就内容!BM$125&lt;&gt;"",MAX(ROUNDUP(SMALL(BV$224:BV$273,$L254)/10000,0)*10000,0),0))</f>
        <v>10670000</v>
      </c>
      <c r="EX254" s="41" t="str">
        <f>IF(BW254="","",IF(成就内容!BN$125&lt;&gt;"",MAX(ROUNDUP(SMALL(BW$224:BW$273,$L254)/10000,0)*10000,0),0))</f>
        <v/>
      </c>
      <c r="EY254" s="41">
        <f>IF(BX254="","",IF(成就内容!BO$125&lt;&gt;"",MAX(ROUNDUP(SMALL(BX$224:BX$273,$L254)/10000,0)*10000,0),0))</f>
        <v>0</v>
      </c>
      <c r="EZ254" s="41">
        <f>IF(BY254="","",IF(成就内容!BP$125&lt;&gt;"",MAX(ROUNDUP(SMALL(BY$224:BY$273,$L254)/10000,0)*10000,0),0))</f>
        <v>0</v>
      </c>
      <c r="FA254" s="41">
        <f>IF(BZ254="","",IF(成就内容!BQ$125&lt;&gt;"",MAX(ROUNDUP(SMALL(BZ$224:BZ$273,$L254)/10000,0)*10000,0),0))</f>
        <v>0</v>
      </c>
      <c r="FB254" s="41" t="str">
        <f>IF(CA254="","",IF(成就内容!BR$125&lt;&gt;"",MAX(ROUNDUP(SMALL(CA$224:CA$273,$L254)/10000,0)*10000,0),0))</f>
        <v/>
      </c>
      <c r="FC254" s="41" t="str">
        <f>IF(CB254="","",IF(成就内容!BS$125&lt;&gt;"",MAX(ROUNDUP(SMALL(CB$224:CB$273,$L254)/10000,0)*10000,0),0))</f>
        <v/>
      </c>
      <c r="FD254" s="41">
        <f>IF(CC254="","",IF(成就内容!BT$125&lt;&gt;"",MAX(ROUNDUP(SMALL(CC$224:CC$273,$L254)/10000,0)*10000,0),0))</f>
        <v>0</v>
      </c>
      <c r="FE254" s="41">
        <f>IF(CD254="","",IF(成就内容!BU$125&lt;&gt;"",MAX(ROUNDUP(SMALL(CD$224:CD$273,$L254)/10000,0)*10000,0),0))</f>
        <v>0</v>
      </c>
      <c r="FF254" s="41" t="str">
        <f>IF(CE254="","",IF(成就内容!BV$125&lt;&gt;"",MAX(ROUNDUP(SMALL(CE$224:CE$273,$L254)/10000,0)*10000,0),0))</f>
        <v/>
      </c>
      <c r="FG254" s="41">
        <f>IF(CF254="","",IF(成就内容!BW$125&lt;&gt;"",MAX(ROUNDUP(SMALL(CF$224:CF$273,$L254)/10000,0)*10000,0),0))</f>
        <v>0</v>
      </c>
      <c r="FH254" s="41">
        <f>IF(CG254="","",IF(成就内容!BX$125&lt;&gt;"",MAX(ROUNDUP(SMALL(CG$224:CG$273,$L254)/10000,0)*10000,0),0))</f>
        <v>23080000</v>
      </c>
      <c r="FI254" s="41">
        <f>IF(CH254="","",IF(成就内容!BY$125&lt;&gt;"",MAX(ROUNDUP(SMALL(CH$224:CH$273,$L254)/10000,0)*10000,0),0))</f>
        <v>0</v>
      </c>
      <c r="FJ254" s="41">
        <f>IF(CI254="","",IF(成就内容!BZ$125&lt;&gt;"",MAX(ROUNDUP(SMALL(CI$224:CI$273,$L254)/10000,0)*10000,0),0))</f>
        <v>0</v>
      </c>
    </row>
    <row r="255" spans="10:166" s="96" customFormat="1" x14ac:dyDescent="0.15">
      <c r="J255" s="19"/>
      <c r="L255" s="43">
        <v>32</v>
      </c>
      <c r="M255" s="41">
        <f>IF(成就内容!D38="","",INDEX($G$4:$G$178*成就内容!D$125/SUM(成就内容!$D$125:$BZ$125),成就内容!D94,1)-SUM(M$224:M254))</f>
        <v>0</v>
      </c>
      <c r="N255" s="41" t="str">
        <f>IF(成就内容!E38="","",INDEX($G$4:$G$178*成就内容!E$125/SUM(成就内容!$D$125:$BZ$125),成就内容!E94,1)-SUM(N$224:N254))</f>
        <v/>
      </c>
      <c r="O255" s="41" t="str">
        <f>IF(成就内容!F38="","",INDEX($G$4:$G$178*成就内容!F$125/SUM(成就内容!$D$125:$BZ$125),成就内容!F94,1)-SUM(O$224:O254))</f>
        <v/>
      </c>
      <c r="P255" s="41" t="str">
        <f>IF(成就内容!G38="","",INDEX($G$4:$G$178*成就内容!G$125/SUM(成就内容!$D$125:$BZ$125),成就内容!G94,1)-SUM(P$224:P254))</f>
        <v/>
      </c>
      <c r="Q255" s="41">
        <f>IF(成就内容!H38="","",INDEX($G$4:$G$178*成就内容!H$125/SUM(成就内容!$D$125:$BZ$125),成就内容!H94,1)-SUM(Q$224:Q254))</f>
        <v>0</v>
      </c>
      <c r="R255" s="41">
        <f>IF(成就内容!I38="","",INDEX($G$4:$G$178*成就内容!I$125/SUM(成就内容!$D$125:$BZ$125),成就内容!I94,1)-SUM(R$224:R254))</f>
        <v>0</v>
      </c>
      <c r="S255" s="41">
        <f>IF(成就内容!J38="","",INDEX($G$4:$G$178*成就内容!J$125/SUM(成就内容!$D$125:$BZ$125),成就内容!J94,1)-SUM(S$224:S254))</f>
        <v>0</v>
      </c>
      <c r="T255" s="41">
        <f>IF(成就内容!K38="","",INDEX($G$4:$G$178*成就内容!K$125/SUM(成就内容!$D$125:$BZ$125),成就内容!K94,1)-SUM(T$224:T254))</f>
        <v>0</v>
      </c>
      <c r="U255" s="41">
        <f>IF(成就内容!L38="","",INDEX($G$4:$G$178*成就内容!L$125/SUM(成就内容!$D$125:$BZ$125),成就内容!L94,1)-SUM(U$224:U254))</f>
        <v>0</v>
      </c>
      <c r="V255" s="41">
        <f>IF(成就内容!M38="","",INDEX($G$4:$G$178*成就内容!M$125/SUM(成就内容!$D$125:$BZ$125),成就内容!M94,1)-SUM(V$224:V254))</f>
        <v>0</v>
      </c>
      <c r="W255" s="41" t="str">
        <f>IF(成就内容!N38="","",INDEX($G$4:$G$178*成就内容!N$125/SUM(成就内容!$D$125:$BZ$125),成就内容!N94,1)-SUM(W$224:W254))</f>
        <v/>
      </c>
      <c r="X255" s="41">
        <f>IF(成就内容!O38="","",INDEX($G$4:$G$178*成就内容!O$125/SUM(成就内容!$D$125:$BZ$125),成就内容!O94,1)-SUM(X$224:X254))</f>
        <v>0</v>
      </c>
      <c r="Y255" s="41" t="str">
        <f>IF(成就内容!P38="","",INDEX($G$4:$G$178*成就内容!P$125/SUM(成就内容!$D$125:$BZ$125),成就内容!P94,1)-SUM(Y$224:Y254))</f>
        <v/>
      </c>
      <c r="Z255" s="41">
        <f>IF(成就内容!Q38="","",INDEX($G$4:$G$178*成就内容!Q$125/SUM(成就内容!$D$125:$BZ$125),成就内容!Q94,1)-SUM(Z$224:Z254))</f>
        <v>0</v>
      </c>
      <c r="AA255" s="41">
        <f>IF(成就内容!R38="","",INDEX($G$4:$G$178*成就内容!R$125/SUM(成就内容!$D$125:$BZ$125),成就内容!R94,1)-SUM(AA$224:AA254))</f>
        <v>0</v>
      </c>
      <c r="AB255" s="41">
        <f>IF(成就内容!S38="","",INDEX($G$4:$G$178*成就内容!S$125/SUM(成就内容!$D$125:$BZ$125),成就内容!S94,1)-SUM(AB$224:AB254))</f>
        <v>0</v>
      </c>
      <c r="AC255" s="41">
        <f>IF(成就内容!T38="","",INDEX($G$4:$G$178*成就内容!T$125/SUM(成就内容!$D$125:$BZ$125),成就内容!T94,1)-SUM(AC$224:AC254))</f>
        <v>0</v>
      </c>
      <c r="AD255" s="41">
        <f>IF(成就内容!U38="","",INDEX($G$4:$G$178*成就内容!U$125/SUM(成就内容!$D$125:$BZ$125),成就内容!U94,1)-SUM(AD$224:AD254))</f>
        <v>0</v>
      </c>
      <c r="AE255" s="41">
        <f>IF(成就内容!V38="","",INDEX($G$4:$G$178*成就内容!V$125/SUM(成就内容!$D$125:$BZ$125),成就内容!V94,1)-SUM(AE$224:AE254))</f>
        <v>0</v>
      </c>
      <c r="AF255" s="41" t="str">
        <f>IF(成就内容!W38="","",INDEX($G$4:$G$178*成就内容!W$125/SUM(成就内容!$D$125:$BZ$125),成就内容!W94,1)-SUM(AF$224:AF254))</f>
        <v/>
      </c>
      <c r="AG255" s="41">
        <f>IF(成就内容!X38="","",INDEX($G$4:$G$178*成就内容!X$125/SUM(成就内容!$D$125:$BZ$125),成就内容!X94,1)-SUM(AG$224:AG254))</f>
        <v>0</v>
      </c>
      <c r="AH255" s="41" t="str">
        <f>IF(成就内容!Y38="","",INDEX($G$4:$G$178*成就内容!Y$125/SUM(成就内容!$D$125:$BZ$125),成就内容!Y94,1)-SUM(AH$224:AH254))</f>
        <v/>
      </c>
      <c r="AI255" s="41" t="str">
        <f>IF(成就内容!Z38="","",INDEX($G$4:$G$178*成就内容!Z$125/SUM(成就内容!$D$125:$BZ$125),成就内容!Z94,1)-SUM(AI$224:AI254))</f>
        <v/>
      </c>
      <c r="AJ255" s="41" t="str">
        <f>IF(成就内容!AA38="","",INDEX($G$4:$G$178*成就内容!AA$125/SUM(成就内容!$D$125:$BZ$125),成就内容!AA94,1)-SUM(AJ$224:AJ254))</f>
        <v/>
      </c>
      <c r="AK255" s="41" t="str">
        <f>IF(成就内容!AB38="","",INDEX($G$4:$G$178*成就内容!AB$125/SUM(成就内容!$D$125:$BZ$125),成就内容!AB94,1)-SUM(AK$224:AK254))</f>
        <v/>
      </c>
      <c r="AL255" s="41">
        <f>IF(成就内容!AC38="","",INDEX($G$4:$G$178*成就内容!AC$125/SUM(成就内容!$D$125:$BZ$125),成就内容!AC94,1)-SUM(AL$224:AL254))</f>
        <v>0</v>
      </c>
      <c r="AM255" s="41">
        <f>IF(成就内容!AD38="","",INDEX($G$4:$G$178*成就内容!AD$125/SUM(成就内容!$D$125:$BZ$125),成就内容!AD94,1)-SUM(AM$224:AM254))</f>
        <v>0</v>
      </c>
      <c r="AN255" s="41">
        <f>IF(成就内容!AE38="","",INDEX($G$4:$G$178*成就内容!AE$125/SUM(成就内容!$D$125:$BZ$125),成就内容!AE94,1)-SUM(AN$224:AN254))</f>
        <v>0</v>
      </c>
      <c r="AO255" s="41">
        <f>IF(成就内容!AF38="","",INDEX($G$4:$G$178*成就内容!AF$125/SUM(成就内容!$D$125:$BZ$125),成就内容!AF94,1)-SUM(AO$224:AO254))</f>
        <v>0</v>
      </c>
      <c r="AP255" s="41">
        <f>IF(成就内容!AG38="","",INDEX($G$4:$G$178*成就内容!AG$125/SUM(成就内容!$D$125:$BZ$125),成就内容!AG94,1)-SUM(AP$224:AP254))</f>
        <v>0</v>
      </c>
      <c r="AQ255" s="41" t="str">
        <f>IF(成就内容!AH38="","",INDEX($G$4:$G$178*成就内容!AH$125/SUM(成就内容!$D$125:$BZ$125),成就内容!AH94,1)-SUM(AQ$224:AQ254))</f>
        <v/>
      </c>
      <c r="AR255" s="41">
        <f>IF(成就内容!AI38="","",INDEX($G$4:$G$178*成就内容!AI$125/SUM(成就内容!$D$125:$BZ$125),成就内容!AI94,1)-SUM(AR$224:AR254))</f>
        <v>0</v>
      </c>
      <c r="AS255" s="41">
        <f>IF(成就内容!AJ38="","",INDEX($G$4:$G$178*成就内容!AJ$125/SUM(成就内容!$D$125:$BZ$125),成就内容!AJ94,1)-SUM(AS$224:AS254))</f>
        <v>0</v>
      </c>
      <c r="AT255" s="41" t="str">
        <f>IF(成就内容!AK38="","",INDEX($G$4:$G$178*成就内容!AK$125/SUM(成就内容!$D$125:$BZ$125),成就内容!AK94,1)-SUM(AT$224:AT254))</f>
        <v/>
      </c>
      <c r="AU255" s="41" t="str">
        <f>IF(成就内容!AL38="","",INDEX($G$4:$G$178*成就内容!AL$125/SUM(成就内容!$D$125:$BZ$125),成就内容!AL94,1)-SUM(AU$224:AU254))</f>
        <v/>
      </c>
      <c r="AV255" s="41" t="str">
        <f>IF(成就内容!AM38="","",INDEX($G$4:$G$178*成就内容!AM$125/SUM(成就内容!$D$125:$BZ$125),成就内容!AM94,1)-SUM(AV$224:AV254))</f>
        <v/>
      </c>
      <c r="AW255" s="41" t="str">
        <f>IF(成就内容!AN38="","",INDEX($G$4:$G$178*成就内容!AN$125/SUM(成就内容!$D$125:$BZ$125),成就内容!AN94,1)-SUM(AW$224:AW254))</f>
        <v/>
      </c>
      <c r="AX255" s="41">
        <f>IF(成就内容!AO38="","",INDEX($G$4:$G$178*成就内容!AO$125/SUM(成就内容!$D$125:$BZ$125),成就内容!AO94,1)-SUM(AX$224:AX254))</f>
        <v>0</v>
      </c>
      <c r="AY255" s="41">
        <f>IF(成就内容!AP38="","",INDEX($G$4:$G$178*成就内容!AP$125/SUM(成就内容!$D$125:$BZ$125),成就内容!AP94,1)-SUM(AY$224:AY254))</f>
        <v>0</v>
      </c>
      <c r="AZ255" s="41">
        <f>IF(成就内容!AQ38="","",INDEX($G$4:$G$178*成就内容!AQ$125/SUM(成就内容!$D$125:$BZ$125),成就内容!AQ94,1)-SUM(AZ$224:AZ254))</f>
        <v>0</v>
      </c>
      <c r="BA255" s="41">
        <f>IF(成就内容!AR38="","",INDEX($G$4:$G$178*成就内容!AR$125/SUM(成就内容!$D$125:$BZ$125),成就内容!AR94,1)-SUM(BA$224:BA254))</f>
        <v>0</v>
      </c>
      <c r="BB255" s="41">
        <f>IF(成就内容!AS38="","",INDEX($G$4:$G$178*成就内容!AS$125/SUM(成就内容!$D$125:$BZ$125),成就内容!AS94,1)-SUM(BB$224:BB254))</f>
        <v>0</v>
      </c>
      <c r="BC255" s="41">
        <f>IF(成就内容!AT38="","",INDEX($G$4:$G$178*成就内容!AT$125/SUM(成就内容!$D$125:$BZ$125),成就内容!AT94,1)-SUM(BC$224:BC254))</f>
        <v>0</v>
      </c>
      <c r="BD255" s="41">
        <f>IF(成就内容!AU38="","",INDEX($G$4:$G$178*成就内容!AU$125/SUM(成就内容!$D$125:$BZ$125),成就内容!AU94,1)-SUM(BD$224:BD254))</f>
        <v>0</v>
      </c>
      <c r="BE255" s="41" t="str">
        <f>IF(成就内容!AV38="","",INDEX($G$4:$G$178*成就内容!AV$125/SUM(成就内容!$D$125:$BZ$125),成就内容!AV94,1)-SUM(BE$224:BE254))</f>
        <v/>
      </c>
      <c r="BF255" s="41">
        <f>IF(成就内容!AW38="","",INDEX($G$4:$G$178*成就内容!AW$125/SUM(成就内容!$D$125:$BZ$125),成就内容!AW94,1)-SUM(BF$224:BF254))</f>
        <v>0</v>
      </c>
      <c r="BG255" s="41">
        <f>IF(成就内容!AX38="","",INDEX($G$4:$G$178*成就内容!AX$125/SUM(成就内容!$D$125:$BZ$125),成就内容!AX94,1)-SUM(BG$224:BG254))</f>
        <v>0</v>
      </c>
      <c r="BH255" s="41">
        <f>IF(成就内容!AY38="","",INDEX($G$4:$G$178*成就内容!AY$125/SUM(成就内容!$D$125:$BZ$125),成就内容!AY94,1)-SUM(BH$224:BH254))</f>
        <v>0</v>
      </c>
      <c r="BI255" s="41">
        <f>IF(成就内容!AZ38="","",INDEX($G$4:$G$178*成就内容!AZ$125/SUM(成就内容!$D$125:$BZ$125),成就内容!AZ94,1)-SUM(BI$224:BI254))</f>
        <v>0</v>
      </c>
      <c r="BJ255" s="41">
        <f>IF(成就内容!BA38="","",INDEX($G$4:$G$178*成就内容!BA$125/SUM(成就内容!$D$125:$BZ$125),成就内容!BA94,1)-SUM(BJ$224:BJ254))</f>
        <v>0</v>
      </c>
      <c r="BK255" s="41" t="str">
        <f>IF(成就内容!BB38="","",INDEX($G$4:$G$178*成就内容!BB$125/SUM(成就内容!$D$125:$BZ$125),成就内容!BB94,1)-SUM(BK$224:BK254))</f>
        <v/>
      </c>
      <c r="BL255" s="41">
        <f>IF(成就内容!BC38="","",INDEX($G$4:$G$178*成就内容!BC$125/SUM(成就内容!$D$125:$BZ$125),成就内容!BC94,1)-SUM(BL$224:BL254))</f>
        <v>0</v>
      </c>
      <c r="BM255" s="41">
        <f>IF(成就内容!BD38="","",INDEX($G$4:$G$178*成就内容!BD$125/SUM(成就内容!$D$125:$BZ$125),成就内容!BD94,1)-SUM(BM$224:BM254))</f>
        <v>0</v>
      </c>
      <c r="BN255" s="41">
        <f>IF(成就内容!BE38="","",INDEX($G$4:$G$178*成就内容!BE$125/SUM(成就内容!$D$125:$BZ$125),成就内容!BE94,1)-SUM(BN$224:BN254))</f>
        <v>0</v>
      </c>
      <c r="BO255" s="41">
        <f>IF(成就内容!BF38="","",INDEX($G$4:$G$178*成就内容!BF$125/SUM(成就内容!$D$125:$BZ$125),成就内容!BF94,1)-SUM(BO$224:BO254))</f>
        <v>0</v>
      </c>
      <c r="BP255" s="41">
        <f>IF(成就内容!BG38="","",INDEX($G$4:$G$178*成就内容!BG$125/SUM(成就内容!$D$125:$BZ$125),成就内容!BG94,1)-SUM(BP$224:BP254))</f>
        <v>0</v>
      </c>
      <c r="BQ255" s="41" t="str">
        <f>IF(成就内容!BH38="","",INDEX($G$4:$G$178*成就内容!BH$125/SUM(成就内容!$D$125:$BZ$125),成就内容!BH94,1)-SUM(BQ$224:BQ254))</f>
        <v/>
      </c>
      <c r="BR255" s="41" t="str">
        <f>IF(成就内容!BI38="","",INDEX($G$4:$G$178*成就内容!BI$125/SUM(成就内容!$D$125:$BZ$125),成就内容!BI94,1)-SUM(BR$224:BR254))</f>
        <v/>
      </c>
      <c r="BS255" s="41">
        <f>IF(成就内容!BJ38="","",INDEX($G$4:$G$178*成就内容!BJ$125/SUM(成就内容!$D$125:$BZ$125),成就内容!BJ94,1)-SUM(BS$224:BS254))</f>
        <v>8000000.0000000037</v>
      </c>
      <c r="BT255" s="41">
        <f>IF(成就内容!BK38="","",INDEX($G$4:$G$178*成就内容!BK$125/SUM(成就内容!$D$125:$BZ$125),成就内容!BK94,1)-SUM(BT$224:BT254))</f>
        <v>0</v>
      </c>
      <c r="BU255" s="41">
        <f>IF(成就内容!BL38="","",INDEX($G$4:$G$178*成就内容!BL$125/SUM(成就内容!$D$125:$BZ$125),成就内容!BL94,1)-SUM(BU$224:BU254))</f>
        <v>0</v>
      </c>
      <c r="BV255" s="41">
        <f>IF(成就内容!BM38="","",INDEX($G$4:$G$178*成就内容!BM$125/SUM(成就内容!$D$125:$BZ$125),成就内容!BM94,1)-SUM(BV$224:BV254))</f>
        <v>10666666.666666679</v>
      </c>
      <c r="BW255" s="41" t="str">
        <f>IF(成就内容!BN38="","",INDEX($G$4:$G$178*成就内容!BN$125/SUM(成就内容!$D$125:$BZ$125),成就内容!BN94,1)-SUM(BW$224:BW254))</f>
        <v/>
      </c>
      <c r="BX255" s="41">
        <f>IF(成就内容!BO38="","",INDEX($G$4:$G$178*成就内容!BO$125/SUM(成就内容!$D$125:$BZ$125),成就内容!BO94,1)-SUM(BX$224:BX254))</f>
        <v>0</v>
      </c>
      <c r="BY255" s="41">
        <f>IF(成就内容!BP38="","",INDEX($G$4:$G$178*成就内容!BP$125/SUM(成就内容!$D$125:$BZ$125),成就内容!BP94,1)-SUM(BY$224:BY254))</f>
        <v>0</v>
      </c>
      <c r="BZ255" s="41">
        <f>IF(成就内容!BQ38="","",INDEX($G$4:$G$178*成就内容!BQ$125/SUM(成就内容!$D$125:$BZ$125),成就内容!BQ94,1)-SUM(BZ$224:BZ254))</f>
        <v>0</v>
      </c>
      <c r="CA255" s="41" t="str">
        <f>IF(成就内容!BR38="","",INDEX($G$4:$G$178*成就内容!BR$125/SUM(成就内容!$D$125:$BZ$125),成就内容!BR94,1)-SUM(CA$224:CA254))</f>
        <v/>
      </c>
      <c r="CB255" s="41" t="str">
        <f>IF(成就内容!BS38="","",INDEX($G$4:$G$178*成就内容!BS$125/SUM(成就内容!$D$125:$BZ$125),成就内容!BS94,1)-SUM(CB$224:CB254))</f>
        <v/>
      </c>
      <c r="CC255" s="41">
        <f>IF(成就内容!BT38="","",INDEX($G$4:$G$178*成就内容!BT$125/SUM(成就内容!$D$125:$BZ$125),成就内容!BT94,1)-SUM(CC$224:CC254))</f>
        <v>0</v>
      </c>
      <c r="CD255" s="41">
        <f>IF(成就内容!BU38="","",INDEX($G$4:$G$178*成就内容!BU$125/SUM(成就内容!$D$125:$BZ$125),成就内容!BU94,1)-SUM(CD$224:CD254))</f>
        <v>0</v>
      </c>
      <c r="CE255" s="41" t="str">
        <f>IF(成就内容!BV38="","",INDEX($G$4:$G$178*成就内容!BV$125/SUM(成就内容!$D$125:$BZ$125),成就内容!BV94,1)-SUM(CE$224:CE254))</f>
        <v/>
      </c>
      <c r="CF255" s="41">
        <f>IF(成就内容!BW38="","",INDEX($G$4:$G$178*成就内容!BW$125/SUM(成就内容!$D$125:$BZ$125),成就内容!BW94,1)-SUM(CF$224:CF254))</f>
        <v>0</v>
      </c>
      <c r="CG255" s="41">
        <f>IF(成就内容!BX38="","",INDEX($G$4:$G$178*成就内容!BX$125/SUM(成就内容!$D$125:$BZ$125),成就内容!BX94,1)-SUM(CG$224:CG254))</f>
        <v>24615384.615384638</v>
      </c>
      <c r="CH255" s="41">
        <f>IF(成就内容!BY38="","",INDEX($G$4:$G$178*成就内容!BY$125/SUM(成就内容!$D$125:$BZ$125),成就内容!BY94,1)-SUM(CH$224:CH254))</f>
        <v>0</v>
      </c>
      <c r="CI255" s="41">
        <f>IF(成就内容!BZ38="","",INDEX($G$4:$G$178*成就内容!BZ$125/SUM(成就内容!$D$125:$BZ$125),成就内容!BZ94,1)-SUM(CI$224:CI254))</f>
        <v>0</v>
      </c>
      <c r="CK255" s="19"/>
      <c r="CM255" s="43">
        <v>32</v>
      </c>
      <c r="CN255" s="41">
        <f>IF(M255="","",IF(成就内容!D$125&lt;&gt;"",MAX(ROUNDUP(SMALL(M$224:M$273,$L255)/10000,0)*10000,0),0))</f>
        <v>0</v>
      </c>
      <c r="CO255" s="41" t="str">
        <f>IF(N255="","",IF(成就内容!E$125&lt;&gt;"",MAX(ROUNDUP(SMALL(N$224:N$273,$L255)/10000,0)*10000,0),0))</f>
        <v/>
      </c>
      <c r="CP255" s="41" t="str">
        <f>IF(O255="","",IF(成就内容!F$125&lt;&gt;"",MAX(ROUNDUP(SMALL(O$224:O$273,$L255)/10000,0)*10000,0),0))</f>
        <v/>
      </c>
      <c r="CQ255" s="41" t="str">
        <f>IF(P255="","",IF(成就内容!G$125&lt;&gt;"",MAX(ROUNDUP(SMALL(P$224:P$273,$L255)/10000,0)*10000,0),0))</f>
        <v/>
      </c>
      <c r="CR255" s="41">
        <f>IF(Q255="","",IF(成就内容!H$125&lt;&gt;"",MAX(ROUNDUP(SMALL(Q$224:Q$273,$L255)/10000,0)*10000,0),0))</f>
        <v>0</v>
      </c>
      <c r="CS255" s="41">
        <f>IF(R255="","",IF(成就内容!I$125&lt;&gt;"",MAX(ROUNDUP(SMALL(R$224:R$273,$L255)/10000,0)*10000,0),0))</f>
        <v>0</v>
      </c>
      <c r="CT255" s="41">
        <f>IF(S255="","",IF(成就内容!J$125&lt;&gt;"",MAX(ROUNDUP(SMALL(S$224:S$273,$L255)/10000,0)*10000,0),0))</f>
        <v>0</v>
      </c>
      <c r="CU255" s="41">
        <f>IF(T255="","",IF(成就内容!K$125&lt;&gt;"",MAX(ROUNDUP(SMALL(T$224:T$273,$L255)/10000,0)*10000,0),0))</f>
        <v>0</v>
      </c>
      <c r="CV255" s="41">
        <f>IF(U255="","",IF(成就内容!L$125&lt;&gt;"",MAX(ROUNDUP(SMALL(U$224:U$273,$L255)/10000,0)*10000,0),0))</f>
        <v>0</v>
      </c>
      <c r="CW255" s="41">
        <f>IF(V255="","",IF(成就内容!M$125&lt;&gt;"",MAX(ROUNDUP(SMALL(V$224:V$273,$L255)/10000,0)*10000,0),0))</f>
        <v>0</v>
      </c>
      <c r="CX255" s="41" t="str">
        <f>IF(W255="","",IF(成就内容!N$125&lt;&gt;"",MAX(ROUNDUP(SMALL(W$224:W$273,$L255)/10000,0)*10000,0),0))</f>
        <v/>
      </c>
      <c r="CY255" s="41">
        <f>IF(X255="","",IF(成就内容!O$125&lt;&gt;"",MAX(ROUNDUP(SMALL(X$224:X$273,$L255)/10000,0)*10000,0),0))</f>
        <v>0</v>
      </c>
      <c r="CZ255" s="41" t="str">
        <f>IF(Y255="","",IF(成就内容!P$125&lt;&gt;"",MAX(ROUNDUP(SMALL(Y$224:Y$273,$L255)/10000,0)*10000,0),0))</f>
        <v/>
      </c>
      <c r="DA255" s="41">
        <f>IF(Z255="","",IF(成就内容!Q$125&lt;&gt;"",MAX(ROUNDUP(SMALL(Z$224:Z$273,$L255)/10000,0)*10000,0),0))</f>
        <v>0</v>
      </c>
      <c r="DB255" s="41">
        <f>IF(AA255="","",IF(成就内容!R$125&lt;&gt;"",MAX(ROUNDUP(SMALL(AA$224:AA$273,$L255)/10000,0)*10000,0),0))</f>
        <v>0</v>
      </c>
      <c r="DC255" s="41">
        <f>IF(AB255="","",IF(成就内容!S$125&lt;&gt;"",MAX(ROUNDUP(SMALL(AB$224:AB$273,$L255)/10000,0)*10000,0),0))</f>
        <v>0</v>
      </c>
      <c r="DD255" s="41">
        <f>IF(AC255="","",IF(成就内容!T$125&lt;&gt;"",MAX(ROUNDUP(SMALL(AC$224:AC$273,$L255)/10000,0)*10000,0),0))</f>
        <v>0</v>
      </c>
      <c r="DE255" s="41">
        <f>IF(AD255="","",IF(成就内容!U$125&lt;&gt;"",MAX(ROUNDUP(SMALL(AD$224:AD$273,$L255)/10000,0)*10000,0),0))</f>
        <v>0</v>
      </c>
      <c r="DF255" s="41">
        <f>IF(AE255="","",IF(成就内容!V$125&lt;&gt;"",MAX(ROUNDUP(SMALL(AE$224:AE$273,$L255)/10000,0)*10000,0),0))</f>
        <v>0</v>
      </c>
      <c r="DG255" s="41" t="str">
        <f>IF(AF255="","",IF(成就内容!W$125&lt;&gt;"",MAX(ROUNDUP(SMALL(AF$224:AF$273,$L255)/10000,0)*10000,0),0))</f>
        <v/>
      </c>
      <c r="DH255" s="41">
        <f>IF(AG255="","",IF(成就内容!X$125&lt;&gt;"",MAX(ROUNDUP(SMALL(AG$224:AG$273,$L255)/10000,0)*10000,0),0))</f>
        <v>0</v>
      </c>
      <c r="DI255" s="41" t="str">
        <f>IF(AH255="","",IF(成就内容!Y$125&lt;&gt;"",MAX(ROUNDUP(SMALL(AH$224:AH$273,$L255)/10000,0)*10000,0),0))</f>
        <v/>
      </c>
      <c r="DJ255" s="41" t="str">
        <f>IF(AI255="","",IF(成就内容!Z$125&lt;&gt;"",MAX(ROUNDUP(SMALL(AI$224:AI$273,$L255)/10000,0)*10000,0),0))</f>
        <v/>
      </c>
      <c r="DK255" s="41" t="str">
        <f>IF(AJ255="","",IF(成就内容!AA$125&lt;&gt;"",MAX(ROUNDUP(SMALL(AJ$224:AJ$273,$L255)/10000,0)*10000,0),0))</f>
        <v/>
      </c>
      <c r="DL255" s="41" t="str">
        <f>IF(AK255="","",IF(成就内容!AB$125&lt;&gt;"",MAX(ROUNDUP(SMALL(AK$224:AK$273,$L255)/10000,0)*10000,0),0))</f>
        <v/>
      </c>
      <c r="DM255" s="41">
        <f>IF(AL255="","",IF(成就内容!AC$125&lt;&gt;"",MAX(ROUNDUP(SMALL(AL$224:AL$273,$L255)/10000,0)*10000,0),0))</f>
        <v>0</v>
      </c>
      <c r="DN255" s="41">
        <f>IF(AM255="","",IF(成就内容!AD$125&lt;&gt;"",MAX(ROUNDUP(SMALL(AM$224:AM$273,$L255)/10000,0)*10000,0),0))</f>
        <v>0</v>
      </c>
      <c r="DO255" s="41">
        <f>IF(AN255="","",IF(成就内容!AE$125&lt;&gt;"",MAX(ROUNDUP(SMALL(AN$224:AN$273,$L255)/10000,0)*10000,0),0))</f>
        <v>0</v>
      </c>
      <c r="DP255" s="41">
        <f>IF(AO255="","",IF(成就内容!AF$125&lt;&gt;"",MAX(ROUNDUP(SMALL(AO$224:AO$273,$L255)/10000,0)*10000,0),0))</f>
        <v>0</v>
      </c>
      <c r="DQ255" s="41">
        <f>IF(AP255="","",IF(成就内容!AG$125&lt;&gt;"",MAX(ROUNDUP(SMALL(AP$224:AP$273,$L255)/10000,0)*10000,0),0))</f>
        <v>0</v>
      </c>
      <c r="DR255" s="41" t="str">
        <f>IF(AQ255="","",IF(成就内容!AH$125&lt;&gt;"",MAX(ROUNDUP(SMALL(AQ$224:AQ$273,$L255)/10000,0)*10000,0),0))</f>
        <v/>
      </c>
      <c r="DS255" s="41">
        <f>IF(AR255="","",IF(成就内容!AI$125&lt;&gt;"",MAX(ROUNDUP(SMALL(AR$224:AR$273,$L255)/10000,0)*10000,0),0))</f>
        <v>0</v>
      </c>
      <c r="DT255" s="41">
        <f>IF(AS255="","",IF(成就内容!AJ$125&lt;&gt;"",MAX(ROUNDUP(SMALL(AS$224:AS$273,$L255)/10000,0)*10000,0),0))</f>
        <v>0</v>
      </c>
      <c r="DU255" s="41" t="str">
        <f>IF(AT255="","",IF(成就内容!AK$125&lt;&gt;"",MAX(ROUNDUP(SMALL(AT$224:AT$273,$L255)/10000,0)*10000,0),0))</f>
        <v/>
      </c>
      <c r="DV255" s="41" t="str">
        <f>IF(AU255="","",IF(成就内容!AL$125&lt;&gt;"",MAX(ROUNDUP(SMALL(AU$224:AU$273,$L255)/10000,0)*10000,0),0))</f>
        <v/>
      </c>
      <c r="DW255" s="41" t="str">
        <f>IF(AV255="","",IF(成就内容!AM$125&lt;&gt;"",MAX(ROUNDUP(SMALL(AV$224:AV$273,$L255)/10000,0)*10000,0),0))</f>
        <v/>
      </c>
      <c r="DX255" s="41" t="str">
        <f>IF(AW255="","",IF(成就内容!AN$125&lt;&gt;"",MAX(ROUNDUP(SMALL(AW$224:AW$273,$L255)/10000,0)*10000,0),0))</f>
        <v/>
      </c>
      <c r="DY255" s="41">
        <f>IF(AX255="","",IF(成就内容!AO$125&lt;&gt;"",MAX(ROUNDUP(SMALL(AX$224:AX$273,$L255)/10000,0)*10000,0),0))</f>
        <v>0</v>
      </c>
      <c r="DZ255" s="41">
        <f>IF(AY255="","",IF(成就内容!AP$125&lt;&gt;"",MAX(ROUNDUP(SMALL(AY$224:AY$273,$L255)/10000,0)*10000,0),0))</f>
        <v>0</v>
      </c>
      <c r="EA255" s="41">
        <f>IF(AZ255="","",IF(成就内容!AQ$125&lt;&gt;"",MAX(ROUNDUP(SMALL(AZ$224:AZ$273,$L255)/10000,0)*10000,0),0))</f>
        <v>0</v>
      </c>
      <c r="EB255" s="41">
        <f>IF(BA255="","",IF(成就内容!AR$125&lt;&gt;"",MAX(ROUNDUP(SMALL(BA$224:BA$273,$L255)/10000,0)*10000,0),0))</f>
        <v>0</v>
      </c>
      <c r="EC255" s="41">
        <f>IF(BB255="","",IF(成就内容!AS$125&lt;&gt;"",MAX(ROUNDUP(SMALL(BB$224:BB$273,$L255)/10000,0)*10000,0),0))</f>
        <v>0</v>
      </c>
      <c r="ED255" s="41">
        <f>IF(BC255="","",IF(成就内容!AT$125&lt;&gt;"",MAX(ROUNDUP(SMALL(BC$224:BC$273,$L255)/10000,0)*10000,0),0))</f>
        <v>0</v>
      </c>
      <c r="EE255" s="41">
        <f>IF(BD255="","",IF(成就内容!AU$125&lt;&gt;"",MAX(ROUNDUP(SMALL(BD$224:BD$273,$L255)/10000,0)*10000,0),0))</f>
        <v>0</v>
      </c>
      <c r="EF255" s="41" t="str">
        <f>IF(BE255="","",IF(成就内容!AV$125&lt;&gt;"",MAX(ROUNDUP(SMALL(BE$224:BE$273,$L255)/10000,0)*10000,0),0))</f>
        <v/>
      </c>
      <c r="EG255" s="41">
        <f>IF(BF255="","",IF(成就内容!AW$125&lt;&gt;"",MAX(ROUNDUP(SMALL(BF$224:BF$273,$L255)/10000,0)*10000,0),0))</f>
        <v>0</v>
      </c>
      <c r="EH255" s="41">
        <f>IF(BG255="","",IF(成就内容!AX$125&lt;&gt;"",MAX(ROUNDUP(SMALL(BG$224:BG$273,$L255)/10000,0)*10000,0),0))</f>
        <v>0</v>
      </c>
      <c r="EI255" s="41">
        <f>IF(BH255="","",IF(成就内容!AY$125&lt;&gt;"",MAX(ROUNDUP(SMALL(BH$224:BH$273,$L255)/10000,0)*10000,0),0))</f>
        <v>0</v>
      </c>
      <c r="EJ255" s="41">
        <f>IF(BI255="","",IF(成就内容!AZ$125&lt;&gt;"",MAX(ROUNDUP(SMALL(BI$224:BI$273,$L255)/10000,0)*10000,0),0))</f>
        <v>0</v>
      </c>
      <c r="EK255" s="41">
        <f>IF(BJ255="","",IF(成就内容!BA$125&lt;&gt;"",MAX(ROUNDUP(SMALL(BJ$224:BJ$273,$L255)/10000,0)*10000,0),0))</f>
        <v>0</v>
      </c>
      <c r="EL255" s="41" t="str">
        <f>IF(BK255="","",IF(成就内容!BB$125&lt;&gt;"",MAX(ROUNDUP(SMALL(BK$224:BK$273,$L255)/10000,0)*10000,0),0))</f>
        <v/>
      </c>
      <c r="EM255" s="41">
        <f>IF(BL255="","",IF(成就内容!BC$125&lt;&gt;"",MAX(ROUNDUP(SMALL(BL$224:BL$273,$L255)/10000,0)*10000,0),0))</f>
        <v>0</v>
      </c>
      <c r="EN255" s="41">
        <f>IF(BM255="","",IF(成就内容!BD$125&lt;&gt;"",MAX(ROUNDUP(SMALL(BM$224:BM$273,$L255)/10000,0)*10000,0),0))</f>
        <v>0</v>
      </c>
      <c r="EO255" s="41">
        <f>IF(BN255="","",IF(成就内容!BE$125&lt;&gt;"",MAX(ROUNDUP(SMALL(BN$224:BN$273,$L255)/10000,0)*10000,0),0))</f>
        <v>0</v>
      </c>
      <c r="EP255" s="41">
        <f>IF(BO255="","",IF(成就内容!BF$125&lt;&gt;"",MAX(ROUNDUP(SMALL(BO$224:BO$273,$L255)/10000,0)*10000,0),0))</f>
        <v>0</v>
      </c>
      <c r="EQ255" s="41">
        <f>IF(BP255="","",IF(成就内容!BG$125&lt;&gt;"",MAX(ROUNDUP(SMALL(BP$224:BP$273,$L255)/10000,0)*10000,0),0))</f>
        <v>0</v>
      </c>
      <c r="ER255" s="41" t="str">
        <f>IF(BQ255="","",IF(成就内容!BH$125&lt;&gt;"",MAX(ROUNDUP(SMALL(BQ$224:BQ$273,$L255)/10000,0)*10000,0),0))</f>
        <v/>
      </c>
      <c r="ES255" s="41" t="str">
        <f>IF(BR255="","",IF(成就内容!BI$125&lt;&gt;"",MAX(ROUNDUP(SMALL(BR$224:BR$273,$L255)/10000,0)*10000,0),0))</f>
        <v/>
      </c>
      <c r="ET255" s="41">
        <f>IF(BS255="","",IF(成就内容!BJ$125&lt;&gt;"",MAX(ROUNDUP(SMALL(BS$224:BS$273,$L255)/10000,0)*10000,0),0))</f>
        <v>8010000</v>
      </c>
      <c r="EU255" s="41">
        <f>IF(BT255="","",IF(成就内容!BK$125&lt;&gt;"",MAX(ROUNDUP(SMALL(BT$224:BT$273,$L255)/10000,0)*10000,0),0))</f>
        <v>0</v>
      </c>
      <c r="EV255" s="41">
        <f>IF(BU255="","",IF(成就内容!BL$125&lt;&gt;"",MAX(ROUNDUP(SMALL(BU$224:BU$273,$L255)/10000,0)*10000,0),0))</f>
        <v>0</v>
      </c>
      <c r="EW255" s="41">
        <f>IF(BV255="","",IF(成就内容!BM$125&lt;&gt;"",MAX(ROUNDUP(SMALL(BV$224:BV$273,$L255)/10000,0)*10000,0),0))</f>
        <v>11490000</v>
      </c>
      <c r="EX255" s="41" t="str">
        <f>IF(BW255="","",IF(成就内容!BN$125&lt;&gt;"",MAX(ROUNDUP(SMALL(BW$224:BW$273,$L255)/10000,0)*10000,0),0))</f>
        <v/>
      </c>
      <c r="EY255" s="41">
        <f>IF(BX255="","",IF(成就内容!BO$125&lt;&gt;"",MAX(ROUNDUP(SMALL(BX$224:BX$273,$L255)/10000,0)*10000,0),0))</f>
        <v>0</v>
      </c>
      <c r="EZ255" s="41">
        <f>IF(BY255="","",IF(成就内容!BP$125&lt;&gt;"",MAX(ROUNDUP(SMALL(BY$224:BY$273,$L255)/10000,0)*10000,0),0))</f>
        <v>0</v>
      </c>
      <c r="FA255" s="41">
        <f>IF(BZ255="","",IF(成就内容!BQ$125&lt;&gt;"",MAX(ROUNDUP(SMALL(BZ$224:BZ$273,$L255)/10000,0)*10000,0),0))</f>
        <v>0</v>
      </c>
      <c r="FB255" s="41" t="str">
        <f>IF(CA255="","",IF(成就内容!BR$125&lt;&gt;"",MAX(ROUNDUP(SMALL(CA$224:CA$273,$L255)/10000,0)*10000,0),0))</f>
        <v/>
      </c>
      <c r="FC255" s="41" t="str">
        <f>IF(CB255="","",IF(成就内容!BS$125&lt;&gt;"",MAX(ROUNDUP(SMALL(CB$224:CB$273,$L255)/10000,0)*10000,0),0))</f>
        <v/>
      </c>
      <c r="FD255" s="41">
        <f>IF(CC255="","",IF(成就内容!BT$125&lt;&gt;"",MAX(ROUNDUP(SMALL(CC$224:CC$273,$L255)/10000,0)*10000,0),0))</f>
        <v>0</v>
      </c>
      <c r="FE255" s="41">
        <f>IF(CD255="","",IF(成就内容!BU$125&lt;&gt;"",MAX(ROUNDUP(SMALL(CD$224:CD$273,$L255)/10000,0)*10000,0),0))</f>
        <v>0</v>
      </c>
      <c r="FF255" s="41" t="str">
        <f>IF(CE255="","",IF(成就内容!BV$125&lt;&gt;"",MAX(ROUNDUP(SMALL(CE$224:CE$273,$L255)/10000,0)*10000,0),0))</f>
        <v/>
      </c>
      <c r="FG255" s="41">
        <f>IF(CF255="","",IF(成就内容!BW$125&lt;&gt;"",MAX(ROUNDUP(SMALL(CF$224:CF$273,$L255)/10000,0)*10000,0),0))</f>
        <v>0</v>
      </c>
      <c r="FH255" s="41">
        <f>IF(CG255="","",IF(成就内容!BX$125&lt;&gt;"",MAX(ROUNDUP(SMALL(CG$224:CG$273,$L255)/10000,0)*10000,0),0))</f>
        <v>24620000</v>
      </c>
      <c r="FI255" s="41">
        <f>IF(CH255="","",IF(成就内容!BY$125&lt;&gt;"",MAX(ROUNDUP(SMALL(CH$224:CH$273,$L255)/10000,0)*10000,0),0))</f>
        <v>0</v>
      </c>
      <c r="FJ255" s="41">
        <f>IF(CI255="","",IF(成就内容!BZ$125&lt;&gt;"",MAX(ROUNDUP(SMALL(CI$224:CI$273,$L255)/10000,0)*10000,0),0))</f>
        <v>0</v>
      </c>
    </row>
    <row r="256" spans="10:166" s="96" customFormat="1" x14ac:dyDescent="0.15">
      <c r="J256" s="19"/>
      <c r="L256" s="43">
        <v>33</v>
      </c>
      <c r="M256" s="41">
        <f>IF(成就内容!D39="","",INDEX($G$4:$G$178*成就内容!D$125/SUM(成就内容!$D$125:$BZ$125),成就内容!D95,1)-SUM(M$224:M255))</f>
        <v>0</v>
      </c>
      <c r="N256" s="41" t="str">
        <f>IF(成就内容!E39="","",INDEX($G$4:$G$178*成就内容!E$125/SUM(成就内容!$D$125:$BZ$125),成就内容!E95,1)-SUM(N$224:N255))</f>
        <v/>
      </c>
      <c r="O256" s="41" t="str">
        <f>IF(成就内容!F39="","",INDEX($G$4:$G$178*成就内容!F$125/SUM(成就内容!$D$125:$BZ$125),成就内容!F95,1)-SUM(O$224:O255))</f>
        <v/>
      </c>
      <c r="P256" s="41" t="str">
        <f>IF(成就内容!G39="","",INDEX($G$4:$G$178*成就内容!G$125/SUM(成就内容!$D$125:$BZ$125),成就内容!G95,1)-SUM(P$224:P255))</f>
        <v/>
      </c>
      <c r="Q256" s="41">
        <f>IF(成就内容!H39="","",INDEX($G$4:$G$178*成就内容!H$125/SUM(成就内容!$D$125:$BZ$125),成就内容!H95,1)-SUM(Q$224:Q255))</f>
        <v>0</v>
      </c>
      <c r="R256" s="41">
        <f>IF(成就内容!I39="","",INDEX($G$4:$G$178*成就内容!I$125/SUM(成就内容!$D$125:$BZ$125),成就内容!I95,1)-SUM(R$224:R255))</f>
        <v>0</v>
      </c>
      <c r="S256" s="41">
        <f>IF(成就内容!J39="","",INDEX($G$4:$G$178*成就内容!J$125/SUM(成就内容!$D$125:$BZ$125),成就内容!J95,1)-SUM(S$224:S255))</f>
        <v>0</v>
      </c>
      <c r="T256" s="41">
        <f>IF(成就内容!K39="","",INDEX($G$4:$G$178*成就内容!K$125/SUM(成就内容!$D$125:$BZ$125),成就内容!K95,1)-SUM(T$224:T255))</f>
        <v>0</v>
      </c>
      <c r="U256" s="41">
        <f>IF(成就内容!L39="","",INDEX($G$4:$G$178*成就内容!L$125/SUM(成就内容!$D$125:$BZ$125),成就内容!L95,1)-SUM(U$224:U255))</f>
        <v>0</v>
      </c>
      <c r="V256" s="41">
        <f>IF(成就内容!M39="","",INDEX($G$4:$G$178*成就内容!M$125/SUM(成就内容!$D$125:$BZ$125),成就内容!M95,1)-SUM(V$224:V255))</f>
        <v>0</v>
      </c>
      <c r="W256" s="41" t="str">
        <f>IF(成就内容!N39="","",INDEX($G$4:$G$178*成就内容!N$125/SUM(成就内容!$D$125:$BZ$125),成就内容!N95,1)-SUM(W$224:W255))</f>
        <v/>
      </c>
      <c r="X256" s="41" t="str">
        <f>IF(成就内容!O39="","",INDEX($G$4:$G$178*成就内容!O$125/SUM(成就内容!$D$125:$BZ$125),成就内容!O95,1)-SUM(X$224:X255))</f>
        <v/>
      </c>
      <c r="Y256" s="41" t="str">
        <f>IF(成就内容!P39="","",INDEX($G$4:$G$178*成就内容!P$125/SUM(成就内容!$D$125:$BZ$125),成就内容!P95,1)-SUM(Y$224:Y255))</f>
        <v/>
      </c>
      <c r="Z256" s="41">
        <f>IF(成就内容!Q39="","",INDEX($G$4:$G$178*成就内容!Q$125/SUM(成就内容!$D$125:$BZ$125),成就内容!Q95,1)-SUM(Z$224:Z255))</f>
        <v>0</v>
      </c>
      <c r="AA256" s="41">
        <f>IF(成就内容!R39="","",INDEX($G$4:$G$178*成就内容!R$125/SUM(成就内容!$D$125:$BZ$125),成就内容!R95,1)-SUM(AA$224:AA255))</f>
        <v>0</v>
      </c>
      <c r="AB256" s="41">
        <f>IF(成就内容!S39="","",INDEX($G$4:$G$178*成就内容!S$125/SUM(成就内容!$D$125:$BZ$125),成就内容!S95,1)-SUM(AB$224:AB255))</f>
        <v>0</v>
      </c>
      <c r="AC256" s="41">
        <f>IF(成就内容!T39="","",INDEX($G$4:$G$178*成就内容!T$125/SUM(成就内容!$D$125:$BZ$125),成就内容!T95,1)-SUM(AC$224:AC255))</f>
        <v>0</v>
      </c>
      <c r="AD256" s="41">
        <f>IF(成就内容!U39="","",INDEX($G$4:$G$178*成就内容!U$125/SUM(成就内容!$D$125:$BZ$125),成就内容!U95,1)-SUM(AD$224:AD255))</f>
        <v>0</v>
      </c>
      <c r="AE256" s="41">
        <f>IF(成就内容!V39="","",INDEX($G$4:$G$178*成就内容!V$125/SUM(成就内容!$D$125:$BZ$125),成就内容!V95,1)-SUM(AE$224:AE255))</f>
        <v>0</v>
      </c>
      <c r="AF256" s="41" t="str">
        <f>IF(成就内容!W39="","",INDEX($G$4:$G$178*成就内容!W$125/SUM(成就内容!$D$125:$BZ$125),成就内容!W95,1)-SUM(AF$224:AF255))</f>
        <v/>
      </c>
      <c r="AG256" s="41" t="str">
        <f>IF(成就内容!X39="","",INDEX($G$4:$G$178*成就内容!X$125/SUM(成就内容!$D$125:$BZ$125),成就内容!X95,1)-SUM(AG$224:AG255))</f>
        <v/>
      </c>
      <c r="AH256" s="41" t="str">
        <f>IF(成就内容!Y39="","",INDEX($G$4:$G$178*成就内容!Y$125/SUM(成就内容!$D$125:$BZ$125),成就内容!Y95,1)-SUM(AH$224:AH255))</f>
        <v/>
      </c>
      <c r="AI256" s="41" t="str">
        <f>IF(成就内容!Z39="","",INDEX($G$4:$G$178*成就内容!Z$125/SUM(成就内容!$D$125:$BZ$125),成就内容!Z95,1)-SUM(AI$224:AI255))</f>
        <v/>
      </c>
      <c r="AJ256" s="41" t="str">
        <f>IF(成就内容!AA39="","",INDEX($G$4:$G$178*成就内容!AA$125/SUM(成就内容!$D$125:$BZ$125),成就内容!AA95,1)-SUM(AJ$224:AJ255))</f>
        <v/>
      </c>
      <c r="AK256" s="41" t="str">
        <f>IF(成就内容!AB39="","",INDEX($G$4:$G$178*成就内容!AB$125/SUM(成就内容!$D$125:$BZ$125),成就内容!AB95,1)-SUM(AK$224:AK255))</f>
        <v/>
      </c>
      <c r="AL256" s="41">
        <f>IF(成就内容!AC39="","",INDEX($G$4:$G$178*成就内容!AC$125/SUM(成就内容!$D$125:$BZ$125),成就内容!AC95,1)-SUM(AL$224:AL255))</f>
        <v>0</v>
      </c>
      <c r="AM256" s="41">
        <f>IF(成就内容!AD39="","",INDEX($G$4:$G$178*成就内容!AD$125/SUM(成就内容!$D$125:$BZ$125),成就内容!AD95,1)-SUM(AM$224:AM255))</f>
        <v>0</v>
      </c>
      <c r="AN256" s="41">
        <f>IF(成就内容!AE39="","",INDEX($G$4:$G$178*成就内容!AE$125/SUM(成就内容!$D$125:$BZ$125),成就内容!AE95,1)-SUM(AN$224:AN255))</f>
        <v>0</v>
      </c>
      <c r="AO256" s="41">
        <f>IF(成就内容!AF39="","",INDEX($G$4:$G$178*成就内容!AF$125/SUM(成就内容!$D$125:$BZ$125),成就内容!AF95,1)-SUM(AO$224:AO255))</f>
        <v>0</v>
      </c>
      <c r="AP256" s="41">
        <f>IF(成就内容!AG39="","",INDEX($G$4:$G$178*成就内容!AG$125/SUM(成就内容!$D$125:$BZ$125),成就内容!AG95,1)-SUM(AP$224:AP255))</f>
        <v>0</v>
      </c>
      <c r="AQ256" s="41" t="str">
        <f>IF(成就内容!AH39="","",INDEX($G$4:$G$178*成就内容!AH$125/SUM(成就内容!$D$125:$BZ$125),成就内容!AH95,1)-SUM(AQ$224:AQ255))</f>
        <v/>
      </c>
      <c r="AR256" s="41">
        <f>IF(成就内容!AI39="","",INDEX($G$4:$G$178*成就内容!AI$125/SUM(成就内容!$D$125:$BZ$125),成就内容!AI95,1)-SUM(AR$224:AR255))</f>
        <v>0</v>
      </c>
      <c r="AS256" s="41">
        <f>IF(成就内容!AJ39="","",INDEX($G$4:$G$178*成就内容!AJ$125/SUM(成就内容!$D$125:$BZ$125),成就内容!AJ95,1)-SUM(AS$224:AS255))</f>
        <v>0</v>
      </c>
      <c r="AT256" s="41" t="str">
        <f>IF(成就内容!AK39="","",INDEX($G$4:$G$178*成就内容!AK$125/SUM(成就内容!$D$125:$BZ$125),成就内容!AK95,1)-SUM(AT$224:AT255))</f>
        <v/>
      </c>
      <c r="AU256" s="41" t="str">
        <f>IF(成就内容!AL39="","",INDEX($G$4:$G$178*成就内容!AL$125/SUM(成就内容!$D$125:$BZ$125),成就内容!AL95,1)-SUM(AU$224:AU255))</f>
        <v/>
      </c>
      <c r="AV256" s="41" t="str">
        <f>IF(成就内容!AM39="","",INDEX($G$4:$G$178*成就内容!AM$125/SUM(成就内容!$D$125:$BZ$125),成就内容!AM95,1)-SUM(AV$224:AV255))</f>
        <v/>
      </c>
      <c r="AW256" s="41" t="str">
        <f>IF(成就内容!AN39="","",INDEX($G$4:$G$178*成就内容!AN$125/SUM(成就内容!$D$125:$BZ$125),成就内容!AN95,1)-SUM(AW$224:AW255))</f>
        <v/>
      </c>
      <c r="AX256" s="41">
        <f>IF(成就内容!AO39="","",INDEX($G$4:$G$178*成就内容!AO$125/SUM(成就内容!$D$125:$BZ$125),成就内容!AO95,1)-SUM(AX$224:AX255))</f>
        <v>0</v>
      </c>
      <c r="AY256" s="41">
        <f>IF(成就内容!AP39="","",INDEX($G$4:$G$178*成就内容!AP$125/SUM(成就内容!$D$125:$BZ$125),成就内容!AP95,1)-SUM(AY$224:AY255))</f>
        <v>0</v>
      </c>
      <c r="AZ256" s="41">
        <f>IF(成就内容!AQ39="","",INDEX($G$4:$G$178*成就内容!AQ$125/SUM(成就内容!$D$125:$BZ$125),成就内容!AQ95,1)-SUM(AZ$224:AZ255))</f>
        <v>0</v>
      </c>
      <c r="BA256" s="41">
        <f>IF(成就内容!AR39="","",INDEX($G$4:$G$178*成就内容!AR$125/SUM(成就内容!$D$125:$BZ$125),成就内容!AR95,1)-SUM(BA$224:BA255))</f>
        <v>0</v>
      </c>
      <c r="BB256" s="41">
        <f>IF(成就内容!AS39="","",INDEX($G$4:$G$178*成就内容!AS$125/SUM(成就内容!$D$125:$BZ$125),成就内容!AS95,1)-SUM(BB$224:BB255))</f>
        <v>0</v>
      </c>
      <c r="BC256" s="41">
        <f>IF(成就内容!AT39="","",INDEX($G$4:$G$178*成就内容!AT$125/SUM(成就内容!$D$125:$BZ$125),成就内容!AT95,1)-SUM(BC$224:BC255))</f>
        <v>0</v>
      </c>
      <c r="BD256" s="41">
        <f>IF(成就内容!AU39="","",INDEX($G$4:$G$178*成就内容!AU$125/SUM(成就内容!$D$125:$BZ$125),成就内容!AU95,1)-SUM(BD$224:BD255))</f>
        <v>0</v>
      </c>
      <c r="BE256" s="41" t="str">
        <f>IF(成就内容!AV39="","",INDEX($G$4:$G$178*成就内容!AV$125/SUM(成就内容!$D$125:$BZ$125),成就内容!AV95,1)-SUM(BE$224:BE255))</f>
        <v/>
      </c>
      <c r="BF256" s="41">
        <f>IF(成就内容!AW39="","",INDEX($G$4:$G$178*成就内容!AW$125/SUM(成就内容!$D$125:$BZ$125),成就内容!AW95,1)-SUM(BF$224:BF255))</f>
        <v>0</v>
      </c>
      <c r="BG256" s="41">
        <f>IF(成就内容!AX39="","",INDEX($G$4:$G$178*成就内容!AX$125/SUM(成就内容!$D$125:$BZ$125),成就内容!AX95,1)-SUM(BG$224:BG255))</f>
        <v>0</v>
      </c>
      <c r="BH256" s="41">
        <f>IF(成就内容!AY39="","",INDEX($G$4:$G$178*成就内容!AY$125/SUM(成就内容!$D$125:$BZ$125),成就内容!AY95,1)-SUM(BH$224:BH255))</f>
        <v>0</v>
      </c>
      <c r="BI256" s="41">
        <f>IF(成就内容!AZ39="","",INDEX($G$4:$G$178*成就内容!AZ$125/SUM(成就内容!$D$125:$BZ$125),成就内容!AZ95,1)-SUM(BI$224:BI255))</f>
        <v>0</v>
      </c>
      <c r="BJ256" s="41">
        <f>IF(成就内容!BA39="","",INDEX($G$4:$G$178*成就内容!BA$125/SUM(成就内容!$D$125:$BZ$125),成就内容!BA95,1)-SUM(BJ$224:BJ255))</f>
        <v>0</v>
      </c>
      <c r="BK256" s="41" t="str">
        <f>IF(成就内容!BB39="","",INDEX($G$4:$G$178*成就内容!BB$125/SUM(成就内容!$D$125:$BZ$125),成就内容!BB95,1)-SUM(BK$224:BK255))</f>
        <v/>
      </c>
      <c r="BL256" s="41">
        <f>IF(成就内容!BC39="","",INDEX($G$4:$G$178*成就内容!BC$125/SUM(成就内容!$D$125:$BZ$125),成就内容!BC95,1)-SUM(BL$224:BL255))</f>
        <v>0</v>
      </c>
      <c r="BM256" s="41">
        <f>IF(成就内容!BD39="","",INDEX($G$4:$G$178*成就内容!BD$125/SUM(成就内容!$D$125:$BZ$125),成就内容!BD95,1)-SUM(BM$224:BM255))</f>
        <v>0</v>
      </c>
      <c r="BN256" s="41">
        <f>IF(成就内容!BE39="","",INDEX($G$4:$G$178*成就内容!BE$125/SUM(成就内容!$D$125:$BZ$125),成就内容!BE95,1)-SUM(BN$224:BN255))</f>
        <v>0</v>
      </c>
      <c r="BO256" s="41">
        <f>IF(成就内容!BF39="","",INDEX($G$4:$G$178*成就内容!BF$125/SUM(成就内容!$D$125:$BZ$125),成就内容!BF95,1)-SUM(BO$224:BO255))</f>
        <v>0</v>
      </c>
      <c r="BP256" s="41">
        <f>IF(成就内容!BG39="","",INDEX($G$4:$G$178*成就内容!BG$125/SUM(成就内容!$D$125:$BZ$125),成就内容!BG95,1)-SUM(BP$224:BP255))</f>
        <v>0</v>
      </c>
      <c r="BQ256" s="41" t="str">
        <f>IF(成就内容!BH39="","",INDEX($G$4:$G$178*成就内容!BH$125/SUM(成就内容!$D$125:$BZ$125),成就内容!BH95,1)-SUM(BQ$224:BQ255))</f>
        <v/>
      </c>
      <c r="BR256" s="41" t="str">
        <f>IF(成就内容!BI39="","",INDEX($G$4:$G$178*成就内容!BI$125/SUM(成就内容!$D$125:$BZ$125),成就内容!BI95,1)-SUM(BR$224:BR255))</f>
        <v/>
      </c>
      <c r="BS256" s="41">
        <f>IF(成就内容!BJ39="","",INDEX($G$4:$G$178*成就内容!BJ$125/SUM(成就内容!$D$125:$BZ$125),成就内容!BJ95,1)-SUM(BS$224:BS255))</f>
        <v>10666666.666666672</v>
      </c>
      <c r="BT256" s="41">
        <f>IF(成就内容!BK39="","",INDEX($G$4:$G$178*成就内容!BK$125/SUM(成就内容!$D$125:$BZ$125),成就内容!BK95,1)-SUM(BT$224:BT255))</f>
        <v>0</v>
      </c>
      <c r="BU256" s="41">
        <f>IF(成就内容!BL39="","",INDEX($G$4:$G$178*成就内容!BL$125/SUM(成就内容!$D$125:$BZ$125),成就内容!BL95,1)-SUM(BU$224:BU255))</f>
        <v>0</v>
      </c>
      <c r="BV256" s="41">
        <f>IF(成就内容!BM39="","",INDEX($G$4:$G$178*成就内容!BM$125/SUM(成就内容!$D$125:$BZ$125),成就内容!BM95,1)-SUM(BV$224:BV255))</f>
        <v>13128205.128205128</v>
      </c>
      <c r="BW256" s="41" t="str">
        <f>IF(成就内容!BN39="","",INDEX($G$4:$G$178*成就内容!BN$125/SUM(成就内容!$D$125:$BZ$125),成就内容!BN95,1)-SUM(BW$224:BW255))</f>
        <v/>
      </c>
      <c r="BX256" s="41">
        <f>IF(成就内容!BO39="","",INDEX($G$4:$G$178*成就内容!BO$125/SUM(成就内容!$D$125:$BZ$125),成就内容!BO95,1)-SUM(BX$224:BX255))</f>
        <v>0</v>
      </c>
      <c r="BY256" s="41">
        <f>IF(成就内容!BP39="","",INDEX($G$4:$G$178*成就内容!BP$125/SUM(成就内容!$D$125:$BZ$125),成就内容!BP95,1)-SUM(BY$224:BY255))</f>
        <v>0</v>
      </c>
      <c r="BZ256" s="41">
        <f>IF(成就内容!BQ39="","",INDEX($G$4:$G$178*成就内容!BQ$125/SUM(成就内容!$D$125:$BZ$125),成就内容!BQ95,1)-SUM(BZ$224:BZ255))</f>
        <v>0</v>
      </c>
      <c r="CA256" s="41" t="str">
        <f>IF(成就内容!BR39="","",INDEX($G$4:$G$178*成就内容!BR$125/SUM(成就内容!$D$125:$BZ$125),成就内容!BR95,1)-SUM(CA$224:CA255))</f>
        <v/>
      </c>
      <c r="CB256" s="41" t="str">
        <f>IF(成就内容!BS39="","",INDEX($G$4:$G$178*成就内容!BS$125/SUM(成就内容!$D$125:$BZ$125),成就内容!BS95,1)-SUM(CB$224:CB255))</f>
        <v/>
      </c>
      <c r="CC256" s="41">
        <f>IF(成就内容!BT39="","",INDEX($G$4:$G$178*成就内容!BT$125/SUM(成就内容!$D$125:$BZ$125),成就内容!BT95,1)-SUM(CC$224:CC255))</f>
        <v>0</v>
      </c>
      <c r="CD256" s="41">
        <f>IF(成就内容!BU39="","",INDEX($G$4:$G$178*成就内容!BU$125/SUM(成就内容!$D$125:$BZ$125),成就内容!BU95,1)-SUM(CD$224:CD255))</f>
        <v>0</v>
      </c>
      <c r="CE256" s="41" t="str">
        <f>IF(成就内容!BV39="","",INDEX($G$4:$G$178*成就内容!BV$125/SUM(成就内容!$D$125:$BZ$125),成就内容!BV95,1)-SUM(CE$224:CE255))</f>
        <v/>
      </c>
      <c r="CF256" s="41">
        <f>IF(成就内容!BW39="","",INDEX($G$4:$G$178*成就内容!BW$125/SUM(成就内容!$D$125:$BZ$125),成就内容!BW95,1)-SUM(CF$224:CF255))</f>
        <v>0</v>
      </c>
      <c r="CG256" s="41">
        <f>IF(成就内容!BX39="","",INDEX($G$4:$G$178*成就内容!BX$125/SUM(成就内容!$D$125:$BZ$125),成就内容!BX95,1)-SUM(CG$224:CG255))</f>
        <v>24615384.615384609</v>
      </c>
      <c r="CH256" s="41">
        <f>IF(成就内容!BY39="","",INDEX($G$4:$G$178*成就内容!BY$125/SUM(成就内容!$D$125:$BZ$125),成就内容!BY95,1)-SUM(CH$224:CH255))</f>
        <v>0</v>
      </c>
      <c r="CI256" s="41">
        <f>IF(成就内容!BZ39="","",INDEX($G$4:$G$178*成就内容!BZ$125/SUM(成就内容!$D$125:$BZ$125),成就内容!BZ95,1)-SUM(CI$224:CI255))</f>
        <v>0</v>
      </c>
      <c r="CK256" s="19"/>
      <c r="CM256" s="43">
        <v>33</v>
      </c>
      <c r="CN256" s="41">
        <f>IF(M256="","",IF(成就内容!D$125&lt;&gt;"",MAX(ROUNDUP(SMALL(M$224:M$273,$L256)/10000,0)*10000,0),0))</f>
        <v>0</v>
      </c>
      <c r="CO256" s="41" t="str">
        <f>IF(N256="","",IF(成就内容!E$125&lt;&gt;"",MAX(ROUNDUP(SMALL(N$224:N$273,$L256)/10000,0)*10000,0),0))</f>
        <v/>
      </c>
      <c r="CP256" s="41" t="str">
        <f>IF(O256="","",IF(成就内容!F$125&lt;&gt;"",MAX(ROUNDUP(SMALL(O$224:O$273,$L256)/10000,0)*10000,0),0))</f>
        <v/>
      </c>
      <c r="CQ256" s="41" t="str">
        <f>IF(P256="","",IF(成就内容!G$125&lt;&gt;"",MAX(ROUNDUP(SMALL(P$224:P$273,$L256)/10000,0)*10000,0),0))</f>
        <v/>
      </c>
      <c r="CR256" s="41">
        <f>IF(Q256="","",IF(成就内容!H$125&lt;&gt;"",MAX(ROUNDUP(SMALL(Q$224:Q$273,$L256)/10000,0)*10000,0),0))</f>
        <v>0</v>
      </c>
      <c r="CS256" s="41">
        <f>IF(R256="","",IF(成就内容!I$125&lt;&gt;"",MAX(ROUNDUP(SMALL(R$224:R$273,$L256)/10000,0)*10000,0),0))</f>
        <v>0</v>
      </c>
      <c r="CT256" s="41">
        <f>IF(S256="","",IF(成就内容!J$125&lt;&gt;"",MAX(ROUNDUP(SMALL(S$224:S$273,$L256)/10000,0)*10000,0),0))</f>
        <v>0</v>
      </c>
      <c r="CU256" s="41">
        <f>IF(T256="","",IF(成就内容!K$125&lt;&gt;"",MAX(ROUNDUP(SMALL(T$224:T$273,$L256)/10000,0)*10000,0),0))</f>
        <v>0</v>
      </c>
      <c r="CV256" s="41">
        <f>IF(U256="","",IF(成就内容!L$125&lt;&gt;"",MAX(ROUNDUP(SMALL(U$224:U$273,$L256)/10000,0)*10000,0),0))</f>
        <v>0</v>
      </c>
      <c r="CW256" s="41">
        <f>IF(V256="","",IF(成就内容!M$125&lt;&gt;"",MAX(ROUNDUP(SMALL(V$224:V$273,$L256)/10000,0)*10000,0),0))</f>
        <v>0</v>
      </c>
      <c r="CX256" s="41" t="str">
        <f>IF(W256="","",IF(成就内容!N$125&lt;&gt;"",MAX(ROUNDUP(SMALL(W$224:W$273,$L256)/10000,0)*10000,0),0))</f>
        <v/>
      </c>
      <c r="CY256" s="41" t="str">
        <f>IF(X256="","",IF(成就内容!O$125&lt;&gt;"",MAX(ROUNDUP(SMALL(X$224:X$273,$L256)/10000,0)*10000,0),0))</f>
        <v/>
      </c>
      <c r="CZ256" s="41" t="str">
        <f>IF(Y256="","",IF(成就内容!P$125&lt;&gt;"",MAX(ROUNDUP(SMALL(Y$224:Y$273,$L256)/10000,0)*10000,0),0))</f>
        <v/>
      </c>
      <c r="DA256" s="41">
        <f>IF(Z256="","",IF(成就内容!Q$125&lt;&gt;"",MAX(ROUNDUP(SMALL(Z$224:Z$273,$L256)/10000,0)*10000,0),0))</f>
        <v>0</v>
      </c>
      <c r="DB256" s="41">
        <f>IF(AA256="","",IF(成就内容!R$125&lt;&gt;"",MAX(ROUNDUP(SMALL(AA$224:AA$273,$L256)/10000,0)*10000,0),0))</f>
        <v>0</v>
      </c>
      <c r="DC256" s="41">
        <f>IF(AB256="","",IF(成就内容!S$125&lt;&gt;"",MAX(ROUNDUP(SMALL(AB$224:AB$273,$L256)/10000,0)*10000,0),0))</f>
        <v>0</v>
      </c>
      <c r="DD256" s="41">
        <f>IF(AC256="","",IF(成就内容!T$125&lt;&gt;"",MAX(ROUNDUP(SMALL(AC$224:AC$273,$L256)/10000,0)*10000,0),0))</f>
        <v>0</v>
      </c>
      <c r="DE256" s="41">
        <f>IF(AD256="","",IF(成就内容!U$125&lt;&gt;"",MAX(ROUNDUP(SMALL(AD$224:AD$273,$L256)/10000,0)*10000,0),0))</f>
        <v>0</v>
      </c>
      <c r="DF256" s="41">
        <f>IF(AE256="","",IF(成就内容!V$125&lt;&gt;"",MAX(ROUNDUP(SMALL(AE$224:AE$273,$L256)/10000,0)*10000,0),0))</f>
        <v>0</v>
      </c>
      <c r="DG256" s="41" t="str">
        <f>IF(AF256="","",IF(成就内容!W$125&lt;&gt;"",MAX(ROUNDUP(SMALL(AF$224:AF$273,$L256)/10000,0)*10000,0),0))</f>
        <v/>
      </c>
      <c r="DH256" s="41" t="str">
        <f>IF(AG256="","",IF(成就内容!X$125&lt;&gt;"",MAX(ROUNDUP(SMALL(AG$224:AG$273,$L256)/10000,0)*10000,0),0))</f>
        <v/>
      </c>
      <c r="DI256" s="41" t="str">
        <f>IF(AH256="","",IF(成就内容!Y$125&lt;&gt;"",MAX(ROUNDUP(SMALL(AH$224:AH$273,$L256)/10000,0)*10000,0),0))</f>
        <v/>
      </c>
      <c r="DJ256" s="41" t="str">
        <f>IF(AI256="","",IF(成就内容!Z$125&lt;&gt;"",MAX(ROUNDUP(SMALL(AI$224:AI$273,$L256)/10000,0)*10000,0),0))</f>
        <v/>
      </c>
      <c r="DK256" s="41" t="str">
        <f>IF(AJ256="","",IF(成就内容!AA$125&lt;&gt;"",MAX(ROUNDUP(SMALL(AJ$224:AJ$273,$L256)/10000,0)*10000,0),0))</f>
        <v/>
      </c>
      <c r="DL256" s="41" t="str">
        <f>IF(AK256="","",IF(成就内容!AB$125&lt;&gt;"",MAX(ROUNDUP(SMALL(AK$224:AK$273,$L256)/10000,0)*10000,0),0))</f>
        <v/>
      </c>
      <c r="DM256" s="41">
        <f>IF(AL256="","",IF(成就内容!AC$125&lt;&gt;"",MAX(ROUNDUP(SMALL(AL$224:AL$273,$L256)/10000,0)*10000,0),0))</f>
        <v>0</v>
      </c>
      <c r="DN256" s="41">
        <f>IF(AM256="","",IF(成就内容!AD$125&lt;&gt;"",MAX(ROUNDUP(SMALL(AM$224:AM$273,$L256)/10000,0)*10000,0),0))</f>
        <v>0</v>
      </c>
      <c r="DO256" s="41">
        <f>IF(AN256="","",IF(成就内容!AE$125&lt;&gt;"",MAX(ROUNDUP(SMALL(AN$224:AN$273,$L256)/10000,0)*10000,0),0))</f>
        <v>0</v>
      </c>
      <c r="DP256" s="41">
        <f>IF(AO256="","",IF(成就内容!AF$125&lt;&gt;"",MAX(ROUNDUP(SMALL(AO$224:AO$273,$L256)/10000,0)*10000,0),0))</f>
        <v>0</v>
      </c>
      <c r="DQ256" s="41">
        <f>IF(AP256="","",IF(成就内容!AG$125&lt;&gt;"",MAX(ROUNDUP(SMALL(AP$224:AP$273,$L256)/10000,0)*10000,0),0))</f>
        <v>0</v>
      </c>
      <c r="DR256" s="41" t="str">
        <f>IF(AQ256="","",IF(成就内容!AH$125&lt;&gt;"",MAX(ROUNDUP(SMALL(AQ$224:AQ$273,$L256)/10000,0)*10000,0),0))</f>
        <v/>
      </c>
      <c r="DS256" s="41">
        <f>IF(AR256="","",IF(成就内容!AI$125&lt;&gt;"",MAX(ROUNDUP(SMALL(AR$224:AR$273,$L256)/10000,0)*10000,0),0))</f>
        <v>0</v>
      </c>
      <c r="DT256" s="41">
        <f>IF(AS256="","",IF(成就内容!AJ$125&lt;&gt;"",MAX(ROUNDUP(SMALL(AS$224:AS$273,$L256)/10000,0)*10000,0),0))</f>
        <v>0</v>
      </c>
      <c r="DU256" s="41" t="str">
        <f>IF(AT256="","",IF(成就内容!AK$125&lt;&gt;"",MAX(ROUNDUP(SMALL(AT$224:AT$273,$L256)/10000,0)*10000,0),0))</f>
        <v/>
      </c>
      <c r="DV256" s="41" t="str">
        <f>IF(AU256="","",IF(成就内容!AL$125&lt;&gt;"",MAX(ROUNDUP(SMALL(AU$224:AU$273,$L256)/10000,0)*10000,0),0))</f>
        <v/>
      </c>
      <c r="DW256" s="41" t="str">
        <f>IF(AV256="","",IF(成就内容!AM$125&lt;&gt;"",MAX(ROUNDUP(SMALL(AV$224:AV$273,$L256)/10000,0)*10000,0),0))</f>
        <v/>
      </c>
      <c r="DX256" s="41" t="str">
        <f>IF(AW256="","",IF(成就内容!AN$125&lt;&gt;"",MAX(ROUNDUP(SMALL(AW$224:AW$273,$L256)/10000,0)*10000,0),0))</f>
        <v/>
      </c>
      <c r="DY256" s="41">
        <f>IF(AX256="","",IF(成就内容!AO$125&lt;&gt;"",MAX(ROUNDUP(SMALL(AX$224:AX$273,$L256)/10000,0)*10000,0),0))</f>
        <v>0</v>
      </c>
      <c r="DZ256" s="41">
        <f>IF(AY256="","",IF(成就内容!AP$125&lt;&gt;"",MAX(ROUNDUP(SMALL(AY$224:AY$273,$L256)/10000,0)*10000,0),0))</f>
        <v>0</v>
      </c>
      <c r="EA256" s="41">
        <f>IF(AZ256="","",IF(成就内容!AQ$125&lt;&gt;"",MAX(ROUNDUP(SMALL(AZ$224:AZ$273,$L256)/10000,0)*10000,0),0))</f>
        <v>0</v>
      </c>
      <c r="EB256" s="41">
        <f>IF(BA256="","",IF(成就内容!AR$125&lt;&gt;"",MAX(ROUNDUP(SMALL(BA$224:BA$273,$L256)/10000,0)*10000,0),0))</f>
        <v>0</v>
      </c>
      <c r="EC256" s="41">
        <f>IF(BB256="","",IF(成就内容!AS$125&lt;&gt;"",MAX(ROUNDUP(SMALL(BB$224:BB$273,$L256)/10000,0)*10000,0),0))</f>
        <v>0</v>
      </c>
      <c r="ED256" s="41">
        <f>IF(BC256="","",IF(成就内容!AT$125&lt;&gt;"",MAX(ROUNDUP(SMALL(BC$224:BC$273,$L256)/10000,0)*10000,0),0))</f>
        <v>0</v>
      </c>
      <c r="EE256" s="41">
        <f>IF(BD256="","",IF(成就内容!AU$125&lt;&gt;"",MAX(ROUNDUP(SMALL(BD$224:BD$273,$L256)/10000,0)*10000,0),0))</f>
        <v>0</v>
      </c>
      <c r="EF256" s="41" t="str">
        <f>IF(BE256="","",IF(成就内容!AV$125&lt;&gt;"",MAX(ROUNDUP(SMALL(BE$224:BE$273,$L256)/10000,0)*10000,0),0))</f>
        <v/>
      </c>
      <c r="EG256" s="41">
        <f>IF(BF256="","",IF(成就内容!AW$125&lt;&gt;"",MAX(ROUNDUP(SMALL(BF$224:BF$273,$L256)/10000,0)*10000,0),0))</f>
        <v>0</v>
      </c>
      <c r="EH256" s="41">
        <f>IF(BG256="","",IF(成就内容!AX$125&lt;&gt;"",MAX(ROUNDUP(SMALL(BG$224:BG$273,$L256)/10000,0)*10000,0),0))</f>
        <v>0</v>
      </c>
      <c r="EI256" s="41">
        <f>IF(BH256="","",IF(成就内容!AY$125&lt;&gt;"",MAX(ROUNDUP(SMALL(BH$224:BH$273,$L256)/10000,0)*10000,0),0))</f>
        <v>0</v>
      </c>
      <c r="EJ256" s="41">
        <f>IF(BI256="","",IF(成就内容!AZ$125&lt;&gt;"",MAX(ROUNDUP(SMALL(BI$224:BI$273,$L256)/10000,0)*10000,0),0))</f>
        <v>0</v>
      </c>
      <c r="EK256" s="41">
        <f>IF(BJ256="","",IF(成就内容!BA$125&lt;&gt;"",MAX(ROUNDUP(SMALL(BJ$224:BJ$273,$L256)/10000,0)*10000,0),0))</f>
        <v>0</v>
      </c>
      <c r="EL256" s="41" t="str">
        <f>IF(BK256="","",IF(成就内容!BB$125&lt;&gt;"",MAX(ROUNDUP(SMALL(BK$224:BK$273,$L256)/10000,0)*10000,0),0))</f>
        <v/>
      </c>
      <c r="EM256" s="41">
        <f>IF(BL256="","",IF(成就内容!BC$125&lt;&gt;"",MAX(ROUNDUP(SMALL(BL$224:BL$273,$L256)/10000,0)*10000,0),0))</f>
        <v>0</v>
      </c>
      <c r="EN256" s="41">
        <f>IF(BM256="","",IF(成就内容!BD$125&lt;&gt;"",MAX(ROUNDUP(SMALL(BM$224:BM$273,$L256)/10000,0)*10000,0),0))</f>
        <v>0</v>
      </c>
      <c r="EO256" s="41">
        <f>IF(BN256="","",IF(成就内容!BE$125&lt;&gt;"",MAX(ROUNDUP(SMALL(BN$224:BN$273,$L256)/10000,0)*10000,0),0))</f>
        <v>0</v>
      </c>
      <c r="EP256" s="41">
        <f>IF(BO256="","",IF(成就内容!BF$125&lt;&gt;"",MAX(ROUNDUP(SMALL(BO$224:BO$273,$L256)/10000,0)*10000,0),0))</f>
        <v>0</v>
      </c>
      <c r="EQ256" s="41">
        <f>IF(BP256="","",IF(成就内容!BG$125&lt;&gt;"",MAX(ROUNDUP(SMALL(BP$224:BP$273,$L256)/10000,0)*10000,0),0))</f>
        <v>0</v>
      </c>
      <c r="ER256" s="41" t="str">
        <f>IF(BQ256="","",IF(成就内容!BH$125&lt;&gt;"",MAX(ROUNDUP(SMALL(BQ$224:BQ$273,$L256)/10000,0)*10000,0),0))</f>
        <v/>
      </c>
      <c r="ES256" s="41" t="str">
        <f>IF(BR256="","",IF(成就内容!BI$125&lt;&gt;"",MAX(ROUNDUP(SMALL(BR$224:BR$273,$L256)/10000,0)*10000,0),0))</f>
        <v/>
      </c>
      <c r="ET256" s="41">
        <f>IF(BS256="","",IF(成就内容!BJ$125&lt;&gt;"",MAX(ROUNDUP(SMALL(BS$224:BS$273,$L256)/10000,0)*10000,0),0))</f>
        <v>8210000</v>
      </c>
      <c r="EU256" s="41">
        <f>IF(BT256="","",IF(成就内容!BK$125&lt;&gt;"",MAX(ROUNDUP(SMALL(BT$224:BT$273,$L256)/10000,0)*10000,0),0))</f>
        <v>0</v>
      </c>
      <c r="EV256" s="41">
        <f>IF(BU256="","",IF(成就内容!BL$125&lt;&gt;"",MAX(ROUNDUP(SMALL(BU$224:BU$273,$L256)/10000,0)*10000,0),0))</f>
        <v>0</v>
      </c>
      <c r="EW256" s="41">
        <f>IF(BV256="","",IF(成就内容!BM$125&lt;&gt;"",MAX(ROUNDUP(SMALL(BV$224:BV$273,$L256)/10000,0)*10000,0),0))</f>
        <v>13130000</v>
      </c>
      <c r="EX256" s="41" t="str">
        <f>IF(BW256="","",IF(成就内容!BN$125&lt;&gt;"",MAX(ROUNDUP(SMALL(BW$224:BW$273,$L256)/10000,0)*10000,0),0))</f>
        <v/>
      </c>
      <c r="EY256" s="41">
        <f>IF(BX256="","",IF(成就内容!BO$125&lt;&gt;"",MAX(ROUNDUP(SMALL(BX$224:BX$273,$L256)/10000,0)*10000,0),0))</f>
        <v>0</v>
      </c>
      <c r="EZ256" s="41">
        <f>IF(BY256="","",IF(成就内容!BP$125&lt;&gt;"",MAX(ROUNDUP(SMALL(BY$224:BY$273,$L256)/10000,0)*10000,0),0))</f>
        <v>0</v>
      </c>
      <c r="FA256" s="41">
        <f>IF(BZ256="","",IF(成就内容!BQ$125&lt;&gt;"",MAX(ROUNDUP(SMALL(BZ$224:BZ$273,$L256)/10000,0)*10000,0),0))</f>
        <v>0</v>
      </c>
      <c r="FB256" s="41" t="str">
        <f>IF(CA256="","",IF(成就内容!BR$125&lt;&gt;"",MAX(ROUNDUP(SMALL(CA$224:CA$273,$L256)/10000,0)*10000,0),0))</f>
        <v/>
      </c>
      <c r="FC256" s="41" t="str">
        <f>IF(CB256="","",IF(成就内容!BS$125&lt;&gt;"",MAX(ROUNDUP(SMALL(CB$224:CB$273,$L256)/10000,0)*10000,0),0))</f>
        <v/>
      </c>
      <c r="FD256" s="41">
        <f>IF(CC256="","",IF(成就内容!BT$125&lt;&gt;"",MAX(ROUNDUP(SMALL(CC$224:CC$273,$L256)/10000,0)*10000,0),0))</f>
        <v>0</v>
      </c>
      <c r="FE256" s="41">
        <f>IF(CD256="","",IF(成就内容!BU$125&lt;&gt;"",MAX(ROUNDUP(SMALL(CD$224:CD$273,$L256)/10000,0)*10000,0),0))</f>
        <v>0</v>
      </c>
      <c r="FF256" s="41" t="str">
        <f>IF(CE256="","",IF(成就内容!BV$125&lt;&gt;"",MAX(ROUNDUP(SMALL(CE$224:CE$273,$L256)/10000,0)*10000,0),0))</f>
        <v/>
      </c>
      <c r="FG256" s="41">
        <f>IF(CF256="","",IF(成就内容!BW$125&lt;&gt;"",MAX(ROUNDUP(SMALL(CF$224:CF$273,$L256)/10000,0)*10000,0),0))</f>
        <v>0</v>
      </c>
      <c r="FH256" s="41">
        <f>IF(CG256="","",IF(成就内容!BX$125&lt;&gt;"",MAX(ROUNDUP(SMALL(CG$224:CG$273,$L256)/10000,0)*10000,0),0))</f>
        <v>24620000</v>
      </c>
      <c r="FI256" s="41">
        <f>IF(CH256="","",IF(成就内容!BY$125&lt;&gt;"",MAX(ROUNDUP(SMALL(CH$224:CH$273,$L256)/10000,0)*10000,0),0))</f>
        <v>0</v>
      </c>
      <c r="FJ256" s="41">
        <f>IF(CI256="","",IF(成就内容!BZ$125&lt;&gt;"",MAX(ROUNDUP(SMALL(CI$224:CI$273,$L256)/10000,0)*10000,0),0))</f>
        <v>0</v>
      </c>
    </row>
    <row r="257" spans="10:166" s="96" customFormat="1" x14ac:dyDescent="0.15">
      <c r="J257" s="19"/>
      <c r="L257" s="43">
        <v>34</v>
      </c>
      <c r="M257" s="41">
        <f>IF(成就内容!D40="","",INDEX($G$4:$G$178*成就内容!D$125/SUM(成就内容!$D$125:$BZ$125),成就内容!D96,1)-SUM(M$224:M256))</f>
        <v>0</v>
      </c>
      <c r="N257" s="41" t="str">
        <f>IF(成就内容!E40="","",INDEX($G$4:$G$178*成就内容!E$125/SUM(成就内容!$D$125:$BZ$125),成就内容!E96,1)-SUM(N$224:N256))</f>
        <v/>
      </c>
      <c r="O257" s="41" t="str">
        <f>IF(成就内容!F40="","",INDEX($G$4:$G$178*成就内容!F$125/SUM(成就内容!$D$125:$BZ$125),成就内容!F96,1)-SUM(O$224:O256))</f>
        <v/>
      </c>
      <c r="P257" s="41" t="str">
        <f>IF(成就内容!G40="","",INDEX($G$4:$G$178*成就内容!G$125/SUM(成就内容!$D$125:$BZ$125),成就内容!G96,1)-SUM(P$224:P256))</f>
        <v/>
      </c>
      <c r="Q257" s="41">
        <f>IF(成就内容!H40="","",INDEX($G$4:$G$178*成就内容!H$125/SUM(成就内容!$D$125:$BZ$125),成就内容!H96,1)-SUM(Q$224:Q256))</f>
        <v>0</v>
      </c>
      <c r="R257" s="41">
        <f>IF(成就内容!I40="","",INDEX($G$4:$G$178*成就内容!I$125/SUM(成就内容!$D$125:$BZ$125),成就内容!I96,1)-SUM(R$224:R256))</f>
        <v>0</v>
      </c>
      <c r="S257" s="41">
        <f>IF(成就内容!J40="","",INDEX($G$4:$G$178*成就内容!J$125/SUM(成就内容!$D$125:$BZ$125),成就内容!J96,1)-SUM(S$224:S256))</f>
        <v>0</v>
      </c>
      <c r="T257" s="41">
        <f>IF(成就内容!K40="","",INDEX($G$4:$G$178*成就内容!K$125/SUM(成就内容!$D$125:$BZ$125),成就内容!K96,1)-SUM(T$224:T256))</f>
        <v>0</v>
      </c>
      <c r="U257" s="41">
        <f>IF(成就内容!L40="","",INDEX($G$4:$G$178*成就内容!L$125/SUM(成就内容!$D$125:$BZ$125),成就内容!L96,1)-SUM(U$224:U256))</f>
        <v>0</v>
      </c>
      <c r="V257" s="41">
        <f>IF(成就内容!M40="","",INDEX($G$4:$G$178*成就内容!M$125/SUM(成就内容!$D$125:$BZ$125),成就内容!M96,1)-SUM(V$224:V256))</f>
        <v>0</v>
      </c>
      <c r="W257" s="41" t="str">
        <f>IF(成就内容!N40="","",INDEX($G$4:$G$178*成就内容!N$125/SUM(成就内容!$D$125:$BZ$125),成就内容!N96,1)-SUM(W$224:W256))</f>
        <v/>
      </c>
      <c r="X257" s="41" t="str">
        <f>IF(成就内容!O40="","",INDEX($G$4:$G$178*成就内容!O$125/SUM(成就内容!$D$125:$BZ$125),成就内容!O96,1)-SUM(X$224:X256))</f>
        <v/>
      </c>
      <c r="Y257" s="41" t="str">
        <f>IF(成就内容!P40="","",INDEX($G$4:$G$178*成就内容!P$125/SUM(成就内容!$D$125:$BZ$125),成就内容!P96,1)-SUM(Y$224:Y256))</f>
        <v/>
      </c>
      <c r="Z257" s="41">
        <f>IF(成就内容!Q40="","",INDEX($G$4:$G$178*成就内容!Q$125/SUM(成就内容!$D$125:$BZ$125),成就内容!Q96,1)-SUM(Z$224:Z256))</f>
        <v>0</v>
      </c>
      <c r="AA257" s="41">
        <f>IF(成就内容!R40="","",INDEX($G$4:$G$178*成就内容!R$125/SUM(成就内容!$D$125:$BZ$125),成就内容!R96,1)-SUM(AA$224:AA256))</f>
        <v>0</v>
      </c>
      <c r="AB257" s="41">
        <f>IF(成就内容!S40="","",INDEX($G$4:$G$178*成就内容!S$125/SUM(成就内容!$D$125:$BZ$125),成就内容!S96,1)-SUM(AB$224:AB256))</f>
        <v>0</v>
      </c>
      <c r="AC257" s="41">
        <f>IF(成就内容!T40="","",INDEX($G$4:$G$178*成就内容!T$125/SUM(成就内容!$D$125:$BZ$125),成就内容!T96,1)-SUM(AC$224:AC256))</f>
        <v>0</v>
      </c>
      <c r="AD257" s="41">
        <f>IF(成就内容!U40="","",INDEX($G$4:$G$178*成就内容!U$125/SUM(成就内容!$D$125:$BZ$125),成就内容!U96,1)-SUM(AD$224:AD256))</f>
        <v>0</v>
      </c>
      <c r="AE257" s="41">
        <f>IF(成就内容!V40="","",INDEX($G$4:$G$178*成就内容!V$125/SUM(成就内容!$D$125:$BZ$125),成就内容!V96,1)-SUM(AE$224:AE256))</f>
        <v>0</v>
      </c>
      <c r="AF257" s="41" t="str">
        <f>IF(成就内容!W40="","",INDEX($G$4:$G$178*成就内容!W$125/SUM(成就内容!$D$125:$BZ$125),成就内容!W96,1)-SUM(AF$224:AF256))</f>
        <v/>
      </c>
      <c r="AG257" s="41" t="str">
        <f>IF(成就内容!X40="","",INDEX($G$4:$G$178*成就内容!X$125/SUM(成就内容!$D$125:$BZ$125),成就内容!X96,1)-SUM(AG$224:AG256))</f>
        <v/>
      </c>
      <c r="AH257" s="41" t="str">
        <f>IF(成就内容!Y40="","",INDEX($G$4:$G$178*成就内容!Y$125/SUM(成就内容!$D$125:$BZ$125),成就内容!Y96,1)-SUM(AH$224:AH256))</f>
        <v/>
      </c>
      <c r="AI257" s="41" t="str">
        <f>IF(成就内容!Z40="","",INDEX($G$4:$G$178*成就内容!Z$125/SUM(成就内容!$D$125:$BZ$125),成就内容!Z96,1)-SUM(AI$224:AI256))</f>
        <v/>
      </c>
      <c r="AJ257" s="41" t="str">
        <f>IF(成就内容!AA40="","",INDEX($G$4:$G$178*成就内容!AA$125/SUM(成就内容!$D$125:$BZ$125),成就内容!AA96,1)-SUM(AJ$224:AJ256))</f>
        <v/>
      </c>
      <c r="AK257" s="41" t="str">
        <f>IF(成就内容!AB40="","",INDEX($G$4:$G$178*成就内容!AB$125/SUM(成就内容!$D$125:$BZ$125),成就内容!AB96,1)-SUM(AK$224:AK256))</f>
        <v/>
      </c>
      <c r="AL257" s="41">
        <f>IF(成就内容!AC40="","",INDEX($G$4:$G$178*成就内容!AC$125/SUM(成就内容!$D$125:$BZ$125),成就内容!AC96,1)-SUM(AL$224:AL256))</f>
        <v>0</v>
      </c>
      <c r="AM257" s="41">
        <f>IF(成就内容!AD40="","",INDEX($G$4:$G$178*成就内容!AD$125/SUM(成就内容!$D$125:$BZ$125),成就内容!AD96,1)-SUM(AM$224:AM256))</f>
        <v>0</v>
      </c>
      <c r="AN257" s="41">
        <f>IF(成就内容!AE40="","",INDEX($G$4:$G$178*成就内容!AE$125/SUM(成就内容!$D$125:$BZ$125),成就内容!AE96,1)-SUM(AN$224:AN256))</f>
        <v>0</v>
      </c>
      <c r="AO257" s="41">
        <f>IF(成就内容!AF40="","",INDEX($G$4:$G$178*成就内容!AF$125/SUM(成就内容!$D$125:$BZ$125),成就内容!AF96,1)-SUM(AO$224:AO256))</f>
        <v>0</v>
      </c>
      <c r="AP257" s="41">
        <f>IF(成就内容!AG40="","",INDEX($G$4:$G$178*成就内容!AG$125/SUM(成就内容!$D$125:$BZ$125),成就内容!AG96,1)-SUM(AP$224:AP256))</f>
        <v>0</v>
      </c>
      <c r="AQ257" s="41" t="str">
        <f>IF(成就内容!AH40="","",INDEX($G$4:$G$178*成就内容!AH$125/SUM(成就内容!$D$125:$BZ$125),成就内容!AH96,1)-SUM(AQ$224:AQ256))</f>
        <v/>
      </c>
      <c r="AR257" s="41">
        <f>IF(成就内容!AI40="","",INDEX($G$4:$G$178*成就内容!AI$125/SUM(成就内容!$D$125:$BZ$125),成就内容!AI96,1)-SUM(AR$224:AR256))</f>
        <v>0</v>
      </c>
      <c r="AS257" s="41">
        <f>IF(成就内容!AJ40="","",INDEX($G$4:$G$178*成就内容!AJ$125/SUM(成就内容!$D$125:$BZ$125),成就内容!AJ96,1)-SUM(AS$224:AS256))</f>
        <v>0</v>
      </c>
      <c r="AT257" s="41" t="str">
        <f>IF(成就内容!AK40="","",INDEX($G$4:$G$178*成就内容!AK$125/SUM(成就内容!$D$125:$BZ$125),成就内容!AK96,1)-SUM(AT$224:AT256))</f>
        <v/>
      </c>
      <c r="AU257" s="41" t="str">
        <f>IF(成就内容!AL40="","",INDEX($G$4:$G$178*成就内容!AL$125/SUM(成就内容!$D$125:$BZ$125),成就内容!AL96,1)-SUM(AU$224:AU256))</f>
        <v/>
      </c>
      <c r="AV257" s="41" t="str">
        <f>IF(成就内容!AM40="","",INDEX($G$4:$G$178*成就内容!AM$125/SUM(成就内容!$D$125:$BZ$125),成就内容!AM96,1)-SUM(AV$224:AV256))</f>
        <v/>
      </c>
      <c r="AW257" s="41" t="str">
        <f>IF(成就内容!AN40="","",INDEX($G$4:$G$178*成就内容!AN$125/SUM(成就内容!$D$125:$BZ$125),成就内容!AN96,1)-SUM(AW$224:AW256))</f>
        <v/>
      </c>
      <c r="AX257" s="41">
        <f>IF(成就内容!AO40="","",INDEX($G$4:$G$178*成就内容!AO$125/SUM(成就内容!$D$125:$BZ$125),成就内容!AO96,1)-SUM(AX$224:AX256))</f>
        <v>0</v>
      </c>
      <c r="AY257" s="41">
        <f>IF(成就内容!AP40="","",INDEX($G$4:$G$178*成就内容!AP$125/SUM(成就内容!$D$125:$BZ$125),成就内容!AP96,1)-SUM(AY$224:AY256))</f>
        <v>0</v>
      </c>
      <c r="AZ257" s="41">
        <f>IF(成就内容!AQ40="","",INDEX($G$4:$G$178*成就内容!AQ$125/SUM(成就内容!$D$125:$BZ$125),成就内容!AQ96,1)-SUM(AZ$224:AZ256))</f>
        <v>0</v>
      </c>
      <c r="BA257" s="41">
        <f>IF(成就内容!AR40="","",INDEX($G$4:$G$178*成就内容!AR$125/SUM(成就内容!$D$125:$BZ$125),成就内容!AR96,1)-SUM(BA$224:BA256))</f>
        <v>0</v>
      </c>
      <c r="BB257" s="41">
        <f>IF(成就内容!AS40="","",INDEX($G$4:$G$178*成就内容!AS$125/SUM(成就内容!$D$125:$BZ$125),成就内容!AS96,1)-SUM(BB$224:BB256))</f>
        <v>0</v>
      </c>
      <c r="BC257" s="41">
        <f>IF(成就内容!AT40="","",INDEX($G$4:$G$178*成就内容!AT$125/SUM(成就内容!$D$125:$BZ$125),成就内容!AT96,1)-SUM(BC$224:BC256))</f>
        <v>0</v>
      </c>
      <c r="BD257" s="41">
        <f>IF(成就内容!AU40="","",INDEX($G$4:$G$178*成就内容!AU$125/SUM(成就内容!$D$125:$BZ$125),成就内容!AU96,1)-SUM(BD$224:BD256))</f>
        <v>0</v>
      </c>
      <c r="BE257" s="41" t="str">
        <f>IF(成就内容!AV40="","",INDEX($G$4:$G$178*成就内容!AV$125/SUM(成就内容!$D$125:$BZ$125),成就内容!AV96,1)-SUM(BE$224:BE256))</f>
        <v/>
      </c>
      <c r="BF257" s="41">
        <f>IF(成就内容!AW40="","",INDEX($G$4:$G$178*成就内容!AW$125/SUM(成就内容!$D$125:$BZ$125),成就内容!AW96,1)-SUM(BF$224:BF256))</f>
        <v>0</v>
      </c>
      <c r="BG257" s="41">
        <f>IF(成就内容!AX40="","",INDEX($G$4:$G$178*成就内容!AX$125/SUM(成就内容!$D$125:$BZ$125),成就内容!AX96,1)-SUM(BG$224:BG256))</f>
        <v>0</v>
      </c>
      <c r="BH257" s="41">
        <f>IF(成就内容!AY40="","",INDEX($G$4:$G$178*成就内容!AY$125/SUM(成就内容!$D$125:$BZ$125),成就内容!AY96,1)-SUM(BH$224:BH256))</f>
        <v>0</v>
      </c>
      <c r="BI257" s="41">
        <f>IF(成就内容!AZ40="","",INDEX($G$4:$G$178*成就内容!AZ$125/SUM(成就内容!$D$125:$BZ$125),成就内容!AZ96,1)-SUM(BI$224:BI256))</f>
        <v>0</v>
      </c>
      <c r="BJ257" s="41">
        <f>IF(成就内容!BA40="","",INDEX($G$4:$G$178*成就内容!BA$125/SUM(成就内容!$D$125:$BZ$125),成就内容!BA96,1)-SUM(BJ$224:BJ256))</f>
        <v>0</v>
      </c>
      <c r="BK257" s="41" t="str">
        <f>IF(成就内容!BB40="","",INDEX($G$4:$G$178*成就内容!BB$125/SUM(成就内容!$D$125:$BZ$125),成就内容!BB96,1)-SUM(BK$224:BK256))</f>
        <v/>
      </c>
      <c r="BL257" s="41">
        <f>IF(成就内容!BC40="","",INDEX($G$4:$G$178*成就内容!BC$125/SUM(成就内容!$D$125:$BZ$125),成就内容!BC96,1)-SUM(BL$224:BL256))</f>
        <v>0</v>
      </c>
      <c r="BM257" s="41">
        <f>IF(成就内容!BD40="","",INDEX($G$4:$G$178*成就内容!BD$125/SUM(成就内容!$D$125:$BZ$125),成就内容!BD96,1)-SUM(BM$224:BM256))</f>
        <v>0</v>
      </c>
      <c r="BN257" s="41">
        <f>IF(成就内容!BE40="","",INDEX($G$4:$G$178*成就内容!BE$125/SUM(成就内容!$D$125:$BZ$125),成就内容!BE96,1)-SUM(BN$224:BN256))</f>
        <v>0</v>
      </c>
      <c r="BO257" s="41">
        <f>IF(成就内容!BF40="","",INDEX($G$4:$G$178*成就内容!BF$125/SUM(成就内容!$D$125:$BZ$125),成就内容!BF96,1)-SUM(BO$224:BO256))</f>
        <v>0</v>
      </c>
      <c r="BP257" s="41">
        <f>IF(成就内容!BG40="","",INDEX($G$4:$G$178*成就内容!BG$125/SUM(成就内容!$D$125:$BZ$125),成就内容!BG96,1)-SUM(BP$224:BP256))</f>
        <v>0</v>
      </c>
      <c r="BQ257" s="41" t="str">
        <f>IF(成就内容!BH40="","",INDEX($G$4:$G$178*成就内容!BH$125/SUM(成就内容!$D$125:$BZ$125),成就内容!BH96,1)-SUM(BQ$224:BQ256))</f>
        <v/>
      </c>
      <c r="BR257" s="41" t="str">
        <f>IF(成就内容!BI40="","",INDEX($G$4:$G$178*成就内容!BI$125/SUM(成就内容!$D$125:$BZ$125),成就内容!BI96,1)-SUM(BR$224:BR256))</f>
        <v/>
      </c>
      <c r="BS257" s="41">
        <f>IF(成就内容!BJ40="","",INDEX($G$4:$G$178*成就内容!BJ$125/SUM(成就内容!$D$125:$BZ$125),成就内容!BJ96,1)-SUM(BS$224:BS256))</f>
        <v>8000000.0000000149</v>
      </c>
      <c r="BT257" s="41">
        <f>IF(成就内容!BK40="","",INDEX($G$4:$G$178*成就内容!BK$125/SUM(成就内容!$D$125:$BZ$125),成就内容!BK96,1)-SUM(BT$224:BT256))</f>
        <v>0</v>
      </c>
      <c r="BU257" s="41">
        <f>IF(成就内容!BL40="","",INDEX($G$4:$G$178*成就内容!BL$125/SUM(成就内容!$D$125:$BZ$125),成就内容!BL96,1)-SUM(BU$224:BU256))</f>
        <v>0</v>
      </c>
      <c r="BV257" s="41">
        <f>IF(成就内容!BM40="","",INDEX($G$4:$G$178*成就内容!BM$125/SUM(成就内容!$D$125:$BZ$125),成就内容!BM96,1)-SUM(BV$224:BV256))</f>
        <v>13128205.128205135</v>
      </c>
      <c r="BW257" s="41" t="str">
        <f>IF(成就内容!BN40="","",INDEX($G$4:$G$178*成就内容!BN$125/SUM(成就内容!$D$125:$BZ$125),成就内容!BN96,1)-SUM(BW$224:BW256))</f>
        <v/>
      </c>
      <c r="BX257" s="41">
        <f>IF(成就内容!BO40="","",INDEX($G$4:$G$178*成就内容!BO$125/SUM(成就内容!$D$125:$BZ$125),成就内容!BO96,1)-SUM(BX$224:BX256))</f>
        <v>0</v>
      </c>
      <c r="BY257" s="41">
        <f>IF(成就内容!BP40="","",INDEX($G$4:$G$178*成就内容!BP$125/SUM(成就内容!$D$125:$BZ$125),成就内容!BP96,1)-SUM(BY$224:BY256))</f>
        <v>0</v>
      </c>
      <c r="BZ257" s="41">
        <f>IF(成就内容!BQ40="","",INDEX($G$4:$G$178*成就内容!BQ$125/SUM(成就内容!$D$125:$BZ$125),成就内容!BQ96,1)-SUM(BZ$224:BZ256))</f>
        <v>0</v>
      </c>
      <c r="CA257" s="41" t="str">
        <f>IF(成就内容!BR40="","",INDEX($G$4:$G$178*成就内容!BR$125/SUM(成就内容!$D$125:$BZ$125),成就内容!BR96,1)-SUM(CA$224:CA256))</f>
        <v/>
      </c>
      <c r="CB257" s="41" t="str">
        <f>IF(成就内容!BS40="","",INDEX($G$4:$G$178*成就内容!BS$125/SUM(成就内容!$D$125:$BZ$125),成就内容!BS96,1)-SUM(CB$224:CB256))</f>
        <v/>
      </c>
      <c r="CC257" s="41">
        <f>IF(成就内容!BT40="","",INDEX($G$4:$G$178*成就内容!BT$125/SUM(成就内容!$D$125:$BZ$125),成就内容!BT96,1)-SUM(CC$224:CC256))</f>
        <v>0</v>
      </c>
      <c r="CD257" s="41">
        <f>IF(成就内容!BU40="","",INDEX($G$4:$G$178*成就内容!BU$125/SUM(成就内容!$D$125:$BZ$125),成就内容!BU96,1)-SUM(CD$224:CD256))</f>
        <v>0</v>
      </c>
      <c r="CE257" s="41" t="str">
        <f>IF(成就内容!BV40="","",INDEX($G$4:$G$178*成就内容!BV$125/SUM(成就内容!$D$125:$BZ$125),成就内容!BV96,1)-SUM(CE$224:CE256))</f>
        <v/>
      </c>
      <c r="CF257" s="41">
        <f>IF(成就内容!BW40="","",INDEX($G$4:$G$178*成就内容!BW$125/SUM(成就内容!$D$125:$BZ$125),成就内容!BW96,1)-SUM(CF$224:CF256))</f>
        <v>0</v>
      </c>
      <c r="CG257" s="41">
        <f>IF(成就内容!BX40="","",INDEX($G$4:$G$178*成就内容!BX$125/SUM(成就内容!$D$125:$BZ$125),成就内容!BX96,1)-SUM(CG$224:CG256))</f>
        <v>24615384.615384609</v>
      </c>
      <c r="CH257" s="41">
        <f>IF(成就内容!BY40="","",INDEX($G$4:$G$178*成就内容!BY$125/SUM(成就内容!$D$125:$BZ$125),成就内容!BY96,1)-SUM(CH$224:CH256))</f>
        <v>0</v>
      </c>
      <c r="CI257" s="41">
        <f>IF(成就内容!BZ40="","",INDEX($G$4:$G$178*成就内容!BZ$125/SUM(成就内容!$D$125:$BZ$125),成就内容!BZ96,1)-SUM(CI$224:CI256))</f>
        <v>0</v>
      </c>
      <c r="CK257" s="19"/>
      <c r="CM257" s="43">
        <v>34</v>
      </c>
      <c r="CN257" s="41">
        <f>IF(M257="","",IF(成就内容!D$125&lt;&gt;"",MAX(ROUNDUP(SMALL(M$224:M$273,$L257)/10000,0)*10000,0),0))</f>
        <v>0</v>
      </c>
      <c r="CO257" s="41" t="str">
        <f>IF(N257="","",IF(成就内容!E$125&lt;&gt;"",MAX(ROUNDUP(SMALL(N$224:N$273,$L257)/10000,0)*10000,0),0))</f>
        <v/>
      </c>
      <c r="CP257" s="41" t="str">
        <f>IF(O257="","",IF(成就内容!F$125&lt;&gt;"",MAX(ROUNDUP(SMALL(O$224:O$273,$L257)/10000,0)*10000,0),0))</f>
        <v/>
      </c>
      <c r="CQ257" s="41" t="str">
        <f>IF(P257="","",IF(成就内容!G$125&lt;&gt;"",MAX(ROUNDUP(SMALL(P$224:P$273,$L257)/10000,0)*10000,0),0))</f>
        <v/>
      </c>
      <c r="CR257" s="41">
        <f>IF(Q257="","",IF(成就内容!H$125&lt;&gt;"",MAX(ROUNDUP(SMALL(Q$224:Q$273,$L257)/10000,0)*10000,0),0))</f>
        <v>0</v>
      </c>
      <c r="CS257" s="41">
        <f>IF(R257="","",IF(成就内容!I$125&lt;&gt;"",MAX(ROUNDUP(SMALL(R$224:R$273,$L257)/10000,0)*10000,0),0))</f>
        <v>0</v>
      </c>
      <c r="CT257" s="41">
        <f>IF(S257="","",IF(成就内容!J$125&lt;&gt;"",MAX(ROUNDUP(SMALL(S$224:S$273,$L257)/10000,0)*10000,0),0))</f>
        <v>0</v>
      </c>
      <c r="CU257" s="41">
        <f>IF(T257="","",IF(成就内容!K$125&lt;&gt;"",MAX(ROUNDUP(SMALL(T$224:T$273,$L257)/10000,0)*10000,0),0))</f>
        <v>0</v>
      </c>
      <c r="CV257" s="41">
        <f>IF(U257="","",IF(成就内容!L$125&lt;&gt;"",MAX(ROUNDUP(SMALL(U$224:U$273,$L257)/10000,0)*10000,0),0))</f>
        <v>0</v>
      </c>
      <c r="CW257" s="41">
        <f>IF(V257="","",IF(成就内容!M$125&lt;&gt;"",MAX(ROUNDUP(SMALL(V$224:V$273,$L257)/10000,0)*10000,0),0))</f>
        <v>0</v>
      </c>
      <c r="CX257" s="41" t="str">
        <f>IF(W257="","",IF(成就内容!N$125&lt;&gt;"",MAX(ROUNDUP(SMALL(W$224:W$273,$L257)/10000,0)*10000,0),0))</f>
        <v/>
      </c>
      <c r="CY257" s="41" t="str">
        <f>IF(X257="","",IF(成就内容!O$125&lt;&gt;"",MAX(ROUNDUP(SMALL(X$224:X$273,$L257)/10000,0)*10000,0),0))</f>
        <v/>
      </c>
      <c r="CZ257" s="41" t="str">
        <f>IF(Y257="","",IF(成就内容!P$125&lt;&gt;"",MAX(ROUNDUP(SMALL(Y$224:Y$273,$L257)/10000,0)*10000,0),0))</f>
        <v/>
      </c>
      <c r="DA257" s="41">
        <f>IF(Z257="","",IF(成就内容!Q$125&lt;&gt;"",MAX(ROUNDUP(SMALL(Z$224:Z$273,$L257)/10000,0)*10000,0),0))</f>
        <v>0</v>
      </c>
      <c r="DB257" s="41">
        <f>IF(AA257="","",IF(成就内容!R$125&lt;&gt;"",MAX(ROUNDUP(SMALL(AA$224:AA$273,$L257)/10000,0)*10000,0),0))</f>
        <v>0</v>
      </c>
      <c r="DC257" s="41">
        <f>IF(AB257="","",IF(成就内容!S$125&lt;&gt;"",MAX(ROUNDUP(SMALL(AB$224:AB$273,$L257)/10000,0)*10000,0),0))</f>
        <v>0</v>
      </c>
      <c r="DD257" s="41">
        <f>IF(AC257="","",IF(成就内容!T$125&lt;&gt;"",MAX(ROUNDUP(SMALL(AC$224:AC$273,$L257)/10000,0)*10000,0),0))</f>
        <v>0</v>
      </c>
      <c r="DE257" s="41">
        <f>IF(AD257="","",IF(成就内容!U$125&lt;&gt;"",MAX(ROUNDUP(SMALL(AD$224:AD$273,$L257)/10000,0)*10000,0),0))</f>
        <v>0</v>
      </c>
      <c r="DF257" s="41">
        <f>IF(AE257="","",IF(成就内容!V$125&lt;&gt;"",MAX(ROUNDUP(SMALL(AE$224:AE$273,$L257)/10000,0)*10000,0),0))</f>
        <v>0</v>
      </c>
      <c r="DG257" s="41" t="str">
        <f>IF(AF257="","",IF(成就内容!W$125&lt;&gt;"",MAX(ROUNDUP(SMALL(AF$224:AF$273,$L257)/10000,0)*10000,0),0))</f>
        <v/>
      </c>
      <c r="DH257" s="41" t="str">
        <f>IF(AG257="","",IF(成就内容!X$125&lt;&gt;"",MAX(ROUNDUP(SMALL(AG$224:AG$273,$L257)/10000,0)*10000,0),0))</f>
        <v/>
      </c>
      <c r="DI257" s="41" t="str">
        <f>IF(AH257="","",IF(成就内容!Y$125&lt;&gt;"",MAX(ROUNDUP(SMALL(AH$224:AH$273,$L257)/10000,0)*10000,0),0))</f>
        <v/>
      </c>
      <c r="DJ257" s="41" t="str">
        <f>IF(AI257="","",IF(成就内容!Z$125&lt;&gt;"",MAX(ROUNDUP(SMALL(AI$224:AI$273,$L257)/10000,0)*10000,0),0))</f>
        <v/>
      </c>
      <c r="DK257" s="41" t="str">
        <f>IF(AJ257="","",IF(成就内容!AA$125&lt;&gt;"",MAX(ROUNDUP(SMALL(AJ$224:AJ$273,$L257)/10000,0)*10000,0),0))</f>
        <v/>
      </c>
      <c r="DL257" s="41" t="str">
        <f>IF(AK257="","",IF(成就内容!AB$125&lt;&gt;"",MAX(ROUNDUP(SMALL(AK$224:AK$273,$L257)/10000,0)*10000,0),0))</f>
        <v/>
      </c>
      <c r="DM257" s="41">
        <f>IF(AL257="","",IF(成就内容!AC$125&lt;&gt;"",MAX(ROUNDUP(SMALL(AL$224:AL$273,$L257)/10000,0)*10000,0),0))</f>
        <v>0</v>
      </c>
      <c r="DN257" s="41">
        <f>IF(AM257="","",IF(成就内容!AD$125&lt;&gt;"",MAX(ROUNDUP(SMALL(AM$224:AM$273,$L257)/10000,0)*10000,0),0))</f>
        <v>0</v>
      </c>
      <c r="DO257" s="41">
        <f>IF(AN257="","",IF(成就内容!AE$125&lt;&gt;"",MAX(ROUNDUP(SMALL(AN$224:AN$273,$L257)/10000,0)*10000,0),0))</f>
        <v>0</v>
      </c>
      <c r="DP257" s="41">
        <f>IF(AO257="","",IF(成就内容!AF$125&lt;&gt;"",MAX(ROUNDUP(SMALL(AO$224:AO$273,$L257)/10000,0)*10000,0),0))</f>
        <v>0</v>
      </c>
      <c r="DQ257" s="41">
        <f>IF(AP257="","",IF(成就内容!AG$125&lt;&gt;"",MAX(ROUNDUP(SMALL(AP$224:AP$273,$L257)/10000,0)*10000,0),0))</f>
        <v>0</v>
      </c>
      <c r="DR257" s="41" t="str">
        <f>IF(AQ257="","",IF(成就内容!AH$125&lt;&gt;"",MAX(ROUNDUP(SMALL(AQ$224:AQ$273,$L257)/10000,0)*10000,0),0))</f>
        <v/>
      </c>
      <c r="DS257" s="41">
        <f>IF(AR257="","",IF(成就内容!AI$125&lt;&gt;"",MAX(ROUNDUP(SMALL(AR$224:AR$273,$L257)/10000,0)*10000,0),0))</f>
        <v>0</v>
      </c>
      <c r="DT257" s="41">
        <f>IF(AS257="","",IF(成就内容!AJ$125&lt;&gt;"",MAX(ROUNDUP(SMALL(AS$224:AS$273,$L257)/10000,0)*10000,0),0))</f>
        <v>0</v>
      </c>
      <c r="DU257" s="41" t="str">
        <f>IF(AT257="","",IF(成就内容!AK$125&lt;&gt;"",MAX(ROUNDUP(SMALL(AT$224:AT$273,$L257)/10000,0)*10000,0),0))</f>
        <v/>
      </c>
      <c r="DV257" s="41" t="str">
        <f>IF(AU257="","",IF(成就内容!AL$125&lt;&gt;"",MAX(ROUNDUP(SMALL(AU$224:AU$273,$L257)/10000,0)*10000,0),0))</f>
        <v/>
      </c>
      <c r="DW257" s="41" t="str">
        <f>IF(AV257="","",IF(成就内容!AM$125&lt;&gt;"",MAX(ROUNDUP(SMALL(AV$224:AV$273,$L257)/10000,0)*10000,0),0))</f>
        <v/>
      </c>
      <c r="DX257" s="41" t="str">
        <f>IF(AW257="","",IF(成就内容!AN$125&lt;&gt;"",MAX(ROUNDUP(SMALL(AW$224:AW$273,$L257)/10000,0)*10000,0),0))</f>
        <v/>
      </c>
      <c r="DY257" s="41">
        <f>IF(AX257="","",IF(成就内容!AO$125&lt;&gt;"",MAX(ROUNDUP(SMALL(AX$224:AX$273,$L257)/10000,0)*10000,0),0))</f>
        <v>0</v>
      </c>
      <c r="DZ257" s="41">
        <f>IF(AY257="","",IF(成就内容!AP$125&lt;&gt;"",MAX(ROUNDUP(SMALL(AY$224:AY$273,$L257)/10000,0)*10000,0),0))</f>
        <v>0</v>
      </c>
      <c r="EA257" s="41">
        <f>IF(AZ257="","",IF(成就内容!AQ$125&lt;&gt;"",MAX(ROUNDUP(SMALL(AZ$224:AZ$273,$L257)/10000,0)*10000,0),0))</f>
        <v>0</v>
      </c>
      <c r="EB257" s="41">
        <f>IF(BA257="","",IF(成就内容!AR$125&lt;&gt;"",MAX(ROUNDUP(SMALL(BA$224:BA$273,$L257)/10000,0)*10000,0),0))</f>
        <v>0</v>
      </c>
      <c r="EC257" s="41">
        <f>IF(BB257="","",IF(成就内容!AS$125&lt;&gt;"",MAX(ROUNDUP(SMALL(BB$224:BB$273,$L257)/10000,0)*10000,0),0))</f>
        <v>0</v>
      </c>
      <c r="ED257" s="41">
        <f>IF(BC257="","",IF(成就内容!AT$125&lt;&gt;"",MAX(ROUNDUP(SMALL(BC$224:BC$273,$L257)/10000,0)*10000,0),0))</f>
        <v>0</v>
      </c>
      <c r="EE257" s="41">
        <f>IF(BD257="","",IF(成就内容!AU$125&lt;&gt;"",MAX(ROUNDUP(SMALL(BD$224:BD$273,$L257)/10000,0)*10000,0),0))</f>
        <v>0</v>
      </c>
      <c r="EF257" s="41" t="str">
        <f>IF(BE257="","",IF(成就内容!AV$125&lt;&gt;"",MAX(ROUNDUP(SMALL(BE$224:BE$273,$L257)/10000,0)*10000,0),0))</f>
        <v/>
      </c>
      <c r="EG257" s="41">
        <f>IF(BF257="","",IF(成就内容!AW$125&lt;&gt;"",MAX(ROUNDUP(SMALL(BF$224:BF$273,$L257)/10000,0)*10000,0),0))</f>
        <v>0</v>
      </c>
      <c r="EH257" s="41">
        <f>IF(BG257="","",IF(成就内容!AX$125&lt;&gt;"",MAX(ROUNDUP(SMALL(BG$224:BG$273,$L257)/10000,0)*10000,0),0))</f>
        <v>0</v>
      </c>
      <c r="EI257" s="41">
        <f>IF(BH257="","",IF(成就内容!AY$125&lt;&gt;"",MAX(ROUNDUP(SMALL(BH$224:BH$273,$L257)/10000,0)*10000,0),0))</f>
        <v>0</v>
      </c>
      <c r="EJ257" s="41">
        <f>IF(BI257="","",IF(成就内容!AZ$125&lt;&gt;"",MAX(ROUNDUP(SMALL(BI$224:BI$273,$L257)/10000,0)*10000,0),0))</f>
        <v>0</v>
      </c>
      <c r="EK257" s="41">
        <f>IF(BJ257="","",IF(成就内容!BA$125&lt;&gt;"",MAX(ROUNDUP(SMALL(BJ$224:BJ$273,$L257)/10000,0)*10000,0),0))</f>
        <v>0</v>
      </c>
      <c r="EL257" s="41" t="str">
        <f>IF(BK257="","",IF(成就内容!BB$125&lt;&gt;"",MAX(ROUNDUP(SMALL(BK$224:BK$273,$L257)/10000,0)*10000,0),0))</f>
        <v/>
      </c>
      <c r="EM257" s="41">
        <f>IF(BL257="","",IF(成就内容!BC$125&lt;&gt;"",MAX(ROUNDUP(SMALL(BL$224:BL$273,$L257)/10000,0)*10000,0),0))</f>
        <v>0</v>
      </c>
      <c r="EN257" s="41">
        <f>IF(BM257="","",IF(成就内容!BD$125&lt;&gt;"",MAX(ROUNDUP(SMALL(BM$224:BM$273,$L257)/10000,0)*10000,0),0))</f>
        <v>0</v>
      </c>
      <c r="EO257" s="41">
        <f>IF(BN257="","",IF(成就内容!BE$125&lt;&gt;"",MAX(ROUNDUP(SMALL(BN$224:BN$273,$L257)/10000,0)*10000,0),0))</f>
        <v>0</v>
      </c>
      <c r="EP257" s="41">
        <f>IF(BO257="","",IF(成就内容!BF$125&lt;&gt;"",MAX(ROUNDUP(SMALL(BO$224:BO$273,$L257)/10000,0)*10000,0),0))</f>
        <v>0</v>
      </c>
      <c r="EQ257" s="41">
        <f>IF(BP257="","",IF(成就内容!BG$125&lt;&gt;"",MAX(ROUNDUP(SMALL(BP$224:BP$273,$L257)/10000,0)*10000,0),0))</f>
        <v>0</v>
      </c>
      <c r="ER257" s="41" t="str">
        <f>IF(BQ257="","",IF(成就内容!BH$125&lt;&gt;"",MAX(ROUNDUP(SMALL(BQ$224:BQ$273,$L257)/10000,0)*10000,0),0))</f>
        <v/>
      </c>
      <c r="ES257" s="41" t="str">
        <f>IF(BR257="","",IF(成就内容!BI$125&lt;&gt;"",MAX(ROUNDUP(SMALL(BR$224:BR$273,$L257)/10000,0)*10000,0),0))</f>
        <v/>
      </c>
      <c r="ET257" s="41">
        <f>IF(BS257="","",IF(成就内容!BJ$125&lt;&gt;"",MAX(ROUNDUP(SMALL(BS$224:BS$273,$L257)/10000,0)*10000,0),0))</f>
        <v>9850000</v>
      </c>
      <c r="EU257" s="41">
        <f>IF(BT257="","",IF(成就内容!BK$125&lt;&gt;"",MAX(ROUNDUP(SMALL(BT$224:BT$273,$L257)/10000,0)*10000,0),0))</f>
        <v>0</v>
      </c>
      <c r="EV257" s="41">
        <f>IF(BU257="","",IF(成就内容!BL$125&lt;&gt;"",MAX(ROUNDUP(SMALL(BU$224:BU$273,$L257)/10000,0)*10000,0),0))</f>
        <v>0</v>
      </c>
      <c r="EW257" s="41">
        <f>IF(BV257="","",IF(成就内容!BM$125&lt;&gt;"",MAX(ROUNDUP(SMALL(BV$224:BV$273,$L257)/10000,0)*10000,0),0))</f>
        <v>13130000</v>
      </c>
      <c r="EX257" s="41" t="str">
        <f>IF(BW257="","",IF(成就内容!BN$125&lt;&gt;"",MAX(ROUNDUP(SMALL(BW$224:BW$273,$L257)/10000,0)*10000,0),0))</f>
        <v/>
      </c>
      <c r="EY257" s="41">
        <f>IF(BX257="","",IF(成就内容!BO$125&lt;&gt;"",MAX(ROUNDUP(SMALL(BX$224:BX$273,$L257)/10000,0)*10000,0),0))</f>
        <v>0</v>
      </c>
      <c r="EZ257" s="41">
        <f>IF(BY257="","",IF(成就内容!BP$125&lt;&gt;"",MAX(ROUNDUP(SMALL(BY$224:BY$273,$L257)/10000,0)*10000,0),0))</f>
        <v>0</v>
      </c>
      <c r="FA257" s="41">
        <f>IF(BZ257="","",IF(成就内容!BQ$125&lt;&gt;"",MAX(ROUNDUP(SMALL(BZ$224:BZ$273,$L257)/10000,0)*10000,0),0))</f>
        <v>0</v>
      </c>
      <c r="FB257" s="41" t="str">
        <f>IF(CA257="","",IF(成就内容!BR$125&lt;&gt;"",MAX(ROUNDUP(SMALL(CA$224:CA$273,$L257)/10000,0)*10000,0),0))</f>
        <v/>
      </c>
      <c r="FC257" s="41" t="str">
        <f>IF(CB257="","",IF(成就内容!BS$125&lt;&gt;"",MAX(ROUNDUP(SMALL(CB$224:CB$273,$L257)/10000,0)*10000,0),0))</f>
        <v/>
      </c>
      <c r="FD257" s="41">
        <f>IF(CC257="","",IF(成就内容!BT$125&lt;&gt;"",MAX(ROUNDUP(SMALL(CC$224:CC$273,$L257)/10000,0)*10000,0),0))</f>
        <v>0</v>
      </c>
      <c r="FE257" s="41">
        <f>IF(CD257="","",IF(成就内容!BU$125&lt;&gt;"",MAX(ROUNDUP(SMALL(CD$224:CD$273,$L257)/10000,0)*10000,0),0))</f>
        <v>0</v>
      </c>
      <c r="FF257" s="41" t="str">
        <f>IF(CE257="","",IF(成就内容!BV$125&lt;&gt;"",MAX(ROUNDUP(SMALL(CE$224:CE$273,$L257)/10000,0)*10000,0),0))</f>
        <v/>
      </c>
      <c r="FG257" s="41">
        <f>IF(CF257="","",IF(成就内容!BW$125&lt;&gt;"",MAX(ROUNDUP(SMALL(CF$224:CF$273,$L257)/10000,0)*10000,0),0))</f>
        <v>0</v>
      </c>
      <c r="FH257" s="41">
        <f>IF(CG257="","",IF(成就内容!BX$125&lt;&gt;"",MAX(ROUNDUP(SMALL(CG$224:CG$273,$L257)/10000,0)*10000,0),0))</f>
        <v>24620000</v>
      </c>
      <c r="FI257" s="41">
        <f>IF(CH257="","",IF(成就内容!BY$125&lt;&gt;"",MAX(ROUNDUP(SMALL(CH$224:CH$273,$L257)/10000,0)*10000,0),0))</f>
        <v>0</v>
      </c>
      <c r="FJ257" s="41">
        <f>IF(CI257="","",IF(成就内容!BZ$125&lt;&gt;"",MAX(ROUNDUP(SMALL(CI$224:CI$273,$L257)/10000,0)*10000,0),0))</f>
        <v>0</v>
      </c>
    </row>
    <row r="258" spans="10:166" s="96" customFormat="1" x14ac:dyDescent="0.15">
      <c r="J258" s="19"/>
      <c r="L258" s="43">
        <v>35</v>
      </c>
      <c r="M258" s="41">
        <f>IF(成就内容!D41="","",INDEX($G$4:$G$178*成就内容!D$125/SUM(成就内容!$D$125:$BZ$125),成就内容!D97,1)-SUM(M$224:M257))</f>
        <v>0</v>
      </c>
      <c r="N258" s="41" t="str">
        <f>IF(成就内容!E41="","",INDEX($G$4:$G$178*成就内容!E$125/SUM(成就内容!$D$125:$BZ$125),成就内容!E97,1)-SUM(N$224:N257))</f>
        <v/>
      </c>
      <c r="O258" s="41" t="str">
        <f>IF(成就内容!F41="","",INDEX($G$4:$G$178*成就内容!F$125/SUM(成就内容!$D$125:$BZ$125),成就内容!F97,1)-SUM(O$224:O257))</f>
        <v/>
      </c>
      <c r="P258" s="41" t="str">
        <f>IF(成就内容!G41="","",INDEX($G$4:$G$178*成就内容!G$125/SUM(成就内容!$D$125:$BZ$125),成就内容!G97,1)-SUM(P$224:P257))</f>
        <v/>
      </c>
      <c r="Q258" s="41">
        <f>IF(成就内容!H41="","",INDEX($G$4:$G$178*成就内容!H$125/SUM(成就内容!$D$125:$BZ$125),成就内容!H97,1)-SUM(Q$224:Q257))</f>
        <v>0</v>
      </c>
      <c r="R258" s="41">
        <f>IF(成就内容!I41="","",INDEX($G$4:$G$178*成就内容!I$125/SUM(成就内容!$D$125:$BZ$125),成就内容!I97,1)-SUM(R$224:R257))</f>
        <v>0</v>
      </c>
      <c r="S258" s="41">
        <f>IF(成就内容!J41="","",INDEX($G$4:$G$178*成就内容!J$125/SUM(成就内容!$D$125:$BZ$125),成就内容!J97,1)-SUM(S$224:S257))</f>
        <v>0</v>
      </c>
      <c r="T258" s="41">
        <f>IF(成就内容!K41="","",INDEX($G$4:$G$178*成就内容!K$125/SUM(成就内容!$D$125:$BZ$125),成就内容!K97,1)-SUM(T$224:T257))</f>
        <v>0</v>
      </c>
      <c r="U258" s="41">
        <f>IF(成就内容!L41="","",INDEX($G$4:$G$178*成就内容!L$125/SUM(成就内容!$D$125:$BZ$125),成就内容!L97,1)-SUM(U$224:U257))</f>
        <v>0</v>
      </c>
      <c r="V258" s="41">
        <f>IF(成就内容!M41="","",INDEX($G$4:$G$178*成就内容!M$125/SUM(成就内容!$D$125:$BZ$125),成就内容!M97,1)-SUM(V$224:V257))</f>
        <v>0</v>
      </c>
      <c r="W258" s="41" t="str">
        <f>IF(成就内容!N41="","",INDEX($G$4:$G$178*成就内容!N$125/SUM(成就内容!$D$125:$BZ$125),成就内容!N97,1)-SUM(W$224:W257))</f>
        <v/>
      </c>
      <c r="X258" s="41" t="str">
        <f>IF(成就内容!O41="","",INDEX($G$4:$G$178*成就内容!O$125/SUM(成就内容!$D$125:$BZ$125),成就内容!O97,1)-SUM(X$224:X257))</f>
        <v/>
      </c>
      <c r="Y258" s="41" t="str">
        <f>IF(成就内容!P41="","",INDEX($G$4:$G$178*成就内容!P$125/SUM(成就内容!$D$125:$BZ$125),成就内容!P97,1)-SUM(Y$224:Y257))</f>
        <v/>
      </c>
      <c r="Z258" s="41">
        <f>IF(成就内容!Q41="","",INDEX($G$4:$G$178*成就内容!Q$125/SUM(成就内容!$D$125:$BZ$125),成就内容!Q97,1)-SUM(Z$224:Z257))</f>
        <v>0</v>
      </c>
      <c r="AA258" s="41">
        <f>IF(成就内容!R41="","",INDEX($G$4:$G$178*成就内容!R$125/SUM(成就内容!$D$125:$BZ$125),成就内容!R97,1)-SUM(AA$224:AA257))</f>
        <v>0</v>
      </c>
      <c r="AB258" s="41">
        <f>IF(成就内容!S41="","",INDEX($G$4:$G$178*成就内容!S$125/SUM(成就内容!$D$125:$BZ$125),成就内容!S97,1)-SUM(AB$224:AB257))</f>
        <v>0</v>
      </c>
      <c r="AC258" s="41">
        <f>IF(成就内容!T41="","",INDEX($G$4:$G$178*成就内容!T$125/SUM(成就内容!$D$125:$BZ$125),成就内容!T97,1)-SUM(AC$224:AC257))</f>
        <v>0</v>
      </c>
      <c r="AD258" s="41">
        <f>IF(成就内容!U41="","",INDEX($G$4:$G$178*成就内容!U$125/SUM(成就内容!$D$125:$BZ$125),成就内容!U97,1)-SUM(AD$224:AD257))</f>
        <v>0</v>
      </c>
      <c r="AE258" s="41">
        <f>IF(成就内容!V41="","",INDEX($G$4:$G$178*成就内容!V$125/SUM(成就内容!$D$125:$BZ$125),成就内容!V97,1)-SUM(AE$224:AE257))</f>
        <v>0</v>
      </c>
      <c r="AF258" s="41" t="str">
        <f>IF(成就内容!W41="","",INDEX($G$4:$G$178*成就内容!W$125/SUM(成就内容!$D$125:$BZ$125),成就内容!W97,1)-SUM(AF$224:AF257))</f>
        <v/>
      </c>
      <c r="AG258" s="41" t="str">
        <f>IF(成就内容!X41="","",INDEX($G$4:$G$178*成就内容!X$125/SUM(成就内容!$D$125:$BZ$125),成就内容!X97,1)-SUM(AG$224:AG257))</f>
        <v/>
      </c>
      <c r="AH258" s="41" t="str">
        <f>IF(成就内容!Y41="","",INDEX($G$4:$G$178*成就内容!Y$125/SUM(成就内容!$D$125:$BZ$125),成就内容!Y97,1)-SUM(AH$224:AH257))</f>
        <v/>
      </c>
      <c r="AI258" s="41" t="str">
        <f>IF(成就内容!Z41="","",INDEX($G$4:$G$178*成就内容!Z$125/SUM(成就内容!$D$125:$BZ$125),成就内容!Z97,1)-SUM(AI$224:AI257))</f>
        <v/>
      </c>
      <c r="AJ258" s="41" t="str">
        <f>IF(成就内容!AA41="","",INDEX($G$4:$G$178*成就内容!AA$125/SUM(成就内容!$D$125:$BZ$125),成就内容!AA97,1)-SUM(AJ$224:AJ257))</f>
        <v/>
      </c>
      <c r="AK258" s="41" t="str">
        <f>IF(成就内容!AB41="","",INDEX($G$4:$G$178*成就内容!AB$125/SUM(成就内容!$D$125:$BZ$125),成就内容!AB97,1)-SUM(AK$224:AK257))</f>
        <v/>
      </c>
      <c r="AL258" s="41">
        <f>IF(成就内容!AC41="","",INDEX($G$4:$G$178*成就内容!AC$125/SUM(成就内容!$D$125:$BZ$125),成就内容!AC97,1)-SUM(AL$224:AL257))</f>
        <v>0</v>
      </c>
      <c r="AM258" s="41">
        <f>IF(成就内容!AD41="","",INDEX($G$4:$G$178*成就内容!AD$125/SUM(成就内容!$D$125:$BZ$125),成就内容!AD97,1)-SUM(AM$224:AM257))</f>
        <v>0</v>
      </c>
      <c r="AN258" s="41">
        <f>IF(成就内容!AE41="","",INDEX($G$4:$G$178*成就内容!AE$125/SUM(成就内容!$D$125:$BZ$125),成就内容!AE97,1)-SUM(AN$224:AN257))</f>
        <v>0</v>
      </c>
      <c r="AO258" s="41">
        <f>IF(成就内容!AF41="","",INDEX($G$4:$G$178*成就内容!AF$125/SUM(成就内容!$D$125:$BZ$125),成就内容!AF97,1)-SUM(AO$224:AO257))</f>
        <v>0</v>
      </c>
      <c r="AP258" s="41">
        <f>IF(成就内容!AG41="","",INDEX($G$4:$G$178*成就内容!AG$125/SUM(成就内容!$D$125:$BZ$125),成就内容!AG97,1)-SUM(AP$224:AP257))</f>
        <v>0</v>
      </c>
      <c r="AQ258" s="41" t="str">
        <f>IF(成就内容!AH41="","",INDEX($G$4:$G$178*成就内容!AH$125/SUM(成就内容!$D$125:$BZ$125),成就内容!AH97,1)-SUM(AQ$224:AQ257))</f>
        <v/>
      </c>
      <c r="AR258" s="41">
        <f>IF(成就内容!AI41="","",INDEX($G$4:$G$178*成就内容!AI$125/SUM(成就内容!$D$125:$BZ$125),成就内容!AI97,1)-SUM(AR$224:AR257))</f>
        <v>0</v>
      </c>
      <c r="AS258" s="41">
        <f>IF(成就内容!AJ41="","",INDEX($G$4:$G$178*成就内容!AJ$125/SUM(成就内容!$D$125:$BZ$125),成就内容!AJ97,1)-SUM(AS$224:AS257))</f>
        <v>0</v>
      </c>
      <c r="AT258" s="41" t="str">
        <f>IF(成就内容!AK41="","",INDEX($G$4:$G$178*成就内容!AK$125/SUM(成就内容!$D$125:$BZ$125),成就内容!AK97,1)-SUM(AT$224:AT257))</f>
        <v/>
      </c>
      <c r="AU258" s="41" t="str">
        <f>IF(成就内容!AL41="","",INDEX($G$4:$G$178*成就内容!AL$125/SUM(成就内容!$D$125:$BZ$125),成就内容!AL97,1)-SUM(AU$224:AU257))</f>
        <v/>
      </c>
      <c r="AV258" s="41" t="str">
        <f>IF(成就内容!AM41="","",INDEX($G$4:$G$178*成就内容!AM$125/SUM(成就内容!$D$125:$BZ$125),成就内容!AM97,1)-SUM(AV$224:AV257))</f>
        <v/>
      </c>
      <c r="AW258" s="41" t="str">
        <f>IF(成就内容!AN41="","",INDEX($G$4:$G$178*成就内容!AN$125/SUM(成就内容!$D$125:$BZ$125),成就内容!AN97,1)-SUM(AW$224:AW257))</f>
        <v/>
      </c>
      <c r="AX258" s="41">
        <f>IF(成就内容!AO41="","",INDEX($G$4:$G$178*成就内容!AO$125/SUM(成就内容!$D$125:$BZ$125),成就内容!AO97,1)-SUM(AX$224:AX257))</f>
        <v>0</v>
      </c>
      <c r="AY258" s="41">
        <f>IF(成就内容!AP41="","",INDEX($G$4:$G$178*成就内容!AP$125/SUM(成就内容!$D$125:$BZ$125),成就内容!AP97,1)-SUM(AY$224:AY257))</f>
        <v>0</v>
      </c>
      <c r="AZ258" s="41">
        <f>IF(成就内容!AQ41="","",INDEX($G$4:$G$178*成就内容!AQ$125/SUM(成就内容!$D$125:$BZ$125),成就内容!AQ97,1)-SUM(AZ$224:AZ257))</f>
        <v>0</v>
      </c>
      <c r="BA258" s="41">
        <f>IF(成就内容!AR41="","",INDEX($G$4:$G$178*成就内容!AR$125/SUM(成就内容!$D$125:$BZ$125),成就内容!AR97,1)-SUM(BA$224:BA257))</f>
        <v>0</v>
      </c>
      <c r="BB258" s="41">
        <f>IF(成就内容!AS41="","",INDEX($G$4:$G$178*成就内容!AS$125/SUM(成就内容!$D$125:$BZ$125),成就内容!AS97,1)-SUM(BB$224:BB257))</f>
        <v>0</v>
      </c>
      <c r="BC258" s="41">
        <f>IF(成就内容!AT41="","",INDEX($G$4:$G$178*成就内容!AT$125/SUM(成就内容!$D$125:$BZ$125),成就内容!AT97,1)-SUM(BC$224:BC257))</f>
        <v>0</v>
      </c>
      <c r="BD258" s="41">
        <f>IF(成就内容!AU41="","",INDEX($G$4:$G$178*成就内容!AU$125/SUM(成就内容!$D$125:$BZ$125),成就内容!AU97,1)-SUM(BD$224:BD257))</f>
        <v>0</v>
      </c>
      <c r="BE258" s="41" t="str">
        <f>IF(成就内容!AV41="","",INDEX($G$4:$G$178*成就内容!AV$125/SUM(成就内容!$D$125:$BZ$125),成就内容!AV97,1)-SUM(BE$224:BE257))</f>
        <v/>
      </c>
      <c r="BF258" s="41">
        <f>IF(成就内容!AW41="","",INDEX($G$4:$G$178*成就内容!AW$125/SUM(成就内容!$D$125:$BZ$125),成就内容!AW97,1)-SUM(BF$224:BF257))</f>
        <v>0</v>
      </c>
      <c r="BG258" s="41">
        <f>IF(成就内容!AX41="","",INDEX($G$4:$G$178*成就内容!AX$125/SUM(成就内容!$D$125:$BZ$125),成就内容!AX97,1)-SUM(BG$224:BG257))</f>
        <v>0</v>
      </c>
      <c r="BH258" s="41">
        <f>IF(成就内容!AY41="","",INDEX($G$4:$G$178*成就内容!AY$125/SUM(成就内容!$D$125:$BZ$125),成就内容!AY97,1)-SUM(BH$224:BH257))</f>
        <v>0</v>
      </c>
      <c r="BI258" s="41">
        <f>IF(成就内容!AZ41="","",INDEX($G$4:$G$178*成就内容!AZ$125/SUM(成就内容!$D$125:$BZ$125),成就内容!AZ97,1)-SUM(BI$224:BI257))</f>
        <v>0</v>
      </c>
      <c r="BJ258" s="41">
        <f>IF(成就内容!BA41="","",INDEX($G$4:$G$178*成就内容!BA$125/SUM(成就内容!$D$125:$BZ$125),成就内容!BA97,1)-SUM(BJ$224:BJ257))</f>
        <v>0</v>
      </c>
      <c r="BK258" s="41" t="str">
        <f>IF(成就内容!BB41="","",INDEX($G$4:$G$178*成就内容!BB$125/SUM(成就内容!$D$125:$BZ$125),成就内容!BB97,1)-SUM(BK$224:BK257))</f>
        <v/>
      </c>
      <c r="BL258" s="41">
        <f>IF(成就内容!BC41="","",INDEX($G$4:$G$178*成就内容!BC$125/SUM(成就内容!$D$125:$BZ$125),成就内容!BC97,1)-SUM(BL$224:BL257))</f>
        <v>0</v>
      </c>
      <c r="BM258" s="41">
        <f>IF(成就内容!BD41="","",INDEX($G$4:$G$178*成就内容!BD$125/SUM(成就内容!$D$125:$BZ$125),成就内容!BD97,1)-SUM(BM$224:BM257))</f>
        <v>0</v>
      </c>
      <c r="BN258" s="41">
        <f>IF(成就内容!BE41="","",INDEX($G$4:$G$178*成就内容!BE$125/SUM(成就内容!$D$125:$BZ$125),成就内容!BE97,1)-SUM(BN$224:BN257))</f>
        <v>0</v>
      </c>
      <c r="BO258" s="41">
        <f>IF(成就内容!BF41="","",INDEX($G$4:$G$178*成就内容!BF$125/SUM(成就内容!$D$125:$BZ$125),成就内容!BF97,1)-SUM(BO$224:BO257))</f>
        <v>0</v>
      </c>
      <c r="BP258" s="41">
        <f>IF(成就内容!BG41="","",INDEX($G$4:$G$178*成就内容!BG$125/SUM(成就内容!$D$125:$BZ$125),成就内容!BG97,1)-SUM(BP$224:BP257))</f>
        <v>0</v>
      </c>
      <c r="BQ258" s="41" t="str">
        <f>IF(成就内容!BH41="","",INDEX($G$4:$G$178*成就内容!BH$125/SUM(成就内容!$D$125:$BZ$125),成就内容!BH97,1)-SUM(BQ$224:BQ257))</f>
        <v/>
      </c>
      <c r="BR258" s="41" t="str">
        <f>IF(成就内容!BI41="","",INDEX($G$4:$G$178*成就内容!BI$125/SUM(成就内容!$D$125:$BZ$125),成就内容!BI97,1)-SUM(BR$224:BR257))</f>
        <v/>
      </c>
      <c r="BS258" s="41">
        <f>IF(成就内容!BJ41="","",INDEX($G$4:$G$178*成就内容!BJ$125/SUM(成就内容!$D$125:$BZ$125),成就内容!BJ97,1)-SUM(BS$224:BS257))</f>
        <v>13128205.128205128</v>
      </c>
      <c r="BT258" s="41" t="str">
        <f>IF(成就内容!BK41="","",INDEX($G$4:$G$178*成就内容!BK$125/SUM(成就内容!$D$125:$BZ$125),成就内容!BK97,1)-SUM(BT$224:BT257))</f>
        <v/>
      </c>
      <c r="BU258" s="41">
        <f>IF(成就内容!BL41="","",INDEX($G$4:$G$178*成就内容!BL$125/SUM(成就内容!$D$125:$BZ$125),成就内容!BL97,1)-SUM(BU$224:BU257))</f>
        <v>0</v>
      </c>
      <c r="BV258" s="41">
        <f>IF(成就内容!BM41="","",INDEX($G$4:$G$178*成就内容!BM$125/SUM(成就内容!$D$125:$BZ$125),成就内容!BM97,1)-SUM(BV$224:BV257))</f>
        <v>16410256.410256416</v>
      </c>
      <c r="BW258" s="41" t="str">
        <f>IF(成就内容!BN41="","",INDEX($G$4:$G$178*成就内容!BN$125/SUM(成就内容!$D$125:$BZ$125),成就内容!BN97,1)-SUM(BW$224:BW257))</f>
        <v/>
      </c>
      <c r="BX258" s="41">
        <f>IF(成就内容!BO41="","",INDEX($G$4:$G$178*成就内容!BO$125/SUM(成就内容!$D$125:$BZ$125),成就内容!BO97,1)-SUM(BX$224:BX257))</f>
        <v>0</v>
      </c>
      <c r="BY258" s="41">
        <f>IF(成就内容!BP41="","",INDEX($G$4:$G$178*成就内容!BP$125/SUM(成就内容!$D$125:$BZ$125),成就内容!BP97,1)-SUM(BY$224:BY257))</f>
        <v>0</v>
      </c>
      <c r="BZ258" s="41">
        <f>IF(成就内容!BQ41="","",INDEX($G$4:$G$178*成就内容!BQ$125/SUM(成就内容!$D$125:$BZ$125),成就内容!BQ97,1)-SUM(BZ$224:BZ257))</f>
        <v>0</v>
      </c>
      <c r="CA258" s="41" t="str">
        <f>IF(成就内容!BR41="","",INDEX($G$4:$G$178*成就内容!BR$125/SUM(成就内容!$D$125:$BZ$125),成就内容!BR97,1)-SUM(CA$224:CA257))</f>
        <v/>
      </c>
      <c r="CB258" s="41" t="str">
        <f>IF(成就内容!BS41="","",INDEX($G$4:$G$178*成就内容!BS$125/SUM(成就内容!$D$125:$BZ$125),成就内容!BS97,1)-SUM(CB$224:CB257))</f>
        <v/>
      </c>
      <c r="CC258" s="41">
        <f>IF(成就内容!BT41="","",INDEX($G$4:$G$178*成就内容!BT$125/SUM(成就内容!$D$125:$BZ$125),成就内容!BT97,1)-SUM(CC$224:CC257))</f>
        <v>0</v>
      </c>
      <c r="CD258" s="41">
        <f>IF(成就内容!BU41="","",INDEX($G$4:$G$178*成就内容!BU$125/SUM(成就内容!$D$125:$BZ$125),成就内容!BU97,1)-SUM(CD$224:CD257))</f>
        <v>0</v>
      </c>
      <c r="CE258" s="41" t="str">
        <f>IF(成就内容!BV41="","",INDEX($G$4:$G$178*成就内容!BV$125/SUM(成就内容!$D$125:$BZ$125),成就内容!BV97,1)-SUM(CE$224:CE257))</f>
        <v/>
      </c>
      <c r="CF258" s="41">
        <f>IF(成就内容!BW41="","",INDEX($G$4:$G$178*成就内容!BW$125/SUM(成就内容!$D$125:$BZ$125),成就内容!BW97,1)-SUM(CF$224:CF257))</f>
        <v>0</v>
      </c>
      <c r="CG258" s="41">
        <f>IF(成就内容!BX41="","",INDEX($G$4:$G$178*成就内容!BX$125/SUM(成就内容!$D$125:$BZ$125),成就内容!BX97,1)-SUM(CG$224:CG257))</f>
        <v>24615384.615384609</v>
      </c>
      <c r="CH258" s="41">
        <f>IF(成就内容!BY41="","",INDEX($G$4:$G$178*成就内容!BY$125/SUM(成就内容!$D$125:$BZ$125),成就内容!BY97,1)-SUM(CH$224:CH257))</f>
        <v>0</v>
      </c>
      <c r="CI258" s="41">
        <f>IF(成就内容!BZ41="","",INDEX($G$4:$G$178*成就内容!BZ$125/SUM(成就内容!$D$125:$BZ$125),成就内容!BZ97,1)-SUM(CI$224:CI257))</f>
        <v>0</v>
      </c>
      <c r="CK258" s="19"/>
      <c r="CM258" s="43">
        <v>35</v>
      </c>
      <c r="CN258" s="41">
        <f>IF(M258="","",IF(成就内容!D$125&lt;&gt;"",MAX(ROUNDUP(SMALL(M$224:M$273,$L258)/10000,0)*10000,0),0))</f>
        <v>0</v>
      </c>
      <c r="CO258" s="41" t="str">
        <f>IF(N258="","",IF(成就内容!E$125&lt;&gt;"",MAX(ROUNDUP(SMALL(N$224:N$273,$L258)/10000,0)*10000,0),0))</f>
        <v/>
      </c>
      <c r="CP258" s="41" t="str">
        <f>IF(O258="","",IF(成就内容!F$125&lt;&gt;"",MAX(ROUNDUP(SMALL(O$224:O$273,$L258)/10000,0)*10000,0),0))</f>
        <v/>
      </c>
      <c r="CQ258" s="41" t="str">
        <f>IF(P258="","",IF(成就内容!G$125&lt;&gt;"",MAX(ROUNDUP(SMALL(P$224:P$273,$L258)/10000,0)*10000,0),0))</f>
        <v/>
      </c>
      <c r="CR258" s="41">
        <f>IF(Q258="","",IF(成就内容!H$125&lt;&gt;"",MAX(ROUNDUP(SMALL(Q$224:Q$273,$L258)/10000,0)*10000,0),0))</f>
        <v>0</v>
      </c>
      <c r="CS258" s="41">
        <f>IF(R258="","",IF(成就内容!I$125&lt;&gt;"",MAX(ROUNDUP(SMALL(R$224:R$273,$L258)/10000,0)*10000,0),0))</f>
        <v>0</v>
      </c>
      <c r="CT258" s="41">
        <f>IF(S258="","",IF(成就内容!J$125&lt;&gt;"",MAX(ROUNDUP(SMALL(S$224:S$273,$L258)/10000,0)*10000,0),0))</f>
        <v>0</v>
      </c>
      <c r="CU258" s="41">
        <f>IF(T258="","",IF(成就内容!K$125&lt;&gt;"",MAX(ROUNDUP(SMALL(T$224:T$273,$L258)/10000,0)*10000,0),0))</f>
        <v>0</v>
      </c>
      <c r="CV258" s="41">
        <f>IF(U258="","",IF(成就内容!L$125&lt;&gt;"",MAX(ROUNDUP(SMALL(U$224:U$273,$L258)/10000,0)*10000,0),0))</f>
        <v>0</v>
      </c>
      <c r="CW258" s="41">
        <f>IF(V258="","",IF(成就内容!M$125&lt;&gt;"",MAX(ROUNDUP(SMALL(V$224:V$273,$L258)/10000,0)*10000,0),0))</f>
        <v>0</v>
      </c>
      <c r="CX258" s="41" t="str">
        <f>IF(W258="","",IF(成就内容!N$125&lt;&gt;"",MAX(ROUNDUP(SMALL(W$224:W$273,$L258)/10000,0)*10000,0),0))</f>
        <v/>
      </c>
      <c r="CY258" s="41" t="str">
        <f>IF(X258="","",IF(成就内容!O$125&lt;&gt;"",MAX(ROUNDUP(SMALL(X$224:X$273,$L258)/10000,0)*10000,0),0))</f>
        <v/>
      </c>
      <c r="CZ258" s="41" t="str">
        <f>IF(Y258="","",IF(成就内容!P$125&lt;&gt;"",MAX(ROUNDUP(SMALL(Y$224:Y$273,$L258)/10000,0)*10000,0),0))</f>
        <v/>
      </c>
      <c r="DA258" s="41">
        <f>IF(Z258="","",IF(成就内容!Q$125&lt;&gt;"",MAX(ROUNDUP(SMALL(Z$224:Z$273,$L258)/10000,0)*10000,0),0))</f>
        <v>0</v>
      </c>
      <c r="DB258" s="41">
        <f>IF(AA258="","",IF(成就内容!R$125&lt;&gt;"",MAX(ROUNDUP(SMALL(AA$224:AA$273,$L258)/10000,0)*10000,0),0))</f>
        <v>0</v>
      </c>
      <c r="DC258" s="41">
        <f>IF(AB258="","",IF(成就内容!S$125&lt;&gt;"",MAX(ROUNDUP(SMALL(AB$224:AB$273,$L258)/10000,0)*10000,0),0))</f>
        <v>0</v>
      </c>
      <c r="DD258" s="41">
        <f>IF(AC258="","",IF(成就内容!T$125&lt;&gt;"",MAX(ROUNDUP(SMALL(AC$224:AC$273,$L258)/10000,0)*10000,0),0))</f>
        <v>0</v>
      </c>
      <c r="DE258" s="41">
        <f>IF(AD258="","",IF(成就内容!U$125&lt;&gt;"",MAX(ROUNDUP(SMALL(AD$224:AD$273,$L258)/10000,0)*10000,0),0))</f>
        <v>0</v>
      </c>
      <c r="DF258" s="41">
        <f>IF(AE258="","",IF(成就内容!V$125&lt;&gt;"",MAX(ROUNDUP(SMALL(AE$224:AE$273,$L258)/10000,0)*10000,0),0))</f>
        <v>0</v>
      </c>
      <c r="DG258" s="41" t="str">
        <f>IF(AF258="","",IF(成就内容!W$125&lt;&gt;"",MAX(ROUNDUP(SMALL(AF$224:AF$273,$L258)/10000,0)*10000,0),0))</f>
        <v/>
      </c>
      <c r="DH258" s="41" t="str">
        <f>IF(AG258="","",IF(成就内容!X$125&lt;&gt;"",MAX(ROUNDUP(SMALL(AG$224:AG$273,$L258)/10000,0)*10000,0),0))</f>
        <v/>
      </c>
      <c r="DI258" s="41" t="str">
        <f>IF(AH258="","",IF(成就内容!Y$125&lt;&gt;"",MAX(ROUNDUP(SMALL(AH$224:AH$273,$L258)/10000,0)*10000,0),0))</f>
        <v/>
      </c>
      <c r="DJ258" s="41" t="str">
        <f>IF(AI258="","",IF(成就内容!Z$125&lt;&gt;"",MAX(ROUNDUP(SMALL(AI$224:AI$273,$L258)/10000,0)*10000,0),0))</f>
        <v/>
      </c>
      <c r="DK258" s="41" t="str">
        <f>IF(AJ258="","",IF(成就内容!AA$125&lt;&gt;"",MAX(ROUNDUP(SMALL(AJ$224:AJ$273,$L258)/10000,0)*10000,0),0))</f>
        <v/>
      </c>
      <c r="DL258" s="41" t="str">
        <f>IF(AK258="","",IF(成就内容!AB$125&lt;&gt;"",MAX(ROUNDUP(SMALL(AK$224:AK$273,$L258)/10000,0)*10000,0),0))</f>
        <v/>
      </c>
      <c r="DM258" s="41">
        <f>IF(AL258="","",IF(成就内容!AC$125&lt;&gt;"",MAX(ROUNDUP(SMALL(AL$224:AL$273,$L258)/10000,0)*10000,0),0))</f>
        <v>0</v>
      </c>
      <c r="DN258" s="41">
        <f>IF(AM258="","",IF(成就内容!AD$125&lt;&gt;"",MAX(ROUNDUP(SMALL(AM$224:AM$273,$L258)/10000,0)*10000,0),0))</f>
        <v>0</v>
      </c>
      <c r="DO258" s="41">
        <f>IF(AN258="","",IF(成就内容!AE$125&lt;&gt;"",MAX(ROUNDUP(SMALL(AN$224:AN$273,$L258)/10000,0)*10000,0),0))</f>
        <v>0</v>
      </c>
      <c r="DP258" s="41">
        <f>IF(AO258="","",IF(成就内容!AF$125&lt;&gt;"",MAX(ROUNDUP(SMALL(AO$224:AO$273,$L258)/10000,0)*10000,0),0))</f>
        <v>0</v>
      </c>
      <c r="DQ258" s="41">
        <f>IF(AP258="","",IF(成就内容!AG$125&lt;&gt;"",MAX(ROUNDUP(SMALL(AP$224:AP$273,$L258)/10000,0)*10000,0),0))</f>
        <v>0</v>
      </c>
      <c r="DR258" s="41" t="str">
        <f>IF(AQ258="","",IF(成就内容!AH$125&lt;&gt;"",MAX(ROUNDUP(SMALL(AQ$224:AQ$273,$L258)/10000,0)*10000,0),0))</f>
        <v/>
      </c>
      <c r="DS258" s="41">
        <f>IF(AR258="","",IF(成就内容!AI$125&lt;&gt;"",MAX(ROUNDUP(SMALL(AR$224:AR$273,$L258)/10000,0)*10000,0),0))</f>
        <v>0</v>
      </c>
      <c r="DT258" s="41">
        <f>IF(AS258="","",IF(成就内容!AJ$125&lt;&gt;"",MAX(ROUNDUP(SMALL(AS$224:AS$273,$L258)/10000,0)*10000,0),0))</f>
        <v>0</v>
      </c>
      <c r="DU258" s="41" t="str">
        <f>IF(AT258="","",IF(成就内容!AK$125&lt;&gt;"",MAX(ROUNDUP(SMALL(AT$224:AT$273,$L258)/10000,0)*10000,0),0))</f>
        <v/>
      </c>
      <c r="DV258" s="41" t="str">
        <f>IF(AU258="","",IF(成就内容!AL$125&lt;&gt;"",MAX(ROUNDUP(SMALL(AU$224:AU$273,$L258)/10000,0)*10000,0),0))</f>
        <v/>
      </c>
      <c r="DW258" s="41" t="str">
        <f>IF(AV258="","",IF(成就内容!AM$125&lt;&gt;"",MAX(ROUNDUP(SMALL(AV$224:AV$273,$L258)/10000,0)*10000,0),0))</f>
        <v/>
      </c>
      <c r="DX258" s="41" t="str">
        <f>IF(AW258="","",IF(成就内容!AN$125&lt;&gt;"",MAX(ROUNDUP(SMALL(AW$224:AW$273,$L258)/10000,0)*10000,0),0))</f>
        <v/>
      </c>
      <c r="DY258" s="41">
        <f>IF(AX258="","",IF(成就内容!AO$125&lt;&gt;"",MAX(ROUNDUP(SMALL(AX$224:AX$273,$L258)/10000,0)*10000,0),0))</f>
        <v>0</v>
      </c>
      <c r="DZ258" s="41">
        <f>IF(AY258="","",IF(成就内容!AP$125&lt;&gt;"",MAX(ROUNDUP(SMALL(AY$224:AY$273,$L258)/10000,0)*10000,0),0))</f>
        <v>0</v>
      </c>
      <c r="EA258" s="41">
        <f>IF(AZ258="","",IF(成就内容!AQ$125&lt;&gt;"",MAX(ROUNDUP(SMALL(AZ$224:AZ$273,$L258)/10000,0)*10000,0),0))</f>
        <v>0</v>
      </c>
      <c r="EB258" s="41">
        <f>IF(BA258="","",IF(成就内容!AR$125&lt;&gt;"",MAX(ROUNDUP(SMALL(BA$224:BA$273,$L258)/10000,0)*10000,0),0))</f>
        <v>0</v>
      </c>
      <c r="EC258" s="41">
        <f>IF(BB258="","",IF(成就内容!AS$125&lt;&gt;"",MAX(ROUNDUP(SMALL(BB$224:BB$273,$L258)/10000,0)*10000,0),0))</f>
        <v>0</v>
      </c>
      <c r="ED258" s="41">
        <f>IF(BC258="","",IF(成就内容!AT$125&lt;&gt;"",MAX(ROUNDUP(SMALL(BC$224:BC$273,$L258)/10000,0)*10000,0),0))</f>
        <v>0</v>
      </c>
      <c r="EE258" s="41">
        <f>IF(BD258="","",IF(成就内容!AU$125&lt;&gt;"",MAX(ROUNDUP(SMALL(BD$224:BD$273,$L258)/10000,0)*10000,0),0))</f>
        <v>0</v>
      </c>
      <c r="EF258" s="41" t="str">
        <f>IF(BE258="","",IF(成就内容!AV$125&lt;&gt;"",MAX(ROUNDUP(SMALL(BE$224:BE$273,$L258)/10000,0)*10000,0),0))</f>
        <v/>
      </c>
      <c r="EG258" s="41">
        <f>IF(BF258="","",IF(成就内容!AW$125&lt;&gt;"",MAX(ROUNDUP(SMALL(BF$224:BF$273,$L258)/10000,0)*10000,0),0))</f>
        <v>0</v>
      </c>
      <c r="EH258" s="41">
        <f>IF(BG258="","",IF(成就内容!AX$125&lt;&gt;"",MAX(ROUNDUP(SMALL(BG$224:BG$273,$L258)/10000,0)*10000,0),0))</f>
        <v>0</v>
      </c>
      <c r="EI258" s="41">
        <f>IF(BH258="","",IF(成就内容!AY$125&lt;&gt;"",MAX(ROUNDUP(SMALL(BH$224:BH$273,$L258)/10000,0)*10000,0),0))</f>
        <v>0</v>
      </c>
      <c r="EJ258" s="41">
        <f>IF(BI258="","",IF(成就内容!AZ$125&lt;&gt;"",MAX(ROUNDUP(SMALL(BI$224:BI$273,$L258)/10000,0)*10000,0),0))</f>
        <v>0</v>
      </c>
      <c r="EK258" s="41">
        <f>IF(BJ258="","",IF(成就内容!BA$125&lt;&gt;"",MAX(ROUNDUP(SMALL(BJ$224:BJ$273,$L258)/10000,0)*10000,0),0))</f>
        <v>0</v>
      </c>
      <c r="EL258" s="41" t="str">
        <f>IF(BK258="","",IF(成就内容!BB$125&lt;&gt;"",MAX(ROUNDUP(SMALL(BK$224:BK$273,$L258)/10000,0)*10000,0),0))</f>
        <v/>
      </c>
      <c r="EM258" s="41">
        <f>IF(BL258="","",IF(成就内容!BC$125&lt;&gt;"",MAX(ROUNDUP(SMALL(BL$224:BL$273,$L258)/10000,0)*10000,0),0))</f>
        <v>0</v>
      </c>
      <c r="EN258" s="41">
        <f>IF(BM258="","",IF(成就内容!BD$125&lt;&gt;"",MAX(ROUNDUP(SMALL(BM$224:BM$273,$L258)/10000,0)*10000,0),0))</f>
        <v>0</v>
      </c>
      <c r="EO258" s="41">
        <f>IF(BN258="","",IF(成就内容!BE$125&lt;&gt;"",MAX(ROUNDUP(SMALL(BN$224:BN$273,$L258)/10000,0)*10000,0),0))</f>
        <v>0</v>
      </c>
      <c r="EP258" s="41">
        <f>IF(BO258="","",IF(成就内容!BF$125&lt;&gt;"",MAX(ROUNDUP(SMALL(BO$224:BO$273,$L258)/10000,0)*10000,0),0))</f>
        <v>0</v>
      </c>
      <c r="EQ258" s="41">
        <f>IF(BP258="","",IF(成就内容!BG$125&lt;&gt;"",MAX(ROUNDUP(SMALL(BP$224:BP$273,$L258)/10000,0)*10000,0),0))</f>
        <v>0</v>
      </c>
      <c r="ER258" s="41" t="str">
        <f>IF(BQ258="","",IF(成就内容!BH$125&lt;&gt;"",MAX(ROUNDUP(SMALL(BQ$224:BQ$273,$L258)/10000,0)*10000,0),0))</f>
        <v/>
      </c>
      <c r="ES258" s="41" t="str">
        <f>IF(BR258="","",IF(成就内容!BI$125&lt;&gt;"",MAX(ROUNDUP(SMALL(BR$224:BR$273,$L258)/10000,0)*10000,0),0))</f>
        <v/>
      </c>
      <c r="ET258" s="41">
        <f>IF(BS258="","",IF(成就内容!BJ$125&lt;&gt;"",MAX(ROUNDUP(SMALL(BS$224:BS$273,$L258)/10000,0)*10000,0),0))</f>
        <v>9850000</v>
      </c>
      <c r="EU258" s="41" t="str">
        <f>IF(BT258="","",IF(成就内容!BK$125&lt;&gt;"",MAX(ROUNDUP(SMALL(BT$224:BT$273,$L258)/10000,0)*10000,0),0))</f>
        <v/>
      </c>
      <c r="EV258" s="41">
        <f>IF(BU258="","",IF(成就内容!BL$125&lt;&gt;"",MAX(ROUNDUP(SMALL(BU$224:BU$273,$L258)/10000,0)*10000,0),0))</f>
        <v>0</v>
      </c>
      <c r="EW258" s="41">
        <f>IF(BV258="","",IF(成就内容!BM$125&lt;&gt;"",MAX(ROUNDUP(SMALL(BV$224:BV$273,$L258)/10000,0)*10000,0),0))</f>
        <v>13130000</v>
      </c>
      <c r="EX258" s="41" t="str">
        <f>IF(BW258="","",IF(成就内容!BN$125&lt;&gt;"",MAX(ROUNDUP(SMALL(BW$224:BW$273,$L258)/10000,0)*10000,0),0))</f>
        <v/>
      </c>
      <c r="EY258" s="41">
        <f>IF(BX258="","",IF(成就内容!BO$125&lt;&gt;"",MAX(ROUNDUP(SMALL(BX$224:BX$273,$L258)/10000,0)*10000,0),0))</f>
        <v>0</v>
      </c>
      <c r="EZ258" s="41">
        <f>IF(BY258="","",IF(成就内容!BP$125&lt;&gt;"",MAX(ROUNDUP(SMALL(BY$224:BY$273,$L258)/10000,0)*10000,0),0))</f>
        <v>0</v>
      </c>
      <c r="FA258" s="41">
        <f>IF(BZ258="","",IF(成就内容!BQ$125&lt;&gt;"",MAX(ROUNDUP(SMALL(BZ$224:BZ$273,$L258)/10000,0)*10000,0),0))</f>
        <v>0</v>
      </c>
      <c r="FB258" s="41" t="str">
        <f>IF(CA258="","",IF(成就内容!BR$125&lt;&gt;"",MAX(ROUNDUP(SMALL(CA$224:CA$273,$L258)/10000,0)*10000,0),0))</f>
        <v/>
      </c>
      <c r="FC258" s="41" t="str">
        <f>IF(CB258="","",IF(成就内容!BS$125&lt;&gt;"",MAX(ROUNDUP(SMALL(CB$224:CB$273,$L258)/10000,0)*10000,0),0))</f>
        <v/>
      </c>
      <c r="FD258" s="41">
        <f>IF(CC258="","",IF(成就内容!BT$125&lt;&gt;"",MAX(ROUNDUP(SMALL(CC$224:CC$273,$L258)/10000,0)*10000,0),0))</f>
        <v>0</v>
      </c>
      <c r="FE258" s="41">
        <f>IF(CD258="","",IF(成就内容!BU$125&lt;&gt;"",MAX(ROUNDUP(SMALL(CD$224:CD$273,$L258)/10000,0)*10000,0),0))</f>
        <v>0</v>
      </c>
      <c r="FF258" s="41" t="str">
        <f>IF(CE258="","",IF(成就内容!BV$125&lt;&gt;"",MAX(ROUNDUP(SMALL(CE$224:CE$273,$L258)/10000,0)*10000,0),0))</f>
        <v/>
      </c>
      <c r="FG258" s="41">
        <f>IF(CF258="","",IF(成就内容!BW$125&lt;&gt;"",MAX(ROUNDUP(SMALL(CF$224:CF$273,$L258)/10000,0)*10000,0),0))</f>
        <v>0</v>
      </c>
      <c r="FH258" s="41">
        <f>IF(CG258="","",IF(成就内容!BX$125&lt;&gt;"",MAX(ROUNDUP(SMALL(CG$224:CG$273,$L258)/10000,0)*10000,0),0))</f>
        <v>24620000</v>
      </c>
      <c r="FI258" s="41">
        <f>IF(CH258="","",IF(成就内容!BY$125&lt;&gt;"",MAX(ROUNDUP(SMALL(CH$224:CH$273,$L258)/10000,0)*10000,0),0))</f>
        <v>0</v>
      </c>
      <c r="FJ258" s="41">
        <f>IF(CI258="","",IF(成就内容!BZ$125&lt;&gt;"",MAX(ROUNDUP(SMALL(CI$224:CI$273,$L258)/10000,0)*10000,0),0))</f>
        <v>0</v>
      </c>
    </row>
    <row r="259" spans="10:166" s="96" customFormat="1" x14ac:dyDescent="0.15">
      <c r="J259" s="19"/>
      <c r="L259" s="43">
        <v>36</v>
      </c>
      <c r="M259" s="41">
        <f>IF(成就内容!D42="","",INDEX($G$4:$G$178*成就内容!D$125/SUM(成就内容!$D$125:$BZ$125),成就内容!D98,1)-SUM(M$224:M258))</f>
        <v>0</v>
      </c>
      <c r="N259" s="41" t="str">
        <f>IF(成就内容!E42="","",INDEX($G$4:$G$178*成就内容!E$125/SUM(成就内容!$D$125:$BZ$125),成就内容!E98,1)-SUM(N$224:N258))</f>
        <v/>
      </c>
      <c r="O259" s="41" t="str">
        <f>IF(成就内容!F42="","",INDEX($G$4:$G$178*成就内容!F$125/SUM(成就内容!$D$125:$BZ$125),成就内容!F98,1)-SUM(O$224:O258))</f>
        <v/>
      </c>
      <c r="P259" s="41" t="str">
        <f>IF(成就内容!G42="","",INDEX($G$4:$G$178*成就内容!G$125/SUM(成就内容!$D$125:$BZ$125),成就内容!G98,1)-SUM(P$224:P258))</f>
        <v/>
      </c>
      <c r="Q259" s="41">
        <f>IF(成就内容!H42="","",INDEX($G$4:$G$178*成就内容!H$125/SUM(成就内容!$D$125:$BZ$125),成就内容!H98,1)-SUM(Q$224:Q258))</f>
        <v>0</v>
      </c>
      <c r="R259" s="41">
        <f>IF(成就内容!I42="","",INDEX($G$4:$G$178*成就内容!I$125/SUM(成就内容!$D$125:$BZ$125),成就内容!I98,1)-SUM(R$224:R258))</f>
        <v>0</v>
      </c>
      <c r="S259" s="41">
        <f>IF(成就内容!J42="","",INDEX($G$4:$G$178*成就内容!J$125/SUM(成就内容!$D$125:$BZ$125),成就内容!J98,1)-SUM(S$224:S258))</f>
        <v>0</v>
      </c>
      <c r="T259" s="41">
        <f>IF(成就内容!K42="","",INDEX($G$4:$G$178*成就内容!K$125/SUM(成就内容!$D$125:$BZ$125),成就内容!K98,1)-SUM(T$224:T258))</f>
        <v>0</v>
      </c>
      <c r="U259" s="41">
        <f>IF(成就内容!L42="","",INDEX($G$4:$G$178*成就内容!L$125/SUM(成就内容!$D$125:$BZ$125),成就内容!L98,1)-SUM(U$224:U258))</f>
        <v>0</v>
      </c>
      <c r="V259" s="41">
        <f>IF(成就内容!M42="","",INDEX($G$4:$G$178*成就内容!M$125/SUM(成就内容!$D$125:$BZ$125),成就内容!M98,1)-SUM(V$224:V258))</f>
        <v>0</v>
      </c>
      <c r="W259" s="41" t="str">
        <f>IF(成就内容!N42="","",INDEX($G$4:$G$178*成就内容!N$125/SUM(成就内容!$D$125:$BZ$125),成就内容!N98,1)-SUM(W$224:W258))</f>
        <v/>
      </c>
      <c r="X259" s="41" t="str">
        <f>IF(成就内容!O42="","",INDEX($G$4:$G$178*成就内容!O$125/SUM(成就内容!$D$125:$BZ$125),成就内容!O98,1)-SUM(X$224:X258))</f>
        <v/>
      </c>
      <c r="Y259" s="41" t="str">
        <f>IF(成就内容!P42="","",INDEX($G$4:$G$178*成就内容!P$125/SUM(成就内容!$D$125:$BZ$125),成就内容!P98,1)-SUM(Y$224:Y258))</f>
        <v/>
      </c>
      <c r="Z259" s="41">
        <f>IF(成就内容!Q42="","",INDEX($G$4:$G$178*成就内容!Q$125/SUM(成就内容!$D$125:$BZ$125),成就内容!Q98,1)-SUM(Z$224:Z258))</f>
        <v>0</v>
      </c>
      <c r="AA259" s="41">
        <f>IF(成就内容!R42="","",INDEX($G$4:$G$178*成就内容!R$125/SUM(成就内容!$D$125:$BZ$125),成就内容!R98,1)-SUM(AA$224:AA258))</f>
        <v>0</v>
      </c>
      <c r="AB259" s="41">
        <f>IF(成就内容!S42="","",INDEX($G$4:$G$178*成就内容!S$125/SUM(成就内容!$D$125:$BZ$125),成就内容!S98,1)-SUM(AB$224:AB258))</f>
        <v>0</v>
      </c>
      <c r="AC259" s="41">
        <f>IF(成就内容!T42="","",INDEX($G$4:$G$178*成就内容!T$125/SUM(成就内容!$D$125:$BZ$125),成就内容!T98,1)-SUM(AC$224:AC258))</f>
        <v>0</v>
      </c>
      <c r="AD259" s="41">
        <f>IF(成就内容!U42="","",INDEX($G$4:$G$178*成就内容!U$125/SUM(成就内容!$D$125:$BZ$125),成就内容!U98,1)-SUM(AD$224:AD258))</f>
        <v>0</v>
      </c>
      <c r="AE259" s="41">
        <f>IF(成就内容!V42="","",INDEX($G$4:$G$178*成就内容!V$125/SUM(成就内容!$D$125:$BZ$125),成就内容!V98,1)-SUM(AE$224:AE258))</f>
        <v>0</v>
      </c>
      <c r="AF259" s="41" t="str">
        <f>IF(成就内容!W42="","",INDEX($G$4:$G$178*成就内容!W$125/SUM(成就内容!$D$125:$BZ$125),成就内容!W98,1)-SUM(AF$224:AF258))</f>
        <v/>
      </c>
      <c r="AG259" s="41" t="str">
        <f>IF(成就内容!X42="","",INDEX($G$4:$G$178*成就内容!X$125/SUM(成就内容!$D$125:$BZ$125),成就内容!X98,1)-SUM(AG$224:AG258))</f>
        <v/>
      </c>
      <c r="AH259" s="41" t="str">
        <f>IF(成就内容!Y42="","",INDEX($G$4:$G$178*成就内容!Y$125/SUM(成就内容!$D$125:$BZ$125),成就内容!Y98,1)-SUM(AH$224:AH258))</f>
        <v/>
      </c>
      <c r="AI259" s="41" t="str">
        <f>IF(成就内容!Z42="","",INDEX($G$4:$G$178*成就内容!Z$125/SUM(成就内容!$D$125:$BZ$125),成就内容!Z98,1)-SUM(AI$224:AI258))</f>
        <v/>
      </c>
      <c r="AJ259" s="41" t="str">
        <f>IF(成就内容!AA42="","",INDEX($G$4:$G$178*成就内容!AA$125/SUM(成就内容!$D$125:$BZ$125),成就内容!AA98,1)-SUM(AJ$224:AJ258))</f>
        <v/>
      </c>
      <c r="AK259" s="41" t="str">
        <f>IF(成就内容!AB42="","",INDEX($G$4:$G$178*成就内容!AB$125/SUM(成就内容!$D$125:$BZ$125),成就内容!AB98,1)-SUM(AK$224:AK258))</f>
        <v/>
      </c>
      <c r="AL259" s="41">
        <f>IF(成就内容!AC42="","",INDEX($G$4:$G$178*成就内容!AC$125/SUM(成就内容!$D$125:$BZ$125),成就内容!AC98,1)-SUM(AL$224:AL258))</f>
        <v>0</v>
      </c>
      <c r="AM259" s="41">
        <f>IF(成就内容!AD42="","",INDEX($G$4:$G$178*成就内容!AD$125/SUM(成就内容!$D$125:$BZ$125),成就内容!AD98,1)-SUM(AM$224:AM258))</f>
        <v>0</v>
      </c>
      <c r="AN259" s="41">
        <f>IF(成就内容!AE42="","",INDEX($G$4:$G$178*成就内容!AE$125/SUM(成就内容!$D$125:$BZ$125),成就内容!AE98,1)-SUM(AN$224:AN258))</f>
        <v>0</v>
      </c>
      <c r="AO259" s="41">
        <f>IF(成就内容!AF42="","",INDEX($G$4:$G$178*成就内容!AF$125/SUM(成就内容!$D$125:$BZ$125),成就内容!AF98,1)-SUM(AO$224:AO258))</f>
        <v>0</v>
      </c>
      <c r="AP259" s="41">
        <f>IF(成就内容!AG42="","",INDEX($G$4:$G$178*成就内容!AG$125/SUM(成就内容!$D$125:$BZ$125),成就内容!AG98,1)-SUM(AP$224:AP258))</f>
        <v>0</v>
      </c>
      <c r="AQ259" s="41" t="str">
        <f>IF(成就内容!AH42="","",INDEX($G$4:$G$178*成就内容!AH$125/SUM(成就内容!$D$125:$BZ$125),成就内容!AH98,1)-SUM(AQ$224:AQ258))</f>
        <v/>
      </c>
      <c r="AR259" s="41">
        <f>IF(成就内容!AI42="","",INDEX($G$4:$G$178*成就内容!AI$125/SUM(成就内容!$D$125:$BZ$125),成就内容!AI98,1)-SUM(AR$224:AR258))</f>
        <v>0</v>
      </c>
      <c r="AS259" s="41">
        <f>IF(成就内容!AJ42="","",INDEX($G$4:$G$178*成就内容!AJ$125/SUM(成就内容!$D$125:$BZ$125),成就内容!AJ98,1)-SUM(AS$224:AS258))</f>
        <v>0</v>
      </c>
      <c r="AT259" s="41" t="str">
        <f>IF(成就内容!AK42="","",INDEX($G$4:$G$178*成就内容!AK$125/SUM(成就内容!$D$125:$BZ$125),成就内容!AK98,1)-SUM(AT$224:AT258))</f>
        <v/>
      </c>
      <c r="AU259" s="41" t="str">
        <f>IF(成就内容!AL42="","",INDEX($G$4:$G$178*成就内容!AL$125/SUM(成就内容!$D$125:$BZ$125),成就内容!AL98,1)-SUM(AU$224:AU258))</f>
        <v/>
      </c>
      <c r="AV259" s="41" t="str">
        <f>IF(成就内容!AM42="","",INDEX($G$4:$G$178*成就内容!AM$125/SUM(成就内容!$D$125:$BZ$125),成就内容!AM98,1)-SUM(AV$224:AV258))</f>
        <v/>
      </c>
      <c r="AW259" s="41" t="str">
        <f>IF(成就内容!AN42="","",INDEX($G$4:$G$178*成就内容!AN$125/SUM(成就内容!$D$125:$BZ$125),成就内容!AN98,1)-SUM(AW$224:AW258))</f>
        <v/>
      </c>
      <c r="AX259" s="41">
        <f>IF(成就内容!AO42="","",INDEX($G$4:$G$178*成就内容!AO$125/SUM(成就内容!$D$125:$BZ$125),成就内容!AO98,1)-SUM(AX$224:AX258))</f>
        <v>0</v>
      </c>
      <c r="AY259" s="41">
        <f>IF(成就内容!AP42="","",INDEX($G$4:$G$178*成就内容!AP$125/SUM(成就内容!$D$125:$BZ$125),成就内容!AP98,1)-SUM(AY$224:AY258))</f>
        <v>0</v>
      </c>
      <c r="AZ259" s="41">
        <f>IF(成就内容!AQ42="","",INDEX($G$4:$G$178*成就内容!AQ$125/SUM(成就内容!$D$125:$BZ$125),成就内容!AQ98,1)-SUM(AZ$224:AZ258))</f>
        <v>0</v>
      </c>
      <c r="BA259" s="41">
        <f>IF(成就内容!AR42="","",INDEX($G$4:$G$178*成就内容!AR$125/SUM(成就内容!$D$125:$BZ$125),成就内容!AR98,1)-SUM(BA$224:BA258))</f>
        <v>0</v>
      </c>
      <c r="BB259" s="41">
        <f>IF(成就内容!AS42="","",INDEX($G$4:$G$178*成就内容!AS$125/SUM(成就内容!$D$125:$BZ$125),成就内容!AS98,1)-SUM(BB$224:BB258))</f>
        <v>0</v>
      </c>
      <c r="BC259" s="41">
        <f>IF(成就内容!AT42="","",INDEX($G$4:$G$178*成就内容!AT$125/SUM(成就内容!$D$125:$BZ$125),成就内容!AT98,1)-SUM(BC$224:BC258))</f>
        <v>0</v>
      </c>
      <c r="BD259" s="41">
        <f>IF(成就内容!AU42="","",INDEX($G$4:$G$178*成就内容!AU$125/SUM(成就内容!$D$125:$BZ$125),成就内容!AU98,1)-SUM(BD$224:BD258))</f>
        <v>0</v>
      </c>
      <c r="BE259" s="41" t="str">
        <f>IF(成就内容!AV42="","",INDEX($G$4:$G$178*成就内容!AV$125/SUM(成就内容!$D$125:$BZ$125),成就内容!AV98,1)-SUM(BE$224:BE258))</f>
        <v/>
      </c>
      <c r="BF259" s="41">
        <f>IF(成就内容!AW42="","",INDEX($G$4:$G$178*成就内容!AW$125/SUM(成就内容!$D$125:$BZ$125),成就内容!AW98,1)-SUM(BF$224:BF258))</f>
        <v>0</v>
      </c>
      <c r="BG259" s="41">
        <f>IF(成就内容!AX42="","",INDEX($G$4:$G$178*成就内容!AX$125/SUM(成就内容!$D$125:$BZ$125),成就内容!AX98,1)-SUM(BG$224:BG258))</f>
        <v>0</v>
      </c>
      <c r="BH259" s="41">
        <f>IF(成就内容!AY42="","",INDEX($G$4:$G$178*成就内容!AY$125/SUM(成就内容!$D$125:$BZ$125),成就内容!AY98,1)-SUM(BH$224:BH258))</f>
        <v>0</v>
      </c>
      <c r="BI259" s="41">
        <f>IF(成就内容!AZ42="","",INDEX($G$4:$G$178*成就内容!AZ$125/SUM(成就内容!$D$125:$BZ$125),成就内容!AZ98,1)-SUM(BI$224:BI258))</f>
        <v>0</v>
      </c>
      <c r="BJ259" s="41">
        <f>IF(成就内容!BA42="","",INDEX($G$4:$G$178*成就内容!BA$125/SUM(成就内容!$D$125:$BZ$125),成就内容!BA98,1)-SUM(BJ$224:BJ258))</f>
        <v>0</v>
      </c>
      <c r="BK259" s="41" t="str">
        <f>IF(成就内容!BB42="","",INDEX($G$4:$G$178*成就内容!BB$125/SUM(成就内容!$D$125:$BZ$125),成就内容!BB98,1)-SUM(BK$224:BK258))</f>
        <v/>
      </c>
      <c r="BL259" s="41">
        <f>IF(成就内容!BC42="","",INDEX($G$4:$G$178*成就内容!BC$125/SUM(成就内容!$D$125:$BZ$125),成就内容!BC98,1)-SUM(BL$224:BL258))</f>
        <v>0</v>
      </c>
      <c r="BM259" s="41">
        <f>IF(成就内容!BD42="","",INDEX($G$4:$G$178*成就内容!BD$125/SUM(成就内容!$D$125:$BZ$125),成就内容!BD98,1)-SUM(BM$224:BM258))</f>
        <v>0</v>
      </c>
      <c r="BN259" s="41">
        <f>IF(成就内容!BE42="","",INDEX($G$4:$G$178*成就内容!BE$125/SUM(成就内容!$D$125:$BZ$125),成就内容!BE98,1)-SUM(BN$224:BN258))</f>
        <v>0</v>
      </c>
      <c r="BO259" s="41">
        <f>IF(成就内容!BF42="","",INDEX($G$4:$G$178*成就内容!BF$125/SUM(成就内容!$D$125:$BZ$125),成就内容!BF98,1)-SUM(BO$224:BO258))</f>
        <v>0</v>
      </c>
      <c r="BP259" s="41">
        <f>IF(成就内容!BG42="","",INDEX($G$4:$G$178*成就内容!BG$125/SUM(成就内容!$D$125:$BZ$125),成就内容!BG98,1)-SUM(BP$224:BP258))</f>
        <v>0</v>
      </c>
      <c r="BQ259" s="41" t="str">
        <f>IF(成就内容!BH42="","",INDEX($G$4:$G$178*成就内容!BH$125/SUM(成就内容!$D$125:$BZ$125),成就内容!BH98,1)-SUM(BQ$224:BQ258))</f>
        <v/>
      </c>
      <c r="BR259" s="41" t="str">
        <f>IF(成就内容!BI42="","",INDEX($G$4:$G$178*成就内容!BI$125/SUM(成就内容!$D$125:$BZ$125),成就内容!BI98,1)-SUM(BR$224:BR258))</f>
        <v/>
      </c>
      <c r="BS259" s="41">
        <f>IF(成就内容!BJ42="","",INDEX($G$4:$G$178*成就内容!BJ$125/SUM(成就内容!$D$125:$BZ$125),成就内容!BJ98,1)-SUM(BS$224:BS258))</f>
        <v>9846153.8461538404</v>
      </c>
      <c r="BT259" s="41" t="str">
        <f>IF(成就内容!BK42="","",INDEX($G$4:$G$178*成就内容!BK$125/SUM(成就内容!$D$125:$BZ$125),成就内容!BK98,1)-SUM(BT$224:BT258))</f>
        <v/>
      </c>
      <c r="BU259" s="41">
        <f>IF(成就内容!BL42="","",INDEX($G$4:$G$178*成就内容!BL$125/SUM(成就内容!$D$125:$BZ$125),成就内容!BL98,1)-SUM(BU$224:BU258))</f>
        <v>0</v>
      </c>
      <c r="BV259" s="41">
        <f>IF(成就内容!BM42="","",INDEX($G$4:$G$178*成就内容!BM$125/SUM(成就内容!$D$125:$BZ$125),成就内容!BM98,1)-SUM(BV$224:BV258))</f>
        <v>13128205.128205121</v>
      </c>
      <c r="BW259" s="41" t="str">
        <f>IF(成就内容!BN42="","",INDEX($G$4:$G$178*成就内容!BN$125/SUM(成就内容!$D$125:$BZ$125),成就内容!BN98,1)-SUM(BW$224:BW258))</f>
        <v/>
      </c>
      <c r="BX259" s="41">
        <f>IF(成就内容!BO42="","",INDEX($G$4:$G$178*成就内容!BO$125/SUM(成就内容!$D$125:$BZ$125),成就内容!BO98,1)-SUM(BX$224:BX258))</f>
        <v>0</v>
      </c>
      <c r="BY259" s="41">
        <f>IF(成就内容!BP42="","",INDEX($G$4:$G$178*成就内容!BP$125/SUM(成就内容!$D$125:$BZ$125),成就内容!BP98,1)-SUM(BY$224:BY258))</f>
        <v>0</v>
      </c>
      <c r="BZ259" s="41">
        <f>IF(成就内容!BQ42="","",INDEX($G$4:$G$178*成就内容!BQ$125/SUM(成就内容!$D$125:$BZ$125),成就内容!BQ98,1)-SUM(BZ$224:BZ258))</f>
        <v>0</v>
      </c>
      <c r="CA259" s="41" t="str">
        <f>IF(成就内容!BR42="","",INDEX($G$4:$G$178*成就内容!BR$125/SUM(成就内容!$D$125:$BZ$125),成就内容!BR98,1)-SUM(CA$224:CA258))</f>
        <v/>
      </c>
      <c r="CB259" s="41" t="str">
        <f>IF(成就内容!BS42="","",INDEX($G$4:$G$178*成就内容!BS$125/SUM(成就内容!$D$125:$BZ$125),成就内容!BS98,1)-SUM(CB$224:CB258))</f>
        <v/>
      </c>
      <c r="CC259" s="41">
        <f>IF(成就内容!BT42="","",INDEX($G$4:$G$178*成就内容!BT$125/SUM(成就内容!$D$125:$BZ$125),成就内容!BT98,1)-SUM(CC$224:CC258))</f>
        <v>0</v>
      </c>
      <c r="CD259" s="41">
        <f>IF(成就内容!BU42="","",INDEX($G$4:$G$178*成就内容!BU$125/SUM(成就内容!$D$125:$BZ$125),成就内容!BU98,1)-SUM(CD$224:CD258))</f>
        <v>0</v>
      </c>
      <c r="CE259" s="41" t="str">
        <f>IF(成就内容!BV42="","",INDEX($G$4:$G$178*成就内容!BV$125/SUM(成就内容!$D$125:$BZ$125),成就内容!BV98,1)-SUM(CE$224:CE258))</f>
        <v/>
      </c>
      <c r="CF259" s="41">
        <f>IF(成就内容!BW42="","",INDEX($G$4:$G$178*成就内容!BW$125/SUM(成就内容!$D$125:$BZ$125),成就内容!BW98,1)-SUM(CF$224:CF258))</f>
        <v>0</v>
      </c>
      <c r="CG259" s="41" t="str">
        <f>IF(成就内容!BX42="","",INDEX($G$4:$G$178*成就内容!BX$125/SUM(成就内容!$D$125:$BZ$125),成就内容!BX98,1)-SUM(CG$224:CG258))</f>
        <v/>
      </c>
      <c r="CH259" s="41">
        <f>IF(成就内容!BY42="","",INDEX($G$4:$G$178*成就内容!BY$125/SUM(成就内容!$D$125:$BZ$125),成就内容!BY98,1)-SUM(CH$224:CH258))</f>
        <v>0</v>
      </c>
      <c r="CI259" s="41">
        <f>IF(成就内容!BZ42="","",INDEX($G$4:$G$178*成就内容!BZ$125/SUM(成就内容!$D$125:$BZ$125),成就内容!BZ98,1)-SUM(CI$224:CI258))</f>
        <v>0</v>
      </c>
      <c r="CK259" s="19"/>
      <c r="CM259" s="43">
        <v>36</v>
      </c>
      <c r="CN259" s="41">
        <f>IF(M259="","",IF(成就内容!D$125&lt;&gt;"",MAX(ROUNDUP(SMALL(M$224:M$273,$L259)/10000,0)*10000,0),0))</f>
        <v>0</v>
      </c>
      <c r="CO259" s="41" t="str">
        <f>IF(N259="","",IF(成就内容!E$125&lt;&gt;"",MAX(ROUNDUP(SMALL(N$224:N$273,$L259)/10000,0)*10000,0),0))</f>
        <v/>
      </c>
      <c r="CP259" s="41" t="str">
        <f>IF(O259="","",IF(成就内容!F$125&lt;&gt;"",MAX(ROUNDUP(SMALL(O$224:O$273,$L259)/10000,0)*10000,0),0))</f>
        <v/>
      </c>
      <c r="CQ259" s="41" t="str">
        <f>IF(P259="","",IF(成就内容!G$125&lt;&gt;"",MAX(ROUNDUP(SMALL(P$224:P$273,$L259)/10000,0)*10000,0),0))</f>
        <v/>
      </c>
      <c r="CR259" s="41">
        <f>IF(Q259="","",IF(成就内容!H$125&lt;&gt;"",MAX(ROUNDUP(SMALL(Q$224:Q$273,$L259)/10000,0)*10000,0),0))</f>
        <v>0</v>
      </c>
      <c r="CS259" s="41">
        <f>IF(R259="","",IF(成就内容!I$125&lt;&gt;"",MAX(ROUNDUP(SMALL(R$224:R$273,$L259)/10000,0)*10000,0),0))</f>
        <v>0</v>
      </c>
      <c r="CT259" s="41">
        <f>IF(S259="","",IF(成就内容!J$125&lt;&gt;"",MAX(ROUNDUP(SMALL(S$224:S$273,$L259)/10000,0)*10000,0),0))</f>
        <v>0</v>
      </c>
      <c r="CU259" s="41">
        <f>IF(T259="","",IF(成就内容!K$125&lt;&gt;"",MAX(ROUNDUP(SMALL(T$224:T$273,$L259)/10000,0)*10000,0),0))</f>
        <v>0</v>
      </c>
      <c r="CV259" s="41">
        <f>IF(U259="","",IF(成就内容!L$125&lt;&gt;"",MAX(ROUNDUP(SMALL(U$224:U$273,$L259)/10000,0)*10000,0),0))</f>
        <v>0</v>
      </c>
      <c r="CW259" s="41">
        <f>IF(V259="","",IF(成就内容!M$125&lt;&gt;"",MAX(ROUNDUP(SMALL(V$224:V$273,$L259)/10000,0)*10000,0),0))</f>
        <v>0</v>
      </c>
      <c r="CX259" s="41" t="str">
        <f>IF(W259="","",IF(成就内容!N$125&lt;&gt;"",MAX(ROUNDUP(SMALL(W$224:W$273,$L259)/10000,0)*10000,0),0))</f>
        <v/>
      </c>
      <c r="CY259" s="41" t="str">
        <f>IF(X259="","",IF(成就内容!O$125&lt;&gt;"",MAX(ROUNDUP(SMALL(X$224:X$273,$L259)/10000,0)*10000,0),0))</f>
        <v/>
      </c>
      <c r="CZ259" s="41" t="str">
        <f>IF(Y259="","",IF(成就内容!P$125&lt;&gt;"",MAX(ROUNDUP(SMALL(Y$224:Y$273,$L259)/10000,0)*10000,0),0))</f>
        <v/>
      </c>
      <c r="DA259" s="41">
        <f>IF(Z259="","",IF(成就内容!Q$125&lt;&gt;"",MAX(ROUNDUP(SMALL(Z$224:Z$273,$L259)/10000,0)*10000,0),0))</f>
        <v>0</v>
      </c>
      <c r="DB259" s="41">
        <f>IF(AA259="","",IF(成就内容!R$125&lt;&gt;"",MAX(ROUNDUP(SMALL(AA$224:AA$273,$L259)/10000,0)*10000,0),0))</f>
        <v>0</v>
      </c>
      <c r="DC259" s="41">
        <f>IF(AB259="","",IF(成就内容!S$125&lt;&gt;"",MAX(ROUNDUP(SMALL(AB$224:AB$273,$L259)/10000,0)*10000,0),0))</f>
        <v>0</v>
      </c>
      <c r="DD259" s="41">
        <f>IF(AC259="","",IF(成就内容!T$125&lt;&gt;"",MAX(ROUNDUP(SMALL(AC$224:AC$273,$L259)/10000,0)*10000,0),0))</f>
        <v>0</v>
      </c>
      <c r="DE259" s="41">
        <f>IF(AD259="","",IF(成就内容!U$125&lt;&gt;"",MAX(ROUNDUP(SMALL(AD$224:AD$273,$L259)/10000,0)*10000,0),0))</f>
        <v>0</v>
      </c>
      <c r="DF259" s="41">
        <f>IF(AE259="","",IF(成就内容!V$125&lt;&gt;"",MAX(ROUNDUP(SMALL(AE$224:AE$273,$L259)/10000,0)*10000,0),0))</f>
        <v>0</v>
      </c>
      <c r="DG259" s="41" t="str">
        <f>IF(AF259="","",IF(成就内容!W$125&lt;&gt;"",MAX(ROUNDUP(SMALL(AF$224:AF$273,$L259)/10000,0)*10000,0),0))</f>
        <v/>
      </c>
      <c r="DH259" s="41" t="str">
        <f>IF(AG259="","",IF(成就内容!X$125&lt;&gt;"",MAX(ROUNDUP(SMALL(AG$224:AG$273,$L259)/10000,0)*10000,0),0))</f>
        <v/>
      </c>
      <c r="DI259" s="41" t="str">
        <f>IF(AH259="","",IF(成就内容!Y$125&lt;&gt;"",MAX(ROUNDUP(SMALL(AH$224:AH$273,$L259)/10000,0)*10000,0),0))</f>
        <v/>
      </c>
      <c r="DJ259" s="41" t="str">
        <f>IF(AI259="","",IF(成就内容!Z$125&lt;&gt;"",MAX(ROUNDUP(SMALL(AI$224:AI$273,$L259)/10000,0)*10000,0),0))</f>
        <v/>
      </c>
      <c r="DK259" s="41" t="str">
        <f>IF(AJ259="","",IF(成就内容!AA$125&lt;&gt;"",MAX(ROUNDUP(SMALL(AJ$224:AJ$273,$L259)/10000,0)*10000,0),0))</f>
        <v/>
      </c>
      <c r="DL259" s="41" t="str">
        <f>IF(AK259="","",IF(成就内容!AB$125&lt;&gt;"",MAX(ROUNDUP(SMALL(AK$224:AK$273,$L259)/10000,0)*10000,0),0))</f>
        <v/>
      </c>
      <c r="DM259" s="41">
        <f>IF(AL259="","",IF(成就内容!AC$125&lt;&gt;"",MAX(ROUNDUP(SMALL(AL$224:AL$273,$L259)/10000,0)*10000,0),0))</f>
        <v>0</v>
      </c>
      <c r="DN259" s="41">
        <f>IF(AM259="","",IF(成就内容!AD$125&lt;&gt;"",MAX(ROUNDUP(SMALL(AM$224:AM$273,$L259)/10000,0)*10000,0),0))</f>
        <v>0</v>
      </c>
      <c r="DO259" s="41">
        <f>IF(AN259="","",IF(成就内容!AE$125&lt;&gt;"",MAX(ROUNDUP(SMALL(AN$224:AN$273,$L259)/10000,0)*10000,0),0))</f>
        <v>0</v>
      </c>
      <c r="DP259" s="41">
        <f>IF(AO259="","",IF(成就内容!AF$125&lt;&gt;"",MAX(ROUNDUP(SMALL(AO$224:AO$273,$L259)/10000,0)*10000,0),0))</f>
        <v>0</v>
      </c>
      <c r="DQ259" s="41">
        <f>IF(AP259="","",IF(成就内容!AG$125&lt;&gt;"",MAX(ROUNDUP(SMALL(AP$224:AP$273,$L259)/10000,0)*10000,0),0))</f>
        <v>0</v>
      </c>
      <c r="DR259" s="41" t="str">
        <f>IF(AQ259="","",IF(成就内容!AH$125&lt;&gt;"",MAX(ROUNDUP(SMALL(AQ$224:AQ$273,$L259)/10000,0)*10000,0),0))</f>
        <v/>
      </c>
      <c r="DS259" s="41">
        <f>IF(AR259="","",IF(成就内容!AI$125&lt;&gt;"",MAX(ROUNDUP(SMALL(AR$224:AR$273,$L259)/10000,0)*10000,0),0))</f>
        <v>0</v>
      </c>
      <c r="DT259" s="41">
        <f>IF(AS259="","",IF(成就内容!AJ$125&lt;&gt;"",MAX(ROUNDUP(SMALL(AS$224:AS$273,$L259)/10000,0)*10000,0),0))</f>
        <v>0</v>
      </c>
      <c r="DU259" s="41" t="str">
        <f>IF(AT259="","",IF(成就内容!AK$125&lt;&gt;"",MAX(ROUNDUP(SMALL(AT$224:AT$273,$L259)/10000,0)*10000,0),0))</f>
        <v/>
      </c>
      <c r="DV259" s="41" t="str">
        <f>IF(AU259="","",IF(成就内容!AL$125&lt;&gt;"",MAX(ROUNDUP(SMALL(AU$224:AU$273,$L259)/10000,0)*10000,0),0))</f>
        <v/>
      </c>
      <c r="DW259" s="41" t="str">
        <f>IF(AV259="","",IF(成就内容!AM$125&lt;&gt;"",MAX(ROUNDUP(SMALL(AV$224:AV$273,$L259)/10000,0)*10000,0),0))</f>
        <v/>
      </c>
      <c r="DX259" s="41" t="str">
        <f>IF(AW259="","",IF(成就内容!AN$125&lt;&gt;"",MAX(ROUNDUP(SMALL(AW$224:AW$273,$L259)/10000,0)*10000,0),0))</f>
        <v/>
      </c>
      <c r="DY259" s="41">
        <f>IF(AX259="","",IF(成就内容!AO$125&lt;&gt;"",MAX(ROUNDUP(SMALL(AX$224:AX$273,$L259)/10000,0)*10000,0),0))</f>
        <v>0</v>
      </c>
      <c r="DZ259" s="41">
        <f>IF(AY259="","",IF(成就内容!AP$125&lt;&gt;"",MAX(ROUNDUP(SMALL(AY$224:AY$273,$L259)/10000,0)*10000,0),0))</f>
        <v>0</v>
      </c>
      <c r="EA259" s="41">
        <f>IF(AZ259="","",IF(成就内容!AQ$125&lt;&gt;"",MAX(ROUNDUP(SMALL(AZ$224:AZ$273,$L259)/10000,0)*10000,0),0))</f>
        <v>0</v>
      </c>
      <c r="EB259" s="41">
        <f>IF(BA259="","",IF(成就内容!AR$125&lt;&gt;"",MAX(ROUNDUP(SMALL(BA$224:BA$273,$L259)/10000,0)*10000,0),0))</f>
        <v>0</v>
      </c>
      <c r="EC259" s="41">
        <f>IF(BB259="","",IF(成就内容!AS$125&lt;&gt;"",MAX(ROUNDUP(SMALL(BB$224:BB$273,$L259)/10000,0)*10000,0),0))</f>
        <v>0</v>
      </c>
      <c r="ED259" s="41">
        <f>IF(BC259="","",IF(成就内容!AT$125&lt;&gt;"",MAX(ROUNDUP(SMALL(BC$224:BC$273,$L259)/10000,0)*10000,0),0))</f>
        <v>0</v>
      </c>
      <c r="EE259" s="41">
        <f>IF(BD259="","",IF(成就内容!AU$125&lt;&gt;"",MAX(ROUNDUP(SMALL(BD$224:BD$273,$L259)/10000,0)*10000,0),0))</f>
        <v>0</v>
      </c>
      <c r="EF259" s="41" t="str">
        <f>IF(BE259="","",IF(成就内容!AV$125&lt;&gt;"",MAX(ROUNDUP(SMALL(BE$224:BE$273,$L259)/10000,0)*10000,0),0))</f>
        <v/>
      </c>
      <c r="EG259" s="41">
        <f>IF(BF259="","",IF(成就内容!AW$125&lt;&gt;"",MAX(ROUNDUP(SMALL(BF$224:BF$273,$L259)/10000,0)*10000,0),0))</f>
        <v>0</v>
      </c>
      <c r="EH259" s="41">
        <f>IF(BG259="","",IF(成就内容!AX$125&lt;&gt;"",MAX(ROUNDUP(SMALL(BG$224:BG$273,$L259)/10000,0)*10000,0),0))</f>
        <v>0</v>
      </c>
      <c r="EI259" s="41">
        <f>IF(BH259="","",IF(成就内容!AY$125&lt;&gt;"",MAX(ROUNDUP(SMALL(BH$224:BH$273,$L259)/10000,0)*10000,0),0))</f>
        <v>0</v>
      </c>
      <c r="EJ259" s="41">
        <f>IF(BI259="","",IF(成就内容!AZ$125&lt;&gt;"",MAX(ROUNDUP(SMALL(BI$224:BI$273,$L259)/10000,0)*10000,0),0))</f>
        <v>0</v>
      </c>
      <c r="EK259" s="41">
        <f>IF(BJ259="","",IF(成就内容!BA$125&lt;&gt;"",MAX(ROUNDUP(SMALL(BJ$224:BJ$273,$L259)/10000,0)*10000,0),0))</f>
        <v>0</v>
      </c>
      <c r="EL259" s="41" t="str">
        <f>IF(BK259="","",IF(成就内容!BB$125&lt;&gt;"",MAX(ROUNDUP(SMALL(BK$224:BK$273,$L259)/10000,0)*10000,0),0))</f>
        <v/>
      </c>
      <c r="EM259" s="41">
        <f>IF(BL259="","",IF(成就内容!BC$125&lt;&gt;"",MAX(ROUNDUP(SMALL(BL$224:BL$273,$L259)/10000,0)*10000,0),0))</f>
        <v>0</v>
      </c>
      <c r="EN259" s="41">
        <f>IF(BM259="","",IF(成就内容!BD$125&lt;&gt;"",MAX(ROUNDUP(SMALL(BM$224:BM$273,$L259)/10000,0)*10000,0),0))</f>
        <v>0</v>
      </c>
      <c r="EO259" s="41">
        <f>IF(BN259="","",IF(成就内容!BE$125&lt;&gt;"",MAX(ROUNDUP(SMALL(BN$224:BN$273,$L259)/10000,0)*10000,0),0))</f>
        <v>0</v>
      </c>
      <c r="EP259" s="41">
        <f>IF(BO259="","",IF(成就内容!BF$125&lt;&gt;"",MAX(ROUNDUP(SMALL(BO$224:BO$273,$L259)/10000,0)*10000,0),0))</f>
        <v>0</v>
      </c>
      <c r="EQ259" s="41">
        <f>IF(BP259="","",IF(成就内容!BG$125&lt;&gt;"",MAX(ROUNDUP(SMALL(BP$224:BP$273,$L259)/10000,0)*10000,0),0))</f>
        <v>0</v>
      </c>
      <c r="ER259" s="41" t="str">
        <f>IF(BQ259="","",IF(成就内容!BH$125&lt;&gt;"",MAX(ROUNDUP(SMALL(BQ$224:BQ$273,$L259)/10000,0)*10000,0),0))</f>
        <v/>
      </c>
      <c r="ES259" s="41" t="str">
        <f>IF(BR259="","",IF(成就内容!BI$125&lt;&gt;"",MAX(ROUNDUP(SMALL(BR$224:BR$273,$L259)/10000,0)*10000,0),0))</f>
        <v/>
      </c>
      <c r="ET259" s="41">
        <f>IF(BS259="","",IF(成就内容!BJ$125&lt;&gt;"",MAX(ROUNDUP(SMALL(BS$224:BS$273,$L259)/10000,0)*10000,0),0))</f>
        <v>9850000</v>
      </c>
      <c r="EU259" s="41" t="str">
        <f>IF(BT259="","",IF(成就内容!BK$125&lt;&gt;"",MAX(ROUNDUP(SMALL(BT$224:BT$273,$L259)/10000,0)*10000,0),0))</f>
        <v/>
      </c>
      <c r="EV259" s="41">
        <f>IF(BU259="","",IF(成就内容!BL$125&lt;&gt;"",MAX(ROUNDUP(SMALL(BU$224:BU$273,$L259)/10000,0)*10000,0),0))</f>
        <v>0</v>
      </c>
      <c r="EW259" s="41">
        <f>IF(BV259="","",IF(成就内容!BM$125&lt;&gt;"",MAX(ROUNDUP(SMALL(BV$224:BV$273,$L259)/10000,0)*10000,0),0))</f>
        <v>13130000</v>
      </c>
      <c r="EX259" s="41" t="str">
        <f>IF(BW259="","",IF(成就内容!BN$125&lt;&gt;"",MAX(ROUNDUP(SMALL(BW$224:BW$273,$L259)/10000,0)*10000,0),0))</f>
        <v/>
      </c>
      <c r="EY259" s="41">
        <f>IF(BX259="","",IF(成就内容!BO$125&lt;&gt;"",MAX(ROUNDUP(SMALL(BX$224:BX$273,$L259)/10000,0)*10000,0),0))</f>
        <v>0</v>
      </c>
      <c r="EZ259" s="41">
        <f>IF(BY259="","",IF(成就内容!BP$125&lt;&gt;"",MAX(ROUNDUP(SMALL(BY$224:BY$273,$L259)/10000,0)*10000,0),0))</f>
        <v>0</v>
      </c>
      <c r="FA259" s="41">
        <f>IF(BZ259="","",IF(成就内容!BQ$125&lt;&gt;"",MAX(ROUNDUP(SMALL(BZ$224:BZ$273,$L259)/10000,0)*10000,0),0))</f>
        <v>0</v>
      </c>
      <c r="FB259" s="41" t="str">
        <f>IF(CA259="","",IF(成就内容!BR$125&lt;&gt;"",MAX(ROUNDUP(SMALL(CA$224:CA$273,$L259)/10000,0)*10000,0),0))</f>
        <v/>
      </c>
      <c r="FC259" s="41" t="str">
        <f>IF(CB259="","",IF(成就内容!BS$125&lt;&gt;"",MAX(ROUNDUP(SMALL(CB$224:CB$273,$L259)/10000,0)*10000,0),0))</f>
        <v/>
      </c>
      <c r="FD259" s="41">
        <f>IF(CC259="","",IF(成就内容!BT$125&lt;&gt;"",MAX(ROUNDUP(SMALL(CC$224:CC$273,$L259)/10000,0)*10000,0),0))</f>
        <v>0</v>
      </c>
      <c r="FE259" s="41">
        <f>IF(CD259="","",IF(成就内容!BU$125&lt;&gt;"",MAX(ROUNDUP(SMALL(CD$224:CD$273,$L259)/10000,0)*10000,0),0))</f>
        <v>0</v>
      </c>
      <c r="FF259" s="41" t="str">
        <f>IF(CE259="","",IF(成就内容!BV$125&lt;&gt;"",MAX(ROUNDUP(SMALL(CE$224:CE$273,$L259)/10000,0)*10000,0),0))</f>
        <v/>
      </c>
      <c r="FG259" s="41">
        <f>IF(CF259="","",IF(成就内容!BW$125&lt;&gt;"",MAX(ROUNDUP(SMALL(CF$224:CF$273,$L259)/10000,0)*10000,0),0))</f>
        <v>0</v>
      </c>
      <c r="FH259" s="41" t="str">
        <f>IF(CG259="","",IF(成就内容!BX$125&lt;&gt;"",MAX(ROUNDUP(SMALL(CG$224:CG$273,$L259)/10000,0)*10000,0),0))</f>
        <v/>
      </c>
      <c r="FI259" s="41">
        <f>IF(CH259="","",IF(成就内容!BY$125&lt;&gt;"",MAX(ROUNDUP(SMALL(CH$224:CH$273,$L259)/10000,0)*10000,0),0))</f>
        <v>0</v>
      </c>
      <c r="FJ259" s="41">
        <f>IF(CI259="","",IF(成就内容!BZ$125&lt;&gt;"",MAX(ROUNDUP(SMALL(CI$224:CI$273,$L259)/10000,0)*10000,0),0))</f>
        <v>0</v>
      </c>
    </row>
    <row r="260" spans="10:166" s="96" customFormat="1" x14ac:dyDescent="0.15">
      <c r="J260" s="19"/>
      <c r="L260" s="43">
        <v>37</v>
      </c>
      <c r="M260" s="41">
        <f>IF(成就内容!D43="","",INDEX($G$4:$G$178*成就内容!D$125/SUM(成就内容!$D$125:$BZ$125),成就内容!D99,1)-SUM(M$224:M259))</f>
        <v>0</v>
      </c>
      <c r="N260" s="41" t="str">
        <f>IF(成就内容!E43="","",INDEX($G$4:$G$178*成就内容!E$125/SUM(成就内容!$D$125:$BZ$125),成就内容!E99,1)-SUM(N$224:N259))</f>
        <v/>
      </c>
      <c r="O260" s="41" t="str">
        <f>IF(成就内容!F43="","",INDEX($G$4:$G$178*成就内容!F$125/SUM(成就内容!$D$125:$BZ$125),成就内容!F99,1)-SUM(O$224:O259))</f>
        <v/>
      </c>
      <c r="P260" s="41" t="str">
        <f>IF(成就内容!G43="","",INDEX($G$4:$G$178*成就内容!G$125/SUM(成就内容!$D$125:$BZ$125),成就内容!G99,1)-SUM(P$224:P259))</f>
        <v/>
      </c>
      <c r="Q260" s="41">
        <f>IF(成就内容!H43="","",INDEX($G$4:$G$178*成就内容!H$125/SUM(成就内容!$D$125:$BZ$125),成就内容!H99,1)-SUM(Q$224:Q259))</f>
        <v>0</v>
      </c>
      <c r="R260" s="41">
        <f>IF(成就内容!I43="","",INDEX($G$4:$G$178*成就内容!I$125/SUM(成就内容!$D$125:$BZ$125),成就内容!I99,1)-SUM(R$224:R259))</f>
        <v>0</v>
      </c>
      <c r="S260" s="41">
        <f>IF(成就内容!J43="","",INDEX($G$4:$G$178*成就内容!J$125/SUM(成就内容!$D$125:$BZ$125),成就内容!J99,1)-SUM(S$224:S259))</f>
        <v>0</v>
      </c>
      <c r="T260" s="41">
        <f>IF(成就内容!K43="","",INDEX($G$4:$G$178*成就内容!K$125/SUM(成就内容!$D$125:$BZ$125),成就内容!K99,1)-SUM(T$224:T259))</f>
        <v>0</v>
      </c>
      <c r="U260" s="41">
        <f>IF(成就内容!L43="","",INDEX($G$4:$G$178*成就内容!L$125/SUM(成就内容!$D$125:$BZ$125),成就内容!L99,1)-SUM(U$224:U259))</f>
        <v>0</v>
      </c>
      <c r="V260" s="41">
        <f>IF(成就内容!M43="","",INDEX($G$4:$G$178*成就内容!M$125/SUM(成就内容!$D$125:$BZ$125),成就内容!M99,1)-SUM(V$224:V259))</f>
        <v>0</v>
      </c>
      <c r="W260" s="41" t="str">
        <f>IF(成就内容!N43="","",INDEX($G$4:$G$178*成就内容!N$125/SUM(成就内容!$D$125:$BZ$125),成就内容!N99,1)-SUM(W$224:W259))</f>
        <v/>
      </c>
      <c r="X260" s="41" t="str">
        <f>IF(成就内容!O43="","",INDEX($G$4:$G$178*成就内容!O$125/SUM(成就内容!$D$125:$BZ$125),成就内容!O99,1)-SUM(X$224:X259))</f>
        <v/>
      </c>
      <c r="Y260" s="41" t="str">
        <f>IF(成就内容!P43="","",INDEX($G$4:$G$178*成就内容!P$125/SUM(成就内容!$D$125:$BZ$125),成就内容!P99,1)-SUM(Y$224:Y259))</f>
        <v/>
      </c>
      <c r="Z260" s="41">
        <f>IF(成就内容!Q43="","",INDEX($G$4:$G$178*成就内容!Q$125/SUM(成就内容!$D$125:$BZ$125),成就内容!Q99,1)-SUM(Z$224:Z259))</f>
        <v>0</v>
      </c>
      <c r="AA260" s="41">
        <f>IF(成就内容!R43="","",INDEX($G$4:$G$178*成就内容!R$125/SUM(成就内容!$D$125:$BZ$125),成就内容!R99,1)-SUM(AA$224:AA259))</f>
        <v>0</v>
      </c>
      <c r="AB260" s="41">
        <f>IF(成就内容!S43="","",INDEX($G$4:$G$178*成就内容!S$125/SUM(成就内容!$D$125:$BZ$125),成就内容!S99,1)-SUM(AB$224:AB259))</f>
        <v>0</v>
      </c>
      <c r="AC260" s="41">
        <f>IF(成就内容!T43="","",INDEX($G$4:$G$178*成就内容!T$125/SUM(成就内容!$D$125:$BZ$125),成就内容!T99,1)-SUM(AC$224:AC259))</f>
        <v>0</v>
      </c>
      <c r="AD260" s="41">
        <f>IF(成就内容!U43="","",INDEX($G$4:$G$178*成就内容!U$125/SUM(成就内容!$D$125:$BZ$125),成就内容!U99,1)-SUM(AD$224:AD259))</f>
        <v>0</v>
      </c>
      <c r="AE260" s="41">
        <f>IF(成就内容!V43="","",INDEX($G$4:$G$178*成就内容!V$125/SUM(成就内容!$D$125:$BZ$125),成就内容!V99,1)-SUM(AE$224:AE259))</f>
        <v>0</v>
      </c>
      <c r="AF260" s="41" t="str">
        <f>IF(成就内容!W43="","",INDEX($G$4:$G$178*成就内容!W$125/SUM(成就内容!$D$125:$BZ$125),成就内容!W99,1)-SUM(AF$224:AF259))</f>
        <v/>
      </c>
      <c r="AG260" s="41" t="str">
        <f>IF(成就内容!X43="","",INDEX($G$4:$G$178*成就内容!X$125/SUM(成就内容!$D$125:$BZ$125),成就内容!X99,1)-SUM(AG$224:AG259))</f>
        <v/>
      </c>
      <c r="AH260" s="41" t="str">
        <f>IF(成就内容!Y43="","",INDEX($G$4:$G$178*成就内容!Y$125/SUM(成就内容!$D$125:$BZ$125),成就内容!Y99,1)-SUM(AH$224:AH259))</f>
        <v/>
      </c>
      <c r="AI260" s="41" t="str">
        <f>IF(成就内容!Z43="","",INDEX($G$4:$G$178*成就内容!Z$125/SUM(成就内容!$D$125:$BZ$125),成就内容!Z99,1)-SUM(AI$224:AI259))</f>
        <v/>
      </c>
      <c r="AJ260" s="41" t="str">
        <f>IF(成就内容!AA43="","",INDEX($G$4:$G$178*成就内容!AA$125/SUM(成就内容!$D$125:$BZ$125),成就内容!AA99,1)-SUM(AJ$224:AJ259))</f>
        <v/>
      </c>
      <c r="AK260" s="41" t="str">
        <f>IF(成就内容!AB43="","",INDEX($G$4:$G$178*成就内容!AB$125/SUM(成就内容!$D$125:$BZ$125),成就内容!AB99,1)-SUM(AK$224:AK259))</f>
        <v/>
      </c>
      <c r="AL260" s="41">
        <f>IF(成就内容!AC43="","",INDEX($G$4:$G$178*成就内容!AC$125/SUM(成就内容!$D$125:$BZ$125),成就内容!AC99,1)-SUM(AL$224:AL259))</f>
        <v>0</v>
      </c>
      <c r="AM260" s="41">
        <f>IF(成就内容!AD43="","",INDEX($G$4:$G$178*成就内容!AD$125/SUM(成就内容!$D$125:$BZ$125),成就内容!AD99,1)-SUM(AM$224:AM259))</f>
        <v>0</v>
      </c>
      <c r="AN260" s="41">
        <f>IF(成就内容!AE43="","",INDEX($G$4:$G$178*成就内容!AE$125/SUM(成就内容!$D$125:$BZ$125),成就内容!AE99,1)-SUM(AN$224:AN259))</f>
        <v>0</v>
      </c>
      <c r="AO260" s="41">
        <f>IF(成就内容!AF43="","",INDEX($G$4:$G$178*成就内容!AF$125/SUM(成就内容!$D$125:$BZ$125),成就内容!AF99,1)-SUM(AO$224:AO259))</f>
        <v>0</v>
      </c>
      <c r="AP260" s="41">
        <f>IF(成就内容!AG43="","",INDEX($G$4:$G$178*成就内容!AG$125/SUM(成就内容!$D$125:$BZ$125),成就内容!AG99,1)-SUM(AP$224:AP259))</f>
        <v>0</v>
      </c>
      <c r="AQ260" s="41" t="str">
        <f>IF(成就内容!AH43="","",INDEX($G$4:$G$178*成就内容!AH$125/SUM(成就内容!$D$125:$BZ$125),成就内容!AH99,1)-SUM(AQ$224:AQ259))</f>
        <v/>
      </c>
      <c r="AR260" s="41">
        <f>IF(成就内容!AI43="","",INDEX($G$4:$G$178*成就内容!AI$125/SUM(成就内容!$D$125:$BZ$125),成就内容!AI99,1)-SUM(AR$224:AR259))</f>
        <v>0</v>
      </c>
      <c r="AS260" s="41">
        <f>IF(成就内容!AJ43="","",INDEX($G$4:$G$178*成就内容!AJ$125/SUM(成就内容!$D$125:$BZ$125),成就内容!AJ99,1)-SUM(AS$224:AS259))</f>
        <v>0</v>
      </c>
      <c r="AT260" s="41" t="str">
        <f>IF(成就内容!AK43="","",INDEX($G$4:$G$178*成就内容!AK$125/SUM(成就内容!$D$125:$BZ$125),成就内容!AK99,1)-SUM(AT$224:AT259))</f>
        <v/>
      </c>
      <c r="AU260" s="41" t="str">
        <f>IF(成就内容!AL43="","",INDEX($G$4:$G$178*成就内容!AL$125/SUM(成就内容!$D$125:$BZ$125),成就内容!AL99,1)-SUM(AU$224:AU259))</f>
        <v/>
      </c>
      <c r="AV260" s="41" t="str">
        <f>IF(成就内容!AM43="","",INDEX($G$4:$G$178*成就内容!AM$125/SUM(成就内容!$D$125:$BZ$125),成就内容!AM99,1)-SUM(AV$224:AV259))</f>
        <v/>
      </c>
      <c r="AW260" s="41" t="str">
        <f>IF(成就内容!AN43="","",INDEX($G$4:$G$178*成就内容!AN$125/SUM(成就内容!$D$125:$BZ$125),成就内容!AN99,1)-SUM(AW$224:AW259))</f>
        <v/>
      </c>
      <c r="AX260" s="41">
        <f>IF(成就内容!AO43="","",INDEX($G$4:$G$178*成就内容!AO$125/SUM(成就内容!$D$125:$BZ$125),成就内容!AO99,1)-SUM(AX$224:AX259))</f>
        <v>0</v>
      </c>
      <c r="AY260" s="41">
        <f>IF(成就内容!AP43="","",INDEX($G$4:$G$178*成就内容!AP$125/SUM(成就内容!$D$125:$BZ$125),成就内容!AP99,1)-SUM(AY$224:AY259))</f>
        <v>0</v>
      </c>
      <c r="AZ260" s="41">
        <f>IF(成就内容!AQ43="","",INDEX($G$4:$G$178*成就内容!AQ$125/SUM(成就内容!$D$125:$BZ$125),成就内容!AQ99,1)-SUM(AZ$224:AZ259))</f>
        <v>0</v>
      </c>
      <c r="BA260" s="41">
        <f>IF(成就内容!AR43="","",INDEX($G$4:$G$178*成就内容!AR$125/SUM(成就内容!$D$125:$BZ$125),成就内容!AR99,1)-SUM(BA$224:BA259))</f>
        <v>0</v>
      </c>
      <c r="BB260" s="41">
        <f>IF(成就内容!AS43="","",INDEX($G$4:$G$178*成就内容!AS$125/SUM(成就内容!$D$125:$BZ$125),成就内容!AS99,1)-SUM(BB$224:BB259))</f>
        <v>0</v>
      </c>
      <c r="BC260" s="41">
        <f>IF(成就内容!AT43="","",INDEX($G$4:$G$178*成就内容!AT$125/SUM(成就内容!$D$125:$BZ$125),成就内容!AT99,1)-SUM(BC$224:BC259))</f>
        <v>0</v>
      </c>
      <c r="BD260" s="41" t="str">
        <f>IF(成就内容!AU43="","",INDEX($G$4:$G$178*成就内容!AU$125/SUM(成就内容!$D$125:$BZ$125),成就内容!AU99,1)-SUM(BD$224:BD259))</f>
        <v/>
      </c>
      <c r="BE260" s="41" t="str">
        <f>IF(成就内容!AV43="","",INDEX($G$4:$G$178*成就内容!AV$125/SUM(成就内容!$D$125:$BZ$125),成就内容!AV99,1)-SUM(BE$224:BE259))</f>
        <v/>
      </c>
      <c r="BF260" s="41">
        <f>IF(成就内容!AW43="","",INDEX($G$4:$G$178*成就内容!AW$125/SUM(成就内容!$D$125:$BZ$125),成就内容!AW99,1)-SUM(BF$224:BF259))</f>
        <v>0</v>
      </c>
      <c r="BG260" s="41" t="str">
        <f>IF(成就内容!AX43="","",INDEX($G$4:$G$178*成就内容!AX$125/SUM(成就内容!$D$125:$BZ$125),成就内容!AX99,1)-SUM(BG$224:BG259))</f>
        <v/>
      </c>
      <c r="BH260" s="41" t="str">
        <f>IF(成就内容!AY43="","",INDEX($G$4:$G$178*成就内容!AY$125/SUM(成就内容!$D$125:$BZ$125),成就内容!AY99,1)-SUM(BH$224:BH259))</f>
        <v/>
      </c>
      <c r="BI260" s="41" t="str">
        <f>IF(成就内容!AZ43="","",INDEX($G$4:$G$178*成就内容!AZ$125/SUM(成就内容!$D$125:$BZ$125),成就内容!AZ99,1)-SUM(BI$224:BI259))</f>
        <v/>
      </c>
      <c r="BJ260" s="41" t="str">
        <f>IF(成就内容!BA43="","",INDEX($G$4:$G$178*成就内容!BA$125/SUM(成就内容!$D$125:$BZ$125),成就内容!BA99,1)-SUM(BJ$224:BJ259))</f>
        <v/>
      </c>
      <c r="BK260" s="41" t="str">
        <f>IF(成就内容!BB43="","",INDEX($G$4:$G$178*成就内容!BB$125/SUM(成就内容!$D$125:$BZ$125),成就内容!BB99,1)-SUM(BK$224:BK259))</f>
        <v/>
      </c>
      <c r="BL260" s="41">
        <f>IF(成就内容!BC43="","",INDEX($G$4:$G$178*成就内容!BC$125/SUM(成就内容!$D$125:$BZ$125),成就内容!BC99,1)-SUM(BL$224:BL259))</f>
        <v>0</v>
      </c>
      <c r="BM260" s="41">
        <f>IF(成就内容!BD43="","",INDEX($G$4:$G$178*成就内容!BD$125/SUM(成就内容!$D$125:$BZ$125),成就内容!BD99,1)-SUM(BM$224:BM259))</f>
        <v>0</v>
      </c>
      <c r="BN260" s="41">
        <f>IF(成就内容!BE43="","",INDEX($G$4:$G$178*成就内容!BE$125/SUM(成就内容!$D$125:$BZ$125),成就内容!BE99,1)-SUM(BN$224:BN259))</f>
        <v>0</v>
      </c>
      <c r="BO260" s="41">
        <f>IF(成就内容!BF43="","",INDEX($G$4:$G$178*成就内容!BF$125/SUM(成就内容!$D$125:$BZ$125),成就内容!BF99,1)-SUM(BO$224:BO259))</f>
        <v>0</v>
      </c>
      <c r="BP260" s="41">
        <f>IF(成就内容!BG43="","",INDEX($G$4:$G$178*成就内容!BG$125/SUM(成就内容!$D$125:$BZ$125),成就内容!BG99,1)-SUM(BP$224:BP259))</f>
        <v>0</v>
      </c>
      <c r="BQ260" s="41" t="str">
        <f>IF(成就内容!BH43="","",INDEX($G$4:$G$178*成就内容!BH$125/SUM(成就内容!$D$125:$BZ$125),成就内容!BH99,1)-SUM(BQ$224:BQ259))</f>
        <v/>
      </c>
      <c r="BR260" s="41" t="str">
        <f>IF(成就内容!BI43="","",INDEX($G$4:$G$178*成就内容!BI$125/SUM(成就内容!$D$125:$BZ$125),成就内容!BI99,1)-SUM(BR$224:BR259))</f>
        <v/>
      </c>
      <c r="BS260" s="41">
        <f>IF(成就内容!BJ43="","",INDEX($G$4:$G$178*成就内容!BJ$125/SUM(成就内容!$D$125:$BZ$125),成就内容!BJ99,1)-SUM(BS$224:BS259))</f>
        <v>13128205.128205135</v>
      </c>
      <c r="BT260" s="41" t="str">
        <f>IF(成就内容!BK43="","",INDEX($G$4:$G$178*成就内容!BK$125/SUM(成就内容!$D$125:$BZ$125),成就内容!BK99,1)-SUM(BT$224:BT259))</f>
        <v/>
      </c>
      <c r="BU260" s="41">
        <f>IF(成就内容!BL43="","",INDEX($G$4:$G$178*成就内容!BL$125/SUM(成就内容!$D$125:$BZ$125),成就内容!BL99,1)-SUM(BU$224:BU259))</f>
        <v>0</v>
      </c>
      <c r="BV260" s="41">
        <f>IF(成就内容!BM43="","",INDEX($G$4:$G$178*成就内容!BM$125/SUM(成就内容!$D$125:$BZ$125),成就内容!BM99,1)-SUM(BV$224:BV259))</f>
        <v>13128205.128205121</v>
      </c>
      <c r="BW260" s="41" t="str">
        <f>IF(成就内容!BN43="","",INDEX($G$4:$G$178*成就内容!BN$125/SUM(成就内容!$D$125:$BZ$125),成就内容!BN99,1)-SUM(BW$224:BW259))</f>
        <v/>
      </c>
      <c r="BX260" s="41">
        <f>IF(成就内容!BO43="","",INDEX($G$4:$G$178*成就内容!BO$125/SUM(成就内容!$D$125:$BZ$125),成就内容!BO99,1)-SUM(BX$224:BX259))</f>
        <v>0</v>
      </c>
      <c r="BY260" s="41">
        <f>IF(成就内容!BP43="","",INDEX($G$4:$G$178*成就内容!BP$125/SUM(成就内容!$D$125:$BZ$125),成就内容!BP99,1)-SUM(BY$224:BY259))</f>
        <v>0</v>
      </c>
      <c r="BZ260" s="41">
        <f>IF(成就内容!BQ43="","",INDEX($G$4:$G$178*成就内容!BQ$125/SUM(成就内容!$D$125:$BZ$125),成就内容!BQ99,1)-SUM(BZ$224:BZ259))</f>
        <v>0</v>
      </c>
      <c r="CA260" s="41" t="str">
        <f>IF(成就内容!BR43="","",INDEX($G$4:$G$178*成就内容!BR$125/SUM(成就内容!$D$125:$BZ$125),成就内容!BR99,1)-SUM(CA$224:CA259))</f>
        <v/>
      </c>
      <c r="CB260" s="41" t="str">
        <f>IF(成就内容!BS43="","",INDEX($G$4:$G$178*成就内容!BS$125/SUM(成就内容!$D$125:$BZ$125),成就内容!BS99,1)-SUM(CB$224:CB259))</f>
        <v/>
      </c>
      <c r="CC260" s="41">
        <f>IF(成就内容!BT43="","",INDEX($G$4:$G$178*成就内容!BT$125/SUM(成就内容!$D$125:$BZ$125),成就内容!BT99,1)-SUM(CC$224:CC259))</f>
        <v>0</v>
      </c>
      <c r="CD260" s="41">
        <f>IF(成就内容!BU43="","",INDEX($G$4:$G$178*成就内容!BU$125/SUM(成就内容!$D$125:$BZ$125),成就内容!BU99,1)-SUM(CD$224:CD259))</f>
        <v>0</v>
      </c>
      <c r="CE260" s="41" t="str">
        <f>IF(成就内容!BV43="","",INDEX($G$4:$G$178*成就内容!BV$125/SUM(成就内容!$D$125:$BZ$125),成就内容!BV99,1)-SUM(CE$224:CE259))</f>
        <v/>
      </c>
      <c r="CF260" s="41" t="str">
        <f>IF(成就内容!BW43="","",INDEX($G$4:$G$178*成就内容!BW$125/SUM(成就内容!$D$125:$BZ$125),成就内容!BW99,1)-SUM(CF$224:CF259))</f>
        <v/>
      </c>
      <c r="CG260" s="41" t="str">
        <f>IF(成就内容!BX43="","",INDEX($G$4:$G$178*成就内容!BX$125/SUM(成就内容!$D$125:$BZ$125),成就内容!BX99,1)-SUM(CG$224:CG259))</f>
        <v/>
      </c>
      <c r="CH260" s="41">
        <f>IF(成就内容!BY43="","",INDEX($G$4:$G$178*成就内容!BY$125/SUM(成就内容!$D$125:$BZ$125),成就内容!BY99,1)-SUM(CH$224:CH259))</f>
        <v>0</v>
      </c>
      <c r="CI260" s="41">
        <f>IF(成就内容!BZ43="","",INDEX($G$4:$G$178*成就内容!BZ$125/SUM(成就内容!$D$125:$BZ$125),成就内容!BZ99,1)-SUM(CI$224:CI259))</f>
        <v>0</v>
      </c>
      <c r="CK260" s="19"/>
      <c r="CM260" s="43">
        <v>37</v>
      </c>
      <c r="CN260" s="41">
        <f>IF(M260="","",IF(成就内容!D$125&lt;&gt;"",MAX(ROUNDUP(SMALL(M$224:M$273,$L260)/10000,0)*10000,0),0))</f>
        <v>0</v>
      </c>
      <c r="CO260" s="41" t="str">
        <f>IF(N260="","",IF(成就内容!E$125&lt;&gt;"",MAX(ROUNDUP(SMALL(N$224:N$273,$L260)/10000,0)*10000,0),0))</f>
        <v/>
      </c>
      <c r="CP260" s="41" t="str">
        <f>IF(O260="","",IF(成就内容!F$125&lt;&gt;"",MAX(ROUNDUP(SMALL(O$224:O$273,$L260)/10000,0)*10000,0),0))</f>
        <v/>
      </c>
      <c r="CQ260" s="41" t="str">
        <f>IF(P260="","",IF(成就内容!G$125&lt;&gt;"",MAX(ROUNDUP(SMALL(P$224:P$273,$L260)/10000,0)*10000,0),0))</f>
        <v/>
      </c>
      <c r="CR260" s="41">
        <f>IF(Q260="","",IF(成就内容!H$125&lt;&gt;"",MAX(ROUNDUP(SMALL(Q$224:Q$273,$L260)/10000,0)*10000,0),0))</f>
        <v>0</v>
      </c>
      <c r="CS260" s="41">
        <f>IF(R260="","",IF(成就内容!I$125&lt;&gt;"",MAX(ROUNDUP(SMALL(R$224:R$273,$L260)/10000,0)*10000,0),0))</f>
        <v>0</v>
      </c>
      <c r="CT260" s="41">
        <f>IF(S260="","",IF(成就内容!J$125&lt;&gt;"",MAX(ROUNDUP(SMALL(S$224:S$273,$L260)/10000,0)*10000,0),0))</f>
        <v>0</v>
      </c>
      <c r="CU260" s="41">
        <f>IF(T260="","",IF(成就内容!K$125&lt;&gt;"",MAX(ROUNDUP(SMALL(T$224:T$273,$L260)/10000,0)*10000,0),0))</f>
        <v>0</v>
      </c>
      <c r="CV260" s="41">
        <f>IF(U260="","",IF(成就内容!L$125&lt;&gt;"",MAX(ROUNDUP(SMALL(U$224:U$273,$L260)/10000,0)*10000,0),0))</f>
        <v>0</v>
      </c>
      <c r="CW260" s="41">
        <f>IF(V260="","",IF(成就内容!M$125&lt;&gt;"",MAX(ROUNDUP(SMALL(V$224:V$273,$L260)/10000,0)*10000,0),0))</f>
        <v>0</v>
      </c>
      <c r="CX260" s="41" t="str">
        <f>IF(W260="","",IF(成就内容!N$125&lt;&gt;"",MAX(ROUNDUP(SMALL(W$224:W$273,$L260)/10000,0)*10000,0),0))</f>
        <v/>
      </c>
      <c r="CY260" s="41" t="str">
        <f>IF(X260="","",IF(成就内容!O$125&lt;&gt;"",MAX(ROUNDUP(SMALL(X$224:X$273,$L260)/10000,0)*10000,0),0))</f>
        <v/>
      </c>
      <c r="CZ260" s="41" t="str">
        <f>IF(Y260="","",IF(成就内容!P$125&lt;&gt;"",MAX(ROUNDUP(SMALL(Y$224:Y$273,$L260)/10000,0)*10000,0),0))</f>
        <v/>
      </c>
      <c r="DA260" s="41">
        <f>IF(Z260="","",IF(成就内容!Q$125&lt;&gt;"",MAX(ROUNDUP(SMALL(Z$224:Z$273,$L260)/10000,0)*10000,0),0))</f>
        <v>0</v>
      </c>
      <c r="DB260" s="41">
        <f>IF(AA260="","",IF(成就内容!R$125&lt;&gt;"",MAX(ROUNDUP(SMALL(AA$224:AA$273,$L260)/10000,0)*10000,0),0))</f>
        <v>0</v>
      </c>
      <c r="DC260" s="41">
        <f>IF(AB260="","",IF(成就内容!S$125&lt;&gt;"",MAX(ROUNDUP(SMALL(AB$224:AB$273,$L260)/10000,0)*10000,0),0))</f>
        <v>0</v>
      </c>
      <c r="DD260" s="41">
        <f>IF(AC260="","",IF(成就内容!T$125&lt;&gt;"",MAX(ROUNDUP(SMALL(AC$224:AC$273,$L260)/10000,0)*10000,0),0))</f>
        <v>0</v>
      </c>
      <c r="DE260" s="41">
        <f>IF(AD260="","",IF(成就内容!U$125&lt;&gt;"",MAX(ROUNDUP(SMALL(AD$224:AD$273,$L260)/10000,0)*10000,0),0))</f>
        <v>0</v>
      </c>
      <c r="DF260" s="41">
        <f>IF(AE260="","",IF(成就内容!V$125&lt;&gt;"",MAX(ROUNDUP(SMALL(AE$224:AE$273,$L260)/10000,0)*10000,0),0))</f>
        <v>0</v>
      </c>
      <c r="DG260" s="41" t="str">
        <f>IF(AF260="","",IF(成就内容!W$125&lt;&gt;"",MAX(ROUNDUP(SMALL(AF$224:AF$273,$L260)/10000,0)*10000,0),0))</f>
        <v/>
      </c>
      <c r="DH260" s="41" t="str">
        <f>IF(AG260="","",IF(成就内容!X$125&lt;&gt;"",MAX(ROUNDUP(SMALL(AG$224:AG$273,$L260)/10000,0)*10000,0),0))</f>
        <v/>
      </c>
      <c r="DI260" s="41" t="str">
        <f>IF(AH260="","",IF(成就内容!Y$125&lt;&gt;"",MAX(ROUNDUP(SMALL(AH$224:AH$273,$L260)/10000,0)*10000,0),0))</f>
        <v/>
      </c>
      <c r="DJ260" s="41" t="str">
        <f>IF(AI260="","",IF(成就内容!Z$125&lt;&gt;"",MAX(ROUNDUP(SMALL(AI$224:AI$273,$L260)/10000,0)*10000,0),0))</f>
        <v/>
      </c>
      <c r="DK260" s="41" t="str">
        <f>IF(AJ260="","",IF(成就内容!AA$125&lt;&gt;"",MAX(ROUNDUP(SMALL(AJ$224:AJ$273,$L260)/10000,0)*10000,0),0))</f>
        <v/>
      </c>
      <c r="DL260" s="41" t="str">
        <f>IF(AK260="","",IF(成就内容!AB$125&lt;&gt;"",MAX(ROUNDUP(SMALL(AK$224:AK$273,$L260)/10000,0)*10000,0),0))</f>
        <v/>
      </c>
      <c r="DM260" s="41">
        <f>IF(AL260="","",IF(成就内容!AC$125&lt;&gt;"",MAX(ROUNDUP(SMALL(AL$224:AL$273,$L260)/10000,0)*10000,0),0))</f>
        <v>0</v>
      </c>
      <c r="DN260" s="41">
        <f>IF(AM260="","",IF(成就内容!AD$125&lt;&gt;"",MAX(ROUNDUP(SMALL(AM$224:AM$273,$L260)/10000,0)*10000,0),0))</f>
        <v>0</v>
      </c>
      <c r="DO260" s="41">
        <f>IF(AN260="","",IF(成就内容!AE$125&lt;&gt;"",MAX(ROUNDUP(SMALL(AN$224:AN$273,$L260)/10000,0)*10000,0),0))</f>
        <v>0</v>
      </c>
      <c r="DP260" s="41">
        <f>IF(AO260="","",IF(成就内容!AF$125&lt;&gt;"",MAX(ROUNDUP(SMALL(AO$224:AO$273,$L260)/10000,0)*10000,0),0))</f>
        <v>0</v>
      </c>
      <c r="DQ260" s="41">
        <f>IF(AP260="","",IF(成就内容!AG$125&lt;&gt;"",MAX(ROUNDUP(SMALL(AP$224:AP$273,$L260)/10000,0)*10000,0),0))</f>
        <v>0</v>
      </c>
      <c r="DR260" s="41" t="str">
        <f>IF(AQ260="","",IF(成就内容!AH$125&lt;&gt;"",MAX(ROUNDUP(SMALL(AQ$224:AQ$273,$L260)/10000,0)*10000,0),0))</f>
        <v/>
      </c>
      <c r="DS260" s="41">
        <f>IF(AR260="","",IF(成就内容!AI$125&lt;&gt;"",MAX(ROUNDUP(SMALL(AR$224:AR$273,$L260)/10000,0)*10000,0),0))</f>
        <v>0</v>
      </c>
      <c r="DT260" s="41">
        <f>IF(AS260="","",IF(成就内容!AJ$125&lt;&gt;"",MAX(ROUNDUP(SMALL(AS$224:AS$273,$L260)/10000,0)*10000,0),0))</f>
        <v>0</v>
      </c>
      <c r="DU260" s="41" t="str">
        <f>IF(AT260="","",IF(成就内容!AK$125&lt;&gt;"",MAX(ROUNDUP(SMALL(AT$224:AT$273,$L260)/10000,0)*10000,0),0))</f>
        <v/>
      </c>
      <c r="DV260" s="41" t="str">
        <f>IF(AU260="","",IF(成就内容!AL$125&lt;&gt;"",MAX(ROUNDUP(SMALL(AU$224:AU$273,$L260)/10000,0)*10000,0),0))</f>
        <v/>
      </c>
      <c r="DW260" s="41" t="str">
        <f>IF(AV260="","",IF(成就内容!AM$125&lt;&gt;"",MAX(ROUNDUP(SMALL(AV$224:AV$273,$L260)/10000,0)*10000,0),0))</f>
        <v/>
      </c>
      <c r="DX260" s="41" t="str">
        <f>IF(AW260="","",IF(成就内容!AN$125&lt;&gt;"",MAX(ROUNDUP(SMALL(AW$224:AW$273,$L260)/10000,0)*10000,0),0))</f>
        <v/>
      </c>
      <c r="DY260" s="41">
        <f>IF(AX260="","",IF(成就内容!AO$125&lt;&gt;"",MAX(ROUNDUP(SMALL(AX$224:AX$273,$L260)/10000,0)*10000,0),0))</f>
        <v>0</v>
      </c>
      <c r="DZ260" s="41">
        <f>IF(AY260="","",IF(成就内容!AP$125&lt;&gt;"",MAX(ROUNDUP(SMALL(AY$224:AY$273,$L260)/10000,0)*10000,0),0))</f>
        <v>0</v>
      </c>
      <c r="EA260" s="41">
        <f>IF(AZ260="","",IF(成就内容!AQ$125&lt;&gt;"",MAX(ROUNDUP(SMALL(AZ$224:AZ$273,$L260)/10000,0)*10000,0),0))</f>
        <v>0</v>
      </c>
      <c r="EB260" s="41">
        <f>IF(BA260="","",IF(成就内容!AR$125&lt;&gt;"",MAX(ROUNDUP(SMALL(BA$224:BA$273,$L260)/10000,0)*10000,0),0))</f>
        <v>0</v>
      </c>
      <c r="EC260" s="41">
        <f>IF(BB260="","",IF(成就内容!AS$125&lt;&gt;"",MAX(ROUNDUP(SMALL(BB$224:BB$273,$L260)/10000,0)*10000,0),0))</f>
        <v>0</v>
      </c>
      <c r="ED260" s="41">
        <f>IF(BC260="","",IF(成就内容!AT$125&lt;&gt;"",MAX(ROUNDUP(SMALL(BC$224:BC$273,$L260)/10000,0)*10000,0),0))</f>
        <v>0</v>
      </c>
      <c r="EE260" s="41" t="str">
        <f>IF(BD260="","",IF(成就内容!AU$125&lt;&gt;"",MAX(ROUNDUP(SMALL(BD$224:BD$273,$L260)/10000,0)*10000,0),0))</f>
        <v/>
      </c>
      <c r="EF260" s="41" t="str">
        <f>IF(BE260="","",IF(成就内容!AV$125&lt;&gt;"",MAX(ROUNDUP(SMALL(BE$224:BE$273,$L260)/10000,0)*10000,0),0))</f>
        <v/>
      </c>
      <c r="EG260" s="41">
        <f>IF(BF260="","",IF(成就内容!AW$125&lt;&gt;"",MAX(ROUNDUP(SMALL(BF$224:BF$273,$L260)/10000,0)*10000,0),0))</f>
        <v>0</v>
      </c>
      <c r="EH260" s="41" t="str">
        <f>IF(BG260="","",IF(成就内容!AX$125&lt;&gt;"",MAX(ROUNDUP(SMALL(BG$224:BG$273,$L260)/10000,0)*10000,0),0))</f>
        <v/>
      </c>
      <c r="EI260" s="41" t="str">
        <f>IF(BH260="","",IF(成就内容!AY$125&lt;&gt;"",MAX(ROUNDUP(SMALL(BH$224:BH$273,$L260)/10000,0)*10000,0),0))</f>
        <v/>
      </c>
      <c r="EJ260" s="41" t="str">
        <f>IF(BI260="","",IF(成就内容!AZ$125&lt;&gt;"",MAX(ROUNDUP(SMALL(BI$224:BI$273,$L260)/10000,0)*10000,0),0))</f>
        <v/>
      </c>
      <c r="EK260" s="41" t="str">
        <f>IF(BJ260="","",IF(成就内容!BA$125&lt;&gt;"",MAX(ROUNDUP(SMALL(BJ$224:BJ$273,$L260)/10000,0)*10000,0),0))</f>
        <v/>
      </c>
      <c r="EL260" s="41" t="str">
        <f>IF(BK260="","",IF(成就内容!BB$125&lt;&gt;"",MAX(ROUNDUP(SMALL(BK$224:BK$273,$L260)/10000,0)*10000,0),0))</f>
        <v/>
      </c>
      <c r="EM260" s="41">
        <f>IF(BL260="","",IF(成就内容!BC$125&lt;&gt;"",MAX(ROUNDUP(SMALL(BL$224:BL$273,$L260)/10000,0)*10000,0),0))</f>
        <v>0</v>
      </c>
      <c r="EN260" s="41">
        <f>IF(BM260="","",IF(成就内容!BD$125&lt;&gt;"",MAX(ROUNDUP(SMALL(BM$224:BM$273,$L260)/10000,0)*10000,0),0))</f>
        <v>0</v>
      </c>
      <c r="EO260" s="41">
        <f>IF(BN260="","",IF(成就内容!BE$125&lt;&gt;"",MAX(ROUNDUP(SMALL(BN$224:BN$273,$L260)/10000,0)*10000,0),0))</f>
        <v>0</v>
      </c>
      <c r="EP260" s="41">
        <f>IF(BO260="","",IF(成就内容!BF$125&lt;&gt;"",MAX(ROUNDUP(SMALL(BO$224:BO$273,$L260)/10000,0)*10000,0),0))</f>
        <v>0</v>
      </c>
      <c r="EQ260" s="41">
        <f>IF(BP260="","",IF(成就内容!BG$125&lt;&gt;"",MAX(ROUNDUP(SMALL(BP$224:BP$273,$L260)/10000,0)*10000,0),0))</f>
        <v>0</v>
      </c>
      <c r="ER260" s="41" t="str">
        <f>IF(BQ260="","",IF(成就内容!BH$125&lt;&gt;"",MAX(ROUNDUP(SMALL(BQ$224:BQ$273,$L260)/10000,0)*10000,0),0))</f>
        <v/>
      </c>
      <c r="ES260" s="41" t="str">
        <f>IF(BR260="","",IF(成就内容!BI$125&lt;&gt;"",MAX(ROUNDUP(SMALL(BR$224:BR$273,$L260)/10000,0)*10000,0),0))</f>
        <v/>
      </c>
      <c r="ET260" s="41">
        <f>IF(BS260="","",IF(成就内容!BJ$125&lt;&gt;"",MAX(ROUNDUP(SMALL(BS$224:BS$273,$L260)/10000,0)*10000,0),0))</f>
        <v>9850000</v>
      </c>
      <c r="EU260" s="41" t="str">
        <f>IF(BT260="","",IF(成就内容!BK$125&lt;&gt;"",MAX(ROUNDUP(SMALL(BT$224:BT$273,$L260)/10000,0)*10000,0),0))</f>
        <v/>
      </c>
      <c r="EV260" s="41">
        <f>IF(BU260="","",IF(成就内容!BL$125&lt;&gt;"",MAX(ROUNDUP(SMALL(BU$224:BU$273,$L260)/10000,0)*10000,0),0))</f>
        <v>0</v>
      </c>
      <c r="EW260" s="41">
        <f>IF(BV260="","",IF(成就内容!BM$125&lt;&gt;"",MAX(ROUNDUP(SMALL(BV$224:BV$273,$L260)/10000,0)*10000,0),0))</f>
        <v>13130000</v>
      </c>
      <c r="EX260" s="41" t="str">
        <f>IF(BW260="","",IF(成就内容!BN$125&lt;&gt;"",MAX(ROUNDUP(SMALL(BW$224:BW$273,$L260)/10000,0)*10000,0),0))</f>
        <v/>
      </c>
      <c r="EY260" s="41">
        <f>IF(BX260="","",IF(成就内容!BO$125&lt;&gt;"",MAX(ROUNDUP(SMALL(BX$224:BX$273,$L260)/10000,0)*10000,0),0))</f>
        <v>0</v>
      </c>
      <c r="EZ260" s="41">
        <f>IF(BY260="","",IF(成就内容!BP$125&lt;&gt;"",MAX(ROUNDUP(SMALL(BY$224:BY$273,$L260)/10000,0)*10000,0),0))</f>
        <v>0</v>
      </c>
      <c r="FA260" s="41">
        <f>IF(BZ260="","",IF(成就内容!BQ$125&lt;&gt;"",MAX(ROUNDUP(SMALL(BZ$224:BZ$273,$L260)/10000,0)*10000,0),0))</f>
        <v>0</v>
      </c>
      <c r="FB260" s="41" t="str">
        <f>IF(CA260="","",IF(成就内容!BR$125&lt;&gt;"",MAX(ROUNDUP(SMALL(CA$224:CA$273,$L260)/10000,0)*10000,0),0))</f>
        <v/>
      </c>
      <c r="FC260" s="41" t="str">
        <f>IF(CB260="","",IF(成就内容!BS$125&lt;&gt;"",MAX(ROUNDUP(SMALL(CB$224:CB$273,$L260)/10000,0)*10000,0),0))</f>
        <v/>
      </c>
      <c r="FD260" s="41">
        <f>IF(CC260="","",IF(成就内容!BT$125&lt;&gt;"",MAX(ROUNDUP(SMALL(CC$224:CC$273,$L260)/10000,0)*10000,0),0))</f>
        <v>0</v>
      </c>
      <c r="FE260" s="41">
        <f>IF(CD260="","",IF(成就内容!BU$125&lt;&gt;"",MAX(ROUNDUP(SMALL(CD$224:CD$273,$L260)/10000,0)*10000,0),0))</f>
        <v>0</v>
      </c>
      <c r="FF260" s="41" t="str">
        <f>IF(CE260="","",IF(成就内容!BV$125&lt;&gt;"",MAX(ROUNDUP(SMALL(CE$224:CE$273,$L260)/10000,0)*10000,0),0))</f>
        <v/>
      </c>
      <c r="FG260" s="41" t="str">
        <f>IF(CF260="","",IF(成就内容!BW$125&lt;&gt;"",MAX(ROUNDUP(SMALL(CF$224:CF$273,$L260)/10000,0)*10000,0),0))</f>
        <v/>
      </c>
      <c r="FH260" s="41" t="str">
        <f>IF(CG260="","",IF(成就内容!BX$125&lt;&gt;"",MAX(ROUNDUP(SMALL(CG$224:CG$273,$L260)/10000,0)*10000,0),0))</f>
        <v/>
      </c>
      <c r="FI260" s="41">
        <f>IF(CH260="","",IF(成就内容!BY$125&lt;&gt;"",MAX(ROUNDUP(SMALL(CH$224:CH$273,$L260)/10000,0)*10000,0),0))</f>
        <v>0</v>
      </c>
      <c r="FJ260" s="41">
        <f>IF(CI260="","",IF(成就内容!BZ$125&lt;&gt;"",MAX(ROUNDUP(SMALL(CI$224:CI$273,$L260)/10000,0)*10000,0),0))</f>
        <v>0</v>
      </c>
    </row>
    <row r="261" spans="10:166" s="96" customFormat="1" x14ac:dyDescent="0.15">
      <c r="J261" s="19"/>
      <c r="L261" s="43">
        <v>38</v>
      </c>
      <c r="M261" s="41">
        <f>IF(成就内容!D44="","",INDEX($G$4:$G$178*成就内容!D$125/SUM(成就内容!$D$125:$BZ$125),成就内容!D100,1)-SUM(M$224:M260))</f>
        <v>0</v>
      </c>
      <c r="N261" s="41" t="str">
        <f>IF(成就内容!E44="","",INDEX($G$4:$G$178*成就内容!E$125/SUM(成就内容!$D$125:$BZ$125),成就内容!E100,1)-SUM(N$224:N260))</f>
        <v/>
      </c>
      <c r="O261" s="41" t="str">
        <f>IF(成就内容!F44="","",INDEX($G$4:$G$178*成就内容!F$125/SUM(成就内容!$D$125:$BZ$125),成就内容!F100,1)-SUM(O$224:O260))</f>
        <v/>
      </c>
      <c r="P261" s="41" t="str">
        <f>IF(成就内容!G44="","",INDEX($G$4:$G$178*成就内容!G$125/SUM(成就内容!$D$125:$BZ$125),成就内容!G100,1)-SUM(P$224:P260))</f>
        <v/>
      </c>
      <c r="Q261" s="41">
        <f>IF(成就内容!H44="","",INDEX($G$4:$G$178*成就内容!H$125/SUM(成就内容!$D$125:$BZ$125),成就内容!H100,1)-SUM(Q$224:Q260))</f>
        <v>0</v>
      </c>
      <c r="R261" s="41">
        <f>IF(成就内容!I44="","",INDEX($G$4:$G$178*成就内容!I$125/SUM(成就内容!$D$125:$BZ$125),成就内容!I100,1)-SUM(R$224:R260))</f>
        <v>0</v>
      </c>
      <c r="S261" s="41">
        <f>IF(成就内容!J44="","",INDEX($G$4:$G$178*成就内容!J$125/SUM(成就内容!$D$125:$BZ$125),成就内容!J100,1)-SUM(S$224:S260))</f>
        <v>0</v>
      </c>
      <c r="T261" s="41">
        <f>IF(成就内容!K44="","",INDEX($G$4:$G$178*成就内容!K$125/SUM(成就内容!$D$125:$BZ$125),成就内容!K100,1)-SUM(T$224:T260))</f>
        <v>0</v>
      </c>
      <c r="U261" s="41">
        <f>IF(成就内容!L44="","",INDEX($G$4:$G$178*成就内容!L$125/SUM(成就内容!$D$125:$BZ$125),成就内容!L100,1)-SUM(U$224:U260))</f>
        <v>0</v>
      </c>
      <c r="V261" s="41">
        <f>IF(成就内容!M44="","",INDEX($G$4:$G$178*成就内容!M$125/SUM(成就内容!$D$125:$BZ$125),成就内容!M100,1)-SUM(V$224:V260))</f>
        <v>0</v>
      </c>
      <c r="W261" s="41" t="str">
        <f>IF(成就内容!N44="","",INDEX($G$4:$G$178*成就内容!N$125/SUM(成就内容!$D$125:$BZ$125),成就内容!N100,1)-SUM(W$224:W260))</f>
        <v/>
      </c>
      <c r="X261" s="41" t="str">
        <f>IF(成就内容!O44="","",INDEX($G$4:$G$178*成就内容!O$125/SUM(成就内容!$D$125:$BZ$125),成就内容!O100,1)-SUM(X$224:X260))</f>
        <v/>
      </c>
      <c r="Y261" s="41" t="str">
        <f>IF(成就内容!P44="","",INDEX($G$4:$G$178*成就内容!P$125/SUM(成就内容!$D$125:$BZ$125),成就内容!P100,1)-SUM(Y$224:Y260))</f>
        <v/>
      </c>
      <c r="Z261" s="41">
        <f>IF(成就内容!Q44="","",INDEX($G$4:$G$178*成就内容!Q$125/SUM(成就内容!$D$125:$BZ$125),成就内容!Q100,1)-SUM(Z$224:Z260))</f>
        <v>0</v>
      </c>
      <c r="AA261" s="41">
        <f>IF(成就内容!R44="","",INDEX($G$4:$G$178*成就内容!R$125/SUM(成就内容!$D$125:$BZ$125),成就内容!R100,1)-SUM(AA$224:AA260))</f>
        <v>0</v>
      </c>
      <c r="AB261" s="41">
        <f>IF(成就内容!S44="","",INDEX($G$4:$G$178*成就内容!S$125/SUM(成就内容!$D$125:$BZ$125),成就内容!S100,1)-SUM(AB$224:AB260))</f>
        <v>0</v>
      </c>
      <c r="AC261" s="41">
        <f>IF(成就内容!T44="","",INDEX($G$4:$G$178*成就内容!T$125/SUM(成就内容!$D$125:$BZ$125),成就内容!T100,1)-SUM(AC$224:AC260))</f>
        <v>0</v>
      </c>
      <c r="AD261" s="41">
        <f>IF(成就内容!U44="","",INDEX($G$4:$G$178*成就内容!U$125/SUM(成就内容!$D$125:$BZ$125),成就内容!U100,1)-SUM(AD$224:AD260))</f>
        <v>0</v>
      </c>
      <c r="AE261" s="41">
        <f>IF(成就内容!V44="","",INDEX($G$4:$G$178*成就内容!V$125/SUM(成就内容!$D$125:$BZ$125),成就内容!V100,1)-SUM(AE$224:AE260))</f>
        <v>0</v>
      </c>
      <c r="AF261" s="41" t="str">
        <f>IF(成就内容!W44="","",INDEX($G$4:$G$178*成就内容!W$125/SUM(成就内容!$D$125:$BZ$125),成就内容!W100,1)-SUM(AF$224:AF260))</f>
        <v/>
      </c>
      <c r="AG261" s="41" t="str">
        <f>IF(成就内容!X44="","",INDEX($G$4:$G$178*成就内容!X$125/SUM(成就内容!$D$125:$BZ$125),成就内容!X100,1)-SUM(AG$224:AG260))</f>
        <v/>
      </c>
      <c r="AH261" s="41" t="str">
        <f>IF(成就内容!Y44="","",INDEX($G$4:$G$178*成就内容!Y$125/SUM(成就内容!$D$125:$BZ$125),成就内容!Y100,1)-SUM(AH$224:AH260))</f>
        <v/>
      </c>
      <c r="AI261" s="41" t="str">
        <f>IF(成就内容!Z44="","",INDEX($G$4:$G$178*成就内容!Z$125/SUM(成就内容!$D$125:$BZ$125),成就内容!Z100,1)-SUM(AI$224:AI260))</f>
        <v/>
      </c>
      <c r="AJ261" s="41" t="str">
        <f>IF(成就内容!AA44="","",INDEX($G$4:$G$178*成就内容!AA$125/SUM(成就内容!$D$125:$BZ$125),成就内容!AA100,1)-SUM(AJ$224:AJ260))</f>
        <v/>
      </c>
      <c r="AK261" s="41" t="str">
        <f>IF(成就内容!AB44="","",INDEX($G$4:$G$178*成就内容!AB$125/SUM(成就内容!$D$125:$BZ$125),成就内容!AB100,1)-SUM(AK$224:AK260))</f>
        <v/>
      </c>
      <c r="AL261" s="41">
        <f>IF(成就内容!AC44="","",INDEX($G$4:$G$178*成就内容!AC$125/SUM(成就内容!$D$125:$BZ$125),成就内容!AC100,1)-SUM(AL$224:AL260))</f>
        <v>0</v>
      </c>
      <c r="AM261" s="41">
        <f>IF(成就内容!AD44="","",INDEX($G$4:$G$178*成就内容!AD$125/SUM(成就内容!$D$125:$BZ$125),成就内容!AD100,1)-SUM(AM$224:AM260))</f>
        <v>0</v>
      </c>
      <c r="AN261" s="41">
        <f>IF(成就内容!AE44="","",INDEX($G$4:$G$178*成就内容!AE$125/SUM(成就内容!$D$125:$BZ$125),成就内容!AE100,1)-SUM(AN$224:AN260))</f>
        <v>0</v>
      </c>
      <c r="AO261" s="41">
        <f>IF(成就内容!AF44="","",INDEX($G$4:$G$178*成就内容!AF$125/SUM(成就内容!$D$125:$BZ$125),成就内容!AF100,1)-SUM(AO$224:AO260))</f>
        <v>0</v>
      </c>
      <c r="AP261" s="41">
        <f>IF(成就内容!AG44="","",INDEX($G$4:$G$178*成就内容!AG$125/SUM(成就内容!$D$125:$BZ$125),成就内容!AG100,1)-SUM(AP$224:AP260))</f>
        <v>0</v>
      </c>
      <c r="AQ261" s="41" t="str">
        <f>IF(成就内容!AH44="","",INDEX($G$4:$G$178*成就内容!AH$125/SUM(成就内容!$D$125:$BZ$125),成就内容!AH100,1)-SUM(AQ$224:AQ260))</f>
        <v/>
      </c>
      <c r="AR261" s="41">
        <f>IF(成就内容!AI44="","",INDEX($G$4:$G$178*成就内容!AI$125/SUM(成就内容!$D$125:$BZ$125),成就内容!AI100,1)-SUM(AR$224:AR260))</f>
        <v>0</v>
      </c>
      <c r="AS261" s="41">
        <f>IF(成就内容!AJ44="","",INDEX($G$4:$G$178*成就内容!AJ$125/SUM(成就内容!$D$125:$BZ$125),成就内容!AJ100,1)-SUM(AS$224:AS260))</f>
        <v>0</v>
      </c>
      <c r="AT261" s="41" t="str">
        <f>IF(成就内容!AK44="","",INDEX($G$4:$G$178*成就内容!AK$125/SUM(成就内容!$D$125:$BZ$125),成就内容!AK100,1)-SUM(AT$224:AT260))</f>
        <v/>
      </c>
      <c r="AU261" s="41" t="str">
        <f>IF(成就内容!AL44="","",INDEX($G$4:$G$178*成就内容!AL$125/SUM(成就内容!$D$125:$BZ$125),成就内容!AL100,1)-SUM(AU$224:AU260))</f>
        <v/>
      </c>
      <c r="AV261" s="41" t="str">
        <f>IF(成就内容!AM44="","",INDEX($G$4:$G$178*成就内容!AM$125/SUM(成就内容!$D$125:$BZ$125),成就内容!AM100,1)-SUM(AV$224:AV260))</f>
        <v/>
      </c>
      <c r="AW261" s="41" t="str">
        <f>IF(成就内容!AN44="","",INDEX($G$4:$G$178*成就内容!AN$125/SUM(成就内容!$D$125:$BZ$125),成就内容!AN100,1)-SUM(AW$224:AW260))</f>
        <v/>
      </c>
      <c r="AX261" s="41">
        <f>IF(成就内容!AO44="","",INDEX($G$4:$G$178*成就内容!AO$125/SUM(成就内容!$D$125:$BZ$125),成就内容!AO100,1)-SUM(AX$224:AX260))</f>
        <v>0</v>
      </c>
      <c r="AY261" s="41">
        <f>IF(成就内容!AP44="","",INDEX($G$4:$G$178*成就内容!AP$125/SUM(成就内容!$D$125:$BZ$125),成就内容!AP100,1)-SUM(AY$224:AY260))</f>
        <v>0</v>
      </c>
      <c r="AZ261" s="41">
        <f>IF(成就内容!AQ44="","",INDEX($G$4:$G$178*成就内容!AQ$125/SUM(成就内容!$D$125:$BZ$125),成就内容!AQ100,1)-SUM(AZ$224:AZ260))</f>
        <v>0</v>
      </c>
      <c r="BA261" s="41">
        <f>IF(成就内容!AR44="","",INDEX($G$4:$G$178*成就内容!AR$125/SUM(成就内容!$D$125:$BZ$125),成就内容!AR100,1)-SUM(BA$224:BA260))</f>
        <v>0</v>
      </c>
      <c r="BB261" s="41">
        <f>IF(成就内容!AS44="","",INDEX($G$4:$G$178*成就内容!AS$125/SUM(成就内容!$D$125:$BZ$125),成就内容!AS100,1)-SUM(BB$224:BB260))</f>
        <v>0</v>
      </c>
      <c r="BC261" s="41">
        <f>IF(成就内容!AT44="","",INDEX($G$4:$G$178*成就内容!AT$125/SUM(成就内容!$D$125:$BZ$125),成就内容!AT100,1)-SUM(BC$224:BC260))</f>
        <v>0</v>
      </c>
      <c r="BD261" s="41" t="str">
        <f>IF(成就内容!AU44="","",INDEX($G$4:$G$178*成就内容!AU$125/SUM(成就内容!$D$125:$BZ$125),成就内容!AU100,1)-SUM(BD$224:BD260))</f>
        <v/>
      </c>
      <c r="BE261" s="41" t="str">
        <f>IF(成就内容!AV44="","",INDEX($G$4:$G$178*成就内容!AV$125/SUM(成就内容!$D$125:$BZ$125),成就内容!AV100,1)-SUM(BE$224:BE260))</f>
        <v/>
      </c>
      <c r="BF261" s="41">
        <f>IF(成就内容!AW44="","",INDEX($G$4:$G$178*成就内容!AW$125/SUM(成就内容!$D$125:$BZ$125),成就内容!AW100,1)-SUM(BF$224:BF260))</f>
        <v>0</v>
      </c>
      <c r="BG261" s="41" t="str">
        <f>IF(成就内容!AX44="","",INDEX($G$4:$G$178*成就内容!AX$125/SUM(成就内容!$D$125:$BZ$125),成就内容!AX100,1)-SUM(BG$224:BG260))</f>
        <v/>
      </c>
      <c r="BH261" s="41" t="str">
        <f>IF(成就内容!AY44="","",INDEX($G$4:$G$178*成就内容!AY$125/SUM(成就内容!$D$125:$BZ$125),成就内容!AY100,1)-SUM(BH$224:BH260))</f>
        <v/>
      </c>
      <c r="BI261" s="41" t="str">
        <f>IF(成就内容!AZ44="","",INDEX($G$4:$G$178*成就内容!AZ$125/SUM(成就内容!$D$125:$BZ$125),成就内容!AZ100,1)-SUM(BI$224:BI260))</f>
        <v/>
      </c>
      <c r="BJ261" s="41" t="str">
        <f>IF(成就内容!BA44="","",INDEX($G$4:$G$178*成就内容!BA$125/SUM(成就内容!$D$125:$BZ$125),成就内容!BA100,1)-SUM(BJ$224:BJ260))</f>
        <v/>
      </c>
      <c r="BK261" s="41" t="str">
        <f>IF(成就内容!BB44="","",INDEX($G$4:$G$178*成就内容!BB$125/SUM(成就内容!$D$125:$BZ$125),成就内容!BB100,1)-SUM(BK$224:BK260))</f>
        <v/>
      </c>
      <c r="BL261" s="41">
        <f>IF(成就内容!BC44="","",INDEX($G$4:$G$178*成就内容!BC$125/SUM(成就内容!$D$125:$BZ$125),成就内容!BC100,1)-SUM(BL$224:BL260))</f>
        <v>0</v>
      </c>
      <c r="BM261" s="41">
        <f>IF(成就内容!BD44="","",INDEX($G$4:$G$178*成就内容!BD$125/SUM(成就内容!$D$125:$BZ$125),成就内容!BD100,1)-SUM(BM$224:BM260))</f>
        <v>0</v>
      </c>
      <c r="BN261" s="41">
        <f>IF(成就内容!BE44="","",INDEX($G$4:$G$178*成就内容!BE$125/SUM(成就内容!$D$125:$BZ$125),成就内容!BE100,1)-SUM(BN$224:BN260))</f>
        <v>0</v>
      </c>
      <c r="BO261" s="41">
        <f>IF(成就内容!BF44="","",INDEX($G$4:$G$178*成就内容!BF$125/SUM(成就内容!$D$125:$BZ$125),成就内容!BF100,1)-SUM(BO$224:BO260))</f>
        <v>0</v>
      </c>
      <c r="BP261" s="41">
        <f>IF(成就内容!BG44="","",INDEX($G$4:$G$178*成就内容!BG$125/SUM(成就内容!$D$125:$BZ$125),成就内容!BG100,1)-SUM(BP$224:BP260))</f>
        <v>0</v>
      </c>
      <c r="BQ261" s="41" t="str">
        <f>IF(成就内容!BH44="","",INDEX($G$4:$G$178*成就内容!BH$125/SUM(成就内容!$D$125:$BZ$125),成就内容!BH100,1)-SUM(BQ$224:BQ260))</f>
        <v/>
      </c>
      <c r="BR261" s="41" t="str">
        <f>IF(成就内容!BI44="","",INDEX($G$4:$G$178*成就内容!BI$125/SUM(成就内容!$D$125:$BZ$125),成就内容!BI100,1)-SUM(BR$224:BR260))</f>
        <v/>
      </c>
      <c r="BS261" s="41">
        <f>IF(成就内容!BJ44="","",INDEX($G$4:$G$178*成就内容!BJ$125/SUM(成就内容!$D$125:$BZ$125),成就内容!BJ100,1)-SUM(BS$224:BS260))</f>
        <v>9846153.8461538553</v>
      </c>
      <c r="BT261" s="41" t="str">
        <f>IF(成就内容!BK44="","",INDEX($G$4:$G$178*成就内容!BK$125/SUM(成就内容!$D$125:$BZ$125),成就内容!BK100,1)-SUM(BT$224:BT260))</f>
        <v/>
      </c>
      <c r="BU261" s="41">
        <f>IF(成就内容!BL44="","",INDEX($G$4:$G$178*成就内容!BL$125/SUM(成就内容!$D$125:$BZ$125),成就内容!BL100,1)-SUM(BU$224:BU260))</f>
        <v>0</v>
      </c>
      <c r="BV261" s="41">
        <f>IF(成就内容!BM44="","",INDEX($G$4:$G$178*成就内容!BM$125/SUM(成就内容!$D$125:$BZ$125),成就内容!BM100,1)-SUM(BV$224:BV260))</f>
        <v>13128205.128205135</v>
      </c>
      <c r="BW261" s="41" t="str">
        <f>IF(成就内容!BN44="","",INDEX($G$4:$G$178*成就内容!BN$125/SUM(成就内容!$D$125:$BZ$125),成就内容!BN100,1)-SUM(BW$224:BW260))</f>
        <v/>
      </c>
      <c r="BX261" s="41">
        <f>IF(成就内容!BO44="","",INDEX($G$4:$G$178*成就内容!BO$125/SUM(成就内容!$D$125:$BZ$125),成就内容!BO100,1)-SUM(BX$224:BX260))</f>
        <v>0</v>
      </c>
      <c r="BY261" s="41">
        <f>IF(成就内容!BP44="","",INDEX($G$4:$G$178*成就内容!BP$125/SUM(成就内容!$D$125:$BZ$125),成就内容!BP100,1)-SUM(BY$224:BY260))</f>
        <v>0</v>
      </c>
      <c r="BZ261" s="41">
        <f>IF(成就内容!BQ44="","",INDEX($G$4:$G$178*成就内容!BQ$125/SUM(成就内容!$D$125:$BZ$125),成就内容!BQ100,1)-SUM(BZ$224:BZ260))</f>
        <v>0</v>
      </c>
      <c r="CA261" s="41" t="str">
        <f>IF(成就内容!BR44="","",INDEX($G$4:$G$178*成就内容!BR$125/SUM(成就内容!$D$125:$BZ$125),成就内容!BR100,1)-SUM(CA$224:CA260))</f>
        <v/>
      </c>
      <c r="CB261" s="41" t="str">
        <f>IF(成就内容!BS44="","",INDEX($G$4:$G$178*成就内容!BS$125/SUM(成就内容!$D$125:$BZ$125),成就内容!BS100,1)-SUM(CB$224:CB260))</f>
        <v/>
      </c>
      <c r="CC261" s="41">
        <f>IF(成就内容!BT44="","",INDEX($G$4:$G$178*成就内容!BT$125/SUM(成就内容!$D$125:$BZ$125),成就内容!BT100,1)-SUM(CC$224:CC260))</f>
        <v>0</v>
      </c>
      <c r="CD261" s="41">
        <f>IF(成就内容!BU44="","",INDEX($G$4:$G$178*成就内容!BU$125/SUM(成就内容!$D$125:$BZ$125),成就内容!BU100,1)-SUM(CD$224:CD260))</f>
        <v>0</v>
      </c>
      <c r="CE261" s="41" t="str">
        <f>IF(成就内容!BV44="","",INDEX($G$4:$G$178*成就内容!BV$125/SUM(成就内容!$D$125:$BZ$125),成就内容!BV100,1)-SUM(CE$224:CE260))</f>
        <v/>
      </c>
      <c r="CF261" s="41" t="str">
        <f>IF(成就内容!BW44="","",INDEX($G$4:$G$178*成就内容!BW$125/SUM(成就内容!$D$125:$BZ$125),成就内容!BW100,1)-SUM(CF$224:CF260))</f>
        <v/>
      </c>
      <c r="CG261" s="41" t="str">
        <f>IF(成就内容!BX44="","",INDEX($G$4:$G$178*成就内容!BX$125/SUM(成就内容!$D$125:$BZ$125),成就内容!BX100,1)-SUM(CG$224:CG260))</f>
        <v/>
      </c>
      <c r="CH261" s="41">
        <f>IF(成就内容!BY44="","",INDEX($G$4:$G$178*成就内容!BY$125/SUM(成就内容!$D$125:$BZ$125),成就内容!BY100,1)-SUM(CH$224:CH260))</f>
        <v>0</v>
      </c>
      <c r="CI261" s="41">
        <f>IF(成就内容!BZ44="","",INDEX($G$4:$G$178*成就内容!BZ$125/SUM(成就内容!$D$125:$BZ$125),成就内容!BZ100,1)-SUM(CI$224:CI260))</f>
        <v>0</v>
      </c>
      <c r="CK261" s="19"/>
      <c r="CM261" s="43">
        <v>38</v>
      </c>
      <c r="CN261" s="41">
        <f>IF(M261="","",IF(成就内容!D$125&lt;&gt;"",MAX(ROUNDUP(SMALL(M$224:M$273,$L261)/10000,0)*10000,0),0))</f>
        <v>0</v>
      </c>
      <c r="CO261" s="41" t="str">
        <f>IF(N261="","",IF(成就内容!E$125&lt;&gt;"",MAX(ROUNDUP(SMALL(N$224:N$273,$L261)/10000,0)*10000,0),0))</f>
        <v/>
      </c>
      <c r="CP261" s="41" t="str">
        <f>IF(O261="","",IF(成就内容!F$125&lt;&gt;"",MAX(ROUNDUP(SMALL(O$224:O$273,$L261)/10000,0)*10000,0),0))</f>
        <v/>
      </c>
      <c r="CQ261" s="41" t="str">
        <f>IF(P261="","",IF(成就内容!G$125&lt;&gt;"",MAX(ROUNDUP(SMALL(P$224:P$273,$L261)/10000,0)*10000,0),0))</f>
        <v/>
      </c>
      <c r="CR261" s="41">
        <f>IF(Q261="","",IF(成就内容!H$125&lt;&gt;"",MAX(ROUNDUP(SMALL(Q$224:Q$273,$L261)/10000,0)*10000,0),0))</f>
        <v>0</v>
      </c>
      <c r="CS261" s="41">
        <f>IF(R261="","",IF(成就内容!I$125&lt;&gt;"",MAX(ROUNDUP(SMALL(R$224:R$273,$L261)/10000,0)*10000,0),0))</f>
        <v>0</v>
      </c>
      <c r="CT261" s="41">
        <f>IF(S261="","",IF(成就内容!J$125&lt;&gt;"",MAX(ROUNDUP(SMALL(S$224:S$273,$L261)/10000,0)*10000,0),0))</f>
        <v>0</v>
      </c>
      <c r="CU261" s="41">
        <f>IF(T261="","",IF(成就内容!K$125&lt;&gt;"",MAX(ROUNDUP(SMALL(T$224:T$273,$L261)/10000,0)*10000,0),0))</f>
        <v>0</v>
      </c>
      <c r="CV261" s="41">
        <f>IF(U261="","",IF(成就内容!L$125&lt;&gt;"",MAX(ROUNDUP(SMALL(U$224:U$273,$L261)/10000,0)*10000,0),0))</f>
        <v>0</v>
      </c>
      <c r="CW261" s="41">
        <f>IF(V261="","",IF(成就内容!M$125&lt;&gt;"",MAX(ROUNDUP(SMALL(V$224:V$273,$L261)/10000,0)*10000,0),0))</f>
        <v>0</v>
      </c>
      <c r="CX261" s="41" t="str">
        <f>IF(W261="","",IF(成就内容!N$125&lt;&gt;"",MAX(ROUNDUP(SMALL(W$224:W$273,$L261)/10000,0)*10000,0),0))</f>
        <v/>
      </c>
      <c r="CY261" s="41" t="str">
        <f>IF(X261="","",IF(成就内容!O$125&lt;&gt;"",MAX(ROUNDUP(SMALL(X$224:X$273,$L261)/10000,0)*10000,0),0))</f>
        <v/>
      </c>
      <c r="CZ261" s="41" t="str">
        <f>IF(Y261="","",IF(成就内容!P$125&lt;&gt;"",MAX(ROUNDUP(SMALL(Y$224:Y$273,$L261)/10000,0)*10000,0),0))</f>
        <v/>
      </c>
      <c r="DA261" s="41">
        <f>IF(Z261="","",IF(成就内容!Q$125&lt;&gt;"",MAX(ROUNDUP(SMALL(Z$224:Z$273,$L261)/10000,0)*10000,0),0))</f>
        <v>0</v>
      </c>
      <c r="DB261" s="41">
        <f>IF(AA261="","",IF(成就内容!R$125&lt;&gt;"",MAX(ROUNDUP(SMALL(AA$224:AA$273,$L261)/10000,0)*10000,0),0))</f>
        <v>0</v>
      </c>
      <c r="DC261" s="41">
        <f>IF(AB261="","",IF(成就内容!S$125&lt;&gt;"",MAX(ROUNDUP(SMALL(AB$224:AB$273,$L261)/10000,0)*10000,0),0))</f>
        <v>0</v>
      </c>
      <c r="DD261" s="41">
        <f>IF(AC261="","",IF(成就内容!T$125&lt;&gt;"",MAX(ROUNDUP(SMALL(AC$224:AC$273,$L261)/10000,0)*10000,0),0))</f>
        <v>0</v>
      </c>
      <c r="DE261" s="41">
        <f>IF(AD261="","",IF(成就内容!U$125&lt;&gt;"",MAX(ROUNDUP(SMALL(AD$224:AD$273,$L261)/10000,0)*10000,0),0))</f>
        <v>0</v>
      </c>
      <c r="DF261" s="41">
        <f>IF(AE261="","",IF(成就内容!V$125&lt;&gt;"",MAX(ROUNDUP(SMALL(AE$224:AE$273,$L261)/10000,0)*10000,0),0))</f>
        <v>0</v>
      </c>
      <c r="DG261" s="41" t="str">
        <f>IF(AF261="","",IF(成就内容!W$125&lt;&gt;"",MAX(ROUNDUP(SMALL(AF$224:AF$273,$L261)/10000,0)*10000,0),0))</f>
        <v/>
      </c>
      <c r="DH261" s="41" t="str">
        <f>IF(AG261="","",IF(成就内容!X$125&lt;&gt;"",MAX(ROUNDUP(SMALL(AG$224:AG$273,$L261)/10000,0)*10000,0),0))</f>
        <v/>
      </c>
      <c r="DI261" s="41" t="str">
        <f>IF(AH261="","",IF(成就内容!Y$125&lt;&gt;"",MAX(ROUNDUP(SMALL(AH$224:AH$273,$L261)/10000,0)*10000,0),0))</f>
        <v/>
      </c>
      <c r="DJ261" s="41" t="str">
        <f>IF(AI261="","",IF(成就内容!Z$125&lt;&gt;"",MAX(ROUNDUP(SMALL(AI$224:AI$273,$L261)/10000,0)*10000,0),0))</f>
        <v/>
      </c>
      <c r="DK261" s="41" t="str">
        <f>IF(AJ261="","",IF(成就内容!AA$125&lt;&gt;"",MAX(ROUNDUP(SMALL(AJ$224:AJ$273,$L261)/10000,0)*10000,0),0))</f>
        <v/>
      </c>
      <c r="DL261" s="41" t="str">
        <f>IF(AK261="","",IF(成就内容!AB$125&lt;&gt;"",MAX(ROUNDUP(SMALL(AK$224:AK$273,$L261)/10000,0)*10000,0),0))</f>
        <v/>
      </c>
      <c r="DM261" s="41">
        <f>IF(AL261="","",IF(成就内容!AC$125&lt;&gt;"",MAX(ROUNDUP(SMALL(AL$224:AL$273,$L261)/10000,0)*10000,0),0))</f>
        <v>0</v>
      </c>
      <c r="DN261" s="41">
        <f>IF(AM261="","",IF(成就内容!AD$125&lt;&gt;"",MAX(ROUNDUP(SMALL(AM$224:AM$273,$L261)/10000,0)*10000,0),0))</f>
        <v>0</v>
      </c>
      <c r="DO261" s="41">
        <f>IF(AN261="","",IF(成就内容!AE$125&lt;&gt;"",MAX(ROUNDUP(SMALL(AN$224:AN$273,$L261)/10000,0)*10000,0),0))</f>
        <v>0</v>
      </c>
      <c r="DP261" s="41">
        <f>IF(AO261="","",IF(成就内容!AF$125&lt;&gt;"",MAX(ROUNDUP(SMALL(AO$224:AO$273,$L261)/10000,0)*10000,0),0))</f>
        <v>0</v>
      </c>
      <c r="DQ261" s="41">
        <f>IF(AP261="","",IF(成就内容!AG$125&lt;&gt;"",MAX(ROUNDUP(SMALL(AP$224:AP$273,$L261)/10000,0)*10000,0),0))</f>
        <v>0</v>
      </c>
      <c r="DR261" s="41" t="str">
        <f>IF(AQ261="","",IF(成就内容!AH$125&lt;&gt;"",MAX(ROUNDUP(SMALL(AQ$224:AQ$273,$L261)/10000,0)*10000,0),0))</f>
        <v/>
      </c>
      <c r="DS261" s="41">
        <f>IF(AR261="","",IF(成就内容!AI$125&lt;&gt;"",MAX(ROUNDUP(SMALL(AR$224:AR$273,$L261)/10000,0)*10000,0),0))</f>
        <v>0</v>
      </c>
      <c r="DT261" s="41">
        <f>IF(AS261="","",IF(成就内容!AJ$125&lt;&gt;"",MAX(ROUNDUP(SMALL(AS$224:AS$273,$L261)/10000,0)*10000,0),0))</f>
        <v>0</v>
      </c>
      <c r="DU261" s="41" t="str">
        <f>IF(AT261="","",IF(成就内容!AK$125&lt;&gt;"",MAX(ROUNDUP(SMALL(AT$224:AT$273,$L261)/10000,0)*10000,0),0))</f>
        <v/>
      </c>
      <c r="DV261" s="41" t="str">
        <f>IF(AU261="","",IF(成就内容!AL$125&lt;&gt;"",MAX(ROUNDUP(SMALL(AU$224:AU$273,$L261)/10000,0)*10000,0),0))</f>
        <v/>
      </c>
      <c r="DW261" s="41" t="str">
        <f>IF(AV261="","",IF(成就内容!AM$125&lt;&gt;"",MAX(ROUNDUP(SMALL(AV$224:AV$273,$L261)/10000,0)*10000,0),0))</f>
        <v/>
      </c>
      <c r="DX261" s="41" t="str">
        <f>IF(AW261="","",IF(成就内容!AN$125&lt;&gt;"",MAX(ROUNDUP(SMALL(AW$224:AW$273,$L261)/10000,0)*10000,0),0))</f>
        <v/>
      </c>
      <c r="DY261" s="41">
        <f>IF(AX261="","",IF(成就内容!AO$125&lt;&gt;"",MAX(ROUNDUP(SMALL(AX$224:AX$273,$L261)/10000,0)*10000,0),0))</f>
        <v>0</v>
      </c>
      <c r="DZ261" s="41">
        <f>IF(AY261="","",IF(成就内容!AP$125&lt;&gt;"",MAX(ROUNDUP(SMALL(AY$224:AY$273,$L261)/10000,0)*10000,0),0))</f>
        <v>0</v>
      </c>
      <c r="EA261" s="41">
        <f>IF(AZ261="","",IF(成就内容!AQ$125&lt;&gt;"",MAX(ROUNDUP(SMALL(AZ$224:AZ$273,$L261)/10000,0)*10000,0),0))</f>
        <v>0</v>
      </c>
      <c r="EB261" s="41">
        <f>IF(BA261="","",IF(成就内容!AR$125&lt;&gt;"",MAX(ROUNDUP(SMALL(BA$224:BA$273,$L261)/10000,0)*10000,0),0))</f>
        <v>0</v>
      </c>
      <c r="EC261" s="41">
        <f>IF(BB261="","",IF(成就内容!AS$125&lt;&gt;"",MAX(ROUNDUP(SMALL(BB$224:BB$273,$L261)/10000,0)*10000,0),0))</f>
        <v>0</v>
      </c>
      <c r="ED261" s="41">
        <f>IF(BC261="","",IF(成就内容!AT$125&lt;&gt;"",MAX(ROUNDUP(SMALL(BC$224:BC$273,$L261)/10000,0)*10000,0),0))</f>
        <v>0</v>
      </c>
      <c r="EE261" s="41" t="str">
        <f>IF(BD261="","",IF(成就内容!AU$125&lt;&gt;"",MAX(ROUNDUP(SMALL(BD$224:BD$273,$L261)/10000,0)*10000,0),0))</f>
        <v/>
      </c>
      <c r="EF261" s="41" t="str">
        <f>IF(BE261="","",IF(成就内容!AV$125&lt;&gt;"",MAX(ROUNDUP(SMALL(BE$224:BE$273,$L261)/10000,0)*10000,0),0))</f>
        <v/>
      </c>
      <c r="EG261" s="41">
        <f>IF(BF261="","",IF(成就内容!AW$125&lt;&gt;"",MAX(ROUNDUP(SMALL(BF$224:BF$273,$L261)/10000,0)*10000,0),0))</f>
        <v>0</v>
      </c>
      <c r="EH261" s="41" t="str">
        <f>IF(BG261="","",IF(成就内容!AX$125&lt;&gt;"",MAX(ROUNDUP(SMALL(BG$224:BG$273,$L261)/10000,0)*10000,0),0))</f>
        <v/>
      </c>
      <c r="EI261" s="41" t="str">
        <f>IF(BH261="","",IF(成就内容!AY$125&lt;&gt;"",MAX(ROUNDUP(SMALL(BH$224:BH$273,$L261)/10000,0)*10000,0),0))</f>
        <v/>
      </c>
      <c r="EJ261" s="41" t="str">
        <f>IF(BI261="","",IF(成就内容!AZ$125&lt;&gt;"",MAX(ROUNDUP(SMALL(BI$224:BI$273,$L261)/10000,0)*10000,0),0))</f>
        <v/>
      </c>
      <c r="EK261" s="41" t="str">
        <f>IF(BJ261="","",IF(成就内容!BA$125&lt;&gt;"",MAX(ROUNDUP(SMALL(BJ$224:BJ$273,$L261)/10000,0)*10000,0),0))</f>
        <v/>
      </c>
      <c r="EL261" s="41" t="str">
        <f>IF(BK261="","",IF(成就内容!BB$125&lt;&gt;"",MAX(ROUNDUP(SMALL(BK$224:BK$273,$L261)/10000,0)*10000,0),0))</f>
        <v/>
      </c>
      <c r="EM261" s="41">
        <f>IF(BL261="","",IF(成就内容!BC$125&lt;&gt;"",MAX(ROUNDUP(SMALL(BL$224:BL$273,$L261)/10000,0)*10000,0),0))</f>
        <v>0</v>
      </c>
      <c r="EN261" s="41">
        <f>IF(BM261="","",IF(成就内容!BD$125&lt;&gt;"",MAX(ROUNDUP(SMALL(BM$224:BM$273,$L261)/10000,0)*10000,0),0))</f>
        <v>0</v>
      </c>
      <c r="EO261" s="41">
        <f>IF(BN261="","",IF(成就内容!BE$125&lt;&gt;"",MAX(ROUNDUP(SMALL(BN$224:BN$273,$L261)/10000,0)*10000,0),0))</f>
        <v>0</v>
      </c>
      <c r="EP261" s="41">
        <f>IF(BO261="","",IF(成就内容!BF$125&lt;&gt;"",MAX(ROUNDUP(SMALL(BO$224:BO$273,$L261)/10000,0)*10000,0),0))</f>
        <v>0</v>
      </c>
      <c r="EQ261" s="41">
        <f>IF(BP261="","",IF(成就内容!BG$125&lt;&gt;"",MAX(ROUNDUP(SMALL(BP$224:BP$273,$L261)/10000,0)*10000,0),0))</f>
        <v>0</v>
      </c>
      <c r="ER261" s="41" t="str">
        <f>IF(BQ261="","",IF(成就内容!BH$125&lt;&gt;"",MAX(ROUNDUP(SMALL(BQ$224:BQ$273,$L261)/10000,0)*10000,0),0))</f>
        <v/>
      </c>
      <c r="ES261" s="41" t="str">
        <f>IF(BR261="","",IF(成就内容!BI$125&lt;&gt;"",MAX(ROUNDUP(SMALL(BR$224:BR$273,$L261)/10000,0)*10000,0),0))</f>
        <v/>
      </c>
      <c r="ET261" s="41">
        <f>IF(BS261="","",IF(成就内容!BJ$125&lt;&gt;"",MAX(ROUNDUP(SMALL(BS$224:BS$273,$L261)/10000,0)*10000,0),0))</f>
        <v>9850000</v>
      </c>
      <c r="EU261" s="41" t="str">
        <f>IF(BT261="","",IF(成就内容!BK$125&lt;&gt;"",MAX(ROUNDUP(SMALL(BT$224:BT$273,$L261)/10000,0)*10000,0),0))</f>
        <v/>
      </c>
      <c r="EV261" s="41">
        <f>IF(BU261="","",IF(成就内容!BL$125&lt;&gt;"",MAX(ROUNDUP(SMALL(BU$224:BU$273,$L261)/10000,0)*10000,0),0))</f>
        <v>0</v>
      </c>
      <c r="EW261" s="41">
        <f>IF(BV261="","",IF(成就内容!BM$125&lt;&gt;"",MAX(ROUNDUP(SMALL(BV$224:BV$273,$L261)/10000,0)*10000,0),0))</f>
        <v>13130000</v>
      </c>
      <c r="EX261" s="41" t="str">
        <f>IF(BW261="","",IF(成就内容!BN$125&lt;&gt;"",MAX(ROUNDUP(SMALL(BW$224:BW$273,$L261)/10000,0)*10000,0),0))</f>
        <v/>
      </c>
      <c r="EY261" s="41">
        <f>IF(BX261="","",IF(成就内容!BO$125&lt;&gt;"",MAX(ROUNDUP(SMALL(BX$224:BX$273,$L261)/10000,0)*10000,0),0))</f>
        <v>0</v>
      </c>
      <c r="EZ261" s="41">
        <f>IF(BY261="","",IF(成就内容!BP$125&lt;&gt;"",MAX(ROUNDUP(SMALL(BY$224:BY$273,$L261)/10000,0)*10000,0),0))</f>
        <v>0</v>
      </c>
      <c r="FA261" s="41">
        <f>IF(BZ261="","",IF(成就内容!BQ$125&lt;&gt;"",MAX(ROUNDUP(SMALL(BZ$224:BZ$273,$L261)/10000,0)*10000,0),0))</f>
        <v>0</v>
      </c>
      <c r="FB261" s="41" t="str">
        <f>IF(CA261="","",IF(成就内容!BR$125&lt;&gt;"",MAX(ROUNDUP(SMALL(CA$224:CA$273,$L261)/10000,0)*10000,0),0))</f>
        <v/>
      </c>
      <c r="FC261" s="41" t="str">
        <f>IF(CB261="","",IF(成就内容!BS$125&lt;&gt;"",MAX(ROUNDUP(SMALL(CB$224:CB$273,$L261)/10000,0)*10000,0),0))</f>
        <v/>
      </c>
      <c r="FD261" s="41">
        <f>IF(CC261="","",IF(成就内容!BT$125&lt;&gt;"",MAX(ROUNDUP(SMALL(CC$224:CC$273,$L261)/10000,0)*10000,0),0))</f>
        <v>0</v>
      </c>
      <c r="FE261" s="41">
        <f>IF(CD261="","",IF(成就内容!BU$125&lt;&gt;"",MAX(ROUNDUP(SMALL(CD$224:CD$273,$L261)/10000,0)*10000,0),0))</f>
        <v>0</v>
      </c>
      <c r="FF261" s="41" t="str">
        <f>IF(CE261="","",IF(成就内容!BV$125&lt;&gt;"",MAX(ROUNDUP(SMALL(CE$224:CE$273,$L261)/10000,0)*10000,0),0))</f>
        <v/>
      </c>
      <c r="FG261" s="41" t="str">
        <f>IF(CF261="","",IF(成就内容!BW$125&lt;&gt;"",MAX(ROUNDUP(SMALL(CF$224:CF$273,$L261)/10000,0)*10000,0),0))</f>
        <v/>
      </c>
      <c r="FH261" s="41" t="str">
        <f>IF(CG261="","",IF(成就内容!BX$125&lt;&gt;"",MAX(ROUNDUP(SMALL(CG$224:CG$273,$L261)/10000,0)*10000,0),0))</f>
        <v/>
      </c>
      <c r="FI261" s="41">
        <f>IF(CH261="","",IF(成就内容!BY$125&lt;&gt;"",MAX(ROUNDUP(SMALL(CH$224:CH$273,$L261)/10000,0)*10000,0),0))</f>
        <v>0</v>
      </c>
      <c r="FJ261" s="41">
        <f>IF(CI261="","",IF(成就内容!BZ$125&lt;&gt;"",MAX(ROUNDUP(SMALL(CI$224:CI$273,$L261)/10000,0)*10000,0),0))</f>
        <v>0</v>
      </c>
    </row>
    <row r="262" spans="10:166" s="96" customFormat="1" x14ac:dyDescent="0.15">
      <c r="J262" s="19"/>
      <c r="L262" s="43">
        <v>39</v>
      </c>
      <c r="M262" s="41">
        <f>IF(成就内容!D45="","",INDEX($G$4:$G$178*成就内容!D$125/SUM(成就内容!$D$125:$BZ$125),成就内容!D101,1)-SUM(M$224:M261))</f>
        <v>0</v>
      </c>
      <c r="N262" s="41" t="str">
        <f>IF(成就内容!E45="","",INDEX($G$4:$G$178*成就内容!E$125/SUM(成就内容!$D$125:$BZ$125),成就内容!E101,1)-SUM(N$224:N261))</f>
        <v/>
      </c>
      <c r="O262" s="41" t="str">
        <f>IF(成就内容!F45="","",INDEX($G$4:$G$178*成就内容!F$125/SUM(成就内容!$D$125:$BZ$125),成就内容!F101,1)-SUM(O$224:O261))</f>
        <v/>
      </c>
      <c r="P262" s="41" t="str">
        <f>IF(成就内容!G45="","",INDEX($G$4:$G$178*成就内容!G$125/SUM(成就内容!$D$125:$BZ$125),成就内容!G101,1)-SUM(P$224:P261))</f>
        <v/>
      </c>
      <c r="Q262" s="41">
        <f>IF(成就内容!H45="","",INDEX($G$4:$G$178*成就内容!H$125/SUM(成就内容!$D$125:$BZ$125),成就内容!H101,1)-SUM(Q$224:Q261))</f>
        <v>0</v>
      </c>
      <c r="R262" s="41">
        <f>IF(成就内容!I45="","",INDEX($G$4:$G$178*成就内容!I$125/SUM(成就内容!$D$125:$BZ$125),成就内容!I101,1)-SUM(R$224:R261))</f>
        <v>0</v>
      </c>
      <c r="S262" s="41">
        <f>IF(成就内容!J45="","",INDEX($G$4:$G$178*成就内容!J$125/SUM(成就内容!$D$125:$BZ$125),成就内容!J101,1)-SUM(S$224:S261))</f>
        <v>0</v>
      </c>
      <c r="T262" s="41">
        <f>IF(成就内容!K45="","",INDEX($G$4:$G$178*成就内容!K$125/SUM(成就内容!$D$125:$BZ$125),成就内容!K101,1)-SUM(T$224:T261))</f>
        <v>0</v>
      </c>
      <c r="U262" s="41">
        <f>IF(成就内容!L45="","",INDEX($G$4:$G$178*成就内容!L$125/SUM(成就内容!$D$125:$BZ$125),成就内容!L101,1)-SUM(U$224:U261))</f>
        <v>0</v>
      </c>
      <c r="V262" s="41">
        <f>IF(成就内容!M45="","",INDEX($G$4:$G$178*成就内容!M$125/SUM(成就内容!$D$125:$BZ$125),成就内容!M101,1)-SUM(V$224:V261))</f>
        <v>0</v>
      </c>
      <c r="W262" s="41" t="str">
        <f>IF(成就内容!N45="","",INDEX($G$4:$G$178*成就内容!N$125/SUM(成就内容!$D$125:$BZ$125),成就内容!N101,1)-SUM(W$224:W261))</f>
        <v/>
      </c>
      <c r="X262" s="41" t="str">
        <f>IF(成就内容!O45="","",INDEX($G$4:$G$178*成就内容!O$125/SUM(成就内容!$D$125:$BZ$125),成就内容!O101,1)-SUM(X$224:X261))</f>
        <v/>
      </c>
      <c r="Y262" s="41" t="str">
        <f>IF(成就内容!P45="","",INDEX($G$4:$G$178*成就内容!P$125/SUM(成就内容!$D$125:$BZ$125),成就内容!P101,1)-SUM(Y$224:Y261))</f>
        <v/>
      </c>
      <c r="Z262" s="41">
        <f>IF(成就内容!Q45="","",INDEX($G$4:$G$178*成就内容!Q$125/SUM(成就内容!$D$125:$BZ$125),成就内容!Q101,1)-SUM(Z$224:Z261))</f>
        <v>0</v>
      </c>
      <c r="AA262" s="41">
        <f>IF(成就内容!R45="","",INDEX($G$4:$G$178*成就内容!R$125/SUM(成就内容!$D$125:$BZ$125),成就内容!R101,1)-SUM(AA$224:AA261))</f>
        <v>0</v>
      </c>
      <c r="AB262" s="41">
        <f>IF(成就内容!S45="","",INDEX($G$4:$G$178*成就内容!S$125/SUM(成就内容!$D$125:$BZ$125),成就内容!S101,1)-SUM(AB$224:AB261))</f>
        <v>0</v>
      </c>
      <c r="AC262" s="41">
        <f>IF(成就内容!T45="","",INDEX($G$4:$G$178*成就内容!T$125/SUM(成就内容!$D$125:$BZ$125),成就内容!T101,1)-SUM(AC$224:AC261))</f>
        <v>0</v>
      </c>
      <c r="AD262" s="41">
        <f>IF(成就内容!U45="","",INDEX($G$4:$G$178*成就内容!U$125/SUM(成就内容!$D$125:$BZ$125),成就内容!U101,1)-SUM(AD$224:AD261))</f>
        <v>0</v>
      </c>
      <c r="AE262" s="41">
        <f>IF(成就内容!V45="","",INDEX($G$4:$G$178*成就内容!V$125/SUM(成就内容!$D$125:$BZ$125),成就内容!V101,1)-SUM(AE$224:AE261))</f>
        <v>0</v>
      </c>
      <c r="AF262" s="41" t="str">
        <f>IF(成就内容!W45="","",INDEX($G$4:$G$178*成就内容!W$125/SUM(成就内容!$D$125:$BZ$125),成就内容!W101,1)-SUM(AF$224:AF261))</f>
        <v/>
      </c>
      <c r="AG262" s="41" t="str">
        <f>IF(成就内容!X45="","",INDEX($G$4:$G$178*成就内容!X$125/SUM(成就内容!$D$125:$BZ$125),成就内容!X101,1)-SUM(AG$224:AG261))</f>
        <v/>
      </c>
      <c r="AH262" s="41" t="str">
        <f>IF(成就内容!Y45="","",INDEX($G$4:$G$178*成就内容!Y$125/SUM(成就内容!$D$125:$BZ$125),成就内容!Y101,1)-SUM(AH$224:AH261))</f>
        <v/>
      </c>
      <c r="AI262" s="41" t="str">
        <f>IF(成就内容!Z45="","",INDEX($G$4:$G$178*成就内容!Z$125/SUM(成就内容!$D$125:$BZ$125),成就内容!Z101,1)-SUM(AI$224:AI261))</f>
        <v/>
      </c>
      <c r="AJ262" s="41" t="str">
        <f>IF(成就内容!AA45="","",INDEX($G$4:$G$178*成就内容!AA$125/SUM(成就内容!$D$125:$BZ$125),成就内容!AA101,1)-SUM(AJ$224:AJ261))</f>
        <v/>
      </c>
      <c r="AK262" s="41" t="str">
        <f>IF(成就内容!AB45="","",INDEX($G$4:$G$178*成就内容!AB$125/SUM(成就内容!$D$125:$BZ$125),成就内容!AB101,1)-SUM(AK$224:AK261))</f>
        <v/>
      </c>
      <c r="AL262" s="41">
        <f>IF(成就内容!AC45="","",INDEX($G$4:$G$178*成就内容!AC$125/SUM(成就内容!$D$125:$BZ$125),成就内容!AC101,1)-SUM(AL$224:AL261))</f>
        <v>0</v>
      </c>
      <c r="AM262" s="41">
        <f>IF(成就内容!AD45="","",INDEX($G$4:$G$178*成就内容!AD$125/SUM(成就内容!$D$125:$BZ$125),成就内容!AD101,1)-SUM(AM$224:AM261))</f>
        <v>0</v>
      </c>
      <c r="AN262" s="41">
        <f>IF(成就内容!AE45="","",INDEX($G$4:$G$178*成就内容!AE$125/SUM(成就内容!$D$125:$BZ$125),成就内容!AE101,1)-SUM(AN$224:AN261))</f>
        <v>0</v>
      </c>
      <c r="AO262" s="41">
        <f>IF(成就内容!AF45="","",INDEX($G$4:$G$178*成就内容!AF$125/SUM(成就内容!$D$125:$BZ$125),成就内容!AF101,1)-SUM(AO$224:AO261))</f>
        <v>0</v>
      </c>
      <c r="AP262" s="41">
        <f>IF(成就内容!AG45="","",INDEX($G$4:$G$178*成就内容!AG$125/SUM(成就内容!$D$125:$BZ$125),成就内容!AG101,1)-SUM(AP$224:AP261))</f>
        <v>0</v>
      </c>
      <c r="AQ262" s="41" t="str">
        <f>IF(成就内容!AH45="","",INDEX($G$4:$G$178*成就内容!AH$125/SUM(成就内容!$D$125:$BZ$125),成就内容!AH101,1)-SUM(AQ$224:AQ261))</f>
        <v/>
      </c>
      <c r="AR262" s="41">
        <f>IF(成就内容!AI45="","",INDEX($G$4:$G$178*成就内容!AI$125/SUM(成就内容!$D$125:$BZ$125),成就内容!AI101,1)-SUM(AR$224:AR261))</f>
        <v>0</v>
      </c>
      <c r="AS262" s="41">
        <f>IF(成就内容!AJ45="","",INDEX($G$4:$G$178*成就内容!AJ$125/SUM(成就内容!$D$125:$BZ$125),成就内容!AJ101,1)-SUM(AS$224:AS261))</f>
        <v>0</v>
      </c>
      <c r="AT262" s="41" t="str">
        <f>IF(成就内容!AK45="","",INDEX($G$4:$G$178*成就内容!AK$125/SUM(成就内容!$D$125:$BZ$125),成就内容!AK101,1)-SUM(AT$224:AT261))</f>
        <v/>
      </c>
      <c r="AU262" s="41" t="str">
        <f>IF(成就内容!AL45="","",INDEX($G$4:$G$178*成就内容!AL$125/SUM(成就内容!$D$125:$BZ$125),成就内容!AL101,1)-SUM(AU$224:AU261))</f>
        <v/>
      </c>
      <c r="AV262" s="41" t="str">
        <f>IF(成就内容!AM45="","",INDEX($G$4:$G$178*成就内容!AM$125/SUM(成就内容!$D$125:$BZ$125),成就内容!AM101,1)-SUM(AV$224:AV261))</f>
        <v/>
      </c>
      <c r="AW262" s="41" t="str">
        <f>IF(成就内容!AN45="","",INDEX($G$4:$G$178*成就内容!AN$125/SUM(成就内容!$D$125:$BZ$125),成就内容!AN101,1)-SUM(AW$224:AW261))</f>
        <v/>
      </c>
      <c r="AX262" s="41">
        <f>IF(成就内容!AO45="","",INDEX($G$4:$G$178*成就内容!AO$125/SUM(成就内容!$D$125:$BZ$125),成就内容!AO101,1)-SUM(AX$224:AX261))</f>
        <v>0</v>
      </c>
      <c r="AY262" s="41">
        <f>IF(成就内容!AP45="","",INDEX($G$4:$G$178*成就内容!AP$125/SUM(成就内容!$D$125:$BZ$125),成就内容!AP101,1)-SUM(AY$224:AY261))</f>
        <v>0</v>
      </c>
      <c r="AZ262" s="41">
        <f>IF(成就内容!AQ45="","",INDEX($G$4:$G$178*成就内容!AQ$125/SUM(成就内容!$D$125:$BZ$125),成就内容!AQ101,1)-SUM(AZ$224:AZ261))</f>
        <v>0</v>
      </c>
      <c r="BA262" s="41" t="str">
        <f>IF(成就内容!AR45="","",INDEX($G$4:$G$178*成就内容!AR$125/SUM(成就内容!$D$125:$BZ$125),成就内容!AR101,1)-SUM(BA$224:BA261))</f>
        <v/>
      </c>
      <c r="BB262" s="41" t="str">
        <f>IF(成就内容!AS45="","",INDEX($G$4:$G$178*成就内容!AS$125/SUM(成就内容!$D$125:$BZ$125),成就内容!AS101,1)-SUM(BB$224:BB261))</f>
        <v/>
      </c>
      <c r="BC262" s="41" t="str">
        <f>IF(成就内容!AT45="","",INDEX($G$4:$G$178*成就内容!AT$125/SUM(成就内容!$D$125:$BZ$125),成就内容!AT101,1)-SUM(BC$224:BC261))</f>
        <v/>
      </c>
      <c r="BD262" s="41" t="str">
        <f>IF(成就内容!AU45="","",INDEX($G$4:$G$178*成就内容!AU$125/SUM(成就内容!$D$125:$BZ$125),成就内容!AU101,1)-SUM(BD$224:BD261))</f>
        <v/>
      </c>
      <c r="BE262" s="41" t="str">
        <f>IF(成就内容!AV45="","",INDEX($G$4:$G$178*成就内容!AV$125/SUM(成就内容!$D$125:$BZ$125),成就内容!AV101,1)-SUM(BE$224:BE261))</f>
        <v/>
      </c>
      <c r="BF262" s="41">
        <f>IF(成就内容!AW45="","",INDEX($G$4:$G$178*成就内容!AW$125/SUM(成就内容!$D$125:$BZ$125),成就内容!AW101,1)-SUM(BF$224:BF261))</f>
        <v>0</v>
      </c>
      <c r="BG262" s="41" t="str">
        <f>IF(成就内容!AX45="","",INDEX($G$4:$G$178*成就内容!AX$125/SUM(成就内容!$D$125:$BZ$125),成就内容!AX101,1)-SUM(BG$224:BG261))</f>
        <v/>
      </c>
      <c r="BH262" s="41" t="str">
        <f>IF(成就内容!AY45="","",INDEX($G$4:$G$178*成就内容!AY$125/SUM(成就内容!$D$125:$BZ$125),成就内容!AY101,1)-SUM(BH$224:BH261))</f>
        <v/>
      </c>
      <c r="BI262" s="41" t="str">
        <f>IF(成就内容!AZ45="","",INDEX($G$4:$G$178*成就内容!AZ$125/SUM(成就内容!$D$125:$BZ$125),成就内容!AZ101,1)-SUM(BI$224:BI261))</f>
        <v/>
      </c>
      <c r="BJ262" s="41" t="str">
        <f>IF(成就内容!BA45="","",INDEX($G$4:$G$178*成就内容!BA$125/SUM(成就内容!$D$125:$BZ$125),成就内容!BA101,1)-SUM(BJ$224:BJ261))</f>
        <v/>
      </c>
      <c r="BK262" s="41" t="str">
        <f>IF(成就内容!BB45="","",INDEX($G$4:$G$178*成就内容!BB$125/SUM(成就内容!$D$125:$BZ$125),成就内容!BB101,1)-SUM(BK$224:BK261))</f>
        <v/>
      </c>
      <c r="BL262" s="41">
        <f>IF(成就内容!BC45="","",INDEX($G$4:$G$178*成就内容!BC$125/SUM(成就内容!$D$125:$BZ$125),成就内容!BC101,1)-SUM(BL$224:BL261))</f>
        <v>0</v>
      </c>
      <c r="BM262" s="41">
        <f>IF(成就内容!BD45="","",INDEX($G$4:$G$178*成就内容!BD$125/SUM(成就内容!$D$125:$BZ$125),成就内容!BD101,1)-SUM(BM$224:BM261))</f>
        <v>0</v>
      </c>
      <c r="BN262" s="41">
        <f>IF(成就内容!BE45="","",INDEX($G$4:$G$178*成就内容!BE$125/SUM(成就内容!$D$125:$BZ$125),成就内容!BE101,1)-SUM(BN$224:BN261))</f>
        <v>0</v>
      </c>
      <c r="BO262" s="41">
        <f>IF(成就内容!BF45="","",INDEX($G$4:$G$178*成就内容!BF$125/SUM(成就内容!$D$125:$BZ$125),成就内容!BF101,1)-SUM(BO$224:BO261))</f>
        <v>0</v>
      </c>
      <c r="BP262" s="41">
        <f>IF(成就内容!BG45="","",INDEX($G$4:$G$178*成就内容!BG$125/SUM(成就内容!$D$125:$BZ$125),成就内容!BG101,1)-SUM(BP$224:BP261))</f>
        <v>0</v>
      </c>
      <c r="BQ262" s="41" t="str">
        <f>IF(成就内容!BH45="","",INDEX($G$4:$G$178*成就内容!BH$125/SUM(成就内容!$D$125:$BZ$125),成就内容!BH101,1)-SUM(BQ$224:BQ261))</f>
        <v/>
      </c>
      <c r="BR262" s="41" t="str">
        <f>IF(成就内容!BI45="","",INDEX($G$4:$G$178*成就内容!BI$125/SUM(成就内容!$D$125:$BZ$125),成就内容!BI101,1)-SUM(BR$224:BR261))</f>
        <v/>
      </c>
      <c r="BS262" s="41">
        <f>IF(成就内容!BJ45="","",INDEX($G$4:$G$178*成就内容!BJ$125/SUM(成就内容!$D$125:$BZ$125),成就内容!BJ101,1)-SUM(BS$224:BS261))</f>
        <v>13128205.128205121</v>
      </c>
      <c r="BT262" s="41" t="str">
        <f>IF(成就内容!BK45="","",INDEX($G$4:$G$178*成就内容!BK$125/SUM(成就内容!$D$125:$BZ$125),成就内容!BK101,1)-SUM(BT$224:BT261))</f>
        <v/>
      </c>
      <c r="BU262" s="41">
        <f>IF(成就内容!BL45="","",INDEX($G$4:$G$178*成就内容!BL$125/SUM(成就内容!$D$125:$BZ$125),成就内容!BL101,1)-SUM(BU$224:BU261))</f>
        <v>0</v>
      </c>
      <c r="BV262" s="41">
        <f>IF(成就内容!BM45="","",INDEX($G$4:$G$178*成就内容!BM$125/SUM(成就内容!$D$125:$BZ$125),成就内容!BM101,1)-SUM(BV$224:BV261))</f>
        <v>16410256.410256416</v>
      </c>
      <c r="BW262" s="41" t="str">
        <f>IF(成就内容!BN45="","",INDEX($G$4:$G$178*成就内容!BN$125/SUM(成就内容!$D$125:$BZ$125),成就内容!BN101,1)-SUM(BW$224:BW261))</f>
        <v/>
      </c>
      <c r="BX262" s="41">
        <f>IF(成就内容!BO45="","",INDEX($G$4:$G$178*成就内容!BO$125/SUM(成就内容!$D$125:$BZ$125),成就内容!BO101,1)-SUM(BX$224:BX261))</f>
        <v>0</v>
      </c>
      <c r="BY262" s="41">
        <f>IF(成就内容!BP45="","",INDEX($G$4:$G$178*成就内容!BP$125/SUM(成就内容!$D$125:$BZ$125),成就内容!BP101,1)-SUM(BY$224:BY261))</f>
        <v>0</v>
      </c>
      <c r="BZ262" s="41">
        <f>IF(成就内容!BQ45="","",INDEX($G$4:$G$178*成就内容!BQ$125/SUM(成就内容!$D$125:$BZ$125),成就内容!BQ101,1)-SUM(BZ$224:BZ261))</f>
        <v>0</v>
      </c>
      <c r="CA262" s="41" t="str">
        <f>IF(成就内容!BR45="","",INDEX($G$4:$G$178*成就内容!BR$125/SUM(成就内容!$D$125:$BZ$125),成就内容!BR101,1)-SUM(CA$224:CA261))</f>
        <v/>
      </c>
      <c r="CB262" s="41" t="str">
        <f>IF(成就内容!BS45="","",INDEX($G$4:$G$178*成就内容!BS$125/SUM(成就内容!$D$125:$BZ$125),成就内容!BS101,1)-SUM(CB$224:CB261))</f>
        <v/>
      </c>
      <c r="CC262" s="41">
        <f>IF(成就内容!BT45="","",INDEX($G$4:$G$178*成就内容!BT$125/SUM(成就内容!$D$125:$BZ$125),成就内容!BT101,1)-SUM(CC$224:CC261))</f>
        <v>0</v>
      </c>
      <c r="CD262" s="41">
        <f>IF(成就内容!BU45="","",INDEX($G$4:$G$178*成就内容!BU$125/SUM(成就内容!$D$125:$BZ$125),成就内容!BU101,1)-SUM(CD$224:CD261))</f>
        <v>0</v>
      </c>
      <c r="CE262" s="41" t="str">
        <f>IF(成就内容!BV45="","",INDEX($G$4:$G$178*成就内容!BV$125/SUM(成就内容!$D$125:$BZ$125),成就内容!BV101,1)-SUM(CE$224:CE261))</f>
        <v/>
      </c>
      <c r="CF262" s="41" t="str">
        <f>IF(成就内容!BW45="","",INDEX($G$4:$G$178*成就内容!BW$125/SUM(成就内容!$D$125:$BZ$125),成就内容!BW101,1)-SUM(CF$224:CF261))</f>
        <v/>
      </c>
      <c r="CG262" s="41" t="str">
        <f>IF(成就内容!BX45="","",INDEX($G$4:$G$178*成就内容!BX$125/SUM(成就内容!$D$125:$BZ$125),成就内容!BX101,1)-SUM(CG$224:CG261))</f>
        <v/>
      </c>
      <c r="CH262" s="41">
        <f>IF(成就内容!BY45="","",INDEX($G$4:$G$178*成就内容!BY$125/SUM(成就内容!$D$125:$BZ$125),成就内容!BY101,1)-SUM(CH$224:CH261))</f>
        <v>0</v>
      </c>
      <c r="CI262" s="41">
        <f>IF(成就内容!BZ45="","",INDEX($G$4:$G$178*成就内容!BZ$125/SUM(成就内容!$D$125:$BZ$125),成就内容!BZ101,1)-SUM(CI$224:CI261))</f>
        <v>0</v>
      </c>
      <c r="CK262" s="19"/>
      <c r="CM262" s="43">
        <v>39</v>
      </c>
      <c r="CN262" s="41">
        <f>IF(M262="","",IF(成就内容!D$125&lt;&gt;"",MAX(ROUNDUP(SMALL(M$224:M$273,$L262)/10000,0)*10000,0),0))</f>
        <v>0</v>
      </c>
      <c r="CO262" s="41" t="str">
        <f>IF(N262="","",IF(成就内容!E$125&lt;&gt;"",MAX(ROUNDUP(SMALL(N$224:N$273,$L262)/10000,0)*10000,0),0))</f>
        <v/>
      </c>
      <c r="CP262" s="41" t="str">
        <f>IF(O262="","",IF(成就内容!F$125&lt;&gt;"",MAX(ROUNDUP(SMALL(O$224:O$273,$L262)/10000,0)*10000,0),0))</f>
        <v/>
      </c>
      <c r="CQ262" s="41" t="str">
        <f>IF(P262="","",IF(成就内容!G$125&lt;&gt;"",MAX(ROUNDUP(SMALL(P$224:P$273,$L262)/10000,0)*10000,0),0))</f>
        <v/>
      </c>
      <c r="CR262" s="41">
        <f>IF(Q262="","",IF(成就内容!H$125&lt;&gt;"",MAX(ROUNDUP(SMALL(Q$224:Q$273,$L262)/10000,0)*10000,0),0))</f>
        <v>0</v>
      </c>
      <c r="CS262" s="41">
        <f>IF(R262="","",IF(成就内容!I$125&lt;&gt;"",MAX(ROUNDUP(SMALL(R$224:R$273,$L262)/10000,0)*10000,0),0))</f>
        <v>0</v>
      </c>
      <c r="CT262" s="41">
        <f>IF(S262="","",IF(成就内容!J$125&lt;&gt;"",MAX(ROUNDUP(SMALL(S$224:S$273,$L262)/10000,0)*10000,0),0))</f>
        <v>0</v>
      </c>
      <c r="CU262" s="41">
        <f>IF(T262="","",IF(成就内容!K$125&lt;&gt;"",MAX(ROUNDUP(SMALL(T$224:T$273,$L262)/10000,0)*10000,0),0))</f>
        <v>0</v>
      </c>
      <c r="CV262" s="41">
        <f>IF(U262="","",IF(成就内容!L$125&lt;&gt;"",MAX(ROUNDUP(SMALL(U$224:U$273,$L262)/10000,0)*10000,0),0))</f>
        <v>0</v>
      </c>
      <c r="CW262" s="41">
        <f>IF(V262="","",IF(成就内容!M$125&lt;&gt;"",MAX(ROUNDUP(SMALL(V$224:V$273,$L262)/10000,0)*10000,0),0))</f>
        <v>0</v>
      </c>
      <c r="CX262" s="41" t="str">
        <f>IF(W262="","",IF(成就内容!N$125&lt;&gt;"",MAX(ROUNDUP(SMALL(W$224:W$273,$L262)/10000,0)*10000,0),0))</f>
        <v/>
      </c>
      <c r="CY262" s="41" t="str">
        <f>IF(X262="","",IF(成就内容!O$125&lt;&gt;"",MAX(ROUNDUP(SMALL(X$224:X$273,$L262)/10000,0)*10000,0),0))</f>
        <v/>
      </c>
      <c r="CZ262" s="41" t="str">
        <f>IF(Y262="","",IF(成就内容!P$125&lt;&gt;"",MAX(ROUNDUP(SMALL(Y$224:Y$273,$L262)/10000,0)*10000,0),0))</f>
        <v/>
      </c>
      <c r="DA262" s="41">
        <f>IF(Z262="","",IF(成就内容!Q$125&lt;&gt;"",MAX(ROUNDUP(SMALL(Z$224:Z$273,$L262)/10000,0)*10000,0),0))</f>
        <v>0</v>
      </c>
      <c r="DB262" s="41">
        <f>IF(AA262="","",IF(成就内容!R$125&lt;&gt;"",MAX(ROUNDUP(SMALL(AA$224:AA$273,$L262)/10000,0)*10000,0),0))</f>
        <v>0</v>
      </c>
      <c r="DC262" s="41">
        <f>IF(AB262="","",IF(成就内容!S$125&lt;&gt;"",MAX(ROUNDUP(SMALL(AB$224:AB$273,$L262)/10000,0)*10000,0),0))</f>
        <v>0</v>
      </c>
      <c r="DD262" s="41">
        <f>IF(AC262="","",IF(成就内容!T$125&lt;&gt;"",MAX(ROUNDUP(SMALL(AC$224:AC$273,$L262)/10000,0)*10000,0),0))</f>
        <v>0</v>
      </c>
      <c r="DE262" s="41">
        <f>IF(AD262="","",IF(成就内容!U$125&lt;&gt;"",MAX(ROUNDUP(SMALL(AD$224:AD$273,$L262)/10000,0)*10000,0),0))</f>
        <v>0</v>
      </c>
      <c r="DF262" s="41">
        <f>IF(AE262="","",IF(成就内容!V$125&lt;&gt;"",MAX(ROUNDUP(SMALL(AE$224:AE$273,$L262)/10000,0)*10000,0),0))</f>
        <v>0</v>
      </c>
      <c r="DG262" s="41" t="str">
        <f>IF(AF262="","",IF(成就内容!W$125&lt;&gt;"",MAX(ROUNDUP(SMALL(AF$224:AF$273,$L262)/10000,0)*10000,0),0))</f>
        <v/>
      </c>
      <c r="DH262" s="41" t="str">
        <f>IF(AG262="","",IF(成就内容!X$125&lt;&gt;"",MAX(ROUNDUP(SMALL(AG$224:AG$273,$L262)/10000,0)*10000,0),0))</f>
        <v/>
      </c>
      <c r="DI262" s="41" t="str">
        <f>IF(AH262="","",IF(成就内容!Y$125&lt;&gt;"",MAX(ROUNDUP(SMALL(AH$224:AH$273,$L262)/10000,0)*10000,0),0))</f>
        <v/>
      </c>
      <c r="DJ262" s="41" t="str">
        <f>IF(AI262="","",IF(成就内容!Z$125&lt;&gt;"",MAX(ROUNDUP(SMALL(AI$224:AI$273,$L262)/10000,0)*10000,0),0))</f>
        <v/>
      </c>
      <c r="DK262" s="41" t="str">
        <f>IF(AJ262="","",IF(成就内容!AA$125&lt;&gt;"",MAX(ROUNDUP(SMALL(AJ$224:AJ$273,$L262)/10000,0)*10000,0),0))</f>
        <v/>
      </c>
      <c r="DL262" s="41" t="str">
        <f>IF(AK262="","",IF(成就内容!AB$125&lt;&gt;"",MAX(ROUNDUP(SMALL(AK$224:AK$273,$L262)/10000,0)*10000,0),0))</f>
        <v/>
      </c>
      <c r="DM262" s="41">
        <f>IF(AL262="","",IF(成就内容!AC$125&lt;&gt;"",MAX(ROUNDUP(SMALL(AL$224:AL$273,$L262)/10000,0)*10000,0),0))</f>
        <v>0</v>
      </c>
      <c r="DN262" s="41">
        <f>IF(AM262="","",IF(成就内容!AD$125&lt;&gt;"",MAX(ROUNDUP(SMALL(AM$224:AM$273,$L262)/10000,0)*10000,0),0))</f>
        <v>0</v>
      </c>
      <c r="DO262" s="41">
        <f>IF(AN262="","",IF(成就内容!AE$125&lt;&gt;"",MAX(ROUNDUP(SMALL(AN$224:AN$273,$L262)/10000,0)*10000,0),0))</f>
        <v>0</v>
      </c>
      <c r="DP262" s="41">
        <f>IF(AO262="","",IF(成就内容!AF$125&lt;&gt;"",MAX(ROUNDUP(SMALL(AO$224:AO$273,$L262)/10000,0)*10000,0),0))</f>
        <v>0</v>
      </c>
      <c r="DQ262" s="41">
        <f>IF(AP262="","",IF(成就内容!AG$125&lt;&gt;"",MAX(ROUNDUP(SMALL(AP$224:AP$273,$L262)/10000,0)*10000,0),0))</f>
        <v>0</v>
      </c>
      <c r="DR262" s="41" t="str">
        <f>IF(AQ262="","",IF(成就内容!AH$125&lt;&gt;"",MAX(ROUNDUP(SMALL(AQ$224:AQ$273,$L262)/10000,0)*10000,0),0))</f>
        <v/>
      </c>
      <c r="DS262" s="41">
        <f>IF(AR262="","",IF(成就内容!AI$125&lt;&gt;"",MAX(ROUNDUP(SMALL(AR$224:AR$273,$L262)/10000,0)*10000,0),0))</f>
        <v>0</v>
      </c>
      <c r="DT262" s="41">
        <f>IF(AS262="","",IF(成就内容!AJ$125&lt;&gt;"",MAX(ROUNDUP(SMALL(AS$224:AS$273,$L262)/10000,0)*10000,0),0))</f>
        <v>0</v>
      </c>
      <c r="DU262" s="41" t="str">
        <f>IF(AT262="","",IF(成就内容!AK$125&lt;&gt;"",MAX(ROUNDUP(SMALL(AT$224:AT$273,$L262)/10000,0)*10000,0),0))</f>
        <v/>
      </c>
      <c r="DV262" s="41" t="str">
        <f>IF(AU262="","",IF(成就内容!AL$125&lt;&gt;"",MAX(ROUNDUP(SMALL(AU$224:AU$273,$L262)/10000,0)*10000,0),0))</f>
        <v/>
      </c>
      <c r="DW262" s="41" t="str">
        <f>IF(AV262="","",IF(成就内容!AM$125&lt;&gt;"",MAX(ROUNDUP(SMALL(AV$224:AV$273,$L262)/10000,0)*10000,0),0))</f>
        <v/>
      </c>
      <c r="DX262" s="41" t="str">
        <f>IF(AW262="","",IF(成就内容!AN$125&lt;&gt;"",MAX(ROUNDUP(SMALL(AW$224:AW$273,$L262)/10000,0)*10000,0),0))</f>
        <v/>
      </c>
      <c r="DY262" s="41">
        <f>IF(AX262="","",IF(成就内容!AO$125&lt;&gt;"",MAX(ROUNDUP(SMALL(AX$224:AX$273,$L262)/10000,0)*10000,0),0))</f>
        <v>0</v>
      </c>
      <c r="DZ262" s="41">
        <f>IF(AY262="","",IF(成就内容!AP$125&lt;&gt;"",MAX(ROUNDUP(SMALL(AY$224:AY$273,$L262)/10000,0)*10000,0),0))</f>
        <v>0</v>
      </c>
      <c r="EA262" s="41">
        <f>IF(AZ262="","",IF(成就内容!AQ$125&lt;&gt;"",MAX(ROUNDUP(SMALL(AZ$224:AZ$273,$L262)/10000,0)*10000,0),0))</f>
        <v>0</v>
      </c>
      <c r="EB262" s="41" t="str">
        <f>IF(BA262="","",IF(成就内容!AR$125&lt;&gt;"",MAX(ROUNDUP(SMALL(BA$224:BA$273,$L262)/10000,0)*10000,0),0))</f>
        <v/>
      </c>
      <c r="EC262" s="41" t="str">
        <f>IF(BB262="","",IF(成就内容!AS$125&lt;&gt;"",MAX(ROUNDUP(SMALL(BB$224:BB$273,$L262)/10000,0)*10000,0),0))</f>
        <v/>
      </c>
      <c r="ED262" s="41" t="str">
        <f>IF(BC262="","",IF(成就内容!AT$125&lt;&gt;"",MAX(ROUNDUP(SMALL(BC$224:BC$273,$L262)/10000,0)*10000,0),0))</f>
        <v/>
      </c>
      <c r="EE262" s="41" t="str">
        <f>IF(BD262="","",IF(成就内容!AU$125&lt;&gt;"",MAX(ROUNDUP(SMALL(BD$224:BD$273,$L262)/10000,0)*10000,0),0))</f>
        <v/>
      </c>
      <c r="EF262" s="41" t="str">
        <f>IF(BE262="","",IF(成就内容!AV$125&lt;&gt;"",MAX(ROUNDUP(SMALL(BE$224:BE$273,$L262)/10000,0)*10000,0),0))</f>
        <v/>
      </c>
      <c r="EG262" s="41">
        <f>IF(BF262="","",IF(成就内容!AW$125&lt;&gt;"",MAX(ROUNDUP(SMALL(BF$224:BF$273,$L262)/10000,0)*10000,0),0))</f>
        <v>0</v>
      </c>
      <c r="EH262" s="41" t="str">
        <f>IF(BG262="","",IF(成就内容!AX$125&lt;&gt;"",MAX(ROUNDUP(SMALL(BG$224:BG$273,$L262)/10000,0)*10000,0),0))</f>
        <v/>
      </c>
      <c r="EI262" s="41" t="str">
        <f>IF(BH262="","",IF(成就内容!AY$125&lt;&gt;"",MAX(ROUNDUP(SMALL(BH$224:BH$273,$L262)/10000,0)*10000,0),0))</f>
        <v/>
      </c>
      <c r="EJ262" s="41" t="str">
        <f>IF(BI262="","",IF(成就内容!AZ$125&lt;&gt;"",MAX(ROUNDUP(SMALL(BI$224:BI$273,$L262)/10000,0)*10000,0),0))</f>
        <v/>
      </c>
      <c r="EK262" s="41" t="str">
        <f>IF(BJ262="","",IF(成就内容!BA$125&lt;&gt;"",MAX(ROUNDUP(SMALL(BJ$224:BJ$273,$L262)/10000,0)*10000,0),0))</f>
        <v/>
      </c>
      <c r="EL262" s="41" t="str">
        <f>IF(BK262="","",IF(成就内容!BB$125&lt;&gt;"",MAX(ROUNDUP(SMALL(BK$224:BK$273,$L262)/10000,0)*10000,0),0))</f>
        <v/>
      </c>
      <c r="EM262" s="41">
        <f>IF(BL262="","",IF(成就内容!BC$125&lt;&gt;"",MAX(ROUNDUP(SMALL(BL$224:BL$273,$L262)/10000,0)*10000,0),0))</f>
        <v>0</v>
      </c>
      <c r="EN262" s="41">
        <f>IF(BM262="","",IF(成就内容!BD$125&lt;&gt;"",MAX(ROUNDUP(SMALL(BM$224:BM$273,$L262)/10000,0)*10000,0),0))</f>
        <v>0</v>
      </c>
      <c r="EO262" s="41">
        <f>IF(BN262="","",IF(成就内容!BE$125&lt;&gt;"",MAX(ROUNDUP(SMALL(BN$224:BN$273,$L262)/10000,0)*10000,0),0))</f>
        <v>0</v>
      </c>
      <c r="EP262" s="41">
        <f>IF(BO262="","",IF(成就内容!BF$125&lt;&gt;"",MAX(ROUNDUP(SMALL(BO$224:BO$273,$L262)/10000,0)*10000,0),0))</f>
        <v>0</v>
      </c>
      <c r="EQ262" s="41">
        <f>IF(BP262="","",IF(成就内容!BG$125&lt;&gt;"",MAX(ROUNDUP(SMALL(BP$224:BP$273,$L262)/10000,0)*10000,0),0))</f>
        <v>0</v>
      </c>
      <c r="ER262" s="41" t="str">
        <f>IF(BQ262="","",IF(成就内容!BH$125&lt;&gt;"",MAX(ROUNDUP(SMALL(BQ$224:BQ$273,$L262)/10000,0)*10000,0),0))</f>
        <v/>
      </c>
      <c r="ES262" s="41" t="str">
        <f>IF(BR262="","",IF(成就内容!BI$125&lt;&gt;"",MAX(ROUNDUP(SMALL(BR$224:BR$273,$L262)/10000,0)*10000,0),0))</f>
        <v/>
      </c>
      <c r="ET262" s="41">
        <f>IF(BS262="","",IF(成就内容!BJ$125&lt;&gt;"",MAX(ROUNDUP(SMALL(BS$224:BS$273,$L262)/10000,0)*10000,0),0))</f>
        <v>9850000</v>
      </c>
      <c r="EU262" s="41" t="str">
        <f>IF(BT262="","",IF(成就内容!BK$125&lt;&gt;"",MAX(ROUNDUP(SMALL(BT$224:BT$273,$L262)/10000,0)*10000,0),0))</f>
        <v/>
      </c>
      <c r="EV262" s="41">
        <f>IF(BU262="","",IF(成就内容!BL$125&lt;&gt;"",MAX(ROUNDUP(SMALL(BU$224:BU$273,$L262)/10000,0)*10000,0),0))</f>
        <v>0</v>
      </c>
      <c r="EW262" s="41">
        <f>IF(BV262="","",IF(成就内容!BM$125&lt;&gt;"",MAX(ROUNDUP(SMALL(BV$224:BV$273,$L262)/10000,0)*10000,0),0))</f>
        <v>13130000</v>
      </c>
      <c r="EX262" s="41" t="str">
        <f>IF(BW262="","",IF(成就内容!BN$125&lt;&gt;"",MAX(ROUNDUP(SMALL(BW$224:BW$273,$L262)/10000,0)*10000,0),0))</f>
        <v/>
      </c>
      <c r="EY262" s="41">
        <f>IF(BX262="","",IF(成就内容!BO$125&lt;&gt;"",MAX(ROUNDUP(SMALL(BX$224:BX$273,$L262)/10000,0)*10000,0),0))</f>
        <v>0</v>
      </c>
      <c r="EZ262" s="41">
        <f>IF(BY262="","",IF(成就内容!BP$125&lt;&gt;"",MAX(ROUNDUP(SMALL(BY$224:BY$273,$L262)/10000,0)*10000,0),0))</f>
        <v>0</v>
      </c>
      <c r="FA262" s="41">
        <f>IF(BZ262="","",IF(成就内容!BQ$125&lt;&gt;"",MAX(ROUNDUP(SMALL(BZ$224:BZ$273,$L262)/10000,0)*10000,0),0))</f>
        <v>0</v>
      </c>
      <c r="FB262" s="41" t="str">
        <f>IF(CA262="","",IF(成就内容!BR$125&lt;&gt;"",MAX(ROUNDUP(SMALL(CA$224:CA$273,$L262)/10000,0)*10000,0),0))</f>
        <v/>
      </c>
      <c r="FC262" s="41" t="str">
        <f>IF(CB262="","",IF(成就内容!BS$125&lt;&gt;"",MAX(ROUNDUP(SMALL(CB$224:CB$273,$L262)/10000,0)*10000,0),0))</f>
        <v/>
      </c>
      <c r="FD262" s="41">
        <f>IF(CC262="","",IF(成就内容!BT$125&lt;&gt;"",MAX(ROUNDUP(SMALL(CC$224:CC$273,$L262)/10000,0)*10000,0),0))</f>
        <v>0</v>
      </c>
      <c r="FE262" s="41">
        <f>IF(CD262="","",IF(成就内容!BU$125&lt;&gt;"",MAX(ROUNDUP(SMALL(CD$224:CD$273,$L262)/10000,0)*10000,0),0))</f>
        <v>0</v>
      </c>
      <c r="FF262" s="41" t="str">
        <f>IF(CE262="","",IF(成就内容!BV$125&lt;&gt;"",MAX(ROUNDUP(SMALL(CE$224:CE$273,$L262)/10000,0)*10000,0),0))</f>
        <v/>
      </c>
      <c r="FG262" s="41" t="str">
        <f>IF(CF262="","",IF(成就内容!BW$125&lt;&gt;"",MAX(ROUNDUP(SMALL(CF$224:CF$273,$L262)/10000,0)*10000,0),0))</f>
        <v/>
      </c>
      <c r="FH262" s="41" t="str">
        <f>IF(CG262="","",IF(成就内容!BX$125&lt;&gt;"",MAX(ROUNDUP(SMALL(CG$224:CG$273,$L262)/10000,0)*10000,0),0))</f>
        <v/>
      </c>
      <c r="FI262" s="41">
        <f>IF(CH262="","",IF(成就内容!BY$125&lt;&gt;"",MAX(ROUNDUP(SMALL(CH$224:CH$273,$L262)/10000,0)*10000,0),0))</f>
        <v>0</v>
      </c>
      <c r="FJ262" s="41">
        <f>IF(CI262="","",IF(成就内容!BZ$125&lt;&gt;"",MAX(ROUNDUP(SMALL(CI$224:CI$273,$L262)/10000,0)*10000,0),0))</f>
        <v>0</v>
      </c>
    </row>
    <row r="263" spans="10:166" s="96" customFormat="1" x14ac:dyDescent="0.15">
      <c r="J263" s="19"/>
      <c r="L263" s="43">
        <v>40</v>
      </c>
      <c r="M263" s="41">
        <f>IF(成就内容!D46="","",INDEX($G$4:$G$178*成就内容!D$125/SUM(成就内容!$D$125:$BZ$125),成就内容!D102,1)-SUM(M$224:M262))</f>
        <v>0</v>
      </c>
      <c r="N263" s="41" t="str">
        <f>IF(成就内容!E46="","",INDEX($G$4:$G$178*成就内容!E$125/SUM(成就内容!$D$125:$BZ$125),成就内容!E102,1)-SUM(N$224:N262))</f>
        <v/>
      </c>
      <c r="O263" s="41" t="str">
        <f>IF(成就内容!F46="","",INDEX($G$4:$G$178*成就内容!F$125/SUM(成就内容!$D$125:$BZ$125),成就内容!F102,1)-SUM(O$224:O262))</f>
        <v/>
      </c>
      <c r="P263" s="41" t="str">
        <f>IF(成就内容!G46="","",INDEX($G$4:$G$178*成就内容!G$125/SUM(成就内容!$D$125:$BZ$125),成就内容!G102,1)-SUM(P$224:P262))</f>
        <v/>
      </c>
      <c r="Q263" s="41">
        <f>IF(成就内容!H46="","",INDEX($G$4:$G$178*成就内容!H$125/SUM(成就内容!$D$125:$BZ$125),成就内容!H102,1)-SUM(Q$224:Q262))</f>
        <v>0</v>
      </c>
      <c r="R263" s="41">
        <f>IF(成就内容!I46="","",INDEX($G$4:$G$178*成就内容!I$125/SUM(成就内容!$D$125:$BZ$125),成就内容!I102,1)-SUM(R$224:R262))</f>
        <v>0</v>
      </c>
      <c r="S263" s="41">
        <f>IF(成就内容!J46="","",INDEX($G$4:$G$178*成就内容!J$125/SUM(成就内容!$D$125:$BZ$125),成就内容!J102,1)-SUM(S$224:S262))</f>
        <v>0</v>
      </c>
      <c r="T263" s="41">
        <f>IF(成就内容!K46="","",INDEX($G$4:$G$178*成就内容!K$125/SUM(成就内容!$D$125:$BZ$125),成就内容!K102,1)-SUM(T$224:T262))</f>
        <v>0</v>
      </c>
      <c r="U263" s="41">
        <f>IF(成就内容!L46="","",INDEX($G$4:$G$178*成就内容!L$125/SUM(成就内容!$D$125:$BZ$125),成就内容!L102,1)-SUM(U$224:U262))</f>
        <v>0</v>
      </c>
      <c r="V263" s="41">
        <f>IF(成就内容!M46="","",INDEX($G$4:$G$178*成就内容!M$125/SUM(成就内容!$D$125:$BZ$125),成就内容!M102,1)-SUM(V$224:V262))</f>
        <v>0</v>
      </c>
      <c r="W263" s="41" t="str">
        <f>IF(成就内容!N46="","",INDEX($G$4:$G$178*成就内容!N$125/SUM(成就内容!$D$125:$BZ$125),成就内容!N102,1)-SUM(W$224:W262))</f>
        <v/>
      </c>
      <c r="X263" s="41" t="str">
        <f>IF(成就内容!O46="","",INDEX($G$4:$G$178*成就内容!O$125/SUM(成就内容!$D$125:$BZ$125),成就内容!O102,1)-SUM(X$224:X262))</f>
        <v/>
      </c>
      <c r="Y263" s="41" t="str">
        <f>IF(成就内容!P46="","",INDEX($G$4:$G$178*成就内容!P$125/SUM(成就内容!$D$125:$BZ$125),成就内容!P102,1)-SUM(Y$224:Y262))</f>
        <v/>
      </c>
      <c r="Z263" s="41">
        <f>IF(成就内容!Q46="","",INDEX($G$4:$G$178*成就内容!Q$125/SUM(成就内容!$D$125:$BZ$125),成就内容!Q102,1)-SUM(Z$224:Z262))</f>
        <v>0</v>
      </c>
      <c r="AA263" s="41">
        <f>IF(成就内容!R46="","",INDEX($G$4:$G$178*成就内容!R$125/SUM(成就内容!$D$125:$BZ$125),成就内容!R102,1)-SUM(AA$224:AA262))</f>
        <v>0</v>
      </c>
      <c r="AB263" s="41">
        <f>IF(成就内容!S46="","",INDEX($G$4:$G$178*成就内容!S$125/SUM(成就内容!$D$125:$BZ$125),成就内容!S102,1)-SUM(AB$224:AB262))</f>
        <v>0</v>
      </c>
      <c r="AC263" s="41">
        <f>IF(成就内容!T46="","",INDEX($G$4:$G$178*成就内容!T$125/SUM(成就内容!$D$125:$BZ$125),成就内容!T102,1)-SUM(AC$224:AC262))</f>
        <v>0</v>
      </c>
      <c r="AD263" s="41">
        <f>IF(成就内容!U46="","",INDEX($G$4:$G$178*成就内容!U$125/SUM(成就内容!$D$125:$BZ$125),成就内容!U102,1)-SUM(AD$224:AD262))</f>
        <v>0</v>
      </c>
      <c r="AE263" s="41">
        <f>IF(成就内容!V46="","",INDEX($G$4:$G$178*成就内容!V$125/SUM(成就内容!$D$125:$BZ$125),成就内容!V102,1)-SUM(AE$224:AE262))</f>
        <v>0</v>
      </c>
      <c r="AF263" s="41" t="str">
        <f>IF(成就内容!W46="","",INDEX($G$4:$G$178*成就内容!W$125/SUM(成就内容!$D$125:$BZ$125),成就内容!W102,1)-SUM(AF$224:AF262))</f>
        <v/>
      </c>
      <c r="AG263" s="41" t="str">
        <f>IF(成就内容!X46="","",INDEX($G$4:$G$178*成就内容!X$125/SUM(成就内容!$D$125:$BZ$125),成就内容!X102,1)-SUM(AG$224:AG262))</f>
        <v/>
      </c>
      <c r="AH263" s="41" t="str">
        <f>IF(成就内容!Y46="","",INDEX($G$4:$G$178*成就内容!Y$125/SUM(成就内容!$D$125:$BZ$125),成就内容!Y102,1)-SUM(AH$224:AH262))</f>
        <v/>
      </c>
      <c r="AI263" s="41" t="str">
        <f>IF(成就内容!Z46="","",INDEX($G$4:$G$178*成就内容!Z$125/SUM(成就内容!$D$125:$BZ$125),成就内容!Z102,1)-SUM(AI$224:AI262))</f>
        <v/>
      </c>
      <c r="AJ263" s="41" t="str">
        <f>IF(成就内容!AA46="","",INDEX($G$4:$G$178*成就内容!AA$125/SUM(成就内容!$D$125:$BZ$125),成就内容!AA102,1)-SUM(AJ$224:AJ262))</f>
        <v/>
      </c>
      <c r="AK263" s="41" t="str">
        <f>IF(成就内容!AB46="","",INDEX($G$4:$G$178*成就内容!AB$125/SUM(成就内容!$D$125:$BZ$125),成就内容!AB102,1)-SUM(AK$224:AK262))</f>
        <v/>
      </c>
      <c r="AL263" s="41">
        <f>IF(成就内容!AC46="","",INDEX($G$4:$G$178*成就内容!AC$125/SUM(成就内容!$D$125:$BZ$125),成就内容!AC102,1)-SUM(AL$224:AL262))</f>
        <v>0</v>
      </c>
      <c r="AM263" s="41">
        <f>IF(成就内容!AD46="","",INDEX($G$4:$G$178*成就内容!AD$125/SUM(成就内容!$D$125:$BZ$125),成就内容!AD102,1)-SUM(AM$224:AM262))</f>
        <v>0</v>
      </c>
      <c r="AN263" s="41">
        <f>IF(成就内容!AE46="","",INDEX($G$4:$G$178*成就内容!AE$125/SUM(成就内容!$D$125:$BZ$125),成就内容!AE102,1)-SUM(AN$224:AN262))</f>
        <v>0</v>
      </c>
      <c r="AO263" s="41">
        <f>IF(成就内容!AF46="","",INDEX($G$4:$G$178*成就内容!AF$125/SUM(成就内容!$D$125:$BZ$125),成就内容!AF102,1)-SUM(AO$224:AO262))</f>
        <v>0</v>
      </c>
      <c r="AP263" s="41" t="str">
        <f>IF(成就内容!AG46="","",INDEX($G$4:$G$178*成就内容!AG$125/SUM(成就内容!$D$125:$BZ$125),成就内容!AG102,1)-SUM(AP$224:AP262))</f>
        <v/>
      </c>
      <c r="AQ263" s="41" t="str">
        <f>IF(成就内容!AH46="","",INDEX($G$4:$G$178*成就内容!AH$125/SUM(成就内容!$D$125:$BZ$125),成就内容!AH102,1)-SUM(AQ$224:AQ262))</f>
        <v/>
      </c>
      <c r="AR263" s="41" t="str">
        <f>IF(成就内容!AI46="","",INDEX($G$4:$G$178*成就内容!AI$125/SUM(成就内容!$D$125:$BZ$125),成就内容!AI102,1)-SUM(AR$224:AR262))</f>
        <v/>
      </c>
      <c r="AS263" s="41" t="str">
        <f>IF(成就内容!AJ46="","",INDEX($G$4:$G$178*成就内容!AJ$125/SUM(成就内容!$D$125:$BZ$125),成就内容!AJ102,1)-SUM(AS$224:AS262))</f>
        <v/>
      </c>
      <c r="AT263" s="41" t="str">
        <f>IF(成就内容!AK46="","",INDEX($G$4:$G$178*成就内容!AK$125/SUM(成就内容!$D$125:$BZ$125),成就内容!AK102,1)-SUM(AT$224:AT262))</f>
        <v/>
      </c>
      <c r="AU263" s="41" t="str">
        <f>IF(成就内容!AL46="","",INDEX($G$4:$G$178*成就内容!AL$125/SUM(成就内容!$D$125:$BZ$125),成就内容!AL102,1)-SUM(AU$224:AU262))</f>
        <v/>
      </c>
      <c r="AV263" s="41" t="str">
        <f>IF(成就内容!AM46="","",INDEX($G$4:$G$178*成就内容!AM$125/SUM(成就内容!$D$125:$BZ$125),成就内容!AM102,1)-SUM(AV$224:AV262))</f>
        <v/>
      </c>
      <c r="AW263" s="41" t="str">
        <f>IF(成就内容!AN46="","",INDEX($G$4:$G$178*成就内容!AN$125/SUM(成就内容!$D$125:$BZ$125),成就内容!AN102,1)-SUM(AW$224:AW262))</f>
        <v/>
      </c>
      <c r="AX263" s="41">
        <f>IF(成就内容!AO46="","",INDEX($G$4:$G$178*成就内容!AO$125/SUM(成就内容!$D$125:$BZ$125),成就内容!AO102,1)-SUM(AX$224:AX262))</f>
        <v>0</v>
      </c>
      <c r="AY263" s="41">
        <f>IF(成就内容!AP46="","",INDEX($G$4:$G$178*成就内容!AP$125/SUM(成就内容!$D$125:$BZ$125),成就内容!AP102,1)-SUM(AY$224:AY262))</f>
        <v>0</v>
      </c>
      <c r="AZ263" s="41">
        <f>IF(成就内容!AQ46="","",INDEX($G$4:$G$178*成就内容!AQ$125/SUM(成就内容!$D$125:$BZ$125),成就内容!AQ102,1)-SUM(AZ$224:AZ262))</f>
        <v>0</v>
      </c>
      <c r="BA263" s="41" t="str">
        <f>IF(成就内容!AR46="","",INDEX($G$4:$G$178*成就内容!AR$125/SUM(成就内容!$D$125:$BZ$125),成就内容!AR102,1)-SUM(BA$224:BA262))</f>
        <v/>
      </c>
      <c r="BB263" s="41" t="str">
        <f>IF(成就内容!AS46="","",INDEX($G$4:$G$178*成就内容!AS$125/SUM(成就内容!$D$125:$BZ$125),成就内容!AS102,1)-SUM(BB$224:BB262))</f>
        <v/>
      </c>
      <c r="BC263" s="41" t="str">
        <f>IF(成就内容!AT46="","",INDEX($G$4:$G$178*成就内容!AT$125/SUM(成就内容!$D$125:$BZ$125),成就内容!AT102,1)-SUM(BC$224:BC262))</f>
        <v/>
      </c>
      <c r="BD263" s="41" t="str">
        <f>IF(成就内容!AU46="","",INDEX($G$4:$G$178*成就内容!AU$125/SUM(成就内容!$D$125:$BZ$125),成就内容!AU102,1)-SUM(BD$224:BD262))</f>
        <v/>
      </c>
      <c r="BE263" s="41" t="str">
        <f>IF(成就内容!AV46="","",INDEX($G$4:$G$178*成就内容!AV$125/SUM(成就内容!$D$125:$BZ$125),成就内容!AV102,1)-SUM(BE$224:BE262))</f>
        <v/>
      </c>
      <c r="BF263" s="41">
        <f>IF(成就内容!AW46="","",INDEX($G$4:$G$178*成就内容!AW$125/SUM(成就内容!$D$125:$BZ$125),成就内容!AW102,1)-SUM(BF$224:BF262))</f>
        <v>0</v>
      </c>
      <c r="BG263" s="41" t="str">
        <f>IF(成就内容!AX46="","",INDEX($G$4:$G$178*成就内容!AX$125/SUM(成就内容!$D$125:$BZ$125),成就内容!AX102,1)-SUM(BG$224:BG262))</f>
        <v/>
      </c>
      <c r="BH263" s="41" t="str">
        <f>IF(成就内容!AY46="","",INDEX($G$4:$G$178*成就内容!AY$125/SUM(成就内容!$D$125:$BZ$125),成就内容!AY102,1)-SUM(BH$224:BH262))</f>
        <v/>
      </c>
      <c r="BI263" s="41" t="str">
        <f>IF(成就内容!AZ46="","",INDEX($G$4:$G$178*成就内容!AZ$125/SUM(成就内容!$D$125:$BZ$125),成就内容!AZ102,1)-SUM(BI$224:BI262))</f>
        <v/>
      </c>
      <c r="BJ263" s="41" t="str">
        <f>IF(成就内容!BA46="","",INDEX($G$4:$G$178*成就内容!BA$125/SUM(成就内容!$D$125:$BZ$125),成就内容!BA102,1)-SUM(BJ$224:BJ262))</f>
        <v/>
      </c>
      <c r="BK263" s="41" t="str">
        <f>IF(成就内容!BB46="","",INDEX($G$4:$G$178*成就内容!BB$125/SUM(成就内容!$D$125:$BZ$125),成就内容!BB102,1)-SUM(BK$224:BK262))</f>
        <v/>
      </c>
      <c r="BL263" s="41">
        <f>IF(成就内容!BC46="","",INDEX($G$4:$G$178*成就内容!BC$125/SUM(成就内容!$D$125:$BZ$125),成就内容!BC102,1)-SUM(BL$224:BL262))</f>
        <v>0</v>
      </c>
      <c r="BM263" s="41">
        <f>IF(成就内容!BD46="","",INDEX($G$4:$G$178*成就内容!BD$125/SUM(成就内容!$D$125:$BZ$125),成就内容!BD102,1)-SUM(BM$224:BM262))</f>
        <v>0</v>
      </c>
      <c r="BN263" s="41">
        <f>IF(成就内容!BE46="","",INDEX($G$4:$G$178*成就内容!BE$125/SUM(成就内容!$D$125:$BZ$125),成就内容!BE102,1)-SUM(BN$224:BN262))</f>
        <v>0</v>
      </c>
      <c r="BO263" s="41">
        <f>IF(成就内容!BF46="","",INDEX($G$4:$G$178*成就内容!BF$125/SUM(成就内容!$D$125:$BZ$125),成就内容!BF102,1)-SUM(BO$224:BO262))</f>
        <v>0</v>
      </c>
      <c r="BP263" s="41" t="str">
        <f>IF(成就内容!BG46="","",INDEX($G$4:$G$178*成就内容!BG$125/SUM(成就内容!$D$125:$BZ$125),成就内容!BG102,1)-SUM(BP$224:BP262))</f>
        <v/>
      </c>
      <c r="BQ263" s="41" t="str">
        <f>IF(成就内容!BH46="","",INDEX($G$4:$G$178*成就内容!BH$125/SUM(成就内容!$D$125:$BZ$125),成就内容!BH102,1)-SUM(BQ$224:BQ262))</f>
        <v/>
      </c>
      <c r="BR263" s="41" t="str">
        <f>IF(成就内容!BI46="","",INDEX($G$4:$G$178*成就内容!BI$125/SUM(成就内容!$D$125:$BZ$125),成就内容!BI102,1)-SUM(BR$224:BR262))</f>
        <v/>
      </c>
      <c r="BS263" s="41">
        <f>IF(成就内容!BJ46="","",INDEX($G$4:$G$178*成就内容!BJ$125/SUM(成就内容!$D$125:$BZ$125),成就内容!BJ102,1)-SUM(BS$224:BS262))</f>
        <v>9846153.8461538404</v>
      </c>
      <c r="BT263" s="41" t="str">
        <f>IF(成就内容!BK46="","",INDEX($G$4:$G$178*成就内容!BK$125/SUM(成就内容!$D$125:$BZ$125),成就内容!BK102,1)-SUM(BT$224:BT262))</f>
        <v/>
      </c>
      <c r="BU263" s="41">
        <f>IF(成就内容!BL46="","",INDEX($G$4:$G$178*成就内容!BL$125/SUM(成就内容!$D$125:$BZ$125),成就内容!BL102,1)-SUM(BU$224:BU262))</f>
        <v>0</v>
      </c>
      <c r="BV263" s="41">
        <f>IF(成就内容!BM46="","",INDEX($G$4:$G$178*成就内容!BM$125/SUM(成就内容!$D$125:$BZ$125),成就内容!BM102,1)-SUM(BV$224:BV262))</f>
        <v>13128205.128205121</v>
      </c>
      <c r="BW263" s="41" t="str">
        <f>IF(成就内容!BN46="","",INDEX($G$4:$G$178*成就内容!BN$125/SUM(成就内容!$D$125:$BZ$125),成就内容!BN102,1)-SUM(BW$224:BW262))</f>
        <v/>
      </c>
      <c r="BX263" s="41">
        <f>IF(成就内容!BO46="","",INDEX($G$4:$G$178*成就内容!BO$125/SUM(成就内容!$D$125:$BZ$125),成就内容!BO102,1)-SUM(BX$224:BX262))</f>
        <v>0</v>
      </c>
      <c r="BY263" s="41">
        <f>IF(成就内容!BP46="","",INDEX($G$4:$G$178*成就内容!BP$125/SUM(成就内容!$D$125:$BZ$125),成就内容!BP102,1)-SUM(BY$224:BY262))</f>
        <v>0</v>
      </c>
      <c r="BZ263" s="41">
        <f>IF(成就内容!BQ46="","",INDEX($G$4:$G$178*成就内容!BQ$125/SUM(成就内容!$D$125:$BZ$125),成就内容!BQ102,1)-SUM(BZ$224:BZ262))</f>
        <v>0</v>
      </c>
      <c r="CA263" s="41" t="str">
        <f>IF(成就内容!BR46="","",INDEX($G$4:$G$178*成就内容!BR$125/SUM(成就内容!$D$125:$BZ$125),成就内容!BR102,1)-SUM(CA$224:CA262))</f>
        <v/>
      </c>
      <c r="CB263" s="41" t="str">
        <f>IF(成就内容!BS46="","",INDEX($G$4:$G$178*成就内容!BS$125/SUM(成就内容!$D$125:$BZ$125),成就内容!BS102,1)-SUM(CB$224:CB262))</f>
        <v/>
      </c>
      <c r="CC263" s="41">
        <f>IF(成就内容!BT46="","",INDEX($G$4:$G$178*成就内容!BT$125/SUM(成就内容!$D$125:$BZ$125),成就内容!BT102,1)-SUM(CC$224:CC262))</f>
        <v>0</v>
      </c>
      <c r="CD263" s="41">
        <f>IF(成就内容!BU46="","",INDEX($G$4:$G$178*成就内容!BU$125/SUM(成就内容!$D$125:$BZ$125),成就内容!BU102,1)-SUM(CD$224:CD262))</f>
        <v>0</v>
      </c>
      <c r="CE263" s="41" t="str">
        <f>IF(成就内容!BV46="","",INDEX($G$4:$G$178*成就内容!BV$125/SUM(成就内容!$D$125:$BZ$125),成就内容!BV102,1)-SUM(CE$224:CE262))</f>
        <v/>
      </c>
      <c r="CF263" s="41" t="str">
        <f>IF(成就内容!BW46="","",INDEX($G$4:$G$178*成就内容!BW$125/SUM(成就内容!$D$125:$BZ$125),成就内容!BW102,1)-SUM(CF$224:CF262))</f>
        <v/>
      </c>
      <c r="CG263" s="41" t="str">
        <f>IF(成就内容!BX46="","",INDEX($G$4:$G$178*成就内容!BX$125/SUM(成就内容!$D$125:$BZ$125),成就内容!BX102,1)-SUM(CG$224:CG262))</f>
        <v/>
      </c>
      <c r="CH263" s="41">
        <f>IF(成就内容!BY46="","",INDEX($G$4:$G$178*成就内容!BY$125/SUM(成就内容!$D$125:$BZ$125),成就内容!BY102,1)-SUM(CH$224:CH262))</f>
        <v>0</v>
      </c>
      <c r="CI263" s="41" t="str">
        <f>IF(成就内容!BZ46="","",INDEX($G$4:$G$178*成就内容!BZ$125/SUM(成就内容!$D$125:$BZ$125),成就内容!BZ102,1)-SUM(CI$224:CI262))</f>
        <v/>
      </c>
      <c r="CK263" s="19"/>
      <c r="CM263" s="43">
        <v>40</v>
      </c>
      <c r="CN263" s="41">
        <f>IF(M263="","",IF(成就内容!D$125&lt;&gt;"",MAX(ROUNDUP(SMALL(M$224:M$273,$L263)/10000,0)*10000,0),0))</f>
        <v>0</v>
      </c>
      <c r="CO263" s="41" t="str">
        <f>IF(N263="","",IF(成就内容!E$125&lt;&gt;"",MAX(ROUNDUP(SMALL(N$224:N$273,$L263)/10000,0)*10000,0),0))</f>
        <v/>
      </c>
      <c r="CP263" s="41" t="str">
        <f>IF(O263="","",IF(成就内容!F$125&lt;&gt;"",MAX(ROUNDUP(SMALL(O$224:O$273,$L263)/10000,0)*10000,0),0))</f>
        <v/>
      </c>
      <c r="CQ263" s="41" t="str">
        <f>IF(P263="","",IF(成就内容!G$125&lt;&gt;"",MAX(ROUNDUP(SMALL(P$224:P$273,$L263)/10000,0)*10000,0),0))</f>
        <v/>
      </c>
      <c r="CR263" s="41">
        <f>IF(Q263="","",IF(成就内容!H$125&lt;&gt;"",MAX(ROUNDUP(SMALL(Q$224:Q$273,$L263)/10000,0)*10000,0),0))</f>
        <v>0</v>
      </c>
      <c r="CS263" s="41">
        <f>IF(R263="","",IF(成就内容!I$125&lt;&gt;"",MAX(ROUNDUP(SMALL(R$224:R$273,$L263)/10000,0)*10000,0),0))</f>
        <v>0</v>
      </c>
      <c r="CT263" s="41">
        <f>IF(S263="","",IF(成就内容!J$125&lt;&gt;"",MAX(ROUNDUP(SMALL(S$224:S$273,$L263)/10000,0)*10000,0),0))</f>
        <v>0</v>
      </c>
      <c r="CU263" s="41">
        <f>IF(T263="","",IF(成就内容!K$125&lt;&gt;"",MAX(ROUNDUP(SMALL(T$224:T$273,$L263)/10000,0)*10000,0),0))</f>
        <v>0</v>
      </c>
      <c r="CV263" s="41">
        <f>IF(U263="","",IF(成就内容!L$125&lt;&gt;"",MAX(ROUNDUP(SMALL(U$224:U$273,$L263)/10000,0)*10000,0),0))</f>
        <v>0</v>
      </c>
      <c r="CW263" s="41">
        <f>IF(V263="","",IF(成就内容!M$125&lt;&gt;"",MAX(ROUNDUP(SMALL(V$224:V$273,$L263)/10000,0)*10000,0),0))</f>
        <v>0</v>
      </c>
      <c r="CX263" s="41" t="str">
        <f>IF(W263="","",IF(成就内容!N$125&lt;&gt;"",MAX(ROUNDUP(SMALL(W$224:W$273,$L263)/10000,0)*10000,0),0))</f>
        <v/>
      </c>
      <c r="CY263" s="41" t="str">
        <f>IF(X263="","",IF(成就内容!O$125&lt;&gt;"",MAX(ROUNDUP(SMALL(X$224:X$273,$L263)/10000,0)*10000,0),0))</f>
        <v/>
      </c>
      <c r="CZ263" s="41" t="str">
        <f>IF(Y263="","",IF(成就内容!P$125&lt;&gt;"",MAX(ROUNDUP(SMALL(Y$224:Y$273,$L263)/10000,0)*10000,0),0))</f>
        <v/>
      </c>
      <c r="DA263" s="41">
        <f>IF(Z263="","",IF(成就内容!Q$125&lt;&gt;"",MAX(ROUNDUP(SMALL(Z$224:Z$273,$L263)/10000,0)*10000,0),0))</f>
        <v>0</v>
      </c>
      <c r="DB263" s="41">
        <f>IF(AA263="","",IF(成就内容!R$125&lt;&gt;"",MAX(ROUNDUP(SMALL(AA$224:AA$273,$L263)/10000,0)*10000,0),0))</f>
        <v>0</v>
      </c>
      <c r="DC263" s="41">
        <f>IF(AB263="","",IF(成就内容!S$125&lt;&gt;"",MAX(ROUNDUP(SMALL(AB$224:AB$273,$L263)/10000,0)*10000,0),0))</f>
        <v>0</v>
      </c>
      <c r="DD263" s="41">
        <f>IF(AC263="","",IF(成就内容!T$125&lt;&gt;"",MAX(ROUNDUP(SMALL(AC$224:AC$273,$L263)/10000,0)*10000,0),0))</f>
        <v>0</v>
      </c>
      <c r="DE263" s="41">
        <f>IF(AD263="","",IF(成就内容!U$125&lt;&gt;"",MAX(ROUNDUP(SMALL(AD$224:AD$273,$L263)/10000,0)*10000,0),0))</f>
        <v>0</v>
      </c>
      <c r="DF263" s="41">
        <f>IF(AE263="","",IF(成就内容!V$125&lt;&gt;"",MAX(ROUNDUP(SMALL(AE$224:AE$273,$L263)/10000,0)*10000,0),0))</f>
        <v>0</v>
      </c>
      <c r="DG263" s="41" t="str">
        <f>IF(AF263="","",IF(成就内容!W$125&lt;&gt;"",MAX(ROUNDUP(SMALL(AF$224:AF$273,$L263)/10000,0)*10000,0),0))</f>
        <v/>
      </c>
      <c r="DH263" s="41" t="str">
        <f>IF(AG263="","",IF(成就内容!X$125&lt;&gt;"",MAX(ROUNDUP(SMALL(AG$224:AG$273,$L263)/10000,0)*10000,0),0))</f>
        <v/>
      </c>
      <c r="DI263" s="41" t="str">
        <f>IF(AH263="","",IF(成就内容!Y$125&lt;&gt;"",MAX(ROUNDUP(SMALL(AH$224:AH$273,$L263)/10000,0)*10000,0),0))</f>
        <v/>
      </c>
      <c r="DJ263" s="41" t="str">
        <f>IF(AI263="","",IF(成就内容!Z$125&lt;&gt;"",MAX(ROUNDUP(SMALL(AI$224:AI$273,$L263)/10000,0)*10000,0),0))</f>
        <v/>
      </c>
      <c r="DK263" s="41" t="str">
        <f>IF(AJ263="","",IF(成就内容!AA$125&lt;&gt;"",MAX(ROUNDUP(SMALL(AJ$224:AJ$273,$L263)/10000,0)*10000,0),0))</f>
        <v/>
      </c>
      <c r="DL263" s="41" t="str">
        <f>IF(AK263="","",IF(成就内容!AB$125&lt;&gt;"",MAX(ROUNDUP(SMALL(AK$224:AK$273,$L263)/10000,0)*10000,0),0))</f>
        <v/>
      </c>
      <c r="DM263" s="41">
        <f>IF(AL263="","",IF(成就内容!AC$125&lt;&gt;"",MAX(ROUNDUP(SMALL(AL$224:AL$273,$L263)/10000,0)*10000,0),0))</f>
        <v>0</v>
      </c>
      <c r="DN263" s="41">
        <f>IF(AM263="","",IF(成就内容!AD$125&lt;&gt;"",MAX(ROUNDUP(SMALL(AM$224:AM$273,$L263)/10000,0)*10000,0),0))</f>
        <v>0</v>
      </c>
      <c r="DO263" s="41">
        <f>IF(AN263="","",IF(成就内容!AE$125&lt;&gt;"",MAX(ROUNDUP(SMALL(AN$224:AN$273,$L263)/10000,0)*10000,0),0))</f>
        <v>0</v>
      </c>
      <c r="DP263" s="41">
        <f>IF(AO263="","",IF(成就内容!AF$125&lt;&gt;"",MAX(ROUNDUP(SMALL(AO$224:AO$273,$L263)/10000,0)*10000,0),0))</f>
        <v>0</v>
      </c>
      <c r="DQ263" s="41" t="str">
        <f>IF(AP263="","",IF(成就内容!AG$125&lt;&gt;"",MAX(ROUNDUP(SMALL(AP$224:AP$273,$L263)/10000,0)*10000,0),0))</f>
        <v/>
      </c>
      <c r="DR263" s="41" t="str">
        <f>IF(AQ263="","",IF(成就内容!AH$125&lt;&gt;"",MAX(ROUNDUP(SMALL(AQ$224:AQ$273,$L263)/10000,0)*10000,0),0))</f>
        <v/>
      </c>
      <c r="DS263" s="41" t="str">
        <f>IF(AR263="","",IF(成就内容!AI$125&lt;&gt;"",MAX(ROUNDUP(SMALL(AR$224:AR$273,$L263)/10000,0)*10000,0),0))</f>
        <v/>
      </c>
      <c r="DT263" s="41" t="str">
        <f>IF(AS263="","",IF(成就内容!AJ$125&lt;&gt;"",MAX(ROUNDUP(SMALL(AS$224:AS$273,$L263)/10000,0)*10000,0),0))</f>
        <v/>
      </c>
      <c r="DU263" s="41" t="str">
        <f>IF(AT263="","",IF(成就内容!AK$125&lt;&gt;"",MAX(ROUNDUP(SMALL(AT$224:AT$273,$L263)/10000,0)*10000,0),0))</f>
        <v/>
      </c>
      <c r="DV263" s="41" t="str">
        <f>IF(AU263="","",IF(成就内容!AL$125&lt;&gt;"",MAX(ROUNDUP(SMALL(AU$224:AU$273,$L263)/10000,0)*10000,0),0))</f>
        <v/>
      </c>
      <c r="DW263" s="41" t="str">
        <f>IF(AV263="","",IF(成就内容!AM$125&lt;&gt;"",MAX(ROUNDUP(SMALL(AV$224:AV$273,$L263)/10000,0)*10000,0),0))</f>
        <v/>
      </c>
      <c r="DX263" s="41" t="str">
        <f>IF(AW263="","",IF(成就内容!AN$125&lt;&gt;"",MAX(ROUNDUP(SMALL(AW$224:AW$273,$L263)/10000,0)*10000,0),0))</f>
        <v/>
      </c>
      <c r="DY263" s="41">
        <f>IF(AX263="","",IF(成就内容!AO$125&lt;&gt;"",MAX(ROUNDUP(SMALL(AX$224:AX$273,$L263)/10000,0)*10000,0),0))</f>
        <v>0</v>
      </c>
      <c r="DZ263" s="41">
        <f>IF(AY263="","",IF(成就内容!AP$125&lt;&gt;"",MAX(ROUNDUP(SMALL(AY$224:AY$273,$L263)/10000,0)*10000,0),0))</f>
        <v>0</v>
      </c>
      <c r="EA263" s="41">
        <f>IF(AZ263="","",IF(成就内容!AQ$125&lt;&gt;"",MAX(ROUNDUP(SMALL(AZ$224:AZ$273,$L263)/10000,0)*10000,0),0))</f>
        <v>0</v>
      </c>
      <c r="EB263" s="41" t="str">
        <f>IF(BA263="","",IF(成就内容!AR$125&lt;&gt;"",MAX(ROUNDUP(SMALL(BA$224:BA$273,$L263)/10000,0)*10000,0),0))</f>
        <v/>
      </c>
      <c r="EC263" s="41" t="str">
        <f>IF(BB263="","",IF(成就内容!AS$125&lt;&gt;"",MAX(ROUNDUP(SMALL(BB$224:BB$273,$L263)/10000,0)*10000,0),0))</f>
        <v/>
      </c>
      <c r="ED263" s="41" t="str">
        <f>IF(BC263="","",IF(成就内容!AT$125&lt;&gt;"",MAX(ROUNDUP(SMALL(BC$224:BC$273,$L263)/10000,0)*10000,0),0))</f>
        <v/>
      </c>
      <c r="EE263" s="41" t="str">
        <f>IF(BD263="","",IF(成就内容!AU$125&lt;&gt;"",MAX(ROUNDUP(SMALL(BD$224:BD$273,$L263)/10000,0)*10000,0),0))</f>
        <v/>
      </c>
      <c r="EF263" s="41" t="str">
        <f>IF(BE263="","",IF(成就内容!AV$125&lt;&gt;"",MAX(ROUNDUP(SMALL(BE$224:BE$273,$L263)/10000,0)*10000,0),0))</f>
        <v/>
      </c>
      <c r="EG263" s="41">
        <f>IF(BF263="","",IF(成就内容!AW$125&lt;&gt;"",MAX(ROUNDUP(SMALL(BF$224:BF$273,$L263)/10000,0)*10000,0),0))</f>
        <v>0</v>
      </c>
      <c r="EH263" s="41" t="str">
        <f>IF(BG263="","",IF(成就内容!AX$125&lt;&gt;"",MAX(ROUNDUP(SMALL(BG$224:BG$273,$L263)/10000,0)*10000,0),0))</f>
        <v/>
      </c>
      <c r="EI263" s="41" t="str">
        <f>IF(BH263="","",IF(成就内容!AY$125&lt;&gt;"",MAX(ROUNDUP(SMALL(BH$224:BH$273,$L263)/10000,0)*10000,0),0))</f>
        <v/>
      </c>
      <c r="EJ263" s="41" t="str">
        <f>IF(BI263="","",IF(成就内容!AZ$125&lt;&gt;"",MAX(ROUNDUP(SMALL(BI$224:BI$273,$L263)/10000,0)*10000,0),0))</f>
        <v/>
      </c>
      <c r="EK263" s="41" t="str">
        <f>IF(BJ263="","",IF(成就内容!BA$125&lt;&gt;"",MAX(ROUNDUP(SMALL(BJ$224:BJ$273,$L263)/10000,0)*10000,0),0))</f>
        <v/>
      </c>
      <c r="EL263" s="41" t="str">
        <f>IF(BK263="","",IF(成就内容!BB$125&lt;&gt;"",MAX(ROUNDUP(SMALL(BK$224:BK$273,$L263)/10000,0)*10000,0),0))</f>
        <v/>
      </c>
      <c r="EM263" s="41">
        <f>IF(BL263="","",IF(成就内容!BC$125&lt;&gt;"",MAX(ROUNDUP(SMALL(BL$224:BL$273,$L263)/10000,0)*10000,0),0))</f>
        <v>0</v>
      </c>
      <c r="EN263" s="41">
        <f>IF(BM263="","",IF(成就内容!BD$125&lt;&gt;"",MAX(ROUNDUP(SMALL(BM$224:BM$273,$L263)/10000,0)*10000,0),0))</f>
        <v>0</v>
      </c>
      <c r="EO263" s="41">
        <f>IF(BN263="","",IF(成就内容!BE$125&lt;&gt;"",MAX(ROUNDUP(SMALL(BN$224:BN$273,$L263)/10000,0)*10000,0),0))</f>
        <v>0</v>
      </c>
      <c r="EP263" s="41">
        <f>IF(BO263="","",IF(成就内容!BF$125&lt;&gt;"",MAX(ROUNDUP(SMALL(BO$224:BO$273,$L263)/10000,0)*10000,0),0))</f>
        <v>0</v>
      </c>
      <c r="EQ263" s="41" t="str">
        <f>IF(BP263="","",IF(成就内容!BG$125&lt;&gt;"",MAX(ROUNDUP(SMALL(BP$224:BP$273,$L263)/10000,0)*10000,0),0))</f>
        <v/>
      </c>
      <c r="ER263" s="41" t="str">
        <f>IF(BQ263="","",IF(成就内容!BH$125&lt;&gt;"",MAX(ROUNDUP(SMALL(BQ$224:BQ$273,$L263)/10000,0)*10000,0),0))</f>
        <v/>
      </c>
      <c r="ES263" s="41" t="str">
        <f>IF(BR263="","",IF(成就内容!BI$125&lt;&gt;"",MAX(ROUNDUP(SMALL(BR$224:BR$273,$L263)/10000,0)*10000,0),0))</f>
        <v/>
      </c>
      <c r="ET263" s="41">
        <f>IF(BS263="","",IF(成就内容!BJ$125&lt;&gt;"",MAX(ROUNDUP(SMALL(BS$224:BS$273,$L263)/10000,0)*10000,0),0))</f>
        <v>9850000</v>
      </c>
      <c r="EU263" s="41" t="str">
        <f>IF(BT263="","",IF(成就内容!BK$125&lt;&gt;"",MAX(ROUNDUP(SMALL(BT$224:BT$273,$L263)/10000,0)*10000,0),0))</f>
        <v/>
      </c>
      <c r="EV263" s="41">
        <f>IF(BU263="","",IF(成就内容!BL$125&lt;&gt;"",MAX(ROUNDUP(SMALL(BU$224:BU$273,$L263)/10000,0)*10000,0),0))</f>
        <v>0</v>
      </c>
      <c r="EW263" s="41">
        <f>IF(BV263="","",IF(成就内容!BM$125&lt;&gt;"",MAX(ROUNDUP(SMALL(BV$224:BV$273,$L263)/10000,0)*10000,0),0))</f>
        <v>13130000</v>
      </c>
      <c r="EX263" s="41" t="str">
        <f>IF(BW263="","",IF(成就内容!BN$125&lt;&gt;"",MAX(ROUNDUP(SMALL(BW$224:BW$273,$L263)/10000,0)*10000,0),0))</f>
        <v/>
      </c>
      <c r="EY263" s="41">
        <f>IF(BX263="","",IF(成就内容!BO$125&lt;&gt;"",MAX(ROUNDUP(SMALL(BX$224:BX$273,$L263)/10000,0)*10000,0),0))</f>
        <v>0</v>
      </c>
      <c r="EZ263" s="41">
        <f>IF(BY263="","",IF(成就内容!BP$125&lt;&gt;"",MAX(ROUNDUP(SMALL(BY$224:BY$273,$L263)/10000,0)*10000,0),0))</f>
        <v>0</v>
      </c>
      <c r="FA263" s="41">
        <f>IF(BZ263="","",IF(成就内容!BQ$125&lt;&gt;"",MAX(ROUNDUP(SMALL(BZ$224:BZ$273,$L263)/10000,0)*10000,0),0))</f>
        <v>0</v>
      </c>
      <c r="FB263" s="41" t="str">
        <f>IF(CA263="","",IF(成就内容!BR$125&lt;&gt;"",MAX(ROUNDUP(SMALL(CA$224:CA$273,$L263)/10000,0)*10000,0),0))</f>
        <v/>
      </c>
      <c r="FC263" s="41" t="str">
        <f>IF(CB263="","",IF(成就内容!BS$125&lt;&gt;"",MAX(ROUNDUP(SMALL(CB$224:CB$273,$L263)/10000,0)*10000,0),0))</f>
        <v/>
      </c>
      <c r="FD263" s="41">
        <f>IF(CC263="","",IF(成就内容!BT$125&lt;&gt;"",MAX(ROUNDUP(SMALL(CC$224:CC$273,$L263)/10000,0)*10000,0),0))</f>
        <v>0</v>
      </c>
      <c r="FE263" s="41">
        <f>IF(CD263="","",IF(成就内容!BU$125&lt;&gt;"",MAX(ROUNDUP(SMALL(CD$224:CD$273,$L263)/10000,0)*10000,0),0))</f>
        <v>0</v>
      </c>
      <c r="FF263" s="41" t="str">
        <f>IF(CE263="","",IF(成就内容!BV$125&lt;&gt;"",MAX(ROUNDUP(SMALL(CE$224:CE$273,$L263)/10000,0)*10000,0),0))</f>
        <v/>
      </c>
      <c r="FG263" s="41" t="str">
        <f>IF(CF263="","",IF(成就内容!BW$125&lt;&gt;"",MAX(ROUNDUP(SMALL(CF$224:CF$273,$L263)/10000,0)*10000,0),0))</f>
        <v/>
      </c>
      <c r="FH263" s="41" t="str">
        <f>IF(CG263="","",IF(成就内容!BX$125&lt;&gt;"",MAX(ROUNDUP(SMALL(CG$224:CG$273,$L263)/10000,0)*10000,0),0))</f>
        <v/>
      </c>
      <c r="FI263" s="41">
        <f>IF(CH263="","",IF(成就内容!BY$125&lt;&gt;"",MAX(ROUNDUP(SMALL(CH$224:CH$273,$L263)/10000,0)*10000,0),0))</f>
        <v>0</v>
      </c>
      <c r="FJ263" s="41" t="str">
        <f>IF(CI263="","",IF(成就内容!BZ$125&lt;&gt;"",MAX(ROUNDUP(SMALL(CI$224:CI$273,$L263)/10000,0)*10000,0),0))</f>
        <v/>
      </c>
    </row>
    <row r="264" spans="10:166" s="96" customFormat="1" x14ac:dyDescent="0.15">
      <c r="J264" s="19"/>
      <c r="L264" s="43">
        <v>41</v>
      </c>
      <c r="M264" s="41" t="str">
        <f>IF(成就内容!D47="","",INDEX($G$4:$G$178*成就内容!D$125/SUM(成就内容!$D$125:$BZ$125),成就内容!D103,1)-SUM(M$224:M263))</f>
        <v/>
      </c>
      <c r="N264" s="41" t="str">
        <f>IF(成就内容!E47="","",INDEX($G$4:$G$178*成就内容!E$125/SUM(成就内容!$D$125:$BZ$125),成就内容!E103,1)-SUM(N$224:N263))</f>
        <v/>
      </c>
      <c r="O264" s="41" t="str">
        <f>IF(成就内容!F47="","",INDEX($G$4:$G$178*成就内容!F$125/SUM(成就内容!$D$125:$BZ$125),成就内容!F103,1)-SUM(O$224:O263))</f>
        <v/>
      </c>
      <c r="P264" s="41" t="str">
        <f>IF(成就内容!G47="","",INDEX($G$4:$G$178*成就内容!G$125/SUM(成就内容!$D$125:$BZ$125),成就内容!G103,1)-SUM(P$224:P263))</f>
        <v/>
      </c>
      <c r="Q264" s="41" t="str">
        <f>IF(成就内容!H47="","",INDEX($G$4:$G$178*成就内容!H$125/SUM(成就内容!$D$125:$BZ$125),成就内容!H103,1)-SUM(Q$224:Q263))</f>
        <v/>
      </c>
      <c r="R264" s="41" t="str">
        <f>IF(成就内容!I47="","",INDEX($G$4:$G$178*成就内容!I$125/SUM(成就内容!$D$125:$BZ$125),成就内容!I103,1)-SUM(R$224:R263))</f>
        <v/>
      </c>
      <c r="S264" s="41" t="str">
        <f>IF(成就内容!J47="","",INDEX($G$4:$G$178*成就内容!J$125/SUM(成就内容!$D$125:$BZ$125),成就内容!J103,1)-SUM(S$224:S263))</f>
        <v/>
      </c>
      <c r="T264" s="41" t="str">
        <f>IF(成就内容!K47="","",INDEX($G$4:$G$178*成就内容!K$125/SUM(成就内容!$D$125:$BZ$125),成就内容!K103,1)-SUM(T$224:T263))</f>
        <v/>
      </c>
      <c r="U264" s="41" t="str">
        <f>IF(成就内容!L47="","",INDEX($G$4:$G$178*成就内容!L$125/SUM(成就内容!$D$125:$BZ$125),成就内容!L103,1)-SUM(U$224:U263))</f>
        <v/>
      </c>
      <c r="V264" s="41" t="str">
        <f>IF(成就内容!M47="","",INDEX($G$4:$G$178*成就内容!M$125/SUM(成就内容!$D$125:$BZ$125),成就内容!M103,1)-SUM(V$224:V263))</f>
        <v/>
      </c>
      <c r="W264" s="41" t="str">
        <f>IF(成就内容!N47="","",INDEX($G$4:$G$178*成就内容!N$125/SUM(成就内容!$D$125:$BZ$125),成就内容!N103,1)-SUM(W$224:W263))</f>
        <v/>
      </c>
      <c r="X264" s="41" t="str">
        <f>IF(成就内容!O47="","",INDEX($G$4:$G$178*成就内容!O$125/SUM(成就内容!$D$125:$BZ$125),成就内容!O103,1)-SUM(X$224:X263))</f>
        <v/>
      </c>
      <c r="Y264" s="41" t="str">
        <f>IF(成就内容!P47="","",INDEX($G$4:$G$178*成就内容!P$125/SUM(成就内容!$D$125:$BZ$125),成就内容!P103,1)-SUM(Y$224:Y263))</f>
        <v/>
      </c>
      <c r="Z264" s="41" t="str">
        <f>IF(成就内容!Q47="","",INDEX($G$4:$G$178*成就内容!Q$125/SUM(成就内容!$D$125:$BZ$125),成就内容!Q103,1)-SUM(Z$224:Z263))</f>
        <v/>
      </c>
      <c r="AA264" s="41" t="str">
        <f>IF(成就内容!R47="","",INDEX($G$4:$G$178*成就内容!R$125/SUM(成就内容!$D$125:$BZ$125),成就内容!R103,1)-SUM(AA$224:AA263))</f>
        <v/>
      </c>
      <c r="AB264" s="41" t="str">
        <f>IF(成就内容!S47="","",INDEX($G$4:$G$178*成就内容!S$125/SUM(成就内容!$D$125:$BZ$125),成就内容!S103,1)-SUM(AB$224:AB263))</f>
        <v/>
      </c>
      <c r="AC264" s="41" t="str">
        <f>IF(成就内容!T47="","",INDEX($G$4:$G$178*成就内容!T$125/SUM(成就内容!$D$125:$BZ$125),成就内容!T103,1)-SUM(AC$224:AC263))</f>
        <v/>
      </c>
      <c r="AD264" s="41" t="str">
        <f>IF(成就内容!U47="","",INDEX($G$4:$G$178*成就内容!U$125/SUM(成就内容!$D$125:$BZ$125),成就内容!U103,1)-SUM(AD$224:AD263))</f>
        <v/>
      </c>
      <c r="AE264" s="41" t="str">
        <f>IF(成就内容!V47="","",INDEX($G$4:$G$178*成就内容!V$125/SUM(成就内容!$D$125:$BZ$125),成就内容!V103,1)-SUM(AE$224:AE263))</f>
        <v/>
      </c>
      <c r="AF264" s="41" t="str">
        <f>IF(成就内容!W47="","",INDEX($G$4:$G$178*成就内容!W$125/SUM(成就内容!$D$125:$BZ$125),成就内容!W103,1)-SUM(AF$224:AF263))</f>
        <v/>
      </c>
      <c r="AG264" s="41" t="str">
        <f>IF(成就内容!X47="","",INDEX($G$4:$G$178*成就内容!X$125/SUM(成就内容!$D$125:$BZ$125),成就内容!X103,1)-SUM(AG$224:AG263))</f>
        <v/>
      </c>
      <c r="AH264" s="41" t="str">
        <f>IF(成就内容!Y47="","",INDEX($G$4:$G$178*成就内容!Y$125/SUM(成就内容!$D$125:$BZ$125),成就内容!Y103,1)-SUM(AH$224:AH263))</f>
        <v/>
      </c>
      <c r="AI264" s="41" t="str">
        <f>IF(成就内容!Z47="","",INDEX($G$4:$G$178*成就内容!Z$125/SUM(成就内容!$D$125:$BZ$125),成就内容!Z103,1)-SUM(AI$224:AI263))</f>
        <v/>
      </c>
      <c r="AJ264" s="41" t="str">
        <f>IF(成就内容!AA47="","",INDEX($G$4:$G$178*成就内容!AA$125/SUM(成就内容!$D$125:$BZ$125),成就内容!AA103,1)-SUM(AJ$224:AJ263))</f>
        <v/>
      </c>
      <c r="AK264" s="41" t="str">
        <f>IF(成就内容!AB47="","",INDEX($G$4:$G$178*成就内容!AB$125/SUM(成就内容!$D$125:$BZ$125),成就内容!AB103,1)-SUM(AK$224:AK263))</f>
        <v/>
      </c>
      <c r="AL264" s="41" t="str">
        <f>IF(成就内容!AC47="","",INDEX($G$4:$G$178*成就内容!AC$125/SUM(成就内容!$D$125:$BZ$125),成就内容!AC103,1)-SUM(AL$224:AL263))</f>
        <v/>
      </c>
      <c r="AM264" s="41" t="str">
        <f>IF(成就内容!AD47="","",INDEX($G$4:$G$178*成就内容!AD$125/SUM(成就内容!$D$125:$BZ$125),成就内容!AD103,1)-SUM(AM$224:AM263))</f>
        <v/>
      </c>
      <c r="AN264" s="41" t="str">
        <f>IF(成就内容!AE47="","",INDEX($G$4:$G$178*成就内容!AE$125/SUM(成就内容!$D$125:$BZ$125),成就内容!AE103,1)-SUM(AN$224:AN263))</f>
        <v/>
      </c>
      <c r="AO264" s="41" t="str">
        <f>IF(成就内容!AF47="","",INDEX($G$4:$G$178*成就内容!AF$125/SUM(成就内容!$D$125:$BZ$125),成就内容!AF103,1)-SUM(AO$224:AO263))</f>
        <v/>
      </c>
      <c r="AP264" s="41" t="str">
        <f>IF(成就内容!AG47="","",INDEX($G$4:$G$178*成就内容!AG$125/SUM(成就内容!$D$125:$BZ$125),成就内容!AG103,1)-SUM(AP$224:AP263))</f>
        <v/>
      </c>
      <c r="AQ264" s="41" t="str">
        <f>IF(成就内容!AH47="","",INDEX($G$4:$G$178*成就内容!AH$125/SUM(成就内容!$D$125:$BZ$125),成就内容!AH103,1)-SUM(AQ$224:AQ263))</f>
        <v/>
      </c>
      <c r="AR264" s="41" t="str">
        <f>IF(成就内容!AI47="","",INDEX($G$4:$G$178*成就内容!AI$125/SUM(成就内容!$D$125:$BZ$125),成就内容!AI103,1)-SUM(AR$224:AR263))</f>
        <v/>
      </c>
      <c r="AS264" s="41" t="str">
        <f>IF(成就内容!AJ47="","",INDEX($G$4:$G$178*成就内容!AJ$125/SUM(成就内容!$D$125:$BZ$125),成就内容!AJ103,1)-SUM(AS$224:AS263))</f>
        <v/>
      </c>
      <c r="AT264" s="41" t="str">
        <f>IF(成就内容!AK47="","",INDEX($G$4:$G$178*成就内容!AK$125/SUM(成就内容!$D$125:$BZ$125),成就内容!AK103,1)-SUM(AT$224:AT263))</f>
        <v/>
      </c>
      <c r="AU264" s="41" t="str">
        <f>IF(成就内容!AL47="","",INDEX($G$4:$G$178*成就内容!AL$125/SUM(成就内容!$D$125:$BZ$125),成就内容!AL103,1)-SUM(AU$224:AU263))</f>
        <v/>
      </c>
      <c r="AV264" s="41" t="str">
        <f>IF(成就内容!AM47="","",INDEX($G$4:$G$178*成就内容!AM$125/SUM(成就内容!$D$125:$BZ$125),成就内容!AM103,1)-SUM(AV$224:AV263))</f>
        <v/>
      </c>
      <c r="AW264" s="41" t="str">
        <f>IF(成就内容!AN47="","",INDEX($G$4:$G$178*成就内容!AN$125/SUM(成就内容!$D$125:$BZ$125),成就内容!AN103,1)-SUM(AW$224:AW263))</f>
        <v/>
      </c>
      <c r="AX264" s="41" t="str">
        <f>IF(成就内容!AO47="","",INDEX($G$4:$G$178*成就内容!AO$125/SUM(成就内容!$D$125:$BZ$125),成就内容!AO103,1)-SUM(AX$224:AX263))</f>
        <v/>
      </c>
      <c r="AY264" s="41" t="str">
        <f>IF(成就内容!AP47="","",INDEX($G$4:$G$178*成就内容!AP$125/SUM(成就内容!$D$125:$BZ$125),成就内容!AP103,1)-SUM(AY$224:AY263))</f>
        <v/>
      </c>
      <c r="AZ264" s="41" t="str">
        <f>IF(成就内容!AQ47="","",INDEX($G$4:$G$178*成就内容!AQ$125/SUM(成就内容!$D$125:$BZ$125),成就内容!AQ103,1)-SUM(AZ$224:AZ263))</f>
        <v/>
      </c>
      <c r="BA264" s="41" t="str">
        <f>IF(成就内容!AR47="","",INDEX($G$4:$G$178*成就内容!AR$125/SUM(成就内容!$D$125:$BZ$125),成就内容!AR103,1)-SUM(BA$224:BA263))</f>
        <v/>
      </c>
      <c r="BB264" s="41" t="str">
        <f>IF(成就内容!AS47="","",INDEX($G$4:$G$178*成就内容!AS$125/SUM(成就内容!$D$125:$BZ$125),成就内容!AS103,1)-SUM(BB$224:BB263))</f>
        <v/>
      </c>
      <c r="BC264" s="41" t="str">
        <f>IF(成就内容!AT47="","",INDEX($G$4:$G$178*成就内容!AT$125/SUM(成就内容!$D$125:$BZ$125),成就内容!AT103,1)-SUM(BC$224:BC263))</f>
        <v/>
      </c>
      <c r="BD264" s="41" t="str">
        <f>IF(成就内容!AU47="","",INDEX($G$4:$G$178*成就内容!AU$125/SUM(成就内容!$D$125:$BZ$125),成就内容!AU103,1)-SUM(BD$224:BD263))</f>
        <v/>
      </c>
      <c r="BE264" s="41" t="str">
        <f>IF(成就内容!AV47="","",INDEX($G$4:$G$178*成就内容!AV$125/SUM(成就内容!$D$125:$BZ$125),成就内容!AV103,1)-SUM(BE$224:BE263))</f>
        <v/>
      </c>
      <c r="BF264" s="41" t="str">
        <f>IF(成就内容!AW47="","",INDEX($G$4:$G$178*成就内容!AW$125/SUM(成就内容!$D$125:$BZ$125),成就内容!AW103,1)-SUM(BF$224:BF263))</f>
        <v/>
      </c>
      <c r="BG264" s="41" t="str">
        <f>IF(成就内容!AX47="","",INDEX($G$4:$G$178*成就内容!AX$125/SUM(成就内容!$D$125:$BZ$125),成就内容!AX103,1)-SUM(BG$224:BG263))</f>
        <v/>
      </c>
      <c r="BH264" s="41" t="str">
        <f>IF(成就内容!AY47="","",INDEX($G$4:$G$178*成就内容!AY$125/SUM(成就内容!$D$125:$BZ$125),成就内容!AY103,1)-SUM(BH$224:BH263))</f>
        <v/>
      </c>
      <c r="BI264" s="41" t="str">
        <f>IF(成就内容!AZ47="","",INDEX($G$4:$G$178*成就内容!AZ$125/SUM(成就内容!$D$125:$BZ$125),成就内容!AZ103,1)-SUM(BI$224:BI263))</f>
        <v/>
      </c>
      <c r="BJ264" s="41" t="str">
        <f>IF(成就内容!BA47="","",INDEX($G$4:$G$178*成就内容!BA$125/SUM(成就内容!$D$125:$BZ$125),成就内容!BA103,1)-SUM(BJ$224:BJ263))</f>
        <v/>
      </c>
      <c r="BK264" s="41" t="str">
        <f>IF(成就内容!BB47="","",INDEX($G$4:$G$178*成就内容!BB$125/SUM(成就内容!$D$125:$BZ$125),成就内容!BB103,1)-SUM(BK$224:BK263))</f>
        <v/>
      </c>
      <c r="BL264" s="41" t="str">
        <f>IF(成就内容!BC47="","",INDEX($G$4:$G$178*成就内容!BC$125/SUM(成就内容!$D$125:$BZ$125),成就内容!BC103,1)-SUM(BL$224:BL263))</f>
        <v/>
      </c>
      <c r="BM264" s="41" t="str">
        <f>IF(成就内容!BD47="","",INDEX($G$4:$G$178*成就内容!BD$125/SUM(成就内容!$D$125:$BZ$125),成就内容!BD103,1)-SUM(BM$224:BM263))</f>
        <v/>
      </c>
      <c r="BN264" s="41" t="str">
        <f>IF(成就内容!BE47="","",INDEX($G$4:$G$178*成就内容!BE$125/SUM(成就内容!$D$125:$BZ$125),成就内容!BE103,1)-SUM(BN$224:BN263))</f>
        <v/>
      </c>
      <c r="BO264" s="41" t="str">
        <f>IF(成就内容!BF47="","",INDEX($G$4:$G$178*成就内容!BF$125/SUM(成就内容!$D$125:$BZ$125),成就内容!BF103,1)-SUM(BO$224:BO263))</f>
        <v/>
      </c>
      <c r="BP264" s="41" t="str">
        <f>IF(成就内容!BG47="","",INDEX($G$4:$G$178*成就内容!BG$125/SUM(成就内容!$D$125:$BZ$125),成就内容!BG103,1)-SUM(BP$224:BP263))</f>
        <v/>
      </c>
      <c r="BQ264" s="41" t="str">
        <f>IF(成就内容!BH47="","",INDEX($G$4:$G$178*成就内容!BH$125/SUM(成就内容!$D$125:$BZ$125),成就内容!BH103,1)-SUM(BQ$224:BQ263))</f>
        <v/>
      </c>
      <c r="BR264" s="41" t="str">
        <f>IF(成就内容!BI47="","",INDEX($G$4:$G$178*成就内容!BI$125/SUM(成就内容!$D$125:$BZ$125),成就内容!BI103,1)-SUM(BR$224:BR263))</f>
        <v/>
      </c>
      <c r="BS264" s="41">
        <f>IF(成就内容!BJ47="","",INDEX($G$4:$G$178*成就内容!BJ$125/SUM(成就内容!$D$125:$BZ$125),成就内容!BJ103,1)-SUM(BS$224:BS263))</f>
        <v>9846153.8461538404</v>
      </c>
      <c r="BT264" s="41" t="str">
        <f>IF(成就内容!BK47="","",INDEX($G$4:$G$178*成就内容!BK$125/SUM(成就内容!$D$125:$BZ$125),成就内容!BK103,1)-SUM(BT$224:BT263))</f>
        <v/>
      </c>
      <c r="BU264" s="41" t="str">
        <f>IF(成就内容!BL47="","",INDEX($G$4:$G$178*成就内容!BL$125/SUM(成就内容!$D$125:$BZ$125),成就内容!BL103,1)-SUM(BU$224:BU263))</f>
        <v/>
      </c>
      <c r="BV264" s="41">
        <f>IF(成就内容!BM47="","",INDEX($G$4:$G$178*成就内容!BM$125/SUM(成就内容!$D$125:$BZ$125),成就内容!BM103,1)-SUM(BV$224:BV263))</f>
        <v>13128205.128205121</v>
      </c>
      <c r="BW264" s="41" t="str">
        <f>IF(成就内容!BN47="","",INDEX($G$4:$G$178*成就内容!BN$125/SUM(成就内容!$D$125:$BZ$125),成就内容!BN103,1)-SUM(BW$224:BW263))</f>
        <v/>
      </c>
      <c r="BX264" s="41">
        <f>IF(成就内容!BO47="","",INDEX($G$4:$G$178*成就内容!BO$125/SUM(成就内容!$D$125:$BZ$125),成就内容!BO103,1)-SUM(BX$224:BX263))</f>
        <v>0</v>
      </c>
      <c r="BY264" s="41">
        <f>IF(成就内容!BP47="","",INDEX($G$4:$G$178*成就内容!BP$125/SUM(成就内容!$D$125:$BZ$125),成就内容!BP103,1)-SUM(BY$224:BY263))</f>
        <v>0</v>
      </c>
      <c r="BZ264" s="41">
        <f>IF(成就内容!BQ47="","",INDEX($G$4:$G$178*成就内容!BQ$125/SUM(成就内容!$D$125:$BZ$125),成就内容!BQ103,1)-SUM(BZ$224:BZ263))</f>
        <v>0</v>
      </c>
      <c r="CA264" s="41" t="str">
        <f>IF(成就内容!BR47="","",INDEX($G$4:$G$178*成就内容!BR$125/SUM(成就内容!$D$125:$BZ$125),成就内容!BR103,1)-SUM(CA$224:CA263))</f>
        <v/>
      </c>
      <c r="CB264" s="41" t="str">
        <f>IF(成就内容!BS47="","",INDEX($G$4:$G$178*成就内容!BS$125/SUM(成就内容!$D$125:$BZ$125),成就内容!BS103,1)-SUM(CB$224:CB263))</f>
        <v/>
      </c>
      <c r="CC264" s="41">
        <f>IF(成就内容!BT47="","",INDEX($G$4:$G$178*成就内容!BT$125/SUM(成就内容!$D$125:$BZ$125),成就内容!BT103,1)-SUM(CC$224:CC263))</f>
        <v>0</v>
      </c>
      <c r="CD264" s="41">
        <f>IF(成就内容!BU47="","",INDEX($G$4:$G$178*成就内容!BU$125/SUM(成就内容!$D$125:$BZ$125),成就内容!BU103,1)-SUM(CD$224:CD263))</f>
        <v>0</v>
      </c>
      <c r="CE264" s="41" t="str">
        <f>IF(成就内容!BV47="","",INDEX($G$4:$G$178*成就内容!BV$125/SUM(成就内容!$D$125:$BZ$125),成就内容!BV103,1)-SUM(CE$224:CE263))</f>
        <v/>
      </c>
      <c r="CF264" s="41" t="str">
        <f>IF(成就内容!BW47="","",INDEX($G$4:$G$178*成就内容!BW$125/SUM(成就内容!$D$125:$BZ$125),成就内容!BW103,1)-SUM(CF$224:CF263))</f>
        <v/>
      </c>
      <c r="CG264" s="41" t="str">
        <f>IF(成就内容!BX47="","",INDEX($G$4:$G$178*成就内容!BX$125/SUM(成就内容!$D$125:$BZ$125),成就内容!BX103,1)-SUM(CG$224:CG263))</f>
        <v/>
      </c>
      <c r="CH264" s="41" t="str">
        <f>IF(成就内容!BY47="","",INDEX($G$4:$G$178*成就内容!BY$125/SUM(成就内容!$D$125:$BZ$125),成就内容!BY103,1)-SUM(CH$224:CH263))</f>
        <v/>
      </c>
      <c r="CI264" s="41" t="str">
        <f>IF(成就内容!BZ47="","",INDEX($G$4:$G$178*成就内容!BZ$125/SUM(成就内容!$D$125:$BZ$125),成就内容!BZ103,1)-SUM(CI$224:CI263))</f>
        <v/>
      </c>
      <c r="CK264" s="19"/>
      <c r="CM264" s="43">
        <v>41</v>
      </c>
      <c r="CN264" s="41" t="str">
        <f>IF(M264="","",IF(成就内容!D$125&lt;&gt;"",MAX(ROUNDUP(SMALL(M$224:M$273,$L264)/10000,0)*10000,0),0))</f>
        <v/>
      </c>
      <c r="CO264" s="41" t="str">
        <f>IF(N264="","",IF(成就内容!E$125&lt;&gt;"",MAX(ROUNDUP(SMALL(N$224:N$273,$L264)/10000,0)*10000,0),0))</f>
        <v/>
      </c>
      <c r="CP264" s="41" t="str">
        <f>IF(O264="","",IF(成就内容!F$125&lt;&gt;"",MAX(ROUNDUP(SMALL(O$224:O$273,$L264)/10000,0)*10000,0),0))</f>
        <v/>
      </c>
      <c r="CQ264" s="41" t="str">
        <f>IF(P264="","",IF(成就内容!G$125&lt;&gt;"",MAX(ROUNDUP(SMALL(P$224:P$273,$L264)/10000,0)*10000,0),0))</f>
        <v/>
      </c>
      <c r="CR264" s="41" t="str">
        <f>IF(Q264="","",IF(成就内容!H$125&lt;&gt;"",MAX(ROUNDUP(SMALL(Q$224:Q$273,$L264)/10000,0)*10000,0),0))</f>
        <v/>
      </c>
      <c r="CS264" s="41" t="str">
        <f>IF(R264="","",IF(成就内容!I$125&lt;&gt;"",MAX(ROUNDUP(SMALL(R$224:R$273,$L264)/10000,0)*10000,0),0))</f>
        <v/>
      </c>
      <c r="CT264" s="41" t="str">
        <f>IF(S264="","",IF(成就内容!J$125&lt;&gt;"",MAX(ROUNDUP(SMALL(S$224:S$273,$L264)/10000,0)*10000,0),0))</f>
        <v/>
      </c>
      <c r="CU264" s="41" t="str">
        <f>IF(T264="","",IF(成就内容!K$125&lt;&gt;"",MAX(ROUNDUP(SMALL(T$224:T$273,$L264)/10000,0)*10000,0),0))</f>
        <v/>
      </c>
      <c r="CV264" s="41" t="str">
        <f>IF(U264="","",IF(成就内容!L$125&lt;&gt;"",MAX(ROUNDUP(SMALL(U$224:U$273,$L264)/10000,0)*10000,0),0))</f>
        <v/>
      </c>
      <c r="CW264" s="41" t="str">
        <f>IF(V264="","",IF(成就内容!M$125&lt;&gt;"",MAX(ROUNDUP(SMALL(V$224:V$273,$L264)/10000,0)*10000,0),0))</f>
        <v/>
      </c>
      <c r="CX264" s="41" t="str">
        <f>IF(W264="","",IF(成就内容!N$125&lt;&gt;"",MAX(ROUNDUP(SMALL(W$224:W$273,$L264)/10000,0)*10000,0),0))</f>
        <v/>
      </c>
      <c r="CY264" s="41" t="str">
        <f>IF(X264="","",IF(成就内容!O$125&lt;&gt;"",MAX(ROUNDUP(SMALL(X$224:X$273,$L264)/10000,0)*10000,0),0))</f>
        <v/>
      </c>
      <c r="CZ264" s="41" t="str">
        <f>IF(Y264="","",IF(成就内容!P$125&lt;&gt;"",MAX(ROUNDUP(SMALL(Y$224:Y$273,$L264)/10000,0)*10000,0),0))</f>
        <v/>
      </c>
      <c r="DA264" s="41" t="str">
        <f>IF(Z264="","",IF(成就内容!Q$125&lt;&gt;"",MAX(ROUNDUP(SMALL(Z$224:Z$273,$L264)/10000,0)*10000,0),0))</f>
        <v/>
      </c>
      <c r="DB264" s="41" t="str">
        <f>IF(AA264="","",IF(成就内容!R$125&lt;&gt;"",MAX(ROUNDUP(SMALL(AA$224:AA$273,$L264)/10000,0)*10000,0),0))</f>
        <v/>
      </c>
      <c r="DC264" s="41" t="str">
        <f>IF(AB264="","",IF(成就内容!S$125&lt;&gt;"",MAX(ROUNDUP(SMALL(AB$224:AB$273,$L264)/10000,0)*10000,0),0))</f>
        <v/>
      </c>
      <c r="DD264" s="41" t="str">
        <f>IF(AC264="","",IF(成就内容!T$125&lt;&gt;"",MAX(ROUNDUP(SMALL(AC$224:AC$273,$L264)/10000,0)*10000,0),0))</f>
        <v/>
      </c>
      <c r="DE264" s="41" t="str">
        <f>IF(AD264="","",IF(成就内容!U$125&lt;&gt;"",MAX(ROUNDUP(SMALL(AD$224:AD$273,$L264)/10000,0)*10000,0),0))</f>
        <v/>
      </c>
      <c r="DF264" s="41" t="str">
        <f>IF(AE264="","",IF(成就内容!V$125&lt;&gt;"",MAX(ROUNDUP(SMALL(AE$224:AE$273,$L264)/10000,0)*10000,0),0))</f>
        <v/>
      </c>
      <c r="DG264" s="41" t="str">
        <f>IF(AF264="","",IF(成就内容!W$125&lt;&gt;"",MAX(ROUNDUP(SMALL(AF$224:AF$273,$L264)/10000,0)*10000,0),0))</f>
        <v/>
      </c>
      <c r="DH264" s="41" t="str">
        <f>IF(AG264="","",IF(成就内容!X$125&lt;&gt;"",MAX(ROUNDUP(SMALL(AG$224:AG$273,$L264)/10000,0)*10000,0),0))</f>
        <v/>
      </c>
      <c r="DI264" s="41" t="str">
        <f>IF(AH264="","",IF(成就内容!Y$125&lt;&gt;"",MAX(ROUNDUP(SMALL(AH$224:AH$273,$L264)/10000,0)*10000,0),0))</f>
        <v/>
      </c>
      <c r="DJ264" s="41" t="str">
        <f>IF(AI264="","",IF(成就内容!Z$125&lt;&gt;"",MAX(ROUNDUP(SMALL(AI$224:AI$273,$L264)/10000,0)*10000,0),0))</f>
        <v/>
      </c>
      <c r="DK264" s="41" t="str">
        <f>IF(AJ264="","",IF(成就内容!AA$125&lt;&gt;"",MAX(ROUNDUP(SMALL(AJ$224:AJ$273,$L264)/10000,0)*10000,0),0))</f>
        <v/>
      </c>
      <c r="DL264" s="41" t="str">
        <f>IF(AK264="","",IF(成就内容!AB$125&lt;&gt;"",MAX(ROUNDUP(SMALL(AK$224:AK$273,$L264)/10000,0)*10000,0),0))</f>
        <v/>
      </c>
      <c r="DM264" s="41" t="str">
        <f>IF(AL264="","",IF(成就内容!AC$125&lt;&gt;"",MAX(ROUNDUP(SMALL(AL$224:AL$273,$L264)/10000,0)*10000,0),0))</f>
        <v/>
      </c>
      <c r="DN264" s="41" t="str">
        <f>IF(AM264="","",IF(成就内容!AD$125&lt;&gt;"",MAX(ROUNDUP(SMALL(AM$224:AM$273,$L264)/10000,0)*10000,0),0))</f>
        <v/>
      </c>
      <c r="DO264" s="41" t="str">
        <f>IF(AN264="","",IF(成就内容!AE$125&lt;&gt;"",MAX(ROUNDUP(SMALL(AN$224:AN$273,$L264)/10000,0)*10000,0),0))</f>
        <v/>
      </c>
      <c r="DP264" s="41" t="str">
        <f>IF(AO264="","",IF(成就内容!AF$125&lt;&gt;"",MAX(ROUNDUP(SMALL(AO$224:AO$273,$L264)/10000,0)*10000,0),0))</f>
        <v/>
      </c>
      <c r="DQ264" s="41" t="str">
        <f>IF(AP264="","",IF(成就内容!AG$125&lt;&gt;"",MAX(ROUNDUP(SMALL(AP$224:AP$273,$L264)/10000,0)*10000,0),0))</f>
        <v/>
      </c>
      <c r="DR264" s="41" t="str">
        <f>IF(AQ264="","",IF(成就内容!AH$125&lt;&gt;"",MAX(ROUNDUP(SMALL(AQ$224:AQ$273,$L264)/10000,0)*10000,0),0))</f>
        <v/>
      </c>
      <c r="DS264" s="41" t="str">
        <f>IF(AR264="","",IF(成就内容!AI$125&lt;&gt;"",MAX(ROUNDUP(SMALL(AR$224:AR$273,$L264)/10000,0)*10000,0),0))</f>
        <v/>
      </c>
      <c r="DT264" s="41" t="str">
        <f>IF(AS264="","",IF(成就内容!AJ$125&lt;&gt;"",MAX(ROUNDUP(SMALL(AS$224:AS$273,$L264)/10000,0)*10000,0),0))</f>
        <v/>
      </c>
      <c r="DU264" s="41" t="str">
        <f>IF(AT264="","",IF(成就内容!AK$125&lt;&gt;"",MAX(ROUNDUP(SMALL(AT$224:AT$273,$L264)/10000,0)*10000,0),0))</f>
        <v/>
      </c>
      <c r="DV264" s="41" t="str">
        <f>IF(AU264="","",IF(成就内容!AL$125&lt;&gt;"",MAX(ROUNDUP(SMALL(AU$224:AU$273,$L264)/10000,0)*10000,0),0))</f>
        <v/>
      </c>
      <c r="DW264" s="41" t="str">
        <f>IF(AV264="","",IF(成就内容!AM$125&lt;&gt;"",MAX(ROUNDUP(SMALL(AV$224:AV$273,$L264)/10000,0)*10000,0),0))</f>
        <v/>
      </c>
      <c r="DX264" s="41" t="str">
        <f>IF(AW264="","",IF(成就内容!AN$125&lt;&gt;"",MAX(ROUNDUP(SMALL(AW$224:AW$273,$L264)/10000,0)*10000,0),0))</f>
        <v/>
      </c>
      <c r="DY264" s="41" t="str">
        <f>IF(AX264="","",IF(成就内容!AO$125&lt;&gt;"",MAX(ROUNDUP(SMALL(AX$224:AX$273,$L264)/10000,0)*10000,0),0))</f>
        <v/>
      </c>
      <c r="DZ264" s="41" t="str">
        <f>IF(AY264="","",IF(成就内容!AP$125&lt;&gt;"",MAX(ROUNDUP(SMALL(AY$224:AY$273,$L264)/10000,0)*10000,0),0))</f>
        <v/>
      </c>
      <c r="EA264" s="41" t="str">
        <f>IF(AZ264="","",IF(成就内容!AQ$125&lt;&gt;"",MAX(ROUNDUP(SMALL(AZ$224:AZ$273,$L264)/10000,0)*10000,0),0))</f>
        <v/>
      </c>
      <c r="EB264" s="41" t="str">
        <f>IF(BA264="","",IF(成就内容!AR$125&lt;&gt;"",MAX(ROUNDUP(SMALL(BA$224:BA$273,$L264)/10000,0)*10000,0),0))</f>
        <v/>
      </c>
      <c r="EC264" s="41" t="str">
        <f>IF(BB264="","",IF(成就内容!AS$125&lt;&gt;"",MAX(ROUNDUP(SMALL(BB$224:BB$273,$L264)/10000,0)*10000,0),0))</f>
        <v/>
      </c>
      <c r="ED264" s="41" t="str">
        <f>IF(BC264="","",IF(成就内容!AT$125&lt;&gt;"",MAX(ROUNDUP(SMALL(BC$224:BC$273,$L264)/10000,0)*10000,0),0))</f>
        <v/>
      </c>
      <c r="EE264" s="41" t="str">
        <f>IF(BD264="","",IF(成就内容!AU$125&lt;&gt;"",MAX(ROUNDUP(SMALL(BD$224:BD$273,$L264)/10000,0)*10000,0),0))</f>
        <v/>
      </c>
      <c r="EF264" s="41" t="str">
        <f>IF(BE264="","",IF(成就内容!AV$125&lt;&gt;"",MAX(ROUNDUP(SMALL(BE$224:BE$273,$L264)/10000,0)*10000,0),0))</f>
        <v/>
      </c>
      <c r="EG264" s="41" t="str">
        <f>IF(BF264="","",IF(成就内容!AW$125&lt;&gt;"",MAX(ROUNDUP(SMALL(BF$224:BF$273,$L264)/10000,0)*10000,0),0))</f>
        <v/>
      </c>
      <c r="EH264" s="41" t="str">
        <f>IF(BG264="","",IF(成就内容!AX$125&lt;&gt;"",MAX(ROUNDUP(SMALL(BG$224:BG$273,$L264)/10000,0)*10000,0),0))</f>
        <v/>
      </c>
      <c r="EI264" s="41" t="str">
        <f>IF(BH264="","",IF(成就内容!AY$125&lt;&gt;"",MAX(ROUNDUP(SMALL(BH$224:BH$273,$L264)/10000,0)*10000,0),0))</f>
        <v/>
      </c>
      <c r="EJ264" s="41" t="str">
        <f>IF(BI264="","",IF(成就内容!AZ$125&lt;&gt;"",MAX(ROUNDUP(SMALL(BI$224:BI$273,$L264)/10000,0)*10000,0),0))</f>
        <v/>
      </c>
      <c r="EK264" s="41" t="str">
        <f>IF(BJ264="","",IF(成就内容!BA$125&lt;&gt;"",MAX(ROUNDUP(SMALL(BJ$224:BJ$273,$L264)/10000,0)*10000,0),0))</f>
        <v/>
      </c>
      <c r="EL264" s="41" t="str">
        <f>IF(BK264="","",IF(成就内容!BB$125&lt;&gt;"",MAX(ROUNDUP(SMALL(BK$224:BK$273,$L264)/10000,0)*10000,0),0))</f>
        <v/>
      </c>
      <c r="EM264" s="41" t="str">
        <f>IF(BL264="","",IF(成就内容!BC$125&lt;&gt;"",MAX(ROUNDUP(SMALL(BL$224:BL$273,$L264)/10000,0)*10000,0),0))</f>
        <v/>
      </c>
      <c r="EN264" s="41" t="str">
        <f>IF(BM264="","",IF(成就内容!BD$125&lt;&gt;"",MAX(ROUNDUP(SMALL(BM$224:BM$273,$L264)/10000,0)*10000,0),0))</f>
        <v/>
      </c>
      <c r="EO264" s="41" t="str">
        <f>IF(BN264="","",IF(成就内容!BE$125&lt;&gt;"",MAX(ROUNDUP(SMALL(BN$224:BN$273,$L264)/10000,0)*10000,0),0))</f>
        <v/>
      </c>
      <c r="EP264" s="41" t="str">
        <f>IF(BO264="","",IF(成就内容!BF$125&lt;&gt;"",MAX(ROUNDUP(SMALL(BO$224:BO$273,$L264)/10000,0)*10000,0),0))</f>
        <v/>
      </c>
      <c r="EQ264" s="41" t="str">
        <f>IF(BP264="","",IF(成就内容!BG$125&lt;&gt;"",MAX(ROUNDUP(SMALL(BP$224:BP$273,$L264)/10000,0)*10000,0),0))</f>
        <v/>
      </c>
      <c r="ER264" s="41" t="str">
        <f>IF(BQ264="","",IF(成就内容!BH$125&lt;&gt;"",MAX(ROUNDUP(SMALL(BQ$224:BQ$273,$L264)/10000,0)*10000,0),0))</f>
        <v/>
      </c>
      <c r="ES264" s="41" t="str">
        <f>IF(BR264="","",IF(成就内容!BI$125&lt;&gt;"",MAX(ROUNDUP(SMALL(BR$224:BR$273,$L264)/10000,0)*10000,0),0))</f>
        <v/>
      </c>
      <c r="ET264" s="41">
        <f>IF(BS264="","",IF(成就内容!BJ$125&lt;&gt;"",MAX(ROUNDUP(SMALL(BS$224:BS$273,$L264)/10000,0)*10000,0),0))</f>
        <v>9850000</v>
      </c>
      <c r="EU264" s="41" t="str">
        <f>IF(BT264="","",IF(成就内容!BK$125&lt;&gt;"",MAX(ROUNDUP(SMALL(BT$224:BT$273,$L264)/10000,0)*10000,0),0))</f>
        <v/>
      </c>
      <c r="EV264" s="41" t="str">
        <f>IF(BU264="","",IF(成就内容!BL$125&lt;&gt;"",MAX(ROUNDUP(SMALL(BU$224:BU$273,$L264)/10000,0)*10000,0),0))</f>
        <v/>
      </c>
      <c r="EW264" s="41">
        <f>IF(BV264="","",IF(成就内容!BM$125&lt;&gt;"",MAX(ROUNDUP(SMALL(BV$224:BV$273,$L264)/10000,0)*10000,0),0))</f>
        <v>13130000</v>
      </c>
      <c r="EX264" s="41" t="str">
        <f>IF(BW264="","",IF(成就内容!BN$125&lt;&gt;"",MAX(ROUNDUP(SMALL(BW$224:BW$273,$L264)/10000,0)*10000,0),0))</f>
        <v/>
      </c>
      <c r="EY264" s="41">
        <f>IF(BX264="","",IF(成就内容!BO$125&lt;&gt;"",MAX(ROUNDUP(SMALL(BX$224:BX$273,$L264)/10000,0)*10000,0),0))</f>
        <v>0</v>
      </c>
      <c r="EZ264" s="41">
        <f>IF(BY264="","",IF(成就内容!BP$125&lt;&gt;"",MAX(ROUNDUP(SMALL(BY$224:BY$273,$L264)/10000,0)*10000,0),0))</f>
        <v>0</v>
      </c>
      <c r="FA264" s="41">
        <f>IF(BZ264="","",IF(成就内容!BQ$125&lt;&gt;"",MAX(ROUNDUP(SMALL(BZ$224:BZ$273,$L264)/10000,0)*10000,0),0))</f>
        <v>0</v>
      </c>
      <c r="FB264" s="41" t="str">
        <f>IF(CA264="","",IF(成就内容!BR$125&lt;&gt;"",MAX(ROUNDUP(SMALL(CA$224:CA$273,$L264)/10000,0)*10000,0),0))</f>
        <v/>
      </c>
      <c r="FC264" s="41" t="str">
        <f>IF(CB264="","",IF(成就内容!BS$125&lt;&gt;"",MAX(ROUNDUP(SMALL(CB$224:CB$273,$L264)/10000,0)*10000,0),0))</f>
        <v/>
      </c>
      <c r="FD264" s="41">
        <f>IF(CC264="","",IF(成就内容!BT$125&lt;&gt;"",MAX(ROUNDUP(SMALL(CC$224:CC$273,$L264)/10000,0)*10000,0),0))</f>
        <v>0</v>
      </c>
      <c r="FE264" s="41">
        <f>IF(CD264="","",IF(成就内容!BU$125&lt;&gt;"",MAX(ROUNDUP(SMALL(CD$224:CD$273,$L264)/10000,0)*10000,0),0))</f>
        <v>0</v>
      </c>
      <c r="FF264" s="41" t="str">
        <f>IF(CE264="","",IF(成就内容!BV$125&lt;&gt;"",MAX(ROUNDUP(SMALL(CE$224:CE$273,$L264)/10000,0)*10000,0),0))</f>
        <v/>
      </c>
      <c r="FG264" s="41" t="str">
        <f>IF(CF264="","",IF(成就内容!BW$125&lt;&gt;"",MAX(ROUNDUP(SMALL(CF$224:CF$273,$L264)/10000,0)*10000,0),0))</f>
        <v/>
      </c>
      <c r="FH264" s="41" t="str">
        <f>IF(CG264="","",IF(成就内容!BX$125&lt;&gt;"",MAX(ROUNDUP(SMALL(CG$224:CG$273,$L264)/10000,0)*10000,0),0))</f>
        <v/>
      </c>
      <c r="FI264" s="41" t="str">
        <f>IF(CH264="","",IF(成就内容!BY$125&lt;&gt;"",MAX(ROUNDUP(SMALL(CH$224:CH$273,$L264)/10000,0)*10000,0),0))</f>
        <v/>
      </c>
      <c r="FJ264" s="41" t="str">
        <f>IF(CI264="","",IF(成就内容!BZ$125&lt;&gt;"",MAX(ROUNDUP(SMALL(CI$224:CI$273,$L264)/10000,0)*10000,0),0))</f>
        <v/>
      </c>
    </row>
    <row r="265" spans="10:166" s="96" customFormat="1" x14ac:dyDescent="0.15">
      <c r="J265" s="19"/>
      <c r="L265" s="43">
        <v>42</v>
      </c>
      <c r="M265" s="41" t="str">
        <f>IF(成就内容!D48="","",INDEX($G$4:$G$178*成就内容!D$125/SUM(成就内容!$D$125:$BZ$125),成就内容!D104,1)-SUM(M$224:M264))</f>
        <v/>
      </c>
      <c r="N265" s="41" t="str">
        <f>IF(成就内容!E48="","",INDEX($G$4:$G$178*成就内容!E$125/SUM(成就内容!$D$125:$BZ$125),成就内容!E104,1)-SUM(N$224:N264))</f>
        <v/>
      </c>
      <c r="O265" s="41" t="str">
        <f>IF(成就内容!F48="","",INDEX($G$4:$G$178*成就内容!F$125/SUM(成就内容!$D$125:$BZ$125),成就内容!F104,1)-SUM(O$224:O264))</f>
        <v/>
      </c>
      <c r="P265" s="41" t="str">
        <f>IF(成就内容!G48="","",INDEX($G$4:$G$178*成就内容!G$125/SUM(成就内容!$D$125:$BZ$125),成就内容!G104,1)-SUM(P$224:P264))</f>
        <v/>
      </c>
      <c r="Q265" s="41" t="str">
        <f>IF(成就内容!H48="","",INDEX($G$4:$G$178*成就内容!H$125/SUM(成就内容!$D$125:$BZ$125),成就内容!H104,1)-SUM(Q$224:Q264))</f>
        <v/>
      </c>
      <c r="R265" s="41" t="str">
        <f>IF(成就内容!I48="","",INDEX($G$4:$G$178*成就内容!I$125/SUM(成就内容!$D$125:$BZ$125),成就内容!I104,1)-SUM(R$224:R264))</f>
        <v/>
      </c>
      <c r="S265" s="41" t="str">
        <f>IF(成就内容!J48="","",INDEX($G$4:$G$178*成就内容!J$125/SUM(成就内容!$D$125:$BZ$125),成就内容!J104,1)-SUM(S$224:S264))</f>
        <v/>
      </c>
      <c r="T265" s="41" t="str">
        <f>IF(成就内容!K48="","",INDEX($G$4:$G$178*成就内容!K$125/SUM(成就内容!$D$125:$BZ$125),成就内容!K104,1)-SUM(T$224:T264))</f>
        <v/>
      </c>
      <c r="U265" s="41" t="str">
        <f>IF(成就内容!L48="","",INDEX($G$4:$G$178*成就内容!L$125/SUM(成就内容!$D$125:$BZ$125),成就内容!L104,1)-SUM(U$224:U264))</f>
        <v/>
      </c>
      <c r="V265" s="41" t="str">
        <f>IF(成就内容!M48="","",INDEX($G$4:$G$178*成就内容!M$125/SUM(成就内容!$D$125:$BZ$125),成就内容!M104,1)-SUM(V$224:V264))</f>
        <v/>
      </c>
      <c r="W265" s="41" t="str">
        <f>IF(成就内容!N48="","",INDEX($G$4:$G$178*成就内容!N$125/SUM(成就内容!$D$125:$BZ$125),成就内容!N104,1)-SUM(W$224:W264))</f>
        <v/>
      </c>
      <c r="X265" s="41" t="str">
        <f>IF(成就内容!O48="","",INDEX($G$4:$G$178*成就内容!O$125/SUM(成就内容!$D$125:$BZ$125),成就内容!O104,1)-SUM(X$224:X264))</f>
        <v/>
      </c>
      <c r="Y265" s="41" t="str">
        <f>IF(成就内容!P48="","",INDEX($G$4:$G$178*成就内容!P$125/SUM(成就内容!$D$125:$BZ$125),成就内容!P104,1)-SUM(Y$224:Y264))</f>
        <v/>
      </c>
      <c r="Z265" s="41" t="str">
        <f>IF(成就内容!Q48="","",INDEX($G$4:$G$178*成就内容!Q$125/SUM(成就内容!$D$125:$BZ$125),成就内容!Q104,1)-SUM(Z$224:Z264))</f>
        <v/>
      </c>
      <c r="AA265" s="41" t="str">
        <f>IF(成就内容!R48="","",INDEX($G$4:$G$178*成就内容!R$125/SUM(成就内容!$D$125:$BZ$125),成就内容!R104,1)-SUM(AA$224:AA264))</f>
        <v/>
      </c>
      <c r="AB265" s="41" t="str">
        <f>IF(成就内容!S48="","",INDEX($G$4:$G$178*成就内容!S$125/SUM(成就内容!$D$125:$BZ$125),成就内容!S104,1)-SUM(AB$224:AB264))</f>
        <v/>
      </c>
      <c r="AC265" s="41" t="str">
        <f>IF(成就内容!T48="","",INDEX($G$4:$G$178*成就内容!T$125/SUM(成就内容!$D$125:$BZ$125),成就内容!T104,1)-SUM(AC$224:AC264))</f>
        <v/>
      </c>
      <c r="AD265" s="41" t="str">
        <f>IF(成就内容!U48="","",INDEX($G$4:$G$178*成就内容!U$125/SUM(成就内容!$D$125:$BZ$125),成就内容!U104,1)-SUM(AD$224:AD264))</f>
        <v/>
      </c>
      <c r="AE265" s="41" t="str">
        <f>IF(成就内容!V48="","",INDEX($G$4:$G$178*成就内容!V$125/SUM(成就内容!$D$125:$BZ$125),成就内容!V104,1)-SUM(AE$224:AE264))</f>
        <v/>
      </c>
      <c r="AF265" s="41" t="str">
        <f>IF(成就内容!W48="","",INDEX($G$4:$G$178*成就内容!W$125/SUM(成就内容!$D$125:$BZ$125),成就内容!W104,1)-SUM(AF$224:AF264))</f>
        <v/>
      </c>
      <c r="AG265" s="41" t="str">
        <f>IF(成就内容!X48="","",INDEX($G$4:$G$178*成就内容!X$125/SUM(成就内容!$D$125:$BZ$125),成就内容!X104,1)-SUM(AG$224:AG264))</f>
        <v/>
      </c>
      <c r="AH265" s="41" t="str">
        <f>IF(成就内容!Y48="","",INDEX($G$4:$G$178*成就内容!Y$125/SUM(成就内容!$D$125:$BZ$125),成就内容!Y104,1)-SUM(AH$224:AH264))</f>
        <v/>
      </c>
      <c r="AI265" s="41" t="str">
        <f>IF(成就内容!Z48="","",INDEX($G$4:$G$178*成就内容!Z$125/SUM(成就内容!$D$125:$BZ$125),成就内容!Z104,1)-SUM(AI$224:AI264))</f>
        <v/>
      </c>
      <c r="AJ265" s="41" t="str">
        <f>IF(成就内容!AA48="","",INDEX($G$4:$G$178*成就内容!AA$125/SUM(成就内容!$D$125:$BZ$125),成就内容!AA104,1)-SUM(AJ$224:AJ264))</f>
        <v/>
      </c>
      <c r="AK265" s="41" t="str">
        <f>IF(成就内容!AB48="","",INDEX($G$4:$G$178*成就内容!AB$125/SUM(成就内容!$D$125:$BZ$125),成就内容!AB104,1)-SUM(AK$224:AK264))</f>
        <v/>
      </c>
      <c r="AL265" s="41" t="str">
        <f>IF(成就内容!AC48="","",INDEX($G$4:$G$178*成就内容!AC$125/SUM(成就内容!$D$125:$BZ$125),成就内容!AC104,1)-SUM(AL$224:AL264))</f>
        <v/>
      </c>
      <c r="AM265" s="41" t="str">
        <f>IF(成就内容!AD48="","",INDEX($G$4:$G$178*成就内容!AD$125/SUM(成就内容!$D$125:$BZ$125),成就内容!AD104,1)-SUM(AM$224:AM264))</f>
        <v/>
      </c>
      <c r="AN265" s="41" t="str">
        <f>IF(成就内容!AE48="","",INDEX($G$4:$G$178*成就内容!AE$125/SUM(成就内容!$D$125:$BZ$125),成就内容!AE104,1)-SUM(AN$224:AN264))</f>
        <v/>
      </c>
      <c r="AO265" s="41" t="str">
        <f>IF(成就内容!AF48="","",INDEX($G$4:$G$178*成就内容!AF$125/SUM(成就内容!$D$125:$BZ$125),成就内容!AF104,1)-SUM(AO$224:AO264))</f>
        <v/>
      </c>
      <c r="AP265" s="41" t="str">
        <f>IF(成就内容!AG48="","",INDEX($G$4:$G$178*成就内容!AG$125/SUM(成就内容!$D$125:$BZ$125),成就内容!AG104,1)-SUM(AP$224:AP264))</f>
        <v/>
      </c>
      <c r="AQ265" s="41" t="str">
        <f>IF(成就内容!AH48="","",INDEX($G$4:$G$178*成就内容!AH$125/SUM(成就内容!$D$125:$BZ$125),成就内容!AH104,1)-SUM(AQ$224:AQ264))</f>
        <v/>
      </c>
      <c r="AR265" s="41" t="str">
        <f>IF(成就内容!AI48="","",INDEX($G$4:$G$178*成就内容!AI$125/SUM(成就内容!$D$125:$BZ$125),成就内容!AI104,1)-SUM(AR$224:AR264))</f>
        <v/>
      </c>
      <c r="AS265" s="41" t="str">
        <f>IF(成就内容!AJ48="","",INDEX($G$4:$G$178*成就内容!AJ$125/SUM(成就内容!$D$125:$BZ$125),成就内容!AJ104,1)-SUM(AS$224:AS264))</f>
        <v/>
      </c>
      <c r="AT265" s="41" t="str">
        <f>IF(成就内容!AK48="","",INDEX($G$4:$G$178*成就内容!AK$125/SUM(成就内容!$D$125:$BZ$125),成就内容!AK104,1)-SUM(AT$224:AT264))</f>
        <v/>
      </c>
      <c r="AU265" s="41" t="str">
        <f>IF(成就内容!AL48="","",INDEX($G$4:$G$178*成就内容!AL$125/SUM(成就内容!$D$125:$BZ$125),成就内容!AL104,1)-SUM(AU$224:AU264))</f>
        <v/>
      </c>
      <c r="AV265" s="41" t="str">
        <f>IF(成就内容!AM48="","",INDEX($G$4:$G$178*成就内容!AM$125/SUM(成就内容!$D$125:$BZ$125),成就内容!AM104,1)-SUM(AV$224:AV264))</f>
        <v/>
      </c>
      <c r="AW265" s="41" t="str">
        <f>IF(成就内容!AN48="","",INDEX($G$4:$G$178*成就内容!AN$125/SUM(成就内容!$D$125:$BZ$125),成就内容!AN104,1)-SUM(AW$224:AW264))</f>
        <v/>
      </c>
      <c r="AX265" s="41" t="str">
        <f>IF(成就内容!AO48="","",INDEX($G$4:$G$178*成就内容!AO$125/SUM(成就内容!$D$125:$BZ$125),成就内容!AO104,1)-SUM(AX$224:AX264))</f>
        <v/>
      </c>
      <c r="AY265" s="41" t="str">
        <f>IF(成就内容!AP48="","",INDEX($G$4:$G$178*成就内容!AP$125/SUM(成就内容!$D$125:$BZ$125),成就内容!AP104,1)-SUM(AY$224:AY264))</f>
        <v/>
      </c>
      <c r="AZ265" s="41" t="str">
        <f>IF(成就内容!AQ48="","",INDEX($G$4:$G$178*成就内容!AQ$125/SUM(成就内容!$D$125:$BZ$125),成就内容!AQ104,1)-SUM(AZ$224:AZ264))</f>
        <v/>
      </c>
      <c r="BA265" s="41" t="str">
        <f>IF(成就内容!AR48="","",INDEX($G$4:$G$178*成就内容!AR$125/SUM(成就内容!$D$125:$BZ$125),成就内容!AR104,1)-SUM(BA$224:BA264))</f>
        <v/>
      </c>
      <c r="BB265" s="41" t="str">
        <f>IF(成就内容!AS48="","",INDEX($G$4:$G$178*成就内容!AS$125/SUM(成就内容!$D$125:$BZ$125),成就内容!AS104,1)-SUM(BB$224:BB264))</f>
        <v/>
      </c>
      <c r="BC265" s="41" t="str">
        <f>IF(成就内容!AT48="","",INDEX($G$4:$G$178*成就内容!AT$125/SUM(成就内容!$D$125:$BZ$125),成就内容!AT104,1)-SUM(BC$224:BC264))</f>
        <v/>
      </c>
      <c r="BD265" s="41" t="str">
        <f>IF(成就内容!AU48="","",INDEX($G$4:$G$178*成就内容!AU$125/SUM(成就内容!$D$125:$BZ$125),成就内容!AU104,1)-SUM(BD$224:BD264))</f>
        <v/>
      </c>
      <c r="BE265" s="41" t="str">
        <f>IF(成就内容!AV48="","",INDEX($G$4:$G$178*成就内容!AV$125/SUM(成就内容!$D$125:$BZ$125),成就内容!AV104,1)-SUM(BE$224:BE264))</f>
        <v/>
      </c>
      <c r="BF265" s="41" t="str">
        <f>IF(成就内容!AW48="","",INDEX($G$4:$G$178*成就内容!AW$125/SUM(成就内容!$D$125:$BZ$125),成就内容!AW104,1)-SUM(BF$224:BF264))</f>
        <v/>
      </c>
      <c r="BG265" s="41" t="str">
        <f>IF(成就内容!AX48="","",INDEX($G$4:$G$178*成就内容!AX$125/SUM(成就内容!$D$125:$BZ$125),成就内容!AX104,1)-SUM(BG$224:BG264))</f>
        <v/>
      </c>
      <c r="BH265" s="41" t="str">
        <f>IF(成就内容!AY48="","",INDEX($G$4:$G$178*成就内容!AY$125/SUM(成就内容!$D$125:$BZ$125),成就内容!AY104,1)-SUM(BH$224:BH264))</f>
        <v/>
      </c>
      <c r="BI265" s="41" t="str">
        <f>IF(成就内容!AZ48="","",INDEX($G$4:$G$178*成就内容!AZ$125/SUM(成就内容!$D$125:$BZ$125),成就内容!AZ104,1)-SUM(BI$224:BI264))</f>
        <v/>
      </c>
      <c r="BJ265" s="41" t="str">
        <f>IF(成就内容!BA48="","",INDEX($G$4:$G$178*成就内容!BA$125/SUM(成就内容!$D$125:$BZ$125),成就内容!BA104,1)-SUM(BJ$224:BJ264))</f>
        <v/>
      </c>
      <c r="BK265" s="41" t="str">
        <f>IF(成就内容!BB48="","",INDEX($G$4:$G$178*成就内容!BB$125/SUM(成就内容!$D$125:$BZ$125),成就内容!BB104,1)-SUM(BK$224:BK264))</f>
        <v/>
      </c>
      <c r="BL265" s="41" t="str">
        <f>IF(成就内容!BC48="","",INDEX($G$4:$G$178*成就内容!BC$125/SUM(成就内容!$D$125:$BZ$125),成就内容!BC104,1)-SUM(BL$224:BL264))</f>
        <v/>
      </c>
      <c r="BM265" s="41" t="str">
        <f>IF(成就内容!BD48="","",INDEX($G$4:$G$178*成就内容!BD$125/SUM(成就内容!$D$125:$BZ$125),成就内容!BD104,1)-SUM(BM$224:BM264))</f>
        <v/>
      </c>
      <c r="BN265" s="41" t="str">
        <f>IF(成就内容!BE48="","",INDEX($G$4:$G$178*成就内容!BE$125/SUM(成就内容!$D$125:$BZ$125),成就内容!BE104,1)-SUM(BN$224:BN264))</f>
        <v/>
      </c>
      <c r="BO265" s="41" t="str">
        <f>IF(成就内容!BF48="","",INDEX($G$4:$G$178*成就内容!BF$125/SUM(成就内容!$D$125:$BZ$125),成就内容!BF104,1)-SUM(BO$224:BO264))</f>
        <v/>
      </c>
      <c r="BP265" s="41" t="str">
        <f>IF(成就内容!BG48="","",INDEX($G$4:$G$178*成就内容!BG$125/SUM(成就内容!$D$125:$BZ$125),成就内容!BG104,1)-SUM(BP$224:BP264))</f>
        <v/>
      </c>
      <c r="BQ265" s="41" t="str">
        <f>IF(成就内容!BH48="","",INDEX($G$4:$G$178*成就内容!BH$125/SUM(成就内容!$D$125:$BZ$125),成就内容!BH104,1)-SUM(BQ$224:BQ264))</f>
        <v/>
      </c>
      <c r="BR265" s="41" t="str">
        <f>IF(成就内容!BI48="","",INDEX($G$4:$G$178*成就内容!BI$125/SUM(成就内容!$D$125:$BZ$125),成就内容!BI104,1)-SUM(BR$224:BR264))</f>
        <v/>
      </c>
      <c r="BS265" s="41">
        <f>IF(成就内容!BJ48="","",INDEX($G$4:$G$178*成就内容!BJ$125/SUM(成就内容!$D$125:$BZ$125),成就内容!BJ104,1)-SUM(BS$224:BS264))</f>
        <v>13128205.12820515</v>
      </c>
      <c r="BT265" s="41" t="str">
        <f>IF(成就内容!BK48="","",INDEX($G$4:$G$178*成就内容!BK$125/SUM(成就内容!$D$125:$BZ$125),成就内容!BK104,1)-SUM(BT$224:BT264))</f>
        <v/>
      </c>
      <c r="BU265" s="41" t="str">
        <f>IF(成就内容!BL48="","",INDEX($G$4:$G$178*成就内容!BL$125/SUM(成就内容!$D$125:$BZ$125),成就内容!BL104,1)-SUM(BU$224:BU264))</f>
        <v/>
      </c>
      <c r="BV265" s="41">
        <f>IF(成就内容!BM48="","",INDEX($G$4:$G$178*成就内容!BM$125/SUM(成就内容!$D$125:$BZ$125),成就内容!BM104,1)-SUM(BV$224:BV264))</f>
        <v>13128205.128205121</v>
      </c>
      <c r="BW265" s="41" t="str">
        <f>IF(成就内容!BN48="","",INDEX($G$4:$G$178*成就内容!BN$125/SUM(成就内容!$D$125:$BZ$125),成就内容!BN104,1)-SUM(BW$224:BW264))</f>
        <v/>
      </c>
      <c r="BX265" s="41">
        <f>IF(成就内容!BO48="","",INDEX($G$4:$G$178*成就内容!BO$125/SUM(成就内容!$D$125:$BZ$125),成就内容!BO104,1)-SUM(BX$224:BX264))</f>
        <v>0</v>
      </c>
      <c r="BY265" s="41">
        <f>IF(成就内容!BP48="","",INDEX($G$4:$G$178*成就内容!BP$125/SUM(成就内容!$D$125:$BZ$125),成就内容!BP104,1)-SUM(BY$224:BY264))</f>
        <v>0</v>
      </c>
      <c r="BZ265" s="41">
        <f>IF(成就内容!BQ48="","",INDEX($G$4:$G$178*成就内容!BQ$125/SUM(成就内容!$D$125:$BZ$125),成就内容!BQ104,1)-SUM(BZ$224:BZ264))</f>
        <v>0</v>
      </c>
      <c r="CA265" s="41" t="str">
        <f>IF(成就内容!BR48="","",INDEX($G$4:$G$178*成就内容!BR$125/SUM(成就内容!$D$125:$BZ$125),成就内容!BR104,1)-SUM(CA$224:CA264))</f>
        <v/>
      </c>
      <c r="CB265" s="41" t="str">
        <f>IF(成就内容!BS48="","",INDEX($G$4:$G$178*成就内容!BS$125/SUM(成就内容!$D$125:$BZ$125),成就内容!BS104,1)-SUM(CB$224:CB264))</f>
        <v/>
      </c>
      <c r="CC265" s="41">
        <f>IF(成就内容!BT48="","",INDEX($G$4:$G$178*成就内容!BT$125/SUM(成就内容!$D$125:$BZ$125),成就内容!BT104,1)-SUM(CC$224:CC264))</f>
        <v>0</v>
      </c>
      <c r="CD265" s="41">
        <f>IF(成就内容!BU48="","",INDEX($G$4:$G$178*成就内容!BU$125/SUM(成就内容!$D$125:$BZ$125),成就内容!BU104,1)-SUM(CD$224:CD264))</f>
        <v>0</v>
      </c>
      <c r="CE265" s="41" t="str">
        <f>IF(成就内容!BV48="","",INDEX($G$4:$G$178*成就内容!BV$125/SUM(成就内容!$D$125:$BZ$125),成就内容!BV104,1)-SUM(CE$224:CE264))</f>
        <v/>
      </c>
      <c r="CF265" s="41" t="str">
        <f>IF(成就内容!BW48="","",INDEX($G$4:$G$178*成就内容!BW$125/SUM(成就内容!$D$125:$BZ$125),成就内容!BW104,1)-SUM(CF$224:CF264))</f>
        <v/>
      </c>
      <c r="CG265" s="41" t="str">
        <f>IF(成就内容!BX48="","",INDEX($G$4:$G$178*成就内容!BX$125/SUM(成就内容!$D$125:$BZ$125),成就内容!BX104,1)-SUM(CG$224:CG264))</f>
        <v/>
      </c>
      <c r="CH265" s="41" t="str">
        <f>IF(成就内容!BY48="","",INDEX($G$4:$G$178*成就内容!BY$125/SUM(成就内容!$D$125:$BZ$125),成就内容!BY104,1)-SUM(CH$224:CH264))</f>
        <v/>
      </c>
      <c r="CI265" s="41" t="str">
        <f>IF(成就内容!BZ48="","",INDEX($G$4:$G$178*成就内容!BZ$125/SUM(成就内容!$D$125:$BZ$125),成就内容!BZ104,1)-SUM(CI$224:CI264))</f>
        <v/>
      </c>
      <c r="CK265" s="19"/>
      <c r="CM265" s="43">
        <v>42</v>
      </c>
      <c r="CN265" s="41" t="str">
        <f>IF(M265="","",IF(成就内容!D$125&lt;&gt;"",MAX(ROUNDUP(SMALL(M$224:M$273,$L265)/10000,0)*10000,0),0))</f>
        <v/>
      </c>
      <c r="CO265" s="41" t="str">
        <f>IF(N265="","",IF(成就内容!E$125&lt;&gt;"",MAX(ROUNDUP(SMALL(N$224:N$273,$L265)/10000,0)*10000,0),0))</f>
        <v/>
      </c>
      <c r="CP265" s="41" t="str">
        <f>IF(O265="","",IF(成就内容!F$125&lt;&gt;"",MAX(ROUNDUP(SMALL(O$224:O$273,$L265)/10000,0)*10000,0),0))</f>
        <v/>
      </c>
      <c r="CQ265" s="41" t="str">
        <f>IF(P265="","",IF(成就内容!G$125&lt;&gt;"",MAX(ROUNDUP(SMALL(P$224:P$273,$L265)/10000,0)*10000,0),0))</f>
        <v/>
      </c>
      <c r="CR265" s="41" t="str">
        <f>IF(Q265="","",IF(成就内容!H$125&lt;&gt;"",MAX(ROUNDUP(SMALL(Q$224:Q$273,$L265)/10000,0)*10000,0),0))</f>
        <v/>
      </c>
      <c r="CS265" s="41" t="str">
        <f>IF(R265="","",IF(成就内容!I$125&lt;&gt;"",MAX(ROUNDUP(SMALL(R$224:R$273,$L265)/10000,0)*10000,0),0))</f>
        <v/>
      </c>
      <c r="CT265" s="41" t="str">
        <f>IF(S265="","",IF(成就内容!J$125&lt;&gt;"",MAX(ROUNDUP(SMALL(S$224:S$273,$L265)/10000,0)*10000,0),0))</f>
        <v/>
      </c>
      <c r="CU265" s="41" t="str">
        <f>IF(T265="","",IF(成就内容!K$125&lt;&gt;"",MAX(ROUNDUP(SMALL(T$224:T$273,$L265)/10000,0)*10000,0),0))</f>
        <v/>
      </c>
      <c r="CV265" s="41" t="str">
        <f>IF(U265="","",IF(成就内容!L$125&lt;&gt;"",MAX(ROUNDUP(SMALL(U$224:U$273,$L265)/10000,0)*10000,0),0))</f>
        <v/>
      </c>
      <c r="CW265" s="41" t="str">
        <f>IF(V265="","",IF(成就内容!M$125&lt;&gt;"",MAX(ROUNDUP(SMALL(V$224:V$273,$L265)/10000,0)*10000,0),0))</f>
        <v/>
      </c>
      <c r="CX265" s="41" t="str">
        <f>IF(W265="","",IF(成就内容!N$125&lt;&gt;"",MAX(ROUNDUP(SMALL(W$224:W$273,$L265)/10000,0)*10000,0),0))</f>
        <v/>
      </c>
      <c r="CY265" s="41" t="str">
        <f>IF(X265="","",IF(成就内容!O$125&lt;&gt;"",MAX(ROUNDUP(SMALL(X$224:X$273,$L265)/10000,0)*10000,0),0))</f>
        <v/>
      </c>
      <c r="CZ265" s="41" t="str">
        <f>IF(Y265="","",IF(成就内容!P$125&lt;&gt;"",MAX(ROUNDUP(SMALL(Y$224:Y$273,$L265)/10000,0)*10000,0),0))</f>
        <v/>
      </c>
      <c r="DA265" s="41" t="str">
        <f>IF(Z265="","",IF(成就内容!Q$125&lt;&gt;"",MAX(ROUNDUP(SMALL(Z$224:Z$273,$L265)/10000,0)*10000,0),0))</f>
        <v/>
      </c>
      <c r="DB265" s="41" t="str">
        <f>IF(AA265="","",IF(成就内容!R$125&lt;&gt;"",MAX(ROUNDUP(SMALL(AA$224:AA$273,$L265)/10000,0)*10000,0),0))</f>
        <v/>
      </c>
      <c r="DC265" s="41" t="str">
        <f>IF(AB265="","",IF(成就内容!S$125&lt;&gt;"",MAX(ROUNDUP(SMALL(AB$224:AB$273,$L265)/10000,0)*10000,0),0))</f>
        <v/>
      </c>
      <c r="DD265" s="41" t="str">
        <f>IF(AC265="","",IF(成就内容!T$125&lt;&gt;"",MAX(ROUNDUP(SMALL(AC$224:AC$273,$L265)/10000,0)*10000,0),0))</f>
        <v/>
      </c>
      <c r="DE265" s="41" t="str">
        <f>IF(AD265="","",IF(成就内容!U$125&lt;&gt;"",MAX(ROUNDUP(SMALL(AD$224:AD$273,$L265)/10000,0)*10000,0),0))</f>
        <v/>
      </c>
      <c r="DF265" s="41" t="str">
        <f>IF(AE265="","",IF(成就内容!V$125&lt;&gt;"",MAX(ROUNDUP(SMALL(AE$224:AE$273,$L265)/10000,0)*10000,0),0))</f>
        <v/>
      </c>
      <c r="DG265" s="41" t="str">
        <f>IF(AF265="","",IF(成就内容!W$125&lt;&gt;"",MAX(ROUNDUP(SMALL(AF$224:AF$273,$L265)/10000,0)*10000,0),0))</f>
        <v/>
      </c>
      <c r="DH265" s="41" t="str">
        <f>IF(AG265="","",IF(成就内容!X$125&lt;&gt;"",MAX(ROUNDUP(SMALL(AG$224:AG$273,$L265)/10000,0)*10000,0),0))</f>
        <v/>
      </c>
      <c r="DI265" s="41" t="str">
        <f>IF(AH265="","",IF(成就内容!Y$125&lt;&gt;"",MAX(ROUNDUP(SMALL(AH$224:AH$273,$L265)/10000,0)*10000,0),0))</f>
        <v/>
      </c>
      <c r="DJ265" s="41" t="str">
        <f>IF(AI265="","",IF(成就内容!Z$125&lt;&gt;"",MAX(ROUNDUP(SMALL(AI$224:AI$273,$L265)/10000,0)*10000,0),0))</f>
        <v/>
      </c>
      <c r="DK265" s="41" t="str">
        <f>IF(AJ265="","",IF(成就内容!AA$125&lt;&gt;"",MAX(ROUNDUP(SMALL(AJ$224:AJ$273,$L265)/10000,0)*10000,0),0))</f>
        <v/>
      </c>
      <c r="DL265" s="41" t="str">
        <f>IF(AK265="","",IF(成就内容!AB$125&lt;&gt;"",MAX(ROUNDUP(SMALL(AK$224:AK$273,$L265)/10000,0)*10000,0),0))</f>
        <v/>
      </c>
      <c r="DM265" s="41" t="str">
        <f>IF(AL265="","",IF(成就内容!AC$125&lt;&gt;"",MAX(ROUNDUP(SMALL(AL$224:AL$273,$L265)/10000,0)*10000,0),0))</f>
        <v/>
      </c>
      <c r="DN265" s="41" t="str">
        <f>IF(AM265="","",IF(成就内容!AD$125&lt;&gt;"",MAX(ROUNDUP(SMALL(AM$224:AM$273,$L265)/10000,0)*10000,0),0))</f>
        <v/>
      </c>
      <c r="DO265" s="41" t="str">
        <f>IF(AN265="","",IF(成就内容!AE$125&lt;&gt;"",MAX(ROUNDUP(SMALL(AN$224:AN$273,$L265)/10000,0)*10000,0),0))</f>
        <v/>
      </c>
      <c r="DP265" s="41" t="str">
        <f>IF(AO265="","",IF(成就内容!AF$125&lt;&gt;"",MAX(ROUNDUP(SMALL(AO$224:AO$273,$L265)/10000,0)*10000,0),0))</f>
        <v/>
      </c>
      <c r="DQ265" s="41" t="str">
        <f>IF(AP265="","",IF(成就内容!AG$125&lt;&gt;"",MAX(ROUNDUP(SMALL(AP$224:AP$273,$L265)/10000,0)*10000,0),0))</f>
        <v/>
      </c>
      <c r="DR265" s="41" t="str">
        <f>IF(AQ265="","",IF(成就内容!AH$125&lt;&gt;"",MAX(ROUNDUP(SMALL(AQ$224:AQ$273,$L265)/10000,0)*10000,0),0))</f>
        <v/>
      </c>
      <c r="DS265" s="41" t="str">
        <f>IF(AR265="","",IF(成就内容!AI$125&lt;&gt;"",MAX(ROUNDUP(SMALL(AR$224:AR$273,$L265)/10000,0)*10000,0),0))</f>
        <v/>
      </c>
      <c r="DT265" s="41" t="str">
        <f>IF(AS265="","",IF(成就内容!AJ$125&lt;&gt;"",MAX(ROUNDUP(SMALL(AS$224:AS$273,$L265)/10000,0)*10000,0),0))</f>
        <v/>
      </c>
      <c r="DU265" s="41" t="str">
        <f>IF(AT265="","",IF(成就内容!AK$125&lt;&gt;"",MAX(ROUNDUP(SMALL(AT$224:AT$273,$L265)/10000,0)*10000,0),0))</f>
        <v/>
      </c>
      <c r="DV265" s="41" t="str">
        <f>IF(AU265="","",IF(成就内容!AL$125&lt;&gt;"",MAX(ROUNDUP(SMALL(AU$224:AU$273,$L265)/10000,0)*10000,0),0))</f>
        <v/>
      </c>
      <c r="DW265" s="41" t="str">
        <f>IF(AV265="","",IF(成就内容!AM$125&lt;&gt;"",MAX(ROUNDUP(SMALL(AV$224:AV$273,$L265)/10000,0)*10000,0),0))</f>
        <v/>
      </c>
      <c r="DX265" s="41" t="str">
        <f>IF(AW265="","",IF(成就内容!AN$125&lt;&gt;"",MAX(ROUNDUP(SMALL(AW$224:AW$273,$L265)/10000,0)*10000,0),0))</f>
        <v/>
      </c>
      <c r="DY265" s="41" t="str">
        <f>IF(AX265="","",IF(成就内容!AO$125&lt;&gt;"",MAX(ROUNDUP(SMALL(AX$224:AX$273,$L265)/10000,0)*10000,0),0))</f>
        <v/>
      </c>
      <c r="DZ265" s="41" t="str">
        <f>IF(AY265="","",IF(成就内容!AP$125&lt;&gt;"",MAX(ROUNDUP(SMALL(AY$224:AY$273,$L265)/10000,0)*10000,0),0))</f>
        <v/>
      </c>
      <c r="EA265" s="41" t="str">
        <f>IF(AZ265="","",IF(成就内容!AQ$125&lt;&gt;"",MAX(ROUNDUP(SMALL(AZ$224:AZ$273,$L265)/10000,0)*10000,0),0))</f>
        <v/>
      </c>
      <c r="EB265" s="41" t="str">
        <f>IF(BA265="","",IF(成就内容!AR$125&lt;&gt;"",MAX(ROUNDUP(SMALL(BA$224:BA$273,$L265)/10000,0)*10000,0),0))</f>
        <v/>
      </c>
      <c r="EC265" s="41" t="str">
        <f>IF(BB265="","",IF(成就内容!AS$125&lt;&gt;"",MAX(ROUNDUP(SMALL(BB$224:BB$273,$L265)/10000,0)*10000,0),0))</f>
        <v/>
      </c>
      <c r="ED265" s="41" t="str">
        <f>IF(BC265="","",IF(成就内容!AT$125&lt;&gt;"",MAX(ROUNDUP(SMALL(BC$224:BC$273,$L265)/10000,0)*10000,0),0))</f>
        <v/>
      </c>
      <c r="EE265" s="41" t="str">
        <f>IF(BD265="","",IF(成就内容!AU$125&lt;&gt;"",MAX(ROUNDUP(SMALL(BD$224:BD$273,$L265)/10000,0)*10000,0),0))</f>
        <v/>
      </c>
      <c r="EF265" s="41" t="str">
        <f>IF(BE265="","",IF(成就内容!AV$125&lt;&gt;"",MAX(ROUNDUP(SMALL(BE$224:BE$273,$L265)/10000,0)*10000,0),0))</f>
        <v/>
      </c>
      <c r="EG265" s="41" t="str">
        <f>IF(BF265="","",IF(成就内容!AW$125&lt;&gt;"",MAX(ROUNDUP(SMALL(BF$224:BF$273,$L265)/10000,0)*10000,0),0))</f>
        <v/>
      </c>
      <c r="EH265" s="41" t="str">
        <f>IF(BG265="","",IF(成就内容!AX$125&lt;&gt;"",MAX(ROUNDUP(SMALL(BG$224:BG$273,$L265)/10000,0)*10000,0),0))</f>
        <v/>
      </c>
      <c r="EI265" s="41" t="str">
        <f>IF(BH265="","",IF(成就内容!AY$125&lt;&gt;"",MAX(ROUNDUP(SMALL(BH$224:BH$273,$L265)/10000,0)*10000,0),0))</f>
        <v/>
      </c>
      <c r="EJ265" s="41" t="str">
        <f>IF(BI265="","",IF(成就内容!AZ$125&lt;&gt;"",MAX(ROUNDUP(SMALL(BI$224:BI$273,$L265)/10000,0)*10000,0),0))</f>
        <v/>
      </c>
      <c r="EK265" s="41" t="str">
        <f>IF(BJ265="","",IF(成就内容!BA$125&lt;&gt;"",MAX(ROUNDUP(SMALL(BJ$224:BJ$273,$L265)/10000,0)*10000,0),0))</f>
        <v/>
      </c>
      <c r="EL265" s="41" t="str">
        <f>IF(BK265="","",IF(成就内容!BB$125&lt;&gt;"",MAX(ROUNDUP(SMALL(BK$224:BK$273,$L265)/10000,0)*10000,0),0))</f>
        <v/>
      </c>
      <c r="EM265" s="41" t="str">
        <f>IF(BL265="","",IF(成就内容!BC$125&lt;&gt;"",MAX(ROUNDUP(SMALL(BL$224:BL$273,$L265)/10000,0)*10000,0),0))</f>
        <v/>
      </c>
      <c r="EN265" s="41" t="str">
        <f>IF(BM265="","",IF(成就内容!BD$125&lt;&gt;"",MAX(ROUNDUP(SMALL(BM$224:BM$273,$L265)/10000,0)*10000,0),0))</f>
        <v/>
      </c>
      <c r="EO265" s="41" t="str">
        <f>IF(BN265="","",IF(成就内容!BE$125&lt;&gt;"",MAX(ROUNDUP(SMALL(BN$224:BN$273,$L265)/10000,0)*10000,0),0))</f>
        <v/>
      </c>
      <c r="EP265" s="41" t="str">
        <f>IF(BO265="","",IF(成就内容!BF$125&lt;&gt;"",MAX(ROUNDUP(SMALL(BO$224:BO$273,$L265)/10000,0)*10000,0),0))</f>
        <v/>
      </c>
      <c r="EQ265" s="41" t="str">
        <f>IF(BP265="","",IF(成就内容!BG$125&lt;&gt;"",MAX(ROUNDUP(SMALL(BP$224:BP$273,$L265)/10000,0)*10000,0),0))</f>
        <v/>
      </c>
      <c r="ER265" s="41" t="str">
        <f>IF(BQ265="","",IF(成就内容!BH$125&lt;&gt;"",MAX(ROUNDUP(SMALL(BQ$224:BQ$273,$L265)/10000,0)*10000,0),0))</f>
        <v/>
      </c>
      <c r="ES265" s="41" t="str">
        <f>IF(BR265="","",IF(成就内容!BI$125&lt;&gt;"",MAX(ROUNDUP(SMALL(BR$224:BR$273,$L265)/10000,0)*10000,0),0))</f>
        <v/>
      </c>
      <c r="ET265" s="41">
        <f>IF(BS265="","",IF(成就内容!BJ$125&lt;&gt;"",MAX(ROUNDUP(SMALL(BS$224:BS$273,$L265)/10000,0)*10000,0),0))</f>
        <v>10670000</v>
      </c>
      <c r="EU265" s="41" t="str">
        <f>IF(BT265="","",IF(成就内容!BK$125&lt;&gt;"",MAX(ROUNDUP(SMALL(BT$224:BT$273,$L265)/10000,0)*10000,0),0))</f>
        <v/>
      </c>
      <c r="EV265" s="41" t="str">
        <f>IF(BU265="","",IF(成就内容!BL$125&lt;&gt;"",MAX(ROUNDUP(SMALL(BU$224:BU$273,$L265)/10000,0)*10000,0),0))</f>
        <v/>
      </c>
      <c r="EW265" s="41">
        <f>IF(BV265="","",IF(成就内容!BM$125&lt;&gt;"",MAX(ROUNDUP(SMALL(BV$224:BV$273,$L265)/10000,0)*10000,0),0))</f>
        <v>16420000</v>
      </c>
      <c r="EX265" s="41" t="str">
        <f>IF(BW265="","",IF(成就内容!BN$125&lt;&gt;"",MAX(ROUNDUP(SMALL(BW$224:BW$273,$L265)/10000,0)*10000,0),0))</f>
        <v/>
      </c>
      <c r="EY265" s="41">
        <f>IF(BX265="","",IF(成就内容!BO$125&lt;&gt;"",MAX(ROUNDUP(SMALL(BX$224:BX$273,$L265)/10000,0)*10000,0),0))</f>
        <v>0</v>
      </c>
      <c r="EZ265" s="41">
        <f>IF(BY265="","",IF(成就内容!BP$125&lt;&gt;"",MAX(ROUNDUP(SMALL(BY$224:BY$273,$L265)/10000,0)*10000,0),0))</f>
        <v>0</v>
      </c>
      <c r="FA265" s="41">
        <f>IF(BZ265="","",IF(成就内容!BQ$125&lt;&gt;"",MAX(ROUNDUP(SMALL(BZ$224:BZ$273,$L265)/10000,0)*10000,0),0))</f>
        <v>0</v>
      </c>
      <c r="FB265" s="41" t="str">
        <f>IF(CA265="","",IF(成就内容!BR$125&lt;&gt;"",MAX(ROUNDUP(SMALL(CA$224:CA$273,$L265)/10000,0)*10000,0),0))</f>
        <v/>
      </c>
      <c r="FC265" s="41" t="str">
        <f>IF(CB265="","",IF(成就内容!BS$125&lt;&gt;"",MAX(ROUNDUP(SMALL(CB$224:CB$273,$L265)/10000,0)*10000,0),0))</f>
        <v/>
      </c>
      <c r="FD265" s="41">
        <f>IF(CC265="","",IF(成就内容!BT$125&lt;&gt;"",MAX(ROUNDUP(SMALL(CC$224:CC$273,$L265)/10000,0)*10000,0),0))</f>
        <v>0</v>
      </c>
      <c r="FE265" s="41">
        <f>IF(CD265="","",IF(成就内容!BU$125&lt;&gt;"",MAX(ROUNDUP(SMALL(CD$224:CD$273,$L265)/10000,0)*10000,0),0))</f>
        <v>0</v>
      </c>
      <c r="FF265" s="41" t="str">
        <f>IF(CE265="","",IF(成就内容!BV$125&lt;&gt;"",MAX(ROUNDUP(SMALL(CE$224:CE$273,$L265)/10000,0)*10000,0),0))</f>
        <v/>
      </c>
      <c r="FG265" s="41" t="str">
        <f>IF(CF265="","",IF(成就内容!BW$125&lt;&gt;"",MAX(ROUNDUP(SMALL(CF$224:CF$273,$L265)/10000,0)*10000,0),0))</f>
        <v/>
      </c>
      <c r="FH265" s="41" t="str">
        <f>IF(CG265="","",IF(成就内容!BX$125&lt;&gt;"",MAX(ROUNDUP(SMALL(CG$224:CG$273,$L265)/10000,0)*10000,0),0))</f>
        <v/>
      </c>
      <c r="FI265" s="41" t="str">
        <f>IF(CH265="","",IF(成就内容!BY$125&lt;&gt;"",MAX(ROUNDUP(SMALL(CH$224:CH$273,$L265)/10000,0)*10000,0),0))</f>
        <v/>
      </c>
      <c r="FJ265" s="41" t="str">
        <f>IF(CI265="","",IF(成就内容!BZ$125&lt;&gt;"",MAX(ROUNDUP(SMALL(CI$224:CI$273,$L265)/10000,0)*10000,0),0))</f>
        <v/>
      </c>
    </row>
    <row r="266" spans="10:166" s="96" customFormat="1" x14ac:dyDescent="0.15">
      <c r="J266" s="19"/>
      <c r="L266" s="43">
        <v>43</v>
      </c>
      <c r="M266" s="41" t="str">
        <f>IF(成就内容!D49="","",INDEX($G$4:$G$178*成就内容!D$125/SUM(成就内容!$D$125:$BZ$125),成就内容!D105,1)-SUM(M$224:M265))</f>
        <v/>
      </c>
      <c r="N266" s="41" t="str">
        <f>IF(成就内容!E49="","",INDEX($G$4:$G$178*成就内容!E$125/SUM(成就内容!$D$125:$BZ$125),成就内容!E105,1)-SUM(N$224:N265))</f>
        <v/>
      </c>
      <c r="O266" s="41" t="str">
        <f>IF(成就内容!F49="","",INDEX($G$4:$G$178*成就内容!F$125/SUM(成就内容!$D$125:$BZ$125),成就内容!F105,1)-SUM(O$224:O265))</f>
        <v/>
      </c>
      <c r="P266" s="41" t="str">
        <f>IF(成就内容!G49="","",INDEX($G$4:$G$178*成就内容!G$125/SUM(成就内容!$D$125:$BZ$125),成就内容!G105,1)-SUM(P$224:P265))</f>
        <v/>
      </c>
      <c r="Q266" s="41" t="str">
        <f>IF(成就内容!H49="","",INDEX($G$4:$G$178*成就内容!H$125/SUM(成就内容!$D$125:$BZ$125),成就内容!H105,1)-SUM(Q$224:Q265))</f>
        <v/>
      </c>
      <c r="R266" s="41" t="str">
        <f>IF(成就内容!I49="","",INDEX($G$4:$G$178*成就内容!I$125/SUM(成就内容!$D$125:$BZ$125),成就内容!I105,1)-SUM(R$224:R265))</f>
        <v/>
      </c>
      <c r="S266" s="41" t="str">
        <f>IF(成就内容!J49="","",INDEX($G$4:$G$178*成就内容!J$125/SUM(成就内容!$D$125:$BZ$125),成就内容!J105,1)-SUM(S$224:S265))</f>
        <v/>
      </c>
      <c r="T266" s="41" t="str">
        <f>IF(成就内容!K49="","",INDEX($G$4:$G$178*成就内容!K$125/SUM(成就内容!$D$125:$BZ$125),成就内容!K105,1)-SUM(T$224:T265))</f>
        <v/>
      </c>
      <c r="U266" s="41" t="str">
        <f>IF(成就内容!L49="","",INDEX($G$4:$G$178*成就内容!L$125/SUM(成就内容!$D$125:$BZ$125),成就内容!L105,1)-SUM(U$224:U265))</f>
        <v/>
      </c>
      <c r="V266" s="41" t="str">
        <f>IF(成就内容!M49="","",INDEX($G$4:$G$178*成就内容!M$125/SUM(成就内容!$D$125:$BZ$125),成就内容!M105,1)-SUM(V$224:V265))</f>
        <v/>
      </c>
      <c r="W266" s="41" t="str">
        <f>IF(成就内容!N49="","",INDEX($G$4:$G$178*成就内容!N$125/SUM(成就内容!$D$125:$BZ$125),成就内容!N105,1)-SUM(W$224:W265))</f>
        <v/>
      </c>
      <c r="X266" s="41" t="str">
        <f>IF(成就内容!O49="","",INDEX($G$4:$G$178*成就内容!O$125/SUM(成就内容!$D$125:$BZ$125),成就内容!O105,1)-SUM(X$224:X265))</f>
        <v/>
      </c>
      <c r="Y266" s="41" t="str">
        <f>IF(成就内容!P49="","",INDEX($G$4:$G$178*成就内容!P$125/SUM(成就内容!$D$125:$BZ$125),成就内容!P105,1)-SUM(Y$224:Y265))</f>
        <v/>
      </c>
      <c r="Z266" s="41" t="str">
        <f>IF(成就内容!Q49="","",INDEX($G$4:$G$178*成就内容!Q$125/SUM(成就内容!$D$125:$BZ$125),成就内容!Q105,1)-SUM(Z$224:Z265))</f>
        <v/>
      </c>
      <c r="AA266" s="41" t="str">
        <f>IF(成就内容!R49="","",INDEX($G$4:$G$178*成就内容!R$125/SUM(成就内容!$D$125:$BZ$125),成就内容!R105,1)-SUM(AA$224:AA265))</f>
        <v/>
      </c>
      <c r="AB266" s="41" t="str">
        <f>IF(成就内容!S49="","",INDEX($G$4:$G$178*成就内容!S$125/SUM(成就内容!$D$125:$BZ$125),成就内容!S105,1)-SUM(AB$224:AB265))</f>
        <v/>
      </c>
      <c r="AC266" s="41" t="str">
        <f>IF(成就内容!T49="","",INDEX($G$4:$G$178*成就内容!T$125/SUM(成就内容!$D$125:$BZ$125),成就内容!T105,1)-SUM(AC$224:AC265))</f>
        <v/>
      </c>
      <c r="AD266" s="41" t="str">
        <f>IF(成就内容!U49="","",INDEX($G$4:$G$178*成就内容!U$125/SUM(成就内容!$D$125:$BZ$125),成就内容!U105,1)-SUM(AD$224:AD265))</f>
        <v/>
      </c>
      <c r="AE266" s="41" t="str">
        <f>IF(成就内容!V49="","",INDEX($G$4:$G$178*成就内容!V$125/SUM(成就内容!$D$125:$BZ$125),成就内容!V105,1)-SUM(AE$224:AE265))</f>
        <v/>
      </c>
      <c r="AF266" s="41" t="str">
        <f>IF(成就内容!W49="","",INDEX($G$4:$G$178*成就内容!W$125/SUM(成就内容!$D$125:$BZ$125),成就内容!W105,1)-SUM(AF$224:AF265))</f>
        <v/>
      </c>
      <c r="AG266" s="41" t="str">
        <f>IF(成就内容!X49="","",INDEX($G$4:$G$178*成就内容!X$125/SUM(成就内容!$D$125:$BZ$125),成就内容!X105,1)-SUM(AG$224:AG265))</f>
        <v/>
      </c>
      <c r="AH266" s="41" t="str">
        <f>IF(成就内容!Y49="","",INDEX($G$4:$G$178*成就内容!Y$125/SUM(成就内容!$D$125:$BZ$125),成就内容!Y105,1)-SUM(AH$224:AH265))</f>
        <v/>
      </c>
      <c r="AI266" s="41" t="str">
        <f>IF(成就内容!Z49="","",INDEX($G$4:$G$178*成就内容!Z$125/SUM(成就内容!$D$125:$BZ$125),成就内容!Z105,1)-SUM(AI$224:AI265))</f>
        <v/>
      </c>
      <c r="AJ266" s="41" t="str">
        <f>IF(成就内容!AA49="","",INDEX($G$4:$G$178*成就内容!AA$125/SUM(成就内容!$D$125:$BZ$125),成就内容!AA105,1)-SUM(AJ$224:AJ265))</f>
        <v/>
      </c>
      <c r="AK266" s="41" t="str">
        <f>IF(成就内容!AB49="","",INDEX($G$4:$G$178*成就内容!AB$125/SUM(成就内容!$D$125:$BZ$125),成就内容!AB105,1)-SUM(AK$224:AK265))</f>
        <v/>
      </c>
      <c r="AL266" s="41" t="str">
        <f>IF(成就内容!AC49="","",INDEX($G$4:$G$178*成就内容!AC$125/SUM(成就内容!$D$125:$BZ$125),成就内容!AC105,1)-SUM(AL$224:AL265))</f>
        <v/>
      </c>
      <c r="AM266" s="41" t="str">
        <f>IF(成就内容!AD49="","",INDEX($G$4:$G$178*成就内容!AD$125/SUM(成就内容!$D$125:$BZ$125),成就内容!AD105,1)-SUM(AM$224:AM265))</f>
        <v/>
      </c>
      <c r="AN266" s="41" t="str">
        <f>IF(成就内容!AE49="","",INDEX($G$4:$G$178*成就内容!AE$125/SUM(成就内容!$D$125:$BZ$125),成就内容!AE105,1)-SUM(AN$224:AN265))</f>
        <v/>
      </c>
      <c r="AO266" s="41" t="str">
        <f>IF(成就内容!AF49="","",INDEX($G$4:$G$178*成就内容!AF$125/SUM(成就内容!$D$125:$BZ$125),成就内容!AF105,1)-SUM(AO$224:AO265))</f>
        <v/>
      </c>
      <c r="AP266" s="41" t="str">
        <f>IF(成就内容!AG49="","",INDEX($G$4:$G$178*成就内容!AG$125/SUM(成就内容!$D$125:$BZ$125),成就内容!AG105,1)-SUM(AP$224:AP265))</f>
        <v/>
      </c>
      <c r="AQ266" s="41" t="str">
        <f>IF(成就内容!AH49="","",INDEX($G$4:$G$178*成就内容!AH$125/SUM(成就内容!$D$125:$BZ$125),成就内容!AH105,1)-SUM(AQ$224:AQ265))</f>
        <v/>
      </c>
      <c r="AR266" s="41" t="str">
        <f>IF(成就内容!AI49="","",INDEX($G$4:$G$178*成就内容!AI$125/SUM(成就内容!$D$125:$BZ$125),成就内容!AI105,1)-SUM(AR$224:AR265))</f>
        <v/>
      </c>
      <c r="AS266" s="41" t="str">
        <f>IF(成就内容!AJ49="","",INDEX($G$4:$G$178*成就内容!AJ$125/SUM(成就内容!$D$125:$BZ$125),成就内容!AJ105,1)-SUM(AS$224:AS265))</f>
        <v/>
      </c>
      <c r="AT266" s="41" t="str">
        <f>IF(成就内容!AK49="","",INDEX($G$4:$G$178*成就内容!AK$125/SUM(成就内容!$D$125:$BZ$125),成就内容!AK105,1)-SUM(AT$224:AT265))</f>
        <v/>
      </c>
      <c r="AU266" s="41" t="str">
        <f>IF(成就内容!AL49="","",INDEX($G$4:$G$178*成就内容!AL$125/SUM(成就内容!$D$125:$BZ$125),成就内容!AL105,1)-SUM(AU$224:AU265))</f>
        <v/>
      </c>
      <c r="AV266" s="41" t="str">
        <f>IF(成就内容!AM49="","",INDEX($G$4:$G$178*成就内容!AM$125/SUM(成就内容!$D$125:$BZ$125),成就内容!AM105,1)-SUM(AV$224:AV265))</f>
        <v/>
      </c>
      <c r="AW266" s="41" t="str">
        <f>IF(成就内容!AN49="","",INDEX($G$4:$G$178*成就内容!AN$125/SUM(成就内容!$D$125:$BZ$125),成就内容!AN105,1)-SUM(AW$224:AW265))</f>
        <v/>
      </c>
      <c r="AX266" s="41" t="str">
        <f>IF(成就内容!AO49="","",INDEX($G$4:$G$178*成就内容!AO$125/SUM(成就内容!$D$125:$BZ$125),成就内容!AO105,1)-SUM(AX$224:AX265))</f>
        <v/>
      </c>
      <c r="AY266" s="41" t="str">
        <f>IF(成就内容!AP49="","",INDEX($G$4:$G$178*成就内容!AP$125/SUM(成就内容!$D$125:$BZ$125),成就内容!AP105,1)-SUM(AY$224:AY265))</f>
        <v/>
      </c>
      <c r="AZ266" s="41" t="str">
        <f>IF(成就内容!AQ49="","",INDEX($G$4:$G$178*成就内容!AQ$125/SUM(成就内容!$D$125:$BZ$125),成就内容!AQ105,1)-SUM(AZ$224:AZ265))</f>
        <v/>
      </c>
      <c r="BA266" s="41" t="str">
        <f>IF(成就内容!AR49="","",INDEX($G$4:$G$178*成就内容!AR$125/SUM(成就内容!$D$125:$BZ$125),成就内容!AR105,1)-SUM(BA$224:BA265))</f>
        <v/>
      </c>
      <c r="BB266" s="41" t="str">
        <f>IF(成就内容!AS49="","",INDEX($G$4:$G$178*成就内容!AS$125/SUM(成就内容!$D$125:$BZ$125),成就内容!AS105,1)-SUM(BB$224:BB265))</f>
        <v/>
      </c>
      <c r="BC266" s="41" t="str">
        <f>IF(成就内容!AT49="","",INDEX($G$4:$G$178*成就内容!AT$125/SUM(成就内容!$D$125:$BZ$125),成就内容!AT105,1)-SUM(BC$224:BC265))</f>
        <v/>
      </c>
      <c r="BD266" s="41" t="str">
        <f>IF(成就内容!AU49="","",INDEX($G$4:$G$178*成就内容!AU$125/SUM(成就内容!$D$125:$BZ$125),成就内容!AU105,1)-SUM(BD$224:BD265))</f>
        <v/>
      </c>
      <c r="BE266" s="41" t="str">
        <f>IF(成就内容!AV49="","",INDEX($G$4:$G$178*成就内容!AV$125/SUM(成就内容!$D$125:$BZ$125),成就内容!AV105,1)-SUM(BE$224:BE265))</f>
        <v/>
      </c>
      <c r="BF266" s="41" t="str">
        <f>IF(成就内容!AW49="","",INDEX($G$4:$G$178*成就内容!AW$125/SUM(成就内容!$D$125:$BZ$125),成就内容!AW105,1)-SUM(BF$224:BF265))</f>
        <v/>
      </c>
      <c r="BG266" s="41" t="str">
        <f>IF(成就内容!AX49="","",INDEX($G$4:$G$178*成就内容!AX$125/SUM(成就内容!$D$125:$BZ$125),成就内容!AX105,1)-SUM(BG$224:BG265))</f>
        <v/>
      </c>
      <c r="BH266" s="41" t="str">
        <f>IF(成就内容!AY49="","",INDEX($G$4:$G$178*成就内容!AY$125/SUM(成就内容!$D$125:$BZ$125),成就内容!AY105,1)-SUM(BH$224:BH265))</f>
        <v/>
      </c>
      <c r="BI266" s="41" t="str">
        <f>IF(成就内容!AZ49="","",INDEX($G$4:$G$178*成就内容!AZ$125/SUM(成就内容!$D$125:$BZ$125),成就内容!AZ105,1)-SUM(BI$224:BI265))</f>
        <v/>
      </c>
      <c r="BJ266" s="41" t="str">
        <f>IF(成就内容!BA49="","",INDEX($G$4:$G$178*成就内容!BA$125/SUM(成就内容!$D$125:$BZ$125),成就内容!BA105,1)-SUM(BJ$224:BJ265))</f>
        <v/>
      </c>
      <c r="BK266" s="41" t="str">
        <f>IF(成就内容!BB49="","",INDEX($G$4:$G$178*成就内容!BB$125/SUM(成就内容!$D$125:$BZ$125),成就内容!BB105,1)-SUM(BK$224:BK265))</f>
        <v/>
      </c>
      <c r="BL266" s="41" t="str">
        <f>IF(成就内容!BC49="","",INDEX($G$4:$G$178*成就内容!BC$125/SUM(成就内容!$D$125:$BZ$125),成就内容!BC105,1)-SUM(BL$224:BL265))</f>
        <v/>
      </c>
      <c r="BM266" s="41" t="str">
        <f>IF(成就内容!BD49="","",INDEX($G$4:$G$178*成就内容!BD$125/SUM(成就内容!$D$125:$BZ$125),成就内容!BD105,1)-SUM(BM$224:BM265))</f>
        <v/>
      </c>
      <c r="BN266" s="41" t="str">
        <f>IF(成就内容!BE49="","",INDEX($G$4:$G$178*成就内容!BE$125/SUM(成就内容!$D$125:$BZ$125),成就内容!BE105,1)-SUM(BN$224:BN265))</f>
        <v/>
      </c>
      <c r="BO266" s="41" t="str">
        <f>IF(成就内容!BF49="","",INDEX($G$4:$G$178*成就内容!BF$125/SUM(成就内容!$D$125:$BZ$125),成就内容!BF105,1)-SUM(BO$224:BO265))</f>
        <v/>
      </c>
      <c r="BP266" s="41" t="str">
        <f>IF(成就内容!BG49="","",INDEX($G$4:$G$178*成就内容!BG$125/SUM(成就内容!$D$125:$BZ$125),成就内容!BG105,1)-SUM(BP$224:BP265))</f>
        <v/>
      </c>
      <c r="BQ266" s="41" t="str">
        <f>IF(成就内容!BH49="","",INDEX($G$4:$G$178*成就内容!BH$125/SUM(成就内容!$D$125:$BZ$125),成就内容!BH105,1)-SUM(BQ$224:BQ265))</f>
        <v/>
      </c>
      <c r="BR266" s="41" t="str">
        <f>IF(成就内容!BI49="","",INDEX($G$4:$G$178*成就内容!BI$125/SUM(成就内容!$D$125:$BZ$125),成就内容!BI105,1)-SUM(BR$224:BR265))</f>
        <v/>
      </c>
      <c r="BS266" s="41">
        <f>IF(成就内容!BJ49="","",INDEX($G$4:$G$178*成就内容!BJ$125/SUM(成就内容!$D$125:$BZ$125),成就内容!BJ105,1)-SUM(BS$224:BS265))</f>
        <v>9846153.8461538255</v>
      </c>
      <c r="BT266" s="41" t="str">
        <f>IF(成就内容!BK49="","",INDEX($G$4:$G$178*成就内容!BK$125/SUM(成就内容!$D$125:$BZ$125),成就内容!BK105,1)-SUM(BT$224:BT265))</f>
        <v/>
      </c>
      <c r="BU266" s="41" t="str">
        <f>IF(成就内容!BL49="","",INDEX($G$4:$G$178*成就内容!BL$125/SUM(成就内容!$D$125:$BZ$125),成就内容!BL105,1)-SUM(BU$224:BU265))</f>
        <v/>
      </c>
      <c r="BV266" s="41">
        <f>IF(成就内容!BM49="","",INDEX($G$4:$G$178*成就内容!BM$125/SUM(成就内容!$D$125:$BZ$125),成就内容!BM105,1)-SUM(BV$224:BV265))</f>
        <v>13128205.12820515</v>
      </c>
      <c r="BW266" s="41" t="str">
        <f>IF(成就内容!BN49="","",INDEX($G$4:$G$178*成就内容!BN$125/SUM(成就内容!$D$125:$BZ$125),成就内容!BN105,1)-SUM(BW$224:BW265))</f>
        <v/>
      </c>
      <c r="BX266" s="41">
        <f>IF(成就内容!BO49="","",INDEX($G$4:$G$178*成就内容!BO$125/SUM(成就内容!$D$125:$BZ$125),成就内容!BO105,1)-SUM(BX$224:BX265))</f>
        <v>0</v>
      </c>
      <c r="BY266" s="41">
        <f>IF(成就内容!BP49="","",INDEX($G$4:$G$178*成就内容!BP$125/SUM(成就内容!$D$125:$BZ$125),成就内容!BP105,1)-SUM(BY$224:BY265))</f>
        <v>0</v>
      </c>
      <c r="BZ266" s="41">
        <f>IF(成就内容!BQ49="","",INDEX($G$4:$G$178*成就内容!BQ$125/SUM(成就内容!$D$125:$BZ$125),成就内容!BQ105,1)-SUM(BZ$224:BZ265))</f>
        <v>0</v>
      </c>
      <c r="CA266" s="41" t="str">
        <f>IF(成就内容!BR49="","",INDEX($G$4:$G$178*成就内容!BR$125/SUM(成就内容!$D$125:$BZ$125),成就内容!BR105,1)-SUM(CA$224:CA265))</f>
        <v/>
      </c>
      <c r="CB266" s="41" t="str">
        <f>IF(成就内容!BS49="","",INDEX($G$4:$G$178*成就内容!BS$125/SUM(成就内容!$D$125:$BZ$125),成就内容!BS105,1)-SUM(CB$224:CB265))</f>
        <v/>
      </c>
      <c r="CC266" s="41">
        <f>IF(成就内容!BT49="","",INDEX($G$4:$G$178*成就内容!BT$125/SUM(成就内容!$D$125:$BZ$125),成就内容!BT105,1)-SUM(CC$224:CC265))</f>
        <v>0</v>
      </c>
      <c r="CD266" s="41">
        <f>IF(成就内容!BU49="","",INDEX($G$4:$G$178*成就内容!BU$125/SUM(成就内容!$D$125:$BZ$125),成就内容!BU105,1)-SUM(CD$224:CD265))</f>
        <v>0</v>
      </c>
      <c r="CE266" s="41" t="str">
        <f>IF(成就内容!BV49="","",INDEX($G$4:$G$178*成就内容!BV$125/SUM(成就内容!$D$125:$BZ$125),成就内容!BV105,1)-SUM(CE$224:CE265))</f>
        <v/>
      </c>
      <c r="CF266" s="41" t="str">
        <f>IF(成就内容!BW49="","",INDEX($G$4:$G$178*成就内容!BW$125/SUM(成就内容!$D$125:$BZ$125),成就内容!BW105,1)-SUM(CF$224:CF265))</f>
        <v/>
      </c>
      <c r="CG266" s="41" t="str">
        <f>IF(成就内容!BX49="","",INDEX($G$4:$G$178*成就内容!BX$125/SUM(成就内容!$D$125:$BZ$125),成就内容!BX105,1)-SUM(CG$224:CG265))</f>
        <v/>
      </c>
      <c r="CH266" s="41" t="str">
        <f>IF(成就内容!BY49="","",INDEX($G$4:$G$178*成就内容!BY$125/SUM(成就内容!$D$125:$BZ$125),成就内容!BY105,1)-SUM(CH$224:CH265))</f>
        <v/>
      </c>
      <c r="CI266" s="41" t="str">
        <f>IF(成就内容!BZ49="","",INDEX($G$4:$G$178*成就内容!BZ$125/SUM(成就内容!$D$125:$BZ$125),成就内容!BZ105,1)-SUM(CI$224:CI265))</f>
        <v/>
      </c>
      <c r="CK266" s="19"/>
      <c r="CM266" s="43">
        <v>43</v>
      </c>
      <c r="CN266" s="41" t="str">
        <f>IF(M266="","",IF(成就内容!D$125&lt;&gt;"",MAX(ROUNDUP(SMALL(M$224:M$273,$L266)/10000,0)*10000,0),0))</f>
        <v/>
      </c>
      <c r="CO266" s="41" t="str">
        <f>IF(N266="","",IF(成就内容!E$125&lt;&gt;"",MAX(ROUNDUP(SMALL(N$224:N$273,$L266)/10000,0)*10000,0),0))</f>
        <v/>
      </c>
      <c r="CP266" s="41" t="str">
        <f>IF(O266="","",IF(成就内容!F$125&lt;&gt;"",MAX(ROUNDUP(SMALL(O$224:O$273,$L266)/10000,0)*10000,0),0))</f>
        <v/>
      </c>
      <c r="CQ266" s="41" t="str">
        <f>IF(P266="","",IF(成就内容!G$125&lt;&gt;"",MAX(ROUNDUP(SMALL(P$224:P$273,$L266)/10000,0)*10000,0),0))</f>
        <v/>
      </c>
      <c r="CR266" s="41" t="str">
        <f>IF(Q266="","",IF(成就内容!H$125&lt;&gt;"",MAX(ROUNDUP(SMALL(Q$224:Q$273,$L266)/10000,0)*10000,0),0))</f>
        <v/>
      </c>
      <c r="CS266" s="41" t="str">
        <f>IF(R266="","",IF(成就内容!I$125&lt;&gt;"",MAX(ROUNDUP(SMALL(R$224:R$273,$L266)/10000,0)*10000,0),0))</f>
        <v/>
      </c>
      <c r="CT266" s="41" t="str">
        <f>IF(S266="","",IF(成就内容!J$125&lt;&gt;"",MAX(ROUNDUP(SMALL(S$224:S$273,$L266)/10000,0)*10000,0),0))</f>
        <v/>
      </c>
      <c r="CU266" s="41" t="str">
        <f>IF(T266="","",IF(成就内容!K$125&lt;&gt;"",MAX(ROUNDUP(SMALL(T$224:T$273,$L266)/10000,0)*10000,0),0))</f>
        <v/>
      </c>
      <c r="CV266" s="41" t="str">
        <f>IF(U266="","",IF(成就内容!L$125&lt;&gt;"",MAX(ROUNDUP(SMALL(U$224:U$273,$L266)/10000,0)*10000,0),0))</f>
        <v/>
      </c>
      <c r="CW266" s="41" t="str">
        <f>IF(V266="","",IF(成就内容!M$125&lt;&gt;"",MAX(ROUNDUP(SMALL(V$224:V$273,$L266)/10000,0)*10000,0),0))</f>
        <v/>
      </c>
      <c r="CX266" s="41" t="str">
        <f>IF(W266="","",IF(成就内容!N$125&lt;&gt;"",MAX(ROUNDUP(SMALL(W$224:W$273,$L266)/10000,0)*10000,0),0))</f>
        <v/>
      </c>
      <c r="CY266" s="41" t="str">
        <f>IF(X266="","",IF(成就内容!O$125&lt;&gt;"",MAX(ROUNDUP(SMALL(X$224:X$273,$L266)/10000,0)*10000,0),0))</f>
        <v/>
      </c>
      <c r="CZ266" s="41" t="str">
        <f>IF(Y266="","",IF(成就内容!P$125&lt;&gt;"",MAX(ROUNDUP(SMALL(Y$224:Y$273,$L266)/10000,0)*10000,0),0))</f>
        <v/>
      </c>
      <c r="DA266" s="41" t="str">
        <f>IF(Z266="","",IF(成就内容!Q$125&lt;&gt;"",MAX(ROUNDUP(SMALL(Z$224:Z$273,$L266)/10000,0)*10000,0),0))</f>
        <v/>
      </c>
      <c r="DB266" s="41" t="str">
        <f>IF(AA266="","",IF(成就内容!R$125&lt;&gt;"",MAX(ROUNDUP(SMALL(AA$224:AA$273,$L266)/10000,0)*10000,0),0))</f>
        <v/>
      </c>
      <c r="DC266" s="41" t="str">
        <f>IF(AB266="","",IF(成就内容!S$125&lt;&gt;"",MAX(ROUNDUP(SMALL(AB$224:AB$273,$L266)/10000,0)*10000,0),0))</f>
        <v/>
      </c>
      <c r="DD266" s="41" t="str">
        <f>IF(AC266="","",IF(成就内容!T$125&lt;&gt;"",MAX(ROUNDUP(SMALL(AC$224:AC$273,$L266)/10000,0)*10000,0),0))</f>
        <v/>
      </c>
      <c r="DE266" s="41" t="str">
        <f>IF(AD266="","",IF(成就内容!U$125&lt;&gt;"",MAX(ROUNDUP(SMALL(AD$224:AD$273,$L266)/10000,0)*10000,0),0))</f>
        <v/>
      </c>
      <c r="DF266" s="41" t="str">
        <f>IF(AE266="","",IF(成就内容!V$125&lt;&gt;"",MAX(ROUNDUP(SMALL(AE$224:AE$273,$L266)/10000,0)*10000,0),0))</f>
        <v/>
      </c>
      <c r="DG266" s="41" t="str">
        <f>IF(AF266="","",IF(成就内容!W$125&lt;&gt;"",MAX(ROUNDUP(SMALL(AF$224:AF$273,$L266)/10000,0)*10000,0),0))</f>
        <v/>
      </c>
      <c r="DH266" s="41" t="str">
        <f>IF(AG266="","",IF(成就内容!X$125&lt;&gt;"",MAX(ROUNDUP(SMALL(AG$224:AG$273,$L266)/10000,0)*10000,0),0))</f>
        <v/>
      </c>
      <c r="DI266" s="41" t="str">
        <f>IF(AH266="","",IF(成就内容!Y$125&lt;&gt;"",MAX(ROUNDUP(SMALL(AH$224:AH$273,$L266)/10000,0)*10000,0),0))</f>
        <v/>
      </c>
      <c r="DJ266" s="41" t="str">
        <f>IF(AI266="","",IF(成就内容!Z$125&lt;&gt;"",MAX(ROUNDUP(SMALL(AI$224:AI$273,$L266)/10000,0)*10000,0),0))</f>
        <v/>
      </c>
      <c r="DK266" s="41" t="str">
        <f>IF(AJ266="","",IF(成就内容!AA$125&lt;&gt;"",MAX(ROUNDUP(SMALL(AJ$224:AJ$273,$L266)/10000,0)*10000,0),0))</f>
        <v/>
      </c>
      <c r="DL266" s="41" t="str">
        <f>IF(AK266="","",IF(成就内容!AB$125&lt;&gt;"",MAX(ROUNDUP(SMALL(AK$224:AK$273,$L266)/10000,0)*10000,0),0))</f>
        <v/>
      </c>
      <c r="DM266" s="41" t="str">
        <f>IF(AL266="","",IF(成就内容!AC$125&lt;&gt;"",MAX(ROUNDUP(SMALL(AL$224:AL$273,$L266)/10000,0)*10000,0),0))</f>
        <v/>
      </c>
      <c r="DN266" s="41" t="str">
        <f>IF(AM266="","",IF(成就内容!AD$125&lt;&gt;"",MAX(ROUNDUP(SMALL(AM$224:AM$273,$L266)/10000,0)*10000,0),0))</f>
        <v/>
      </c>
      <c r="DO266" s="41" t="str">
        <f>IF(AN266="","",IF(成就内容!AE$125&lt;&gt;"",MAX(ROUNDUP(SMALL(AN$224:AN$273,$L266)/10000,0)*10000,0),0))</f>
        <v/>
      </c>
      <c r="DP266" s="41" t="str">
        <f>IF(AO266="","",IF(成就内容!AF$125&lt;&gt;"",MAX(ROUNDUP(SMALL(AO$224:AO$273,$L266)/10000,0)*10000,0),0))</f>
        <v/>
      </c>
      <c r="DQ266" s="41" t="str">
        <f>IF(AP266="","",IF(成就内容!AG$125&lt;&gt;"",MAX(ROUNDUP(SMALL(AP$224:AP$273,$L266)/10000,0)*10000,0),0))</f>
        <v/>
      </c>
      <c r="DR266" s="41" t="str">
        <f>IF(AQ266="","",IF(成就内容!AH$125&lt;&gt;"",MAX(ROUNDUP(SMALL(AQ$224:AQ$273,$L266)/10000,0)*10000,0),0))</f>
        <v/>
      </c>
      <c r="DS266" s="41" t="str">
        <f>IF(AR266="","",IF(成就内容!AI$125&lt;&gt;"",MAX(ROUNDUP(SMALL(AR$224:AR$273,$L266)/10000,0)*10000,0),0))</f>
        <v/>
      </c>
      <c r="DT266" s="41" t="str">
        <f>IF(AS266="","",IF(成就内容!AJ$125&lt;&gt;"",MAX(ROUNDUP(SMALL(AS$224:AS$273,$L266)/10000,0)*10000,0),0))</f>
        <v/>
      </c>
      <c r="DU266" s="41" t="str">
        <f>IF(AT266="","",IF(成就内容!AK$125&lt;&gt;"",MAX(ROUNDUP(SMALL(AT$224:AT$273,$L266)/10000,0)*10000,0),0))</f>
        <v/>
      </c>
      <c r="DV266" s="41" t="str">
        <f>IF(AU266="","",IF(成就内容!AL$125&lt;&gt;"",MAX(ROUNDUP(SMALL(AU$224:AU$273,$L266)/10000,0)*10000,0),0))</f>
        <v/>
      </c>
      <c r="DW266" s="41" t="str">
        <f>IF(AV266="","",IF(成就内容!AM$125&lt;&gt;"",MAX(ROUNDUP(SMALL(AV$224:AV$273,$L266)/10000,0)*10000,0),0))</f>
        <v/>
      </c>
      <c r="DX266" s="41" t="str">
        <f>IF(AW266="","",IF(成就内容!AN$125&lt;&gt;"",MAX(ROUNDUP(SMALL(AW$224:AW$273,$L266)/10000,0)*10000,0),0))</f>
        <v/>
      </c>
      <c r="DY266" s="41" t="str">
        <f>IF(AX266="","",IF(成就内容!AO$125&lt;&gt;"",MAX(ROUNDUP(SMALL(AX$224:AX$273,$L266)/10000,0)*10000,0),0))</f>
        <v/>
      </c>
      <c r="DZ266" s="41" t="str">
        <f>IF(AY266="","",IF(成就内容!AP$125&lt;&gt;"",MAX(ROUNDUP(SMALL(AY$224:AY$273,$L266)/10000,0)*10000,0),0))</f>
        <v/>
      </c>
      <c r="EA266" s="41" t="str">
        <f>IF(AZ266="","",IF(成就内容!AQ$125&lt;&gt;"",MAX(ROUNDUP(SMALL(AZ$224:AZ$273,$L266)/10000,0)*10000,0),0))</f>
        <v/>
      </c>
      <c r="EB266" s="41" t="str">
        <f>IF(BA266="","",IF(成就内容!AR$125&lt;&gt;"",MAX(ROUNDUP(SMALL(BA$224:BA$273,$L266)/10000,0)*10000,0),0))</f>
        <v/>
      </c>
      <c r="EC266" s="41" t="str">
        <f>IF(BB266="","",IF(成就内容!AS$125&lt;&gt;"",MAX(ROUNDUP(SMALL(BB$224:BB$273,$L266)/10000,0)*10000,0),0))</f>
        <v/>
      </c>
      <c r="ED266" s="41" t="str">
        <f>IF(BC266="","",IF(成就内容!AT$125&lt;&gt;"",MAX(ROUNDUP(SMALL(BC$224:BC$273,$L266)/10000,0)*10000,0),0))</f>
        <v/>
      </c>
      <c r="EE266" s="41" t="str">
        <f>IF(BD266="","",IF(成就内容!AU$125&lt;&gt;"",MAX(ROUNDUP(SMALL(BD$224:BD$273,$L266)/10000,0)*10000,0),0))</f>
        <v/>
      </c>
      <c r="EF266" s="41" t="str">
        <f>IF(BE266="","",IF(成就内容!AV$125&lt;&gt;"",MAX(ROUNDUP(SMALL(BE$224:BE$273,$L266)/10000,0)*10000,0),0))</f>
        <v/>
      </c>
      <c r="EG266" s="41" t="str">
        <f>IF(BF266="","",IF(成就内容!AW$125&lt;&gt;"",MAX(ROUNDUP(SMALL(BF$224:BF$273,$L266)/10000,0)*10000,0),0))</f>
        <v/>
      </c>
      <c r="EH266" s="41" t="str">
        <f>IF(BG266="","",IF(成就内容!AX$125&lt;&gt;"",MAX(ROUNDUP(SMALL(BG$224:BG$273,$L266)/10000,0)*10000,0),0))</f>
        <v/>
      </c>
      <c r="EI266" s="41" t="str">
        <f>IF(BH266="","",IF(成就内容!AY$125&lt;&gt;"",MAX(ROUNDUP(SMALL(BH$224:BH$273,$L266)/10000,0)*10000,0),0))</f>
        <v/>
      </c>
      <c r="EJ266" s="41" t="str">
        <f>IF(BI266="","",IF(成就内容!AZ$125&lt;&gt;"",MAX(ROUNDUP(SMALL(BI$224:BI$273,$L266)/10000,0)*10000,0),0))</f>
        <v/>
      </c>
      <c r="EK266" s="41" t="str">
        <f>IF(BJ266="","",IF(成就内容!BA$125&lt;&gt;"",MAX(ROUNDUP(SMALL(BJ$224:BJ$273,$L266)/10000,0)*10000,0),0))</f>
        <v/>
      </c>
      <c r="EL266" s="41" t="str">
        <f>IF(BK266="","",IF(成就内容!BB$125&lt;&gt;"",MAX(ROUNDUP(SMALL(BK$224:BK$273,$L266)/10000,0)*10000,0),0))</f>
        <v/>
      </c>
      <c r="EM266" s="41" t="str">
        <f>IF(BL266="","",IF(成就内容!BC$125&lt;&gt;"",MAX(ROUNDUP(SMALL(BL$224:BL$273,$L266)/10000,0)*10000,0),0))</f>
        <v/>
      </c>
      <c r="EN266" s="41" t="str">
        <f>IF(BM266="","",IF(成就内容!BD$125&lt;&gt;"",MAX(ROUNDUP(SMALL(BM$224:BM$273,$L266)/10000,0)*10000,0),0))</f>
        <v/>
      </c>
      <c r="EO266" s="41" t="str">
        <f>IF(BN266="","",IF(成就内容!BE$125&lt;&gt;"",MAX(ROUNDUP(SMALL(BN$224:BN$273,$L266)/10000,0)*10000,0),0))</f>
        <v/>
      </c>
      <c r="EP266" s="41" t="str">
        <f>IF(BO266="","",IF(成就内容!BF$125&lt;&gt;"",MAX(ROUNDUP(SMALL(BO$224:BO$273,$L266)/10000,0)*10000,0),0))</f>
        <v/>
      </c>
      <c r="EQ266" s="41" t="str">
        <f>IF(BP266="","",IF(成就内容!BG$125&lt;&gt;"",MAX(ROUNDUP(SMALL(BP$224:BP$273,$L266)/10000,0)*10000,0),0))</f>
        <v/>
      </c>
      <c r="ER266" s="41" t="str">
        <f>IF(BQ266="","",IF(成就内容!BH$125&lt;&gt;"",MAX(ROUNDUP(SMALL(BQ$224:BQ$273,$L266)/10000,0)*10000,0),0))</f>
        <v/>
      </c>
      <c r="ES266" s="41" t="str">
        <f>IF(BR266="","",IF(成就内容!BI$125&lt;&gt;"",MAX(ROUNDUP(SMALL(BR$224:BR$273,$L266)/10000,0)*10000,0),0))</f>
        <v/>
      </c>
      <c r="ET266" s="41">
        <f>IF(BS266="","",IF(成就内容!BJ$125&lt;&gt;"",MAX(ROUNDUP(SMALL(BS$224:BS$273,$L266)/10000,0)*10000,0),0))</f>
        <v>13130000</v>
      </c>
      <c r="EU266" s="41" t="str">
        <f>IF(BT266="","",IF(成就内容!BK$125&lt;&gt;"",MAX(ROUNDUP(SMALL(BT$224:BT$273,$L266)/10000,0)*10000,0),0))</f>
        <v/>
      </c>
      <c r="EV266" s="41" t="str">
        <f>IF(BU266="","",IF(成就内容!BL$125&lt;&gt;"",MAX(ROUNDUP(SMALL(BU$224:BU$273,$L266)/10000,0)*10000,0),0))</f>
        <v/>
      </c>
      <c r="EW266" s="41">
        <f>IF(BV266="","",IF(成就内容!BM$125&lt;&gt;"",MAX(ROUNDUP(SMALL(BV$224:BV$273,$L266)/10000,0)*10000,0),0))</f>
        <v>16420000</v>
      </c>
      <c r="EX266" s="41" t="str">
        <f>IF(BW266="","",IF(成就内容!BN$125&lt;&gt;"",MAX(ROUNDUP(SMALL(BW$224:BW$273,$L266)/10000,0)*10000,0),0))</f>
        <v/>
      </c>
      <c r="EY266" s="41">
        <f>IF(BX266="","",IF(成就内容!BO$125&lt;&gt;"",MAX(ROUNDUP(SMALL(BX$224:BX$273,$L266)/10000,0)*10000,0),0))</f>
        <v>0</v>
      </c>
      <c r="EZ266" s="41">
        <f>IF(BY266="","",IF(成就内容!BP$125&lt;&gt;"",MAX(ROUNDUP(SMALL(BY$224:BY$273,$L266)/10000,0)*10000,0),0))</f>
        <v>0</v>
      </c>
      <c r="FA266" s="41">
        <f>IF(BZ266="","",IF(成就内容!BQ$125&lt;&gt;"",MAX(ROUNDUP(SMALL(BZ$224:BZ$273,$L266)/10000,0)*10000,0),0))</f>
        <v>0</v>
      </c>
      <c r="FB266" s="41" t="str">
        <f>IF(CA266="","",IF(成就内容!BR$125&lt;&gt;"",MAX(ROUNDUP(SMALL(CA$224:CA$273,$L266)/10000,0)*10000,0),0))</f>
        <v/>
      </c>
      <c r="FC266" s="41" t="str">
        <f>IF(CB266="","",IF(成就内容!BS$125&lt;&gt;"",MAX(ROUNDUP(SMALL(CB$224:CB$273,$L266)/10000,0)*10000,0),0))</f>
        <v/>
      </c>
      <c r="FD266" s="41">
        <f>IF(CC266="","",IF(成就内容!BT$125&lt;&gt;"",MAX(ROUNDUP(SMALL(CC$224:CC$273,$L266)/10000,0)*10000,0),0))</f>
        <v>0</v>
      </c>
      <c r="FE266" s="41">
        <f>IF(CD266="","",IF(成就内容!BU$125&lt;&gt;"",MAX(ROUNDUP(SMALL(CD$224:CD$273,$L266)/10000,0)*10000,0),0))</f>
        <v>0</v>
      </c>
      <c r="FF266" s="41" t="str">
        <f>IF(CE266="","",IF(成就内容!BV$125&lt;&gt;"",MAX(ROUNDUP(SMALL(CE$224:CE$273,$L266)/10000,0)*10000,0),0))</f>
        <v/>
      </c>
      <c r="FG266" s="41" t="str">
        <f>IF(CF266="","",IF(成就内容!BW$125&lt;&gt;"",MAX(ROUNDUP(SMALL(CF$224:CF$273,$L266)/10000,0)*10000,0),0))</f>
        <v/>
      </c>
      <c r="FH266" s="41" t="str">
        <f>IF(CG266="","",IF(成就内容!BX$125&lt;&gt;"",MAX(ROUNDUP(SMALL(CG$224:CG$273,$L266)/10000,0)*10000,0),0))</f>
        <v/>
      </c>
      <c r="FI266" s="41" t="str">
        <f>IF(CH266="","",IF(成就内容!BY$125&lt;&gt;"",MAX(ROUNDUP(SMALL(CH$224:CH$273,$L266)/10000,0)*10000,0),0))</f>
        <v/>
      </c>
      <c r="FJ266" s="41" t="str">
        <f>IF(CI266="","",IF(成就内容!BZ$125&lt;&gt;"",MAX(ROUNDUP(SMALL(CI$224:CI$273,$L266)/10000,0)*10000,0),0))</f>
        <v/>
      </c>
    </row>
    <row r="267" spans="10:166" s="96" customFormat="1" x14ac:dyDescent="0.15">
      <c r="J267" s="19"/>
      <c r="L267" s="43">
        <v>44</v>
      </c>
      <c r="M267" s="41" t="str">
        <f>IF(成就内容!D50="","",INDEX($G$4:$G$178*成就内容!D$125/SUM(成就内容!$D$125:$BZ$125),成就内容!D106,1)-SUM(M$224:M266))</f>
        <v/>
      </c>
      <c r="N267" s="41" t="str">
        <f>IF(成就内容!E50="","",INDEX($G$4:$G$178*成就内容!E$125/SUM(成就内容!$D$125:$BZ$125),成就内容!E106,1)-SUM(N$224:N266))</f>
        <v/>
      </c>
      <c r="O267" s="41" t="str">
        <f>IF(成就内容!F50="","",INDEX($G$4:$G$178*成就内容!F$125/SUM(成就内容!$D$125:$BZ$125),成就内容!F106,1)-SUM(O$224:O266))</f>
        <v/>
      </c>
      <c r="P267" s="41" t="str">
        <f>IF(成就内容!G50="","",INDEX($G$4:$G$178*成就内容!G$125/SUM(成就内容!$D$125:$BZ$125),成就内容!G106,1)-SUM(P$224:P266))</f>
        <v/>
      </c>
      <c r="Q267" s="41" t="str">
        <f>IF(成就内容!H50="","",INDEX($G$4:$G$178*成就内容!H$125/SUM(成就内容!$D$125:$BZ$125),成就内容!H106,1)-SUM(Q$224:Q266))</f>
        <v/>
      </c>
      <c r="R267" s="41" t="str">
        <f>IF(成就内容!I50="","",INDEX($G$4:$G$178*成就内容!I$125/SUM(成就内容!$D$125:$BZ$125),成就内容!I106,1)-SUM(R$224:R266))</f>
        <v/>
      </c>
      <c r="S267" s="41" t="str">
        <f>IF(成就内容!J50="","",INDEX($G$4:$G$178*成就内容!J$125/SUM(成就内容!$D$125:$BZ$125),成就内容!J106,1)-SUM(S$224:S266))</f>
        <v/>
      </c>
      <c r="T267" s="41" t="str">
        <f>IF(成就内容!K50="","",INDEX($G$4:$G$178*成就内容!K$125/SUM(成就内容!$D$125:$BZ$125),成就内容!K106,1)-SUM(T$224:T266))</f>
        <v/>
      </c>
      <c r="U267" s="41" t="str">
        <f>IF(成就内容!L50="","",INDEX($G$4:$G$178*成就内容!L$125/SUM(成就内容!$D$125:$BZ$125),成就内容!L106,1)-SUM(U$224:U266))</f>
        <v/>
      </c>
      <c r="V267" s="41" t="str">
        <f>IF(成就内容!M50="","",INDEX($G$4:$G$178*成就内容!M$125/SUM(成就内容!$D$125:$BZ$125),成就内容!M106,1)-SUM(V$224:V266))</f>
        <v/>
      </c>
      <c r="W267" s="41" t="str">
        <f>IF(成就内容!N50="","",INDEX($G$4:$G$178*成就内容!N$125/SUM(成就内容!$D$125:$BZ$125),成就内容!N106,1)-SUM(W$224:W266))</f>
        <v/>
      </c>
      <c r="X267" s="41" t="str">
        <f>IF(成就内容!O50="","",INDEX($G$4:$G$178*成就内容!O$125/SUM(成就内容!$D$125:$BZ$125),成就内容!O106,1)-SUM(X$224:X266))</f>
        <v/>
      </c>
      <c r="Y267" s="41" t="str">
        <f>IF(成就内容!P50="","",INDEX($G$4:$G$178*成就内容!P$125/SUM(成就内容!$D$125:$BZ$125),成就内容!P106,1)-SUM(Y$224:Y266))</f>
        <v/>
      </c>
      <c r="Z267" s="41" t="str">
        <f>IF(成就内容!Q50="","",INDEX($G$4:$G$178*成就内容!Q$125/SUM(成就内容!$D$125:$BZ$125),成就内容!Q106,1)-SUM(Z$224:Z266))</f>
        <v/>
      </c>
      <c r="AA267" s="41" t="str">
        <f>IF(成就内容!R50="","",INDEX($G$4:$G$178*成就内容!R$125/SUM(成就内容!$D$125:$BZ$125),成就内容!R106,1)-SUM(AA$224:AA266))</f>
        <v/>
      </c>
      <c r="AB267" s="41" t="str">
        <f>IF(成就内容!S50="","",INDEX($G$4:$G$178*成就内容!S$125/SUM(成就内容!$D$125:$BZ$125),成就内容!S106,1)-SUM(AB$224:AB266))</f>
        <v/>
      </c>
      <c r="AC267" s="41" t="str">
        <f>IF(成就内容!T50="","",INDEX($G$4:$G$178*成就内容!T$125/SUM(成就内容!$D$125:$BZ$125),成就内容!T106,1)-SUM(AC$224:AC266))</f>
        <v/>
      </c>
      <c r="AD267" s="41" t="str">
        <f>IF(成就内容!U50="","",INDEX($G$4:$G$178*成就内容!U$125/SUM(成就内容!$D$125:$BZ$125),成就内容!U106,1)-SUM(AD$224:AD266))</f>
        <v/>
      </c>
      <c r="AE267" s="41" t="str">
        <f>IF(成就内容!V50="","",INDEX($G$4:$G$178*成就内容!V$125/SUM(成就内容!$D$125:$BZ$125),成就内容!V106,1)-SUM(AE$224:AE266))</f>
        <v/>
      </c>
      <c r="AF267" s="41" t="str">
        <f>IF(成就内容!W50="","",INDEX($G$4:$G$178*成就内容!W$125/SUM(成就内容!$D$125:$BZ$125),成就内容!W106,1)-SUM(AF$224:AF266))</f>
        <v/>
      </c>
      <c r="AG267" s="41" t="str">
        <f>IF(成就内容!X50="","",INDEX($G$4:$G$178*成就内容!X$125/SUM(成就内容!$D$125:$BZ$125),成就内容!X106,1)-SUM(AG$224:AG266))</f>
        <v/>
      </c>
      <c r="AH267" s="41" t="str">
        <f>IF(成就内容!Y50="","",INDEX($G$4:$G$178*成就内容!Y$125/SUM(成就内容!$D$125:$BZ$125),成就内容!Y106,1)-SUM(AH$224:AH266))</f>
        <v/>
      </c>
      <c r="AI267" s="41" t="str">
        <f>IF(成就内容!Z50="","",INDEX($G$4:$G$178*成就内容!Z$125/SUM(成就内容!$D$125:$BZ$125),成就内容!Z106,1)-SUM(AI$224:AI266))</f>
        <v/>
      </c>
      <c r="AJ267" s="41" t="str">
        <f>IF(成就内容!AA50="","",INDEX($G$4:$G$178*成就内容!AA$125/SUM(成就内容!$D$125:$BZ$125),成就内容!AA106,1)-SUM(AJ$224:AJ266))</f>
        <v/>
      </c>
      <c r="AK267" s="41" t="str">
        <f>IF(成就内容!AB50="","",INDEX($G$4:$G$178*成就内容!AB$125/SUM(成就内容!$D$125:$BZ$125),成就内容!AB106,1)-SUM(AK$224:AK266))</f>
        <v/>
      </c>
      <c r="AL267" s="41" t="str">
        <f>IF(成就内容!AC50="","",INDEX($G$4:$G$178*成就内容!AC$125/SUM(成就内容!$D$125:$BZ$125),成就内容!AC106,1)-SUM(AL$224:AL266))</f>
        <v/>
      </c>
      <c r="AM267" s="41" t="str">
        <f>IF(成就内容!AD50="","",INDEX($G$4:$G$178*成就内容!AD$125/SUM(成就内容!$D$125:$BZ$125),成就内容!AD106,1)-SUM(AM$224:AM266))</f>
        <v/>
      </c>
      <c r="AN267" s="41" t="str">
        <f>IF(成就内容!AE50="","",INDEX($G$4:$G$178*成就内容!AE$125/SUM(成就内容!$D$125:$BZ$125),成就内容!AE106,1)-SUM(AN$224:AN266))</f>
        <v/>
      </c>
      <c r="AO267" s="41" t="str">
        <f>IF(成就内容!AF50="","",INDEX($G$4:$G$178*成就内容!AF$125/SUM(成就内容!$D$125:$BZ$125),成就内容!AF106,1)-SUM(AO$224:AO266))</f>
        <v/>
      </c>
      <c r="AP267" s="41" t="str">
        <f>IF(成就内容!AG50="","",INDEX($G$4:$G$178*成就内容!AG$125/SUM(成就内容!$D$125:$BZ$125),成就内容!AG106,1)-SUM(AP$224:AP266))</f>
        <v/>
      </c>
      <c r="AQ267" s="41" t="str">
        <f>IF(成就内容!AH50="","",INDEX($G$4:$G$178*成就内容!AH$125/SUM(成就内容!$D$125:$BZ$125),成就内容!AH106,1)-SUM(AQ$224:AQ266))</f>
        <v/>
      </c>
      <c r="AR267" s="41" t="str">
        <f>IF(成就内容!AI50="","",INDEX($G$4:$G$178*成就内容!AI$125/SUM(成就内容!$D$125:$BZ$125),成就内容!AI106,1)-SUM(AR$224:AR266))</f>
        <v/>
      </c>
      <c r="AS267" s="41" t="str">
        <f>IF(成就内容!AJ50="","",INDEX($G$4:$G$178*成就内容!AJ$125/SUM(成就内容!$D$125:$BZ$125),成就内容!AJ106,1)-SUM(AS$224:AS266))</f>
        <v/>
      </c>
      <c r="AT267" s="41" t="str">
        <f>IF(成就内容!AK50="","",INDEX($G$4:$G$178*成就内容!AK$125/SUM(成就内容!$D$125:$BZ$125),成就内容!AK106,1)-SUM(AT$224:AT266))</f>
        <v/>
      </c>
      <c r="AU267" s="41" t="str">
        <f>IF(成就内容!AL50="","",INDEX($G$4:$G$178*成就内容!AL$125/SUM(成就内容!$D$125:$BZ$125),成就内容!AL106,1)-SUM(AU$224:AU266))</f>
        <v/>
      </c>
      <c r="AV267" s="41" t="str">
        <f>IF(成就内容!AM50="","",INDEX($G$4:$G$178*成就内容!AM$125/SUM(成就内容!$D$125:$BZ$125),成就内容!AM106,1)-SUM(AV$224:AV266))</f>
        <v/>
      </c>
      <c r="AW267" s="41" t="str">
        <f>IF(成就内容!AN50="","",INDEX($G$4:$G$178*成就内容!AN$125/SUM(成就内容!$D$125:$BZ$125),成就内容!AN106,1)-SUM(AW$224:AW266))</f>
        <v/>
      </c>
      <c r="AX267" s="41" t="str">
        <f>IF(成就内容!AO50="","",INDEX($G$4:$G$178*成就内容!AO$125/SUM(成就内容!$D$125:$BZ$125),成就内容!AO106,1)-SUM(AX$224:AX266))</f>
        <v/>
      </c>
      <c r="AY267" s="41" t="str">
        <f>IF(成就内容!AP50="","",INDEX($G$4:$G$178*成就内容!AP$125/SUM(成就内容!$D$125:$BZ$125),成就内容!AP106,1)-SUM(AY$224:AY266))</f>
        <v/>
      </c>
      <c r="AZ267" s="41" t="str">
        <f>IF(成就内容!AQ50="","",INDEX($G$4:$G$178*成就内容!AQ$125/SUM(成就内容!$D$125:$BZ$125),成就内容!AQ106,1)-SUM(AZ$224:AZ266))</f>
        <v/>
      </c>
      <c r="BA267" s="41" t="str">
        <f>IF(成就内容!AR50="","",INDEX($G$4:$G$178*成就内容!AR$125/SUM(成就内容!$D$125:$BZ$125),成就内容!AR106,1)-SUM(BA$224:BA266))</f>
        <v/>
      </c>
      <c r="BB267" s="41" t="str">
        <f>IF(成就内容!AS50="","",INDEX($G$4:$G$178*成就内容!AS$125/SUM(成就内容!$D$125:$BZ$125),成就内容!AS106,1)-SUM(BB$224:BB266))</f>
        <v/>
      </c>
      <c r="BC267" s="41" t="str">
        <f>IF(成就内容!AT50="","",INDEX($G$4:$G$178*成就内容!AT$125/SUM(成就内容!$D$125:$BZ$125),成就内容!AT106,1)-SUM(BC$224:BC266))</f>
        <v/>
      </c>
      <c r="BD267" s="41" t="str">
        <f>IF(成就内容!AU50="","",INDEX($G$4:$G$178*成就内容!AU$125/SUM(成就内容!$D$125:$BZ$125),成就内容!AU106,1)-SUM(BD$224:BD266))</f>
        <v/>
      </c>
      <c r="BE267" s="41" t="str">
        <f>IF(成就内容!AV50="","",INDEX($G$4:$G$178*成就内容!AV$125/SUM(成就内容!$D$125:$BZ$125),成就内容!AV106,1)-SUM(BE$224:BE266))</f>
        <v/>
      </c>
      <c r="BF267" s="41" t="str">
        <f>IF(成就内容!AW50="","",INDEX($G$4:$G$178*成就内容!AW$125/SUM(成就内容!$D$125:$BZ$125),成就内容!AW106,1)-SUM(BF$224:BF266))</f>
        <v/>
      </c>
      <c r="BG267" s="41" t="str">
        <f>IF(成就内容!AX50="","",INDEX($G$4:$G$178*成就内容!AX$125/SUM(成就内容!$D$125:$BZ$125),成就内容!AX106,1)-SUM(BG$224:BG266))</f>
        <v/>
      </c>
      <c r="BH267" s="41" t="str">
        <f>IF(成就内容!AY50="","",INDEX($G$4:$G$178*成就内容!AY$125/SUM(成就内容!$D$125:$BZ$125),成就内容!AY106,1)-SUM(BH$224:BH266))</f>
        <v/>
      </c>
      <c r="BI267" s="41" t="str">
        <f>IF(成就内容!AZ50="","",INDEX($G$4:$G$178*成就内容!AZ$125/SUM(成就内容!$D$125:$BZ$125),成就内容!AZ106,1)-SUM(BI$224:BI266))</f>
        <v/>
      </c>
      <c r="BJ267" s="41" t="str">
        <f>IF(成就内容!BA50="","",INDEX($G$4:$G$178*成就内容!BA$125/SUM(成就内容!$D$125:$BZ$125),成就内容!BA106,1)-SUM(BJ$224:BJ266))</f>
        <v/>
      </c>
      <c r="BK267" s="41" t="str">
        <f>IF(成就内容!BB50="","",INDEX($G$4:$G$178*成就内容!BB$125/SUM(成就内容!$D$125:$BZ$125),成就内容!BB106,1)-SUM(BK$224:BK266))</f>
        <v/>
      </c>
      <c r="BL267" s="41" t="str">
        <f>IF(成就内容!BC50="","",INDEX($G$4:$G$178*成就内容!BC$125/SUM(成就内容!$D$125:$BZ$125),成就内容!BC106,1)-SUM(BL$224:BL266))</f>
        <v/>
      </c>
      <c r="BM267" s="41" t="str">
        <f>IF(成就内容!BD50="","",INDEX($G$4:$G$178*成就内容!BD$125/SUM(成就内容!$D$125:$BZ$125),成就内容!BD106,1)-SUM(BM$224:BM266))</f>
        <v/>
      </c>
      <c r="BN267" s="41" t="str">
        <f>IF(成就内容!BE50="","",INDEX($G$4:$G$178*成就内容!BE$125/SUM(成就内容!$D$125:$BZ$125),成就内容!BE106,1)-SUM(BN$224:BN266))</f>
        <v/>
      </c>
      <c r="BO267" s="41" t="str">
        <f>IF(成就内容!BF50="","",INDEX($G$4:$G$178*成就内容!BF$125/SUM(成就内容!$D$125:$BZ$125),成就内容!BF106,1)-SUM(BO$224:BO266))</f>
        <v/>
      </c>
      <c r="BP267" s="41" t="str">
        <f>IF(成就内容!BG50="","",INDEX($G$4:$G$178*成就内容!BG$125/SUM(成就内容!$D$125:$BZ$125),成就内容!BG106,1)-SUM(BP$224:BP266))</f>
        <v/>
      </c>
      <c r="BQ267" s="41" t="str">
        <f>IF(成就内容!BH50="","",INDEX($G$4:$G$178*成就内容!BH$125/SUM(成就内容!$D$125:$BZ$125),成就内容!BH106,1)-SUM(BQ$224:BQ266))</f>
        <v/>
      </c>
      <c r="BR267" s="41" t="str">
        <f>IF(成就内容!BI50="","",INDEX($G$4:$G$178*成就内容!BI$125/SUM(成就内容!$D$125:$BZ$125),成就内容!BI106,1)-SUM(BR$224:BR266))</f>
        <v/>
      </c>
      <c r="BS267" s="41">
        <f>IF(成就内容!BJ50="","",INDEX($G$4:$G$178*成就内容!BJ$125/SUM(成就内容!$D$125:$BZ$125),成就内容!BJ106,1)-SUM(BS$224:BS266))</f>
        <v>13128205.128205121</v>
      </c>
      <c r="BT267" s="41" t="str">
        <f>IF(成就内容!BK50="","",INDEX($G$4:$G$178*成就内容!BK$125/SUM(成就内容!$D$125:$BZ$125),成就内容!BK106,1)-SUM(BT$224:BT266))</f>
        <v/>
      </c>
      <c r="BU267" s="41" t="str">
        <f>IF(成就内容!BL50="","",INDEX($G$4:$G$178*成就内容!BL$125/SUM(成就内容!$D$125:$BZ$125),成就内容!BL106,1)-SUM(BU$224:BU266))</f>
        <v/>
      </c>
      <c r="BV267" s="41">
        <f>IF(成就内容!BM50="","",INDEX($G$4:$G$178*成就内容!BM$125/SUM(成就内容!$D$125:$BZ$125),成就内容!BM106,1)-SUM(BV$224:BV266))</f>
        <v>16410256.410256386</v>
      </c>
      <c r="BW267" s="41" t="str">
        <f>IF(成就内容!BN50="","",INDEX($G$4:$G$178*成就内容!BN$125/SUM(成就内容!$D$125:$BZ$125),成就内容!BN106,1)-SUM(BW$224:BW266))</f>
        <v/>
      </c>
      <c r="BX267" s="41">
        <f>IF(成就内容!BO50="","",INDEX($G$4:$G$178*成就内容!BO$125/SUM(成就内容!$D$125:$BZ$125),成就内容!BO106,1)-SUM(BX$224:BX266))</f>
        <v>0</v>
      </c>
      <c r="BY267" s="41">
        <f>IF(成就内容!BP50="","",INDEX($G$4:$G$178*成就内容!BP$125/SUM(成就内容!$D$125:$BZ$125),成就内容!BP106,1)-SUM(BY$224:BY266))</f>
        <v>0</v>
      </c>
      <c r="BZ267" s="41">
        <f>IF(成就内容!BQ50="","",INDEX($G$4:$G$178*成就内容!BQ$125/SUM(成就内容!$D$125:$BZ$125),成就内容!BQ106,1)-SUM(BZ$224:BZ266))</f>
        <v>0</v>
      </c>
      <c r="CA267" s="41" t="str">
        <f>IF(成就内容!BR50="","",INDEX($G$4:$G$178*成就内容!BR$125/SUM(成就内容!$D$125:$BZ$125),成就内容!BR106,1)-SUM(CA$224:CA266))</f>
        <v/>
      </c>
      <c r="CB267" s="41" t="str">
        <f>IF(成就内容!BS50="","",INDEX($G$4:$G$178*成就内容!BS$125/SUM(成就内容!$D$125:$BZ$125),成就内容!BS106,1)-SUM(CB$224:CB266))</f>
        <v/>
      </c>
      <c r="CC267" s="41">
        <f>IF(成就内容!BT50="","",INDEX($G$4:$G$178*成就内容!BT$125/SUM(成就内容!$D$125:$BZ$125),成就内容!BT106,1)-SUM(CC$224:CC266))</f>
        <v>0</v>
      </c>
      <c r="CD267" s="41">
        <f>IF(成就内容!BU50="","",INDEX($G$4:$G$178*成就内容!BU$125/SUM(成就内容!$D$125:$BZ$125),成就内容!BU106,1)-SUM(CD$224:CD266))</f>
        <v>0</v>
      </c>
      <c r="CE267" s="41" t="str">
        <f>IF(成就内容!BV50="","",INDEX($G$4:$G$178*成就内容!BV$125/SUM(成就内容!$D$125:$BZ$125),成就内容!BV106,1)-SUM(CE$224:CE266))</f>
        <v/>
      </c>
      <c r="CF267" s="41" t="str">
        <f>IF(成就内容!BW50="","",INDEX($G$4:$G$178*成就内容!BW$125/SUM(成就内容!$D$125:$BZ$125),成就内容!BW106,1)-SUM(CF$224:CF266))</f>
        <v/>
      </c>
      <c r="CG267" s="41" t="str">
        <f>IF(成就内容!BX50="","",INDEX($G$4:$G$178*成就内容!BX$125/SUM(成就内容!$D$125:$BZ$125),成就内容!BX106,1)-SUM(CG$224:CG266))</f>
        <v/>
      </c>
      <c r="CH267" s="41" t="str">
        <f>IF(成就内容!BY50="","",INDEX($G$4:$G$178*成就内容!BY$125/SUM(成就内容!$D$125:$BZ$125),成就内容!BY106,1)-SUM(CH$224:CH266))</f>
        <v/>
      </c>
      <c r="CI267" s="41" t="str">
        <f>IF(成就内容!BZ50="","",INDEX($G$4:$G$178*成就内容!BZ$125/SUM(成就内容!$D$125:$BZ$125),成就内容!BZ106,1)-SUM(CI$224:CI266))</f>
        <v/>
      </c>
      <c r="CK267" s="19"/>
      <c r="CM267" s="43">
        <v>44</v>
      </c>
      <c r="CN267" s="41" t="str">
        <f>IF(M267="","",IF(成就内容!D$125&lt;&gt;"",MAX(ROUNDUP(SMALL(M$224:M$273,$L267)/10000,0)*10000,0),0))</f>
        <v/>
      </c>
      <c r="CO267" s="41" t="str">
        <f>IF(N267="","",IF(成就内容!E$125&lt;&gt;"",MAX(ROUNDUP(SMALL(N$224:N$273,$L267)/10000,0)*10000,0),0))</f>
        <v/>
      </c>
      <c r="CP267" s="41" t="str">
        <f>IF(O267="","",IF(成就内容!F$125&lt;&gt;"",MAX(ROUNDUP(SMALL(O$224:O$273,$L267)/10000,0)*10000,0),0))</f>
        <v/>
      </c>
      <c r="CQ267" s="41" t="str">
        <f>IF(P267="","",IF(成就内容!G$125&lt;&gt;"",MAX(ROUNDUP(SMALL(P$224:P$273,$L267)/10000,0)*10000,0),0))</f>
        <v/>
      </c>
      <c r="CR267" s="41" t="str">
        <f>IF(Q267="","",IF(成就内容!H$125&lt;&gt;"",MAX(ROUNDUP(SMALL(Q$224:Q$273,$L267)/10000,0)*10000,0),0))</f>
        <v/>
      </c>
      <c r="CS267" s="41" t="str">
        <f>IF(R267="","",IF(成就内容!I$125&lt;&gt;"",MAX(ROUNDUP(SMALL(R$224:R$273,$L267)/10000,0)*10000,0),0))</f>
        <v/>
      </c>
      <c r="CT267" s="41" t="str">
        <f>IF(S267="","",IF(成就内容!J$125&lt;&gt;"",MAX(ROUNDUP(SMALL(S$224:S$273,$L267)/10000,0)*10000,0),0))</f>
        <v/>
      </c>
      <c r="CU267" s="41" t="str">
        <f>IF(T267="","",IF(成就内容!K$125&lt;&gt;"",MAX(ROUNDUP(SMALL(T$224:T$273,$L267)/10000,0)*10000,0),0))</f>
        <v/>
      </c>
      <c r="CV267" s="41" t="str">
        <f>IF(U267="","",IF(成就内容!L$125&lt;&gt;"",MAX(ROUNDUP(SMALL(U$224:U$273,$L267)/10000,0)*10000,0),0))</f>
        <v/>
      </c>
      <c r="CW267" s="41" t="str">
        <f>IF(V267="","",IF(成就内容!M$125&lt;&gt;"",MAX(ROUNDUP(SMALL(V$224:V$273,$L267)/10000,0)*10000,0),0))</f>
        <v/>
      </c>
      <c r="CX267" s="41" t="str">
        <f>IF(W267="","",IF(成就内容!N$125&lt;&gt;"",MAX(ROUNDUP(SMALL(W$224:W$273,$L267)/10000,0)*10000,0),0))</f>
        <v/>
      </c>
      <c r="CY267" s="41" t="str">
        <f>IF(X267="","",IF(成就内容!O$125&lt;&gt;"",MAX(ROUNDUP(SMALL(X$224:X$273,$L267)/10000,0)*10000,0),0))</f>
        <v/>
      </c>
      <c r="CZ267" s="41" t="str">
        <f>IF(Y267="","",IF(成就内容!P$125&lt;&gt;"",MAX(ROUNDUP(SMALL(Y$224:Y$273,$L267)/10000,0)*10000,0),0))</f>
        <v/>
      </c>
      <c r="DA267" s="41" t="str">
        <f>IF(Z267="","",IF(成就内容!Q$125&lt;&gt;"",MAX(ROUNDUP(SMALL(Z$224:Z$273,$L267)/10000,0)*10000,0),0))</f>
        <v/>
      </c>
      <c r="DB267" s="41" t="str">
        <f>IF(AA267="","",IF(成就内容!R$125&lt;&gt;"",MAX(ROUNDUP(SMALL(AA$224:AA$273,$L267)/10000,0)*10000,0),0))</f>
        <v/>
      </c>
      <c r="DC267" s="41" t="str">
        <f>IF(AB267="","",IF(成就内容!S$125&lt;&gt;"",MAX(ROUNDUP(SMALL(AB$224:AB$273,$L267)/10000,0)*10000,0),0))</f>
        <v/>
      </c>
      <c r="DD267" s="41" t="str">
        <f>IF(AC267="","",IF(成就内容!T$125&lt;&gt;"",MAX(ROUNDUP(SMALL(AC$224:AC$273,$L267)/10000,0)*10000,0),0))</f>
        <v/>
      </c>
      <c r="DE267" s="41" t="str">
        <f>IF(AD267="","",IF(成就内容!U$125&lt;&gt;"",MAX(ROUNDUP(SMALL(AD$224:AD$273,$L267)/10000,0)*10000,0),0))</f>
        <v/>
      </c>
      <c r="DF267" s="41" t="str">
        <f>IF(AE267="","",IF(成就内容!V$125&lt;&gt;"",MAX(ROUNDUP(SMALL(AE$224:AE$273,$L267)/10000,0)*10000,0),0))</f>
        <v/>
      </c>
      <c r="DG267" s="41" t="str">
        <f>IF(AF267="","",IF(成就内容!W$125&lt;&gt;"",MAX(ROUNDUP(SMALL(AF$224:AF$273,$L267)/10000,0)*10000,0),0))</f>
        <v/>
      </c>
      <c r="DH267" s="41" t="str">
        <f>IF(AG267="","",IF(成就内容!X$125&lt;&gt;"",MAX(ROUNDUP(SMALL(AG$224:AG$273,$L267)/10000,0)*10000,0),0))</f>
        <v/>
      </c>
      <c r="DI267" s="41" t="str">
        <f>IF(AH267="","",IF(成就内容!Y$125&lt;&gt;"",MAX(ROUNDUP(SMALL(AH$224:AH$273,$L267)/10000,0)*10000,0),0))</f>
        <v/>
      </c>
      <c r="DJ267" s="41" t="str">
        <f>IF(AI267="","",IF(成就内容!Z$125&lt;&gt;"",MAX(ROUNDUP(SMALL(AI$224:AI$273,$L267)/10000,0)*10000,0),0))</f>
        <v/>
      </c>
      <c r="DK267" s="41" t="str">
        <f>IF(AJ267="","",IF(成就内容!AA$125&lt;&gt;"",MAX(ROUNDUP(SMALL(AJ$224:AJ$273,$L267)/10000,0)*10000,0),0))</f>
        <v/>
      </c>
      <c r="DL267" s="41" t="str">
        <f>IF(AK267="","",IF(成就内容!AB$125&lt;&gt;"",MAX(ROUNDUP(SMALL(AK$224:AK$273,$L267)/10000,0)*10000,0),0))</f>
        <v/>
      </c>
      <c r="DM267" s="41" t="str">
        <f>IF(AL267="","",IF(成就内容!AC$125&lt;&gt;"",MAX(ROUNDUP(SMALL(AL$224:AL$273,$L267)/10000,0)*10000,0),0))</f>
        <v/>
      </c>
      <c r="DN267" s="41" t="str">
        <f>IF(AM267="","",IF(成就内容!AD$125&lt;&gt;"",MAX(ROUNDUP(SMALL(AM$224:AM$273,$L267)/10000,0)*10000,0),0))</f>
        <v/>
      </c>
      <c r="DO267" s="41" t="str">
        <f>IF(AN267="","",IF(成就内容!AE$125&lt;&gt;"",MAX(ROUNDUP(SMALL(AN$224:AN$273,$L267)/10000,0)*10000,0),0))</f>
        <v/>
      </c>
      <c r="DP267" s="41" t="str">
        <f>IF(AO267="","",IF(成就内容!AF$125&lt;&gt;"",MAX(ROUNDUP(SMALL(AO$224:AO$273,$L267)/10000,0)*10000,0),0))</f>
        <v/>
      </c>
      <c r="DQ267" s="41" t="str">
        <f>IF(AP267="","",IF(成就内容!AG$125&lt;&gt;"",MAX(ROUNDUP(SMALL(AP$224:AP$273,$L267)/10000,0)*10000,0),0))</f>
        <v/>
      </c>
      <c r="DR267" s="41" t="str">
        <f>IF(AQ267="","",IF(成就内容!AH$125&lt;&gt;"",MAX(ROUNDUP(SMALL(AQ$224:AQ$273,$L267)/10000,0)*10000,0),0))</f>
        <v/>
      </c>
      <c r="DS267" s="41" t="str">
        <f>IF(AR267="","",IF(成就内容!AI$125&lt;&gt;"",MAX(ROUNDUP(SMALL(AR$224:AR$273,$L267)/10000,0)*10000,0),0))</f>
        <v/>
      </c>
      <c r="DT267" s="41" t="str">
        <f>IF(AS267="","",IF(成就内容!AJ$125&lt;&gt;"",MAX(ROUNDUP(SMALL(AS$224:AS$273,$L267)/10000,0)*10000,0),0))</f>
        <v/>
      </c>
      <c r="DU267" s="41" t="str">
        <f>IF(AT267="","",IF(成就内容!AK$125&lt;&gt;"",MAX(ROUNDUP(SMALL(AT$224:AT$273,$L267)/10000,0)*10000,0),0))</f>
        <v/>
      </c>
      <c r="DV267" s="41" t="str">
        <f>IF(AU267="","",IF(成就内容!AL$125&lt;&gt;"",MAX(ROUNDUP(SMALL(AU$224:AU$273,$L267)/10000,0)*10000,0),0))</f>
        <v/>
      </c>
      <c r="DW267" s="41" t="str">
        <f>IF(AV267="","",IF(成就内容!AM$125&lt;&gt;"",MAX(ROUNDUP(SMALL(AV$224:AV$273,$L267)/10000,0)*10000,0),0))</f>
        <v/>
      </c>
      <c r="DX267" s="41" t="str">
        <f>IF(AW267="","",IF(成就内容!AN$125&lt;&gt;"",MAX(ROUNDUP(SMALL(AW$224:AW$273,$L267)/10000,0)*10000,0),0))</f>
        <v/>
      </c>
      <c r="DY267" s="41" t="str">
        <f>IF(AX267="","",IF(成就内容!AO$125&lt;&gt;"",MAX(ROUNDUP(SMALL(AX$224:AX$273,$L267)/10000,0)*10000,0),0))</f>
        <v/>
      </c>
      <c r="DZ267" s="41" t="str">
        <f>IF(AY267="","",IF(成就内容!AP$125&lt;&gt;"",MAX(ROUNDUP(SMALL(AY$224:AY$273,$L267)/10000,0)*10000,0),0))</f>
        <v/>
      </c>
      <c r="EA267" s="41" t="str">
        <f>IF(AZ267="","",IF(成就内容!AQ$125&lt;&gt;"",MAX(ROUNDUP(SMALL(AZ$224:AZ$273,$L267)/10000,0)*10000,0),0))</f>
        <v/>
      </c>
      <c r="EB267" s="41" t="str">
        <f>IF(BA267="","",IF(成就内容!AR$125&lt;&gt;"",MAX(ROUNDUP(SMALL(BA$224:BA$273,$L267)/10000,0)*10000,0),0))</f>
        <v/>
      </c>
      <c r="EC267" s="41" t="str">
        <f>IF(BB267="","",IF(成就内容!AS$125&lt;&gt;"",MAX(ROUNDUP(SMALL(BB$224:BB$273,$L267)/10000,0)*10000,0),0))</f>
        <v/>
      </c>
      <c r="ED267" s="41" t="str">
        <f>IF(BC267="","",IF(成就内容!AT$125&lt;&gt;"",MAX(ROUNDUP(SMALL(BC$224:BC$273,$L267)/10000,0)*10000,0),0))</f>
        <v/>
      </c>
      <c r="EE267" s="41" t="str">
        <f>IF(BD267="","",IF(成就内容!AU$125&lt;&gt;"",MAX(ROUNDUP(SMALL(BD$224:BD$273,$L267)/10000,0)*10000,0),0))</f>
        <v/>
      </c>
      <c r="EF267" s="41" t="str">
        <f>IF(BE267="","",IF(成就内容!AV$125&lt;&gt;"",MAX(ROUNDUP(SMALL(BE$224:BE$273,$L267)/10000,0)*10000,0),0))</f>
        <v/>
      </c>
      <c r="EG267" s="41" t="str">
        <f>IF(BF267="","",IF(成就内容!AW$125&lt;&gt;"",MAX(ROUNDUP(SMALL(BF$224:BF$273,$L267)/10000,0)*10000,0),0))</f>
        <v/>
      </c>
      <c r="EH267" s="41" t="str">
        <f>IF(BG267="","",IF(成就内容!AX$125&lt;&gt;"",MAX(ROUNDUP(SMALL(BG$224:BG$273,$L267)/10000,0)*10000,0),0))</f>
        <v/>
      </c>
      <c r="EI267" s="41" t="str">
        <f>IF(BH267="","",IF(成就内容!AY$125&lt;&gt;"",MAX(ROUNDUP(SMALL(BH$224:BH$273,$L267)/10000,0)*10000,0),0))</f>
        <v/>
      </c>
      <c r="EJ267" s="41" t="str">
        <f>IF(BI267="","",IF(成就内容!AZ$125&lt;&gt;"",MAX(ROUNDUP(SMALL(BI$224:BI$273,$L267)/10000,0)*10000,0),0))</f>
        <v/>
      </c>
      <c r="EK267" s="41" t="str">
        <f>IF(BJ267="","",IF(成就内容!BA$125&lt;&gt;"",MAX(ROUNDUP(SMALL(BJ$224:BJ$273,$L267)/10000,0)*10000,0),0))</f>
        <v/>
      </c>
      <c r="EL267" s="41" t="str">
        <f>IF(BK267="","",IF(成就内容!BB$125&lt;&gt;"",MAX(ROUNDUP(SMALL(BK$224:BK$273,$L267)/10000,0)*10000,0),0))</f>
        <v/>
      </c>
      <c r="EM267" s="41" t="str">
        <f>IF(BL267="","",IF(成就内容!BC$125&lt;&gt;"",MAX(ROUNDUP(SMALL(BL$224:BL$273,$L267)/10000,0)*10000,0),0))</f>
        <v/>
      </c>
      <c r="EN267" s="41" t="str">
        <f>IF(BM267="","",IF(成就内容!BD$125&lt;&gt;"",MAX(ROUNDUP(SMALL(BM$224:BM$273,$L267)/10000,0)*10000,0),0))</f>
        <v/>
      </c>
      <c r="EO267" s="41" t="str">
        <f>IF(BN267="","",IF(成就内容!BE$125&lt;&gt;"",MAX(ROUNDUP(SMALL(BN$224:BN$273,$L267)/10000,0)*10000,0),0))</f>
        <v/>
      </c>
      <c r="EP267" s="41" t="str">
        <f>IF(BO267="","",IF(成就内容!BF$125&lt;&gt;"",MAX(ROUNDUP(SMALL(BO$224:BO$273,$L267)/10000,0)*10000,0),0))</f>
        <v/>
      </c>
      <c r="EQ267" s="41" t="str">
        <f>IF(BP267="","",IF(成就内容!BG$125&lt;&gt;"",MAX(ROUNDUP(SMALL(BP$224:BP$273,$L267)/10000,0)*10000,0),0))</f>
        <v/>
      </c>
      <c r="ER267" s="41" t="str">
        <f>IF(BQ267="","",IF(成就内容!BH$125&lt;&gt;"",MAX(ROUNDUP(SMALL(BQ$224:BQ$273,$L267)/10000,0)*10000,0),0))</f>
        <v/>
      </c>
      <c r="ES267" s="41" t="str">
        <f>IF(BR267="","",IF(成就内容!BI$125&lt;&gt;"",MAX(ROUNDUP(SMALL(BR$224:BR$273,$L267)/10000,0)*10000,0),0))</f>
        <v/>
      </c>
      <c r="ET267" s="41">
        <f>IF(BS267="","",IF(成就内容!BJ$125&lt;&gt;"",MAX(ROUNDUP(SMALL(BS$224:BS$273,$L267)/10000,0)*10000,0),0))</f>
        <v>13130000</v>
      </c>
      <c r="EU267" s="41" t="str">
        <f>IF(BT267="","",IF(成就内容!BK$125&lt;&gt;"",MAX(ROUNDUP(SMALL(BT$224:BT$273,$L267)/10000,0)*10000,0),0))</f>
        <v/>
      </c>
      <c r="EV267" s="41" t="str">
        <f>IF(BU267="","",IF(成就内容!BL$125&lt;&gt;"",MAX(ROUNDUP(SMALL(BU$224:BU$273,$L267)/10000,0)*10000,0),0))</f>
        <v/>
      </c>
      <c r="EW267" s="41">
        <f>IF(BV267="","",IF(成就内容!BM$125&lt;&gt;"",MAX(ROUNDUP(SMALL(BV$224:BV$273,$L267)/10000,0)*10000,0),0))</f>
        <v>16420000</v>
      </c>
      <c r="EX267" s="41" t="str">
        <f>IF(BW267="","",IF(成就内容!BN$125&lt;&gt;"",MAX(ROUNDUP(SMALL(BW$224:BW$273,$L267)/10000,0)*10000,0),0))</f>
        <v/>
      </c>
      <c r="EY267" s="41">
        <f>IF(BX267="","",IF(成就内容!BO$125&lt;&gt;"",MAX(ROUNDUP(SMALL(BX$224:BX$273,$L267)/10000,0)*10000,0),0))</f>
        <v>0</v>
      </c>
      <c r="EZ267" s="41">
        <f>IF(BY267="","",IF(成就内容!BP$125&lt;&gt;"",MAX(ROUNDUP(SMALL(BY$224:BY$273,$L267)/10000,0)*10000,0),0))</f>
        <v>0</v>
      </c>
      <c r="FA267" s="41">
        <f>IF(BZ267="","",IF(成就内容!BQ$125&lt;&gt;"",MAX(ROUNDUP(SMALL(BZ$224:BZ$273,$L267)/10000,0)*10000,0),0))</f>
        <v>0</v>
      </c>
      <c r="FB267" s="41" t="str">
        <f>IF(CA267="","",IF(成就内容!BR$125&lt;&gt;"",MAX(ROUNDUP(SMALL(CA$224:CA$273,$L267)/10000,0)*10000,0),0))</f>
        <v/>
      </c>
      <c r="FC267" s="41" t="str">
        <f>IF(CB267="","",IF(成就内容!BS$125&lt;&gt;"",MAX(ROUNDUP(SMALL(CB$224:CB$273,$L267)/10000,0)*10000,0),0))</f>
        <v/>
      </c>
      <c r="FD267" s="41">
        <f>IF(CC267="","",IF(成就内容!BT$125&lt;&gt;"",MAX(ROUNDUP(SMALL(CC$224:CC$273,$L267)/10000,0)*10000,0),0))</f>
        <v>0</v>
      </c>
      <c r="FE267" s="41">
        <f>IF(CD267="","",IF(成就内容!BU$125&lt;&gt;"",MAX(ROUNDUP(SMALL(CD$224:CD$273,$L267)/10000,0)*10000,0),0))</f>
        <v>0</v>
      </c>
      <c r="FF267" s="41" t="str">
        <f>IF(CE267="","",IF(成就内容!BV$125&lt;&gt;"",MAX(ROUNDUP(SMALL(CE$224:CE$273,$L267)/10000,0)*10000,0),0))</f>
        <v/>
      </c>
      <c r="FG267" s="41" t="str">
        <f>IF(CF267="","",IF(成就内容!BW$125&lt;&gt;"",MAX(ROUNDUP(SMALL(CF$224:CF$273,$L267)/10000,0)*10000,0),0))</f>
        <v/>
      </c>
      <c r="FH267" s="41" t="str">
        <f>IF(CG267="","",IF(成就内容!BX$125&lt;&gt;"",MAX(ROUNDUP(SMALL(CG$224:CG$273,$L267)/10000,0)*10000,0),0))</f>
        <v/>
      </c>
      <c r="FI267" s="41" t="str">
        <f>IF(CH267="","",IF(成就内容!BY$125&lt;&gt;"",MAX(ROUNDUP(SMALL(CH$224:CH$273,$L267)/10000,0)*10000,0),0))</f>
        <v/>
      </c>
      <c r="FJ267" s="41" t="str">
        <f>IF(CI267="","",IF(成就内容!BZ$125&lt;&gt;"",MAX(ROUNDUP(SMALL(CI$224:CI$273,$L267)/10000,0)*10000,0),0))</f>
        <v/>
      </c>
    </row>
    <row r="268" spans="10:166" s="96" customFormat="1" x14ac:dyDescent="0.15">
      <c r="J268" s="19"/>
      <c r="L268" s="43">
        <v>45</v>
      </c>
      <c r="M268" s="41" t="str">
        <f>IF(成就内容!D51="","",INDEX($G$4:$G$178*成就内容!D$125/SUM(成就内容!$D$125:$BZ$125),成就内容!D107,1)-SUM(M$224:M267))</f>
        <v/>
      </c>
      <c r="N268" s="41" t="str">
        <f>IF(成就内容!E51="","",INDEX($G$4:$G$178*成就内容!E$125/SUM(成就内容!$D$125:$BZ$125),成就内容!E107,1)-SUM(N$224:N267))</f>
        <v/>
      </c>
      <c r="O268" s="41" t="str">
        <f>IF(成就内容!F51="","",INDEX($G$4:$G$178*成就内容!F$125/SUM(成就内容!$D$125:$BZ$125),成就内容!F107,1)-SUM(O$224:O267))</f>
        <v/>
      </c>
      <c r="P268" s="41" t="str">
        <f>IF(成就内容!G51="","",INDEX($G$4:$G$178*成就内容!G$125/SUM(成就内容!$D$125:$BZ$125),成就内容!G107,1)-SUM(P$224:P267))</f>
        <v/>
      </c>
      <c r="Q268" s="41" t="str">
        <f>IF(成就内容!H51="","",INDEX($G$4:$G$178*成就内容!H$125/SUM(成就内容!$D$125:$BZ$125),成就内容!H107,1)-SUM(Q$224:Q267))</f>
        <v/>
      </c>
      <c r="R268" s="41" t="str">
        <f>IF(成就内容!I51="","",INDEX($G$4:$G$178*成就内容!I$125/SUM(成就内容!$D$125:$BZ$125),成就内容!I107,1)-SUM(R$224:R267))</f>
        <v/>
      </c>
      <c r="S268" s="41" t="str">
        <f>IF(成就内容!J51="","",INDEX($G$4:$G$178*成就内容!J$125/SUM(成就内容!$D$125:$BZ$125),成就内容!J107,1)-SUM(S$224:S267))</f>
        <v/>
      </c>
      <c r="T268" s="41" t="str">
        <f>IF(成就内容!K51="","",INDEX($G$4:$G$178*成就内容!K$125/SUM(成就内容!$D$125:$BZ$125),成就内容!K107,1)-SUM(T$224:T267))</f>
        <v/>
      </c>
      <c r="U268" s="41" t="str">
        <f>IF(成就内容!L51="","",INDEX($G$4:$G$178*成就内容!L$125/SUM(成就内容!$D$125:$BZ$125),成就内容!L107,1)-SUM(U$224:U267))</f>
        <v/>
      </c>
      <c r="V268" s="41" t="str">
        <f>IF(成就内容!M51="","",INDEX($G$4:$G$178*成就内容!M$125/SUM(成就内容!$D$125:$BZ$125),成就内容!M107,1)-SUM(V$224:V267))</f>
        <v/>
      </c>
      <c r="W268" s="41" t="str">
        <f>IF(成就内容!N51="","",INDEX($G$4:$G$178*成就内容!N$125/SUM(成就内容!$D$125:$BZ$125),成就内容!N107,1)-SUM(W$224:W267))</f>
        <v/>
      </c>
      <c r="X268" s="41" t="str">
        <f>IF(成就内容!O51="","",INDEX($G$4:$G$178*成就内容!O$125/SUM(成就内容!$D$125:$BZ$125),成就内容!O107,1)-SUM(X$224:X267))</f>
        <v/>
      </c>
      <c r="Y268" s="41" t="str">
        <f>IF(成就内容!P51="","",INDEX($G$4:$G$178*成就内容!P$125/SUM(成就内容!$D$125:$BZ$125),成就内容!P107,1)-SUM(Y$224:Y267))</f>
        <v/>
      </c>
      <c r="Z268" s="41" t="str">
        <f>IF(成就内容!Q51="","",INDEX($G$4:$G$178*成就内容!Q$125/SUM(成就内容!$D$125:$BZ$125),成就内容!Q107,1)-SUM(Z$224:Z267))</f>
        <v/>
      </c>
      <c r="AA268" s="41" t="str">
        <f>IF(成就内容!R51="","",INDEX($G$4:$G$178*成就内容!R$125/SUM(成就内容!$D$125:$BZ$125),成就内容!R107,1)-SUM(AA$224:AA267))</f>
        <v/>
      </c>
      <c r="AB268" s="41" t="str">
        <f>IF(成就内容!S51="","",INDEX($G$4:$G$178*成就内容!S$125/SUM(成就内容!$D$125:$BZ$125),成就内容!S107,1)-SUM(AB$224:AB267))</f>
        <v/>
      </c>
      <c r="AC268" s="41" t="str">
        <f>IF(成就内容!T51="","",INDEX($G$4:$G$178*成就内容!T$125/SUM(成就内容!$D$125:$BZ$125),成就内容!T107,1)-SUM(AC$224:AC267))</f>
        <v/>
      </c>
      <c r="AD268" s="41" t="str">
        <f>IF(成就内容!U51="","",INDEX($G$4:$G$178*成就内容!U$125/SUM(成就内容!$D$125:$BZ$125),成就内容!U107,1)-SUM(AD$224:AD267))</f>
        <v/>
      </c>
      <c r="AE268" s="41" t="str">
        <f>IF(成就内容!V51="","",INDEX($G$4:$G$178*成就内容!V$125/SUM(成就内容!$D$125:$BZ$125),成就内容!V107,1)-SUM(AE$224:AE267))</f>
        <v/>
      </c>
      <c r="AF268" s="41" t="str">
        <f>IF(成就内容!W51="","",INDEX($G$4:$G$178*成就内容!W$125/SUM(成就内容!$D$125:$BZ$125),成就内容!W107,1)-SUM(AF$224:AF267))</f>
        <v/>
      </c>
      <c r="AG268" s="41" t="str">
        <f>IF(成就内容!X51="","",INDEX($G$4:$G$178*成就内容!X$125/SUM(成就内容!$D$125:$BZ$125),成就内容!X107,1)-SUM(AG$224:AG267))</f>
        <v/>
      </c>
      <c r="AH268" s="41" t="str">
        <f>IF(成就内容!Y51="","",INDEX($G$4:$G$178*成就内容!Y$125/SUM(成就内容!$D$125:$BZ$125),成就内容!Y107,1)-SUM(AH$224:AH267))</f>
        <v/>
      </c>
      <c r="AI268" s="41" t="str">
        <f>IF(成就内容!Z51="","",INDEX($G$4:$G$178*成就内容!Z$125/SUM(成就内容!$D$125:$BZ$125),成就内容!Z107,1)-SUM(AI$224:AI267))</f>
        <v/>
      </c>
      <c r="AJ268" s="41" t="str">
        <f>IF(成就内容!AA51="","",INDEX($G$4:$G$178*成就内容!AA$125/SUM(成就内容!$D$125:$BZ$125),成就内容!AA107,1)-SUM(AJ$224:AJ267))</f>
        <v/>
      </c>
      <c r="AK268" s="41" t="str">
        <f>IF(成就内容!AB51="","",INDEX($G$4:$G$178*成就内容!AB$125/SUM(成就内容!$D$125:$BZ$125),成就内容!AB107,1)-SUM(AK$224:AK267))</f>
        <v/>
      </c>
      <c r="AL268" s="41" t="str">
        <f>IF(成就内容!AC51="","",INDEX($G$4:$G$178*成就内容!AC$125/SUM(成就内容!$D$125:$BZ$125),成就内容!AC107,1)-SUM(AL$224:AL267))</f>
        <v/>
      </c>
      <c r="AM268" s="41" t="str">
        <f>IF(成就内容!AD51="","",INDEX($G$4:$G$178*成就内容!AD$125/SUM(成就内容!$D$125:$BZ$125),成就内容!AD107,1)-SUM(AM$224:AM267))</f>
        <v/>
      </c>
      <c r="AN268" s="41" t="str">
        <f>IF(成就内容!AE51="","",INDEX($G$4:$G$178*成就内容!AE$125/SUM(成就内容!$D$125:$BZ$125),成就内容!AE107,1)-SUM(AN$224:AN267))</f>
        <v/>
      </c>
      <c r="AO268" s="41" t="str">
        <f>IF(成就内容!AF51="","",INDEX($G$4:$G$178*成就内容!AF$125/SUM(成就内容!$D$125:$BZ$125),成就内容!AF107,1)-SUM(AO$224:AO267))</f>
        <v/>
      </c>
      <c r="AP268" s="41" t="str">
        <f>IF(成就内容!AG51="","",INDEX($G$4:$G$178*成就内容!AG$125/SUM(成就内容!$D$125:$BZ$125),成就内容!AG107,1)-SUM(AP$224:AP267))</f>
        <v/>
      </c>
      <c r="AQ268" s="41" t="str">
        <f>IF(成就内容!AH51="","",INDEX($G$4:$G$178*成就内容!AH$125/SUM(成就内容!$D$125:$BZ$125),成就内容!AH107,1)-SUM(AQ$224:AQ267))</f>
        <v/>
      </c>
      <c r="AR268" s="41" t="str">
        <f>IF(成就内容!AI51="","",INDEX($G$4:$G$178*成就内容!AI$125/SUM(成就内容!$D$125:$BZ$125),成就内容!AI107,1)-SUM(AR$224:AR267))</f>
        <v/>
      </c>
      <c r="AS268" s="41" t="str">
        <f>IF(成就内容!AJ51="","",INDEX($G$4:$G$178*成就内容!AJ$125/SUM(成就内容!$D$125:$BZ$125),成就内容!AJ107,1)-SUM(AS$224:AS267))</f>
        <v/>
      </c>
      <c r="AT268" s="41" t="str">
        <f>IF(成就内容!AK51="","",INDEX($G$4:$G$178*成就内容!AK$125/SUM(成就内容!$D$125:$BZ$125),成就内容!AK107,1)-SUM(AT$224:AT267))</f>
        <v/>
      </c>
      <c r="AU268" s="41" t="str">
        <f>IF(成就内容!AL51="","",INDEX($G$4:$G$178*成就内容!AL$125/SUM(成就内容!$D$125:$BZ$125),成就内容!AL107,1)-SUM(AU$224:AU267))</f>
        <v/>
      </c>
      <c r="AV268" s="41" t="str">
        <f>IF(成就内容!AM51="","",INDEX($G$4:$G$178*成就内容!AM$125/SUM(成就内容!$D$125:$BZ$125),成就内容!AM107,1)-SUM(AV$224:AV267))</f>
        <v/>
      </c>
      <c r="AW268" s="41" t="str">
        <f>IF(成就内容!AN51="","",INDEX($G$4:$G$178*成就内容!AN$125/SUM(成就内容!$D$125:$BZ$125),成就内容!AN107,1)-SUM(AW$224:AW267))</f>
        <v/>
      </c>
      <c r="AX268" s="41" t="str">
        <f>IF(成就内容!AO51="","",INDEX($G$4:$G$178*成就内容!AO$125/SUM(成就内容!$D$125:$BZ$125),成就内容!AO107,1)-SUM(AX$224:AX267))</f>
        <v/>
      </c>
      <c r="AY268" s="41" t="str">
        <f>IF(成就内容!AP51="","",INDEX($G$4:$G$178*成就内容!AP$125/SUM(成就内容!$D$125:$BZ$125),成就内容!AP107,1)-SUM(AY$224:AY267))</f>
        <v/>
      </c>
      <c r="AZ268" s="41" t="str">
        <f>IF(成就内容!AQ51="","",INDEX($G$4:$G$178*成就内容!AQ$125/SUM(成就内容!$D$125:$BZ$125),成就内容!AQ107,1)-SUM(AZ$224:AZ267))</f>
        <v/>
      </c>
      <c r="BA268" s="41" t="str">
        <f>IF(成就内容!AR51="","",INDEX($G$4:$G$178*成就内容!AR$125/SUM(成就内容!$D$125:$BZ$125),成就内容!AR107,1)-SUM(BA$224:BA267))</f>
        <v/>
      </c>
      <c r="BB268" s="41" t="str">
        <f>IF(成就内容!AS51="","",INDEX($G$4:$G$178*成就内容!AS$125/SUM(成就内容!$D$125:$BZ$125),成就内容!AS107,1)-SUM(BB$224:BB267))</f>
        <v/>
      </c>
      <c r="BC268" s="41" t="str">
        <f>IF(成就内容!AT51="","",INDEX($G$4:$G$178*成就内容!AT$125/SUM(成就内容!$D$125:$BZ$125),成就内容!AT107,1)-SUM(BC$224:BC267))</f>
        <v/>
      </c>
      <c r="BD268" s="41" t="str">
        <f>IF(成就内容!AU51="","",INDEX($G$4:$G$178*成就内容!AU$125/SUM(成就内容!$D$125:$BZ$125),成就内容!AU107,1)-SUM(BD$224:BD267))</f>
        <v/>
      </c>
      <c r="BE268" s="41" t="str">
        <f>IF(成就内容!AV51="","",INDEX($G$4:$G$178*成就内容!AV$125/SUM(成就内容!$D$125:$BZ$125),成就内容!AV107,1)-SUM(BE$224:BE267))</f>
        <v/>
      </c>
      <c r="BF268" s="41" t="str">
        <f>IF(成就内容!AW51="","",INDEX($G$4:$G$178*成就内容!AW$125/SUM(成就内容!$D$125:$BZ$125),成就内容!AW107,1)-SUM(BF$224:BF267))</f>
        <v/>
      </c>
      <c r="BG268" s="41" t="str">
        <f>IF(成就内容!AX51="","",INDEX($G$4:$G$178*成就内容!AX$125/SUM(成就内容!$D$125:$BZ$125),成就内容!AX107,1)-SUM(BG$224:BG267))</f>
        <v/>
      </c>
      <c r="BH268" s="41" t="str">
        <f>IF(成就内容!AY51="","",INDEX($G$4:$G$178*成就内容!AY$125/SUM(成就内容!$D$125:$BZ$125),成就内容!AY107,1)-SUM(BH$224:BH267))</f>
        <v/>
      </c>
      <c r="BI268" s="41" t="str">
        <f>IF(成就内容!AZ51="","",INDEX($G$4:$G$178*成就内容!AZ$125/SUM(成就内容!$D$125:$BZ$125),成就内容!AZ107,1)-SUM(BI$224:BI267))</f>
        <v/>
      </c>
      <c r="BJ268" s="41" t="str">
        <f>IF(成就内容!BA51="","",INDEX($G$4:$G$178*成就内容!BA$125/SUM(成就内容!$D$125:$BZ$125),成就内容!BA107,1)-SUM(BJ$224:BJ267))</f>
        <v/>
      </c>
      <c r="BK268" s="41" t="str">
        <f>IF(成就内容!BB51="","",INDEX($G$4:$G$178*成就内容!BB$125/SUM(成就内容!$D$125:$BZ$125),成就内容!BB107,1)-SUM(BK$224:BK267))</f>
        <v/>
      </c>
      <c r="BL268" s="41" t="str">
        <f>IF(成就内容!BC51="","",INDEX($G$4:$G$178*成就内容!BC$125/SUM(成就内容!$D$125:$BZ$125),成就内容!BC107,1)-SUM(BL$224:BL267))</f>
        <v/>
      </c>
      <c r="BM268" s="41" t="str">
        <f>IF(成就内容!BD51="","",INDEX($G$4:$G$178*成就内容!BD$125/SUM(成就内容!$D$125:$BZ$125),成就内容!BD107,1)-SUM(BM$224:BM267))</f>
        <v/>
      </c>
      <c r="BN268" s="41" t="str">
        <f>IF(成就内容!BE51="","",INDEX($G$4:$G$178*成就内容!BE$125/SUM(成就内容!$D$125:$BZ$125),成就内容!BE107,1)-SUM(BN$224:BN267))</f>
        <v/>
      </c>
      <c r="BO268" s="41" t="str">
        <f>IF(成就内容!BF51="","",INDEX($G$4:$G$178*成就内容!BF$125/SUM(成就内容!$D$125:$BZ$125),成就内容!BF107,1)-SUM(BO$224:BO267))</f>
        <v/>
      </c>
      <c r="BP268" s="41" t="str">
        <f>IF(成就内容!BG51="","",INDEX($G$4:$G$178*成就内容!BG$125/SUM(成就内容!$D$125:$BZ$125),成就内容!BG107,1)-SUM(BP$224:BP267))</f>
        <v/>
      </c>
      <c r="BQ268" s="41" t="str">
        <f>IF(成就内容!BH51="","",INDEX($G$4:$G$178*成就内容!BH$125/SUM(成就内容!$D$125:$BZ$125),成就内容!BH107,1)-SUM(BQ$224:BQ267))</f>
        <v/>
      </c>
      <c r="BR268" s="41" t="str">
        <f>IF(成就内容!BI51="","",INDEX($G$4:$G$178*成就内容!BI$125/SUM(成就内容!$D$125:$BZ$125),成就内容!BI107,1)-SUM(BR$224:BR267))</f>
        <v/>
      </c>
      <c r="BS268" s="41">
        <f>IF(成就内容!BJ51="","",INDEX($G$4:$G$178*成就内容!BJ$125/SUM(成就内容!$D$125:$BZ$125),成就内容!BJ107,1)-SUM(BS$224:BS267))</f>
        <v>9846153.8461538553</v>
      </c>
      <c r="BT268" s="41" t="str">
        <f>IF(成就内容!BK51="","",INDEX($G$4:$G$178*成就内容!BK$125/SUM(成就内容!$D$125:$BZ$125),成就内容!BK107,1)-SUM(BT$224:BT267))</f>
        <v/>
      </c>
      <c r="BU268" s="41" t="str">
        <f>IF(成就内容!BL51="","",INDEX($G$4:$G$178*成就内容!BL$125/SUM(成就内容!$D$125:$BZ$125),成就内容!BL107,1)-SUM(BU$224:BU267))</f>
        <v/>
      </c>
      <c r="BV268" s="41">
        <f>IF(成就内容!BM51="","",INDEX($G$4:$G$178*成就内容!BM$125/SUM(成就内容!$D$125:$BZ$125),成就内容!BM107,1)-SUM(BV$224:BV267))</f>
        <v>29538461.538461536</v>
      </c>
      <c r="BW268" s="41" t="str">
        <f>IF(成就内容!BN51="","",INDEX($G$4:$G$178*成就内容!BN$125/SUM(成就内容!$D$125:$BZ$125),成就内容!BN107,1)-SUM(BW$224:BW267))</f>
        <v/>
      </c>
      <c r="BX268" s="41">
        <f>IF(成就内容!BO51="","",INDEX($G$4:$G$178*成就内容!BO$125/SUM(成就内容!$D$125:$BZ$125),成就内容!BO107,1)-SUM(BX$224:BX267))</f>
        <v>0</v>
      </c>
      <c r="BY268" s="41">
        <f>IF(成就内容!BP51="","",INDEX($G$4:$G$178*成就内容!BP$125/SUM(成就内容!$D$125:$BZ$125),成就内容!BP107,1)-SUM(BY$224:BY267))</f>
        <v>0</v>
      </c>
      <c r="BZ268" s="41">
        <f>IF(成就内容!BQ51="","",INDEX($G$4:$G$178*成就内容!BQ$125/SUM(成就内容!$D$125:$BZ$125),成就内容!BQ107,1)-SUM(BZ$224:BZ267))</f>
        <v>0</v>
      </c>
      <c r="CA268" s="41" t="str">
        <f>IF(成就内容!BR51="","",INDEX($G$4:$G$178*成就内容!BR$125/SUM(成就内容!$D$125:$BZ$125),成就内容!BR107,1)-SUM(CA$224:CA267))</f>
        <v/>
      </c>
      <c r="CB268" s="41" t="str">
        <f>IF(成就内容!BS51="","",INDEX($G$4:$G$178*成就内容!BS$125/SUM(成就内容!$D$125:$BZ$125),成就内容!BS107,1)-SUM(CB$224:CB267))</f>
        <v/>
      </c>
      <c r="CC268" s="41">
        <f>IF(成就内容!BT51="","",INDEX($G$4:$G$178*成就内容!BT$125/SUM(成就内容!$D$125:$BZ$125),成就内容!BT107,1)-SUM(CC$224:CC267))</f>
        <v>0</v>
      </c>
      <c r="CD268" s="41">
        <f>IF(成就内容!BU51="","",INDEX($G$4:$G$178*成就内容!BU$125/SUM(成就内容!$D$125:$BZ$125),成就内容!BU107,1)-SUM(CD$224:CD267))</f>
        <v>0</v>
      </c>
      <c r="CE268" s="41" t="str">
        <f>IF(成就内容!BV51="","",INDEX($G$4:$G$178*成就内容!BV$125/SUM(成就内容!$D$125:$BZ$125),成就内容!BV107,1)-SUM(CE$224:CE267))</f>
        <v/>
      </c>
      <c r="CF268" s="41" t="str">
        <f>IF(成就内容!BW51="","",INDEX($G$4:$G$178*成就内容!BW$125/SUM(成就内容!$D$125:$BZ$125),成就内容!BW107,1)-SUM(CF$224:CF267))</f>
        <v/>
      </c>
      <c r="CG268" s="41" t="str">
        <f>IF(成就内容!BX51="","",INDEX($G$4:$G$178*成就内容!BX$125/SUM(成就内容!$D$125:$BZ$125),成就内容!BX107,1)-SUM(CG$224:CG267))</f>
        <v/>
      </c>
      <c r="CH268" s="41" t="str">
        <f>IF(成就内容!BY51="","",INDEX($G$4:$G$178*成就内容!BY$125/SUM(成就内容!$D$125:$BZ$125),成就内容!BY107,1)-SUM(CH$224:CH267))</f>
        <v/>
      </c>
      <c r="CI268" s="41" t="str">
        <f>IF(成就内容!BZ51="","",INDEX($G$4:$G$178*成就内容!BZ$125/SUM(成就内容!$D$125:$BZ$125),成就内容!BZ107,1)-SUM(CI$224:CI267))</f>
        <v/>
      </c>
      <c r="CK268" s="19"/>
      <c r="CM268" s="43">
        <v>45</v>
      </c>
      <c r="CN268" s="41" t="str">
        <f>IF(M268="","",IF(成就内容!D$125&lt;&gt;"",MAX(ROUNDUP(SMALL(M$224:M$273,$L268)/10000,0)*10000,0),0))</f>
        <v/>
      </c>
      <c r="CO268" s="41" t="str">
        <f>IF(N268="","",IF(成就内容!E$125&lt;&gt;"",MAX(ROUNDUP(SMALL(N$224:N$273,$L268)/10000,0)*10000,0),0))</f>
        <v/>
      </c>
      <c r="CP268" s="41" t="str">
        <f>IF(O268="","",IF(成就内容!F$125&lt;&gt;"",MAX(ROUNDUP(SMALL(O$224:O$273,$L268)/10000,0)*10000,0),0))</f>
        <v/>
      </c>
      <c r="CQ268" s="41" t="str">
        <f>IF(P268="","",IF(成就内容!G$125&lt;&gt;"",MAX(ROUNDUP(SMALL(P$224:P$273,$L268)/10000,0)*10000,0),0))</f>
        <v/>
      </c>
      <c r="CR268" s="41" t="str">
        <f>IF(Q268="","",IF(成就内容!H$125&lt;&gt;"",MAX(ROUNDUP(SMALL(Q$224:Q$273,$L268)/10000,0)*10000,0),0))</f>
        <v/>
      </c>
      <c r="CS268" s="41" t="str">
        <f>IF(R268="","",IF(成就内容!I$125&lt;&gt;"",MAX(ROUNDUP(SMALL(R$224:R$273,$L268)/10000,0)*10000,0),0))</f>
        <v/>
      </c>
      <c r="CT268" s="41" t="str">
        <f>IF(S268="","",IF(成就内容!J$125&lt;&gt;"",MAX(ROUNDUP(SMALL(S$224:S$273,$L268)/10000,0)*10000,0),0))</f>
        <v/>
      </c>
      <c r="CU268" s="41" t="str">
        <f>IF(T268="","",IF(成就内容!K$125&lt;&gt;"",MAX(ROUNDUP(SMALL(T$224:T$273,$L268)/10000,0)*10000,0),0))</f>
        <v/>
      </c>
      <c r="CV268" s="41" t="str">
        <f>IF(U268="","",IF(成就内容!L$125&lt;&gt;"",MAX(ROUNDUP(SMALL(U$224:U$273,$L268)/10000,0)*10000,0),0))</f>
        <v/>
      </c>
      <c r="CW268" s="41" t="str">
        <f>IF(V268="","",IF(成就内容!M$125&lt;&gt;"",MAX(ROUNDUP(SMALL(V$224:V$273,$L268)/10000,0)*10000,0),0))</f>
        <v/>
      </c>
      <c r="CX268" s="41" t="str">
        <f>IF(W268="","",IF(成就内容!N$125&lt;&gt;"",MAX(ROUNDUP(SMALL(W$224:W$273,$L268)/10000,0)*10000,0),0))</f>
        <v/>
      </c>
      <c r="CY268" s="41" t="str">
        <f>IF(X268="","",IF(成就内容!O$125&lt;&gt;"",MAX(ROUNDUP(SMALL(X$224:X$273,$L268)/10000,0)*10000,0),0))</f>
        <v/>
      </c>
      <c r="CZ268" s="41" t="str">
        <f>IF(Y268="","",IF(成就内容!P$125&lt;&gt;"",MAX(ROUNDUP(SMALL(Y$224:Y$273,$L268)/10000,0)*10000,0),0))</f>
        <v/>
      </c>
      <c r="DA268" s="41" t="str">
        <f>IF(Z268="","",IF(成就内容!Q$125&lt;&gt;"",MAX(ROUNDUP(SMALL(Z$224:Z$273,$L268)/10000,0)*10000,0),0))</f>
        <v/>
      </c>
      <c r="DB268" s="41" t="str">
        <f>IF(AA268="","",IF(成就内容!R$125&lt;&gt;"",MAX(ROUNDUP(SMALL(AA$224:AA$273,$L268)/10000,0)*10000,0),0))</f>
        <v/>
      </c>
      <c r="DC268" s="41" t="str">
        <f>IF(AB268="","",IF(成就内容!S$125&lt;&gt;"",MAX(ROUNDUP(SMALL(AB$224:AB$273,$L268)/10000,0)*10000,0),0))</f>
        <v/>
      </c>
      <c r="DD268" s="41" t="str">
        <f>IF(AC268="","",IF(成就内容!T$125&lt;&gt;"",MAX(ROUNDUP(SMALL(AC$224:AC$273,$L268)/10000,0)*10000,0),0))</f>
        <v/>
      </c>
      <c r="DE268" s="41" t="str">
        <f>IF(AD268="","",IF(成就内容!U$125&lt;&gt;"",MAX(ROUNDUP(SMALL(AD$224:AD$273,$L268)/10000,0)*10000,0),0))</f>
        <v/>
      </c>
      <c r="DF268" s="41" t="str">
        <f>IF(AE268="","",IF(成就内容!V$125&lt;&gt;"",MAX(ROUNDUP(SMALL(AE$224:AE$273,$L268)/10000,0)*10000,0),0))</f>
        <v/>
      </c>
      <c r="DG268" s="41" t="str">
        <f>IF(AF268="","",IF(成就内容!W$125&lt;&gt;"",MAX(ROUNDUP(SMALL(AF$224:AF$273,$L268)/10000,0)*10000,0),0))</f>
        <v/>
      </c>
      <c r="DH268" s="41" t="str">
        <f>IF(AG268="","",IF(成就内容!X$125&lt;&gt;"",MAX(ROUNDUP(SMALL(AG$224:AG$273,$L268)/10000,0)*10000,0),0))</f>
        <v/>
      </c>
      <c r="DI268" s="41" t="str">
        <f>IF(AH268="","",IF(成就内容!Y$125&lt;&gt;"",MAX(ROUNDUP(SMALL(AH$224:AH$273,$L268)/10000,0)*10000,0),0))</f>
        <v/>
      </c>
      <c r="DJ268" s="41" t="str">
        <f>IF(AI268="","",IF(成就内容!Z$125&lt;&gt;"",MAX(ROUNDUP(SMALL(AI$224:AI$273,$L268)/10000,0)*10000,0),0))</f>
        <v/>
      </c>
      <c r="DK268" s="41" t="str">
        <f>IF(AJ268="","",IF(成就内容!AA$125&lt;&gt;"",MAX(ROUNDUP(SMALL(AJ$224:AJ$273,$L268)/10000,0)*10000,0),0))</f>
        <v/>
      </c>
      <c r="DL268" s="41" t="str">
        <f>IF(AK268="","",IF(成就内容!AB$125&lt;&gt;"",MAX(ROUNDUP(SMALL(AK$224:AK$273,$L268)/10000,0)*10000,0),0))</f>
        <v/>
      </c>
      <c r="DM268" s="41" t="str">
        <f>IF(AL268="","",IF(成就内容!AC$125&lt;&gt;"",MAX(ROUNDUP(SMALL(AL$224:AL$273,$L268)/10000,0)*10000,0),0))</f>
        <v/>
      </c>
      <c r="DN268" s="41" t="str">
        <f>IF(AM268="","",IF(成就内容!AD$125&lt;&gt;"",MAX(ROUNDUP(SMALL(AM$224:AM$273,$L268)/10000,0)*10000,0),0))</f>
        <v/>
      </c>
      <c r="DO268" s="41" t="str">
        <f>IF(AN268="","",IF(成就内容!AE$125&lt;&gt;"",MAX(ROUNDUP(SMALL(AN$224:AN$273,$L268)/10000,0)*10000,0),0))</f>
        <v/>
      </c>
      <c r="DP268" s="41" t="str">
        <f>IF(AO268="","",IF(成就内容!AF$125&lt;&gt;"",MAX(ROUNDUP(SMALL(AO$224:AO$273,$L268)/10000,0)*10000,0),0))</f>
        <v/>
      </c>
      <c r="DQ268" s="41" t="str">
        <f>IF(AP268="","",IF(成就内容!AG$125&lt;&gt;"",MAX(ROUNDUP(SMALL(AP$224:AP$273,$L268)/10000,0)*10000,0),0))</f>
        <v/>
      </c>
      <c r="DR268" s="41" t="str">
        <f>IF(AQ268="","",IF(成就内容!AH$125&lt;&gt;"",MAX(ROUNDUP(SMALL(AQ$224:AQ$273,$L268)/10000,0)*10000,0),0))</f>
        <v/>
      </c>
      <c r="DS268" s="41" t="str">
        <f>IF(AR268="","",IF(成就内容!AI$125&lt;&gt;"",MAX(ROUNDUP(SMALL(AR$224:AR$273,$L268)/10000,0)*10000,0),0))</f>
        <v/>
      </c>
      <c r="DT268" s="41" t="str">
        <f>IF(AS268="","",IF(成就内容!AJ$125&lt;&gt;"",MAX(ROUNDUP(SMALL(AS$224:AS$273,$L268)/10000,0)*10000,0),0))</f>
        <v/>
      </c>
      <c r="DU268" s="41" t="str">
        <f>IF(AT268="","",IF(成就内容!AK$125&lt;&gt;"",MAX(ROUNDUP(SMALL(AT$224:AT$273,$L268)/10000,0)*10000,0),0))</f>
        <v/>
      </c>
      <c r="DV268" s="41" t="str">
        <f>IF(AU268="","",IF(成就内容!AL$125&lt;&gt;"",MAX(ROUNDUP(SMALL(AU$224:AU$273,$L268)/10000,0)*10000,0),0))</f>
        <v/>
      </c>
      <c r="DW268" s="41" t="str">
        <f>IF(AV268="","",IF(成就内容!AM$125&lt;&gt;"",MAX(ROUNDUP(SMALL(AV$224:AV$273,$L268)/10000,0)*10000,0),0))</f>
        <v/>
      </c>
      <c r="DX268" s="41" t="str">
        <f>IF(AW268="","",IF(成就内容!AN$125&lt;&gt;"",MAX(ROUNDUP(SMALL(AW$224:AW$273,$L268)/10000,0)*10000,0),0))</f>
        <v/>
      </c>
      <c r="DY268" s="41" t="str">
        <f>IF(AX268="","",IF(成就内容!AO$125&lt;&gt;"",MAX(ROUNDUP(SMALL(AX$224:AX$273,$L268)/10000,0)*10000,0),0))</f>
        <v/>
      </c>
      <c r="DZ268" s="41" t="str">
        <f>IF(AY268="","",IF(成就内容!AP$125&lt;&gt;"",MAX(ROUNDUP(SMALL(AY$224:AY$273,$L268)/10000,0)*10000,0),0))</f>
        <v/>
      </c>
      <c r="EA268" s="41" t="str">
        <f>IF(AZ268="","",IF(成就内容!AQ$125&lt;&gt;"",MAX(ROUNDUP(SMALL(AZ$224:AZ$273,$L268)/10000,0)*10000,0),0))</f>
        <v/>
      </c>
      <c r="EB268" s="41" t="str">
        <f>IF(BA268="","",IF(成就内容!AR$125&lt;&gt;"",MAX(ROUNDUP(SMALL(BA$224:BA$273,$L268)/10000,0)*10000,0),0))</f>
        <v/>
      </c>
      <c r="EC268" s="41" t="str">
        <f>IF(BB268="","",IF(成就内容!AS$125&lt;&gt;"",MAX(ROUNDUP(SMALL(BB$224:BB$273,$L268)/10000,0)*10000,0),0))</f>
        <v/>
      </c>
      <c r="ED268" s="41" t="str">
        <f>IF(BC268="","",IF(成就内容!AT$125&lt;&gt;"",MAX(ROUNDUP(SMALL(BC$224:BC$273,$L268)/10000,0)*10000,0),0))</f>
        <v/>
      </c>
      <c r="EE268" s="41" t="str">
        <f>IF(BD268="","",IF(成就内容!AU$125&lt;&gt;"",MAX(ROUNDUP(SMALL(BD$224:BD$273,$L268)/10000,0)*10000,0),0))</f>
        <v/>
      </c>
      <c r="EF268" s="41" t="str">
        <f>IF(BE268="","",IF(成就内容!AV$125&lt;&gt;"",MAX(ROUNDUP(SMALL(BE$224:BE$273,$L268)/10000,0)*10000,0),0))</f>
        <v/>
      </c>
      <c r="EG268" s="41" t="str">
        <f>IF(BF268="","",IF(成就内容!AW$125&lt;&gt;"",MAX(ROUNDUP(SMALL(BF$224:BF$273,$L268)/10000,0)*10000,0),0))</f>
        <v/>
      </c>
      <c r="EH268" s="41" t="str">
        <f>IF(BG268="","",IF(成就内容!AX$125&lt;&gt;"",MAX(ROUNDUP(SMALL(BG$224:BG$273,$L268)/10000,0)*10000,0),0))</f>
        <v/>
      </c>
      <c r="EI268" s="41" t="str">
        <f>IF(BH268="","",IF(成就内容!AY$125&lt;&gt;"",MAX(ROUNDUP(SMALL(BH$224:BH$273,$L268)/10000,0)*10000,0),0))</f>
        <v/>
      </c>
      <c r="EJ268" s="41" t="str">
        <f>IF(BI268="","",IF(成就内容!AZ$125&lt;&gt;"",MAX(ROUNDUP(SMALL(BI$224:BI$273,$L268)/10000,0)*10000,0),0))</f>
        <v/>
      </c>
      <c r="EK268" s="41" t="str">
        <f>IF(BJ268="","",IF(成就内容!BA$125&lt;&gt;"",MAX(ROUNDUP(SMALL(BJ$224:BJ$273,$L268)/10000,0)*10000,0),0))</f>
        <v/>
      </c>
      <c r="EL268" s="41" t="str">
        <f>IF(BK268="","",IF(成就内容!BB$125&lt;&gt;"",MAX(ROUNDUP(SMALL(BK$224:BK$273,$L268)/10000,0)*10000,0),0))</f>
        <v/>
      </c>
      <c r="EM268" s="41" t="str">
        <f>IF(BL268="","",IF(成就内容!BC$125&lt;&gt;"",MAX(ROUNDUP(SMALL(BL$224:BL$273,$L268)/10000,0)*10000,0),0))</f>
        <v/>
      </c>
      <c r="EN268" s="41" t="str">
        <f>IF(BM268="","",IF(成就内容!BD$125&lt;&gt;"",MAX(ROUNDUP(SMALL(BM$224:BM$273,$L268)/10000,0)*10000,0),0))</f>
        <v/>
      </c>
      <c r="EO268" s="41" t="str">
        <f>IF(BN268="","",IF(成就内容!BE$125&lt;&gt;"",MAX(ROUNDUP(SMALL(BN$224:BN$273,$L268)/10000,0)*10000,0),0))</f>
        <v/>
      </c>
      <c r="EP268" s="41" t="str">
        <f>IF(BO268="","",IF(成就内容!BF$125&lt;&gt;"",MAX(ROUNDUP(SMALL(BO$224:BO$273,$L268)/10000,0)*10000,0),0))</f>
        <v/>
      </c>
      <c r="EQ268" s="41" t="str">
        <f>IF(BP268="","",IF(成就内容!BG$125&lt;&gt;"",MAX(ROUNDUP(SMALL(BP$224:BP$273,$L268)/10000,0)*10000,0),0))</f>
        <v/>
      </c>
      <c r="ER268" s="41" t="str">
        <f>IF(BQ268="","",IF(成就内容!BH$125&lt;&gt;"",MAX(ROUNDUP(SMALL(BQ$224:BQ$273,$L268)/10000,0)*10000,0),0))</f>
        <v/>
      </c>
      <c r="ES268" s="41" t="str">
        <f>IF(BR268="","",IF(成就内容!BI$125&lt;&gt;"",MAX(ROUNDUP(SMALL(BR$224:BR$273,$L268)/10000,0)*10000,0),0))</f>
        <v/>
      </c>
      <c r="ET268" s="41">
        <f>IF(BS268="","",IF(成就内容!BJ$125&lt;&gt;"",MAX(ROUNDUP(SMALL(BS$224:BS$273,$L268)/10000,0)*10000,0),0))</f>
        <v>13130000</v>
      </c>
      <c r="EU268" s="41" t="str">
        <f>IF(BT268="","",IF(成就内容!BK$125&lt;&gt;"",MAX(ROUNDUP(SMALL(BT$224:BT$273,$L268)/10000,0)*10000,0),0))</f>
        <v/>
      </c>
      <c r="EV268" s="41" t="str">
        <f>IF(BU268="","",IF(成就内容!BL$125&lt;&gt;"",MAX(ROUNDUP(SMALL(BU$224:BU$273,$L268)/10000,0)*10000,0),0))</f>
        <v/>
      </c>
      <c r="EW268" s="41">
        <f>IF(BV268="","",IF(成就内容!BM$125&lt;&gt;"",MAX(ROUNDUP(SMALL(BV$224:BV$273,$L268)/10000,0)*10000,0),0))</f>
        <v>29540000</v>
      </c>
      <c r="EX268" s="41" t="str">
        <f>IF(BW268="","",IF(成就内容!BN$125&lt;&gt;"",MAX(ROUNDUP(SMALL(BW$224:BW$273,$L268)/10000,0)*10000,0),0))</f>
        <v/>
      </c>
      <c r="EY268" s="41">
        <f>IF(BX268="","",IF(成就内容!BO$125&lt;&gt;"",MAX(ROUNDUP(SMALL(BX$224:BX$273,$L268)/10000,0)*10000,0),0))</f>
        <v>0</v>
      </c>
      <c r="EZ268" s="41">
        <f>IF(BY268="","",IF(成就内容!BP$125&lt;&gt;"",MAX(ROUNDUP(SMALL(BY$224:BY$273,$L268)/10000,0)*10000,0),0))</f>
        <v>0</v>
      </c>
      <c r="FA268" s="41">
        <f>IF(BZ268="","",IF(成就内容!BQ$125&lt;&gt;"",MAX(ROUNDUP(SMALL(BZ$224:BZ$273,$L268)/10000,0)*10000,0),0))</f>
        <v>0</v>
      </c>
      <c r="FB268" s="41" t="str">
        <f>IF(CA268="","",IF(成就内容!BR$125&lt;&gt;"",MAX(ROUNDUP(SMALL(CA$224:CA$273,$L268)/10000,0)*10000,0),0))</f>
        <v/>
      </c>
      <c r="FC268" s="41" t="str">
        <f>IF(CB268="","",IF(成就内容!BS$125&lt;&gt;"",MAX(ROUNDUP(SMALL(CB$224:CB$273,$L268)/10000,0)*10000,0),0))</f>
        <v/>
      </c>
      <c r="FD268" s="41">
        <f>IF(CC268="","",IF(成就内容!BT$125&lt;&gt;"",MAX(ROUNDUP(SMALL(CC$224:CC$273,$L268)/10000,0)*10000,0),0))</f>
        <v>0</v>
      </c>
      <c r="FE268" s="41">
        <f>IF(CD268="","",IF(成就内容!BU$125&lt;&gt;"",MAX(ROUNDUP(SMALL(CD$224:CD$273,$L268)/10000,0)*10000,0),0))</f>
        <v>0</v>
      </c>
      <c r="FF268" s="41" t="str">
        <f>IF(CE268="","",IF(成就内容!BV$125&lt;&gt;"",MAX(ROUNDUP(SMALL(CE$224:CE$273,$L268)/10000,0)*10000,0),0))</f>
        <v/>
      </c>
      <c r="FG268" s="41" t="str">
        <f>IF(CF268="","",IF(成就内容!BW$125&lt;&gt;"",MAX(ROUNDUP(SMALL(CF$224:CF$273,$L268)/10000,0)*10000,0),0))</f>
        <v/>
      </c>
      <c r="FH268" s="41" t="str">
        <f>IF(CG268="","",IF(成就内容!BX$125&lt;&gt;"",MAX(ROUNDUP(SMALL(CG$224:CG$273,$L268)/10000,0)*10000,0),0))</f>
        <v/>
      </c>
      <c r="FI268" s="41" t="str">
        <f>IF(CH268="","",IF(成就内容!BY$125&lt;&gt;"",MAX(ROUNDUP(SMALL(CH$224:CH$273,$L268)/10000,0)*10000,0),0))</f>
        <v/>
      </c>
      <c r="FJ268" s="41" t="str">
        <f>IF(CI268="","",IF(成就内容!BZ$125&lt;&gt;"",MAX(ROUNDUP(SMALL(CI$224:CI$273,$L268)/10000,0)*10000,0),0))</f>
        <v/>
      </c>
    </row>
    <row r="269" spans="10:166" s="96" customFormat="1" x14ac:dyDescent="0.15">
      <c r="J269" s="19"/>
      <c r="L269" s="43">
        <v>46</v>
      </c>
      <c r="M269" s="41" t="str">
        <f>IF(成就内容!D52="","",INDEX($G$4:$G$178*成就内容!D$125/SUM(成就内容!$D$125:$BZ$125),成就内容!D108,1)-SUM(M$224:M268))</f>
        <v/>
      </c>
      <c r="N269" s="41" t="str">
        <f>IF(成就内容!E52="","",INDEX($G$4:$G$178*成就内容!E$125/SUM(成就内容!$D$125:$BZ$125),成就内容!E108,1)-SUM(N$224:N268))</f>
        <v/>
      </c>
      <c r="O269" s="41" t="str">
        <f>IF(成就内容!F52="","",INDEX($G$4:$G$178*成就内容!F$125/SUM(成就内容!$D$125:$BZ$125),成就内容!F108,1)-SUM(O$224:O268))</f>
        <v/>
      </c>
      <c r="P269" s="41" t="str">
        <f>IF(成就内容!G52="","",INDEX($G$4:$G$178*成就内容!G$125/SUM(成就内容!$D$125:$BZ$125),成就内容!G108,1)-SUM(P$224:P268))</f>
        <v/>
      </c>
      <c r="Q269" s="41" t="str">
        <f>IF(成就内容!H52="","",INDEX($G$4:$G$178*成就内容!H$125/SUM(成就内容!$D$125:$BZ$125),成就内容!H108,1)-SUM(Q$224:Q268))</f>
        <v/>
      </c>
      <c r="R269" s="41" t="str">
        <f>IF(成就内容!I52="","",INDEX($G$4:$G$178*成就内容!I$125/SUM(成就内容!$D$125:$BZ$125),成就内容!I108,1)-SUM(R$224:R268))</f>
        <v/>
      </c>
      <c r="S269" s="41" t="str">
        <f>IF(成就内容!J52="","",INDEX($G$4:$G$178*成就内容!J$125/SUM(成就内容!$D$125:$BZ$125),成就内容!J108,1)-SUM(S$224:S268))</f>
        <v/>
      </c>
      <c r="T269" s="41" t="str">
        <f>IF(成就内容!K52="","",INDEX($G$4:$G$178*成就内容!K$125/SUM(成就内容!$D$125:$BZ$125),成就内容!K108,1)-SUM(T$224:T268))</f>
        <v/>
      </c>
      <c r="U269" s="41" t="str">
        <f>IF(成就内容!L52="","",INDEX($G$4:$G$178*成就内容!L$125/SUM(成就内容!$D$125:$BZ$125),成就内容!L108,1)-SUM(U$224:U268))</f>
        <v/>
      </c>
      <c r="V269" s="41" t="str">
        <f>IF(成就内容!M52="","",INDEX($G$4:$G$178*成就内容!M$125/SUM(成就内容!$D$125:$BZ$125),成就内容!M108,1)-SUM(V$224:V268))</f>
        <v/>
      </c>
      <c r="W269" s="41" t="str">
        <f>IF(成就内容!N52="","",INDEX($G$4:$G$178*成就内容!N$125/SUM(成就内容!$D$125:$BZ$125),成就内容!N108,1)-SUM(W$224:W268))</f>
        <v/>
      </c>
      <c r="X269" s="41" t="str">
        <f>IF(成就内容!O52="","",INDEX($G$4:$G$178*成就内容!O$125/SUM(成就内容!$D$125:$BZ$125),成就内容!O108,1)-SUM(X$224:X268))</f>
        <v/>
      </c>
      <c r="Y269" s="41" t="str">
        <f>IF(成就内容!P52="","",INDEX($G$4:$G$178*成就内容!P$125/SUM(成就内容!$D$125:$BZ$125),成就内容!P108,1)-SUM(Y$224:Y268))</f>
        <v/>
      </c>
      <c r="Z269" s="41" t="str">
        <f>IF(成就内容!Q52="","",INDEX($G$4:$G$178*成就内容!Q$125/SUM(成就内容!$D$125:$BZ$125),成就内容!Q108,1)-SUM(Z$224:Z268))</f>
        <v/>
      </c>
      <c r="AA269" s="41" t="str">
        <f>IF(成就内容!R52="","",INDEX($G$4:$G$178*成就内容!R$125/SUM(成就内容!$D$125:$BZ$125),成就内容!R108,1)-SUM(AA$224:AA268))</f>
        <v/>
      </c>
      <c r="AB269" s="41" t="str">
        <f>IF(成就内容!S52="","",INDEX($G$4:$G$178*成就内容!S$125/SUM(成就内容!$D$125:$BZ$125),成就内容!S108,1)-SUM(AB$224:AB268))</f>
        <v/>
      </c>
      <c r="AC269" s="41" t="str">
        <f>IF(成就内容!T52="","",INDEX($G$4:$G$178*成就内容!T$125/SUM(成就内容!$D$125:$BZ$125),成就内容!T108,1)-SUM(AC$224:AC268))</f>
        <v/>
      </c>
      <c r="AD269" s="41" t="str">
        <f>IF(成就内容!U52="","",INDEX($G$4:$G$178*成就内容!U$125/SUM(成就内容!$D$125:$BZ$125),成就内容!U108,1)-SUM(AD$224:AD268))</f>
        <v/>
      </c>
      <c r="AE269" s="41" t="str">
        <f>IF(成就内容!V52="","",INDEX($G$4:$G$178*成就内容!V$125/SUM(成就内容!$D$125:$BZ$125),成就内容!V108,1)-SUM(AE$224:AE268))</f>
        <v/>
      </c>
      <c r="AF269" s="41" t="str">
        <f>IF(成就内容!W52="","",INDEX($G$4:$G$178*成就内容!W$125/SUM(成就内容!$D$125:$BZ$125),成就内容!W108,1)-SUM(AF$224:AF268))</f>
        <v/>
      </c>
      <c r="AG269" s="41" t="str">
        <f>IF(成就内容!X52="","",INDEX($G$4:$G$178*成就内容!X$125/SUM(成就内容!$D$125:$BZ$125),成就内容!X108,1)-SUM(AG$224:AG268))</f>
        <v/>
      </c>
      <c r="AH269" s="41" t="str">
        <f>IF(成就内容!Y52="","",INDEX($G$4:$G$178*成就内容!Y$125/SUM(成就内容!$D$125:$BZ$125),成就内容!Y108,1)-SUM(AH$224:AH268))</f>
        <v/>
      </c>
      <c r="AI269" s="41" t="str">
        <f>IF(成就内容!Z52="","",INDEX($G$4:$G$178*成就内容!Z$125/SUM(成就内容!$D$125:$BZ$125),成就内容!Z108,1)-SUM(AI$224:AI268))</f>
        <v/>
      </c>
      <c r="AJ269" s="41" t="str">
        <f>IF(成就内容!AA52="","",INDEX($G$4:$G$178*成就内容!AA$125/SUM(成就内容!$D$125:$BZ$125),成就内容!AA108,1)-SUM(AJ$224:AJ268))</f>
        <v/>
      </c>
      <c r="AK269" s="41" t="str">
        <f>IF(成就内容!AB52="","",INDEX($G$4:$G$178*成就内容!AB$125/SUM(成就内容!$D$125:$BZ$125),成就内容!AB108,1)-SUM(AK$224:AK268))</f>
        <v/>
      </c>
      <c r="AL269" s="41" t="str">
        <f>IF(成就内容!AC52="","",INDEX($G$4:$G$178*成就内容!AC$125/SUM(成就内容!$D$125:$BZ$125),成就内容!AC108,1)-SUM(AL$224:AL268))</f>
        <v/>
      </c>
      <c r="AM269" s="41" t="str">
        <f>IF(成就内容!AD52="","",INDEX($G$4:$G$178*成就内容!AD$125/SUM(成就内容!$D$125:$BZ$125),成就内容!AD108,1)-SUM(AM$224:AM268))</f>
        <v/>
      </c>
      <c r="AN269" s="41" t="str">
        <f>IF(成就内容!AE52="","",INDEX($G$4:$G$178*成就内容!AE$125/SUM(成就内容!$D$125:$BZ$125),成就内容!AE108,1)-SUM(AN$224:AN268))</f>
        <v/>
      </c>
      <c r="AO269" s="41" t="str">
        <f>IF(成就内容!AF52="","",INDEX($G$4:$G$178*成就内容!AF$125/SUM(成就内容!$D$125:$BZ$125),成就内容!AF108,1)-SUM(AO$224:AO268))</f>
        <v/>
      </c>
      <c r="AP269" s="41" t="str">
        <f>IF(成就内容!AG52="","",INDEX($G$4:$G$178*成就内容!AG$125/SUM(成就内容!$D$125:$BZ$125),成就内容!AG108,1)-SUM(AP$224:AP268))</f>
        <v/>
      </c>
      <c r="AQ269" s="41" t="str">
        <f>IF(成就内容!AH52="","",INDEX($G$4:$G$178*成就内容!AH$125/SUM(成就内容!$D$125:$BZ$125),成就内容!AH108,1)-SUM(AQ$224:AQ268))</f>
        <v/>
      </c>
      <c r="AR269" s="41" t="str">
        <f>IF(成就内容!AI52="","",INDEX($G$4:$G$178*成就内容!AI$125/SUM(成就内容!$D$125:$BZ$125),成就内容!AI108,1)-SUM(AR$224:AR268))</f>
        <v/>
      </c>
      <c r="AS269" s="41" t="str">
        <f>IF(成就内容!AJ52="","",INDEX($G$4:$G$178*成就内容!AJ$125/SUM(成就内容!$D$125:$BZ$125),成就内容!AJ108,1)-SUM(AS$224:AS268))</f>
        <v/>
      </c>
      <c r="AT269" s="41" t="str">
        <f>IF(成就内容!AK52="","",INDEX($G$4:$G$178*成就内容!AK$125/SUM(成就内容!$D$125:$BZ$125),成就内容!AK108,1)-SUM(AT$224:AT268))</f>
        <v/>
      </c>
      <c r="AU269" s="41" t="str">
        <f>IF(成就内容!AL52="","",INDEX($G$4:$G$178*成就内容!AL$125/SUM(成就内容!$D$125:$BZ$125),成就内容!AL108,1)-SUM(AU$224:AU268))</f>
        <v/>
      </c>
      <c r="AV269" s="41" t="str">
        <f>IF(成就内容!AM52="","",INDEX($G$4:$G$178*成就内容!AM$125/SUM(成就内容!$D$125:$BZ$125),成就内容!AM108,1)-SUM(AV$224:AV268))</f>
        <v/>
      </c>
      <c r="AW269" s="41" t="str">
        <f>IF(成就内容!AN52="","",INDEX($G$4:$G$178*成就内容!AN$125/SUM(成就内容!$D$125:$BZ$125),成就内容!AN108,1)-SUM(AW$224:AW268))</f>
        <v/>
      </c>
      <c r="AX269" s="41" t="str">
        <f>IF(成就内容!AO52="","",INDEX($G$4:$G$178*成就内容!AO$125/SUM(成就内容!$D$125:$BZ$125),成就内容!AO108,1)-SUM(AX$224:AX268))</f>
        <v/>
      </c>
      <c r="AY269" s="41" t="str">
        <f>IF(成就内容!AP52="","",INDEX($G$4:$G$178*成就内容!AP$125/SUM(成就内容!$D$125:$BZ$125),成就内容!AP108,1)-SUM(AY$224:AY268))</f>
        <v/>
      </c>
      <c r="AZ269" s="41" t="str">
        <f>IF(成就内容!AQ52="","",INDEX($G$4:$G$178*成就内容!AQ$125/SUM(成就内容!$D$125:$BZ$125),成就内容!AQ108,1)-SUM(AZ$224:AZ268))</f>
        <v/>
      </c>
      <c r="BA269" s="41" t="str">
        <f>IF(成就内容!AR52="","",INDEX($G$4:$G$178*成就内容!AR$125/SUM(成就内容!$D$125:$BZ$125),成就内容!AR108,1)-SUM(BA$224:BA268))</f>
        <v/>
      </c>
      <c r="BB269" s="41" t="str">
        <f>IF(成就内容!AS52="","",INDEX($G$4:$G$178*成就内容!AS$125/SUM(成就内容!$D$125:$BZ$125),成就内容!AS108,1)-SUM(BB$224:BB268))</f>
        <v/>
      </c>
      <c r="BC269" s="41" t="str">
        <f>IF(成就内容!AT52="","",INDEX($G$4:$G$178*成就内容!AT$125/SUM(成就内容!$D$125:$BZ$125),成就内容!AT108,1)-SUM(BC$224:BC268))</f>
        <v/>
      </c>
      <c r="BD269" s="41" t="str">
        <f>IF(成就内容!AU52="","",INDEX($G$4:$G$178*成就内容!AU$125/SUM(成就内容!$D$125:$BZ$125),成就内容!AU108,1)-SUM(BD$224:BD268))</f>
        <v/>
      </c>
      <c r="BE269" s="41" t="str">
        <f>IF(成就内容!AV52="","",INDEX($G$4:$G$178*成就内容!AV$125/SUM(成就内容!$D$125:$BZ$125),成就内容!AV108,1)-SUM(BE$224:BE268))</f>
        <v/>
      </c>
      <c r="BF269" s="41" t="str">
        <f>IF(成就内容!AW52="","",INDEX($G$4:$G$178*成就内容!AW$125/SUM(成就内容!$D$125:$BZ$125),成就内容!AW108,1)-SUM(BF$224:BF268))</f>
        <v/>
      </c>
      <c r="BG269" s="41" t="str">
        <f>IF(成就内容!AX52="","",INDEX($G$4:$G$178*成就内容!AX$125/SUM(成就内容!$D$125:$BZ$125),成就内容!AX108,1)-SUM(BG$224:BG268))</f>
        <v/>
      </c>
      <c r="BH269" s="41" t="str">
        <f>IF(成就内容!AY52="","",INDEX($G$4:$G$178*成就内容!AY$125/SUM(成就内容!$D$125:$BZ$125),成就内容!AY108,1)-SUM(BH$224:BH268))</f>
        <v/>
      </c>
      <c r="BI269" s="41" t="str">
        <f>IF(成就内容!AZ52="","",INDEX($G$4:$G$178*成就内容!AZ$125/SUM(成就内容!$D$125:$BZ$125),成就内容!AZ108,1)-SUM(BI$224:BI268))</f>
        <v/>
      </c>
      <c r="BJ269" s="41" t="str">
        <f>IF(成就内容!BA52="","",INDEX($G$4:$G$178*成就内容!BA$125/SUM(成就内容!$D$125:$BZ$125),成就内容!BA108,1)-SUM(BJ$224:BJ268))</f>
        <v/>
      </c>
      <c r="BK269" s="41" t="str">
        <f>IF(成就内容!BB52="","",INDEX($G$4:$G$178*成就内容!BB$125/SUM(成就内容!$D$125:$BZ$125),成就内容!BB108,1)-SUM(BK$224:BK268))</f>
        <v/>
      </c>
      <c r="BL269" s="41" t="str">
        <f>IF(成就内容!BC52="","",INDEX($G$4:$G$178*成就内容!BC$125/SUM(成就内容!$D$125:$BZ$125),成就内容!BC108,1)-SUM(BL$224:BL268))</f>
        <v/>
      </c>
      <c r="BM269" s="41" t="str">
        <f>IF(成就内容!BD52="","",INDEX($G$4:$G$178*成就内容!BD$125/SUM(成就内容!$D$125:$BZ$125),成就内容!BD108,1)-SUM(BM$224:BM268))</f>
        <v/>
      </c>
      <c r="BN269" s="41" t="str">
        <f>IF(成就内容!BE52="","",INDEX($G$4:$G$178*成就内容!BE$125/SUM(成就内容!$D$125:$BZ$125),成就内容!BE108,1)-SUM(BN$224:BN268))</f>
        <v/>
      </c>
      <c r="BO269" s="41" t="str">
        <f>IF(成就内容!BF52="","",INDEX($G$4:$G$178*成就内容!BF$125/SUM(成就内容!$D$125:$BZ$125),成就内容!BF108,1)-SUM(BO$224:BO268))</f>
        <v/>
      </c>
      <c r="BP269" s="41" t="str">
        <f>IF(成就内容!BG52="","",INDEX($G$4:$G$178*成就内容!BG$125/SUM(成就内容!$D$125:$BZ$125),成就内容!BG108,1)-SUM(BP$224:BP268))</f>
        <v/>
      </c>
      <c r="BQ269" s="41" t="str">
        <f>IF(成就内容!BH52="","",INDEX($G$4:$G$178*成就内容!BH$125/SUM(成就内容!$D$125:$BZ$125),成就内容!BH108,1)-SUM(BQ$224:BQ268))</f>
        <v/>
      </c>
      <c r="BR269" s="41" t="str">
        <f>IF(成就内容!BI52="","",INDEX($G$4:$G$178*成就内容!BI$125/SUM(成就内容!$D$125:$BZ$125),成就内容!BI108,1)-SUM(BR$224:BR268))</f>
        <v/>
      </c>
      <c r="BS269" s="41">
        <f>IF(成就内容!BJ52="","",INDEX($G$4:$G$178*成就内容!BJ$125/SUM(成就内容!$D$125:$BZ$125),成就内容!BJ108,1)-SUM(BS$224:BS268))</f>
        <v>13128205.128205121</v>
      </c>
      <c r="BT269" s="41" t="str">
        <f>IF(成就内容!BK52="","",INDEX($G$4:$G$178*成就内容!BK$125/SUM(成就内容!$D$125:$BZ$125),成就内容!BK108,1)-SUM(BT$224:BT268))</f>
        <v/>
      </c>
      <c r="BU269" s="41" t="str">
        <f>IF(成就内容!BL52="","",INDEX($G$4:$G$178*成就内容!BL$125/SUM(成就内容!$D$125:$BZ$125),成就内容!BL108,1)-SUM(BU$224:BU268))</f>
        <v/>
      </c>
      <c r="BV269" s="41" t="str">
        <f>IF(成就内容!BM52="","",INDEX($G$4:$G$178*成就内容!BM$125/SUM(成就内容!$D$125:$BZ$125),成就内容!BM108,1)-SUM(BV$224:BV268))</f>
        <v/>
      </c>
      <c r="BW269" s="41" t="str">
        <f>IF(成就内容!BN52="","",INDEX($G$4:$G$178*成就内容!BN$125/SUM(成就内容!$D$125:$BZ$125),成就内容!BN108,1)-SUM(BW$224:BW268))</f>
        <v/>
      </c>
      <c r="BX269" s="41">
        <f>IF(成就内容!BO52="","",INDEX($G$4:$G$178*成就内容!BO$125/SUM(成就内容!$D$125:$BZ$125),成就内容!BO108,1)-SUM(BX$224:BX268))</f>
        <v>0</v>
      </c>
      <c r="BY269" s="41">
        <f>IF(成就内容!BP52="","",INDEX($G$4:$G$178*成就内容!BP$125/SUM(成就内容!$D$125:$BZ$125),成就内容!BP108,1)-SUM(BY$224:BY268))</f>
        <v>0</v>
      </c>
      <c r="BZ269" s="41">
        <f>IF(成就内容!BQ52="","",INDEX($G$4:$G$178*成就内容!BQ$125/SUM(成就内容!$D$125:$BZ$125),成就内容!BQ108,1)-SUM(BZ$224:BZ268))</f>
        <v>0</v>
      </c>
      <c r="CA269" s="41" t="str">
        <f>IF(成就内容!BR52="","",INDEX($G$4:$G$178*成就内容!BR$125/SUM(成就内容!$D$125:$BZ$125),成就内容!BR108,1)-SUM(CA$224:CA268))</f>
        <v/>
      </c>
      <c r="CB269" s="41" t="str">
        <f>IF(成就内容!BS52="","",INDEX($G$4:$G$178*成就内容!BS$125/SUM(成就内容!$D$125:$BZ$125),成就内容!BS108,1)-SUM(CB$224:CB268))</f>
        <v/>
      </c>
      <c r="CC269" s="41">
        <f>IF(成就内容!BT52="","",INDEX($G$4:$G$178*成就内容!BT$125/SUM(成就内容!$D$125:$BZ$125),成就内容!BT108,1)-SUM(CC$224:CC268))</f>
        <v>0</v>
      </c>
      <c r="CD269" s="41">
        <f>IF(成就内容!BU52="","",INDEX($G$4:$G$178*成就内容!BU$125/SUM(成就内容!$D$125:$BZ$125),成就内容!BU108,1)-SUM(CD$224:CD268))</f>
        <v>0</v>
      </c>
      <c r="CE269" s="41" t="str">
        <f>IF(成就内容!BV52="","",INDEX($G$4:$G$178*成就内容!BV$125/SUM(成就内容!$D$125:$BZ$125),成就内容!BV108,1)-SUM(CE$224:CE268))</f>
        <v/>
      </c>
      <c r="CF269" s="41" t="str">
        <f>IF(成就内容!BW52="","",INDEX($G$4:$G$178*成就内容!BW$125/SUM(成就内容!$D$125:$BZ$125),成就内容!BW108,1)-SUM(CF$224:CF268))</f>
        <v/>
      </c>
      <c r="CG269" s="41" t="str">
        <f>IF(成就内容!BX52="","",INDEX($G$4:$G$178*成就内容!BX$125/SUM(成就内容!$D$125:$BZ$125),成就内容!BX108,1)-SUM(CG$224:CG268))</f>
        <v/>
      </c>
      <c r="CH269" s="41" t="str">
        <f>IF(成就内容!BY52="","",INDEX($G$4:$G$178*成就内容!BY$125/SUM(成就内容!$D$125:$BZ$125),成就内容!BY108,1)-SUM(CH$224:CH268))</f>
        <v/>
      </c>
      <c r="CI269" s="41" t="str">
        <f>IF(成就内容!BZ52="","",INDEX($G$4:$G$178*成就内容!BZ$125/SUM(成就内容!$D$125:$BZ$125),成就内容!BZ108,1)-SUM(CI$224:CI268))</f>
        <v/>
      </c>
      <c r="CK269" s="19"/>
      <c r="CM269" s="43">
        <v>46</v>
      </c>
      <c r="CN269" s="41" t="str">
        <f>IF(M269="","",IF(成就内容!D$125&lt;&gt;"",MAX(ROUNDUP(SMALL(M$224:M$273,$L269)/10000,0)*10000,0),0))</f>
        <v/>
      </c>
      <c r="CO269" s="41" t="str">
        <f>IF(N269="","",IF(成就内容!E$125&lt;&gt;"",MAX(ROUNDUP(SMALL(N$224:N$273,$L269)/10000,0)*10000,0),0))</f>
        <v/>
      </c>
      <c r="CP269" s="41" t="str">
        <f>IF(O269="","",IF(成就内容!F$125&lt;&gt;"",MAX(ROUNDUP(SMALL(O$224:O$273,$L269)/10000,0)*10000,0),0))</f>
        <v/>
      </c>
      <c r="CQ269" s="41" t="str">
        <f>IF(P269="","",IF(成就内容!G$125&lt;&gt;"",MAX(ROUNDUP(SMALL(P$224:P$273,$L269)/10000,0)*10000,0),0))</f>
        <v/>
      </c>
      <c r="CR269" s="41" t="str">
        <f>IF(Q269="","",IF(成就内容!H$125&lt;&gt;"",MAX(ROUNDUP(SMALL(Q$224:Q$273,$L269)/10000,0)*10000,0),0))</f>
        <v/>
      </c>
      <c r="CS269" s="41" t="str">
        <f>IF(R269="","",IF(成就内容!I$125&lt;&gt;"",MAX(ROUNDUP(SMALL(R$224:R$273,$L269)/10000,0)*10000,0),0))</f>
        <v/>
      </c>
      <c r="CT269" s="41" t="str">
        <f>IF(S269="","",IF(成就内容!J$125&lt;&gt;"",MAX(ROUNDUP(SMALL(S$224:S$273,$L269)/10000,0)*10000,0),0))</f>
        <v/>
      </c>
      <c r="CU269" s="41" t="str">
        <f>IF(T269="","",IF(成就内容!K$125&lt;&gt;"",MAX(ROUNDUP(SMALL(T$224:T$273,$L269)/10000,0)*10000,0),0))</f>
        <v/>
      </c>
      <c r="CV269" s="41" t="str">
        <f>IF(U269="","",IF(成就内容!L$125&lt;&gt;"",MAX(ROUNDUP(SMALL(U$224:U$273,$L269)/10000,0)*10000,0),0))</f>
        <v/>
      </c>
      <c r="CW269" s="41" t="str">
        <f>IF(V269="","",IF(成就内容!M$125&lt;&gt;"",MAX(ROUNDUP(SMALL(V$224:V$273,$L269)/10000,0)*10000,0),0))</f>
        <v/>
      </c>
      <c r="CX269" s="41" t="str">
        <f>IF(W269="","",IF(成就内容!N$125&lt;&gt;"",MAX(ROUNDUP(SMALL(W$224:W$273,$L269)/10000,0)*10000,0),0))</f>
        <v/>
      </c>
      <c r="CY269" s="41" t="str">
        <f>IF(X269="","",IF(成就内容!O$125&lt;&gt;"",MAX(ROUNDUP(SMALL(X$224:X$273,$L269)/10000,0)*10000,0),0))</f>
        <v/>
      </c>
      <c r="CZ269" s="41" t="str">
        <f>IF(Y269="","",IF(成就内容!P$125&lt;&gt;"",MAX(ROUNDUP(SMALL(Y$224:Y$273,$L269)/10000,0)*10000,0),0))</f>
        <v/>
      </c>
      <c r="DA269" s="41" t="str">
        <f>IF(Z269="","",IF(成就内容!Q$125&lt;&gt;"",MAX(ROUNDUP(SMALL(Z$224:Z$273,$L269)/10000,0)*10000,0),0))</f>
        <v/>
      </c>
      <c r="DB269" s="41" t="str">
        <f>IF(AA269="","",IF(成就内容!R$125&lt;&gt;"",MAX(ROUNDUP(SMALL(AA$224:AA$273,$L269)/10000,0)*10000,0),0))</f>
        <v/>
      </c>
      <c r="DC269" s="41" t="str">
        <f>IF(AB269="","",IF(成就内容!S$125&lt;&gt;"",MAX(ROUNDUP(SMALL(AB$224:AB$273,$L269)/10000,0)*10000,0),0))</f>
        <v/>
      </c>
      <c r="DD269" s="41" t="str">
        <f>IF(AC269="","",IF(成就内容!T$125&lt;&gt;"",MAX(ROUNDUP(SMALL(AC$224:AC$273,$L269)/10000,0)*10000,0),0))</f>
        <v/>
      </c>
      <c r="DE269" s="41" t="str">
        <f>IF(AD269="","",IF(成就内容!U$125&lt;&gt;"",MAX(ROUNDUP(SMALL(AD$224:AD$273,$L269)/10000,0)*10000,0),0))</f>
        <v/>
      </c>
      <c r="DF269" s="41" t="str">
        <f>IF(AE269="","",IF(成就内容!V$125&lt;&gt;"",MAX(ROUNDUP(SMALL(AE$224:AE$273,$L269)/10000,0)*10000,0),0))</f>
        <v/>
      </c>
      <c r="DG269" s="41" t="str">
        <f>IF(AF269="","",IF(成就内容!W$125&lt;&gt;"",MAX(ROUNDUP(SMALL(AF$224:AF$273,$L269)/10000,0)*10000,0),0))</f>
        <v/>
      </c>
      <c r="DH269" s="41" t="str">
        <f>IF(AG269="","",IF(成就内容!X$125&lt;&gt;"",MAX(ROUNDUP(SMALL(AG$224:AG$273,$L269)/10000,0)*10000,0),0))</f>
        <v/>
      </c>
      <c r="DI269" s="41" t="str">
        <f>IF(AH269="","",IF(成就内容!Y$125&lt;&gt;"",MAX(ROUNDUP(SMALL(AH$224:AH$273,$L269)/10000,0)*10000,0),0))</f>
        <v/>
      </c>
      <c r="DJ269" s="41" t="str">
        <f>IF(AI269="","",IF(成就内容!Z$125&lt;&gt;"",MAX(ROUNDUP(SMALL(AI$224:AI$273,$L269)/10000,0)*10000,0),0))</f>
        <v/>
      </c>
      <c r="DK269" s="41" t="str">
        <f>IF(AJ269="","",IF(成就内容!AA$125&lt;&gt;"",MAX(ROUNDUP(SMALL(AJ$224:AJ$273,$L269)/10000,0)*10000,0),0))</f>
        <v/>
      </c>
      <c r="DL269" s="41" t="str">
        <f>IF(AK269="","",IF(成就内容!AB$125&lt;&gt;"",MAX(ROUNDUP(SMALL(AK$224:AK$273,$L269)/10000,0)*10000,0),0))</f>
        <v/>
      </c>
      <c r="DM269" s="41" t="str">
        <f>IF(AL269="","",IF(成就内容!AC$125&lt;&gt;"",MAX(ROUNDUP(SMALL(AL$224:AL$273,$L269)/10000,0)*10000,0),0))</f>
        <v/>
      </c>
      <c r="DN269" s="41" t="str">
        <f>IF(AM269="","",IF(成就内容!AD$125&lt;&gt;"",MAX(ROUNDUP(SMALL(AM$224:AM$273,$L269)/10000,0)*10000,0),0))</f>
        <v/>
      </c>
      <c r="DO269" s="41" t="str">
        <f>IF(AN269="","",IF(成就内容!AE$125&lt;&gt;"",MAX(ROUNDUP(SMALL(AN$224:AN$273,$L269)/10000,0)*10000,0),0))</f>
        <v/>
      </c>
      <c r="DP269" s="41" t="str">
        <f>IF(AO269="","",IF(成就内容!AF$125&lt;&gt;"",MAX(ROUNDUP(SMALL(AO$224:AO$273,$L269)/10000,0)*10000,0),0))</f>
        <v/>
      </c>
      <c r="DQ269" s="41" t="str">
        <f>IF(AP269="","",IF(成就内容!AG$125&lt;&gt;"",MAX(ROUNDUP(SMALL(AP$224:AP$273,$L269)/10000,0)*10000,0),0))</f>
        <v/>
      </c>
      <c r="DR269" s="41" t="str">
        <f>IF(AQ269="","",IF(成就内容!AH$125&lt;&gt;"",MAX(ROUNDUP(SMALL(AQ$224:AQ$273,$L269)/10000,0)*10000,0),0))</f>
        <v/>
      </c>
      <c r="DS269" s="41" t="str">
        <f>IF(AR269="","",IF(成就内容!AI$125&lt;&gt;"",MAX(ROUNDUP(SMALL(AR$224:AR$273,$L269)/10000,0)*10000,0),0))</f>
        <v/>
      </c>
      <c r="DT269" s="41" t="str">
        <f>IF(AS269="","",IF(成就内容!AJ$125&lt;&gt;"",MAX(ROUNDUP(SMALL(AS$224:AS$273,$L269)/10000,0)*10000,0),0))</f>
        <v/>
      </c>
      <c r="DU269" s="41" t="str">
        <f>IF(AT269="","",IF(成就内容!AK$125&lt;&gt;"",MAX(ROUNDUP(SMALL(AT$224:AT$273,$L269)/10000,0)*10000,0),0))</f>
        <v/>
      </c>
      <c r="DV269" s="41" t="str">
        <f>IF(AU269="","",IF(成就内容!AL$125&lt;&gt;"",MAX(ROUNDUP(SMALL(AU$224:AU$273,$L269)/10000,0)*10000,0),0))</f>
        <v/>
      </c>
      <c r="DW269" s="41" t="str">
        <f>IF(AV269="","",IF(成就内容!AM$125&lt;&gt;"",MAX(ROUNDUP(SMALL(AV$224:AV$273,$L269)/10000,0)*10000,0),0))</f>
        <v/>
      </c>
      <c r="DX269" s="41" t="str">
        <f>IF(AW269="","",IF(成就内容!AN$125&lt;&gt;"",MAX(ROUNDUP(SMALL(AW$224:AW$273,$L269)/10000,0)*10000,0),0))</f>
        <v/>
      </c>
      <c r="DY269" s="41" t="str">
        <f>IF(AX269="","",IF(成就内容!AO$125&lt;&gt;"",MAX(ROUNDUP(SMALL(AX$224:AX$273,$L269)/10000,0)*10000,0),0))</f>
        <v/>
      </c>
      <c r="DZ269" s="41" t="str">
        <f>IF(AY269="","",IF(成就内容!AP$125&lt;&gt;"",MAX(ROUNDUP(SMALL(AY$224:AY$273,$L269)/10000,0)*10000,0),0))</f>
        <v/>
      </c>
      <c r="EA269" s="41" t="str">
        <f>IF(AZ269="","",IF(成就内容!AQ$125&lt;&gt;"",MAX(ROUNDUP(SMALL(AZ$224:AZ$273,$L269)/10000,0)*10000,0),0))</f>
        <v/>
      </c>
      <c r="EB269" s="41" t="str">
        <f>IF(BA269="","",IF(成就内容!AR$125&lt;&gt;"",MAX(ROUNDUP(SMALL(BA$224:BA$273,$L269)/10000,0)*10000,0),0))</f>
        <v/>
      </c>
      <c r="EC269" s="41" t="str">
        <f>IF(BB269="","",IF(成就内容!AS$125&lt;&gt;"",MAX(ROUNDUP(SMALL(BB$224:BB$273,$L269)/10000,0)*10000,0),0))</f>
        <v/>
      </c>
      <c r="ED269" s="41" t="str">
        <f>IF(BC269="","",IF(成就内容!AT$125&lt;&gt;"",MAX(ROUNDUP(SMALL(BC$224:BC$273,$L269)/10000,0)*10000,0),0))</f>
        <v/>
      </c>
      <c r="EE269" s="41" t="str">
        <f>IF(BD269="","",IF(成就内容!AU$125&lt;&gt;"",MAX(ROUNDUP(SMALL(BD$224:BD$273,$L269)/10000,0)*10000,0),0))</f>
        <v/>
      </c>
      <c r="EF269" s="41" t="str">
        <f>IF(BE269="","",IF(成就内容!AV$125&lt;&gt;"",MAX(ROUNDUP(SMALL(BE$224:BE$273,$L269)/10000,0)*10000,0),0))</f>
        <v/>
      </c>
      <c r="EG269" s="41" t="str">
        <f>IF(BF269="","",IF(成就内容!AW$125&lt;&gt;"",MAX(ROUNDUP(SMALL(BF$224:BF$273,$L269)/10000,0)*10000,0),0))</f>
        <v/>
      </c>
      <c r="EH269" s="41" t="str">
        <f>IF(BG269="","",IF(成就内容!AX$125&lt;&gt;"",MAX(ROUNDUP(SMALL(BG$224:BG$273,$L269)/10000,0)*10000,0),0))</f>
        <v/>
      </c>
      <c r="EI269" s="41" t="str">
        <f>IF(BH269="","",IF(成就内容!AY$125&lt;&gt;"",MAX(ROUNDUP(SMALL(BH$224:BH$273,$L269)/10000,0)*10000,0),0))</f>
        <v/>
      </c>
      <c r="EJ269" s="41" t="str">
        <f>IF(BI269="","",IF(成就内容!AZ$125&lt;&gt;"",MAX(ROUNDUP(SMALL(BI$224:BI$273,$L269)/10000,0)*10000,0),0))</f>
        <v/>
      </c>
      <c r="EK269" s="41" t="str">
        <f>IF(BJ269="","",IF(成就内容!BA$125&lt;&gt;"",MAX(ROUNDUP(SMALL(BJ$224:BJ$273,$L269)/10000,0)*10000,0),0))</f>
        <v/>
      </c>
      <c r="EL269" s="41" t="str">
        <f>IF(BK269="","",IF(成就内容!BB$125&lt;&gt;"",MAX(ROUNDUP(SMALL(BK$224:BK$273,$L269)/10000,0)*10000,0),0))</f>
        <v/>
      </c>
      <c r="EM269" s="41" t="str">
        <f>IF(BL269="","",IF(成就内容!BC$125&lt;&gt;"",MAX(ROUNDUP(SMALL(BL$224:BL$273,$L269)/10000,0)*10000,0),0))</f>
        <v/>
      </c>
      <c r="EN269" s="41" t="str">
        <f>IF(BM269="","",IF(成就内容!BD$125&lt;&gt;"",MAX(ROUNDUP(SMALL(BM$224:BM$273,$L269)/10000,0)*10000,0),0))</f>
        <v/>
      </c>
      <c r="EO269" s="41" t="str">
        <f>IF(BN269="","",IF(成就内容!BE$125&lt;&gt;"",MAX(ROUNDUP(SMALL(BN$224:BN$273,$L269)/10000,0)*10000,0),0))</f>
        <v/>
      </c>
      <c r="EP269" s="41" t="str">
        <f>IF(BO269="","",IF(成就内容!BF$125&lt;&gt;"",MAX(ROUNDUP(SMALL(BO$224:BO$273,$L269)/10000,0)*10000,0),0))</f>
        <v/>
      </c>
      <c r="EQ269" s="41" t="str">
        <f>IF(BP269="","",IF(成就内容!BG$125&lt;&gt;"",MAX(ROUNDUP(SMALL(BP$224:BP$273,$L269)/10000,0)*10000,0),0))</f>
        <v/>
      </c>
      <c r="ER269" s="41" t="str">
        <f>IF(BQ269="","",IF(成就内容!BH$125&lt;&gt;"",MAX(ROUNDUP(SMALL(BQ$224:BQ$273,$L269)/10000,0)*10000,0),0))</f>
        <v/>
      </c>
      <c r="ES269" s="41" t="str">
        <f>IF(BR269="","",IF(成就内容!BI$125&lt;&gt;"",MAX(ROUNDUP(SMALL(BR$224:BR$273,$L269)/10000,0)*10000,0),0))</f>
        <v/>
      </c>
      <c r="ET269" s="41">
        <f>IF(BS269="","",IF(成就内容!BJ$125&lt;&gt;"",MAX(ROUNDUP(SMALL(BS$224:BS$273,$L269)/10000,0)*10000,0),0))</f>
        <v>13130000</v>
      </c>
      <c r="EU269" s="41" t="str">
        <f>IF(BT269="","",IF(成就内容!BK$125&lt;&gt;"",MAX(ROUNDUP(SMALL(BT$224:BT$273,$L269)/10000,0)*10000,0),0))</f>
        <v/>
      </c>
      <c r="EV269" s="41" t="str">
        <f>IF(BU269="","",IF(成就内容!BL$125&lt;&gt;"",MAX(ROUNDUP(SMALL(BU$224:BU$273,$L269)/10000,0)*10000,0),0))</f>
        <v/>
      </c>
      <c r="EW269" s="41" t="str">
        <f>IF(BV269="","",IF(成就内容!BM$125&lt;&gt;"",MAX(ROUNDUP(SMALL(BV$224:BV$273,$L269)/10000,0)*10000,0),0))</f>
        <v/>
      </c>
      <c r="EX269" s="41" t="str">
        <f>IF(BW269="","",IF(成就内容!BN$125&lt;&gt;"",MAX(ROUNDUP(SMALL(BW$224:BW$273,$L269)/10000,0)*10000,0),0))</f>
        <v/>
      </c>
      <c r="EY269" s="41">
        <f>IF(BX269="","",IF(成就内容!BO$125&lt;&gt;"",MAX(ROUNDUP(SMALL(BX$224:BX$273,$L269)/10000,0)*10000,0),0))</f>
        <v>0</v>
      </c>
      <c r="EZ269" s="41">
        <f>IF(BY269="","",IF(成就内容!BP$125&lt;&gt;"",MAX(ROUNDUP(SMALL(BY$224:BY$273,$L269)/10000,0)*10000,0),0))</f>
        <v>0</v>
      </c>
      <c r="FA269" s="41">
        <f>IF(BZ269="","",IF(成就内容!BQ$125&lt;&gt;"",MAX(ROUNDUP(SMALL(BZ$224:BZ$273,$L269)/10000,0)*10000,0),0))</f>
        <v>0</v>
      </c>
      <c r="FB269" s="41" t="str">
        <f>IF(CA269="","",IF(成就内容!BR$125&lt;&gt;"",MAX(ROUNDUP(SMALL(CA$224:CA$273,$L269)/10000,0)*10000,0),0))</f>
        <v/>
      </c>
      <c r="FC269" s="41" t="str">
        <f>IF(CB269="","",IF(成就内容!BS$125&lt;&gt;"",MAX(ROUNDUP(SMALL(CB$224:CB$273,$L269)/10000,0)*10000,0),0))</f>
        <v/>
      </c>
      <c r="FD269" s="41">
        <f>IF(CC269="","",IF(成就内容!BT$125&lt;&gt;"",MAX(ROUNDUP(SMALL(CC$224:CC$273,$L269)/10000,0)*10000,0),0))</f>
        <v>0</v>
      </c>
      <c r="FE269" s="41">
        <f>IF(CD269="","",IF(成就内容!BU$125&lt;&gt;"",MAX(ROUNDUP(SMALL(CD$224:CD$273,$L269)/10000,0)*10000,0),0))</f>
        <v>0</v>
      </c>
      <c r="FF269" s="41" t="str">
        <f>IF(CE269="","",IF(成就内容!BV$125&lt;&gt;"",MAX(ROUNDUP(SMALL(CE$224:CE$273,$L269)/10000,0)*10000,0),0))</f>
        <v/>
      </c>
      <c r="FG269" s="41" t="str">
        <f>IF(CF269="","",IF(成就内容!BW$125&lt;&gt;"",MAX(ROUNDUP(SMALL(CF$224:CF$273,$L269)/10000,0)*10000,0),0))</f>
        <v/>
      </c>
      <c r="FH269" s="41" t="str">
        <f>IF(CG269="","",IF(成就内容!BX$125&lt;&gt;"",MAX(ROUNDUP(SMALL(CG$224:CG$273,$L269)/10000,0)*10000,0),0))</f>
        <v/>
      </c>
      <c r="FI269" s="41" t="str">
        <f>IF(CH269="","",IF(成就内容!BY$125&lt;&gt;"",MAX(ROUNDUP(SMALL(CH$224:CH$273,$L269)/10000,0)*10000,0),0))</f>
        <v/>
      </c>
      <c r="FJ269" s="41" t="str">
        <f>IF(CI269="","",IF(成就内容!BZ$125&lt;&gt;"",MAX(ROUNDUP(SMALL(CI$224:CI$273,$L269)/10000,0)*10000,0),0))</f>
        <v/>
      </c>
    </row>
    <row r="270" spans="10:166" s="96" customFormat="1" x14ac:dyDescent="0.15">
      <c r="J270" s="19"/>
      <c r="L270" s="43">
        <v>47</v>
      </c>
      <c r="M270" s="41" t="str">
        <f>IF(成就内容!D53="","",INDEX($G$4:$G$178*成就内容!D$125/SUM(成就内容!$D$125:$BZ$125),成就内容!D109,1)-SUM(M$224:M269))</f>
        <v/>
      </c>
      <c r="N270" s="41" t="str">
        <f>IF(成就内容!E53="","",INDEX($G$4:$G$178*成就内容!E$125/SUM(成就内容!$D$125:$BZ$125),成就内容!E109,1)-SUM(N$224:N269))</f>
        <v/>
      </c>
      <c r="O270" s="41" t="str">
        <f>IF(成就内容!F53="","",INDEX($G$4:$G$178*成就内容!F$125/SUM(成就内容!$D$125:$BZ$125),成就内容!F109,1)-SUM(O$224:O269))</f>
        <v/>
      </c>
      <c r="P270" s="41" t="str">
        <f>IF(成就内容!G53="","",INDEX($G$4:$G$178*成就内容!G$125/SUM(成就内容!$D$125:$BZ$125),成就内容!G109,1)-SUM(P$224:P269))</f>
        <v/>
      </c>
      <c r="Q270" s="41" t="str">
        <f>IF(成就内容!H53="","",INDEX($G$4:$G$178*成就内容!H$125/SUM(成就内容!$D$125:$BZ$125),成就内容!H109,1)-SUM(Q$224:Q269))</f>
        <v/>
      </c>
      <c r="R270" s="41" t="str">
        <f>IF(成就内容!I53="","",INDEX($G$4:$G$178*成就内容!I$125/SUM(成就内容!$D$125:$BZ$125),成就内容!I109,1)-SUM(R$224:R269))</f>
        <v/>
      </c>
      <c r="S270" s="41" t="str">
        <f>IF(成就内容!J53="","",INDEX($G$4:$G$178*成就内容!J$125/SUM(成就内容!$D$125:$BZ$125),成就内容!J109,1)-SUM(S$224:S269))</f>
        <v/>
      </c>
      <c r="T270" s="41" t="str">
        <f>IF(成就内容!K53="","",INDEX($G$4:$G$178*成就内容!K$125/SUM(成就内容!$D$125:$BZ$125),成就内容!K109,1)-SUM(T$224:T269))</f>
        <v/>
      </c>
      <c r="U270" s="41" t="str">
        <f>IF(成就内容!L53="","",INDEX($G$4:$G$178*成就内容!L$125/SUM(成就内容!$D$125:$BZ$125),成就内容!L109,1)-SUM(U$224:U269))</f>
        <v/>
      </c>
      <c r="V270" s="41" t="str">
        <f>IF(成就内容!M53="","",INDEX($G$4:$G$178*成就内容!M$125/SUM(成就内容!$D$125:$BZ$125),成就内容!M109,1)-SUM(V$224:V269))</f>
        <v/>
      </c>
      <c r="W270" s="41" t="str">
        <f>IF(成就内容!N53="","",INDEX($G$4:$G$178*成就内容!N$125/SUM(成就内容!$D$125:$BZ$125),成就内容!N109,1)-SUM(W$224:W269))</f>
        <v/>
      </c>
      <c r="X270" s="41" t="str">
        <f>IF(成就内容!O53="","",INDEX($G$4:$G$178*成就内容!O$125/SUM(成就内容!$D$125:$BZ$125),成就内容!O109,1)-SUM(X$224:X269))</f>
        <v/>
      </c>
      <c r="Y270" s="41" t="str">
        <f>IF(成就内容!P53="","",INDEX($G$4:$G$178*成就内容!P$125/SUM(成就内容!$D$125:$BZ$125),成就内容!P109,1)-SUM(Y$224:Y269))</f>
        <v/>
      </c>
      <c r="Z270" s="41" t="str">
        <f>IF(成就内容!Q53="","",INDEX($G$4:$G$178*成就内容!Q$125/SUM(成就内容!$D$125:$BZ$125),成就内容!Q109,1)-SUM(Z$224:Z269))</f>
        <v/>
      </c>
      <c r="AA270" s="41" t="str">
        <f>IF(成就内容!R53="","",INDEX($G$4:$G$178*成就内容!R$125/SUM(成就内容!$D$125:$BZ$125),成就内容!R109,1)-SUM(AA$224:AA269))</f>
        <v/>
      </c>
      <c r="AB270" s="41" t="str">
        <f>IF(成就内容!S53="","",INDEX($G$4:$G$178*成就内容!S$125/SUM(成就内容!$D$125:$BZ$125),成就内容!S109,1)-SUM(AB$224:AB269))</f>
        <v/>
      </c>
      <c r="AC270" s="41" t="str">
        <f>IF(成就内容!T53="","",INDEX($G$4:$G$178*成就内容!T$125/SUM(成就内容!$D$125:$BZ$125),成就内容!T109,1)-SUM(AC$224:AC269))</f>
        <v/>
      </c>
      <c r="AD270" s="41" t="str">
        <f>IF(成就内容!U53="","",INDEX($G$4:$G$178*成就内容!U$125/SUM(成就内容!$D$125:$BZ$125),成就内容!U109,1)-SUM(AD$224:AD269))</f>
        <v/>
      </c>
      <c r="AE270" s="41" t="str">
        <f>IF(成就内容!V53="","",INDEX($G$4:$G$178*成就内容!V$125/SUM(成就内容!$D$125:$BZ$125),成就内容!V109,1)-SUM(AE$224:AE269))</f>
        <v/>
      </c>
      <c r="AF270" s="41" t="str">
        <f>IF(成就内容!W53="","",INDEX($G$4:$G$178*成就内容!W$125/SUM(成就内容!$D$125:$BZ$125),成就内容!W109,1)-SUM(AF$224:AF269))</f>
        <v/>
      </c>
      <c r="AG270" s="41" t="str">
        <f>IF(成就内容!X53="","",INDEX($G$4:$G$178*成就内容!X$125/SUM(成就内容!$D$125:$BZ$125),成就内容!X109,1)-SUM(AG$224:AG269))</f>
        <v/>
      </c>
      <c r="AH270" s="41" t="str">
        <f>IF(成就内容!Y53="","",INDEX($G$4:$G$178*成就内容!Y$125/SUM(成就内容!$D$125:$BZ$125),成就内容!Y109,1)-SUM(AH$224:AH269))</f>
        <v/>
      </c>
      <c r="AI270" s="41" t="str">
        <f>IF(成就内容!Z53="","",INDEX($G$4:$G$178*成就内容!Z$125/SUM(成就内容!$D$125:$BZ$125),成就内容!Z109,1)-SUM(AI$224:AI269))</f>
        <v/>
      </c>
      <c r="AJ270" s="41" t="str">
        <f>IF(成就内容!AA53="","",INDEX($G$4:$G$178*成就内容!AA$125/SUM(成就内容!$D$125:$BZ$125),成就内容!AA109,1)-SUM(AJ$224:AJ269))</f>
        <v/>
      </c>
      <c r="AK270" s="41" t="str">
        <f>IF(成就内容!AB53="","",INDEX($G$4:$G$178*成就内容!AB$125/SUM(成就内容!$D$125:$BZ$125),成就内容!AB109,1)-SUM(AK$224:AK269))</f>
        <v/>
      </c>
      <c r="AL270" s="41" t="str">
        <f>IF(成就内容!AC53="","",INDEX($G$4:$G$178*成就内容!AC$125/SUM(成就内容!$D$125:$BZ$125),成就内容!AC109,1)-SUM(AL$224:AL269))</f>
        <v/>
      </c>
      <c r="AM270" s="41" t="str">
        <f>IF(成就内容!AD53="","",INDEX($G$4:$G$178*成就内容!AD$125/SUM(成就内容!$D$125:$BZ$125),成就内容!AD109,1)-SUM(AM$224:AM269))</f>
        <v/>
      </c>
      <c r="AN270" s="41" t="str">
        <f>IF(成就内容!AE53="","",INDEX($G$4:$G$178*成就内容!AE$125/SUM(成就内容!$D$125:$BZ$125),成就内容!AE109,1)-SUM(AN$224:AN269))</f>
        <v/>
      </c>
      <c r="AO270" s="41" t="str">
        <f>IF(成就内容!AF53="","",INDEX($G$4:$G$178*成就内容!AF$125/SUM(成就内容!$D$125:$BZ$125),成就内容!AF109,1)-SUM(AO$224:AO269))</f>
        <v/>
      </c>
      <c r="AP270" s="41" t="str">
        <f>IF(成就内容!AG53="","",INDEX($G$4:$G$178*成就内容!AG$125/SUM(成就内容!$D$125:$BZ$125),成就内容!AG109,1)-SUM(AP$224:AP269))</f>
        <v/>
      </c>
      <c r="AQ270" s="41" t="str">
        <f>IF(成就内容!AH53="","",INDEX($G$4:$G$178*成就内容!AH$125/SUM(成就内容!$D$125:$BZ$125),成就内容!AH109,1)-SUM(AQ$224:AQ269))</f>
        <v/>
      </c>
      <c r="AR270" s="41" t="str">
        <f>IF(成就内容!AI53="","",INDEX($G$4:$G$178*成就内容!AI$125/SUM(成就内容!$D$125:$BZ$125),成就内容!AI109,1)-SUM(AR$224:AR269))</f>
        <v/>
      </c>
      <c r="AS270" s="41" t="str">
        <f>IF(成就内容!AJ53="","",INDEX($G$4:$G$178*成就内容!AJ$125/SUM(成就内容!$D$125:$BZ$125),成就内容!AJ109,1)-SUM(AS$224:AS269))</f>
        <v/>
      </c>
      <c r="AT270" s="41" t="str">
        <f>IF(成就内容!AK53="","",INDEX($G$4:$G$178*成就内容!AK$125/SUM(成就内容!$D$125:$BZ$125),成就内容!AK109,1)-SUM(AT$224:AT269))</f>
        <v/>
      </c>
      <c r="AU270" s="41" t="str">
        <f>IF(成就内容!AL53="","",INDEX($G$4:$G$178*成就内容!AL$125/SUM(成就内容!$D$125:$BZ$125),成就内容!AL109,1)-SUM(AU$224:AU269))</f>
        <v/>
      </c>
      <c r="AV270" s="41" t="str">
        <f>IF(成就内容!AM53="","",INDEX($G$4:$G$178*成就内容!AM$125/SUM(成就内容!$D$125:$BZ$125),成就内容!AM109,1)-SUM(AV$224:AV269))</f>
        <v/>
      </c>
      <c r="AW270" s="41" t="str">
        <f>IF(成就内容!AN53="","",INDEX($G$4:$G$178*成就内容!AN$125/SUM(成就内容!$D$125:$BZ$125),成就内容!AN109,1)-SUM(AW$224:AW269))</f>
        <v/>
      </c>
      <c r="AX270" s="41" t="str">
        <f>IF(成就内容!AO53="","",INDEX($G$4:$G$178*成就内容!AO$125/SUM(成就内容!$D$125:$BZ$125),成就内容!AO109,1)-SUM(AX$224:AX269))</f>
        <v/>
      </c>
      <c r="AY270" s="41" t="str">
        <f>IF(成就内容!AP53="","",INDEX($G$4:$G$178*成就内容!AP$125/SUM(成就内容!$D$125:$BZ$125),成就内容!AP109,1)-SUM(AY$224:AY269))</f>
        <v/>
      </c>
      <c r="AZ270" s="41" t="str">
        <f>IF(成就内容!AQ53="","",INDEX($G$4:$G$178*成就内容!AQ$125/SUM(成就内容!$D$125:$BZ$125),成就内容!AQ109,1)-SUM(AZ$224:AZ269))</f>
        <v/>
      </c>
      <c r="BA270" s="41" t="str">
        <f>IF(成就内容!AR53="","",INDEX($G$4:$G$178*成就内容!AR$125/SUM(成就内容!$D$125:$BZ$125),成就内容!AR109,1)-SUM(BA$224:BA269))</f>
        <v/>
      </c>
      <c r="BB270" s="41" t="str">
        <f>IF(成就内容!AS53="","",INDEX($G$4:$G$178*成就内容!AS$125/SUM(成就内容!$D$125:$BZ$125),成就内容!AS109,1)-SUM(BB$224:BB269))</f>
        <v/>
      </c>
      <c r="BC270" s="41" t="str">
        <f>IF(成就内容!AT53="","",INDEX($G$4:$G$178*成就内容!AT$125/SUM(成就内容!$D$125:$BZ$125),成就内容!AT109,1)-SUM(BC$224:BC269))</f>
        <v/>
      </c>
      <c r="BD270" s="41" t="str">
        <f>IF(成就内容!AU53="","",INDEX($G$4:$G$178*成就内容!AU$125/SUM(成就内容!$D$125:$BZ$125),成就内容!AU109,1)-SUM(BD$224:BD269))</f>
        <v/>
      </c>
      <c r="BE270" s="41" t="str">
        <f>IF(成就内容!AV53="","",INDEX($G$4:$G$178*成就内容!AV$125/SUM(成就内容!$D$125:$BZ$125),成就内容!AV109,1)-SUM(BE$224:BE269))</f>
        <v/>
      </c>
      <c r="BF270" s="41" t="str">
        <f>IF(成就内容!AW53="","",INDEX($G$4:$G$178*成就内容!AW$125/SUM(成就内容!$D$125:$BZ$125),成就内容!AW109,1)-SUM(BF$224:BF269))</f>
        <v/>
      </c>
      <c r="BG270" s="41" t="str">
        <f>IF(成就内容!AX53="","",INDEX($G$4:$G$178*成就内容!AX$125/SUM(成就内容!$D$125:$BZ$125),成就内容!AX109,1)-SUM(BG$224:BG269))</f>
        <v/>
      </c>
      <c r="BH270" s="41" t="str">
        <f>IF(成就内容!AY53="","",INDEX($G$4:$G$178*成就内容!AY$125/SUM(成就内容!$D$125:$BZ$125),成就内容!AY109,1)-SUM(BH$224:BH269))</f>
        <v/>
      </c>
      <c r="BI270" s="41" t="str">
        <f>IF(成就内容!AZ53="","",INDEX($G$4:$G$178*成就内容!AZ$125/SUM(成就内容!$D$125:$BZ$125),成就内容!AZ109,1)-SUM(BI$224:BI269))</f>
        <v/>
      </c>
      <c r="BJ270" s="41" t="str">
        <f>IF(成就内容!BA53="","",INDEX($G$4:$G$178*成就内容!BA$125/SUM(成就内容!$D$125:$BZ$125),成就内容!BA109,1)-SUM(BJ$224:BJ269))</f>
        <v/>
      </c>
      <c r="BK270" s="41" t="str">
        <f>IF(成就内容!BB53="","",INDEX($G$4:$G$178*成就内容!BB$125/SUM(成就内容!$D$125:$BZ$125),成就内容!BB109,1)-SUM(BK$224:BK269))</f>
        <v/>
      </c>
      <c r="BL270" s="41" t="str">
        <f>IF(成就内容!BC53="","",INDEX($G$4:$G$178*成就内容!BC$125/SUM(成就内容!$D$125:$BZ$125),成就内容!BC109,1)-SUM(BL$224:BL269))</f>
        <v/>
      </c>
      <c r="BM270" s="41" t="str">
        <f>IF(成就内容!BD53="","",INDEX($G$4:$G$178*成就内容!BD$125/SUM(成就内容!$D$125:$BZ$125),成就内容!BD109,1)-SUM(BM$224:BM269))</f>
        <v/>
      </c>
      <c r="BN270" s="41" t="str">
        <f>IF(成就内容!BE53="","",INDEX($G$4:$G$178*成就内容!BE$125/SUM(成就内容!$D$125:$BZ$125),成就内容!BE109,1)-SUM(BN$224:BN269))</f>
        <v/>
      </c>
      <c r="BO270" s="41" t="str">
        <f>IF(成就内容!BF53="","",INDEX($G$4:$G$178*成就内容!BF$125/SUM(成就内容!$D$125:$BZ$125),成就内容!BF109,1)-SUM(BO$224:BO269))</f>
        <v/>
      </c>
      <c r="BP270" s="41" t="str">
        <f>IF(成就内容!BG53="","",INDEX($G$4:$G$178*成就内容!BG$125/SUM(成就内容!$D$125:$BZ$125),成就内容!BG109,1)-SUM(BP$224:BP269))</f>
        <v/>
      </c>
      <c r="BQ270" s="41" t="str">
        <f>IF(成就内容!BH53="","",INDEX($G$4:$G$178*成就内容!BH$125/SUM(成就内容!$D$125:$BZ$125),成就内容!BH109,1)-SUM(BQ$224:BQ269))</f>
        <v/>
      </c>
      <c r="BR270" s="41" t="str">
        <f>IF(成就内容!BI53="","",INDEX($G$4:$G$178*成就内容!BI$125/SUM(成就内容!$D$125:$BZ$125),成就内容!BI109,1)-SUM(BR$224:BR269))</f>
        <v/>
      </c>
      <c r="BS270" s="41">
        <f>IF(成就内容!BJ53="","",INDEX($G$4:$G$178*成就内容!BJ$125/SUM(成就内容!$D$125:$BZ$125),成就内容!BJ109,1)-SUM(BS$224:BS269))</f>
        <v>9846153.8461538553</v>
      </c>
      <c r="BT270" s="41" t="str">
        <f>IF(成就内容!BK53="","",INDEX($G$4:$G$178*成就内容!BK$125/SUM(成就内容!$D$125:$BZ$125),成就内容!BK109,1)-SUM(BT$224:BT269))</f>
        <v/>
      </c>
      <c r="BU270" s="41" t="str">
        <f>IF(成就内容!BL53="","",INDEX($G$4:$G$178*成就内容!BL$125/SUM(成就内容!$D$125:$BZ$125),成就内容!BL109,1)-SUM(BU$224:BU269))</f>
        <v/>
      </c>
      <c r="BV270" s="41" t="str">
        <f>IF(成就内容!BM53="","",INDEX($G$4:$G$178*成就内容!BM$125/SUM(成就内容!$D$125:$BZ$125),成就内容!BM109,1)-SUM(BV$224:BV269))</f>
        <v/>
      </c>
      <c r="BW270" s="41" t="str">
        <f>IF(成就内容!BN53="","",INDEX($G$4:$G$178*成就内容!BN$125/SUM(成就内容!$D$125:$BZ$125),成就内容!BN109,1)-SUM(BW$224:BW269))</f>
        <v/>
      </c>
      <c r="BX270" s="41">
        <f>IF(成就内容!BO53="","",INDEX($G$4:$G$178*成就内容!BO$125/SUM(成就内容!$D$125:$BZ$125),成就内容!BO109,1)-SUM(BX$224:BX269))</f>
        <v>0</v>
      </c>
      <c r="BY270" s="41">
        <f>IF(成就内容!BP53="","",INDEX($G$4:$G$178*成就内容!BP$125/SUM(成就内容!$D$125:$BZ$125),成就内容!BP109,1)-SUM(BY$224:BY269))</f>
        <v>0</v>
      </c>
      <c r="BZ270" s="41">
        <f>IF(成就内容!BQ53="","",INDEX($G$4:$G$178*成就内容!BQ$125/SUM(成就内容!$D$125:$BZ$125),成就内容!BQ109,1)-SUM(BZ$224:BZ269))</f>
        <v>0</v>
      </c>
      <c r="CA270" s="41" t="str">
        <f>IF(成就内容!BR53="","",INDEX($G$4:$G$178*成就内容!BR$125/SUM(成就内容!$D$125:$BZ$125),成就内容!BR109,1)-SUM(CA$224:CA269))</f>
        <v/>
      </c>
      <c r="CB270" s="41" t="str">
        <f>IF(成就内容!BS53="","",INDEX($G$4:$G$178*成就内容!BS$125/SUM(成就内容!$D$125:$BZ$125),成就内容!BS109,1)-SUM(CB$224:CB269))</f>
        <v/>
      </c>
      <c r="CC270" s="41">
        <f>IF(成就内容!BT53="","",INDEX($G$4:$G$178*成就内容!BT$125/SUM(成就内容!$D$125:$BZ$125),成就内容!BT109,1)-SUM(CC$224:CC269))</f>
        <v>0</v>
      </c>
      <c r="CD270" s="41">
        <f>IF(成就内容!BU53="","",INDEX($G$4:$G$178*成就内容!BU$125/SUM(成就内容!$D$125:$BZ$125),成就内容!BU109,1)-SUM(CD$224:CD269))</f>
        <v>0</v>
      </c>
      <c r="CE270" s="41" t="str">
        <f>IF(成就内容!BV53="","",INDEX($G$4:$G$178*成就内容!BV$125/SUM(成就内容!$D$125:$BZ$125),成就内容!BV109,1)-SUM(CE$224:CE269))</f>
        <v/>
      </c>
      <c r="CF270" s="41" t="str">
        <f>IF(成就内容!BW53="","",INDEX($G$4:$G$178*成就内容!BW$125/SUM(成就内容!$D$125:$BZ$125),成就内容!BW109,1)-SUM(CF$224:CF269))</f>
        <v/>
      </c>
      <c r="CG270" s="41" t="str">
        <f>IF(成就内容!BX53="","",INDEX($G$4:$G$178*成就内容!BX$125/SUM(成就内容!$D$125:$BZ$125),成就内容!BX109,1)-SUM(CG$224:CG269))</f>
        <v/>
      </c>
      <c r="CH270" s="41" t="str">
        <f>IF(成就内容!BY53="","",INDEX($G$4:$G$178*成就内容!BY$125/SUM(成就内容!$D$125:$BZ$125),成就内容!BY109,1)-SUM(CH$224:CH269))</f>
        <v/>
      </c>
      <c r="CI270" s="41" t="str">
        <f>IF(成就内容!BZ53="","",INDEX($G$4:$G$178*成就内容!BZ$125/SUM(成就内容!$D$125:$BZ$125),成就内容!BZ109,1)-SUM(CI$224:CI269))</f>
        <v/>
      </c>
      <c r="CK270" s="19"/>
      <c r="CM270" s="43">
        <v>47</v>
      </c>
      <c r="CN270" s="41" t="str">
        <f>IF(M270="","",IF(成就内容!D$125&lt;&gt;"",MAX(ROUNDUP(SMALL(M$224:M$273,$L270)/10000,0)*10000,0),0))</f>
        <v/>
      </c>
      <c r="CO270" s="41" t="str">
        <f>IF(N270="","",IF(成就内容!E$125&lt;&gt;"",MAX(ROUNDUP(SMALL(N$224:N$273,$L270)/10000,0)*10000,0),0))</f>
        <v/>
      </c>
      <c r="CP270" s="41" t="str">
        <f>IF(O270="","",IF(成就内容!F$125&lt;&gt;"",MAX(ROUNDUP(SMALL(O$224:O$273,$L270)/10000,0)*10000,0),0))</f>
        <v/>
      </c>
      <c r="CQ270" s="41" t="str">
        <f>IF(P270="","",IF(成就内容!G$125&lt;&gt;"",MAX(ROUNDUP(SMALL(P$224:P$273,$L270)/10000,0)*10000,0),0))</f>
        <v/>
      </c>
      <c r="CR270" s="41" t="str">
        <f>IF(Q270="","",IF(成就内容!H$125&lt;&gt;"",MAX(ROUNDUP(SMALL(Q$224:Q$273,$L270)/10000,0)*10000,0),0))</f>
        <v/>
      </c>
      <c r="CS270" s="41" t="str">
        <f>IF(R270="","",IF(成就内容!I$125&lt;&gt;"",MAX(ROUNDUP(SMALL(R$224:R$273,$L270)/10000,0)*10000,0),0))</f>
        <v/>
      </c>
      <c r="CT270" s="41" t="str">
        <f>IF(S270="","",IF(成就内容!J$125&lt;&gt;"",MAX(ROUNDUP(SMALL(S$224:S$273,$L270)/10000,0)*10000,0),0))</f>
        <v/>
      </c>
      <c r="CU270" s="41" t="str">
        <f>IF(T270="","",IF(成就内容!K$125&lt;&gt;"",MAX(ROUNDUP(SMALL(T$224:T$273,$L270)/10000,0)*10000,0),0))</f>
        <v/>
      </c>
      <c r="CV270" s="41" t="str">
        <f>IF(U270="","",IF(成就内容!L$125&lt;&gt;"",MAX(ROUNDUP(SMALL(U$224:U$273,$L270)/10000,0)*10000,0),0))</f>
        <v/>
      </c>
      <c r="CW270" s="41" t="str">
        <f>IF(V270="","",IF(成就内容!M$125&lt;&gt;"",MAX(ROUNDUP(SMALL(V$224:V$273,$L270)/10000,0)*10000,0),0))</f>
        <v/>
      </c>
      <c r="CX270" s="41" t="str">
        <f>IF(W270="","",IF(成就内容!N$125&lt;&gt;"",MAX(ROUNDUP(SMALL(W$224:W$273,$L270)/10000,0)*10000,0),0))</f>
        <v/>
      </c>
      <c r="CY270" s="41" t="str">
        <f>IF(X270="","",IF(成就内容!O$125&lt;&gt;"",MAX(ROUNDUP(SMALL(X$224:X$273,$L270)/10000,0)*10000,0),0))</f>
        <v/>
      </c>
      <c r="CZ270" s="41" t="str">
        <f>IF(Y270="","",IF(成就内容!P$125&lt;&gt;"",MAX(ROUNDUP(SMALL(Y$224:Y$273,$L270)/10000,0)*10000,0),0))</f>
        <v/>
      </c>
      <c r="DA270" s="41" t="str">
        <f>IF(Z270="","",IF(成就内容!Q$125&lt;&gt;"",MAX(ROUNDUP(SMALL(Z$224:Z$273,$L270)/10000,0)*10000,0),0))</f>
        <v/>
      </c>
      <c r="DB270" s="41" t="str">
        <f>IF(AA270="","",IF(成就内容!R$125&lt;&gt;"",MAX(ROUNDUP(SMALL(AA$224:AA$273,$L270)/10000,0)*10000,0),0))</f>
        <v/>
      </c>
      <c r="DC270" s="41" t="str">
        <f>IF(AB270="","",IF(成就内容!S$125&lt;&gt;"",MAX(ROUNDUP(SMALL(AB$224:AB$273,$L270)/10000,0)*10000,0),0))</f>
        <v/>
      </c>
      <c r="DD270" s="41" t="str">
        <f>IF(AC270="","",IF(成就内容!T$125&lt;&gt;"",MAX(ROUNDUP(SMALL(AC$224:AC$273,$L270)/10000,0)*10000,0),0))</f>
        <v/>
      </c>
      <c r="DE270" s="41" t="str">
        <f>IF(AD270="","",IF(成就内容!U$125&lt;&gt;"",MAX(ROUNDUP(SMALL(AD$224:AD$273,$L270)/10000,0)*10000,0),0))</f>
        <v/>
      </c>
      <c r="DF270" s="41" t="str">
        <f>IF(AE270="","",IF(成就内容!V$125&lt;&gt;"",MAX(ROUNDUP(SMALL(AE$224:AE$273,$L270)/10000,0)*10000,0),0))</f>
        <v/>
      </c>
      <c r="DG270" s="41" t="str">
        <f>IF(AF270="","",IF(成就内容!W$125&lt;&gt;"",MAX(ROUNDUP(SMALL(AF$224:AF$273,$L270)/10000,0)*10000,0),0))</f>
        <v/>
      </c>
      <c r="DH270" s="41" t="str">
        <f>IF(AG270="","",IF(成就内容!X$125&lt;&gt;"",MAX(ROUNDUP(SMALL(AG$224:AG$273,$L270)/10000,0)*10000,0),0))</f>
        <v/>
      </c>
      <c r="DI270" s="41" t="str">
        <f>IF(AH270="","",IF(成就内容!Y$125&lt;&gt;"",MAX(ROUNDUP(SMALL(AH$224:AH$273,$L270)/10000,0)*10000,0),0))</f>
        <v/>
      </c>
      <c r="DJ270" s="41" t="str">
        <f>IF(AI270="","",IF(成就内容!Z$125&lt;&gt;"",MAX(ROUNDUP(SMALL(AI$224:AI$273,$L270)/10000,0)*10000,0),0))</f>
        <v/>
      </c>
      <c r="DK270" s="41" t="str">
        <f>IF(AJ270="","",IF(成就内容!AA$125&lt;&gt;"",MAX(ROUNDUP(SMALL(AJ$224:AJ$273,$L270)/10000,0)*10000,0),0))</f>
        <v/>
      </c>
      <c r="DL270" s="41" t="str">
        <f>IF(AK270="","",IF(成就内容!AB$125&lt;&gt;"",MAX(ROUNDUP(SMALL(AK$224:AK$273,$L270)/10000,0)*10000,0),0))</f>
        <v/>
      </c>
      <c r="DM270" s="41" t="str">
        <f>IF(AL270="","",IF(成就内容!AC$125&lt;&gt;"",MAX(ROUNDUP(SMALL(AL$224:AL$273,$L270)/10000,0)*10000,0),0))</f>
        <v/>
      </c>
      <c r="DN270" s="41" t="str">
        <f>IF(AM270="","",IF(成就内容!AD$125&lt;&gt;"",MAX(ROUNDUP(SMALL(AM$224:AM$273,$L270)/10000,0)*10000,0),0))</f>
        <v/>
      </c>
      <c r="DO270" s="41" t="str">
        <f>IF(AN270="","",IF(成就内容!AE$125&lt;&gt;"",MAX(ROUNDUP(SMALL(AN$224:AN$273,$L270)/10000,0)*10000,0),0))</f>
        <v/>
      </c>
      <c r="DP270" s="41" t="str">
        <f>IF(AO270="","",IF(成就内容!AF$125&lt;&gt;"",MAX(ROUNDUP(SMALL(AO$224:AO$273,$L270)/10000,0)*10000,0),0))</f>
        <v/>
      </c>
      <c r="DQ270" s="41" t="str">
        <f>IF(AP270="","",IF(成就内容!AG$125&lt;&gt;"",MAX(ROUNDUP(SMALL(AP$224:AP$273,$L270)/10000,0)*10000,0),0))</f>
        <v/>
      </c>
      <c r="DR270" s="41" t="str">
        <f>IF(AQ270="","",IF(成就内容!AH$125&lt;&gt;"",MAX(ROUNDUP(SMALL(AQ$224:AQ$273,$L270)/10000,0)*10000,0),0))</f>
        <v/>
      </c>
      <c r="DS270" s="41" t="str">
        <f>IF(AR270="","",IF(成就内容!AI$125&lt;&gt;"",MAX(ROUNDUP(SMALL(AR$224:AR$273,$L270)/10000,0)*10000,0),0))</f>
        <v/>
      </c>
      <c r="DT270" s="41" t="str">
        <f>IF(AS270="","",IF(成就内容!AJ$125&lt;&gt;"",MAX(ROUNDUP(SMALL(AS$224:AS$273,$L270)/10000,0)*10000,0),0))</f>
        <v/>
      </c>
      <c r="DU270" s="41" t="str">
        <f>IF(AT270="","",IF(成就内容!AK$125&lt;&gt;"",MAX(ROUNDUP(SMALL(AT$224:AT$273,$L270)/10000,0)*10000,0),0))</f>
        <v/>
      </c>
      <c r="DV270" s="41" t="str">
        <f>IF(AU270="","",IF(成就内容!AL$125&lt;&gt;"",MAX(ROUNDUP(SMALL(AU$224:AU$273,$L270)/10000,0)*10000,0),0))</f>
        <v/>
      </c>
      <c r="DW270" s="41" t="str">
        <f>IF(AV270="","",IF(成就内容!AM$125&lt;&gt;"",MAX(ROUNDUP(SMALL(AV$224:AV$273,$L270)/10000,0)*10000,0),0))</f>
        <v/>
      </c>
      <c r="DX270" s="41" t="str">
        <f>IF(AW270="","",IF(成就内容!AN$125&lt;&gt;"",MAX(ROUNDUP(SMALL(AW$224:AW$273,$L270)/10000,0)*10000,0),0))</f>
        <v/>
      </c>
      <c r="DY270" s="41" t="str">
        <f>IF(AX270="","",IF(成就内容!AO$125&lt;&gt;"",MAX(ROUNDUP(SMALL(AX$224:AX$273,$L270)/10000,0)*10000,0),0))</f>
        <v/>
      </c>
      <c r="DZ270" s="41" t="str">
        <f>IF(AY270="","",IF(成就内容!AP$125&lt;&gt;"",MAX(ROUNDUP(SMALL(AY$224:AY$273,$L270)/10000,0)*10000,0),0))</f>
        <v/>
      </c>
      <c r="EA270" s="41" t="str">
        <f>IF(AZ270="","",IF(成就内容!AQ$125&lt;&gt;"",MAX(ROUNDUP(SMALL(AZ$224:AZ$273,$L270)/10000,0)*10000,0),0))</f>
        <v/>
      </c>
      <c r="EB270" s="41" t="str">
        <f>IF(BA270="","",IF(成就内容!AR$125&lt;&gt;"",MAX(ROUNDUP(SMALL(BA$224:BA$273,$L270)/10000,0)*10000,0),0))</f>
        <v/>
      </c>
      <c r="EC270" s="41" t="str">
        <f>IF(BB270="","",IF(成就内容!AS$125&lt;&gt;"",MAX(ROUNDUP(SMALL(BB$224:BB$273,$L270)/10000,0)*10000,0),0))</f>
        <v/>
      </c>
      <c r="ED270" s="41" t="str">
        <f>IF(BC270="","",IF(成就内容!AT$125&lt;&gt;"",MAX(ROUNDUP(SMALL(BC$224:BC$273,$L270)/10000,0)*10000,0),0))</f>
        <v/>
      </c>
      <c r="EE270" s="41" t="str">
        <f>IF(BD270="","",IF(成就内容!AU$125&lt;&gt;"",MAX(ROUNDUP(SMALL(BD$224:BD$273,$L270)/10000,0)*10000,0),0))</f>
        <v/>
      </c>
      <c r="EF270" s="41" t="str">
        <f>IF(BE270="","",IF(成就内容!AV$125&lt;&gt;"",MAX(ROUNDUP(SMALL(BE$224:BE$273,$L270)/10000,0)*10000,0),0))</f>
        <v/>
      </c>
      <c r="EG270" s="41" t="str">
        <f>IF(BF270="","",IF(成就内容!AW$125&lt;&gt;"",MAX(ROUNDUP(SMALL(BF$224:BF$273,$L270)/10000,0)*10000,0),0))</f>
        <v/>
      </c>
      <c r="EH270" s="41" t="str">
        <f>IF(BG270="","",IF(成就内容!AX$125&lt;&gt;"",MAX(ROUNDUP(SMALL(BG$224:BG$273,$L270)/10000,0)*10000,0),0))</f>
        <v/>
      </c>
      <c r="EI270" s="41" t="str">
        <f>IF(BH270="","",IF(成就内容!AY$125&lt;&gt;"",MAX(ROUNDUP(SMALL(BH$224:BH$273,$L270)/10000,0)*10000,0),0))</f>
        <v/>
      </c>
      <c r="EJ270" s="41" t="str">
        <f>IF(BI270="","",IF(成就内容!AZ$125&lt;&gt;"",MAX(ROUNDUP(SMALL(BI$224:BI$273,$L270)/10000,0)*10000,0),0))</f>
        <v/>
      </c>
      <c r="EK270" s="41" t="str">
        <f>IF(BJ270="","",IF(成就内容!BA$125&lt;&gt;"",MAX(ROUNDUP(SMALL(BJ$224:BJ$273,$L270)/10000,0)*10000,0),0))</f>
        <v/>
      </c>
      <c r="EL270" s="41" t="str">
        <f>IF(BK270="","",IF(成就内容!BB$125&lt;&gt;"",MAX(ROUNDUP(SMALL(BK$224:BK$273,$L270)/10000,0)*10000,0),0))</f>
        <v/>
      </c>
      <c r="EM270" s="41" t="str">
        <f>IF(BL270="","",IF(成就内容!BC$125&lt;&gt;"",MAX(ROUNDUP(SMALL(BL$224:BL$273,$L270)/10000,0)*10000,0),0))</f>
        <v/>
      </c>
      <c r="EN270" s="41" t="str">
        <f>IF(BM270="","",IF(成就内容!BD$125&lt;&gt;"",MAX(ROUNDUP(SMALL(BM$224:BM$273,$L270)/10000,0)*10000,0),0))</f>
        <v/>
      </c>
      <c r="EO270" s="41" t="str">
        <f>IF(BN270="","",IF(成就内容!BE$125&lt;&gt;"",MAX(ROUNDUP(SMALL(BN$224:BN$273,$L270)/10000,0)*10000,0),0))</f>
        <v/>
      </c>
      <c r="EP270" s="41" t="str">
        <f>IF(BO270="","",IF(成就内容!BF$125&lt;&gt;"",MAX(ROUNDUP(SMALL(BO$224:BO$273,$L270)/10000,0)*10000,0),0))</f>
        <v/>
      </c>
      <c r="EQ270" s="41" t="str">
        <f>IF(BP270="","",IF(成就内容!BG$125&lt;&gt;"",MAX(ROUNDUP(SMALL(BP$224:BP$273,$L270)/10000,0)*10000,0),0))</f>
        <v/>
      </c>
      <c r="ER270" s="41" t="str">
        <f>IF(BQ270="","",IF(成就内容!BH$125&lt;&gt;"",MAX(ROUNDUP(SMALL(BQ$224:BQ$273,$L270)/10000,0)*10000,0),0))</f>
        <v/>
      </c>
      <c r="ES270" s="41" t="str">
        <f>IF(BR270="","",IF(成就内容!BI$125&lt;&gt;"",MAX(ROUNDUP(SMALL(BR$224:BR$273,$L270)/10000,0)*10000,0),0))</f>
        <v/>
      </c>
      <c r="ET270" s="41">
        <f>IF(BS270="","",IF(成就内容!BJ$125&lt;&gt;"",MAX(ROUNDUP(SMALL(BS$224:BS$273,$L270)/10000,0)*10000,0),0))</f>
        <v>13130000</v>
      </c>
      <c r="EU270" s="41" t="str">
        <f>IF(BT270="","",IF(成就内容!BK$125&lt;&gt;"",MAX(ROUNDUP(SMALL(BT$224:BT$273,$L270)/10000,0)*10000,0),0))</f>
        <v/>
      </c>
      <c r="EV270" s="41" t="str">
        <f>IF(BU270="","",IF(成就内容!BL$125&lt;&gt;"",MAX(ROUNDUP(SMALL(BU$224:BU$273,$L270)/10000,0)*10000,0),0))</f>
        <v/>
      </c>
      <c r="EW270" s="41" t="str">
        <f>IF(BV270="","",IF(成就内容!BM$125&lt;&gt;"",MAX(ROUNDUP(SMALL(BV$224:BV$273,$L270)/10000,0)*10000,0),0))</f>
        <v/>
      </c>
      <c r="EX270" s="41" t="str">
        <f>IF(BW270="","",IF(成就内容!BN$125&lt;&gt;"",MAX(ROUNDUP(SMALL(BW$224:BW$273,$L270)/10000,0)*10000,0),0))</f>
        <v/>
      </c>
      <c r="EY270" s="41">
        <f>IF(BX270="","",IF(成就内容!BO$125&lt;&gt;"",MAX(ROUNDUP(SMALL(BX$224:BX$273,$L270)/10000,0)*10000,0),0))</f>
        <v>0</v>
      </c>
      <c r="EZ270" s="41">
        <f>IF(BY270="","",IF(成就内容!BP$125&lt;&gt;"",MAX(ROUNDUP(SMALL(BY$224:BY$273,$L270)/10000,0)*10000,0),0))</f>
        <v>0</v>
      </c>
      <c r="FA270" s="41">
        <f>IF(BZ270="","",IF(成就内容!BQ$125&lt;&gt;"",MAX(ROUNDUP(SMALL(BZ$224:BZ$273,$L270)/10000,0)*10000,0),0))</f>
        <v>0</v>
      </c>
      <c r="FB270" s="41" t="str">
        <f>IF(CA270="","",IF(成就内容!BR$125&lt;&gt;"",MAX(ROUNDUP(SMALL(CA$224:CA$273,$L270)/10000,0)*10000,0),0))</f>
        <v/>
      </c>
      <c r="FC270" s="41" t="str">
        <f>IF(CB270="","",IF(成就内容!BS$125&lt;&gt;"",MAX(ROUNDUP(SMALL(CB$224:CB$273,$L270)/10000,0)*10000,0),0))</f>
        <v/>
      </c>
      <c r="FD270" s="41">
        <f>IF(CC270="","",IF(成就内容!BT$125&lt;&gt;"",MAX(ROUNDUP(SMALL(CC$224:CC$273,$L270)/10000,0)*10000,0),0))</f>
        <v>0</v>
      </c>
      <c r="FE270" s="41">
        <f>IF(CD270="","",IF(成就内容!BU$125&lt;&gt;"",MAX(ROUNDUP(SMALL(CD$224:CD$273,$L270)/10000,0)*10000,0),0))</f>
        <v>0</v>
      </c>
      <c r="FF270" s="41" t="str">
        <f>IF(CE270="","",IF(成就内容!BV$125&lt;&gt;"",MAX(ROUNDUP(SMALL(CE$224:CE$273,$L270)/10000,0)*10000,0),0))</f>
        <v/>
      </c>
      <c r="FG270" s="41" t="str">
        <f>IF(CF270="","",IF(成就内容!BW$125&lt;&gt;"",MAX(ROUNDUP(SMALL(CF$224:CF$273,$L270)/10000,0)*10000,0),0))</f>
        <v/>
      </c>
      <c r="FH270" s="41" t="str">
        <f>IF(CG270="","",IF(成就内容!BX$125&lt;&gt;"",MAX(ROUNDUP(SMALL(CG$224:CG$273,$L270)/10000,0)*10000,0),0))</f>
        <v/>
      </c>
      <c r="FI270" s="41" t="str">
        <f>IF(CH270="","",IF(成就内容!BY$125&lt;&gt;"",MAX(ROUNDUP(SMALL(CH$224:CH$273,$L270)/10000,0)*10000,0),0))</f>
        <v/>
      </c>
      <c r="FJ270" s="41" t="str">
        <f>IF(CI270="","",IF(成就内容!BZ$125&lt;&gt;"",MAX(ROUNDUP(SMALL(CI$224:CI$273,$L270)/10000,0)*10000,0),0))</f>
        <v/>
      </c>
    </row>
    <row r="271" spans="10:166" s="96" customFormat="1" x14ac:dyDescent="0.15">
      <c r="J271" s="19"/>
      <c r="L271" s="43">
        <v>48</v>
      </c>
      <c r="M271" s="41" t="str">
        <f>IF(成就内容!D54="","",INDEX($G$4:$G$178*成就内容!D$125/SUM(成就内容!$D$125:$BZ$125),成就内容!D110,1)-SUM(M$224:M270))</f>
        <v/>
      </c>
      <c r="N271" s="41" t="str">
        <f>IF(成就内容!E54="","",INDEX($G$4:$G$178*成就内容!E$125/SUM(成就内容!$D$125:$BZ$125),成就内容!E110,1)-SUM(N$224:N270))</f>
        <v/>
      </c>
      <c r="O271" s="41" t="str">
        <f>IF(成就内容!F54="","",INDEX($G$4:$G$178*成就内容!F$125/SUM(成就内容!$D$125:$BZ$125),成就内容!F110,1)-SUM(O$224:O270))</f>
        <v/>
      </c>
      <c r="P271" s="41" t="str">
        <f>IF(成就内容!G54="","",INDEX($G$4:$G$178*成就内容!G$125/SUM(成就内容!$D$125:$BZ$125),成就内容!G110,1)-SUM(P$224:P270))</f>
        <v/>
      </c>
      <c r="Q271" s="41" t="str">
        <f>IF(成就内容!H54="","",INDEX($G$4:$G$178*成就内容!H$125/SUM(成就内容!$D$125:$BZ$125),成就内容!H110,1)-SUM(Q$224:Q270))</f>
        <v/>
      </c>
      <c r="R271" s="41" t="str">
        <f>IF(成就内容!I54="","",INDEX($G$4:$G$178*成就内容!I$125/SUM(成就内容!$D$125:$BZ$125),成就内容!I110,1)-SUM(R$224:R270))</f>
        <v/>
      </c>
      <c r="S271" s="41" t="str">
        <f>IF(成就内容!J54="","",INDEX($G$4:$G$178*成就内容!J$125/SUM(成就内容!$D$125:$BZ$125),成就内容!J110,1)-SUM(S$224:S270))</f>
        <v/>
      </c>
      <c r="T271" s="41" t="str">
        <f>IF(成就内容!K54="","",INDEX($G$4:$G$178*成就内容!K$125/SUM(成就内容!$D$125:$BZ$125),成就内容!K110,1)-SUM(T$224:T270))</f>
        <v/>
      </c>
      <c r="U271" s="41" t="str">
        <f>IF(成就内容!L54="","",INDEX($G$4:$G$178*成就内容!L$125/SUM(成就内容!$D$125:$BZ$125),成就内容!L110,1)-SUM(U$224:U270))</f>
        <v/>
      </c>
      <c r="V271" s="41" t="str">
        <f>IF(成就内容!M54="","",INDEX($G$4:$G$178*成就内容!M$125/SUM(成就内容!$D$125:$BZ$125),成就内容!M110,1)-SUM(V$224:V270))</f>
        <v/>
      </c>
      <c r="W271" s="41" t="str">
        <f>IF(成就内容!N54="","",INDEX($G$4:$G$178*成就内容!N$125/SUM(成就内容!$D$125:$BZ$125),成就内容!N110,1)-SUM(W$224:W270))</f>
        <v/>
      </c>
      <c r="X271" s="41" t="str">
        <f>IF(成就内容!O54="","",INDEX($G$4:$G$178*成就内容!O$125/SUM(成就内容!$D$125:$BZ$125),成就内容!O110,1)-SUM(X$224:X270))</f>
        <v/>
      </c>
      <c r="Y271" s="41" t="str">
        <f>IF(成就内容!P54="","",INDEX($G$4:$G$178*成就内容!P$125/SUM(成就内容!$D$125:$BZ$125),成就内容!P110,1)-SUM(Y$224:Y270))</f>
        <v/>
      </c>
      <c r="Z271" s="41" t="str">
        <f>IF(成就内容!Q54="","",INDEX($G$4:$G$178*成就内容!Q$125/SUM(成就内容!$D$125:$BZ$125),成就内容!Q110,1)-SUM(Z$224:Z270))</f>
        <v/>
      </c>
      <c r="AA271" s="41" t="str">
        <f>IF(成就内容!R54="","",INDEX($G$4:$G$178*成就内容!R$125/SUM(成就内容!$D$125:$BZ$125),成就内容!R110,1)-SUM(AA$224:AA270))</f>
        <v/>
      </c>
      <c r="AB271" s="41" t="str">
        <f>IF(成就内容!S54="","",INDEX($G$4:$G$178*成就内容!S$125/SUM(成就内容!$D$125:$BZ$125),成就内容!S110,1)-SUM(AB$224:AB270))</f>
        <v/>
      </c>
      <c r="AC271" s="41" t="str">
        <f>IF(成就内容!T54="","",INDEX($G$4:$G$178*成就内容!T$125/SUM(成就内容!$D$125:$BZ$125),成就内容!T110,1)-SUM(AC$224:AC270))</f>
        <v/>
      </c>
      <c r="AD271" s="41" t="str">
        <f>IF(成就内容!U54="","",INDEX($G$4:$G$178*成就内容!U$125/SUM(成就内容!$D$125:$BZ$125),成就内容!U110,1)-SUM(AD$224:AD270))</f>
        <v/>
      </c>
      <c r="AE271" s="41" t="str">
        <f>IF(成就内容!V54="","",INDEX($G$4:$G$178*成就内容!V$125/SUM(成就内容!$D$125:$BZ$125),成就内容!V110,1)-SUM(AE$224:AE270))</f>
        <v/>
      </c>
      <c r="AF271" s="41" t="str">
        <f>IF(成就内容!W54="","",INDEX($G$4:$G$178*成就内容!W$125/SUM(成就内容!$D$125:$BZ$125),成就内容!W110,1)-SUM(AF$224:AF270))</f>
        <v/>
      </c>
      <c r="AG271" s="41" t="str">
        <f>IF(成就内容!X54="","",INDEX($G$4:$G$178*成就内容!X$125/SUM(成就内容!$D$125:$BZ$125),成就内容!X110,1)-SUM(AG$224:AG270))</f>
        <v/>
      </c>
      <c r="AH271" s="41" t="str">
        <f>IF(成就内容!Y54="","",INDEX($G$4:$G$178*成就内容!Y$125/SUM(成就内容!$D$125:$BZ$125),成就内容!Y110,1)-SUM(AH$224:AH270))</f>
        <v/>
      </c>
      <c r="AI271" s="41" t="str">
        <f>IF(成就内容!Z54="","",INDEX($G$4:$G$178*成就内容!Z$125/SUM(成就内容!$D$125:$BZ$125),成就内容!Z110,1)-SUM(AI$224:AI270))</f>
        <v/>
      </c>
      <c r="AJ271" s="41" t="str">
        <f>IF(成就内容!AA54="","",INDEX($G$4:$G$178*成就内容!AA$125/SUM(成就内容!$D$125:$BZ$125),成就内容!AA110,1)-SUM(AJ$224:AJ270))</f>
        <v/>
      </c>
      <c r="AK271" s="41" t="str">
        <f>IF(成就内容!AB54="","",INDEX($G$4:$G$178*成就内容!AB$125/SUM(成就内容!$D$125:$BZ$125),成就内容!AB110,1)-SUM(AK$224:AK270))</f>
        <v/>
      </c>
      <c r="AL271" s="41" t="str">
        <f>IF(成就内容!AC54="","",INDEX($G$4:$G$178*成就内容!AC$125/SUM(成就内容!$D$125:$BZ$125),成就内容!AC110,1)-SUM(AL$224:AL270))</f>
        <v/>
      </c>
      <c r="AM271" s="41" t="str">
        <f>IF(成就内容!AD54="","",INDEX($G$4:$G$178*成就内容!AD$125/SUM(成就内容!$D$125:$BZ$125),成就内容!AD110,1)-SUM(AM$224:AM270))</f>
        <v/>
      </c>
      <c r="AN271" s="41" t="str">
        <f>IF(成就内容!AE54="","",INDEX($G$4:$G$178*成就内容!AE$125/SUM(成就内容!$D$125:$BZ$125),成就内容!AE110,1)-SUM(AN$224:AN270))</f>
        <v/>
      </c>
      <c r="AO271" s="41" t="str">
        <f>IF(成就内容!AF54="","",INDEX($G$4:$G$178*成就内容!AF$125/SUM(成就内容!$D$125:$BZ$125),成就内容!AF110,1)-SUM(AO$224:AO270))</f>
        <v/>
      </c>
      <c r="AP271" s="41" t="str">
        <f>IF(成就内容!AG54="","",INDEX($G$4:$G$178*成就内容!AG$125/SUM(成就内容!$D$125:$BZ$125),成就内容!AG110,1)-SUM(AP$224:AP270))</f>
        <v/>
      </c>
      <c r="AQ271" s="41" t="str">
        <f>IF(成就内容!AH54="","",INDEX($G$4:$G$178*成就内容!AH$125/SUM(成就内容!$D$125:$BZ$125),成就内容!AH110,1)-SUM(AQ$224:AQ270))</f>
        <v/>
      </c>
      <c r="AR271" s="41" t="str">
        <f>IF(成就内容!AI54="","",INDEX($G$4:$G$178*成就内容!AI$125/SUM(成就内容!$D$125:$BZ$125),成就内容!AI110,1)-SUM(AR$224:AR270))</f>
        <v/>
      </c>
      <c r="AS271" s="41" t="str">
        <f>IF(成就内容!AJ54="","",INDEX($G$4:$G$178*成就内容!AJ$125/SUM(成就内容!$D$125:$BZ$125),成就内容!AJ110,1)-SUM(AS$224:AS270))</f>
        <v/>
      </c>
      <c r="AT271" s="41" t="str">
        <f>IF(成就内容!AK54="","",INDEX($G$4:$G$178*成就内容!AK$125/SUM(成就内容!$D$125:$BZ$125),成就内容!AK110,1)-SUM(AT$224:AT270))</f>
        <v/>
      </c>
      <c r="AU271" s="41" t="str">
        <f>IF(成就内容!AL54="","",INDEX($G$4:$G$178*成就内容!AL$125/SUM(成就内容!$D$125:$BZ$125),成就内容!AL110,1)-SUM(AU$224:AU270))</f>
        <v/>
      </c>
      <c r="AV271" s="41" t="str">
        <f>IF(成就内容!AM54="","",INDEX($G$4:$G$178*成就内容!AM$125/SUM(成就内容!$D$125:$BZ$125),成就内容!AM110,1)-SUM(AV$224:AV270))</f>
        <v/>
      </c>
      <c r="AW271" s="41" t="str">
        <f>IF(成就内容!AN54="","",INDEX($G$4:$G$178*成就内容!AN$125/SUM(成就内容!$D$125:$BZ$125),成就内容!AN110,1)-SUM(AW$224:AW270))</f>
        <v/>
      </c>
      <c r="AX271" s="41" t="str">
        <f>IF(成就内容!AO54="","",INDEX($G$4:$G$178*成就内容!AO$125/SUM(成就内容!$D$125:$BZ$125),成就内容!AO110,1)-SUM(AX$224:AX270))</f>
        <v/>
      </c>
      <c r="AY271" s="41" t="str">
        <f>IF(成就内容!AP54="","",INDEX($G$4:$G$178*成就内容!AP$125/SUM(成就内容!$D$125:$BZ$125),成就内容!AP110,1)-SUM(AY$224:AY270))</f>
        <v/>
      </c>
      <c r="AZ271" s="41" t="str">
        <f>IF(成就内容!AQ54="","",INDEX($G$4:$G$178*成就内容!AQ$125/SUM(成就内容!$D$125:$BZ$125),成就内容!AQ110,1)-SUM(AZ$224:AZ270))</f>
        <v/>
      </c>
      <c r="BA271" s="41" t="str">
        <f>IF(成就内容!AR54="","",INDEX($G$4:$G$178*成就内容!AR$125/SUM(成就内容!$D$125:$BZ$125),成就内容!AR110,1)-SUM(BA$224:BA270))</f>
        <v/>
      </c>
      <c r="BB271" s="41" t="str">
        <f>IF(成就内容!AS54="","",INDEX($G$4:$G$178*成就内容!AS$125/SUM(成就内容!$D$125:$BZ$125),成就内容!AS110,1)-SUM(BB$224:BB270))</f>
        <v/>
      </c>
      <c r="BC271" s="41" t="str">
        <f>IF(成就内容!AT54="","",INDEX($G$4:$G$178*成就内容!AT$125/SUM(成就内容!$D$125:$BZ$125),成就内容!AT110,1)-SUM(BC$224:BC270))</f>
        <v/>
      </c>
      <c r="BD271" s="41" t="str">
        <f>IF(成就内容!AU54="","",INDEX($G$4:$G$178*成就内容!AU$125/SUM(成就内容!$D$125:$BZ$125),成就内容!AU110,1)-SUM(BD$224:BD270))</f>
        <v/>
      </c>
      <c r="BE271" s="41" t="str">
        <f>IF(成就内容!AV54="","",INDEX($G$4:$G$178*成就内容!AV$125/SUM(成就内容!$D$125:$BZ$125),成就内容!AV110,1)-SUM(BE$224:BE270))</f>
        <v/>
      </c>
      <c r="BF271" s="41" t="str">
        <f>IF(成就内容!AW54="","",INDEX($G$4:$G$178*成就内容!AW$125/SUM(成就内容!$D$125:$BZ$125),成就内容!AW110,1)-SUM(BF$224:BF270))</f>
        <v/>
      </c>
      <c r="BG271" s="41" t="str">
        <f>IF(成就内容!AX54="","",INDEX($G$4:$G$178*成就内容!AX$125/SUM(成就内容!$D$125:$BZ$125),成就内容!AX110,1)-SUM(BG$224:BG270))</f>
        <v/>
      </c>
      <c r="BH271" s="41" t="str">
        <f>IF(成就内容!AY54="","",INDEX($G$4:$G$178*成就内容!AY$125/SUM(成就内容!$D$125:$BZ$125),成就内容!AY110,1)-SUM(BH$224:BH270))</f>
        <v/>
      </c>
      <c r="BI271" s="41" t="str">
        <f>IF(成就内容!AZ54="","",INDEX($G$4:$G$178*成就内容!AZ$125/SUM(成就内容!$D$125:$BZ$125),成就内容!AZ110,1)-SUM(BI$224:BI270))</f>
        <v/>
      </c>
      <c r="BJ271" s="41" t="str">
        <f>IF(成就内容!BA54="","",INDEX($G$4:$G$178*成就内容!BA$125/SUM(成就内容!$D$125:$BZ$125),成就内容!BA110,1)-SUM(BJ$224:BJ270))</f>
        <v/>
      </c>
      <c r="BK271" s="41" t="str">
        <f>IF(成就内容!BB54="","",INDEX($G$4:$G$178*成就内容!BB$125/SUM(成就内容!$D$125:$BZ$125),成就内容!BB110,1)-SUM(BK$224:BK270))</f>
        <v/>
      </c>
      <c r="BL271" s="41" t="str">
        <f>IF(成就内容!BC54="","",INDEX($G$4:$G$178*成就内容!BC$125/SUM(成就内容!$D$125:$BZ$125),成就内容!BC110,1)-SUM(BL$224:BL270))</f>
        <v/>
      </c>
      <c r="BM271" s="41" t="str">
        <f>IF(成就内容!BD54="","",INDEX($G$4:$G$178*成就内容!BD$125/SUM(成就内容!$D$125:$BZ$125),成就内容!BD110,1)-SUM(BM$224:BM270))</f>
        <v/>
      </c>
      <c r="BN271" s="41" t="str">
        <f>IF(成就内容!BE54="","",INDEX($G$4:$G$178*成就内容!BE$125/SUM(成就内容!$D$125:$BZ$125),成就内容!BE110,1)-SUM(BN$224:BN270))</f>
        <v/>
      </c>
      <c r="BO271" s="41" t="str">
        <f>IF(成就内容!BF54="","",INDEX($G$4:$G$178*成就内容!BF$125/SUM(成就内容!$D$125:$BZ$125),成就内容!BF110,1)-SUM(BO$224:BO270))</f>
        <v/>
      </c>
      <c r="BP271" s="41" t="str">
        <f>IF(成就内容!BG54="","",INDEX($G$4:$G$178*成就内容!BG$125/SUM(成就内容!$D$125:$BZ$125),成就内容!BG110,1)-SUM(BP$224:BP270))</f>
        <v/>
      </c>
      <c r="BQ271" s="41" t="str">
        <f>IF(成就内容!BH54="","",INDEX($G$4:$G$178*成就内容!BH$125/SUM(成就内容!$D$125:$BZ$125),成就内容!BH110,1)-SUM(BQ$224:BQ270))</f>
        <v/>
      </c>
      <c r="BR271" s="41" t="str">
        <f>IF(成就内容!BI54="","",INDEX($G$4:$G$178*成就内容!BI$125/SUM(成就内容!$D$125:$BZ$125),成就内容!BI110,1)-SUM(BR$224:BR270))</f>
        <v/>
      </c>
      <c r="BS271" s="41">
        <f>IF(成就内容!BJ54="","",INDEX($G$4:$G$178*成就内容!BJ$125/SUM(成就内容!$D$125:$BZ$125),成就内容!BJ110,1)-SUM(BS$224:BS270))</f>
        <v>13128205.128205121</v>
      </c>
      <c r="BT271" s="41" t="str">
        <f>IF(成就内容!BK54="","",INDEX($G$4:$G$178*成就内容!BK$125/SUM(成就内容!$D$125:$BZ$125),成就内容!BK110,1)-SUM(BT$224:BT270))</f>
        <v/>
      </c>
      <c r="BU271" s="41" t="str">
        <f>IF(成就内容!BL54="","",INDEX($G$4:$G$178*成就内容!BL$125/SUM(成就内容!$D$125:$BZ$125),成就内容!BL110,1)-SUM(BU$224:BU270))</f>
        <v/>
      </c>
      <c r="BV271" s="41" t="str">
        <f>IF(成就内容!BM54="","",INDEX($G$4:$G$178*成就内容!BM$125/SUM(成就内容!$D$125:$BZ$125),成就内容!BM110,1)-SUM(BV$224:BV270))</f>
        <v/>
      </c>
      <c r="BW271" s="41" t="str">
        <f>IF(成就内容!BN54="","",INDEX($G$4:$G$178*成就内容!BN$125/SUM(成就内容!$D$125:$BZ$125),成就内容!BN110,1)-SUM(BW$224:BW270))</f>
        <v/>
      </c>
      <c r="BX271" s="41">
        <f>IF(成就内容!BO54="","",INDEX($G$4:$G$178*成就内容!BO$125/SUM(成就内容!$D$125:$BZ$125),成就内容!BO110,1)-SUM(BX$224:BX270))</f>
        <v>0</v>
      </c>
      <c r="BY271" s="41">
        <f>IF(成就内容!BP54="","",INDEX($G$4:$G$178*成就内容!BP$125/SUM(成就内容!$D$125:$BZ$125),成就内容!BP110,1)-SUM(BY$224:BY270))</f>
        <v>0</v>
      </c>
      <c r="BZ271" s="41">
        <f>IF(成就内容!BQ54="","",INDEX($G$4:$G$178*成就内容!BQ$125/SUM(成就内容!$D$125:$BZ$125),成就内容!BQ110,1)-SUM(BZ$224:BZ270))</f>
        <v>0</v>
      </c>
      <c r="CA271" s="41" t="str">
        <f>IF(成就内容!BR54="","",INDEX($G$4:$G$178*成就内容!BR$125/SUM(成就内容!$D$125:$BZ$125),成就内容!BR110,1)-SUM(CA$224:CA270))</f>
        <v/>
      </c>
      <c r="CB271" s="41" t="str">
        <f>IF(成就内容!BS54="","",INDEX($G$4:$G$178*成就内容!BS$125/SUM(成就内容!$D$125:$BZ$125),成就内容!BS110,1)-SUM(CB$224:CB270))</f>
        <v/>
      </c>
      <c r="CC271" s="41">
        <f>IF(成就内容!BT54="","",INDEX($G$4:$G$178*成就内容!BT$125/SUM(成就内容!$D$125:$BZ$125),成就内容!BT110,1)-SUM(CC$224:CC270))</f>
        <v>0</v>
      </c>
      <c r="CD271" s="41">
        <f>IF(成就内容!BU54="","",INDEX($G$4:$G$178*成就内容!BU$125/SUM(成就内容!$D$125:$BZ$125),成就内容!BU110,1)-SUM(CD$224:CD270))</f>
        <v>0</v>
      </c>
      <c r="CE271" s="41" t="str">
        <f>IF(成就内容!BV54="","",INDEX($G$4:$G$178*成就内容!BV$125/SUM(成就内容!$D$125:$BZ$125),成就内容!BV110,1)-SUM(CE$224:CE270))</f>
        <v/>
      </c>
      <c r="CF271" s="41" t="str">
        <f>IF(成就内容!BW54="","",INDEX($G$4:$G$178*成就内容!BW$125/SUM(成就内容!$D$125:$BZ$125),成就内容!BW110,1)-SUM(CF$224:CF270))</f>
        <v/>
      </c>
      <c r="CG271" s="41" t="str">
        <f>IF(成就内容!BX54="","",INDEX($G$4:$G$178*成就内容!BX$125/SUM(成就内容!$D$125:$BZ$125),成就内容!BX110,1)-SUM(CG$224:CG270))</f>
        <v/>
      </c>
      <c r="CH271" s="41" t="str">
        <f>IF(成就内容!BY54="","",INDEX($G$4:$G$178*成就内容!BY$125/SUM(成就内容!$D$125:$BZ$125),成就内容!BY110,1)-SUM(CH$224:CH270))</f>
        <v/>
      </c>
      <c r="CI271" s="41" t="str">
        <f>IF(成就内容!BZ54="","",INDEX($G$4:$G$178*成就内容!BZ$125/SUM(成就内容!$D$125:$BZ$125),成就内容!BZ110,1)-SUM(CI$224:CI270))</f>
        <v/>
      </c>
      <c r="CK271" s="19"/>
      <c r="CM271" s="43">
        <v>48</v>
      </c>
      <c r="CN271" s="41" t="str">
        <f>IF(M271="","",IF(成就内容!D$125&lt;&gt;"",MAX(ROUNDUP(SMALL(M$224:M$273,$L271)/10000,0)*10000,0),0))</f>
        <v/>
      </c>
      <c r="CO271" s="41" t="str">
        <f>IF(N271="","",IF(成就内容!E$125&lt;&gt;"",MAX(ROUNDUP(SMALL(N$224:N$273,$L271)/10000,0)*10000,0),0))</f>
        <v/>
      </c>
      <c r="CP271" s="41" t="str">
        <f>IF(O271="","",IF(成就内容!F$125&lt;&gt;"",MAX(ROUNDUP(SMALL(O$224:O$273,$L271)/10000,0)*10000,0),0))</f>
        <v/>
      </c>
      <c r="CQ271" s="41" t="str">
        <f>IF(P271="","",IF(成就内容!G$125&lt;&gt;"",MAX(ROUNDUP(SMALL(P$224:P$273,$L271)/10000,0)*10000,0),0))</f>
        <v/>
      </c>
      <c r="CR271" s="41" t="str">
        <f>IF(Q271="","",IF(成就内容!H$125&lt;&gt;"",MAX(ROUNDUP(SMALL(Q$224:Q$273,$L271)/10000,0)*10000,0),0))</f>
        <v/>
      </c>
      <c r="CS271" s="41" t="str">
        <f>IF(R271="","",IF(成就内容!I$125&lt;&gt;"",MAX(ROUNDUP(SMALL(R$224:R$273,$L271)/10000,0)*10000,0),0))</f>
        <v/>
      </c>
      <c r="CT271" s="41" t="str">
        <f>IF(S271="","",IF(成就内容!J$125&lt;&gt;"",MAX(ROUNDUP(SMALL(S$224:S$273,$L271)/10000,0)*10000,0),0))</f>
        <v/>
      </c>
      <c r="CU271" s="41" t="str">
        <f>IF(T271="","",IF(成就内容!K$125&lt;&gt;"",MAX(ROUNDUP(SMALL(T$224:T$273,$L271)/10000,0)*10000,0),0))</f>
        <v/>
      </c>
      <c r="CV271" s="41" t="str">
        <f>IF(U271="","",IF(成就内容!L$125&lt;&gt;"",MAX(ROUNDUP(SMALL(U$224:U$273,$L271)/10000,0)*10000,0),0))</f>
        <v/>
      </c>
      <c r="CW271" s="41" t="str">
        <f>IF(V271="","",IF(成就内容!M$125&lt;&gt;"",MAX(ROUNDUP(SMALL(V$224:V$273,$L271)/10000,0)*10000,0),0))</f>
        <v/>
      </c>
      <c r="CX271" s="41" t="str">
        <f>IF(W271="","",IF(成就内容!N$125&lt;&gt;"",MAX(ROUNDUP(SMALL(W$224:W$273,$L271)/10000,0)*10000,0),0))</f>
        <v/>
      </c>
      <c r="CY271" s="41" t="str">
        <f>IF(X271="","",IF(成就内容!O$125&lt;&gt;"",MAX(ROUNDUP(SMALL(X$224:X$273,$L271)/10000,0)*10000,0),0))</f>
        <v/>
      </c>
      <c r="CZ271" s="41" t="str">
        <f>IF(Y271="","",IF(成就内容!P$125&lt;&gt;"",MAX(ROUNDUP(SMALL(Y$224:Y$273,$L271)/10000,0)*10000,0),0))</f>
        <v/>
      </c>
      <c r="DA271" s="41" t="str">
        <f>IF(Z271="","",IF(成就内容!Q$125&lt;&gt;"",MAX(ROUNDUP(SMALL(Z$224:Z$273,$L271)/10000,0)*10000,0),0))</f>
        <v/>
      </c>
      <c r="DB271" s="41" t="str">
        <f>IF(AA271="","",IF(成就内容!R$125&lt;&gt;"",MAX(ROUNDUP(SMALL(AA$224:AA$273,$L271)/10000,0)*10000,0),0))</f>
        <v/>
      </c>
      <c r="DC271" s="41" t="str">
        <f>IF(AB271="","",IF(成就内容!S$125&lt;&gt;"",MAX(ROUNDUP(SMALL(AB$224:AB$273,$L271)/10000,0)*10000,0),0))</f>
        <v/>
      </c>
      <c r="DD271" s="41" t="str">
        <f>IF(AC271="","",IF(成就内容!T$125&lt;&gt;"",MAX(ROUNDUP(SMALL(AC$224:AC$273,$L271)/10000,0)*10000,0),0))</f>
        <v/>
      </c>
      <c r="DE271" s="41" t="str">
        <f>IF(AD271="","",IF(成就内容!U$125&lt;&gt;"",MAX(ROUNDUP(SMALL(AD$224:AD$273,$L271)/10000,0)*10000,0),0))</f>
        <v/>
      </c>
      <c r="DF271" s="41" t="str">
        <f>IF(AE271="","",IF(成就内容!V$125&lt;&gt;"",MAX(ROUNDUP(SMALL(AE$224:AE$273,$L271)/10000,0)*10000,0),0))</f>
        <v/>
      </c>
      <c r="DG271" s="41" t="str">
        <f>IF(AF271="","",IF(成就内容!W$125&lt;&gt;"",MAX(ROUNDUP(SMALL(AF$224:AF$273,$L271)/10000,0)*10000,0),0))</f>
        <v/>
      </c>
      <c r="DH271" s="41" t="str">
        <f>IF(AG271="","",IF(成就内容!X$125&lt;&gt;"",MAX(ROUNDUP(SMALL(AG$224:AG$273,$L271)/10000,0)*10000,0),0))</f>
        <v/>
      </c>
      <c r="DI271" s="41" t="str">
        <f>IF(AH271="","",IF(成就内容!Y$125&lt;&gt;"",MAX(ROUNDUP(SMALL(AH$224:AH$273,$L271)/10000,0)*10000,0),0))</f>
        <v/>
      </c>
      <c r="DJ271" s="41" t="str">
        <f>IF(AI271="","",IF(成就内容!Z$125&lt;&gt;"",MAX(ROUNDUP(SMALL(AI$224:AI$273,$L271)/10000,0)*10000,0),0))</f>
        <v/>
      </c>
      <c r="DK271" s="41" t="str">
        <f>IF(AJ271="","",IF(成就内容!AA$125&lt;&gt;"",MAX(ROUNDUP(SMALL(AJ$224:AJ$273,$L271)/10000,0)*10000,0),0))</f>
        <v/>
      </c>
      <c r="DL271" s="41" t="str">
        <f>IF(AK271="","",IF(成就内容!AB$125&lt;&gt;"",MAX(ROUNDUP(SMALL(AK$224:AK$273,$L271)/10000,0)*10000,0),0))</f>
        <v/>
      </c>
      <c r="DM271" s="41" t="str">
        <f>IF(AL271="","",IF(成就内容!AC$125&lt;&gt;"",MAX(ROUNDUP(SMALL(AL$224:AL$273,$L271)/10000,0)*10000,0),0))</f>
        <v/>
      </c>
      <c r="DN271" s="41" t="str">
        <f>IF(AM271="","",IF(成就内容!AD$125&lt;&gt;"",MAX(ROUNDUP(SMALL(AM$224:AM$273,$L271)/10000,0)*10000,0),0))</f>
        <v/>
      </c>
      <c r="DO271" s="41" t="str">
        <f>IF(AN271="","",IF(成就内容!AE$125&lt;&gt;"",MAX(ROUNDUP(SMALL(AN$224:AN$273,$L271)/10000,0)*10000,0),0))</f>
        <v/>
      </c>
      <c r="DP271" s="41" t="str">
        <f>IF(AO271="","",IF(成就内容!AF$125&lt;&gt;"",MAX(ROUNDUP(SMALL(AO$224:AO$273,$L271)/10000,0)*10000,0),0))</f>
        <v/>
      </c>
      <c r="DQ271" s="41" t="str">
        <f>IF(AP271="","",IF(成就内容!AG$125&lt;&gt;"",MAX(ROUNDUP(SMALL(AP$224:AP$273,$L271)/10000,0)*10000,0),0))</f>
        <v/>
      </c>
      <c r="DR271" s="41" t="str">
        <f>IF(AQ271="","",IF(成就内容!AH$125&lt;&gt;"",MAX(ROUNDUP(SMALL(AQ$224:AQ$273,$L271)/10000,0)*10000,0),0))</f>
        <v/>
      </c>
      <c r="DS271" s="41" t="str">
        <f>IF(AR271="","",IF(成就内容!AI$125&lt;&gt;"",MAX(ROUNDUP(SMALL(AR$224:AR$273,$L271)/10000,0)*10000,0),0))</f>
        <v/>
      </c>
      <c r="DT271" s="41" t="str">
        <f>IF(AS271="","",IF(成就内容!AJ$125&lt;&gt;"",MAX(ROUNDUP(SMALL(AS$224:AS$273,$L271)/10000,0)*10000,0),0))</f>
        <v/>
      </c>
      <c r="DU271" s="41" t="str">
        <f>IF(AT271="","",IF(成就内容!AK$125&lt;&gt;"",MAX(ROUNDUP(SMALL(AT$224:AT$273,$L271)/10000,0)*10000,0),0))</f>
        <v/>
      </c>
      <c r="DV271" s="41" t="str">
        <f>IF(AU271="","",IF(成就内容!AL$125&lt;&gt;"",MAX(ROUNDUP(SMALL(AU$224:AU$273,$L271)/10000,0)*10000,0),0))</f>
        <v/>
      </c>
      <c r="DW271" s="41" t="str">
        <f>IF(AV271="","",IF(成就内容!AM$125&lt;&gt;"",MAX(ROUNDUP(SMALL(AV$224:AV$273,$L271)/10000,0)*10000,0),0))</f>
        <v/>
      </c>
      <c r="DX271" s="41" t="str">
        <f>IF(AW271="","",IF(成就内容!AN$125&lt;&gt;"",MAX(ROUNDUP(SMALL(AW$224:AW$273,$L271)/10000,0)*10000,0),0))</f>
        <v/>
      </c>
      <c r="DY271" s="41" t="str">
        <f>IF(AX271="","",IF(成就内容!AO$125&lt;&gt;"",MAX(ROUNDUP(SMALL(AX$224:AX$273,$L271)/10000,0)*10000,0),0))</f>
        <v/>
      </c>
      <c r="DZ271" s="41" t="str">
        <f>IF(AY271="","",IF(成就内容!AP$125&lt;&gt;"",MAX(ROUNDUP(SMALL(AY$224:AY$273,$L271)/10000,0)*10000,0),0))</f>
        <v/>
      </c>
      <c r="EA271" s="41" t="str">
        <f>IF(AZ271="","",IF(成就内容!AQ$125&lt;&gt;"",MAX(ROUNDUP(SMALL(AZ$224:AZ$273,$L271)/10000,0)*10000,0),0))</f>
        <v/>
      </c>
      <c r="EB271" s="41" t="str">
        <f>IF(BA271="","",IF(成就内容!AR$125&lt;&gt;"",MAX(ROUNDUP(SMALL(BA$224:BA$273,$L271)/10000,0)*10000,0),0))</f>
        <v/>
      </c>
      <c r="EC271" s="41" t="str">
        <f>IF(BB271="","",IF(成就内容!AS$125&lt;&gt;"",MAX(ROUNDUP(SMALL(BB$224:BB$273,$L271)/10000,0)*10000,0),0))</f>
        <v/>
      </c>
      <c r="ED271" s="41" t="str">
        <f>IF(BC271="","",IF(成就内容!AT$125&lt;&gt;"",MAX(ROUNDUP(SMALL(BC$224:BC$273,$L271)/10000,0)*10000,0),0))</f>
        <v/>
      </c>
      <c r="EE271" s="41" t="str">
        <f>IF(BD271="","",IF(成就内容!AU$125&lt;&gt;"",MAX(ROUNDUP(SMALL(BD$224:BD$273,$L271)/10000,0)*10000,0),0))</f>
        <v/>
      </c>
      <c r="EF271" s="41" t="str">
        <f>IF(BE271="","",IF(成就内容!AV$125&lt;&gt;"",MAX(ROUNDUP(SMALL(BE$224:BE$273,$L271)/10000,0)*10000,0),0))</f>
        <v/>
      </c>
      <c r="EG271" s="41" t="str">
        <f>IF(BF271="","",IF(成就内容!AW$125&lt;&gt;"",MAX(ROUNDUP(SMALL(BF$224:BF$273,$L271)/10000,0)*10000,0),0))</f>
        <v/>
      </c>
      <c r="EH271" s="41" t="str">
        <f>IF(BG271="","",IF(成就内容!AX$125&lt;&gt;"",MAX(ROUNDUP(SMALL(BG$224:BG$273,$L271)/10000,0)*10000,0),0))</f>
        <v/>
      </c>
      <c r="EI271" s="41" t="str">
        <f>IF(BH271="","",IF(成就内容!AY$125&lt;&gt;"",MAX(ROUNDUP(SMALL(BH$224:BH$273,$L271)/10000,0)*10000,0),0))</f>
        <v/>
      </c>
      <c r="EJ271" s="41" t="str">
        <f>IF(BI271="","",IF(成就内容!AZ$125&lt;&gt;"",MAX(ROUNDUP(SMALL(BI$224:BI$273,$L271)/10000,0)*10000,0),0))</f>
        <v/>
      </c>
      <c r="EK271" s="41" t="str">
        <f>IF(BJ271="","",IF(成就内容!BA$125&lt;&gt;"",MAX(ROUNDUP(SMALL(BJ$224:BJ$273,$L271)/10000,0)*10000,0),0))</f>
        <v/>
      </c>
      <c r="EL271" s="41" t="str">
        <f>IF(BK271="","",IF(成就内容!BB$125&lt;&gt;"",MAX(ROUNDUP(SMALL(BK$224:BK$273,$L271)/10000,0)*10000,0),0))</f>
        <v/>
      </c>
      <c r="EM271" s="41" t="str">
        <f>IF(BL271="","",IF(成就内容!BC$125&lt;&gt;"",MAX(ROUNDUP(SMALL(BL$224:BL$273,$L271)/10000,0)*10000,0),0))</f>
        <v/>
      </c>
      <c r="EN271" s="41" t="str">
        <f>IF(BM271="","",IF(成就内容!BD$125&lt;&gt;"",MAX(ROUNDUP(SMALL(BM$224:BM$273,$L271)/10000,0)*10000,0),0))</f>
        <v/>
      </c>
      <c r="EO271" s="41" t="str">
        <f>IF(BN271="","",IF(成就内容!BE$125&lt;&gt;"",MAX(ROUNDUP(SMALL(BN$224:BN$273,$L271)/10000,0)*10000,0),0))</f>
        <v/>
      </c>
      <c r="EP271" s="41" t="str">
        <f>IF(BO271="","",IF(成就内容!BF$125&lt;&gt;"",MAX(ROUNDUP(SMALL(BO$224:BO$273,$L271)/10000,0)*10000,0),0))</f>
        <v/>
      </c>
      <c r="EQ271" s="41" t="str">
        <f>IF(BP271="","",IF(成就内容!BG$125&lt;&gt;"",MAX(ROUNDUP(SMALL(BP$224:BP$273,$L271)/10000,0)*10000,0),0))</f>
        <v/>
      </c>
      <c r="ER271" s="41" t="str">
        <f>IF(BQ271="","",IF(成就内容!BH$125&lt;&gt;"",MAX(ROUNDUP(SMALL(BQ$224:BQ$273,$L271)/10000,0)*10000,0),0))</f>
        <v/>
      </c>
      <c r="ES271" s="41" t="str">
        <f>IF(BR271="","",IF(成就内容!BI$125&lt;&gt;"",MAX(ROUNDUP(SMALL(BR$224:BR$273,$L271)/10000,0)*10000,0),0))</f>
        <v/>
      </c>
      <c r="ET271" s="41">
        <f>IF(BS271="","",IF(成就内容!BJ$125&lt;&gt;"",MAX(ROUNDUP(SMALL(BS$224:BS$273,$L271)/10000,0)*10000,0),0))</f>
        <v>13130000</v>
      </c>
      <c r="EU271" s="41" t="str">
        <f>IF(BT271="","",IF(成就内容!BK$125&lt;&gt;"",MAX(ROUNDUP(SMALL(BT$224:BT$273,$L271)/10000,0)*10000,0),0))</f>
        <v/>
      </c>
      <c r="EV271" s="41" t="str">
        <f>IF(BU271="","",IF(成就内容!BL$125&lt;&gt;"",MAX(ROUNDUP(SMALL(BU$224:BU$273,$L271)/10000,0)*10000,0),0))</f>
        <v/>
      </c>
      <c r="EW271" s="41" t="str">
        <f>IF(BV271="","",IF(成就内容!BM$125&lt;&gt;"",MAX(ROUNDUP(SMALL(BV$224:BV$273,$L271)/10000,0)*10000,0),0))</f>
        <v/>
      </c>
      <c r="EX271" s="41" t="str">
        <f>IF(BW271="","",IF(成就内容!BN$125&lt;&gt;"",MAX(ROUNDUP(SMALL(BW$224:BW$273,$L271)/10000,0)*10000,0),0))</f>
        <v/>
      </c>
      <c r="EY271" s="41">
        <f>IF(BX271="","",IF(成就内容!BO$125&lt;&gt;"",MAX(ROUNDUP(SMALL(BX$224:BX$273,$L271)/10000,0)*10000,0),0))</f>
        <v>0</v>
      </c>
      <c r="EZ271" s="41">
        <f>IF(BY271="","",IF(成就内容!BP$125&lt;&gt;"",MAX(ROUNDUP(SMALL(BY$224:BY$273,$L271)/10000,0)*10000,0),0))</f>
        <v>0</v>
      </c>
      <c r="FA271" s="41">
        <f>IF(BZ271="","",IF(成就内容!BQ$125&lt;&gt;"",MAX(ROUNDUP(SMALL(BZ$224:BZ$273,$L271)/10000,0)*10000,0),0))</f>
        <v>0</v>
      </c>
      <c r="FB271" s="41" t="str">
        <f>IF(CA271="","",IF(成就内容!BR$125&lt;&gt;"",MAX(ROUNDUP(SMALL(CA$224:CA$273,$L271)/10000,0)*10000,0),0))</f>
        <v/>
      </c>
      <c r="FC271" s="41" t="str">
        <f>IF(CB271="","",IF(成就内容!BS$125&lt;&gt;"",MAX(ROUNDUP(SMALL(CB$224:CB$273,$L271)/10000,0)*10000,0),0))</f>
        <v/>
      </c>
      <c r="FD271" s="41">
        <f>IF(CC271="","",IF(成就内容!BT$125&lt;&gt;"",MAX(ROUNDUP(SMALL(CC$224:CC$273,$L271)/10000,0)*10000,0),0))</f>
        <v>0</v>
      </c>
      <c r="FE271" s="41">
        <f>IF(CD271="","",IF(成就内容!BU$125&lt;&gt;"",MAX(ROUNDUP(SMALL(CD$224:CD$273,$L271)/10000,0)*10000,0),0))</f>
        <v>0</v>
      </c>
      <c r="FF271" s="41" t="str">
        <f>IF(CE271="","",IF(成就内容!BV$125&lt;&gt;"",MAX(ROUNDUP(SMALL(CE$224:CE$273,$L271)/10000,0)*10000,0),0))</f>
        <v/>
      </c>
      <c r="FG271" s="41" t="str">
        <f>IF(CF271="","",IF(成就内容!BW$125&lt;&gt;"",MAX(ROUNDUP(SMALL(CF$224:CF$273,$L271)/10000,0)*10000,0),0))</f>
        <v/>
      </c>
      <c r="FH271" s="41" t="str">
        <f>IF(CG271="","",IF(成就内容!BX$125&lt;&gt;"",MAX(ROUNDUP(SMALL(CG$224:CG$273,$L271)/10000,0)*10000,0),0))</f>
        <v/>
      </c>
      <c r="FI271" s="41" t="str">
        <f>IF(CH271="","",IF(成就内容!BY$125&lt;&gt;"",MAX(ROUNDUP(SMALL(CH$224:CH$273,$L271)/10000,0)*10000,0),0))</f>
        <v/>
      </c>
      <c r="FJ271" s="41" t="str">
        <f>IF(CI271="","",IF(成就内容!BZ$125&lt;&gt;"",MAX(ROUNDUP(SMALL(CI$224:CI$273,$L271)/10000,0)*10000,0),0))</f>
        <v/>
      </c>
    </row>
    <row r="272" spans="10:166" s="96" customFormat="1" x14ac:dyDescent="0.15">
      <c r="J272" s="19"/>
      <c r="L272" s="43">
        <v>49</v>
      </c>
      <c r="M272" s="41" t="str">
        <f>IF(成就内容!D55="","",INDEX($G$4:$G$178*成就内容!D$125/SUM(成就内容!$D$125:$BZ$125),成就内容!D111,1)-SUM(M$224:M271))</f>
        <v/>
      </c>
      <c r="N272" s="41" t="str">
        <f>IF(成就内容!E55="","",INDEX($G$4:$G$178*成就内容!E$125/SUM(成就内容!$D$125:$BZ$125),成就内容!E111,1)-SUM(N$224:N271))</f>
        <v/>
      </c>
      <c r="O272" s="41" t="str">
        <f>IF(成就内容!F55="","",INDEX($G$4:$G$178*成就内容!F$125/SUM(成就内容!$D$125:$BZ$125),成就内容!F111,1)-SUM(O$224:O271))</f>
        <v/>
      </c>
      <c r="P272" s="41" t="str">
        <f>IF(成就内容!G55="","",INDEX($G$4:$G$178*成就内容!G$125/SUM(成就内容!$D$125:$BZ$125),成就内容!G111,1)-SUM(P$224:P271))</f>
        <v/>
      </c>
      <c r="Q272" s="41" t="str">
        <f>IF(成就内容!H55="","",INDEX($G$4:$G$178*成就内容!H$125/SUM(成就内容!$D$125:$BZ$125),成就内容!H111,1)-SUM(Q$224:Q271))</f>
        <v/>
      </c>
      <c r="R272" s="41" t="str">
        <f>IF(成就内容!I55="","",INDEX($G$4:$G$178*成就内容!I$125/SUM(成就内容!$D$125:$BZ$125),成就内容!I111,1)-SUM(R$224:R271))</f>
        <v/>
      </c>
      <c r="S272" s="41" t="str">
        <f>IF(成就内容!J55="","",INDEX($G$4:$G$178*成就内容!J$125/SUM(成就内容!$D$125:$BZ$125),成就内容!J111,1)-SUM(S$224:S271))</f>
        <v/>
      </c>
      <c r="T272" s="41" t="str">
        <f>IF(成就内容!K55="","",INDEX($G$4:$G$178*成就内容!K$125/SUM(成就内容!$D$125:$BZ$125),成就内容!K111,1)-SUM(T$224:T271))</f>
        <v/>
      </c>
      <c r="U272" s="41" t="str">
        <f>IF(成就内容!L55="","",INDEX($G$4:$G$178*成就内容!L$125/SUM(成就内容!$D$125:$BZ$125),成就内容!L111,1)-SUM(U$224:U271))</f>
        <v/>
      </c>
      <c r="V272" s="41" t="str">
        <f>IF(成就内容!M55="","",INDEX($G$4:$G$178*成就内容!M$125/SUM(成就内容!$D$125:$BZ$125),成就内容!M111,1)-SUM(V$224:V271))</f>
        <v/>
      </c>
      <c r="W272" s="41" t="str">
        <f>IF(成就内容!N55="","",INDEX($G$4:$G$178*成就内容!N$125/SUM(成就内容!$D$125:$BZ$125),成就内容!N111,1)-SUM(W$224:W271))</f>
        <v/>
      </c>
      <c r="X272" s="41" t="str">
        <f>IF(成就内容!O55="","",INDEX($G$4:$G$178*成就内容!O$125/SUM(成就内容!$D$125:$BZ$125),成就内容!O111,1)-SUM(X$224:X271))</f>
        <v/>
      </c>
      <c r="Y272" s="41" t="str">
        <f>IF(成就内容!P55="","",INDEX($G$4:$G$178*成就内容!P$125/SUM(成就内容!$D$125:$BZ$125),成就内容!P111,1)-SUM(Y$224:Y271))</f>
        <v/>
      </c>
      <c r="Z272" s="41" t="str">
        <f>IF(成就内容!Q55="","",INDEX($G$4:$G$178*成就内容!Q$125/SUM(成就内容!$D$125:$BZ$125),成就内容!Q111,1)-SUM(Z$224:Z271))</f>
        <v/>
      </c>
      <c r="AA272" s="41" t="str">
        <f>IF(成就内容!R55="","",INDEX($G$4:$G$178*成就内容!R$125/SUM(成就内容!$D$125:$BZ$125),成就内容!R111,1)-SUM(AA$224:AA271))</f>
        <v/>
      </c>
      <c r="AB272" s="41" t="str">
        <f>IF(成就内容!S55="","",INDEX($G$4:$G$178*成就内容!S$125/SUM(成就内容!$D$125:$BZ$125),成就内容!S111,1)-SUM(AB$224:AB271))</f>
        <v/>
      </c>
      <c r="AC272" s="41" t="str">
        <f>IF(成就内容!T55="","",INDEX($G$4:$G$178*成就内容!T$125/SUM(成就内容!$D$125:$BZ$125),成就内容!T111,1)-SUM(AC$224:AC271))</f>
        <v/>
      </c>
      <c r="AD272" s="41" t="str">
        <f>IF(成就内容!U55="","",INDEX($G$4:$G$178*成就内容!U$125/SUM(成就内容!$D$125:$BZ$125),成就内容!U111,1)-SUM(AD$224:AD271))</f>
        <v/>
      </c>
      <c r="AE272" s="41" t="str">
        <f>IF(成就内容!V55="","",INDEX($G$4:$G$178*成就内容!V$125/SUM(成就内容!$D$125:$BZ$125),成就内容!V111,1)-SUM(AE$224:AE271))</f>
        <v/>
      </c>
      <c r="AF272" s="41" t="str">
        <f>IF(成就内容!W55="","",INDEX($G$4:$G$178*成就内容!W$125/SUM(成就内容!$D$125:$BZ$125),成就内容!W111,1)-SUM(AF$224:AF271))</f>
        <v/>
      </c>
      <c r="AG272" s="41" t="str">
        <f>IF(成就内容!X55="","",INDEX($G$4:$G$178*成就内容!X$125/SUM(成就内容!$D$125:$BZ$125),成就内容!X111,1)-SUM(AG$224:AG271))</f>
        <v/>
      </c>
      <c r="AH272" s="41" t="str">
        <f>IF(成就内容!Y55="","",INDEX($G$4:$G$178*成就内容!Y$125/SUM(成就内容!$D$125:$BZ$125),成就内容!Y111,1)-SUM(AH$224:AH271))</f>
        <v/>
      </c>
      <c r="AI272" s="41" t="str">
        <f>IF(成就内容!Z55="","",INDEX($G$4:$G$178*成就内容!Z$125/SUM(成就内容!$D$125:$BZ$125),成就内容!Z111,1)-SUM(AI$224:AI271))</f>
        <v/>
      </c>
      <c r="AJ272" s="41" t="str">
        <f>IF(成就内容!AA55="","",INDEX($G$4:$G$178*成就内容!AA$125/SUM(成就内容!$D$125:$BZ$125),成就内容!AA111,1)-SUM(AJ$224:AJ271))</f>
        <v/>
      </c>
      <c r="AK272" s="41" t="str">
        <f>IF(成就内容!AB55="","",INDEX($G$4:$G$178*成就内容!AB$125/SUM(成就内容!$D$125:$BZ$125),成就内容!AB111,1)-SUM(AK$224:AK271))</f>
        <v/>
      </c>
      <c r="AL272" s="41" t="str">
        <f>IF(成就内容!AC55="","",INDEX($G$4:$G$178*成就内容!AC$125/SUM(成就内容!$D$125:$BZ$125),成就内容!AC111,1)-SUM(AL$224:AL271))</f>
        <v/>
      </c>
      <c r="AM272" s="41" t="str">
        <f>IF(成就内容!AD55="","",INDEX($G$4:$G$178*成就内容!AD$125/SUM(成就内容!$D$125:$BZ$125),成就内容!AD111,1)-SUM(AM$224:AM271))</f>
        <v/>
      </c>
      <c r="AN272" s="41" t="str">
        <f>IF(成就内容!AE55="","",INDEX($G$4:$G$178*成就内容!AE$125/SUM(成就内容!$D$125:$BZ$125),成就内容!AE111,1)-SUM(AN$224:AN271))</f>
        <v/>
      </c>
      <c r="AO272" s="41" t="str">
        <f>IF(成就内容!AF55="","",INDEX($G$4:$G$178*成就内容!AF$125/SUM(成就内容!$D$125:$BZ$125),成就内容!AF111,1)-SUM(AO$224:AO271))</f>
        <v/>
      </c>
      <c r="AP272" s="41" t="str">
        <f>IF(成就内容!AG55="","",INDEX($G$4:$G$178*成就内容!AG$125/SUM(成就内容!$D$125:$BZ$125),成就内容!AG111,1)-SUM(AP$224:AP271))</f>
        <v/>
      </c>
      <c r="AQ272" s="41" t="str">
        <f>IF(成就内容!AH55="","",INDEX($G$4:$G$178*成就内容!AH$125/SUM(成就内容!$D$125:$BZ$125),成就内容!AH111,1)-SUM(AQ$224:AQ271))</f>
        <v/>
      </c>
      <c r="AR272" s="41" t="str">
        <f>IF(成就内容!AI55="","",INDEX($G$4:$G$178*成就内容!AI$125/SUM(成就内容!$D$125:$BZ$125),成就内容!AI111,1)-SUM(AR$224:AR271))</f>
        <v/>
      </c>
      <c r="AS272" s="41" t="str">
        <f>IF(成就内容!AJ55="","",INDEX($G$4:$G$178*成就内容!AJ$125/SUM(成就内容!$D$125:$BZ$125),成就内容!AJ111,1)-SUM(AS$224:AS271))</f>
        <v/>
      </c>
      <c r="AT272" s="41" t="str">
        <f>IF(成就内容!AK55="","",INDEX($G$4:$G$178*成就内容!AK$125/SUM(成就内容!$D$125:$BZ$125),成就内容!AK111,1)-SUM(AT$224:AT271))</f>
        <v/>
      </c>
      <c r="AU272" s="41" t="str">
        <f>IF(成就内容!AL55="","",INDEX($G$4:$G$178*成就内容!AL$125/SUM(成就内容!$D$125:$BZ$125),成就内容!AL111,1)-SUM(AU$224:AU271))</f>
        <v/>
      </c>
      <c r="AV272" s="41" t="str">
        <f>IF(成就内容!AM55="","",INDEX($G$4:$G$178*成就内容!AM$125/SUM(成就内容!$D$125:$BZ$125),成就内容!AM111,1)-SUM(AV$224:AV271))</f>
        <v/>
      </c>
      <c r="AW272" s="41" t="str">
        <f>IF(成就内容!AN55="","",INDEX($G$4:$G$178*成就内容!AN$125/SUM(成就内容!$D$125:$BZ$125),成就内容!AN111,1)-SUM(AW$224:AW271))</f>
        <v/>
      </c>
      <c r="AX272" s="41" t="str">
        <f>IF(成就内容!AO55="","",INDEX($G$4:$G$178*成就内容!AO$125/SUM(成就内容!$D$125:$BZ$125),成就内容!AO111,1)-SUM(AX$224:AX271))</f>
        <v/>
      </c>
      <c r="AY272" s="41" t="str">
        <f>IF(成就内容!AP55="","",INDEX($G$4:$G$178*成就内容!AP$125/SUM(成就内容!$D$125:$BZ$125),成就内容!AP111,1)-SUM(AY$224:AY271))</f>
        <v/>
      </c>
      <c r="AZ272" s="41" t="str">
        <f>IF(成就内容!AQ55="","",INDEX($G$4:$G$178*成就内容!AQ$125/SUM(成就内容!$D$125:$BZ$125),成就内容!AQ111,1)-SUM(AZ$224:AZ271))</f>
        <v/>
      </c>
      <c r="BA272" s="41" t="str">
        <f>IF(成就内容!AR55="","",INDEX($G$4:$G$178*成就内容!AR$125/SUM(成就内容!$D$125:$BZ$125),成就内容!AR111,1)-SUM(BA$224:BA271))</f>
        <v/>
      </c>
      <c r="BB272" s="41" t="str">
        <f>IF(成就内容!AS55="","",INDEX($G$4:$G$178*成就内容!AS$125/SUM(成就内容!$D$125:$BZ$125),成就内容!AS111,1)-SUM(BB$224:BB271))</f>
        <v/>
      </c>
      <c r="BC272" s="41" t="str">
        <f>IF(成就内容!AT55="","",INDEX($G$4:$G$178*成就内容!AT$125/SUM(成就内容!$D$125:$BZ$125),成就内容!AT111,1)-SUM(BC$224:BC271))</f>
        <v/>
      </c>
      <c r="BD272" s="41" t="str">
        <f>IF(成就内容!AU55="","",INDEX($G$4:$G$178*成就内容!AU$125/SUM(成就内容!$D$125:$BZ$125),成就内容!AU111,1)-SUM(BD$224:BD271))</f>
        <v/>
      </c>
      <c r="BE272" s="41" t="str">
        <f>IF(成就内容!AV55="","",INDEX($G$4:$G$178*成就内容!AV$125/SUM(成就内容!$D$125:$BZ$125),成就内容!AV111,1)-SUM(BE$224:BE271))</f>
        <v/>
      </c>
      <c r="BF272" s="41" t="str">
        <f>IF(成就内容!AW55="","",INDEX($G$4:$G$178*成就内容!AW$125/SUM(成就内容!$D$125:$BZ$125),成就内容!AW111,1)-SUM(BF$224:BF271))</f>
        <v/>
      </c>
      <c r="BG272" s="41" t="str">
        <f>IF(成就内容!AX55="","",INDEX($G$4:$G$178*成就内容!AX$125/SUM(成就内容!$D$125:$BZ$125),成就内容!AX111,1)-SUM(BG$224:BG271))</f>
        <v/>
      </c>
      <c r="BH272" s="41" t="str">
        <f>IF(成就内容!AY55="","",INDEX($G$4:$G$178*成就内容!AY$125/SUM(成就内容!$D$125:$BZ$125),成就内容!AY111,1)-SUM(BH$224:BH271))</f>
        <v/>
      </c>
      <c r="BI272" s="41" t="str">
        <f>IF(成就内容!AZ55="","",INDEX($G$4:$G$178*成就内容!AZ$125/SUM(成就内容!$D$125:$BZ$125),成就内容!AZ111,1)-SUM(BI$224:BI271))</f>
        <v/>
      </c>
      <c r="BJ272" s="41" t="str">
        <f>IF(成就内容!BA55="","",INDEX($G$4:$G$178*成就内容!BA$125/SUM(成就内容!$D$125:$BZ$125),成就内容!BA111,1)-SUM(BJ$224:BJ271))</f>
        <v/>
      </c>
      <c r="BK272" s="41" t="str">
        <f>IF(成就内容!BB55="","",INDEX($G$4:$G$178*成就内容!BB$125/SUM(成就内容!$D$125:$BZ$125),成就内容!BB111,1)-SUM(BK$224:BK271))</f>
        <v/>
      </c>
      <c r="BL272" s="41" t="str">
        <f>IF(成就内容!BC55="","",INDEX($G$4:$G$178*成就内容!BC$125/SUM(成就内容!$D$125:$BZ$125),成就内容!BC111,1)-SUM(BL$224:BL271))</f>
        <v/>
      </c>
      <c r="BM272" s="41" t="str">
        <f>IF(成就内容!BD55="","",INDEX($G$4:$G$178*成就内容!BD$125/SUM(成就内容!$D$125:$BZ$125),成就内容!BD111,1)-SUM(BM$224:BM271))</f>
        <v/>
      </c>
      <c r="BN272" s="41" t="str">
        <f>IF(成就内容!BE55="","",INDEX($G$4:$G$178*成就内容!BE$125/SUM(成就内容!$D$125:$BZ$125),成就内容!BE111,1)-SUM(BN$224:BN271))</f>
        <v/>
      </c>
      <c r="BO272" s="41" t="str">
        <f>IF(成就内容!BF55="","",INDEX($G$4:$G$178*成就内容!BF$125/SUM(成就内容!$D$125:$BZ$125),成就内容!BF111,1)-SUM(BO$224:BO271))</f>
        <v/>
      </c>
      <c r="BP272" s="41" t="str">
        <f>IF(成就内容!BG55="","",INDEX($G$4:$G$178*成就内容!BG$125/SUM(成就内容!$D$125:$BZ$125),成就内容!BG111,1)-SUM(BP$224:BP271))</f>
        <v/>
      </c>
      <c r="BQ272" s="41" t="str">
        <f>IF(成就内容!BH55="","",INDEX($G$4:$G$178*成就内容!BH$125/SUM(成就内容!$D$125:$BZ$125),成就内容!BH111,1)-SUM(BQ$224:BQ271))</f>
        <v/>
      </c>
      <c r="BR272" s="41" t="str">
        <f>IF(成就内容!BI55="","",INDEX($G$4:$G$178*成就内容!BI$125/SUM(成就内容!$D$125:$BZ$125),成就内容!BI111,1)-SUM(BR$224:BR271))</f>
        <v/>
      </c>
      <c r="BS272" s="41">
        <f>IF(成就内容!BJ55="","",INDEX($G$4:$G$178*成就内容!BJ$125/SUM(成就内容!$D$125:$BZ$125),成就内容!BJ111,1)-SUM(BS$224:BS271))</f>
        <v>9846153.8461538553</v>
      </c>
      <c r="BT272" s="41" t="str">
        <f>IF(成就内容!BK55="","",INDEX($G$4:$G$178*成就内容!BK$125/SUM(成就内容!$D$125:$BZ$125),成就内容!BK111,1)-SUM(BT$224:BT271))</f>
        <v/>
      </c>
      <c r="BU272" s="41" t="str">
        <f>IF(成就内容!BL55="","",INDEX($G$4:$G$178*成就内容!BL$125/SUM(成就内容!$D$125:$BZ$125),成就内容!BL111,1)-SUM(BU$224:BU271))</f>
        <v/>
      </c>
      <c r="BV272" s="41" t="str">
        <f>IF(成就内容!BM55="","",INDEX($G$4:$G$178*成就内容!BM$125/SUM(成就内容!$D$125:$BZ$125),成就内容!BM111,1)-SUM(BV$224:BV271))</f>
        <v/>
      </c>
      <c r="BW272" s="41" t="str">
        <f>IF(成就内容!BN55="","",INDEX($G$4:$G$178*成就内容!BN$125/SUM(成就内容!$D$125:$BZ$125),成就内容!BN111,1)-SUM(BW$224:BW271))</f>
        <v/>
      </c>
      <c r="BX272" s="41">
        <f>IF(成就内容!BO55="","",INDEX($G$4:$G$178*成就内容!BO$125/SUM(成就内容!$D$125:$BZ$125),成就内容!BO111,1)-SUM(BX$224:BX271))</f>
        <v>0</v>
      </c>
      <c r="BY272" s="41">
        <f>IF(成就内容!BP55="","",INDEX($G$4:$G$178*成就内容!BP$125/SUM(成就内容!$D$125:$BZ$125),成就内容!BP111,1)-SUM(BY$224:BY271))</f>
        <v>0</v>
      </c>
      <c r="BZ272" s="41">
        <f>IF(成就内容!BQ55="","",INDEX($G$4:$G$178*成就内容!BQ$125/SUM(成就内容!$D$125:$BZ$125),成就内容!BQ111,1)-SUM(BZ$224:BZ271))</f>
        <v>0</v>
      </c>
      <c r="CA272" s="41" t="str">
        <f>IF(成就内容!BR55="","",INDEX($G$4:$G$178*成就内容!BR$125/SUM(成就内容!$D$125:$BZ$125),成就内容!BR111,1)-SUM(CA$224:CA271))</f>
        <v/>
      </c>
      <c r="CB272" s="41" t="str">
        <f>IF(成就内容!BS55="","",INDEX($G$4:$G$178*成就内容!BS$125/SUM(成就内容!$D$125:$BZ$125),成就内容!BS111,1)-SUM(CB$224:CB271))</f>
        <v/>
      </c>
      <c r="CC272" s="41">
        <f>IF(成就内容!BT55="","",INDEX($G$4:$G$178*成就内容!BT$125/SUM(成就内容!$D$125:$BZ$125),成就内容!BT111,1)-SUM(CC$224:CC271))</f>
        <v>0</v>
      </c>
      <c r="CD272" s="41">
        <f>IF(成就内容!BU55="","",INDEX($G$4:$G$178*成就内容!BU$125/SUM(成就内容!$D$125:$BZ$125),成就内容!BU111,1)-SUM(CD$224:CD271))</f>
        <v>0</v>
      </c>
      <c r="CE272" s="41" t="str">
        <f>IF(成就内容!BV55="","",INDEX($G$4:$G$178*成就内容!BV$125/SUM(成就内容!$D$125:$BZ$125),成就内容!BV111,1)-SUM(CE$224:CE271))</f>
        <v/>
      </c>
      <c r="CF272" s="41" t="str">
        <f>IF(成就内容!BW55="","",INDEX($G$4:$G$178*成就内容!BW$125/SUM(成就内容!$D$125:$BZ$125),成就内容!BW111,1)-SUM(CF$224:CF271))</f>
        <v/>
      </c>
      <c r="CG272" s="41" t="str">
        <f>IF(成就内容!BX55="","",INDEX($G$4:$G$178*成就内容!BX$125/SUM(成就内容!$D$125:$BZ$125),成就内容!BX111,1)-SUM(CG$224:CG271))</f>
        <v/>
      </c>
      <c r="CH272" s="41" t="str">
        <f>IF(成就内容!BY55="","",INDEX($G$4:$G$178*成就内容!BY$125/SUM(成就内容!$D$125:$BZ$125),成就内容!BY111,1)-SUM(CH$224:CH271))</f>
        <v/>
      </c>
      <c r="CI272" s="41" t="str">
        <f>IF(成就内容!BZ55="","",INDEX($G$4:$G$178*成就内容!BZ$125/SUM(成就内容!$D$125:$BZ$125),成就内容!BZ111,1)-SUM(CI$224:CI271))</f>
        <v/>
      </c>
      <c r="CK272" s="19"/>
      <c r="CM272" s="43">
        <v>49</v>
      </c>
      <c r="CN272" s="41" t="str">
        <f>IF(M272="","",IF(成就内容!D$125&lt;&gt;"",MAX(ROUNDUP(SMALL(M$224:M$273,$L272)/10000,0)*10000,0),0))</f>
        <v/>
      </c>
      <c r="CO272" s="41" t="str">
        <f>IF(N272="","",IF(成就内容!E$125&lt;&gt;"",MAX(ROUNDUP(SMALL(N$224:N$273,$L272)/10000,0)*10000,0),0))</f>
        <v/>
      </c>
      <c r="CP272" s="41" t="str">
        <f>IF(O272="","",IF(成就内容!F$125&lt;&gt;"",MAX(ROUNDUP(SMALL(O$224:O$273,$L272)/10000,0)*10000,0),0))</f>
        <v/>
      </c>
      <c r="CQ272" s="41" t="str">
        <f>IF(P272="","",IF(成就内容!G$125&lt;&gt;"",MAX(ROUNDUP(SMALL(P$224:P$273,$L272)/10000,0)*10000,0),0))</f>
        <v/>
      </c>
      <c r="CR272" s="41" t="str">
        <f>IF(Q272="","",IF(成就内容!H$125&lt;&gt;"",MAX(ROUNDUP(SMALL(Q$224:Q$273,$L272)/10000,0)*10000,0),0))</f>
        <v/>
      </c>
      <c r="CS272" s="41" t="str">
        <f>IF(R272="","",IF(成就内容!I$125&lt;&gt;"",MAX(ROUNDUP(SMALL(R$224:R$273,$L272)/10000,0)*10000,0),0))</f>
        <v/>
      </c>
      <c r="CT272" s="41" t="str">
        <f>IF(S272="","",IF(成就内容!J$125&lt;&gt;"",MAX(ROUNDUP(SMALL(S$224:S$273,$L272)/10000,0)*10000,0),0))</f>
        <v/>
      </c>
      <c r="CU272" s="41" t="str">
        <f>IF(T272="","",IF(成就内容!K$125&lt;&gt;"",MAX(ROUNDUP(SMALL(T$224:T$273,$L272)/10000,0)*10000,0),0))</f>
        <v/>
      </c>
      <c r="CV272" s="41" t="str">
        <f>IF(U272="","",IF(成就内容!L$125&lt;&gt;"",MAX(ROUNDUP(SMALL(U$224:U$273,$L272)/10000,0)*10000,0),0))</f>
        <v/>
      </c>
      <c r="CW272" s="41" t="str">
        <f>IF(V272="","",IF(成就内容!M$125&lt;&gt;"",MAX(ROUNDUP(SMALL(V$224:V$273,$L272)/10000,0)*10000,0),0))</f>
        <v/>
      </c>
      <c r="CX272" s="41" t="str">
        <f>IF(W272="","",IF(成就内容!N$125&lt;&gt;"",MAX(ROUNDUP(SMALL(W$224:W$273,$L272)/10000,0)*10000,0),0))</f>
        <v/>
      </c>
      <c r="CY272" s="41" t="str">
        <f>IF(X272="","",IF(成就内容!O$125&lt;&gt;"",MAX(ROUNDUP(SMALL(X$224:X$273,$L272)/10000,0)*10000,0),0))</f>
        <v/>
      </c>
      <c r="CZ272" s="41" t="str">
        <f>IF(Y272="","",IF(成就内容!P$125&lt;&gt;"",MAX(ROUNDUP(SMALL(Y$224:Y$273,$L272)/10000,0)*10000,0),0))</f>
        <v/>
      </c>
      <c r="DA272" s="41" t="str">
        <f>IF(Z272="","",IF(成就内容!Q$125&lt;&gt;"",MAX(ROUNDUP(SMALL(Z$224:Z$273,$L272)/10000,0)*10000,0),0))</f>
        <v/>
      </c>
      <c r="DB272" s="41" t="str">
        <f>IF(AA272="","",IF(成就内容!R$125&lt;&gt;"",MAX(ROUNDUP(SMALL(AA$224:AA$273,$L272)/10000,0)*10000,0),0))</f>
        <v/>
      </c>
      <c r="DC272" s="41" t="str">
        <f>IF(AB272="","",IF(成就内容!S$125&lt;&gt;"",MAX(ROUNDUP(SMALL(AB$224:AB$273,$L272)/10000,0)*10000,0),0))</f>
        <v/>
      </c>
      <c r="DD272" s="41" t="str">
        <f>IF(AC272="","",IF(成就内容!T$125&lt;&gt;"",MAX(ROUNDUP(SMALL(AC$224:AC$273,$L272)/10000,0)*10000,0),0))</f>
        <v/>
      </c>
      <c r="DE272" s="41" t="str">
        <f>IF(AD272="","",IF(成就内容!U$125&lt;&gt;"",MAX(ROUNDUP(SMALL(AD$224:AD$273,$L272)/10000,0)*10000,0),0))</f>
        <v/>
      </c>
      <c r="DF272" s="41" t="str">
        <f>IF(AE272="","",IF(成就内容!V$125&lt;&gt;"",MAX(ROUNDUP(SMALL(AE$224:AE$273,$L272)/10000,0)*10000,0),0))</f>
        <v/>
      </c>
      <c r="DG272" s="41" t="str">
        <f>IF(AF272="","",IF(成就内容!W$125&lt;&gt;"",MAX(ROUNDUP(SMALL(AF$224:AF$273,$L272)/10000,0)*10000,0),0))</f>
        <v/>
      </c>
      <c r="DH272" s="41" t="str">
        <f>IF(AG272="","",IF(成就内容!X$125&lt;&gt;"",MAX(ROUNDUP(SMALL(AG$224:AG$273,$L272)/10000,0)*10000,0),0))</f>
        <v/>
      </c>
      <c r="DI272" s="41" t="str">
        <f>IF(AH272="","",IF(成就内容!Y$125&lt;&gt;"",MAX(ROUNDUP(SMALL(AH$224:AH$273,$L272)/10000,0)*10000,0),0))</f>
        <v/>
      </c>
      <c r="DJ272" s="41" t="str">
        <f>IF(AI272="","",IF(成就内容!Z$125&lt;&gt;"",MAX(ROUNDUP(SMALL(AI$224:AI$273,$L272)/10000,0)*10000,0),0))</f>
        <v/>
      </c>
      <c r="DK272" s="41" t="str">
        <f>IF(AJ272="","",IF(成就内容!AA$125&lt;&gt;"",MAX(ROUNDUP(SMALL(AJ$224:AJ$273,$L272)/10000,0)*10000,0),0))</f>
        <v/>
      </c>
      <c r="DL272" s="41" t="str">
        <f>IF(AK272="","",IF(成就内容!AB$125&lt;&gt;"",MAX(ROUNDUP(SMALL(AK$224:AK$273,$L272)/10000,0)*10000,0),0))</f>
        <v/>
      </c>
      <c r="DM272" s="41" t="str">
        <f>IF(AL272="","",IF(成就内容!AC$125&lt;&gt;"",MAX(ROUNDUP(SMALL(AL$224:AL$273,$L272)/10000,0)*10000,0),0))</f>
        <v/>
      </c>
      <c r="DN272" s="41" t="str">
        <f>IF(AM272="","",IF(成就内容!AD$125&lt;&gt;"",MAX(ROUNDUP(SMALL(AM$224:AM$273,$L272)/10000,0)*10000,0),0))</f>
        <v/>
      </c>
      <c r="DO272" s="41" t="str">
        <f>IF(AN272="","",IF(成就内容!AE$125&lt;&gt;"",MAX(ROUNDUP(SMALL(AN$224:AN$273,$L272)/10000,0)*10000,0),0))</f>
        <v/>
      </c>
      <c r="DP272" s="41" t="str">
        <f>IF(AO272="","",IF(成就内容!AF$125&lt;&gt;"",MAX(ROUNDUP(SMALL(AO$224:AO$273,$L272)/10000,0)*10000,0),0))</f>
        <v/>
      </c>
      <c r="DQ272" s="41" t="str">
        <f>IF(AP272="","",IF(成就内容!AG$125&lt;&gt;"",MAX(ROUNDUP(SMALL(AP$224:AP$273,$L272)/10000,0)*10000,0),0))</f>
        <v/>
      </c>
      <c r="DR272" s="41" t="str">
        <f>IF(AQ272="","",IF(成就内容!AH$125&lt;&gt;"",MAX(ROUNDUP(SMALL(AQ$224:AQ$273,$L272)/10000,0)*10000,0),0))</f>
        <v/>
      </c>
      <c r="DS272" s="41" t="str">
        <f>IF(AR272="","",IF(成就内容!AI$125&lt;&gt;"",MAX(ROUNDUP(SMALL(AR$224:AR$273,$L272)/10000,0)*10000,0),0))</f>
        <v/>
      </c>
      <c r="DT272" s="41" t="str">
        <f>IF(AS272="","",IF(成就内容!AJ$125&lt;&gt;"",MAX(ROUNDUP(SMALL(AS$224:AS$273,$L272)/10000,0)*10000,0),0))</f>
        <v/>
      </c>
      <c r="DU272" s="41" t="str">
        <f>IF(AT272="","",IF(成就内容!AK$125&lt;&gt;"",MAX(ROUNDUP(SMALL(AT$224:AT$273,$L272)/10000,0)*10000,0),0))</f>
        <v/>
      </c>
      <c r="DV272" s="41" t="str">
        <f>IF(AU272="","",IF(成就内容!AL$125&lt;&gt;"",MAX(ROUNDUP(SMALL(AU$224:AU$273,$L272)/10000,0)*10000,0),0))</f>
        <v/>
      </c>
      <c r="DW272" s="41" t="str">
        <f>IF(AV272="","",IF(成就内容!AM$125&lt;&gt;"",MAX(ROUNDUP(SMALL(AV$224:AV$273,$L272)/10000,0)*10000,0),0))</f>
        <v/>
      </c>
      <c r="DX272" s="41" t="str">
        <f>IF(AW272="","",IF(成就内容!AN$125&lt;&gt;"",MAX(ROUNDUP(SMALL(AW$224:AW$273,$L272)/10000,0)*10000,0),0))</f>
        <v/>
      </c>
      <c r="DY272" s="41" t="str">
        <f>IF(AX272="","",IF(成就内容!AO$125&lt;&gt;"",MAX(ROUNDUP(SMALL(AX$224:AX$273,$L272)/10000,0)*10000,0),0))</f>
        <v/>
      </c>
      <c r="DZ272" s="41" t="str">
        <f>IF(AY272="","",IF(成就内容!AP$125&lt;&gt;"",MAX(ROUNDUP(SMALL(AY$224:AY$273,$L272)/10000,0)*10000,0),0))</f>
        <v/>
      </c>
      <c r="EA272" s="41" t="str">
        <f>IF(AZ272="","",IF(成就内容!AQ$125&lt;&gt;"",MAX(ROUNDUP(SMALL(AZ$224:AZ$273,$L272)/10000,0)*10000,0),0))</f>
        <v/>
      </c>
      <c r="EB272" s="41" t="str">
        <f>IF(BA272="","",IF(成就内容!AR$125&lt;&gt;"",MAX(ROUNDUP(SMALL(BA$224:BA$273,$L272)/10000,0)*10000,0),0))</f>
        <v/>
      </c>
      <c r="EC272" s="41" t="str">
        <f>IF(BB272="","",IF(成就内容!AS$125&lt;&gt;"",MAX(ROUNDUP(SMALL(BB$224:BB$273,$L272)/10000,0)*10000,0),0))</f>
        <v/>
      </c>
      <c r="ED272" s="41" t="str">
        <f>IF(BC272="","",IF(成就内容!AT$125&lt;&gt;"",MAX(ROUNDUP(SMALL(BC$224:BC$273,$L272)/10000,0)*10000,0),0))</f>
        <v/>
      </c>
      <c r="EE272" s="41" t="str">
        <f>IF(BD272="","",IF(成就内容!AU$125&lt;&gt;"",MAX(ROUNDUP(SMALL(BD$224:BD$273,$L272)/10000,0)*10000,0),0))</f>
        <v/>
      </c>
      <c r="EF272" s="41" t="str">
        <f>IF(BE272="","",IF(成就内容!AV$125&lt;&gt;"",MAX(ROUNDUP(SMALL(BE$224:BE$273,$L272)/10000,0)*10000,0),0))</f>
        <v/>
      </c>
      <c r="EG272" s="41" t="str">
        <f>IF(BF272="","",IF(成就内容!AW$125&lt;&gt;"",MAX(ROUNDUP(SMALL(BF$224:BF$273,$L272)/10000,0)*10000,0),0))</f>
        <v/>
      </c>
      <c r="EH272" s="41" t="str">
        <f>IF(BG272="","",IF(成就内容!AX$125&lt;&gt;"",MAX(ROUNDUP(SMALL(BG$224:BG$273,$L272)/10000,0)*10000,0),0))</f>
        <v/>
      </c>
      <c r="EI272" s="41" t="str">
        <f>IF(BH272="","",IF(成就内容!AY$125&lt;&gt;"",MAX(ROUNDUP(SMALL(BH$224:BH$273,$L272)/10000,0)*10000,0),0))</f>
        <v/>
      </c>
      <c r="EJ272" s="41" t="str">
        <f>IF(BI272="","",IF(成就内容!AZ$125&lt;&gt;"",MAX(ROUNDUP(SMALL(BI$224:BI$273,$L272)/10000,0)*10000,0),0))</f>
        <v/>
      </c>
      <c r="EK272" s="41" t="str">
        <f>IF(BJ272="","",IF(成就内容!BA$125&lt;&gt;"",MAX(ROUNDUP(SMALL(BJ$224:BJ$273,$L272)/10000,0)*10000,0),0))</f>
        <v/>
      </c>
      <c r="EL272" s="41" t="str">
        <f>IF(BK272="","",IF(成就内容!BB$125&lt;&gt;"",MAX(ROUNDUP(SMALL(BK$224:BK$273,$L272)/10000,0)*10000,0),0))</f>
        <v/>
      </c>
      <c r="EM272" s="41" t="str">
        <f>IF(BL272="","",IF(成就内容!BC$125&lt;&gt;"",MAX(ROUNDUP(SMALL(BL$224:BL$273,$L272)/10000,0)*10000,0),0))</f>
        <v/>
      </c>
      <c r="EN272" s="41" t="str">
        <f>IF(BM272="","",IF(成就内容!BD$125&lt;&gt;"",MAX(ROUNDUP(SMALL(BM$224:BM$273,$L272)/10000,0)*10000,0),0))</f>
        <v/>
      </c>
      <c r="EO272" s="41" t="str">
        <f>IF(BN272="","",IF(成就内容!BE$125&lt;&gt;"",MAX(ROUNDUP(SMALL(BN$224:BN$273,$L272)/10000,0)*10000,0),0))</f>
        <v/>
      </c>
      <c r="EP272" s="41" t="str">
        <f>IF(BO272="","",IF(成就内容!BF$125&lt;&gt;"",MAX(ROUNDUP(SMALL(BO$224:BO$273,$L272)/10000,0)*10000,0),0))</f>
        <v/>
      </c>
      <c r="EQ272" s="41" t="str">
        <f>IF(BP272="","",IF(成就内容!BG$125&lt;&gt;"",MAX(ROUNDUP(SMALL(BP$224:BP$273,$L272)/10000,0)*10000,0),0))</f>
        <v/>
      </c>
      <c r="ER272" s="41" t="str">
        <f>IF(BQ272="","",IF(成就内容!BH$125&lt;&gt;"",MAX(ROUNDUP(SMALL(BQ$224:BQ$273,$L272)/10000,0)*10000,0),0))</f>
        <v/>
      </c>
      <c r="ES272" s="41" t="str">
        <f>IF(BR272="","",IF(成就内容!BI$125&lt;&gt;"",MAX(ROUNDUP(SMALL(BR$224:BR$273,$L272)/10000,0)*10000,0),0))</f>
        <v/>
      </c>
      <c r="ET272" s="41">
        <f>IF(BS272="","",IF(成就内容!BJ$125&lt;&gt;"",MAX(ROUNDUP(SMALL(BS$224:BS$273,$L272)/10000,0)*10000,0),0))</f>
        <v>13130000</v>
      </c>
      <c r="EU272" s="41" t="str">
        <f>IF(BT272="","",IF(成就内容!BK$125&lt;&gt;"",MAX(ROUNDUP(SMALL(BT$224:BT$273,$L272)/10000,0)*10000,0),0))</f>
        <v/>
      </c>
      <c r="EV272" s="41" t="str">
        <f>IF(BU272="","",IF(成就内容!BL$125&lt;&gt;"",MAX(ROUNDUP(SMALL(BU$224:BU$273,$L272)/10000,0)*10000,0),0))</f>
        <v/>
      </c>
      <c r="EW272" s="41" t="str">
        <f>IF(BV272="","",IF(成就内容!BM$125&lt;&gt;"",MAX(ROUNDUP(SMALL(BV$224:BV$273,$L272)/10000,0)*10000,0),0))</f>
        <v/>
      </c>
      <c r="EX272" s="41" t="str">
        <f>IF(BW272="","",IF(成就内容!BN$125&lt;&gt;"",MAX(ROUNDUP(SMALL(BW$224:BW$273,$L272)/10000,0)*10000,0),0))</f>
        <v/>
      </c>
      <c r="EY272" s="41">
        <f>IF(BX272="","",IF(成就内容!BO$125&lt;&gt;"",MAX(ROUNDUP(SMALL(BX$224:BX$273,$L272)/10000,0)*10000,0),0))</f>
        <v>0</v>
      </c>
      <c r="EZ272" s="41">
        <f>IF(BY272="","",IF(成就内容!BP$125&lt;&gt;"",MAX(ROUNDUP(SMALL(BY$224:BY$273,$L272)/10000,0)*10000,0),0))</f>
        <v>0</v>
      </c>
      <c r="FA272" s="41">
        <f>IF(BZ272="","",IF(成就内容!BQ$125&lt;&gt;"",MAX(ROUNDUP(SMALL(BZ$224:BZ$273,$L272)/10000,0)*10000,0),0))</f>
        <v>0</v>
      </c>
      <c r="FB272" s="41" t="str">
        <f>IF(CA272="","",IF(成就内容!BR$125&lt;&gt;"",MAX(ROUNDUP(SMALL(CA$224:CA$273,$L272)/10000,0)*10000,0),0))</f>
        <v/>
      </c>
      <c r="FC272" s="41" t="str">
        <f>IF(CB272="","",IF(成就内容!BS$125&lt;&gt;"",MAX(ROUNDUP(SMALL(CB$224:CB$273,$L272)/10000,0)*10000,0),0))</f>
        <v/>
      </c>
      <c r="FD272" s="41">
        <f>IF(CC272="","",IF(成就内容!BT$125&lt;&gt;"",MAX(ROUNDUP(SMALL(CC$224:CC$273,$L272)/10000,0)*10000,0),0))</f>
        <v>0</v>
      </c>
      <c r="FE272" s="41">
        <f>IF(CD272="","",IF(成就内容!BU$125&lt;&gt;"",MAX(ROUNDUP(SMALL(CD$224:CD$273,$L272)/10000,0)*10000,0),0))</f>
        <v>0</v>
      </c>
      <c r="FF272" s="41" t="str">
        <f>IF(CE272="","",IF(成就内容!BV$125&lt;&gt;"",MAX(ROUNDUP(SMALL(CE$224:CE$273,$L272)/10000,0)*10000,0),0))</f>
        <v/>
      </c>
      <c r="FG272" s="41" t="str">
        <f>IF(CF272="","",IF(成就内容!BW$125&lt;&gt;"",MAX(ROUNDUP(SMALL(CF$224:CF$273,$L272)/10000,0)*10000,0),0))</f>
        <v/>
      </c>
      <c r="FH272" s="41" t="str">
        <f>IF(CG272="","",IF(成就内容!BX$125&lt;&gt;"",MAX(ROUNDUP(SMALL(CG$224:CG$273,$L272)/10000,0)*10000,0),0))</f>
        <v/>
      </c>
      <c r="FI272" s="41" t="str">
        <f>IF(CH272="","",IF(成就内容!BY$125&lt;&gt;"",MAX(ROUNDUP(SMALL(CH$224:CH$273,$L272)/10000,0)*10000,0),0))</f>
        <v/>
      </c>
      <c r="FJ272" s="41" t="str">
        <f>IF(CI272="","",IF(成就内容!BZ$125&lt;&gt;"",MAX(ROUNDUP(SMALL(CI$224:CI$273,$L272)/10000,0)*10000,0),0))</f>
        <v/>
      </c>
    </row>
    <row r="273" spans="12:166" x14ac:dyDescent="0.15">
      <c r="L273" s="43">
        <v>50</v>
      </c>
      <c r="M273" s="41" t="str">
        <f>IF(成就内容!D56="","",INDEX($G$4:$G$178*成就内容!D$125/SUM(成就内容!$D$125:$BZ$125),成就内容!D112,1)-SUM(M$224:M272))</f>
        <v/>
      </c>
      <c r="N273" s="41" t="str">
        <f>IF(成就内容!E56="","",INDEX($G$4:$G$178*成就内容!E$125/SUM(成就内容!$D$125:$BZ$125),成就内容!E112,1)-SUM(N$224:N272))</f>
        <v/>
      </c>
      <c r="O273" s="41" t="str">
        <f>IF(成就内容!F56="","",INDEX($G$4:$G$178*成就内容!F$125/SUM(成就内容!$D$125:$BZ$125),成就内容!F112,1)-SUM(O$224:O272))</f>
        <v/>
      </c>
      <c r="P273" s="41" t="str">
        <f>IF(成就内容!G56="","",INDEX($G$4:$G$178*成就内容!G$125/SUM(成就内容!$D$125:$BZ$125),成就内容!G112,1)-SUM(P$224:P272))</f>
        <v/>
      </c>
      <c r="Q273" s="41" t="str">
        <f>IF(成就内容!H56="","",INDEX($G$4:$G$178*成就内容!H$125/SUM(成就内容!$D$125:$BZ$125),成就内容!H112,1)-SUM(Q$224:Q272))</f>
        <v/>
      </c>
      <c r="R273" s="41" t="str">
        <f>IF(成就内容!I56="","",INDEX($G$4:$G$178*成就内容!I$125/SUM(成就内容!$D$125:$BZ$125),成就内容!I112,1)-SUM(R$224:R272))</f>
        <v/>
      </c>
      <c r="S273" s="41" t="str">
        <f>IF(成就内容!J56="","",INDEX($G$4:$G$178*成就内容!J$125/SUM(成就内容!$D$125:$BZ$125),成就内容!J112,1)-SUM(S$224:S272))</f>
        <v/>
      </c>
      <c r="T273" s="41" t="str">
        <f>IF(成就内容!K56="","",INDEX($G$4:$G$178*成就内容!K$125/SUM(成就内容!$D$125:$BZ$125),成就内容!K112,1)-SUM(T$224:T272))</f>
        <v/>
      </c>
      <c r="U273" s="41" t="str">
        <f>IF(成就内容!L56="","",INDEX($G$4:$G$178*成就内容!L$125/SUM(成就内容!$D$125:$BZ$125),成就内容!L112,1)-SUM(U$224:U272))</f>
        <v/>
      </c>
      <c r="V273" s="41" t="str">
        <f>IF(成就内容!M56="","",INDEX($G$4:$G$178*成就内容!M$125/SUM(成就内容!$D$125:$BZ$125),成就内容!M112,1)-SUM(V$224:V272))</f>
        <v/>
      </c>
      <c r="W273" s="41" t="str">
        <f>IF(成就内容!N56="","",INDEX($G$4:$G$178*成就内容!N$125/SUM(成就内容!$D$125:$BZ$125),成就内容!N112,1)-SUM(W$224:W272))</f>
        <v/>
      </c>
      <c r="X273" s="41" t="str">
        <f>IF(成就内容!O56="","",INDEX($G$4:$G$178*成就内容!O$125/SUM(成就内容!$D$125:$BZ$125),成就内容!O112,1)-SUM(X$224:X272))</f>
        <v/>
      </c>
      <c r="Y273" s="41" t="str">
        <f>IF(成就内容!P56="","",INDEX($G$4:$G$178*成就内容!P$125/SUM(成就内容!$D$125:$BZ$125),成就内容!P112,1)-SUM(Y$224:Y272))</f>
        <v/>
      </c>
      <c r="Z273" s="41" t="str">
        <f>IF(成就内容!Q56="","",INDEX($G$4:$G$178*成就内容!Q$125/SUM(成就内容!$D$125:$BZ$125),成就内容!Q112,1)-SUM(Z$224:Z272))</f>
        <v/>
      </c>
      <c r="AA273" s="41" t="str">
        <f>IF(成就内容!R56="","",INDEX($G$4:$G$178*成就内容!R$125/SUM(成就内容!$D$125:$BZ$125),成就内容!R112,1)-SUM(AA$224:AA272))</f>
        <v/>
      </c>
      <c r="AB273" s="41" t="str">
        <f>IF(成就内容!S56="","",INDEX($G$4:$G$178*成就内容!S$125/SUM(成就内容!$D$125:$BZ$125),成就内容!S112,1)-SUM(AB$224:AB272))</f>
        <v/>
      </c>
      <c r="AC273" s="41" t="str">
        <f>IF(成就内容!T56="","",INDEX($G$4:$G$178*成就内容!T$125/SUM(成就内容!$D$125:$BZ$125),成就内容!T112,1)-SUM(AC$224:AC272))</f>
        <v/>
      </c>
      <c r="AD273" s="41" t="str">
        <f>IF(成就内容!U56="","",INDEX($G$4:$G$178*成就内容!U$125/SUM(成就内容!$D$125:$BZ$125),成就内容!U112,1)-SUM(AD$224:AD272))</f>
        <v/>
      </c>
      <c r="AE273" s="41" t="str">
        <f>IF(成就内容!V56="","",INDEX($G$4:$G$178*成就内容!V$125/SUM(成就内容!$D$125:$BZ$125),成就内容!V112,1)-SUM(AE$224:AE272))</f>
        <v/>
      </c>
      <c r="AF273" s="41" t="str">
        <f>IF(成就内容!W56="","",INDEX($G$4:$G$178*成就内容!W$125/SUM(成就内容!$D$125:$BZ$125),成就内容!W112,1)-SUM(AF$224:AF272))</f>
        <v/>
      </c>
      <c r="AG273" s="41" t="str">
        <f>IF(成就内容!X56="","",INDEX($G$4:$G$178*成就内容!X$125/SUM(成就内容!$D$125:$BZ$125),成就内容!X112,1)-SUM(AG$224:AG272))</f>
        <v/>
      </c>
      <c r="AH273" s="41" t="str">
        <f>IF(成就内容!Y56="","",INDEX($G$4:$G$178*成就内容!Y$125/SUM(成就内容!$D$125:$BZ$125),成就内容!Y112,1)-SUM(AH$224:AH272))</f>
        <v/>
      </c>
      <c r="AI273" s="41" t="str">
        <f>IF(成就内容!Z56="","",INDEX($G$4:$G$178*成就内容!Z$125/SUM(成就内容!$D$125:$BZ$125),成就内容!Z112,1)-SUM(AI$224:AI272))</f>
        <v/>
      </c>
      <c r="AJ273" s="41" t="str">
        <f>IF(成就内容!AA56="","",INDEX($G$4:$G$178*成就内容!AA$125/SUM(成就内容!$D$125:$BZ$125),成就内容!AA112,1)-SUM(AJ$224:AJ272))</f>
        <v/>
      </c>
      <c r="AK273" s="41" t="str">
        <f>IF(成就内容!AB56="","",INDEX($G$4:$G$178*成就内容!AB$125/SUM(成就内容!$D$125:$BZ$125),成就内容!AB112,1)-SUM(AK$224:AK272))</f>
        <v/>
      </c>
      <c r="AL273" s="41" t="str">
        <f>IF(成就内容!AC56="","",INDEX($G$4:$G$178*成就内容!AC$125/SUM(成就内容!$D$125:$BZ$125),成就内容!AC112,1)-SUM(AL$224:AL272))</f>
        <v/>
      </c>
      <c r="AM273" s="41" t="str">
        <f>IF(成就内容!AD56="","",INDEX($G$4:$G$178*成就内容!AD$125/SUM(成就内容!$D$125:$BZ$125),成就内容!AD112,1)-SUM(AM$224:AM272))</f>
        <v/>
      </c>
      <c r="AN273" s="41" t="str">
        <f>IF(成就内容!AE56="","",INDEX($G$4:$G$178*成就内容!AE$125/SUM(成就内容!$D$125:$BZ$125),成就内容!AE112,1)-SUM(AN$224:AN272))</f>
        <v/>
      </c>
      <c r="AO273" s="41" t="str">
        <f>IF(成就内容!AF56="","",INDEX($G$4:$G$178*成就内容!AF$125/SUM(成就内容!$D$125:$BZ$125),成就内容!AF112,1)-SUM(AO$224:AO272))</f>
        <v/>
      </c>
      <c r="AP273" s="41" t="str">
        <f>IF(成就内容!AG56="","",INDEX($G$4:$G$178*成就内容!AG$125/SUM(成就内容!$D$125:$BZ$125),成就内容!AG112,1)-SUM(AP$224:AP272))</f>
        <v/>
      </c>
      <c r="AQ273" s="41" t="str">
        <f>IF(成就内容!AH56="","",INDEX($G$4:$G$178*成就内容!AH$125/SUM(成就内容!$D$125:$BZ$125),成就内容!AH112,1)-SUM(AQ$224:AQ272))</f>
        <v/>
      </c>
      <c r="AR273" s="41" t="str">
        <f>IF(成就内容!AI56="","",INDEX($G$4:$G$178*成就内容!AI$125/SUM(成就内容!$D$125:$BZ$125),成就内容!AI112,1)-SUM(AR$224:AR272))</f>
        <v/>
      </c>
      <c r="AS273" s="41" t="str">
        <f>IF(成就内容!AJ56="","",INDEX($G$4:$G$178*成就内容!AJ$125/SUM(成就内容!$D$125:$BZ$125),成就内容!AJ112,1)-SUM(AS$224:AS272))</f>
        <v/>
      </c>
      <c r="AT273" s="41" t="str">
        <f>IF(成就内容!AK56="","",INDEX($G$4:$G$178*成就内容!AK$125/SUM(成就内容!$D$125:$BZ$125),成就内容!AK112,1)-SUM(AT$224:AT272))</f>
        <v/>
      </c>
      <c r="AU273" s="41" t="str">
        <f>IF(成就内容!AL56="","",INDEX($G$4:$G$178*成就内容!AL$125/SUM(成就内容!$D$125:$BZ$125),成就内容!AL112,1)-SUM(AU$224:AU272))</f>
        <v/>
      </c>
      <c r="AV273" s="41" t="str">
        <f>IF(成就内容!AM56="","",INDEX($G$4:$G$178*成就内容!AM$125/SUM(成就内容!$D$125:$BZ$125),成就内容!AM112,1)-SUM(AV$224:AV272))</f>
        <v/>
      </c>
      <c r="AW273" s="41" t="str">
        <f>IF(成就内容!AN56="","",INDEX($G$4:$G$178*成就内容!AN$125/SUM(成就内容!$D$125:$BZ$125),成就内容!AN112,1)-SUM(AW$224:AW272))</f>
        <v/>
      </c>
      <c r="AX273" s="41" t="str">
        <f>IF(成就内容!AO56="","",INDEX($G$4:$G$178*成就内容!AO$125/SUM(成就内容!$D$125:$BZ$125),成就内容!AO112,1)-SUM(AX$224:AX272))</f>
        <v/>
      </c>
      <c r="AY273" s="41" t="str">
        <f>IF(成就内容!AP56="","",INDEX($G$4:$G$178*成就内容!AP$125/SUM(成就内容!$D$125:$BZ$125),成就内容!AP112,1)-SUM(AY$224:AY272))</f>
        <v/>
      </c>
      <c r="AZ273" s="41" t="str">
        <f>IF(成就内容!AQ56="","",INDEX($G$4:$G$178*成就内容!AQ$125/SUM(成就内容!$D$125:$BZ$125),成就内容!AQ112,1)-SUM(AZ$224:AZ272))</f>
        <v/>
      </c>
      <c r="BA273" s="41" t="str">
        <f>IF(成就内容!AR56="","",INDEX($G$4:$G$178*成就内容!AR$125/SUM(成就内容!$D$125:$BZ$125),成就内容!AR112,1)-SUM(BA$224:BA272))</f>
        <v/>
      </c>
      <c r="BB273" s="41" t="str">
        <f>IF(成就内容!AS56="","",INDEX($G$4:$G$178*成就内容!AS$125/SUM(成就内容!$D$125:$BZ$125),成就内容!AS112,1)-SUM(BB$224:BB272))</f>
        <v/>
      </c>
      <c r="BC273" s="41" t="str">
        <f>IF(成就内容!AT56="","",INDEX($G$4:$G$178*成就内容!AT$125/SUM(成就内容!$D$125:$BZ$125),成就内容!AT112,1)-SUM(BC$224:BC272))</f>
        <v/>
      </c>
      <c r="BD273" s="41" t="str">
        <f>IF(成就内容!AU56="","",INDEX($G$4:$G$178*成就内容!AU$125/SUM(成就内容!$D$125:$BZ$125),成就内容!AU112,1)-SUM(BD$224:BD272))</f>
        <v/>
      </c>
      <c r="BE273" s="41" t="str">
        <f>IF(成就内容!AV56="","",INDEX($G$4:$G$178*成就内容!AV$125/SUM(成就内容!$D$125:$BZ$125),成就内容!AV112,1)-SUM(BE$224:BE272))</f>
        <v/>
      </c>
      <c r="BF273" s="41" t="str">
        <f>IF(成就内容!AW56="","",INDEX($G$4:$G$178*成就内容!AW$125/SUM(成就内容!$D$125:$BZ$125),成就内容!AW112,1)-SUM(BF$224:BF272))</f>
        <v/>
      </c>
      <c r="BG273" s="41" t="str">
        <f>IF(成就内容!AX56="","",INDEX($G$4:$G$178*成就内容!AX$125/SUM(成就内容!$D$125:$BZ$125),成就内容!AX112,1)-SUM(BG$224:BG272))</f>
        <v/>
      </c>
      <c r="BH273" s="41" t="str">
        <f>IF(成就内容!AY56="","",INDEX($G$4:$G$178*成就内容!AY$125/SUM(成就内容!$D$125:$BZ$125),成就内容!AY112,1)-SUM(BH$224:BH272))</f>
        <v/>
      </c>
      <c r="BI273" s="41" t="str">
        <f>IF(成就内容!AZ56="","",INDEX($G$4:$G$178*成就内容!AZ$125/SUM(成就内容!$D$125:$BZ$125),成就内容!AZ112,1)-SUM(BI$224:BI272))</f>
        <v/>
      </c>
      <c r="BJ273" s="41" t="str">
        <f>IF(成就内容!BA56="","",INDEX($G$4:$G$178*成就内容!BA$125/SUM(成就内容!$D$125:$BZ$125),成就内容!BA112,1)-SUM(BJ$224:BJ272))</f>
        <v/>
      </c>
      <c r="BK273" s="41" t="str">
        <f>IF(成就内容!BB56="","",INDEX($G$4:$G$178*成就内容!BB$125/SUM(成就内容!$D$125:$BZ$125),成就内容!BB112,1)-SUM(BK$224:BK272))</f>
        <v/>
      </c>
      <c r="BL273" s="41" t="str">
        <f>IF(成就内容!BC56="","",INDEX($G$4:$G$178*成就内容!BC$125/SUM(成就内容!$D$125:$BZ$125),成就内容!BC112,1)-SUM(BL$224:BL272))</f>
        <v/>
      </c>
      <c r="BM273" s="41" t="str">
        <f>IF(成就内容!BD56="","",INDEX($G$4:$G$178*成就内容!BD$125/SUM(成就内容!$D$125:$BZ$125),成就内容!BD112,1)-SUM(BM$224:BM272))</f>
        <v/>
      </c>
      <c r="BN273" s="41" t="str">
        <f>IF(成就内容!BE56="","",INDEX($G$4:$G$178*成就内容!BE$125/SUM(成就内容!$D$125:$BZ$125),成就内容!BE112,1)-SUM(BN$224:BN272))</f>
        <v/>
      </c>
      <c r="BO273" s="41" t="str">
        <f>IF(成就内容!BF56="","",INDEX($G$4:$G$178*成就内容!BF$125/SUM(成就内容!$D$125:$BZ$125),成就内容!BF112,1)-SUM(BO$224:BO272))</f>
        <v/>
      </c>
      <c r="BP273" s="41" t="str">
        <f>IF(成就内容!BG56="","",INDEX($G$4:$G$178*成就内容!BG$125/SUM(成就内容!$D$125:$BZ$125),成就内容!BG112,1)-SUM(BP$224:BP272))</f>
        <v/>
      </c>
      <c r="BQ273" s="41" t="str">
        <f>IF(成就内容!BH56="","",INDEX($G$4:$G$178*成就内容!BH$125/SUM(成就内容!$D$125:$BZ$125),成就内容!BH112,1)-SUM(BQ$224:BQ272))</f>
        <v/>
      </c>
      <c r="BR273" s="41" t="str">
        <f>IF(成就内容!BI56="","",INDEX($G$4:$G$178*成就内容!BI$125/SUM(成就内容!$D$125:$BZ$125),成就内容!BI112,1)-SUM(BR$224:BR272))</f>
        <v/>
      </c>
      <c r="BS273" s="41">
        <f>IF(成就内容!BJ56="","",INDEX($G$4:$G$178*成就内容!BJ$125/SUM(成就内容!$D$125:$BZ$125),成就内容!BJ112,1)-SUM(BS$224:BS272))</f>
        <v>26256410.256410241</v>
      </c>
      <c r="BT273" s="41" t="str">
        <f>IF(成就内容!BK56="","",INDEX($G$4:$G$178*成就内容!BK$125/SUM(成就内容!$D$125:$BZ$125),成就内容!BK112,1)-SUM(BT$224:BT272))</f>
        <v/>
      </c>
      <c r="BU273" s="41" t="str">
        <f>IF(成就内容!BL56="","",INDEX($G$4:$G$178*成就内容!BL$125/SUM(成就内容!$D$125:$BZ$125),成就内容!BL112,1)-SUM(BU$224:BU272))</f>
        <v/>
      </c>
      <c r="BV273" s="41" t="str">
        <f>IF(成就内容!BM56="","",INDEX($G$4:$G$178*成就内容!BM$125/SUM(成就内容!$D$125:$BZ$125),成就内容!BM112,1)-SUM(BV$224:BV272))</f>
        <v/>
      </c>
      <c r="BW273" s="41" t="str">
        <f>IF(成就内容!BN56="","",INDEX($G$4:$G$178*成就内容!BN$125/SUM(成就内容!$D$125:$BZ$125),成就内容!BN112,1)-SUM(BW$224:BW272))</f>
        <v/>
      </c>
      <c r="BX273" s="41">
        <f>IF(成就内容!BO56="","",INDEX($G$4:$G$178*成就内容!BO$125/SUM(成就内容!$D$125:$BZ$125),成就内容!BO112,1)-SUM(BX$224:BX272))</f>
        <v>0</v>
      </c>
      <c r="BY273" s="41">
        <f>IF(成就内容!BP56="","",INDEX($G$4:$G$178*成就内容!BP$125/SUM(成就内容!$D$125:$BZ$125),成就内容!BP112,1)-SUM(BY$224:BY272))</f>
        <v>0</v>
      </c>
      <c r="BZ273" s="41">
        <f>IF(成就内容!BQ56="","",INDEX($G$4:$G$178*成就内容!BQ$125/SUM(成就内容!$D$125:$BZ$125),成就内容!BQ112,1)-SUM(BZ$224:BZ272))</f>
        <v>0</v>
      </c>
      <c r="CA273" s="41" t="str">
        <f>IF(成就内容!BR56="","",INDEX($G$4:$G$178*成就内容!BR$125/SUM(成就内容!$D$125:$BZ$125),成就内容!BR112,1)-SUM(CA$224:CA272))</f>
        <v/>
      </c>
      <c r="CB273" s="41" t="str">
        <f>IF(成就内容!BS56="","",INDEX($G$4:$G$178*成就内容!BS$125/SUM(成就内容!$D$125:$BZ$125),成就内容!BS112,1)-SUM(CB$224:CB272))</f>
        <v/>
      </c>
      <c r="CC273" s="41">
        <f>IF(成就内容!BT56="","",INDEX($G$4:$G$178*成就内容!BT$125/SUM(成就内容!$D$125:$BZ$125),成就内容!BT112,1)-SUM(CC$224:CC272))</f>
        <v>0</v>
      </c>
      <c r="CD273" s="41">
        <f>IF(成就内容!BU56="","",INDEX($G$4:$G$178*成就内容!BU$125/SUM(成就内容!$D$125:$BZ$125),成就内容!BU112,1)-SUM(CD$224:CD272))</f>
        <v>0</v>
      </c>
      <c r="CE273" s="41" t="str">
        <f>IF(成就内容!BV56="","",INDEX($G$4:$G$178*成就内容!BV$125/SUM(成就内容!$D$125:$BZ$125),成就内容!BV112,1)-SUM(CE$224:CE272))</f>
        <v/>
      </c>
      <c r="CF273" s="41" t="str">
        <f>IF(成就内容!BW56="","",INDEX($G$4:$G$178*成就内容!BW$125/SUM(成就内容!$D$125:$BZ$125),成就内容!BW112,1)-SUM(CF$224:CF272))</f>
        <v/>
      </c>
      <c r="CG273" s="41" t="str">
        <f>IF(成就内容!BX56="","",INDEX($G$4:$G$178*成就内容!BX$125/SUM(成就内容!$D$125:$BZ$125),成就内容!BX112,1)-SUM(CG$224:CG272))</f>
        <v/>
      </c>
      <c r="CH273" s="41" t="str">
        <f>IF(成就内容!BY56="","",INDEX($G$4:$G$178*成就内容!BY$125/SUM(成就内容!$D$125:$BZ$125),成就内容!BY112,1)-SUM(CH$224:CH272))</f>
        <v/>
      </c>
      <c r="CI273" s="41" t="str">
        <f>IF(成就内容!BZ56="","",INDEX($G$4:$G$178*成就内容!BZ$125/SUM(成就内容!$D$125:$BZ$125),成就内容!BZ112,1)-SUM(CI$224:CI272))</f>
        <v/>
      </c>
      <c r="CJ273" s="96"/>
      <c r="CL273" s="96"/>
      <c r="CM273" s="43">
        <v>50</v>
      </c>
      <c r="CN273" s="41" t="str">
        <f>IF(M273="","",IF(成就内容!D$125&lt;&gt;"",MAX(ROUNDUP(SMALL(M$224:M$273,$L273)/10000,0)*10000,0),0))</f>
        <v/>
      </c>
      <c r="CO273" s="41" t="str">
        <f>IF(N273="","",IF(成就内容!E$125&lt;&gt;"",MAX(ROUNDUP(SMALL(N$224:N$273,$L273)/10000,0)*10000,0),0))</f>
        <v/>
      </c>
      <c r="CP273" s="41" t="str">
        <f>IF(O273="","",IF(成就内容!F$125&lt;&gt;"",MAX(ROUNDUP(SMALL(O$224:O$273,$L273)/10000,0)*10000,0),0))</f>
        <v/>
      </c>
      <c r="CQ273" s="41" t="str">
        <f>IF(P273="","",IF(成就内容!G$125&lt;&gt;"",MAX(ROUNDUP(SMALL(P$224:P$273,$L273)/10000,0)*10000,0),0))</f>
        <v/>
      </c>
      <c r="CR273" s="41" t="str">
        <f>IF(Q273="","",IF(成就内容!H$125&lt;&gt;"",MAX(ROUNDUP(SMALL(Q$224:Q$273,$L273)/10000,0)*10000,0),0))</f>
        <v/>
      </c>
      <c r="CS273" s="41" t="str">
        <f>IF(R273="","",IF(成就内容!I$125&lt;&gt;"",MAX(ROUNDUP(SMALL(R$224:R$273,$L273)/10000,0)*10000,0),0))</f>
        <v/>
      </c>
      <c r="CT273" s="41" t="str">
        <f>IF(S273="","",IF(成就内容!J$125&lt;&gt;"",MAX(ROUNDUP(SMALL(S$224:S$273,$L273)/10000,0)*10000,0),0))</f>
        <v/>
      </c>
      <c r="CU273" s="41" t="str">
        <f>IF(T273="","",IF(成就内容!K$125&lt;&gt;"",MAX(ROUNDUP(SMALL(T$224:T$273,$L273)/10000,0)*10000,0),0))</f>
        <v/>
      </c>
      <c r="CV273" s="41" t="str">
        <f>IF(U273="","",IF(成就内容!L$125&lt;&gt;"",MAX(ROUNDUP(SMALL(U$224:U$273,$L273)/10000,0)*10000,0),0))</f>
        <v/>
      </c>
      <c r="CW273" s="41" t="str">
        <f>IF(V273="","",IF(成就内容!M$125&lt;&gt;"",MAX(ROUNDUP(SMALL(V$224:V$273,$L273)/10000,0)*10000,0),0))</f>
        <v/>
      </c>
      <c r="CX273" s="41" t="str">
        <f>IF(W273="","",IF(成就内容!N$125&lt;&gt;"",MAX(ROUNDUP(SMALL(W$224:W$273,$L273)/10000,0)*10000,0),0))</f>
        <v/>
      </c>
      <c r="CY273" s="41" t="str">
        <f>IF(X273="","",IF(成就内容!O$125&lt;&gt;"",MAX(ROUNDUP(SMALL(X$224:X$273,$L273)/10000,0)*10000,0),0))</f>
        <v/>
      </c>
      <c r="CZ273" s="41" t="str">
        <f>IF(Y273="","",IF(成就内容!P$125&lt;&gt;"",MAX(ROUNDUP(SMALL(Y$224:Y$273,$L273)/10000,0)*10000,0),0))</f>
        <v/>
      </c>
      <c r="DA273" s="41" t="str">
        <f>IF(Z273="","",IF(成就内容!Q$125&lt;&gt;"",MAX(ROUNDUP(SMALL(Z$224:Z$273,$L273)/10000,0)*10000,0),0))</f>
        <v/>
      </c>
      <c r="DB273" s="41" t="str">
        <f>IF(AA273="","",IF(成就内容!R$125&lt;&gt;"",MAX(ROUNDUP(SMALL(AA$224:AA$273,$L273)/10000,0)*10000,0),0))</f>
        <v/>
      </c>
      <c r="DC273" s="41" t="str">
        <f>IF(AB273="","",IF(成就内容!S$125&lt;&gt;"",MAX(ROUNDUP(SMALL(AB$224:AB$273,$L273)/10000,0)*10000,0),0))</f>
        <v/>
      </c>
      <c r="DD273" s="41" t="str">
        <f>IF(AC273="","",IF(成就内容!T$125&lt;&gt;"",MAX(ROUNDUP(SMALL(AC$224:AC$273,$L273)/10000,0)*10000,0),0))</f>
        <v/>
      </c>
      <c r="DE273" s="41" t="str">
        <f>IF(AD273="","",IF(成就内容!U$125&lt;&gt;"",MAX(ROUNDUP(SMALL(AD$224:AD$273,$L273)/10000,0)*10000,0),0))</f>
        <v/>
      </c>
      <c r="DF273" s="41" t="str">
        <f>IF(AE273="","",IF(成就内容!V$125&lt;&gt;"",MAX(ROUNDUP(SMALL(AE$224:AE$273,$L273)/10000,0)*10000,0),0))</f>
        <v/>
      </c>
      <c r="DG273" s="41" t="str">
        <f>IF(AF273="","",IF(成就内容!W$125&lt;&gt;"",MAX(ROUNDUP(SMALL(AF$224:AF$273,$L273)/10000,0)*10000,0),0))</f>
        <v/>
      </c>
      <c r="DH273" s="41" t="str">
        <f>IF(AG273="","",IF(成就内容!X$125&lt;&gt;"",MAX(ROUNDUP(SMALL(AG$224:AG$273,$L273)/10000,0)*10000,0),0))</f>
        <v/>
      </c>
      <c r="DI273" s="41" t="str">
        <f>IF(AH273="","",IF(成就内容!Y$125&lt;&gt;"",MAX(ROUNDUP(SMALL(AH$224:AH$273,$L273)/10000,0)*10000,0),0))</f>
        <v/>
      </c>
      <c r="DJ273" s="41" t="str">
        <f>IF(AI273="","",IF(成就内容!Z$125&lt;&gt;"",MAX(ROUNDUP(SMALL(AI$224:AI$273,$L273)/10000,0)*10000,0),0))</f>
        <v/>
      </c>
      <c r="DK273" s="41" t="str">
        <f>IF(AJ273="","",IF(成就内容!AA$125&lt;&gt;"",MAX(ROUNDUP(SMALL(AJ$224:AJ$273,$L273)/10000,0)*10000,0),0))</f>
        <v/>
      </c>
      <c r="DL273" s="41" t="str">
        <f>IF(AK273="","",IF(成就内容!AB$125&lt;&gt;"",MAX(ROUNDUP(SMALL(AK$224:AK$273,$L273)/10000,0)*10000,0),0))</f>
        <v/>
      </c>
      <c r="DM273" s="41" t="str">
        <f>IF(AL273="","",IF(成就内容!AC$125&lt;&gt;"",MAX(ROUNDUP(SMALL(AL$224:AL$273,$L273)/10000,0)*10000,0),0))</f>
        <v/>
      </c>
      <c r="DN273" s="41" t="str">
        <f>IF(AM273="","",IF(成就内容!AD$125&lt;&gt;"",MAX(ROUNDUP(SMALL(AM$224:AM$273,$L273)/10000,0)*10000,0),0))</f>
        <v/>
      </c>
      <c r="DO273" s="41" t="str">
        <f>IF(AN273="","",IF(成就内容!AE$125&lt;&gt;"",MAX(ROUNDUP(SMALL(AN$224:AN$273,$L273)/10000,0)*10000,0),0))</f>
        <v/>
      </c>
      <c r="DP273" s="41" t="str">
        <f>IF(AO273="","",IF(成就内容!AF$125&lt;&gt;"",MAX(ROUNDUP(SMALL(AO$224:AO$273,$L273)/10000,0)*10000,0),0))</f>
        <v/>
      </c>
      <c r="DQ273" s="41" t="str">
        <f>IF(AP273="","",IF(成就内容!AG$125&lt;&gt;"",MAX(ROUNDUP(SMALL(AP$224:AP$273,$L273)/10000,0)*10000,0),0))</f>
        <v/>
      </c>
      <c r="DR273" s="41" t="str">
        <f>IF(AQ273="","",IF(成就内容!AH$125&lt;&gt;"",MAX(ROUNDUP(SMALL(AQ$224:AQ$273,$L273)/10000,0)*10000,0),0))</f>
        <v/>
      </c>
      <c r="DS273" s="41" t="str">
        <f>IF(AR273="","",IF(成就内容!AI$125&lt;&gt;"",MAX(ROUNDUP(SMALL(AR$224:AR$273,$L273)/10000,0)*10000,0),0))</f>
        <v/>
      </c>
      <c r="DT273" s="41" t="str">
        <f>IF(AS273="","",IF(成就内容!AJ$125&lt;&gt;"",MAX(ROUNDUP(SMALL(AS$224:AS$273,$L273)/10000,0)*10000,0),0))</f>
        <v/>
      </c>
      <c r="DU273" s="41" t="str">
        <f>IF(AT273="","",IF(成就内容!AK$125&lt;&gt;"",MAX(ROUNDUP(SMALL(AT$224:AT$273,$L273)/10000,0)*10000,0),0))</f>
        <v/>
      </c>
      <c r="DV273" s="41" t="str">
        <f>IF(AU273="","",IF(成就内容!AL$125&lt;&gt;"",MAX(ROUNDUP(SMALL(AU$224:AU$273,$L273)/10000,0)*10000,0),0))</f>
        <v/>
      </c>
      <c r="DW273" s="41" t="str">
        <f>IF(AV273="","",IF(成就内容!AM$125&lt;&gt;"",MAX(ROUNDUP(SMALL(AV$224:AV$273,$L273)/10000,0)*10000,0),0))</f>
        <v/>
      </c>
      <c r="DX273" s="41" t="str">
        <f>IF(AW273="","",IF(成就内容!AN$125&lt;&gt;"",MAX(ROUNDUP(SMALL(AW$224:AW$273,$L273)/10000,0)*10000,0),0))</f>
        <v/>
      </c>
      <c r="DY273" s="41" t="str">
        <f>IF(AX273="","",IF(成就内容!AO$125&lt;&gt;"",MAX(ROUNDUP(SMALL(AX$224:AX$273,$L273)/10000,0)*10000,0),0))</f>
        <v/>
      </c>
      <c r="DZ273" s="41" t="str">
        <f>IF(AY273="","",IF(成就内容!AP$125&lt;&gt;"",MAX(ROUNDUP(SMALL(AY$224:AY$273,$L273)/10000,0)*10000,0),0))</f>
        <v/>
      </c>
      <c r="EA273" s="41" t="str">
        <f>IF(AZ273="","",IF(成就内容!AQ$125&lt;&gt;"",MAX(ROUNDUP(SMALL(AZ$224:AZ$273,$L273)/10000,0)*10000,0),0))</f>
        <v/>
      </c>
      <c r="EB273" s="41" t="str">
        <f>IF(BA273="","",IF(成就内容!AR$125&lt;&gt;"",MAX(ROUNDUP(SMALL(BA$224:BA$273,$L273)/10000,0)*10000,0),0))</f>
        <v/>
      </c>
      <c r="EC273" s="41" t="str">
        <f>IF(BB273="","",IF(成就内容!AS$125&lt;&gt;"",MAX(ROUNDUP(SMALL(BB$224:BB$273,$L273)/10000,0)*10000,0),0))</f>
        <v/>
      </c>
      <c r="ED273" s="41" t="str">
        <f>IF(BC273="","",IF(成就内容!AT$125&lt;&gt;"",MAX(ROUNDUP(SMALL(BC$224:BC$273,$L273)/10000,0)*10000,0),0))</f>
        <v/>
      </c>
      <c r="EE273" s="41" t="str">
        <f>IF(BD273="","",IF(成就内容!AU$125&lt;&gt;"",MAX(ROUNDUP(SMALL(BD$224:BD$273,$L273)/10000,0)*10000,0),0))</f>
        <v/>
      </c>
      <c r="EF273" s="41" t="str">
        <f>IF(BE273="","",IF(成就内容!AV$125&lt;&gt;"",MAX(ROUNDUP(SMALL(BE$224:BE$273,$L273)/10000,0)*10000,0),0))</f>
        <v/>
      </c>
      <c r="EG273" s="41" t="str">
        <f>IF(BF273="","",IF(成就内容!AW$125&lt;&gt;"",MAX(ROUNDUP(SMALL(BF$224:BF$273,$L273)/10000,0)*10000,0),0))</f>
        <v/>
      </c>
      <c r="EH273" s="41" t="str">
        <f>IF(BG273="","",IF(成就内容!AX$125&lt;&gt;"",MAX(ROUNDUP(SMALL(BG$224:BG$273,$L273)/10000,0)*10000,0),0))</f>
        <v/>
      </c>
      <c r="EI273" s="41" t="str">
        <f>IF(BH273="","",IF(成就内容!AY$125&lt;&gt;"",MAX(ROUNDUP(SMALL(BH$224:BH$273,$L273)/10000,0)*10000,0),0))</f>
        <v/>
      </c>
      <c r="EJ273" s="41" t="str">
        <f>IF(BI273="","",IF(成就内容!AZ$125&lt;&gt;"",MAX(ROUNDUP(SMALL(BI$224:BI$273,$L273)/10000,0)*10000,0),0))</f>
        <v/>
      </c>
      <c r="EK273" s="41" t="str">
        <f>IF(BJ273="","",IF(成就内容!BA$125&lt;&gt;"",MAX(ROUNDUP(SMALL(BJ$224:BJ$273,$L273)/10000,0)*10000,0),0))</f>
        <v/>
      </c>
      <c r="EL273" s="41" t="str">
        <f>IF(BK273="","",IF(成就内容!BB$125&lt;&gt;"",MAX(ROUNDUP(SMALL(BK$224:BK$273,$L273)/10000,0)*10000,0),0))</f>
        <v/>
      </c>
      <c r="EM273" s="41" t="str">
        <f>IF(BL273="","",IF(成就内容!BC$125&lt;&gt;"",MAX(ROUNDUP(SMALL(BL$224:BL$273,$L273)/10000,0)*10000,0),0))</f>
        <v/>
      </c>
      <c r="EN273" s="41" t="str">
        <f>IF(BM273="","",IF(成就内容!BD$125&lt;&gt;"",MAX(ROUNDUP(SMALL(BM$224:BM$273,$L273)/10000,0)*10000,0),0))</f>
        <v/>
      </c>
      <c r="EO273" s="41" t="str">
        <f>IF(BN273="","",IF(成就内容!BE$125&lt;&gt;"",MAX(ROUNDUP(SMALL(BN$224:BN$273,$L273)/10000,0)*10000,0),0))</f>
        <v/>
      </c>
      <c r="EP273" s="41" t="str">
        <f>IF(BO273="","",IF(成就内容!BF$125&lt;&gt;"",MAX(ROUNDUP(SMALL(BO$224:BO$273,$L273)/10000,0)*10000,0),0))</f>
        <v/>
      </c>
      <c r="EQ273" s="41" t="str">
        <f>IF(BP273="","",IF(成就内容!BG$125&lt;&gt;"",MAX(ROUNDUP(SMALL(BP$224:BP$273,$L273)/10000,0)*10000,0),0))</f>
        <v/>
      </c>
      <c r="ER273" s="41" t="str">
        <f>IF(BQ273="","",IF(成就内容!BH$125&lt;&gt;"",MAX(ROUNDUP(SMALL(BQ$224:BQ$273,$L273)/10000,0)*10000,0),0))</f>
        <v/>
      </c>
      <c r="ES273" s="41" t="str">
        <f>IF(BR273="","",IF(成就内容!BI$125&lt;&gt;"",MAX(ROUNDUP(SMALL(BR$224:BR$273,$L273)/10000,0)*10000,0),0))</f>
        <v/>
      </c>
      <c r="ET273" s="41">
        <f>IF(BS273="","",IF(成就内容!BJ$125&lt;&gt;"",MAX(ROUNDUP(SMALL(BS$224:BS$273,$L273)/10000,0)*10000,0),0))</f>
        <v>26260000</v>
      </c>
      <c r="EU273" s="41" t="str">
        <f>IF(BT273="","",IF(成就内容!BK$125&lt;&gt;"",MAX(ROUNDUP(SMALL(BT$224:BT$273,$L273)/10000,0)*10000,0),0))</f>
        <v/>
      </c>
      <c r="EV273" s="41" t="str">
        <f>IF(BU273="","",IF(成就内容!BL$125&lt;&gt;"",MAX(ROUNDUP(SMALL(BU$224:BU$273,$L273)/10000,0)*10000,0),0))</f>
        <v/>
      </c>
      <c r="EW273" s="41" t="str">
        <f>IF(BV273="","",IF(成就内容!BM$125&lt;&gt;"",MAX(ROUNDUP(SMALL(BV$224:BV$273,$L273)/10000,0)*10000,0),0))</f>
        <v/>
      </c>
      <c r="EX273" s="41" t="str">
        <f>IF(BW273="","",IF(成就内容!BN$125&lt;&gt;"",MAX(ROUNDUP(SMALL(BW$224:BW$273,$L273)/10000,0)*10000,0),0))</f>
        <v/>
      </c>
      <c r="EY273" s="41">
        <f>IF(BX273="","",IF(成就内容!BO$125&lt;&gt;"",MAX(ROUNDUP(SMALL(BX$224:BX$273,$L273)/10000,0)*10000,0),0))</f>
        <v>0</v>
      </c>
      <c r="EZ273" s="41">
        <f>IF(BY273="","",IF(成就内容!BP$125&lt;&gt;"",MAX(ROUNDUP(SMALL(BY$224:BY$273,$L273)/10000,0)*10000,0),0))</f>
        <v>0</v>
      </c>
      <c r="FA273" s="41">
        <f>IF(BZ273="","",IF(成就内容!BQ$125&lt;&gt;"",MAX(ROUNDUP(SMALL(BZ$224:BZ$273,$L273)/10000,0)*10000,0),0))</f>
        <v>0</v>
      </c>
      <c r="FB273" s="41" t="str">
        <f>IF(CA273="","",IF(成就内容!BR$125&lt;&gt;"",MAX(ROUNDUP(SMALL(CA$224:CA$273,$L273)/10000,0)*10000,0),0))</f>
        <v/>
      </c>
      <c r="FC273" s="41" t="str">
        <f>IF(CB273="","",IF(成就内容!BS$125&lt;&gt;"",MAX(ROUNDUP(SMALL(CB$224:CB$273,$L273)/10000,0)*10000,0),0))</f>
        <v/>
      </c>
      <c r="FD273" s="41">
        <f>IF(CC273="","",IF(成就内容!BT$125&lt;&gt;"",MAX(ROUNDUP(SMALL(CC$224:CC$273,$L273)/10000,0)*10000,0),0))</f>
        <v>0</v>
      </c>
      <c r="FE273" s="41">
        <f>IF(CD273="","",IF(成就内容!BU$125&lt;&gt;"",MAX(ROUNDUP(SMALL(CD$224:CD$273,$L273)/10000,0)*10000,0),0))</f>
        <v>0</v>
      </c>
      <c r="FF273" s="41" t="str">
        <f>IF(CE273="","",IF(成就内容!BV$125&lt;&gt;"",MAX(ROUNDUP(SMALL(CE$224:CE$273,$L273)/10000,0)*10000,0),0))</f>
        <v/>
      </c>
      <c r="FG273" s="41" t="str">
        <f>IF(CF273="","",IF(成就内容!BW$125&lt;&gt;"",MAX(ROUNDUP(SMALL(CF$224:CF$273,$L273)/10000,0)*10000,0),0))</f>
        <v/>
      </c>
      <c r="FH273" s="41" t="str">
        <f>IF(CG273="","",IF(成就内容!BX$125&lt;&gt;"",MAX(ROUNDUP(SMALL(CG$224:CG$273,$L273)/10000,0)*10000,0),0))</f>
        <v/>
      </c>
      <c r="FI273" s="41" t="str">
        <f>IF(CH273="","",IF(成就内容!BY$125&lt;&gt;"",MAX(ROUNDUP(SMALL(CH$224:CH$273,$L273)/10000,0)*10000,0),0))</f>
        <v/>
      </c>
      <c r="FJ273" s="41" t="str">
        <f>IF(CI273="","",IF(成就内容!BZ$125&lt;&gt;"",MAX(ROUNDUP(SMALL(CI$224:CI$273,$L273)/10000,0)*10000,0),0))</f>
        <v/>
      </c>
    </row>
    <row r="276" spans="12:166" x14ac:dyDescent="0.15">
      <c r="M276" s="115" t="s">
        <v>76</v>
      </c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115"/>
      <c r="AM276" s="115"/>
      <c r="AN276" s="115"/>
      <c r="AO276" s="115"/>
      <c r="AP276" s="103" t="s">
        <v>45</v>
      </c>
      <c r="AQ276" s="104"/>
      <c r="AR276" s="104"/>
      <c r="AS276" s="105"/>
      <c r="AT276" s="115" t="s">
        <v>46</v>
      </c>
      <c r="AU276" s="115"/>
      <c r="AV276" s="115"/>
      <c r="AW276" s="115"/>
      <c r="AX276" s="115" t="s">
        <v>68</v>
      </c>
      <c r="AY276" s="115"/>
      <c r="AZ276" s="115"/>
      <c r="BA276" s="115"/>
      <c r="BB276" s="115"/>
      <c r="BC276" s="115"/>
      <c r="BD276" s="115"/>
      <c r="BE276" s="115"/>
      <c r="BF276" s="115"/>
      <c r="BG276" s="115"/>
      <c r="BH276" s="115"/>
      <c r="BI276" s="115"/>
      <c r="BJ276" s="115"/>
      <c r="BK276" s="115"/>
      <c r="BL276" s="103" t="s">
        <v>77</v>
      </c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  <c r="BY276" s="104"/>
      <c r="BZ276" s="104"/>
      <c r="CA276" s="104"/>
      <c r="CB276" s="104"/>
      <c r="CC276" s="104"/>
      <c r="CD276" s="105"/>
      <c r="CE276" s="115" t="s">
        <v>78</v>
      </c>
      <c r="CF276" s="115"/>
      <c r="CG276" s="115"/>
      <c r="CH276" s="115"/>
      <c r="CI276" s="115"/>
      <c r="CN276" s="115" t="s">
        <v>76</v>
      </c>
      <c r="CO276" s="115"/>
      <c r="CP276" s="115"/>
      <c r="CQ276" s="115"/>
      <c r="CR276" s="115"/>
      <c r="CS276" s="115"/>
      <c r="CT276" s="115"/>
      <c r="CU276" s="115"/>
      <c r="CV276" s="115"/>
      <c r="CW276" s="115"/>
      <c r="CX276" s="115"/>
      <c r="CY276" s="115"/>
      <c r="CZ276" s="115"/>
      <c r="DA276" s="115"/>
      <c r="DB276" s="115"/>
      <c r="DC276" s="115"/>
      <c r="DD276" s="115"/>
      <c r="DE276" s="115"/>
      <c r="DF276" s="115"/>
      <c r="DG276" s="115"/>
      <c r="DH276" s="115"/>
      <c r="DI276" s="115"/>
      <c r="DJ276" s="115"/>
      <c r="DK276" s="115"/>
      <c r="DL276" s="115"/>
      <c r="DM276" s="115"/>
      <c r="DN276" s="115"/>
      <c r="DO276" s="115"/>
      <c r="DP276" s="115"/>
      <c r="DQ276" s="103" t="s">
        <v>45</v>
      </c>
      <c r="DR276" s="104"/>
      <c r="DS276" s="104"/>
      <c r="DT276" s="105"/>
      <c r="DU276" s="115" t="s">
        <v>46</v>
      </c>
      <c r="DV276" s="115"/>
      <c r="DW276" s="115"/>
      <c r="DX276" s="115"/>
      <c r="DY276" s="115" t="s">
        <v>68</v>
      </c>
      <c r="DZ276" s="115"/>
      <c r="EA276" s="115"/>
      <c r="EB276" s="115"/>
      <c r="EC276" s="115"/>
      <c r="ED276" s="115"/>
      <c r="EE276" s="115"/>
      <c r="EF276" s="115"/>
      <c r="EG276" s="115"/>
      <c r="EH276" s="115"/>
      <c r="EI276" s="115"/>
      <c r="EJ276" s="115"/>
      <c r="EK276" s="115"/>
      <c r="EL276" s="115"/>
      <c r="EM276" s="103" t="s">
        <v>77</v>
      </c>
      <c r="EN276" s="104"/>
      <c r="EO276" s="104"/>
      <c r="EP276" s="104"/>
      <c r="EQ276" s="104"/>
      <c r="ER276" s="104"/>
      <c r="ES276" s="104"/>
      <c r="ET276" s="104"/>
      <c r="EU276" s="104"/>
      <c r="EV276" s="104"/>
      <c r="EW276" s="104"/>
      <c r="EX276" s="104"/>
      <c r="EY276" s="104"/>
      <c r="EZ276" s="104"/>
      <c r="FA276" s="104"/>
      <c r="FB276" s="104"/>
      <c r="FC276" s="104"/>
      <c r="FD276" s="104"/>
      <c r="FE276" s="105"/>
      <c r="FF276" s="115" t="s">
        <v>78</v>
      </c>
      <c r="FG276" s="115"/>
      <c r="FH276" s="115"/>
      <c r="FI276" s="115"/>
      <c r="FJ276" s="115"/>
    </row>
    <row r="277" spans="12:166" x14ac:dyDescent="0.15">
      <c r="L277" s="24" t="s">
        <v>180</v>
      </c>
      <c r="M277" s="26" t="s">
        <v>13</v>
      </c>
      <c r="N277" s="103" t="s">
        <v>58</v>
      </c>
      <c r="O277" s="104"/>
      <c r="P277" s="105"/>
      <c r="Q277" s="115" t="s">
        <v>17</v>
      </c>
      <c r="R277" s="115"/>
      <c r="S277" s="115"/>
      <c r="T277" s="115"/>
      <c r="U277" s="115"/>
      <c r="V277" s="115"/>
      <c r="W277" s="115"/>
      <c r="X277" s="6" t="s">
        <v>4</v>
      </c>
      <c r="Y277" s="26" t="s">
        <v>35</v>
      </c>
      <c r="Z277" s="115" t="s">
        <v>37</v>
      </c>
      <c r="AA277" s="115"/>
      <c r="AB277" s="115"/>
      <c r="AC277" s="115"/>
      <c r="AD277" s="115"/>
      <c r="AE277" s="115"/>
      <c r="AF277" s="115"/>
      <c r="AG277" s="26" t="s">
        <v>5</v>
      </c>
      <c r="AH277" s="103" t="s">
        <v>3</v>
      </c>
      <c r="AI277" s="105"/>
      <c r="AJ277" s="26" t="s">
        <v>2</v>
      </c>
      <c r="AK277" s="86" t="s">
        <v>511</v>
      </c>
      <c r="AL277" s="115" t="s">
        <v>41</v>
      </c>
      <c r="AM277" s="115"/>
      <c r="AN277" s="115"/>
      <c r="AO277" s="115"/>
      <c r="AP277" s="26" t="s">
        <v>47</v>
      </c>
      <c r="AQ277" s="26" t="s">
        <v>48</v>
      </c>
      <c r="AR277" s="26" t="s">
        <v>37</v>
      </c>
      <c r="AS277" s="26" t="s">
        <v>49</v>
      </c>
      <c r="AT277" s="26" t="s">
        <v>53</v>
      </c>
      <c r="AU277" s="26" t="s">
        <v>51</v>
      </c>
      <c r="AV277" s="26" t="s">
        <v>37</v>
      </c>
      <c r="AW277" s="26" t="s">
        <v>49</v>
      </c>
      <c r="AX277" s="115" t="s">
        <v>25</v>
      </c>
      <c r="AY277" s="115"/>
      <c r="AZ277" s="115"/>
      <c r="BA277" s="115"/>
      <c r="BB277" s="115"/>
      <c r="BC277" s="115"/>
      <c r="BD277" s="115"/>
      <c r="BE277" s="26" t="s">
        <v>39</v>
      </c>
      <c r="BF277" s="26" t="s">
        <v>56</v>
      </c>
      <c r="BG277" s="26" t="s">
        <v>63</v>
      </c>
      <c r="BH277" s="26" t="s">
        <v>64</v>
      </c>
      <c r="BI277" s="26" t="s">
        <v>65</v>
      </c>
      <c r="BJ277" s="26" t="s">
        <v>66</v>
      </c>
      <c r="BK277" s="26" t="s">
        <v>67</v>
      </c>
      <c r="BL277" s="109" t="s">
        <v>79</v>
      </c>
      <c r="BM277" s="110"/>
      <c r="BN277" s="110"/>
      <c r="BO277" s="110"/>
      <c r="BP277" s="110"/>
      <c r="BQ277" s="111"/>
      <c r="BR277" s="26" t="s">
        <v>80</v>
      </c>
      <c r="BS277" s="26" t="s">
        <v>81</v>
      </c>
      <c r="BT277" s="26" t="s">
        <v>82</v>
      </c>
      <c r="BU277" s="26" t="s">
        <v>83</v>
      </c>
      <c r="BV277" s="26" t="s">
        <v>84</v>
      </c>
      <c r="BW277" s="103" t="s">
        <v>85</v>
      </c>
      <c r="BX277" s="104"/>
      <c r="BY277" s="104"/>
      <c r="BZ277" s="105"/>
      <c r="CA277" s="103" t="s">
        <v>86</v>
      </c>
      <c r="CB277" s="104"/>
      <c r="CC277" s="104"/>
      <c r="CD277" s="105"/>
      <c r="CE277" s="103" t="s">
        <v>87</v>
      </c>
      <c r="CF277" s="105"/>
      <c r="CG277" s="103" t="s">
        <v>88</v>
      </c>
      <c r="CH277" s="105"/>
      <c r="CI277" s="26" t="s">
        <v>89</v>
      </c>
      <c r="CM277" s="42" t="s">
        <v>180</v>
      </c>
      <c r="CN277" s="44" t="s">
        <v>13</v>
      </c>
      <c r="CO277" s="103" t="s">
        <v>58</v>
      </c>
      <c r="CP277" s="104"/>
      <c r="CQ277" s="105"/>
      <c r="CR277" s="115" t="s">
        <v>17</v>
      </c>
      <c r="CS277" s="115"/>
      <c r="CT277" s="115"/>
      <c r="CU277" s="115"/>
      <c r="CV277" s="115"/>
      <c r="CW277" s="115"/>
      <c r="CX277" s="115"/>
      <c r="CY277" s="6" t="s">
        <v>4</v>
      </c>
      <c r="CZ277" s="44" t="s">
        <v>35</v>
      </c>
      <c r="DA277" s="115" t="s">
        <v>37</v>
      </c>
      <c r="DB277" s="115"/>
      <c r="DC277" s="115"/>
      <c r="DD277" s="115"/>
      <c r="DE277" s="115"/>
      <c r="DF277" s="115"/>
      <c r="DG277" s="115"/>
      <c r="DH277" s="44" t="s">
        <v>5</v>
      </c>
      <c r="DI277" s="103" t="s">
        <v>3</v>
      </c>
      <c r="DJ277" s="105"/>
      <c r="DK277" s="44" t="s">
        <v>2</v>
      </c>
      <c r="DL277" s="44" t="s">
        <v>1</v>
      </c>
      <c r="DM277" s="115" t="s">
        <v>41</v>
      </c>
      <c r="DN277" s="115"/>
      <c r="DO277" s="115"/>
      <c r="DP277" s="115"/>
      <c r="DQ277" s="44" t="s">
        <v>47</v>
      </c>
      <c r="DR277" s="44" t="s">
        <v>48</v>
      </c>
      <c r="DS277" s="44" t="s">
        <v>37</v>
      </c>
      <c r="DT277" s="44" t="s">
        <v>49</v>
      </c>
      <c r="DU277" s="44" t="s">
        <v>53</v>
      </c>
      <c r="DV277" s="44" t="s">
        <v>51</v>
      </c>
      <c r="DW277" s="44" t="s">
        <v>37</v>
      </c>
      <c r="DX277" s="44" t="s">
        <v>49</v>
      </c>
      <c r="DY277" s="115" t="s">
        <v>25</v>
      </c>
      <c r="DZ277" s="115"/>
      <c r="EA277" s="115"/>
      <c r="EB277" s="115"/>
      <c r="EC277" s="115"/>
      <c r="ED277" s="115"/>
      <c r="EE277" s="115"/>
      <c r="EF277" s="44" t="s">
        <v>39</v>
      </c>
      <c r="EG277" s="44" t="s">
        <v>56</v>
      </c>
      <c r="EH277" s="44" t="s">
        <v>63</v>
      </c>
      <c r="EI277" s="44" t="s">
        <v>64</v>
      </c>
      <c r="EJ277" s="44" t="s">
        <v>65</v>
      </c>
      <c r="EK277" s="44" t="s">
        <v>66</v>
      </c>
      <c r="EL277" s="44" t="s">
        <v>67</v>
      </c>
      <c r="EM277" s="109" t="s">
        <v>79</v>
      </c>
      <c r="EN277" s="110"/>
      <c r="EO277" s="110"/>
      <c r="EP277" s="110"/>
      <c r="EQ277" s="110"/>
      <c r="ER277" s="111"/>
      <c r="ES277" s="44" t="s">
        <v>80</v>
      </c>
      <c r="ET277" s="44" t="s">
        <v>81</v>
      </c>
      <c r="EU277" s="44" t="s">
        <v>82</v>
      </c>
      <c r="EV277" s="44" t="s">
        <v>83</v>
      </c>
      <c r="EW277" s="44" t="s">
        <v>84</v>
      </c>
      <c r="EX277" s="103" t="s">
        <v>85</v>
      </c>
      <c r="EY277" s="104"/>
      <c r="EZ277" s="104"/>
      <c r="FA277" s="105"/>
      <c r="FB277" s="103" t="s">
        <v>86</v>
      </c>
      <c r="FC277" s="104"/>
      <c r="FD277" s="104"/>
      <c r="FE277" s="105"/>
      <c r="FF277" s="103" t="s">
        <v>87</v>
      </c>
      <c r="FG277" s="105"/>
      <c r="FH277" s="103" t="s">
        <v>88</v>
      </c>
      <c r="FI277" s="105"/>
      <c r="FJ277" s="44" t="s">
        <v>89</v>
      </c>
    </row>
    <row r="278" spans="12:166" x14ac:dyDescent="0.15">
      <c r="L278" s="24" t="s">
        <v>176</v>
      </c>
      <c r="M278" s="38" t="s">
        <v>14</v>
      </c>
      <c r="N278" s="38" t="s">
        <v>59</v>
      </c>
      <c r="O278" s="38" t="s">
        <v>60</v>
      </c>
      <c r="P278" s="38" t="s">
        <v>61</v>
      </c>
      <c r="Q278" s="38" t="s">
        <v>11</v>
      </c>
      <c r="R278" s="38" t="s">
        <v>19</v>
      </c>
      <c r="S278" s="38" t="s">
        <v>20</v>
      </c>
      <c r="T278" s="38" t="s">
        <v>21</v>
      </c>
      <c r="U278" s="38" t="s">
        <v>22</v>
      </c>
      <c r="V278" s="38" t="s">
        <v>23</v>
      </c>
      <c r="W278" s="38" t="s">
        <v>24</v>
      </c>
      <c r="X278" s="38" t="s">
        <v>54</v>
      </c>
      <c r="Y278" s="38" t="s">
        <v>33</v>
      </c>
      <c r="Z278" s="38" t="s">
        <v>11</v>
      </c>
      <c r="AA278" s="38" t="s">
        <v>19</v>
      </c>
      <c r="AB278" s="38" t="s">
        <v>20</v>
      </c>
      <c r="AC278" s="38" t="s">
        <v>21</v>
      </c>
      <c r="AD278" s="38" t="s">
        <v>22</v>
      </c>
      <c r="AE278" s="38" t="s">
        <v>23</v>
      </c>
      <c r="AF278" s="38" t="s">
        <v>24</v>
      </c>
      <c r="AG278" s="38" t="s">
        <v>38</v>
      </c>
      <c r="AH278" s="38" t="s">
        <v>62</v>
      </c>
      <c r="AI278" s="38" t="s">
        <v>73</v>
      </c>
      <c r="AJ278" s="38" t="s">
        <v>37</v>
      </c>
      <c r="AK278" s="86" t="s">
        <v>14</v>
      </c>
      <c r="AL278" s="38" t="s">
        <v>42</v>
      </c>
      <c r="AM278" s="38" t="s">
        <v>43</v>
      </c>
      <c r="AN278" s="38" t="s">
        <v>44</v>
      </c>
      <c r="AO278" s="38" t="s">
        <v>74</v>
      </c>
      <c r="AP278" s="38" t="s">
        <v>14</v>
      </c>
      <c r="AQ278" s="38" t="s">
        <v>36</v>
      </c>
      <c r="AR278" s="38" t="s">
        <v>50</v>
      </c>
      <c r="AS278" s="38" t="s">
        <v>50</v>
      </c>
      <c r="AT278" s="38" t="s">
        <v>14</v>
      </c>
      <c r="AU278" s="38" t="s">
        <v>52</v>
      </c>
      <c r="AV278" s="38" t="s">
        <v>12</v>
      </c>
      <c r="AW278" s="38" t="s">
        <v>12</v>
      </c>
      <c r="AX278" s="38" t="s">
        <v>26</v>
      </c>
      <c r="AY278" s="38" t="s">
        <v>27</v>
      </c>
      <c r="AZ278" s="38" t="s">
        <v>28</v>
      </c>
      <c r="BA278" s="38" t="s">
        <v>29</v>
      </c>
      <c r="BB278" s="38" t="s">
        <v>30</v>
      </c>
      <c r="BC278" s="38" t="s">
        <v>31</v>
      </c>
      <c r="BD278" s="38" t="s">
        <v>32</v>
      </c>
      <c r="BE278" s="38" t="s">
        <v>40</v>
      </c>
      <c r="BF278" s="38" t="s">
        <v>57</v>
      </c>
      <c r="BG278" s="39" t="s">
        <v>14</v>
      </c>
      <c r="BH278" s="39" t="s">
        <v>14</v>
      </c>
      <c r="BI278" s="39" t="s">
        <v>14</v>
      </c>
      <c r="BJ278" s="39" t="s">
        <v>14</v>
      </c>
      <c r="BK278" s="39" t="s">
        <v>14</v>
      </c>
      <c r="BL278" s="40" t="s">
        <v>90</v>
      </c>
      <c r="BM278" s="40" t="s">
        <v>91</v>
      </c>
      <c r="BN278" s="40" t="s">
        <v>92</v>
      </c>
      <c r="BO278" s="40" t="s">
        <v>93</v>
      </c>
      <c r="BP278" s="40" t="s">
        <v>94</v>
      </c>
      <c r="BQ278" s="40" t="s">
        <v>95</v>
      </c>
      <c r="BR278" s="38" t="s">
        <v>96</v>
      </c>
      <c r="BS278" s="38" t="s">
        <v>97</v>
      </c>
      <c r="BT278" s="38" t="s">
        <v>98</v>
      </c>
      <c r="BU278" s="38" t="s">
        <v>99</v>
      </c>
      <c r="BV278" s="38" t="s">
        <v>98</v>
      </c>
      <c r="BW278" s="38" t="s">
        <v>100</v>
      </c>
      <c r="BX278" s="38" t="s">
        <v>101</v>
      </c>
      <c r="BY278" s="38" t="s">
        <v>102</v>
      </c>
      <c r="BZ278" s="38" t="s">
        <v>103</v>
      </c>
      <c r="CA278" s="38" t="s">
        <v>100</v>
      </c>
      <c r="CB278" s="38" t="s">
        <v>101</v>
      </c>
      <c r="CC278" s="38" t="s">
        <v>102</v>
      </c>
      <c r="CD278" s="38" t="s">
        <v>103</v>
      </c>
      <c r="CE278" s="38" t="s">
        <v>154</v>
      </c>
      <c r="CF278" s="38" t="s">
        <v>155</v>
      </c>
      <c r="CG278" s="38" t="s">
        <v>106</v>
      </c>
      <c r="CH278" s="38" t="s">
        <v>107</v>
      </c>
      <c r="CI278" s="38" t="s">
        <v>96</v>
      </c>
      <c r="CM278" s="42" t="s">
        <v>176</v>
      </c>
      <c r="CN278" s="38" t="s">
        <v>14</v>
      </c>
      <c r="CO278" s="38" t="s">
        <v>59</v>
      </c>
      <c r="CP278" s="38" t="s">
        <v>60</v>
      </c>
      <c r="CQ278" s="38" t="s">
        <v>61</v>
      </c>
      <c r="CR278" s="38" t="s">
        <v>11</v>
      </c>
      <c r="CS278" s="38" t="s">
        <v>19</v>
      </c>
      <c r="CT278" s="38" t="s">
        <v>20</v>
      </c>
      <c r="CU278" s="38" t="s">
        <v>21</v>
      </c>
      <c r="CV278" s="38" t="s">
        <v>22</v>
      </c>
      <c r="CW278" s="38" t="s">
        <v>23</v>
      </c>
      <c r="CX278" s="38" t="s">
        <v>24</v>
      </c>
      <c r="CY278" s="38" t="s">
        <v>54</v>
      </c>
      <c r="CZ278" s="38" t="s">
        <v>33</v>
      </c>
      <c r="DA278" s="38" t="s">
        <v>11</v>
      </c>
      <c r="DB278" s="38" t="s">
        <v>19</v>
      </c>
      <c r="DC278" s="38" t="s">
        <v>20</v>
      </c>
      <c r="DD278" s="38" t="s">
        <v>21</v>
      </c>
      <c r="DE278" s="38" t="s">
        <v>22</v>
      </c>
      <c r="DF278" s="38" t="s">
        <v>23</v>
      </c>
      <c r="DG278" s="38" t="s">
        <v>24</v>
      </c>
      <c r="DH278" s="38" t="s">
        <v>38</v>
      </c>
      <c r="DI278" s="38" t="s">
        <v>62</v>
      </c>
      <c r="DJ278" s="38" t="s">
        <v>73</v>
      </c>
      <c r="DK278" s="38" t="s">
        <v>37</v>
      </c>
      <c r="DL278" s="38" t="s">
        <v>55</v>
      </c>
      <c r="DM278" s="38" t="s">
        <v>42</v>
      </c>
      <c r="DN278" s="38" t="s">
        <v>43</v>
      </c>
      <c r="DO278" s="38" t="s">
        <v>44</v>
      </c>
      <c r="DP278" s="38" t="s">
        <v>74</v>
      </c>
      <c r="DQ278" s="38" t="s">
        <v>14</v>
      </c>
      <c r="DR278" s="38" t="s">
        <v>36</v>
      </c>
      <c r="DS278" s="38" t="s">
        <v>50</v>
      </c>
      <c r="DT278" s="38" t="s">
        <v>50</v>
      </c>
      <c r="DU278" s="38" t="s">
        <v>14</v>
      </c>
      <c r="DV278" s="38" t="s">
        <v>52</v>
      </c>
      <c r="DW278" s="38" t="s">
        <v>12</v>
      </c>
      <c r="DX278" s="38" t="s">
        <v>12</v>
      </c>
      <c r="DY278" s="38" t="s">
        <v>26</v>
      </c>
      <c r="DZ278" s="38" t="s">
        <v>27</v>
      </c>
      <c r="EA278" s="38" t="s">
        <v>28</v>
      </c>
      <c r="EB278" s="38" t="s">
        <v>29</v>
      </c>
      <c r="EC278" s="38" t="s">
        <v>30</v>
      </c>
      <c r="ED278" s="38" t="s">
        <v>31</v>
      </c>
      <c r="EE278" s="38" t="s">
        <v>32</v>
      </c>
      <c r="EF278" s="38" t="s">
        <v>40</v>
      </c>
      <c r="EG278" s="38" t="s">
        <v>57</v>
      </c>
      <c r="EH278" s="39" t="s">
        <v>14</v>
      </c>
      <c r="EI278" s="39" t="s">
        <v>14</v>
      </c>
      <c r="EJ278" s="39" t="s">
        <v>14</v>
      </c>
      <c r="EK278" s="39" t="s">
        <v>14</v>
      </c>
      <c r="EL278" s="39" t="s">
        <v>14</v>
      </c>
      <c r="EM278" s="40" t="s">
        <v>90</v>
      </c>
      <c r="EN278" s="40" t="s">
        <v>91</v>
      </c>
      <c r="EO278" s="40" t="s">
        <v>92</v>
      </c>
      <c r="EP278" s="40" t="s">
        <v>93</v>
      </c>
      <c r="EQ278" s="40" t="s">
        <v>94</v>
      </c>
      <c r="ER278" s="40" t="s">
        <v>95</v>
      </c>
      <c r="ES278" s="38" t="s">
        <v>96</v>
      </c>
      <c r="ET278" s="38" t="s">
        <v>97</v>
      </c>
      <c r="EU278" s="38" t="s">
        <v>98</v>
      </c>
      <c r="EV278" s="38" t="s">
        <v>99</v>
      </c>
      <c r="EW278" s="38" t="s">
        <v>98</v>
      </c>
      <c r="EX278" s="38" t="s">
        <v>100</v>
      </c>
      <c r="EY278" s="38" t="s">
        <v>101</v>
      </c>
      <c r="EZ278" s="38" t="s">
        <v>102</v>
      </c>
      <c r="FA278" s="38" t="s">
        <v>103</v>
      </c>
      <c r="FB278" s="38" t="s">
        <v>100</v>
      </c>
      <c r="FC278" s="38" t="s">
        <v>101</v>
      </c>
      <c r="FD278" s="38" t="s">
        <v>102</v>
      </c>
      <c r="FE278" s="38" t="s">
        <v>103</v>
      </c>
      <c r="FF278" s="38" t="s">
        <v>154</v>
      </c>
      <c r="FG278" s="38" t="s">
        <v>155</v>
      </c>
      <c r="FH278" s="38" t="s">
        <v>106</v>
      </c>
      <c r="FI278" s="38" t="s">
        <v>107</v>
      </c>
      <c r="FJ278" s="38" t="s">
        <v>96</v>
      </c>
    </row>
    <row r="279" spans="12:166" x14ac:dyDescent="0.15">
      <c r="L279" s="25">
        <v>1</v>
      </c>
      <c r="M279" s="45">
        <f>IF(成就内容!D7="","",INDEX($H$4:$H$178*成就内容!D$126/SUM(成就内容!$D$126:$BZ$126),成就内容!D63,1))</f>
        <v>0</v>
      </c>
      <c r="N279" s="45" t="str">
        <f>IF(成就内容!E7="","",INDEX($H$4:$H$178*成就内容!E$126/SUM(成就内容!$D$126:$BZ$126),成就内容!E63,1))</f>
        <v/>
      </c>
      <c r="O279" s="45">
        <f>IF(成就内容!F7="","",INDEX($H$4:$H$178*成就内容!F$126/SUM(成就内容!$D$126:$BZ$126),成就内容!F63,1))</f>
        <v>0</v>
      </c>
      <c r="P279" s="45" t="str">
        <f>IF(成就内容!G7="","",INDEX($H$4:$H$178*成就内容!G$126/SUM(成就内容!$D$126:$BZ$126),成就内容!G63,1))</f>
        <v/>
      </c>
      <c r="Q279" s="45">
        <f>IF(成就内容!H7="","",INDEX($H$4:$H$178*成就内容!H$126/SUM(成就内容!$D$126:$BZ$126),成就内容!H63,1))</f>
        <v>0</v>
      </c>
      <c r="R279" s="45">
        <f>IF(成就内容!I7="","",INDEX($H$4:$H$178*成就内容!I$126/SUM(成就内容!$D$126:$BZ$126),成就内容!I63,1))</f>
        <v>0</v>
      </c>
      <c r="S279" s="45">
        <f>IF(成就内容!J7="","",INDEX($H$4:$H$178*成就内容!J$126/SUM(成就内容!$D$126:$BZ$126),成就内容!J63,1))</f>
        <v>0</v>
      </c>
      <c r="T279" s="45">
        <f>IF(成就内容!K7="","",INDEX($H$4:$H$178*成就内容!K$126/SUM(成就内容!$D$126:$BZ$126),成就内容!K63,1))</f>
        <v>0</v>
      </c>
      <c r="U279" s="45">
        <f>IF(成就内容!L7="","",INDEX($H$4:$H$178*成就内容!L$126/SUM(成就内容!$D$126:$BZ$126),成就内容!L63,1))</f>
        <v>0</v>
      </c>
      <c r="V279" s="45">
        <f>IF(成就内容!M7="","",INDEX($H$4:$H$178*成就内容!M$126/SUM(成就内容!$D$126:$BZ$126),成就内容!M63,1))</f>
        <v>0</v>
      </c>
      <c r="W279" s="45">
        <f>IF(成就内容!N7="","",INDEX($H$4:$H$178*成就内容!N$126/SUM(成就内容!$D$126:$BZ$126),成就内容!N63,1))</f>
        <v>0</v>
      </c>
      <c r="X279" s="45">
        <f>IF(成就内容!O7="","",INDEX($H$4:$H$178*成就内容!O$126/SUM(成就内容!$D$126:$BZ$126),成就内容!O63,1))</f>
        <v>12.777777777777779</v>
      </c>
      <c r="Y279" s="45">
        <f>IF(成就内容!P7="","",INDEX($H$4:$H$178*成就内容!P$126/SUM(成就内容!$D$126:$BZ$126),成就内容!P63,1))</f>
        <v>30.555555555555557</v>
      </c>
      <c r="Z279" s="45">
        <f>IF(成就内容!Q7="","",INDEX($H$4:$H$178*成就内容!Q$126/SUM(成就内容!$D$126:$BZ$126),成就内容!Q63,1))</f>
        <v>0</v>
      </c>
      <c r="AA279" s="45">
        <f>IF(成就内容!R7="","",INDEX($H$4:$H$178*成就内容!R$126/SUM(成就内容!$D$126:$BZ$126),成就内容!R63,1))</f>
        <v>0</v>
      </c>
      <c r="AB279" s="45">
        <f>IF(成就内容!S7="","",INDEX($H$4:$H$178*成就内容!S$126/SUM(成就内容!$D$126:$BZ$126),成就内容!S63,1))</f>
        <v>0</v>
      </c>
      <c r="AC279" s="45">
        <f>IF(成就内容!T7="","",INDEX($H$4:$H$178*成就内容!T$126/SUM(成就内容!$D$126:$BZ$126),成就内容!T63,1))</f>
        <v>0</v>
      </c>
      <c r="AD279" s="45">
        <f>IF(成就内容!U7="","",INDEX($H$4:$H$178*成就内容!U$126/SUM(成就内容!$D$126:$BZ$126),成就内容!U63,1))</f>
        <v>0</v>
      </c>
      <c r="AE279" s="45">
        <f>IF(成就内容!V7="","",INDEX($H$4:$H$178*成就内容!V$126/SUM(成就内容!$D$126:$BZ$126),成就内容!V63,1))</f>
        <v>0</v>
      </c>
      <c r="AF279" s="45">
        <f>IF(成就内容!W7="","",INDEX($H$4:$H$178*成就内容!W$126/SUM(成就内容!$D$126:$BZ$126),成就内容!W63,1))</f>
        <v>0</v>
      </c>
      <c r="AG279" s="45">
        <f>IF(成就内容!X7="","",INDEX($H$4:$H$178*成就内容!X$126/SUM(成就内容!$D$126:$BZ$126),成就内容!X63,1))</f>
        <v>0</v>
      </c>
      <c r="AH279" s="45">
        <f>IF(成就内容!Y7="","",INDEX($H$4:$H$178*成就内容!Y$126/SUM(成就内容!$D$126:$BZ$126),成就内容!Y63,1))</f>
        <v>0</v>
      </c>
      <c r="AI279" s="45" t="str">
        <f>IF(成就内容!Z7="","",INDEX($H$4:$H$178*成就内容!Z$126/SUM(成就内容!$D$126:$BZ$126),成就内容!Z63,1))</f>
        <v/>
      </c>
      <c r="AJ279" s="45">
        <f>IF(成就内容!AA7="","",INDEX($H$4:$H$178*成就内容!AA$126/SUM(成就内容!$D$126:$BZ$126),成就内容!AA63,1))</f>
        <v>0</v>
      </c>
      <c r="AK279" s="45">
        <f>IF(成就内容!AB7="","",INDEX($H$4:$H$178*成就内容!AB$126/SUM(成就内容!$D$126:$BZ$126),成就内容!AB63,1))</f>
        <v>0</v>
      </c>
      <c r="AL279" s="45">
        <f>IF(成就内容!AC7="","",INDEX($H$4:$H$178*成就内容!AC$126/SUM(成就内容!$D$126:$BZ$126),成就内容!AC63,1))</f>
        <v>0</v>
      </c>
      <c r="AM279" s="45">
        <f>IF(成就内容!AD7="","",INDEX($H$4:$H$178*成就内容!AD$126/SUM(成就内容!$D$126:$BZ$126),成就内容!AD63,1))</f>
        <v>0</v>
      </c>
      <c r="AN279" s="45">
        <f>IF(成就内容!AE7="","",INDEX($H$4:$H$178*成就内容!AE$126/SUM(成就内容!$D$126:$BZ$126),成就内容!AE63,1))</f>
        <v>0</v>
      </c>
      <c r="AO279" s="45">
        <f>IF(成就内容!AF7="","",INDEX($H$4:$H$178*成就内容!AF$126/SUM(成就内容!$D$126:$BZ$126),成就内容!AF63,1))</f>
        <v>0</v>
      </c>
      <c r="AP279" s="45">
        <f>IF(成就内容!AG7="","",INDEX($H$4:$H$178*成就内容!AG$126/SUM(成就内容!$D$126:$BZ$126),成就内容!AG63,1))</f>
        <v>0</v>
      </c>
      <c r="AQ279" s="45">
        <f>IF(成就内容!AH7="","",INDEX($H$4:$H$178*成就内容!AH$126/SUM(成就内容!$D$126:$BZ$126),成就内容!AH63,1))</f>
        <v>0</v>
      </c>
      <c r="AR279" s="45">
        <f>IF(成就内容!AI7="","",INDEX($H$4:$H$178*成就内容!AI$126/SUM(成就内容!$D$126:$BZ$126),成就内容!AI63,1))</f>
        <v>0</v>
      </c>
      <c r="AS279" s="45">
        <f>IF(成就内容!AJ7="","",INDEX($H$4:$H$178*成就内容!AJ$126/SUM(成就内容!$D$126:$BZ$126),成就内容!AJ63,1))</f>
        <v>0</v>
      </c>
      <c r="AT279" s="45" t="str">
        <f>IF(成就内容!AK7="","",INDEX($H$4:$H$178*成就内容!AK$126/SUM(成就内容!$D$126:$BZ$126),成就内容!AK63,1))</f>
        <v/>
      </c>
      <c r="AU279" s="45" t="str">
        <f>IF(成就内容!AL7="","",INDEX($H$4:$H$178*成就内容!AL$126/SUM(成就内容!$D$126:$BZ$126),成就内容!AL63,1))</f>
        <v/>
      </c>
      <c r="AV279" s="45">
        <f>IF(成就内容!AM7="","",INDEX($H$4:$H$178*成就内容!AM$126/SUM(成就内容!$D$126:$BZ$126),成就内容!AM63,1))</f>
        <v>0</v>
      </c>
      <c r="AW279" s="45">
        <f>IF(成就内容!AN7="","",INDEX($H$4:$H$178*成就内容!AN$126/SUM(成就内容!$D$126:$BZ$126),成就内容!AN63,1))</f>
        <v>0</v>
      </c>
      <c r="AX279" s="45">
        <f>IF(成就内容!AO7="","",INDEX($H$4:$H$178*成就内容!AO$126/SUM(成就内容!$D$126:$BZ$126),成就内容!AO63,1))</f>
        <v>10.277777777777779</v>
      </c>
      <c r="AY279" s="45">
        <f>IF(成就内容!AP7="","",INDEX($H$4:$H$178*成就内容!AP$126/SUM(成就内容!$D$126:$BZ$126),成就内容!AP63,1))</f>
        <v>10.277777777777779</v>
      </c>
      <c r="AZ279" s="45">
        <f>IF(成就内容!AQ7="","",INDEX($H$4:$H$178*成就内容!AQ$126/SUM(成就内容!$D$126:$BZ$126),成就内容!AQ63,1))</f>
        <v>10.277777777777779</v>
      </c>
      <c r="BA279" s="45">
        <f>IF(成就内容!AR7="","",INDEX($H$4:$H$178*成就内容!AR$126/SUM(成就内容!$D$126:$BZ$126),成就内容!AR63,1))</f>
        <v>42.222222222222221</v>
      </c>
      <c r="BB279" s="45">
        <f>IF(成就内容!AS7="","",INDEX($H$4:$H$178*成就内容!AS$126/SUM(成就内容!$D$126:$BZ$126),成就内容!AS63,1))</f>
        <v>42.222222222222221</v>
      </c>
      <c r="BC279" s="45">
        <f>IF(成就内容!AT7="","",INDEX($H$4:$H$178*成就内容!AT$126/SUM(成就内容!$D$126:$BZ$126),成就内容!AT63,1))</f>
        <v>42.222222222222221</v>
      </c>
      <c r="BD279" s="45">
        <f>IF(成就内容!AU7="","",INDEX($H$4:$H$178*成就内容!AU$126/SUM(成就内容!$D$126:$BZ$126),成就内容!AU63,1))</f>
        <v>88.888888888888886</v>
      </c>
      <c r="BE279" s="45">
        <f>IF(成就内容!AV7="","",INDEX($H$4:$H$178*成就内容!AV$126/SUM(成就内容!$D$126:$BZ$126),成就内容!AV63,1))</f>
        <v>0</v>
      </c>
      <c r="BF279" s="45">
        <f>IF(成就内容!AW7="","",INDEX($H$4:$H$178*成就内容!AW$126/SUM(成就内容!$D$126:$BZ$126),成就内容!AW63,1))</f>
        <v>0</v>
      </c>
      <c r="BG279" s="45">
        <f>IF(成就内容!AX7="","",INDEX($H$4:$H$178*成就内容!AX$126/SUM(成就内容!$D$126:$BZ$126),成就内容!AX63,1))</f>
        <v>0</v>
      </c>
      <c r="BH279" s="45">
        <f>IF(成就内容!AY7="","",INDEX($H$4:$H$178*成就内容!AY$126/SUM(成就内容!$D$126:$BZ$126),成就内容!AY63,1))</f>
        <v>0</v>
      </c>
      <c r="BI279" s="45">
        <f>IF(成就内容!AZ7="","",INDEX($H$4:$H$178*成就内容!AZ$126/SUM(成就内容!$D$126:$BZ$126),成就内容!AZ63,1))</f>
        <v>0</v>
      </c>
      <c r="BJ279" s="45">
        <f>IF(成就内容!BA7="","",INDEX($H$4:$H$178*成就内容!BA$126/SUM(成就内容!$D$126:$BZ$126),成就内容!BA63,1))</f>
        <v>0</v>
      </c>
      <c r="BK279" s="45">
        <f>IF(成就内容!BB7="","",INDEX($H$4:$H$178*成就内容!BB$126/SUM(成就内容!$D$126:$BZ$126),成就内容!BB63,1))</f>
        <v>0</v>
      </c>
      <c r="BL279" s="45">
        <f>IF(成就内容!BC7="","",INDEX($H$4:$H$178*成就内容!BC$126/SUM(成就内容!$D$126:$BZ$126),成就内容!BC63,1))</f>
        <v>0</v>
      </c>
      <c r="BM279" s="45">
        <f>IF(成就内容!BD7="","",INDEX($H$4:$H$178*成就内容!BD$126/SUM(成就内容!$D$126:$BZ$126),成就内容!BD63,1))</f>
        <v>0</v>
      </c>
      <c r="BN279" s="45">
        <f>IF(成就内容!BE7="","",INDEX($H$4:$H$178*成就内容!BE$126/SUM(成就内容!$D$126:$BZ$126),成就内容!BE63,1))</f>
        <v>0</v>
      </c>
      <c r="BO279" s="45">
        <f>IF(成就内容!BF7="","",INDEX($H$4:$H$178*成就内容!BF$126/SUM(成就内容!$D$126:$BZ$126),成就内容!BF63,1))</f>
        <v>0</v>
      </c>
      <c r="BP279" s="45">
        <f>IF(成就内容!BG7="","",INDEX($H$4:$H$178*成就内容!BG$126/SUM(成就内容!$D$126:$BZ$126),成就内容!BG63,1))</f>
        <v>0</v>
      </c>
      <c r="BQ279" s="45">
        <f>IF(成就内容!BH7="","",INDEX($H$4:$H$178*成就内容!BH$126/SUM(成就内容!$D$126:$BZ$126),成就内容!BH63,1))</f>
        <v>0</v>
      </c>
      <c r="BR279" s="45" t="str">
        <f>IF(成就内容!BI7="","",INDEX($H$4:$H$178*成就内容!BI$126/SUM(成就内容!$D$126:$BZ$126),成就内容!BI63,1))</f>
        <v/>
      </c>
      <c r="BS279" s="45">
        <f>IF(成就内容!BJ7="","",INDEX($H$4:$H$178*成就内容!BJ$126/SUM(成就内容!$D$126:$BZ$126),成就内容!BJ63,1))</f>
        <v>0</v>
      </c>
      <c r="BT279" s="45">
        <f>IF(成就内容!BK7="","",INDEX($H$4:$H$178*成就内容!BK$126/SUM(成就内容!$D$126:$BZ$126),成就内容!BK63,1))</f>
        <v>0</v>
      </c>
      <c r="BU279" s="45">
        <f>IF(成就内容!BL7="","",INDEX($H$4:$H$178*成就内容!BL$126/SUM(成就内容!$D$126:$BZ$126),成就内容!BL63,1))</f>
        <v>0</v>
      </c>
      <c r="BV279" s="45">
        <f>IF(成就内容!BM7="","",INDEX($H$4:$H$178*成就内容!BM$126/SUM(成就内容!$D$126:$BZ$126),成就内容!BM63,1))</f>
        <v>0</v>
      </c>
      <c r="BW279" s="45">
        <f>IF(成就内容!BN7="","",INDEX($H$4:$H$178*成就内容!BN$126/SUM(成就内容!$D$126:$BZ$126),成就内容!BN63,1))</f>
        <v>0</v>
      </c>
      <c r="BX279" s="45">
        <f>IF(成就内容!BO7="","",INDEX($H$4:$H$178*成就内容!BO$126/SUM(成就内容!$D$126:$BZ$126),成就内容!BO63,1))</f>
        <v>0</v>
      </c>
      <c r="BY279" s="45">
        <f>IF(成就内容!BP7="","",INDEX($H$4:$H$178*成就内容!BP$126/SUM(成就内容!$D$126:$BZ$126),成就内容!BP63,1))</f>
        <v>0</v>
      </c>
      <c r="BZ279" s="45">
        <f>IF(成就内容!BQ7="","",INDEX($H$4:$H$178*成就内容!BQ$126/SUM(成就内容!$D$126:$BZ$126),成就内容!BQ63,1))</f>
        <v>0</v>
      </c>
      <c r="CA279" s="45">
        <f>IF(成就内容!BR7="","",INDEX($H$4:$H$178*成就内容!BR$126/SUM(成就内容!$D$126:$BZ$126),成就内容!BR63,1))</f>
        <v>0</v>
      </c>
      <c r="CB279" s="45">
        <f>IF(成就内容!BS7="","",INDEX($H$4:$H$178*成就内容!BS$126/SUM(成就内容!$D$126:$BZ$126),成就内容!BS63,1))</f>
        <v>0</v>
      </c>
      <c r="CC279" s="45">
        <f>IF(成就内容!BT7="","",INDEX($H$4:$H$178*成就内容!BT$126/SUM(成就内容!$D$126:$BZ$126),成就内容!BT63,1))</f>
        <v>0</v>
      </c>
      <c r="CD279" s="45">
        <f>IF(成就内容!BU7="","",INDEX($H$4:$H$178*成就内容!BU$126/SUM(成就内容!$D$126:$BZ$126),成就内容!BU63,1))</f>
        <v>0</v>
      </c>
      <c r="CE279" s="45" t="str">
        <f>IF(成就内容!BV7="","",INDEX($H$4:$H$178*成就内容!BV$126/SUM(成就内容!$D$126:$BZ$126),成就内容!BV63,1))</f>
        <v/>
      </c>
      <c r="CF279" s="45">
        <f>IF(成就内容!BW7="","",INDEX($H$4:$H$178*成就内容!BW$126/SUM(成就内容!$D$126:$BZ$126),成就内容!BW63,1))</f>
        <v>0</v>
      </c>
      <c r="CG279" s="45">
        <f>IF(成就内容!BX7="","",INDEX($H$4:$H$178*成就内容!BX$126/SUM(成就内容!$D$126:$BZ$126),成就内容!BX63,1))</f>
        <v>0</v>
      </c>
      <c r="CH279" s="45">
        <f>IF(成就内容!BY7="","",INDEX($H$4:$H$178*成就内容!BY$126/SUM(成就内容!$D$126:$BZ$126),成就内容!BY63,1))</f>
        <v>0</v>
      </c>
      <c r="CI279" s="45">
        <f>IF(成就内容!BZ7="","",INDEX($H$4:$H$178*成就内容!BZ$126/SUM(成就内容!$D$126:$BZ$126),成就内容!BZ63,1))</f>
        <v>0</v>
      </c>
      <c r="CM279" s="43">
        <v>1</v>
      </c>
      <c r="CN279" s="41">
        <f>IF(M279="","",IF(成就内容!D$126&lt;&gt;"",MAX(ROUNDUP(SMALL(M$279:M$328,$L279)/10,0)*10,10),0))</f>
        <v>0</v>
      </c>
      <c r="CO279" s="41" t="str">
        <f>IF(N279="","",IF(成就内容!E$126&lt;&gt;"",MAX(ROUNDUP(SMALL(N$279:N$328,$L279)/10,0)*10,10),0))</f>
        <v/>
      </c>
      <c r="CP279" s="41">
        <f>IF(O279="","",IF(成就内容!F$126&lt;&gt;"",MAX(ROUNDUP(SMALL(O$279:O$328,$L279)/10,0)*10,10),0))</f>
        <v>0</v>
      </c>
      <c r="CQ279" s="41" t="str">
        <f>IF(P279="","",IF(成就内容!G$126&lt;&gt;"",MAX(ROUNDUP(SMALL(P$279:P$328,$L279)/10,0)*10,10),0))</f>
        <v/>
      </c>
      <c r="CR279" s="41">
        <f>IF(Q279="","",IF(成就内容!H$126&lt;&gt;"",MAX(ROUNDUP(SMALL(Q$279:Q$328,$L279)/10,0)*10,10),0))</f>
        <v>0</v>
      </c>
      <c r="CS279" s="41">
        <f>IF(R279="","",IF(成就内容!I$126&lt;&gt;"",MAX(ROUNDUP(SMALL(R$279:R$328,$L279)/10,0)*10,10),0))</f>
        <v>0</v>
      </c>
      <c r="CT279" s="41">
        <f>IF(S279="","",IF(成就内容!J$126&lt;&gt;"",MAX(ROUNDUP(SMALL(S$279:S$328,$L279)/10,0)*10,10),0))</f>
        <v>0</v>
      </c>
      <c r="CU279" s="41">
        <f>IF(T279="","",IF(成就内容!K$126&lt;&gt;"",MAX(ROUNDUP(SMALL(T$279:T$328,$L279)/10,0)*10,10),0))</f>
        <v>0</v>
      </c>
      <c r="CV279" s="41">
        <f>IF(U279="","",IF(成就内容!L$126&lt;&gt;"",MAX(ROUNDUP(SMALL(U$279:U$328,$L279)/10,0)*10,10),0))</f>
        <v>0</v>
      </c>
      <c r="CW279" s="41">
        <f>IF(V279="","",IF(成就内容!M$126&lt;&gt;"",MAX(ROUNDUP(SMALL(V$279:V$328,$L279)/10,0)*10,10),0))</f>
        <v>0</v>
      </c>
      <c r="CX279" s="41">
        <f>IF(W279="","",IF(成就内容!N$126&lt;&gt;"",MAX(ROUNDUP(SMALL(W$279:W$328,$L279)/10,0)*10,10),0))</f>
        <v>0</v>
      </c>
      <c r="CY279" s="41">
        <f>IF(X279="","",IF(成就内容!O$126&lt;&gt;"",MAX(ROUNDUP(SMALL(X$279:X$328,$L279)/10,0)*10,10),0))</f>
        <v>20</v>
      </c>
      <c r="CZ279" s="41">
        <f>IF(Y279="","",IF(成就内容!P$126&lt;&gt;"",MAX(ROUNDUP(SMALL(Y$279:Y$328,$L279)/10,0)*10,10),0))</f>
        <v>10</v>
      </c>
      <c r="DA279" s="41">
        <f>IF(Z279="","",IF(成就内容!Q$126&lt;&gt;"",MAX(ROUNDUP(SMALL(Z$279:Z$328,$L279)/10,0)*10,10),0))</f>
        <v>0</v>
      </c>
      <c r="DB279" s="41">
        <f>IF(AA279="","",IF(成就内容!R$126&lt;&gt;"",MAX(ROUNDUP(SMALL(AA$279:AA$328,$L279)/10,0)*10,10),0))</f>
        <v>0</v>
      </c>
      <c r="DC279" s="41">
        <f>IF(AB279="","",IF(成就内容!S$126&lt;&gt;"",MAX(ROUNDUP(SMALL(AB$279:AB$328,$L279)/10,0)*10,10),0))</f>
        <v>0</v>
      </c>
      <c r="DD279" s="41">
        <f>IF(AC279="","",IF(成就内容!T$126&lt;&gt;"",MAX(ROUNDUP(SMALL(AC$279:AC$328,$L279)/10,0)*10,10),0))</f>
        <v>0</v>
      </c>
      <c r="DE279" s="41">
        <f>IF(AD279="","",IF(成就内容!U$126&lt;&gt;"",MAX(ROUNDUP(SMALL(AD$279:AD$328,$L279)/10,0)*10,10),0))</f>
        <v>0</v>
      </c>
      <c r="DF279" s="41">
        <f>IF(AE279="","",IF(成就内容!V$126&lt;&gt;"",MAX(ROUNDUP(SMALL(AE$279:AE$328,$L279)/10,0)*10,10),0))</f>
        <v>0</v>
      </c>
      <c r="DG279" s="41">
        <f>IF(AF279="","",IF(成就内容!W$126&lt;&gt;"",MAX(ROUNDUP(SMALL(AF$279:AF$328,$L279)/10,0)*10,10),0))</f>
        <v>0</v>
      </c>
      <c r="DH279" s="41">
        <f>IF(AG279="","",IF(成就内容!X$126&lt;&gt;"",MAX(ROUNDUP(SMALL(AG$279:AG$328,$L279)/10,0)*10,10),0))</f>
        <v>0</v>
      </c>
      <c r="DI279" s="41">
        <f>IF(AH279="","",IF(成就内容!Y$126&lt;&gt;"",MAX(ROUNDUP(SMALL(AH$279:AH$328,$L279)/10,0)*10,10),0))</f>
        <v>0</v>
      </c>
      <c r="DJ279" s="41" t="str">
        <f>IF(AI279="","",IF(成就内容!Z$126&lt;&gt;"",MAX(ROUNDUP(SMALL(AI$279:AI$328,$L279)/10,0)*10,10),0))</f>
        <v/>
      </c>
      <c r="DK279" s="41">
        <f>IF(AJ279="","",IF(成就内容!AA$126&lt;&gt;"",MAX(ROUNDUP(SMALL(AJ$279:AJ$328,$L279)/10,0)*10,10),0))</f>
        <v>0</v>
      </c>
      <c r="DL279" s="41">
        <f>IF(AK279="","",IF(成就内容!AB$126&lt;&gt;"",MAX(ROUNDUP(SMALL(AK$279:AK$328,$L279)/10,0)*10,10),0))</f>
        <v>0</v>
      </c>
      <c r="DM279" s="41">
        <f>IF(AL279="","",IF(成就内容!AC$126&lt;&gt;"",MAX(ROUNDUP(SMALL(AL$279:AL$328,$L279)/10,0)*10,10),0))</f>
        <v>0</v>
      </c>
      <c r="DN279" s="41">
        <f>IF(AM279="","",IF(成就内容!AD$126&lt;&gt;"",MAX(ROUNDUP(SMALL(AM$279:AM$328,$L279)/10,0)*10,10),0))</f>
        <v>0</v>
      </c>
      <c r="DO279" s="41">
        <f>IF(AN279="","",IF(成就内容!AE$126&lt;&gt;"",MAX(ROUNDUP(SMALL(AN$279:AN$328,$L279)/10,0)*10,10),0))</f>
        <v>0</v>
      </c>
      <c r="DP279" s="41">
        <f>IF(AO279="","",IF(成就内容!AF$126&lt;&gt;"",MAX(ROUNDUP(SMALL(AO$279:AO$328,$L279)/10,0)*10,10),0))</f>
        <v>0</v>
      </c>
      <c r="DQ279" s="41">
        <f>IF(AP279="","",IF(成就内容!AG$126&lt;&gt;"",MAX(ROUNDUP(SMALL(AP$279:AP$328,$L279)/10,0)*10,10),0))</f>
        <v>0</v>
      </c>
      <c r="DR279" s="41">
        <f>IF(AQ279="","",IF(成就内容!AH$126&lt;&gt;"",MAX(ROUNDUP(SMALL(AQ$279:AQ$328,$L279)/10,0)*10,10),0))</f>
        <v>0</v>
      </c>
      <c r="DS279" s="41">
        <f>IF(AR279="","",IF(成就内容!AI$126&lt;&gt;"",MAX(ROUNDUP(SMALL(AR$279:AR$328,$L279)/10,0)*10,10),0))</f>
        <v>0</v>
      </c>
      <c r="DT279" s="41">
        <f>IF(AS279="","",IF(成就内容!AJ$126&lt;&gt;"",MAX(ROUNDUP(SMALL(AS$279:AS$328,$L279)/10,0)*10,10),0))</f>
        <v>0</v>
      </c>
      <c r="DU279" s="41" t="str">
        <f>IF(AT279="","",IF(成就内容!AK$126&lt;&gt;"",MAX(ROUNDUP(SMALL(AT$279:AT$328,$L279)/10,0)*10,10),0))</f>
        <v/>
      </c>
      <c r="DV279" s="41" t="str">
        <f>IF(AU279="","",IF(成就内容!AL$126&lt;&gt;"",MAX(ROUNDUP(SMALL(AU$279:AU$328,$L279)/10,0)*10,10),0))</f>
        <v/>
      </c>
      <c r="DW279" s="41">
        <f>IF(AV279="","",IF(成就内容!AM$126&lt;&gt;"",MAX(ROUNDUP(SMALL(AV$279:AV$328,$L279)/10,0)*10,10),0))</f>
        <v>0</v>
      </c>
      <c r="DX279" s="41">
        <f>IF(AW279="","",IF(成就内容!AN$126&lt;&gt;"",MAX(ROUNDUP(SMALL(AW$279:AW$328,$L279)/10,0)*10,10),0))</f>
        <v>0</v>
      </c>
      <c r="DY279" s="41">
        <f>IF(AX279="","",IF(成就内容!AO$126&lt;&gt;"",MAX(ROUNDUP(SMALL(AX$279:AX$328,$L279)/10,0)*10,10),0))</f>
        <v>20</v>
      </c>
      <c r="DZ279" s="41">
        <f>IF(AY279="","",IF(成就内容!AP$126&lt;&gt;"",MAX(ROUNDUP(SMALL(AY$279:AY$328,$L279)/10,0)*10,10),0))</f>
        <v>20</v>
      </c>
      <c r="EA279" s="41">
        <f>IF(AZ279="","",IF(成就内容!AQ$126&lt;&gt;"",MAX(ROUNDUP(SMALL(AZ$279:AZ$328,$L279)/10,0)*10,10),0))</f>
        <v>20</v>
      </c>
      <c r="EB279" s="41">
        <f>IF(BA279="","",IF(成就内容!AR$126&lt;&gt;"",MAX(ROUNDUP(SMALL(BA$279:BA$328,$L279)/10,0)*10,10),0))</f>
        <v>30</v>
      </c>
      <c r="EC279" s="41">
        <f>IF(BB279="","",IF(成就内容!AS$126&lt;&gt;"",MAX(ROUNDUP(SMALL(BB$279:BB$328,$L279)/10,0)*10,10),0))</f>
        <v>30</v>
      </c>
      <c r="ED279" s="41">
        <f>IF(BC279="","",IF(成就内容!AT$126&lt;&gt;"",MAX(ROUNDUP(SMALL(BC$279:BC$328,$L279)/10,0)*10,10),0))</f>
        <v>30</v>
      </c>
      <c r="EE279" s="41">
        <f>IF(BD279="","",IF(成就内容!AU$126&lt;&gt;"",MAX(ROUNDUP(SMALL(BD$279:BD$328,$L279)/10,0)*10,10),0))</f>
        <v>40</v>
      </c>
      <c r="EF279" s="41">
        <f>IF(BE279="","",IF(成就内容!AV$126&lt;&gt;"",MAX(ROUNDUP(SMALL(BE$279:BE$328,$L279)/10,0)*10,10),0))</f>
        <v>0</v>
      </c>
      <c r="EG279" s="41">
        <f>IF(BF279="","",IF(成就内容!AW$126&lt;&gt;"",MAX(ROUNDUP(SMALL(BF$279:BF$328,$L279)/10,0)*10,10),0))</f>
        <v>0</v>
      </c>
      <c r="EH279" s="41">
        <f>IF(BG279="","",IF(成就内容!AX$126&lt;&gt;"",MAX(ROUNDUP(SMALL(BG$279:BG$328,$L279)/10,0)*10,10),0))</f>
        <v>0</v>
      </c>
      <c r="EI279" s="41">
        <f>IF(BH279="","",IF(成就内容!AY$126&lt;&gt;"",MAX(ROUNDUP(SMALL(BH$279:BH$328,$L279)/10,0)*10,10),0))</f>
        <v>0</v>
      </c>
      <c r="EJ279" s="41">
        <f>IF(BI279="","",IF(成就内容!AZ$126&lt;&gt;"",MAX(ROUNDUP(SMALL(BI$279:BI$328,$L279)/10,0)*10,10),0))</f>
        <v>0</v>
      </c>
      <c r="EK279" s="41">
        <f>IF(BJ279="","",IF(成就内容!BA$126&lt;&gt;"",MAX(ROUNDUP(SMALL(BJ$279:BJ$328,$L279)/10,0)*10,10),0))</f>
        <v>0</v>
      </c>
      <c r="EL279" s="41">
        <f>IF(BK279="","",IF(成就内容!BB$126&lt;&gt;"",MAX(ROUNDUP(SMALL(BK$279:BK$328,$L279)/10,0)*10,10),0))</f>
        <v>0</v>
      </c>
      <c r="EM279" s="41">
        <f>IF(BL279="","",IF(成就内容!BC$126&lt;&gt;"",MAX(ROUNDUP(SMALL(BL$279:BL$328,$L279)/10,0)*10,10),0))</f>
        <v>0</v>
      </c>
      <c r="EN279" s="41">
        <f>IF(BM279="","",IF(成就内容!BD$126&lt;&gt;"",MAX(ROUNDUP(SMALL(BM$279:BM$328,$L279)/10,0)*10,10),0))</f>
        <v>0</v>
      </c>
      <c r="EO279" s="41">
        <f>IF(BN279="","",IF(成就内容!BE$126&lt;&gt;"",MAX(ROUNDUP(SMALL(BN$279:BN$328,$L279)/10,0)*10,10),0))</f>
        <v>0</v>
      </c>
      <c r="EP279" s="41">
        <f>IF(BO279="","",IF(成就内容!BF$126&lt;&gt;"",MAX(ROUNDUP(SMALL(BO$279:BO$328,$L279)/10,0)*10,10),0))</f>
        <v>0</v>
      </c>
      <c r="EQ279" s="41">
        <f>IF(BP279="","",IF(成就内容!BG$126&lt;&gt;"",MAX(ROUNDUP(SMALL(BP$279:BP$328,$L279)/10,0)*10,10),0))</f>
        <v>0</v>
      </c>
      <c r="ER279" s="41">
        <f>IF(BQ279="","",IF(成就内容!BH$126&lt;&gt;"",MAX(ROUNDUP(SMALL(BQ$279:BQ$328,$L279)/10,0)*10,10),0))</f>
        <v>0</v>
      </c>
      <c r="ES279" s="41" t="str">
        <f>IF(BR279="","",IF(成就内容!BI$126&lt;&gt;"",MAX(ROUNDUP(SMALL(BR$279:BR$328,$L279)/10,0)*10,10),0))</f>
        <v/>
      </c>
      <c r="ET279" s="41">
        <f>IF(BS279="","",IF(成就内容!BJ$126&lt;&gt;"",MAX(ROUNDUP(SMALL(BS$279:BS$328,$L279)/10,0)*10,10),0))</f>
        <v>0</v>
      </c>
      <c r="EU279" s="41">
        <f>IF(BT279="","",IF(成就内容!BK$126&lt;&gt;"",MAX(ROUNDUP(SMALL(BT$279:BT$328,$L279)/10,0)*10,10),0))</f>
        <v>0</v>
      </c>
      <c r="EV279" s="41">
        <f>IF(BU279="","",IF(成就内容!BL$126&lt;&gt;"",MAX(ROUNDUP(SMALL(BU$279:BU$328,$L279)/10,0)*10,10),0))</f>
        <v>0</v>
      </c>
      <c r="EW279" s="41">
        <f>IF(BV279="","",IF(成就内容!BM$126&lt;&gt;"",MAX(ROUNDUP(SMALL(BV$279:BV$328,$L279)/10,0)*10,10),0))</f>
        <v>0</v>
      </c>
      <c r="EX279" s="41">
        <f>IF(BW279="","",IF(成就内容!BN$126&lt;&gt;"",MAX(ROUNDUP(SMALL(BW$279:BW$328,$L279)/10,0)*10,10),0))</f>
        <v>0</v>
      </c>
      <c r="EY279" s="41">
        <f>IF(BX279="","",IF(成就内容!BO$126&lt;&gt;"",MAX(ROUNDUP(SMALL(BX$279:BX$328,$L279)/10,0)*10,10),0))</f>
        <v>0</v>
      </c>
      <c r="EZ279" s="41">
        <f>IF(BY279="","",IF(成就内容!BP$126&lt;&gt;"",MAX(ROUNDUP(SMALL(BY$279:BY$328,$L279)/10,0)*10,10),0))</f>
        <v>0</v>
      </c>
      <c r="FA279" s="41">
        <f>IF(BZ279="","",IF(成就内容!BQ$126&lt;&gt;"",MAX(ROUNDUP(SMALL(BZ$279:BZ$328,$L279)/10,0)*10,10),0))</f>
        <v>0</v>
      </c>
      <c r="FB279" s="41">
        <f>IF(CA279="","",IF(成就内容!BR$126&lt;&gt;"",MAX(ROUNDUP(SMALL(CA$279:CA$328,$L279)/10,0)*10,10),0))</f>
        <v>0</v>
      </c>
      <c r="FC279" s="41">
        <f>IF(CB279="","",IF(成就内容!BS$126&lt;&gt;"",MAX(ROUNDUP(SMALL(CB$279:CB$328,$L279)/10,0)*10,10),0))</f>
        <v>0</v>
      </c>
      <c r="FD279" s="41">
        <f>IF(CC279="","",IF(成就内容!BT$126&lt;&gt;"",MAX(ROUNDUP(SMALL(CC$279:CC$328,$L279)/10,0)*10,10),0))</f>
        <v>0</v>
      </c>
      <c r="FE279" s="41">
        <f>IF(CD279="","",IF(成就内容!BU$126&lt;&gt;"",MAX(ROUNDUP(SMALL(CD$279:CD$328,$L279)/10,0)*10,10),0))</f>
        <v>0</v>
      </c>
      <c r="FF279" s="41" t="str">
        <f>IF(CE279="","",IF(成就内容!BV$126&lt;&gt;"",MAX(ROUNDUP(SMALL(CE$279:CE$328,$L279)/10,0)*10,10),0))</f>
        <v/>
      </c>
      <c r="FG279" s="41">
        <f>IF(CF279="","",IF(成就内容!BW$126&lt;&gt;"",MAX(ROUNDUP(SMALL(CF$279:CF$328,$L279)/10,0)*10,10),0))</f>
        <v>0</v>
      </c>
      <c r="FH279" s="41">
        <f>IF(CG279="","",IF(成就内容!BX$126&lt;&gt;"",MAX(ROUNDUP(SMALL(CG$279:CG$328,$L279)/10,0)*10,10),0))</f>
        <v>0</v>
      </c>
      <c r="FI279" s="41">
        <f>IF(CH279="","",IF(成就内容!BY$126&lt;&gt;"",MAX(ROUNDUP(SMALL(CH$279:CH$328,$L279)/10,0)*10,10),0))</f>
        <v>0</v>
      </c>
      <c r="FJ279" s="41">
        <f>IF(CI279="","",IF(成就内容!BZ$126&lt;&gt;"",MAX(ROUNDUP(SMALL(CI$279:CI$328,$L279)/10,0)*10,10),0))</f>
        <v>0</v>
      </c>
    </row>
    <row r="280" spans="12:166" x14ac:dyDescent="0.15">
      <c r="L280" s="25">
        <v>2</v>
      </c>
      <c r="M280" s="41">
        <f>IF(成就内容!D8="","",INDEX($H$4:$H$178*成就内容!D$126/SUM(成就内容!$D$126:$BZ$126),成就内容!D64,1)-SUM(M$279:M279))</f>
        <v>0</v>
      </c>
      <c r="N280" s="41" t="str">
        <f>IF(成就内容!E8="","",INDEX($H$4:$H$178*成就内容!E$126/SUM(成就内容!$D$126:$BZ$126),成就内容!E64,1)-SUM(N$279:N279))</f>
        <v/>
      </c>
      <c r="O280" s="41">
        <f>IF(成就内容!F8="","",INDEX($H$4:$H$178*成就内容!F$126/SUM(成就内容!$D$126:$BZ$126),成就内容!F64,1)-SUM(O$279:O279))</f>
        <v>0</v>
      </c>
      <c r="P280" s="41" t="str">
        <f>IF(成就内容!G8="","",INDEX($H$4:$H$178*成就内容!G$126/SUM(成就内容!$D$126:$BZ$126),成就内容!G64,1)-SUM(P$279:P279))</f>
        <v/>
      </c>
      <c r="Q280" s="41">
        <f>IF(成就内容!H8="","",INDEX($H$4:$H$178*成就内容!H$126/SUM(成就内容!$D$126:$BZ$126),成就内容!H64,1)-SUM(Q$279:Q279))</f>
        <v>0</v>
      </c>
      <c r="R280" s="41">
        <f>IF(成就内容!I8="","",INDEX($H$4:$H$178*成就内容!I$126/SUM(成就内容!$D$126:$BZ$126),成就内容!I64,1)-SUM(R$279:R279))</f>
        <v>0</v>
      </c>
      <c r="S280" s="41">
        <f>IF(成就内容!J8="","",INDEX($H$4:$H$178*成就内容!J$126/SUM(成就内容!$D$126:$BZ$126),成就内容!J64,1)-SUM(S$279:S279))</f>
        <v>0</v>
      </c>
      <c r="T280" s="41">
        <f>IF(成就内容!K8="","",INDEX($H$4:$H$178*成就内容!K$126/SUM(成就内容!$D$126:$BZ$126),成就内容!K64,1)-SUM(T$279:T279))</f>
        <v>0</v>
      </c>
      <c r="U280" s="41">
        <f>IF(成就内容!L8="","",INDEX($H$4:$H$178*成就内容!L$126/SUM(成就内容!$D$126:$BZ$126),成就内容!L64,1)-SUM(U$279:U279))</f>
        <v>0</v>
      </c>
      <c r="V280" s="41">
        <f>IF(成就内容!M8="","",INDEX($H$4:$H$178*成就内容!M$126/SUM(成就内容!$D$126:$BZ$126),成就内容!M64,1)-SUM(V$279:V279))</f>
        <v>0</v>
      </c>
      <c r="W280" s="41">
        <f>IF(成就内容!N8="","",INDEX($H$4:$H$178*成就内容!N$126/SUM(成就内容!$D$126:$BZ$126),成就内容!N64,1)-SUM(W$279:W279))</f>
        <v>0</v>
      </c>
      <c r="X280" s="41">
        <f>IF(成就内容!O8="","",INDEX($H$4:$H$178*成就内容!O$126/SUM(成就内容!$D$126:$BZ$126),成就内容!O64,1)-SUM(X$279:X279))</f>
        <v>17.777777777777779</v>
      </c>
      <c r="Y280" s="41">
        <f>IF(成就内容!P8="","",INDEX($H$4:$H$178*成就内容!P$126/SUM(成就内容!$D$126:$BZ$126),成就内容!P64,1)-SUM(Y$279:Y279))</f>
        <v>46.666666666666671</v>
      </c>
      <c r="Z280" s="41">
        <f>IF(成就内容!Q8="","",INDEX($H$4:$H$178*成就内容!Q$126/SUM(成就内容!$D$126:$BZ$126),成就内容!Q64,1)-SUM(Z$279:Z279))</f>
        <v>0</v>
      </c>
      <c r="AA280" s="41">
        <f>IF(成就内容!R8="","",INDEX($H$4:$H$178*成就内容!R$126/SUM(成就内容!$D$126:$BZ$126),成就内容!R64,1)-SUM(AA$279:AA279))</f>
        <v>0</v>
      </c>
      <c r="AB280" s="41">
        <f>IF(成就内容!S8="","",INDEX($H$4:$H$178*成就内容!S$126/SUM(成就内容!$D$126:$BZ$126),成就内容!S64,1)-SUM(AB$279:AB279))</f>
        <v>0</v>
      </c>
      <c r="AC280" s="41">
        <f>IF(成就内容!T8="","",INDEX($H$4:$H$178*成就内容!T$126/SUM(成就内容!$D$126:$BZ$126),成就内容!T64,1)-SUM(AC$279:AC279))</f>
        <v>0</v>
      </c>
      <c r="AD280" s="41">
        <f>IF(成就内容!U8="","",INDEX($H$4:$H$178*成就内容!U$126/SUM(成就内容!$D$126:$BZ$126),成就内容!U64,1)-SUM(AD$279:AD279))</f>
        <v>0</v>
      </c>
      <c r="AE280" s="41">
        <f>IF(成就内容!V8="","",INDEX($H$4:$H$178*成就内容!V$126/SUM(成就内容!$D$126:$BZ$126),成就内容!V64,1)-SUM(AE$279:AE279))</f>
        <v>0</v>
      </c>
      <c r="AF280" s="41">
        <f>IF(成就内容!W8="","",INDEX($H$4:$H$178*成就内容!W$126/SUM(成就内容!$D$126:$BZ$126),成就内容!W64,1)-SUM(AF$279:AF279))</f>
        <v>0</v>
      </c>
      <c r="AG280" s="41">
        <f>IF(成就内容!X8="","",INDEX($H$4:$H$178*成就内容!X$126/SUM(成就内容!$D$126:$BZ$126),成就内容!X64,1)-SUM(AG$279:AG279))</f>
        <v>0</v>
      </c>
      <c r="AH280" s="41">
        <f>IF(成就内容!Y8="","",INDEX($H$4:$H$178*成就内容!Y$126/SUM(成就内容!$D$126:$BZ$126),成就内容!Y64,1)-SUM(AH$279:AH279))</f>
        <v>0</v>
      </c>
      <c r="AI280" s="41" t="str">
        <f>IF(成就内容!Z8="","",INDEX($H$4:$H$178*成就内容!Z$126/SUM(成就内容!$D$126:$BZ$126),成就内容!Z64,1)-SUM(AI$279:AI279))</f>
        <v/>
      </c>
      <c r="AJ280" s="41">
        <f>IF(成就内容!AA8="","",INDEX($H$4:$H$178*成就内容!AA$126/SUM(成就内容!$D$126:$BZ$126),成就内容!AA64,1)-SUM(AJ$279:AJ279))</f>
        <v>0</v>
      </c>
      <c r="AK280" s="41">
        <f>IF(成就内容!AB8="","",INDEX($H$4:$H$178*成就内容!AB$126/SUM(成就内容!$D$126:$BZ$126),成就内容!AB64,1)-SUM(AK$279:AK279))</f>
        <v>0</v>
      </c>
      <c r="AL280" s="41">
        <f>IF(成就内容!AC8="","",INDEX($H$4:$H$178*成就内容!AC$126/SUM(成就内容!$D$126:$BZ$126),成就内容!AC64,1)-SUM(AL$279:AL279))</f>
        <v>0</v>
      </c>
      <c r="AM280" s="41">
        <f>IF(成就内容!AD8="","",INDEX($H$4:$H$178*成就内容!AD$126/SUM(成就内容!$D$126:$BZ$126),成就内容!AD64,1)-SUM(AM$279:AM279))</f>
        <v>0</v>
      </c>
      <c r="AN280" s="41">
        <f>IF(成就内容!AE8="","",INDEX($H$4:$H$178*成就内容!AE$126/SUM(成就内容!$D$126:$BZ$126),成就内容!AE64,1)-SUM(AN$279:AN279))</f>
        <v>0</v>
      </c>
      <c r="AO280" s="41">
        <f>IF(成就内容!AF8="","",INDEX($H$4:$H$178*成就内容!AF$126/SUM(成就内容!$D$126:$BZ$126),成就内容!AF64,1)-SUM(AO$279:AO279))</f>
        <v>0</v>
      </c>
      <c r="AP280" s="41">
        <f>IF(成就内容!AG8="","",INDEX($H$4:$H$178*成就内容!AG$126/SUM(成就内容!$D$126:$BZ$126),成就内容!AG64,1)-SUM(AP$279:AP279))</f>
        <v>0</v>
      </c>
      <c r="AQ280" s="41">
        <f>IF(成就内容!AH8="","",INDEX($H$4:$H$178*成就内容!AH$126/SUM(成就内容!$D$126:$BZ$126),成就内容!AH64,1)-SUM(AQ$279:AQ279))</f>
        <v>0</v>
      </c>
      <c r="AR280" s="41">
        <f>IF(成就内容!AI8="","",INDEX($H$4:$H$178*成就内容!AI$126/SUM(成就内容!$D$126:$BZ$126),成就内容!AI64,1)-SUM(AR$279:AR279))</f>
        <v>0</v>
      </c>
      <c r="AS280" s="41">
        <f>IF(成就内容!AJ8="","",INDEX($H$4:$H$178*成就内容!AJ$126/SUM(成就内容!$D$126:$BZ$126),成就内容!AJ64,1)-SUM(AS$279:AS279))</f>
        <v>0</v>
      </c>
      <c r="AT280" s="41" t="str">
        <f>IF(成就内容!AK8="","",INDEX($H$4:$H$178*成就内容!AK$126/SUM(成就内容!$D$126:$BZ$126),成就内容!AK64,1)-SUM(AT$279:AT279))</f>
        <v/>
      </c>
      <c r="AU280" s="41" t="str">
        <f>IF(成就内容!AL8="","",INDEX($H$4:$H$178*成就内容!AL$126/SUM(成就内容!$D$126:$BZ$126),成就内容!AL64,1)-SUM(AU$279:AU279))</f>
        <v/>
      </c>
      <c r="AV280" s="41">
        <f>IF(成就内容!AM8="","",INDEX($H$4:$H$178*成就内容!AM$126/SUM(成就内容!$D$126:$BZ$126),成就内容!AM64,1)-SUM(AV$279:AV279))</f>
        <v>0</v>
      </c>
      <c r="AW280" s="41">
        <f>IF(成就内容!AN8="","",INDEX($H$4:$H$178*成就内容!AN$126/SUM(成就内容!$D$126:$BZ$126),成就内容!AN64,1)-SUM(AW$279:AW279))</f>
        <v>0</v>
      </c>
      <c r="AX280" s="41">
        <f>IF(成就内容!AO8="","",INDEX($H$4:$H$178*成就内容!AO$126/SUM(成就内容!$D$126:$BZ$126),成就内容!AO64,1)-SUM(AX$279:AX279))</f>
        <v>13.166666666666664</v>
      </c>
      <c r="AY280" s="41">
        <f>IF(成就内容!AP8="","",INDEX($H$4:$H$178*成就内容!AP$126/SUM(成就内容!$D$126:$BZ$126),成就内容!AP64,1)-SUM(AY$279:AY279))</f>
        <v>13.166666666666664</v>
      </c>
      <c r="AZ280" s="41">
        <f>IF(成就内容!AQ8="","",INDEX($H$4:$H$178*成就内容!AQ$126/SUM(成就内容!$D$126:$BZ$126),成就内容!AQ64,1)-SUM(AZ$279:AZ279))</f>
        <v>13.166666666666664</v>
      </c>
      <c r="BA280" s="41">
        <f>IF(成就内容!AR8="","",INDEX($H$4:$H$178*成就内容!AR$126/SUM(成就内容!$D$126:$BZ$126),成就内容!AR64,1)-SUM(BA$279:BA279))</f>
        <v>23.333333333333336</v>
      </c>
      <c r="BB280" s="41">
        <f>IF(成就内容!AS8="","",INDEX($H$4:$H$178*成就内容!AS$126/SUM(成就内容!$D$126:$BZ$126),成就内容!AS64,1)-SUM(BB$279:BB279))</f>
        <v>23.333333333333336</v>
      </c>
      <c r="BC280" s="41">
        <f>IF(成就内容!AT8="","",INDEX($H$4:$H$178*成就内容!AT$126/SUM(成就内容!$D$126:$BZ$126),成就内容!AT64,1)-SUM(BC$279:BC279))</f>
        <v>23.333333333333336</v>
      </c>
      <c r="BD280" s="41">
        <f>IF(成就内容!AU8="","",INDEX($H$4:$H$178*成就内容!AU$126/SUM(成就内容!$D$126:$BZ$126),成就内容!AU64,1)-SUM(BD$279:BD279))</f>
        <v>40</v>
      </c>
      <c r="BE280" s="41">
        <f>IF(成就内容!AV8="","",INDEX($H$4:$H$178*成就内容!AV$126/SUM(成就内容!$D$126:$BZ$126),成就内容!AV64,1)-SUM(BE$279:BE279))</f>
        <v>0</v>
      </c>
      <c r="BF280" s="41">
        <f>IF(成就内容!AW8="","",INDEX($H$4:$H$178*成就内容!AW$126/SUM(成就内容!$D$126:$BZ$126),成就内容!AW64,1)-SUM(BF$279:BF279))</f>
        <v>0</v>
      </c>
      <c r="BG280" s="41">
        <f>IF(成就内容!AX8="","",INDEX($H$4:$H$178*成就内容!AX$126/SUM(成就内容!$D$126:$BZ$126),成就内容!AX64,1)-SUM(BG$279:BG279))</f>
        <v>0</v>
      </c>
      <c r="BH280" s="41">
        <f>IF(成就内容!AY8="","",INDEX($H$4:$H$178*成就内容!AY$126/SUM(成就内容!$D$126:$BZ$126),成就内容!AY64,1)-SUM(BH$279:BH279))</f>
        <v>0</v>
      </c>
      <c r="BI280" s="41">
        <f>IF(成就内容!AZ8="","",INDEX($H$4:$H$178*成就内容!AZ$126/SUM(成就内容!$D$126:$BZ$126),成就内容!AZ64,1)-SUM(BI$279:BI279))</f>
        <v>0</v>
      </c>
      <c r="BJ280" s="41">
        <f>IF(成就内容!BA8="","",INDEX($H$4:$H$178*成就内容!BA$126/SUM(成就内容!$D$126:$BZ$126),成就内容!BA64,1)-SUM(BJ$279:BJ279))</f>
        <v>0</v>
      </c>
      <c r="BK280" s="41">
        <f>IF(成就内容!BB8="","",INDEX($H$4:$H$178*成就内容!BB$126/SUM(成就内容!$D$126:$BZ$126),成就内容!BB64,1)-SUM(BK$279:BK279))</f>
        <v>0</v>
      </c>
      <c r="BL280" s="41">
        <f>IF(成就内容!BC8="","",INDEX($H$4:$H$178*成就内容!BC$126/SUM(成就内容!$D$126:$BZ$126),成就内容!BC64,1)-SUM(BL$279:BL279))</f>
        <v>0</v>
      </c>
      <c r="BM280" s="41">
        <f>IF(成就内容!BD8="","",INDEX($H$4:$H$178*成就内容!BD$126/SUM(成就内容!$D$126:$BZ$126),成就内容!BD64,1)-SUM(BM$279:BM279))</f>
        <v>0</v>
      </c>
      <c r="BN280" s="41">
        <f>IF(成就内容!BE8="","",INDEX($H$4:$H$178*成就内容!BE$126/SUM(成就内容!$D$126:$BZ$126),成就内容!BE64,1)-SUM(BN$279:BN279))</f>
        <v>0</v>
      </c>
      <c r="BO280" s="41">
        <f>IF(成就内容!BF8="","",INDEX($H$4:$H$178*成就内容!BF$126/SUM(成就内容!$D$126:$BZ$126),成就内容!BF64,1)-SUM(BO$279:BO279))</f>
        <v>0</v>
      </c>
      <c r="BP280" s="41">
        <f>IF(成就内容!BG8="","",INDEX($H$4:$H$178*成就内容!BG$126/SUM(成就内容!$D$126:$BZ$126),成就内容!BG64,1)-SUM(BP$279:BP279))</f>
        <v>0</v>
      </c>
      <c r="BQ280" s="41">
        <f>IF(成就内容!BH8="","",INDEX($H$4:$H$178*成就内容!BH$126/SUM(成就内容!$D$126:$BZ$126),成就内容!BH64,1)-SUM(BQ$279:BQ279))</f>
        <v>0</v>
      </c>
      <c r="BR280" s="41" t="str">
        <f>IF(成就内容!BI8="","",INDEX($H$4:$H$178*成就内容!BI$126/SUM(成就内容!$D$126:$BZ$126),成就内容!BI64,1)-SUM(BR$279:BR279))</f>
        <v/>
      </c>
      <c r="BS280" s="41">
        <f>IF(成就内容!BJ8="","",INDEX($H$4:$H$178*成就内容!BJ$126/SUM(成就内容!$D$126:$BZ$126),成就内容!BJ64,1)-SUM(BS$279:BS279))</f>
        <v>0</v>
      </c>
      <c r="BT280" s="41">
        <f>IF(成就内容!BK8="","",INDEX($H$4:$H$178*成就内容!BK$126/SUM(成就内容!$D$126:$BZ$126),成就内容!BK64,1)-SUM(BT$279:BT279))</f>
        <v>0</v>
      </c>
      <c r="BU280" s="41">
        <f>IF(成就内容!BL8="","",INDEX($H$4:$H$178*成就内容!BL$126/SUM(成就内容!$D$126:$BZ$126),成就内容!BL64,1)-SUM(BU$279:BU279))</f>
        <v>0</v>
      </c>
      <c r="BV280" s="41">
        <f>IF(成就内容!BM8="","",INDEX($H$4:$H$178*成就内容!BM$126/SUM(成就内容!$D$126:$BZ$126),成就内容!BM64,1)-SUM(BV$279:BV279))</f>
        <v>0</v>
      </c>
      <c r="BW280" s="41">
        <f>IF(成就内容!BN8="","",INDEX($H$4:$H$178*成就内容!BN$126/SUM(成就内容!$D$126:$BZ$126),成就内容!BN64,1)-SUM(BW$279:BW279))</f>
        <v>0</v>
      </c>
      <c r="BX280" s="41">
        <f>IF(成就内容!BO8="","",INDEX($H$4:$H$178*成就内容!BO$126/SUM(成就内容!$D$126:$BZ$126),成就内容!BO64,1)-SUM(BX$279:BX279))</f>
        <v>0</v>
      </c>
      <c r="BY280" s="41">
        <f>IF(成就内容!BP8="","",INDEX($H$4:$H$178*成就内容!BP$126/SUM(成就内容!$D$126:$BZ$126),成就内容!BP64,1)-SUM(BY$279:BY279))</f>
        <v>0</v>
      </c>
      <c r="BZ280" s="41">
        <f>IF(成就内容!BQ8="","",INDEX($H$4:$H$178*成就内容!BQ$126/SUM(成就内容!$D$126:$BZ$126),成就内容!BQ64,1)-SUM(BZ$279:BZ279))</f>
        <v>0</v>
      </c>
      <c r="CA280" s="41">
        <f>IF(成就内容!BR8="","",INDEX($H$4:$H$178*成就内容!BR$126/SUM(成就内容!$D$126:$BZ$126),成就内容!BR64,1)-SUM(CA$279:CA279))</f>
        <v>0</v>
      </c>
      <c r="CB280" s="41">
        <f>IF(成就内容!BS8="","",INDEX($H$4:$H$178*成就内容!BS$126/SUM(成就内容!$D$126:$BZ$126),成就内容!BS64,1)-SUM(CB$279:CB279))</f>
        <v>0</v>
      </c>
      <c r="CC280" s="41">
        <f>IF(成就内容!BT8="","",INDEX($H$4:$H$178*成就内容!BT$126/SUM(成就内容!$D$126:$BZ$126),成就内容!BT64,1)-SUM(CC$279:CC279))</f>
        <v>0</v>
      </c>
      <c r="CD280" s="41">
        <f>IF(成就内容!BU8="","",INDEX($H$4:$H$178*成就内容!BU$126/SUM(成就内容!$D$126:$BZ$126),成就内容!BU64,1)-SUM(CD$279:CD279))</f>
        <v>0</v>
      </c>
      <c r="CE280" s="41" t="str">
        <f>IF(成就内容!BV8="","",INDEX($H$4:$H$178*成就内容!BV$126/SUM(成就内容!$D$126:$BZ$126),成就内容!BV64,1)-SUM(CE$279:CE279))</f>
        <v/>
      </c>
      <c r="CF280" s="41">
        <f>IF(成就内容!BW8="","",INDEX($H$4:$H$178*成就内容!BW$126/SUM(成就内容!$D$126:$BZ$126),成就内容!BW64,1)-SUM(CF$279:CF279))</f>
        <v>0</v>
      </c>
      <c r="CG280" s="41">
        <f>IF(成就内容!BX8="","",INDEX($H$4:$H$178*成就内容!BX$126/SUM(成就内容!$D$126:$BZ$126),成就内容!BX64,1)-SUM(CG$279:CG279))</f>
        <v>0</v>
      </c>
      <c r="CH280" s="41">
        <f>IF(成就内容!BY8="","",INDEX($H$4:$H$178*成就内容!BY$126/SUM(成就内容!$D$126:$BZ$126),成就内容!BY64,1)-SUM(CH$279:CH279))</f>
        <v>0</v>
      </c>
      <c r="CI280" s="41">
        <f>IF(成就内容!BZ8="","",INDEX($H$4:$H$178*成就内容!BZ$126/SUM(成就内容!$D$126:$BZ$126),成就内容!BZ64,1)-SUM(CI$279:CI279))</f>
        <v>0</v>
      </c>
      <c r="CM280" s="43">
        <v>2</v>
      </c>
      <c r="CN280" s="41">
        <f>IF(M280="","",IF(成就内容!D$126&lt;&gt;"",MAX(ROUNDUP(SMALL(M$279:M$328,$L280)/10,0)*10,10),0))</f>
        <v>0</v>
      </c>
      <c r="CO280" s="41" t="str">
        <f>IF(N280="","",IF(成就内容!E$126&lt;&gt;"",MAX(ROUNDUP(SMALL(N$279:N$328,$L280)/10,0)*10,10),0))</f>
        <v/>
      </c>
      <c r="CP280" s="41">
        <f>IF(O280="","",IF(成就内容!F$126&lt;&gt;"",MAX(ROUNDUP(SMALL(O$279:O$328,$L280)/10,0)*10,10),0))</f>
        <v>0</v>
      </c>
      <c r="CQ280" s="41" t="str">
        <f>IF(P280="","",IF(成就内容!G$126&lt;&gt;"",MAX(ROUNDUP(SMALL(P$279:P$328,$L280)/10,0)*10,10),0))</f>
        <v/>
      </c>
      <c r="CR280" s="41">
        <f>IF(Q280="","",IF(成就内容!H$126&lt;&gt;"",MAX(ROUNDUP(SMALL(Q$279:Q$328,$L280)/10,0)*10,10),0))</f>
        <v>0</v>
      </c>
      <c r="CS280" s="41">
        <f>IF(R280="","",IF(成就内容!I$126&lt;&gt;"",MAX(ROUNDUP(SMALL(R$279:R$328,$L280)/10,0)*10,10),0))</f>
        <v>0</v>
      </c>
      <c r="CT280" s="41">
        <f>IF(S280="","",IF(成就内容!J$126&lt;&gt;"",MAX(ROUNDUP(SMALL(S$279:S$328,$L280)/10,0)*10,10),0))</f>
        <v>0</v>
      </c>
      <c r="CU280" s="41">
        <f>IF(T280="","",IF(成就内容!K$126&lt;&gt;"",MAX(ROUNDUP(SMALL(T$279:T$328,$L280)/10,0)*10,10),0))</f>
        <v>0</v>
      </c>
      <c r="CV280" s="41">
        <f>IF(U280="","",IF(成就内容!L$126&lt;&gt;"",MAX(ROUNDUP(SMALL(U$279:U$328,$L280)/10,0)*10,10),0))</f>
        <v>0</v>
      </c>
      <c r="CW280" s="41">
        <f>IF(V280="","",IF(成就内容!M$126&lt;&gt;"",MAX(ROUNDUP(SMALL(V$279:V$328,$L280)/10,0)*10,10),0))</f>
        <v>0</v>
      </c>
      <c r="CX280" s="41">
        <f>IF(W280="","",IF(成就内容!N$126&lt;&gt;"",MAX(ROUNDUP(SMALL(W$279:W$328,$L280)/10,0)*10,10),0))</f>
        <v>0</v>
      </c>
      <c r="CY280" s="41">
        <f>IF(X280="","",IF(成就内容!O$126&lt;&gt;"",MAX(ROUNDUP(SMALL(X$279:X$328,$L280)/10,0)*10,10),0))</f>
        <v>20</v>
      </c>
      <c r="CZ280" s="41">
        <f>IF(Y280="","",IF(成就内容!P$126&lt;&gt;"",MAX(ROUNDUP(SMALL(Y$279:Y$328,$L280)/10,0)*10,10),0))</f>
        <v>10</v>
      </c>
      <c r="DA280" s="41">
        <f>IF(Z280="","",IF(成就内容!Q$126&lt;&gt;"",MAX(ROUNDUP(SMALL(Z$279:Z$328,$L280)/10,0)*10,10),0))</f>
        <v>0</v>
      </c>
      <c r="DB280" s="41">
        <f>IF(AA280="","",IF(成就内容!R$126&lt;&gt;"",MAX(ROUNDUP(SMALL(AA$279:AA$328,$L280)/10,0)*10,10),0))</f>
        <v>0</v>
      </c>
      <c r="DC280" s="41">
        <f>IF(AB280="","",IF(成就内容!S$126&lt;&gt;"",MAX(ROUNDUP(SMALL(AB$279:AB$328,$L280)/10,0)*10,10),0))</f>
        <v>0</v>
      </c>
      <c r="DD280" s="41">
        <f>IF(AC280="","",IF(成就内容!T$126&lt;&gt;"",MAX(ROUNDUP(SMALL(AC$279:AC$328,$L280)/10,0)*10,10),0))</f>
        <v>0</v>
      </c>
      <c r="DE280" s="41">
        <f>IF(AD280="","",IF(成就内容!U$126&lt;&gt;"",MAX(ROUNDUP(SMALL(AD$279:AD$328,$L280)/10,0)*10,10),0))</f>
        <v>0</v>
      </c>
      <c r="DF280" s="41">
        <f>IF(AE280="","",IF(成就内容!V$126&lt;&gt;"",MAX(ROUNDUP(SMALL(AE$279:AE$328,$L280)/10,0)*10,10),0))</f>
        <v>0</v>
      </c>
      <c r="DG280" s="41">
        <f>IF(AF280="","",IF(成就内容!W$126&lt;&gt;"",MAX(ROUNDUP(SMALL(AF$279:AF$328,$L280)/10,0)*10,10),0))</f>
        <v>0</v>
      </c>
      <c r="DH280" s="41">
        <f>IF(AG280="","",IF(成就内容!X$126&lt;&gt;"",MAX(ROUNDUP(SMALL(AG$279:AG$328,$L280)/10,0)*10,10),0))</f>
        <v>0</v>
      </c>
      <c r="DI280" s="41">
        <f>IF(AH280="","",IF(成就内容!Y$126&lt;&gt;"",MAX(ROUNDUP(SMALL(AH$279:AH$328,$L280)/10,0)*10,10),0))</f>
        <v>0</v>
      </c>
      <c r="DJ280" s="41" t="str">
        <f>IF(AI280="","",IF(成就内容!Z$126&lt;&gt;"",MAX(ROUNDUP(SMALL(AI$279:AI$328,$L280)/10,0)*10,10),0))</f>
        <v/>
      </c>
      <c r="DK280" s="41">
        <f>IF(AJ280="","",IF(成就内容!AA$126&lt;&gt;"",MAX(ROUNDUP(SMALL(AJ$279:AJ$328,$L280)/10,0)*10,10),0))</f>
        <v>0</v>
      </c>
      <c r="DL280" s="41">
        <f>IF(AK280="","",IF(成就内容!AB$126&lt;&gt;"",MAX(ROUNDUP(SMALL(AK$279:AK$328,$L280)/10,0)*10,10),0))</f>
        <v>0</v>
      </c>
      <c r="DM280" s="41">
        <f>IF(AL280="","",IF(成就内容!AC$126&lt;&gt;"",MAX(ROUNDUP(SMALL(AL$279:AL$328,$L280)/10,0)*10,10),0))</f>
        <v>0</v>
      </c>
      <c r="DN280" s="41">
        <f>IF(AM280="","",IF(成就内容!AD$126&lt;&gt;"",MAX(ROUNDUP(SMALL(AM$279:AM$328,$L280)/10,0)*10,10),0))</f>
        <v>0</v>
      </c>
      <c r="DO280" s="41">
        <f>IF(AN280="","",IF(成就内容!AE$126&lt;&gt;"",MAX(ROUNDUP(SMALL(AN$279:AN$328,$L280)/10,0)*10,10),0))</f>
        <v>0</v>
      </c>
      <c r="DP280" s="41">
        <f>IF(AO280="","",IF(成就内容!AF$126&lt;&gt;"",MAX(ROUNDUP(SMALL(AO$279:AO$328,$L280)/10,0)*10,10),0))</f>
        <v>0</v>
      </c>
      <c r="DQ280" s="41">
        <f>IF(AP280="","",IF(成就内容!AG$126&lt;&gt;"",MAX(ROUNDUP(SMALL(AP$279:AP$328,$L280)/10,0)*10,10),0))</f>
        <v>0</v>
      </c>
      <c r="DR280" s="41">
        <f>IF(AQ280="","",IF(成就内容!AH$126&lt;&gt;"",MAX(ROUNDUP(SMALL(AQ$279:AQ$328,$L280)/10,0)*10,10),0))</f>
        <v>0</v>
      </c>
      <c r="DS280" s="41">
        <f>IF(AR280="","",IF(成就内容!AI$126&lt;&gt;"",MAX(ROUNDUP(SMALL(AR$279:AR$328,$L280)/10,0)*10,10),0))</f>
        <v>0</v>
      </c>
      <c r="DT280" s="41">
        <f>IF(AS280="","",IF(成就内容!AJ$126&lt;&gt;"",MAX(ROUNDUP(SMALL(AS$279:AS$328,$L280)/10,0)*10,10),0))</f>
        <v>0</v>
      </c>
      <c r="DU280" s="41" t="str">
        <f>IF(AT280="","",IF(成就内容!AK$126&lt;&gt;"",MAX(ROUNDUP(SMALL(AT$279:AT$328,$L280)/10,0)*10,10),0))</f>
        <v/>
      </c>
      <c r="DV280" s="41" t="str">
        <f>IF(AU280="","",IF(成就内容!AL$126&lt;&gt;"",MAX(ROUNDUP(SMALL(AU$279:AU$328,$L280)/10,0)*10,10),0))</f>
        <v/>
      </c>
      <c r="DW280" s="41">
        <f>IF(AV280="","",IF(成就内容!AM$126&lt;&gt;"",MAX(ROUNDUP(SMALL(AV$279:AV$328,$L280)/10,0)*10,10),0))</f>
        <v>0</v>
      </c>
      <c r="DX280" s="41">
        <f>IF(AW280="","",IF(成就内容!AN$126&lt;&gt;"",MAX(ROUNDUP(SMALL(AW$279:AW$328,$L280)/10,0)*10,10),0))</f>
        <v>0</v>
      </c>
      <c r="DY280" s="41">
        <f>IF(AX280="","",IF(成就内容!AO$126&lt;&gt;"",MAX(ROUNDUP(SMALL(AX$279:AX$328,$L280)/10,0)*10,10),0))</f>
        <v>20</v>
      </c>
      <c r="DZ280" s="41">
        <f>IF(AY280="","",IF(成就内容!AP$126&lt;&gt;"",MAX(ROUNDUP(SMALL(AY$279:AY$328,$L280)/10,0)*10,10),0))</f>
        <v>20</v>
      </c>
      <c r="EA280" s="41">
        <f>IF(AZ280="","",IF(成就内容!AQ$126&lt;&gt;"",MAX(ROUNDUP(SMALL(AZ$279:AZ$328,$L280)/10,0)*10,10),0))</f>
        <v>20</v>
      </c>
      <c r="EB280" s="41">
        <f>IF(BA280="","",IF(成就内容!AR$126&lt;&gt;"",MAX(ROUNDUP(SMALL(BA$279:BA$328,$L280)/10,0)*10,10),0))</f>
        <v>30</v>
      </c>
      <c r="EC280" s="41">
        <f>IF(BB280="","",IF(成就内容!AS$126&lt;&gt;"",MAX(ROUNDUP(SMALL(BB$279:BB$328,$L280)/10,0)*10,10),0))</f>
        <v>30</v>
      </c>
      <c r="ED280" s="41">
        <f>IF(BC280="","",IF(成就内容!AT$126&lt;&gt;"",MAX(ROUNDUP(SMALL(BC$279:BC$328,$L280)/10,0)*10,10),0))</f>
        <v>30</v>
      </c>
      <c r="EE280" s="41">
        <f>IF(BD280="","",IF(成就内容!AU$126&lt;&gt;"",MAX(ROUNDUP(SMALL(BD$279:BD$328,$L280)/10,0)*10,10),0))</f>
        <v>40</v>
      </c>
      <c r="EF280" s="41">
        <f>IF(BE280="","",IF(成就内容!AV$126&lt;&gt;"",MAX(ROUNDUP(SMALL(BE$279:BE$328,$L280)/10,0)*10,10),0))</f>
        <v>0</v>
      </c>
      <c r="EG280" s="41">
        <f>IF(BF280="","",IF(成就内容!AW$126&lt;&gt;"",MAX(ROUNDUP(SMALL(BF$279:BF$328,$L280)/10,0)*10,10),0))</f>
        <v>0</v>
      </c>
      <c r="EH280" s="41">
        <f>IF(BG280="","",IF(成就内容!AX$126&lt;&gt;"",MAX(ROUNDUP(SMALL(BG$279:BG$328,$L280)/10,0)*10,10),0))</f>
        <v>0</v>
      </c>
      <c r="EI280" s="41">
        <f>IF(BH280="","",IF(成就内容!AY$126&lt;&gt;"",MAX(ROUNDUP(SMALL(BH$279:BH$328,$L280)/10,0)*10,10),0))</f>
        <v>0</v>
      </c>
      <c r="EJ280" s="41">
        <f>IF(BI280="","",IF(成就内容!AZ$126&lt;&gt;"",MAX(ROUNDUP(SMALL(BI$279:BI$328,$L280)/10,0)*10,10),0))</f>
        <v>0</v>
      </c>
      <c r="EK280" s="41">
        <f>IF(BJ280="","",IF(成就内容!BA$126&lt;&gt;"",MAX(ROUNDUP(SMALL(BJ$279:BJ$328,$L280)/10,0)*10,10),0))</f>
        <v>0</v>
      </c>
      <c r="EL280" s="41">
        <f>IF(BK280="","",IF(成就内容!BB$126&lt;&gt;"",MAX(ROUNDUP(SMALL(BK$279:BK$328,$L280)/10,0)*10,10),0))</f>
        <v>0</v>
      </c>
      <c r="EM280" s="41">
        <f>IF(BL280="","",IF(成就内容!BC$126&lt;&gt;"",MAX(ROUNDUP(SMALL(BL$279:BL$328,$L280)/10,0)*10,10),0))</f>
        <v>0</v>
      </c>
      <c r="EN280" s="41">
        <f>IF(BM280="","",IF(成就内容!BD$126&lt;&gt;"",MAX(ROUNDUP(SMALL(BM$279:BM$328,$L280)/10,0)*10,10),0))</f>
        <v>0</v>
      </c>
      <c r="EO280" s="41">
        <f>IF(BN280="","",IF(成就内容!BE$126&lt;&gt;"",MAX(ROUNDUP(SMALL(BN$279:BN$328,$L280)/10,0)*10,10),0))</f>
        <v>0</v>
      </c>
      <c r="EP280" s="41">
        <f>IF(BO280="","",IF(成就内容!BF$126&lt;&gt;"",MAX(ROUNDUP(SMALL(BO$279:BO$328,$L280)/10,0)*10,10),0))</f>
        <v>0</v>
      </c>
      <c r="EQ280" s="41">
        <f>IF(BP280="","",IF(成就内容!BG$126&lt;&gt;"",MAX(ROUNDUP(SMALL(BP$279:BP$328,$L280)/10,0)*10,10),0))</f>
        <v>0</v>
      </c>
      <c r="ER280" s="41">
        <f>IF(BQ280="","",IF(成就内容!BH$126&lt;&gt;"",MAX(ROUNDUP(SMALL(BQ$279:BQ$328,$L280)/10,0)*10,10),0))</f>
        <v>0</v>
      </c>
      <c r="ES280" s="41" t="str">
        <f>IF(BR280="","",IF(成就内容!BI$126&lt;&gt;"",MAX(ROUNDUP(SMALL(BR$279:BR$328,$L280)/10,0)*10,10),0))</f>
        <v/>
      </c>
      <c r="ET280" s="41">
        <f>IF(BS280="","",IF(成就内容!BJ$126&lt;&gt;"",MAX(ROUNDUP(SMALL(BS$279:BS$328,$L280)/10,0)*10,10),0))</f>
        <v>0</v>
      </c>
      <c r="EU280" s="41">
        <f>IF(BT280="","",IF(成就内容!BK$126&lt;&gt;"",MAX(ROUNDUP(SMALL(BT$279:BT$328,$L280)/10,0)*10,10),0))</f>
        <v>0</v>
      </c>
      <c r="EV280" s="41">
        <f>IF(BU280="","",IF(成就内容!BL$126&lt;&gt;"",MAX(ROUNDUP(SMALL(BU$279:BU$328,$L280)/10,0)*10,10),0))</f>
        <v>0</v>
      </c>
      <c r="EW280" s="41">
        <f>IF(BV280="","",IF(成就内容!BM$126&lt;&gt;"",MAX(ROUNDUP(SMALL(BV$279:BV$328,$L280)/10,0)*10,10),0))</f>
        <v>0</v>
      </c>
      <c r="EX280" s="41">
        <f>IF(BW280="","",IF(成就内容!BN$126&lt;&gt;"",MAX(ROUNDUP(SMALL(BW$279:BW$328,$L280)/10,0)*10,10),0))</f>
        <v>0</v>
      </c>
      <c r="EY280" s="41">
        <f>IF(BX280="","",IF(成就内容!BO$126&lt;&gt;"",MAX(ROUNDUP(SMALL(BX$279:BX$328,$L280)/10,0)*10,10),0))</f>
        <v>0</v>
      </c>
      <c r="EZ280" s="41">
        <f>IF(BY280="","",IF(成就内容!BP$126&lt;&gt;"",MAX(ROUNDUP(SMALL(BY$279:BY$328,$L280)/10,0)*10,10),0))</f>
        <v>0</v>
      </c>
      <c r="FA280" s="41">
        <f>IF(BZ280="","",IF(成就内容!BQ$126&lt;&gt;"",MAX(ROUNDUP(SMALL(BZ$279:BZ$328,$L280)/10,0)*10,10),0))</f>
        <v>0</v>
      </c>
      <c r="FB280" s="41">
        <f>IF(CA280="","",IF(成就内容!BR$126&lt;&gt;"",MAX(ROUNDUP(SMALL(CA$279:CA$328,$L280)/10,0)*10,10),0))</f>
        <v>0</v>
      </c>
      <c r="FC280" s="41">
        <f>IF(CB280="","",IF(成就内容!BS$126&lt;&gt;"",MAX(ROUNDUP(SMALL(CB$279:CB$328,$L280)/10,0)*10,10),0))</f>
        <v>0</v>
      </c>
      <c r="FD280" s="41">
        <f>IF(CC280="","",IF(成就内容!BT$126&lt;&gt;"",MAX(ROUNDUP(SMALL(CC$279:CC$328,$L280)/10,0)*10,10),0))</f>
        <v>0</v>
      </c>
      <c r="FE280" s="41">
        <f>IF(CD280="","",IF(成就内容!BU$126&lt;&gt;"",MAX(ROUNDUP(SMALL(CD$279:CD$328,$L280)/10,0)*10,10),0))</f>
        <v>0</v>
      </c>
      <c r="FF280" s="41" t="str">
        <f>IF(CE280="","",IF(成就内容!BV$126&lt;&gt;"",MAX(ROUNDUP(SMALL(CE$279:CE$328,$L280)/10,0)*10,10),0))</f>
        <v/>
      </c>
      <c r="FG280" s="41">
        <f>IF(CF280="","",IF(成就内容!BW$126&lt;&gt;"",MAX(ROUNDUP(SMALL(CF$279:CF$328,$L280)/10,0)*10,10),0))</f>
        <v>0</v>
      </c>
      <c r="FH280" s="41">
        <f>IF(CG280="","",IF(成就内容!BX$126&lt;&gt;"",MAX(ROUNDUP(SMALL(CG$279:CG$328,$L280)/10,0)*10,10),0))</f>
        <v>0</v>
      </c>
      <c r="FI280" s="41">
        <f>IF(CH280="","",IF(成就内容!BY$126&lt;&gt;"",MAX(ROUNDUP(SMALL(CH$279:CH$328,$L280)/10,0)*10,10),0))</f>
        <v>0</v>
      </c>
      <c r="FJ280" s="41">
        <f>IF(CI280="","",IF(成就内容!BZ$126&lt;&gt;"",MAX(ROUNDUP(SMALL(CI$279:CI$328,$L280)/10,0)*10,10),0))</f>
        <v>0</v>
      </c>
    </row>
    <row r="281" spans="12:166" x14ac:dyDescent="0.15">
      <c r="L281" s="25">
        <v>3</v>
      </c>
      <c r="M281" s="41">
        <f>IF(成就内容!D9="","",INDEX($H$4:$H$178*成就内容!D$126/SUM(成就内容!$D$126:$BZ$126),成就内容!D65,1)-SUM(M$279:M280))</f>
        <v>0</v>
      </c>
      <c r="N281" s="41" t="str">
        <f>IF(成就内容!E9="","",INDEX($H$4:$H$178*成就内容!E$126/SUM(成就内容!$D$126:$BZ$126),成就内容!E65,1)-SUM(N$279:N280))</f>
        <v/>
      </c>
      <c r="O281" s="41">
        <f>IF(成就内容!F9="","",INDEX($H$4:$H$178*成就内容!F$126/SUM(成就内容!$D$126:$BZ$126),成就内容!F65,1)-SUM(O$279:O280))</f>
        <v>0</v>
      </c>
      <c r="P281" s="41" t="str">
        <f>IF(成就内容!G9="","",INDEX($H$4:$H$178*成就内容!G$126/SUM(成就内容!$D$126:$BZ$126),成就内容!G65,1)-SUM(P$279:P280))</f>
        <v/>
      </c>
      <c r="Q281" s="41">
        <f>IF(成就内容!H9="","",INDEX($H$4:$H$178*成就内容!H$126/SUM(成就内容!$D$126:$BZ$126),成就内容!H65,1)-SUM(Q$279:Q280))</f>
        <v>0</v>
      </c>
      <c r="R281" s="41">
        <f>IF(成就内容!I9="","",INDEX($H$4:$H$178*成就内容!I$126/SUM(成就内容!$D$126:$BZ$126),成就内容!I65,1)-SUM(R$279:R280))</f>
        <v>0</v>
      </c>
      <c r="S281" s="41">
        <f>IF(成就内容!J9="","",INDEX($H$4:$H$178*成就内容!J$126/SUM(成就内容!$D$126:$BZ$126),成就内容!J65,1)-SUM(S$279:S280))</f>
        <v>0</v>
      </c>
      <c r="T281" s="41">
        <f>IF(成就内容!K9="","",INDEX($H$4:$H$178*成就内容!K$126/SUM(成就内容!$D$126:$BZ$126),成就内容!K65,1)-SUM(T$279:T280))</f>
        <v>0</v>
      </c>
      <c r="U281" s="41">
        <f>IF(成就内容!L9="","",INDEX($H$4:$H$178*成就内容!L$126/SUM(成就内容!$D$126:$BZ$126),成就内容!L65,1)-SUM(U$279:U280))</f>
        <v>0</v>
      </c>
      <c r="V281" s="41">
        <f>IF(成就内容!M9="","",INDEX($H$4:$H$178*成就内容!M$126/SUM(成就内容!$D$126:$BZ$126),成就内容!M65,1)-SUM(V$279:V280))</f>
        <v>0</v>
      </c>
      <c r="W281" s="41">
        <f>IF(成就内容!N9="","",INDEX($H$4:$H$178*成就内容!N$126/SUM(成就内容!$D$126:$BZ$126),成就内容!N65,1)-SUM(W$279:W280))</f>
        <v>0</v>
      </c>
      <c r="X281" s="41">
        <f>IF(成就内容!O9="","",INDEX($H$4:$H$178*成就内容!O$126/SUM(成就内容!$D$126:$BZ$126),成就内容!O65,1)-SUM(X$279:X280))</f>
        <v>29.166666666666664</v>
      </c>
      <c r="Y281" s="41">
        <f>IF(成就内容!P9="","",INDEX($H$4:$H$178*成就内容!P$126/SUM(成就内容!$D$126:$BZ$126),成就内容!P65,1)-SUM(Y$279:Y280))</f>
        <v>51.666666666666657</v>
      </c>
      <c r="Z281" s="41">
        <f>IF(成就内容!Q9="","",INDEX($H$4:$H$178*成就内容!Q$126/SUM(成就内容!$D$126:$BZ$126),成就内容!Q65,1)-SUM(Z$279:Z280))</f>
        <v>0</v>
      </c>
      <c r="AA281" s="41">
        <f>IF(成就内容!R9="","",INDEX($H$4:$H$178*成就内容!R$126/SUM(成就内容!$D$126:$BZ$126),成就内容!R65,1)-SUM(AA$279:AA280))</f>
        <v>0</v>
      </c>
      <c r="AB281" s="41">
        <f>IF(成就内容!S9="","",INDEX($H$4:$H$178*成就内容!S$126/SUM(成就内容!$D$126:$BZ$126),成就内容!S65,1)-SUM(AB$279:AB280))</f>
        <v>0</v>
      </c>
      <c r="AC281" s="41">
        <f>IF(成就内容!T9="","",INDEX($H$4:$H$178*成就内容!T$126/SUM(成就内容!$D$126:$BZ$126),成就内容!T65,1)-SUM(AC$279:AC280))</f>
        <v>0</v>
      </c>
      <c r="AD281" s="41">
        <f>IF(成就内容!U9="","",INDEX($H$4:$H$178*成就内容!U$126/SUM(成就内容!$D$126:$BZ$126),成就内容!U65,1)-SUM(AD$279:AD280))</f>
        <v>0</v>
      </c>
      <c r="AE281" s="41">
        <f>IF(成就内容!V9="","",INDEX($H$4:$H$178*成就内容!V$126/SUM(成就内容!$D$126:$BZ$126),成就内容!V65,1)-SUM(AE$279:AE280))</f>
        <v>0</v>
      </c>
      <c r="AF281" s="41">
        <f>IF(成就内容!W9="","",INDEX($H$4:$H$178*成就内容!W$126/SUM(成就内容!$D$126:$BZ$126),成就内容!W65,1)-SUM(AF$279:AF280))</f>
        <v>0</v>
      </c>
      <c r="AG281" s="41">
        <f>IF(成就内容!X9="","",INDEX($H$4:$H$178*成就内容!X$126/SUM(成就内容!$D$126:$BZ$126),成就内容!X65,1)-SUM(AG$279:AG280))</f>
        <v>0</v>
      </c>
      <c r="AH281" s="41">
        <f>IF(成就内容!Y9="","",INDEX($H$4:$H$178*成就内容!Y$126/SUM(成就内容!$D$126:$BZ$126),成就内容!Y65,1)-SUM(AH$279:AH280))</f>
        <v>0</v>
      </c>
      <c r="AI281" s="41" t="str">
        <f>IF(成就内容!Z9="","",INDEX($H$4:$H$178*成就内容!Z$126/SUM(成就内容!$D$126:$BZ$126),成就内容!Z65,1)-SUM(AI$279:AI280))</f>
        <v/>
      </c>
      <c r="AJ281" s="41">
        <f>IF(成就内容!AA9="","",INDEX($H$4:$H$178*成就内容!AA$126/SUM(成就内容!$D$126:$BZ$126),成就内容!AA65,1)-SUM(AJ$279:AJ280))</f>
        <v>0</v>
      </c>
      <c r="AK281" s="41">
        <f>IF(成就内容!AB9="","",INDEX($H$4:$H$178*成就内容!AB$126/SUM(成就内容!$D$126:$BZ$126),成就内容!AB65,1)-SUM(AK$279:AK280))</f>
        <v>0</v>
      </c>
      <c r="AL281" s="41">
        <f>IF(成就内容!AC9="","",INDEX($H$4:$H$178*成就内容!AC$126/SUM(成就内容!$D$126:$BZ$126),成就内容!AC65,1)-SUM(AL$279:AL280))</f>
        <v>0</v>
      </c>
      <c r="AM281" s="41">
        <f>IF(成就内容!AD9="","",INDEX($H$4:$H$178*成就内容!AD$126/SUM(成就内容!$D$126:$BZ$126),成就内容!AD65,1)-SUM(AM$279:AM280))</f>
        <v>0</v>
      </c>
      <c r="AN281" s="41">
        <f>IF(成就内容!AE9="","",INDEX($H$4:$H$178*成就内容!AE$126/SUM(成就内容!$D$126:$BZ$126),成就内容!AE65,1)-SUM(AN$279:AN280))</f>
        <v>0</v>
      </c>
      <c r="AO281" s="41">
        <f>IF(成就内容!AF9="","",INDEX($H$4:$H$178*成就内容!AF$126/SUM(成就内容!$D$126:$BZ$126),成就内容!AF65,1)-SUM(AO$279:AO280))</f>
        <v>0</v>
      </c>
      <c r="AP281" s="41">
        <f>IF(成就内容!AG9="","",INDEX($H$4:$H$178*成就内容!AG$126/SUM(成就内容!$D$126:$BZ$126),成就内容!AG65,1)-SUM(AP$279:AP280))</f>
        <v>0</v>
      </c>
      <c r="AQ281" s="41">
        <f>IF(成就内容!AH9="","",INDEX($H$4:$H$178*成就内容!AH$126/SUM(成就内容!$D$126:$BZ$126),成就内容!AH65,1)-SUM(AQ$279:AQ280))</f>
        <v>0</v>
      </c>
      <c r="AR281" s="41">
        <f>IF(成就内容!AI9="","",INDEX($H$4:$H$178*成就内容!AI$126/SUM(成就内容!$D$126:$BZ$126),成就内容!AI65,1)-SUM(AR$279:AR280))</f>
        <v>0</v>
      </c>
      <c r="AS281" s="41">
        <f>IF(成就内容!AJ9="","",INDEX($H$4:$H$178*成就内容!AJ$126/SUM(成就内容!$D$126:$BZ$126),成就内容!AJ65,1)-SUM(AS$279:AS280))</f>
        <v>0</v>
      </c>
      <c r="AT281" s="41" t="str">
        <f>IF(成就内容!AK9="","",INDEX($H$4:$H$178*成就内容!AK$126/SUM(成就内容!$D$126:$BZ$126),成就内容!AK65,1)-SUM(AT$279:AT280))</f>
        <v/>
      </c>
      <c r="AU281" s="41" t="str">
        <f>IF(成就内容!AL9="","",INDEX($H$4:$H$178*成就内容!AL$126/SUM(成就内容!$D$126:$BZ$126),成就内容!AL65,1)-SUM(AU$279:AU280))</f>
        <v/>
      </c>
      <c r="AV281" s="41">
        <f>IF(成就内容!AM9="","",INDEX($H$4:$H$178*成就内容!AM$126/SUM(成就内容!$D$126:$BZ$126),成就内容!AM65,1)-SUM(AV$279:AV280))</f>
        <v>0</v>
      </c>
      <c r="AW281" s="41">
        <f>IF(成就内容!AN9="","",INDEX($H$4:$H$178*成就内容!AN$126/SUM(成就内容!$D$126:$BZ$126),成就内容!AN65,1)-SUM(AW$279:AW280))</f>
        <v>0</v>
      </c>
      <c r="AX281" s="41">
        <f>IF(成就内容!AO9="","",INDEX($H$4:$H$178*成就内容!AO$126/SUM(成就内容!$D$126:$BZ$126),成就内容!AO65,1)-SUM(AX$279:AX280))</f>
        <v>18.777777777777779</v>
      </c>
      <c r="AY281" s="41">
        <f>IF(成就内容!AP9="","",INDEX($H$4:$H$178*成就内容!AP$126/SUM(成就内容!$D$126:$BZ$126),成就内容!AP65,1)-SUM(AY$279:AY280))</f>
        <v>18.777777777777779</v>
      </c>
      <c r="AZ281" s="41">
        <f>IF(成就内容!AQ9="","",INDEX($H$4:$H$178*成就内容!AQ$126/SUM(成就内容!$D$126:$BZ$126),成就内容!AQ65,1)-SUM(AZ$279:AZ280))</f>
        <v>18.777777777777779</v>
      </c>
      <c r="BA281" s="41">
        <f>IF(成就内容!AR9="","",INDEX($H$4:$H$178*成就内容!AR$126/SUM(成就内容!$D$126:$BZ$126),成就内容!AR65,1)-SUM(BA$279:BA280))</f>
        <v>23.333333333333329</v>
      </c>
      <c r="BB281" s="41">
        <f>IF(成就内容!AS9="","",INDEX($H$4:$H$178*成就内容!AS$126/SUM(成就内容!$D$126:$BZ$126),成就内容!AS65,1)-SUM(BB$279:BB280))</f>
        <v>23.333333333333329</v>
      </c>
      <c r="BC281" s="41">
        <f>IF(成就内容!AT9="","",INDEX($H$4:$H$178*成就内容!AT$126/SUM(成就内容!$D$126:$BZ$126),成就内容!AT65,1)-SUM(BC$279:BC280))</f>
        <v>23.333333333333329</v>
      </c>
      <c r="BD281" s="41">
        <f>IF(成就内容!AU9="","",INDEX($H$4:$H$178*成就内容!AU$126/SUM(成就内容!$D$126:$BZ$126),成就内容!AU65,1)-SUM(BD$279:BD280))</f>
        <v>40</v>
      </c>
      <c r="BE281" s="41">
        <f>IF(成就内容!AV9="","",INDEX($H$4:$H$178*成就内容!AV$126/SUM(成就内容!$D$126:$BZ$126),成就内容!AV65,1)-SUM(BE$279:BE280))</f>
        <v>0</v>
      </c>
      <c r="BF281" s="41">
        <f>IF(成就内容!AW9="","",INDEX($H$4:$H$178*成就内容!AW$126/SUM(成就内容!$D$126:$BZ$126),成就内容!AW65,1)-SUM(BF$279:BF280))</f>
        <v>0</v>
      </c>
      <c r="BG281" s="41">
        <f>IF(成就内容!AX9="","",INDEX($H$4:$H$178*成就内容!AX$126/SUM(成就内容!$D$126:$BZ$126),成就内容!AX65,1)-SUM(BG$279:BG280))</f>
        <v>0</v>
      </c>
      <c r="BH281" s="41">
        <f>IF(成就内容!AY9="","",INDEX($H$4:$H$178*成就内容!AY$126/SUM(成就内容!$D$126:$BZ$126),成就内容!AY65,1)-SUM(BH$279:BH280))</f>
        <v>0</v>
      </c>
      <c r="BI281" s="41">
        <f>IF(成就内容!AZ9="","",INDEX($H$4:$H$178*成就内容!AZ$126/SUM(成就内容!$D$126:$BZ$126),成就内容!AZ65,1)-SUM(BI$279:BI280))</f>
        <v>0</v>
      </c>
      <c r="BJ281" s="41">
        <f>IF(成就内容!BA9="","",INDEX($H$4:$H$178*成就内容!BA$126/SUM(成就内容!$D$126:$BZ$126),成就内容!BA65,1)-SUM(BJ$279:BJ280))</f>
        <v>0</v>
      </c>
      <c r="BK281" s="41">
        <f>IF(成就内容!BB9="","",INDEX($H$4:$H$178*成就内容!BB$126/SUM(成就内容!$D$126:$BZ$126),成就内容!BB65,1)-SUM(BK$279:BK280))</f>
        <v>0</v>
      </c>
      <c r="BL281" s="41">
        <f>IF(成就内容!BC9="","",INDEX($H$4:$H$178*成就内容!BC$126/SUM(成就内容!$D$126:$BZ$126),成就内容!BC65,1)-SUM(BL$279:BL280))</f>
        <v>0</v>
      </c>
      <c r="BM281" s="41">
        <f>IF(成就内容!BD9="","",INDEX($H$4:$H$178*成就内容!BD$126/SUM(成就内容!$D$126:$BZ$126),成就内容!BD65,1)-SUM(BM$279:BM280))</f>
        <v>0</v>
      </c>
      <c r="BN281" s="41">
        <f>IF(成就内容!BE9="","",INDEX($H$4:$H$178*成就内容!BE$126/SUM(成就内容!$D$126:$BZ$126),成就内容!BE65,1)-SUM(BN$279:BN280))</f>
        <v>0</v>
      </c>
      <c r="BO281" s="41">
        <f>IF(成就内容!BF9="","",INDEX($H$4:$H$178*成就内容!BF$126/SUM(成就内容!$D$126:$BZ$126),成就内容!BF65,1)-SUM(BO$279:BO280))</f>
        <v>0</v>
      </c>
      <c r="BP281" s="41">
        <f>IF(成就内容!BG9="","",INDEX($H$4:$H$178*成就内容!BG$126/SUM(成就内容!$D$126:$BZ$126),成就内容!BG65,1)-SUM(BP$279:BP280))</f>
        <v>0</v>
      </c>
      <c r="BQ281" s="41">
        <f>IF(成就内容!BH9="","",INDEX($H$4:$H$178*成就内容!BH$126/SUM(成就内容!$D$126:$BZ$126),成就内容!BH65,1)-SUM(BQ$279:BQ280))</f>
        <v>0</v>
      </c>
      <c r="BR281" s="41" t="str">
        <f>IF(成就内容!BI9="","",INDEX($H$4:$H$178*成就内容!BI$126/SUM(成就内容!$D$126:$BZ$126),成就内容!BI65,1)-SUM(BR$279:BR280))</f>
        <v/>
      </c>
      <c r="BS281" s="41">
        <f>IF(成就内容!BJ9="","",INDEX($H$4:$H$178*成就内容!BJ$126/SUM(成就内容!$D$126:$BZ$126),成就内容!BJ65,1)-SUM(BS$279:BS280))</f>
        <v>0</v>
      </c>
      <c r="BT281" s="41">
        <f>IF(成就内容!BK9="","",INDEX($H$4:$H$178*成就内容!BK$126/SUM(成就内容!$D$126:$BZ$126),成就内容!BK65,1)-SUM(BT$279:BT280))</f>
        <v>0</v>
      </c>
      <c r="BU281" s="41">
        <f>IF(成就内容!BL9="","",INDEX($H$4:$H$178*成就内容!BL$126/SUM(成就内容!$D$126:$BZ$126),成就内容!BL65,1)-SUM(BU$279:BU280))</f>
        <v>0</v>
      </c>
      <c r="BV281" s="41">
        <f>IF(成就内容!BM9="","",INDEX($H$4:$H$178*成就内容!BM$126/SUM(成就内容!$D$126:$BZ$126),成就内容!BM65,1)-SUM(BV$279:BV280))</f>
        <v>0</v>
      </c>
      <c r="BW281" s="41">
        <f>IF(成就内容!BN9="","",INDEX($H$4:$H$178*成就内容!BN$126/SUM(成就内容!$D$126:$BZ$126),成就内容!BN65,1)-SUM(BW$279:BW280))</f>
        <v>0</v>
      </c>
      <c r="BX281" s="41">
        <f>IF(成就内容!BO9="","",INDEX($H$4:$H$178*成就内容!BO$126/SUM(成就内容!$D$126:$BZ$126),成就内容!BO65,1)-SUM(BX$279:BX280))</f>
        <v>0</v>
      </c>
      <c r="BY281" s="41">
        <f>IF(成就内容!BP9="","",INDEX($H$4:$H$178*成就内容!BP$126/SUM(成就内容!$D$126:$BZ$126),成就内容!BP65,1)-SUM(BY$279:BY280))</f>
        <v>0</v>
      </c>
      <c r="BZ281" s="41">
        <f>IF(成就内容!BQ9="","",INDEX($H$4:$H$178*成就内容!BQ$126/SUM(成就内容!$D$126:$BZ$126),成就内容!BQ65,1)-SUM(BZ$279:BZ280))</f>
        <v>0</v>
      </c>
      <c r="CA281" s="41">
        <f>IF(成就内容!BR9="","",INDEX($H$4:$H$178*成就内容!BR$126/SUM(成就内容!$D$126:$BZ$126),成就内容!BR65,1)-SUM(CA$279:CA280))</f>
        <v>0</v>
      </c>
      <c r="CB281" s="41">
        <f>IF(成就内容!BS9="","",INDEX($H$4:$H$178*成就内容!BS$126/SUM(成就内容!$D$126:$BZ$126),成就内容!BS65,1)-SUM(CB$279:CB280))</f>
        <v>0</v>
      </c>
      <c r="CC281" s="41">
        <f>IF(成就内容!BT9="","",INDEX($H$4:$H$178*成就内容!BT$126/SUM(成就内容!$D$126:$BZ$126),成就内容!BT65,1)-SUM(CC$279:CC280))</f>
        <v>0</v>
      </c>
      <c r="CD281" s="41">
        <f>IF(成就内容!BU9="","",INDEX($H$4:$H$178*成就内容!BU$126/SUM(成就内容!$D$126:$BZ$126),成就内容!BU65,1)-SUM(CD$279:CD280))</f>
        <v>0</v>
      </c>
      <c r="CE281" s="41" t="str">
        <f>IF(成就内容!BV9="","",INDEX($H$4:$H$178*成就内容!BV$126/SUM(成就内容!$D$126:$BZ$126),成就内容!BV65,1)-SUM(CE$279:CE280))</f>
        <v/>
      </c>
      <c r="CF281" s="41">
        <f>IF(成就内容!BW9="","",INDEX($H$4:$H$178*成就内容!BW$126/SUM(成就内容!$D$126:$BZ$126),成就内容!BW65,1)-SUM(CF$279:CF280))</f>
        <v>0</v>
      </c>
      <c r="CG281" s="41">
        <f>IF(成就内容!BX9="","",INDEX($H$4:$H$178*成就内容!BX$126/SUM(成就内容!$D$126:$BZ$126),成就内容!BX65,1)-SUM(CG$279:CG280))</f>
        <v>0</v>
      </c>
      <c r="CH281" s="41">
        <f>IF(成就内容!BY9="","",INDEX($H$4:$H$178*成就内容!BY$126/SUM(成就内容!$D$126:$BZ$126),成就内容!BY65,1)-SUM(CH$279:CH280))</f>
        <v>0</v>
      </c>
      <c r="CI281" s="41">
        <f>IF(成就内容!BZ9="","",INDEX($H$4:$H$178*成就内容!BZ$126/SUM(成就内容!$D$126:$BZ$126),成就内容!BZ65,1)-SUM(CI$279:CI280))</f>
        <v>0</v>
      </c>
      <c r="CM281" s="43">
        <v>3</v>
      </c>
      <c r="CN281" s="41">
        <f>IF(M281="","",IF(成就内容!D$126&lt;&gt;"",MAX(ROUNDUP(SMALL(M$279:M$328,$L281)/10,0)*10,10),0))</f>
        <v>0</v>
      </c>
      <c r="CO281" s="41" t="str">
        <f>IF(N281="","",IF(成就内容!E$126&lt;&gt;"",MAX(ROUNDUP(SMALL(N$279:N$328,$L281)/10,0)*10,10),0))</f>
        <v/>
      </c>
      <c r="CP281" s="41">
        <f>IF(O281="","",IF(成就内容!F$126&lt;&gt;"",MAX(ROUNDUP(SMALL(O$279:O$328,$L281)/10,0)*10,10),0))</f>
        <v>0</v>
      </c>
      <c r="CQ281" s="41" t="str">
        <f>IF(P281="","",IF(成就内容!G$126&lt;&gt;"",MAX(ROUNDUP(SMALL(P$279:P$328,$L281)/10,0)*10,10),0))</f>
        <v/>
      </c>
      <c r="CR281" s="41">
        <f>IF(Q281="","",IF(成就内容!H$126&lt;&gt;"",MAX(ROUNDUP(SMALL(Q$279:Q$328,$L281)/10,0)*10,10),0))</f>
        <v>0</v>
      </c>
      <c r="CS281" s="41">
        <f>IF(R281="","",IF(成就内容!I$126&lt;&gt;"",MAX(ROUNDUP(SMALL(R$279:R$328,$L281)/10,0)*10,10),0))</f>
        <v>0</v>
      </c>
      <c r="CT281" s="41">
        <f>IF(S281="","",IF(成就内容!J$126&lt;&gt;"",MAX(ROUNDUP(SMALL(S$279:S$328,$L281)/10,0)*10,10),0))</f>
        <v>0</v>
      </c>
      <c r="CU281" s="41">
        <f>IF(T281="","",IF(成就内容!K$126&lt;&gt;"",MAX(ROUNDUP(SMALL(T$279:T$328,$L281)/10,0)*10,10),0))</f>
        <v>0</v>
      </c>
      <c r="CV281" s="41">
        <f>IF(U281="","",IF(成就内容!L$126&lt;&gt;"",MAX(ROUNDUP(SMALL(U$279:U$328,$L281)/10,0)*10,10),0))</f>
        <v>0</v>
      </c>
      <c r="CW281" s="41">
        <f>IF(V281="","",IF(成就内容!M$126&lt;&gt;"",MAX(ROUNDUP(SMALL(V$279:V$328,$L281)/10,0)*10,10),0))</f>
        <v>0</v>
      </c>
      <c r="CX281" s="41">
        <f>IF(W281="","",IF(成就内容!N$126&lt;&gt;"",MAX(ROUNDUP(SMALL(W$279:W$328,$L281)/10,0)*10,10),0))</f>
        <v>0</v>
      </c>
      <c r="CY281" s="41">
        <f>IF(X281="","",IF(成就内容!O$126&lt;&gt;"",MAX(ROUNDUP(SMALL(X$279:X$328,$L281)/10,0)*10,10),0))</f>
        <v>30</v>
      </c>
      <c r="CZ281" s="41">
        <f>IF(Y281="","",IF(成就内容!P$126&lt;&gt;"",MAX(ROUNDUP(SMALL(Y$279:Y$328,$L281)/10,0)*10,10),0))</f>
        <v>10</v>
      </c>
      <c r="DA281" s="41">
        <f>IF(Z281="","",IF(成就内容!Q$126&lt;&gt;"",MAX(ROUNDUP(SMALL(Z$279:Z$328,$L281)/10,0)*10,10),0))</f>
        <v>0</v>
      </c>
      <c r="DB281" s="41">
        <f>IF(AA281="","",IF(成就内容!R$126&lt;&gt;"",MAX(ROUNDUP(SMALL(AA$279:AA$328,$L281)/10,0)*10,10),0))</f>
        <v>0</v>
      </c>
      <c r="DC281" s="41">
        <f>IF(AB281="","",IF(成就内容!S$126&lt;&gt;"",MAX(ROUNDUP(SMALL(AB$279:AB$328,$L281)/10,0)*10,10),0))</f>
        <v>0</v>
      </c>
      <c r="DD281" s="41">
        <f>IF(AC281="","",IF(成就内容!T$126&lt;&gt;"",MAX(ROUNDUP(SMALL(AC$279:AC$328,$L281)/10,0)*10,10),0))</f>
        <v>0</v>
      </c>
      <c r="DE281" s="41">
        <f>IF(AD281="","",IF(成就内容!U$126&lt;&gt;"",MAX(ROUNDUP(SMALL(AD$279:AD$328,$L281)/10,0)*10,10),0))</f>
        <v>0</v>
      </c>
      <c r="DF281" s="41">
        <f>IF(AE281="","",IF(成就内容!V$126&lt;&gt;"",MAX(ROUNDUP(SMALL(AE$279:AE$328,$L281)/10,0)*10,10),0))</f>
        <v>0</v>
      </c>
      <c r="DG281" s="41">
        <f>IF(AF281="","",IF(成就内容!W$126&lt;&gt;"",MAX(ROUNDUP(SMALL(AF$279:AF$328,$L281)/10,0)*10,10),0))</f>
        <v>0</v>
      </c>
      <c r="DH281" s="41">
        <f>IF(AG281="","",IF(成就内容!X$126&lt;&gt;"",MAX(ROUNDUP(SMALL(AG$279:AG$328,$L281)/10,0)*10,10),0))</f>
        <v>0</v>
      </c>
      <c r="DI281" s="41">
        <f>IF(AH281="","",IF(成就内容!Y$126&lt;&gt;"",MAX(ROUNDUP(SMALL(AH$279:AH$328,$L281)/10,0)*10,10),0))</f>
        <v>0</v>
      </c>
      <c r="DJ281" s="41" t="str">
        <f>IF(AI281="","",IF(成就内容!Z$126&lt;&gt;"",MAX(ROUNDUP(SMALL(AI$279:AI$328,$L281)/10,0)*10,10),0))</f>
        <v/>
      </c>
      <c r="DK281" s="41">
        <f>IF(AJ281="","",IF(成就内容!AA$126&lt;&gt;"",MAX(ROUNDUP(SMALL(AJ$279:AJ$328,$L281)/10,0)*10,10),0))</f>
        <v>0</v>
      </c>
      <c r="DL281" s="41">
        <f>IF(AK281="","",IF(成就内容!AB$126&lt;&gt;"",MAX(ROUNDUP(SMALL(AK$279:AK$328,$L281)/10,0)*10,10),0))</f>
        <v>0</v>
      </c>
      <c r="DM281" s="41">
        <f>IF(AL281="","",IF(成就内容!AC$126&lt;&gt;"",MAX(ROUNDUP(SMALL(AL$279:AL$328,$L281)/10,0)*10,10),0))</f>
        <v>0</v>
      </c>
      <c r="DN281" s="41">
        <f>IF(AM281="","",IF(成就内容!AD$126&lt;&gt;"",MAX(ROUNDUP(SMALL(AM$279:AM$328,$L281)/10,0)*10,10),0))</f>
        <v>0</v>
      </c>
      <c r="DO281" s="41">
        <f>IF(AN281="","",IF(成就内容!AE$126&lt;&gt;"",MAX(ROUNDUP(SMALL(AN$279:AN$328,$L281)/10,0)*10,10),0))</f>
        <v>0</v>
      </c>
      <c r="DP281" s="41">
        <f>IF(AO281="","",IF(成就内容!AF$126&lt;&gt;"",MAX(ROUNDUP(SMALL(AO$279:AO$328,$L281)/10,0)*10,10),0))</f>
        <v>0</v>
      </c>
      <c r="DQ281" s="41">
        <f>IF(AP281="","",IF(成就内容!AG$126&lt;&gt;"",MAX(ROUNDUP(SMALL(AP$279:AP$328,$L281)/10,0)*10,10),0))</f>
        <v>0</v>
      </c>
      <c r="DR281" s="41">
        <f>IF(AQ281="","",IF(成就内容!AH$126&lt;&gt;"",MAX(ROUNDUP(SMALL(AQ$279:AQ$328,$L281)/10,0)*10,10),0))</f>
        <v>0</v>
      </c>
      <c r="DS281" s="41">
        <f>IF(AR281="","",IF(成就内容!AI$126&lt;&gt;"",MAX(ROUNDUP(SMALL(AR$279:AR$328,$L281)/10,0)*10,10),0))</f>
        <v>0</v>
      </c>
      <c r="DT281" s="41">
        <f>IF(AS281="","",IF(成就内容!AJ$126&lt;&gt;"",MAX(ROUNDUP(SMALL(AS$279:AS$328,$L281)/10,0)*10,10),0))</f>
        <v>0</v>
      </c>
      <c r="DU281" s="41" t="str">
        <f>IF(AT281="","",IF(成就内容!AK$126&lt;&gt;"",MAX(ROUNDUP(SMALL(AT$279:AT$328,$L281)/10,0)*10,10),0))</f>
        <v/>
      </c>
      <c r="DV281" s="41" t="str">
        <f>IF(AU281="","",IF(成就内容!AL$126&lt;&gt;"",MAX(ROUNDUP(SMALL(AU$279:AU$328,$L281)/10,0)*10,10),0))</f>
        <v/>
      </c>
      <c r="DW281" s="41">
        <f>IF(AV281="","",IF(成就内容!AM$126&lt;&gt;"",MAX(ROUNDUP(SMALL(AV$279:AV$328,$L281)/10,0)*10,10),0))</f>
        <v>0</v>
      </c>
      <c r="DX281" s="41">
        <f>IF(AW281="","",IF(成就内容!AN$126&lt;&gt;"",MAX(ROUNDUP(SMALL(AW$279:AW$328,$L281)/10,0)*10,10),0))</f>
        <v>0</v>
      </c>
      <c r="DY281" s="41">
        <f>IF(AX281="","",IF(成就内容!AO$126&lt;&gt;"",MAX(ROUNDUP(SMALL(AX$279:AX$328,$L281)/10,0)*10,10),0))</f>
        <v>20</v>
      </c>
      <c r="DZ281" s="41">
        <f>IF(AY281="","",IF(成就内容!AP$126&lt;&gt;"",MAX(ROUNDUP(SMALL(AY$279:AY$328,$L281)/10,0)*10,10),0))</f>
        <v>20</v>
      </c>
      <c r="EA281" s="41">
        <f>IF(AZ281="","",IF(成就内容!AQ$126&lt;&gt;"",MAX(ROUNDUP(SMALL(AZ$279:AZ$328,$L281)/10,0)*10,10),0))</f>
        <v>20</v>
      </c>
      <c r="EB281" s="41">
        <f>IF(BA281="","",IF(成就内容!AR$126&lt;&gt;"",MAX(ROUNDUP(SMALL(BA$279:BA$328,$L281)/10,0)*10,10),0))</f>
        <v>40</v>
      </c>
      <c r="EC281" s="41">
        <f>IF(BB281="","",IF(成就内容!AS$126&lt;&gt;"",MAX(ROUNDUP(SMALL(BB$279:BB$328,$L281)/10,0)*10,10),0))</f>
        <v>40</v>
      </c>
      <c r="ED281" s="41">
        <f>IF(BC281="","",IF(成就内容!AT$126&lt;&gt;"",MAX(ROUNDUP(SMALL(BC$279:BC$328,$L281)/10,0)*10,10),0))</f>
        <v>40</v>
      </c>
      <c r="EE281" s="41">
        <f>IF(BD281="","",IF(成就内容!AU$126&lt;&gt;"",MAX(ROUNDUP(SMALL(BD$279:BD$328,$L281)/10,0)*10,10),0))</f>
        <v>50</v>
      </c>
      <c r="EF281" s="41">
        <f>IF(BE281="","",IF(成就内容!AV$126&lt;&gt;"",MAX(ROUNDUP(SMALL(BE$279:BE$328,$L281)/10,0)*10,10),0))</f>
        <v>0</v>
      </c>
      <c r="EG281" s="41">
        <f>IF(BF281="","",IF(成就内容!AW$126&lt;&gt;"",MAX(ROUNDUP(SMALL(BF$279:BF$328,$L281)/10,0)*10,10),0))</f>
        <v>0</v>
      </c>
      <c r="EH281" s="41">
        <f>IF(BG281="","",IF(成就内容!AX$126&lt;&gt;"",MAX(ROUNDUP(SMALL(BG$279:BG$328,$L281)/10,0)*10,10),0))</f>
        <v>0</v>
      </c>
      <c r="EI281" s="41">
        <f>IF(BH281="","",IF(成就内容!AY$126&lt;&gt;"",MAX(ROUNDUP(SMALL(BH$279:BH$328,$L281)/10,0)*10,10),0))</f>
        <v>0</v>
      </c>
      <c r="EJ281" s="41">
        <f>IF(BI281="","",IF(成就内容!AZ$126&lt;&gt;"",MAX(ROUNDUP(SMALL(BI$279:BI$328,$L281)/10,0)*10,10),0))</f>
        <v>0</v>
      </c>
      <c r="EK281" s="41">
        <f>IF(BJ281="","",IF(成就内容!BA$126&lt;&gt;"",MAX(ROUNDUP(SMALL(BJ$279:BJ$328,$L281)/10,0)*10,10),0))</f>
        <v>0</v>
      </c>
      <c r="EL281" s="41">
        <f>IF(BK281="","",IF(成就内容!BB$126&lt;&gt;"",MAX(ROUNDUP(SMALL(BK$279:BK$328,$L281)/10,0)*10,10),0))</f>
        <v>0</v>
      </c>
      <c r="EM281" s="41">
        <f>IF(BL281="","",IF(成就内容!BC$126&lt;&gt;"",MAX(ROUNDUP(SMALL(BL$279:BL$328,$L281)/10,0)*10,10),0))</f>
        <v>0</v>
      </c>
      <c r="EN281" s="41">
        <f>IF(BM281="","",IF(成就内容!BD$126&lt;&gt;"",MAX(ROUNDUP(SMALL(BM$279:BM$328,$L281)/10,0)*10,10),0))</f>
        <v>0</v>
      </c>
      <c r="EO281" s="41">
        <f>IF(BN281="","",IF(成就内容!BE$126&lt;&gt;"",MAX(ROUNDUP(SMALL(BN$279:BN$328,$L281)/10,0)*10,10),0))</f>
        <v>0</v>
      </c>
      <c r="EP281" s="41">
        <f>IF(BO281="","",IF(成就内容!BF$126&lt;&gt;"",MAX(ROUNDUP(SMALL(BO$279:BO$328,$L281)/10,0)*10,10),0))</f>
        <v>0</v>
      </c>
      <c r="EQ281" s="41">
        <f>IF(BP281="","",IF(成就内容!BG$126&lt;&gt;"",MAX(ROUNDUP(SMALL(BP$279:BP$328,$L281)/10,0)*10,10),0))</f>
        <v>0</v>
      </c>
      <c r="ER281" s="41">
        <f>IF(BQ281="","",IF(成就内容!BH$126&lt;&gt;"",MAX(ROUNDUP(SMALL(BQ$279:BQ$328,$L281)/10,0)*10,10),0))</f>
        <v>0</v>
      </c>
      <c r="ES281" s="41" t="str">
        <f>IF(BR281="","",IF(成就内容!BI$126&lt;&gt;"",MAX(ROUNDUP(SMALL(BR$279:BR$328,$L281)/10,0)*10,10),0))</f>
        <v/>
      </c>
      <c r="ET281" s="41">
        <f>IF(BS281="","",IF(成就内容!BJ$126&lt;&gt;"",MAX(ROUNDUP(SMALL(BS$279:BS$328,$L281)/10,0)*10,10),0))</f>
        <v>0</v>
      </c>
      <c r="EU281" s="41">
        <f>IF(BT281="","",IF(成就内容!BK$126&lt;&gt;"",MAX(ROUNDUP(SMALL(BT$279:BT$328,$L281)/10,0)*10,10),0))</f>
        <v>0</v>
      </c>
      <c r="EV281" s="41">
        <f>IF(BU281="","",IF(成就内容!BL$126&lt;&gt;"",MAX(ROUNDUP(SMALL(BU$279:BU$328,$L281)/10,0)*10,10),0))</f>
        <v>0</v>
      </c>
      <c r="EW281" s="41">
        <f>IF(BV281="","",IF(成就内容!BM$126&lt;&gt;"",MAX(ROUNDUP(SMALL(BV$279:BV$328,$L281)/10,0)*10,10),0))</f>
        <v>0</v>
      </c>
      <c r="EX281" s="41">
        <f>IF(BW281="","",IF(成就内容!BN$126&lt;&gt;"",MAX(ROUNDUP(SMALL(BW$279:BW$328,$L281)/10,0)*10,10),0))</f>
        <v>0</v>
      </c>
      <c r="EY281" s="41">
        <f>IF(BX281="","",IF(成就内容!BO$126&lt;&gt;"",MAX(ROUNDUP(SMALL(BX$279:BX$328,$L281)/10,0)*10,10),0))</f>
        <v>0</v>
      </c>
      <c r="EZ281" s="41">
        <f>IF(BY281="","",IF(成就内容!BP$126&lt;&gt;"",MAX(ROUNDUP(SMALL(BY$279:BY$328,$L281)/10,0)*10,10),0))</f>
        <v>0</v>
      </c>
      <c r="FA281" s="41">
        <f>IF(BZ281="","",IF(成就内容!BQ$126&lt;&gt;"",MAX(ROUNDUP(SMALL(BZ$279:BZ$328,$L281)/10,0)*10,10),0))</f>
        <v>0</v>
      </c>
      <c r="FB281" s="41">
        <f>IF(CA281="","",IF(成就内容!BR$126&lt;&gt;"",MAX(ROUNDUP(SMALL(CA$279:CA$328,$L281)/10,0)*10,10),0))</f>
        <v>0</v>
      </c>
      <c r="FC281" s="41">
        <f>IF(CB281="","",IF(成就内容!BS$126&lt;&gt;"",MAX(ROUNDUP(SMALL(CB$279:CB$328,$L281)/10,0)*10,10),0))</f>
        <v>0</v>
      </c>
      <c r="FD281" s="41">
        <f>IF(CC281="","",IF(成就内容!BT$126&lt;&gt;"",MAX(ROUNDUP(SMALL(CC$279:CC$328,$L281)/10,0)*10,10),0))</f>
        <v>0</v>
      </c>
      <c r="FE281" s="41">
        <f>IF(CD281="","",IF(成就内容!BU$126&lt;&gt;"",MAX(ROUNDUP(SMALL(CD$279:CD$328,$L281)/10,0)*10,10),0))</f>
        <v>0</v>
      </c>
      <c r="FF281" s="41" t="str">
        <f>IF(CE281="","",IF(成就内容!BV$126&lt;&gt;"",MAX(ROUNDUP(SMALL(CE$279:CE$328,$L281)/10,0)*10,10),0))</f>
        <v/>
      </c>
      <c r="FG281" s="41">
        <f>IF(CF281="","",IF(成就内容!BW$126&lt;&gt;"",MAX(ROUNDUP(SMALL(CF$279:CF$328,$L281)/10,0)*10,10),0))</f>
        <v>0</v>
      </c>
      <c r="FH281" s="41">
        <f>IF(CG281="","",IF(成就内容!BX$126&lt;&gt;"",MAX(ROUNDUP(SMALL(CG$279:CG$328,$L281)/10,0)*10,10),0))</f>
        <v>0</v>
      </c>
      <c r="FI281" s="41">
        <f>IF(CH281="","",IF(成就内容!BY$126&lt;&gt;"",MAX(ROUNDUP(SMALL(CH$279:CH$328,$L281)/10,0)*10,10),0))</f>
        <v>0</v>
      </c>
      <c r="FJ281" s="41">
        <f>IF(CI281="","",IF(成就内容!BZ$126&lt;&gt;"",MAX(ROUNDUP(SMALL(CI$279:CI$328,$L281)/10,0)*10,10),0))</f>
        <v>0</v>
      </c>
    </row>
    <row r="282" spans="12:166" x14ac:dyDescent="0.15">
      <c r="L282" s="25">
        <v>4</v>
      </c>
      <c r="M282" s="41">
        <f>IF(成就内容!D10="","",INDEX($H$4:$H$178*成就内容!D$126/SUM(成就内容!$D$126:$BZ$126),成就内容!D66,1)-SUM(M$279:M281))</f>
        <v>0</v>
      </c>
      <c r="N282" s="41" t="str">
        <f>IF(成就内容!E10="","",INDEX($H$4:$H$178*成就内容!E$126/SUM(成就内容!$D$126:$BZ$126),成就内容!E66,1)-SUM(N$279:N281))</f>
        <v/>
      </c>
      <c r="O282" s="41">
        <f>IF(成就内容!F10="","",INDEX($H$4:$H$178*成就内容!F$126/SUM(成就内容!$D$126:$BZ$126),成就内容!F66,1)-SUM(O$279:O281))</f>
        <v>0</v>
      </c>
      <c r="P282" s="41" t="str">
        <f>IF(成就内容!G10="","",INDEX($H$4:$H$178*成就内容!G$126/SUM(成就内容!$D$126:$BZ$126),成就内容!G66,1)-SUM(P$279:P281))</f>
        <v/>
      </c>
      <c r="Q282" s="41">
        <f>IF(成就内容!H10="","",INDEX($H$4:$H$178*成就内容!H$126/SUM(成就内容!$D$126:$BZ$126),成就内容!H66,1)-SUM(Q$279:Q281))</f>
        <v>0</v>
      </c>
      <c r="R282" s="41">
        <f>IF(成就内容!I10="","",INDEX($H$4:$H$178*成就内容!I$126/SUM(成就内容!$D$126:$BZ$126),成就内容!I66,1)-SUM(R$279:R281))</f>
        <v>0</v>
      </c>
      <c r="S282" s="41">
        <f>IF(成就内容!J10="","",INDEX($H$4:$H$178*成就内容!J$126/SUM(成就内容!$D$126:$BZ$126),成就内容!J66,1)-SUM(S$279:S281))</f>
        <v>0</v>
      </c>
      <c r="T282" s="41">
        <f>IF(成就内容!K10="","",INDEX($H$4:$H$178*成就内容!K$126/SUM(成就内容!$D$126:$BZ$126),成就内容!K66,1)-SUM(T$279:T281))</f>
        <v>0</v>
      </c>
      <c r="U282" s="41">
        <f>IF(成就内容!L10="","",INDEX($H$4:$H$178*成就内容!L$126/SUM(成就内容!$D$126:$BZ$126),成就内容!L66,1)-SUM(U$279:U281))</f>
        <v>0</v>
      </c>
      <c r="V282" s="41">
        <f>IF(成就内容!M10="","",INDEX($H$4:$H$178*成就内容!M$126/SUM(成就内容!$D$126:$BZ$126),成就内容!M66,1)-SUM(V$279:V281))</f>
        <v>0</v>
      </c>
      <c r="W282" s="41">
        <f>IF(成就内容!N10="","",INDEX($H$4:$H$178*成就内容!N$126/SUM(成就内容!$D$126:$BZ$126),成就内容!N66,1)-SUM(W$279:W281))</f>
        <v>0</v>
      </c>
      <c r="X282" s="41">
        <f>IF(成就内容!O10="","",INDEX($H$4:$H$178*成就内容!O$126/SUM(成就内容!$D$126:$BZ$126),成就内容!O66,1)-SUM(X$279:X281))</f>
        <v>29.166666666666664</v>
      </c>
      <c r="Y282" s="41">
        <f>IF(成就内容!P10="","",INDEX($H$4:$H$178*成就内容!P$126/SUM(成就内容!$D$126:$BZ$126),成就内容!P66,1)-SUM(Y$279:Y281))</f>
        <v>60</v>
      </c>
      <c r="Z282" s="41">
        <f>IF(成就内容!Q10="","",INDEX($H$4:$H$178*成就内容!Q$126/SUM(成就内容!$D$126:$BZ$126),成就内容!Q66,1)-SUM(Z$279:Z281))</f>
        <v>0</v>
      </c>
      <c r="AA282" s="41">
        <f>IF(成就内容!R10="","",INDEX($H$4:$H$178*成就内容!R$126/SUM(成就内容!$D$126:$BZ$126),成就内容!R66,1)-SUM(AA$279:AA281))</f>
        <v>0</v>
      </c>
      <c r="AB282" s="41">
        <f>IF(成就内容!S10="","",INDEX($H$4:$H$178*成就内容!S$126/SUM(成就内容!$D$126:$BZ$126),成就内容!S66,1)-SUM(AB$279:AB281))</f>
        <v>0</v>
      </c>
      <c r="AC282" s="41">
        <f>IF(成就内容!T10="","",INDEX($H$4:$H$178*成就内容!T$126/SUM(成就内容!$D$126:$BZ$126),成就内容!T66,1)-SUM(AC$279:AC281))</f>
        <v>0</v>
      </c>
      <c r="AD282" s="41">
        <f>IF(成就内容!U10="","",INDEX($H$4:$H$178*成就内容!U$126/SUM(成就内容!$D$126:$BZ$126),成就内容!U66,1)-SUM(AD$279:AD281))</f>
        <v>0</v>
      </c>
      <c r="AE282" s="41">
        <f>IF(成就内容!V10="","",INDEX($H$4:$H$178*成就内容!V$126/SUM(成就内容!$D$126:$BZ$126),成就内容!V66,1)-SUM(AE$279:AE281))</f>
        <v>0</v>
      </c>
      <c r="AF282" s="41">
        <f>IF(成就内容!W10="","",INDEX($H$4:$H$178*成就内容!W$126/SUM(成就内容!$D$126:$BZ$126),成就内容!W66,1)-SUM(AF$279:AF281))</f>
        <v>0</v>
      </c>
      <c r="AG282" s="41">
        <f>IF(成就内容!X10="","",INDEX($H$4:$H$178*成就内容!X$126/SUM(成就内容!$D$126:$BZ$126),成就内容!X66,1)-SUM(AG$279:AG281))</f>
        <v>0</v>
      </c>
      <c r="AH282" s="41">
        <f>IF(成就内容!Y10="","",INDEX($H$4:$H$178*成就内容!Y$126/SUM(成就内容!$D$126:$BZ$126),成就内容!Y66,1)-SUM(AH$279:AH281))</f>
        <v>0</v>
      </c>
      <c r="AI282" s="41" t="str">
        <f>IF(成就内容!Z10="","",INDEX($H$4:$H$178*成就内容!Z$126/SUM(成就内容!$D$126:$BZ$126),成就内容!Z66,1)-SUM(AI$279:AI281))</f>
        <v/>
      </c>
      <c r="AJ282" s="41">
        <f>IF(成就内容!AA10="","",INDEX($H$4:$H$178*成就内容!AA$126/SUM(成就内容!$D$126:$BZ$126),成就内容!AA66,1)-SUM(AJ$279:AJ281))</f>
        <v>0</v>
      </c>
      <c r="AK282" s="41">
        <f>IF(成就内容!AB10="","",INDEX($H$4:$H$178*成就内容!AB$126/SUM(成就内容!$D$126:$BZ$126),成就内容!AB66,1)-SUM(AK$279:AK281))</f>
        <v>0</v>
      </c>
      <c r="AL282" s="41">
        <f>IF(成就内容!AC10="","",INDEX($H$4:$H$178*成就内容!AC$126/SUM(成就内容!$D$126:$BZ$126),成就内容!AC66,1)-SUM(AL$279:AL281))</f>
        <v>0</v>
      </c>
      <c r="AM282" s="41">
        <f>IF(成就内容!AD10="","",INDEX($H$4:$H$178*成就内容!AD$126/SUM(成就内容!$D$126:$BZ$126),成就内容!AD66,1)-SUM(AM$279:AM281))</f>
        <v>0</v>
      </c>
      <c r="AN282" s="41">
        <f>IF(成就内容!AE10="","",INDEX($H$4:$H$178*成就内容!AE$126/SUM(成就内容!$D$126:$BZ$126),成就内容!AE66,1)-SUM(AN$279:AN281))</f>
        <v>0</v>
      </c>
      <c r="AO282" s="41">
        <f>IF(成就内容!AF10="","",INDEX($H$4:$H$178*成就内容!AF$126/SUM(成就内容!$D$126:$BZ$126),成就内容!AF66,1)-SUM(AO$279:AO281))</f>
        <v>0</v>
      </c>
      <c r="AP282" s="41">
        <f>IF(成就内容!AG10="","",INDEX($H$4:$H$178*成就内容!AG$126/SUM(成就内容!$D$126:$BZ$126),成就内容!AG66,1)-SUM(AP$279:AP281))</f>
        <v>0</v>
      </c>
      <c r="AQ282" s="41">
        <f>IF(成就内容!AH10="","",INDEX($H$4:$H$178*成就内容!AH$126/SUM(成就内容!$D$126:$BZ$126),成就内容!AH66,1)-SUM(AQ$279:AQ281))</f>
        <v>0</v>
      </c>
      <c r="AR282" s="41">
        <f>IF(成就内容!AI10="","",INDEX($H$4:$H$178*成就内容!AI$126/SUM(成就内容!$D$126:$BZ$126),成就内容!AI66,1)-SUM(AR$279:AR281))</f>
        <v>0</v>
      </c>
      <c r="AS282" s="41">
        <f>IF(成就内容!AJ10="","",INDEX($H$4:$H$178*成就内容!AJ$126/SUM(成就内容!$D$126:$BZ$126),成就内容!AJ66,1)-SUM(AS$279:AS281))</f>
        <v>0</v>
      </c>
      <c r="AT282" s="41" t="str">
        <f>IF(成就内容!AK10="","",INDEX($H$4:$H$178*成就内容!AK$126/SUM(成就内容!$D$126:$BZ$126),成就内容!AK66,1)-SUM(AT$279:AT281))</f>
        <v/>
      </c>
      <c r="AU282" s="41" t="str">
        <f>IF(成就内容!AL10="","",INDEX($H$4:$H$178*成就内容!AL$126/SUM(成就内容!$D$126:$BZ$126),成就内容!AL66,1)-SUM(AU$279:AU281))</f>
        <v/>
      </c>
      <c r="AV282" s="41">
        <f>IF(成就内容!AM10="","",INDEX($H$4:$H$178*成就内容!AM$126/SUM(成就内容!$D$126:$BZ$126),成就内容!AM66,1)-SUM(AV$279:AV281))</f>
        <v>0</v>
      </c>
      <c r="AW282" s="41">
        <f>IF(成就内容!AN10="","",INDEX($H$4:$H$178*成就内容!AN$126/SUM(成就内容!$D$126:$BZ$126),成就内容!AN66,1)-SUM(AW$279:AW281))</f>
        <v>0</v>
      </c>
      <c r="AX282" s="41">
        <f>IF(成就内容!AO10="","",INDEX($H$4:$H$178*成就内容!AO$126/SUM(成就内容!$D$126:$BZ$126),成就内容!AO66,1)-SUM(AX$279:AX281))</f>
        <v>23.333333333333336</v>
      </c>
      <c r="AY282" s="41">
        <f>IF(成就内容!AP10="","",INDEX($H$4:$H$178*成就内容!AP$126/SUM(成就内容!$D$126:$BZ$126),成就内容!AP66,1)-SUM(AY$279:AY281))</f>
        <v>23.333333333333336</v>
      </c>
      <c r="AZ282" s="41">
        <f>IF(成就内容!AQ10="","",INDEX($H$4:$H$178*成就内容!AQ$126/SUM(成就内容!$D$126:$BZ$126),成就内容!AQ66,1)-SUM(AZ$279:AZ281))</f>
        <v>23.333333333333336</v>
      </c>
      <c r="BA282" s="41">
        <f>IF(成就内容!AR10="","",INDEX($H$4:$H$178*成就内容!AR$126/SUM(成就内容!$D$126:$BZ$126),成就内容!AR66,1)-SUM(BA$279:BA281))</f>
        <v>40</v>
      </c>
      <c r="BB282" s="41">
        <f>IF(成就内容!AS10="","",INDEX($H$4:$H$178*成就内容!AS$126/SUM(成就内容!$D$126:$BZ$126),成就内容!AS66,1)-SUM(BB$279:BB281))</f>
        <v>40</v>
      </c>
      <c r="BC282" s="41">
        <f>IF(成就内容!AT10="","",INDEX($H$4:$H$178*成就内容!AT$126/SUM(成就内容!$D$126:$BZ$126),成就内容!AT66,1)-SUM(BC$279:BC281))</f>
        <v>40</v>
      </c>
      <c r="BD282" s="41">
        <f>IF(成就内容!AU10="","",INDEX($H$4:$H$178*成就内容!AU$126/SUM(成就内容!$D$126:$BZ$126),成就内容!AU66,1)-SUM(BD$279:BD281))</f>
        <v>47.777777777777771</v>
      </c>
      <c r="BE282" s="41">
        <f>IF(成就内容!AV10="","",INDEX($H$4:$H$178*成就内容!AV$126/SUM(成就内容!$D$126:$BZ$126),成就内容!AV66,1)-SUM(BE$279:BE281))</f>
        <v>0</v>
      </c>
      <c r="BF282" s="41">
        <f>IF(成就内容!AW10="","",INDEX($H$4:$H$178*成就内容!AW$126/SUM(成就内容!$D$126:$BZ$126),成就内容!AW66,1)-SUM(BF$279:BF281))</f>
        <v>0</v>
      </c>
      <c r="BG282" s="41">
        <f>IF(成就内容!AX10="","",INDEX($H$4:$H$178*成就内容!AX$126/SUM(成就内容!$D$126:$BZ$126),成就内容!AX66,1)-SUM(BG$279:BG281))</f>
        <v>0</v>
      </c>
      <c r="BH282" s="41">
        <f>IF(成就内容!AY10="","",INDEX($H$4:$H$178*成就内容!AY$126/SUM(成就内容!$D$126:$BZ$126),成就内容!AY66,1)-SUM(BH$279:BH281))</f>
        <v>0</v>
      </c>
      <c r="BI282" s="41">
        <f>IF(成就内容!AZ10="","",INDEX($H$4:$H$178*成就内容!AZ$126/SUM(成就内容!$D$126:$BZ$126),成就内容!AZ66,1)-SUM(BI$279:BI281))</f>
        <v>0</v>
      </c>
      <c r="BJ282" s="41">
        <f>IF(成就内容!BA10="","",INDEX($H$4:$H$178*成就内容!BA$126/SUM(成就内容!$D$126:$BZ$126),成就内容!BA66,1)-SUM(BJ$279:BJ281))</f>
        <v>0</v>
      </c>
      <c r="BK282" s="41">
        <f>IF(成就内容!BB10="","",INDEX($H$4:$H$178*成就内容!BB$126/SUM(成就内容!$D$126:$BZ$126),成就内容!BB66,1)-SUM(BK$279:BK281))</f>
        <v>0</v>
      </c>
      <c r="BL282" s="41">
        <f>IF(成就内容!BC10="","",INDEX($H$4:$H$178*成就内容!BC$126/SUM(成就内容!$D$126:$BZ$126),成就内容!BC66,1)-SUM(BL$279:BL281))</f>
        <v>0</v>
      </c>
      <c r="BM282" s="41">
        <f>IF(成就内容!BD10="","",INDEX($H$4:$H$178*成就内容!BD$126/SUM(成就内容!$D$126:$BZ$126),成就内容!BD66,1)-SUM(BM$279:BM281))</f>
        <v>0</v>
      </c>
      <c r="BN282" s="41">
        <f>IF(成就内容!BE10="","",INDEX($H$4:$H$178*成就内容!BE$126/SUM(成就内容!$D$126:$BZ$126),成就内容!BE66,1)-SUM(BN$279:BN281))</f>
        <v>0</v>
      </c>
      <c r="BO282" s="41">
        <f>IF(成就内容!BF10="","",INDEX($H$4:$H$178*成就内容!BF$126/SUM(成就内容!$D$126:$BZ$126),成就内容!BF66,1)-SUM(BO$279:BO281))</f>
        <v>0</v>
      </c>
      <c r="BP282" s="41">
        <f>IF(成就内容!BG10="","",INDEX($H$4:$H$178*成就内容!BG$126/SUM(成就内容!$D$126:$BZ$126),成就内容!BG66,1)-SUM(BP$279:BP281))</f>
        <v>0</v>
      </c>
      <c r="BQ282" s="41">
        <f>IF(成就内容!BH10="","",INDEX($H$4:$H$178*成就内容!BH$126/SUM(成就内容!$D$126:$BZ$126),成就内容!BH66,1)-SUM(BQ$279:BQ281))</f>
        <v>0</v>
      </c>
      <c r="BR282" s="41" t="str">
        <f>IF(成就内容!BI10="","",INDEX($H$4:$H$178*成就内容!BI$126/SUM(成就内容!$D$126:$BZ$126),成就内容!BI66,1)-SUM(BR$279:BR281))</f>
        <v/>
      </c>
      <c r="BS282" s="41">
        <f>IF(成就内容!BJ10="","",INDEX($H$4:$H$178*成就内容!BJ$126/SUM(成就内容!$D$126:$BZ$126),成就内容!BJ66,1)-SUM(BS$279:BS281))</f>
        <v>0</v>
      </c>
      <c r="BT282" s="41">
        <f>IF(成就内容!BK10="","",INDEX($H$4:$H$178*成就内容!BK$126/SUM(成就内容!$D$126:$BZ$126),成就内容!BK66,1)-SUM(BT$279:BT281))</f>
        <v>0</v>
      </c>
      <c r="BU282" s="41">
        <f>IF(成就内容!BL10="","",INDEX($H$4:$H$178*成就内容!BL$126/SUM(成就内容!$D$126:$BZ$126),成就内容!BL66,1)-SUM(BU$279:BU281))</f>
        <v>0</v>
      </c>
      <c r="BV282" s="41">
        <f>IF(成就内容!BM10="","",INDEX($H$4:$H$178*成就内容!BM$126/SUM(成就内容!$D$126:$BZ$126),成就内容!BM66,1)-SUM(BV$279:BV281))</f>
        <v>0</v>
      </c>
      <c r="BW282" s="41">
        <f>IF(成就内容!BN10="","",INDEX($H$4:$H$178*成就内容!BN$126/SUM(成就内容!$D$126:$BZ$126),成就内容!BN66,1)-SUM(BW$279:BW281))</f>
        <v>0</v>
      </c>
      <c r="BX282" s="41">
        <f>IF(成就内容!BO10="","",INDEX($H$4:$H$178*成就内容!BO$126/SUM(成就内容!$D$126:$BZ$126),成就内容!BO66,1)-SUM(BX$279:BX281))</f>
        <v>0</v>
      </c>
      <c r="BY282" s="41">
        <f>IF(成就内容!BP10="","",INDEX($H$4:$H$178*成就内容!BP$126/SUM(成就内容!$D$126:$BZ$126),成就内容!BP66,1)-SUM(BY$279:BY281))</f>
        <v>0</v>
      </c>
      <c r="BZ282" s="41">
        <f>IF(成就内容!BQ10="","",INDEX($H$4:$H$178*成就内容!BQ$126/SUM(成就内容!$D$126:$BZ$126),成就内容!BQ66,1)-SUM(BZ$279:BZ281))</f>
        <v>0</v>
      </c>
      <c r="CA282" s="41">
        <f>IF(成就内容!BR10="","",INDEX($H$4:$H$178*成就内容!BR$126/SUM(成就内容!$D$126:$BZ$126),成就内容!BR66,1)-SUM(CA$279:CA281))</f>
        <v>0</v>
      </c>
      <c r="CB282" s="41">
        <f>IF(成就内容!BS10="","",INDEX($H$4:$H$178*成就内容!BS$126/SUM(成就内容!$D$126:$BZ$126),成就内容!BS66,1)-SUM(CB$279:CB281))</f>
        <v>0</v>
      </c>
      <c r="CC282" s="41">
        <f>IF(成就内容!BT10="","",INDEX($H$4:$H$178*成就内容!BT$126/SUM(成就内容!$D$126:$BZ$126),成就内容!BT66,1)-SUM(CC$279:CC281))</f>
        <v>0</v>
      </c>
      <c r="CD282" s="41">
        <f>IF(成就内容!BU10="","",INDEX($H$4:$H$178*成就内容!BU$126/SUM(成就内容!$D$126:$BZ$126),成就内容!BU66,1)-SUM(CD$279:CD281))</f>
        <v>0</v>
      </c>
      <c r="CE282" s="41" t="str">
        <f>IF(成就内容!BV10="","",INDEX($H$4:$H$178*成就内容!BV$126/SUM(成就内容!$D$126:$BZ$126),成就内容!BV66,1)-SUM(CE$279:CE281))</f>
        <v/>
      </c>
      <c r="CF282" s="41">
        <f>IF(成就内容!BW10="","",INDEX($H$4:$H$178*成就内容!BW$126/SUM(成就内容!$D$126:$BZ$126),成就内容!BW66,1)-SUM(CF$279:CF281))</f>
        <v>0</v>
      </c>
      <c r="CG282" s="41">
        <f>IF(成就内容!BX10="","",INDEX($H$4:$H$178*成就内容!BX$126/SUM(成就内容!$D$126:$BZ$126),成就内容!BX66,1)-SUM(CG$279:CG281))</f>
        <v>0</v>
      </c>
      <c r="CH282" s="41">
        <f>IF(成就内容!BY10="","",INDEX($H$4:$H$178*成就内容!BY$126/SUM(成就内容!$D$126:$BZ$126),成就内容!BY66,1)-SUM(CH$279:CH281))</f>
        <v>0</v>
      </c>
      <c r="CI282" s="41">
        <f>IF(成就内容!BZ10="","",INDEX($H$4:$H$178*成就内容!BZ$126/SUM(成就内容!$D$126:$BZ$126),成就内容!BZ66,1)-SUM(CI$279:CI281))</f>
        <v>0</v>
      </c>
      <c r="CM282" s="43">
        <v>4</v>
      </c>
      <c r="CN282" s="41">
        <f>IF(M282="","",IF(成就内容!D$126&lt;&gt;"",MAX(ROUNDUP(SMALL(M$279:M$328,$L282)/10,0)*10,10),0))</f>
        <v>0</v>
      </c>
      <c r="CO282" s="41" t="str">
        <f>IF(N282="","",IF(成就内容!E$126&lt;&gt;"",MAX(ROUNDUP(SMALL(N$279:N$328,$L282)/10,0)*10,10),0))</f>
        <v/>
      </c>
      <c r="CP282" s="41">
        <f>IF(O282="","",IF(成就内容!F$126&lt;&gt;"",MAX(ROUNDUP(SMALL(O$279:O$328,$L282)/10,0)*10,10),0))</f>
        <v>0</v>
      </c>
      <c r="CQ282" s="41" t="str">
        <f>IF(P282="","",IF(成就内容!G$126&lt;&gt;"",MAX(ROUNDUP(SMALL(P$279:P$328,$L282)/10,0)*10,10),0))</f>
        <v/>
      </c>
      <c r="CR282" s="41">
        <f>IF(Q282="","",IF(成就内容!H$126&lt;&gt;"",MAX(ROUNDUP(SMALL(Q$279:Q$328,$L282)/10,0)*10,10),0))</f>
        <v>0</v>
      </c>
      <c r="CS282" s="41">
        <f>IF(R282="","",IF(成就内容!I$126&lt;&gt;"",MAX(ROUNDUP(SMALL(R$279:R$328,$L282)/10,0)*10,10),0))</f>
        <v>0</v>
      </c>
      <c r="CT282" s="41">
        <f>IF(S282="","",IF(成就内容!J$126&lt;&gt;"",MAX(ROUNDUP(SMALL(S$279:S$328,$L282)/10,0)*10,10),0))</f>
        <v>0</v>
      </c>
      <c r="CU282" s="41">
        <f>IF(T282="","",IF(成就内容!K$126&lt;&gt;"",MAX(ROUNDUP(SMALL(T$279:T$328,$L282)/10,0)*10,10),0))</f>
        <v>0</v>
      </c>
      <c r="CV282" s="41">
        <f>IF(U282="","",IF(成就内容!L$126&lt;&gt;"",MAX(ROUNDUP(SMALL(U$279:U$328,$L282)/10,0)*10,10),0))</f>
        <v>0</v>
      </c>
      <c r="CW282" s="41">
        <f>IF(V282="","",IF(成就内容!M$126&lt;&gt;"",MAX(ROUNDUP(SMALL(V$279:V$328,$L282)/10,0)*10,10),0))</f>
        <v>0</v>
      </c>
      <c r="CX282" s="41">
        <f>IF(W282="","",IF(成就内容!N$126&lt;&gt;"",MAX(ROUNDUP(SMALL(W$279:W$328,$L282)/10,0)*10,10),0))</f>
        <v>0</v>
      </c>
      <c r="CY282" s="41">
        <f>IF(X282="","",IF(成就内容!O$126&lt;&gt;"",MAX(ROUNDUP(SMALL(X$279:X$328,$L282)/10,0)*10,10),0))</f>
        <v>30</v>
      </c>
      <c r="CZ282" s="41">
        <f>IF(Y282="","",IF(成就内容!P$126&lt;&gt;"",MAX(ROUNDUP(SMALL(Y$279:Y$328,$L282)/10,0)*10,10),0))</f>
        <v>10</v>
      </c>
      <c r="DA282" s="41">
        <f>IF(Z282="","",IF(成就内容!Q$126&lt;&gt;"",MAX(ROUNDUP(SMALL(Z$279:Z$328,$L282)/10,0)*10,10),0))</f>
        <v>0</v>
      </c>
      <c r="DB282" s="41">
        <f>IF(AA282="","",IF(成就内容!R$126&lt;&gt;"",MAX(ROUNDUP(SMALL(AA$279:AA$328,$L282)/10,0)*10,10),0))</f>
        <v>0</v>
      </c>
      <c r="DC282" s="41">
        <f>IF(AB282="","",IF(成就内容!S$126&lt;&gt;"",MAX(ROUNDUP(SMALL(AB$279:AB$328,$L282)/10,0)*10,10),0))</f>
        <v>0</v>
      </c>
      <c r="DD282" s="41">
        <f>IF(AC282="","",IF(成就内容!T$126&lt;&gt;"",MAX(ROUNDUP(SMALL(AC$279:AC$328,$L282)/10,0)*10,10),0))</f>
        <v>0</v>
      </c>
      <c r="DE282" s="41">
        <f>IF(AD282="","",IF(成就内容!U$126&lt;&gt;"",MAX(ROUNDUP(SMALL(AD$279:AD$328,$L282)/10,0)*10,10),0))</f>
        <v>0</v>
      </c>
      <c r="DF282" s="41">
        <f>IF(AE282="","",IF(成就内容!V$126&lt;&gt;"",MAX(ROUNDUP(SMALL(AE$279:AE$328,$L282)/10,0)*10,10),0))</f>
        <v>0</v>
      </c>
      <c r="DG282" s="41">
        <f>IF(AF282="","",IF(成就内容!W$126&lt;&gt;"",MAX(ROUNDUP(SMALL(AF$279:AF$328,$L282)/10,0)*10,10),0))</f>
        <v>0</v>
      </c>
      <c r="DH282" s="41">
        <f>IF(AG282="","",IF(成就内容!X$126&lt;&gt;"",MAX(ROUNDUP(SMALL(AG$279:AG$328,$L282)/10,0)*10,10),0))</f>
        <v>0</v>
      </c>
      <c r="DI282" s="41">
        <f>IF(AH282="","",IF(成就内容!Y$126&lt;&gt;"",MAX(ROUNDUP(SMALL(AH$279:AH$328,$L282)/10,0)*10,10),0))</f>
        <v>0</v>
      </c>
      <c r="DJ282" s="41" t="str">
        <f>IF(AI282="","",IF(成就内容!Z$126&lt;&gt;"",MAX(ROUNDUP(SMALL(AI$279:AI$328,$L282)/10,0)*10,10),0))</f>
        <v/>
      </c>
      <c r="DK282" s="41">
        <f>IF(AJ282="","",IF(成就内容!AA$126&lt;&gt;"",MAX(ROUNDUP(SMALL(AJ$279:AJ$328,$L282)/10,0)*10,10),0))</f>
        <v>0</v>
      </c>
      <c r="DL282" s="41">
        <f>IF(AK282="","",IF(成就内容!AB$126&lt;&gt;"",MAX(ROUNDUP(SMALL(AK$279:AK$328,$L282)/10,0)*10,10),0))</f>
        <v>0</v>
      </c>
      <c r="DM282" s="41">
        <f>IF(AL282="","",IF(成就内容!AC$126&lt;&gt;"",MAX(ROUNDUP(SMALL(AL$279:AL$328,$L282)/10,0)*10,10),0))</f>
        <v>0</v>
      </c>
      <c r="DN282" s="41">
        <f>IF(AM282="","",IF(成就内容!AD$126&lt;&gt;"",MAX(ROUNDUP(SMALL(AM$279:AM$328,$L282)/10,0)*10,10),0))</f>
        <v>0</v>
      </c>
      <c r="DO282" s="41">
        <f>IF(AN282="","",IF(成就内容!AE$126&lt;&gt;"",MAX(ROUNDUP(SMALL(AN$279:AN$328,$L282)/10,0)*10,10),0))</f>
        <v>0</v>
      </c>
      <c r="DP282" s="41">
        <f>IF(AO282="","",IF(成就内容!AF$126&lt;&gt;"",MAX(ROUNDUP(SMALL(AO$279:AO$328,$L282)/10,0)*10,10),0))</f>
        <v>0</v>
      </c>
      <c r="DQ282" s="41">
        <f>IF(AP282="","",IF(成就内容!AG$126&lt;&gt;"",MAX(ROUNDUP(SMALL(AP$279:AP$328,$L282)/10,0)*10,10),0))</f>
        <v>0</v>
      </c>
      <c r="DR282" s="41">
        <f>IF(AQ282="","",IF(成就内容!AH$126&lt;&gt;"",MAX(ROUNDUP(SMALL(AQ$279:AQ$328,$L282)/10,0)*10,10),0))</f>
        <v>0</v>
      </c>
      <c r="DS282" s="41">
        <f>IF(AR282="","",IF(成就内容!AI$126&lt;&gt;"",MAX(ROUNDUP(SMALL(AR$279:AR$328,$L282)/10,0)*10,10),0))</f>
        <v>0</v>
      </c>
      <c r="DT282" s="41">
        <f>IF(AS282="","",IF(成就内容!AJ$126&lt;&gt;"",MAX(ROUNDUP(SMALL(AS$279:AS$328,$L282)/10,0)*10,10),0))</f>
        <v>0</v>
      </c>
      <c r="DU282" s="41" t="str">
        <f>IF(AT282="","",IF(成就内容!AK$126&lt;&gt;"",MAX(ROUNDUP(SMALL(AT$279:AT$328,$L282)/10,0)*10,10),0))</f>
        <v/>
      </c>
      <c r="DV282" s="41" t="str">
        <f>IF(AU282="","",IF(成就内容!AL$126&lt;&gt;"",MAX(ROUNDUP(SMALL(AU$279:AU$328,$L282)/10,0)*10,10),0))</f>
        <v/>
      </c>
      <c r="DW282" s="41">
        <f>IF(AV282="","",IF(成就内容!AM$126&lt;&gt;"",MAX(ROUNDUP(SMALL(AV$279:AV$328,$L282)/10,0)*10,10),0))</f>
        <v>0</v>
      </c>
      <c r="DX282" s="41">
        <f>IF(AW282="","",IF(成就内容!AN$126&lt;&gt;"",MAX(ROUNDUP(SMALL(AW$279:AW$328,$L282)/10,0)*10,10),0))</f>
        <v>0</v>
      </c>
      <c r="DY282" s="41">
        <f>IF(AX282="","",IF(成就内容!AO$126&lt;&gt;"",MAX(ROUNDUP(SMALL(AX$279:AX$328,$L282)/10,0)*10,10),0))</f>
        <v>30</v>
      </c>
      <c r="DZ282" s="41">
        <f>IF(AY282="","",IF(成就内容!AP$126&lt;&gt;"",MAX(ROUNDUP(SMALL(AY$279:AY$328,$L282)/10,0)*10,10),0))</f>
        <v>30</v>
      </c>
      <c r="EA282" s="41">
        <f>IF(AZ282="","",IF(成就内容!AQ$126&lt;&gt;"",MAX(ROUNDUP(SMALL(AZ$279:AZ$328,$L282)/10,0)*10,10),0))</f>
        <v>30</v>
      </c>
      <c r="EB282" s="41">
        <f>IF(BA282="","",IF(成就内容!AR$126&lt;&gt;"",MAX(ROUNDUP(SMALL(BA$279:BA$328,$L282)/10,0)*10,10),0))</f>
        <v>40</v>
      </c>
      <c r="EC282" s="41">
        <f>IF(BB282="","",IF(成就内容!AS$126&lt;&gt;"",MAX(ROUNDUP(SMALL(BB$279:BB$328,$L282)/10,0)*10,10),0))</f>
        <v>40</v>
      </c>
      <c r="ED282" s="41">
        <f>IF(BC282="","",IF(成就内容!AT$126&lt;&gt;"",MAX(ROUNDUP(SMALL(BC$279:BC$328,$L282)/10,0)*10,10),0))</f>
        <v>40</v>
      </c>
      <c r="EE282" s="41">
        <f>IF(BD282="","",IF(成就内容!AU$126&lt;&gt;"",MAX(ROUNDUP(SMALL(BD$279:BD$328,$L282)/10,0)*10,10),0))</f>
        <v>60</v>
      </c>
      <c r="EF282" s="41">
        <f>IF(BE282="","",IF(成就内容!AV$126&lt;&gt;"",MAX(ROUNDUP(SMALL(BE$279:BE$328,$L282)/10,0)*10,10),0))</f>
        <v>0</v>
      </c>
      <c r="EG282" s="41">
        <f>IF(BF282="","",IF(成就内容!AW$126&lt;&gt;"",MAX(ROUNDUP(SMALL(BF$279:BF$328,$L282)/10,0)*10,10),0))</f>
        <v>0</v>
      </c>
      <c r="EH282" s="41">
        <f>IF(BG282="","",IF(成就内容!AX$126&lt;&gt;"",MAX(ROUNDUP(SMALL(BG$279:BG$328,$L282)/10,0)*10,10),0))</f>
        <v>0</v>
      </c>
      <c r="EI282" s="41">
        <f>IF(BH282="","",IF(成就内容!AY$126&lt;&gt;"",MAX(ROUNDUP(SMALL(BH$279:BH$328,$L282)/10,0)*10,10),0))</f>
        <v>0</v>
      </c>
      <c r="EJ282" s="41">
        <f>IF(BI282="","",IF(成就内容!AZ$126&lt;&gt;"",MAX(ROUNDUP(SMALL(BI$279:BI$328,$L282)/10,0)*10,10),0))</f>
        <v>0</v>
      </c>
      <c r="EK282" s="41">
        <f>IF(BJ282="","",IF(成就内容!BA$126&lt;&gt;"",MAX(ROUNDUP(SMALL(BJ$279:BJ$328,$L282)/10,0)*10,10),0))</f>
        <v>0</v>
      </c>
      <c r="EL282" s="41">
        <f>IF(BK282="","",IF(成就内容!BB$126&lt;&gt;"",MAX(ROUNDUP(SMALL(BK$279:BK$328,$L282)/10,0)*10,10),0))</f>
        <v>0</v>
      </c>
      <c r="EM282" s="41">
        <f>IF(BL282="","",IF(成就内容!BC$126&lt;&gt;"",MAX(ROUNDUP(SMALL(BL$279:BL$328,$L282)/10,0)*10,10),0))</f>
        <v>0</v>
      </c>
      <c r="EN282" s="41">
        <f>IF(BM282="","",IF(成就内容!BD$126&lt;&gt;"",MAX(ROUNDUP(SMALL(BM$279:BM$328,$L282)/10,0)*10,10),0))</f>
        <v>0</v>
      </c>
      <c r="EO282" s="41">
        <f>IF(BN282="","",IF(成就内容!BE$126&lt;&gt;"",MAX(ROUNDUP(SMALL(BN$279:BN$328,$L282)/10,0)*10,10),0))</f>
        <v>0</v>
      </c>
      <c r="EP282" s="41">
        <f>IF(BO282="","",IF(成就内容!BF$126&lt;&gt;"",MAX(ROUNDUP(SMALL(BO$279:BO$328,$L282)/10,0)*10,10),0))</f>
        <v>0</v>
      </c>
      <c r="EQ282" s="41">
        <f>IF(BP282="","",IF(成就内容!BG$126&lt;&gt;"",MAX(ROUNDUP(SMALL(BP$279:BP$328,$L282)/10,0)*10,10),0))</f>
        <v>0</v>
      </c>
      <c r="ER282" s="41">
        <f>IF(BQ282="","",IF(成就内容!BH$126&lt;&gt;"",MAX(ROUNDUP(SMALL(BQ$279:BQ$328,$L282)/10,0)*10,10),0))</f>
        <v>0</v>
      </c>
      <c r="ES282" s="41" t="str">
        <f>IF(BR282="","",IF(成就内容!BI$126&lt;&gt;"",MAX(ROUNDUP(SMALL(BR$279:BR$328,$L282)/10,0)*10,10),0))</f>
        <v/>
      </c>
      <c r="ET282" s="41">
        <f>IF(BS282="","",IF(成就内容!BJ$126&lt;&gt;"",MAX(ROUNDUP(SMALL(BS$279:BS$328,$L282)/10,0)*10,10),0))</f>
        <v>0</v>
      </c>
      <c r="EU282" s="41">
        <f>IF(BT282="","",IF(成就内容!BK$126&lt;&gt;"",MAX(ROUNDUP(SMALL(BT$279:BT$328,$L282)/10,0)*10,10),0))</f>
        <v>0</v>
      </c>
      <c r="EV282" s="41">
        <f>IF(BU282="","",IF(成就内容!BL$126&lt;&gt;"",MAX(ROUNDUP(SMALL(BU$279:BU$328,$L282)/10,0)*10,10),0))</f>
        <v>0</v>
      </c>
      <c r="EW282" s="41">
        <f>IF(BV282="","",IF(成就内容!BM$126&lt;&gt;"",MAX(ROUNDUP(SMALL(BV$279:BV$328,$L282)/10,0)*10,10),0))</f>
        <v>0</v>
      </c>
      <c r="EX282" s="41">
        <f>IF(BW282="","",IF(成就内容!BN$126&lt;&gt;"",MAX(ROUNDUP(SMALL(BW$279:BW$328,$L282)/10,0)*10,10),0))</f>
        <v>0</v>
      </c>
      <c r="EY282" s="41">
        <f>IF(BX282="","",IF(成就内容!BO$126&lt;&gt;"",MAX(ROUNDUP(SMALL(BX$279:BX$328,$L282)/10,0)*10,10),0))</f>
        <v>0</v>
      </c>
      <c r="EZ282" s="41">
        <f>IF(BY282="","",IF(成就内容!BP$126&lt;&gt;"",MAX(ROUNDUP(SMALL(BY$279:BY$328,$L282)/10,0)*10,10),0))</f>
        <v>0</v>
      </c>
      <c r="FA282" s="41">
        <f>IF(BZ282="","",IF(成就内容!BQ$126&lt;&gt;"",MAX(ROUNDUP(SMALL(BZ$279:BZ$328,$L282)/10,0)*10,10),0))</f>
        <v>0</v>
      </c>
      <c r="FB282" s="41">
        <f>IF(CA282="","",IF(成就内容!BR$126&lt;&gt;"",MAX(ROUNDUP(SMALL(CA$279:CA$328,$L282)/10,0)*10,10),0))</f>
        <v>0</v>
      </c>
      <c r="FC282" s="41">
        <f>IF(CB282="","",IF(成就内容!BS$126&lt;&gt;"",MAX(ROUNDUP(SMALL(CB$279:CB$328,$L282)/10,0)*10,10),0))</f>
        <v>0</v>
      </c>
      <c r="FD282" s="41">
        <f>IF(CC282="","",IF(成就内容!BT$126&lt;&gt;"",MAX(ROUNDUP(SMALL(CC$279:CC$328,$L282)/10,0)*10,10),0))</f>
        <v>0</v>
      </c>
      <c r="FE282" s="41">
        <f>IF(CD282="","",IF(成就内容!BU$126&lt;&gt;"",MAX(ROUNDUP(SMALL(CD$279:CD$328,$L282)/10,0)*10,10),0))</f>
        <v>0</v>
      </c>
      <c r="FF282" s="41" t="str">
        <f>IF(CE282="","",IF(成就内容!BV$126&lt;&gt;"",MAX(ROUNDUP(SMALL(CE$279:CE$328,$L282)/10,0)*10,10),0))</f>
        <v/>
      </c>
      <c r="FG282" s="41">
        <f>IF(CF282="","",IF(成就内容!BW$126&lt;&gt;"",MAX(ROUNDUP(SMALL(CF$279:CF$328,$L282)/10,0)*10,10),0))</f>
        <v>0</v>
      </c>
      <c r="FH282" s="41">
        <f>IF(CG282="","",IF(成就内容!BX$126&lt;&gt;"",MAX(ROUNDUP(SMALL(CG$279:CG$328,$L282)/10,0)*10,10),0))</f>
        <v>0</v>
      </c>
      <c r="FI282" s="41">
        <f>IF(CH282="","",IF(成就内容!BY$126&lt;&gt;"",MAX(ROUNDUP(SMALL(CH$279:CH$328,$L282)/10,0)*10,10),0))</f>
        <v>0</v>
      </c>
      <c r="FJ282" s="41">
        <f>IF(CI282="","",IF(成就内容!BZ$126&lt;&gt;"",MAX(ROUNDUP(SMALL(CI$279:CI$328,$L282)/10,0)*10,10),0))</f>
        <v>0</v>
      </c>
    </row>
    <row r="283" spans="12:166" x14ac:dyDescent="0.15">
      <c r="L283" s="25">
        <v>5</v>
      </c>
      <c r="M283" s="41">
        <f>IF(成就内容!D11="","",INDEX($H$4:$H$178*成就内容!D$126/SUM(成就内容!$D$126:$BZ$126),成就内容!D67,1)-SUM(M$279:M282))</f>
        <v>0</v>
      </c>
      <c r="N283" s="41" t="str">
        <f>IF(成就内容!E11="","",INDEX($H$4:$H$178*成就内容!E$126/SUM(成就内容!$D$126:$BZ$126),成就内容!E67,1)-SUM(N$279:N282))</f>
        <v/>
      </c>
      <c r="O283" s="41">
        <f>IF(成就内容!F11="","",INDEX($H$4:$H$178*成就内容!F$126/SUM(成就内容!$D$126:$BZ$126),成就内容!F67,1)-SUM(O$279:O282))</f>
        <v>0</v>
      </c>
      <c r="P283" s="41" t="str">
        <f>IF(成就内容!G11="","",INDEX($H$4:$H$178*成就内容!G$126/SUM(成就内容!$D$126:$BZ$126),成就内容!G67,1)-SUM(P$279:P282))</f>
        <v/>
      </c>
      <c r="Q283" s="41">
        <f>IF(成就内容!H11="","",INDEX($H$4:$H$178*成就内容!H$126/SUM(成就内容!$D$126:$BZ$126),成就内容!H67,1)-SUM(Q$279:Q282))</f>
        <v>0</v>
      </c>
      <c r="R283" s="41">
        <f>IF(成就内容!I11="","",INDEX($H$4:$H$178*成就内容!I$126/SUM(成就内容!$D$126:$BZ$126),成就内容!I67,1)-SUM(R$279:R282))</f>
        <v>0</v>
      </c>
      <c r="S283" s="41">
        <f>IF(成就内容!J11="","",INDEX($H$4:$H$178*成就内容!J$126/SUM(成就内容!$D$126:$BZ$126),成就内容!J67,1)-SUM(S$279:S282))</f>
        <v>0</v>
      </c>
      <c r="T283" s="41">
        <f>IF(成就内容!K11="","",INDEX($H$4:$H$178*成就内容!K$126/SUM(成就内容!$D$126:$BZ$126),成就内容!K67,1)-SUM(T$279:T282))</f>
        <v>0</v>
      </c>
      <c r="U283" s="41">
        <f>IF(成就内容!L11="","",INDEX($H$4:$H$178*成就内容!L$126/SUM(成就内容!$D$126:$BZ$126),成就内容!L67,1)-SUM(U$279:U282))</f>
        <v>0</v>
      </c>
      <c r="V283" s="41">
        <f>IF(成就内容!M11="","",INDEX($H$4:$H$178*成就内容!M$126/SUM(成就内容!$D$126:$BZ$126),成就内容!M67,1)-SUM(V$279:V282))</f>
        <v>0</v>
      </c>
      <c r="W283" s="41">
        <f>IF(成就内容!N11="","",INDEX($H$4:$H$178*成就内容!N$126/SUM(成就内容!$D$126:$BZ$126),成就内容!N67,1)-SUM(W$279:W282))</f>
        <v>0</v>
      </c>
      <c r="X283" s="41">
        <f>IF(成就内容!O11="","",INDEX($H$4:$H$178*成就内容!O$126/SUM(成就内容!$D$126:$BZ$126),成就内容!O67,1)-SUM(X$279:X282))</f>
        <v>50</v>
      </c>
      <c r="Y283" s="41">
        <f>IF(成就内容!P11="","",INDEX($H$4:$H$178*成就内容!P$126/SUM(成就内容!$D$126:$BZ$126),成就内容!P67,1)-SUM(Y$279:Y282))</f>
        <v>111.11111111111111</v>
      </c>
      <c r="Z283" s="41">
        <f>IF(成就内容!Q11="","",INDEX($H$4:$H$178*成就内容!Q$126/SUM(成就内容!$D$126:$BZ$126),成就内容!Q67,1)-SUM(Z$279:Z282))</f>
        <v>0</v>
      </c>
      <c r="AA283" s="41">
        <f>IF(成就内容!R11="","",INDEX($H$4:$H$178*成就内容!R$126/SUM(成就内容!$D$126:$BZ$126),成就内容!R67,1)-SUM(AA$279:AA282))</f>
        <v>0</v>
      </c>
      <c r="AB283" s="41">
        <f>IF(成就内容!S11="","",INDEX($H$4:$H$178*成就内容!S$126/SUM(成就内容!$D$126:$BZ$126),成就内容!S67,1)-SUM(AB$279:AB282))</f>
        <v>0</v>
      </c>
      <c r="AC283" s="41">
        <f>IF(成就内容!T11="","",INDEX($H$4:$H$178*成就内容!T$126/SUM(成就内容!$D$126:$BZ$126),成就内容!T67,1)-SUM(AC$279:AC282))</f>
        <v>0</v>
      </c>
      <c r="AD283" s="41">
        <f>IF(成就内容!U11="","",INDEX($H$4:$H$178*成就内容!U$126/SUM(成就内容!$D$126:$BZ$126),成就内容!U67,1)-SUM(AD$279:AD282))</f>
        <v>0</v>
      </c>
      <c r="AE283" s="41">
        <f>IF(成就内容!V11="","",INDEX($H$4:$H$178*成就内容!V$126/SUM(成就内容!$D$126:$BZ$126),成就内容!V67,1)-SUM(AE$279:AE282))</f>
        <v>0</v>
      </c>
      <c r="AF283" s="41">
        <f>IF(成就内容!W11="","",INDEX($H$4:$H$178*成就内容!W$126/SUM(成就内容!$D$126:$BZ$126),成就内容!W67,1)-SUM(AF$279:AF282))</f>
        <v>0</v>
      </c>
      <c r="AG283" s="41">
        <f>IF(成就内容!X11="","",INDEX($H$4:$H$178*成就内容!X$126/SUM(成就内容!$D$126:$BZ$126),成就内容!X67,1)-SUM(AG$279:AG282))</f>
        <v>0</v>
      </c>
      <c r="AH283" s="41">
        <f>IF(成就内容!Y11="","",INDEX($H$4:$H$178*成就内容!Y$126/SUM(成就内容!$D$126:$BZ$126),成就内容!Y67,1)-SUM(AH$279:AH282))</f>
        <v>0</v>
      </c>
      <c r="AI283" s="41" t="str">
        <f>IF(成就内容!Z11="","",INDEX($H$4:$H$178*成就内容!Z$126/SUM(成就内容!$D$126:$BZ$126),成就内容!Z67,1)-SUM(AI$279:AI282))</f>
        <v/>
      </c>
      <c r="AJ283" s="41">
        <f>IF(成就内容!AA11="","",INDEX($H$4:$H$178*成就内容!AA$126/SUM(成就内容!$D$126:$BZ$126),成就内容!AA67,1)-SUM(AJ$279:AJ282))</f>
        <v>0</v>
      </c>
      <c r="AK283" s="41">
        <f>IF(成就内容!AB11="","",INDEX($H$4:$H$178*成就内容!AB$126/SUM(成就内容!$D$126:$BZ$126),成就内容!AB67,1)-SUM(AK$279:AK282))</f>
        <v>0</v>
      </c>
      <c r="AL283" s="41">
        <f>IF(成就内容!AC11="","",INDEX($H$4:$H$178*成就内容!AC$126/SUM(成就内容!$D$126:$BZ$126),成就内容!AC67,1)-SUM(AL$279:AL282))</f>
        <v>0</v>
      </c>
      <c r="AM283" s="41">
        <f>IF(成就内容!AD11="","",INDEX($H$4:$H$178*成就内容!AD$126/SUM(成就内容!$D$126:$BZ$126),成就内容!AD67,1)-SUM(AM$279:AM282))</f>
        <v>0</v>
      </c>
      <c r="AN283" s="41">
        <f>IF(成就内容!AE11="","",INDEX($H$4:$H$178*成就内容!AE$126/SUM(成就内容!$D$126:$BZ$126),成就内容!AE67,1)-SUM(AN$279:AN282))</f>
        <v>0</v>
      </c>
      <c r="AO283" s="41">
        <f>IF(成就内容!AF11="","",INDEX($H$4:$H$178*成就内容!AF$126/SUM(成就内容!$D$126:$BZ$126),成就内容!AF67,1)-SUM(AO$279:AO282))</f>
        <v>0</v>
      </c>
      <c r="AP283" s="41">
        <f>IF(成就内容!AG11="","",INDEX($H$4:$H$178*成就内容!AG$126/SUM(成就内容!$D$126:$BZ$126),成就内容!AG67,1)-SUM(AP$279:AP282))</f>
        <v>0</v>
      </c>
      <c r="AQ283" s="41">
        <f>IF(成就内容!AH11="","",INDEX($H$4:$H$178*成就内容!AH$126/SUM(成就内容!$D$126:$BZ$126),成就内容!AH67,1)-SUM(AQ$279:AQ282))</f>
        <v>0</v>
      </c>
      <c r="AR283" s="41">
        <f>IF(成就内容!AI11="","",INDEX($H$4:$H$178*成就内容!AI$126/SUM(成就内容!$D$126:$BZ$126),成就内容!AI67,1)-SUM(AR$279:AR282))</f>
        <v>0</v>
      </c>
      <c r="AS283" s="41">
        <f>IF(成就内容!AJ11="","",INDEX($H$4:$H$178*成就内容!AJ$126/SUM(成就内容!$D$126:$BZ$126),成就内容!AJ67,1)-SUM(AS$279:AS282))</f>
        <v>0</v>
      </c>
      <c r="AT283" s="41" t="str">
        <f>IF(成就内容!AK11="","",INDEX($H$4:$H$178*成就内容!AK$126/SUM(成就内容!$D$126:$BZ$126),成就内容!AK67,1)-SUM(AT$279:AT282))</f>
        <v/>
      </c>
      <c r="AU283" s="41" t="str">
        <f>IF(成就内容!AL11="","",INDEX($H$4:$H$178*成就内容!AL$126/SUM(成就内容!$D$126:$BZ$126),成就内容!AL67,1)-SUM(AU$279:AU282))</f>
        <v/>
      </c>
      <c r="AV283" s="41">
        <f>IF(成就内容!AM11="","",INDEX($H$4:$H$178*成就内容!AM$126/SUM(成就内容!$D$126:$BZ$126),成就内容!AM67,1)-SUM(AV$279:AV282))</f>
        <v>0</v>
      </c>
      <c r="AW283" s="41">
        <f>IF(成就内容!AN11="","",INDEX($H$4:$H$178*成就内容!AN$126/SUM(成就内容!$D$126:$BZ$126),成就内容!AN67,1)-SUM(AW$279:AW282))</f>
        <v>0</v>
      </c>
      <c r="AX283" s="41">
        <f>IF(成就内容!AO11="","",INDEX($H$4:$H$178*成就内容!AO$126/SUM(成就内容!$D$126:$BZ$126),成就内容!AO67,1)-SUM(AX$279:AX282))</f>
        <v>23.333333333333329</v>
      </c>
      <c r="AY283" s="41">
        <f>IF(成就内容!AP11="","",INDEX($H$4:$H$178*成就内容!AP$126/SUM(成就内容!$D$126:$BZ$126),成就内容!AP67,1)-SUM(AY$279:AY282))</f>
        <v>23.333333333333329</v>
      </c>
      <c r="AZ283" s="41">
        <f>IF(成就内容!AQ11="","",INDEX($H$4:$H$178*成就内容!AQ$126/SUM(成就内容!$D$126:$BZ$126),成就内容!AQ67,1)-SUM(AZ$279:AZ282))</f>
        <v>23.333333333333329</v>
      </c>
      <c r="BA283" s="41">
        <f>IF(成就内容!AR11="","",INDEX($H$4:$H$178*成就内容!AR$126/SUM(成就内容!$D$126:$BZ$126),成就内容!AR67,1)-SUM(BA$279:BA282))</f>
        <v>40</v>
      </c>
      <c r="BB283" s="41">
        <f>IF(成就内容!AS11="","",INDEX($H$4:$H$178*成就内容!AS$126/SUM(成就内容!$D$126:$BZ$126),成就内容!AS67,1)-SUM(BB$279:BB282))</f>
        <v>40</v>
      </c>
      <c r="BC283" s="41">
        <f>IF(成就内容!AT11="","",INDEX($H$4:$H$178*成就内容!AT$126/SUM(成就内容!$D$126:$BZ$126),成就内容!AT67,1)-SUM(BC$279:BC282))</f>
        <v>40</v>
      </c>
      <c r="BD283" s="41">
        <f>IF(成就内容!AU11="","",INDEX($H$4:$H$178*成就内容!AU$126/SUM(成就内容!$D$126:$BZ$126),成就内容!AU67,1)-SUM(BD$279:BD282))</f>
        <v>55.555555555555571</v>
      </c>
      <c r="BE283" s="41">
        <f>IF(成就内容!AV11="","",INDEX($H$4:$H$178*成就内容!AV$126/SUM(成就内容!$D$126:$BZ$126),成就内容!AV67,1)-SUM(BE$279:BE282))</f>
        <v>0</v>
      </c>
      <c r="BF283" s="41">
        <f>IF(成就内容!AW11="","",INDEX($H$4:$H$178*成就内容!AW$126/SUM(成就内容!$D$126:$BZ$126),成就内容!AW67,1)-SUM(BF$279:BF282))</f>
        <v>0</v>
      </c>
      <c r="BG283" s="41">
        <f>IF(成就内容!AX11="","",INDEX($H$4:$H$178*成就内容!AX$126/SUM(成就内容!$D$126:$BZ$126),成就内容!AX67,1)-SUM(BG$279:BG282))</f>
        <v>0</v>
      </c>
      <c r="BH283" s="41">
        <f>IF(成就内容!AY11="","",INDEX($H$4:$H$178*成就内容!AY$126/SUM(成就内容!$D$126:$BZ$126),成就内容!AY67,1)-SUM(BH$279:BH282))</f>
        <v>0</v>
      </c>
      <c r="BI283" s="41">
        <f>IF(成就内容!AZ11="","",INDEX($H$4:$H$178*成就内容!AZ$126/SUM(成就内容!$D$126:$BZ$126),成就内容!AZ67,1)-SUM(BI$279:BI282))</f>
        <v>0</v>
      </c>
      <c r="BJ283" s="41">
        <f>IF(成就内容!BA11="","",INDEX($H$4:$H$178*成就内容!BA$126/SUM(成就内容!$D$126:$BZ$126),成就内容!BA67,1)-SUM(BJ$279:BJ282))</f>
        <v>0</v>
      </c>
      <c r="BK283" s="41">
        <f>IF(成就内容!BB11="","",INDEX($H$4:$H$178*成就内容!BB$126/SUM(成就内容!$D$126:$BZ$126),成就内容!BB67,1)-SUM(BK$279:BK282))</f>
        <v>0</v>
      </c>
      <c r="BL283" s="41">
        <f>IF(成就内容!BC11="","",INDEX($H$4:$H$178*成就内容!BC$126/SUM(成就内容!$D$126:$BZ$126),成就内容!BC67,1)-SUM(BL$279:BL282))</f>
        <v>0</v>
      </c>
      <c r="BM283" s="41">
        <f>IF(成就内容!BD11="","",INDEX($H$4:$H$178*成就内容!BD$126/SUM(成就内容!$D$126:$BZ$126),成就内容!BD67,1)-SUM(BM$279:BM282))</f>
        <v>0</v>
      </c>
      <c r="BN283" s="41">
        <f>IF(成就内容!BE11="","",INDEX($H$4:$H$178*成就内容!BE$126/SUM(成就内容!$D$126:$BZ$126),成就内容!BE67,1)-SUM(BN$279:BN282))</f>
        <v>0</v>
      </c>
      <c r="BO283" s="41">
        <f>IF(成就内容!BF11="","",INDEX($H$4:$H$178*成就内容!BF$126/SUM(成就内容!$D$126:$BZ$126),成就内容!BF67,1)-SUM(BO$279:BO282))</f>
        <v>0</v>
      </c>
      <c r="BP283" s="41">
        <f>IF(成就内容!BG11="","",INDEX($H$4:$H$178*成就内容!BG$126/SUM(成就内容!$D$126:$BZ$126),成就内容!BG67,1)-SUM(BP$279:BP282))</f>
        <v>0</v>
      </c>
      <c r="BQ283" s="41">
        <f>IF(成就内容!BH11="","",INDEX($H$4:$H$178*成就内容!BH$126/SUM(成就内容!$D$126:$BZ$126),成就内容!BH67,1)-SUM(BQ$279:BQ282))</f>
        <v>0</v>
      </c>
      <c r="BR283" s="41" t="str">
        <f>IF(成就内容!BI11="","",INDEX($H$4:$H$178*成就内容!BI$126/SUM(成就内容!$D$126:$BZ$126),成就内容!BI67,1)-SUM(BR$279:BR282))</f>
        <v/>
      </c>
      <c r="BS283" s="41">
        <f>IF(成就内容!BJ11="","",INDEX($H$4:$H$178*成就内容!BJ$126/SUM(成就内容!$D$126:$BZ$126),成就内容!BJ67,1)-SUM(BS$279:BS282))</f>
        <v>0</v>
      </c>
      <c r="BT283" s="41">
        <f>IF(成就内容!BK11="","",INDEX($H$4:$H$178*成就内容!BK$126/SUM(成就内容!$D$126:$BZ$126),成就内容!BK67,1)-SUM(BT$279:BT282))</f>
        <v>0</v>
      </c>
      <c r="BU283" s="41">
        <f>IF(成就内容!BL11="","",INDEX($H$4:$H$178*成就内容!BL$126/SUM(成就内容!$D$126:$BZ$126),成就内容!BL67,1)-SUM(BU$279:BU282))</f>
        <v>0</v>
      </c>
      <c r="BV283" s="41">
        <f>IF(成就内容!BM11="","",INDEX($H$4:$H$178*成就内容!BM$126/SUM(成就内容!$D$126:$BZ$126),成就内容!BM67,1)-SUM(BV$279:BV282))</f>
        <v>0</v>
      </c>
      <c r="BW283" s="41">
        <f>IF(成就内容!BN11="","",INDEX($H$4:$H$178*成就内容!BN$126/SUM(成就内容!$D$126:$BZ$126),成就内容!BN67,1)-SUM(BW$279:BW282))</f>
        <v>0</v>
      </c>
      <c r="BX283" s="41">
        <f>IF(成就内容!BO11="","",INDEX($H$4:$H$178*成就内容!BO$126/SUM(成就内容!$D$126:$BZ$126),成就内容!BO67,1)-SUM(BX$279:BX282))</f>
        <v>0</v>
      </c>
      <c r="BY283" s="41">
        <f>IF(成就内容!BP11="","",INDEX($H$4:$H$178*成就内容!BP$126/SUM(成就内容!$D$126:$BZ$126),成就内容!BP67,1)-SUM(BY$279:BY282))</f>
        <v>0</v>
      </c>
      <c r="BZ283" s="41">
        <f>IF(成就内容!BQ11="","",INDEX($H$4:$H$178*成就内容!BQ$126/SUM(成就内容!$D$126:$BZ$126),成就内容!BQ67,1)-SUM(BZ$279:BZ282))</f>
        <v>0</v>
      </c>
      <c r="CA283" s="41">
        <f>IF(成就内容!BR11="","",INDEX($H$4:$H$178*成就内容!BR$126/SUM(成就内容!$D$126:$BZ$126),成就内容!BR67,1)-SUM(CA$279:CA282))</f>
        <v>0</v>
      </c>
      <c r="CB283" s="41">
        <f>IF(成就内容!BS11="","",INDEX($H$4:$H$178*成就内容!BS$126/SUM(成就内容!$D$126:$BZ$126),成就内容!BS67,1)-SUM(CB$279:CB282))</f>
        <v>0</v>
      </c>
      <c r="CC283" s="41">
        <f>IF(成就内容!BT11="","",INDEX($H$4:$H$178*成就内容!BT$126/SUM(成就内容!$D$126:$BZ$126),成就内容!BT67,1)-SUM(CC$279:CC282))</f>
        <v>0</v>
      </c>
      <c r="CD283" s="41">
        <f>IF(成就内容!BU11="","",INDEX($H$4:$H$178*成就内容!BU$126/SUM(成就内容!$D$126:$BZ$126),成就内容!BU67,1)-SUM(CD$279:CD282))</f>
        <v>0</v>
      </c>
      <c r="CE283" s="41" t="str">
        <f>IF(成就内容!BV11="","",INDEX($H$4:$H$178*成就内容!BV$126/SUM(成就内容!$D$126:$BZ$126),成就内容!BV67,1)-SUM(CE$279:CE282))</f>
        <v/>
      </c>
      <c r="CF283" s="41">
        <f>IF(成就内容!BW11="","",INDEX($H$4:$H$178*成就内容!BW$126/SUM(成就内容!$D$126:$BZ$126),成就内容!BW67,1)-SUM(CF$279:CF282))</f>
        <v>0</v>
      </c>
      <c r="CG283" s="41">
        <f>IF(成就内容!BX11="","",INDEX($H$4:$H$178*成就内容!BX$126/SUM(成就内容!$D$126:$BZ$126),成就内容!BX67,1)-SUM(CG$279:CG282))</f>
        <v>0</v>
      </c>
      <c r="CH283" s="41">
        <f>IF(成就内容!BY11="","",INDEX($H$4:$H$178*成就内容!BY$126/SUM(成就内容!$D$126:$BZ$126),成就内容!BY67,1)-SUM(CH$279:CH282))</f>
        <v>0</v>
      </c>
      <c r="CI283" s="41">
        <f>IF(成就内容!BZ11="","",INDEX($H$4:$H$178*成就内容!BZ$126/SUM(成就内容!$D$126:$BZ$126),成就内容!BZ67,1)-SUM(CI$279:CI282))</f>
        <v>0</v>
      </c>
      <c r="CM283" s="43">
        <v>5</v>
      </c>
      <c r="CN283" s="41">
        <f>IF(M283="","",IF(成就内容!D$126&lt;&gt;"",MAX(ROUNDUP(SMALL(M$279:M$328,$L283)/10,0)*10,10),0))</f>
        <v>0</v>
      </c>
      <c r="CO283" s="41" t="str">
        <f>IF(N283="","",IF(成就内容!E$126&lt;&gt;"",MAX(ROUNDUP(SMALL(N$279:N$328,$L283)/10,0)*10,10),0))</f>
        <v/>
      </c>
      <c r="CP283" s="41">
        <f>IF(O283="","",IF(成就内容!F$126&lt;&gt;"",MAX(ROUNDUP(SMALL(O$279:O$328,$L283)/10,0)*10,10),0))</f>
        <v>0</v>
      </c>
      <c r="CQ283" s="41" t="str">
        <f>IF(P283="","",IF(成就内容!G$126&lt;&gt;"",MAX(ROUNDUP(SMALL(P$279:P$328,$L283)/10,0)*10,10),0))</f>
        <v/>
      </c>
      <c r="CR283" s="41">
        <f>IF(Q283="","",IF(成就内容!H$126&lt;&gt;"",MAX(ROUNDUP(SMALL(Q$279:Q$328,$L283)/10,0)*10,10),0))</f>
        <v>0</v>
      </c>
      <c r="CS283" s="41">
        <f>IF(R283="","",IF(成就内容!I$126&lt;&gt;"",MAX(ROUNDUP(SMALL(R$279:R$328,$L283)/10,0)*10,10),0))</f>
        <v>0</v>
      </c>
      <c r="CT283" s="41">
        <f>IF(S283="","",IF(成就内容!J$126&lt;&gt;"",MAX(ROUNDUP(SMALL(S$279:S$328,$L283)/10,0)*10,10),0))</f>
        <v>0</v>
      </c>
      <c r="CU283" s="41">
        <f>IF(T283="","",IF(成就内容!K$126&lt;&gt;"",MAX(ROUNDUP(SMALL(T$279:T$328,$L283)/10,0)*10,10),0))</f>
        <v>0</v>
      </c>
      <c r="CV283" s="41">
        <f>IF(U283="","",IF(成就内容!L$126&lt;&gt;"",MAX(ROUNDUP(SMALL(U$279:U$328,$L283)/10,0)*10,10),0))</f>
        <v>0</v>
      </c>
      <c r="CW283" s="41">
        <f>IF(V283="","",IF(成就内容!M$126&lt;&gt;"",MAX(ROUNDUP(SMALL(V$279:V$328,$L283)/10,0)*10,10),0))</f>
        <v>0</v>
      </c>
      <c r="CX283" s="41">
        <f>IF(W283="","",IF(成就内容!N$126&lt;&gt;"",MAX(ROUNDUP(SMALL(W$279:W$328,$L283)/10,0)*10,10),0))</f>
        <v>0</v>
      </c>
      <c r="CY283" s="41">
        <f>IF(X283="","",IF(成就内容!O$126&lt;&gt;"",MAX(ROUNDUP(SMALL(X$279:X$328,$L283)/10,0)*10,10),0))</f>
        <v>50</v>
      </c>
      <c r="CZ283" s="41">
        <f>IF(Y283="","",IF(成就内容!P$126&lt;&gt;"",MAX(ROUNDUP(SMALL(Y$279:Y$328,$L283)/10,0)*10,10),0))</f>
        <v>10</v>
      </c>
      <c r="DA283" s="41">
        <f>IF(Z283="","",IF(成就内容!Q$126&lt;&gt;"",MAX(ROUNDUP(SMALL(Z$279:Z$328,$L283)/10,0)*10,10),0))</f>
        <v>0</v>
      </c>
      <c r="DB283" s="41">
        <f>IF(AA283="","",IF(成就内容!R$126&lt;&gt;"",MAX(ROUNDUP(SMALL(AA$279:AA$328,$L283)/10,0)*10,10),0))</f>
        <v>0</v>
      </c>
      <c r="DC283" s="41">
        <f>IF(AB283="","",IF(成就内容!S$126&lt;&gt;"",MAX(ROUNDUP(SMALL(AB$279:AB$328,$L283)/10,0)*10,10),0))</f>
        <v>0</v>
      </c>
      <c r="DD283" s="41">
        <f>IF(AC283="","",IF(成就内容!T$126&lt;&gt;"",MAX(ROUNDUP(SMALL(AC$279:AC$328,$L283)/10,0)*10,10),0))</f>
        <v>0</v>
      </c>
      <c r="DE283" s="41">
        <f>IF(AD283="","",IF(成就内容!U$126&lt;&gt;"",MAX(ROUNDUP(SMALL(AD$279:AD$328,$L283)/10,0)*10,10),0))</f>
        <v>0</v>
      </c>
      <c r="DF283" s="41">
        <f>IF(AE283="","",IF(成就内容!V$126&lt;&gt;"",MAX(ROUNDUP(SMALL(AE$279:AE$328,$L283)/10,0)*10,10),0))</f>
        <v>0</v>
      </c>
      <c r="DG283" s="41">
        <f>IF(AF283="","",IF(成就内容!W$126&lt;&gt;"",MAX(ROUNDUP(SMALL(AF$279:AF$328,$L283)/10,0)*10,10),0))</f>
        <v>0</v>
      </c>
      <c r="DH283" s="41">
        <f>IF(AG283="","",IF(成就内容!X$126&lt;&gt;"",MAX(ROUNDUP(SMALL(AG$279:AG$328,$L283)/10,0)*10,10),0))</f>
        <v>0</v>
      </c>
      <c r="DI283" s="41">
        <f>IF(AH283="","",IF(成就内容!Y$126&lt;&gt;"",MAX(ROUNDUP(SMALL(AH$279:AH$328,$L283)/10,0)*10,10),0))</f>
        <v>0</v>
      </c>
      <c r="DJ283" s="41" t="str">
        <f>IF(AI283="","",IF(成就内容!Z$126&lt;&gt;"",MAX(ROUNDUP(SMALL(AI$279:AI$328,$L283)/10,0)*10,10),0))</f>
        <v/>
      </c>
      <c r="DK283" s="41">
        <f>IF(AJ283="","",IF(成就内容!AA$126&lt;&gt;"",MAX(ROUNDUP(SMALL(AJ$279:AJ$328,$L283)/10,0)*10,10),0))</f>
        <v>0</v>
      </c>
      <c r="DL283" s="41">
        <f>IF(AK283="","",IF(成就内容!AB$126&lt;&gt;"",MAX(ROUNDUP(SMALL(AK$279:AK$328,$L283)/10,0)*10,10),0))</f>
        <v>0</v>
      </c>
      <c r="DM283" s="41">
        <f>IF(AL283="","",IF(成就内容!AC$126&lt;&gt;"",MAX(ROUNDUP(SMALL(AL$279:AL$328,$L283)/10,0)*10,10),0))</f>
        <v>0</v>
      </c>
      <c r="DN283" s="41">
        <f>IF(AM283="","",IF(成就内容!AD$126&lt;&gt;"",MAX(ROUNDUP(SMALL(AM$279:AM$328,$L283)/10,0)*10,10),0))</f>
        <v>0</v>
      </c>
      <c r="DO283" s="41">
        <f>IF(AN283="","",IF(成就内容!AE$126&lt;&gt;"",MAX(ROUNDUP(SMALL(AN$279:AN$328,$L283)/10,0)*10,10),0))</f>
        <v>0</v>
      </c>
      <c r="DP283" s="41">
        <f>IF(AO283="","",IF(成就内容!AF$126&lt;&gt;"",MAX(ROUNDUP(SMALL(AO$279:AO$328,$L283)/10,0)*10,10),0))</f>
        <v>0</v>
      </c>
      <c r="DQ283" s="41">
        <f>IF(AP283="","",IF(成就内容!AG$126&lt;&gt;"",MAX(ROUNDUP(SMALL(AP$279:AP$328,$L283)/10,0)*10,10),0))</f>
        <v>0</v>
      </c>
      <c r="DR283" s="41">
        <f>IF(AQ283="","",IF(成就内容!AH$126&lt;&gt;"",MAX(ROUNDUP(SMALL(AQ$279:AQ$328,$L283)/10,0)*10,10),0))</f>
        <v>0</v>
      </c>
      <c r="DS283" s="41">
        <f>IF(AR283="","",IF(成就内容!AI$126&lt;&gt;"",MAX(ROUNDUP(SMALL(AR$279:AR$328,$L283)/10,0)*10,10),0))</f>
        <v>0</v>
      </c>
      <c r="DT283" s="41">
        <f>IF(AS283="","",IF(成就内容!AJ$126&lt;&gt;"",MAX(ROUNDUP(SMALL(AS$279:AS$328,$L283)/10,0)*10,10),0))</f>
        <v>0</v>
      </c>
      <c r="DU283" s="41" t="str">
        <f>IF(AT283="","",IF(成就内容!AK$126&lt;&gt;"",MAX(ROUNDUP(SMALL(AT$279:AT$328,$L283)/10,0)*10,10),0))</f>
        <v/>
      </c>
      <c r="DV283" s="41" t="str">
        <f>IF(AU283="","",IF(成就内容!AL$126&lt;&gt;"",MAX(ROUNDUP(SMALL(AU$279:AU$328,$L283)/10,0)*10,10),0))</f>
        <v/>
      </c>
      <c r="DW283" s="41">
        <f>IF(AV283="","",IF(成就内容!AM$126&lt;&gt;"",MAX(ROUNDUP(SMALL(AV$279:AV$328,$L283)/10,0)*10,10),0))</f>
        <v>0</v>
      </c>
      <c r="DX283" s="41">
        <f>IF(AW283="","",IF(成就内容!AN$126&lt;&gt;"",MAX(ROUNDUP(SMALL(AW$279:AW$328,$L283)/10,0)*10,10),0))</f>
        <v>0</v>
      </c>
      <c r="DY283" s="41">
        <f>IF(AX283="","",IF(成就内容!AO$126&lt;&gt;"",MAX(ROUNDUP(SMALL(AX$279:AX$328,$L283)/10,0)*10,10),0))</f>
        <v>30</v>
      </c>
      <c r="DZ283" s="41">
        <f>IF(AY283="","",IF(成就内容!AP$126&lt;&gt;"",MAX(ROUNDUP(SMALL(AY$279:AY$328,$L283)/10,0)*10,10),0))</f>
        <v>30</v>
      </c>
      <c r="EA283" s="41">
        <f>IF(AZ283="","",IF(成就内容!AQ$126&lt;&gt;"",MAX(ROUNDUP(SMALL(AZ$279:AZ$328,$L283)/10,0)*10,10),0))</f>
        <v>30</v>
      </c>
      <c r="EB283" s="41">
        <f>IF(BA283="","",IF(成就内容!AR$126&lt;&gt;"",MAX(ROUNDUP(SMALL(BA$279:BA$328,$L283)/10,0)*10,10),0))</f>
        <v>50</v>
      </c>
      <c r="EC283" s="41">
        <f>IF(BB283="","",IF(成就内容!AS$126&lt;&gt;"",MAX(ROUNDUP(SMALL(BB$279:BB$328,$L283)/10,0)*10,10),0))</f>
        <v>50</v>
      </c>
      <c r="ED283" s="41">
        <f>IF(BC283="","",IF(成就内容!AT$126&lt;&gt;"",MAX(ROUNDUP(SMALL(BC$279:BC$328,$L283)/10,0)*10,10),0))</f>
        <v>50</v>
      </c>
      <c r="EE283" s="41">
        <f>IF(BD283="","",IF(成就内容!AU$126&lt;&gt;"",MAX(ROUNDUP(SMALL(BD$279:BD$328,$L283)/10,0)*10,10),0))</f>
        <v>60</v>
      </c>
      <c r="EF283" s="41">
        <f>IF(BE283="","",IF(成就内容!AV$126&lt;&gt;"",MAX(ROUNDUP(SMALL(BE$279:BE$328,$L283)/10,0)*10,10),0))</f>
        <v>0</v>
      </c>
      <c r="EG283" s="41">
        <f>IF(BF283="","",IF(成就内容!AW$126&lt;&gt;"",MAX(ROUNDUP(SMALL(BF$279:BF$328,$L283)/10,0)*10,10),0))</f>
        <v>0</v>
      </c>
      <c r="EH283" s="41">
        <f>IF(BG283="","",IF(成就内容!AX$126&lt;&gt;"",MAX(ROUNDUP(SMALL(BG$279:BG$328,$L283)/10,0)*10,10),0))</f>
        <v>0</v>
      </c>
      <c r="EI283" s="41">
        <f>IF(BH283="","",IF(成就内容!AY$126&lt;&gt;"",MAX(ROUNDUP(SMALL(BH$279:BH$328,$L283)/10,0)*10,10),0))</f>
        <v>0</v>
      </c>
      <c r="EJ283" s="41">
        <f>IF(BI283="","",IF(成就内容!AZ$126&lt;&gt;"",MAX(ROUNDUP(SMALL(BI$279:BI$328,$L283)/10,0)*10,10),0))</f>
        <v>0</v>
      </c>
      <c r="EK283" s="41">
        <f>IF(BJ283="","",IF(成就内容!BA$126&lt;&gt;"",MAX(ROUNDUP(SMALL(BJ$279:BJ$328,$L283)/10,0)*10,10),0))</f>
        <v>0</v>
      </c>
      <c r="EL283" s="41">
        <f>IF(BK283="","",IF(成就内容!BB$126&lt;&gt;"",MAX(ROUNDUP(SMALL(BK$279:BK$328,$L283)/10,0)*10,10),0))</f>
        <v>0</v>
      </c>
      <c r="EM283" s="41">
        <f>IF(BL283="","",IF(成就内容!BC$126&lt;&gt;"",MAX(ROUNDUP(SMALL(BL$279:BL$328,$L283)/10,0)*10,10),0))</f>
        <v>0</v>
      </c>
      <c r="EN283" s="41">
        <f>IF(BM283="","",IF(成就内容!BD$126&lt;&gt;"",MAX(ROUNDUP(SMALL(BM$279:BM$328,$L283)/10,0)*10,10),0))</f>
        <v>0</v>
      </c>
      <c r="EO283" s="41">
        <f>IF(BN283="","",IF(成就内容!BE$126&lt;&gt;"",MAX(ROUNDUP(SMALL(BN$279:BN$328,$L283)/10,0)*10,10),0))</f>
        <v>0</v>
      </c>
      <c r="EP283" s="41">
        <f>IF(BO283="","",IF(成就内容!BF$126&lt;&gt;"",MAX(ROUNDUP(SMALL(BO$279:BO$328,$L283)/10,0)*10,10),0))</f>
        <v>0</v>
      </c>
      <c r="EQ283" s="41">
        <f>IF(BP283="","",IF(成就内容!BG$126&lt;&gt;"",MAX(ROUNDUP(SMALL(BP$279:BP$328,$L283)/10,0)*10,10),0))</f>
        <v>0</v>
      </c>
      <c r="ER283" s="41">
        <f>IF(BQ283="","",IF(成就内容!BH$126&lt;&gt;"",MAX(ROUNDUP(SMALL(BQ$279:BQ$328,$L283)/10,0)*10,10),0))</f>
        <v>0</v>
      </c>
      <c r="ES283" s="41" t="str">
        <f>IF(BR283="","",IF(成就内容!BI$126&lt;&gt;"",MAX(ROUNDUP(SMALL(BR$279:BR$328,$L283)/10,0)*10,10),0))</f>
        <v/>
      </c>
      <c r="ET283" s="41">
        <f>IF(BS283="","",IF(成就内容!BJ$126&lt;&gt;"",MAX(ROUNDUP(SMALL(BS$279:BS$328,$L283)/10,0)*10,10),0))</f>
        <v>0</v>
      </c>
      <c r="EU283" s="41">
        <f>IF(BT283="","",IF(成就内容!BK$126&lt;&gt;"",MAX(ROUNDUP(SMALL(BT$279:BT$328,$L283)/10,0)*10,10),0))</f>
        <v>0</v>
      </c>
      <c r="EV283" s="41">
        <f>IF(BU283="","",IF(成就内容!BL$126&lt;&gt;"",MAX(ROUNDUP(SMALL(BU$279:BU$328,$L283)/10,0)*10,10),0))</f>
        <v>0</v>
      </c>
      <c r="EW283" s="41">
        <f>IF(BV283="","",IF(成就内容!BM$126&lt;&gt;"",MAX(ROUNDUP(SMALL(BV$279:BV$328,$L283)/10,0)*10,10),0))</f>
        <v>0</v>
      </c>
      <c r="EX283" s="41">
        <f>IF(BW283="","",IF(成就内容!BN$126&lt;&gt;"",MAX(ROUNDUP(SMALL(BW$279:BW$328,$L283)/10,0)*10,10),0))</f>
        <v>0</v>
      </c>
      <c r="EY283" s="41">
        <f>IF(BX283="","",IF(成就内容!BO$126&lt;&gt;"",MAX(ROUNDUP(SMALL(BX$279:BX$328,$L283)/10,0)*10,10),0))</f>
        <v>0</v>
      </c>
      <c r="EZ283" s="41">
        <f>IF(BY283="","",IF(成就内容!BP$126&lt;&gt;"",MAX(ROUNDUP(SMALL(BY$279:BY$328,$L283)/10,0)*10,10),0))</f>
        <v>0</v>
      </c>
      <c r="FA283" s="41">
        <f>IF(BZ283="","",IF(成就内容!BQ$126&lt;&gt;"",MAX(ROUNDUP(SMALL(BZ$279:BZ$328,$L283)/10,0)*10,10),0))</f>
        <v>0</v>
      </c>
      <c r="FB283" s="41">
        <f>IF(CA283="","",IF(成就内容!BR$126&lt;&gt;"",MAX(ROUNDUP(SMALL(CA$279:CA$328,$L283)/10,0)*10,10),0))</f>
        <v>0</v>
      </c>
      <c r="FC283" s="41">
        <f>IF(CB283="","",IF(成就内容!BS$126&lt;&gt;"",MAX(ROUNDUP(SMALL(CB$279:CB$328,$L283)/10,0)*10,10),0))</f>
        <v>0</v>
      </c>
      <c r="FD283" s="41">
        <f>IF(CC283="","",IF(成就内容!BT$126&lt;&gt;"",MAX(ROUNDUP(SMALL(CC$279:CC$328,$L283)/10,0)*10,10),0))</f>
        <v>0</v>
      </c>
      <c r="FE283" s="41">
        <f>IF(CD283="","",IF(成就内容!BU$126&lt;&gt;"",MAX(ROUNDUP(SMALL(CD$279:CD$328,$L283)/10,0)*10,10),0))</f>
        <v>0</v>
      </c>
      <c r="FF283" s="41" t="str">
        <f>IF(CE283="","",IF(成就内容!BV$126&lt;&gt;"",MAX(ROUNDUP(SMALL(CE$279:CE$328,$L283)/10,0)*10,10),0))</f>
        <v/>
      </c>
      <c r="FG283" s="41">
        <f>IF(CF283="","",IF(成就内容!BW$126&lt;&gt;"",MAX(ROUNDUP(SMALL(CF$279:CF$328,$L283)/10,0)*10,10),0))</f>
        <v>0</v>
      </c>
      <c r="FH283" s="41">
        <f>IF(CG283="","",IF(成就内容!BX$126&lt;&gt;"",MAX(ROUNDUP(SMALL(CG$279:CG$328,$L283)/10,0)*10,10),0))</f>
        <v>0</v>
      </c>
      <c r="FI283" s="41">
        <f>IF(CH283="","",IF(成就内容!BY$126&lt;&gt;"",MAX(ROUNDUP(SMALL(CH$279:CH$328,$L283)/10,0)*10,10),0))</f>
        <v>0</v>
      </c>
      <c r="FJ283" s="41">
        <f>IF(CI283="","",IF(成就内容!BZ$126&lt;&gt;"",MAX(ROUNDUP(SMALL(CI$279:CI$328,$L283)/10,0)*10,10),0))</f>
        <v>0</v>
      </c>
    </row>
    <row r="284" spans="12:166" x14ac:dyDescent="0.15">
      <c r="L284" s="25">
        <v>6</v>
      </c>
      <c r="M284" s="41">
        <f>IF(成就内容!D12="","",INDEX($H$4:$H$178*成就内容!D$126/SUM(成就内容!$D$126:$BZ$126),成就内容!D68,1)-SUM(M$279:M283))</f>
        <v>0</v>
      </c>
      <c r="N284" s="41" t="str">
        <f>IF(成就内容!E12="","",INDEX($H$4:$H$178*成就内容!E$126/SUM(成就内容!$D$126:$BZ$126),成就内容!E68,1)-SUM(N$279:N283))</f>
        <v/>
      </c>
      <c r="O284" s="41">
        <f>IF(成就内容!F12="","",INDEX($H$4:$H$178*成就内容!F$126/SUM(成就内容!$D$126:$BZ$126),成就内容!F68,1)-SUM(O$279:O283))</f>
        <v>0</v>
      </c>
      <c r="P284" s="41" t="str">
        <f>IF(成就内容!G12="","",INDEX($H$4:$H$178*成就内容!G$126/SUM(成就内容!$D$126:$BZ$126),成就内容!G68,1)-SUM(P$279:P283))</f>
        <v/>
      </c>
      <c r="Q284" s="41">
        <f>IF(成就内容!H12="","",INDEX($H$4:$H$178*成就内容!H$126/SUM(成就内容!$D$126:$BZ$126),成就内容!H68,1)-SUM(Q$279:Q283))</f>
        <v>0</v>
      </c>
      <c r="R284" s="41">
        <f>IF(成就内容!I12="","",INDEX($H$4:$H$178*成就内容!I$126/SUM(成就内容!$D$126:$BZ$126),成就内容!I68,1)-SUM(R$279:R283))</f>
        <v>0</v>
      </c>
      <c r="S284" s="41">
        <f>IF(成就内容!J12="","",INDEX($H$4:$H$178*成就内容!J$126/SUM(成就内容!$D$126:$BZ$126),成就内容!J68,1)-SUM(S$279:S283))</f>
        <v>0</v>
      </c>
      <c r="T284" s="41">
        <f>IF(成就内容!K12="","",INDEX($H$4:$H$178*成就内容!K$126/SUM(成就内容!$D$126:$BZ$126),成就内容!K68,1)-SUM(T$279:T283))</f>
        <v>0</v>
      </c>
      <c r="U284" s="41">
        <f>IF(成就内容!L12="","",INDEX($H$4:$H$178*成就内容!L$126/SUM(成就内容!$D$126:$BZ$126),成就内容!L68,1)-SUM(U$279:U283))</f>
        <v>0</v>
      </c>
      <c r="V284" s="41">
        <f>IF(成就内容!M12="","",INDEX($H$4:$H$178*成就内容!M$126/SUM(成就内容!$D$126:$BZ$126),成就内容!M68,1)-SUM(V$279:V283))</f>
        <v>0</v>
      </c>
      <c r="W284" s="41">
        <f>IF(成就内容!N12="","",INDEX($H$4:$H$178*成就内容!N$126/SUM(成就内容!$D$126:$BZ$126),成就内容!N68,1)-SUM(W$279:W283))</f>
        <v>0</v>
      </c>
      <c r="X284" s="41">
        <f>IF(成就内容!O12="","",INDEX($H$4:$H$178*成就内容!O$126/SUM(成就内容!$D$126:$BZ$126),成就内容!O68,1)-SUM(X$279:X283))</f>
        <v>50</v>
      </c>
      <c r="Y284" s="41">
        <f>IF(成就内容!P12="","",INDEX($H$4:$H$178*成就内容!P$126/SUM(成就内容!$D$126:$BZ$126),成就内容!P68,1)-SUM(Y$279:Y283))</f>
        <v>77805.555555555562</v>
      </c>
      <c r="Z284" s="41">
        <f>IF(成就内容!Q12="","",INDEX($H$4:$H$178*成就内容!Q$126/SUM(成就内容!$D$126:$BZ$126),成就内容!Q68,1)-SUM(Z$279:Z283))</f>
        <v>0</v>
      </c>
      <c r="AA284" s="41">
        <f>IF(成就内容!R12="","",INDEX($H$4:$H$178*成就内容!R$126/SUM(成就内容!$D$126:$BZ$126),成就内容!R68,1)-SUM(AA$279:AA283))</f>
        <v>0</v>
      </c>
      <c r="AB284" s="41">
        <f>IF(成就内容!S12="","",INDEX($H$4:$H$178*成就内容!S$126/SUM(成就内容!$D$126:$BZ$126),成就内容!S68,1)-SUM(AB$279:AB283))</f>
        <v>0</v>
      </c>
      <c r="AC284" s="41">
        <f>IF(成就内容!T12="","",INDEX($H$4:$H$178*成就内容!T$126/SUM(成就内容!$D$126:$BZ$126),成就内容!T68,1)-SUM(AC$279:AC283))</f>
        <v>0</v>
      </c>
      <c r="AD284" s="41">
        <f>IF(成就内容!U12="","",INDEX($H$4:$H$178*成就内容!U$126/SUM(成就内容!$D$126:$BZ$126),成就内容!U68,1)-SUM(AD$279:AD283))</f>
        <v>0</v>
      </c>
      <c r="AE284" s="41">
        <f>IF(成就内容!V12="","",INDEX($H$4:$H$178*成就内容!V$126/SUM(成就内容!$D$126:$BZ$126),成就内容!V68,1)-SUM(AE$279:AE283))</f>
        <v>0</v>
      </c>
      <c r="AF284" s="41">
        <f>IF(成就内容!W12="","",INDEX($H$4:$H$178*成就内容!W$126/SUM(成就内容!$D$126:$BZ$126),成就内容!W68,1)-SUM(AF$279:AF283))</f>
        <v>0</v>
      </c>
      <c r="AG284" s="41">
        <f>IF(成就内容!X12="","",INDEX($H$4:$H$178*成就内容!X$126/SUM(成就内容!$D$126:$BZ$126),成就内容!X68,1)-SUM(AG$279:AG283))</f>
        <v>0</v>
      </c>
      <c r="AH284" s="41">
        <f>IF(成就内容!Y12="","",INDEX($H$4:$H$178*成就内容!Y$126/SUM(成就内容!$D$126:$BZ$126),成就内容!Y68,1)-SUM(AH$279:AH283))</f>
        <v>0</v>
      </c>
      <c r="AI284" s="41" t="str">
        <f>IF(成就内容!Z12="","",INDEX($H$4:$H$178*成就内容!Z$126/SUM(成就内容!$D$126:$BZ$126),成就内容!Z68,1)-SUM(AI$279:AI283))</f>
        <v/>
      </c>
      <c r="AJ284" s="41">
        <f>IF(成就内容!AA12="","",INDEX($H$4:$H$178*成就内容!AA$126/SUM(成就内容!$D$126:$BZ$126),成就内容!AA68,1)-SUM(AJ$279:AJ283))</f>
        <v>0</v>
      </c>
      <c r="AK284" s="41">
        <f>IF(成就内容!AB12="","",INDEX($H$4:$H$178*成就内容!AB$126/SUM(成就内容!$D$126:$BZ$126),成就内容!AB68,1)-SUM(AK$279:AK283))</f>
        <v>0</v>
      </c>
      <c r="AL284" s="41">
        <f>IF(成就内容!AC12="","",INDEX($H$4:$H$178*成就内容!AC$126/SUM(成就内容!$D$126:$BZ$126),成就内容!AC68,1)-SUM(AL$279:AL283))</f>
        <v>0</v>
      </c>
      <c r="AM284" s="41">
        <f>IF(成就内容!AD12="","",INDEX($H$4:$H$178*成就内容!AD$126/SUM(成就内容!$D$126:$BZ$126),成就内容!AD68,1)-SUM(AM$279:AM283))</f>
        <v>0</v>
      </c>
      <c r="AN284" s="41">
        <f>IF(成就内容!AE12="","",INDEX($H$4:$H$178*成就内容!AE$126/SUM(成就内容!$D$126:$BZ$126),成就内容!AE68,1)-SUM(AN$279:AN283))</f>
        <v>0</v>
      </c>
      <c r="AO284" s="41">
        <f>IF(成就内容!AF12="","",INDEX($H$4:$H$178*成就内容!AF$126/SUM(成就内容!$D$126:$BZ$126),成就内容!AF68,1)-SUM(AO$279:AO283))</f>
        <v>0</v>
      </c>
      <c r="AP284" s="41">
        <f>IF(成就内容!AG12="","",INDEX($H$4:$H$178*成就内容!AG$126/SUM(成就内容!$D$126:$BZ$126),成就内容!AG68,1)-SUM(AP$279:AP283))</f>
        <v>0</v>
      </c>
      <c r="AQ284" s="41">
        <f>IF(成就内容!AH12="","",INDEX($H$4:$H$178*成就内容!AH$126/SUM(成就内容!$D$126:$BZ$126),成就内容!AH68,1)-SUM(AQ$279:AQ283))</f>
        <v>0</v>
      </c>
      <c r="AR284" s="41">
        <f>IF(成就内容!AI12="","",INDEX($H$4:$H$178*成就内容!AI$126/SUM(成就内容!$D$126:$BZ$126),成就内容!AI68,1)-SUM(AR$279:AR283))</f>
        <v>0</v>
      </c>
      <c r="AS284" s="41">
        <f>IF(成就内容!AJ12="","",INDEX($H$4:$H$178*成就内容!AJ$126/SUM(成就内容!$D$126:$BZ$126),成就内容!AJ68,1)-SUM(AS$279:AS283))</f>
        <v>0</v>
      </c>
      <c r="AT284" s="41" t="str">
        <f>IF(成就内容!AK12="","",INDEX($H$4:$H$178*成就内容!AK$126/SUM(成就内容!$D$126:$BZ$126),成就内容!AK68,1)-SUM(AT$279:AT283))</f>
        <v/>
      </c>
      <c r="AU284" s="41" t="str">
        <f>IF(成就内容!AL12="","",INDEX($H$4:$H$178*成就内容!AL$126/SUM(成就内容!$D$126:$BZ$126),成就内容!AL68,1)-SUM(AU$279:AU283))</f>
        <v/>
      </c>
      <c r="AV284" s="41">
        <f>IF(成就内容!AM12="","",INDEX($H$4:$H$178*成就内容!AM$126/SUM(成就内容!$D$126:$BZ$126),成就内容!AM68,1)-SUM(AV$279:AV283))</f>
        <v>0</v>
      </c>
      <c r="AW284" s="41">
        <f>IF(成就内容!AN12="","",INDEX($H$4:$H$178*成就内容!AN$126/SUM(成就内容!$D$126:$BZ$126),成就内容!AN68,1)-SUM(AW$279:AW283))</f>
        <v>0</v>
      </c>
      <c r="AX284" s="41">
        <f>IF(成就内容!AO12="","",INDEX($H$4:$H$178*成就内容!AO$126/SUM(成就内容!$D$126:$BZ$126),成就内容!AO68,1)-SUM(AX$279:AX283))</f>
        <v>40</v>
      </c>
      <c r="AY284" s="41">
        <f>IF(成就内容!AP12="","",INDEX($H$4:$H$178*成就内容!AP$126/SUM(成就内容!$D$126:$BZ$126),成就内容!AP68,1)-SUM(AY$279:AY283))</f>
        <v>40</v>
      </c>
      <c r="AZ284" s="41">
        <f>IF(成就内容!AQ12="","",INDEX($H$4:$H$178*成就内容!AQ$126/SUM(成就内容!$D$126:$BZ$126),成就内容!AQ68,1)-SUM(AZ$279:AZ283))</f>
        <v>40</v>
      </c>
      <c r="BA284" s="41">
        <f>IF(成就内容!AR12="","",INDEX($H$4:$H$178*成就内容!AR$126/SUM(成就内容!$D$126:$BZ$126),成就内容!AR68,1)-SUM(BA$279:BA283))</f>
        <v>47.777777777777771</v>
      </c>
      <c r="BB284" s="41">
        <f>IF(成就内容!AS12="","",INDEX($H$4:$H$178*成就内容!AS$126/SUM(成就内容!$D$126:$BZ$126),成就内容!AS68,1)-SUM(BB$279:BB283))</f>
        <v>47.777777777777771</v>
      </c>
      <c r="BC284" s="41">
        <f>IF(成就内容!AT12="","",INDEX($H$4:$H$178*成就内容!AT$126/SUM(成就内容!$D$126:$BZ$126),成就内容!AT68,1)-SUM(BC$279:BC283))</f>
        <v>47.777777777777771</v>
      </c>
      <c r="BD284" s="41">
        <f>IF(成就内容!AU12="","",INDEX($H$4:$H$178*成就内容!AU$126/SUM(成就内容!$D$126:$BZ$126),成就内容!AU68,1)-SUM(BD$279:BD283))</f>
        <v>55.555555555555543</v>
      </c>
      <c r="BE284" s="41">
        <f>IF(成就内容!AV12="","",INDEX($H$4:$H$178*成就内容!AV$126/SUM(成就内容!$D$126:$BZ$126),成就内容!AV68,1)-SUM(BE$279:BE283))</f>
        <v>0</v>
      </c>
      <c r="BF284" s="41">
        <f>IF(成就内容!AW12="","",INDEX($H$4:$H$178*成就内容!AW$126/SUM(成就内容!$D$126:$BZ$126),成就内容!AW68,1)-SUM(BF$279:BF283))</f>
        <v>0</v>
      </c>
      <c r="BG284" s="41">
        <f>IF(成就内容!AX12="","",INDEX($H$4:$H$178*成就内容!AX$126/SUM(成就内容!$D$126:$BZ$126),成就内容!AX68,1)-SUM(BG$279:BG283))</f>
        <v>0</v>
      </c>
      <c r="BH284" s="41">
        <f>IF(成就内容!AY12="","",INDEX($H$4:$H$178*成就内容!AY$126/SUM(成就内容!$D$126:$BZ$126),成就内容!AY68,1)-SUM(BH$279:BH283))</f>
        <v>0</v>
      </c>
      <c r="BI284" s="41">
        <f>IF(成就内容!AZ12="","",INDEX($H$4:$H$178*成就内容!AZ$126/SUM(成就内容!$D$126:$BZ$126),成就内容!AZ68,1)-SUM(BI$279:BI283))</f>
        <v>0</v>
      </c>
      <c r="BJ284" s="41">
        <f>IF(成就内容!BA12="","",INDEX($H$4:$H$178*成就内容!BA$126/SUM(成就内容!$D$126:$BZ$126),成就内容!BA68,1)-SUM(BJ$279:BJ283))</f>
        <v>0</v>
      </c>
      <c r="BK284" s="41">
        <f>IF(成就内容!BB12="","",INDEX($H$4:$H$178*成就内容!BB$126/SUM(成就内容!$D$126:$BZ$126),成就内容!BB68,1)-SUM(BK$279:BK283))</f>
        <v>0</v>
      </c>
      <c r="BL284" s="41">
        <f>IF(成就内容!BC12="","",INDEX($H$4:$H$178*成就内容!BC$126/SUM(成就内容!$D$126:$BZ$126),成就内容!BC68,1)-SUM(BL$279:BL283))</f>
        <v>0</v>
      </c>
      <c r="BM284" s="41">
        <f>IF(成就内容!BD12="","",INDEX($H$4:$H$178*成就内容!BD$126/SUM(成就内容!$D$126:$BZ$126),成就内容!BD68,1)-SUM(BM$279:BM283))</f>
        <v>0</v>
      </c>
      <c r="BN284" s="41">
        <f>IF(成就内容!BE12="","",INDEX($H$4:$H$178*成就内容!BE$126/SUM(成就内容!$D$126:$BZ$126),成就内容!BE68,1)-SUM(BN$279:BN283))</f>
        <v>0</v>
      </c>
      <c r="BO284" s="41">
        <f>IF(成就内容!BF12="","",INDEX($H$4:$H$178*成就内容!BF$126/SUM(成就内容!$D$126:$BZ$126),成就内容!BF68,1)-SUM(BO$279:BO283))</f>
        <v>0</v>
      </c>
      <c r="BP284" s="41">
        <f>IF(成就内容!BG12="","",INDEX($H$4:$H$178*成就内容!BG$126/SUM(成就内容!$D$126:$BZ$126),成就内容!BG68,1)-SUM(BP$279:BP283))</f>
        <v>0</v>
      </c>
      <c r="BQ284" s="41">
        <f>IF(成就内容!BH12="","",INDEX($H$4:$H$178*成就内容!BH$126/SUM(成就内容!$D$126:$BZ$126),成就内容!BH68,1)-SUM(BQ$279:BQ283))</f>
        <v>0</v>
      </c>
      <c r="BR284" s="41" t="str">
        <f>IF(成就内容!BI12="","",INDEX($H$4:$H$178*成就内容!BI$126/SUM(成就内容!$D$126:$BZ$126),成就内容!BI68,1)-SUM(BR$279:BR283))</f>
        <v/>
      </c>
      <c r="BS284" s="41">
        <f>IF(成就内容!BJ12="","",INDEX($H$4:$H$178*成就内容!BJ$126/SUM(成就内容!$D$126:$BZ$126),成就内容!BJ68,1)-SUM(BS$279:BS283))</f>
        <v>0</v>
      </c>
      <c r="BT284" s="41">
        <f>IF(成就内容!BK12="","",INDEX($H$4:$H$178*成就内容!BK$126/SUM(成就内容!$D$126:$BZ$126),成就内容!BK68,1)-SUM(BT$279:BT283))</f>
        <v>0</v>
      </c>
      <c r="BU284" s="41">
        <f>IF(成就内容!BL12="","",INDEX($H$4:$H$178*成就内容!BL$126/SUM(成就内容!$D$126:$BZ$126),成就内容!BL68,1)-SUM(BU$279:BU283))</f>
        <v>0</v>
      </c>
      <c r="BV284" s="41">
        <f>IF(成就内容!BM12="","",INDEX($H$4:$H$178*成就内容!BM$126/SUM(成就内容!$D$126:$BZ$126),成就内容!BM68,1)-SUM(BV$279:BV283))</f>
        <v>0</v>
      </c>
      <c r="BW284" s="41">
        <f>IF(成就内容!BN12="","",INDEX($H$4:$H$178*成就内容!BN$126/SUM(成就内容!$D$126:$BZ$126),成就内容!BN68,1)-SUM(BW$279:BW283))</f>
        <v>0</v>
      </c>
      <c r="BX284" s="41">
        <f>IF(成就内容!BO12="","",INDEX($H$4:$H$178*成就内容!BO$126/SUM(成就内容!$D$126:$BZ$126),成就内容!BO68,1)-SUM(BX$279:BX283))</f>
        <v>0</v>
      </c>
      <c r="BY284" s="41">
        <f>IF(成就内容!BP12="","",INDEX($H$4:$H$178*成就内容!BP$126/SUM(成就内容!$D$126:$BZ$126),成就内容!BP68,1)-SUM(BY$279:BY283))</f>
        <v>0</v>
      </c>
      <c r="BZ284" s="41">
        <f>IF(成就内容!BQ12="","",INDEX($H$4:$H$178*成就内容!BQ$126/SUM(成就内容!$D$126:$BZ$126),成就内容!BQ68,1)-SUM(BZ$279:BZ283))</f>
        <v>0</v>
      </c>
      <c r="CA284" s="41">
        <f>IF(成就内容!BR12="","",INDEX($H$4:$H$178*成就内容!BR$126/SUM(成就内容!$D$126:$BZ$126),成就内容!BR68,1)-SUM(CA$279:CA283))</f>
        <v>0</v>
      </c>
      <c r="CB284" s="41">
        <f>IF(成就内容!BS12="","",INDEX($H$4:$H$178*成就内容!BS$126/SUM(成就内容!$D$126:$BZ$126),成就内容!BS68,1)-SUM(CB$279:CB283))</f>
        <v>0</v>
      </c>
      <c r="CC284" s="41">
        <f>IF(成就内容!BT12="","",INDEX($H$4:$H$178*成就内容!BT$126/SUM(成就内容!$D$126:$BZ$126),成就内容!BT68,1)-SUM(CC$279:CC283))</f>
        <v>0</v>
      </c>
      <c r="CD284" s="41">
        <f>IF(成就内容!BU12="","",INDEX($H$4:$H$178*成就内容!BU$126/SUM(成就内容!$D$126:$BZ$126),成就内容!BU68,1)-SUM(CD$279:CD283))</f>
        <v>0</v>
      </c>
      <c r="CE284" s="41" t="str">
        <f>IF(成就内容!BV12="","",INDEX($H$4:$H$178*成就内容!BV$126/SUM(成就内容!$D$126:$BZ$126),成就内容!BV68,1)-SUM(CE$279:CE283))</f>
        <v/>
      </c>
      <c r="CF284" s="41">
        <f>IF(成就内容!BW12="","",INDEX($H$4:$H$178*成就内容!BW$126/SUM(成就内容!$D$126:$BZ$126),成就内容!BW68,1)-SUM(CF$279:CF283))</f>
        <v>0</v>
      </c>
      <c r="CG284" s="41">
        <f>IF(成就内容!BX12="","",INDEX($H$4:$H$178*成就内容!BX$126/SUM(成就内容!$D$126:$BZ$126),成就内容!BX68,1)-SUM(CG$279:CG283))</f>
        <v>0</v>
      </c>
      <c r="CH284" s="41">
        <f>IF(成就内容!BY12="","",INDEX($H$4:$H$178*成就内容!BY$126/SUM(成就内容!$D$126:$BZ$126),成就内容!BY68,1)-SUM(CH$279:CH283))</f>
        <v>0</v>
      </c>
      <c r="CI284" s="41">
        <f>IF(成就内容!BZ12="","",INDEX($H$4:$H$178*成就内容!BZ$126/SUM(成就内容!$D$126:$BZ$126),成就内容!BZ68,1)-SUM(CI$279:CI283))</f>
        <v>0</v>
      </c>
      <c r="CM284" s="43">
        <v>6</v>
      </c>
      <c r="CN284" s="41">
        <f>IF(M284="","",IF(成就内容!D$126&lt;&gt;"",MAX(ROUNDUP(SMALL(M$279:M$328,$L284)/10,0)*10,10),0))</f>
        <v>0</v>
      </c>
      <c r="CO284" s="41" t="str">
        <f>IF(N284="","",IF(成就内容!E$126&lt;&gt;"",MAX(ROUNDUP(SMALL(N$279:N$328,$L284)/10,0)*10,10),0))</f>
        <v/>
      </c>
      <c r="CP284" s="41">
        <f>IF(O284="","",IF(成就内容!F$126&lt;&gt;"",MAX(ROUNDUP(SMALL(O$279:O$328,$L284)/10,0)*10,10),0))</f>
        <v>0</v>
      </c>
      <c r="CQ284" s="41" t="str">
        <f>IF(P284="","",IF(成就内容!G$126&lt;&gt;"",MAX(ROUNDUP(SMALL(P$279:P$328,$L284)/10,0)*10,10),0))</f>
        <v/>
      </c>
      <c r="CR284" s="41">
        <f>IF(Q284="","",IF(成就内容!H$126&lt;&gt;"",MAX(ROUNDUP(SMALL(Q$279:Q$328,$L284)/10,0)*10,10),0))</f>
        <v>0</v>
      </c>
      <c r="CS284" s="41">
        <f>IF(R284="","",IF(成就内容!I$126&lt;&gt;"",MAX(ROUNDUP(SMALL(R$279:R$328,$L284)/10,0)*10,10),0))</f>
        <v>0</v>
      </c>
      <c r="CT284" s="41">
        <f>IF(S284="","",IF(成就内容!J$126&lt;&gt;"",MAX(ROUNDUP(SMALL(S$279:S$328,$L284)/10,0)*10,10),0))</f>
        <v>0</v>
      </c>
      <c r="CU284" s="41">
        <f>IF(T284="","",IF(成就内容!K$126&lt;&gt;"",MAX(ROUNDUP(SMALL(T$279:T$328,$L284)/10,0)*10,10),0))</f>
        <v>0</v>
      </c>
      <c r="CV284" s="41">
        <f>IF(U284="","",IF(成就内容!L$126&lt;&gt;"",MAX(ROUNDUP(SMALL(U$279:U$328,$L284)/10,0)*10,10),0))</f>
        <v>0</v>
      </c>
      <c r="CW284" s="41">
        <f>IF(V284="","",IF(成就内容!M$126&lt;&gt;"",MAX(ROUNDUP(SMALL(V$279:V$328,$L284)/10,0)*10,10),0))</f>
        <v>0</v>
      </c>
      <c r="CX284" s="41">
        <f>IF(W284="","",IF(成就内容!N$126&lt;&gt;"",MAX(ROUNDUP(SMALL(W$279:W$328,$L284)/10,0)*10,10),0))</f>
        <v>0</v>
      </c>
      <c r="CY284" s="41">
        <f>IF(X284="","",IF(成就内容!O$126&lt;&gt;"",MAX(ROUNDUP(SMALL(X$279:X$328,$L284)/10,0)*10,10),0))</f>
        <v>50</v>
      </c>
      <c r="CZ284" s="41">
        <f>IF(Y284="","",IF(成就内容!P$126&lt;&gt;"",MAX(ROUNDUP(SMALL(Y$279:Y$328,$L284)/10,0)*10,10),0))</f>
        <v>10</v>
      </c>
      <c r="DA284" s="41">
        <f>IF(Z284="","",IF(成就内容!Q$126&lt;&gt;"",MAX(ROUNDUP(SMALL(Z$279:Z$328,$L284)/10,0)*10,10),0))</f>
        <v>0</v>
      </c>
      <c r="DB284" s="41">
        <f>IF(AA284="","",IF(成就内容!R$126&lt;&gt;"",MAX(ROUNDUP(SMALL(AA$279:AA$328,$L284)/10,0)*10,10),0))</f>
        <v>0</v>
      </c>
      <c r="DC284" s="41">
        <f>IF(AB284="","",IF(成就内容!S$126&lt;&gt;"",MAX(ROUNDUP(SMALL(AB$279:AB$328,$L284)/10,0)*10,10),0))</f>
        <v>0</v>
      </c>
      <c r="DD284" s="41">
        <f>IF(AC284="","",IF(成就内容!T$126&lt;&gt;"",MAX(ROUNDUP(SMALL(AC$279:AC$328,$L284)/10,0)*10,10),0))</f>
        <v>0</v>
      </c>
      <c r="DE284" s="41">
        <f>IF(AD284="","",IF(成就内容!U$126&lt;&gt;"",MAX(ROUNDUP(SMALL(AD$279:AD$328,$L284)/10,0)*10,10),0))</f>
        <v>0</v>
      </c>
      <c r="DF284" s="41">
        <f>IF(AE284="","",IF(成就内容!V$126&lt;&gt;"",MAX(ROUNDUP(SMALL(AE$279:AE$328,$L284)/10,0)*10,10),0))</f>
        <v>0</v>
      </c>
      <c r="DG284" s="41">
        <f>IF(AF284="","",IF(成就内容!W$126&lt;&gt;"",MAX(ROUNDUP(SMALL(AF$279:AF$328,$L284)/10,0)*10,10),0))</f>
        <v>0</v>
      </c>
      <c r="DH284" s="41">
        <f>IF(AG284="","",IF(成就内容!X$126&lt;&gt;"",MAX(ROUNDUP(SMALL(AG$279:AG$328,$L284)/10,0)*10,10),0))</f>
        <v>0</v>
      </c>
      <c r="DI284" s="41">
        <f>IF(AH284="","",IF(成就内容!Y$126&lt;&gt;"",MAX(ROUNDUP(SMALL(AH$279:AH$328,$L284)/10,0)*10,10),0))</f>
        <v>0</v>
      </c>
      <c r="DJ284" s="41" t="str">
        <f>IF(AI284="","",IF(成就内容!Z$126&lt;&gt;"",MAX(ROUNDUP(SMALL(AI$279:AI$328,$L284)/10,0)*10,10),0))</f>
        <v/>
      </c>
      <c r="DK284" s="41">
        <f>IF(AJ284="","",IF(成就内容!AA$126&lt;&gt;"",MAX(ROUNDUP(SMALL(AJ$279:AJ$328,$L284)/10,0)*10,10),0))</f>
        <v>0</v>
      </c>
      <c r="DL284" s="41">
        <f>IF(AK284="","",IF(成就内容!AB$126&lt;&gt;"",MAX(ROUNDUP(SMALL(AK$279:AK$328,$L284)/10,0)*10,10),0))</f>
        <v>0</v>
      </c>
      <c r="DM284" s="41">
        <f>IF(AL284="","",IF(成就内容!AC$126&lt;&gt;"",MAX(ROUNDUP(SMALL(AL$279:AL$328,$L284)/10,0)*10,10),0))</f>
        <v>0</v>
      </c>
      <c r="DN284" s="41">
        <f>IF(AM284="","",IF(成就内容!AD$126&lt;&gt;"",MAX(ROUNDUP(SMALL(AM$279:AM$328,$L284)/10,0)*10,10),0))</f>
        <v>0</v>
      </c>
      <c r="DO284" s="41">
        <f>IF(AN284="","",IF(成就内容!AE$126&lt;&gt;"",MAX(ROUNDUP(SMALL(AN$279:AN$328,$L284)/10,0)*10,10),0))</f>
        <v>0</v>
      </c>
      <c r="DP284" s="41">
        <f>IF(AO284="","",IF(成就内容!AF$126&lt;&gt;"",MAX(ROUNDUP(SMALL(AO$279:AO$328,$L284)/10,0)*10,10),0))</f>
        <v>0</v>
      </c>
      <c r="DQ284" s="41">
        <f>IF(AP284="","",IF(成就内容!AG$126&lt;&gt;"",MAX(ROUNDUP(SMALL(AP$279:AP$328,$L284)/10,0)*10,10),0))</f>
        <v>0</v>
      </c>
      <c r="DR284" s="41">
        <f>IF(AQ284="","",IF(成就内容!AH$126&lt;&gt;"",MAX(ROUNDUP(SMALL(AQ$279:AQ$328,$L284)/10,0)*10,10),0))</f>
        <v>0</v>
      </c>
      <c r="DS284" s="41">
        <f>IF(AR284="","",IF(成就内容!AI$126&lt;&gt;"",MAX(ROUNDUP(SMALL(AR$279:AR$328,$L284)/10,0)*10,10),0))</f>
        <v>0</v>
      </c>
      <c r="DT284" s="41">
        <f>IF(AS284="","",IF(成就内容!AJ$126&lt;&gt;"",MAX(ROUNDUP(SMALL(AS$279:AS$328,$L284)/10,0)*10,10),0))</f>
        <v>0</v>
      </c>
      <c r="DU284" s="41" t="str">
        <f>IF(AT284="","",IF(成就内容!AK$126&lt;&gt;"",MAX(ROUNDUP(SMALL(AT$279:AT$328,$L284)/10,0)*10,10),0))</f>
        <v/>
      </c>
      <c r="DV284" s="41" t="str">
        <f>IF(AU284="","",IF(成就内容!AL$126&lt;&gt;"",MAX(ROUNDUP(SMALL(AU$279:AU$328,$L284)/10,0)*10,10),0))</f>
        <v/>
      </c>
      <c r="DW284" s="41">
        <f>IF(AV284="","",IF(成就内容!AM$126&lt;&gt;"",MAX(ROUNDUP(SMALL(AV$279:AV$328,$L284)/10,0)*10,10),0))</f>
        <v>0</v>
      </c>
      <c r="DX284" s="41">
        <f>IF(AW284="","",IF(成就内容!AN$126&lt;&gt;"",MAX(ROUNDUP(SMALL(AW$279:AW$328,$L284)/10,0)*10,10),0))</f>
        <v>0</v>
      </c>
      <c r="DY284" s="41">
        <f>IF(AX284="","",IF(成就内容!AO$126&lt;&gt;"",MAX(ROUNDUP(SMALL(AX$279:AX$328,$L284)/10,0)*10,10),0))</f>
        <v>40</v>
      </c>
      <c r="DZ284" s="41">
        <f>IF(AY284="","",IF(成就内容!AP$126&lt;&gt;"",MAX(ROUNDUP(SMALL(AY$279:AY$328,$L284)/10,0)*10,10),0))</f>
        <v>40</v>
      </c>
      <c r="EA284" s="41">
        <f>IF(AZ284="","",IF(成就内容!AQ$126&lt;&gt;"",MAX(ROUNDUP(SMALL(AZ$279:AZ$328,$L284)/10,0)*10,10),0))</f>
        <v>40</v>
      </c>
      <c r="EB284" s="41">
        <f>IF(BA284="","",IF(成就内容!AR$126&lt;&gt;"",MAX(ROUNDUP(SMALL(BA$279:BA$328,$L284)/10,0)*10,10),0))</f>
        <v>50</v>
      </c>
      <c r="EC284" s="41">
        <f>IF(BB284="","",IF(成就内容!AS$126&lt;&gt;"",MAX(ROUNDUP(SMALL(BB$279:BB$328,$L284)/10,0)*10,10),0))</f>
        <v>50</v>
      </c>
      <c r="ED284" s="41">
        <f>IF(BC284="","",IF(成就内容!AT$126&lt;&gt;"",MAX(ROUNDUP(SMALL(BC$279:BC$328,$L284)/10,0)*10,10),0))</f>
        <v>50</v>
      </c>
      <c r="EE284" s="41">
        <f>IF(BD284="","",IF(成就内容!AU$126&lt;&gt;"",MAX(ROUNDUP(SMALL(BD$279:BD$328,$L284)/10,0)*10,10),0))</f>
        <v>90</v>
      </c>
      <c r="EF284" s="41">
        <f>IF(BE284="","",IF(成就内容!AV$126&lt;&gt;"",MAX(ROUNDUP(SMALL(BE$279:BE$328,$L284)/10,0)*10,10),0))</f>
        <v>0</v>
      </c>
      <c r="EG284" s="41">
        <f>IF(BF284="","",IF(成就内容!AW$126&lt;&gt;"",MAX(ROUNDUP(SMALL(BF$279:BF$328,$L284)/10,0)*10,10),0))</f>
        <v>0</v>
      </c>
      <c r="EH284" s="41">
        <f>IF(BG284="","",IF(成就内容!AX$126&lt;&gt;"",MAX(ROUNDUP(SMALL(BG$279:BG$328,$L284)/10,0)*10,10),0))</f>
        <v>0</v>
      </c>
      <c r="EI284" s="41">
        <f>IF(BH284="","",IF(成就内容!AY$126&lt;&gt;"",MAX(ROUNDUP(SMALL(BH$279:BH$328,$L284)/10,0)*10,10),0))</f>
        <v>0</v>
      </c>
      <c r="EJ284" s="41">
        <f>IF(BI284="","",IF(成就内容!AZ$126&lt;&gt;"",MAX(ROUNDUP(SMALL(BI$279:BI$328,$L284)/10,0)*10,10),0))</f>
        <v>0</v>
      </c>
      <c r="EK284" s="41">
        <f>IF(BJ284="","",IF(成就内容!BA$126&lt;&gt;"",MAX(ROUNDUP(SMALL(BJ$279:BJ$328,$L284)/10,0)*10,10),0))</f>
        <v>0</v>
      </c>
      <c r="EL284" s="41">
        <f>IF(BK284="","",IF(成就内容!BB$126&lt;&gt;"",MAX(ROUNDUP(SMALL(BK$279:BK$328,$L284)/10,0)*10,10),0))</f>
        <v>0</v>
      </c>
      <c r="EM284" s="41">
        <f>IF(BL284="","",IF(成就内容!BC$126&lt;&gt;"",MAX(ROUNDUP(SMALL(BL$279:BL$328,$L284)/10,0)*10,10),0))</f>
        <v>0</v>
      </c>
      <c r="EN284" s="41">
        <f>IF(BM284="","",IF(成就内容!BD$126&lt;&gt;"",MAX(ROUNDUP(SMALL(BM$279:BM$328,$L284)/10,0)*10,10),0))</f>
        <v>0</v>
      </c>
      <c r="EO284" s="41">
        <f>IF(BN284="","",IF(成就内容!BE$126&lt;&gt;"",MAX(ROUNDUP(SMALL(BN$279:BN$328,$L284)/10,0)*10,10),0))</f>
        <v>0</v>
      </c>
      <c r="EP284" s="41">
        <f>IF(BO284="","",IF(成就内容!BF$126&lt;&gt;"",MAX(ROUNDUP(SMALL(BO$279:BO$328,$L284)/10,0)*10,10),0))</f>
        <v>0</v>
      </c>
      <c r="EQ284" s="41">
        <f>IF(BP284="","",IF(成就内容!BG$126&lt;&gt;"",MAX(ROUNDUP(SMALL(BP$279:BP$328,$L284)/10,0)*10,10),0))</f>
        <v>0</v>
      </c>
      <c r="ER284" s="41">
        <f>IF(BQ284="","",IF(成就内容!BH$126&lt;&gt;"",MAX(ROUNDUP(SMALL(BQ$279:BQ$328,$L284)/10,0)*10,10),0))</f>
        <v>0</v>
      </c>
      <c r="ES284" s="41" t="str">
        <f>IF(BR284="","",IF(成就内容!BI$126&lt;&gt;"",MAX(ROUNDUP(SMALL(BR$279:BR$328,$L284)/10,0)*10,10),0))</f>
        <v/>
      </c>
      <c r="ET284" s="41">
        <f>IF(BS284="","",IF(成就内容!BJ$126&lt;&gt;"",MAX(ROUNDUP(SMALL(BS$279:BS$328,$L284)/10,0)*10,10),0))</f>
        <v>0</v>
      </c>
      <c r="EU284" s="41">
        <f>IF(BT284="","",IF(成就内容!BK$126&lt;&gt;"",MAX(ROUNDUP(SMALL(BT$279:BT$328,$L284)/10,0)*10,10),0))</f>
        <v>0</v>
      </c>
      <c r="EV284" s="41">
        <f>IF(BU284="","",IF(成就内容!BL$126&lt;&gt;"",MAX(ROUNDUP(SMALL(BU$279:BU$328,$L284)/10,0)*10,10),0))</f>
        <v>0</v>
      </c>
      <c r="EW284" s="41">
        <f>IF(BV284="","",IF(成就内容!BM$126&lt;&gt;"",MAX(ROUNDUP(SMALL(BV$279:BV$328,$L284)/10,0)*10,10),0))</f>
        <v>0</v>
      </c>
      <c r="EX284" s="41">
        <f>IF(BW284="","",IF(成就内容!BN$126&lt;&gt;"",MAX(ROUNDUP(SMALL(BW$279:BW$328,$L284)/10,0)*10,10),0))</f>
        <v>0</v>
      </c>
      <c r="EY284" s="41">
        <f>IF(BX284="","",IF(成就内容!BO$126&lt;&gt;"",MAX(ROUNDUP(SMALL(BX$279:BX$328,$L284)/10,0)*10,10),0))</f>
        <v>0</v>
      </c>
      <c r="EZ284" s="41">
        <f>IF(BY284="","",IF(成就内容!BP$126&lt;&gt;"",MAX(ROUNDUP(SMALL(BY$279:BY$328,$L284)/10,0)*10,10),0))</f>
        <v>0</v>
      </c>
      <c r="FA284" s="41">
        <f>IF(BZ284="","",IF(成就内容!BQ$126&lt;&gt;"",MAX(ROUNDUP(SMALL(BZ$279:BZ$328,$L284)/10,0)*10,10),0))</f>
        <v>0</v>
      </c>
      <c r="FB284" s="41">
        <f>IF(CA284="","",IF(成就内容!BR$126&lt;&gt;"",MAX(ROUNDUP(SMALL(CA$279:CA$328,$L284)/10,0)*10,10),0))</f>
        <v>0</v>
      </c>
      <c r="FC284" s="41">
        <f>IF(CB284="","",IF(成就内容!BS$126&lt;&gt;"",MAX(ROUNDUP(SMALL(CB$279:CB$328,$L284)/10,0)*10,10),0))</f>
        <v>0</v>
      </c>
      <c r="FD284" s="41">
        <f>IF(CC284="","",IF(成就内容!BT$126&lt;&gt;"",MAX(ROUNDUP(SMALL(CC$279:CC$328,$L284)/10,0)*10,10),0))</f>
        <v>0</v>
      </c>
      <c r="FE284" s="41">
        <f>IF(CD284="","",IF(成就内容!BU$126&lt;&gt;"",MAX(ROUNDUP(SMALL(CD$279:CD$328,$L284)/10,0)*10,10),0))</f>
        <v>0</v>
      </c>
      <c r="FF284" s="41" t="str">
        <f>IF(CE284="","",IF(成就内容!BV$126&lt;&gt;"",MAX(ROUNDUP(SMALL(CE$279:CE$328,$L284)/10,0)*10,10),0))</f>
        <v/>
      </c>
      <c r="FG284" s="41">
        <f>IF(CF284="","",IF(成就内容!BW$126&lt;&gt;"",MAX(ROUNDUP(SMALL(CF$279:CF$328,$L284)/10,0)*10,10),0))</f>
        <v>0</v>
      </c>
      <c r="FH284" s="41">
        <f>IF(CG284="","",IF(成就内容!BX$126&lt;&gt;"",MAX(ROUNDUP(SMALL(CG$279:CG$328,$L284)/10,0)*10,10),0))</f>
        <v>0</v>
      </c>
      <c r="FI284" s="41">
        <f>IF(CH284="","",IF(成就内容!BY$126&lt;&gt;"",MAX(ROUNDUP(SMALL(CH$279:CH$328,$L284)/10,0)*10,10),0))</f>
        <v>0</v>
      </c>
      <c r="FJ284" s="41">
        <f>IF(CI284="","",IF(成就内容!BZ$126&lt;&gt;"",MAX(ROUNDUP(SMALL(CI$279:CI$328,$L284)/10,0)*10,10),0))</f>
        <v>0</v>
      </c>
    </row>
    <row r="285" spans="12:166" x14ac:dyDescent="0.15">
      <c r="L285" s="25">
        <v>7</v>
      </c>
      <c r="M285" s="41">
        <f>IF(成就内容!D13="","",INDEX($H$4:$H$178*成就内容!D$126/SUM(成就内容!$D$126:$BZ$126),成就内容!D69,1)-SUM(M$279:M284))</f>
        <v>0</v>
      </c>
      <c r="N285" s="41" t="str">
        <f>IF(成就内容!E13="","",INDEX($H$4:$H$178*成就内容!E$126/SUM(成就内容!$D$126:$BZ$126),成就内容!E69,1)-SUM(N$279:N284))</f>
        <v/>
      </c>
      <c r="O285" s="41">
        <f>IF(成就内容!F13="","",INDEX($H$4:$H$178*成就内容!F$126/SUM(成就内容!$D$126:$BZ$126),成就内容!F69,1)-SUM(O$279:O284))</f>
        <v>0</v>
      </c>
      <c r="P285" s="41" t="str">
        <f>IF(成就内容!G13="","",INDEX($H$4:$H$178*成就内容!G$126/SUM(成就内容!$D$126:$BZ$126),成就内容!G69,1)-SUM(P$279:P284))</f>
        <v/>
      </c>
      <c r="Q285" s="41">
        <f>IF(成就内容!H13="","",INDEX($H$4:$H$178*成就内容!H$126/SUM(成就内容!$D$126:$BZ$126),成就内容!H69,1)-SUM(Q$279:Q284))</f>
        <v>0</v>
      </c>
      <c r="R285" s="41">
        <f>IF(成就内容!I13="","",INDEX($H$4:$H$178*成就内容!I$126/SUM(成就内容!$D$126:$BZ$126),成就内容!I69,1)-SUM(R$279:R284))</f>
        <v>0</v>
      </c>
      <c r="S285" s="41">
        <f>IF(成就内容!J13="","",INDEX($H$4:$H$178*成就内容!J$126/SUM(成就内容!$D$126:$BZ$126),成就内容!J69,1)-SUM(S$279:S284))</f>
        <v>0</v>
      </c>
      <c r="T285" s="41">
        <f>IF(成就内容!K13="","",INDEX($H$4:$H$178*成就内容!K$126/SUM(成就内容!$D$126:$BZ$126),成就内容!K69,1)-SUM(T$279:T284))</f>
        <v>0</v>
      </c>
      <c r="U285" s="41">
        <f>IF(成就内容!L13="","",INDEX($H$4:$H$178*成就内容!L$126/SUM(成就内容!$D$126:$BZ$126),成就内容!L69,1)-SUM(U$279:U284))</f>
        <v>0</v>
      </c>
      <c r="V285" s="41">
        <f>IF(成就内容!M13="","",INDEX($H$4:$H$178*成就内容!M$126/SUM(成就内容!$D$126:$BZ$126),成就内容!M69,1)-SUM(V$279:V284))</f>
        <v>0</v>
      </c>
      <c r="W285" s="41">
        <f>IF(成就内容!N13="","",INDEX($H$4:$H$178*成就内容!N$126/SUM(成就内容!$D$126:$BZ$126),成就内容!N69,1)-SUM(W$279:W284))</f>
        <v>0</v>
      </c>
      <c r="X285" s="41">
        <f>IF(成就内容!O13="","",INDEX($H$4:$H$178*成就内容!O$126/SUM(成就内容!$D$126:$BZ$126),成就内容!O69,1)-SUM(X$279:X284))</f>
        <v>69.444444444444429</v>
      </c>
      <c r="Y285" s="41">
        <f>IF(成就内容!P13="","",INDEX($H$4:$H$178*成就内容!P$126/SUM(成就内容!$D$126:$BZ$126),成就内容!P69,1)-SUM(Y$279:Y284))</f>
        <v>0</v>
      </c>
      <c r="Z285" s="41">
        <f>IF(成就内容!Q13="","",INDEX($H$4:$H$178*成就内容!Q$126/SUM(成就内容!$D$126:$BZ$126),成就内容!Q69,1)-SUM(Z$279:Z284))</f>
        <v>0</v>
      </c>
      <c r="AA285" s="41">
        <f>IF(成就内容!R13="","",INDEX($H$4:$H$178*成就内容!R$126/SUM(成就内容!$D$126:$BZ$126),成就内容!R69,1)-SUM(AA$279:AA284))</f>
        <v>0</v>
      </c>
      <c r="AB285" s="41">
        <f>IF(成就内容!S13="","",INDEX($H$4:$H$178*成就内容!S$126/SUM(成就内容!$D$126:$BZ$126),成就内容!S69,1)-SUM(AB$279:AB284))</f>
        <v>0</v>
      </c>
      <c r="AC285" s="41">
        <f>IF(成就内容!T13="","",INDEX($H$4:$H$178*成就内容!T$126/SUM(成就内容!$D$126:$BZ$126),成就内容!T69,1)-SUM(AC$279:AC284))</f>
        <v>0</v>
      </c>
      <c r="AD285" s="41">
        <f>IF(成就内容!U13="","",INDEX($H$4:$H$178*成就内容!U$126/SUM(成就内容!$D$126:$BZ$126),成就内容!U69,1)-SUM(AD$279:AD284))</f>
        <v>0</v>
      </c>
      <c r="AE285" s="41">
        <f>IF(成就内容!V13="","",INDEX($H$4:$H$178*成就内容!V$126/SUM(成就内容!$D$126:$BZ$126),成就内容!V69,1)-SUM(AE$279:AE284))</f>
        <v>0</v>
      </c>
      <c r="AF285" s="41">
        <f>IF(成就内容!W13="","",INDEX($H$4:$H$178*成就内容!W$126/SUM(成就内容!$D$126:$BZ$126),成就内容!W69,1)-SUM(AF$279:AF284))</f>
        <v>0</v>
      </c>
      <c r="AG285" s="41">
        <f>IF(成就内容!X13="","",INDEX($H$4:$H$178*成就内容!X$126/SUM(成就内容!$D$126:$BZ$126),成就内容!X69,1)-SUM(AG$279:AG284))</f>
        <v>0</v>
      </c>
      <c r="AH285" s="41">
        <f>IF(成就内容!Y13="","",INDEX($H$4:$H$178*成就内容!Y$126/SUM(成就内容!$D$126:$BZ$126),成就内容!Y69,1)-SUM(AH$279:AH284))</f>
        <v>0</v>
      </c>
      <c r="AI285" s="41" t="str">
        <f>IF(成就内容!Z13="","",INDEX($H$4:$H$178*成就内容!Z$126/SUM(成就内容!$D$126:$BZ$126),成就内容!Z69,1)-SUM(AI$279:AI284))</f>
        <v/>
      </c>
      <c r="AJ285" s="41">
        <f>IF(成就内容!AA13="","",INDEX($H$4:$H$178*成就内容!AA$126/SUM(成就内容!$D$126:$BZ$126),成就内容!AA69,1)-SUM(AJ$279:AJ284))</f>
        <v>0</v>
      </c>
      <c r="AK285" s="41">
        <f>IF(成就内容!AB13="","",INDEX($H$4:$H$178*成就内容!AB$126/SUM(成就内容!$D$126:$BZ$126),成就内容!AB69,1)-SUM(AK$279:AK284))</f>
        <v>0</v>
      </c>
      <c r="AL285" s="41">
        <f>IF(成就内容!AC13="","",INDEX($H$4:$H$178*成就内容!AC$126/SUM(成就内容!$D$126:$BZ$126),成就内容!AC69,1)-SUM(AL$279:AL284))</f>
        <v>0</v>
      </c>
      <c r="AM285" s="41">
        <f>IF(成就内容!AD13="","",INDEX($H$4:$H$178*成就内容!AD$126/SUM(成就内容!$D$126:$BZ$126),成就内容!AD69,1)-SUM(AM$279:AM284))</f>
        <v>0</v>
      </c>
      <c r="AN285" s="41">
        <f>IF(成就内容!AE13="","",INDEX($H$4:$H$178*成就内容!AE$126/SUM(成就内容!$D$126:$BZ$126),成就内容!AE69,1)-SUM(AN$279:AN284))</f>
        <v>0</v>
      </c>
      <c r="AO285" s="41">
        <f>IF(成就内容!AF13="","",INDEX($H$4:$H$178*成就内容!AF$126/SUM(成就内容!$D$126:$BZ$126),成就内容!AF69,1)-SUM(AO$279:AO284))</f>
        <v>0</v>
      </c>
      <c r="AP285" s="41">
        <f>IF(成就内容!AG13="","",INDEX($H$4:$H$178*成就内容!AG$126/SUM(成就内容!$D$126:$BZ$126),成就内容!AG69,1)-SUM(AP$279:AP284))</f>
        <v>0</v>
      </c>
      <c r="AQ285" s="41">
        <f>IF(成就内容!AH13="","",INDEX($H$4:$H$178*成就内容!AH$126/SUM(成就内容!$D$126:$BZ$126),成就内容!AH69,1)-SUM(AQ$279:AQ284))</f>
        <v>0</v>
      </c>
      <c r="AR285" s="41">
        <f>IF(成就内容!AI13="","",INDEX($H$4:$H$178*成就内容!AI$126/SUM(成就内容!$D$126:$BZ$126),成就内容!AI69,1)-SUM(AR$279:AR284))</f>
        <v>0</v>
      </c>
      <c r="AS285" s="41">
        <f>IF(成就内容!AJ13="","",INDEX($H$4:$H$178*成就内容!AJ$126/SUM(成就内容!$D$126:$BZ$126),成就内容!AJ69,1)-SUM(AS$279:AS284))</f>
        <v>0</v>
      </c>
      <c r="AT285" s="41" t="str">
        <f>IF(成就内容!AK13="","",INDEX($H$4:$H$178*成就内容!AK$126/SUM(成就内容!$D$126:$BZ$126),成就内容!AK69,1)-SUM(AT$279:AT284))</f>
        <v/>
      </c>
      <c r="AU285" s="41" t="str">
        <f>IF(成就内容!AL13="","",INDEX($H$4:$H$178*成就内容!AL$126/SUM(成就内容!$D$126:$BZ$126),成就内容!AL69,1)-SUM(AU$279:AU284))</f>
        <v/>
      </c>
      <c r="AV285" s="41">
        <f>IF(成就内容!AM13="","",INDEX($H$4:$H$178*成就内容!AM$126/SUM(成就内容!$D$126:$BZ$126),成就内容!AM69,1)-SUM(AV$279:AV284))</f>
        <v>0</v>
      </c>
      <c r="AW285" s="41">
        <f>IF(成就内容!AN13="","",INDEX($H$4:$H$178*成就内容!AN$126/SUM(成就内容!$D$126:$BZ$126),成就内容!AN69,1)-SUM(AW$279:AW284))</f>
        <v>0</v>
      </c>
      <c r="AX285" s="41">
        <f>IF(成就内容!AO13="","",INDEX($H$4:$H$178*成就内容!AO$126/SUM(成就内容!$D$126:$BZ$126),成就内容!AO69,1)-SUM(AX$279:AX284))</f>
        <v>40</v>
      </c>
      <c r="AY285" s="41">
        <f>IF(成就内容!AP13="","",INDEX($H$4:$H$178*成就内容!AP$126/SUM(成就内容!$D$126:$BZ$126),成就内容!AP69,1)-SUM(AY$279:AY284))</f>
        <v>40</v>
      </c>
      <c r="AZ285" s="41">
        <f>IF(成就内容!AQ13="","",INDEX($H$4:$H$178*成就内容!AQ$126/SUM(成就内容!$D$126:$BZ$126),成就内容!AQ69,1)-SUM(AZ$279:AZ284))</f>
        <v>40</v>
      </c>
      <c r="BA285" s="41">
        <f>IF(成就内容!AR13="","",INDEX($H$4:$H$178*成就内容!AR$126/SUM(成就内容!$D$126:$BZ$126),成就内容!AR69,1)-SUM(BA$279:BA284))</f>
        <v>55.555555555555571</v>
      </c>
      <c r="BB285" s="41">
        <f>IF(成就内容!AS13="","",INDEX($H$4:$H$178*成就内容!AS$126/SUM(成就内容!$D$126:$BZ$126),成就内容!AS69,1)-SUM(BB$279:BB284))</f>
        <v>55.555555555555571</v>
      </c>
      <c r="BC285" s="41">
        <f>IF(成就内容!AT13="","",INDEX($H$4:$H$178*成就内容!AT$126/SUM(成就内容!$D$126:$BZ$126),成就内容!AT69,1)-SUM(BC$279:BC284))</f>
        <v>55.555555555555571</v>
      </c>
      <c r="BD285" s="41">
        <f>IF(成就内容!AU13="","",INDEX($H$4:$H$178*成就内容!AU$126/SUM(成就内容!$D$126:$BZ$126),成就内容!AU69,1)-SUM(BD$279:BD284))</f>
        <v>88.888888888888914</v>
      </c>
      <c r="BE285" s="41">
        <f>IF(成就内容!AV13="","",INDEX($H$4:$H$178*成就内容!AV$126/SUM(成就内容!$D$126:$BZ$126),成就内容!AV69,1)-SUM(BE$279:BE284))</f>
        <v>0</v>
      </c>
      <c r="BF285" s="41">
        <f>IF(成就内容!AW13="","",INDEX($H$4:$H$178*成就内容!AW$126/SUM(成就内容!$D$126:$BZ$126),成就内容!AW69,1)-SUM(BF$279:BF284))</f>
        <v>0</v>
      </c>
      <c r="BG285" s="41">
        <f>IF(成就内容!AX13="","",INDEX($H$4:$H$178*成就内容!AX$126/SUM(成就内容!$D$126:$BZ$126),成就内容!AX69,1)-SUM(BG$279:BG284))</f>
        <v>0</v>
      </c>
      <c r="BH285" s="41">
        <f>IF(成就内容!AY13="","",INDEX($H$4:$H$178*成就内容!AY$126/SUM(成就内容!$D$126:$BZ$126),成就内容!AY69,1)-SUM(BH$279:BH284))</f>
        <v>0</v>
      </c>
      <c r="BI285" s="41">
        <f>IF(成就内容!AZ13="","",INDEX($H$4:$H$178*成就内容!AZ$126/SUM(成就内容!$D$126:$BZ$126),成就内容!AZ69,1)-SUM(BI$279:BI284))</f>
        <v>0</v>
      </c>
      <c r="BJ285" s="41">
        <f>IF(成就内容!BA13="","",INDEX($H$4:$H$178*成就内容!BA$126/SUM(成就内容!$D$126:$BZ$126),成就内容!BA69,1)-SUM(BJ$279:BJ284))</f>
        <v>0</v>
      </c>
      <c r="BK285" s="41">
        <f>IF(成就内容!BB13="","",INDEX($H$4:$H$178*成就内容!BB$126/SUM(成就内容!$D$126:$BZ$126),成就内容!BB69,1)-SUM(BK$279:BK284))</f>
        <v>0</v>
      </c>
      <c r="BL285" s="41">
        <f>IF(成就内容!BC13="","",INDEX($H$4:$H$178*成就内容!BC$126/SUM(成就内容!$D$126:$BZ$126),成就内容!BC69,1)-SUM(BL$279:BL284))</f>
        <v>0</v>
      </c>
      <c r="BM285" s="41">
        <f>IF(成就内容!BD13="","",INDEX($H$4:$H$178*成就内容!BD$126/SUM(成就内容!$D$126:$BZ$126),成就内容!BD69,1)-SUM(BM$279:BM284))</f>
        <v>0</v>
      </c>
      <c r="BN285" s="41">
        <f>IF(成就内容!BE13="","",INDEX($H$4:$H$178*成就内容!BE$126/SUM(成就内容!$D$126:$BZ$126),成就内容!BE69,1)-SUM(BN$279:BN284))</f>
        <v>0</v>
      </c>
      <c r="BO285" s="41">
        <f>IF(成就内容!BF13="","",INDEX($H$4:$H$178*成就内容!BF$126/SUM(成就内容!$D$126:$BZ$126),成就内容!BF69,1)-SUM(BO$279:BO284))</f>
        <v>0</v>
      </c>
      <c r="BP285" s="41">
        <f>IF(成就内容!BG13="","",INDEX($H$4:$H$178*成就内容!BG$126/SUM(成就内容!$D$126:$BZ$126),成就内容!BG69,1)-SUM(BP$279:BP284))</f>
        <v>0</v>
      </c>
      <c r="BQ285" s="41">
        <f>IF(成就内容!BH13="","",INDEX($H$4:$H$178*成就内容!BH$126/SUM(成就内容!$D$126:$BZ$126),成就内容!BH69,1)-SUM(BQ$279:BQ284))</f>
        <v>0</v>
      </c>
      <c r="BR285" s="41" t="str">
        <f>IF(成就内容!BI13="","",INDEX($H$4:$H$178*成就内容!BI$126/SUM(成就内容!$D$126:$BZ$126),成就内容!BI69,1)-SUM(BR$279:BR284))</f>
        <v/>
      </c>
      <c r="BS285" s="41">
        <f>IF(成就内容!BJ13="","",INDEX($H$4:$H$178*成就内容!BJ$126/SUM(成就内容!$D$126:$BZ$126),成就内容!BJ69,1)-SUM(BS$279:BS284))</f>
        <v>0</v>
      </c>
      <c r="BT285" s="41">
        <f>IF(成就内容!BK13="","",INDEX($H$4:$H$178*成就内容!BK$126/SUM(成就内容!$D$126:$BZ$126),成就内容!BK69,1)-SUM(BT$279:BT284))</f>
        <v>0</v>
      </c>
      <c r="BU285" s="41">
        <f>IF(成就内容!BL13="","",INDEX($H$4:$H$178*成就内容!BL$126/SUM(成就内容!$D$126:$BZ$126),成就内容!BL69,1)-SUM(BU$279:BU284))</f>
        <v>0</v>
      </c>
      <c r="BV285" s="41">
        <f>IF(成就内容!BM13="","",INDEX($H$4:$H$178*成就内容!BM$126/SUM(成就内容!$D$126:$BZ$126),成就内容!BM69,1)-SUM(BV$279:BV284))</f>
        <v>0</v>
      </c>
      <c r="BW285" s="41">
        <f>IF(成就内容!BN13="","",INDEX($H$4:$H$178*成就内容!BN$126/SUM(成就内容!$D$126:$BZ$126),成就内容!BN69,1)-SUM(BW$279:BW284))</f>
        <v>0</v>
      </c>
      <c r="BX285" s="41">
        <f>IF(成就内容!BO13="","",INDEX($H$4:$H$178*成就内容!BO$126/SUM(成就内容!$D$126:$BZ$126),成就内容!BO69,1)-SUM(BX$279:BX284))</f>
        <v>0</v>
      </c>
      <c r="BY285" s="41">
        <f>IF(成就内容!BP13="","",INDEX($H$4:$H$178*成就内容!BP$126/SUM(成就内容!$D$126:$BZ$126),成就内容!BP69,1)-SUM(BY$279:BY284))</f>
        <v>0</v>
      </c>
      <c r="BZ285" s="41">
        <f>IF(成就内容!BQ13="","",INDEX($H$4:$H$178*成就内容!BQ$126/SUM(成就内容!$D$126:$BZ$126),成就内容!BQ69,1)-SUM(BZ$279:BZ284))</f>
        <v>0</v>
      </c>
      <c r="CA285" s="41">
        <f>IF(成就内容!BR13="","",INDEX($H$4:$H$178*成就内容!BR$126/SUM(成就内容!$D$126:$BZ$126),成就内容!BR69,1)-SUM(CA$279:CA284))</f>
        <v>0</v>
      </c>
      <c r="CB285" s="41">
        <f>IF(成就内容!BS13="","",INDEX($H$4:$H$178*成就内容!BS$126/SUM(成就内容!$D$126:$BZ$126),成就内容!BS69,1)-SUM(CB$279:CB284))</f>
        <v>0</v>
      </c>
      <c r="CC285" s="41">
        <f>IF(成就内容!BT13="","",INDEX($H$4:$H$178*成就内容!BT$126/SUM(成就内容!$D$126:$BZ$126),成就内容!BT69,1)-SUM(CC$279:CC284))</f>
        <v>0</v>
      </c>
      <c r="CD285" s="41">
        <f>IF(成就内容!BU13="","",INDEX($H$4:$H$178*成就内容!BU$126/SUM(成就内容!$D$126:$BZ$126),成就内容!BU69,1)-SUM(CD$279:CD284))</f>
        <v>0</v>
      </c>
      <c r="CE285" s="41" t="str">
        <f>IF(成就内容!BV13="","",INDEX($H$4:$H$178*成就内容!BV$126/SUM(成就内容!$D$126:$BZ$126),成就内容!BV69,1)-SUM(CE$279:CE284))</f>
        <v/>
      </c>
      <c r="CF285" s="41">
        <f>IF(成就内容!BW13="","",INDEX($H$4:$H$178*成就内容!BW$126/SUM(成就内容!$D$126:$BZ$126),成就内容!BW69,1)-SUM(CF$279:CF284))</f>
        <v>0</v>
      </c>
      <c r="CG285" s="41">
        <f>IF(成就内容!BX13="","",INDEX($H$4:$H$178*成就内容!BX$126/SUM(成就内容!$D$126:$BZ$126),成就内容!BX69,1)-SUM(CG$279:CG284))</f>
        <v>0</v>
      </c>
      <c r="CH285" s="41">
        <f>IF(成就内容!BY13="","",INDEX($H$4:$H$178*成就内容!BY$126/SUM(成就内容!$D$126:$BZ$126),成就内容!BY69,1)-SUM(CH$279:CH284))</f>
        <v>0</v>
      </c>
      <c r="CI285" s="41">
        <f>IF(成就内容!BZ13="","",INDEX($H$4:$H$178*成就内容!BZ$126/SUM(成就内容!$D$126:$BZ$126),成就内容!BZ69,1)-SUM(CI$279:CI284))</f>
        <v>0</v>
      </c>
      <c r="CM285" s="43">
        <v>7</v>
      </c>
      <c r="CN285" s="41">
        <f>IF(M285="","",IF(成就内容!D$126&lt;&gt;"",MAX(ROUNDUP(SMALL(M$279:M$328,$L285)/10,0)*10,10),0))</f>
        <v>0</v>
      </c>
      <c r="CO285" s="41" t="str">
        <f>IF(N285="","",IF(成就内容!E$126&lt;&gt;"",MAX(ROUNDUP(SMALL(N$279:N$328,$L285)/10,0)*10,10),0))</f>
        <v/>
      </c>
      <c r="CP285" s="41">
        <f>IF(O285="","",IF(成就内容!F$126&lt;&gt;"",MAX(ROUNDUP(SMALL(O$279:O$328,$L285)/10,0)*10,10),0))</f>
        <v>0</v>
      </c>
      <c r="CQ285" s="41" t="str">
        <f>IF(P285="","",IF(成就内容!G$126&lt;&gt;"",MAX(ROUNDUP(SMALL(P$279:P$328,$L285)/10,0)*10,10),0))</f>
        <v/>
      </c>
      <c r="CR285" s="41">
        <f>IF(Q285="","",IF(成就内容!H$126&lt;&gt;"",MAX(ROUNDUP(SMALL(Q$279:Q$328,$L285)/10,0)*10,10),0))</f>
        <v>0</v>
      </c>
      <c r="CS285" s="41">
        <f>IF(R285="","",IF(成就内容!I$126&lt;&gt;"",MAX(ROUNDUP(SMALL(R$279:R$328,$L285)/10,0)*10,10),0))</f>
        <v>0</v>
      </c>
      <c r="CT285" s="41">
        <f>IF(S285="","",IF(成就内容!J$126&lt;&gt;"",MAX(ROUNDUP(SMALL(S$279:S$328,$L285)/10,0)*10,10),0))</f>
        <v>0</v>
      </c>
      <c r="CU285" s="41">
        <f>IF(T285="","",IF(成就内容!K$126&lt;&gt;"",MAX(ROUNDUP(SMALL(T$279:T$328,$L285)/10,0)*10,10),0))</f>
        <v>0</v>
      </c>
      <c r="CV285" s="41">
        <f>IF(U285="","",IF(成就内容!L$126&lt;&gt;"",MAX(ROUNDUP(SMALL(U$279:U$328,$L285)/10,0)*10,10),0))</f>
        <v>0</v>
      </c>
      <c r="CW285" s="41">
        <f>IF(V285="","",IF(成就内容!M$126&lt;&gt;"",MAX(ROUNDUP(SMALL(V$279:V$328,$L285)/10,0)*10,10),0))</f>
        <v>0</v>
      </c>
      <c r="CX285" s="41">
        <f>IF(W285="","",IF(成就内容!N$126&lt;&gt;"",MAX(ROUNDUP(SMALL(W$279:W$328,$L285)/10,0)*10,10),0))</f>
        <v>0</v>
      </c>
      <c r="CY285" s="41">
        <f>IF(X285="","",IF(成就内容!O$126&lt;&gt;"",MAX(ROUNDUP(SMALL(X$279:X$328,$L285)/10,0)*10,10),0))</f>
        <v>70</v>
      </c>
      <c r="CZ285" s="41">
        <f>IF(Y285="","",IF(成就内容!P$126&lt;&gt;"",MAX(ROUNDUP(SMALL(Y$279:Y$328,$L285)/10,0)*10,10),0))</f>
        <v>10</v>
      </c>
      <c r="DA285" s="41">
        <f>IF(Z285="","",IF(成就内容!Q$126&lt;&gt;"",MAX(ROUNDUP(SMALL(Z$279:Z$328,$L285)/10,0)*10,10),0))</f>
        <v>0</v>
      </c>
      <c r="DB285" s="41">
        <f>IF(AA285="","",IF(成就内容!R$126&lt;&gt;"",MAX(ROUNDUP(SMALL(AA$279:AA$328,$L285)/10,0)*10,10),0))</f>
        <v>0</v>
      </c>
      <c r="DC285" s="41">
        <f>IF(AB285="","",IF(成就内容!S$126&lt;&gt;"",MAX(ROUNDUP(SMALL(AB$279:AB$328,$L285)/10,0)*10,10),0))</f>
        <v>0</v>
      </c>
      <c r="DD285" s="41">
        <f>IF(AC285="","",IF(成就内容!T$126&lt;&gt;"",MAX(ROUNDUP(SMALL(AC$279:AC$328,$L285)/10,0)*10,10),0))</f>
        <v>0</v>
      </c>
      <c r="DE285" s="41">
        <f>IF(AD285="","",IF(成就内容!U$126&lt;&gt;"",MAX(ROUNDUP(SMALL(AD$279:AD$328,$L285)/10,0)*10,10),0))</f>
        <v>0</v>
      </c>
      <c r="DF285" s="41">
        <f>IF(AE285="","",IF(成就内容!V$126&lt;&gt;"",MAX(ROUNDUP(SMALL(AE$279:AE$328,$L285)/10,0)*10,10),0))</f>
        <v>0</v>
      </c>
      <c r="DG285" s="41">
        <f>IF(AF285="","",IF(成就内容!W$126&lt;&gt;"",MAX(ROUNDUP(SMALL(AF$279:AF$328,$L285)/10,0)*10,10),0))</f>
        <v>0</v>
      </c>
      <c r="DH285" s="41">
        <f>IF(AG285="","",IF(成就内容!X$126&lt;&gt;"",MAX(ROUNDUP(SMALL(AG$279:AG$328,$L285)/10,0)*10,10),0))</f>
        <v>0</v>
      </c>
      <c r="DI285" s="41">
        <f>IF(AH285="","",IF(成就内容!Y$126&lt;&gt;"",MAX(ROUNDUP(SMALL(AH$279:AH$328,$L285)/10,0)*10,10),0))</f>
        <v>0</v>
      </c>
      <c r="DJ285" s="41" t="str">
        <f>IF(AI285="","",IF(成就内容!Z$126&lt;&gt;"",MAX(ROUNDUP(SMALL(AI$279:AI$328,$L285)/10,0)*10,10),0))</f>
        <v/>
      </c>
      <c r="DK285" s="41">
        <f>IF(AJ285="","",IF(成就内容!AA$126&lt;&gt;"",MAX(ROUNDUP(SMALL(AJ$279:AJ$328,$L285)/10,0)*10,10),0))</f>
        <v>0</v>
      </c>
      <c r="DL285" s="41">
        <f>IF(AK285="","",IF(成就内容!AB$126&lt;&gt;"",MAX(ROUNDUP(SMALL(AK$279:AK$328,$L285)/10,0)*10,10),0))</f>
        <v>0</v>
      </c>
      <c r="DM285" s="41">
        <f>IF(AL285="","",IF(成就内容!AC$126&lt;&gt;"",MAX(ROUNDUP(SMALL(AL$279:AL$328,$L285)/10,0)*10,10),0))</f>
        <v>0</v>
      </c>
      <c r="DN285" s="41">
        <f>IF(AM285="","",IF(成就内容!AD$126&lt;&gt;"",MAX(ROUNDUP(SMALL(AM$279:AM$328,$L285)/10,0)*10,10),0))</f>
        <v>0</v>
      </c>
      <c r="DO285" s="41">
        <f>IF(AN285="","",IF(成就内容!AE$126&lt;&gt;"",MAX(ROUNDUP(SMALL(AN$279:AN$328,$L285)/10,0)*10,10),0))</f>
        <v>0</v>
      </c>
      <c r="DP285" s="41">
        <f>IF(AO285="","",IF(成就内容!AF$126&lt;&gt;"",MAX(ROUNDUP(SMALL(AO$279:AO$328,$L285)/10,0)*10,10),0))</f>
        <v>0</v>
      </c>
      <c r="DQ285" s="41">
        <f>IF(AP285="","",IF(成就内容!AG$126&lt;&gt;"",MAX(ROUNDUP(SMALL(AP$279:AP$328,$L285)/10,0)*10,10),0))</f>
        <v>0</v>
      </c>
      <c r="DR285" s="41">
        <f>IF(AQ285="","",IF(成就内容!AH$126&lt;&gt;"",MAX(ROUNDUP(SMALL(AQ$279:AQ$328,$L285)/10,0)*10,10),0))</f>
        <v>0</v>
      </c>
      <c r="DS285" s="41">
        <f>IF(AR285="","",IF(成就内容!AI$126&lt;&gt;"",MAX(ROUNDUP(SMALL(AR$279:AR$328,$L285)/10,0)*10,10),0))</f>
        <v>0</v>
      </c>
      <c r="DT285" s="41">
        <f>IF(AS285="","",IF(成就内容!AJ$126&lt;&gt;"",MAX(ROUNDUP(SMALL(AS$279:AS$328,$L285)/10,0)*10,10),0))</f>
        <v>0</v>
      </c>
      <c r="DU285" s="41" t="str">
        <f>IF(AT285="","",IF(成就内容!AK$126&lt;&gt;"",MAX(ROUNDUP(SMALL(AT$279:AT$328,$L285)/10,0)*10,10),0))</f>
        <v/>
      </c>
      <c r="DV285" s="41" t="str">
        <f>IF(AU285="","",IF(成就内容!AL$126&lt;&gt;"",MAX(ROUNDUP(SMALL(AU$279:AU$328,$L285)/10,0)*10,10),0))</f>
        <v/>
      </c>
      <c r="DW285" s="41">
        <f>IF(AV285="","",IF(成就内容!AM$126&lt;&gt;"",MAX(ROUNDUP(SMALL(AV$279:AV$328,$L285)/10,0)*10,10),0))</f>
        <v>0</v>
      </c>
      <c r="DX285" s="41">
        <f>IF(AW285="","",IF(成就内容!AN$126&lt;&gt;"",MAX(ROUNDUP(SMALL(AW$279:AW$328,$L285)/10,0)*10,10),0))</f>
        <v>0</v>
      </c>
      <c r="DY285" s="41">
        <f>IF(AX285="","",IF(成就内容!AO$126&lt;&gt;"",MAX(ROUNDUP(SMALL(AX$279:AX$328,$L285)/10,0)*10,10),0))</f>
        <v>40</v>
      </c>
      <c r="DZ285" s="41">
        <f>IF(AY285="","",IF(成就内容!AP$126&lt;&gt;"",MAX(ROUNDUP(SMALL(AY$279:AY$328,$L285)/10,0)*10,10),0))</f>
        <v>40</v>
      </c>
      <c r="EA285" s="41">
        <f>IF(AZ285="","",IF(成就内容!AQ$126&lt;&gt;"",MAX(ROUNDUP(SMALL(AZ$279:AZ$328,$L285)/10,0)*10,10),0))</f>
        <v>40</v>
      </c>
      <c r="EB285" s="41">
        <f>IF(BA285="","",IF(成就内容!AR$126&lt;&gt;"",MAX(ROUNDUP(SMALL(BA$279:BA$328,$L285)/10,0)*10,10),0))</f>
        <v>60</v>
      </c>
      <c r="EC285" s="41">
        <f>IF(BB285="","",IF(成就内容!AS$126&lt;&gt;"",MAX(ROUNDUP(SMALL(BB$279:BB$328,$L285)/10,0)*10,10),0))</f>
        <v>60</v>
      </c>
      <c r="ED285" s="41">
        <f>IF(BC285="","",IF(成就内容!AT$126&lt;&gt;"",MAX(ROUNDUP(SMALL(BC$279:BC$328,$L285)/10,0)*10,10),0))</f>
        <v>60</v>
      </c>
      <c r="EE285" s="41">
        <f>IF(BD285="","",IF(成就内容!AU$126&lt;&gt;"",MAX(ROUNDUP(SMALL(BD$279:BD$328,$L285)/10,0)*10,10),0))</f>
        <v>90</v>
      </c>
      <c r="EF285" s="41">
        <f>IF(BE285="","",IF(成就内容!AV$126&lt;&gt;"",MAX(ROUNDUP(SMALL(BE$279:BE$328,$L285)/10,0)*10,10),0))</f>
        <v>0</v>
      </c>
      <c r="EG285" s="41">
        <f>IF(BF285="","",IF(成就内容!AW$126&lt;&gt;"",MAX(ROUNDUP(SMALL(BF$279:BF$328,$L285)/10,0)*10,10),0))</f>
        <v>0</v>
      </c>
      <c r="EH285" s="41">
        <f>IF(BG285="","",IF(成就内容!AX$126&lt;&gt;"",MAX(ROUNDUP(SMALL(BG$279:BG$328,$L285)/10,0)*10,10),0))</f>
        <v>0</v>
      </c>
      <c r="EI285" s="41">
        <f>IF(BH285="","",IF(成就内容!AY$126&lt;&gt;"",MAX(ROUNDUP(SMALL(BH$279:BH$328,$L285)/10,0)*10,10),0))</f>
        <v>0</v>
      </c>
      <c r="EJ285" s="41">
        <f>IF(BI285="","",IF(成就内容!AZ$126&lt;&gt;"",MAX(ROUNDUP(SMALL(BI$279:BI$328,$L285)/10,0)*10,10),0))</f>
        <v>0</v>
      </c>
      <c r="EK285" s="41">
        <f>IF(BJ285="","",IF(成就内容!BA$126&lt;&gt;"",MAX(ROUNDUP(SMALL(BJ$279:BJ$328,$L285)/10,0)*10,10),0))</f>
        <v>0</v>
      </c>
      <c r="EL285" s="41">
        <f>IF(BK285="","",IF(成就内容!BB$126&lt;&gt;"",MAX(ROUNDUP(SMALL(BK$279:BK$328,$L285)/10,0)*10,10),0))</f>
        <v>0</v>
      </c>
      <c r="EM285" s="41">
        <f>IF(BL285="","",IF(成就内容!BC$126&lt;&gt;"",MAX(ROUNDUP(SMALL(BL$279:BL$328,$L285)/10,0)*10,10),0))</f>
        <v>0</v>
      </c>
      <c r="EN285" s="41">
        <f>IF(BM285="","",IF(成就内容!BD$126&lt;&gt;"",MAX(ROUNDUP(SMALL(BM$279:BM$328,$L285)/10,0)*10,10),0))</f>
        <v>0</v>
      </c>
      <c r="EO285" s="41">
        <f>IF(BN285="","",IF(成就内容!BE$126&lt;&gt;"",MAX(ROUNDUP(SMALL(BN$279:BN$328,$L285)/10,0)*10,10),0))</f>
        <v>0</v>
      </c>
      <c r="EP285" s="41">
        <f>IF(BO285="","",IF(成就内容!BF$126&lt;&gt;"",MAX(ROUNDUP(SMALL(BO$279:BO$328,$L285)/10,0)*10,10),0))</f>
        <v>0</v>
      </c>
      <c r="EQ285" s="41">
        <f>IF(BP285="","",IF(成就内容!BG$126&lt;&gt;"",MAX(ROUNDUP(SMALL(BP$279:BP$328,$L285)/10,0)*10,10),0))</f>
        <v>0</v>
      </c>
      <c r="ER285" s="41">
        <f>IF(BQ285="","",IF(成就内容!BH$126&lt;&gt;"",MAX(ROUNDUP(SMALL(BQ$279:BQ$328,$L285)/10,0)*10,10),0))</f>
        <v>0</v>
      </c>
      <c r="ES285" s="41" t="str">
        <f>IF(BR285="","",IF(成就内容!BI$126&lt;&gt;"",MAX(ROUNDUP(SMALL(BR$279:BR$328,$L285)/10,0)*10,10),0))</f>
        <v/>
      </c>
      <c r="ET285" s="41">
        <f>IF(BS285="","",IF(成就内容!BJ$126&lt;&gt;"",MAX(ROUNDUP(SMALL(BS$279:BS$328,$L285)/10,0)*10,10),0))</f>
        <v>0</v>
      </c>
      <c r="EU285" s="41">
        <f>IF(BT285="","",IF(成就内容!BK$126&lt;&gt;"",MAX(ROUNDUP(SMALL(BT$279:BT$328,$L285)/10,0)*10,10),0))</f>
        <v>0</v>
      </c>
      <c r="EV285" s="41">
        <f>IF(BU285="","",IF(成就内容!BL$126&lt;&gt;"",MAX(ROUNDUP(SMALL(BU$279:BU$328,$L285)/10,0)*10,10),0))</f>
        <v>0</v>
      </c>
      <c r="EW285" s="41">
        <f>IF(BV285="","",IF(成就内容!BM$126&lt;&gt;"",MAX(ROUNDUP(SMALL(BV$279:BV$328,$L285)/10,0)*10,10),0))</f>
        <v>0</v>
      </c>
      <c r="EX285" s="41">
        <f>IF(BW285="","",IF(成就内容!BN$126&lt;&gt;"",MAX(ROUNDUP(SMALL(BW$279:BW$328,$L285)/10,0)*10,10),0))</f>
        <v>0</v>
      </c>
      <c r="EY285" s="41">
        <f>IF(BX285="","",IF(成就内容!BO$126&lt;&gt;"",MAX(ROUNDUP(SMALL(BX$279:BX$328,$L285)/10,0)*10,10),0))</f>
        <v>0</v>
      </c>
      <c r="EZ285" s="41">
        <f>IF(BY285="","",IF(成就内容!BP$126&lt;&gt;"",MAX(ROUNDUP(SMALL(BY$279:BY$328,$L285)/10,0)*10,10),0))</f>
        <v>0</v>
      </c>
      <c r="FA285" s="41">
        <f>IF(BZ285="","",IF(成就内容!BQ$126&lt;&gt;"",MAX(ROUNDUP(SMALL(BZ$279:BZ$328,$L285)/10,0)*10,10),0))</f>
        <v>0</v>
      </c>
      <c r="FB285" s="41">
        <f>IF(CA285="","",IF(成就内容!BR$126&lt;&gt;"",MAX(ROUNDUP(SMALL(CA$279:CA$328,$L285)/10,0)*10,10),0))</f>
        <v>0</v>
      </c>
      <c r="FC285" s="41">
        <f>IF(CB285="","",IF(成就内容!BS$126&lt;&gt;"",MAX(ROUNDUP(SMALL(CB$279:CB$328,$L285)/10,0)*10,10),0))</f>
        <v>0</v>
      </c>
      <c r="FD285" s="41">
        <f>IF(CC285="","",IF(成就内容!BT$126&lt;&gt;"",MAX(ROUNDUP(SMALL(CC$279:CC$328,$L285)/10,0)*10,10),0))</f>
        <v>0</v>
      </c>
      <c r="FE285" s="41">
        <f>IF(CD285="","",IF(成就内容!BU$126&lt;&gt;"",MAX(ROUNDUP(SMALL(CD$279:CD$328,$L285)/10,0)*10,10),0))</f>
        <v>0</v>
      </c>
      <c r="FF285" s="41" t="str">
        <f>IF(CE285="","",IF(成就内容!BV$126&lt;&gt;"",MAX(ROUNDUP(SMALL(CE$279:CE$328,$L285)/10,0)*10,10),0))</f>
        <v/>
      </c>
      <c r="FG285" s="41">
        <f>IF(CF285="","",IF(成就内容!BW$126&lt;&gt;"",MAX(ROUNDUP(SMALL(CF$279:CF$328,$L285)/10,0)*10,10),0))</f>
        <v>0</v>
      </c>
      <c r="FH285" s="41">
        <f>IF(CG285="","",IF(成就内容!BX$126&lt;&gt;"",MAX(ROUNDUP(SMALL(CG$279:CG$328,$L285)/10,0)*10,10),0))</f>
        <v>0</v>
      </c>
      <c r="FI285" s="41">
        <f>IF(CH285="","",IF(成就内容!BY$126&lt;&gt;"",MAX(ROUNDUP(SMALL(CH$279:CH$328,$L285)/10,0)*10,10),0))</f>
        <v>0</v>
      </c>
      <c r="FJ285" s="41">
        <f>IF(CI285="","",IF(成就内容!BZ$126&lt;&gt;"",MAX(ROUNDUP(SMALL(CI$279:CI$328,$L285)/10,0)*10,10),0))</f>
        <v>0</v>
      </c>
    </row>
    <row r="286" spans="12:166" x14ac:dyDescent="0.15">
      <c r="L286" s="25">
        <v>8</v>
      </c>
      <c r="M286" s="41">
        <f>IF(成就内容!D14="","",INDEX($H$4:$H$178*成就内容!D$126/SUM(成就内容!$D$126:$BZ$126),成就内容!D70,1)-SUM(M$279:M285))</f>
        <v>0</v>
      </c>
      <c r="N286" s="41" t="str">
        <f>IF(成就内容!E14="","",INDEX($H$4:$H$178*成就内容!E$126/SUM(成就内容!$D$126:$BZ$126),成就内容!E70,1)-SUM(N$279:N285))</f>
        <v/>
      </c>
      <c r="O286" s="41">
        <f>IF(成就内容!F14="","",INDEX($H$4:$H$178*成就内容!F$126/SUM(成就内容!$D$126:$BZ$126),成就内容!F70,1)-SUM(O$279:O285))</f>
        <v>0</v>
      </c>
      <c r="P286" s="41" t="str">
        <f>IF(成就内容!G14="","",INDEX($H$4:$H$178*成就内容!G$126/SUM(成就内容!$D$126:$BZ$126),成就内容!G70,1)-SUM(P$279:P285))</f>
        <v/>
      </c>
      <c r="Q286" s="41">
        <f>IF(成就内容!H14="","",INDEX($H$4:$H$178*成就内容!H$126/SUM(成就内容!$D$126:$BZ$126),成就内容!H70,1)-SUM(Q$279:Q285))</f>
        <v>0</v>
      </c>
      <c r="R286" s="41">
        <f>IF(成就内容!I14="","",INDEX($H$4:$H$178*成就内容!I$126/SUM(成就内容!$D$126:$BZ$126),成就内容!I70,1)-SUM(R$279:R285))</f>
        <v>0</v>
      </c>
      <c r="S286" s="41">
        <f>IF(成就内容!J14="","",INDEX($H$4:$H$178*成就内容!J$126/SUM(成就内容!$D$126:$BZ$126),成就内容!J70,1)-SUM(S$279:S285))</f>
        <v>0</v>
      </c>
      <c r="T286" s="41">
        <f>IF(成就内容!K14="","",INDEX($H$4:$H$178*成就内容!K$126/SUM(成就内容!$D$126:$BZ$126),成就内容!K70,1)-SUM(T$279:T285))</f>
        <v>0</v>
      </c>
      <c r="U286" s="41">
        <f>IF(成就内容!L14="","",INDEX($H$4:$H$178*成就内容!L$126/SUM(成就内容!$D$126:$BZ$126),成就内容!L70,1)-SUM(U$279:U285))</f>
        <v>0</v>
      </c>
      <c r="V286" s="41">
        <f>IF(成就内容!M14="","",INDEX($H$4:$H$178*成就内容!M$126/SUM(成就内容!$D$126:$BZ$126),成就内容!M70,1)-SUM(V$279:V285))</f>
        <v>0</v>
      </c>
      <c r="W286" s="41">
        <f>IF(成就内容!N14="","",INDEX($H$4:$H$178*成就内容!N$126/SUM(成就内容!$D$126:$BZ$126),成就内容!N70,1)-SUM(W$279:W285))</f>
        <v>0</v>
      </c>
      <c r="X286" s="41">
        <f>IF(成就内容!O14="","",INDEX($H$4:$H$178*成就内容!O$126/SUM(成就内容!$D$126:$BZ$126),成就内容!O70,1)-SUM(X$279:X285))</f>
        <v>69.444444444444457</v>
      </c>
      <c r="Y286" s="41">
        <f>IF(成就内容!P14="","",INDEX($H$4:$H$178*成就内容!P$126/SUM(成就内容!$D$126:$BZ$126),成就内容!P70,1)-SUM(Y$279:Y285))</f>
        <v>0</v>
      </c>
      <c r="Z286" s="41">
        <f>IF(成就内容!Q14="","",INDEX($H$4:$H$178*成就内容!Q$126/SUM(成就内容!$D$126:$BZ$126),成就内容!Q70,1)-SUM(Z$279:Z285))</f>
        <v>0</v>
      </c>
      <c r="AA286" s="41">
        <f>IF(成就内容!R14="","",INDEX($H$4:$H$178*成就内容!R$126/SUM(成就内容!$D$126:$BZ$126),成就内容!R70,1)-SUM(AA$279:AA285))</f>
        <v>0</v>
      </c>
      <c r="AB286" s="41">
        <f>IF(成就内容!S14="","",INDEX($H$4:$H$178*成就内容!S$126/SUM(成就内容!$D$126:$BZ$126),成就内容!S70,1)-SUM(AB$279:AB285))</f>
        <v>0</v>
      </c>
      <c r="AC286" s="41">
        <f>IF(成就内容!T14="","",INDEX($H$4:$H$178*成就内容!T$126/SUM(成就内容!$D$126:$BZ$126),成就内容!T70,1)-SUM(AC$279:AC285))</f>
        <v>0</v>
      </c>
      <c r="AD286" s="41">
        <f>IF(成就内容!U14="","",INDEX($H$4:$H$178*成就内容!U$126/SUM(成就内容!$D$126:$BZ$126),成就内容!U70,1)-SUM(AD$279:AD285))</f>
        <v>0</v>
      </c>
      <c r="AE286" s="41">
        <f>IF(成就内容!V14="","",INDEX($H$4:$H$178*成就内容!V$126/SUM(成就内容!$D$126:$BZ$126),成就内容!V70,1)-SUM(AE$279:AE285))</f>
        <v>0</v>
      </c>
      <c r="AF286" s="41">
        <f>IF(成就内容!W14="","",INDEX($H$4:$H$178*成就内容!W$126/SUM(成就内容!$D$126:$BZ$126),成就内容!W70,1)-SUM(AF$279:AF285))</f>
        <v>0</v>
      </c>
      <c r="AG286" s="41">
        <f>IF(成就内容!X14="","",INDEX($H$4:$H$178*成就内容!X$126/SUM(成就内容!$D$126:$BZ$126),成就内容!X70,1)-SUM(AG$279:AG285))</f>
        <v>0</v>
      </c>
      <c r="AH286" s="41">
        <f>IF(成就内容!Y14="","",INDEX($H$4:$H$178*成就内容!Y$126/SUM(成就内容!$D$126:$BZ$126),成就内容!Y70,1)-SUM(AH$279:AH285))</f>
        <v>0</v>
      </c>
      <c r="AI286" s="41" t="str">
        <f>IF(成就内容!Z14="","",INDEX($H$4:$H$178*成就内容!Z$126/SUM(成就内容!$D$126:$BZ$126),成就内容!Z70,1)-SUM(AI$279:AI285))</f>
        <v/>
      </c>
      <c r="AJ286" s="41">
        <f>IF(成就内容!AA14="","",INDEX($H$4:$H$178*成就内容!AA$126/SUM(成就内容!$D$126:$BZ$126),成就内容!AA70,1)-SUM(AJ$279:AJ285))</f>
        <v>0</v>
      </c>
      <c r="AK286" s="41">
        <f>IF(成就内容!AB14="","",INDEX($H$4:$H$178*成就内容!AB$126/SUM(成就内容!$D$126:$BZ$126),成就内容!AB70,1)-SUM(AK$279:AK285))</f>
        <v>0</v>
      </c>
      <c r="AL286" s="41">
        <f>IF(成就内容!AC14="","",INDEX($H$4:$H$178*成就内容!AC$126/SUM(成就内容!$D$126:$BZ$126),成就内容!AC70,1)-SUM(AL$279:AL285))</f>
        <v>0</v>
      </c>
      <c r="AM286" s="41">
        <f>IF(成就内容!AD14="","",INDEX($H$4:$H$178*成就内容!AD$126/SUM(成就内容!$D$126:$BZ$126),成就内容!AD70,1)-SUM(AM$279:AM285))</f>
        <v>0</v>
      </c>
      <c r="AN286" s="41">
        <f>IF(成就内容!AE14="","",INDEX($H$4:$H$178*成就内容!AE$126/SUM(成就内容!$D$126:$BZ$126),成就内容!AE70,1)-SUM(AN$279:AN285))</f>
        <v>0</v>
      </c>
      <c r="AO286" s="41">
        <f>IF(成就内容!AF14="","",INDEX($H$4:$H$178*成就内容!AF$126/SUM(成就内容!$D$126:$BZ$126),成就内容!AF70,1)-SUM(AO$279:AO285))</f>
        <v>0</v>
      </c>
      <c r="AP286" s="41">
        <f>IF(成就内容!AG14="","",INDEX($H$4:$H$178*成就内容!AG$126/SUM(成就内容!$D$126:$BZ$126),成就内容!AG70,1)-SUM(AP$279:AP285))</f>
        <v>0</v>
      </c>
      <c r="AQ286" s="41">
        <f>IF(成就内容!AH14="","",INDEX($H$4:$H$178*成就内容!AH$126/SUM(成就内容!$D$126:$BZ$126),成就内容!AH70,1)-SUM(AQ$279:AQ285))</f>
        <v>0</v>
      </c>
      <c r="AR286" s="41">
        <f>IF(成就内容!AI14="","",INDEX($H$4:$H$178*成就内容!AI$126/SUM(成就内容!$D$126:$BZ$126),成就内容!AI70,1)-SUM(AR$279:AR285))</f>
        <v>0</v>
      </c>
      <c r="AS286" s="41">
        <f>IF(成就内容!AJ14="","",INDEX($H$4:$H$178*成就内容!AJ$126/SUM(成就内容!$D$126:$BZ$126),成就内容!AJ70,1)-SUM(AS$279:AS285))</f>
        <v>0</v>
      </c>
      <c r="AT286" s="41" t="str">
        <f>IF(成就内容!AK14="","",INDEX($H$4:$H$178*成就内容!AK$126/SUM(成就内容!$D$126:$BZ$126),成就内容!AK70,1)-SUM(AT$279:AT285))</f>
        <v/>
      </c>
      <c r="AU286" s="41" t="str">
        <f>IF(成就内容!AL14="","",INDEX($H$4:$H$178*成就内容!AL$126/SUM(成就内容!$D$126:$BZ$126),成就内容!AL70,1)-SUM(AU$279:AU285))</f>
        <v/>
      </c>
      <c r="AV286" s="41">
        <f>IF(成就内容!AM14="","",INDEX($H$4:$H$178*成就内容!AM$126/SUM(成就内容!$D$126:$BZ$126),成就内容!AM70,1)-SUM(AV$279:AV285))</f>
        <v>0</v>
      </c>
      <c r="AW286" s="41">
        <f>IF(成就内容!AN14="","",INDEX($H$4:$H$178*成就内容!AN$126/SUM(成就内容!$D$126:$BZ$126),成就内容!AN70,1)-SUM(AW$279:AW285))</f>
        <v>0</v>
      </c>
      <c r="AX286" s="41">
        <f>IF(成就内容!AO14="","",INDEX($H$4:$H$178*成就内容!AO$126/SUM(成就内容!$D$126:$BZ$126),成就内容!AO70,1)-SUM(AX$279:AX285))</f>
        <v>47.777777777777771</v>
      </c>
      <c r="AY286" s="41">
        <f>IF(成就内容!AP14="","",INDEX($H$4:$H$178*成就内容!AP$126/SUM(成就内容!$D$126:$BZ$126),成就内容!AP70,1)-SUM(AY$279:AY285))</f>
        <v>47.777777777777771</v>
      </c>
      <c r="AZ286" s="41">
        <f>IF(成就内容!AQ14="","",INDEX($H$4:$H$178*成就内容!AQ$126/SUM(成就内容!$D$126:$BZ$126),成就内容!AQ70,1)-SUM(AZ$279:AZ285))</f>
        <v>47.777777777777771</v>
      </c>
      <c r="BA286" s="41">
        <f>IF(成就内容!AR14="","",INDEX($H$4:$H$178*成就内容!AR$126/SUM(成就内容!$D$126:$BZ$126),成就内容!AR70,1)-SUM(BA$279:BA285))</f>
        <v>55.555555555555543</v>
      </c>
      <c r="BB286" s="41">
        <f>IF(成就内容!AS14="","",INDEX($H$4:$H$178*成就内容!AS$126/SUM(成就内容!$D$126:$BZ$126),成就内容!AS70,1)-SUM(BB$279:BB285))</f>
        <v>55.555555555555543</v>
      </c>
      <c r="BC286" s="41">
        <f>IF(成就内容!AT14="","",INDEX($H$4:$H$178*成就内容!AT$126/SUM(成就内容!$D$126:$BZ$126),成就内容!AT70,1)-SUM(BC$279:BC285))</f>
        <v>55.555555555555543</v>
      </c>
      <c r="BD286" s="41">
        <f>IF(成就内容!AU14="","",INDEX($H$4:$H$178*成就内容!AU$126/SUM(成就内容!$D$126:$BZ$126),成就内容!AU70,1)-SUM(BD$279:BD285))</f>
        <v>88.888888888888857</v>
      </c>
      <c r="BE286" s="41">
        <f>IF(成就内容!AV14="","",INDEX($H$4:$H$178*成就内容!AV$126/SUM(成就内容!$D$126:$BZ$126),成就内容!AV70,1)-SUM(BE$279:BE285))</f>
        <v>0</v>
      </c>
      <c r="BF286" s="41">
        <f>IF(成就内容!AW14="","",INDEX($H$4:$H$178*成就内容!AW$126/SUM(成就内容!$D$126:$BZ$126),成就内容!AW70,1)-SUM(BF$279:BF285))</f>
        <v>0</v>
      </c>
      <c r="BG286" s="41">
        <f>IF(成就内容!AX14="","",INDEX($H$4:$H$178*成就内容!AX$126/SUM(成就内容!$D$126:$BZ$126),成就内容!AX70,1)-SUM(BG$279:BG285))</f>
        <v>0</v>
      </c>
      <c r="BH286" s="41">
        <f>IF(成就内容!AY14="","",INDEX($H$4:$H$178*成就内容!AY$126/SUM(成就内容!$D$126:$BZ$126),成就内容!AY70,1)-SUM(BH$279:BH285))</f>
        <v>0</v>
      </c>
      <c r="BI286" s="41">
        <f>IF(成就内容!AZ14="","",INDEX($H$4:$H$178*成就内容!AZ$126/SUM(成就内容!$D$126:$BZ$126),成就内容!AZ70,1)-SUM(BI$279:BI285))</f>
        <v>0</v>
      </c>
      <c r="BJ286" s="41">
        <f>IF(成就内容!BA14="","",INDEX($H$4:$H$178*成就内容!BA$126/SUM(成就内容!$D$126:$BZ$126),成就内容!BA70,1)-SUM(BJ$279:BJ285))</f>
        <v>0</v>
      </c>
      <c r="BK286" s="41">
        <f>IF(成就内容!BB14="","",INDEX($H$4:$H$178*成就内容!BB$126/SUM(成就内容!$D$126:$BZ$126),成就内容!BB70,1)-SUM(BK$279:BK285))</f>
        <v>0</v>
      </c>
      <c r="BL286" s="41">
        <f>IF(成就内容!BC14="","",INDEX($H$4:$H$178*成就内容!BC$126/SUM(成就内容!$D$126:$BZ$126),成就内容!BC70,1)-SUM(BL$279:BL285))</f>
        <v>0</v>
      </c>
      <c r="BM286" s="41">
        <f>IF(成就内容!BD14="","",INDEX($H$4:$H$178*成就内容!BD$126/SUM(成就内容!$D$126:$BZ$126),成就内容!BD70,1)-SUM(BM$279:BM285))</f>
        <v>0</v>
      </c>
      <c r="BN286" s="41">
        <f>IF(成就内容!BE14="","",INDEX($H$4:$H$178*成就内容!BE$126/SUM(成就内容!$D$126:$BZ$126),成就内容!BE70,1)-SUM(BN$279:BN285))</f>
        <v>0</v>
      </c>
      <c r="BO286" s="41">
        <f>IF(成就内容!BF14="","",INDEX($H$4:$H$178*成就内容!BF$126/SUM(成就内容!$D$126:$BZ$126),成就内容!BF70,1)-SUM(BO$279:BO285))</f>
        <v>0</v>
      </c>
      <c r="BP286" s="41">
        <f>IF(成就内容!BG14="","",INDEX($H$4:$H$178*成就内容!BG$126/SUM(成就内容!$D$126:$BZ$126),成就内容!BG70,1)-SUM(BP$279:BP285))</f>
        <v>0</v>
      </c>
      <c r="BQ286" s="41">
        <f>IF(成就内容!BH14="","",INDEX($H$4:$H$178*成就内容!BH$126/SUM(成就内容!$D$126:$BZ$126),成就内容!BH70,1)-SUM(BQ$279:BQ285))</f>
        <v>0</v>
      </c>
      <c r="BR286" s="41" t="str">
        <f>IF(成就内容!BI14="","",INDEX($H$4:$H$178*成就内容!BI$126/SUM(成就内容!$D$126:$BZ$126),成就内容!BI70,1)-SUM(BR$279:BR285))</f>
        <v/>
      </c>
      <c r="BS286" s="41">
        <f>IF(成就内容!BJ14="","",INDEX($H$4:$H$178*成就内容!BJ$126/SUM(成就内容!$D$126:$BZ$126),成就内容!BJ70,1)-SUM(BS$279:BS285))</f>
        <v>0</v>
      </c>
      <c r="BT286" s="41">
        <f>IF(成就内容!BK14="","",INDEX($H$4:$H$178*成就内容!BK$126/SUM(成就内容!$D$126:$BZ$126),成就内容!BK70,1)-SUM(BT$279:BT285))</f>
        <v>0</v>
      </c>
      <c r="BU286" s="41">
        <f>IF(成就内容!BL14="","",INDEX($H$4:$H$178*成就内容!BL$126/SUM(成就内容!$D$126:$BZ$126),成就内容!BL70,1)-SUM(BU$279:BU285))</f>
        <v>0</v>
      </c>
      <c r="BV286" s="41">
        <f>IF(成就内容!BM14="","",INDEX($H$4:$H$178*成就内容!BM$126/SUM(成就内容!$D$126:$BZ$126),成就内容!BM70,1)-SUM(BV$279:BV285))</f>
        <v>0</v>
      </c>
      <c r="BW286" s="41">
        <f>IF(成就内容!BN14="","",INDEX($H$4:$H$178*成就内容!BN$126/SUM(成就内容!$D$126:$BZ$126),成就内容!BN70,1)-SUM(BW$279:BW285))</f>
        <v>0</v>
      </c>
      <c r="BX286" s="41">
        <f>IF(成就内容!BO14="","",INDEX($H$4:$H$178*成就内容!BO$126/SUM(成就内容!$D$126:$BZ$126),成就内容!BO70,1)-SUM(BX$279:BX285))</f>
        <v>0</v>
      </c>
      <c r="BY286" s="41">
        <f>IF(成就内容!BP14="","",INDEX($H$4:$H$178*成就内容!BP$126/SUM(成就内容!$D$126:$BZ$126),成就内容!BP70,1)-SUM(BY$279:BY285))</f>
        <v>0</v>
      </c>
      <c r="BZ286" s="41">
        <f>IF(成就内容!BQ14="","",INDEX($H$4:$H$178*成就内容!BQ$126/SUM(成就内容!$D$126:$BZ$126),成就内容!BQ70,1)-SUM(BZ$279:BZ285))</f>
        <v>0</v>
      </c>
      <c r="CA286" s="41">
        <f>IF(成就内容!BR14="","",INDEX($H$4:$H$178*成就内容!BR$126/SUM(成就内容!$D$126:$BZ$126),成就内容!BR70,1)-SUM(CA$279:CA285))</f>
        <v>0</v>
      </c>
      <c r="CB286" s="41">
        <f>IF(成就内容!BS14="","",INDEX($H$4:$H$178*成就内容!BS$126/SUM(成就内容!$D$126:$BZ$126),成就内容!BS70,1)-SUM(CB$279:CB285))</f>
        <v>0</v>
      </c>
      <c r="CC286" s="41">
        <f>IF(成就内容!BT14="","",INDEX($H$4:$H$178*成就内容!BT$126/SUM(成就内容!$D$126:$BZ$126),成就内容!BT70,1)-SUM(CC$279:CC285))</f>
        <v>0</v>
      </c>
      <c r="CD286" s="41">
        <f>IF(成就内容!BU14="","",INDEX($H$4:$H$178*成就内容!BU$126/SUM(成就内容!$D$126:$BZ$126),成就内容!BU70,1)-SUM(CD$279:CD285))</f>
        <v>0</v>
      </c>
      <c r="CE286" s="41" t="str">
        <f>IF(成就内容!BV14="","",INDEX($H$4:$H$178*成就内容!BV$126/SUM(成就内容!$D$126:$BZ$126),成就内容!BV70,1)-SUM(CE$279:CE285))</f>
        <v/>
      </c>
      <c r="CF286" s="41">
        <f>IF(成就内容!BW14="","",INDEX($H$4:$H$178*成就内容!BW$126/SUM(成就内容!$D$126:$BZ$126),成就内容!BW70,1)-SUM(CF$279:CF285))</f>
        <v>0</v>
      </c>
      <c r="CG286" s="41">
        <f>IF(成就内容!BX14="","",INDEX($H$4:$H$178*成就内容!BX$126/SUM(成就内容!$D$126:$BZ$126),成就内容!BX70,1)-SUM(CG$279:CG285))</f>
        <v>0</v>
      </c>
      <c r="CH286" s="41">
        <f>IF(成就内容!BY14="","",INDEX($H$4:$H$178*成就内容!BY$126/SUM(成就内容!$D$126:$BZ$126),成就内容!BY70,1)-SUM(CH$279:CH285))</f>
        <v>0</v>
      </c>
      <c r="CI286" s="41">
        <f>IF(成就内容!BZ14="","",INDEX($H$4:$H$178*成就内容!BZ$126/SUM(成就内容!$D$126:$BZ$126),成就内容!BZ70,1)-SUM(CI$279:CI285))</f>
        <v>0</v>
      </c>
      <c r="CM286" s="43">
        <v>8</v>
      </c>
      <c r="CN286" s="41">
        <f>IF(M286="","",IF(成就内容!D$126&lt;&gt;"",MAX(ROUNDUP(SMALL(M$279:M$328,$L286)/10,0)*10,10),0))</f>
        <v>0</v>
      </c>
      <c r="CO286" s="41" t="str">
        <f>IF(N286="","",IF(成就内容!E$126&lt;&gt;"",MAX(ROUNDUP(SMALL(N$279:N$328,$L286)/10,0)*10,10),0))</f>
        <v/>
      </c>
      <c r="CP286" s="41">
        <f>IF(O286="","",IF(成就内容!F$126&lt;&gt;"",MAX(ROUNDUP(SMALL(O$279:O$328,$L286)/10,0)*10,10),0))</f>
        <v>0</v>
      </c>
      <c r="CQ286" s="41" t="str">
        <f>IF(P286="","",IF(成就内容!G$126&lt;&gt;"",MAX(ROUNDUP(SMALL(P$279:P$328,$L286)/10,0)*10,10),0))</f>
        <v/>
      </c>
      <c r="CR286" s="41">
        <f>IF(Q286="","",IF(成就内容!H$126&lt;&gt;"",MAX(ROUNDUP(SMALL(Q$279:Q$328,$L286)/10,0)*10,10),0))</f>
        <v>0</v>
      </c>
      <c r="CS286" s="41">
        <f>IF(R286="","",IF(成就内容!I$126&lt;&gt;"",MAX(ROUNDUP(SMALL(R$279:R$328,$L286)/10,0)*10,10),0))</f>
        <v>0</v>
      </c>
      <c r="CT286" s="41">
        <f>IF(S286="","",IF(成就内容!J$126&lt;&gt;"",MAX(ROUNDUP(SMALL(S$279:S$328,$L286)/10,0)*10,10),0))</f>
        <v>0</v>
      </c>
      <c r="CU286" s="41">
        <f>IF(T286="","",IF(成就内容!K$126&lt;&gt;"",MAX(ROUNDUP(SMALL(T$279:T$328,$L286)/10,0)*10,10),0))</f>
        <v>0</v>
      </c>
      <c r="CV286" s="41">
        <f>IF(U286="","",IF(成就内容!L$126&lt;&gt;"",MAX(ROUNDUP(SMALL(U$279:U$328,$L286)/10,0)*10,10),0))</f>
        <v>0</v>
      </c>
      <c r="CW286" s="41">
        <f>IF(V286="","",IF(成就内容!M$126&lt;&gt;"",MAX(ROUNDUP(SMALL(V$279:V$328,$L286)/10,0)*10,10),0))</f>
        <v>0</v>
      </c>
      <c r="CX286" s="41">
        <f>IF(W286="","",IF(成就内容!N$126&lt;&gt;"",MAX(ROUNDUP(SMALL(W$279:W$328,$L286)/10,0)*10,10),0))</f>
        <v>0</v>
      </c>
      <c r="CY286" s="41">
        <f>IF(X286="","",IF(成就内容!O$126&lt;&gt;"",MAX(ROUNDUP(SMALL(X$279:X$328,$L286)/10,0)*10,10),0))</f>
        <v>70</v>
      </c>
      <c r="CZ286" s="41">
        <f>IF(Y286="","",IF(成就内容!P$126&lt;&gt;"",MAX(ROUNDUP(SMALL(Y$279:Y$328,$L286)/10,0)*10,10),0))</f>
        <v>40</v>
      </c>
      <c r="DA286" s="41">
        <f>IF(Z286="","",IF(成就内容!Q$126&lt;&gt;"",MAX(ROUNDUP(SMALL(Z$279:Z$328,$L286)/10,0)*10,10),0))</f>
        <v>0</v>
      </c>
      <c r="DB286" s="41">
        <f>IF(AA286="","",IF(成就内容!R$126&lt;&gt;"",MAX(ROUNDUP(SMALL(AA$279:AA$328,$L286)/10,0)*10,10),0))</f>
        <v>0</v>
      </c>
      <c r="DC286" s="41">
        <f>IF(AB286="","",IF(成就内容!S$126&lt;&gt;"",MAX(ROUNDUP(SMALL(AB$279:AB$328,$L286)/10,0)*10,10),0))</f>
        <v>0</v>
      </c>
      <c r="DD286" s="41">
        <f>IF(AC286="","",IF(成就内容!T$126&lt;&gt;"",MAX(ROUNDUP(SMALL(AC$279:AC$328,$L286)/10,0)*10,10),0))</f>
        <v>0</v>
      </c>
      <c r="DE286" s="41">
        <f>IF(AD286="","",IF(成就内容!U$126&lt;&gt;"",MAX(ROUNDUP(SMALL(AD$279:AD$328,$L286)/10,0)*10,10),0))</f>
        <v>0</v>
      </c>
      <c r="DF286" s="41">
        <f>IF(AE286="","",IF(成就内容!V$126&lt;&gt;"",MAX(ROUNDUP(SMALL(AE$279:AE$328,$L286)/10,0)*10,10),0))</f>
        <v>0</v>
      </c>
      <c r="DG286" s="41">
        <f>IF(AF286="","",IF(成就内容!W$126&lt;&gt;"",MAX(ROUNDUP(SMALL(AF$279:AF$328,$L286)/10,0)*10,10),0))</f>
        <v>0</v>
      </c>
      <c r="DH286" s="41">
        <f>IF(AG286="","",IF(成就内容!X$126&lt;&gt;"",MAX(ROUNDUP(SMALL(AG$279:AG$328,$L286)/10,0)*10,10),0))</f>
        <v>0</v>
      </c>
      <c r="DI286" s="41">
        <f>IF(AH286="","",IF(成就内容!Y$126&lt;&gt;"",MAX(ROUNDUP(SMALL(AH$279:AH$328,$L286)/10,0)*10,10),0))</f>
        <v>0</v>
      </c>
      <c r="DJ286" s="41" t="str">
        <f>IF(AI286="","",IF(成就内容!Z$126&lt;&gt;"",MAX(ROUNDUP(SMALL(AI$279:AI$328,$L286)/10,0)*10,10),0))</f>
        <v/>
      </c>
      <c r="DK286" s="41">
        <f>IF(AJ286="","",IF(成就内容!AA$126&lt;&gt;"",MAX(ROUNDUP(SMALL(AJ$279:AJ$328,$L286)/10,0)*10,10),0))</f>
        <v>0</v>
      </c>
      <c r="DL286" s="41">
        <f>IF(AK286="","",IF(成就内容!AB$126&lt;&gt;"",MAX(ROUNDUP(SMALL(AK$279:AK$328,$L286)/10,0)*10,10),0))</f>
        <v>0</v>
      </c>
      <c r="DM286" s="41">
        <f>IF(AL286="","",IF(成就内容!AC$126&lt;&gt;"",MAX(ROUNDUP(SMALL(AL$279:AL$328,$L286)/10,0)*10,10),0))</f>
        <v>0</v>
      </c>
      <c r="DN286" s="41">
        <f>IF(AM286="","",IF(成就内容!AD$126&lt;&gt;"",MAX(ROUNDUP(SMALL(AM$279:AM$328,$L286)/10,0)*10,10),0))</f>
        <v>0</v>
      </c>
      <c r="DO286" s="41">
        <f>IF(AN286="","",IF(成就内容!AE$126&lt;&gt;"",MAX(ROUNDUP(SMALL(AN$279:AN$328,$L286)/10,0)*10,10),0))</f>
        <v>0</v>
      </c>
      <c r="DP286" s="41">
        <f>IF(AO286="","",IF(成就内容!AF$126&lt;&gt;"",MAX(ROUNDUP(SMALL(AO$279:AO$328,$L286)/10,0)*10,10),0))</f>
        <v>0</v>
      </c>
      <c r="DQ286" s="41">
        <f>IF(AP286="","",IF(成就内容!AG$126&lt;&gt;"",MAX(ROUNDUP(SMALL(AP$279:AP$328,$L286)/10,0)*10,10),0))</f>
        <v>0</v>
      </c>
      <c r="DR286" s="41">
        <f>IF(AQ286="","",IF(成就内容!AH$126&lt;&gt;"",MAX(ROUNDUP(SMALL(AQ$279:AQ$328,$L286)/10,0)*10,10),0))</f>
        <v>0</v>
      </c>
      <c r="DS286" s="41">
        <f>IF(AR286="","",IF(成就内容!AI$126&lt;&gt;"",MAX(ROUNDUP(SMALL(AR$279:AR$328,$L286)/10,0)*10,10),0))</f>
        <v>0</v>
      </c>
      <c r="DT286" s="41">
        <f>IF(AS286="","",IF(成就内容!AJ$126&lt;&gt;"",MAX(ROUNDUP(SMALL(AS$279:AS$328,$L286)/10,0)*10,10),0))</f>
        <v>0</v>
      </c>
      <c r="DU286" s="41" t="str">
        <f>IF(AT286="","",IF(成就内容!AK$126&lt;&gt;"",MAX(ROUNDUP(SMALL(AT$279:AT$328,$L286)/10,0)*10,10),0))</f>
        <v/>
      </c>
      <c r="DV286" s="41" t="str">
        <f>IF(AU286="","",IF(成就内容!AL$126&lt;&gt;"",MAX(ROUNDUP(SMALL(AU$279:AU$328,$L286)/10,0)*10,10),0))</f>
        <v/>
      </c>
      <c r="DW286" s="41">
        <f>IF(AV286="","",IF(成就内容!AM$126&lt;&gt;"",MAX(ROUNDUP(SMALL(AV$279:AV$328,$L286)/10,0)*10,10),0))</f>
        <v>0</v>
      </c>
      <c r="DX286" s="41">
        <f>IF(AW286="","",IF(成就内容!AN$126&lt;&gt;"",MAX(ROUNDUP(SMALL(AW$279:AW$328,$L286)/10,0)*10,10),0))</f>
        <v>0</v>
      </c>
      <c r="DY286" s="41">
        <f>IF(AX286="","",IF(成就内容!AO$126&lt;&gt;"",MAX(ROUNDUP(SMALL(AX$279:AX$328,$L286)/10,0)*10,10),0))</f>
        <v>50</v>
      </c>
      <c r="DZ286" s="41">
        <f>IF(AY286="","",IF(成就内容!AP$126&lt;&gt;"",MAX(ROUNDUP(SMALL(AY$279:AY$328,$L286)/10,0)*10,10),0))</f>
        <v>50</v>
      </c>
      <c r="EA286" s="41">
        <f>IF(AZ286="","",IF(成就内容!AQ$126&lt;&gt;"",MAX(ROUNDUP(SMALL(AZ$279:AZ$328,$L286)/10,0)*10,10),0))</f>
        <v>50</v>
      </c>
      <c r="EB286" s="41">
        <f>IF(BA286="","",IF(成就内容!AR$126&lt;&gt;"",MAX(ROUNDUP(SMALL(BA$279:BA$328,$L286)/10,0)*10,10),0))</f>
        <v>60</v>
      </c>
      <c r="EC286" s="41">
        <f>IF(BB286="","",IF(成就内容!AS$126&lt;&gt;"",MAX(ROUNDUP(SMALL(BB$279:BB$328,$L286)/10,0)*10,10),0))</f>
        <v>60</v>
      </c>
      <c r="ED286" s="41">
        <f>IF(BC286="","",IF(成就内容!AT$126&lt;&gt;"",MAX(ROUNDUP(SMALL(BC$279:BC$328,$L286)/10,0)*10,10),0))</f>
        <v>60</v>
      </c>
      <c r="EE286" s="41">
        <f>IF(BD286="","",IF(成就内容!AU$126&lt;&gt;"",MAX(ROUNDUP(SMALL(BD$279:BD$328,$L286)/10,0)*10,10),0))</f>
        <v>90</v>
      </c>
      <c r="EF286" s="41">
        <f>IF(BE286="","",IF(成就内容!AV$126&lt;&gt;"",MAX(ROUNDUP(SMALL(BE$279:BE$328,$L286)/10,0)*10,10),0))</f>
        <v>0</v>
      </c>
      <c r="EG286" s="41">
        <f>IF(BF286="","",IF(成就内容!AW$126&lt;&gt;"",MAX(ROUNDUP(SMALL(BF$279:BF$328,$L286)/10,0)*10,10),0))</f>
        <v>0</v>
      </c>
      <c r="EH286" s="41">
        <f>IF(BG286="","",IF(成就内容!AX$126&lt;&gt;"",MAX(ROUNDUP(SMALL(BG$279:BG$328,$L286)/10,0)*10,10),0))</f>
        <v>0</v>
      </c>
      <c r="EI286" s="41">
        <f>IF(BH286="","",IF(成就内容!AY$126&lt;&gt;"",MAX(ROUNDUP(SMALL(BH$279:BH$328,$L286)/10,0)*10,10),0))</f>
        <v>0</v>
      </c>
      <c r="EJ286" s="41">
        <f>IF(BI286="","",IF(成就内容!AZ$126&lt;&gt;"",MAX(ROUNDUP(SMALL(BI$279:BI$328,$L286)/10,0)*10,10),0))</f>
        <v>0</v>
      </c>
      <c r="EK286" s="41">
        <f>IF(BJ286="","",IF(成就内容!BA$126&lt;&gt;"",MAX(ROUNDUP(SMALL(BJ$279:BJ$328,$L286)/10,0)*10,10),0))</f>
        <v>0</v>
      </c>
      <c r="EL286" s="41">
        <f>IF(BK286="","",IF(成就内容!BB$126&lt;&gt;"",MAX(ROUNDUP(SMALL(BK$279:BK$328,$L286)/10,0)*10,10),0))</f>
        <v>0</v>
      </c>
      <c r="EM286" s="41">
        <f>IF(BL286="","",IF(成就内容!BC$126&lt;&gt;"",MAX(ROUNDUP(SMALL(BL$279:BL$328,$L286)/10,0)*10,10),0))</f>
        <v>0</v>
      </c>
      <c r="EN286" s="41">
        <f>IF(BM286="","",IF(成就内容!BD$126&lt;&gt;"",MAX(ROUNDUP(SMALL(BM$279:BM$328,$L286)/10,0)*10,10),0))</f>
        <v>0</v>
      </c>
      <c r="EO286" s="41">
        <f>IF(BN286="","",IF(成就内容!BE$126&lt;&gt;"",MAX(ROUNDUP(SMALL(BN$279:BN$328,$L286)/10,0)*10,10),0))</f>
        <v>0</v>
      </c>
      <c r="EP286" s="41">
        <f>IF(BO286="","",IF(成就内容!BF$126&lt;&gt;"",MAX(ROUNDUP(SMALL(BO$279:BO$328,$L286)/10,0)*10,10),0))</f>
        <v>0</v>
      </c>
      <c r="EQ286" s="41">
        <f>IF(BP286="","",IF(成就内容!BG$126&lt;&gt;"",MAX(ROUNDUP(SMALL(BP$279:BP$328,$L286)/10,0)*10,10),0))</f>
        <v>0</v>
      </c>
      <c r="ER286" s="41">
        <f>IF(BQ286="","",IF(成就内容!BH$126&lt;&gt;"",MAX(ROUNDUP(SMALL(BQ$279:BQ$328,$L286)/10,0)*10,10),0))</f>
        <v>0</v>
      </c>
      <c r="ES286" s="41" t="str">
        <f>IF(BR286="","",IF(成就内容!BI$126&lt;&gt;"",MAX(ROUNDUP(SMALL(BR$279:BR$328,$L286)/10,0)*10,10),0))</f>
        <v/>
      </c>
      <c r="ET286" s="41">
        <f>IF(BS286="","",IF(成就内容!BJ$126&lt;&gt;"",MAX(ROUNDUP(SMALL(BS$279:BS$328,$L286)/10,0)*10,10),0))</f>
        <v>0</v>
      </c>
      <c r="EU286" s="41">
        <f>IF(BT286="","",IF(成就内容!BK$126&lt;&gt;"",MAX(ROUNDUP(SMALL(BT$279:BT$328,$L286)/10,0)*10,10),0))</f>
        <v>0</v>
      </c>
      <c r="EV286" s="41">
        <f>IF(BU286="","",IF(成就内容!BL$126&lt;&gt;"",MAX(ROUNDUP(SMALL(BU$279:BU$328,$L286)/10,0)*10,10),0))</f>
        <v>0</v>
      </c>
      <c r="EW286" s="41">
        <f>IF(BV286="","",IF(成就内容!BM$126&lt;&gt;"",MAX(ROUNDUP(SMALL(BV$279:BV$328,$L286)/10,0)*10,10),0))</f>
        <v>0</v>
      </c>
      <c r="EX286" s="41">
        <f>IF(BW286="","",IF(成就内容!BN$126&lt;&gt;"",MAX(ROUNDUP(SMALL(BW$279:BW$328,$L286)/10,0)*10,10),0))</f>
        <v>0</v>
      </c>
      <c r="EY286" s="41">
        <f>IF(BX286="","",IF(成就内容!BO$126&lt;&gt;"",MAX(ROUNDUP(SMALL(BX$279:BX$328,$L286)/10,0)*10,10),0))</f>
        <v>0</v>
      </c>
      <c r="EZ286" s="41">
        <f>IF(BY286="","",IF(成就内容!BP$126&lt;&gt;"",MAX(ROUNDUP(SMALL(BY$279:BY$328,$L286)/10,0)*10,10),0))</f>
        <v>0</v>
      </c>
      <c r="FA286" s="41">
        <f>IF(BZ286="","",IF(成就内容!BQ$126&lt;&gt;"",MAX(ROUNDUP(SMALL(BZ$279:BZ$328,$L286)/10,0)*10,10),0))</f>
        <v>0</v>
      </c>
      <c r="FB286" s="41">
        <f>IF(CA286="","",IF(成就内容!BR$126&lt;&gt;"",MAX(ROUNDUP(SMALL(CA$279:CA$328,$L286)/10,0)*10,10),0))</f>
        <v>0</v>
      </c>
      <c r="FC286" s="41">
        <f>IF(CB286="","",IF(成就内容!BS$126&lt;&gt;"",MAX(ROUNDUP(SMALL(CB$279:CB$328,$L286)/10,0)*10,10),0))</f>
        <v>0</v>
      </c>
      <c r="FD286" s="41">
        <f>IF(CC286="","",IF(成就内容!BT$126&lt;&gt;"",MAX(ROUNDUP(SMALL(CC$279:CC$328,$L286)/10,0)*10,10),0))</f>
        <v>0</v>
      </c>
      <c r="FE286" s="41">
        <f>IF(CD286="","",IF(成就内容!BU$126&lt;&gt;"",MAX(ROUNDUP(SMALL(CD$279:CD$328,$L286)/10,0)*10,10),0))</f>
        <v>0</v>
      </c>
      <c r="FF286" s="41" t="str">
        <f>IF(CE286="","",IF(成就内容!BV$126&lt;&gt;"",MAX(ROUNDUP(SMALL(CE$279:CE$328,$L286)/10,0)*10,10),0))</f>
        <v/>
      </c>
      <c r="FG286" s="41">
        <f>IF(CF286="","",IF(成就内容!BW$126&lt;&gt;"",MAX(ROUNDUP(SMALL(CF$279:CF$328,$L286)/10,0)*10,10),0))</f>
        <v>0</v>
      </c>
      <c r="FH286" s="41">
        <f>IF(CG286="","",IF(成就内容!BX$126&lt;&gt;"",MAX(ROUNDUP(SMALL(CG$279:CG$328,$L286)/10,0)*10,10),0))</f>
        <v>0</v>
      </c>
      <c r="FI286" s="41">
        <f>IF(CH286="","",IF(成就内容!BY$126&lt;&gt;"",MAX(ROUNDUP(SMALL(CH$279:CH$328,$L286)/10,0)*10,10),0))</f>
        <v>0</v>
      </c>
      <c r="FJ286" s="41">
        <f>IF(CI286="","",IF(成就内容!BZ$126&lt;&gt;"",MAX(ROUNDUP(SMALL(CI$279:CI$328,$L286)/10,0)*10,10),0))</f>
        <v>0</v>
      </c>
    </row>
    <row r="287" spans="12:166" x14ac:dyDescent="0.15">
      <c r="L287" s="25">
        <v>9</v>
      </c>
      <c r="M287" s="41">
        <f>IF(成就内容!D15="","",INDEX($H$4:$H$178*成就内容!D$126/SUM(成就内容!$D$126:$BZ$126),成就内容!D71,1)-SUM(M$279:M286))</f>
        <v>0</v>
      </c>
      <c r="N287" s="41" t="str">
        <f>IF(成就内容!E15="","",INDEX($H$4:$H$178*成就内容!E$126/SUM(成就内容!$D$126:$BZ$126),成就内容!E71,1)-SUM(N$279:N286))</f>
        <v/>
      </c>
      <c r="O287" s="41">
        <f>IF(成就内容!F15="","",INDEX($H$4:$H$178*成就内容!F$126/SUM(成就内容!$D$126:$BZ$126),成就内容!F71,1)-SUM(O$279:O286))</f>
        <v>0</v>
      </c>
      <c r="P287" s="41" t="str">
        <f>IF(成就内容!G15="","",INDEX($H$4:$H$178*成就内容!G$126/SUM(成就内容!$D$126:$BZ$126),成就内容!G71,1)-SUM(P$279:P286))</f>
        <v/>
      </c>
      <c r="Q287" s="41">
        <f>IF(成就内容!H15="","",INDEX($H$4:$H$178*成就内容!H$126/SUM(成就内容!$D$126:$BZ$126),成就内容!H71,1)-SUM(Q$279:Q286))</f>
        <v>0</v>
      </c>
      <c r="R287" s="41">
        <f>IF(成就内容!I15="","",INDEX($H$4:$H$178*成就内容!I$126/SUM(成就内容!$D$126:$BZ$126),成就内容!I71,1)-SUM(R$279:R286))</f>
        <v>0</v>
      </c>
      <c r="S287" s="41">
        <f>IF(成就内容!J15="","",INDEX($H$4:$H$178*成就内容!J$126/SUM(成就内容!$D$126:$BZ$126),成就内容!J71,1)-SUM(S$279:S286))</f>
        <v>0</v>
      </c>
      <c r="T287" s="41">
        <f>IF(成就内容!K15="","",INDEX($H$4:$H$178*成就内容!K$126/SUM(成就内容!$D$126:$BZ$126),成就内容!K71,1)-SUM(T$279:T286))</f>
        <v>0</v>
      </c>
      <c r="U287" s="41">
        <f>IF(成就内容!L15="","",INDEX($H$4:$H$178*成就内容!L$126/SUM(成就内容!$D$126:$BZ$126),成就内容!L71,1)-SUM(U$279:U286))</f>
        <v>0</v>
      </c>
      <c r="V287" s="41">
        <f>IF(成就内容!M15="","",INDEX($H$4:$H$178*成就内容!M$126/SUM(成就内容!$D$126:$BZ$126),成就内容!M71,1)-SUM(V$279:V286))</f>
        <v>0</v>
      </c>
      <c r="W287" s="41">
        <f>IF(成就内容!N15="","",INDEX($H$4:$H$178*成就内容!N$126/SUM(成就内容!$D$126:$BZ$126),成就内容!N71,1)-SUM(W$279:W286))</f>
        <v>0</v>
      </c>
      <c r="X287" s="41">
        <f>IF(成就内容!O15="","",INDEX($H$4:$H$178*成就内容!O$126/SUM(成就内容!$D$126:$BZ$126),成就内容!O71,1)-SUM(X$279:X286))</f>
        <v>111.11111111111114</v>
      </c>
      <c r="Y287" s="41">
        <f>IF(成就内容!P15="","",INDEX($H$4:$H$178*成就内容!P$126/SUM(成就内容!$D$126:$BZ$126),成就内容!P71,1)-SUM(Y$279:Y286))</f>
        <v>0</v>
      </c>
      <c r="Z287" s="41">
        <f>IF(成就内容!Q15="","",INDEX($H$4:$H$178*成就内容!Q$126/SUM(成就内容!$D$126:$BZ$126),成就内容!Q71,1)-SUM(Z$279:Z286))</f>
        <v>0</v>
      </c>
      <c r="AA287" s="41">
        <f>IF(成就内容!R15="","",INDEX($H$4:$H$178*成就内容!R$126/SUM(成就内容!$D$126:$BZ$126),成就内容!R71,1)-SUM(AA$279:AA286))</f>
        <v>0</v>
      </c>
      <c r="AB287" s="41">
        <f>IF(成就内容!S15="","",INDEX($H$4:$H$178*成就内容!S$126/SUM(成就内容!$D$126:$BZ$126),成就内容!S71,1)-SUM(AB$279:AB286))</f>
        <v>0</v>
      </c>
      <c r="AC287" s="41">
        <f>IF(成就内容!T15="","",INDEX($H$4:$H$178*成就内容!T$126/SUM(成就内容!$D$126:$BZ$126),成就内容!T71,1)-SUM(AC$279:AC286))</f>
        <v>0</v>
      </c>
      <c r="AD287" s="41">
        <f>IF(成就内容!U15="","",INDEX($H$4:$H$178*成就内容!U$126/SUM(成就内容!$D$126:$BZ$126),成就内容!U71,1)-SUM(AD$279:AD286))</f>
        <v>0</v>
      </c>
      <c r="AE287" s="41">
        <f>IF(成就内容!V15="","",INDEX($H$4:$H$178*成就内容!V$126/SUM(成就内容!$D$126:$BZ$126),成就内容!V71,1)-SUM(AE$279:AE286))</f>
        <v>0</v>
      </c>
      <c r="AF287" s="41">
        <f>IF(成就内容!W15="","",INDEX($H$4:$H$178*成就内容!W$126/SUM(成就内容!$D$126:$BZ$126),成就内容!W71,1)-SUM(AF$279:AF286))</f>
        <v>0</v>
      </c>
      <c r="AG287" s="41">
        <f>IF(成就内容!X15="","",INDEX($H$4:$H$178*成就内容!X$126/SUM(成就内容!$D$126:$BZ$126),成就内容!X71,1)-SUM(AG$279:AG286))</f>
        <v>0</v>
      </c>
      <c r="AH287" s="41">
        <f>IF(成就内容!Y15="","",INDEX($H$4:$H$178*成就内容!Y$126/SUM(成就内容!$D$126:$BZ$126),成就内容!Y71,1)-SUM(AH$279:AH286))</f>
        <v>0</v>
      </c>
      <c r="AI287" s="41" t="str">
        <f>IF(成就内容!Z15="","",INDEX($H$4:$H$178*成就内容!Z$126/SUM(成就内容!$D$126:$BZ$126),成就内容!Z71,1)-SUM(AI$279:AI286))</f>
        <v/>
      </c>
      <c r="AJ287" s="41">
        <f>IF(成就内容!AA15="","",INDEX($H$4:$H$178*成就内容!AA$126/SUM(成就内容!$D$126:$BZ$126),成就内容!AA71,1)-SUM(AJ$279:AJ286))</f>
        <v>0</v>
      </c>
      <c r="AK287" s="41">
        <f>IF(成就内容!AB15="","",INDEX($H$4:$H$178*成就内容!AB$126/SUM(成就内容!$D$126:$BZ$126),成就内容!AB71,1)-SUM(AK$279:AK286))</f>
        <v>0</v>
      </c>
      <c r="AL287" s="41">
        <f>IF(成就内容!AC15="","",INDEX($H$4:$H$178*成就内容!AC$126/SUM(成就内容!$D$126:$BZ$126),成就内容!AC71,1)-SUM(AL$279:AL286))</f>
        <v>0</v>
      </c>
      <c r="AM287" s="41">
        <f>IF(成就内容!AD15="","",INDEX($H$4:$H$178*成就内容!AD$126/SUM(成就内容!$D$126:$BZ$126),成就内容!AD71,1)-SUM(AM$279:AM286))</f>
        <v>0</v>
      </c>
      <c r="AN287" s="41">
        <f>IF(成就内容!AE15="","",INDEX($H$4:$H$178*成就内容!AE$126/SUM(成就内容!$D$126:$BZ$126),成就内容!AE71,1)-SUM(AN$279:AN286))</f>
        <v>0</v>
      </c>
      <c r="AO287" s="41">
        <f>IF(成就内容!AF15="","",INDEX($H$4:$H$178*成就内容!AF$126/SUM(成就内容!$D$126:$BZ$126),成就内容!AF71,1)-SUM(AO$279:AO286))</f>
        <v>0</v>
      </c>
      <c r="AP287" s="41">
        <f>IF(成就内容!AG15="","",INDEX($H$4:$H$178*成就内容!AG$126/SUM(成就内容!$D$126:$BZ$126),成就内容!AG71,1)-SUM(AP$279:AP286))</f>
        <v>0</v>
      </c>
      <c r="AQ287" s="41">
        <f>IF(成就内容!AH15="","",INDEX($H$4:$H$178*成就内容!AH$126/SUM(成就内容!$D$126:$BZ$126),成就内容!AH71,1)-SUM(AQ$279:AQ286))</f>
        <v>0</v>
      </c>
      <c r="AR287" s="41">
        <f>IF(成就内容!AI15="","",INDEX($H$4:$H$178*成就内容!AI$126/SUM(成就内容!$D$126:$BZ$126),成就内容!AI71,1)-SUM(AR$279:AR286))</f>
        <v>0</v>
      </c>
      <c r="AS287" s="41">
        <f>IF(成就内容!AJ15="","",INDEX($H$4:$H$178*成就内容!AJ$126/SUM(成就内容!$D$126:$BZ$126),成就内容!AJ71,1)-SUM(AS$279:AS286))</f>
        <v>0</v>
      </c>
      <c r="AT287" s="41" t="str">
        <f>IF(成就内容!AK15="","",INDEX($H$4:$H$178*成就内容!AK$126/SUM(成就内容!$D$126:$BZ$126),成就内容!AK71,1)-SUM(AT$279:AT286))</f>
        <v/>
      </c>
      <c r="AU287" s="41" t="str">
        <f>IF(成就内容!AL15="","",INDEX($H$4:$H$178*成就内容!AL$126/SUM(成就内容!$D$126:$BZ$126),成就内容!AL71,1)-SUM(AU$279:AU286))</f>
        <v/>
      </c>
      <c r="AV287" s="41">
        <f>IF(成就内容!AM15="","",INDEX($H$4:$H$178*成就内容!AM$126/SUM(成就内容!$D$126:$BZ$126),成就内容!AM71,1)-SUM(AV$279:AV286))</f>
        <v>0</v>
      </c>
      <c r="AW287" s="41">
        <f>IF(成就内容!AN15="","",INDEX($H$4:$H$178*成就内容!AN$126/SUM(成就内容!$D$126:$BZ$126),成就内容!AN71,1)-SUM(AW$279:AW286))</f>
        <v>0</v>
      </c>
      <c r="AX287" s="41">
        <f>IF(成就内容!AO15="","",INDEX($H$4:$H$178*成就内容!AO$126/SUM(成就内容!$D$126:$BZ$126),成就内容!AO71,1)-SUM(AX$279:AX286))</f>
        <v>55.555555555555571</v>
      </c>
      <c r="AY287" s="41">
        <f>IF(成就内容!AP15="","",INDEX($H$4:$H$178*成就内容!AP$126/SUM(成就内容!$D$126:$BZ$126),成就内容!AP71,1)-SUM(AY$279:AY286))</f>
        <v>55.555555555555571</v>
      </c>
      <c r="AZ287" s="41">
        <f>IF(成就内容!AQ15="","",INDEX($H$4:$H$178*成就内容!AQ$126/SUM(成就内容!$D$126:$BZ$126),成就内容!AQ71,1)-SUM(AZ$279:AZ286))</f>
        <v>55.555555555555571</v>
      </c>
      <c r="BA287" s="41">
        <f>IF(成就内容!AR15="","",INDEX($H$4:$H$178*成就内容!AR$126/SUM(成就内容!$D$126:$BZ$126),成就内容!AR71,1)-SUM(BA$279:BA286))</f>
        <v>88.888888888888914</v>
      </c>
      <c r="BB287" s="41">
        <f>IF(成就内容!AS15="","",INDEX($H$4:$H$178*成就内容!AS$126/SUM(成就内容!$D$126:$BZ$126),成就内容!AS71,1)-SUM(BB$279:BB286))</f>
        <v>88.888888888888914</v>
      </c>
      <c r="BC287" s="41">
        <f>IF(成就内容!AT15="","",INDEX($H$4:$H$178*成就内容!AT$126/SUM(成就内容!$D$126:$BZ$126),成就内容!AT71,1)-SUM(BC$279:BC286))</f>
        <v>88.888888888888914</v>
      </c>
      <c r="BD287" s="41">
        <f>IF(成就内容!AU15="","",INDEX($H$4:$H$178*成就内容!AU$126/SUM(成就内容!$D$126:$BZ$126),成就内容!AU71,1)-SUM(BD$279:BD286))</f>
        <v>177.77777777777783</v>
      </c>
      <c r="BE287" s="41">
        <f>IF(成就内容!AV15="","",INDEX($H$4:$H$178*成就内容!AV$126/SUM(成就内容!$D$126:$BZ$126),成就内容!AV71,1)-SUM(BE$279:BE286))</f>
        <v>0</v>
      </c>
      <c r="BF287" s="41">
        <f>IF(成就内容!AW15="","",INDEX($H$4:$H$178*成就内容!AW$126/SUM(成就内容!$D$126:$BZ$126),成就内容!AW71,1)-SUM(BF$279:BF286))</f>
        <v>0</v>
      </c>
      <c r="BG287" s="41">
        <f>IF(成就内容!AX15="","",INDEX($H$4:$H$178*成就内容!AX$126/SUM(成就内容!$D$126:$BZ$126),成就内容!AX71,1)-SUM(BG$279:BG286))</f>
        <v>0</v>
      </c>
      <c r="BH287" s="41">
        <f>IF(成就内容!AY15="","",INDEX($H$4:$H$178*成就内容!AY$126/SUM(成就内容!$D$126:$BZ$126),成就内容!AY71,1)-SUM(BH$279:BH286))</f>
        <v>0</v>
      </c>
      <c r="BI287" s="41">
        <f>IF(成就内容!AZ15="","",INDEX($H$4:$H$178*成就内容!AZ$126/SUM(成就内容!$D$126:$BZ$126),成就内容!AZ71,1)-SUM(BI$279:BI286))</f>
        <v>0</v>
      </c>
      <c r="BJ287" s="41">
        <f>IF(成就内容!BA15="","",INDEX($H$4:$H$178*成就内容!BA$126/SUM(成就内容!$D$126:$BZ$126),成就内容!BA71,1)-SUM(BJ$279:BJ286))</f>
        <v>0</v>
      </c>
      <c r="BK287" s="41">
        <f>IF(成就内容!BB15="","",INDEX($H$4:$H$178*成就内容!BB$126/SUM(成就内容!$D$126:$BZ$126),成就内容!BB71,1)-SUM(BK$279:BK286))</f>
        <v>0</v>
      </c>
      <c r="BL287" s="41">
        <f>IF(成就内容!BC15="","",INDEX($H$4:$H$178*成就内容!BC$126/SUM(成就内容!$D$126:$BZ$126),成就内容!BC71,1)-SUM(BL$279:BL286))</f>
        <v>0</v>
      </c>
      <c r="BM287" s="41">
        <f>IF(成就内容!BD15="","",INDEX($H$4:$H$178*成就内容!BD$126/SUM(成就内容!$D$126:$BZ$126),成就内容!BD71,1)-SUM(BM$279:BM286))</f>
        <v>0</v>
      </c>
      <c r="BN287" s="41">
        <f>IF(成就内容!BE15="","",INDEX($H$4:$H$178*成就内容!BE$126/SUM(成就内容!$D$126:$BZ$126),成就内容!BE71,1)-SUM(BN$279:BN286))</f>
        <v>0</v>
      </c>
      <c r="BO287" s="41">
        <f>IF(成就内容!BF15="","",INDEX($H$4:$H$178*成就内容!BF$126/SUM(成就内容!$D$126:$BZ$126),成就内容!BF71,1)-SUM(BO$279:BO286))</f>
        <v>0</v>
      </c>
      <c r="BP287" s="41">
        <f>IF(成就内容!BG15="","",INDEX($H$4:$H$178*成就内容!BG$126/SUM(成就内容!$D$126:$BZ$126),成就内容!BG71,1)-SUM(BP$279:BP286))</f>
        <v>0</v>
      </c>
      <c r="BQ287" s="41">
        <f>IF(成就内容!BH15="","",INDEX($H$4:$H$178*成就内容!BH$126/SUM(成就内容!$D$126:$BZ$126),成就内容!BH71,1)-SUM(BQ$279:BQ286))</f>
        <v>0</v>
      </c>
      <c r="BR287" s="41" t="str">
        <f>IF(成就内容!BI15="","",INDEX($H$4:$H$178*成就内容!BI$126/SUM(成就内容!$D$126:$BZ$126),成就内容!BI71,1)-SUM(BR$279:BR286))</f>
        <v/>
      </c>
      <c r="BS287" s="41">
        <f>IF(成就内容!BJ15="","",INDEX($H$4:$H$178*成就内容!BJ$126/SUM(成就内容!$D$126:$BZ$126),成就内容!BJ71,1)-SUM(BS$279:BS286))</f>
        <v>0</v>
      </c>
      <c r="BT287" s="41">
        <f>IF(成就内容!BK15="","",INDEX($H$4:$H$178*成就内容!BK$126/SUM(成就内容!$D$126:$BZ$126),成就内容!BK71,1)-SUM(BT$279:BT286))</f>
        <v>0</v>
      </c>
      <c r="BU287" s="41">
        <f>IF(成就内容!BL15="","",INDEX($H$4:$H$178*成就内容!BL$126/SUM(成就内容!$D$126:$BZ$126),成就内容!BL71,1)-SUM(BU$279:BU286))</f>
        <v>0</v>
      </c>
      <c r="BV287" s="41">
        <f>IF(成就内容!BM15="","",INDEX($H$4:$H$178*成就内容!BM$126/SUM(成就内容!$D$126:$BZ$126),成就内容!BM71,1)-SUM(BV$279:BV286))</f>
        <v>0</v>
      </c>
      <c r="BW287" s="41">
        <f>IF(成就内容!BN15="","",INDEX($H$4:$H$178*成就内容!BN$126/SUM(成就内容!$D$126:$BZ$126),成就内容!BN71,1)-SUM(BW$279:BW286))</f>
        <v>0</v>
      </c>
      <c r="BX287" s="41">
        <f>IF(成就内容!BO15="","",INDEX($H$4:$H$178*成就内容!BO$126/SUM(成就内容!$D$126:$BZ$126),成就内容!BO71,1)-SUM(BX$279:BX286))</f>
        <v>0</v>
      </c>
      <c r="BY287" s="41">
        <f>IF(成就内容!BP15="","",INDEX($H$4:$H$178*成就内容!BP$126/SUM(成就内容!$D$126:$BZ$126),成就内容!BP71,1)-SUM(BY$279:BY286))</f>
        <v>0</v>
      </c>
      <c r="BZ287" s="41">
        <f>IF(成就内容!BQ15="","",INDEX($H$4:$H$178*成就内容!BQ$126/SUM(成就内容!$D$126:$BZ$126),成就内容!BQ71,1)-SUM(BZ$279:BZ286))</f>
        <v>0</v>
      </c>
      <c r="CA287" s="41">
        <f>IF(成就内容!BR15="","",INDEX($H$4:$H$178*成就内容!BR$126/SUM(成就内容!$D$126:$BZ$126),成就内容!BR71,1)-SUM(CA$279:CA286))</f>
        <v>0</v>
      </c>
      <c r="CB287" s="41">
        <f>IF(成就内容!BS15="","",INDEX($H$4:$H$178*成就内容!BS$126/SUM(成就内容!$D$126:$BZ$126),成就内容!BS71,1)-SUM(CB$279:CB286))</f>
        <v>0</v>
      </c>
      <c r="CC287" s="41">
        <f>IF(成就内容!BT15="","",INDEX($H$4:$H$178*成就内容!BT$126/SUM(成就内容!$D$126:$BZ$126),成就内容!BT71,1)-SUM(CC$279:CC286))</f>
        <v>0</v>
      </c>
      <c r="CD287" s="41">
        <f>IF(成就内容!BU15="","",INDEX($H$4:$H$178*成就内容!BU$126/SUM(成就内容!$D$126:$BZ$126),成就内容!BU71,1)-SUM(CD$279:CD286))</f>
        <v>0</v>
      </c>
      <c r="CE287" s="41" t="str">
        <f>IF(成就内容!BV15="","",INDEX($H$4:$H$178*成就内容!BV$126/SUM(成就内容!$D$126:$BZ$126),成就内容!BV71,1)-SUM(CE$279:CE286))</f>
        <v/>
      </c>
      <c r="CF287" s="41">
        <f>IF(成就内容!BW15="","",INDEX($H$4:$H$178*成就内容!BW$126/SUM(成就内容!$D$126:$BZ$126),成就内容!BW71,1)-SUM(CF$279:CF286))</f>
        <v>0</v>
      </c>
      <c r="CG287" s="41">
        <f>IF(成就内容!BX15="","",INDEX($H$4:$H$178*成就内容!BX$126/SUM(成就内容!$D$126:$BZ$126),成就内容!BX71,1)-SUM(CG$279:CG286))</f>
        <v>0</v>
      </c>
      <c r="CH287" s="41">
        <f>IF(成就内容!BY15="","",INDEX($H$4:$H$178*成就内容!BY$126/SUM(成就内容!$D$126:$BZ$126),成就内容!BY71,1)-SUM(CH$279:CH286))</f>
        <v>0</v>
      </c>
      <c r="CI287" s="41">
        <f>IF(成就内容!BZ15="","",INDEX($H$4:$H$178*成就内容!BZ$126/SUM(成就内容!$D$126:$BZ$126),成就内容!BZ71,1)-SUM(CI$279:CI286))</f>
        <v>0</v>
      </c>
      <c r="CM287" s="43">
        <v>9</v>
      </c>
      <c r="CN287" s="41">
        <f>IF(M287="","",IF(成就内容!D$126&lt;&gt;"",MAX(ROUNDUP(SMALL(M$279:M$328,$L287)/10,0)*10,10),0))</f>
        <v>0</v>
      </c>
      <c r="CO287" s="41" t="str">
        <f>IF(N287="","",IF(成就内容!E$126&lt;&gt;"",MAX(ROUNDUP(SMALL(N$279:N$328,$L287)/10,0)*10,10),0))</f>
        <v/>
      </c>
      <c r="CP287" s="41">
        <f>IF(O287="","",IF(成就内容!F$126&lt;&gt;"",MAX(ROUNDUP(SMALL(O$279:O$328,$L287)/10,0)*10,10),0))</f>
        <v>0</v>
      </c>
      <c r="CQ287" s="41" t="str">
        <f>IF(P287="","",IF(成就内容!G$126&lt;&gt;"",MAX(ROUNDUP(SMALL(P$279:P$328,$L287)/10,0)*10,10),0))</f>
        <v/>
      </c>
      <c r="CR287" s="41">
        <f>IF(Q287="","",IF(成就内容!H$126&lt;&gt;"",MAX(ROUNDUP(SMALL(Q$279:Q$328,$L287)/10,0)*10,10),0))</f>
        <v>0</v>
      </c>
      <c r="CS287" s="41">
        <f>IF(R287="","",IF(成就内容!I$126&lt;&gt;"",MAX(ROUNDUP(SMALL(R$279:R$328,$L287)/10,0)*10,10),0))</f>
        <v>0</v>
      </c>
      <c r="CT287" s="41">
        <f>IF(S287="","",IF(成就内容!J$126&lt;&gt;"",MAX(ROUNDUP(SMALL(S$279:S$328,$L287)/10,0)*10,10),0))</f>
        <v>0</v>
      </c>
      <c r="CU287" s="41">
        <f>IF(T287="","",IF(成就内容!K$126&lt;&gt;"",MAX(ROUNDUP(SMALL(T$279:T$328,$L287)/10,0)*10,10),0))</f>
        <v>0</v>
      </c>
      <c r="CV287" s="41">
        <f>IF(U287="","",IF(成就内容!L$126&lt;&gt;"",MAX(ROUNDUP(SMALL(U$279:U$328,$L287)/10,0)*10,10),0))</f>
        <v>0</v>
      </c>
      <c r="CW287" s="41">
        <f>IF(V287="","",IF(成就内容!M$126&lt;&gt;"",MAX(ROUNDUP(SMALL(V$279:V$328,$L287)/10,0)*10,10),0))</f>
        <v>0</v>
      </c>
      <c r="CX287" s="41">
        <f>IF(W287="","",IF(成就内容!N$126&lt;&gt;"",MAX(ROUNDUP(SMALL(W$279:W$328,$L287)/10,0)*10,10),0))</f>
        <v>0</v>
      </c>
      <c r="CY287" s="41">
        <f>IF(X287="","",IF(成就内容!O$126&lt;&gt;"",MAX(ROUNDUP(SMALL(X$279:X$328,$L287)/10,0)*10,10),0))</f>
        <v>120</v>
      </c>
      <c r="CZ287" s="41">
        <f>IF(Y287="","",IF(成就内容!P$126&lt;&gt;"",MAX(ROUNDUP(SMALL(Y$279:Y$328,$L287)/10,0)*10,10),0))</f>
        <v>50</v>
      </c>
      <c r="DA287" s="41">
        <f>IF(Z287="","",IF(成就内容!Q$126&lt;&gt;"",MAX(ROUNDUP(SMALL(Z$279:Z$328,$L287)/10,0)*10,10),0))</f>
        <v>0</v>
      </c>
      <c r="DB287" s="41">
        <f>IF(AA287="","",IF(成就内容!R$126&lt;&gt;"",MAX(ROUNDUP(SMALL(AA$279:AA$328,$L287)/10,0)*10,10),0))</f>
        <v>0</v>
      </c>
      <c r="DC287" s="41">
        <f>IF(AB287="","",IF(成就内容!S$126&lt;&gt;"",MAX(ROUNDUP(SMALL(AB$279:AB$328,$L287)/10,0)*10,10),0))</f>
        <v>0</v>
      </c>
      <c r="DD287" s="41">
        <f>IF(AC287="","",IF(成就内容!T$126&lt;&gt;"",MAX(ROUNDUP(SMALL(AC$279:AC$328,$L287)/10,0)*10,10),0))</f>
        <v>0</v>
      </c>
      <c r="DE287" s="41">
        <f>IF(AD287="","",IF(成就内容!U$126&lt;&gt;"",MAX(ROUNDUP(SMALL(AD$279:AD$328,$L287)/10,0)*10,10),0))</f>
        <v>0</v>
      </c>
      <c r="DF287" s="41">
        <f>IF(AE287="","",IF(成就内容!V$126&lt;&gt;"",MAX(ROUNDUP(SMALL(AE$279:AE$328,$L287)/10,0)*10,10),0))</f>
        <v>0</v>
      </c>
      <c r="DG287" s="41">
        <f>IF(AF287="","",IF(成就内容!W$126&lt;&gt;"",MAX(ROUNDUP(SMALL(AF$279:AF$328,$L287)/10,0)*10,10),0))</f>
        <v>0</v>
      </c>
      <c r="DH287" s="41">
        <f>IF(AG287="","",IF(成就内容!X$126&lt;&gt;"",MAX(ROUNDUP(SMALL(AG$279:AG$328,$L287)/10,0)*10,10),0))</f>
        <v>0</v>
      </c>
      <c r="DI287" s="41">
        <f>IF(AH287="","",IF(成就内容!Y$126&lt;&gt;"",MAX(ROUNDUP(SMALL(AH$279:AH$328,$L287)/10,0)*10,10),0))</f>
        <v>0</v>
      </c>
      <c r="DJ287" s="41" t="str">
        <f>IF(AI287="","",IF(成就内容!Z$126&lt;&gt;"",MAX(ROUNDUP(SMALL(AI$279:AI$328,$L287)/10,0)*10,10),0))</f>
        <v/>
      </c>
      <c r="DK287" s="41">
        <f>IF(AJ287="","",IF(成就内容!AA$126&lt;&gt;"",MAX(ROUNDUP(SMALL(AJ$279:AJ$328,$L287)/10,0)*10,10),0))</f>
        <v>0</v>
      </c>
      <c r="DL287" s="41">
        <f>IF(AK287="","",IF(成就内容!AB$126&lt;&gt;"",MAX(ROUNDUP(SMALL(AK$279:AK$328,$L287)/10,0)*10,10),0))</f>
        <v>0</v>
      </c>
      <c r="DM287" s="41">
        <f>IF(AL287="","",IF(成就内容!AC$126&lt;&gt;"",MAX(ROUNDUP(SMALL(AL$279:AL$328,$L287)/10,0)*10,10),0))</f>
        <v>0</v>
      </c>
      <c r="DN287" s="41">
        <f>IF(AM287="","",IF(成就内容!AD$126&lt;&gt;"",MAX(ROUNDUP(SMALL(AM$279:AM$328,$L287)/10,0)*10,10),0))</f>
        <v>0</v>
      </c>
      <c r="DO287" s="41">
        <f>IF(AN287="","",IF(成就内容!AE$126&lt;&gt;"",MAX(ROUNDUP(SMALL(AN$279:AN$328,$L287)/10,0)*10,10),0))</f>
        <v>0</v>
      </c>
      <c r="DP287" s="41">
        <f>IF(AO287="","",IF(成就内容!AF$126&lt;&gt;"",MAX(ROUNDUP(SMALL(AO$279:AO$328,$L287)/10,0)*10,10),0))</f>
        <v>0</v>
      </c>
      <c r="DQ287" s="41">
        <f>IF(AP287="","",IF(成就内容!AG$126&lt;&gt;"",MAX(ROUNDUP(SMALL(AP$279:AP$328,$L287)/10,0)*10,10),0))</f>
        <v>0</v>
      </c>
      <c r="DR287" s="41">
        <f>IF(AQ287="","",IF(成就内容!AH$126&lt;&gt;"",MAX(ROUNDUP(SMALL(AQ$279:AQ$328,$L287)/10,0)*10,10),0))</f>
        <v>0</v>
      </c>
      <c r="DS287" s="41">
        <f>IF(AR287="","",IF(成就内容!AI$126&lt;&gt;"",MAX(ROUNDUP(SMALL(AR$279:AR$328,$L287)/10,0)*10,10),0))</f>
        <v>0</v>
      </c>
      <c r="DT287" s="41">
        <f>IF(AS287="","",IF(成就内容!AJ$126&lt;&gt;"",MAX(ROUNDUP(SMALL(AS$279:AS$328,$L287)/10,0)*10,10),0))</f>
        <v>0</v>
      </c>
      <c r="DU287" s="41" t="str">
        <f>IF(AT287="","",IF(成就内容!AK$126&lt;&gt;"",MAX(ROUNDUP(SMALL(AT$279:AT$328,$L287)/10,0)*10,10),0))</f>
        <v/>
      </c>
      <c r="DV287" s="41" t="str">
        <f>IF(AU287="","",IF(成就内容!AL$126&lt;&gt;"",MAX(ROUNDUP(SMALL(AU$279:AU$328,$L287)/10,0)*10,10),0))</f>
        <v/>
      </c>
      <c r="DW287" s="41">
        <f>IF(AV287="","",IF(成就内容!AM$126&lt;&gt;"",MAX(ROUNDUP(SMALL(AV$279:AV$328,$L287)/10,0)*10,10),0))</f>
        <v>0</v>
      </c>
      <c r="DX287" s="41">
        <f>IF(AW287="","",IF(成就内容!AN$126&lt;&gt;"",MAX(ROUNDUP(SMALL(AW$279:AW$328,$L287)/10,0)*10,10),0))</f>
        <v>0</v>
      </c>
      <c r="DY287" s="41">
        <f>IF(AX287="","",IF(成就内容!AO$126&lt;&gt;"",MAX(ROUNDUP(SMALL(AX$279:AX$328,$L287)/10,0)*10,10),0))</f>
        <v>60</v>
      </c>
      <c r="DZ287" s="41">
        <f>IF(AY287="","",IF(成就内容!AP$126&lt;&gt;"",MAX(ROUNDUP(SMALL(AY$279:AY$328,$L287)/10,0)*10,10),0))</f>
        <v>60</v>
      </c>
      <c r="EA287" s="41">
        <f>IF(AZ287="","",IF(成就内容!AQ$126&lt;&gt;"",MAX(ROUNDUP(SMALL(AZ$279:AZ$328,$L287)/10,0)*10,10),0))</f>
        <v>60</v>
      </c>
      <c r="EB287" s="41">
        <f>IF(BA287="","",IF(成就内容!AR$126&lt;&gt;"",MAX(ROUNDUP(SMALL(BA$279:BA$328,$L287)/10,0)*10,10),0))</f>
        <v>90</v>
      </c>
      <c r="EC287" s="41">
        <f>IF(BB287="","",IF(成就内容!AS$126&lt;&gt;"",MAX(ROUNDUP(SMALL(BB$279:BB$328,$L287)/10,0)*10,10),0))</f>
        <v>90</v>
      </c>
      <c r="ED287" s="41">
        <f>IF(BC287="","",IF(成就内容!AT$126&lt;&gt;"",MAX(ROUNDUP(SMALL(BC$279:BC$328,$L287)/10,0)*10,10),0))</f>
        <v>90</v>
      </c>
      <c r="EE287" s="41">
        <f>IF(BD287="","",IF(成就内容!AU$126&lt;&gt;"",MAX(ROUNDUP(SMALL(BD$279:BD$328,$L287)/10,0)*10,10),0))</f>
        <v>180</v>
      </c>
      <c r="EF287" s="41">
        <f>IF(BE287="","",IF(成就内容!AV$126&lt;&gt;"",MAX(ROUNDUP(SMALL(BE$279:BE$328,$L287)/10,0)*10,10),0))</f>
        <v>0</v>
      </c>
      <c r="EG287" s="41">
        <f>IF(BF287="","",IF(成就内容!AW$126&lt;&gt;"",MAX(ROUNDUP(SMALL(BF$279:BF$328,$L287)/10,0)*10,10),0))</f>
        <v>0</v>
      </c>
      <c r="EH287" s="41">
        <f>IF(BG287="","",IF(成就内容!AX$126&lt;&gt;"",MAX(ROUNDUP(SMALL(BG$279:BG$328,$L287)/10,0)*10,10),0))</f>
        <v>0</v>
      </c>
      <c r="EI287" s="41">
        <f>IF(BH287="","",IF(成就内容!AY$126&lt;&gt;"",MAX(ROUNDUP(SMALL(BH$279:BH$328,$L287)/10,0)*10,10),0))</f>
        <v>0</v>
      </c>
      <c r="EJ287" s="41">
        <f>IF(BI287="","",IF(成就内容!AZ$126&lt;&gt;"",MAX(ROUNDUP(SMALL(BI$279:BI$328,$L287)/10,0)*10,10),0))</f>
        <v>0</v>
      </c>
      <c r="EK287" s="41">
        <f>IF(BJ287="","",IF(成就内容!BA$126&lt;&gt;"",MAX(ROUNDUP(SMALL(BJ$279:BJ$328,$L287)/10,0)*10,10),0))</f>
        <v>0</v>
      </c>
      <c r="EL287" s="41">
        <f>IF(BK287="","",IF(成就内容!BB$126&lt;&gt;"",MAX(ROUNDUP(SMALL(BK$279:BK$328,$L287)/10,0)*10,10),0))</f>
        <v>0</v>
      </c>
      <c r="EM287" s="41">
        <f>IF(BL287="","",IF(成就内容!BC$126&lt;&gt;"",MAX(ROUNDUP(SMALL(BL$279:BL$328,$L287)/10,0)*10,10),0))</f>
        <v>0</v>
      </c>
      <c r="EN287" s="41">
        <f>IF(BM287="","",IF(成就内容!BD$126&lt;&gt;"",MAX(ROUNDUP(SMALL(BM$279:BM$328,$L287)/10,0)*10,10),0))</f>
        <v>0</v>
      </c>
      <c r="EO287" s="41">
        <f>IF(BN287="","",IF(成就内容!BE$126&lt;&gt;"",MAX(ROUNDUP(SMALL(BN$279:BN$328,$L287)/10,0)*10,10),0))</f>
        <v>0</v>
      </c>
      <c r="EP287" s="41">
        <f>IF(BO287="","",IF(成就内容!BF$126&lt;&gt;"",MAX(ROUNDUP(SMALL(BO$279:BO$328,$L287)/10,0)*10,10),0))</f>
        <v>0</v>
      </c>
      <c r="EQ287" s="41">
        <f>IF(BP287="","",IF(成就内容!BG$126&lt;&gt;"",MAX(ROUNDUP(SMALL(BP$279:BP$328,$L287)/10,0)*10,10),0))</f>
        <v>0</v>
      </c>
      <c r="ER287" s="41">
        <f>IF(BQ287="","",IF(成就内容!BH$126&lt;&gt;"",MAX(ROUNDUP(SMALL(BQ$279:BQ$328,$L287)/10,0)*10,10),0))</f>
        <v>0</v>
      </c>
      <c r="ES287" s="41" t="str">
        <f>IF(BR287="","",IF(成就内容!BI$126&lt;&gt;"",MAX(ROUNDUP(SMALL(BR$279:BR$328,$L287)/10,0)*10,10),0))</f>
        <v/>
      </c>
      <c r="ET287" s="41">
        <f>IF(BS287="","",IF(成就内容!BJ$126&lt;&gt;"",MAX(ROUNDUP(SMALL(BS$279:BS$328,$L287)/10,0)*10,10),0))</f>
        <v>0</v>
      </c>
      <c r="EU287" s="41">
        <f>IF(BT287="","",IF(成就内容!BK$126&lt;&gt;"",MAX(ROUNDUP(SMALL(BT$279:BT$328,$L287)/10,0)*10,10),0))</f>
        <v>0</v>
      </c>
      <c r="EV287" s="41">
        <f>IF(BU287="","",IF(成就内容!BL$126&lt;&gt;"",MAX(ROUNDUP(SMALL(BU$279:BU$328,$L287)/10,0)*10,10),0))</f>
        <v>0</v>
      </c>
      <c r="EW287" s="41">
        <f>IF(BV287="","",IF(成就内容!BM$126&lt;&gt;"",MAX(ROUNDUP(SMALL(BV$279:BV$328,$L287)/10,0)*10,10),0))</f>
        <v>0</v>
      </c>
      <c r="EX287" s="41">
        <f>IF(BW287="","",IF(成就内容!BN$126&lt;&gt;"",MAX(ROUNDUP(SMALL(BW$279:BW$328,$L287)/10,0)*10,10),0))</f>
        <v>0</v>
      </c>
      <c r="EY287" s="41">
        <f>IF(BX287="","",IF(成就内容!BO$126&lt;&gt;"",MAX(ROUNDUP(SMALL(BX$279:BX$328,$L287)/10,0)*10,10),0))</f>
        <v>0</v>
      </c>
      <c r="EZ287" s="41">
        <f>IF(BY287="","",IF(成就内容!BP$126&lt;&gt;"",MAX(ROUNDUP(SMALL(BY$279:BY$328,$L287)/10,0)*10,10),0))</f>
        <v>0</v>
      </c>
      <c r="FA287" s="41">
        <f>IF(BZ287="","",IF(成就内容!BQ$126&lt;&gt;"",MAX(ROUNDUP(SMALL(BZ$279:BZ$328,$L287)/10,0)*10,10),0))</f>
        <v>0</v>
      </c>
      <c r="FB287" s="41">
        <f>IF(CA287="","",IF(成就内容!BR$126&lt;&gt;"",MAX(ROUNDUP(SMALL(CA$279:CA$328,$L287)/10,0)*10,10),0))</f>
        <v>0</v>
      </c>
      <c r="FC287" s="41">
        <f>IF(CB287="","",IF(成就内容!BS$126&lt;&gt;"",MAX(ROUNDUP(SMALL(CB$279:CB$328,$L287)/10,0)*10,10),0))</f>
        <v>0</v>
      </c>
      <c r="FD287" s="41">
        <f>IF(CC287="","",IF(成就内容!BT$126&lt;&gt;"",MAX(ROUNDUP(SMALL(CC$279:CC$328,$L287)/10,0)*10,10),0))</f>
        <v>0</v>
      </c>
      <c r="FE287" s="41">
        <f>IF(CD287="","",IF(成就内容!BU$126&lt;&gt;"",MAX(ROUNDUP(SMALL(CD$279:CD$328,$L287)/10,0)*10,10),0))</f>
        <v>0</v>
      </c>
      <c r="FF287" s="41" t="str">
        <f>IF(CE287="","",IF(成就内容!BV$126&lt;&gt;"",MAX(ROUNDUP(SMALL(CE$279:CE$328,$L287)/10,0)*10,10),0))</f>
        <v/>
      </c>
      <c r="FG287" s="41">
        <f>IF(CF287="","",IF(成就内容!BW$126&lt;&gt;"",MAX(ROUNDUP(SMALL(CF$279:CF$328,$L287)/10,0)*10,10),0))</f>
        <v>0</v>
      </c>
      <c r="FH287" s="41">
        <f>IF(CG287="","",IF(成就内容!BX$126&lt;&gt;"",MAX(ROUNDUP(SMALL(CG$279:CG$328,$L287)/10,0)*10,10),0))</f>
        <v>0</v>
      </c>
      <c r="FI287" s="41">
        <f>IF(CH287="","",IF(成就内容!BY$126&lt;&gt;"",MAX(ROUNDUP(SMALL(CH$279:CH$328,$L287)/10,0)*10,10),0))</f>
        <v>0</v>
      </c>
      <c r="FJ287" s="41">
        <f>IF(CI287="","",IF(成就内容!BZ$126&lt;&gt;"",MAX(ROUNDUP(SMALL(CI$279:CI$328,$L287)/10,0)*10,10),0))</f>
        <v>0</v>
      </c>
    </row>
    <row r="288" spans="12:166" x14ac:dyDescent="0.15">
      <c r="L288" s="25">
        <v>10</v>
      </c>
      <c r="M288" s="41">
        <f>IF(成就内容!D16="","",INDEX($H$4:$H$178*成就内容!D$126/SUM(成就内容!$D$126:$BZ$126),成就内容!D72,1)-SUM(M$279:M287))</f>
        <v>0</v>
      </c>
      <c r="N288" s="41" t="str">
        <f>IF(成就内容!E16="","",INDEX($H$4:$H$178*成就内容!E$126/SUM(成就内容!$D$126:$BZ$126),成就内容!E72,1)-SUM(N$279:N287))</f>
        <v/>
      </c>
      <c r="O288" s="41">
        <f>IF(成就内容!F16="","",INDEX($H$4:$H$178*成就内容!F$126/SUM(成就内容!$D$126:$BZ$126),成就内容!F72,1)-SUM(O$279:O287))</f>
        <v>0</v>
      </c>
      <c r="P288" s="41" t="str">
        <f>IF(成就内容!G16="","",INDEX($H$4:$H$178*成就内容!G$126/SUM(成就内容!$D$126:$BZ$126),成就内容!G72,1)-SUM(P$279:P287))</f>
        <v/>
      </c>
      <c r="Q288" s="41">
        <f>IF(成就内容!H16="","",INDEX($H$4:$H$178*成就内容!H$126/SUM(成就内容!$D$126:$BZ$126),成就内容!H72,1)-SUM(Q$279:Q287))</f>
        <v>0</v>
      </c>
      <c r="R288" s="41">
        <f>IF(成就内容!I16="","",INDEX($H$4:$H$178*成就内容!I$126/SUM(成就内容!$D$126:$BZ$126),成就内容!I72,1)-SUM(R$279:R287))</f>
        <v>0</v>
      </c>
      <c r="S288" s="41">
        <f>IF(成就内容!J16="","",INDEX($H$4:$H$178*成就内容!J$126/SUM(成就内容!$D$126:$BZ$126),成就内容!J72,1)-SUM(S$279:S287))</f>
        <v>0</v>
      </c>
      <c r="T288" s="41">
        <f>IF(成就内容!K16="","",INDEX($H$4:$H$178*成就内容!K$126/SUM(成就内容!$D$126:$BZ$126),成就内容!K72,1)-SUM(T$279:T287))</f>
        <v>0</v>
      </c>
      <c r="U288" s="41">
        <f>IF(成就内容!L16="","",INDEX($H$4:$H$178*成就内容!L$126/SUM(成就内容!$D$126:$BZ$126),成就内容!L72,1)-SUM(U$279:U287))</f>
        <v>0</v>
      </c>
      <c r="V288" s="41">
        <f>IF(成就内容!M16="","",INDEX($H$4:$H$178*成就内容!M$126/SUM(成就内容!$D$126:$BZ$126),成就内容!M72,1)-SUM(V$279:V287))</f>
        <v>0</v>
      </c>
      <c r="W288" s="41">
        <f>IF(成就内容!N16="","",INDEX($H$4:$H$178*成就内容!N$126/SUM(成就内容!$D$126:$BZ$126),成就内容!N72,1)-SUM(W$279:W287))</f>
        <v>0</v>
      </c>
      <c r="X288" s="41">
        <f>IF(成就内容!O16="","",INDEX($H$4:$H$178*成就内容!O$126/SUM(成就内容!$D$126:$BZ$126),成就内容!O72,1)-SUM(X$279:X287))</f>
        <v>111.11111111111109</v>
      </c>
      <c r="Y288" s="41">
        <f>IF(成就内容!P16="","",INDEX($H$4:$H$178*成就内容!P$126/SUM(成就内容!$D$126:$BZ$126),成就内容!P72,1)-SUM(Y$279:Y287))</f>
        <v>0</v>
      </c>
      <c r="Z288" s="41">
        <f>IF(成就内容!Q16="","",INDEX($H$4:$H$178*成就内容!Q$126/SUM(成就内容!$D$126:$BZ$126),成就内容!Q72,1)-SUM(Z$279:Z287))</f>
        <v>0</v>
      </c>
      <c r="AA288" s="41">
        <f>IF(成就内容!R16="","",INDEX($H$4:$H$178*成就内容!R$126/SUM(成就内容!$D$126:$BZ$126),成就内容!R72,1)-SUM(AA$279:AA287))</f>
        <v>0</v>
      </c>
      <c r="AB288" s="41">
        <f>IF(成就内容!S16="","",INDEX($H$4:$H$178*成就内容!S$126/SUM(成就内容!$D$126:$BZ$126),成就内容!S72,1)-SUM(AB$279:AB287))</f>
        <v>0</v>
      </c>
      <c r="AC288" s="41">
        <f>IF(成就内容!T16="","",INDEX($H$4:$H$178*成就内容!T$126/SUM(成就内容!$D$126:$BZ$126),成就内容!T72,1)-SUM(AC$279:AC287))</f>
        <v>0</v>
      </c>
      <c r="AD288" s="41">
        <f>IF(成就内容!U16="","",INDEX($H$4:$H$178*成就内容!U$126/SUM(成就内容!$D$126:$BZ$126),成就内容!U72,1)-SUM(AD$279:AD287))</f>
        <v>0</v>
      </c>
      <c r="AE288" s="41">
        <f>IF(成就内容!V16="","",INDEX($H$4:$H$178*成就内容!V$126/SUM(成就内容!$D$126:$BZ$126),成就内容!V72,1)-SUM(AE$279:AE287))</f>
        <v>0</v>
      </c>
      <c r="AF288" s="41">
        <f>IF(成就内容!W16="","",INDEX($H$4:$H$178*成就内容!W$126/SUM(成就内容!$D$126:$BZ$126),成就内容!W72,1)-SUM(AF$279:AF287))</f>
        <v>0</v>
      </c>
      <c r="AG288" s="41">
        <f>IF(成就内容!X16="","",INDEX($H$4:$H$178*成就内容!X$126/SUM(成就内容!$D$126:$BZ$126),成就内容!X72,1)-SUM(AG$279:AG287))</f>
        <v>0</v>
      </c>
      <c r="AH288" s="41">
        <f>IF(成就内容!Y16="","",INDEX($H$4:$H$178*成就内容!Y$126/SUM(成就内容!$D$126:$BZ$126),成就内容!Y72,1)-SUM(AH$279:AH287))</f>
        <v>0</v>
      </c>
      <c r="AI288" s="41" t="str">
        <f>IF(成就内容!Z16="","",INDEX($H$4:$H$178*成就内容!Z$126/SUM(成就内容!$D$126:$BZ$126),成就内容!Z72,1)-SUM(AI$279:AI287))</f>
        <v/>
      </c>
      <c r="AJ288" s="41">
        <f>IF(成就内容!AA16="","",INDEX($H$4:$H$178*成就内容!AA$126/SUM(成就内容!$D$126:$BZ$126),成就内容!AA72,1)-SUM(AJ$279:AJ287))</f>
        <v>0</v>
      </c>
      <c r="AK288" s="41">
        <f>IF(成就内容!AB16="","",INDEX($H$4:$H$178*成就内容!AB$126/SUM(成就内容!$D$126:$BZ$126),成就内容!AB72,1)-SUM(AK$279:AK287))</f>
        <v>0</v>
      </c>
      <c r="AL288" s="41">
        <f>IF(成就内容!AC16="","",INDEX($H$4:$H$178*成就内容!AC$126/SUM(成就内容!$D$126:$BZ$126),成就内容!AC72,1)-SUM(AL$279:AL287))</f>
        <v>0</v>
      </c>
      <c r="AM288" s="41">
        <f>IF(成就内容!AD16="","",INDEX($H$4:$H$178*成就内容!AD$126/SUM(成就内容!$D$126:$BZ$126),成就内容!AD72,1)-SUM(AM$279:AM287))</f>
        <v>0</v>
      </c>
      <c r="AN288" s="41">
        <f>IF(成就内容!AE16="","",INDEX($H$4:$H$178*成就内容!AE$126/SUM(成就内容!$D$126:$BZ$126),成就内容!AE72,1)-SUM(AN$279:AN287))</f>
        <v>0</v>
      </c>
      <c r="AO288" s="41">
        <f>IF(成就内容!AF16="","",INDEX($H$4:$H$178*成就内容!AF$126/SUM(成就内容!$D$126:$BZ$126),成就内容!AF72,1)-SUM(AO$279:AO287))</f>
        <v>0</v>
      </c>
      <c r="AP288" s="41">
        <f>IF(成就内容!AG16="","",INDEX($H$4:$H$178*成就内容!AG$126/SUM(成就内容!$D$126:$BZ$126),成就内容!AG72,1)-SUM(AP$279:AP287))</f>
        <v>0</v>
      </c>
      <c r="AQ288" s="41">
        <f>IF(成就内容!AH16="","",INDEX($H$4:$H$178*成就内容!AH$126/SUM(成就内容!$D$126:$BZ$126),成就内容!AH72,1)-SUM(AQ$279:AQ287))</f>
        <v>0</v>
      </c>
      <c r="AR288" s="41">
        <f>IF(成就内容!AI16="","",INDEX($H$4:$H$178*成就内容!AI$126/SUM(成就内容!$D$126:$BZ$126),成就内容!AI72,1)-SUM(AR$279:AR287))</f>
        <v>0</v>
      </c>
      <c r="AS288" s="41">
        <f>IF(成就内容!AJ16="","",INDEX($H$4:$H$178*成就内容!AJ$126/SUM(成就内容!$D$126:$BZ$126),成就内容!AJ72,1)-SUM(AS$279:AS287))</f>
        <v>0</v>
      </c>
      <c r="AT288" s="41" t="str">
        <f>IF(成就内容!AK16="","",INDEX($H$4:$H$178*成就内容!AK$126/SUM(成就内容!$D$126:$BZ$126),成就内容!AK72,1)-SUM(AT$279:AT287))</f>
        <v/>
      </c>
      <c r="AU288" s="41" t="str">
        <f>IF(成就内容!AL16="","",INDEX($H$4:$H$178*成就内容!AL$126/SUM(成就内容!$D$126:$BZ$126),成就内容!AL72,1)-SUM(AU$279:AU287))</f>
        <v/>
      </c>
      <c r="AV288" s="41">
        <f>IF(成就内容!AM16="","",INDEX($H$4:$H$178*成就内容!AM$126/SUM(成就内容!$D$126:$BZ$126),成就内容!AM72,1)-SUM(AV$279:AV287))</f>
        <v>0</v>
      </c>
      <c r="AW288" s="41">
        <f>IF(成就内容!AN16="","",INDEX($H$4:$H$178*成就内容!AN$126/SUM(成就内容!$D$126:$BZ$126),成就内容!AN72,1)-SUM(AW$279:AW287))</f>
        <v>0</v>
      </c>
      <c r="AX288" s="41">
        <f>IF(成就内容!AO16="","",INDEX($H$4:$H$178*成就内容!AO$126/SUM(成就内容!$D$126:$BZ$126),成就内容!AO72,1)-SUM(AX$279:AX287))</f>
        <v>55.555555555555543</v>
      </c>
      <c r="AY288" s="41">
        <f>IF(成就内容!AP16="","",INDEX($H$4:$H$178*成就内容!AP$126/SUM(成就内容!$D$126:$BZ$126),成就内容!AP72,1)-SUM(AY$279:AY287))</f>
        <v>55.555555555555543</v>
      </c>
      <c r="AZ288" s="41">
        <f>IF(成就内容!AQ16="","",INDEX($H$4:$H$178*成就内容!AQ$126/SUM(成就内容!$D$126:$BZ$126),成就内容!AQ72,1)-SUM(AZ$279:AZ287))</f>
        <v>55.555555555555543</v>
      </c>
      <c r="BA288" s="41">
        <f>IF(成就内容!AR16="","",INDEX($H$4:$H$178*成就内容!AR$126/SUM(成就内容!$D$126:$BZ$126),成就内容!AR72,1)-SUM(BA$279:BA287))</f>
        <v>88.888888888888857</v>
      </c>
      <c r="BB288" s="41">
        <f>IF(成就内容!AS16="","",INDEX($H$4:$H$178*成就内容!AS$126/SUM(成就内容!$D$126:$BZ$126),成就内容!AS72,1)-SUM(BB$279:BB287))</f>
        <v>88.888888888888857</v>
      </c>
      <c r="BC288" s="41">
        <f>IF(成就内容!AT16="","",INDEX($H$4:$H$178*成就内容!AT$126/SUM(成就内容!$D$126:$BZ$126),成就内容!AT72,1)-SUM(BC$279:BC287))</f>
        <v>88.888888888888857</v>
      </c>
      <c r="BD288" s="41">
        <f>IF(成就内容!AU16="","",INDEX($H$4:$H$178*成就内容!AU$126/SUM(成就内容!$D$126:$BZ$126),成就内容!AU72,1)-SUM(BD$279:BD287))</f>
        <v>266.66666666666663</v>
      </c>
      <c r="BE288" s="41">
        <f>IF(成就内容!AV16="","",INDEX($H$4:$H$178*成就内容!AV$126/SUM(成就内容!$D$126:$BZ$126),成就内容!AV72,1)-SUM(BE$279:BE287))</f>
        <v>0</v>
      </c>
      <c r="BF288" s="41">
        <f>IF(成就内容!AW16="","",INDEX($H$4:$H$178*成就内容!AW$126/SUM(成就内容!$D$126:$BZ$126),成就内容!AW72,1)-SUM(BF$279:BF287))</f>
        <v>0</v>
      </c>
      <c r="BG288" s="41">
        <f>IF(成就内容!AX16="","",INDEX($H$4:$H$178*成就内容!AX$126/SUM(成就内容!$D$126:$BZ$126),成就内容!AX72,1)-SUM(BG$279:BG287))</f>
        <v>0</v>
      </c>
      <c r="BH288" s="41">
        <f>IF(成就内容!AY16="","",INDEX($H$4:$H$178*成就内容!AY$126/SUM(成就内容!$D$126:$BZ$126),成就内容!AY72,1)-SUM(BH$279:BH287))</f>
        <v>0</v>
      </c>
      <c r="BI288" s="41">
        <f>IF(成就内容!AZ16="","",INDEX($H$4:$H$178*成就内容!AZ$126/SUM(成就内容!$D$126:$BZ$126),成就内容!AZ72,1)-SUM(BI$279:BI287))</f>
        <v>0</v>
      </c>
      <c r="BJ288" s="41">
        <f>IF(成就内容!BA16="","",INDEX($H$4:$H$178*成就内容!BA$126/SUM(成就内容!$D$126:$BZ$126),成就内容!BA72,1)-SUM(BJ$279:BJ287))</f>
        <v>0</v>
      </c>
      <c r="BK288" s="41">
        <f>IF(成就内容!BB16="","",INDEX($H$4:$H$178*成就内容!BB$126/SUM(成就内容!$D$126:$BZ$126),成就内容!BB72,1)-SUM(BK$279:BK287))</f>
        <v>0</v>
      </c>
      <c r="BL288" s="41">
        <f>IF(成就内容!BC16="","",INDEX($H$4:$H$178*成就内容!BC$126/SUM(成就内容!$D$126:$BZ$126),成就内容!BC72,1)-SUM(BL$279:BL287))</f>
        <v>0</v>
      </c>
      <c r="BM288" s="41">
        <f>IF(成就内容!BD16="","",INDEX($H$4:$H$178*成就内容!BD$126/SUM(成就内容!$D$126:$BZ$126),成就内容!BD72,1)-SUM(BM$279:BM287))</f>
        <v>0</v>
      </c>
      <c r="BN288" s="41">
        <f>IF(成就内容!BE16="","",INDEX($H$4:$H$178*成就内容!BE$126/SUM(成就内容!$D$126:$BZ$126),成就内容!BE72,1)-SUM(BN$279:BN287))</f>
        <v>0</v>
      </c>
      <c r="BO288" s="41">
        <f>IF(成就内容!BF16="","",INDEX($H$4:$H$178*成就内容!BF$126/SUM(成就内容!$D$126:$BZ$126),成就内容!BF72,1)-SUM(BO$279:BO287))</f>
        <v>0</v>
      </c>
      <c r="BP288" s="41">
        <f>IF(成就内容!BG16="","",INDEX($H$4:$H$178*成就内容!BG$126/SUM(成就内容!$D$126:$BZ$126),成就内容!BG72,1)-SUM(BP$279:BP287))</f>
        <v>0</v>
      </c>
      <c r="BQ288" s="41">
        <f>IF(成就内容!BH16="","",INDEX($H$4:$H$178*成就内容!BH$126/SUM(成就内容!$D$126:$BZ$126),成就内容!BH72,1)-SUM(BQ$279:BQ287))</f>
        <v>0</v>
      </c>
      <c r="BR288" s="41" t="str">
        <f>IF(成就内容!BI16="","",INDEX($H$4:$H$178*成就内容!BI$126/SUM(成就内容!$D$126:$BZ$126),成就内容!BI72,1)-SUM(BR$279:BR287))</f>
        <v/>
      </c>
      <c r="BS288" s="41">
        <f>IF(成就内容!BJ16="","",INDEX($H$4:$H$178*成就内容!BJ$126/SUM(成就内容!$D$126:$BZ$126),成就内容!BJ72,1)-SUM(BS$279:BS287))</f>
        <v>0</v>
      </c>
      <c r="BT288" s="41">
        <f>IF(成就内容!BK16="","",INDEX($H$4:$H$178*成就内容!BK$126/SUM(成就内容!$D$126:$BZ$126),成就内容!BK72,1)-SUM(BT$279:BT287))</f>
        <v>0</v>
      </c>
      <c r="BU288" s="41">
        <f>IF(成就内容!BL16="","",INDEX($H$4:$H$178*成就内容!BL$126/SUM(成就内容!$D$126:$BZ$126),成就内容!BL72,1)-SUM(BU$279:BU287))</f>
        <v>0</v>
      </c>
      <c r="BV288" s="41">
        <f>IF(成就内容!BM16="","",INDEX($H$4:$H$178*成就内容!BM$126/SUM(成就内容!$D$126:$BZ$126),成就内容!BM72,1)-SUM(BV$279:BV287))</f>
        <v>0</v>
      </c>
      <c r="BW288" s="41">
        <f>IF(成就内容!BN16="","",INDEX($H$4:$H$178*成就内容!BN$126/SUM(成就内容!$D$126:$BZ$126),成就内容!BN72,1)-SUM(BW$279:BW287))</f>
        <v>0</v>
      </c>
      <c r="BX288" s="41">
        <f>IF(成就内容!BO16="","",INDEX($H$4:$H$178*成就内容!BO$126/SUM(成就内容!$D$126:$BZ$126),成就内容!BO72,1)-SUM(BX$279:BX287))</f>
        <v>0</v>
      </c>
      <c r="BY288" s="41">
        <f>IF(成就内容!BP16="","",INDEX($H$4:$H$178*成就内容!BP$126/SUM(成就内容!$D$126:$BZ$126),成就内容!BP72,1)-SUM(BY$279:BY287))</f>
        <v>0</v>
      </c>
      <c r="BZ288" s="41">
        <f>IF(成就内容!BQ16="","",INDEX($H$4:$H$178*成就内容!BQ$126/SUM(成就内容!$D$126:$BZ$126),成就内容!BQ72,1)-SUM(BZ$279:BZ287))</f>
        <v>0</v>
      </c>
      <c r="CA288" s="41">
        <f>IF(成就内容!BR16="","",INDEX($H$4:$H$178*成就内容!BR$126/SUM(成就内容!$D$126:$BZ$126),成就内容!BR72,1)-SUM(CA$279:CA287))</f>
        <v>0</v>
      </c>
      <c r="CB288" s="41">
        <f>IF(成就内容!BS16="","",INDEX($H$4:$H$178*成就内容!BS$126/SUM(成就内容!$D$126:$BZ$126),成就内容!BS72,1)-SUM(CB$279:CB287))</f>
        <v>0</v>
      </c>
      <c r="CC288" s="41">
        <f>IF(成就内容!BT16="","",INDEX($H$4:$H$178*成就内容!BT$126/SUM(成就内容!$D$126:$BZ$126),成就内容!BT72,1)-SUM(CC$279:CC287))</f>
        <v>0</v>
      </c>
      <c r="CD288" s="41">
        <f>IF(成就内容!BU16="","",INDEX($H$4:$H$178*成就内容!BU$126/SUM(成就内容!$D$126:$BZ$126),成就内容!BU72,1)-SUM(CD$279:CD287))</f>
        <v>0</v>
      </c>
      <c r="CE288" s="41" t="str">
        <f>IF(成就内容!BV16="","",INDEX($H$4:$H$178*成就内容!BV$126/SUM(成就内容!$D$126:$BZ$126),成就内容!BV72,1)-SUM(CE$279:CE287))</f>
        <v/>
      </c>
      <c r="CF288" s="41">
        <f>IF(成就内容!BW16="","",INDEX($H$4:$H$178*成就内容!BW$126/SUM(成就内容!$D$126:$BZ$126),成就内容!BW72,1)-SUM(CF$279:CF287))</f>
        <v>0</v>
      </c>
      <c r="CG288" s="41">
        <f>IF(成就内容!BX16="","",INDEX($H$4:$H$178*成就内容!BX$126/SUM(成就内容!$D$126:$BZ$126),成就内容!BX72,1)-SUM(CG$279:CG287))</f>
        <v>0</v>
      </c>
      <c r="CH288" s="41">
        <f>IF(成就内容!BY16="","",INDEX($H$4:$H$178*成就内容!BY$126/SUM(成就内容!$D$126:$BZ$126),成就内容!BY72,1)-SUM(CH$279:CH287))</f>
        <v>0</v>
      </c>
      <c r="CI288" s="41">
        <f>IF(成就内容!BZ16="","",INDEX($H$4:$H$178*成就内容!BZ$126/SUM(成就内容!$D$126:$BZ$126),成就内容!BZ72,1)-SUM(CI$279:CI287))</f>
        <v>0</v>
      </c>
      <c r="CM288" s="43">
        <v>10</v>
      </c>
      <c r="CN288" s="41">
        <f>IF(M288="","",IF(成就内容!D$126&lt;&gt;"",MAX(ROUNDUP(SMALL(M$279:M$328,$L288)/10,0)*10,10),0))</f>
        <v>0</v>
      </c>
      <c r="CO288" s="41" t="str">
        <f>IF(N288="","",IF(成就内容!E$126&lt;&gt;"",MAX(ROUNDUP(SMALL(N$279:N$328,$L288)/10,0)*10,10),0))</f>
        <v/>
      </c>
      <c r="CP288" s="41">
        <f>IF(O288="","",IF(成就内容!F$126&lt;&gt;"",MAX(ROUNDUP(SMALL(O$279:O$328,$L288)/10,0)*10,10),0))</f>
        <v>0</v>
      </c>
      <c r="CQ288" s="41" t="str">
        <f>IF(P288="","",IF(成就内容!G$126&lt;&gt;"",MAX(ROUNDUP(SMALL(P$279:P$328,$L288)/10,0)*10,10),0))</f>
        <v/>
      </c>
      <c r="CR288" s="41">
        <f>IF(Q288="","",IF(成就内容!H$126&lt;&gt;"",MAX(ROUNDUP(SMALL(Q$279:Q$328,$L288)/10,0)*10,10),0))</f>
        <v>0</v>
      </c>
      <c r="CS288" s="41">
        <f>IF(R288="","",IF(成就内容!I$126&lt;&gt;"",MAX(ROUNDUP(SMALL(R$279:R$328,$L288)/10,0)*10,10),0))</f>
        <v>0</v>
      </c>
      <c r="CT288" s="41">
        <f>IF(S288="","",IF(成就内容!J$126&lt;&gt;"",MAX(ROUNDUP(SMALL(S$279:S$328,$L288)/10,0)*10,10),0))</f>
        <v>0</v>
      </c>
      <c r="CU288" s="41">
        <f>IF(T288="","",IF(成就内容!K$126&lt;&gt;"",MAX(ROUNDUP(SMALL(T$279:T$328,$L288)/10,0)*10,10),0))</f>
        <v>0</v>
      </c>
      <c r="CV288" s="41">
        <f>IF(U288="","",IF(成就内容!L$126&lt;&gt;"",MAX(ROUNDUP(SMALL(U$279:U$328,$L288)/10,0)*10,10),0))</f>
        <v>0</v>
      </c>
      <c r="CW288" s="41">
        <f>IF(V288="","",IF(成就内容!M$126&lt;&gt;"",MAX(ROUNDUP(SMALL(V$279:V$328,$L288)/10,0)*10,10),0))</f>
        <v>0</v>
      </c>
      <c r="CX288" s="41">
        <f>IF(W288="","",IF(成就内容!N$126&lt;&gt;"",MAX(ROUNDUP(SMALL(W$279:W$328,$L288)/10,0)*10,10),0))</f>
        <v>0</v>
      </c>
      <c r="CY288" s="41">
        <f>IF(X288="","",IF(成就内容!O$126&lt;&gt;"",MAX(ROUNDUP(SMALL(X$279:X$328,$L288)/10,0)*10,10),0))</f>
        <v>120</v>
      </c>
      <c r="CZ288" s="41">
        <f>IF(Y288="","",IF(成就内容!P$126&lt;&gt;"",MAX(ROUNDUP(SMALL(Y$279:Y$328,$L288)/10,0)*10,10),0))</f>
        <v>60</v>
      </c>
      <c r="DA288" s="41">
        <f>IF(Z288="","",IF(成就内容!Q$126&lt;&gt;"",MAX(ROUNDUP(SMALL(Z$279:Z$328,$L288)/10,0)*10,10),0))</f>
        <v>0</v>
      </c>
      <c r="DB288" s="41">
        <f>IF(AA288="","",IF(成就内容!R$126&lt;&gt;"",MAX(ROUNDUP(SMALL(AA$279:AA$328,$L288)/10,0)*10,10),0))</f>
        <v>0</v>
      </c>
      <c r="DC288" s="41">
        <f>IF(AB288="","",IF(成就内容!S$126&lt;&gt;"",MAX(ROUNDUP(SMALL(AB$279:AB$328,$L288)/10,0)*10,10),0))</f>
        <v>0</v>
      </c>
      <c r="DD288" s="41">
        <f>IF(AC288="","",IF(成就内容!T$126&lt;&gt;"",MAX(ROUNDUP(SMALL(AC$279:AC$328,$L288)/10,0)*10,10),0))</f>
        <v>0</v>
      </c>
      <c r="DE288" s="41">
        <f>IF(AD288="","",IF(成就内容!U$126&lt;&gt;"",MAX(ROUNDUP(SMALL(AD$279:AD$328,$L288)/10,0)*10,10),0))</f>
        <v>0</v>
      </c>
      <c r="DF288" s="41">
        <f>IF(AE288="","",IF(成就内容!V$126&lt;&gt;"",MAX(ROUNDUP(SMALL(AE$279:AE$328,$L288)/10,0)*10,10),0))</f>
        <v>0</v>
      </c>
      <c r="DG288" s="41">
        <f>IF(AF288="","",IF(成就内容!W$126&lt;&gt;"",MAX(ROUNDUP(SMALL(AF$279:AF$328,$L288)/10,0)*10,10),0))</f>
        <v>0</v>
      </c>
      <c r="DH288" s="41">
        <f>IF(AG288="","",IF(成就内容!X$126&lt;&gt;"",MAX(ROUNDUP(SMALL(AG$279:AG$328,$L288)/10,0)*10,10),0))</f>
        <v>0</v>
      </c>
      <c r="DI288" s="41">
        <f>IF(AH288="","",IF(成就内容!Y$126&lt;&gt;"",MAX(ROUNDUP(SMALL(AH$279:AH$328,$L288)/10,0)*10,10),0))</f>
        <v>0</v>
      </c>
      <c r="DJ288" s="41" t="str">
        <f>IF(AI288="","",IF(成就内容!Z$126&lt;&gt;"",MAX(ROUNDUP(SMALL(AI$279:AI$328,$L288)/10,0)*10,10),0))</f>
        <v/>
      </c>
      <c r="DK288" s="41">
        <f>IF(AJ288="","",IF(成就内容!AA$126&lt;&gt;"",MAX(ROUNDUP(SMALL(AJ$279:AJ$328,$L288)/10,0)*10,10),0))</f>
        <v>0</v>
      </c>
      <c r="DL288" s="41">
        <f>IF(AK288="","",IF(成就内容!AB$126&lt;&gt;"",MAX(ROUNDUP(SMALL(AK$279:AK$328,$L288)/10,0)*10,10),0))</f>
        <v>0</v>
      </c>
      <c r="DM288" s="41">
        <f>IF(AL288="","",IF(成就内容!AC$126&lt;&gt;"",MAX(ROUNDUP(SMALL(AL$279:AL$328,$L288)/10,0)*10,10),0))</f>
        <v>0</v>
      </c>
      <c r="DN288" s="41">
        <f>IF(AM288="","",IF(成就内容!AD$126&lt;&gt;"",MAX(ROUNDUP(SMALL(AM$279:AM$328,$L288)/10,0)*10,10),0))</f>
        <v>0</v>
      </c>
      <c r="DO288" s="41">
        <f>IF(AN288="","",IF(成就内容!AE$126&lt;&gt;"",MAX(ROUNDUP(SMALL(AN$279:AN$328,$L288)/10,0)*10,10),0))</f>
        <v>0</v>
      </c>
      <c r="DP288" s="41">
        <f>IF(AO288="","",IF(成就内容!AF$126&lt;&gt;"",MAX(ROUNDUP(SMALL(AO$279:AO$328,$L288)/10,0)*10,10),0))</f>
        <v>0</v>
      </c>
      <c r="DQ288" s="41">
        <f>IF(AP288="","",IF(成就内容!AG$126&lt;&gt;"",MAX(ROUNDUP(SMALL(AP$279:AP$328,$L288)/10,0)*10,10),0))</f>
        <v>0</v>
      </c>
      <c r="DR288" s="41">
        <f>IF(AQ288="","",IF(成就内容!AH$126&lt;&gt;"",MAX(ROUNDUP(SMALL(AQ$279:AQ$328,$L288)/10,0)*10,10),0))</f>
        <v>0</v>
      </c>
      <c r="DS288" s="41">
        <f>IF(AR288="","",IF(成就内容!AI$126&lt;&gt;"",MAX(ROUNDUP(SMALL(AR$279:AR$328,$L288)/10,0)*10,10),0))</f>
        <v>0</v>
      </c>
      <c r="DT288" s="41">
        <f>IF(AS288="","",IF(成就内容!AJ$126&lt;&gt;"",MAX(ROUNDUP(SMALL(AS$279:AS$328,$L288)/10,0)*10,10),0))</f>
        <v>0</v>
      </c>
      <c r="DU288" s="41" t="str">
        <f>IF(AT288="","",IF(成就内容!AK$126&lt;&gt;"",MAX(ROUNDUP(SMALL(AT$279:AT$328,$L288)/10,0)*10,10),0))</f>
        <v/>
      </c>
      <c r="DV288" s="41" t="str">
        <f>IF(AU288="","",IF(成就内容!AL$126&lt;&gt;"",MAX(ROUNDUP(SMALL(AU$279:AU$328,$L288)/10,0)*10,10),0))</f>
        <v/>
      </c>
      <c r="DW288" s="41">
        <f>IF(AV288="","",IF(成就内容!AM$126&lt;&gt;"",MAX(ROUNDUP(SMALL(AV$279:AV$328,$L288)/10,0)*10,10),0))</f>
        <v>0</v>
      </c>
      <c r="DX288" s="41">
        <f>IF(AW288="","",IF(成就内容!AN$126&lt;&gt;"",MAX(ROUNDUP(SMALL(AW$279:AW$328,$L288)/10,0)*10,10),0))</f>
        <v>0</v>
      </c>
      <c r="DY288" s="41">
        <f>IF(AX288="","",IF(成就内容!AO$126&lt;&gt;"",MAX(ROUNDUP(SMALL(AX$279:AX$328,$L288)/10,0)*10,10),0))</f>
        <v>60</v>
      </c>
      <c r="DZ288" s="41">
        <f>IF(AY288="","",IF(成就内容!AP$126&lt;&gt;"",MAX(ROUNDUP(SMALL(AY$279:AY$328,$L288)/10,0)*10,10),0))</f>
        <v>60</v>
      </c>
      <c r="EA288" s="41">
        <f>IF(AZ288="","",IF(成就内容!AQ$126&lt;&gt;"",MAX(ROUNDUP(SMALL(AZ$279:AZ$328,$L288)/10,0)*10,10),0))</f>
        <v>60</v>
      </c>
      <c r="EB288" s="41">
        <f>IF(BA288="","",IF(成就内容!AR$126&lt;&gt;"",MAX(ROUNDUP(SMALL(BA$279:BA$328,$L288)/10,0)*10,10),0))</f>
        <v>90</v>
      </c>
      <c r="EC288" s="41">
        <f>IF(BB288="","",IF(成就内容!AS$126&lt;&gt;"",MAX(ROUNDUP(SMALL(BB$279:BB$328,$L288)/10,0)*10,10),0))</f>
        <v>90</v>
      </c>
      <c r="ED288" s="41">
        <f>IF(BC288="","",IF(成就内容!AT$126&lt;&gt;"",MAX(ROUNDUP(SMALL(BC$279:BC$328,$L288)/10,0)*10,10),0))</f>
        <v>90</v>
      </c>
      <c r="EE288" s="41">
        <f>IF(BD288="","",IF(成就内容!AU$126&lt;&gt;"",MAX(ROUNDUP(SMALL(BD$279:BD$328,$L288)/10,0)*10,10),0))</f>
        <v>270</v>
      </c>
      <c r="EF288" s="41">
        <f>IF(BE288="","",IF(成就内容!AV$126&lt;&gt;"",MAX(ROUNDUP(SMALL(BE$279:BE$328,$L288)/10,0)*10,10),0))</f>
        <v>0</v>
      </c>
      <c r="EG288" s="41">
        <f>IF(BF288="","",IF(成就内容!AW$126&lt;&gt;"",MAX(ROUNDUP(SMALL(BF$279:BF$328,$L288)/10,0)*10,10),0))</f>
        <v>0</v>
      </c>
      <c r="EH288" s="41">
        <f>IF(BG288="","",IF(成就内容!AX$126&lt;&gt;"",MAX(ROUNDUP(SMALL(BG$279:BG$328,$L288)/10,0)*10,10),0))</f>
        <v>0</v>
      </c>
      <c r="EI288" s="41">
        <f>IF(BH288="","",IF(成就内容!AY$126&lt;&gt;"",MAX(ROUNDUP(SMALL(BH$279:BH$328,$L288)/10,0)*10,10),0))</f>
        <v>0</v>
      </c>
      <c r="EJ288" s="41">
        <f>IF(BI288="","",IF(成就内容!AZ$126&lt;&gt;"",MAX(ROUNDUP(SMALL(BI$279:BI$328,$L288)/10,0)*10,10),0))</f>
        <v>0</v>
      </c>
      <c r="EK288" s="41">
        <f>IF(BJ288="","",IF(成就内容!BA$126&lt;&gt;"",MAX(ROUNDUP(SMALL(BJ$279:BJ$328,$L288)/10,0)*10,10),0))</f>
        <v>0</v>
      </c>
      <c r="EL288" s="41">
        <f>IF(BK288="","",IF(成就内容!BB$126&lt;&gt;"",MAX(ROUNDUP(SMALL(BK$279:BK$328,$L288)/10,0)*10,10),0))</f>
        <v>0</v>
      </c>
      <c r="EM288" s="41">
        <f>IF(BL288="","",IF(成就内容!BC$126&lt;&gt;"",MAX(ROUNDUP(SMALL(BL$279:BL$328,$L288)/10,0)*10,10),0))</f>
        <v>0</v>
      </c>
      <c r="EN288" s="41">
        <f>IF(BM288="","",IF(成就内容!BD$126&lt;&gt;"",MAX(ROUNDUP(SMALL(BM$279:BM$328,$L288)/10,0)*10,10),0))</f>
        <v>0</v>
      </c>
      <c r="EO288" s="41">
        <f>IF(BN288="","",IF(成就内容!BE$126&lt;&gt;"",MAX(ROUNDUP(SMALL(BN$279:BN$328,$L288)/10,0)*10,10),0))</f>
        <v>0</v>
      </c>
      <c r="EP288" s="41">
        <f>IF(BO288="","",IF(成就内容!BF$126&lt;&gt;"",MAX(ROUNDUP(SMALL(BO$279:BO$328,$L288)/10,0)*10,10),0))</f>
        <v>0</v>
      </c>
      <c r="EQ288" s="41">
        <f>IF(BP288="","",IF(成就内容!BG$126&lt;&gt;"",MAX(ROUNDUP(SMALL(BP$279:BP$328,$L288)/10,0)*10,10),0))</f>
        <v>0</v>
      </c>
      <c r="ER288" s="41">
        <f>IF(BQ288="","",IF(成就内容!BH$126&lt;&gt;"",MAX(ROUNDUP(SMALL(BQ$279:BQ$328,$L288)/10,0)*10,10),0))</f>
        <v>0</v>
      </c>
      <c r="ES288" s="41" t="str">
        <f>IF(BR288="","",IF(成就内容!BI$126&lt;&gt;"",MAX(ROUNDUP(SMALL(BR$279:BR$328,$L288)/10,0)*10,10),0))</f>
        <v/>
      </c>
      <c r="ET288" s="41">
        <f>IF(BS288="","",IF(成就内容!BJ$126&lt;&gt;"",MAX(ROUNDUP(SMALL(BS$279:BS$328,$L288)/10,0)*10,10),0))</f>
        <v>0</v>
      </c>
      <c r="EU288" s="41">
        <f>IF(BT288="","",IF(成就内容!BK$126&lt;&gt;"",MAX(ROUNDUP(SMALL(BT$279:BT$328,$L288)/10,0)*10,10),0))</f>
        <v>0</v>
      </c>
      <c r="EV288" s="41">
        <f>IF(BU288="","",IF(成就内容!BL$126&lt;&gt;"",MAX(ROUNDUP(SMALL(BU$279:BU$328,$L288)/10,0)*10,10),0))</f>
        <v>0</v>
      </c>
      <c r="EW288" s="41">
        <f>IF(BV288="","",IF(成就内容!BM$126&lt;&gt;"",MAX(ROUNDUP(SMALL(BV$279:BV$328,$L288)/10,0)*10,10),0))</f>
        <v>0</v>
      </c>
      <c r="EX288" s="41">
        <f>IF(BW288="","",IF(成就内容!BN$126&lt;&gt;"",MAX(ROUNDUP(SMALL(BW$279:BW$328,$L288)/10,0)*10,10),0))</f>
        <v>0</v>
      </c>
      <c r="EY288" s="41">
        <f>IF(BX288="","",IF(成就内容!BO$126&lt;&gt;"",MAX(ROUNDUP(SMALL(BX$279:BX$328,$L288)/10,0)*10,10),0))</f>
        <v>0</v>
      </c>
      <c r="EZ288" s="41">
        <f>IF(BY288="","",IF(成就内容!BP$126&lt;&gt;"",MAX(ROUNDUP(SMALL(BY$279:BY$328,$L288)/10,0)*10,10),0))</f>
        <v>0</v>
      </c>
      <c r="FA288" s="41">
        <f>IF(BZ288="","",IF(成就内容!BQ$126&lt;&gt;"",MAX(ROUNDUP(SMALL(BZ$279:BZ$328,$L288)/10,0)*10,10),0))</f>
        <v>0</v>
      </c>
      <c r="FB288" s="41">
        <f>IF(CA288="","",IF(成就内容!BR$126&lt;&gt;"",MAX(ROUNDUP(SMALL(CA$279:CA$328,$L288)/10,0)*10,10),0))</f>
        <v>0</v>
      </c>
      <c r="FC288" s="41">
        <f>IF(CB288="","",IF(成就内容!BS$126&lt;&gt;"",MAX(ROUNDUP(SMALL(CB$279:CB$328,$L288)/10,0)*10,10),0))</f>
        <v>0</v>
      </c>
      <c r="FD288" s="41">
        <f>IF(CC288="","",IF(成就内容!BT$126&lt;&gt;"",MAX(ROUNDUP(SMALL(CC$279:CC$328,$L288)/10,0)*10,10),0))</f>
        <v>0</v>
      </c>
      <c r="FE288" s="41">
        <f>IF(CD288="","",IF(成就内容!BU$126&lt;&gt;"",MAX(ROUNDUP(SMALL(CD$279:CD$328,$L288)/10,0)*10,10),0))</f>
        <v>0</v>
      </c>
      <c r="FF288" s="41" t="str">
        <f>IF(CE288="","",IF(成就内容!BV$126&lt;&gt;"",MAX(ROUNDUP(SMALL(CE$279:CE$328,$L288)/10,0)*10,10),0))</f>
        <v/>
      </c>
      <c r="FG288" s="41">
        <f>IF(CF288="","",IF(成就内容!BW$126&lt;&gt;"",MAX(ROUNDUP(SMALL(CF$279:CF$328,$L288)/10,0)*10,10),0))</f>
        <v>0</v>
      </c>
      <c r="FH288" s="41">
        <f>IF(CG288="","",IF(成就内容!BX$126&lt;&gt;"",MAX(ROUNDUP(SMALL(CG$279:CG$328,$L288)/10,0)*10,10),0))</f>
        <v>0</v>
      </c>
      <c r="FI288" s="41">
        <f>IF(CH288="","",IF(成就内容!BY$126&lt;&gt;"",MAX(ROUNDUP(SMALL(CH$279:CH$328,$L288)/10,0)*10,10),0))</f>
        <v>0</v>
      </c>
      <c r="FJ288" s="41">
        <f>IF(CI288="","",IF(成就内容!BZ$126&lt;&gt;"",MAX(ROUNDUP(SMALL(CI$279:CI$328,$L288)/10,0)*10,10),0))</f>
        <v>0</v>
      </c>
    </row>
    <row r="289" spans="10:166" x14ac:dyDescent="0.15">
      <c r="L289" s="25">
        <v>11</v>
      </c>
      <c r="M289" s="41">
        <f>IF(成就内容!D17="","",INDEX($H$4:$H$178*成就内容!D$126/SUM(成就内容!$D$126:$BZ$126),成就内容!D73,1)-SUM(M$279:M288))</f>
        <v>0</v>
      </c>
      <c r="N289" s="41" t="str">
        <f>IF(成就内容!E17="","",INDEX($H$4:$H$178*成就内容!E$126/SUM(成就内容!$D$126:$BZ$126),成就内容!E73,1)-SUM(N$279:N288))</f>
        <v/>
      </c>
      <c r="O289" s="41">
        <f>IF(成就内容!F17="","",INDEX($H$4:$H$178*成就内容!F$126/SUM(成就内容!$D$126:$BZ$126),成就内容!F73,1)-SUM(O$279:O288))</f>
        <v>0</v>
      </c>
      <c r="P289" s="41" t="str">
        <f>IF(成就内容!G17="","",INDEX($H$4:$H$178*成就内容!G$126/SUM(成就内容!$D$126:$BZ$126),成就内容!G73,1)-SUM(P$279:P288))</f>
        <v/>
      </c>
      <c r="Q289" s="41">
        <f>IF(成就内容!H17="","",INDEX($H$4:$H$178*成就内容!H$126/SUM(成就内容!$D$126:$BZ$126),成就内容!H73,1)-SUM(Q$279:Q288))</f>
        <v>0</v>
      </c>
      <c r="R289" s="41">
        <f>IF(成就内容!I17="","",INDEX($H$4:$H$178*成就内容!I$126/SUM(成就内容!$D$126:$BZ$126),成就内容!I73,1)-SUM(R$279:R288))</f>
        <v>0</v>
      </c>
      <c r="S289" s="41">
        <f>IF(成就内容!J17="","",INDEX($H$4:$H$178*成就内容!J$126/SUM(成就内容!$D$126:$BZ$126),成就内容!J73,1)-SUM(S$279:S288))</f>
        <v>0</v>
      </c>
      <c r="T289" s="41">
        <f>IF(成就内容!K17="","",INDEX($H$4:$H$178*成就内容!K$126/SUM(成就内容!$D$126:$BZ$126),成就内容!K73,1)-SUM(T$279:T288))</f>
        <v>0</v>
      </c>
      <c r="U289" s="41">
        <f>IF(成就内容!L17="","",INDEX($H$4:$H$178*成就内容!L$126/SUM(成就内容!$D$126:$BZ$126),成就内容!L73,1)-SUM(U$279:U288))</f>
        <v>0</v>
      </c>
      <c r="V289" s="41">
        <f>IF(成就内容!M17="","",INDEX($H$4:$H$178*成就内容!M$126/SUM(成就内容!$D$126:$BZ$126),成就内容!M73,1)-SUM(V$279:V288))</f>
        <v>0</v>
      </c>
      <c r="W289" s="41">
        <f>IF(成就内容!N17="","",INDEX($H$4:$H$178*成就内容!N$126/SUM(成就内容!$D$126:$BZ$126),成就内容!N73,1)-SUM(W$279:W288))</f>
        <v>0</v>
      </c>
      <c r="X289" s="41">
        <f>IF(成就内容!O17="","",INDEX($H$4:$H$178*成就内容!O$126/SUM(成就内容!$D$126:$BZ$126),成就内容!O73,1)-SUM(X$279:X288))</f>
        <v>333.33333333333337</v>
      </c>
      <c r="Y289" s="41">
        <f>IF(成就内容!P17="","",INDEX($H$4:$H$178*成就内容!P$126/SUM(成就内容!$D$126:$BZ$126),成就内容!P73,1)-SUM(Y$279:Y288))</f>
        <v>0</v>
      </c>
      <c r="Z289" s="41">
        <f>IF(成就内容!Q17="","",INDEX($H$4:$H$178*成就内容!Q$126/SUM(成就内容!$D$126:$BZ$126),成就内容!Q73,1)-SUM(Z$279:Z288))</f>
        <v>0</v>
      </c>
      <c r="AA289" s="41">
        <f>IF(成就内容!R17="","",INDEX($H$4:$H$178*成就内容!R$126/SUM(成就内容!$D$126:$BZ$126),成就内容!R73,1)-SUM(AA$279:AA288))</f>
        <v>0</v>
      </c>
      <c r="AB289" s="41">
        <f>IF(成就内容!S17="","",INDEX($H$4:$H$178*成就内容!S$126/SUM(成就内容!$D$126:$BZ$126),成就内容!S73,1)-SUM(AB$279:AB288))</f>
        <v>0</v>
      </c>
      <c r="AC289" s="41">
        <f>IF(成就内容!T17="","",INDEX($H$4:$H$178*成就内容!T$126/SUM(成就内容!$D$126:$BZ$126),成就内容!T73,1)-SUM(AC$279:AC288))</f>
        <v>0</v>
      </c>
      <c r="AD289" s="41">
        <f>IF(成就内容!U17="","",INDEX($H$4:$H$178*成就内容!U$126/SUM(成就内容!$D$126:$BZ$126),成就内容!U73,1)-SUM(AD$279:AD288))</f>
        <v>0</v>
      </c>
      <c r="AE289" s="41">
        <f>IF(成就内容!V17="","",INDEX($H$4:$H$178*成就内容!V$126/SUM(成就内容!$D$126:$BZ$126),成就内容!V73,1)-SUM(AE$279:AE288))</f>
        <v>0</v>
      </c>
      <c r="AF289" s="41">
        <f>IF(成就内容!W17="","",INDEX($H$4:$H$178*成就内容!W$126/SUM(成就内容!$D$126:$BZ$126),成就内容!W73,1)-SUM(AF$279:AF288))</f>
        <v>0</v>
      </c>
      <c r="AG289" s="41">
        <f>IF(成就内容!X17="","",INDEX($H$4:$H$178*成就内容!X$126/SUM(成就内容!$D$126:$BZ$126),成就内容!X73,1)-SUM(AG$279:AG288))</f>
        <v>0</v>
      </c>
      <c r="AH289" s="41">
        <f>IF(成就内容!Y17="","",INDEX($H$4:$H$178*成就内容!Y$126/SUM(成就内容!$D$126:$BZ$126),成就内容!Y73,1)-SUM(AH$279:AH288))</f>
        <v>0</v>
      </c>
      <c r="AI289" s="41" t="str">
        <f>IF(成就内容!Z17="","",INDEX($H$4:$H$178*成就内容!Z$126/SUM(成就内容!$D$126:$BZ$126),成就内容!Z73,1)-SUM(AI$279:AI288))</f>
        <v/>
      </c>
      <c r="AJ289" s="41">
        <f>IF(成就内容!AA17="","",INDEX($H$4:$H$178*成就内容!AA$126/SUM(成就内容!$D$126:$BZ$126),成就内容!AA73,1)-SUM(AJ$279:AJ288))</f>
        <v>0</v>
      </c>
      <c r="AK289" s="41">
        <f>IF(成就内容!AB17="","",INDEX($H$4:$H$178*成就内容!AB$126/SUM(成就内容!$D$126:$BZ$126),成就内容!AB73,1)-SUM(AK$279:AK288))</f>
        <v>0</v>
      </c>
      <c r="AL289" s="41">
        <f>IF(成就内容!AC17="","",INDEX($H$4:$H$178*成就内容!AC$126/SUM(成就内容!$D$126:$BZ$126),成就内容!AC73,1)-SUM(AL$279:AL288))</f>
        <v>0</v>
      </c>
      <c r="AM289" s="41">
        <f>IF(成就内容!AD17="","",INDEX($H$4:$H$178*成就内容!AD$126/SUM(成就内容!$D$126:$BZ$126),成就内容!AD73,1)-SUM(AM$279:AM288))</f>
        <v>0</v>
      </c>
      <c r="AN289" s="41">
        <f>IF(成就内容!AE17="","",INDEX($H$4:$H$178*成就内容!AE$126/SUM(成就内容!$D$126:$BZ$126),成就内容!AE73,1)-SUM(AN$279:AN288))</f>
        <v>0</v>
      </c>
      <c r="AO289" s="41">
        <f>IF(成就内容!AF17="","",INDEX($H$4:$H$178*成就内容!AF$126/SUM(成就内容!$D$126:$BZ$126),成就内容!AF73,1)-SUM(AO$279:AO288))</f>
        <v>0</v>
      </c>
      <c r="AP289" s="41">
        <f>IF(成就内容!AG17="","",INDEX($H$4:$H$178*成就内容!AG$126/SUM(成就内容!$D$126:$BZ$126),成就内容!AG73,1)-SUM(AP$279:AP288))</f>
        <v>0</v>
      </c>
      <c r="AQ289" s="41">
        <f>IF(成就内容!AH17="","",INDEX($H$4:$H$178*成就内容!AH$126/SUM(成就内容!$D$126:$BZ$126),成就内容!AH73,1)-SUM(AQ$279:AQ288))</f>
        <v>0</v>
      </c>
      <c r="AR289" s="41">
        <f>IF(成就内容!AI17="","",INDEX($H$4:$H$178*成就内容!AI$126/SUM(成就内容!$D$126:$BZ$126),成就内容!AI73,1)-SUM(AR$279:AR288))</f>
        <v>0</v>
      </c>
      <c r="AS289" s="41">
        <f>IF(成就内容!AJ17="","",INDEX($H$4:$H$178*成就内容!AJ$126/SUM(成就内容!$D$126:$BZ$126),成就内容!AJ73,1)-SUM(AS$279:AS288))</f>
        <v>0</v>
      </c>
      <c r="AT289" s="41" t="str">
        <f>IF(成就内容!AK17="","",INDEX($H$4:$H$178*成就内容!AK$126/SUM(成就内容!$D$126:$BZ$126),成就内容!AK73,1)-SUM(AT$279:AT288))</f>
        <v/>
      </c>
      <c r="AU289" s="41" t="str">
        <f>IF(成就内容!AL17="","",INDEX($H$4:$H$178*成就内容!AL$126/SUM(成就内容!$D$126:$BZ$126),成就内容!AL73,1)-SUM(AU$279:AU288))</f>
        <v/>
      </c>
      <c r="AV289" s="41">
        <f>IF(成就内容!AM17="","",INDEX($H$4:$H$178*成就内容!AM$126/SUM(成就内容!$D$126:$BZ$126),成就内容!AM73,1)-SUM(AV$279:AV288))</f>
        <v>0</v>
      </c>
      <c r="AW289" s="41">
        <f>IF(成就内容!AN17="","",INDEX($H$4:$H$178*成就内容!AN$126/SUM(成就内容!$D$126:$BZ$126),成就内容!AN73,1)-SUM(AW$279:AW288))</f>
        <v>0</v>
      </c>
      <c r="AX289" s="41">
        <f>IF(成就内容!AO17="","",INDEX($H$4:$H$178*成就内容!AO$126/SUM(成就内容!$D$126:$BZ$126),成就内容!AO73,1)-SUM(AX$279:AX288))</f>
        <v>88.888888888888914</v>
      </c>
      <c r="AY289" s="41">
        <f>IF(成就内容!AP17="","",INDEX($H$4:$H$178*成就内容!AP$126/SUM(成就内容!$D$126:$BZ$126),成就内容!AP73,1)-SUM(AY$279:AY288))</f>
        <v>88.888888888888914</v>
      </c>
      <c r="AZ289" s="41">
        <f>IF(成就内容!AQ17="","",INDEX($H$4:$H$178*成就内容!AQ$126/SUM(成就内容!$D$126:$BZ$126),成就内容!AQ73,1)-SUM(AZ$279:AZ288))</f>
        <v>88.888888888888914</v>
      </c>
      <c r="BA289" s="41">
        <f>IF(成就内容!AR17="","",INDEX($H$4:$H$178*成就内容!AR$126/SUM(成就内容!$D$126:$BZ$126),成就内容!AR73,1)-SUM(BA$279:BA288))</f>
        <v>177.77777777777783</v>
      </c>
      <c r="BB289" s="41">
        <f>IF(成就内容!AS17="","",INDEX($H$4:$H$178*成就内容!AS$126/SUM(成就内容!$D$126:$BZ$126),成就内容!AS73,1)-SUM(BB$279:BB288))</f>
        <v>177.77777777777783</v>
      </c>
      <c r="BC289" s="41">
        <f>IF(成就内容!AT17="","",INDEX($H$4:$H$178*成就内容!AT$126/SUM(成就内容!$D$126:$BZ$126),成就内容!AT73,1)-SUM(BC$279:BC288))</f>
        <v>177.77777777777783</v>
      </c>
      <c r="BD289" s="41">
        <f>IF(成就内容!AU17="","",INDEX($H$4:$H$178*成就内容!AU$126/SUM(成就内容!$D$126:$BZ$126),成就内容!AU73,1)-SUM(BD$279:BD288))</f>
        <v>266.66666666666674</v>
      </c>
      <c r="BE289" s="41">
        <f>IF(成就内容!AV17="","",INDEX($H$4:$H$178*成就内容!AV$126/SUM(成就内容!$D$126:$BZ$126),成就内容!AV73,1)-SUM(BE$279:BE288))</f>
        <v>0</v>
      </c>
      <c r="BF289" s="41">
        <f>IF(成就内容!AW17="","",INDEX($H$4:$H$178*成就内容!AW$126/SUM(成就内容!$D$126:$BZ$126),成就内容!AW73,1)-SUM(BF$279:BF288))</f>
        <v>0</v>
      </c>
      <c r="BG289" s="41">
        <f>IF(成就内容!AX17="","",INDEX($H$4:$H$178*成就内容!AX$126/SUM(成就内容!$D$126:$BZ$126),成就内容!AX73,1)-SUM(BG$279:BG288))</f>
        <v>0</v>
      </c>
      <c r="BH289" s="41">
        <f>IF(成就内容!AY17="","",INDEX($H$4:$H$178*成就内容!AY$126/SUM(成就内容!$D$126:$BZ$126),成就内容!AY73,1)-SUM(BH$279:BH288))</f>
        <v>0</v>
      </c>
      <c r="BI289" s="41">
        <f>IF(成就内容!AZ17="","",INDEX($H$4:$H$178*成就内容!AZ$126/SUM(成就内容!$D$126:$BZ$126),成就内容!AZ73,1)-SUM(BI$279:BI288))</f>
        <v>0</v>
      </c>
      <c r="BJ289" s="41">
        <f>IF(成就内容!BA17="","",INDEX($H$4:$H$178*成就内容!BA$126/SUM(成就内容!$D$126:$BZ$126),成就内容!BA73,1)-SUM(BJ$279:BJ288))</f>
        <v>0</v>
      </c>
      <c r="BK289" s="41">
        <f>IF(成就内容!BB17="","",INDEX($H$4:$H$178*成就内容!BB$126/SUM(成就内容!$D$126:$BZ$126),成就内容!BB73,1)-SUM(BK$279:BK288))</f>
        <v>0</v>
      </c>
      <c r="BL289" s="41">
        <f>IF(成就内容!BC17="","",INDEX($H$4:$H$178*成就内容!BC$126/SUM(成就内容!$D$126:$BZ$126),成就内容!BC73,1)-SUM(BL$279:BL288))</f>
        <v>0</v>
      </c>
      <c r="BM289" s="41">
        <f>IF(成就内容!BD17="","",INDEX($H$4:$H$178*成就内容!BD$126/SUM(成就内容!$D$126:$BZ$126),成就内容!BD73,1)-SUM(BM$279:BM288))</f>
        <v>0</v>
      </c>
      <c r="BN289" s="41">
        <f>IF(成就内容!BE17="","",INDEX($H$4:$H$178*成就内容!BE$126/SUM(成就内容!$D$126:$BZ$126),成就内容!BE73,1)-SUM(BN$279:BN288))</f>
        <v>0</v>
      </c>
      <c r="BO289" s="41">
        <f>IF(成就内容!BF17="","",INDEX($H$4:$H$178*成就内容!BF$126/SUM(成就内容!$D$126:$BZ$126),成就内容!BF73,1)-SUM(BO$279:BO288))</f>
        <v>0</v>
      </c>
      <c r="BP289" s="41">
        <f>IF(成就内容!BG17="","",INDEX($H$4:$H$178*成就内容!BG$126/SUM(成就内容!$D$126:$BZ$126),成就内容!BG73,1)-SUM(BP$279:BP288))</f>
        <v>0</v>
      </c>
      <c r="BQ289" s="41">
        <f>IF(成就内容!BH17="","",INDEX($H$4:$H$178*成就内容!BH$126/SUM(成就内容!$D$126:$BZ$126),成就内容!BH73,1)-SUM(BQ$279:BQ288))</f>
        <v>0</v>
      </c>
      <c r="BR289" s="41" t="str">
        <f>IF(成就内容!BI17="","",INDEX($H$4:$H$178*成就内容!BI$126/SUM(成就内容!$D$126:$BZ$126),成就内容!BI73,1)-SUM(BR$279:BR288))</f>
        <v/>
      </c>
      <c r="BS289" s="41">
        <f>IF(成就内容!BJ17="","",INDEX($H$4:$H$178*成就内容!BJ$126/SUM(成就内容!$D$126:$BZ$126),成就内容!BJ73,1)-SUM(BS$279:BS288))</f>
        <v>0</v>
      </c>
      <c r="BT289" s="41">
        <f>IF(成就内容!BK17="","",INDEX($H$4:$H$178*成就内容!BK$126/SUM(成就内容!$D$126:$BZ$126),成就内容!BK73,1)-SUM(BT$279:BT288))</f>
        <v>0</v>
      </c>
      <c r="BU289" s="41">
        <f>IF(成就内容!BL17="","",INDEX($H$4:$H$178*成就内容!BL$126/SUM(成就内容!$D$126:$BZ$126),成就内容!BL73,1)-SUM(BU$279:BU288))</f>
        <v>0</v>
      </c>
      <c r="BV289" s="41">
        <f>IF(成就内容!BM17="","",INDEX($H$4:$H$178*成就内容!BM$126/SUM(成就内容!$D$126:$BZ$126),成就内容!BM73,1)-SUM(BV$279:BV288))</f>
        <v>0</v>
      </c>
      <c r="BW289" s="41">
        <f>IF(成就内容!BN17="","",INDEX($H$4:$H$178*成就内容!BN$126/SUM(成就内容!$D$126:$BZ$126),成就内容!BN73,1)-SUM(BW$279:BW288))</f>
        <v>0</v>
      </c>
      <c r="BX289" s="41">
        <f>IF(成就内容!BO17="","",INDEX($H$4:$H$178*成就内容!BO$126/SUM(成就内容!$D$126:$BZ$126),成就内容!BO73,1)-SUM(BX$279:BX288))</f>
        <v>0</v>
      </c>
      <c r="BY289" s="41">
        <f>IF(成就内容!BP17="","",INDEX($H$4:$H$178*成就内容!BP$126/SUM(成就内容!$D$126:$BZ$126),成就内容!BP73,1)-SUM(BY$279:BY288))</f>
        <v>0</v>
      </c>
      <c r="BZ289" s="41">
        <f>IF(成就内容!BQ17="","",INDEX($H$4:$H$178*成就内容!BQ$126/SUM(成就内容!$D$126:$BZ$126),成就内容!BQ73,1)-SUM(BZ$279:BZ288))</f>
        <v>0</v>
      </c>
      <c r="CA289" s="41">
        <f>IF(成就内容!BR17="","",INDEX($H$4:$H$178*成就内容!BR$126/SUM(成就内容!$D$126:$BZ$126),成就内容!BR73,1)-SUM(CA$279:CA288))</f>
        <v>0</v>
      </c>
      <c r="CB289" s="41">
        <f>IF(成就内容!BS17="","",INDEX($H$4:$H$178*成就内容!BS$126/SUM(成就内容!$D$126:$BZ$126),成就内容!BS73,1)-SUM(CB$279:CB288))</f>
        <v>0</v>
      </c>
      <c r="CC289" s="41">
        <f>IF(成就内容!BT17="","",INDEX($H$4:$H$178*成就内容!BT$126/SUM(成就内容!$D$126:$BZ$126),成就内容!BT73,1)-SUM(CC$279:CC288))</f>
        <v>0</v>
      </c>
      <c r="CD289" s="41">
        <f>IF(成就内容!BU17="","",INDEX($H$4:$H$178*成就内容!BU$126/SUM(成就内容!$D$126:$BZ$126),成就内容!BU73,1)-SUM(CD$279:CD288))</f>
        <v>0</v>
      </c>
      <c r="CE289" s="41" t="str">
        <f>IF(成就内容!BV17="","",INDEX($H$4:$H$178*成就内容!BV$126/SUM(成就内容!$D$126:$BZ$126),成就内容!BV73,1)-SUM(CE$279:CE288))</f>
        <v/>
      </c>
      <c r="CF289" s="41">
        <f>IF(成就内容!BW17="","",INDEX($H$4:$H$178*成就内容!BW$126/SUM(成就内容!$D$126:$BZ$126),成就内容!BW73,1)-SUM(CF$279:CF288))</f>
        <v>0</v>
      </c>
      <c r="CG289" s="41">
        <f>IF(成就内容!BX17="","",INDEX($H$4:$H$178*成就内容!BX$126/SUM(成就内容!$D$126:$BZ$126),成就内容!BX73,1)-SUM(CG$279:CG288))</f>
        <v>0</v>
      </c>
      <c r="CH289" s="41">
        <f>IF(成就内容!BY17="","",INDEX($H$4:$H$178*成就内容!BY$126/SUM(成就内容!$D$126:$BZ$126),成就内容!BY73,1)-SUM(CH$279:CH288))</f>
        <v>0</v>
      </c>
      <c r="CI289" s="41">
        <f>IF(成就内容!BZ17="","",INDEX($H$4:$H$178*成就内容!BZ$126/SUM(成就内容!$D$126:$BZ$126),成就内容!BZ73,1)-SUM(CI$279:CI288))</f>
        <v>0</v>
      </c>
      <c r="CM289" s="43">
        <v>11</v>
      </c>
      <c r="CN289" s="41">
        <f>IF(M289="","",IF(成就内容!D$126&lt;&gt;"",MAX(ROUNDUP(SMALL(M$279:M$328,$L289)/10,0)*10,10),0))</f>
        <v>0</v>
      </c>
      <c r="CO289" s="41" t="str">
        <f>IF(N289="","",IF(成就内容!E$126&lt;&gt;"",MAX(ROUNDUP(SMALL(N$279:N$328,$L289)/10,0)*10,10),0))</f>
        <v/>
      </c>
      <c r="CP289" s="41">
        <f>IF(O289="","",IF(成就内容!F$126&lt;&gt;"",MAX(ROUNDUP(SMALL(O$279:O$328,$L289)/10,0)*10,10),0))</f>
        <v>0</v>
      </c>
      <c r="CQ289" s="41" t="str">
        <f>IF(P289="","",IF(成就内容!G$126&lt;&gt;"",MAX(ROUNDUP(SMALL(P$279:P$328,$L289)/10,0)*10,10),0))</f>
        <v/>
      </c>
      <c r="CR289" s="41">
        <f>IF(Q289="","",IF(成就内容!H$126&lt;&gt;"",MAX(ROUNDUP(SMALL(Q$279:Q$328,$L289)/10,0)*10,10),0))</f>
        <v>0</v>
      </c>
      <c r="CS289" s="41">
        <f>IF(R289="","",IF(成就内容!I$126&lt;&gt;"",MAX(ROUNDUP(SMALL(R$279:R$328,$L289)/10,0)*10,10),0))</f>
        <v>0</v>
      </c>
      <c r="CT289" s="41">
        <f>IF(S289="","",IF(成就内容!J$126&lt;&gt;"",MAX(ROUNDUP(SMALL(S$279:S$328,$L289)/10,0)*10,10),0))</f>
        <v>0</v>
      </c>
      <c r="CU289" s="41">
        <f>IF(T289="","",IF(成就内容!K$126&lt;&gt;"",MAX(ROUNDUP(SMALL(T$279:T$328,$L289)/10,0)*10,10),0))</f>
        <v>0</v>
      </c>
      <c r="CV289" s="41">
        <f>IF(U289="","",IF(成就内容!L$126&lt;&gt;"",MAX(ROUNDUP(SMALL(U$279:U$328,$L289)/10,0)*10,10),0))</f>
        <v>0</v>
      </c>
      <c r="CW289" s="41">
        <f>IF(V289="","",IF(成就内容!M$126&lt;&gt;"",MAX(ROUNDUP(SMALL(V$279:V$328,$L289)/10,0)*10,10),0))</f>
        <v>0</v>
      </c>
      <c r="CX289" s="41">
        <f>IF(W289="","",IF(成就内容!N$126&lt;&gt;"",MAX(ROUNDUP(SMALL(W$279:W$328,$L289)/10,0)*10,10),0))</f>
        <v>0</v>
      </c>
      <c r="CY289" s="41">
        <f>IF(X289="","",IF(成就内容!O$126&lt;&gt;"",MAX(ROUNDUP(SMALL(X$279:X$328,$L289)/10,0)*10,10),0))</f>
        <v>340</v>
      </c>
      <c r="CZ289" s="41">
        <f>IF(Y289="","",IF(成就内容!P$126&lt;&gt;"",MAX(ROUNDUP(SMALL(Y$279:Y$328,$L289)/10,0)*10,10),0))</f>
        <v>60</v>
      </c>
      <c r="DA289" s="41">
        <f>IF(Z289="","",IF(成就内容!Q$126&lt;&gt;"",MAX(ROUNDUP(SMALL(Z$279:Z$328,$L289)/10,0)*10,10),0))</f>
        <v>0</v>
      </c>
      <c r="DB289" s="41">
        <f>IF(AA289="","",IF(成就内容!R$126&lt;&gt;"",MAX(ROUNDUP(SMALL(AA$279:AA$328,$L289)/10,0)*10,10),0))</f>
        <v>0</v>
      </c>
      <c r="DC289" s="41">
        <f>IF(AB289="","",IF(成就内容!S$126&lt;&gt;"",MAX(ROUNDUP(SMALL(AB$279:AB$328,$L289)/10,0)*10,10),0))</f>
        <v>0</v>
      </c>
      <c r="DD289" s="41">
        <f>IF(AC289="","",IF(成就内容!T$126&lt;&gt;"",MAX(ROUNDUP(SMALL(AC$279:AC$328,$L289)/10,0)*10,10),0))</f>
        <v>0</v>
      </c>
      <c r="DE289" s="41">
        <f>IF(AD289="","",IF(成就内容!U$126&lt;&gt;"",MAX(ROUNDUP(SMALL(AD$279:AD$328,$L289)/10,0)*10,10),0))</f>
        <v>0</v>
      </c>
      <c r="DF289" s="41">
        <f>IF(AE289="","",IF(成就内容!V$126&lt;&gt;"",MAX(ROUNDUP(SMALL(AE$279:AE$328,$L289)/10,0)*10,10),0))</f>
        <v>0</v>
      </c>
      <c r="DG289" s="41">
        <f>IF(AF289="","",IF(成就内容!W$126&lt;&gt;"",MAX(ROUNDUP(SMALL(AF$279:AF$328,$L289)/10,0)*10,10),0))</f>
        <v>0</v>
      </c>
      <c r="DH289" s="41">
        <f>IF(AG289="","",IF(成就内容!X$126&lt;&gt;"",MAX(ROUNDUP(SMALL(AG$279:AG$328,$L289)/10,0)*10,10),0))</f>
        <v>0</v>
      </c>
      <c r="DI289" s="41">
        <f>IF(AH289="","",IF(成就内容!Y$126&lt;&gt;"",MAX(ROUNDUP(SMALL(AH$279:AH$328,$L289)/10,0)*10,10),0))</f>
        <v>0</v>
      </c>
      <c r="DJ289" s="41" t="str">
        <f>IF(AI289="","",IF(成就内容!Z$126&lt;&gt;"",MAX(ROUNDUP(SMALL(AI$279:AI$328,$L289)/10,0)*10,10),0))</f>
        <v/>
      </c>
      <c r="DK289" s="41">
        <f>IF(AJ289="","",IF(成就内容!AA$126&lt;&gt;"",MAX(ROUNDUP(SMALL(AJ$279:AJ$328,$L289)/10,0)*10,10),0))</f>
        <v>0</v>
      </c>
      <c r="DL289" s="41">
        <f>IF(AK289="","",IF(成就内容!AB$126&lt;&gt;"",MAX(ROUNDUP(SMALL(AK$279:AK$328,$L289)/10,0)*10,10),0))</f>
        <v>0</v>
      </c>
      <c r="DM289" s="41">
        <f>IF(AL289="","",IF(成就内容!AC$126&lt;&gt;"",MAX(ROUNDUP(SMALL(AL$279:AL$328,$L289)/10,0)*10,10),0))</f>
        <v>0</v>
      </c>
      <c r="DN289" s="41">
        <f>IF(AM289="","",IF(成就内容!AD$126&lt;&gt;"",MAX(ROUNDUP(SMALL(AM$279:AM$328,$L289)/10,0)*10,10),0))</f>
        <v>0</v>
      </c>
      <c r="DO289" s="41">
        <f>IF(AN289="","",IF(成就内容!AE$126&lt;&gt;"",MAX(ROUNDUP(SMALL(AN$279:AN$328,$L289)/10,0)*10,10),0))</f>
        <v>0</v>
      </c>
      <c r="DP289" s="41">
        <f>IF(AO289="","",IF(成就内容!AF$126&lt;&gt;"",MAX(ROUNDUP(SMALL(AO$279:AO$328,$L289)/10,0)*10,10),0))</f>
        <v>0</v>
      </c>
      <c r="DQ289" s="41">
        <f>IF(AP289="","",IF(成就内容!AG$126&lt;&gt;"",MAX(ROUNDUP(SMALL(AP$279:AP$328,$L289)/10,0)*10,10),0))</f>
        <v>0</v>
      </c>
      <c r="DR289" s="41">
        <f>IF(AQ289="","",IF(成就内容!AH$126&lt;&gt;"",MAX(ROUNDUP(SMALL(AQ$279:AQ$328,$L289)/10,0)*10,10),0))</f>
        <v>0</v>
      </c>
      <c r="DS289" s="41">
        <f>IF(AR289="","",IF(成就内容!AI$126&lt;&gt;"",MAX(ROUNDUP(SMALL(AR$279:AR$328,$L289)/10,0)*10,10),0))</f>
        <v>0</v>
      </c>
      <c r="DT289" s="41">
        <f>IF(AS289="","",IF(成就内容!AJ$126&lt;&gt;"",MAX(ROUNDUP(SMALL(AS$279:AS$328,$L289)/10,0)*10,10),0))</f>
        <v>0</v>
      </c>
      <c r="DU289" s="41" t="str">
        <f>IF(AT289="","",IF(成就内容!AK$126&lt;&gt;"",MAX(ROUNDUP(SMALL(AT$279:AT$328,$L289)/10,0)*10,10),0))</f>
        <v/>
      </c>
      <c r="DV289" s="41" t="str">
        <f>IF(AU289="","",IF(成就内容!AL$126&lt;&gt;"",MAX(ROUNDUP(SMALL(AU$279:AU$328,$L289)/10,0)*10,10),0))</f>
        <v/>
      </c>
      <c r="DW289" s="41">
        <f>IF(AV289="","",IF(成就内容!AM$126&lt;&gt;"",MAX(ROUNDUP(SMALL(AV$279:AV$328,$L289)/10,0)*10,10),0))</f>
        <v>0</v>
      </c>
      <c r="DX289" s="41">
        <f>IF(AW289="","",IF(成就内容!AN$126&lt;&gt;"",MAX(ROUNDUP(SMALL(AW$279:AW$328,$L289)/10,0)*10,10),0))</f>
        <v>0</v>
      </c>
      <c r="DY289" s="41">
        <f>IF(AX289="","",IF(成就内容!AO$126&lt;&gt;"",MAX(ROUNDUP(SMALL(AX$279:AX$328,$L289)/10,0)*10,10),0))</f>
        <v>90</v>
      </c>
      <c r="DZ289" s="41">
        <f>IF(AY289="","",IF(成就内容!AP$126&lt;&gt;"",MAX(ROUNDUP(SMALL(AY$279:AY$328,$L289)/10,0)*10,10),0))</f>
        <v>90</v>
      </c>
      <c r="EA289" s="41">
        <f>IF(AZ289="","",IF(成就内容!AQ$126&lt;&gt;"",MAX(ROUNDUP(SMALL(AZ$279:AZ$328,$L289)/10,0)*10,10),0))</f>
        <v>90</v>
      </c>
      <c r="EB289" s="41">
        <f>IF(BA289="","",IF(成就内容!AR$126&lt;&gt;"",MAX(ROUNDUP(SMALL(BA$279:BA$328,$L289)/10,0)*10,10),0))</f>
        <v>180</v>
      </c>
      <c r="EC289" s="41">
        <f>IF(BB289="","",IF(成就内容!AS$126&lt;&gt;"",MAX(ROUNDUP(SMALL(BB$279:BB$328,$L289)/10,0)*10,10),0))</f>
        <v>180</v>
      </c>
      <c r="ED289" s="41">
        <f>IF(BC289="","",IF(成就内容!AT$126&lt;&gt;"",MAX(ROUNDUP(SMALL(BC$279:BC$328,$L289)/10,0)*10,10),0))</f>
        <v>180</v>
      </c>
      <c r="EE289" s="41">
        <f>IF(BD289="","",IF(成就内容!AU$126&lt;&gt;"",MAX(ROUNDUP(SMALL(BD$279:BD$328,$L289)/10,0)*10,10),0))</f>
        <v>270</v>
      </c>
      <c r="EF289" s="41">
        <f>IF(BE289="","",IF(成就内容!AV$126&lt;&gt;"",MAX(ROUNDUP(SMALL(BE$279:BE$328,$L289)/10,0)*10,10),0))</f>
        <v>0</v>
      </c>
      <c r="EG289" s="41">
        <f>IF(BF289="","",IF(成就内容!AW$126&lt;&gt;"",MAX(ROUNDUP(SMALL(BF$279:BF$328,$L289)/10,0)*10,10),0))</f>
        <v>0</v>
      </c>
      <c r="EH289" s="41">
        <f>IF(BG289="","",IF(成就内容!AX$126&lt;&gt;"",MAX(ROUNDUP(SMALL(BG$279:BG$328,$L289)/10,0)*10,10),0))</f>
        <v>0</v>
      </c>
      <c r="EI289" s="41">
        <f>IF(BH289="","",IF(成就内容!AY$126&lt;&gt;"",MAX(ROUNDUP(SMALL(BH$279:BH$328,$L289)/10,0)*10,10),0))</f>
        <v>0</v>
      </c>
      <c r="EJ289" s="41">
        <f>IF(BI289="","",IF(成就内容!AZ$126&lt;&gt;"",MAX(ROUNDUP(SMALL(BI$279:BI$328,$L289)/10,0)*10,10),0))</f>
        <v>0</v>
      </c>
      <c r="EK289" s="41">
        <f>IF(BJ289="","",IF(成就内容!BA$126&lt;&gt;"",MAX(ROUNDUP(SMALL(BJ$279:BJ$328,$L289)/10,0)*10,10),0))</f>
        <v>0</v>
      </c>
      <c r="EL289" s="41">
        <f>IF(BK289="","",IF(成就内容!BB$126&lt;&gt;"",MAX(ROUNDUP(SMALL(BK$279:BK$328,$L289)/10,0)*10,10),0))</f>
        <v>0</v>
      </c>
      <c r="EM289" s="41">
        <f>IF(BL289="","",IF(成就内容!BC$126&lt;&gt;"",MAX(ROUNDUP(SMALL(BL$279:BL$328,$L289)/10,0)*10,10),0))</f>
        <v>0</v>
      </c>
      <c r="EN289" s="41">
        <f>IF(BM289="","",IF(成就内容!BD$126&lt;&gt;"",MAX(ROUNDUP(SMALL(BM$279:BM$328,$L289)/10,0)*10,10),0))</f>
        <v>0</v>
      </c>
      <c r="EO289" s="41">
        <f>IF(BN289="","",IF(成就内容!BE$126&lt;&gt;"",MAX(ROUNDUP(SMALL(BN$279:BN$328,$L289)/10,0)*10,10),0))</f>
        <v>0</v>
      </c>
      <c r="EP289" s="41">
        <f>IF(BO289="","",IF(成就内容!BF$126&lt;&gt;"",MAX(ROUNDUP(SMALL(BO$279:BO$328,$L289)/10,0)*10,10),0))</f>
        <v>0</v>
      </c>
      <c r="EQ289" s="41">
        <f>IF(BP289="","",IF(成就内容!BG$126&lt;&gt;"",MAX(ROUNDUP(SMALL(BP$279:BP$328,$L289)/10,0)*10,10),0))</f>
        <v>0</v>
      </c>
      <c r="ER289" s="41">
        <f>IF(BQ289="","",IF(成就内容!BH$126&lt;&gt;"",MAX(ROUNDUP(SMALL(BQ$279:BQ$328,$L289)/10,0)*10,10),0))</f>
        <v>0</v>
      </c>
      <c r="ES289" s="41" t="str">
        <f>IF(BR289="","",IF(成就内容!BI$126&lt;&gt;"",MAX(ROUNDUP(SMALL(BR$279:BR$328,$L289)/10,0)*10,10),0))</f>
        <v/>
      </c>
      <c r="ET289" s="41">
        <f>IF(BS289="","",IF(成就内容!BJ$126&lt;&gt;"",MAX(ROUNDUP(SMALL(BS$279:BS$328,$L289)/10,0)*10,10),0))</f>
        <v>0</v>
      </c>
      <c r="EU289" s="41">
        <f>IF(BT289="","",IF(成就内容!BK$126&lt;&gt;"",MAX(ROUNDUP(SMALL(BT$279:BT$328,$L289)/10,0)*10,10),0))</f>
        <v>0</v>
      </c>
      <c r="EV289" s="41">
        <f>IF(BU289="","",IF(成就内容!BL$126&lt;&gt;"",MAX(ROUNDUP(SMALL(BU$279:BU$328,$L289)/10,0)*10,10),0))</f>
        <v>0</v>
      </c>
      <c r="EW289" s="41">
        <f>IF(BV289="","",IF(成就内容!BM$126&lt;&gt;"",MAX(ROUNDUP(SMALL(BV$279:BV$328,$L289)/10,0)*10,10),0))</f>
        <v>0</v>
      </c>
      <c r="EX289" s="41">
        <f>IF(BW289="","",IF(成就内容!BN$126&lt;&gt;"",MAX(ROUNDUP(SMALL(BW$279:BW$328,$L289)/10,0)*10,10),0))</f>
        <v>0</v>
      </c>
      <c r="EY289" s="41">
        <f>IF(BX289="","",IF(成就内容!BO$126&lt;&gt;"",MAX(ROUNDUP(SMALL(BX$279:BX$328,$L289)/10,0)*10,10),0))</f>
        <v>0</v>
      </c>
      <c r="EZ289" s="41">
        <f>IF(BY289="","",IF(成就内容!BP$126&lt;&gt;"",MAX(ROUNDUP(SMALL(BY$279:BY$328,$L289)/10,0)*10,10),0))</f>
        <v>0</v>
      </c>
      <c r="FA289" s="41">
        <f>IF(BZ289="","",IF(成就内容!BQ$126&lt;&gt;"",MAX(ROUNDUP(SMALL(BZ$279:BZ$328,$L289)/10,0)*10,10),0))</f>
        <v>0</v>
      </c>
      <c r="FB289" s="41">
        <f>IF(CA289="","",IF(成就内容!BR$126&lt;&gt;"",MAX(ROUNDUP(SMALL(CA$279:CA$328,$L289)/10,0)*10,10),0))</f>
        <v>0</v>
      </c>
      <c r="FC289" s="41">
        <f>IF(CB289="","",IF(成就内容!BS$126&lt;&gt;"",MAX(ROUNDUP(SMALL(CB$279:CB$328,$L289)/10,0)*10,10),0))</f>
        <v>0</v>
      </c>
      <c r="FD289" s="41">
        <f>IF(CC289="","",IF(成就内容!BT$126&lt;&gt;"",MAX(ROUNDUP(SMALL(CC$279:CC$328,$L289)/10,0)*10,10),0))</f>
        <v>0</v>
      </c>
      <c r="FE289" s="41">
        <f>IF(CD289="","",IF(成就内容!BU$126&lt;&gt;"",MAX(ROUNDUP(SMALL(CD$279:CD$328,$L289)/10,0)*10,10),0))</f>
        <v>0</v>
      </c>
      <c r="FF289" s="41" t="str">
        <f>IF(CE289="","",IF(成就内容!BV$126&lt;&gt;"",MAX(ROUNDUP(SMALL(CE$279:CE$328,$L289)/10,0)*10,10),0))</f>
        <v/>
      </c>
      <c r="FG289" s="41">
        <f>IF(CF289="","",IF(成就内容!BW$126&lt;&gt;"",MAX(ROUNDUP(SMALL(CF$279:CF$328,$L289)/10,0)*10,10),0))</f>
        <v>0</v>
      </c>
      <c r="FH289" s="41">
        <f>IF(CG289="","",IF(成就内容!BX$126&lt;&gt;"",MAX(ROUNDUP(SMALL(CG$279:CG$328,$L289)/10,0)*10,10),0))</f>
        <v>0</v>
      </c>
      <c r="FI289" s="41">
        <f>IF(CH289="","",IF(成就内容!BY$126&lt;&gt;"",MAX(ROUNDUP(SMALL(CH$279:CH$328,$L289)/10,0)*10,10),0))</f>
        <v>0</v>
      </c>
      <c r="FJ289" s="41">
        <f>IF(CI289="","",IF(成就内容!BZ$126&lt;&gt;"",MAX(ROUNDUP(SMALL(CI$279:CI$328,$L289)/10,0)*10,10),0))</f>
        <v>0</v>
      </c>
    </row>
    <row r="290" spans="10:166" x14ac:dyDescent="0.15">
      <c r="L290" s="25">
        <v>12</v>
      </c>
      <c r="M290" s="41">
        <f>IF(成就内容!D18="","",INDEX($H$4:$H$178*成就内容!D$126/SUM(成就内容!$D$126:$BZ$126),成就内容!D74,1)-SUM(M$279:M289))</f>
        <v>0</v>
      </c>
      <c r="N290" s="41" t="str">
        <f>IF(成就内容!E18="","",INDEX($H$4:$H$178*成就内容!E$126/SUM(成就内容!$D$126:$BZ$126),成就内容!E74,1)-SUM(N$279:N289))</f>
        <v/>
      </c>
      <c r="O290" s="41">
        <f>IF(成就内容!F18="","",INDEX($H$4:$H$178*成就内容!F$126/SUM(成就内容!$D$126:$BZ$126),成就内容!F74,1)-SUM(O$279:O289))</f>
        <v>0</v>
      </c>
      <c r="P290" s="41" t="str">
        <f>IF(成就内容!G18="","",INDEX($H$4:$H$178*成就内容!G$126/SUM(成就内容!$D$126:$BZ$126),成就内容!G74,1)-SUM(P$279:P289))</f>
        <v/>
      </c>
      <c r="Q290" s="41">
        <f>IF(成就内容!H18="","",INDEX($H$4:$H$178*成就内容!H$126/SUM(成就内容!$D$126:$BZ$126),成就内容!H74,1)-SUM(Q$279:Q289))</f>
        <v>0</v>
      </c>
      <c r="R290" s="41">
        <f>IF(成就内容!I18="","",INDEX($H$4:$H$178*成就内容!I$126/SUM(成就内容!$D$126:$BZ$126),成就内容!I74,1)-SUM(R$279:R289))</f>
        <v>0</v>
      </c>
      <c r="S290" s="41">
        <f>IF(成就内容!J18="","",INDEX($H$4:$H$178*成就内容!J$126/SUM(成就内容!$D$126:$BZ$126),成就内容!J74,1)-SUM(S$279:S289))</f>
        <v>0</v>
      </c>
      <c r="T290" s="41">
        <f>IF(成就内容!K18="","",INDEX($H$4:$H$178*成就内容!K$126/SUM(成就内容!$D$126:$BZ$126),成就内容!K74,1)-SUM(T$279:T289))</f>
        <v>0</v>
      </c>
      <c r="U290" s="41">
        <f>IF(成就内容!L18="","",INDEX($H$4:$H$178*成就内容!L$126/SUM(成就内容!$D$126:$BZ$126),成就内容!L74,1)-SUM(U$279:U289))</f>
        <v>0</v>
      </c>
      <c r="V290" s="41">
        <f>IF(成就内容!M18="","",INDEX($H$4:$H$178*成就内容!M$126/SUM(成就内容!$D$126:$BZ$126),成就内容!M74,1)-SUM(V$279:V289))</f>
        <v>0</v>
      </c>
      <c r="W290" s="41">
        <f>IF(成就内容!N18="","",INDEX($H$4:$H$178*成就内容!N$126/SUM(成就内容!$D$126:$BZ$126),成就内容!N74,1)-SUM(W$279:W289))</f>
        <v>0</v>
      </c>
      <c r="X290" s="41">
        <f>IF(成就内容!O18="","",INDEX($H$4:$H$178*成就内容!O$126/SUM(成就内容!$D$126:$BZ$126),成就内容!O74,1)-SUM(X$279:X289))</f>
        <v>333.33333333333337</v>
      </c>
      <c r="Y290" s="41">
        <f>IF(成就内容!P18="","",INDEX($H$4:$H$178*成就内容!P$126/SUM(成就内容!$D$126:$BZ$126),成就内容!P74,1)-SUM(Y$279:Y289))</f>
        <v>0</v>
      </c>
      <c r="Z290" s="41">
        <f>IF(成就内容!Q18="","",INDEX($H$4:$H$178*成就内容!Q$126/SUM(成就内容!$D$126:$BZ$126),成就内容!Q74,1)-SUM(Z$279:Z289))</f>
        <v>0</v>
      </c>
      <c r="AA290" s="41">
        <f>IF(成就内容!R18="","",INDEX($H$4:$H$178*成就内容!R$126/SUM(成就内容!$D$126:$BZ$126),成就内容!R74,1)-SUM(AA$279:AA289))</f>
        <v>0</v>
      </c>
      <c r="AB290" s="41">
        <f>IF(成就内容!S18="","",INDEX($H$4:$H$178*成就内容!S$126/SUM(成就内容!$D$126:$BZ$126),成就内容!S74,1)-SUM(AB$279:AB289))</f>
        <v>0</v>
      </c>
      <c r="AC290" s="41">
        <f>IF(成就内容!T18="","",INDEX($H$4:$H$178*成就内容!T$126/SUM(成就内容!$D$126:$BZ$126),成就内容!T74,1)-SUM(AC$279:AC289))</f>
        <v>0</v>
      </c>
      <c r="AD290" s="41">
        <f>IF(成就内容!U18="","",INDEX($H$4:$H$178*成就内容!U$126/SUM(成就内容!$D$126:$BZ$126),成就内容!U74,1)-SUM(AD$279:AD289))</f>
        <v>0</v>
      </c>
      <c r="AE290" s="41">
        <f>IF(成就内容!V18="","",INDEX($H$4:$H$178*成就内容!V$126/SUM(成就内容!$D$126:$BZ$126),成就内容!V74,1)-SUM(AE$279:AE289))</f>
        <v>0</v>
      </c>
      <c r="AF290" s="41">
        <f>IF(成就内容!W18="","",INDEX($H$4:$H$178*成就内容!W$126/SUM(成就内容!$D$126:$BZ$126),成就内容!W74,1)-SUM(AF$279:AF289))</f>
        <v>0</v>
      </c>
      <c r="AG290" s="41">
        <f>IF(成就内容!X18="","",INDEX($H$4:$H$178*成就内容!X$126/SUM(成就内容!$D$126:$BZ$126),成就内容!X74,1)-SUM(AG$279:AG289))</f>
        <v>0</v>
      </c>
      <c r="AH290" s="41">
        <f>IF(成就内容!Y18="","",INDEX($H$4:$H$178*成就内容!Y$126/SUM(成就内容!$D$126:$BZ$126),成就内容!Y74,1)-SUM(AH$279:AH289))</f>
        <v>0</v>
      </c>
      <c r="AI290" s="41" t="str">
        <f>IF(成就内容!Z18="","",INDEX($H$4:$H$178*成就内容!Z$126/SUM(成就内容!$D$126:$BZ$126),成就内容!Z74,1)-SUM(AI$279:AI289))</f>
        <v/>
      </c>
      <c r="AJ290" s="41">
        <f>IF(成就内容!AA18="","",INDEX($H$4:$H$178*成就内容!AA$126/SUM(成就内容!$D$126:$BZ$126),成就内容!AA74,1)-SUM(AJ$279:AJ289))</f>
        <v>0</v>
      </c>
      <c r="AK290" s="41">
        <f>IF(成就内容!AB18="","",INDEX($H$4:$H$178*成就内容!AB$126/SUM(成就内容!$D$126:$BZ$126),成就内容!AB74,1)-SUM(AK$279:AK289))</f>
        <v>0</v>
      </c>
      <c r="AL290" s="41">
        <f>IF(成就内容!AC18="","",INDEX($H$4:$H$178*成就内容!AC$126/SUM(成就内容!$D$126:$BZ$126),成就内容!AC74,1)-SUM(AL$279:AL289))</f>
        <v>0</v>
      </c>
      <c r="AM290" s="41">
        <f>IF(成就内容!AD18="","",INDEX($H$4:$H$178*成就内容!AD$126/SUM(成就内容!$D$126:$BZ$126),成就内容!AD74,1)-SUM(AM$279:AM289))</f>
        <v>0</v>
      </c>
      <c r="AN290" s="41">
        <f>IF(成就内容!AE18="","",INDEX($H$4:$H$178*成就内容!AE$126/SUM(成就内容!$D$126:$BZ$126),成就内容!AE74,1)-SUM(AN$279:AN289))</f>
        <v>0</v>
      </c>
      <c r="AO290" s="41">
        <f>IF(成就内容!AF18="","",INDEX($H$4:$H$178*成就内容!AF$126/SUM(成就内容!$D$126:$BZ$126),成就内容!AF74,1)-SUM(AO$279:AO289))</f>
        <v>0</v>
      </c>
      <c r="AP290" s="41">
        <f>IF(成就内容!AG18="","",INDEX($H$4:$H$178*成就内容!AG$126/SUM(成就内容!$D$126:$BZ$126),成就内容!AG74,1)-SUM(AP$279:AP289))</f>
        <v>0</v>
      </c>
      <c r="AQ290" s="41">
        <f>IF(成就内容!AH18="","",INDEX($H$4:$H$178*成就内容!AH$126/SUM(成就内容!$D$126:$BZ$126),成就内容!AH74,1)-SUM(AQ$279:AQ289))</f>
        <v>0</v>
      </c>
      <c r="AR290" s="41">
        <f>IF(成就内容!AI18="","",INDEX($H$4:$H$178*成就内容!AI$126/SUM(成就内容!$D$126:$BZ$126),成就内容!AI74,1)-SUM(AR$279:AR289))</f>
        <v>0</v>
      </c>
      <c r="AS290" s="41">
        <f>IF(成就内容!AJ18="","",INDEX($H$4:$H$178*成就内容!AJ$126/SUM(成就内容!$D$126:$BZ$126),成就内容!AJ74,1)-SUM(AS$279:AS289))</f>
        <v>0</v>
      </c>
      <c r="AT290" s="41" t="str">
        <f>IF(成就内容!AK18="","",INDEX($H$4:$H$178*成就内容!AK$126/SUM(成就内容!$D$126:$BZ$126),成就内容!AK74,1)-SUM(AT$279:AT289))</f>
        <v/>
      </c>
      <c r="AU290" s="41" t="str">
        <f>IF(成就内容!AL18="","",INDEX($H$4:$H$178*成就内容!AL$126/SUM(成就内容!$D$126:$BZ$126),成就内容!AL74,1)-SUM(AU$279:AU289))</f>
        <v/>
      </c>
      <c r="AV290" s="41">
        <f>IF(成就内容!AM18="","",INDEX($H$4:$H$178*成就内容!AM$126/SUM(成就内容!$D$126:$BZ$126),成就内容!AM74,1)-SUM(AV$279:AV289))</f>
        <v>0</v>
      </c>
      <c r="AW290" s="41">
        <f>IF(成就内容!AN18="","",INDEX($H$4:$H$178*成就内容!AN$126/SUM(成就内容!$D$126:$BZ$126),成就内容!AN74,1)-SUM(AW$279:AW289))</f>
        <v>0</v>
      </c>
      <c r="AX290" s="41">
        <f>IF(成就内容!AO18="","",INDEX($H$4:$H$178*成就内容!AO$126/SUM(成就内容!$D$126:$BZ$126),成就内容!AO74,1)-SUM(AX$279:AX289))</f>
        <v>88.888888888888857</v>
      </c>
      <c r="AY290" s="41">
        <f>IF(成就内容!AP18="","",INDEX($H$4:$H$178*成就内容!AP$126/SUM(成就内容!$D$126:$BZ$126),成就内容!AP74,1)-SUM(AY$279:AY289))</f>
        <v>88.888888888888857</v>
      </c>
      <c r="AZ290" s="41">
        <f>IF(成就内容!AQ18="","",INDEX($H$4:$H$178*成就内容!AQ$126/SUM(成就内容!$D$126:$BZ$126),成就内容!AQ74,1)-SUM(AZ$279:AZ289))</f>
        <v>88.888888888888857</v>
      </c>
      <c r="BA290" s="41">
        <f>IF(成就内容!AR18="","",INDEX($H$4:$H$178*成就内容!AR$126/SUM(成就内容!$D$126:$BZ$126),成就内容!AR74,1)-SUM(BA$279:BA289))</f>
        <v>266.66666666666663</v>
      </c>
      <c r="BB290" s="41">
        <f>IF(成就内容!AS18="","",INDEX($H$4:$H$178*成就内容!AS$126/SUM(成就内容!$D$126:$BZ$126),成就内容!AS74,1)-SUM(BB$279:BB289))</f>
        <v>266.66666666666663</v>
      </c>
      <c r="BC290" s="41">
        <f>IF(成就内容!AT18="","",INDEX($H$4:$H$178*成就内容!AT$126/SUM(成就内容!$D$126:$BZ$126),成就内容!AT74,1)-SUM(BC$279:BC289))</f>
        <v>266.66666666666663</v>
      </c>
      <c r="BD290" s="41">
        <f>IF(成就内容!AU18="","",INDEX($H$4:$H$178*成就内容!AU$126/SUM(成就内容!$D$126:$BZ$126),成就内容!AU74,1)-SUM(BD$279:BD289))</f>
        <v>533.33333333333326</v>
      </c>
      <c r="BE290" s="41">
        <f>IF(成就内容!AV18="","",INDEX($H$4:$H$178*成就内容!AV$126/SUM(成就内容!$D$126:$BZ$126),成就内容!AV74,1)-SUM(BE$279:BE289))</f>
        <v>0</v>
      </c>
      <c r="BF290" s="41">
        <f>IF(成就内容!AW18="","",INDEX($H$4:$H$178*成就内容!AW$126/SUM(成就内容!$D$126:$BZ$126),成就内容!AW74,1)-SUM(BF$279:BF289))</f>
        <v>0</v>
      </c>
      <c r="BG290" s="41">
        <f>IF(成就内容!AX18="","",INDEX($H$4:$H$178*成就内容!AX$126/SUM(成就内容!$D$126:$BZ$126),成就内容!AX74,1)-SUM(BG$279:BG289))</f>
        <v>0</v>
      </c>
      <c r="BH290" s="41">
        <f>IF(成就内容!AY18="","",INDEX($H$4:$H$178*成就内容!AY$126/SUM(成就内容!$D$126:$BZ$126),成就内容!AY74,1)-SUM(BH$279:BH289))</f>
        <v>0</v>
      </c>
      <c r="BI290" s="41">
        <f>IF(成就内容!AZ18="","",INDEX($H$4:$H$178*成就内容!AZ$126/SUM(成就内容!$D$126:$BZ$126),成就内容!AZ74,1)-SUM(BI$279:BI289))</f>
        <v>0</v>
      </c>
      <c r="BJ290" s="41">
        <f>IF(成就内容!BA18="","",INDEX($H$4:$H$178*成就内容!BA$126/SUM(成就内容!$D$126:$BZ$126),成就内容!BA74,1)-SUM(BJ$279:BJ289))</f>
        <v>0</v>
      </c>
      <c r="BK290" s="41">
        <f>IF(成就内容!BB18="","",INDEX($H$4:$H$178*成就内容!BB$126/SUM(成就内容!$D$126:$BZ$126),成就内容!BB74,1)-SUM(BK$279:BK289))</f>
        <v>0</v>
      </c>
      <c r="BL290" s="41">
        <f>IF(成就内容!BC18="","",INDEX($H$4:$H$178*成就内容!BC$126/SUM(成就内容!$D$126:$BZ$126),成就内容!BC74,1)-SUM(BL$279:BL289))</f>
        <v>0</v>
      </c>
      <c r="BM290" s="41">
        <f>IF(成就内容!BD18="","",INDEX($H$4:$H$178*成就内容!BD$126/SUM(成就内容!$D$126:$BZ$126),成就内容!BD74,1)-SUM(BM$279:BM289))</f>
        <v>0</v>
      </c>
      <c r="BN290" s="41">
        <f>IF(成就内容!BE18="","",INDEX($H$4:$H$178*成就内容!BE$126/SUM(成就内容!$D$126:$BZ$126),成就内容!BE74,1)-SUM(BN$279:BN289))</f>
        <v>0</v>
      </c>
      <c r="BO290" s="41">
        <f>IF(成就内容!BF18="","",INDEX($H$4:$H$178*成就内容!BF$126/SUM(成就内容!$D$126:$BZ$126),成就内容!BF74,1)-SUM(BO$279:BO289))</f>
        <v>0</v>
      </c>
      <c r="BP290" s="41">
        <f>IF(成就内容!BG18="","",INDEX($H$4:$H$178*成就内容!BG$126/SUM(成就内容!$D$126:$BZ$126),成就内容!BG74,1)-SUM(BP$279:BP289))</f>
        <v>0</v>
      </c>
      <c r="BQ290" s="41">
        <f>IF(成就内容!BH18="","",INDEX($H$4:$H$178*成就内容!BH$126/SUM(成就内容!$D$126:$BZ$126),成就内容!BH74,1)-SUM(BQ$279:BQ289))</f>
        <v>0</v>
      </c>
      <c r="BR290" s="41" t="str">
        <f>IF(成就内容!BI18="","",INDEX($H$4:$H$178*成就内容!BI$126/SUM(成就内容!$D$126:$BZ$126),成就内容!BI74,1)-SUM(BR$279:BR289))</f>
        <v/>
      </c>
      <c r="BS290" s="41">
        <f>IF(成就内容!BJ18="","",INDEX($H$4:$H$178*成就内容!BJ$126/SUM(成就内容!$D$126:$BZ$126),成就内容!BJ74,1)-SUM(BS$279:BS289))</f>
        <v>0</v>
      </c>
      <c r="BT290" s="41">
        <f>IF(成就内容!BK18="","",INDEX($H$4:$H$178*成就内容!BK$126/SUM(成就内容!$D$126:$BZ$126),成就内容!BK74,1)-SUM(BT$279:BT289))</f>
        <v>0</v>
      </c>
      <c r="BU290" s="41">
        <f>IF(成就内容!BL18="","",INDEX($H$4:$H$178*成就内容!BL$126/SUM(成就内容!$D$126:$BZ$126),成就内容!BL74,1)-SUM(BU$279:BU289))</f>
        <v>0</v>
      </c>
      <c r="BV290" s="41">
        <f>IF(成就内容!BM18="","",INDEX($H$4:$H$178*成就内容!BM$126/SUM(成就内容!$D$126:$BZ$126),成就内容!BM74,1)-SUM(BV$279:BV289))</f>
        <v>0</v>
      </c>
      <c r="BW290" s="41">
        <f>IF(成就内容!BN18="","",INDEX($H$4:$H$178*成就内容!BN$126/SUM(成就内容!$D$126:$BZ$126),成就内容!BN74,1)-SUM(BW$279:BW289))</f>
        <v>0</v>
      </c>
      <c r="BX290" s="41">
        <f>IF(成就内容!BO18="","",INDEX($H$4:$H$178*成就内容!BO$126/SUM(成就内容!$D$126:$BZ$126),成就内容!BO74,1)-SUM(BX$279:BX289))</f>
        <v>0</v>
      </c>
      <c r="BY290" s="41">
        <f>IF(成就内容!BP18="","",INDEX($H$4:$H$178*成就内容!BP$126/SUM(成就内容!$D$126:$BZ$126),成就内容!BP74,1)-SUM(BY$279:BY289))</f>
        <v>0</v>
      </c>
      <c r="BZ290" s="41">
        <f>IF(成就内容!BQ18="","",INDEX($H$4:$H$178*成就内容!BQ$126/SUM(成就内容!$D$126:$BZ$126),成就内容!BQ74,1)-SUM(BZ$279:BZ289))</f>
        <v>0</v>
      </c>
      <c r="CA290" s="41">
        <f>IF(成就内容!BR18="","",INDEX($H$4:$H$178*成就内容!BR$126/SUM(成就内容!$D$126:$BZ$126),成就内容!BR74,1)-SUM(CA$279:CA289))</f>
        <v>0</v>
      </c>
      <c r="CB290" s="41">
        <f>IF(成就内容!BS18="","",INDEX($H$4:$H$178*成就内容!BS$126/SUM(成就内容!$D$126:$BZ$126),成就内容!BS74,1)-SUM(CB$279:CB289))</f>
        <v>0</v>
      </c>
      <c r="CC290" s="41">
        <f>IF(成就内容!BT18="","",INDEX($H$4:$H$178*成就内容!BT$126/SUM(成就内容!$D$126:$BZ$126),成就内容!BT74,1)-SUM(CC$279:CC289))</f>
        <v>0</v>
      </c>
      <c r="CD290" s="41">
        <f>IF(成就内容!BU18="","",INDEX($H$4:$H$178*成就内容!BU$126/SUM(成就内容!$D$126:$BZ$126),成就内容!BU74,1)-SUM(CD$279:CD289))</f>
        <v>0</v>
      </c>
      <c r="CE290" s="41" t="str">
        <f>IF(成就内容!BV18="","",INDEX($H$4:$H$178*成就内容!BV$126/SUM(成就内容!$D$126:$BZ$126),成就内容!BV74,1)-SUM(CE$279:CE289))</f>
        <v/>
      </c>
      <c r="CF290" s="41">
        <f>IF(成就内容!BW18="","",INDEX($H$4:$H$178*成就内容!BW$126/SUM(成就内容!$D$126:$BZ$126),成就内容!BW74,1)-SUM(CF$279:CF289))</f>
        <v>0</v>
      </c>
      <c r="CG290" s="41">
        <f>IF(成就内容!BX18="","",INDEX($H$4:$H$178*成就内容!BX$126/SUM(成就内容!$D$126:$BZ$126),成就内容!BX74,1)-SUM(CG$279:CG289))</f>
        <v>0</v>
      </c>
      <c r="CH290" s="41">
        <f>IF(成就内容!BY18="","",INDEX($H$4:$H$178*成就内容!BY$126/SUM(成就内容!$D$126:$BZ$126),成就内容!BY74,1)-SUM(CH$279:CH289))</f>
        <v>0</v>
      </c>
      <c r="CI290" s="41">
        <f>IF(成就内容!BZ18="","",INDEX($H$4:$H$178*成就内容!BZ$126/SUM(成就内容!$D$126:$BZ$126),成就内容!BZ74,1)-SUM(CI$279:CI289))</f>
        <v>0</v>
      </c>
      <c r="CM290" s="43">
        <v>12</v>
      </c>
      <c r="CN290" s="41">
        <f>IF(M290="","",IF(成就内容!D$126&lt;&gt;"",MAX(ROUNDUP(SMALL(M$279:M$328,$L290)/10,0)*10,10),0))</f>
        <v>0</v>
      </c>
      <c r="CO290" s="41" t="str">
        <f>IF(N290="","",IF(成就内容!E$126&lt;&gt;"",MAX(ROUNDUP(SMALL(N$279:N$328,$L290)/10,0)*10,10),0))</f>
        <v/>
      </c>
      <c r="CP290" s="41">
        <f>IF(O290="","",IF(成就内容!F$126&lt;&gt;"",MAX(ROUNDUP(SMALL(O$279:O$328,$L290)/10,0)*10,10),0))</f>
        <v>0</v>
      </c>
      <c r="CQ290" s="41" t="str">
        <f>IF(P290="","",IF(成就内容!G$126&lt;&gt;"",MAX(ROUNDUP(SMALL(P$279:P$328,$L290)/10,0)*10,10),0))</f>
        <v/>
      </c>
      <c r="CR290" s="41">
        <f>IF(Q290="","",IF(成就内容!H$126&lt;&gt;"",MAX(ROUNDUP(SMALL(Q$279:Q$328,$L290)/10,0)*10,10),0))</f>
        <v>0</v>
      </c>
      <c r="CS290" s="41">
        <f>IF(R290="","",IF(成就内容!I$126&lt;&gt;"",MAX(ROUNDUP(SMALL(R$279:R$328,$L290)/10,0)*10,10),0))</f>
        <v>0</v>
      </c>
      <c r="CT290" s="41">
        <f>IF(S290="","",IF(成就内容!J$126&lt;&gt;"",MAX(ROUNDUP(SMALL(S$279:S$328,$L290)/10,0)*10,10),0))</f>
        <v>0</v>
      </c>
      <c r="CU290" s="41">
        <f>IF(T290="","",IF(成就内容!K$126&lt;&gt;"",MAX(ROUNDUP(SMALL(T$279:T$328,$L290)/10,0)*10,10),0))</f>
        <v>0</v>
      </c>
      <c r="CV290" s="41">
        <f>IF(U290="","",IF(成就内容!L$126&lt;&gt;"",MAX(ROUNDUP(SMALL(U$279:U$328,$L290)/10,0)*10,10),0))</f>
        <v>0</v>
      </c>
      <c r="CW290" s="41">
        <f>IF(V290="","",IF(成就内容!M$126&lt;&gt;"",MAX(ROUNDUP(SMALL(V$279:V$328,$L290)/10,0)*10,10),0))</f>
        <v>0</v>
      </c>
      <c r="CX290" s="41">
        <f>IF(W290="","",IF(成就内容!N$126&lt;&gt;"",MAX(ROUNDUP(SMALL(W$279:W$328,$L290)/10,0)*10,10),0))</f>
        <v>0</v>
      </c>
      <c r="CY290" s="41">
        <f>IF(X290="","",IF(成就内容!O$126&lt;&gt;"",MAX(ROUNDUP(SMALL(X$279:X$328,$L290)/10,0)*10,10),0))</f>
        <v>340</v>
      </c>
      <c r="CZ290" s="41">
        <f>IF(Y290="","",IF(成就内容!P$126&lt;&gt;"",MAX(ROUNDUP(SMALL(Y$279:Y$328,$L290)/10,0)*10,10),0))</f>
        <v>120</v>
      </c>
      <c r="DA290" s="41">
        <f>IF(Z290="","",IF(成就内容!Q$126&lt;&gt;"",MAX(ROUNDUP(SMALL(Z$279:Z$328,$L290)/10,0)*10,10),0))</f>
        <v>0</v>
      </c>
      <c r="DB290" s="41">
        <f>IF(AA290="","",IF(成就内容!R$126&lt;&gt;"",MAX(ROUNDUP(SMALL(AA$279:AA$328,$L290)/10,0)*10,10),0))</f>
        <v>0</v>
      </c>
      <c r="DC290" s="41">
        <f>IF(AB290="","",IF(成就内容!S$126&lt;&gt;"",MAX(ROUNDUP(SMALL(AB$279:AB$328,$L290)/10,0)*10,10),0))</f>
        <v>0</v>
      </c>
      <c r="DD290" s="41">
        <f>IF(AC290="","",IF(成就内容!T$126&lt;&gt;"",MAX(ROUNDUP(SMALL(AC$279:AC$328,$L290)/10,0)*10,10),0))</f>
        <v>0</v>
      </c>
      <c r="DE290" s="41">
        <f>IF(AD290="","",IF(成就内容!U$126&lt;&gt;"",MAX(ROUNDUP(SMALL(AD$279:AD$328,$L290)/10,0)*10,10),0))</f>
        <v>0</v>
      </c>
      <c r="DF290" s="41">
        <f>IF(AE290="","",IF(成就内容!V$126&lt;&gt;"",MAX(ROUNDUP(SMALL(AE$279:AE$328,$L290)/10,0)*10,10),0))</f>
        <v>0</v>
      </c>
      <c r="DG290" s="41">
        <f>IF(AF290="","",IF(成就内容!W$126&lt;&gt;"",MAX(ROUNDUP(SMALL(AF$279:AF$328,$L290)/10,0)*10,10),0))</f>
        <v>0</v>
      </c>
      <c r="DH290" s="41">
        <f>IF(AG290="","",IF(成就内容!X$126&lt;&gt;"",MAX(ROUNDUP(SMALL(AG$279:AG$328,$L290)/10,0)*10,10),0))</f>
        <v>0</v>
      </c>
      <c r="DI290" s="41">
        <f>IF(AH290="","",IF(成就内容!Y$126&lt;&gt;"",MAX(ROUNDUP(SMALL(AH$279:AH$328,$L290)/10,0)*10,10),0))</f>
        <v>0</v>
      </c>
      <c r="DJ290" s="41" t="str">
        <f>IF(AI290="","",IF(成就内容!Z$126&lt;&gt;"",MAX(ROUNDUP(SMALL(AI$279:AI$328,$L290)/10,0)*10,10),0))</f>
        <v/>
      </c>
      <c r="DK290" s="41">
        <f>IF(AJ290="","",IF(成就内容!AA$126&lt;&gt;"",MAX(ROUNDUP(SMALL(AJ$279:AJ$328,$L290)/10,0)*10,10),0))</f>
        <v>0</v>
      </c>
      <c r="DL290" s="41">
        <f>IF(AK290="","",IF(成就内容!AB$126&lt;&gt;"",MAX(ROUNDUP(SMALL(AK$279:AK$328,$L290)/10,0)*10,10),0))</f>
        <v>0</v>
      </c>
      <c r="DM290" s="41">
        <f>IF(AL290="","",IF(成就内容!AC$126&lt;&gt;"",MAX(ROUNDUP(SMALL(AL$279:AL$328,$L290)/10,0)*10,10),0))</f>
        <v>0</v>
      </c>
      <c r="DN290" s="41">
        <f>IF(AM290="","",IF(成就内容!AD$126&lt;&gt;"",MAX(ROUNDUP(SMALL(AM$279:AM$328,$L290)/10,0)*10,10),0))</f>
        <v>0</v>
      </c>
      <c r="DO290" s="41">
        <f>IF(AN290="","",IF(成就内容!AE$126&lt;&gt;"",MAX(ROUNDUP(SMALL(AN$279:AN$328,$L290)/10,0)*10,10),0))</f>
        <v>0</v>
      </c>
      <c r="DP290" s="41">
        <f>IF(AO290="","",IF(成就内容!AF$126&lt;&gt;"",MAX(ROUNDUP(SMALL(AO$279:AO$328,$L290)/10,0)*10,10),0))</f>
        <v>0</v>
      </c>
      <c r="DQ290" s="41">
        <f>IF(AP290="","",IF(成就内容!AG$126&lt;&gt;"",MAX(ROUNDUP(SMALL(AP$279:AP$328,$L290)/10,0)*10,10),0))</f>
        <v>0</v>
      </c>
      <c r="DR290" s="41">
        <f>IF(AQ290="","",IF(成就内容!AH$126&lt;&gt;"",MAX(ROUNDUP(SMALL(AQ$279:AQ$328,$L290)/10,0)*10,10),0))</f>
        <v>0</v>
      </c>
      <c r="DS290" s="41">
        <f>IF(AR290="","",IF(成就内容!AI$126&lt;&gt;"",MAX(ROUNDUP(SMALL(AR$279:AR$328,$L290)/10,0)*10,10),0))</f>
        <v>0</v>
      </c>
      <c r="DT290" s="41">
        <f>IF(AS290="","",IF(成就内容!AJ$126&lt;&gt;"",MAX(ROUNDUP(SMALL(AS$279:AS$328,$L290)/10,0)*10,10),0))</f>
        <v>0</v>
      </c>
      <c r="DU290" s="41" t="str">
        <f>IF(AT290="","",IF(成就内容!AK$126&lt;&gt;"",MAX(ROUNDUP(SMALL(AT$279:AT$328,$L290)/10,0)*10,10),0))</f>
        <v/>
      </c>
      <c r="DV290" s="41" t="str">
        <f>IF(AU290="","",IF(成就内容!AL$126&lt;&gt;"",MAX(ROUNDUP(SMALL(AU$279:AU$328,$L290)/10,0)*10,10),0))</f>
        <v/>
      </c>
      <c r="DW290" s="41">
        <f>IF(AV290="","",IF(成就内容!AM$126&lt;&gt;"",MAX(ROUNDUP(SMALL(AV$279:AV$328,$L290)/10,0)*10,10),0))</f>
        <v>0</v>
      </c>
      <c r="DX290" s="41">
        <f>IF(AW290="","",IF(成就内容!AN$126&lt;&gt;"",MAX(ROUNDUP(SMALL(AW$279:AW$328,$L290)/10,0)*10,10),0))</f>
        <v>0</v>
      </c>
      <c r="DY290" s="41">
        <f>IF(AX290="","",IF(成就内容!AO$126&lt;&gt;"",MAX(ROUNDUP(SMALL(AX$279:AX$328,$L290)/10,0)*10,10),0))</f>
        <v>90</v>
      </c>
      <c r="DZ290" s="41">
        <f>IF(AY290="","",IF(成就内容!AP$126&lt;&gt;"",MAX(ROUNDUP(SMALL(AY$279:AY$328,$L290)/10,0)*10,10),0))</f>
        <v>90</v>
      </c>
      <c r="EA290" s="41">
        <f>IF(AZ290="","",IF(成就内容!AQ$126&lt;&gt;"",MAX(ROUNDUP(SMALL(AZ$279:AZ$328,$L290)/10,0)*10,10),0))</f>
        <v>90</v>
      </c>
      <c r="EB290" s="41">
        <f>IF(BA290="","",IF(成就内容!AR$126&lt;&gt;"",MAX(ROUNDUP(SMALL(BA$279:BA$328,$L290)/10,0)*10,10),0))</f>
        <v>270</v>
      </c>
      <c r="EC290" s="41">
        <f>IF(BB290="","",IF(成就内容!AS$126&lt;&gt;"",MAX(ROUNDUP(SMALL(BB$279:BB$328,$L290)/10,0)*10,10),0))</f>
        <v>270</v>
      </c>
      <c r="ED290" s="41">
        <f>IF(BC290="","",IF(成就内容!AT$126&lt;&gt;"",MAX(ROUNDUP(SMALL(BC$279:BC$328,$L290)/10,0)*10,10),0))</f>
        <v>270</v>
      </c>
      <c r="EE290" s="41">
        <f>IF(BD290="","",IF(成就内容!AU$126&lt;&gt;"",MAX(ROUNDUP(SMALL(BD$279:BD$328,$L290)/10,0)*10,10),0))</f>
        <v>540</v>
      </c>
      <c r="EF290" s="41">
        <f>IF(BE290="","",IF(成就内容!AV$126&lt;&gt;"",MAX(ROUNDUP(SMALL(BE$279:BE$328,$L290)/10,0)*10,10),0))</f>
        <v>0</v>
      </c>
      <c r="EG290" s="41">
        <f>IF(BF290="","",IF(成就内容!AW$126&lt;&gt;"",MAX(ROUNDUP(SMALL(BF$279:BF$328,$L290)/10,0)*10,10),0))</f>
        <v>0</v>
      </c>
      <c r="EH290" s="41">
        <f>IF(BG290="","",IF(成就内容!AX$126&lt;&gt;"",MAX(ROUNDUP(SMALL(BG$279:BG$328,$L290)/10,0)*10,10),0))</f>
        <v>0</v>
      </c>
      <c r="EI290" s="41">
        <f>IF(BH290="","",IF(成就内容!AY$126&lt;&gt;"",MAX(ROUNDUP(SMALL(BH$279:BH$328,$L290)/10,0)*10,10),0))</f>
        <v>0</v>
      </c>
      <c r="EJ290" s="41">
        <f>IF(BI290="","",IF(成就内容!AZ$126&lt;&gt;"",MAX(ROUNDUP(SMALL(BI$279:BI$328,$L290)/10,0)*10,10),0))</f>
        <v>0</v>
      </c>
      <c r="EK290" s="41">
        <f>IF(BJ290="","",IF(成就内容!BA$126&lt;&gt;"",MAX(ROUNDUP(SMALL(BJ$279:BJ$328,$L290)/10,0)*10,10),0))</f>
        <v>0</v>
      </c>
      <c r="EL290" s="41">
        <f>IF(BK290="","",IF(成就内容!BB$126&lt;&gt;"",MAX(ROUNDUP(SMALL(BK$279:BK$328,$L290)/10,0)*10,10),0))</f>
        <v>0</v>
      </c>
      <c r="EM290" s="41">
        <f>IF(BL290="","",IF(成就内容!BC$126&lt;&gt;"",MAX(ROUNDUP(SMALL(BL$279:BL$328,$L290)/10,0)*10,10),0))</f>
        <v>0</v>
      </c>
      <c r="EN290" s="41">
        <f>IF(BM290="","",IF(成就内容!BD$126&lt;&gt;"",MAX(ROUNDUP(SMALL(BM$279:BM$328,$L290)/10,0)*10,10),0))</f>
        <v>0</v>
      </c>
      <c r="EO290" s="41">
        <f>IF(BN290="","",IF(成就内容!BE$126&lt;&gt;"",MAX(ROUNDUP(SMALL(BN$279:BN$328,$L290)/10,0)*10,10),0))</f>
        <v>0</v>
      </c>
      <c r="EP290" s="41">
        <f>IF(BO290="","",IF(成就内容!BF$126&lt;&gt;"",MAX(ROUNDUP(SMALL(BO$279:BO$328,$L290)/10,0)*10,10),0))</f>
        <v>0</v>
      </c>
      <c r="EQ290" s="41">
        <f>IF(BP290="","",IF(成就内容!BG$126&lt;&gt;"",MAX(ROUNDUP(SMALL(BP$279:BP$328,$L290)/10,0)*10,10),0))</f>
        <v>0</v>
      </c>
      <c r="ER290" s="41">
        <f>IF(BQ290="","",IF(成就内容!BH$126&lt;&gt;"",MAX(ROUNDUP(SMALL(BQ$279:BQ$328,$L290)/10,0)*10,10),0))</f>
        <v>0</v>
      </c>
      <c r="ES290" s="41" t="str">
        <f>IF(BR290="","",IF(成就内容!BI$126&lt;&gt;"",MAX(ROUNDUP(SMALL(BR$279:BR$328,$L290)/10,0)*10,10),0))</f>
        <v/>
      </c>
      <c r="ET290" s="41">
        <f>IF(BS290="","",IF(成就内容!BJ$126&lt;&gt;"",MAX(ROUNDUP(SMALL(BS$279:BS$328,$L290)/10,0)*10,10),0))</f>
        <v>0</v>
      </c>
      <c r="EU290" s="41">
        <f>IF(BT290="","",IF(成就内容!BK$126&lt;&gt;"",MAX(ROUNDUP(SMALL(BT$279:BT$328,$L290)/10,0)*10,10),0))</f>
        <v>0</v>
      </c>
      <c r="EV290" s="41">
        <f>IF(BU290="","",IF(成就内容!BL$126&lt;&gt;"",MAX(ROUNDUP(SMALL(BU$279:BU$328,$L290)/10,0)*10,10),0))</f>
        <v>0</v>
      </c>
      <c r="EW290" s="41">
        <f>IF(BV290="","",IF(成就内容!BM$126&lt;&gt;"",MAX(ROUNDUP(SMALL(BV$279:BV$328,$L290)/10,0)*10,10),0))</f>
        <v>0</v>
      </c>
      <c r="EX290" s="41">
        <f>IF(BW290="","",IF(成就内容!BN$126&lt;&gt;"",MAX(ROUNDUP(SMALL(BW$279:BW$328,$L290)/10,0)*10,10),0))</f>
        <v>0</v>
      </c>
      <c r="EY290" s="41">
        <f>IF(BX290="","",IF(成就内容!BO$126&lt;&gt;"",MAX(ROUNDUP(SMALL(BX$279:BX$328,$L290)/10,0)*10,10),0))</f>
        <v>0</v>
      </c>
      <c r="EZ290" s="41">
        <f>IF(BY290="","",IF(成就内容!BP$126&lt;&gt;"",MAX(ROUNDUP(SMALL(BY$279:BY$328,$L290)/10,0)*10,10),0))</f>
        <v>0</v>
      </c>
      <c r="FA290" s="41">
        <f>IF(BZ290="","",IF(成就内容!BQ$126&lt;&gt;"",MAX(ROUNDUP(SMALL(BZ$279:BZ$328,$L290)/10,0)*10,10),0))</f>
        <v>0</v>
      </c>
      <c r="FB290" s="41">
        <f>IF(CA290="","",IF(成就内容!BR$126&lt;&gt;"",MAX(ROUNDUP(SMALL(CA$279:CA$328,$L290)/10,0)*10,10),0))</f>
        <v>0</v>
      </c>
      <c r="FC290" s="41">
        <f>IF(CB290="","",IF(成就内容!BS$126&lt;&gt;"",MAX(ROUNDUP(SMALL(CB$279:CB$328,$L290)/10,0)*10,10),0))</f>
        <v>0</v>
      </c>
      <c r="FD290" s="41">
        <f>IF(CC290="","",IF(成就内容!BT$126&lt;&gt;"",MAX(ROUNDUP(SMALL(CC$279:CC$328,$L290)/10,0)*10,10),0))</f>
        <v>0</v>
      </c>
      <c r="FE290" s="41">
        <f>IF(CD290="","",IF(成就内容!BU$126&lt;&gt;"",MAX(ROUNDUP(SMALL(CD$279:CD$328,$L290)/10,0)*10,10),0))</f>
        <v>0</v>
      </c>
      <c r="FF290" s="41" t="str">
        <f>IF(CE290="","",IF(成就内容!BV$126&lt;&gt;"",MAX(ROUNDUP(SMALL(CE$279:CE$328,$L290)/10,0)*10,10),0))</f>
        <v/>
      </c>
      <c r="FG290" s="41">
        <f>IF(CF290="","",IF(成就内容!BW$126&lt;&gt;"",MAX(ROUNDUP(SMALL(CF$279:CF$328,$L290)/10,0)*10,10),0))</f>
        <v>0</v>
      </c>
      <c r="FH290" s="41">
        <f>IF(CG290="","",IF(成就内容!BX$126&lt;&gt;"",MAX(ROUNDUP(SMALL(CG$279:CG$328,$L290)/10,0)*10,10),0))</f>
        <v>0</v>
      </c>
      <c r="FI290" s="41">
        <f>IF(CH290="","",IF(成就内容!BY$126&lt;&gt;"",MAX(ROUNDUP(SMALL(CH$279:CH$328,$L290)/10,0)*10,10),0))</f>
        <v>0</v>
      </c>
      <c r="FJ290" s="41">
        <f>IF(CI290="","",IF(成就内容!BZ$126&lt;&gt;"",MAX(ROUNDUP(SMALL(CI$279:CI$328,$L290)/10,0)*10,10),0))</f>
        <v>0</v>
      </c>
    </row>
    <row r="291" spans="10:166" x14ac:dyDescent="0.15">
      <c r="L291" s="25">
        <v>13</v>
      </c>
      <c r="M291" s="41">
        <f>IF(成就内容!D19="","",INDEX($H$4:$H$178*成就内容!D$126/SUM(成就内容!$D$126:$BZ$126),成就内容!D75,1)-SUM(M$279:M290))</f>
        <v>0</v>
      </c>
      <c r="N291" s="41" t="str">
        <f>IF(成就内容!E19="","",INDEX($H$4:$H$178*成就内容!E$126/SUM(成就内容!$D$126:$BZ$126),成就内容!E75,1)-SUM(N$279:N290))</f>
        <v/>
      </c>
      <c r="O291" s="41">
        <f>IF(成就内容!F19="","",INDEX($H$4:$H$178*成就内容!F$126/SUM(成就内容!$D$126:$BZ$126),成就内容!F75,1)-SUM(O$279:O290))</f>
        <v>0</v>
      </c>
      <c r="P291" s="41" t="str">
        <f>IF(成就内容!G19="","",INDEX($H$4:$H$178*成就内容!G$126/SUM(成就内容!$D$126:$BZ$126),成就内容!G75,1)-SUM(P$279:P290))</f>
        <v/>
      </c>
      <c r="Q291" s="41">
        <f>IF(成就内容!H19="","",INDEX($H$4:$H$178*成就内容!H$126/SUM(成就内容!$D$126:$BZ$126),成就内容!H75,1)-SUM(Q$279:Q290))</f>
        <v>0</v>
      </c>
      <c r="R291" s="41">
        <f>IF(成就内容!I19="","",INDEX($H$4:$H$178*成就内容!I$126/SUM(成就内容!$D$126:$BZ$126),成就内容!I75,1)-SUM(R$279:R290))</f>
        <v>0</v>
      </c>
      <c r="S291" s="41">
        <f>IF(成就内容!J19="","",INDEX($H$4:$H$178*成就内容!J$126/SUM(成就内容!$D$126:$BZ$126),成就内容!J75,1)-SUM(S$279:S290))</f>
        <v>0</v>
      </c>
      <c r="T291" s="41">
        <f>IF(成就内容!K19="","",INDEX($H$4:$H$178*成就内容!K$126/SUM(成就内容!$D$126:$BZ$126),成就内容!K75,1)-SUM(T$279:T290))</f>
        <v>0</v>
      </c>
      <c r="U291" s="41">
        <f>IF(成就内容!L19="","",INDEX($H$4:$H$178*成就内容!L$126/SUM(成就内容!$D$126:$BZ$126),成就内容!L75,1)-SUM(U$279:U290))</f>
        <v>0</v>
      </c>
      <c r="V291" s="41">
        <f>IF(成就内容!M19="","",INDEX($H$4:$H$178*成就内容!M$126/SUM(成就内容!$D$126:$BZ$126),成就内容!M75,1)-SUM(V$279:V290))</f>
        <v>0</v>
      </c>
      <c r="W291" s="41">
        <f>IF(成就内容!N19="","",INDEX($H$4:$H$178*成就内容!N$126/SUM(成就内容!$D$126:$BZ$126),成就内容!N75,1)-SUM(W$279:W290))</f>
        <v>0</v>
      </c>
      <c r="X291" s="41">
        <f>IF(成就内容!O19="","",INDEX($H$4:$H$178*成就内容!O$126/SUM(成就内容!$D$126:$BZ$126),成就内容!O75,1)-SUM(X$279:X290))</f>
        <v>666.66666666666652</v>
      </c>
      <c r="Y291" s="41">
        <f>IF(成就内容!P19="","",INDEX($H$4:$H$178*成就内容!P$126/SUM(成就内容!$D$126:$BZ$126),成就内容!P75,1)-SUM(Y$279:Y290))</f>
        <v>0</v>
      </c>
      <c r="Z291" s="41">
        <f>IF(成就内容!Q19="","",INDEX($H$4:$H$178*成就内容!Q$126/SUM(成就内容!$D$126:$BZ$126),成就内容!Q75,1)-SUM(Z$279:Z290))</f>
        <v>0</v>
      </c>
      <c r="AA291" s="41">
        <f>IF(成就内容!R19="","",INDEX($H$4:$H$178*成就内容!R$126/SUM(成就内容!$D$126:$BZ$126),成就内容!R75,1)-SUM(AA$279:AA290))</f>
        <v>0</v>
      </c>
      <c r="AB291" s="41">
        <f>IF(成就内容!S19="","",INDEX($H$4:$H$178*成就内容!S$126/SUM(成就内容!$D$126:$BZ$126),成就内容!S75,1)-SUM(AB$279:AB290))</f>
        <v>0</v>
      </c>
      <c r="AC291" s="41">
        <f>IF(成就内容!T19="","",INDEX($H$4:$H$178*成就内容!T$126/SUM(成就内容!$D$126:$BZ$126),成就内容!T75,1)-SUM(AC$279:AC290))</f>
        <v>0</v>
      </c>
      <c r="AD291" s="41">
        <f>IF(成就内容!U19="","",INDEX($H$4:$H$178*成就内容!U$126/SUM(成就内容!$D$126:$BZ$126),成就内容!U75,1)-SUM(AD$279:AD290))</f>
        <v>0</v>
      </c>
      <c r="AE291" s="41">
        <f>IF(成就内容!V19="","",INDEX($H$4:$H$178*成就内容!V$126/SUM(成就内容!$D$126:$BZ$126),成就内容!V75,1)-SUM(AE$279:AE290))</f>
        <v>0</v>
      </c>
      <c r="AF291" s="41">
        <f>IF(成就内容!W19="","",INDEX($H$4:$H$178*成就内容!W$126/SUM(成就内容!$D$126:$BZ$126),成就内容!W75,1)-SUM(AF$279:AF290))</f>
        <v>0</v>
      </c>
      <c r="AG291" s="41">
        <f>IF(成就内容!X19="","",INDEX($H$4:$H$178*成就内容!X$126/SUM(成就内容!$D$126:$BZ$126),成就内容!X75,1)-SUM(AG$279:AG290))</f>
        <v>0</v>
      </c>
      <c r="AH291" s="41">
        <f>IF(成就内容!Y19="","",INDEX($H$4:$H$178*成就内容!Y$126/SUM(成就内容!$D$126:$BZ$126),成就内容!Y75,1)-SUM(AH$279:AH290))</f>
        <v>0</v>
      </c>
      <c r="AI291" s="41" t="str">
        <f>IF(成就内容!Z19="","",INDEX($H$4:$H$178*成就内容!Z$126/SUM(成就内容!$D$126:$BZ$126),成就内容!Z75,1)-SUM(AI$279:AI290))</f>
        <v/>
      </c>
      <c r="AJ291" s="41">
        <f>IF(成就内容!AA19="","",INDEX($H$4:$H$178*成就内容!AA$126/SUM(成就内容!$D$126:$BZ$126),成就内容!AA75,1)-SUM(AJ$279:AJ290))</f>
        <v>0</v>
      </c>
      <c r="AK291" s="41">
        <f>IF(成就内容!AB19="","",INDEX($H$4:$H$178*成就内容!AB$126/SUM(成就内容!$D$126:$BZ$126),成就内容!AB75,1)-SUM(AK$279:AK290))</f>
        <v>0</v>
      </c>
      <c r="AL291" s="41">
        <f>IF(成就内容!AC19="","",INDEX($H$4:$H$178*成就内容!AC$126/SUM(成就内容!$D$126:$BZ$126),成就内容!AC75,1)-SUM(AL$279:AL290))</f>
        <v>0</v>
      </c>
      <c r="AM291" s="41">
        <f>IF(成就内容!AD19="","",INDEX($H$4:$H$178*成就内容!AD$126/SUM(成就内容!$D$126:$BZ$126),成就内容!AD75,1)-SUM(AM$279:AM290))</f>
        <v>0</v>
      </c>
      <c r="AN291" s="41">
        <f>IF(成就内容!AE19="","",INDEX($H$4:$H$178*成就内容!AE$126/SUM(成就内容!$D$126:$BZ$126),成就内容!AE75,1)-SUM(AN$279:AN290))</f>
        <v>0</v>
      </c>
      <c r="AO291" s="41">
        <f>IF(成就内容!AF19="","",INDEX($H$4:$H$178*成就内容!AF$126/SUM(成就内容!$D$126:$BZ$126),成就内容!AF75,1)-SUM(AO$279:AO290))</f>
        <v>0</v>
      </c>
      <c r="AP291" s="41">
        <f>IF(成就内容!AG19="","",INDEX($H$4:$H$178*成就内容!AG$126/SUM(成就内容!$D$126:$BZ$126),成就内容!AG75,1)-SUM(AP$279:AP290))</f>
        <v>0</v>
      </c>
      <c r="AQ291" s="41">
        <f>IF(成就内容!AH19="","",INDEX($H$4:$H$178*成就内容!AH$126/SUM(成就内容!$D$126:$BZ$126),成就内容!AH75,1)-SUM(AQ$279:AQ290))</f>
        <v>0</v>
      </c>
      <c r="AR291" s="41">
        <f>IF(成就内容!AI19="","",INDEX($H$4:$H$178*成就内容!AI$126/SUM(成就内容!$D$126:$BZ$126),成就内容!AI75,1)-SUM(AR$279:AR290))</f>
        <v>0</v>
      </c>
      <c r="AS291" s="41">
        <f>IF(成就内容!AJ19="","",INDEX($H$4:$H$178*成就内容!AJ$126/SUM(成就内容!$D$126:$BZ$126),成就内容!AJ75,1)-SUM(AS$279:AS290))</f>
        <v>0</v>
      </c>
      <c r="AT291" s="41" t="str">
        <f>IF(成就内容!AK19="","",INDEX($H$4:$H$178*成就内容!AK$126/SUM(成就内容!$D$126:$BZ$126),成就内容!AK75,1)-SUM(AT$279:AT290))</f>
        <v/>
      </c>
      <c r="AU291" s="41" t="str">
        <f>IF(成就内容!AL19="","",INDEX($H$4:$H$178*成就内容!AL$126/SUM(成就内容!$D$126:$BZ$126),成就内容!AL75,1)-SUM(AU$279:AU290))</f>
        <v/>
      </c>
      <c r="AV291" s="41">
        <f>IF(成就内容!AM19="","",INDEX($H$4:$H$178*成就内容!AM$126/SUM(成就内容!$D$126:$BZ$126),成就内容!AM75,1)-SUM(AV$279:AV290))</f>
        <v>0</v>
      </c>
      <c r="AW291" s="41">
        <f>IF(成就内容!AN19="","",INDEX($H$4:$H$178*成就内容!AN$126/SUM(成就内容!$D$126:$BZ$126),成就内容!AN75,1)-SUM(AW$279:AW290))</f>
        <v>0</v>
      </c>
      <c r="AX291" s="41">
        <f>IF(成就内容!AO19="","",INDEX($H$4:$H$178*成就内容!AO$126/SUM(成就内容!$D$126:$BZ$126),成就内容!AO75,1)-SUM(AX$279:AX290))</f>
        <v>177.77777777777783</v>
      </c>
      <c r="AY291" s="41">
        <f>IF(成就内容!AP19="","",INDEX($H$4:$H$178*成就内容!AP$126/SUM(成就内容!$D$126:$BZ$126),成就内容!AP75,1)-SUM(AY$279:AY290))</f>
        <v>177.77777777777783</v>
      </c>
      <c r="AZ291" s="41">
        <f>IF(成就内容!AQ19="","",INDEX($H$4:$H$178*成就内容!AQ$126/SUM(成就内容!$D$126:$BZ$126),成就内容!AQ75,1)-SUM(AZ$279:AZ290))</f>
        <v>177.77777777777783</v>
      </c>
      <c r="BA291" s="41">
        <f>IF(成就内容!AR19="","",INDEX($H$4:$H$178*成就内容!AR$126/SUM(成就内容!$D$126:$BZ$126),成就内容!AR75,1)-SUM(BA$279:BA290))</f>
        <v>266.66666666666674</v>
      </c>
      <c r="BB291" s="41">
        <f>IF(成就内容!AS19="","",INDEX($H$4:$H$178*成就内容!AS$126/SUM(成就内容!$D$126:$BZ$126),成就内容!AS75,1)-SUM(BB$279:BB290))</f>
        <v>266.66666666666674</v>
      </c>
      <c r="BC291" s="41">
        <f>IF(成就内容!AT19="","",INDEX($H$4:$H$178*成就内容!AT$126/SUM(成就内容!$D$126:$BZ$126),成就内容!AT75,1)-SUM(BC$279:BC290))</f>
        <v>266.66666666666674</v>
      </c>
      <c r="BD291" s="41">
        <f>IF(成就内容!AU19="","",INDEX($H$4:$H$178*成就内容!AU$126/SUM(成就内容!$D$126:$BZ$126),成就内容!AU75,1)-SUM(BD$279:BD290))</f>
        <v>533.33333333333348</v>
      </c>
      <c r="BE291" s="41">
        <f>IF(成就内容!AV19="","",INDEX($H$4:$H$178*成就内容!AV$126/SUM(成就内容!$D$126:$BZ$126),成就内容!AV75,1)-SUM(BE$279:BE290))</f>
        <v>0</v>
      </c>
      <c r="BF291" s="41">
        <f>IF(成就内容!AW19="","",INDEX($H$4:$H$178*成就内容!AW$126/SUM(成就内容!$D$126:$BZ$126),成就内容!AW75,1)-SUM(BF$279:BF290))</f>
        <v>0</v>
      </c>
      <c r="BG291" s="41">
        <f>IF(成就内容!AX19="","",INDEX($H$4:$H$178*成就内容!AX$126/SUM(成就内容!$D$126:$BZ$126),成就内容!AX75,1)-SUM(BG$279:BG290))</f>
        <v>0</v>
      </c>
      <c r="BH291" s="41">
        <f>IF(成就内容!AY19="","",INDEX($H$4:$H$178*成就内容!AY$126/SUM(成就内容!$D$126:$BZ$126),成就内容!AY75,1)-SUM(BH$279:BH290))</f>
        <v>0</v>
      </c>
      <c r="BI291" s="41">
        <f>IF(成就内容!AZ19="","",INDEX($H$4:$H$178*成就内容!AZ$126/SUM(成就内容!$D$126:$BZ$126),成就内容!AZ75,1)-SUM(BI$279:BI290))</f>
        <v>0</v>
      </c>
      <c r="BJ291" s="41">
        <f>IF(成就内容!BA19="","",INDEX($H$4:$H$178*成就内容!BA$126/SUM(成就内容!$D$126:$BZ$126),成就内容!BA75,1)-SUM(BJ$279:BJ290))</f>
        <v>0</v>
      </c>
      <c r="BK291" s="41">
        <f>IF(成就内容!BB19="","",INDEX($H$4:$H$178*成就内容!BB$126/SUM(成就内容!$D$126:$BZ$126),成就内容!BB75,1)-SUM(BK$279:BK290))</f>
        <v>0</v>
      </c>
      <c r="BL291" s="41">
        <f>IF(成就内容!BC19="","",INDEX($H$4:$H$178*成就内容!BC$126/SUM(成就内容!$D$126:$BZ$126),成就内容!BC75,1)-SUM(BL$279:BL290))</f>
        <v>0</v>
      </c>
      <c r="BM291" s="41">
        <f>IF(成就内容!BD19="","",INDEX($H$4:$H$178*成就内容!BD$126/SUM(成就内容!$D$126:$BZ$126),成就内容!BD75,1)-SUM(BM$279:BM290))</f>
        <v>0</v>
      </c>
      <c r="BN291" s="41">
        <f>IF(成就内容!BE19="","",INDEX($H$4:$H$178*成就内容!BE$126/SUM(成就内容!$D$126:$BZ$126),成就内容!BE75,1)-SUM(BN$279:BN290))</f>
        <v>0</v>
      </c>
      <c r="BO291" s="41">
        <f>IF(成就内容!BF19="","",INDEX($H$4:$H$178*成就内容!BF$126/SUM(成就内容!$D$126:$BZ$126),成就内容!BF75,1)-SUM(BO$279:BO290))</f>
        <v>0</v>
      </c>
      <c r="BP291" s="41">
        <f>IF(成就内容!BG19="","",INDEX($H$4:$H$178*成就内容!BG$126/SUM(成就内容!$D$126:$BZ$126),成就内容!BG75,1)-SUM(BP$279:BP290))</f>
        <v>0</v>
      </c>
      <c r="BQ291" s="41">
        <f>IF(成就内容!BH19="","",INDEX($H$4:$H$178*成就内容!BH$126/SUM(成就内容!$D$126:$BZ$126),成就内容!BH75,1)-SUM(BQ$279:BQ290))</f>
        <v>0</v>
      </c>
      <c r="BR291" s="41" t="str">
        <f>IF(成就内容!BI19="","",INDEX($H$4:$H$178*成就内容!BI$126/SUM(成就内容!$D$126:$BZ$126),成就内容!BI75,1)-SUM(BR$279:BR290))</f>
        <v/>
      </c>
      <c r="BS291" s="41">
        <f>IF(成就内容!BJ19="","",INDEX($H$4:$H$178*成就内容!BJ$126/SUM(成就内容!$D$126:$BZ$126),成就内容!BJ75,1)-SUM(BS$279:BS290))</f>
        <v>0</v>
      </c>
      <c r="BT291" s="41">
        <f>IF(成就内容!BK19="","",INDEX($H$4:$H$178*成就内容!BK$126/SUM(成就内容!$D$126:$BZ$126),成就内容!BK75,1)-SUM(BT$279:BT290))</f>
        <v>0</v>
      </c>
      <c r="BU291" s="41">
        <f>IF(成就内容!BL19="","",INDEX($H$4:$H$178*成就内容!BL$126/SUM(成就内容!$D$126:$BZ$126),成就内容!BL75,1)-SUM(BU$279:BU290))</f>
        <v>0</v>
      </c>
      <c r="BV291" s="41">
        <f>IF(成就内容!BM19="","",INDEX($H$4:$H$178*成就内容!BM$126/SUM(成就内容!$D$126:$BZ$126),成就内容!BM75,1)-SUM(BV$279:BV290))</f>
        <v>0</v>
      </c>
      <c r="BW291" s="41">
        <f>IF(成就内容!BN19="","",INDEX($H$4:$H$178*成就内容!BN$126/SUM(成就内容!$D$126:$BZ$126),成就内容!BN75,1)-SUM(BW$279:BW290))</f>
        <v>0</v>
      </c>
      <c r="BX291" s="41">
        <f>IF(成就内容!BO19="","",INDEX($H$4:$H$178*成就内容!BO$126/SUM(成就内容!$D$126:$BZ$126),成就内容!BO75,1)-SUM(BX$279:BX290))</f>
        <v>0</v>
      </c>
      <c r="BY291" s="41">
        <f>IF(成就内容!BP19="","",INDEX($H$4:$H$178*成就内容!BP$126/SUM(成就内容!$D$126:$BZ$126),成就内容!BP75,1)-SUM(BY$279:BY290))</f>
        <v>0</v>
      </c>
      <c r="BZ291" s="41">
        <f>IF(成就内容!BQ19="","",INDEX($H$4:$H$178*成就内容!BQ$126/SUM(成就内容!$D$126:$BZ$126),成就内容!BQ75,1)-SUM(BZ$279:BZ290))</f>
        <v>0</v>
      </c>
      <c r="CA291" s="41">
        <f>IF(成就内容!BR19="","",INDEX($H$4:$H$178*成就内容!BR$126/SUM(成就内容!$D$126:$BZ$126),成就内容!BR75,1)-SUM(CA$279:CA290))</f>
        <v>0</v>
      </c>
      <c r="CB291" s="41">
        <f>IF(成就内容!BS19="","",INDEX($H$4:$H$178*成就内容!BS$126/SUM(成就内容!$D$126:$BZ$126),成就内容!BS75,1)-SUM(CB$279:CB290))</f>
        <v>0</v>
      </c>
      <c r="CC291" s="41">
        <f>IF(成就内容!BT19="","",INDEX($H$4:$H$178*成就内容!BT$126/SUM(成就内容!$D$126:$BZ$126),成就内容!BT75,1)-SUM(CC$279:CC290))</f>
        <v>0</v>
      </c>
      <c r="CD291" s="41">
        <f>IF(成就内容!BU19="","",INDEX($H$4:$H$178*成就内容!BU$126/SUM(成就内容!$D$126:$BZ$126),成就内容!BU75,1)-SUM(CD$279:CD290))</f>
        <v>0</v>
      </c>
      <c r="CE291" s="41" t="str">
        <f>IF(成就内容!BV19="","",INDEX($H$4:$H$178*成就内容!BV$126/SUM(成就内容!$D$126:$BZ$126),成就内容!BV75,1)-SUM(CE$279:CE290))</f>
        <v/>
      </c>
      <c r="CF291" s="41">
        <f>IF(成就内容!BW19="","",INDEX($H$4:$H$178*成就内容!BW$126/SUM(成就内容!$D$126:$BZ$126),成就内容!BW75,1)-SUM(CF$279:CF290))</f>
        <v>0</v>
      </c>
      <c r="CG291" s="41">
        <f>IF(成就内容!BX19="","",INDEX($H$4:$H$178*成就内容!BX$126/SUM(成就内容!$D$126:$BZ$126),成就内容!BX75,1)-SUM(CG$279:CG290))</f>
        <v>0</v>
      </c>
      <c r="CH291" s="41">
        <f>IF(成就内容!BY19="","",INDEX($H$4:$H$178*成就内容!BY$126/SUM(成就内容!$D$126:$BZ$126),成就内容!BY75,1)-SUM(CH$279:CH290))</f>
        <v>0</v>
      </c>
      <c r="CI291" s="41">
        <f>IF(成就内容!BZ19="","",INDEX($H$4:$H$178*成就内容!BZ$126/SUM(成就内容!$D$126:$BZ$126),成就内容!BZ75,1)-SUM(CI$279:CI290))</f>
        <v>0</v>
      </c>
      <c r="CM291" s="43">
        <v>13</v>
      </c>
      <c r="CN291" s="41">
        <f>IF(M291="","",IF(成就内容!D$126&lt;&gt;"",MAX(ROUNDUP(SMALL(M$279:M$328,$L291)/10,0)*10,10),0))</f>
        <v>0</v>
      </c>
      <c r="CO291" s="41" t="str">
        <f>IF(N291="","",IF(成就内容!E$126&lt;&gt;"",MAX(ROUNDUP(SMALL(N$279:N$328,$L291)/10,0)*10,10),0))</f>
        <v/>
      </c>
      <c r="CP291" s="41">
        <f>IF(O291="","",IF(成就内容!F$126&lt;&gt;"",MAX(ROUNDUP(SMALL(O$279:O$328,$L291)/10,0)*10,10),0))</f>
        <v>0</v>
      </c>
      <c r="CQ291" s="41" t="str">
        <f>IF(P291="","",IF(成就内容!G$126&lt;&gt;"",MAX(ROUNDUP(SMALL(P$279:P$328,$L291)/10,0)*10,10),0))</f>
        <v/>
      </c>
      <c r="CR291" s="41">
        <f>IF(Q291="","",IF(成就内容!H$126&lt;&gt;"",MAX(ROUNDUP(SMALL(Q$279:Q$328,$L291)/10,0)*10,10),0))</f>
        <v>0</v>
      </c>
      <c r="CS291" s="41">
        <f>IF(R291="","",IF(成就内容!I$126&lt;&gt;"",MAX(ROUNDUP(SMALL(R$279:R$328,$L291)/10,0)*10,10),0))</f>
        <v>0</v>
      </c>
      <c r="CT291" s="41">
        <f>IF(S291="","",IF(成就内容!J$126&lt;&gt;"",MAX(ROUNDUP(SMALL(S$279:S$328,$L291)/10,0)*10,10),0))</f>
        <v>0</v>
      </c>
      <c r="CU291" s="41">
        <f>IF(T291="","",IF(成就内容!K$126&lt;&gt;"",MAX(ROUNDUP(SMALL(T$279:T$328,$L291)/10,0)*10,10),0))</f>
        <v>0</v>
      </c>
      <c r="CV291" s="41">
        <f>IF(U291="","",IF(成就内容!L$126&lt;&gt;"",MAX(ROUNDUP(SMALL(U$279:U$328,$L291)/10,0)*10,10),0))</f>
        <v>0</v>
      </c>
      <c r="CW291" s="41">
        <f>IF(V291="","",IF(成就内容!M$126&lt;&gt;"",MAX(ROUNDUP(SMALL(V$279:V$328,$L291)/10,0)*10,10),0))</f>
        <v>0</v>
      </c>
      <c r="CX291" s="41">
        <f>IF(W291="","",IF(成就内容!N$126&lt;&gt;"",MAX(ROUNDUP(SMALL(W$279:W$328,$L291)/10,0)*10,10),0))</f>
        <v>0</v>
      </c>
      <c r="CY291" s="41">
        <f>IF(X291="","",IF(成就内容!O$126&lt;&gt;"",MAX(ROUNDUP(SMALL(X$279:X$328,$L291)/10,0)*10,10),0))</f>
        <v>670</v>
      </c>
      <c r="CZ291" s="41">
        <f>IF(Y291="","",IF(成就内容!P$126&lt;&gt;"",MAX(ROUNDUP(SMALL(Y$279:Y$328,$L291)/10,0)*10,10),0))</f>
        <v>77810</v>
      </c>
      <c r="DA291" s="41">
        <f>IF(Z291="","",IF(成就内容!Q$126&lt;&gt;"",MAX(ROUNDUP(SMALL(Z$279:Z$328,$L291)/10,0)*10,10),0))</f>
        <v>0</v>
      </c>
      <c r="DB291" s="41">
        <f>IF(AA291="","",IF(成就内容!R$126&lt;&gt;"",MAX(ROUNDUP(SMALL(AA$279:AA$328,$L291)/10,0)*10,10),0))</f>
        <v>0</v>
      </c>
      <c r="DC291" s="41">
        <f>IF(AB291="","",IF(成就内容!S$126&lt;&gt;"",MAX(ROUNDUP(SMALL(AB$279:AB$328,$L291)/10,0)*10,10),0))</f>
        <v>0</v>
      </c>
      <c r="DD291" s="41">
        <f>IF(AC291="","",IF(成就内容!T$126&lt;&gt;"",MAX(ROUNDUP(SMALL(AC$279:AC$328,$L291)/10,0)*10,10),0))</f>
        <v>0</v>
      </c>
      <c r="DE291" s="41">
        <f>IF(AD291="","",IF(成就内容!U$126&lt;&gt;"",MAX(ROUNDUP(SMALL(AD$279:AD$328,$L291)/10,0)*10,10),0))</f>
        <v>0</v>
      </c>
      <c r="DF291" s="41">
        <f>IF(AE291="","",IF(成就内容!V$126&lt;&gt;"",MAX(ROUNDUP(SMALL(AE$279:AE$328,$L291)/10,0)*10,10),0))</f>
        <v>0</v>
      </c>
      <c r="DG291" s="41">
        <f>IF(AF291="","",IF(成就内容!W$126&lt;&gt;"",MAX(ROUNDUP(SMALL(AF$279:AF$328,$L291)/10,0)*10,10),0))</f>
        <v>0</v>
      </c>
      <c r="DH291" s="41">
        <f>IF(AG291="","",IF(成就内容!X$126&lt;&gt;"",MAX(ROUNDUP(SMALL(AG$279:AG$328,$L291)/10,0)*10,10),0))</f>
        <v>0</v>
      </c>
      <c r="DI291" s="41">
        <f>IF(AH291="","",IF(成就内容!Y$126&lt;&gt;"",MAX(ROUNDUP(SMALL(AH$279:AH$328,$L291)/10,0)*10,10),0))</f>
        <v>0</v>
      </c>
      <c r="DJ291" s="41" t="str">
        <f>IF(AI291="","",IF(成就内容!Z$126&lt;&gt;"",MAX(ROUNDUP(SMALL(AI$279:AI$328,$L291)/10,0)*10,10),0))</f>
        <v/>
      </c>
      <c r="DK291" s="41">
        <f>IF(AJ291="","",IF(成就内容!AA$126&lt;&gt;"",MAX(ROUNDUP(SMALL(AJ$279:AJ$328,$L291)/10,0)*10,10),0))</f>
        <v>0</v>
      </c>
      <c r="DL291" s="41">
        <f>IF(AK291="","",IF(成就内容!AB$126&lt;&gt;"",MAX(ROUNDUP(SMALL(AK$279:AK$328,$L291)/10,0)*10,10),0))</f>
        <v>0</v>
      </c>
      <c r="DM291" s="41">
        <f>IF(AL291="","",IF(成就内容!AC$126&lt;&gt;"",MAX(ROUNDUP(SMALL(AL$279:AL$328,$L291)/10,0)*10,10),0))</f>
        <v>0</v>
      </c>
      <c r="DN291" s="41">
        <f>IF(AM291="","",IF(成就内容!AD$126&lt;&gt;"",MAX(ROUNDUP(SMALL(AM$279:AM$328,$L291)/10,0)*10,10),0))</f>
        <v>0</v>
      </c>
      <c r="DO291" s="41">
        <f>IF(AN291="","",IF(成就内容!AE$126&lt;&gt;"",MAX(ROUNDUP(SMALL(AN$279:AN$328,$L291)/10,0)*10,10),0))</f>
        <v>0</v>
      </c>
      <c r="DP291" s="41">
        <f>IF(AO291="","",IF(成就内容!AF$126&lt;&gt;"",MAX(ROUNDUP(SMALL(AO$279:AO$328,$L291)/10,0)*10,10),0))</f>
        <v>0</v>
      </c>
      <c r="DQ291" s="41">
        <f>IF(AP291="","",IF(成就内容!AG$126&lt;&gt;"",MAX(ROUNDUP(SMALL(AP$279:AP$328,$L291)/10,0)*10,10),0))</f>
        <v>0</v>
      </c>
      <c r="DR291" s="41">
        <f>IF(AQ291="","",IF(成就内容!AH$126&lt;&gt;"",MAX(ROUNDUP(SMALL(AQ$279:AQ$328,$L291)/10,0)*10,10),0))</f>
        <v>0</v>
      </c>
      <c r="DS291" s="41">
        <f>IF(AR291="","",IF(成就内容!AI$126&lt;&gt;"",MAX(ROUNDUP(SMALL(AR$279:AR$328,$L291)/10,0)*10,10),0))</f>
        <v>0</v>
      </c>
      <c r="DT291" s="41">
        <f>IF(AS291="","",IF(成就内容!AJ$126&lt;&gt;"",MAX(ROUNDUP(SMALL(AS$279:AS$328,$L291)/10,0)*10,10),0))</f>
        <v>0</v>
      </c>
      <c r="DU291" s="41" t="str">
        <f>IF(AT291="","",IF(成就内容!AK$126&lt;&gt;"",MAX(ROUNDUP(SMALL(AT$279:AT$328,$L291)/10,0)*10,10),0))</f>
        <v/>
      </c>
      <c r="DV291" s="41" t="str">
        <f>IF(AU291="","",IF(成就内容!AL$126&lt;&gt;"",MAX(ROUNDUP(SMALL(AU$279:AU$328,$L291)/10,0)*10,10),0))</f>
        <v/>
      </c>
      <c r="DW291" s="41">
        <f>IF(AV291="","",IF(成就内容!AM$126&lt;&gt;"",MAX(ROUNDUP(SMALL(AV$279:AV$328,$L291)/10,0)*10,10),0))</f>
        <v>0</v>
      </c>
      <c r="DX291" s="41">
        <f>IF(AW291="","",IF(成就内容!AN$126&lt;&gt;"",MAX(ROUNDUP(SMALL(AW$279:AW$328,$L291)/10,0)*10,10),0))</f>
        <v>0</v>
      </c>
      <c r="DY291" s="41">
        <f>IF(AX291="","",IF(成就内容!AO$126&lt;&gt;"",MAX(ROUNDUP(SMALL(AX$279:AX$328,$L291)/10,0)*10,10),0))</f>
        <v>180</v>
      </c>
      <c r="DZ291" s="41">
        <f>IF(AY291="","",IF(成就内容!AP$126&lt;&gt;"",MAX(ROUNDUP(SMALL(AY$279:AY$328,$L291)/10,0)*10,10),0))</f>
        <v>180</v>
      </c>
      <c r="EA291" s="41">
        <f>IF(AZ291="","",IF(成就内容!AQ$126&lt;&gt;"",MAX(ROUNDUP(SMALL(AZ$279:AZ$328,$L291)/10,0)*10,10),0))</f>
        <v>180</v>
      </c>
      <c r="EB291" s="41">
        <f>IF(BA291="","",IF(成就内容!AR$126&lt;&gt;"",MAX(ROUNDUP(SMALL(BA$279:BA$328,$L291)/10,0)*10,10),0))</f>
        <v>270</v>
      </c>
      <c r="EC291" s="41">
        <f>IF(BB291="","",IF(成就内容!AS$126&lt;&gt;"",MAX(ROUNDUP(SMALL(BB$279:BB$328,$L291)/10,0)*10,10),0))</f>
        <v>270</v>
      </c>
      <c r="ED291" s="41">
        <f>IF(BC291="","",IF(成就内容!AT$126&lt;&gt;"",MAX(ROUNDUP(SMALL(BC$279:BC$328,$L291)/10,0)*10,10),0))</f>
        <v>270</v>
      </c>
      <c r="EE291" s="41">
        <f>IF(BD291="","",IF(成就内容!AU$126&lt;&gt;"",MAX(ROUNDUP(SMALL(BD$279:BD$328,$L291)/10,0)*10,10),0))</f>
        <v>540</v>
      </c>
      <c r="EF291" s="41">
        <f>IF(BE291="","",IF(成就内容!AV$126&lt;&gt;"",MAX(ROUNDUP(SMALL(BE$279:BE$328,$L291)/10,0)*10,10),0))</f>
        <v>0</v>
      </c>
      <c r="EG291" s="41">
        <f>IF(BF291="","",IF(成就内容!AW$126&lt;&gt;"",MAX(ROUNDUP(SMALL(BF$279:BF$328,$L291)/10,0)*10,10),0))</f>
        <v>0</v>
      </c>
      <c r="EH291" s="41">
        <f>IF(BG291="","",IF(成就内容!AX$126&lt;&gt;"",MAX(ROUNDUP(SMALL(BG$279:BG$328,$L291)/10,0)*10,10),0))</f>
        <v>0</v>
      </c>
      <c r="EI291" s="41">
        <f>IF(BH291="","",IF(成就内容!AY$126&lt;&gt;"",MAX(ROUNDUP(SMALL(BH$279:BH$328,$L291)/10,0)*10,10),0))</f>
        <v>0</v>
      </c>
      <c r="EJ291" s="41">
        <f>IF(BI291="","",IF(成就内容!AZ$126&lt;&gt;"",MAX(ROUNDUP(SMALL(BI$279:BI$328,$L291)/10,0)*10,10),0))</f>
        <v>0</v>
      </c>
      <c r="EK291" s="41">
        <f>IF(BJ291="","",IF(成就内容!BA$126&lt;&gt;"",MAX(ROUNDUP(SMALL(BJ$279:BJ$328,$L291)/10,0)*10,10),0))</f>
        <v>0</v>
      </c>
      <c r="EL291" s="41">
        <f>IF(BK291="","",IF(成就内容!BB$126&lt;&gt;"",MAX(ROUNDUP(SMALL(BK$279:BK$328,$L291)/10,0)*10,10),0))</f>
        <v>0</v>
      </c>
      <c r="EM291" s="41">
        <f>IF(BL291="","",IF(成就内容!BC$126&lt;&gt;"",MAX(ROUNDUP(SMALL(BL$279:BL$328,$L291)/10,0)*10,10),0))</f>
        <v>0</v>
      </c>
      <c r="EN291" s="41">
        <f>IF(BM291="","",IF(成就内容!BD$126&lt;&gt;"",MAX(ROUNDUP(SMALL(BM$279:BM$328,$L291)/10,0)*10,10),0))</f>
        <v>0</v>
      </c>
      <c r="EO291" s="41">
        <f>IF(BN291="","",IF(成就内容!BE$126&lt;&gt;"",MAX(ROUNDUP(SMALL(BN$279:BN$328,$L291)/10,0)*10,10),0))</f>
        <v>0</v>
      </c>
      <c r="EP291" s="41">
        <f>IF(BO291="","",IF(成就内容!BF$126&lt;&gt;"",MAX(ROUNDUP(SMALL(BO$279:BO$328,$L291)/10,0)*10,10),0))</f>
        <v>0</v>
      </c>
      <c r="EQ291" s="41">
        <f>IF(BP291="","",IF(成就内容!BG$126&lt;&gt;"",MAX(ROUNDUP(SMALL(BP$279:BP$328,$L291)/10,0)*10,10),0))</f>
        <v>0</v>
      </c>
      <c r="ER291" s="41">
        <f>IF(BQ291="","",IF(成就内容!BH$126&lt;&gt;"",MAX(ROUNDUP(SMALL(BQ$279:BQ$328,$L291)/10,0)*10,10),0))</f>
        <v>0</v>
      </c>
      <c r="ES291" s="41" t="str">
        <f>IF(BR291="","",IF(成就内容!BI$126&lt;&gt;"",MAX(ROUNDUP(SMALL(BR$279:BR$328,$L291)/10,0)*10,10),0))</f>
        <v/>
      </c>
      <c r="ET291" s="41">
        <f>IF(BS291="","",IF(成就内容!BJ$126&lt;&gt;"",MAX(ROUNDUP(SMALL(BS$279:BS$328,$L291)/10,0)*10,10),0))</f>
        <v>0</v>
      </c>
      <c r="EU291" s="41">
        <f>IF(BT291="","",IF(成就内容!BK$126&lt;&gt;"",MAX(ROUNDUP(SMALL(BT$279:BT$328,$L291)/10,0)*10,10),0))</f>
        <v>0</v>
      </c>
      <c r="EV291" s="41">
        <f>IF(BU291="","",IF(成就内容!BL$126&lt;&gt;"",MAX(ROUNDUP(SMALL(BU$279:BU$328,$L291)/10,0)*10,10),0))</f>
        <v>0</v>
      </c>
      <c r="EW291" s="41">
        <f>IF(BV291="","",IF(成就内容!BM$126&lt;&gt;"",MAX(ROUNDUP(SMALL(BV$279:BV$328,$L291)/10,0)*10,10),0))</f>
        <v>0</v>
      </c>
      <c r="EX291" s="41">
        <f>IF(BW291="","",IF(成就内容!BN$126&lt;&gt;"",MAX(ROUNDUP(SMALL(BW$279:BW$328,$L291)/10,0)*10,10),0))</f>
        <v>0</v>
      </c>
      <c r="EY291" s="41">
        <f>IF(BX291="","",IF(成就内容!BO$126&lt;&gt;"",MAX(ROUNDUP(SMALL(BX$279:BX$328,$L291)/10,0)*10,10),0))</f>
        <v>0</v>
      </c>
      <c r="EZ291" s="41">
        <f>IF(BY291="","",IF(成就内容!BP$126&lt;&gt;"",MAX(ROUNDUP(SMALL(BY$279:BY$328,$L291)/10,0)*10,10),0))</f>
        <v>0</v>
      </c>
      <c r="FA291" s="41">
        <f>IF(BZ291="","",IF(成就内容!BQ$126&lt;&gt;"",MAX(ROUNDUP(SMALL(BZ$279:BZ$328,$L291)/10,0)*10,10),0))</f>
        <v>0</v>
      </c>
      <c r="FB291" s="41">
        <f>IF(CA291="","",IF(成就内容!BR$126&lt;&gt;"",MAX(ROUNDUP(SMALL(CA$279:CA$328,$L291)/10,0)*10,10),0))</f>
        <v>0</v>
      </c>
      <c r="FC291" s="41">
        <f>IF(CB291="","",IF(成就内容!BS$126&lt;&gt;"",MAX(ROUNDUP(SMALL(CB$279:CB$328,$L291)/10,0)*10,10),0))</f>
        <v>0</v>
      </c>
      <c r="FD291" s="41">
        <f>IF(CC291="","",IF(成就内容!BT$126&lt;&gt;"",MAX(ROUNDUP(SMALL(CC$279:CC$328,$L291)/10,0)*10,10),0))</f>
        <v>0</v>
      </c>
      <c r="FE291" s="41">
        <f>IF(CD291="","",IF(成就内容!BU$126&lt;&gt;"",MAX(ROUNDUP(SMALL(CD$279:CD$328,$L291)/10,0)*10,10),0))</f>
        <v>0</v>
      </c>
      <c r="FF291" s="41" t="str">
        <f>IF(CE291="","",IF(成就内容!BV$126&lt;&gt;"",MAX(ROUNDUP(SMALL(CE$279:CE$328,$L291)/10,0)*10,10),0))</f>
        <v/>
      </c>
      <c r="FG291" s="41">
        <f>IF(CF291="","",IF(成就内容!BW$126&lt;&gt;"",MAX(ROUNDUP(SMALL(CF$279:CF$328,$L291)/10,0)*10,10),0))</f>
        <v>0</v>
      </c>
      <c r="FH291" s="41">
        <f>IF(CG291="","",IF(成就内容!BX$126&lt;&gt;"",MAX(ROUNDUP(SMALL(CG$279:CG$328,$L291)/10,0)*10,10),0))</f>
        <v>0</v>
      </c>
      <c r="FI291" s="41">
        <f>IF(CH291="","",IF(成就内容!BY$126&lt;&gt;"",MAX(ROUNDUP(SMALL(CH$279:CH$328,$L291)/10,0)*10,10),0))</f>
        <v>0</v>
      </c>
      <c r="FJ291" s="41">
        <f>IF(CI291="","",IF(成就内容!BZ$126&lt;&gt;"",MAX(ROUNDUP(SMALL(CI$279:CI$328,$L291)/10,0)*10,10),0))</f>
        <v>0</v>
      </c>
    </row>
    <row r="292" spans="10:166" x14ac:dyDescent="0.15">
      <c r="L292" s="25">
        <v>14</v>
      </c>
      <c r="M292" s="41">
        <f>IF(成就内容!D20="","",INDEX($H$4:$H$178*成就内容!D$126/SUM(成就内容!$D$126:$BZ$126),成就内容!D76,1)-SUM(M$279:M291))</f>
        <v>0</v>
      </c>
      <c r="N292" s="41" t="str">
        <f>IF(成就内容!E20="","",INDEX($H$4:$H$178*成就内容!E$126/SUM(成就内容!$D$126:$BZ$126),成就内容!E76,1)-SUM(N$279:N291))</f>
        <v/>
      </c>
      <c r="O292" s="41">
        <f>IF(成就内容!F20="","",INDEX($H$4:$H$178*成就内容!F$126/SUM(成就内容!$D$126:$BZ$126),成就内容!F76,1)-SUM(O$279:O291))</f>
        <v>0</v>
      </c>
      <c r="P292" s="41" t="str">
        <f>IF(成就内容!G20="","",INDEX($H$4:$H$178*成就内容!G$126/SUM(成就内容!$D$126:$BZ$126),成就内容!G76,1)-SUM(P$279:P291))</f>
        <v/>
      </c>
      <c r="Q292" s="41">
        <f>IF(成就内容!H20="","",INDEX($H$4:$H$178*成就内容!H$126/SUM(成就内容!$D$126:$BZ$126),成就内容!H76,1)-SUM(Q$279:Q291))</f>
        <v>0</v>
      </c>
      <c r="R292" s="41">
        <f>IF(成就内容!I20="","",INDEX($H$4:$H$178*成就内容!I$126/SUM(成就内容!$D$126:$BZ$126),成就内容!I76,1)-SUM(R$279:R291))</f>
        <v>0</v>
      </c>
      <c r="S292" s="41">
        <f>IF(成就内容!J20="","",INDEX($H$4:$H$178*成就内容!J$126/SUM(成就内容!$D$126:$BZ$126),成就内容!J76,1)-SUM(S$279:S291))</f>
        <v>0</v>
      </c>
      <c r="T292" s="41">
        <f>IF(成就内容!K20="","",INDEX($H$4:$H$178*成就内容!K$126/SUM(成就内容!$D$126:$BZ$126),成就内容!K76,1)-SUM(T$279:T291))</f>
        <v>0</v>
      </c>
      <c r="U292" s="41">
        <f>IF(成就内容!L20="","",INDEX($H$4:$H$178*成就内容!L$126/SUM(成就内容!$D$126:$BZ$126),成就内容!L76,1)-SUM(U$279:U291))</f>
        <v>0</v>
      </c>
      <c r="V292" s="41">
        <f>IF(成就内容!M20="","",INDEX($H$4:$H$178*成就内容!M$126/SUM(成就内容!$D$126:$BZ$126),成就内容!M76,1)-SUM(V$279:V291))</f>
        <v>0</v>
      </c>
      <c r="W292" s="41">
        <f>IF(成就内容!N20="","",INDEX($H$4:$H$178*成就内容!N$126/SUM(成就内容!$D$126:$BZ$126),成就内容!N76,1)-SUM(W$279:W291))</f>
        <v>0</v>
      </c>
      <c r="X292" s="41">
        <f>IF(成就内容!O20="","",INDEX($H$4:$H$178*成就内容!O$126/SUM(成就内容!$D$126:$BZ$126),成就内容!O76,1)-SUM(X$279:X291))</f>
        <v>666.66666666666674</v>
      </c>
      <c r="Y292" s="41" t="str">
        <f>IF(成就内容!P20="","",INDEX($H$4:$H$178*成就内容!P$126/SUM(成就内容!$D$126:$BZ$126),成就内容!P76,1)-SUM(Y$279:Y291))</f>
        <v/>
      </c>
      <c r="Z292" s="41">
        <f>IF(成就内容!Q20="","",INDEX($H$4:$H$178*成就内容!Q$126/SUM(成就内容!$D$126:$BZ$126),成就内容!Q76,1)-SUM(Z$279:Z291))</f>
        <v>0</v>
      </c>
      <c r="AA292" s="41">
        <f>IF(成就内容!R20="","",INDEX($H$4:$H$178*成就内容!R$126/SUM(成就内容!$D$126:$BZ$126),成就内容!R76,1)-SUM(AA$279:AA291))</f>
        <v>0</v>
      </c>
      <c r="AB292" s="41">
        <f>IF(成就内容!S20="","",INDEX($H$4:$H$178*成就内容!S$126/SUM(成就内容!$D$126:$BZ$126),成就内容!S76,1)-SUM(AB$279:AB291))</f>
        <v>0</v>
      </c>
      <c r="AC292" s="41">
        <f>IF(成就内容!T20="","",INDEX($H$4:$H$178*成就内容!T$126/SUM(成就内容!$D$126:$BZ$126),成就内容!T76,1)-SUM(AC$279:AC291))</f>
        <v>0</v>
      </c>
      <c r="AD292" s="41">
        <f>IF(成就内容!U20="","",INDEX($H$4:$H$178*成就内容!U$126/SUM(成就内容!$D$126:$BZ$126),成就内容!U76,1)-SUM(AD$279:AD291))</f>
        <v>0</v>
      </c>
      <c r="AE292" s="41">
        <f>IF(成就内容!V20="","",INDEX($H$4:$H$178*成就内容!V$126/SUM(成就内容!$D$126:$BZ$126),成就内容!V76,1)-SUM(AE$279:AE291))</f>
        <v>0</v>
      </c>
      <c r="AF292" s="41">
        <f>IF(成就内容!W20="","",INDEX($H$4:$H$178*成就内容!W$126/SUM(成就内容!$D$126:$BZ$126),成就内容!W76,1)-SUM(AF$279:AF291))</f>
        <v>0</v>
      </c>
      <c r="AG292" s="41">
        <f>IF(成就内容!X20="","",INDEX($H$4:$H$178*成就内容!X$126/SUM(成就内容!$D$126:$BZ$126),成就内容!X76,1)-SUM(AG$279:AG291))</f>
        <v>0</v>
      </c>
      <c r="AH292" s="41">
        <f>IF(成就内容!Y20="","",INDEX($H$4:$H$178*成就内容!Y$126/SUM(成就内容!$D$126:$BZ$126),成就内容!Y76,1)-SUM(AH$279:AH291))</f>
        <v>0</v>
      </c>
      <c r="AI292" s="41" t="str">
        <f>IF(成就内容!Z20="","",INDEX($H$4:$H$178*成就内容!Z$126/SUM(成就内容!$D$126:$BZ$126),成就内容!Z76,1)-SUM(AI$279:AI291))</f>
        <v/>
      </c>
      <c r="AJ292" s="41">
        <f>IF(成就内容!AA20="","",INDEX($H$4:$H$178*成就内容!AA$126/SUM(成就内容!$D$126:$BZ$126),成就内容!AA76,1)-SUM(AJ$279:AJ291))</f>
        <v>0</v>
      </c>
      <c r="AK292" s="41">
        <f>IF(成就内容!AB20="","",INDEX($H$4:$H$178*成就内容!AB$126/SUM(成就内容!$D$126:$BZ$126),成就内容!AB76,1)-SUM(AK$279:AK291))</f>
        <v>0</v>
      </c>
      <c r="AL292" s="41">
        <f>IF(成就内容!AC20="","",INDEX($H$4:$H$178*成就内容!AC$126/SUM(成就内容!$D$126:$BZ$126),成就内容!AC76,1)-SUM(AL$279:AL291))</f>
        <v>0</v>
      </c>
      <c r="AM292" s="41">
        <f>IF(成就内容!AD20="","",INDEX($H$4:$H$178*成就内容!AD$126/SUM(成就内容!$D$126:$BZ$126),成就内容!AD76,1)-SUM(AM$279:AM291))</f>
        <v>0</v>
      </c>
      <c r="AN292" s="41">
        <f>IF(成就内容!AE20="","",INDEX($H$4:$H$178*成就内容!AE$126/SUM(成就内容!$D$126:$BZ$126),成就内容!AE76,1)-SUM(AN$279:AN291))</f>
        <v>0</v>
      </c>
      <c r="AO292" s="41">
        <f>IF(成就内容!AF20="","",INDEX($H$4:$H$178*成就内容!AF$126/SUM(成就内容!$D$126:$BZ$126),成就内容!AF76,1)-SUM(AO$279:AO291))</f>
        <v>0</v>
      </c>
      <c r="AP292" s="41">
        <f>IF(成就内容!AG20="","",INDEX($H$4:$H$178*成就内容!AG$126/SUM(成就内容!$D$126:$BZ$126),成就内容!AG76,1)-SUM(AP$279:AP291))</f>
        <v>0</v>
      </c>
      <c r="AQ292" s="41">
        <f>IF(成就内容!AH20="","",INDEX($H$4:$H$178*成就内容!AH$126/SUM(成就内容!$D$126:$BZ$126),成就内容!AH76,1)-SUM(AQ$279:AQ291))</f>
        <v>0</v>
      </c>
      <c r="AR292" s="41">
        <f>IF(成就内容!AI20="","",INDEX($H$4:$H$178*成就内容!AI$126/SUM(成就内容!$D$126:$BZ$126),成就内容!AI76,1)-SUM(AR$279:AR291))</f>
        <v>0</v>
      </c>
      <c r="AS292" s="41">
        <f>IF(成就内容!AJ20="","",INDEX($H$4:$H$178*成就内容!AJ$126/SUM(成就内容!$D$126:$BZ$126),成就内容!AJ76,1)-SUM(AS$279:AS291))</f>
        <v>0</v>
      </c>
      <c r="AT292" s="41" t="str">
        <f>IF(成就内容!AK20="","",INDEX($H$4:$H$178*成就内容!AK$126/SUM(成就内容!$D$126:$BZ$126),成就内容!AK76,1)-SUM(AT$279:AT291))</f>
        <v/>
      </c>
      <c r="AU292" s="41" t="str">
        <f>IF(成就内容!AL20="","",INDEX($H$4:$H$178*成就内容!AL$126/SUM(成就内容!$D$126:$BZ$126),成就内容!AL76,1)-SUM(AU$279:AU291))</f>
        <v/>
      </c>
      <c r="AV292" s="41">
        <f>IF(成就内容!AM20="","",INDEX($H$4:$H$178*成就内容!AM$126/SUM(成就内容!$D$126:$BZ$126),成就内容!AM76,1)-SUM(AV$279:AV291))</f>
        <v>0</v>
      </c>
      <c r="AW292" s="41">
        <f>IF(成就内容!AN20="","",INDEX($H$4:$H$178*成就内容!AN$126/SUM(成就内容!$D$126:$BZ$126),成就内容!AN76,1)-SUM(AW$279:AW291))</f>
        <v>0</v>
      </c>
      <c r="AX292" s="41">
        <f>IF(成就内容!AO20="","",INDEX($H$4:$H$178*成就内容!AO$126/SUM(成就内容!$D$126:$BZ$126),成就内容!AO76,1)-SUM(AX$279:AX291))</f>
        <v>266.66666666666663</v>
      </c>
      <c r="AY292" s="41">
        <f>IF(成就内容!AP20="","",INDEX($H$4:$H$178*成就内容!AP$126/SUM(成就内容!$D$126:$BZ$126),成就内容!AP76,1)-SUM(AY$279:AY291))</f>
        <v>266.66666666666663</v>
      </c>
      <c r="AZ292" s="41">
        <f>IF(成就内容!AQ20="","",INDEX($H$4:$H$178*成就内容!AQ$126/SUM(成就内容!$D$126:$BZ$126),成就内容!AQ76,1)-SUM(AZ$279:AZ291))</f>
        <v>266.66666666666663</v>
      </c>
      <c r="BA292" s="41">
        <f>IF(成就内容!AR20="","",INDEX($H$4:$H$178*成就内容!AR$126/SUM(成就内容!$D$126:$BZ$126),成就内容!AR76,1)-SUM(BA$279:BA291))</f>
        <v>533.33333333333326</v>
      </c>
      <c r="BB292" s="41">
        <f>IF(成就内容!AS20="","",INDEX($H$4:$H$178*成就内容!AS$126/SUM(成就内容!$D$126:$BZ$126),成就内容!AS76,1)-SUM(BB$279:BB291))</f>
        <v>533.33333333333326</v>
      </c>
      <c r="BC292" s="41">
        <f>IF(成就内容!AT20="","",INDEX($H$4:$H$178*成就内容!AT$126/SUM(成就内容!$D$126:$BZ$126),成就内容!AT76,1)-SUM(BC$279:BC291))</f>
        <v>533.33333333333326</v>
      </c>
      <c r="BD292" s="41">
        <f>IF(成就内容!AU20="","",INDEX($H$4:$H$178*成就内容!AU$126/SUM(成就内容!$D$126:$BZ$126),成就内容!AU76,1)-SUM(BD$279:BD291))</f>
        <v>711.11111111111086</v>
      </c>
      <c r="BE292" s="41">
        <f>IF(成就内容!AV20="","",INDEX($H$4:$H$178*成就内容!AV$126/SUM(成就内容!$D$126:$BZ$126),成就内容!AV76,1)-SUM(BE$279:BE291))</f>
        <v>0</v>
      </c>
      <c r="BF292" s="41">
        <f>IF(成就内容!AW20="","",INDEX($H$4:$H$178*成就内容!AW$126/SUM(成就内容!$D$126:$BZ$126),成就内容!AW76,1)-SUM(BF$279:BF291))</f>
        <v>0</v>
      </c>
      <c r="BG292" s="41">
        <f>IF(成就内容!AX20="","",INDEX($H$4:$H$178*成就内容!AX$126/SUM(成就内容!$D$126:$BZ$126),成就内容!AX76,1)-SUM(BG$279:BG291))</f>
        <v>0</v>
      </c>
      <c r="BH292" s="41">
        <f>IF(成就内容!AY20="","",INDEX($H$4:$H$178*成就内容!AY$126/SUM(成就内容!$D$126:$BZ$126),成就内容!AY76,1)-SUM(BH$279:BH291))</f>
        <v>0</v>
      </c>
      <c r="BI292" s="41">
        <f>IF(成就内容!AZ20="","",INDEX($H$4:$H$178*成就内容!AZ$126/SUM(成就内容!$D$126:$BZ$126),成就内容!AZ76,1)-SUM(BI$279:BI291))</f>
        <v>0</v>
      </c>
      <c r="BJ292" s="41">
        <f>IF(成就内容!BA20="","",INDEX($H$4:$H$178*成就内容!BA$126/SUM(成就内容!$D$126:$BZ$126),成就内容!BA76,1)-SUM(BJ$279:BJ291))</f>
        <v>0</v>
      </c>
      <c r="BK292" s="41">
        <f>IF(成就内容!BB20="","",INDEX($H$4:$H$178*成就内容!BB$126/SUM(成就内容!$D$126:$BZ$126),成就内容!BB76,1)-SUM(BK$279:BK291))</f>
        <v>0</v>
      </c>
      <c r="BL292" s="41">
        <f>IF(成就内容!BC20="","",INDEX($H$4:$H$178*成就内容!BC$126/SUM(成就内容!$D$126:$BZ$126),成就内容!BC76,1)-SUM(BL$279:BL291))</f>
        <v>0</v>
      </c>
      <c r="BM292" s="41">
        <f>IF(成就内容!BD20="","",INDEX($H$4:$H$178*成就内容!BD$126/SUM(成就内容!$D$126:$BZ$126),成就内容!BD76,1)-SUM(BM$279:BM291))</f>
        <v>0</v>
      </c>
      <c r="BN292" s="41">
        <f>IF(成就内容!BE20="","",INDEX($H$4:$H$178*成就内容!BE$126/SUM(成就内容!$D$126:$BZ$126),成就内容!BE76,1)-SUM(BN$279:BN291))</f>
        <v>0</v>
      </c>
      <c r="BO292" s="41">
        <f>IF(成就内容!BF20="","",INDEX($H$4:$H$178*成就内容!BF$126/SUM(成就内容!$D$126:$BZ$126),成就内容!BF76,1)-SUM(BO$279:BO291))</f>
        <v>0</v>
      </c>
      <c r="BP292" s="41">
        <f>IF(成就内容!BG20="","",INDEX($H$4:$H$178*成就内容!BG$126/SUM(成就内容!$D$126:$BZ$126),成就内容!BG76,1)-SUM(BP$279:BP291))</f>
        <v>0</v>
      </c>
      <c r="BQ292" s="41">
        <f>IF(成就内容!BH20="","",INDEX($H$4:$H$178*成就内容!BH$126/SUM(成就内容!$D$126:$BZ$126),成就内容!BH76,1)-SUM(BQ$279:BQ291))</f>
        <v>0</v>
      </c>
      <c r="BR292" s="41" t="str">
        <f>IF(成就内容!BI20="","",INDEX($H$4:$H$178*成就内容!BI$126/SUM(成就内容!$D$126:$BZ$126),成就内容!BI76,1)-SUM(BR$279:BR291))</f>
        <v/>
      </c>
      <c r="BS292" s="41">
        <f>IF(成就内容!BJ20="","",INDEX($H$4:$H$178*成就内容!BJ$126/SUM(成就内容!$D$126:$BZ$126),成就内容!BJ76,1)-SUM(BS$279:BS291))</f>
        <v>0</v>
      </c>
      <c r="BT292" s="41">
        <f>IF(成就内容!BK20="","",INDEX($H$4:$H$178*成就内容!BK$126/SUM(成就内容!$D$126:$BZ$126),成就内容!BK76,1)-SUM(BT$279:BT291))</f>
        <v>0</v>
      </c>
      <c r="BU292" s="41">
        <f>IF(成就内容!BL20="","",INDEX($H$4:$H$178*成就内容!BL$126/SUM(成就内容!$D$126:$BZ$126),成就内容!BL76,1)-SUM(BU$279:BU291))</f>
        <v>0</v>
      </c>
      <c r="BV292" s="41">
        <f>IF(成就内容!BM20="","",INDEX($H$4:$H$178*成就内容!BM$126/SUM(成就内容!$D$126:$BZ$126),成就内容!BM76,1)-SUM(BV$279:BV291))</f>
        <v>0</v>
      </c>
      <c r="BW292" s="41">
        <f>IF(成就内容!BN20="","",INDEX($H$4:$H$178*成就内容!BN$126/SUM(成就内容!$D$126:$BZ$126),成就内容!BN76,1)-SUM(BW$279:BW291))</f>
        <v>0</v>
      </c>
      <c r="BX292" s="41">
        <f>IF(成就内容!BO20="","",INDEX($H$4:$H$178*成就内容!BO$126/SUM(成就内容!$D$126:$BZ$126),成就内容!BO76,1)-SUM(BX$279:BX291))</f>
        <v>0</v>
      </c>
      <c r="BY292" s="41">
        <f>IF(成就内容!BP20="","",INDEX($H$4:$H$178*成就内容!BP$126/SUM(成就内容!$D$126:$BZ$126),成就内容!BP76,1)-SUM(BY$279:BY291))</f>
        <v>0</v>
      </c>
      <c r="BZ292" s="41">
        <f>IF(成就内容!BQ20="","",INDEX($H$4:$H$178*成就内容!BQ$126/SUM(成就内容!$D$126:$BZ$126),成就内容!BQ76,1)-SUM(BZ$279:BZ291))</f>
        <v>0</v>
      </c>
      <c r="CA292" s="41">
        <f>IF(成就内容!BR20="","",INDEX($H$4:$H$178*成就内容!BR$126/SUM(成就内容!$D$126:$BZ$126),成就内容!BR76,1)-SUM(CA$279:CA291))</f>
        <v>0</v>
      </c>
      <c r="CB292" s="41">
        <f>IF(成就内容!BS20="","",INDEX($H$4:$H$178*成就内容!BS$126/SUM(成就内容!$D$126:$BZ$126),成就内容!BS76,1)-SUM(CB$279:CB291))</f>
        <v>0</v>
      </c>
      <c r="CC292" s="41">
        <f>IF(成就内容!BT20="","",INDEX($H$4:$H$178*成就内容!BT$126/SUM(成就内容!$D$126:$BZ$126),成就内容!BT76,1)-SUM(CC$279:CC291))</f>
        <v>0</v>
      </c>
      <c r="CD292" s="41">
        <f>IF(成就内容!BU20="","",INDEX($H$4:$H$178*成就内容!BU$126/SUM(成就内容!$D$126:$BZ$126),成就内容!BU76,1)-SUM(CD$279:CD291))</f>
        <v>0</v>
      </c>
      <c r="CE292" s="41" t="str">
        <f>IF(成就内容!BV20="","",INDEX($H$4:$H$178*成就内容!BV$126/SUM(成就内容!$D$126:$BZ$126),成就内容!BV76,1)-SUM(CE$279:CE291))</f>
        <v/>
      </c>
      <c r="CF292" s="41">
        <f>IF(成就内容!BW20="","",INDEX($H$4:$H$178*成就内容!BW$126/SUM(成就内容!$D$126:$BZ$126),成就内容!BW76,1)-SUM(CF$279:CF291))</f>
        <v>0</v>
      </c>
      <c r="CG292" s="41">
        <f>IF(成就内容!BX20="","",INDEX($H$4:$H$178*成就内容!BX$126/SUM(成就内容!$D$126:$BZ$126),成就内容!BX76,1)-SUM(CG$279:CG291))</f>
        <v>0</v>
      </c>
      <c r="CH292" s="41">
        <f>IF(成就内容!BY20="","",INDEX($H$4:$H$178*成就内容!BY$126/SUM(成就内容!$D$126:$BZ$126),成就内容!BY76,1)-SUM(CH$279:CH291))</f>
        <v>0</v>
      </c>
      <c r="CI292" s="41">
        <f>IF(成就内容!BZ20="","",INDEX($H$4:$H$178*成就内容!BZ$126/SUM(成就内容!$D$126:$BZ$126),成就内容!BZ76,1)-SUM(CI$279:CI291))</f>
        <v>0</v>
      </c>
      <c r="CM292" s="43">
        <v>14</v>
      </c>
      <c r="CN292" s="41">
        <f>IF(M292="","",IF(成就内容!D$126&lt;&gt;"",MAX(ROUNDUP(SMALL(M$279:M$328,$L292)/10,0)*10,10),0))</f>
        <v>0</v>
      </c>
      <c r="CO292" s="41" t="str">
        <f>IF(N292="","",IF(成就内容!E$126&lt;&gt;"",MAX(ROUNDUP(SMALL(N$279:N$328,$L292)/10,0)*10,10),0))</f>
        <v/>
      </c>
      <c r="CP292" s="41">
        <f>IF(O292="","",IF(成就内容!F$126&lt;&gt;"",MAX(ROUNDUP(SMALL(O$279:O$328,$L292)/10,0)*10,10),0))</f>
        <v>0</v>
      </c>
      <c r="CQ292" s="41" t="str">
        <f>IF(P292="","",IF(成就内容!G$126&lt;&gt;"",MAX(ROUNDUP(SMALL(P$279:P$328,$L292)/10,0)*10,10),0))</f>
        <v/>
      </c>
      <c r="CR292" s="41">
        <f>IF(Q292="","",IF(成就内容!H$126&lt;&gt;"",MAX(ROUNDUP(SMALL(Q$279:Q$328,$L292)/10,0)*10,10),0))</f>
        <v>0</v>
      </c>
      <c r="CS292" s="41">
        <f>IF(R292="","",IF(成就内容!I$126&lt;&gt;"",MAX(ROUNDUP(SMALL(R$279:R$328,$L292)/10,0)*10,10),0))</f>
        <v>0</v>
      </c>
      <c r="CT292" s="41">
        <f>IF(S292="","",IF(成就内容!J$126&lt;&gt;"",MAX(ROUNDUP(SMALL(S$279:S$328,$L292)/10,0)*10,10),0))</f>
        <v>0</v>
      </c>
      <c r="CU292" s="41">
        <f>IF(T292="","",IF(成就内容!K$126&lt;&gt;"",MAX(ROUNDUP(SMALL(T$279:T$328,$L292)/10,0)*10,10),0))</f>
        <v>0</v>
      </c>
      <c r="CV292" s="41">
        <f>IF(U292="","",IF(成就内容!L$126&lt;&gt;"",MAX(ROUNDUP(SMALL(U$279:U$328,$L292)/10,0)*10,10),0))</f>
        <v>0</v>
      </c>
      <c r="CW292" s="41">
        <f>IF(V292="","",IF(成就内容!M$126&lt;&gt;"",MAX(ROUNDUP(SMALL(V$279:V$328,$L292)/10,0)*10,10),0))</f>
        <v>0</v>
      </c>
      <c r="CX292" s="41">
        <f>IF(W292="","",IF(成就内容!N$126&lt;&gt;"",MAX(ROUNDUP(SMALL(W$279:W$328,$L292)/10,0)*10,10),0))</f>
        <v>0</v>
      </c>
      <c r="CY292" s="41">
        <f>IF(X292="","",IF(成就内容!O$126&lt;&gt;"",MAX(ROUNDUP(SMALL(X$279:X$328,$L292)/10,0)*10,10),0))</f>
        <v>670</v>
      </c>
      <c r="CZ292" s="41" t="str">
        <f>IF(Y292="","",IF(成就内容!P$126&lt;&gt;"",MAX(ROUNDUP(SMALL(Y$279:Y$328,$L292)/10,0)*10,10),0))</f>
        <v/>
      </c>
      <c r="DA292" s="41">
        <f>IF(Z292="","",IF(成就内容!Q$126&lt;&gt;"",MAX(ROUNDUP(SMALL(Z$279:Z$328,$L292)/10,0)*10,10),0))</f>
        <v>0</v>
      </c>
      <c r="DB292" s="41">
        <f>IF(AA292="","",IF(成就内容!R$126&lt;&gt;"",MAX(ROUNDUP(SMALL(AA$279:AA$328,$L292)/10,0)*10,10),0))</f>
        <v>0</v>
      </c>
      <c r="DC292" s="41">
        <f>IF(AB292="","",IF(成就内容!S$126&lt;&gt;"",MAX(ROUNDUP(SMALL(AB$279:AB$328,$L292)/10,0)*10,10),0))</f>
        <v>0</v>
      </c>
      <c r="DD292" s="41">
        <f>IF(AC292="","",IF(成就内容!T$126&lt;&gt;"",MAX(ROUNDUP(SMALL(AC$279:AC$328,$L292)/10,0)*10,10),0))</f>
        <v>0</v>
      </c>
      <c r="DE292" s="41">
        <f>IF(AD292="","",IF(成就内容!U$126&lt;&gt;"",MAX(ROUNDUP(SMALL(AD$279:AD$328,$L292)/10,0)*10,10),0))</f>
        <v>0</v>
      </c>
      <c r="DF292" s="41">
        <f>IF(AE292="","",IF(成就内容!V$126&lt;&gt;"",MAX(ROUNDUP(SMALL(AE$279:AE$328,$L292)/10,0)*10,10),0))</f>
        <v>0</v>
      </c>
      <c r="DG292" s="41">
        <f>IF(AF292="","",IF(成就内容!W$126&lt;&gt;"",MAX(ROUNDUP(SMALL(AF$279:AF$328,$L292)/10,0)*10,10),0))</f>
        <v>0</v>
      </c>
      <c r="DH292" s="41">
        <f>IF(AG292="","",IF(成就内容!X$126&lt;&gt;"",MAX(ROUNDUP(SMALL(AG$279:AG$328,$L292)/10,0)*10,10),0))</f>
        <v>0</v>
      </c>
      <c r="DI292" s="41">
        <f>IF(AH292="","",IF(成就内容!Y$126&lt;&gt;"",MAX(ROUNDUP(SMALL(AH$279:AH$328,$L292)/10,0)*10,10),0))</f>
        <v>0</v>
      </c>
      <c r="DJ292" s="41" t="str">
        <f>IF(AI292="","",IF(成就内容!Z$126&lt;&gt;"",MAX(ROUNDUP(SMALL(AI$279:AI$328,$L292)/10,0)*10,10),0))</f>
        <v/>
      </c>
      <c r="DK292" s="41">
        <f>IF(AJ292="","",IF(成就内容!AA$126&lt;&gt;"",MAX(ROUNDUP(SMALL(AJ$279:AJ$328,$L292)/10,0)*10,10),0))</f>
        <v>0</v>
      </c>
      <c r="DL292" s="41">
        <f>IF(AK292="","",IF(成就内容!AB$126&lt;&gt;"",MAX(ROUNDUP(SMALL(AK$279:AK$328,$L292)/10,0)*10,10),0))</f>
        <v>0</v>
      </c>
      <c r="DM292" s="41">
        <f>IF(AL292="","",IF(成就内容!AC$126&lt;&gt;"",MAX(ROUNDUP(SMALL(AL$279:AL$328,$L292)/10,0)*10,10),0))</f>
        <v>0</v>
      </c>
      <c r="DN292" s="41">
        <f>IF(AM292="","",IF(成就内容!AD$126&lt;&gt;"",MAX(ROUNDUP(SMALL(AM$279:AM$328,$L292)/10,0)*10,10),0))</f>
        <v>0</v>
      </c>
      <c r="DO292" s="41">
        <f>IF(AN292="","",IF(成就内容!AE$126&lt;&gt;"",MAX(ROUNDUP(SMALL(AN$279:AN$328,$L292)/10,0)*10,10),0))</f>
        <v>0</v>
      </c>
      <c r="DP292" s="41">
        <f>IF(AO292="","",IF(成就内容!AF$126&lt;&gt;"",MAX(ROUNDUP(SMALL(AO$279:AO$328,$L292)/10,0)*10,10),0))</f>
        <v>0</v>
      </c>
      <c r="DQ292" s="41">
        <f>IF(AP292="","",IF(成就内容!AG$126&lt;&gt;"",MAX(ROUNDUP(SMALL(AP$279:AP$328,$L292)/10,0)*10,10),0))</f>
        <v>0</v>
      </c>
      <c r="DR292" s="41">
        <f>IF(AQ292="","",IF(成就内容!AH$126&lt;&gt;"",MAX(ROUNDUP(SMALL(AQ$279:AQ$328,$L292)/10,0)*10,10),0))</f>
        <v>0</v>
      </c>
      <c r="DS292" s="41">
        <f>IF(AR292="","",IF(成就内容!AI$126&lt;&gt;"",MAX(ROUNDUP(SMALL(AR$279:AR$328,$L292)/10,0)*10,10),0))</f>
        <v>0</v>
      </c>
      <c r="DT292" s="41">
        <f>IF(AS292="","",IF(成就内容!AJ$126&lt;&gt;"",MAX(ROUNDUP(SMALL(AS$279:AS$328,$L292)/10,0)*10,10),0))</f>
        <v>0</v>
      </c>
      <c r="DU292" s="41" t="str">
        <f>IF(AT292="","",IF(成就内容!AK$126&lt;&gt;"",MAX(ROUNDUP(SMALL(AT$279:AT$328,$L292)/10,0)*10,10),0))</f>
        <v/>
      </c>
      <c r="DV292" s="41" t="str">
        <f>IF(AU292="","",IF(成就内容!AL$126&lt;&gt;"",MAX(ROUNDUP(SMALL(AU$279:AU$328,$L292)/10,0)*10,10),0))</f>
        <v/>
      </c>
      <c r="DW292" s="41">
        <f>IF(AV292="","",IF(成就内容!AM$126&lt;&gt;"",MAX(ROUNDUP(SMALL(AV$279:AV$328,$L292)/10,0)*10,10),0))</f>
        <v>0</v>
      </c>
      <c r="DX292" s="41">
        <f>IF(AW292="","",IF(成就内容!AN$126&lt;&gt;"",MAX(ROUNDUP(SMALL(AW$279:AW$328,$L292)/10,0)*10,10),0))</f>
        <v>0</v>
      </c>
      <c r="DY292" s="41">
        <f>IF(AX292="","",IF(成就内容!AO$126&lt;&gt;"",MAX(ROUNDUP(SMALL(AX$279:AX$328,$L292)/10,0)*10,10),0))</f>
        <v>270</v>
      </c>
      <c r="DZ292" s="41">
        <f>IF(AY292="","",IF(成就内容!AP$126&lt;&gt;"",MAX(ROUNDUP(SMALL(AY$279:AY$328,$L292)/10,0)*10,10),0))</f>
        <v>270</v>
      </c>
      <c r="EA292" s="41">
        <f>IF(AZ292="","",IF(成就内容!AQ$126&lt;&gt;"",MAX(ROUNDUP(SMALL(AZ$279:AZ$328,$L292)/10,0)*10,10),0))</f>
        <v>270</v>
      </c>
      <c r="EB292" s="41">
        <f>IF(BA292="","",IF(成就内容!AR$126&lt;&gt;"",MAX(ROUNDUP(SMALL(BA$279:BA$328,$L292)/10,0)*10,10),0))</f>
        <v>540</v>
      </c>
      <c r="EC292" s="41">
        <f>IF(BB292="","",IF(成就内容!AS$126&lt;&gt;"",MAX(ROUNDUP(SMALL(BB$279:BB$328,$L292)/10,0)*10,10),0))</f>
        <v>540</v>
      </c>
      <c r="ED292" s="41">
        <f>IF(BC292="","",IF(成就内容!AT$126&lt;&gt;"",MAX(ROUNDUP(SMALL(BC$279:BC$328,$L292)/10,0)*10,10),0))</f>
        <v>540</v>
      </c>
      <c r="EE292" s="41">
        <f>IF(BD292="","",IF(成就内容!AU$126&lt;&gt;"",MAX(ROUNDUP(SMALL(BD$279:BD$328,$L292)/10,0)*10,10),0))</f>
        <v>720</v>
      </c>
      <c r="EF292" s="41">
        <f>IF(BE292="","",IF(成就内容!AV$126&lt;&gt;"",MAX(ROUNDUP(SMALL(BE$279:BE$328,$L292)/10,0)*10,10),0))</f>
        <v>0</v>
      </c>
      <c r="EG292" s="41">
        <f>IF(BF292="","",IF(成就内容!AW$126&lt;&gt;"",MAX(ROUNDUP(SMALL(BF$279:BF$328,$L292)/10,0)*10,10),0))</f>
        <v>0</v>
      </c>
      <c r="EH292" s="41">
        <f>IF(BG292="","",IF(成就内容!AX$126&lt;&gt;"",MAX(ROUNDUP(SMALL(BG$279:BG$328,$L292)/10,0)*10,10),0))</f>
        <v>0</v>
      </c>
      <c r="EI292" s="41">
        <f>IF(BH292="","",IF(成就内容!AY$126&lt;&gt;"",MAX(ROUNDUP(SMALL(BH$279:BH$328,$L292)/10,0)*10,10),0))</f>
        <v>0</v>
      </c>
      <c r="EJ292" s="41">
        <f>IF(BI292="","",IF(成就内容!AZ$126&lt;&gt;"",MAX(ROUNDUP(SMALL(BI$279:BI$328,$L292)/10,0)*10,10),0))</f>
        <v>0</v>
      </c>
      <c r="EK292" s="41">
        <f>IF(BJ292="","",IF(成就内容!BA$126&lt;&gt;"",MAX(ROUNDUP(SMALL(BJ$279:BJ$328,$L292)/10,0)*10,10),0))</f>
        <v>0</v>
      </c>
      <c r="EL292" s="41">
        <f>IF(BK292="","",IF(成就内容!BB$126&lt;&gt;"",MAX(ROUNDUP(SMALL(BK$279:BK$328,$L292)/10,0)*10,10),0))</f>
        <v>0</v>
      </c>
      <c r="EM292" s="41">
        <f>IF(BL292="","",IF(成就内容!BC$126&lt;&gt;"",MAX(ROUNDUP(SMALL(BL$279:BL$328,$L292)/10,0)*10,10),0))</f>
        <v>0</v>
      </c>
      <c r="EN292" s="41">
        <f>IF(BM292="","",IF(成就内容!BD$126&lt;&gt;"",MAX(ROUNDUP(SMALL(BM$279:BM$328,$L292)/10,0)*10,10),0))</f>
        <v>0</v>
      </c>
      <c r="EO292" s="41">
        <f>IF(BN292="","",IF(成就内容!BE$126&lt;&gt;"",MAX(ROUNDUP(SMALL(BN$279:BN$328,$L292)/10,0)*10,10),0))</f>
        <v>0</v>
      </c>
      <c r="EP292" s="41">
        <f>IF(BO292="","",IF(成就内容!BF$126&lt;&gt;"",MAX(ROUNDUP(SMALL(BO$279:BO$328,$L292)/10,0)*10,10),0))</f>
        <v>0</v>
      </c>
      <c r="EQ292" s="41">
        <f>IF(BP292="","",IF(成就内容!BG$126&lt;&gt;"",MAX(ROUNDUP(SMALL(BP$279:BP$328,$L292)/10,0)*10,10),0))</f>
        <v>0</v>
      </c>
      <c r="ER292" s="41">
        <f>IF(BQ292="","",IF(成就内容!BH$126&lt;&gt;"",MAX(ROUNDUP(SMALL(BQ$279:BQ$328,$L292)/10,0)*10,10),0))</f>
        <v>0</v>
      </c>
      <c r="ES292" s="41" t="str">
        <f>IF(BR292="","",IF(成就内容!BI$126&lt;&gt;"",MAX(ROUNDUP(SMALL(BR$279:BR$328,$L292)/10,0)*10,10),0))</f>
        <v/>
      </c>
      <c r="ET292" s="41">
        <f>IF(BS292="","",IF(成就内容!BJ$126&lt;&gt;"",MAX(ROUNDUP(SMALL(BS$279:BS$328,$L292)/10,0)*10,10),0))</f>
        <v>0</v>
      </c>
      <c r="EU292" s="41">
        <f>IF(BT292="","",IF(成就内容!BK$126&lt;&gt;"",MAX(ROUNDUP(SMALL(BT$279:BT$328,$L292)/10,0)*10,10),0))</f>
        <v>0</v>
      </c>
      <c r="EV292" s="41">
        <f>IF(BU292="","",IF(成就内容!BL$126&lt;&gt;"",MAX(ROUNDUP(SMALL(BU$279:BU$328,$L292)/10,0)*10,10),0))</f>
        <v>0</v>
      </c>
      <c r="EW292" s="41">
        <f>IF(BV292="","",IF(成就内容!BM$126&lt;&gt;"",MAX(ROUNDUP(SMALL(BV$279:BV$328,$L292)/10,0)*10,10),0))</f>
        <v>0</v>
      </c>
      <c r="EX292" s="41">
        <f>IF(BW292="","",IF(成就内容!BN$126&lt;&gt;"",MAX(ROUNDUP(SMALL(BW$279:BW$328,$L292)/10,0)*10,10),0))</f>
        <v>0</v>
      </c>
      <c r="EY292" s="41">
        <f>IF(BX292="","",IF(成就内容!BO$126&lt;&gt;"",MAX(ROUNDUP(SMALL(BX$279:BX$328,$L292)/10,0)*10,10),0))</f>
        <v>0</v>
      </c>
      <c r="EZ292" s="41">
        <f>IF(BY292="","",IF(成就内容!BP$126&lt;&gt;"",MAX(ROUNDUP(SMALL(BY$279:BY$328,$L292)/10,0)*10,10),0))</f>
        <v>0</v>
      </c>
      <c r="FA292" s="41">
        <f>IF(BZ292="","",IF(成就内容!BQ$126&lt;&gt;"",MAX(ROUNDUP(SMALL(BZ$279:BZ$328,$L292)/10,0)*10,10),0))</f>
        <v>0</v>
      </c>
      <c r="FB292" s="41">
        <f>IF(CA292="","",IF(成就内容!BR$126&lt;&gt;"",MAX(ROUNDUP(SMALL(CA$279:CA$328,$L292)/10,0)*10,10),0))</f>
        <v>0</v>
      </c>
      <c r="FC292" s="41">
        <f>IF(CB292="","",IF(成就内容!BS$126&lt;&gt;"",MAX(ROUNDUP(SMALL(CB$279:CB$328,$L292)/10,0)*10,10),0))</f>
        <v>0</v>
      </c>
      <c r="FD292" s="41">
        <f>IF(CC292="","",IF(成就内容!BT$126&lt;&gt;"",MAX(ROUNDUP(SMALL(CC$279:CC$328,$L292)/10,0)*10,10),0))</f>
        <v>0</v>
      </c>
      <c r="FE292" s="41">
        <f>IF(CD292="","",IF(成就内容!BU$126&lt;&gt;"",MAX(ROUNDUP(SMALL(CD$279:CD$328,$L292)/10,0)*10,10),0))</f>
        <v>0</v>
      </c>
      <c r="FF292" s="41" t="str">
        <f>IF(CE292="","",IF(成就内容!BV$126&lt;&gt;"",MAX(ROUNDUP(SMALL(CE$279:CE$328,$L292)/10,0)*10,10),0))</f>
        <v/>
      </c>
      <c r="FG292" s="41">
        <f>IF(CF292="","",IF(成就内容!BW$126&lt;&gt;"",MAX(ROUNDUP(SMALL(CF$279:CF$328,$L292)/10,0)*10,10),0))</f>
        <v>0</v>
      </c>
      <c r="FH292" s="41">
        <f>IF(CG292="","",IF(成就内容!BX$126&lt;&gt;"",MAX(ROUNDUP(SMALL(CG$279:CG$328,$L292)/10,0)*10,10),0))</f>
        <v>0</v>
      </c>
      <c r="FI292" s="41">
        <f>IF(CH292="","",IF(成就内容!BY$126&lt;&gt;"",MAX(ROUNDUP(SMALL(CH$279:CH$328,$L292)/10,0)*10,10),0))</f>
        <v>0</v>
      </c>
      <c r="FJ292" s="41">
        <f>IF(CI292="","",IF(成就内容!BZ$126&lt;&gt;"",MAX(ROUNDUP(SMALL(CI$279:CI$328,$L292)/10,0)*10,10),0))</f>
        <v>0</v>
      </c>
    </row>
    <row r="293" spans="10:166" x14ac:dyDescent="0.15">
      <c r="L293" s="25">
        <v>15</v>
      </c>
      <c r="M293" s="41">
        <f>IF(成就内容!D21="","",INDEX($H$4:$H$178*成就内容!D$126/SUM(成就内容!$D$126:$BZ$126),成就内容!D77,1)-SUM(M$279:M292))</f>
        <v>0</v>
      </c>
      <c r="N293" s="41" t="str">
        <f>IF(成就内容!E21="","",INDEX($H$4:$H$178*成就内容!E$126/SUM(成就内容!$D$126:$BZ$126),成就内容!E77,1)-SUM(N$279:N292))</f>
        <v/>
      </c>
      <c r="O293" s="41">
        <f>IF(成就内容!F21="","",INDEX($H$4:$H$178*成就内容!F$126/SUM(成就内容!$D$126:$BZ$126),成就内容!F77,1)-SUM(O$279:O292))</f>
        <v>0</v>
      </c>
      <c r="P293" s="41" t="str">
        <f>IF(成就内容!G21="","",INDEX($H$4:$H$178*成就内容!G$126/SUM(成就内容!$D$126:$BZ$126),成就内容!G77,1)-SUM(P$279:P292))</f>
        <v/>
      </c>
      <c r="Q293" s="41">
        <f>IF(成就内容!H21="","",INDEX($H$4:$H$178*成就内容!H$126/SUM(成就内容!$D$126:$BZ$126),成就内容!H77,1)-SUM(Q$279:Q292))</f>
        <v>0</v>
      </c>
      <c r="R293" s="41">
        <f>IF(成就内容!I21="","",INDEX($H$4:$H$178*成就内容!I$126/SUM(成就内容!$D$126:$BZ$126),成就内容!I77,1)-SUM(R$279:R292))</f>
        <v>0</v>
      </c>
      <c r="S293" s="41">
        <f>IF(成就内容!J21="","",INDEX($H$4:$H$178*成就内容!J$126/SUM(成就内容!$D$126:$BZ$126),成就内容!J77,1)-SUM(S$279:S292))</f>
        <v>0</v>
      </c>
      <c r="T293" s="41">
        <f>IF(成就内容!K21="","",INDEX($H$4:$H$178*成就内容!K$126/SUM(成就内容!$D$126:$BZ$126),成就内容!K77,1)-SUM(T$279:T292))</f>
        <v>0</v>
      </c>
      <c r="U293" s="41">
        <f>IF(成就内容!L21="","",INDEX($H$4:$H$178*成就内容!L$126/SUM(成就内容!$D$126:$BZ$126),成就内容!L77,1)-SUM(U$279:U292))</f>
        <v>0</v>
      </c>
      <c r="V293" s="41">
        <f>IF(成就内容!M21="","",INDEX($H$4:$H$178*成就内容!M$126/SUM(成就内容!$D$126:$BZ$126),成就内容!M77,1)-SUM(V$279:V292))</f>
        <v>0</v>
      </c>
      <c r="W293" s="41">
        <f>IF(成就内容!N21="","",INDEX($H$4:$H$178*成就内容!N$126/SUM(成就内容!$D$126:$BZ$126),成就内容!N77,1)-SUM(W$279:W292))</f>
        <v>0</v>
      </c>
      <c r="X293" s="41">
        <f>IF(成就内容!O21="","",INDEX($H$4:$H$178*成就内容!O$126/SUM(成就内容!$D$126:$BZ$126),成就内容!O77,1)-SUM(X$279:X292))</f>
        <v>1111.1111111111113</v>
      </c>
      <c r="Y293" s="41" t="str">
        <f>IF(成就内容!P21="","",INDEX($H$4:$H$178*成就内容!P$126/SUM(成就内容!$D$126:$BZ$126),成就内容!P77,1)-SUM(Y$279:Y292))</f>
        <v/>
      </c>
      <c r="Z293" s="41">
        <f>IF(成就内容!Q21="","",INDEX($H$4:$H$178*成就内容!Q$126/SUM(成就内容!$D$126:$BZ$126),成就内容!Q77,1)-SUM(Z$279:Z292))</f>
        <v>0</v>
      </c>
      <c r="AA293" s="41">
        <f>IF(成就内容!R21="","",INDEX($H$4:$H$178*成就内容!R$126/SUM(成就内容!$D$126:$BZ$126),成就内容!R77,1)-SUM(AA$279:AA292))</f>
        <v>0</v>
      </c>
      <c r="AB293" s="41">
        <f>IF(成就内容!S21="","",INDEX($H$4:$H$178*成就内容!S$126/SUM(成就内容!$D$126:$BZ$126),成就内容!S77,1)-SUM(AB$279:AB292))</f>
        <v>0</v>
      </c>
      <c r="AC293" s="41">
        <f>IF(成就内容!T21="","",INDEX($H$4:$H$178*成就内容!T$126/SUM(成就内容!$D$126:$BZ$126),成就内容!T77,1)-SUM(AC$279:AC292))</f>
        <v>0</v>
      </c>
      <c r="AD293" s="41">
        <f>IF(成就内容!U21="","",INDEX($H$4:$H$178*成就内容!U$126/SUM(成就内容!$D$126:$BZ$126),成就内容!U77,1)-SUM(AD$279:AD292))</f>
        <v>0</v>
      </c>
      <c r="AE293" s="41">
        <f>IF(成就内容!V21="","",INDEX($H$4:$H$178*成就内容!V$126/SUM(成就内容!$D$126:$BZ$126),成就内容!V77,1)-SUM(AE$279:AE292))</f>
        <v>0</v>
      </c>
      <c r="AF293" s="41">
        <f>IF(成就内容!W21="","",INDEX($H$4:$H$178*成就内容!W$126/SUM(成就内容!$D$126:$BZ$126),成就内容!W77,1)-SUM(AF$279:AF292))</f>
        <v>0</v>
      </c>
      <c r="AG293" s="41">
        <f>IF(成就内容!X21="","",INDEX($H$4:$H$178*成就内容!X$126/SUM(成就内容!$D$126:$BZ$126),成就内容!X77,1)-SUM(AG$279:AG292))</f>
        <v>0</v>
      </c>
      <c r="AH293" s="41">
        <f>IF(成就内容!Y21="","",INDEX($H$4:$H$178*成就内容!Y$126/SUM(成就内容!$D$126:$BZ$126),成就内容!Y77,1)-SUM(AH$279:AH292))</f>
        <v>0</v>
      </c>
      <c r="AI293" s="41" t="str">
        <f>IF(成就内容!Z21="","",INDEX($H$4:$H$178*成就内容!Z$126/SUM(成就内容!$D$126:$BZ$126),成就内容!Z77,1)-SUM(AI$279:AI292))</f>
        <v/>
      </c>
      <c r="AJ293" s="41">
        <f>IF(成就内容!AA21="","",INDEX($H$4:$H$178*成就内容!AA$126/SUM(成就内容!$D$126:$BZ$126),成就内容!AA77,1)-SUM(AJ$279:AJ292))</f>
        <v>0</v>
      </c>
      <c r="AK293" s="41">
        <f>IF(成就内容!AB21="","",INDEX($H$4:$H$178*成就内容!AB$126/SUM(成就内容!$D$126:$BZ$126),成就内容!AB77,1)-SUM(AK$279:AK292))</f>
        <v>0</v>
      </c>
      <c r="AL293" s="41">
        <f>IF(成就内容!AC21="","",INDEX($H$4:$H$178*成就内容!AC$126/SUM(成就内容!$D$126:$BZ$126),成就内容!AC77,1)-SUM(AL$279:AL292))</f>
        <v>0</v>
      </c>
      <c r="AM293" s="41">
        <f>IF(成就内容!AD21="","",INDEX($H$4:$H$178*成就内容!AD$126/SUM(成就内容!$D$126:$BZ$126),成就内容!AD77,1)-SUM(AM$279:AM292))</f>
        <v>0</v>
      </c>
      <c r="AN293" s="41">
        <f>IF(成就内容!AE21="","",INDEX($H$4:$H$178*成就内容!AE$126/SUM(成就内容!$D$126:$BZ$126),成就内容!AE77,1)-SUM(AN$279:AN292))</f>
        <v>0</v>
      </c>
      <c r="AO293" s="41">
        <f>IF(成就内容!AF21="","",INDEX($H$4:$H$178*成就内容!AF$126/SUM(成就内容!$D$126:$BZ$126),成就内容!AF77,1)-SUM(AO$279:AO292))</f>
        <v>0</v>
      </c>
      <c r="AP293" s="41">
        <f>IF(成就内容!AG21="","",INDEX($H$4:$H$178*成就内容!AG$126/SUM(成就内容!$D$126:$BZ$126),成就内容!AG77,1)-SUM(AP$279:AP292))</f>
        <v>0</v>
      </c>
      <c r="AQ293" s="41">
        <f>IF(成就内容!AH21="","",INDEX($H$4:$H$178*成就内容!AH$126/SUM(成就内容!$D$126:$BZ$126),成就内容!AH77,1)-SUM(AQ$279:AQ292))</f>
        <v>0</v>
      </c>
      <c r="AR293" s="41">
        <f>IF(成就内容!AI21="","",INDEX($H$4:$H$178*成就内容!AI$126/SUM(成就内容!$D$126:$BZ$126),成就内容!AI77,1)-SUM(AR$279:AR292))</f>
        <v>0</v>
      </c>
      <c r="AS293" s="41">
        <f>IF(成就内容!AJ21="","",INDEX($H$4:$H$178*成就内容!AJ$126/SUM(成就内容!$D$126:$BZ$126),成就内容!AJ77,1)-SUM(AS$279:AS292))</f>
        <v>0</v>
      </c>
      <c r="AT293" s="41" t="str">
        <f>IF(成就内容!AK21="","",INDEX($H$4:$H$178*成就内容!AK$126/SUM(成就内容!$D$126:$BZ$126),成就内容!AK77,1)-SUM(AT$279:AT292))</f>
        <v/>
      </c>
      <c r="AU293" s="41" t="str">
        <f>IF(成就内容!AL21="","",INDEX($H$4:$H$178*成就内容!AL$126/SUM(成就内容!$D$126:$BZ$126),成就内容!AL77,1)-SUM(AU$279:AU292))</f>
        <v/>
      </c>
      <c r="AV293" s="41">
        <f>IF(成就内容!AM21="","",INDEX($H$4:$H$178*成就内容!AM$126/SUM(成就内容!$D$126:$BZ$126),成就内容!AM77,1)-SUM(AV$279:AV292))</f>
        <v>0</v>
      </c>
      <c r="AW293" s="41">
        <f>IF(成就内容!AN21="","",INDEX($H$4:$H$178*成就内容!AN$126/SUM(成就内容!$D$126:$BZ$126),成就内容!AN77,1)-SUM(AW$279:AW292))</f>
        <v>0</v>
      </c>
      <c r="AX293" s="41">
        <f>IF(成就内容!AO21="","",INDEX($H$4:$H$178*成就内容!AO$126/SUM(成就内容!$D$126:$BZ$126),成就内容!AO77,1)-SUM(AX$279:AX292))</f>
        <v>266.66666666666674</v>
      </c>
      <c r="AY293" s="41">
        <f>IF(成就内容!AP21="","",INDEX($H$4:$H$178*成就内容!AP$126/SUM(成就内容!$D$126:$BZ$126),成就内容!AP77,1)-SUM(AY$279:AY292))</f>
        <v>266.66666666666674</v>
      </c>
      <c r="AZ293" s="41">
        <f>IF(成就内容!AQ21="","",INDEX($H$4:$H$178*成就内容!AQ$126/SUM(成就内容!$D$126:$BZ$126),成就内容!AQ77,1)-SUM(AZ$279:AZ292))</f>
        <v>266.66666666666674</v>
      </c>
      <c r="BA293" s="41">
        <f>IF(成就内容!AR21="","",INDEX($H$4:$H$178*成就内容!AR$126/SUM(成就内容!$D$126:$BZ$126),成就内容!AR77,1)-SUM(BA$279:BA292))</f>
        <v>533.33333333333348</v>
      </c>
      <c r="BB293" s="41">
        <f>IF(成就内容!AS21="","",INDEX($H$4:$H$178*成就内容!AS$126/SUM(成就内容!$D$126:$BZ$126),成就内容!AS77,1)-SUM(BB$279:BB292))</f>
        <v>533.33333333333348</v>
      </c>
      <c r="BC293" s="41">
        <f>IF(成就内容!AT21="","",INDEX($H$4:$H$178*成就内容!AT$126/SUM(成就内容!$D$126:$BZ$126),成就内容!AT77,1)-SUM(BC$279:BC292))</f>
        <v>533.33333333333348</v>
      </c>
      <c r="BD293" s="41">
        <f>IF(成就内容!AU21="","",INDEX($H$4:$H$178*成就内容!AU$126/SUM(成就内容!$D$126:$BZ$126),成就内容!AU77,1)-SUM(BD$279:BD292))</f>
        <v>888.88888888888914</v>
      </c>
      <c r="BE293" s="41">
        <f>IF(成就内容!AV21="","",INDEX($H$4:$H$178*成就内容!AV$126/SUM(成就内容!$D$126:$BZ$126),成就内容!AV77,1)-SUM(BE$279:BE292))</f>
        <v>0</v>
      </c>
      <c r="BF293" s="41">
        <f>IF(成就内容!AW21="","",INDEX($H$4:$H$178*成就内容!AW$126/SUM(成就内容!$D$126:$BZ$126),成就内容!AW77,1)-SUM(BF$279:BF292))</f>
        <v>0</v>
      </c>
      <c r="BG293" s="41">
        <f>IF(成就内容!AX21="","",INDEX($H$4:$H$178*成就内容!AX$126/SUM(成就内容!$D$126:$BZ$126),成就内容!AX77,1)-SUM(BG$279:BG292))</f>
        <v>0</v>
      </c>
      <c r="BH293" s="41">
        <f>IF(成就内容!AY21="","",INDEX($H$4:$H$178*成就内容!AY$126/SUM(成就内容!$D$126:$BZ$126),成就内容!AY77,1)-SUM(BH$279:BH292))</f>
        <v>0</v>
      </c>
      <c r="BI293" s="41">
        <f>IF(成就内容!AZ21="","",INDEX($H$4:$H$178*成就内容!AZ$126/SUM(成就内容!$D$126:$BZ$126),成就内容!AZ77,1)-SUM(BI$279:BI292))</f>
        <v>0</v>
      </c>
      <c r="BJ293" s="41">
        <f>IF(成就内容!BA21="","",INDEX($H$4:$H$178*成就内容!BA$126/SUM(成就内容!$D$126:$BZ$126),成就内容!BA77,1)-SUM(BJ$279:BJ292))</f>
        <v>0</v>
      </c>
      <c r="BK293" s="41">
        <f>IF(成就内容!BB21="","",INDEX($H$4:$H$178*成就内容!BB$126/SUM(成就内容!$D$126:$BZ$126),成就内容!BB77,1)-SUM(BK$279:BK292))</f>
        <v>0</v>
      </c>
      <c r="BL293" s="41">
        <f>IF(成就内容!BC21="","",INDEX($H$4:$H$178*成就内容!BC$126/SUM(成就内容!$D$126:$BZ$126),成就内容!BC77,1)-SUM(BL$279:BL292))</f>
        <v>0</v>
      </c>
      <c r="BM293" s="41">
        <f>IF(成就内容!BD21="","",INDEX($H$4:$H$178*成就内容!BD$126/SUM(成就内容!$D$126:$BZ$126),成就内容!BD77,1)-SUM(BM$279:BM292))</f>
        <v>0</v>
      </c>
      <c r="BN293" s="41">
        <f>IF(成就内容!BE21="","",INDEX($H$4:$H$178*成就内容!BE$126/SUM(成就内容!$D$126:$BZ$126),成就内容!BE77,1)-SUM(BN$279:BN292))</f>
        <v>0</v>
      </c>
      <c r="BO293" s="41">
        <f>IF(成就内容!BF21="","",INDEX($H$4:$H$178*成就内容!BF$126/SUM(成就内容!$D$126:$BZ$126),成就内容!BF77,1)-SUM(BO$279:BO292))</f>
        <v>0</v>
      </c>
      <c r="BP293" s="41">
        <f>IF(成就内容!BG21="","",INDEX($H$4:$H$178*成就内容!BG$126/SUM(成就内容!$D$126:$BZ$126),成就内容!BG77,1)-SUM(BP$279:BP292))</f>
        <v>0</v>
      </c>
      <c r="BQ293" s="41">
        <f>IF(成就内容!BH21="","",INDEX($H$4:$H$178*成就内容!BH$126/SUM(成就内容!$D$126:$BZ$126),成就内容!BH77,1)-SUM(BQ$279:BQ292))</f>
        <v>0</v>
      </c>
      <c r="BR293" s="41" t="str">
        <f>IF(成就内容!BI21="","",INDEX($H$4:$H$178*成就内容!BI$126/SUM(成就内容!$D$126:$BZ$126),成就内容!BI77,1)-SUM(BR$279:BR292))</f>
        <v/>
      </c>
      <c r="BS293" s="41">
        <f>IF(成就内容!BJ21="","",INDEX($H$4:$H$178*成就内容!BJ$126/SUM(成就内容!$D$126:$BZ$126),成就内容!BJ77,1)-SUM(BS$279:BS292))</f>
        <v>0</v>
      </c>
      <c r="BT293" s="41">
        <f>IF(成就内容!BK21="","",INDEX($H$4:$H$178*成就内容!BK$126/SUM(成就内容!$D$126:$BZ$126),成就内容!BK77,1)-SUM(BT$279:BT292))</f>
        <v>0</v>
      </c>
      <c r="BU293" s="41">
        <f>IF(成就内容!BL21="","",INDEX($H$4:$H$178*成就内容!BL$126/SUM(成就内容!$D$126:$BZ$126),成就内容!BL77,1)-SUM(BU$279:BU292))</f>
        <v>0</v>
      </c>
      <c r="BV293" s="41">
        <f>IF(成就内容!BM21="","",INDEX($H$4:$H$178*成就内容!BM$126/SUM(成就内容!$D$126:$BZ$126),成就内容!BM77,1)-SUM(BV$279:BV292))</f>
        <v>0</v>
      </c>
      <c r="BW293" s="41">
        <f>IF(成就内容!BN21="","",INDEX($H$4:$H$178*成就内容!BN$126/SUM(成就内容!$D$126:$BZ$126),成就内容!BN77,1)-SUM(BW$279:BW292))</f>
        <v>0</v>
      </c>
      <c r="BX293" s="41">
        <f>IF(成就内容!BO21="","",INDEX($H$4:$H$178*成就内容!BO$126/SUM(成就内容!$D$126:$BZ$126),成就内容!BO77,1)-SUM(BX$279:BX292))</f>
        <v>0</v>
      </c>
      <c r="BY293" s="41">
        <f>IF(成就内容!BP21="","",INDEX($H$4:$H$178*成就内容!BP$126/SUM(成就内容!$D$126:$BZ$126),成就内容!BP77,1)-SUM(BY$279:BY292))</f>
        <v>0</v>
      </c>
      <c r="BZ293" s="41">
        <f>IF(成就内容!BQ21="","",INDEX($H$4:$H$178*成就内容!BQ$126/SUM(成就内容!$D$126:$BZ$126),成就内容!BQ77,1)-SUM(BZ$279:BZ292))</f>
        <v>0</v>
      </c>
      <c r="CA293" s="41">
        <f>IF(成就内容!BR21="","",INDEX($H$4:$H$178*成就内容!BR$126/SUM(成就内容!$D$126:$BZ$126),成就内容!BR77,1)-SUM(CA$279:CA292))</f>
        <v>0</v>
      </c>
      <c r="CB293" s="41">
        <f>IF(成就内容!BS21="","",INDEX($H$4:$H$178*成就内容!BS$126/SUM(成就内容!$D$126:$BZ$126),成就内容!BS77,1)-SUM(CB$279:CB292))</f>
        <v>0</v>
      </c>
      <c r="CC293" s="41">
        <f>IF(成就内容!BT21="","",INDEX($H$4:$H$178*成就内容!BT$126/SUM(成就内容!$D$126:$BZ$126),成就内容!BT77,1)-SUM(CC$279:CC292))</f>
        <v>0</v>
      </c>
      <c r="CD293" s="41">
        <f>IF(成就内容!BU21="","",INDEX($H$4:$H$178*成就内容!BU$126/SUM(成就内容!$D$126:$BZ$126),成就内容!BU77,1)-SUM(CD$279:CD292))</f>
        <v>0</v>
      </c>
      <c r="CE293" s="41" t="str">
        <f>IF(成就内容!BV21="","",INDEX($H$4:$H$178*成就内容!BV$126/SUM(成就内容!$D$126:$BZ$126),成就内容!BV77,1)-SUM(CE$279:CE292))</f>
        <v/>
      </c>
      <c r="CF293" s="41">
        <f>IF(成就内容!BW21="","",INDEX($H$4:$H$178*成就内容!BW$126/SUM(成就内容!$D$126:$BZ$126),成就内容!BW77,1)-SUM(CF$279:CF292))</f>
        <v>0</v>
      </c>
      <c r="CG293" s="41">
        <f>IF(成就内容!BX21="","",INDEX($H$4:$H$178*成就内容!BX$126/SUM(成就内容!$D$126:$BZ$126),成就内容!BX77,1)-SUM(CG$279:CG292))</f>
        <v>0</v>
      </c>
      <c r="CH293" s="41">
        <f>IF(成就内容!BY21="","",INDEX($H$4:$H$178*成就内容!BY$126/SUM(成就内容!$D$126:$BZ$126),成就内容!BY77,1)-SUM(CH$279:CH292))</f>
        <v>0</v>
      </c>
      <c r="CI293" s="41">
        <f>IF(成就内容!BZ21="","",INDEX($H$4:$H$178*成就内容!BZ$126/SUM(成就内容!$D$126:$BZ$126),成就内容!BZ77,1)-SUM(CI$279:CI292))</f>
        <v>0</v>
      </c>
      <c r="CM293" s="43">
        <v>15</v>
      </c>
      <c r="CN293" s="41">
        <f>IF(M293="","",IF(成就内容!D$126&lt;&gt;"",MAX(ROUNDUP(SMALL(M$279:M$328,$L293)/10,0)*10,10),0))</f>
        <v>0</v>
      </c>
      <c r="CO293" s="41" t="str">
        <f>IF(N293="","",IF(成就内容!E$126&lt;&gt;"",MAX(ROUNDUP(SMALL(N$279:N$328,$L293)/10,0)*10,10),0))</f>
        <v/>
      </c>
      <c r="CP293" s="41">
        <f>IF(O293="","",IF(成就内容!F$126&lt;&gt;"",MAX(ROUNDUP(SMALL(O$279:O$328,$L293)/10,0)*10,10),0))</f>
        <v>0</v>
      </c>
      <c r="CQ293" s="41" t="str">
        <f>IF(P293="","",IF(成就内容!G$126&lt;&gt;"",MAX(ROUNDUP(SMALL(P$279:P$328,$L293)/10,0)*10,10),0))</f>
        <v/>
      </c>
      <c r="CR293" s="41">
        <f>IF(Q293="","",IF(成就内容!H$126&lt;&gt;"",MAX(ROUNDUP(SMALL(Q$279:Q$328,$L293)/10,0)*10,10),0))</f>
        <v>0</v>
      </c>
      <c r="CS293" s="41">
        <f>IF(R293="","",IF(成就内容!I$126&lt;&gt;"",MAX(ROUNDUP(SMALL(R$279:R$328,$L293)/10,0)*10,10),0))</f>
        <v>0</v>
      </c>
      <c r="CT293" s="41">
        <f>IF(S293="","",IF(成就内容!J$126&lt;&gt;"",MAX(ROUNDUP(SMALL(S$279:S$328,$L293)/10,0)*10,10),0))</f>
        <v>0</v>
      </c>
      <c r="CU293" s="41">
        <f>IF(T293="","",IF(成就内容!K$126&lt;&gt;"",MAX(ROUNDUP(SMALL(T$279:T$328,$L293)/10,0)*10,10),0))</f>
        <v>0</v>
      </c>
      <c r="CV293" s="41">
        <f>IF(U293="","",IF(成就内容!L$126&lt;&gt;"",MAX(ROUNDUP(SMALL(U$279:U$328,$L293)/10,0)*10,10),0))</f>
        <v>0</v>
      </c>
      <c r="CW293" s="41">
        <f>IF(V293="","",IF(成就内容!M$126&lt;&gt;"",MAX(ROUNDUP(SMALL(V$279:V$328,$L293)/10,0)*10,10),0))</f>
        <v>0</v>
      </c>
      <c r="CX293" s="41">
        <f>IF(W293="","",IF(成就内容!N$126&lt;&gt;"",MAX(ROUNDUP(SMALL(W$279:W$328,$L293)/10,0)*10,10),0))</f>
        <v>0</v>
      </c>
      <c r="CY293" s="41">
        <f>IF(X293="","",IF(成就内容!O$126&lt;&gt;"",MAX(ROUNDUP(SMALL(X$279:X$328,$L293)/10,0)*10,10),0))</f>
        <v>1120</v>
      </c>
      <c r="CZ293" s="41" t="str">
        <f>IF(Y293="","",IF(成就内容!P$126&lt;&gt;"",MAX(ROUNDUP(SMALL(Y$279:Y$328,$L293)/10,0)*10,10),0))</f>
        <v/>
      </c>
      <c r="DA293" s="41">
        <f>IF(Z293="","",IF(成就内容!Q$126&lt;&gt;"",MAX(ROUNDUP(SMALL(Z$279:Z$328,$L293)/10,0)*10,10),0))</f>
        <v>0</v>
      </c>
      <c r="DB293" s="41">
        <f>IF(AA293="","",IF(成就内容!R$126&lt;&gt;"",MAX(ROUNDUP(SMALL(AA$279:AA$328,$L293)/10,0)*10,10),0))</f>
        <v>0</v>
      </c>
      <c r="DC293" s="41">
        <f>IF(AB293="","",IF(成就内容!S$126&lt;&gt;"",MAX(ROUNDUP(SMALL(AB$279:AB$328,$L293)/10,0)*10,10),0))</f>
        <v>0</v>
      </c>
      <c r="DD293" s="41">
        <f>IF(AC293="","",IF(成就内容!T$126&lt;&gt;"",MAX(ROUNDUP(SMALL(AC$279:AC$328,$L293)/10,0)*10,10),0))</f>
        <v>0</v>
      </c>
      <c r="DE293" s="41">
        <f>IF(AD293="","",IF(成就内容!U$126&lt;&gt;"",MAX(ROUNDUP(SMALL(AD$279:AD$328,$L293)/10,0)*10,10),0))</f>
        <v>0</v>
      </c>
      <c r="DF293" s="41">
        <f>IF(AE293="","",IF(成就内容!V$126&lt;&gt;"",MAX(ROUNDUP(SMALL(AE$279:AE$328,$L293)/10,0)*10,10),0))</f>
        <v>0</v>
      </c>
      <c r="DG293" s="41">
        <f>IF(AF293="","",IF(成就内容!W$126&lt;&gt;"",MAX(ROUNDUP(SMALL(AF$279:AF$328,$L293)/10,0)*10,10),0))</f>
        <v>0</v>
      </c>
      <c r="DH293" s="41">
        <f>IF(AG293="","",IF(成就内容!X$126&lt;&gt;"",MAX(ROUNDUP(SMALL(AG$279:AG$328,$L293)/10,0)*10,10),0))</f>
        <v>0</v>
      </c>
      <c r="DI293" s="41">
        <f>IF(AH293="","",IF(成就内容!Y$126&lt;&gt;"",MAX(ROUNDUP(SMALL(AH$279:AH$328,$L293)/10,0)*10,10),0))</f>
        <v>0</v>
      </c>
      <c r="DJ293" s="41" t="str">
        <f>IF(AI293="","",IF(成就内容!Z$126&lt;&gt;"",MAX(ROUNDUP(SMALL(AI$279:AI$328,$L293)/10,0)*10,10),0))</f>
        <v/>
      </c>
      <c r="DK293" s="41">
        <f>IF(AJ293="","",IF(成就内容!AA$126&lt;&gt;"",MAX(ROUNDUP(SMALL(AJ$279:AJ$328,$L293)/10,0)*10,10),0))</f>
        <v>0</v>
      </c>
      <c r="DL293" s="41">
        <f>IF(AK293="","",IF(成就内容!AB$126&lt;&gt;"",MAX(ROUNDUP(SMALL(AK$279:AK$328,$L293)/10,0)*10,10),0))</f>
        <v>0</v>
      </c>
      <c r="DM293" s="41">
        <f>IF(AL293="","",IF(成就内容!AC$126&lt;&gt;"",MAX(ROUNDUP(SMALL(AL$279:AL$328,$L293)/10,0)*10,10),0))</f>
        <v>0</v>
      </c>
      <c r="DN293" s="41">
        <f>IF(AM293="","",IF(成就内容!AD$126&lt;&gt;"",MAX(ROUNDUP(SMALL(AM$279:AM$328,$L293)/10,0)*10,10),0))</f>
        <v>0</v>
      </c>
      <c r="DO293" s="41">
        <f>IF(AN293="","",IF(成就内容!AE$126&lt;&gt;"",MAX(ROUNDUP(SMALL(AN$279:AN$328,$L293)/10,0)*10,10),0))</f>
        <v>0</v>
      </c>
      <c r="DP293" s="41">
        <f>IF(AO293="","",IF(成就内容!AF$126&lt;&gt;"",MAX(ROUNDUP(SMALL(AO$279:AO$328,$L293)/10,0)*10,10),0))</f>
        <v>0</v>
      </c>
      <c r="DQ293" s="41">
        <f>IF(AP293="","",IF(成就内容!AG$126&lt;&gt;"",MAX(ROUNDUP(SMALL(AP$279:AP$328,$L293)/10,0)*10,10),0))</f>
        <v>0</v>
      </c>
      <c r="DR293" s="41">
        <f>IF(AQ293="","",IF(成就内容!AH$126&lt;&gt;"",MAX(ROUNDUP(SMALL(AQ$279:AQ$328,$L293)/10,0)*10,10),0))</f>
        <v>0</v>
      </c>
      <c r="DS293" s="41">
        <f>IF(AR293="","",IF(成就内容!AI$126&lt;&gt;"",MAX(ROUNDUP(SMALL(AR$279:AR$328,$L293)/10,0)*10,10),0))</f>
        <v>0</v>
      </c>
      <c r="DT293" s="41">
        <f>IF(AS293="","",IF(成就内容!AJ$126&lt;&gt;"",MAX(ROUNDUP(SMALL(AS$279:AS$328,$L293)/10,0)*10,10),0))</f>
        <v>0</v>
      </c>
      <c r="DU293" s="41" t="str">
        <f>IF(AT293="","",IF(成就内容!AK$126&lt;&gt;"",MAX(ROUNDUP(SMALL(AT$279:AT$328,$L293)/10,0)*10,10),0))</f>
        <v/>
      </c>
      <c r="DV293" s="41" t="str">
        <f>IF(AU293="","",IF(成就内容!AL$126&lt;&gt;"",MAX(ROUNDUP(SMALL(AU$279:AU$328,$L293)/10,0)*10,10),0))</f>
        <v/>
      </c>
      <c r="DW293" s="41">
        <f>IF(AV293="","",IF(成就内容!AM$126&lt;&gt;"",MAX(ROUNDUP(SMALL(AV$279:AV$328,$L293)/10,0)*10,10),0))</f>
        <v>0</v>
      </c>
      <c r="DX293" s="41">
        <f>IF(AW293="","",IF(成就内容!AN$126&lt;&gt;"",MAX(ROUNDUP(SMALL(AW$279:AW$328,$L293)/10,0)*10,10),0))</f>
        <v>0</v>
      </c>
      <c r="DY293" s="41">
        <f>IF(AX293="","",IF(成就内容!AO$126&lt;&gt;"",MAX(ROUNDUP(SMALL(AX$279:AX$328,$L293)/10,0)*10,10),0))</f>
        <v>270</v>
      </c>
      <c r="DZ293" s="41">
        <f>IF(AY293="","",IF(成就内容!AP$126&lt;&gt;"",MAX(ROUNDUP(SMALL(AY$279:AY$328,$L293)/10,0)*10,10),0))</f>
        <v>270</v>
      </c>
      <c r="EA293" s="41">
        <f>IF(AZ293="","",IF(成就内容!AQ$126&lt;&gt;"",MAX(ROUNDUP(SMALL(AZ$279:AZ$328,$L293)/10,0)*10,10),0))</f>
        <v>270</v>
      </c>
      <c r="EB293" s="41">
        <f>IF(BA293="","",IF(成就内容!AR$126&lt;&gt;"",MAX(ROUNDUP(SMALL(BA$279:BA$328,$L293)/10,0)*10,10),0))</f>
        <v>540</v>
      </c>
      <c r="EC293" s="41">
        <f>IF(BB293="","",IF(成就内容!AS$126&lt;&gt;"",MAX(ROUNDUP(SMALL(BB$279:BB$328,$L293)/10,0)*10,10),0))</f>
        <v>540</v>
      </c>
      <c r="ED293" s="41">
        <f>IF(BC293="","",IF(成就内容!AT$126&lt;&gt;"",MAX(ROUNDUP(SMALL(BC$279:BC$328,$L293)/10,0)*10,10),0))</f>
        <v>540</v>
      </c>
      <c r="EE293" s="41">
        <f>IF(BD293="","",IF(成就内容!AU$126&lt;&gt;"",MAX(ROUNDUP(SMALL(BD$279:BD$328,$L293)/10,0)*10,10),0))</f>
        <v>890</v>
      </c>
      <c r="EF293" s="41">
        <f>IF(BE293="","",IF(成就内容!AV$126&lt;&gt;"",MAX(ROUNDUP(SMALL(BE$279:BE$328,$L293)/10,0)*10,10),0))</f>
        <v>0</v>
      </c>
      <c r="EG293" s="41">
        <f>IF(BF293="","",IF(成就内容!AW$126&lt;&gt;"",MAX(ROUNDUP(SMALL(BF$279:BF$328,$L293)/10,0)*10,10),0))</f>
        <v>0</v>
      </c>
      <c r="EH293" s="41">
        <f>IF(BG293="","",IF(成就内容!AX$126&lt;&gt;"",MAX(ROUNDUP(SMALL(BG$279:BG$328,$L293)/10,0)*10,10),0))</f>
        <v>0</v>
      </c>
      <c r="EI293" s="41">
        <f>IF(BH293="","",IF(成就内容!AY$126&lt;&gt;"",MAX(ROUNDUP(SMALL(BH$279:BH$328,$L293)/10,0)*10,10),0))</f>
        <v>0</v>
      </c>
      <c r="EJ293" s="41">
        <f>IF(BI293="","",IF(成就内容!AZ$126&lt;&gt;"",MAX(ROUNDUP(SMALL(BI$279:BI$328,$L293)/10,0)*10,10),0))</f>
        <v>0</v>
      </c>
      <c r="EK293" s="41">
        <f>IF(BJ293="","",IF(成就内容!BA$126&lt;&gt;"",MAX(ROUNDUP(SMALL(BJ$279:BJ$328,$L293)/10,0)*10,10),0))</f>
        <v>0</v>
      </c>
      <c r="EL293" s="41">
        <f>IF(BK293="","",IF(成就内容!BB$126&lt;&gt;"",MAX(ROUNDUP(SMALL(BK$279:BK$328,$L293)/10,0)*10,10),0))</f>
        <v>0</v>
      </c>
      <c r="EM293" s="41">
        <f>IF(BL293="","",IF(成就内容!BC$126&lt;&gt;"",MAX(ROUNDUP(SMALL(BL$279:BL$328,$L293)/10,0)*10,10),0))</f>
        <v>0</v>
      </c>
      <c r="EN293" s="41">
        <f>IF(BM293="","",IF(成就内容!BD$126&lt;&gt;"",MAX(ROUNDUP(SMALL(BM$279:BM$328,$L293)/10,0)*10,10),0))</f>
        <v>0</v>
      </c>
      <c r="EO293" s="41">
        <f>IF(BN293="","",IF(成就内容!BE$126&lt;&gt;"",MAX(ROUNDUP(SMALL(BN$279:BN$328,$L293)/10,0)*10,10),0))</f>
        <v>0</v>
      </c>
      <c r="EP293" s="41">
        <f>IF(BO293="","",IF(成就内容!BF$126&lt;&gt;"",MAX(ROUNDUP(SMALL(BO$279:BO$328,$L293)/10,0)*10,10),0))</f>
        <v>0</v>
      </c>
      <c r="EQ293" s="41">
        <f>IF(BP293="","",IF(成就内容!BG$126&lt;&gt;"",MAX(ROUNDUP(SMALL(BP$279:BP$328,$L293)/10,0)*10,10),0))</f>
        <v>0</v>
      </c>
      <c r="ER293" s="41">
        <f>IF(BQ293="","",IF(成就内容!BH$126&lt;&gt;"",MAX(ROUNDUP(SMALL(BQ$279:BQ$328,$L293)/10,0)*10,10),0))</f>
        <v>0</v>
      </c>
      <c r="ES293" s="41" t="str">
        <f>IF(BR293="","",IF(成就内容!BI$126&lt;&gt;"",MAX(ROUNDUP(SMALL(BR$279:BR$328,$L293)/10,0)*10,10),0))</f>
        <v/>
      </c>
      <c r="ET293" s="41">
        <f>IF(BS293="","",IF(成就内容!BJ$126&lt;&gt;"",MAX(ROUNDUP(SMALL(BS$279:BS$328,$L293)/10,0)*10,10),0))</f>
        <v>0</v>
      </c>
      <c r="EU293" s="41">
        <f>IF(BT293="","",IF(成就内容!BK$126&lt;&gt;"",MAX(ROUNDUP(SMALL(BT$279:BT$328,$L293)/10,0)*10,10),0))</f>
        <v>0</v>
      </c>
      <c r="EV293" s="41">
        <f>IF(BU293="","",IF(成就内容!BL$126&lt;&gt;"",MAX(ROUNDUP(SMALL(BU$279:BU$328,$L293)/10,0)*10,10),0))</f>
        <v>0</v>
      </c>
      <c r="EW293" s="41">
        <f>IF(BV293="","",IF(成就内容!BM$126&lt;&gt;"",MAX(ROUNDUP(SMALL(BV$279:BV$328,$L293)/10,0)*10,10),0))</f>
        <v>0</v>
      </c>
      <c r="EX293" s="41">
        <f>IF(BW293="","",IF(成就内容!BN$126&lt;&gt;"",MAX(ROUNDUP(SMALL(BW$279:BW$328,$L293)/10,0)*10,10),0))</f>
        <v>0</v>
      </c>
      <c r="EY293" s="41">
        <f>IF(BX293="","",IF(成就内容!BO$126&lt;&gt;"",MAX(ROUNDUP(SMALL(BX$279:BX$328,$L293)/10,0)*10,10),0))</f>
        <v>0</v>
      </c>
      <c r="EZ293" s="41">
        <f>IF(BY293="","",IF(成就内容!BP$126&lt;&gt;"",MAX(ROUNDUP(SMALL(BY$279:BY$328,$L293)/10,0)*10,10),0))</f>
        <v>0</v>
      </c>
      <c r="FA293" s="41">
        <f>IF(BZ293="","",IF(成就内容!BQ$126&lt;&gt;"",MAX(ROUNDUP(SMALL(BZ$279:BZ$328,$L293)/10,0)*10,10),0))</f>
        <v>0</v>
      </c>
      <c r="FB293" s="41">
        <f>IF(CA293="","",IF(成就内容!BR$126&lt;&gt;"",MAX(ROUNDUP(SMALL(CA$279:CA$328,$L293)/10,0)*10,10),0))</f>
        <v>0</v>
      </c>
      <c r="FC293" s="41">
        <f>IF(CB293="","",IF(成就内容!BS$126&lt;&gt;"",MAX(ROUNDUP(SMALL(CB$279:CB$328,$L293)/10,0)*10,10),0))</f>
        <v>0</v>
      </c>
      <c r="FD293" s="41">
        <f>IF(CC293="","",IF(成就内容!BT$126&lt;&gt;"",MAX(ROUNDUP(SMALL(CC$279:CC$328,$L293)/10,0)*10,10),0))</f>
        <v>0</v>
      </c>
      <c r="FE293" s="41">
        <f>IF(CD293="","",IF(成就内容!BU$126&lt;&gt;"",MAX(ROUNDUP(SMALL(CD$279:CD$328,$L293)/10,0)*10,10),0))</f>
        <v>0</v>
      </c>
      <c r="FF293" s="41" t="str">
        <f>IF(CE293="","",IF(成就内容!BV$126&lt;&gt;"",MAX(ROUNDUP(SMALL(CE$279:CE$328,$L293)/10,0)*10,10),0))</f>
        <v/>
      </c>
      <c r="FG293" s="41">
        <f>IF(CF293="","",IF(成就内容!BW$126&lt;&gt;"",MAX(ROUNDUP(SMALL(CF$279:CF$328,$L293)/10,0)*10,10),0))</f>
        <v>0</v>
      </c>
      <c r="FH293" s="41">
        <f>IF(CG293="","",IF(成就内容!BX$126&lt;&gt;"",MAX(ROUNDUP(SMALL(CG$279:CG$328,$L293)/10,0)*10,10),0))</f>
        <v>0</v>
      </c>
      <c r="FI293" s="41">
        <f>IF(CH293="","",IF(成就内容!BY$126&lt;&gt;"",MAX(ROUNDUP(SMALL(CH$279:CH$328,$L293)/10,0)*10,10),0))</f>
        <v>0</v>
      </c>
      <c r="FJ293" s="41">
        <f>IF(CI293="","",IF(成就内容!BZ$126&lt;&gt;"",MAX(ROUNDUP(SMALL(CI$279:CI$328,$L293)/10,0)*10,10),0))</f>
        <v>0</v>
      </c>
    </row>
    <row r="294" spans="10:166" x14ac:dyDescent="0.15">
      <c r="L294" s="25">
        <v>16</v>
      </c>
      <c r="M294" s="41">
        <f>IF(成就内容!D22="","",INDEX($H$4:$H$178*成就内容!D$126/SUM(成就内容!$D$126:$BZ$126),成就内容!D78,1)-SUM(M$279:M293))</f>
        <v>0</v>
      </c>
      <c r="N294" s="41" t="str">
        <f>IF(成就内容!E22="","",INDEX($H$4:$H$178*成就内容!E$126/SUM(成就内容!$D$126:$BZ$126),成就内容!E78,1)-SUM(N$279:N293))</f>
        <v/>
      </c>
      <c r="O294" s="41">
        <f>IF(成就内容!F22="","",INDEX($H$4:$H$178*成就内容!F$126/SUM(成就内容!$D$126:$BZ$126),成就内容!F78,1)-SUM(O$279:O293))</f>
        <v>0</v>
      </c>
      <c r="P294" s="41" t="str">
        <f>IF(成就内容!G22="","",INDEX($H$4:$H$178*成就内容!G$126/SUM(成就内容!$D$126:$BZ$126),成就内容!G78,1)-SUM(P$279:P293))</f>
        <v/>
      </c>
      <c r="Q294" s="41">
        <f>IF(成就内容!H22="","",INDEX($H$4:$H$178*成就内容!H$126/SUM(成就内容!$D$126:$BZ$126),成就内容!H78,1)-SUM(Q$279:Q293))</f>
        <v>0</v>
      </c>
      <c r="R294" s="41">
        <f>IF(成就内容!I22="","",INDEX($H$4:$H$178*成就内容!I$126/SUM(成就内容!$D$126:$BZ$126),成就内容!I78,1)-SUM(R$279:R293))</f>
        <v>0</v>
      </c>
      <c r="S294" s="41">
        <f>IF(成就内容!J22="","",INDEX($H$4:$H$178*成就内容!J$126/SUM(成就内容!$D$126:$BZ$126),成就内容!J78,1)-SUM(S$279:S293))</f>
        <v>0</v>
      </c>
      <c r="T294" s="41">
        <f>IF(成就内容!K22="","",INDEX($H$4:$H$178*成就内容!K$126/SUM(成就内容!$D$126:$BZ$126),成就内容!K78,1)-SUM(T$279:T293))</f>
        <v>0</v>
      </c>
      <c r="U294" s="41">
        <f>IF(成就内容!L22="","",INDEX($H$4:$H$178*成就内容!L$126/SUM(成就内容!$D$126:$BZ$126),成就内容!L78,1)-SUM(U$279:U293))</f>
        <v>0</v>
      </c>
      <c r="V294" s="41">
        <f>IF(成就内容!M22="","",INDEX($H$4:$H$178*成就内容!M$126/SUM(成就内容!$D$126:$BZ$126),成就内容!M78,1)-SUM(V$279:V293))</f>
        <v>0</v>
      </c>
      <c r="W294" s="41">
        <f>IF(成就内容!N22="","",INDEX($H$4:$H$178*成就内容!N$126/SUM(成就内容!$D$126:$BZ$126),成就内容!N78,1)-SUM(W$279:W293))</f>
        <v>0</v>
      </c>
      <c r="X294" s="41">
        <f>IF(成就内容!O22="","",INDEX($H$4:$H$178*成就内容!O$126/SUM(成就内容!$D$126:$BZ$126),成就内容!O78,1)-SUM(X$279:X293))</f>
        <v>1111.1111111111113</v>
      </c>
      <c r="Y294" s="41" t="str">
        <f>IF(成就内容!P22="","",INDEX($H$4:$H$178*成就内容!P$126/SUM(成就内容!$D$126:$BZ$126),成就内容!P78,1)-SUM(Y$279:Y293))</f>
        <v/>
      </c>
      <c r="Z294" s="41">
        <f>IF(成就内容!Q22="","",INDEX($H$4:$H$178*成就内容!Q$126/SUM(成就内容!$D$126:$BZ$126),成就内容!Q78,1)-SUM(Z$279:Z293))</f>
        <v>0</v>
      </c>
      <c r="AA294" s="41">
        <f>IF(成就内容!R22="","",INDEX($H$4:$H$178*成就内容!R$126/SUM(成就内容!$D$126:$BZ$126),成就内容!R78,1)-SUM(AA$279:AA293))</f>
        <v>0</v>
      </c>
      <c r="AB294" s="41">
        <f>IF(成就内容!S22="","",INDEX($H$4:$H$178*成就内容!S$126/SUM(成就内容!$D$126:$BZ$126),成就内容!S78,1)-SUM(AB$279:AB293))</f>
        <v>0</v>
      </c>
      <c r="AC294" s="41">
        <f>IF(成就内容!T22="","",INDEX($H$4:$H$178*成就内容!T$126/SUM(成就内容!$D$126:$BZ$126),成就内容!T78,1)-SUM(AC$279:AC293))</f>
        <v>0</v>
      </c>
      <c r="AD294" s="41">
        <f>IF(成就内容!U22="","",INDEX($H$4:$H$178*成就内容!U$126/SUM(成就内容!$D$126:$BZ$126),成就内容!U78,1)-SUM(AD$279:AD293))</f>
        <v>0</v>
      </c>
      <c r="AE294" s="41">
        <f>IF(成就内容!V22="","",INDEX($H$4:$H$178*成就内容!V$126/SUM(成就内容!$D$126:$BZ$126),成就内容!V78,1)-SUM(AE$279:AE293))</f>
        <v>0</v>
      </c>
      <c r="AF294" s="41">
        <f>IF(成就内容!W22="","",INDEX($H$4:$H$178*成就内容!W$126/SUM(成就内容!$D$126:$BZ$126),成就内容!W78,1)-SUM(AF$279:AF293))</f>
        <v>0</v>
      </c>
      <c r="AG294" s="41">
        <f>IF(成就内容!X22="","",INDEX($H$4:$H$178*成就内容!X$126/SUM(成就内容!$D$126:$BZ$126),成就内容!X78,1)-SUM(AG$279:AG293))</f>
        <v>0</v>
      </c>
      <c r="AH294" s="41">
        <f>IF(成就内容!Y22="","",INDEX($H$4:$H$178*成就内容!Y$126/SUM(成就内容!$D$126:$BZ$126),成就内容!Y78,1)-SUM(AH$279:AH293))</f>
        <v>0</v>
      </c>
      <c r="AI294" s="41" t="str">
        <f>IF(成就内容!Z22="","",INDEX($H$4:$H$178*成就内容!Z$126/SUM(成就内容!$D$126:$BZ$126),成就内容!Z78,1)-SUM(AI$279:AI293))</f>
        <v/>
      </c>
      <c r="AJ294" s="41">
        <f>IF(成就内容!AA22="","",INDEX($H$4:$H$178*成就内容!AA$126/SUM(成就内容!$D$126:$BZ$126),成就内容!AA78,1)-SUM(AJ$279:AJ293))</f>
        <v>0</v>
      </c>
      <c r="AK294" s="41">
        <f>IF(成就内容!AB22="","",INDEX($H$4:$H$178*成就内容!AB$126/SUM(成就内容!$D$126:$BZ$126),成就内容!AB78,1)-SUM(AK$279:AK293))</f>
        <v>0</v>
      </c>
      <c r="AL294" s="41">
        <f>IF(成就内容!AC22="","",INDEX($H$4:$H$178*成就内容!AC$126/SUM(成就内容!$D$126:$BZ$126),成就内容!AC78,1)-SUM(AL$279:AL293))</f>
        <v>0</v>
      </c>
      <c r="AM294" s="41">
        <f>IF(成就内容!AD22="","",INDEX($H$4:$H$178*成就内容!AD$126/SUM(成就内容!$D$126:$BZ$126),成就内容!AD78,1)-SUM(AM$279:AM293))</f>
        <v>0</v>
      </c>
      <c r="AN294" s="41">
        <f>IF(成就内容!AE22="","",INDEX($H$4:$H$178*成就内容!AE$126/SUM(成就内容!$D$126:$BZ$126),成就内容!AE78,1)-SUM(AN$279:AN293))</f>
        <v>0</v>
      </c>
      <c r="AO294" s="41">
        <f>IF(成就内容!AF22="","",INDEX($H$4:$H$178*成就内容!AF$126/SUM(成就内容!$D$126:$BZ$126),成就内容!AF78,1)-SUM(AO$279:AO293))</f>
        <v>0</v>
      </c>
      <c r="AP294" s="41">
        <f>IF(成就内容!AG22="","",INDEX($H$4:$H$178*成就内容!AG$126/SUM(成就内容!$D$126:$BZ$126),成就内容!AG78,1)-SUM(AP$279:AP293))</f>
        <v>0</v>
      </c>
      <c r="AQ294" s="41">
        <f>IF(成就内容!AH22="","",INDEX($H$4:$H$178*成就内容!AH$126/SUM(成就内容!$D$126:$BZ$126),成就内容!AH78,1)-SUM(AQ$279:AQ293))</f>
        <v>0</v>
      </c>
      <c r="AR294" s="41">
        <f>IF(成就内容!AI22="","",INDEX($H$4:$H$178*成就内容!AI$126/SUM(成就内容!$D$126:$BZ$126),成就内容!AI78,1)-SUM(AR$279:AR293))</f>
        <v>0</v>
      </c>
      <c r="AS294" s="41">
        <f>IF(成就内容!AJ22="","",INDEX($H$4:$H$178*成就内容!AJ$126/SUM(成就内容!$D$126:$BZ$126),成就内容!AJ78,1)-SUM(AS$279:AS293))</f>
        <v>0</v>
      </c>
      <c r="AT294" s="41" t="str">
        <f>IF(成就内容!AK22="","",INDEX($H$4:$H$178*成就内容!AK$126/SUM(成就内容!$D$126:$BZ$126),成就内容!AK78,1)-SUM(AT$279:AT293))</f>
        <v/>
      </c>
      <c r="AU294" s="41" t="str">
        <f>IF(成就内容!AL22="","",INDEX($H$4:$H$178*成就内容!AL$126/SUM(成就内容!$D$126:$BZ$126),成就内容!AL78,1)-SUM(AU$279:AU293))</f>
        <v/>
      </c>
      <c r="AV294" s="41">
        <f>IF(成就内容!AM22="","",INDEX($H$4:$H$178*成就内容!AM$126/SUM(成就内容!$D$126:$BZ$126),成就内容!AM78,1)-SUM(AV$279:AV293))</f>
        <v>0</v>
      </c>
      <c r="AW294" s="41">
        <f>IF(成就内容!AN22="","",INDEX($H$4:$H$178*成就内容!AN$126/SUM(成就内容!$D$126:$BZ$126),成就内容!AN78,1)-SUM(AW$279:AW293))</f>
        <v>0</v>
      </c>
      <c r="AX294" s="41">
        <f>IF(成就内容!AO22="","",INDEX($H$4:$H$178*成就内容!AO$126/SUM(成就内容!$D$126:$BZ$126),成就内容!AO78,1)-SUM(AX$279:AX293))</f>
        <v>533.33333333333326</v>
      </c>
      <c r="AY294" s="41">
        <f>IF(成就内容!AP22="","",INDEX($H$4:$H$178*成就内容!AP$126/SUM(成就内容!$D$126:$BZ$126),成就内容!AP78,1)-SUM(AY$279:AY293))</f>
        <v>533.33333333333326</v>
      </c>
      <c r="AZ294" s="41">
        <f>IF(成就内容!AQ22="","",INDEX($H$4:$H$178*成就内容!AQ$126/SUM(成就内容!$D$126:$BZ$126),成就内容!AQ78,1)-SUM(AZ$279:AZ293))</f>
        <v>533.33333333333326</v>
      </c>
      <c r="BA294" s="41">
        <f>IF(成就内容!AR22="","",INDEX($H$4:$H$178*成就内容!AR$126/SUM(成就内容!$D$126:$BZ$126),成就内容!AR78,1)-SUM(BA$279:BA293))</f>
        <v>711.11111111111086</v>
      </c>
      <c r="BB294" s="41">
        <f>IF(成就内容!AS22="","",INDEX($H$4:$H$178*成就内容!AS$126/SUM(成就内容!$D$126:$BZ$126),成就内容!AS78,1)-SUM(BB$279:BB293))</f>
        <v>711.11111111111086</v>
      </c>
      <c r="BC294" s="41">
        <f>IF(成就内容!AT22="","",INDEX($H$4:$H$178*成就内容!AT$126/SUM(成就内容!$D$126:$BZ$126),成就内容!AT78,1)-SUM(BC$279:BC293))</f>
        <v>711.11111111111086</v>
      </c>
      <c r="BD294" s="41">
        <f>IF(成就内容!AU22="","",INDEX($H$4:$H$178*成就内容!AU$126/SUM(成就内容!$D$126:$BZ$126),成就内容!AU78,1)-SUM(BD$279:BD293))</f>
        <v>888.88888888888914</v>
      </c>
      <c r="BE294" s="41">
        <f>IF(成就内容!AV22="","",INDEX($H$4:$H$178*成就内容!AV$126/SUM(成就内容!$D$126:$BZ$126),成就内容!AV78,1)-SUM(BE$279:BE293))</f>
        <v>0</v>
      </c>
      <c r="BF294" s="41">
        <f>IF(成就内容!AW22="","",INDEX($H$4:$H$178*成就内容!AW$126/SUM(成就内容!$D$126:$BZ$126),成就内容!AW78,1)-SUM(BF$279:BF293))</f>
        <v>0</v>
      </c>
      <c r="BG294" s="41">
        <f>IF(成就内容!AX22="","",INDEX($H$4:$H$178*成就内容!AX$126/SUM(成就内容!$D$126:$BZ$126),成就内容!AX78,1)-SUM(BG$279:BG293))</f>
        <v>0</v>
      </c>
      <c r="BH294" s="41">
        <f>IF(成就内容!AY22="","",INDEX($H$4:$H$178*成就内容!AY$126/SUM(成就内容!$D$126:$BZ$126),成就内容!AY78,1)-SUM(BH$279:BH293))</f>
        <v>0</v>
      </c>
      <c r="BI294" s="41">
        <f>IF(成就内容!AZ22="","",INDEX($H$4:$H$178*成就内容!AZ$126/SUM(成就内容!$D$126:$BZ$126),成就内容!AZ78,1)-SUM(BI$279:BI293))</f>
        <v>0</v>
      </c>
      <c r="BJ294" s="41">
        <f>IF(成就内容!BA22="","",INDEX($H$4:$H$178*成就内容!BA$126/SUM(成就内容!$D$126:$BZ$126),成就内容!BA78,1)-SUM(BJ$279:BJ293))</f>
        <v>0</v>
      </c>
      <c r="BK294" s="41">
        <f>IF(成就内容!BB22="","",INDEX($H$4:$H$178*成就内容!BB$126/SUM(成就内容!$D$126:$BZ$126),成就内容!BB78,1)-SUM(BK$279:BK293))</f>
        <v>0</v>
      </c>
      <c r="BL294" s="41">
        <f>IF(成就内容!BC22="","",INDEX($H$4:$H$178*成就内容!BC$126/SUM(成就内容!$D$126:$BZ$126),成就内容!BC78,1)-SUM(BL$279:BL293))</f>
        <v>0</v>
      </c>
      <c r="BM294" s="41">
        <f>IF(成就内容!BD22="","",INDEX($H$4:$H$178*成就内容!BD$126/SUM(成就内容!$D$126:$BZ$126),成就内容!BD78,1)-SUM(BM$279:BM293))</f>
        <v>0</v>
      </c>
      <c r="BN294" s="41">
        <f>IF(成就内容!BE22="","",INDEX($H$4:$H$178*成就内容!BE$126/SUM(成就内容!$D$126:$BZ$126),成就内容!BE78,1)-SUM(BN$279:BN293))</f>
        <v>0</v>
      </c>
      <c r="BO294" s="41">
        <f>IF(成就内容!BF22="","",INDEX($H$4:$H$178*成就内容!BF$126/SUM(成就内容!$D$126:$BZ$126),成就内容!BF78,1)-SUM(BO$279:BO293))</f>
        <v>0</v>
      </c>
      <c r="BP294" s="41">
        <f>IF(成就内容!BG22="","",INDEX($H$4:$H$178*成就内容!BG$126/SUM(成就内容!$D$126:$BZ$126),成就内容!BG78,1)-SUM(BP$279:BP293))</f>
        <v>0</v>
      </c>
      <c r="BQ294" s="41">
        <f>IF(成就内容!BH22="","",INDEX($H$4:$H$178*成就内容!BH$126/SUM(成就内容!$D$126:$BZ$126),成就内容!BH78,1)-SUM(BQ$279:BQ293))</f>
        <v>0</v>
      </c>
      <c r="BR294" s="41" t="str">
        <f>IF(成就内容!BI22="","",INDEX($H$4:$H$178*成就内容!BI$126/SUM(成就内容!$D$126:$BZ$126),成就内容!BI78,1)-SUM(BR$279:BR293))</f>
        <v/>
      </c>
      <c r="BS294" s="41">
        <f>IF(成就内容!BJ22="","",INDEX($H$4:$H$178*成就内容!BJ$126/SUM(成就内容!$D$126:$BZ$126),成就内容!BJ78,1)-SUM(BS$279:BS293))</f>
        <v>0</v>
      </c>
      <c r="BT294" s="41">
        <f>IF(成就内容!BK22="","",INDEX($H$4:$H$178*成就内容!BK$126/SUM(成就内容!$D$126:$BZ$126),成就内容!BK78,1)-SUM(BT$279:BT293))</f>
        <v>0</v>
      </c>
      <c r="BU294" s="41">
        <f>IF(成就内容!BL22="","",INDEX($H$4:$H$178*成就内容!BL$126/SUM(成就内容!$D$126:$BZ$126),成就内容!BL78,1)-SUM(BU$279:BU293))</f>
        <v>0</v>
      </c>
      <c r="BV294" s="41">
        <f>IF(成就内容!BM22="","",INDEX($H$4:$H$178*成就内容!BM$126/SUM(成就内容!$D$126:$BZ$126),成就内容!BM78,1)-SUM(BV$279:BV293))</f>
        <v>0</v>
      </c>
      <c r="BW294" s="41">
        <f>IF(成就内容!BN22="","",INDEX($H$4:$H$178*成就内容!BN$126/SUM(成就内容!$D$126:$BZ$126),成就内容!BN78,1)-SUM(BW$279:BW293))</f>
        <v>0</v>
      </c>
      <c r="BX294" s="41">
        <f>IF(成就内容!BO22="","",INDEX($H$4:$H$178*成就内容!BO$126/SUM(成就内容!$D$126:$BZ$126),成就内容!BO78,1)-SUM(BX$279:BX293))</f>
        <v>0</v>
      </c>
      <c r="BY294" s="41">
        <f>IF(成就内容!BP22="","",INDEX($H$4:$H$178*成就内容!BP$126/SUM(成就内容!$D$126:$BZ$126),成就内容!BP78,1)-SUM(BY$279:BY293))</f>
        <v>0</v>
      </c>
      <c r="BZ294" s="41">
        <f>IF(成就内容!BQ22="","",INDEX($H$4:$H$178*成就内容!BQ$126/SUM(成就内容!$D$126:$BZ$126),成就内容!BQ78,1)-SUM(BZ$279:BZ293))</f>
        <v>0</v>
      </c>
      <c r="CA294" s="41" t="str">
        <f>IF(成就内容!BR22="","",INDEX($H$4:$H$178*成就内容!BR$126/SUM(成就内容!$D$126:$BZ$126),成就内容!BR78,1)-SUM(CA$279:CA293))</f>
        <v/>
      </c>
      <c r="CB294" s="41">
        <f>IF(成就内容!BS22="","",INDEX($H$4:$H$178*成就内容!BS$126/SUM(成就内容!$D$126:$BZ$126),成就内容!BS78,1)-SUM(CB$279:CB293))</f>
        <v>0</v>
      </c>
      <c r="CC294" s="41">
        <f>IF(成就内容!BT22="","",INDEX($H$4:$H$178*成就内容!BT$126/SUM(成就内容!$D$126:$BZ$126),成就内容!BT78,1)-SUM(CC$279:CC293))</f>
        <v>0</v>
      </c>
      <c r="CD294" s="41">
        <f>IF(成就内容!BU22="","",INDEX($H$4:$H$178*成就内容!BU$126/SUM(成就内容!$D$126:$BZ$126),成就内容!BU78,1)-SUM(CD$279:CD293))</f>
        <v>0</v>
      </c>
      <c r="CE294" s="41" t="str">
        <f>IF(成就内容!BV22="","",INDEX($H$4:$H$178*成就内容!BV$126/SUM(成就内容!$D$126:$BZ$126),成就内容!BV78,1)-SUM(CE$279:CE293))</f>
        <v/>
      </c>
      <c r="CF294" s="41">
        <f>IF(成就内容!BW22="","",INDEX($H$4:$H$178*成就内容!BW$126/SUM(成就内容!$D$126:$BZ$126),成就内容!BW78,1)-SUM(CF$279:CF293))</f>
        <v>0</v>
      </c>
      <c r="CG294" s="41">
        <f>IF(成就内容!BX22="","",INDEX($H$4:$H$178*成就内容!BX$126/SUM(成就内容!$D$126:$BZ$126),成就内容!BX78,1)-SUM(CG$279:CG293))</f>
        <v>0</v>
      </c>
      <c r="CH294" s="41">
        <f>IF(成就内容!BY22="","",INDEX($H$4:$H$178*成就内容!BY$126/SUM(成就内容!$D$126:$BZ$126),成就内容!BY78,1)-SUM(CH$279:CH293))</f>
        <v>0</v>
      </c>
      <c r="CI294" s="41">
        <f>IF(成就内容!BZ22="","",INDEX($H$4:$H$178*成就内容!BZ$126/SUM(成就内容!$D$126:$BZ$126),成就内容!BZ78,1)-SUM(CI$279:CI293))</f>
        <v>0</v>
      </c>
      <c r="CM294" s="43">
        <v>16</v>
      </c>
      <c r="CN294" s="41">
        <f>IF(M294="","",IF(成就内容!D$126&lt;&gt;"",MAX(ROUNDUP(SMALL(M$279:M$328,$L294)/10,0)*10,10),0))</f>
        <v>0</v>
      </c>
      <c r="CO294" s="41" t="str">
        <f>IF(N294="","",IF(成就内容!E$126&lt;&gt;"",MAX(ROUNDUP(SMALL(N$279:N$328,$L294)/10,0)*10,10),0))</f>
        <v/>
      </c>
      <c r="CP294" s="41">
        <f>IF(O294="","",IF(成就内容!F$126&lt;&gt;"",MAX(ROUNDUP(SMALL(O$279:O$328,$L294)/10,0)*10,10),0))</f>
        <v>0</v>
      </c>
      <c r="CQ294" s="41" t="str">
        <f>IF(P294="","",IF(成就内容!G$126&lt;&gt;"",MAX(ROUNDUP(SMALL(P$279:P$328,$L294)/10,0)*10,10),0))</f>
        <v/>
      </c>
      <c r="CR294" s="41">
        <f>IF(Q294="","",IF(成就内容!H$126&lt;&gt;"",MAX(ROUNDUP(SMALL(Q$279:Q$328,$L294)/10,0)*10,10),0))</f>
        <v>0</v>
      </c>
      <c r="CS294" s="41">
        <f>IF(R294="","",IF(成就内容!I$126&lt;&gt;"",MAX(ROUNDUP(SMALL(R$279:R$328,$L294)/10,0)*10,10),0))</f>
        <v>0</v>
      </c>
      <c r="CT294" s="41">
        <f>IF(S294="","",IF(成就内容!J$126&lt;&gt;"",MAX(ROUNDUP(SMALL(S$279:S$328,$L294)/10,0)*10,10),0))</f>
        <v>0</v>
      </c>
      <c r="CU294" s="41">
        <f>IF(T294="","",IF(成就内容!K$126&lt;&gt;"",MAX(ROUNDUP(SMALL(T$279:T$328,$L294)/10,0)*10,10),0))</f>
        <v>0</v>
      </c>
      <c r="CV294" s="41">
        <f>IF(U294="","",IF(成就内容!L$126&lt;&gt;"",MAX(ROUNDUP(SMALL(U$279:U$328,$L294)/10,0)*10,10),0))</f>
        <v>0</v>
      </c>
      <c r="CW294" s="41">
        <f>IF(V294="","",IF(成就内容!M$126&lt;&gt;"",MAX(ROUNDUP(SMALL(V$279:V$328,$L294)/10,0)*10,10),0))</f>
        <v>0</v>
      </c>
      <c r="CX294" s="41">
        <f>IF(W294="","",IF(成就内容!N$126&lt;&gt;"",MAX(ROUNDUP(SMALL(W$279:W$328,$L294)/10,0)*10,10),0))</f>
        <v>0</v>
      </c>
      <c r="CY294" s="41">
        <f>IF(X294="","",IF(成就内容!O$126&lt;&gt;"",MAX(ROUNDUP(SMALL(X$279:X$328,$L294)/10,0)*10,10),0))</f>
        <v>1120</v>
      </c>
      <c r="CZ294" s="41" t="str">
        <f>IF(Y294="","",IF(成就内容!P$126&lt;&gt;"",MAX(ROUNDUP(SMALL(Y$279:Y$328,$L294)/10,0)*10,10),0))</f>
        <v/>
      </c>
      <c r="DA294" s="41">
        <f>IF(Z294="","",IF(成就内容!Q$126&lt;&gt;"",MAX(ROUNDUP(SMALL(Z$279:Z$328,$L294)/10,0)*10,10),0))</f>
        <v>0</v>
      </c>
      <c r="DB294" s="41">
        <f>IF(AA294="","",IF(成就内容!R$126&lt;&gt;"",MAX(ROUNDUP(SMALL(AA$279:AA$328,$L294)/10,0)*10,10),0))</f>
        <v>0</v>
      </c>
      <c r="DC294" s="41">
        <f>IF(AB294="","",IF(成就内容!S$126&lt;&gt;"",MAX(ROUNDUP(SMALL(AB$279:AB$328,$L294)/10,0)*10,10),0))</f>
        <v>0</v>
      </c>
      <c r="DD294" s="41">
        <f>IF(AC294="","",IF(成就内容!T$126&lt;&gt;"",MAX(ROUNDUP(SMALL(AC$279:AC$328,$L294)/10,0)*10,10),0))</f>
        <v>0</v>
      </c>
      <c r="DE294" s="41">
        <f>IF(AD294="","",IF(成就内容!U$126&lt;&gt;"",MAX(ROUNDUP(SMALL(AD$279:AD$328,$L294)/10,0)*10,10),0))</f>
        <v>0</v>
      </c>
      <c r="DF294" s="41">
        <f>IF(AE294="","",IF(成就内容!V$126&lt;&gt;"",MAX(ROUNDUP(SMALL(AE$279:AE$328,$L294)/10,0)*10,10),0))</f>
        <v>0</v>
      </c>
      <c r="DG294" s="41">
        <f>IF(AF294="","",IF(成就内容!W$126&lt;&gt;"",MAX(ROUNDUP(SMALL(AF$279:AF$328,$L294)/10,0)*10,10),0))</f>
        <v>0</v>
      </c>
      <c r="DH294" s="41">
        <f>IF(AG294="","",IF(成就内容!X$126&lt;&gt;"",MAX(ROUNDUP(SMALL(AG$279:AG$328,$L294)/10,0)*10,10),0))</f>
        <v>0</v>
      </c>
      <c r="DI294" s="41">
        <f>IF(AH294="","",IF(成就内容!Y$126&lt;&gt;"",MAX(ROUNDUP(SMALL(AH$279:AH$328,$L294)/10,0)*10,10),0))</f>
        <v>0</v>
      </c>
      <c r="DJ294" s="41" t="str">
        <f>IF(AI294="","",IF(成就内容!Z$126&lt;&gt;"",MAX(ROUNDUP(SMALL(AI$279:AI$328,$L294)/10,0)*10,10),0))</f>
        <v/>
      </c>
      <c r="DK294" s="41">
        <f>IF(AJ294="","",IF(成就内容!AA$126&lt;&gt;"",MAX(ROUNDUP(SMALL(AJ$279:AJ$328,$L294)/10,0)*10,10),0))</f>
        <v>0</v>
      </c>
      <c r="DL294" s="41">
        <f>IF(AK294="","",IF(成就内容!AB$126&lt;&gt;"",MAX(ROUNDUP(SMALL(AK$279:AK$328,$L294)/10,0)*10,10),0))</f>
        <v>0</v>
      </c>
      <c r="DM294" s="41">
        <f>IF(AL294="","",IF(成就内容!AC$126&lt;&gt;"",MAX(ROUNDUP(SMALL(AL$279:AL$328,$L294)/10,0)*10,10),0))</f>
        <v>0</v>
      </c>
      <c r="DN294" s="41">
        <f>IF(AM294="","",IF(成就内容!AD$126&lt;&gt;"",MAX(ROUNDUP(SMALL(AM$279:AM$328,$L294)/10,0)*10,10),0))</f>
        <v>0</v>
      </c>
      <c r="DO294" s="41">
        <f>IF(AN294="","",IF(成就内容!AE$126&lt;&gt;"",MAX(ROUNDUP(SMALL(AN$279:AN$328,$L294)/10,0)*10,10),0))</f>
        <v>0</v>
      </c>
      <c r="DP294" s="41">
        <f>IF(AO294="","",IF(成就内容!AF$126&lt;&gt;"",MAX(ROUNDUP(SMALL(AO$279:AO$328,$L294)/10,0)*10,10),0))</f>
        <v>0</v>
      </c>
      <c r="DQ294" s="41">
        <f>IF(AP294="","",IF(成就内容!AG$126&lt;&gt;"",MAX(ROUNDUP(SMALL(AP$279:AP$328,$L294)/10,0)*10,10),0))</f>
        <v>0</v>
      </c>
      <c r="DR294" s="41">
        <f>IF(AQ294="","",IF(成就内容!AH$126&lt;&gt;"",MAX(ROUNDUP(SMALL(AQ$279:AQ$328,$L294)/10,0)*10,10),0))</f>
        <v>0</v>
      </c>
      <c r="DS294" s="41">
        <f>IF(AR294="","",IF(成就内容!AI$126&lt;&gt;"",MAX(ROUNDUP(SMALL(AR$279:AR$328,$L294)/10,0)*10,10),0))</f>
        <v>0</v>
      </c>
      <c r="DT294" s="41">
        <f>IF(AS294="","",IF(成就内容!AJ$126&lt;&gt;"",MAX(ROUNDUP(SMALL(AS$279:AS$328,$L294)/10,0)*10,10),0))</f>
        <v>0</v>
      </c>
      <c r="DU294" s="41" t="str">
        <f>IF(AT294="","",IF(成就内容!AK$126&lt;&gt;"",MAX(ROUNDUP(SMALL(AT$279:AT$328,$L294)/10,0)*10,10),0))</f>
        <v/>
      </c>
      <c r="DV294" s="41" t="str">
        <f>IF(AU294="","",IF(成就内容!AL$126&lt;&gt;"",MAX(ROUNDUP(SMALL(AU$279:AU$328,$L294)/10,0)*10,10),0))</f>
        <v/>
      </c>
      <c r="DW294" s="41">
        <f>IF(AV294="","",IF(成就内容!AM$126&lt;&gt;"",MAX(ROUNDUP(SMALL(AV$279:AV$328,$L294)/10,0)*10,10),0))</f>
        <v>0</v>
      </c>
      <c r="DX294" s="41">
        <f>IF(AW294="","",IF(成就内容!AN$126&lt;&gt;"",MAX(ROUNDUP(SMALL(AW$279:AW$328,$L294)/10,0)*10,10),0))</f>
        <v>0</v>
      </c>
      <c r="DY294" s="41">
        <f>IF(AX294="","",IF(成就内容!AO$126&lt;&gt;"",MAX(ROUNDUP(SMALL(AX$279:AX$328,$L294)/10,0)*10,10),0))</f>
        <v>540</v>
      </c>
      <c r="DZ294" s="41">
        <f>IF(AY294="","",IF(成就内容!AP$126&lt;&gt;"",MAX(ROUNDUP(SMALL(AY$279:AY$328,$L294)/10,0)*10,10),0))</f>
        <v>540</v>
      </c>
      <c r="EA294" s="41">
        <f>IF(AZ294="","",IF(成就内容!AQ$126&lt;&gt;"",MAX(ROUNDUP(SMALL(AZ$279:AZ$328,$L294)/10,0)*10,10),0))</f>
        <v>540</v>
      </c>
      <c r="EB294" s="41">
        <f>IF(BA294="","",IF(成就内容!AR$126&lt;&gt;"",MAX(ROUNDUP(SMALL(BA$279:BA$328,$L294)/10,0)*10,10),0))</f>
        <v>720</v>
      </c>
      <c r="EC294" s="41">
        <f>IF(BB294="","",IF(成就内容!AS$126&lt;&gt;"",MAX(ROUNDUP(SMALL(BB$279:BB$328,$L294)/10,0)*10,10),0))</f>
        <v>720</v>
      </c>
      <c r="ED294" s="41">
        <f>IF(BC294="","",IF(成就内容!AT$126&lt;&gt;"",MAX(ROUNDUP(SMALL(BC$279:BC$328,$L294)/10,0)*10,10),0))</f>
        <v>720</v>
      </c>
      <c r="EE294" s="41">
        <f>IF(BD294="","",IF(成就内容!AU$126&lt;&gt;"",MAX(ROUNDUP(SMALL(BD$279:BD$328,$L294)/10,0)*10,10),0))</f>
        <v>890</v>
      </c>
      <c r="EF294" s="41">
        <f>IF(BE294="","",IF(成就内容!AV$126&lt;&gt;"",MAX(ROUNDUP(SMALL(BE$279:BE$328,$L294)/10,0)*10,10),0))</f>
        <v>0</v>
      </c>
      <c r="EG294" s="41">
        <f>IF(BF294="","",IF(成就内容!AW$126&lt;&gt;"",MAX(ROUNDUP(SMALL(BF$279:BF$328,$L294)/10,0)*10,10),0))</f>
        <v>0</v>
      </c>
      <c r="EH294" s="41">
        <f>IF(BG294="","",IF(成就内容!AX$126&lt;&gt;"",MAX(ROUNDUP(SMALL(BG$279:BG$328,$L294)/10,0)*10,10),0))</f>
        <v>0</v>
      </c>
      <c r="EI294" s="41">
        <f>IF(BH294="","",IF(成就内容!AY$126&lt;&gt;"",MAX(ROUNDUP(SMALL(BH$279:BH$328,$L294)/10,0)*10,10),0))</f>
        <v>0</v>
      </c>
      <c r="EJ294" s="41">
        <f>IF(BI294="","",IF(成就内容!AZ$126&lt;&gt;"",MAX(ROUNDUP(SMALL(BI$279:BI$328,$L294)/10,0)*10,10),0))</f>
        <v>0</v>
      </c>
      <c r="EK294" s="41">
        <f>IF(BJ294="","",IF(成就内容!BA$126&lt;&gt;"",MAX(ROUNDUP(SMALL(BJ$279:BJ$328,$L294)/10,0)*10,10),0))</f>
        <v>0</v>
      </c>
      <c r="EL294" s="41">
        <f>IF(BK294="","",IF(成就内容!BB$126&lt;&gt;"",MAX(ROUNDUP(SMALL(BK$279:BK$328,$L294)/10,0)*10,10),0))</f>
        <v>0</v>
      </c>
      <c r="EM294" s="41">
        <f>IF(BL294="","",IF(成就内容!BC$126&lt;&gt;"",MAX(ROUNDUP(SMALL(BL$279:BL$328,$L294)/10,0)*10,10),0))</f>
        <v>0</v>
      </c>
      <c r="EN294" s="41">
        <f>IF(BM294="","",IF(成就内容!BD$126&lt;&gt;"",MAX(ROUNDUP(SMALL(BM$279:BM$328,$L294)/10,0)*10,10),0))</f>
        <v>0</v>
      </c>
      <c r="EO294" s="41">
        <f>IF(BN294="","",IF(成就内容!BE$126&lt;&gt;"",MAX(ROUNDUP(SMALL(BN$279:BN$328,$L294)/10,0)*10,10),0))</f>
        <v>0</v>
      </c>
      <c r="EP294" s="41">
        <f>IF(BO294="","",IF(成就内容!BF$126&lt;&gt;"",MAX(ROUNDUP(SMALL(BO$279:BO$328,$L294)/10,0)*10,10),0))</f>
        <v>0</v>
      </c>
      <c r="EQ294" s="41">
        <f>IF(BP294="","",IF(成就内容!BG$126&lt;&gt;"",MAX(ROUNDUP(SMALL(BP$279:BP$328,$L294)/10,0)*10,10),0))</f>
        <v>0</v>
      </c>
      <c r="ER294" s="41">
        <f>IF(BQ294="","",IF(成就内容!BH$126&lt;&gt;"",MAX(ROUNDUP(SMALL(BQ$279:BQ$328,$L294)/10,0)*10,10),0))</f>
        <v>0</v>
      </c>
      <c r="ES294" s="41" t="str">
        <f>IF(BR294="","",IF(成就内容!BI$126&lt;&gt;"",MAX(ROUNDUP(SMALL(BR$279:BR$328,$L294)/10,0)*10,10),0))</f>
        <v/>
      </c>
      <c r="ET294" s="41">
        <f>IF(BS294="","",IF(成就内容!BJ$126&lt;&gt;"",MAX(ROUNDUP(SMALL(BS$279:BS$328,$L294)/10,0)*10,10),0))</f>
        <v>0</v>
      </c>
      <c r="EU294" s="41">
        <f>IF(BT294="","",IF(成就内容!BK$126&lt;&gt;"",MAX(ROUNDUP(SMALL(BT$279:BT$328,$L294)/10,0)*10,10),0))</f>
        <v>0</v>
      </c>
      <c r="EV294" s="41">
        <f>IF(BU294="","",IF(成就内容!BL$126&lt;&gt;"",MAX(ROUNDUP(SMALL(BU$279:BU$328,$L294)/10,0)*10,10),0))</f>
        <v>0</v>
      </c>
      <c r="EW294" s="41">
        <f>IF(BV294="","",IF(成就内容!BM$126&lt;&gt;"",MAX(ROUNDUP(SMALL(BV$279:BV$328,$L294)/10,0)*10,10),0))</f>
        <v>0</v>
      </c>
      <c r="EX294" s="41">
        <f>IF(BW294="","",IF(成就内容!BN$126&lt;&gt;"",MAX(ROUNDUP(SMALL(BW$279:BW$328,$L294)/10,0)*10,10),0))</f>
        <v>0</v>
      </c>
      <c r="EY294" s="41">
        <f>IF(BX294="","",IF(成就内容!BO$126&lt;&gt;"",MAX(ROUNDUP(SMALL(BX$279:BX$328,$L294)/10,0)*10,10),0))</f>
        <v>0</v>
      </c>
      <c r="EZ294" s="41">
        <f>IF(BY294="","",IF(成就内容!BP$126&lt;&gt;"",MAX(ROUNDUP(SMALL(BY$279:BY$328,$L294)/10,0)*10,10),0))</f>
        <v>0</v>
      </c>
      <c r="FA294" s="41">
        <f>IF(BZ294="","",IF(成就内容!BQ$126&lt;&gt;"",MAX(ROUNDUP(SMALL(BZ$279:BZ$328,$L294)/10,0)*10,10),0))</f>
        <v>0</v>
      </c>
      <c r="FB294" s="41" t="str">
        <f>IF(CA294="","",IF(成就内容!BR$126&lt;&gt;"",MAX(ROUNDUP(SMALL(CA$279:CA$328,$L294)/10,0)*10,10),0))</f>
        <v/>
      </c>
      <c r="FC294" s="41">
        <f>IF(CB294="","",IF(成就内容!BS$126&lt;&gt;"",MAX(ROUNDUP(SMALL(CB$279:CB$328,$L294)/10,0)*10,10),0))</f>
        <v>0</v>
      </c>
      <c r="FD294" s="41">
        <f>IF(CC294="","",IF(成就内容!BT$126&lt;&gt;"",MAX(ROUNDUP(SMALL(CC$279:CC$328,$L294)/10,0)*10,10),0))</f>
        <v>0</v>
      </c>
      <c r="FE294" s="41">
        <f>IF(CD294="","",IF(成就内容!BU$126&lt;&gt;"",MAX(ROUNDUP(SMALL(CD$279:CD$328,$L294)/10,0)*10,10),0))</f>
        <v>0</v>
      </c>
      <c r="FF294" s="41" t="str">
        <f>IF(CE294="","",IF(成就内容!BV$126&lt;&gt;"",MAX(ROUNDUP(SMALL(CE$279:CE$328,$L294)/10,0)*10,10),0))</f>
        <v/>
      </c>
      <c r="FG294" s="41">
        <f>IF(CF294="","",IF(成就内容!BW$126&lt;&gt;"",MAX(ROUNDUP(SMALL(CF$279:CF$328,$L294)/10,0)*10,10),0))</f>
        <v>0</v>
      </c>
      <c r="FH294" s="41">
        <f>IF(CG294="","",IF(成就内容!BX$126&lt;&gt;"",MAX(ROUNDUP(SMALL(CG$279:CG$328,$L294)/10,0)*10,10),0))</f>
        <v>0</v>
      </c>
      <c r="FI294" s="41">
        <f>IF(CH294="","",IF(成就内容!BY$126&lt;&gt;"",MAX(ROUNDUP(SMALL(CH$279:CH$328,$L294)/10,0)*10,10),0))</f>
        <v>0</v>
      </c>
      <c r="FJ294" s="41">
        <f>IF(CI294="","",IF(成就内容!BZ$126&lt;&gt;"",MAX(ROUNDUP(SMALL(CI$279:CI$328,$L294)/10,0)*10,10),0))</f>
        <v>0</v>
      </c>
    </row>
    <row r="295" spans="10:166" x14ac:dyDescent="0.15">
      <c r="L295" s="25">
        <v>17</v>
      </c>
      <c r="M295" s="41">
        <f>IF(成就内容!D23="","",INDEX($H$4:$H$178*成就内容!D$126/SUM(成就内容!$D$126:$BZ$126),成就内容!D79,1)-SUM(M$279:M294))</f>
        <v>0</v>
      </c>
      <c r="N295" s="41" t="str">
        <f>IF(成就内容!E23="","",INDEX($H$4:$H$178*成就内容!E$126/SUM(成就内容!$D$126:$BZ$126),成就内容!E79,1)-SUM(N$279:N294))</f>
        <v/>
      </c>
      <c r="O295" s="41">
        <f>IF(成就内容!F23="","",INDEX($H$4:$H$178*成就内容!F$126/SUM(成就内容!$D$126:$BZ$126),成就内容!F79,1)-SUM(O$279:O294))</f>
        <v>0</v>
      </c>
      <c r="P295" s="41" t="str">
        <f>IF(成就内容!G23="","",INDEX($H$4:$H$178*成就内容!G$126/SUM(成就内容!$D$126:$BZ$126),成就内容!G79,1)-SUM(P$279:P294))</f>
        <v/>
      </c>
      <c r="Q295" s="41">
        <f>IF(成就内容!H23="","",INDEX($H$4:$H$178*成就内容!H$126/SUM(成就内容!$D$126:$BZ$126),成就内容!H79,1)-SUM(Q$279:Q294))</f>
        <v>0</v>
      </c>
      <c r="R295" s="41">
        <f>IF(成就内容!I23="","",INDEX($H$4:$H$178*成就内容!I$126/SUM(成就内容!$D$126:$BZ$126),成就内容!I79,1)-SUM(R$279:R294))</f>
        <v>0</v>
      </c>
      <c r="S295" s="41">
        <f>IF(成就内容!J23="","",INDEX($H$4:$H$178*成就内容!J$126/SUM(成就内容!$D$126:$BZ$126),成就内容!J79,1)-SUM(S$279:S294))</f>
        <v>0</v>
      </c>
      <c r="T295" s="41">
        <f>IF(成就内容!K23="","",INDEX($H$4:$H$178*成就内容!K$126/SUM(成就内容!$D$126:$BZ$126),成就内容!K79,1)-SUM(T$279:T294))</f>
        <v>0</v>
      </c>
      <c r="U295" s="41">
        <f>IF(成就内容!L23="","",INDEX($H$4:$H$178*成就内容!L$126/SUM(成就内容!$D$126:$BZ$126),成就内容!L79,1)-SUM(U$279:U294))</f>
        <v>0</v>
      </c>
      <c r="V295" s="41">
        <f>IF(成就内容!M23="","",INDEX($H$4:$H$178*成就内容!M$126/SUM(成就内容!$D$126:$BZ$126),成就内容!M79,1)-SUM(V$279:V294))</f>
        <v>0</v>
      </c>
      <c r="W295" s="41">
        <f>IF(成就内容!N23="","",INDEX($H$4:$H$178*成就内容!N$126/SUM(成就内容!$D$126:$BZ$126),成就内容!N79,1)-SUM(W$279:W294))</f>
        <v>0</v>
      </c>
      <c r="X295" s="41">
        <f>IF(成就内容!O23="","",INDEX($H$4:$H$178*成就内容!O$126/SUM(成就内容!$D$126:$BZ$126),成就内容!O79,1)-SUM(X$279:X294))</f>
        <v>1666.6666666666661</v>
      </c>
      <c r="Y295" s="41" t="str">
        <f>IF(成就内容!P23="","",INDEX($H$4:$H$178*成就内容!P$126/SUM(成就内容!$D$126:$BZ$126),成就内容!P79,1)-SUM(Y$279:Y294))</f>
        <v/>
      </c>
      <c r="Z295" s="41">
        <f>IF(成就内容!Q23="","",INDEX($H$4:$H$178*成就内容!Q$126/SUM(成就内容!$D$126:$BZ$126),成就内容!Q79,1)-SUM(Z$279:Z294))</f>
        <v>0</v>
      </c>
      <c r="AA295" s="41">
        <f>IF(成就内容!R23="","",INDEX($H$4:$H$178*成就内容!R$126/SUM(成就内容!$D$126:$BZ$126),成就内容!R79,1)-SUM(AA$279:AA294))</f>
        <v>0</v>
      </c>
      <c r="AB295" s="41">
        <f>IF(成就内容!S23="","",INDEX($H$4:$H$178*成就内容!S$126/SUM(成就内容!$D$126:$BZ$126),成就内容!S79,1)-SUM(AB$279:AB294))</f>
        <v>0</v>
      </c>
      <c r="AC295" s="41">
        <f>IF(成就内容!T23="","",INDEX($H$4:$H$178*成就内容!T$126/SUM(成就内容!$D$126:$BZ$126),成就内容!T79,1)-SUM(AC$279:AC294))</f>
        <v>0</v>
      </c>
      <c r="AD295" s="41">
        <f>IF(成就内容!U23="","",INDEX($H$4:$H$178*成就内容!U$126/SUM(成就内容!$D$126:$BZ$126),成就内容!U79,1)-SUM(AD$279:AD294))</f>
        <v>0</v>
      </c>
      <c r="AE295" s="41">
        <f>IF(成就内容!V23="","",INDEX($H$4:$H$178*成就内容!V$126/SUM(成就内容!$D$126:$BZ$126),成就内容!V79,1)-SUM(AE$279:AE294))</f>
        <v>0</v>
      </c>
      <c r="AF295" s="41">
        <f>IF(成就内容!W23="","",INDEX($H$4:$H$178*成就内容!W$126/SUM(成就内容!$D$126:$BZ$126),成就内容!W79,1)-SUM(AF$279:AF294))</f>
        <v>0</v>
      </c>
      <c r="AG295" s="41">
        <f>IF(成就内容!X23="","",INDEX($H$4:$H$178*成就内容!X$126/SUM(成就内容!$D$126:$BZ$126),成就内容!X79,1)-SUM(AG$279:AG294))</f>
        <v>0</v>
      </c>
      <c r="AH295" s="41">
        <f>IF(成就内容!Y23="","",INDEX($H$4:$H$178*成就内容!Y$126/SUM(成就内容!$D$126:$BZ$126),成就内容!Y79,1)-SUM(AH$279:AH294))</f>
        <v>0</v>
      </c>
      <c r="AI295" s="41" t="str">
        <f>IF(成就内容!Z23="","",INDEX($H$4:$H$178*成就内容!Z$126/SUM(成就内容!$D$126:$BZ$126),成就内容!Z79,1)-SUM(AI$279:AI294))</f>
        <v/>
      </c>
      <c r="AJ295" s="41">
        <f>IF(成就内容!AA23="","",INDEX($H$4:$H$178*成就内容!AA$126/SUM(成就内容!$D$126:$BZ$126),成就内容!AA79,1)-SUM(AJ$279:AJ294))</f>
        <v>0</v>
      </c>
      <c r="AK295" s="41">
        <f>IF(成就内容!AB23="","",INDEX($H$4:$H$178*成就内容!AB$126/SUM(成就内容!$D$126:$BZ$126),成就内容!AB79,1)-SUM(AK$279:AK294))</f>
        <v>0</v>
      </c>
      <c r="AL295" s="41">
        <f>IF(成就内容!AC23="","",INDEX($H$4:$H$178*成就内容!AC$126/SUM(成就内容!$D$126:$BZ$126),成就内容!AC79,1)-SUM(AL$279:AL294))</f>
        <v>0</v>
      </c>
      <c r="AM295" s="41">
        <f>IF(成就内容!AD23="","",INDEX($H$4:$H$178*成就内容!AD$126/SUM(成就内容!$D$126:$BZ$126),成就内容!AD79,1)-SUM(AM$279:AM294))</f>
        <v>0</v>
      </c>
      <c r="AN295" s="41">
        <f>IF(成就内容!AE23="","",INDEX($H$4:$H$178*成就内容!AE$126/SUM(成就内容!$D$126:$BZ$126),成就内容!AE79,1)-SUM(AN$279:AN294))</f>
        <v>0</v>
      </c>
      <c r="AO295" s="41">
        <f>IF(成就内容!AF23="","",INDEX($H$4:$H$178*成就内容!AF$126/SUM(成就内容!$D$126:$BZ$126),成就内容!AF79,1)-SUM(AO$279:AO294))</f>
        <v>0</v>
      </c>
      <c r="AP295" s="41">
        <f>IF(成就内容!AG23="","",INDEX($H$4:$H$178*成就内容!AG$126/SUM(成就内容!$D$126:$BZ$126),成就内容!AG79,1)-SUM(AP$279:AP294))</f>
        <v>0</v>
      </c>
      <c r="AQ295" s="41">
        <f>IF(成就内容!AH23="","",INDEX($H$4:$H$178*成就内容!AH$126/SUM(成就内容!$D$126:$BZ$126),成就内容!AH79,1)-SUM(AQ$279:AQ294))</f>
        <v>0</v>
      </c>
      <c r="AR295" s="41">
        <f>IF(成就内容!AI23="","",INDEX($H$4:$H$178*成就内容!AI$126/SUM(成就内容!$D$126:$BZ$126),成就内容!AI79,1)-SUM(AR$279:AR294))</f>
        <v>0</v>
      </c>
      <c r="AS295" s="41">
        <f>IF(成就内容!AJ23="","",INDEX($H$4:$H$178*成就内容!AJ$126/SUM(成就内容!$D$126:$BZ$126),成就内容!AJ79,1)-SUM(AS$279:AS294))</f>
        <v>0</v>
      </c>
      <c r="AT295" s="41" t="str">
        <f>IF(成就内容!AK23="","",INDEX($H$4:$H$178*成就内容!AK$126/SUM(成就内容!$D$126:$BZ$126),成就内容!AK79,1)-SUM(AT$279:AT294))</f>
        <v/>
      </c>
      <c r="AU295" s="41" t="str">
        <f>IF(成就内容!AL23="","",INDEX($H$4:$H$178*成就内容!AL$126/SUM(成就内容!$D$126:$BZ$126),成就内容!AL79,1)-SUM(AU$279:AU294))</f>
        <v/>
      </c>
      <c r="AV295" s="41">
        <f>IF(成就内容!AM23="","",INDEX($H$4:$H$178*成就内容!AM$126/SUM(成就内容!$D$126:$BZ$126),成就内容!AM79,1)-SUM(AV$279:AV294))</f>
        <v>0</v>
      </c>
      <c r="AW295" s="41">
        <f>IF(成就内容!AN23="","",INDEX($H$4:$H$178*成就内容!AN$126/SUM(成就内容!$D$126:$BZ$126),成就内容!AN79,1)-SUM(AW$279:AW294))</f>
        <v>0</v>
      </c>
      <c r="AX295" s="41">
        <f>IF(成就内容!AO23="","",INDEX($H$4:$H$178*成就内容!AO$126/SUM(成就内容!$D$126:$BZ$126),成就内容!AO79,1)-SUM(AX$279:AX294))</f>
        <v>533.33333333333348</v>
      </c>
      <c r="AY295" s="41">
        <f>IF(成就内容!AP23="","",INDEX($H$4:$H$178*成就内容!AP$126/SUM(成就内容!$D$126:$BZ$126),成就内容!AP79,1)-SUM(AY$279:AY294))</f>
        <v>533.33333333333348</v>
      </c>
      <c r="AZ295" s="41">
        <f>IF(成就内容!AQ23="","",INDEX($H$4:$H$178*成就内容!AQ$126/SUM(成就内容!$D$126:$BZ$126),成就内容!AQ79,1)-SUM(AZ$279:AZ294))</f>
        <v>533.33333333333348</v>
      </c>
      <c r="BA295" s="41">
        <f>IF(成就内容!AR23="","",INDEX($H$4:$H$178*成就内容!AR$126/SUM(成就内容!$D$126:$BZ$126),成就内容!AR79,1)-SUM(BA$279:BA294))</f>
        <v>888.88888888888914</v>
      </c>
      <c r="BB295" s="41">
        <f>IF(成就内容!AS23="","",INDEX($H$4:$H$178*成就内容!AS$126/SUM(成就内容!$D$126:$BZ$126),成就内容!AS79,1)-SUM(BB$279:BB294))</f>
        <v>888.88888888888914</v>
      </c>
      <c r="BC295" s="41">
        <f>IF(成就内容!AT23="","",INDEX($H$4:$H$178*成就内容!AT$126/SUM(成就内容!$D$126:$BZ$126),成就内容!AT79,1)-SUM(BC$279:BC294))</f>
        <v>888.88888888888914</v>
      </c>
      <c r="BD295" s="41">
        <f>IF(成就内容!AU23="","",INDEX($H$4:$H$178*成就内容!AU$126/SUM(成就内容!$D$126:$BZ$126),成就内容!AU79,1)-SUM(BD$279:BD294))</f>
        <v>1333.333333333333</v>
      </c>
      <c r="BE295" s="41">
        <f>IF(成就内容!AV23="","",INDEX($H$4:$H$178*成就内容!AV$126/SUM(成就内容!$D$126:$BZ$126),成就内容!AV79,1)-SUM(BE$279:BE294))</f>
        <v>0</v>
      </c>
      <c r="BF295" s="41">
        <f>IF(成就内容!AW23="","",INDEX($H$4:$H$178*成就内容!AW$126/SUM(成就内容!$D$126:$BZ$126),成就内容!AW79,1)-SUM(BF$279:BF294))</f>
        <v>0</v>
      </c>
      <c r="BG295" s="41">
        <f>IF(成就内容!AX23="","",INDEX($H$4:$H$178*成就内容!AX$126/SUM(成就内容!$D$126:$BZ$126),成就内容!AX79,1)-SUM(BG$279:BG294))</f>
        <v>0</v>
      </c>
      <c r="BH295" s="41">
        <f>IF(成就内容!AY23="","",INDEX($H$4:$H$178*成就内容!AY$126/SUM(成就内容!$D$126:$BZ$126),成就内容!AY79,1)-SUM(BH$279:BH294))</f>
        <v>0</v>
      </c>
      <c r="BI295" s="41">
        <f>IF(成就内容!AZ23="","",INDEX($H$4:$H$178*成就内容!AZ$126/SUM(成就内容!$D$126:$BZ$126),成就内容!AZ79,1)-SUM(BI$279:BI294))</f>
        <v>0</v>
      </c>
      <c r="BJ295" s="41">
        <f>IF(成就内容!BA23="","",INDEX($H$4:$H$178*成就内容!BA$126/SUM(成就内容!$D$126:$BZ$126),成就内容!BA79,1)-SUM(BJ$279:BJ294))</f>
        <v>0</v>
      </c>
      <c r="BK295" s="41">
        <f>IF(成就内容!BB23="","",INDEX($H$4:$H$178*成就内容!BB$126/SUM(成就内容!$D$126:$BZ$126),成就内容!BB79,1)-SUM(BK$279:BK294))</f>
        <v>0</v>
      </c>
      <c r="BL295" s="41">
        <f>IF(成就内容!BC23="","",INDEX($H$4:$H$178*成就内容!BC$126/SUM(成就内容!$D$126:$BZ$126),成就内容!BC79,1)-SUM(BL$279:BL294))</f>
        <v>0</v>
      </c>
      <c r="BM295" s="41">
        <f>IF(成就内容!BD23="","",INDEX($H$4:$H$178*成就内容!BD$126/SUM(成就内容!$D$126:$BZ$126),成就内容!BD79,1)-SUM(BM$279:BM294))</f>
        <v>0</v>
      </c>
      <c r="BN295" s="41">
        <f>IF(成就内容!BE23="","",INDEX($H$4:$H$178*成就内容!BE$126/SUM(成就内容!$D$126:$BZ$126),成就内容!BE79,1)-SUM(BN$279:BN294))</f>
        <v>0</v>
      </c>
      <c r="BO295" s="41">
        <f>IF(成就内容!BF23="","",INDEX($H$4:$H$178*成就内容!BF$126/SUM(成就内容!$D$126:$BZ$126),成就内容!BF79,1)-SUM(BO$279:BO294))</f>
        <v>0</v>
      </c>
      <c r="BP295" s="41">
        <f>IF(成就内容!BG23="","",INDEX($H$4:$H$178*成就内容!BG$126/SUM(成就内容!$D$126:$BZ$126),成就内容!BG79,1)-SUM(BP$279:BP294))</f>
        <v>0</v>
      </c>
      <c r="BQ295" s="41">
        <f>IF(成就内容!BH23="","",INDEX($H$4:$H$178*成就内容!BH$126/SUM(成就内容!$D$126:$BZ$126),成就内容!BH79,1)-SUM(BQ$279:BQ294))</f>
        <v>0</v>
      </c>
      <c r="BR295" s="41" t="str">
        <f>IF(成就内容!BI23="","",INDEX($H$4:$H$178*成就内容!BI$126/SUM(成就内容!$D$126:$BZ$126),成就内容!BI79,1)-SUM(BR$279:BR294))</f>
        <v/>
      </c>
      <c r="BS295" s="41">
        <f>IF(成就内容!BJ23="","",INDEX($H$4:$H$178*成就内容!BJ$126/SUM(成就内容!$D$126:$BZ$126),成就内容!BJ79,1)-SUM(BS$279:BS294))</f>
        <v>0</v>
      </c>
      <c r="BT295" s="41">
        <f>IF(成就内容!BK23="","",INDEX($H$4:$H$178*成就内容!BK$126/SUM(成就内容!$D$126:$BZ$126),成就内容!BK79,1)-SUM(BT$279:BT294))</f>
        <v>0</v>
      </c>
      <c r="BU295" s="41">
        <f>IF(成就内容!BL23="","",INDEX($H$4:$H$178*成就内容!BL$126/SUM(成就内容!$D$126:$BZ$126),成就内容!BL79,1)-SUM(BU$279:BU294))</f>
        <v>0</v>
      </c>
      <c r="BV295" s="41">
        <f>IF(成就内容!BM23="","",INDEX($H$4:$H$178*成就内容!BM$126/SUM(成就内容!$D$126:$BZ$126),成就内容!BM79,1)-SUM(BV$279:BV294))</f>
        <v>0</v>
      </c>
      <c r="BW295" s="41">
        <f>IF(成就内容!BN23="","",INDEX($H$4:$H$178*成就内容!BN$126/SUM(成就内容!$D$126:$BZ$126),成就内容!BN79,1)-SUM(BW$279:BW294))</f>
        <v>0</v>
      </c>
      <c r="BX295" s="41">
        <f>IF(成就内容!BO23="","",INDEX($H$4:$H$178*成就内容!BO$126/SUM(成就内容!$D$126:$BZ$126),成就内容!BO79,1)-SUM(BX$279:BX294))</f>
        <v>0</v>
      </c>
      <c r="BY295" s="41">
        <f>IF(成就内容!BP23="","",INDEX($H$4:$H$178*成就内容!BP$126/SUM(成就内容!$D$126:$BZ$126),成就内容!BP79,1)-SUM(BY$279:BY294))</f>
        <v>0</v>
      </c>
      <c r="BZ295" s="41">
        <f>IF(成就内容!BQ23="","",INDEX($H$4:$H$178*成就内容!BQ$126/SUM(成就内容!$D$126:$BZ$126),成就内容!BQ79,1)-SUM(BZ$279:BZ294))</f>
        <v>0</v>
      </c>
      <c r="CA295" s="41" t="str">
        <f>IF(成就内容!BR23="","",INDEX($H$4:$H$178*成就内容!BR$126/SUM(成就内容!$D$126:$BZ$126),成就内容!BR79,1)-SUM(CA$279:CA294))</f>
        <v/>
      </c>
      <c r="CB295" s="41">
        <f>IF(成就内容!BS23="","",INDEX($H$4:$H$178*成就内容!BS$126/SUM(成就内容!$D$126:$BZ$126),成就内容!BS79,1)-SUM(CB$279:CB294))</f>
        <v>0</v>
      </c>
      <c r="CC295" s="41">
        <f>IF(成就内容!BT23="","",INDEX($H$4:$H$178*成就内容!BT$126/SUM(成就内容!$D$126:$BZ$126),成就内容!BT79,1)-SUM(CC$279:CC294))</f>
        <v>0</v>
      </c>
      <c r="CD295" s="41">
        <f>IF(成就内容!BU23="","",INDEX($H$4:$H$178*成就内容!BU$126/SUM(成就内容!$D$126:$BZ$126),成就内容!BU79,1)-SUM(CD$279:CD294))</f>
        <v>0</v>
      </c>
      <c r="CE295" s="41" t="str">
        <f>IF(成就内容!BV23="","",INDEX($H$4:$H$178*成就内容!BV$126/SUM(成就内容!$D$126:$BZ$126),成就内容!BV79,1)-SUM(CE$279:CE294))</f>
        <v/>
      </c>
      <c r="CF295" s="41">
        <f>IF(成就内容!BW23="","",INDEX($H$4:$H$178*成就内容!BW$126/SUM(成就内容!$D$126:$BZ$126),成就内容!BW79,1)-SUM(CF$279:CF294))</f>
        <v>0</v>
      </c>
      <c r="CG295" s="41">
        <f>IF(成就内容!BX23="","",INDEX($H$4:$H$178*成就内容!BX$126/SUM(成就内容!$D$126:$BZ$126),成就内容!BX79,1)-SUM(CG$279:CG294))</f>
        <v>0</v>
      </c>
      <c r="CH295" s="41">
        <f>IF(成就内容!BY23="","",INDEX($H$4:$H$178*成就内容!BY$126/SUM(成就内容!$D$126:$BZ$126),成就内容!BY79,1)-SUM(CH$279:CH294))</f>
        <v>0</v>
      </c>
      <c r="CI295" s="41">
        <f>IF(成就内容!BZ23="","",INDEX($H$4:$H$178*成就内容!BZ$126/SUM(成就内容!$D$126:$BZ$126),成就内容!BZ79,1)-SUM(CI$279:CI294))</f>
        <v>0</v>
      </c>
      <c r="CM295" s="43">
        <v>17</v>
      </c>
      <c r="CN295" s="41">
        <f>IF(M295="","",IF(成就内容!D$126&lt;&gt;"",MAX(ROUNDUP(SMALL(M$279:M$328,$L295)/10,0)*10,10),0))</f>
        <v>0</v>
      </c>
      <c r="CO295" s="41" t="str">
        <f>IF(N295="","",IF(成就内容!E$126&lt;&gt;"",MAX(ROUNDUP(SMALL(N$279:N$328,$L295)/10,0)*10,10),0))</f>
        <v/>
      </c>
      <c r="CP295" s="41">
        <f>IF(O295="","",IF(成就内容!F$126&lt;&gt;"",MAX(ROUNDUP(SMALL(O$279:O$328,$L295)/10,0)*10,10),0))</f>
        <v>0</v>
      </c>
      <c r="CQ295" s="41" t="str">
        <f>IF(P295="","",IF(成就内容!G$126&lt;&gt;"",MAX(ROUNDUP(SMALL(P$279:P$328,$L295)/10,0)*10,10),0))</f>
        <v/>
      </c>
      <c r="CR295" s="41">
        <f>IF(Q295="","",IF(成就内容!H$126&lt;&gt;"",MAX(ROUNDUP(SMALL(Q$279:Q$328,$L295)/10,0)*10,10),0))</f>
        <v>0</v>
      </c>
      <c r="CS295" s="41">
        <f>IF(R295="","",IF(成就内容!I$126&lt;&gt;"",MAX(ROUNDUP(SMALL(R$279:R$328,$L295)/10,0)*10,10),0))</f>
        <v>0</v>
      </c>
      <c r="CT295" s="41">
        <f>IF(S295="","",IF(成就内容!J$126&lt;&gt;"",MAX(ROUNDUP(SMALL(S$279:S$328,$L295)/10,0)*10,10),0))</f>
        <v>0</v>
      </c>
      <c r="CU295" s="41">
        <f>IF(T295="","",IF(成就内容!K$126&lt;&gt;"",MAX(ROUNDUP(SMALL(T$279:T$328,$L295)/10,0)*10,10),0))</f>
        <v>0</v>
      </c>
      <c r="CV295" s="41">
        <f>IF(U295="","",IF(成就内容!L$126&lt;&gt;"",MAX(ROUNDUP(SMALL(U$279:U$328,$L295)/10,0)*10,10),0))</f>
        <v>0</v>
      </c>
      <c r="CW295" s="41">
        <f>IF(V295="","",IF(成就内容!M$126&lt;&gt;"",MAX(ROUNDUP(SMALL(V$279:V$328,$L295)/10,0)*10,10),0))</f>
        <v>0</v>
      </c>
      <c r="CX295" s="41">
        <f>IF(W295="","",IF(成就内容!N$126&lt;&gt;"",MAX(ROUNDUP(SMALL(W$279:W$328,$L295)/10,0)*10,10),0))</f>
        <v>0</v>
      </c>
      <c r="CY295" s="41">
        <f>IF(X295="","",IF(成就内容!O$126&lt;&gt;"",MAX(ROUNDUP(SMALL(X$279:X$328,$L295)/10,0)*10,10),0))</f>
        <v>1670</v>
      </c>
      <c r="CZ295" s="41" t="str">
        <f>IF(Y295="","",IF(成就内容!P$126&lt;&gt;"",MAX(ROUNDUP(SMALL(Y$279:Y$328,$L295)/10,0)*10,10),0))</f>
        <v/>
      </c>
      <c r="DA295" s="41">
        <f>IF(Z295="","",IF(成就内容!Q$126&lt;&gt;"",MAX(ROUNDUP(SMALL(Z$279:Z$328,$L295)/10,0)*10,10),0))</f>
        <v>0</v>
      </c>
      <c r="DB295" s="41">
        <f>IF(AA295="","",IF(成就内容!R$126&lt;&gt;"",MAX(ROUNDUP(SMALL(AA$279:AA$328,$L295)/10,0)*10,10),0))</f>
        <v>0</v>
      </c>
      <c r="DC295" s="41">
        <f>IF(AB295="","",IF(成就内容!S$126&lt;&gt;"",MAX(ROUNDUP(SMALL(AB$279:AB$328,$L295)/10,0)*10,10),0))</f>
        <v>0</v>
      </c>
      <c r="DD295" s="41">
        <f>IF(AC295="","",IF(成就内容!T$126&lt;&gt;"",MAX(ROUNDUP(SMALL(AC$279:AC$328,$L295)/10,0)*10,10),0))</f>
        <v>0</v>
      </c>
      <c r="DE295" s="41">
        <f>IF(AD295="","",IF(成就内容!U$126&lt;&gt;"",MAX(ROUNDUP(SMALL(AD$279:AD$328,$L295)/10,0)*10,10),0))</f>
        <v>0</v>
      </c>
      <c r="DF295" s="41">
        <f>IF(AE295="","",IF(成就内容!V$126&lt;&gt;"",MAX(ROUNDUP(SMALL(AE$279:AE$328,$L295)/10,0)*10,10),0))</f>
        <v>0</v>
      </c>
      <c r="DG295" s="41">
        <f>IF(AF295="","",IF(成就内容!W$126&lt;&gt;"",MAX(ROUNDUP(SMALL(AF$279:AF$328,$L295)/10,0)*10,10),0))</f>
        <v>0</v>
      </c>
      <c r="DH295" s="41">
        <f>IF(AG295="","",IF(成就内容!X$126&lt;&gt;"",MAX(ROUNDUP(SMALL(AG$279:AG$328,$L295)/10,0)*10,10),0))</f>
        <v>0</v>
      </c>
      <c r="DI295" s="41">
        <f>IF(AH295="","",IF(成就内容!Y$126&lt;&gt;"",MAX(ROUNDUP(SMALL(AH$279:AH$328,$L295)/10,0)*10,10),0))</f>
        <v>0</v>
      </c>
      <c r="DJ295" s="41" t="str">
        <f>IF(AI295="","",IF(成就内容!Z$126&lt;&gt;"",MAX(ROUNDUP(SMALL(AI$279:AI$328,$L295)/10,0)*10,10),0))</f>
        <v/>
      </c>
      <c r="DK295" s="41">
        <f>IF(AJ295="","",IF(成就内容!AA$126&lt;&gt;"",MAX(ROUNDUP(SMALL(AJ$279:AJ$328,$L295)/10,0)*10,10),0))</f>
        <v>0</v>
      </c>
      <c r="DL295" s="41">
        <f>IF(AK295="","",IF(成就内容!AB$126&lt;&gt;"",MAX(ROUNDUP(SMALL(AK$279:AK$328,$L295)/10,0)*10,10),0))</f>
        <v>0</v>
      </c>
      <c r="DM295" s="41">
        <f>IF(AL295="","",IF(成就内容!AC$126&lt;&gt;"",MAX(ROUNDUP(SMALL(AL$279:AL$328,$L295)/10,0)*10,10),0))</f>
        <v>0</v>
      </c>
      <c r="DN295" s="41">
        <f>IF(AM295="","",IF(成就内容!AD$126&lt;&gt;"",MAX(ROUNDUP(SMALL(AM$279:AM$328,$L295)/10,0)*10,10),0))</f>
        <v>0</v>
      </c>
      <c r="DO295" s="41">
        <f>IF(AN295="","",IF(成就内容!AE$126&lt;&gt;"",MAX(ROUNDUP(SMALL(AN$279:AN$328,$L295)/10,0)*10,10),0))</f>
        <v>0</v>
      </c>
      <c r="DP295" s="41">
        <f>IF(AO295="","",IF(成就内容!AF$126&lt;&gt;"",MAX(ROUNDUP(SMALL(AO$279:AO$328,$L295)/10,0)*10,10),0))</f>
        <v>0</v>
      </c>
      <c r="DQ295" s="41">
        <f>IF(AP295="","",IF(成就内容!AG$126&lt;&gt;"",MAX(ROUNDUP(SMALL(AP$279:AP$328,$L295)/10,0)*10,10),0))</f>
        <v>0</v>
      </c>
      <c r="DR295" s="41">
        <f>IF(AQ295="","",IF(成就内容!AH$126&lt;&gt;"",MAX(ROUNDUP(SMALL(AQ$279:AQ$328,$L295)/10,0)*10,10),0))</f>
        <v>0</v>
      </c>
      <c r="DS295" s="41">
        <f>IF(AR295="","",IF(成就内容!AI$126&lt;&gt;"",MAX(ROUNDUP(SMALL(AR$279:AR$328,$L295)/10,0)*10,10),0))</f>
        <v>0</v>
      </c>
      <c r="DT295" s="41">
        <f>IF(AS295="","",IF(成就内容!AJ$126&lt;&gt;"",MAX(ROUNDUP(SMALL(AS$279:AS$328,$L295)/10,0)*10,10),0))</f>
        <v>0</v>
      </c>
      <c r="DU295" s="41" t="str">
        <f>IF(AT295="","",IF(成就内容!AK$126&lt;&gt;"",MAX(ROUNDUP(SMALL(AT$279:AT$328,$L295)/10,0)*10,10),0))</f>
        <v/>
      </c>
      <c r="DV295" s="41" t="str">
        <f>IF(AU295="","",IF(成就内容!AL$126&lt;&gt;"",MAX(ROUNDUP(SMALL(AU$279:AU$328,$L295)/10,0)*10,10),0))</f>
        <v/>
      </c>
      <c r="DW295" s="41">
        <f>IF(AV295="","",IF(成就内容!AM$126&lt;&gt;"",MAX(ROUNDUP(SMALL(AV$279:AV$328,$L295)/10,0)*10,10),0))</f>
        <v>0</v>
      </c>
      <c r="DX295" s="41">
        <f>IF(AW295="","",IF(成就内容!AN$126&lt;&gt;"",MAX(ROUNDUP(SMALL(AW$279:AW$328,$L295)/10,0)*10,10),0))</f>
        <v>0</v>
      </c>
      <c r="DY295" s="41">
        <f>IF(AX295="","",IF(成就内容!AO$126&lt;&gt;"",MAX(ROUNDUP(SMALL(AX$279:AX$328,$L295)/10,0)*10,10),0))</f>
        <v>540</v>
      </c>
      <c r="DZ295" s="41">
        <f>IF(AY295="","",IF(成就内容!AP$126&lt;&gt;"",MAX(ROUNDUP(SMALL(AY$279:AY$328,$L295)/10,0)*10,10),0))</f>
        <v>540</v>
      </c>
      <c r="EA295" s="41">
        <f>IF(AZ295="","",IF(成就内容!AQ$126&lt;&gt;"",MAX(ROUNDUP(SMALL(AZ$279:AZ$328,$L295)/10,0)*10,10),0))</f>
        <v>540</v>
      </c>
      <c r="EB295" s="41">
        <f>IF(BA295="","",IF(成就内容!AR$126&lt;&gt;"",MAX(ROUNDUP(SMALL(BA$279:BA$328,$L295)/10,0)*10,10),0))</f>
        <v>890</v>
      </c>
      <c r="EC295" s="41">
        <f>IF(BB295="","",IF(成就内容!AS$126&lt;&gt;"",MAX(ROUNDUP(SMALL(BB$279:BB$328,$L295)/10,0)*10,10),0))</f>
        <v>890</v>
      </c>
      <c r="ED295" s="41">
        <f>IF(BC295="","",IF(成就内容!AT$126&lt;&gt;"",MAX(ROUNDUP(SMALL(BC$279:BC$328,$L295)/10,0)*10,10),0))</f>
        <v>890</v>
      </c>
      <c r="EE295" s="41">
        <f>IF(BD295="","",IF(成就内容!AU$126&lt;&gt;"",MAX(ROUNDUP(SMALL(BD$279:BD$328,$L295)/10,0)*10,10),0))</f>
        <v>1340</v>
      </c>
      <c r="EF295" s="41">
        <f>IF(BE295="","",IF(成就内容!AV$126&lt;&gt;"",MAX(ROUNDUP(SMALL(BE$279:BE$328,$L295)/10,0)*10,10),0))</f>
        <v>0</v>
      </c>
      <c r="EG295" s="41">
        <f>IF(BF295="","",IF(成就内容!AW$126&lt;&gt;"",MAX(ROUNDUP(SMALL(BF$279:BF$328,$L295)/10,0)*10,10),0))</f>
        <v>0</v>
      </c>
      <c r="EH295" s="41">
        <f>IF(BG295="","",IF(成就内容!AX$126&lt;&gt;"",MAX(ROUNDUP(SMALL(BG$279:BG$328,$L295)/10,0)*10,10),0))</f>
        <v>0</v>
      </c>
      <c r="EI295" s="41">
        <f>IF(BH295="","",IF(成就内容!AY$126&lt;&gt;"",MAX(ROUNDUP(SMALL(BH$279:BH$328,$L295)/10,0)*10,10),0))</f>
        <v>0</v>
      </c>
      <c r="EJ295" s="41">
        <f>IF(BI295="","",IF(成就内容!AZ$126&lt;&gt;"",MAX(ROUNDUP(SMALL(BI$279:BI$328,$L295)/10,0)*10,10),0))</f>
        <v>0</v>
      </c>
      <c r="EK295" s="41">
        <f>IF(BJ295="","",IF(成就内容!BA$126&lt;&gt;"",MAX(ROUNDUP(SMALL(BJ$279:BJ$328,$L295)/10,0)*10,10),0))</f>
        <v>0</v>
      </c>
      <c r="EL295" s="41">
        <f>IF(BK295="","",IF(成就内容!BB$126&lt;&gt;"",MAX(ROUNDUP(SMALL(BK$279:BK$328,$L295)/10,0)*10,10),0))</f>
        <v>0</v>
      </c>
      <c r="EM295" s="41">
        <f>IF(BL295="","",IF(成就内容!BC$126&lt;&gt;"",MAX(ROUNDUP(SMALL(BL$279:BL$328,$L295)/10,0)*10,10),0))</f>
        <v>0</v>
      </c>
      <c r="EN295" s="41">
        <f>IF(BM295="","",IF(成就内容!BD$126&lt;&gt;"",MAX(ROUNDUP(SMALL(BM$279:BM$328,$L295)/10,0)*10,10),0))</f>
        <v>0</v>
      </c>
      <c r="EO295" s="41">
        <f>IF(BN295="","",IF(成就内容!BE$126&lt;&gt;"",MAX(ROUNDUP(SMALL(BN$279:BN$328,$L295)/10,0)*10,10),0))</f>
        <v>0</v>
      </c>
      <c r="EP295" s="41">
        <f>IF(BO295="","",IF(成就内容!BF$126&lt;&gt;"",MAX(ROUNDUP(SMALL(BO$279:BO$328,$L295)/10,0)*10,10),0))</f>
        <v>0</v>
      </c>
      <c r="EQ295" s="41">
        <f>IF(BP295="","",IF(成就内容!BG$126&lt;&gt;"",MAX(ROUNDUP(SMALL(BP$279:BP$328,$L295)/10,0)*10,10),0))</f>
        <v>0</v>
      </c>
      <c r="ER295" s="41">
        <f>IF(BQ295="","",IF(成就内容!BH$126&lt;&gt;"",MAX(ROUNDUP(SMALL(BQ$279:BQ$328,$L295)/10,0)*10,10),0))</f>
        <v>0</v>
      </c>
      <c r="ES295" s="41" t="str">
        <f>IF(BR295="","",IF(成就内容!BI$126&lt;&gt;"",MAX(ROUNDUP(SMALL(BR$279:BR$328,$L295)/10,0)*10,10),0))</f>
        <v/>
      </c>
      <c r="ET295" s="41">
        <f>IF(BS295="","",IF(成就内容!BJ$126&lt;&gt;"",MAX(ROUNDUP(SMALL(BS$279:BS$328,$L295)/10,0)*10,10),0))</f>
        <v>0</v>
      </c>
      <c r="EU295" s="41">
        <f>IF(BT295="","",IF(成就内容!BK$126&lt;&gt;"",MAX(ROUNDUP(SMALL(BT$279:BT$328,$L295)/10,0)*10,10),0))</f>
        <v>0</v>
      </c>
      <c r="EV295" s="41">
        <f>IF(BU295="","",IF(成就内容!BL$126&lt;&gt;"",MAX(ROUNDUP(SMALL(BU$279:BU$328,$L295)/10,0)*10,10),0))</f>
        <v>0</v>
      </c>
      <c r="EW295" s="41">
        <f>IF(BV295="","",IF(成就内容!BM$126&lt;&gt;"",MAX(ROUNDUP(SMALL(BV$279:BV$328,$L295)/10,0)*10,10),0))</f>
        <v>0</v>
      </c>
      <c r="EX295" s="41">
        <f>IF(BW295="","",IF(成就内容!BN$126&lt;&gt;"",MAX(ROUNDUP(SMALL(BW$279:BW$328,$L295)/10,0)*10,10),0))</f>
        <v>0</v>
      </c>
      <c r="EY295" s="41">
        <f>IF(BX295="","",IF(成就内容!BO$126&lt;&gt;"",MAX(ROUNDUP(SMALL(BX$279:BX$328,$L295)/10,0)*10,10),0))</f>
        <v>0</v>
      </c>
      <c r="EZ295" s="41">
        <f>IF(BY295="","",IF(成就内容!BP$126&lt;&gt;"",MAX(ROUNDUP(SMALL(BY$279:BY$328,$L295)/10,0)*10,10),0))</f>
        <v>0</v>
      </c>
      <c r="FA295" s="41">
        <f>IF(BZ295="","",IF(成就内容!BQ$126&lt;&gt;"",MAX(ROUNDUP(SMALL(BZ$279:BZ$328,$L295)/10,0)*10,10),0))</f>
        <v>0</v>
      </c>
      <c r="FB295" s="41" t="str">
        <f>IF(CA295="","",IF(成就内容!BR$126&lt;&gt;"",MAX(ROUNDUP(SMALL(CA$279:CA$328,$L295)/10,0)*10,10),0))</f>
        <v/>
      </c>
      <c r="FC295" s="41">
        <f>IF(CB295="","",IF(成就内容!BS$126&lt;&gt;"",MAX(ROUNDUP(SMALL(CB$279:CB$328,$L295)/10,0)*10,10),0))</f>
        <v>0</v>
      </c>
      <c r="FD295" s="41">
        <f>IF(CC295="","",IF(成就内容!BT$126&lt;&gt;"",MAX(ROUNDUP(SMALL(CC$279:CC$328,$L295)/10,0)*10,10),0))</f>
        <v>0</v>
      </c>
      <c r="FE295" s="41">
        <f>IF(CD295="","",IF(成就内容!BU$126&lt;&gt;"",MAX(ROUNDUP(SMALL(CD$279:CD$328,$L295)/10,0)*10,10),0))</f>
        <v>0</v>
      </c>
      <c r="FF295" s="41" t="str">
        <f>IF(CE295="","",IF(成就内容!BV$126&lt;&gt;"",MAX(ROUNDUP(SMALL(CE$279:CE$328,$L295)/10,0)*10,10),0))</f>
        <v/>
      </c>
      <c r="FG295" s="41">
        <f>IF(CF295="","",IF(成就内容!BW$126&lt;&gt;"",MAX(ROUNDUP(SMALL(CF$279:CF$328,$L295)/10,0)*10,10),0))</f>
        <v>0</v>
      </c>
      <c r="FH295" s="41">
        <f>IF(CG295="","",IF(成就内容!BX$126&lt;&gt;"",MAX(ROUNDUP(SMALL(CG$279:CG$328,$L295)/10,0)*10,10),0))</f>
        <v>0</v>
      </c>
      <c r="FI295" s="41">
        <f>IF(CH295="","",IF(成就内容!BY$126&lt;&gt;"",MAX(ROUNDUP(SMALL(CH$279:CH$328,$L295)/10,0)*10,10),0))</f>
        <v>0</v>
      </c>
      <c r="FJ295" s="41">
        <f>IF(CI295="","",IF(成就内容!BZ$126&lt;&gt;"",MAX(ROUNDUP(SMALL(CI$279:CI$328,$L295)/10,0)*10,10),0))</f>
        <v>0</v>
      </c>
    </row>
    <row r="296" spans="10:166" x14ac:dyDescent="0.15">
      <c r="L296" s="25">
        <v>18</v>
      </c>
      <c r="M296" s="41">
        <f>IF(成就内容!D24="","",INDEX($H$4:$H$178*成就内容!D$126/SUM(成就内容!$D$126:$BZ$126),成就内容!D80,1)-SUM(M$279:M295))</f>
        <v>0</v>
      </c>
      <c r="N296" s="41" t="str">
        <f>IF(成就内容!E24="","",INDEX($H$4:$H$178*成就内容!E$126/SUM(成就内容!$D$126:$BZ$126),成就内容!E80,1)-SUM(N$279:N295))</f>
        <v/>
      </c>
      <c r="O296" s="41">
        <f>IF(成就内容!F24="","",INDEX($H$4:$H$178*成就内容!F$126/SUM(成就内容!$D$126:$BZ$126),成就内容!F80,1)-SUM(O$279:O295))</f>
        <v>0</v>
      </c>
      <c r="P296" s="41" t="str">
        <f>IF(成就内容!G24="","",INDEX($H$4:$H$178*成就内容!G$126/SUM(成就内容!$D$126:$BZ$126),成就内容!G80,1)-SUM(P$279:P295))</f>
        <v/>
      </c>
      <c r="Q296" s="41">
        <f>IF(成就内容!H24="","",INDEX($H$4:$H$178*成就内容!H$126/SUM(成就内容!$D$126:$BZ$126),成就内容!H80,1)-SUM(Q$279:Q295))</f>
        <v>0</v>
      </c>
      <c r="R296" s="41">
        <f>IF(成就内容!I24="","",INDEX($H$4:$H$178*成就内容!I$126/SUM(成就内容!$D$126:$BZ$126),成就内容!I80,1)-SUM(R$279:R295))</f>
        <v>0</v>
      </c>
      <c r="S296" s="41">
        <f>IF(成就内容!J24="","",INDEX($H$4:$H$178*成就内容!J$126/SUM(成就内容!$D$126:$BZ$126),成就内容!J80,1)-SUM(S$279:S295))</f>
        <v>0</v>
      </c>
      <c r="T296" s="41">
        <f>IF(成就内容!K24="","",INDEX($H$4:$H$178*成就内容!K$126/SUM(成就内容!$D$126:$BZ$126),成就内容!K80,1)-SUM(T$279:T295))</f>
        <v>0</v>
      </c>
      <c r="U296" s="41">
        <f>IF(成就内容!L24="","",INDEX($H$4:$H$178*成就内容!L$126/SUM(成就内容!$D$126:$BZ$126),成就内容!L80,1)-SUM(U$279:U295))</f>
        <v>0</v>
      </c>
      <c r="V296" s="41">
        <f>IF(成就内容!M24="","",INDEX($H$4:$H$178*成就内容!M$126/SUM(成就内容!$D$126:$BZ$126),成就内容!M80,1)-SUM(V$279:V295))</f>
        <v>0</v>
      </c>
      <c r="W296" s="41">
        <f>IF(成就内容!N24="","",INDEX($H$4:$H$178*成就内容!N$126/SUM(成就内容!$D$126:$BZ$126),成就内容!N80,1)-SUM(W$279:W295))</f>
        <v>0</v>
      </c>
      <c r="X296" s="41">
        <f>IF(成就内容!O24="","",INDEX($H$4:$H$178*成就内容!O$126/SUM(成就内容!$D$126:$BZ$126),成就内容!O80,1)-SUM(X$279:X295))</f>
        <v>1666.666666666667</v>
      </c>
      <c r="Y296" s="41" t="str">
        <f>IF(成就内容!P24="","",INDEX($H$4:$H$178*成就内容!P$126/SUM(成就内容!$D$126:$BZ$126),成就内容!P80,1)-SUM(Y$279:Y295))</f>
        <v/>
      </c>
      <c r="Z296" s="41">
        <f>IF(成就内容!Q24="","",INDEX($H$4:$H$178*成就内容!Q$126/SUM(成就内容!$D$126:$BZ$126),成就内容!Q80,1)-SUM(Z$279:Z295))</f>
        <v>0</v>
      </c>
      <c r="AA296" s="41">
        <f>IF(成就内容!R24="","",INDEX($H$4:$H$178*成就内容!R$126/SUM(成就内容!$D$126:$BZ$126),成就内容!R80,1)-SUM(AA$279:AA295))</f>
        <v>0</v>
      </c>
      <c r="AB296" s="41">
        <f>IF(成就内容!S24="","",INDEX($H$4:$H$178*成就内容!S$126/SUM(成就内容!$D$126:$BZ$126),成就内容!S80,1)-SUM(AB$279:AB295))</f>
        <v>0</v>
      </c>
      <c r="AC296" s="41">
        <f>IF(成就内容!T24="","",INDEX($H$4:$H$178*成就内容!T$126/SUM(成就内容!$D$126:$BZ$126),成就内容!T80,1)-SUM(AC$279:AC295))</f>
        <v>0</v>
      </c>
      <c r="AD296" s="41">
        <f>IF(成就内容!U24="","",INDEX($H$4:$H$178*成就内容!U$126/SUM(成就内容!$D$126:$BZ$126),成就内容!U80,1)-SUM(AD$279:AD295))</f>
        <v>0</v>
      </c>
      <c r="AE296" s="41">
        <f>IF(成就内容!V24="","",INDEX($H$4:$H$178*成就内容!V$126/SUM(成就内容!$D$126:$BZ$126),成就内容!V80,1)-SUM(AE$279:AE295))</f>
        <v>0</v>
      </c>
      <c r="AF296" s="41">
        <f>IF(成就内容!W24="","",INDEX($H$4:$H$178*成就内容!W$126/SUM(成就内容!$D$126:$BZ$126),成就内容!W80,1)-SUM(AF$279:AF295))</f>
        <v>0</v>
      </c>
      <c r="AG296" s="41">
        <f>IF(成就内容!X24="","",INDEX($H$4:$H$178*成就内容!X$126/SUM(成就内容!$D$126:$BZ$126),成就内容!X80,1)-SUM(AG$279:AG295))</f>
        <v>0</v>
      </c>
      <c r="AH296" s="41">
        <f>IF(成就内容!Y24="","",INDEX($H$4:$H$178*成就内容!Y$126/SUM(成就内容!$D$126:$BZ$126),成就内容!Y80,1)-SUM(AH$279:AH295))</f>
        <v>0</v>
      </c>
      <c r="AI296" s="41" t="str">
        <f>IF(成就内容!Z24="","",INDEX($H$4:$H$178*成就内容!Z$126/SUM(成就内容!$D$126:$BZ$126),成就内容!Z80,1)-SUM(AI$279:AI295))</f>
        <v/>
      </c>
      <c r="AJ296" s="41">
        <f>IF(成就内容!AA24="","",INDEX($H$4:$H$178*成就内容!AA$126/SUM(成就内容!$D$126:$BZ$126),成就内容!AA80,1)-SUM(AJ$279:AJ295))</f>
        <v>0</v>
      </c>
      <c r="AK296" s="41">
        <f>IF(成就内容!AB24="","",INDEX($H$4:$H$178*成就内容!AB$126/SUM(成就内容!$D$126:$BZ$126),成就内容!AB80,1)-SUM(AK$279:AK295))</f>
        <v>0</v>
      </c>
      <c r="AL296" s="41">
        <f>IF(成就内容!AC24="","",INDEX($H$4:$H$178*成就内容!AC$126/SUM(成就内容!$D$126:$BZ$126),成就内容!AC80,1)-SUM(AL$279:AL295))</f>
        <v>0</v>
      </c>
      <c r="AM296" s="41">
        <f>IF(成就内容!AD24="","",INDEX($H$4:$H$178*成就内容!AD$126/SUM(成就内容!$D$126:$BZ$126),成就内容!AD80,1)-SUM(AM$279:AM295))</f>
        <v>0</v>
      </c>
      <c r="AN296" s="41">
        <f>IF(成就内容!AE24="","",INDEX($H$4:$H$178*成就内容!AE$126/SUM(成就内容!$D$126:$BZ$126),成就内容!AE80,1)-SUM(AN$279:AN295))</f>
        <v>0</v>
      </c>
      <c r="AO296" s="41">
        <f>IF(成就内容!AF24="","",INDEX($H$4:$H$178*成就内容!AF$126/SUM(成就内容!$D$126:$BZ$126),成就内容!AF80,1)-SUM(AO$279:AO295))</f>
        <v>0</v>
      </c>
      <c r="AP296" s="41">
        <f>IF(成就内容!AG24="","",INDEX($H$4:$H$178*成就内容!AG$126/SUM(成就内容!$D$126:$BZ$126),成就内容!AG80,1)-SUM(AP$279:AP295))</f>
        <v>0</v>
      </c>
      <c r="AQ296" s="41">
        <f>IF(成就内容!AH24="","",INDEX($H$4:$H$178*成就内容!AH$126/SUM(成就内容!$D$126:$BZ$126),成就内容!AH80,1)-SUM(AQ$279:AQ295))</f>
        <v>0</v>
      </c>
      <c r="AR296" s="41">
        <f>IF(成就内容!AI24="","",INDEX($H$4:$H$178*成就内容!AI$126/SUM(成就内容!$D$126:$BZ$126),成就内容!AI80,1)-SUM(AR$279:AR295))</f>
        <v>0</v>
      </c>
      <c r="AS296" s="41">
        <f>IF(成就内容!AJ24="","",INDEX($H$4:$H$178*成就内容!AJ$126/SUM(成就内容!$D$126:$BZ$126),成就内容!AJ80,1)-SUM(AS$279:AS295))</f>
        <v>0</v>
      </c>
      <c r="AT296" s="41" t="str">
        <f>IF(成就内容!AK24="","",INDEX($H$4:$H$178*成就内容!AK$126/SUM(成就内容!$D$126:$BZ$126),成就内容!AK80,1)-SUM(AT$279:AT295))</f>
        <v/>
      </c>
      <c r="AU296" s="41" t="str">
        <f>IF(成就内容!AL24="","",INDEX($H$4:$H$178*成就内容!AL$126/SUM(成就内容!$D$126:$BZ$126),成就内容!AL80,1)-SUM(AU$279:AU295))</f>
        <v/>
      </c>
      <c r="AV296" s="41">
        <f>IF(成就内容!AM24="","",INDEX($H$4:$H$178*成就内容!AM$126/SUM(成就内容!$D$126:$BZ$126),成就内容!AM80,1)-SUM(AV$279:AV295))</f>
        <v>0</v>
      </c>
      <c r="AW296" s="41">
        <f>IF(成就内容!AN24="","",INDEX($H$4:$H$178*成就内容!AN$126/SUM(成就内容!$D$126:$BZ$126),成就内容!AN80,1)-SUM(AW$279:AW295))</f>
        <v>0</v>
      </c>
      <c r="AX296" s="41">
        <f>IF(成就内容!AO24="","",INDEX($H$4:$H$178*成就内容!AO$126/SUM(成就内容!$D$126:$BZ$126),成就内容!AO80,1)-SUM(AX$279:AX295))</f>
        <v>711.11111111111086</v>
      </c>
      <c r="AY296" s="41">
        <f>IF(成就内容!AP24="","",INDEX($H$4:$H$178*成就内容!AP$126/SUM(成就内容!$D$126:$BZ$126),成就内容!AP80,1)-SUM(AY$279:AY295))</f>
        <v>711.11111111111086</v>
      </c>
      <c r="AZ296" s="41">
        <f>IF(成就内容!AQ24="","",INDEX($H$4:$H$178*成就内容!AQ$126/SUM(成就内容!$D$126:$BZ$126),成就内容!AQ80,1)-SUM(AZ$279:AZ295))</f>
        <v>711.11111111111086</v>
      </c>
      <c r="BA296" s="41">
        <f>IF(成就内容!AR24="","",INDEX($H$4:$H$178*成就内容!AR$126/SUM(成就内容!$D$126:$BZ$126),成就内容!AR80,1)-SUM(BA$279:BA295))</f>
        <v>888.88888888888914</v>
      </c>
      <c r="BB296" s="41">
        <f>IF(成就内容!AS24="","",INDEX($H$4:$H$178*成就内容!AS$126/SUM(成就内容!$D$126:$BZ$126),成就内容!AS80,1)-SUM(BB$279:BB295))</f>
        <v>888.88888888888914</v>
      </c>
      <c r="BC296" s="41">
        <f>IF(成就内容!AT24="","",INDEX($H$4:$H$178*成就内容!AT$126/SUM(成就内容!$D$126:$BZ$126),成就内容!AT80,1)-SUM(BC$279:BC295))</f>
        <v>888.88888888888914</v>
      </c>
      <c r="BD296" s="41">
        <f>IF(成就内容!AU24="","",INDEX($H$4:$H$178*成就内容!AU$126/SUM(成就内容!$D$126:$BZ$126),成就内容!AU80,1)-SUM(BD$279:BD295))</f>
        <v>1333.333333333333</v>
      </c>
      <c r="BE296" s="41">
        <f>IF(成就内容!AV24="","",INDEX($H$4:$H$178*成就内容!AV$126/SUM(成就内容!$D$126:$BZ$126),成就内容!AV80,1)-SUM(BE$279:BE295))</f>
        <v>0</v>
      </c>
      <c r="BF296" s="41">
        <f>IF(成就内容!AW24="","",INDEX($H$4:$H$178*成就内容!AW$126/SUM(成就内容!$D$126:$BZ$126),成就内容!AW80,1)-SUM(BF$279:BF295))</f>
        <v>0</v>
      </c>
      <c r="BG296" s="41">
        <f>IF(成就内容!AX24="","",INDEX($H$4:$H$178*成就内容!AX$126/SUM(成就内容!$D$126:$BZ$126),成就内容!AX80,1)-SUM(BG$279:BG295))</f>
        <v>0</v>
      </c>
      <c r="BH296" s="41">
        <f>IF(成就内容!AY24="","",INDEX($H$4:$H$178*成就内容!AY$126/SUM(成就内容!$D$126:$BZ$126),成就内容!AY80,1)-SUM(BH$279:BH295))</f>
        <v>0</v>
      </c>
      <c r="BI296" s="41">
        <f>IF(成就内容!AZ24="","",INDEX($H$4:$H$178*成就内容!AZ$126/SUM(成就内容!$D$126:$BZ$126),成就内容!AZ80,1)-SUM(BI$279:BI295))</f>
        <v>0</v>
      </c>
      <c r="BJ296" s="41">
        <f>IF(成就内容!BA24="","",INDEX($H$4:$H$178*成就内容!BA$126/SUM(成就内容!$D$126:$BZ$126),成就内容!BA80,1)-SUM(BJ$279:BJ295))</f>
        <v>0</v>
      </c>
      <c r="BK296" s="41">
        <f>IF(成就内容!BB24="","",INDEX($H$4:$H$178*成就内容!BB$126/SUM(成就内容!$D$126:$BZ$126),成就内容!BB80,1)-SUM(BK$279:BK295))</f>
        <v>0</v>
      </c>
      <c r="BL296" s="41">
        <f>IF(成就内容!BC24="","",INDEX($H$4:$H$178*成就内容!BC$126/SUM(成就内容!$D$126:$BZ$126),成就内容!BC80,1)-SUM(BL$279:BL295))</f>
        <v>0</v>
      </c>
      <c r="BM296" s="41">
        <f>IF(成就内容!BD24="","",INDEX($H$4:$H$178*成就内容!BD$126/SUM(成就内容!$D$126:$BZ$126),成就内容!BD80,1)-SUM(BM$279:BM295))</f>
        <v>0</v>
      </c>
      <c r="BN296" s="41">
        <f>IF(成就内容!BE24="","",INDEX($H$4:$H$178*成就内容!BE$126/SUM(成就内容!$D$126:$BZ$126),成就内容!BE80,1)-SUM(BN$279:BN295))</f>
        <v>0</v>
      </c>
      <c r="BO296" s="41">
        <f>IF(成就内容!BF24="","",INDEX($H$4:$H$178*成就内容!BF$126/SUM(成就内容!$D$126:$BZ$126),成就内容!BF80,1)-SUM(BO$279:BO295))</f>
        <v>0</v>
      </c>
      <c r="BP296" s="41">
        <f>IF(成就内容!BG24="","",INDEX($H$4:$H$178*成就内容!BG$126/SUM(成就内容!$D$126:$BZ$126),成就内容!BG80,1)-SUM(BP$279:BP295))</f>
        <v>0</v>
      </c>
      <c r="BQ296" s="41">
        <f>IF(成就内容!BH24="","",INDEX($H$4:$H$178*成就内容!BH$126/SUM(成就内容!$D$126:$BZ$126),成就内容!BH80,1)-SUM(BQ$279:BQ295))</f>
        <v>0</v>
      </c>
      <c r="BR296" s="41" t="str">
        <f>IF(成就内容!BI24="","",INDEX($H$4:$H$178*成就内容!BI$126/SUM(成就内容!$D$126:$BZ$126),成就内容!BI80,1)-SUM(BR$279:BR295))</f>
        <v/>
      </c>
      <c r="BS296" s="41">
        <f>IF(成就内容!BJ24="","",INDEX($H$4:$H$178*成就内容!BJ$126/SUM(成就内容!$D$126:$BZ$126),成就内容!BJ80,1)-SUM(BS$279:BS295))</f>
        <v>0</v>
      </c>
      <c r="BT296" s="41">
        <f>IF(成就内容!BK24="","",INDEX($H$4:$H$178*成就内容!BK$126/SUM(成就内容!$D$126:$BZ$126),成就内容!BK80,1)-SUM(BT$279:BT295))</f>
        <v>0</v>
      </c>
      <c r="BU296" s="41">
        <f>IF(成就内容!BL24="","",INDEX($H$4:$H$178*成就内容!BL$126/SUM(成就内容!$D$126:$BZ$126),成就内容!BL80,1)-SUM(BU$279:BU295))</f>
        <v>0</v>
      </c>
      <c r="BV296" s="41">
        <f>IF(成就内容!BM24="","",INDEX($H$4:$H$178*成就内容!BM$126/SUM(成就内容!$D$126:$BZ$126),成就内容!BM80,1)-SUM(BV$279:BV295))</f>
        <v>0</v>
      </c>
      <c r="BW296" s="41">
        <f>IF(成就内容!BN24="","",INDEX($H$4:$H$178*成就内容!BN$126/SUM(成就内容!$D$126:$BZ$126),成就内容!BN80,1)-SUM(BW$279:BW295))</f>
        <v>0</v>
      </c>
      <c r="BX296" s="41">
        <f>IF(成就内容!BO24="","",INDEX($H$4:$H$178*成就内容!BO$126/SUM(成就内容!$D$126:$BZ$126),成就内容!BO80,1)-SUM(BX$279:BX295))</f>
        <v>0</v>
      </c>
      <c r="BY296" s="41">
        <f>IF(成就内容!BP24="","",INDEX($H$4:$H$178*成就内容!BP$126/SUM(成就内容!$D$126:$BZ$126),成就内容!BP80,1)-SUM(BY$279:BY295))</f>
        <v>0</v>
      </c>
      <c r="BZ296" s="41">
        <f>IF(成就内容!BQ24="","",INDEX($H$4:$H$178*成就内容!BQ$126/SUM(成就内容!$D$126:$BZ$126),成就内容!BQ80,1)-SUM(BZ$279:BZ295))</f>
        <v>0</v>
      </c>
      <c r="CA296" s="41" t="str">
        <f>IF(成就内容!BR24="","",INDEX($H$4:$H$178*成就内容!BR$126/SUM(成就内容!$D$126:$BZ$126),成就内容!BR80,1)-SUM(CA$279:CA295))</f>
        <v/>
      </c>
      <c r="CB296" s="41">
        <f>IF(成就内容!BS24="","",INDEX($H$4:$H$178*成就内容!BS$126/SUM(成就内容!$D$126:$BZ$126),成就内容!BS80,1)-SUM(CB$279:CB295))</f>
        <v>0</v>
      </c>
      <c r="CC296" s="41">
        <f>IF(成就内容!BT24="","",INDEX($H$4:$H$178*成就内容!BT$126/SUM(成就内容!$D$126:$BZ$126),成就内容!BT80,1)-SUM(CC$279:CC295))</f>
        <v>0</v>
      </c>
      <c r="CD296" s="41">
        <f>IF(成就内容!BU24="","",INDEX($H$4:$H$178*成就内容!BU$126/SUM(成就内容!$D$126:$BZ$126),成就内容!BU80,1)-SUM(CD$279:CD295))</f>
        <v>0</v>
      </c>
      <c r="CE296" s="41" t="str">
        <f>IF(成就内容!BV24="","",INDEX($H$4:$H$178*成就内容!BV$126/SUM(成就内容!$D$126:$BZ$126),成就内容!BV80,1)-SUM(CE$279:CE295))</f>
        <v/>
      </c>
      <c r="CF296" s="41">
        <f>IF(成就内容!BW24="","",INDEX($H$4:$H$178*成就内容!BW$126/SUM(成就内容!$D$126:$BZ$126),成就内容!BW80,1)-SUM(CF$279:CF295))</f>
        <v>0</v>
      </c>
      <c r="CG296" s="41">
        <f>IF(成就内容!BX24="","",INDEX($H$4:$H$178*成就内容!BX$126/SUM(成就内容!$D$126:$BZ$126),成就内容!BX80,1)-SUM(CG$279:CG295))</f>
        <v>0</v>
      </c>
      <c r="CH296" s="41">
        <f>IF(成就内容!BY24="","",INDEX($H$4:$H$178*成就内容!BY$126/SUM(成就内容!$D$126:$BZ$126),成就内容!BY80,1)-SUM(CH$279:CH295))</f>
        <v>0</v>
      </c>
      <c r="CI296" s="41">
        <f>IF(成就内容!BZ24="","",INDEX($H$4:$H$178*成就内容!BZ$126/SUM(成就内容!$D$126:$BZ$126),成就内容!BZ80,1)-SUM(CI$279:CI295))</f>
        <v>0</v>
      </c>
      <c r="CM296" s="43">
        <v>18</v>
      </c>
      <c r="CN296" s="41">
        <f>IF(M296="","",IF(成就内容!D$126&lt;&gt;"",MAX(ROUNDUP(SMALL(M$279:M$328,$L296)/10,0)*10,10),0))</f>
        <v>0</v>
      </c>
      <c r="CO296" s="41" t="str">
        <f>IF(N296="","",IF(成就内容!E$126&lt;&gt;"",MAX(ROUNDUP(SMALL(N$279:N$328,$L296)/10,0)*10,10),0))</f>
        <v/>
      </c>
      <c r="CP296" s="41">
        <f>IF(O296="","",IF(成就内容!F$126&lt;&gt;"",MAX(ROUNDUP(SMALL(O$279:O$328,$L296)/10,0)*10,10),0))</f>
        <v>0</v>
      </c>
      <c r="CQ296" s="41" t="str">
        <f>IF(P296="","",IF(成就内容!G$126&lt;&gt;"",MAX(ROUNDUP(SMALL(P$279:P$328,$L296)/10,0)*10,10),0))</f>
        <v/>
      </c>
      <c r="CR296" s="41">
        <f>IF(Q296="","",IF(成就内容!H$126&lt;&gt;"",MAX(ROUNDUP(SMALL(Q$279:Q$328,$L296)/10,0)*10,10),0))</f>
        <v>0</v>
      </c>
      <c r="CS296" s="41">
        <f>IF(R296="","",IF(成就内容!I$126&lt;&gt;"",MAX(ROUNDUP(SMALL(R$279:R$328,$L296)/10,0)*10,10),0))</f>
        <v>0</v>
      </c>
      <c r="CT296" s="41">
        <f>IF(S296="","",IF(成就内容!J$126&lt;&gt;"",MAX(ROUNDUP(SMALL(S$279:S$328,$L296)/10,0)*10,10),0))</f>
        <v>0</v>
      </c>
      <c r="CU296" s="41">
        <f>IF(T296="","",IF(成就内容!K$126&lt;&gt;"",MAX(ROUNDUP(SMALL(T$279:T$328,$L296)/10,0)*10,10),0))</f>
        <v>0</v>
      </c>
      <c r="CV296" s="41">
        <f>IF(U296="","",IF(成就内容!L$126&lt;&gt;"",MAX(ROUNDUP(SMALL(U$279:U$328,$L296)/10,0)*10,10),0))</f>
        <v>0</v>
      </c>
      <c r="CW296" s="41">
        <f>IF(V296="","",IF(成就内容!M$126&lt;&gt;"",MAX(ROUNDUP(SMALL(V$279:V$328,$L296)/10,0)*10,10),0))</f>
        <v>0</v>
      </c>
      <c r="CX296" s="41">
        <f>IF(W296="","",IF(成就内容!N$126&lt;&gt;"",MAX(ROUNDUP(SMALL(W$279:W$328,$L296)/10,0)*10,10),0))</f>
        <v>0</v>
      </c>
      <c r="CY296" s="41">
        <f>IF(X296="","",IF(成就内容!O$126&lt;&gt;"",MAX(ROUNDUP(SMALL(X$279:X$328,$L296)/10,0)*10,10),0))</f>
        <v>1670</v>
      </c>
      <c r="CZ296" s="41" t="str">
        <f>IF(Y296="","",IF(成就内容!P$126&lt;&gt;"",MAX(ROUNDUP(SMALL(Y$279:Y$328,$L296)/10,0)*10,10),0))</f>
        <v/>
      </c>
      <c r="DA296" s="41">
        <f>IF(Z296="","",IF(成就内容!Q$126&lt;&gt;"",MAX(ROUNDUP(SMALL(Z$279:Z$328,$L296)/10,0)*10,10),0))</f>
        <v>0</v>
      </c>
      <c r="DB296" s="41">
        <f>IF(AA296="","",IF(成就内容!R$126&lt;&gt;"",MAX(ROUNDUP(SMALL(AA$279:AA$328,$L296)/10,0)*10,10),0))</f>
        <v>0</v>
      </c>
      <c r="DC296" s="41">
        <f>IF(AB296="","",IF(成就内容!S$126&lt;&gt;"",MAX(ROUNDUP(SMALL(AB$279:AB$328,$L296)/10,0)*10,10),0))</f>
        <v>0</v>
      </c>
      <c r="DD296" s="41">
        <f>IF(AC296="","",IF(成就内容!T$126&lt;&gt;"",MAX(ROUNDUP(SMALL(AC$279:AC$328,$L296)/10,0)*10,10),0))</f>
        <v>0</v>
      </c>
      <c r="DE296" s="41">
        <f>IF(AD296="","",IF(成就内容!U$126&lt;&gt;"",MAX(ROUNDUP(SMALL(AD$279:AD$328,$L296)/10,0)*10,10),0))</f>
        <v>0</v>
      </c>
      <c r="DF296" s="41">
        <f>IF(AE296="","",IF(成就内容!V$126&lt;&gt;"",MAX(ROUNDUP(SMALL(AE$279:AE$328,$L296)/10,0)*10,10),0))</f>
        <v>0</v>
      </c>
      <c r="DG296" s="41">
        <f>IF(AF296="","",IF(成就内容!W$126&lt;&gt;"",MAX(ROUNDUP(SMALL(AF$279:AF$328,$L296)/10,0)*10,10),0))</f>
        <v>0</v>
      </c>
      <c r="DH296" s="41">
        <f>IF(AG296="","",IF(成就内容!X$126&lt;&gt;"",MAX(ROUNDUP(SMALL(AG$279:AG$328,$L296)/10,0)*10,10),0))</f>
        <v>0</v>
      </c>
      <c r="DI296" s="41">
        <f>IF(AH296="","",IF(成就内容!Y$126&lt;&gt;"",MAX(ROUNDUP(SMALL(AH$279:AH$328,$L296)/10,0)*10,10),0))</f>
        <v>0</v>
      </c>
      <c r="DJ296" s="41" t="str">
        <f>IF(AI296="","",IF(成就内容!Z$126&lt;&gt;"",MAX(ROUNDUP(SMALL(AI$279:AI$328,$L296)/10,0)*10,10),0))</f>
        <v/>
      </c>
      <c r="DK296" s="41">
        <f>IF(AJ296="","",IF(成就内容!AA$126&lt;&gt;"",MAX(ROUNDUP(SMALL(AJ$279:AJ$328,$L296)/10,0)*10,10),0))</f>
        <v>0</v>
      </c>
      <c r="DL296" s="41">
        <f>IF(AK296="","",IF(成就内容!AB$126&lt;&gt;"",MAX(ROUNDUP(SMALL(AK$279:AK$328,$L296)/10,0)*10,10),0))</f>
        <v>0</v>
      </c>
      <c r="DM296" s="41">
        <f>IF(AL296="","",IF(成就内容!AC$126&lt;&gt;"",MAX(ROUNDUP(SMALL(AL$279:AL$328,$L296)/10,0)*10,10),0))</f>
        <v>0</v>
      </c>
      <c r="DN296" s="41">
        <f>IF(AM296="","",IF(成就内容!AD$126&lt;&gt;"",MAX(ROUNDUP(SMALL(AM$279:AM$328,$L296)/10,0)*10,10),0))</f>
        <v>0</v>
      </c>
      <c r="DO296" s="41">
        <f>IF(AN296="","",IF(成就内容!AE$126&lt;&gt;"",MAX(ROUNDUP(SMALL(AN$279:AN$328,$L296)/10,0)*10,10),0))</f>
        <v>0</v>
      </c>
      <c r="DP296" s="41">
        <f>IF(AO296="","",IF(成就内容!AF$126&lt;&gt;"",MAX(ROUNDUP(SMALL(AO$279:AO$328,$L296)/10,0)*10,10),0))</f>
        <v>0</v>
      </c>
      <c r="DQ296" s="41">
        <f>IF(AP296="","",IF(成就内容!AG$126&lt;&gt;"",MAX(ROUNDUP(SMALL(AP$279:AP$328,$L296)/10,0)*10,10),0))</f>
        <v>0</v>
      </c>
      <c r="DR296" s="41">
        <f>IF(AQ296="","",IF(成就内容!AH$126&lt;&gt;"",MAX(ROUNDUP(SMALL(AQ$279:AQ$328,$L296)/10,0)*10,10),0))</f>
        <v>0</v>
      </c>
      <c r="DS296" s="41">
        <f>IF(AR296="","",IF(成就内容!AI$126&lt;&gt;"",MAX(ROUNDUP(SMALL(AR$279:AR$328,$L296)/10,0)*10,10),0))</f>
        <v>0</v>
      </c>
      <c r="DT296" s="41">
        <f>IF(AS296="","",IF(成就内容!AJ$126&lt;&gt;"",MAX(ROUNDUP(SMALL(AS$279:AS$328,$L296)/10,0)*10,10),0))</f>
        <v>0</v>
      </c>
      <c r="DU296" s="41" t="str">
        <f>IF(AT296="","",IF(成就内容!AK$126&lt;&gt;"",MAX(ROUNDUP(SMALL(AT$279:AT$328,$L296)/10,0)*10,10),0))</f>
        <v/>
      </c>
      <c r="DV296" s="41" t="str">
        <f>IF(AU296="","",IF(成就内容!AL$126&lt;&gt;"",MAX(ROUNDUP(SMALL(AU$279:AU$328,$L296)/10,0)*10,10),0))</f>
        <v/>
      </c>
      <c r="DW296" s="41">
        <f>IF(AV296="","",IF(成就内容!AM$126&lt;&gt;"",MAX(ROUNDUP(SMALL(AV$279:AV$328,$L296)/10,0)*10,10),0))</f>
        <v>0</v>
      </c>
      <c r="DX296" s="41">
        <f>IF(AW296="","",IF(成就内容!AN$126&lt;&gt;"",MAX(ROUNDUP(SMALL(AW$279:AW$328,$L296)/10,0)*10,10),0))</f>
        <v>0</v>
      </c>
      <c r="DY296" s="41">
        <f>IF(AX296="","",IF(成就内容!AO$126&lt;&gt;"",MAX(ROUNDUP(SMALL(AX$279:AX$328,$L296)/10,0)*10,10),0))</f>
        <v>720</v>
      </c>
      <c r="DZ296" s="41">
        <f>IF(AY296="","",IF(成就内容!AP$126&lt;&gt;"",MAX(ROUNDUP(SMALL(AY$279:AY$328,$L296)/10,0)*10,10),0))</f>
        <v>720</v>
      </c>
      <c r="EA296" s="41">
        <f>IF(AZ296="","",IF(成就内容!AQ$126&lt;&gt;"",MAX(ROUNDUP(SMALL(AZ$279:AZ$328,$L296)/10,0)*10,10),0))</f>
        <v>720</v>
      </c>
      <c r="EB296" s="41">
        <f>IF(BA296="","",IF(成就内容!AR$126&lt;&gt;"",MAX(ROUNDUP(SMALL(BA$279:BA$328,$L296)/10,0)*10,10),0))</f>
        <v>890</v>
      </c>
      <c r="EC296" s="41">
        <f>IF(BB296="","",IF(成就内容!AS$126&lt;&gt;"",MAX(ROUNDUP(SMALL(BB$279:BB$328,$L296)/10,0)*10,10),0))</f>
        <v>890</v>
      </c>
      <c r="ED296" s="41">
        <f>IF(BC296="","",IF(成就内容!AT$126&lt;&gt;"",MAX(ROUNDUP(SMALL(BC$279:BC$328,$L296)/10,0)*10,10),0))</f>
        <v>890</v>
      </c>
      <c r="EE296" s="41">
        <f>IF(BD296="","",IF(成就内容!AU$126&lt;&gt;"",MAX(ROUNDUP(SMALL(BD$279:BD$328,$L296)/10,0)*10,10),0))</f>
        <v>1340</v>
      </c>
      <c r="EF296" s="41">
        <f>IF(BE296="","",IF(成就内容!AV$126&lt;&gt;"",MAX(ROUNDUP(SMALL(BE$279:BE$328,$L296)/10,0)*10,10),0))</f>
        <v>0</v>
      </c>
      <c r="EG296" s="41">
        <f>IF(BF296="","",IF(成就内容!AW$126&lt;&gt;"",MAX(ROUNDUP(SMALL(BF$279:BF$328,$L296)/10,0)*10,10),0))</f>
        <v>0</v>
      </c>
      <c r="EH296" s="41">
        <f>IF(BG296="","",IF(成就内容!AX$126&lt;&gt;"",MAX(ROUNDUP(SMALL(BG$279:BG$328,$L296)/10,0)*10,10),0))</f>
        <v>0</v>
      </c>
      <c r="EI296" s="41">
        <f>IF(BH296="","",IF(成就内容!AY$126&lt;&gt;"",MAX(ROUNDUP(SMALL(BH$279:BH$328,$L296)/10,0)*10,10),0))</f>
        <v>0</v>
      </c>
      <c r="EJ296" s="41">
        <f>IF(BI296="","",IF(成就内容!AZ$126&lt;&gt;"",MAX(ROUNDUP(SMALL(BI$279:BI$328,$L296)/10,0)*10,10),0))</f>
        <v>0</v>
      </c>
      <c r="EK296" s="41">
        <f>IF(BJ296="","",IF(成就内容!BA$126&lt;&gt;"",MAX(ROUNDUP(SMALL(BJ$279:BJ$328,$L296)/10,0)*10,10),0))</f>
        <v>0</v>
      </c>
      <c r="EL296" s="41">
        <f>IF(BK296="","",IF(成就内容!BB$126&lt;&gt;"",MAX(ROUNDUP(SMALL(BK$279:BK$328,$L296)/10,0)*10,10),0))</f>
        <v>0</v>
      </c>
      <c r="EM296" s="41">
        <f>IF(BL296="","",IF(成就内容!BC$126&lt;&gt;"",MAX(ROUNDUP(SMALL(BL$279:BL$328,$L296)/10,0)*10,10),0))</f>
        <v>0</v>
      </c>
      <c r="EN296" s="41">
        <f>IF(BM296="","",IF(成就内容!BD$126&lt;&gt;"",MAX(ROUNDUP(SMALL(BM$279:BM$328,$L296)/10,0)*10,10),0))</f>
        <v>0</v>
      </c>
      <c r="EO296" s="41">
        <f>IF(BN296="","",IF(成就内容!BE$126&lt;&gt;"",MAX(ROUNDUP(SMALL(BN$279:BN$328,$L296)/10,0)*10,10),0))</f>
        <v>0</v>
      </c>
      <c r="EP296" s="41">
        <f>IF(BO296="","",IF(成就内容!BF$126&lt;&gt;"",MAX(ROUNDUP(SMALL(BO$279:BO$328,$L296)/10,0)*10,10),0))</f>
        <v>0</v>
      </c>
      <c r="EQ296" s="41">
        <f>IF(BP296="","",IF(成就内容!BG$126&lt;&gt;"",MAX(ROUNDUP(SMALL(BP$279:BP$328,$L296)/10,0)*10,10),0))</f>
        <v>0</v>
      </c>
      <c r="ER296" s="41">
        <f>IF(BQ296="","",IF(成就内容!BH$126&lt;&gt;"",MAX(ROUNDUP(SMALL(BQ$279:BQ$328,$L296)/10,0)*10,10),0))</f>
        <v>0</v>
      </c>
      <c r="ES296" s="41" t="str">
        <f>IF(BR296="","",IF(成就内容!BI$126&lt;&gt;"",MAX(ROUNDUP(SMALL(BR$279:BR$328,$L296)/10,0)*10,10),0))</f>
        <v/>
      </c>
      <c r="ET296" s="41">
        <f>IF(BS296="","",IF(成就内容!BJ$126&lt;&gt;"",MAX(ROUNDUP(SMALL(BS$279:BS$328,$L296)/10,0)*10,10),0))</f>
        <v>0</v>
      </c>
      <c r="EU296" s="41">
        <f>IF(BT296="","",IF(成就内容!BK$126&lt;&gt;"",MAX(ROUNDUP(SMALL(BT$279:BT$328,$L296)/10,0)*10,10),0))</f>
        <v>0</v>
      </c>
      <c r="EV296" s="41">
        <f>IF(BU296="","",IF(成就内容!BL$126&lt;&gt;"",MAX(ROUNDUP(SMALL(BU$279:BU$328,$L296)/10,0)*10,10),0))</f>
        <v>0</v>
      </c>
      <c r="EW296" s="41">
        <f>IF(BV296="","",IF(成就内容!BM$126&lt;&gt;"",MAX(ROUNDUP(SMALL(BV$279:BV$328,$L296)/10,0)*10,10),0))</f>
        <v>0</v>
      </c>
      <c r="EX296" s="41">
        <f>IF(BW296="","",IF(成就内容!BN$126&lt;&gt;"",MAX(ROUNDUP(SMALL(BW$279:BW$328,$L296)/10,0)*10,10),0))</f>
        <v>0</v>
      </c>
      <c r="EY296" s="41">
        <f>IF(BX296="","",IF(成就内容!BO$126&lt;&gt;"",MAX(ROUNDUP(SMALL(BX$279:BX$328,$L296)/10,0)*10,10),0))</f>
        <v>0</v>
      </c>
      <c r="EZ296" s="41">
        <f>IF(BY296="","",IF(成就内容!BP$126&lt;&gt;"",MAX(ROUNDUP(SMALL(BY$279:BY$328,$L296)/10,0)*10,10),0))</f>
        <v>0</v>
      </c>
      <c r="FA296" s="41">
        <f>IF(BZ296="","",IF(成就内容!BQ$126&lt;&gt;"",MAX(ROUNDUP(SMALL(BZ$279:BZ$328,$L296)/10,0)*10,10),0))</f>
        <v>0</v>
      </c>
      <c r="FB296" s="41" t="str">
        <f>IF(CA296="","",IF(成就内容!BR$126&lt;&gt;"",MAX(ROUNDUP(SMALL(CA$279:CA$328,$L296)/10,0)*10,10),0))</f>
        <v/>
      </c>
      <c r="FC296" s="41">
        <f>IF(CB296="","",IF(成就内容!BS$126&lt;&gt;"",MAX(ROUNDUP(SMALL(CB$279:CB$328,$L296)/10,0)*10,10),0))</f>
        <v>0</v>
      </c>
      <c r="FD296" s="41">
        <f>IF(CC296="","",IF(成就内容!BT$126&lt;&gt;"",MAX(ROUNDUP(SMALL(CC$279:CC$328,$L296)/10,0)*10,10),0))</f>
        <v>0</v>
      </c>
      <c r="FE296" s="41">
        <f>IF(CD296="","",IF(成就内容!BU$126&lt;&gt;"",MAX(ROUNDUP(SMALL(CD$279:CD$328,$L296)/10,0)*10,10),0))</f>
        <v>0</v>
      </c>
      <c r="FF296" s="41" t="str">
        <f>IF(CE296="","",IF(成就内容!BV$126&lt;&gt;"",MAX(ROUNDUP(SMALL(CE$279:CE$328,$L296)/10,0)*10,10),0))</f>
        <v/>
      </c>
      <c r="FG296" s="41">
        <f>IF(CF296="","",IF(成就内容!BW$126&lt;&gt;"",MAX(ROUNDUP(SMALL(CF$279:CF$328,$L296)/10,0)*10,10),0))</f>
        <v>0</v>
      </c>
      <c r="FH296" s="41">
        <f>IF(CG296="","",IF(成就内容!BX$126&lt;&gt;"",MAX(ROUNDUP(SMALL(CG$279:CG$328,$L296)/10,0)*10,10),0))</f>
        <v>0</v>
      </c>
      <c r="FI296" s="41">
        <f>IF(CH296="","",IF(成就内容!BY$126&lt;&gt;"",MAX(ROUNDUP(SMALL(CH$279:CH$328,$L296)/10,0)*10,10),0))</f>
        <v>0</v>
      </c>
      <c r="FJ296" s="41">
        <f>IF(CI296="","",IF(成就内容!BZ$126&lt;&gt;"",MAX(ROUNDUP(SMALL(CI$279:CI$328,$L296)/10,0)*10,10),0))</f>
        <v>0</v>
      </c>
    </row>
    <row r="297" spans="10:166" x14ac:dyDescent="0.15">
      <c r="L297" s="25">
        <v>19</v>
      </c>
      <c r="M297" s="41">
        <f>IF(成就内容!D25="","",INDEX($H$4:$H$178*成就内容!D$126/SUM(成就内容!$D$126:$BZ$126),成就内容!D81,1)-SUM(M$279:M296))</f>
        <v>0</v>
      </c>
      <c r="N297" s="41" t="str">
        <f>IF(成就内容!E25="","",INDEX($H$4:$H$178*成就内容!E$126/SUM(成就内容!$D$126:$BZ$126),成就内容!E81,1)-SUM(N$279:N296))</f>
        <v/>
      </c>
      <c r="O297" s="41">
        <f>IF(成就内容!F25="","",INDEX($H$4:$H$178*成就内容!F$126/SUM(成就内容!$D$126:$BZ$126),成就内容!F81,1)-SUM(O$279:O296))</f>
        <v>0</v>
      </c>
      <c r="P297" s="41" t="str">
        <f>IF(成就内容!G25="","",INDEX($H$4:$H$178*成就内容!G$126/SUM(成就内容!$D$126:$BZ$126),成就内容!G81,1)-SUM(P$279:P296))</f>
        <v/>
      </c>
      <c r="Q297" s="41">
        <f>IF(成就内容!H25="","",INDEX($H$4:$H$178*成就内容!H$126/SUM(成就内容!$D$126:$BZ$126),成就内容!H81,1)-SUM(Q$279:Q296))</f>
        <v>0</v>
      </c>
      <c r="R297" s="41">
        <f>IF(成就内容!I25="","",INDEX($H$4:$H$178*成就内容!I$126/SUM(成就内容!$D$126:$BZ$126),成就内容!I81,1)-SUM(R$279:R296))</f>
        <v>0</v>
      </c>
      <c r="S297" s="41">
        <f>IF(成就内容!J25="","",INDEX($H$4:$H$178*成就内容!J$126/SUM(成就内容!$D$126:$BZ$126),成就内容!J81,1)-SUM(S$279:S296))</f>
        <v>0</v>
      </c>
      <c r="T297" s="41">
        <f>IF(成就内容!K25="","",INDEX($H$4:$H$178*成就内容!K$126/SUM(成就内容!$D$126:$BZ$126),成就内容!K81,1)-SUM(T$279:T296))</f>
        <v>0</v>
      </c>
      <c r="U297" s="41">
        <f>IF(成就内容!L25="","",INDEX($H$4:$H$178*成就内容!L$126/SUM(成就内容!$D$126:$BZ$126),成就内容!L81,1)-SUM(U$279:U296))</f>
        <v>0</v>
      </c>
      <c r="V297" s="41">
        <f>IF(成就内容!M25="","",INDEX($H$4:$H$178*成就内容!M$126/SUM(成就内容!$D$126:$BZ$126),成就内容!M81,1)-SUM(V$279:V296))</f>
        <v>0</v>
      </c>
      <c r="W297" s="41">
        <f>IF(成就内容!N25="","",INDEX($H$4:$H$178*成就内容!N$126/SUM(成就内容!$D$126:$BZ$126),成就内容!N81,1)-SUM(W$279:W296))</f>
        <v>0</v>
      </c>
      <c r="X297" s="41">
        <f>IF(成就内容!O25="","",INDEX($H$4:$H$178*成就内容!O$126/SUM(成就内容!$D$126:$BZ$126),成就内容!O81,1)-SUM(X$279:X296))</f>
        <v>2499.9999999999991</v>
      </c>
      <c r="Y297" s="41" t="str">
        <f>IF(成就内容!P25="","",INDEX($H$4:$H$178*成就内容!P$126/SUM(成就内容!$D$126:$BZ$126),成就内容!P81,1)-SUM(Y$279:Y296))</f>
        <v/>
      </c>
      <c r="Z297" s="41">
        <f>IF(成就内容!Q25="","",INDEX($H$4:$H$178*成就内容!Q$126/SUM(成就内容!$D$126:$BZ$126),成就内容!Q81,1)-SUM(Z$279:Z296))</f>
        <v>0</v>
      </c>
      <c r="AA297" s="41">
        <f>IF(成就内容!R25="","",INDEX($H$4:$H$178*成就内容!R$126/SUM(成就内容!$D$126:$BZ$126),成就内容!R81,1)-SUM(AA$279:AA296))</f>
        <v>0</v>
      </c>
      <c r="AB297" s="41">
        <f>IF(成就内容!S25="","",INDEX($H$4:$H$178*成就内容!S$126/SUM(成就内容!$D$126:$BZ$126),成就内容!S81,1)-SUM(AB$279:AB296))</f>
        <v>0</v>
      </c>
      <c r="AC297" s="41">
        <f>IF(成就内容!T25="","",INDEX($H$4:$H$178*成就内容!T$126/SUM(成就内容!$D$126:$BZ$126),成就内容!T81,1)-SUM(AC$279:AC296))</f>
        <v>0</v>
      </c>
      <c r="AD297" s="41">
        <f>IF(成就内容!U25="","",INDEX($H$4:$H$178*成就内容!U$126/SUM(成就内容!$D$126:$BZ$126),成就内容!U81,1)-SUM(AD$279:AD296))</f>
        <v>0</v>
      </c>
      <c r="AE297" s="41">
        <f>IF(成就内容!V25="","",INDEX($H$4:$H$178*成就内容!V$126/SUM(成就内容!$D$126:$BZ$126),成就内容!V81,1)-SUM(AE$279:AE296))</f>
        <v>0</v>
      </c>
      <c r="AF297" s="41">
        <f>IF(成就内容!W25="","",INDEX($H$4:$H$178*成就内容!W$126/SUM(成就内容!$D$126:$BZ$126),成就内容!W81,1)-SUM(AF$279:AF296))</f>
        <v>0</v>
      </c>
      <c r="AG297" s="41">
        <f>IF(成就内容!X25="","",INDEX($H$4:$H$178*成就内容!X$126/SUM(成就内容!$D$126:$BZ$126),成就内容!X81,1)-SUM(AG$279:AG296))</f>
        <v>0</v>
      </c>
      <c r="AH297" s="41">
        <f>IF(成就内容!Y25="","",INDEX($H$4:$H$178*成就内容!Y$126/SUM(成就内容!$D$126:$BZ$126),成就内容!Y81,1)-SUM(AH$279:AH296))</f>
        <v>0</v>
      </c>
      <c r="AI297" s="41" t="str">
        <f>IF(成就内容!Z25="","",INDEX($H$4:$H$178*成就内容!Z$126/SUM(成就内容!$D$126:$BZ$126),成就内容!Z81,1)-SUM(AI$279:AI296))</f>
        <v/>
      </c>
      <c r="AJ297" s="41" t="str">
        <f>IF(成就内容!AA25="","",INDEX($H$4:$H$178*成就内容!AA$126/SUM(成就内容!$D$126:$BZ$126),成就内容!AA81,1)-SUM(AJ$279:AJ296))</f>
        <v/>
      </c>
      <c r="AK297" s="41" t="str">
        <f>IF(成就内容!AB25="","",INDEX($H$4:$H$178*成就内容!AB$126/SUM(成就内容!$D$126:$BZ$126),成就内容!AB81,1)-SUM(AK$279:AK296))</f>
        <v/>
      </c>
      <c r="AL297" s="41">
        <f>IF(成就内容!AC25="","",INDEX($H$4:$H$178*成就内容!AC$126/SUM(成就内容!$D$126:$BZ$126),成就内容!AC81,1)-SUM(AL$279:AL296))</f>
        <v>0</v>
      </c>
      <c r="AM297" s="41">
        <f>IF(成就内容!AD25="","",INDEX($H$4:$H$178*成就内容!AD$126/SUM(成就内容!$D$126:$BZ$126),成就内容!AD81,1)-SUM(AM$279:AM296))</f>
        <v>0</v>
      </c>
      <c r="AN297" s="41">
        <f>IF(成就内容!AE25="","",INDEX($H$4:$H$178*成就内容!AE$126/SUM(成就内容!$D$126:$BZ$126),成就内容!AE81,1)-SUM(AN$279:AN296))</f>
        <v>0</v>
      </c>
      <c r="AO297" s="41">
        <f>IF(成就内容!AF25="","",INDEX($H$4:$H$178*成就内容!AF$126/SUM(成就内容!$D$126:$BZ$126),成就内容!AF81,1)-SUM(AO$279:AO296))</f>
        <v>0</v>
      </c>
      <c r="AP297" s="41">
        <f>IF(成就内容!AG25="","",INDEX($H$4:$H$178*成就内容!AG$126/SUM(成就内容!$D$126:$BZ$126),成就内容!AG81,1)-SUM(AP$279:AP296))</f>
        <v>0</v>
      </c>
      <c r="AQ297" s="41">
        <f>IF(成就内容!AH25="","",INDEX($H$4:$H$178*成就内容!AH$126/SUM(成就内容!$D$126:$BZ$126),成就内容!AH81,1)-SUM(AQ$279:AQ296))</f>
        <v>0</v>
      </c>
      <c r="AR297" s="41">
        <f>IF(成就内容!AI25="","",INDEX($H$4:$H$178*成就内容!AI$126/SUM(成就内容!$D$126:$BZ$126),成就内容!AI81,1)-SUM(AR$279:AR296))</f>
        <v>0</v>
      </c>
      <c r="AS297" s="41">
        <f>IF(成就内容!AJ25="","",INDEX($H$4:$H$178*成就内容!AJ$126/SUM(成就内容!$D$126:$BZ$126),成就内容!AJ81,1)-SUM(AS$279:AS296))</f>
        <v>0</v>
      </c>
      <c r="AT297" s="41" t="str">
        <f>IF(成就内容!AK25="","",INDEX($H$4:$H$178*成就内容!AK$126/SUM(成就内容!$D$126:$BZ$126),成就内容!AK81,1)-SUM(AT$279:AT296))</f>
        <v/>
      </c>
      <c r="AU297" s="41" t="str">
        <f>IF(成就内容!AL25="","",INDEX($H$4:$H$178*成就内容!AL$126/SUM(成就内容!$D$126:$BZ$126),成就内容!AL81,1)-SUM(AU$279:AU296))</f>
        <v/>
      </c>
      <c r="AV297" s="41">
        <f>IF(成就内容!AM25="","",INDEX($H$4:$H$178*成就内容!AM$126/SUM(成就内容!$D$126:$BZ$126),成就内容!AM81,1)-SUM(AV$279:AV296))</f>
        <v>0</v>
      </c>
      <c r="AW297" s="41">
        <f>IF(成就内容!AN25="","",INDEX($H$4:$H$178*成就内容!AN$126/SUM(成就内容!$D$126:$BZ$126),成就内容!AN81,1)-SUM(AW$279:AW296))</f>
        <v>0</v>
      </c>
      <c r="AX297" s="41">
        <f>IF(成就内容!AO25="","",INDEX($H$4:$H$178*成就内容!AO$126/SUM(成就内容!$D$126:$BZ$126),成就内容!AO81,1)-SUM(AX$279:AX296))</f>
        <v>888.88888888888914</v>
      </c>
      <c r="AY297" s="41">
        <f>IF(成就内容!AP25="","",INDEX($H$4:$H$178*成就内容!AP$126/SUM(成就内容!$D$126:$BZ$126),成就内容!AP81,1)-SUM(AY$279:AY296))</f>
        <v>888.88888888888914</v>
      </c>
      <c r="AZ297" s="41">
        <f>IF(成就内容!AQ25="","",INDEX($H$4:$H$178*成就内容!AQ$126/SUM(成就内容!$D$126:$BZ$126),成就内容!AQ81,1)-SUM(AZ$279:AZ296))</f>
        <v>888.88888888888914</v>
      </c>
      <c r="BA297" s="41">
        <f>IF(成就内容!AR25="","",INDEX($H$4:$H$178*成就内容!AR$126/SUM(成就内容!$D$126:$BZ$126),成就内容!AR81,1)-SUM(BA$279:BA296))</f>
        <v>1333.333333333333</v>
      </c>
      <c r="BB297" s="41">
        <f>IF(成就内容!AS25="","",INDEX($H$4:$H$178*成就内容!AS$126/SUM(成就内容!$D$126:$BZ$126),成就内容!AS81,1)-SUM(BB$279:BB296))</f>
        <v>1333.333333333333</v>
      </c>
      <c r="BC297" s="41">
        <f>IF(成就内容!AT25="","",INDEX($H$4:$H$178*成就内容!AT$126/SUM(成就内容!$D$126:$BZ$126),成就内容!AT81,1)-SUM(BC$279:BC296))</f>
        <v>1333.333333333333</v>
      </c>
      <c r="BD297" s="41">
        <f>IF(成就内容!AU25="","",INDEX($H$4:$H$178*成就内容!AU$126/SUM(成就内容!$D$126:$BZ$126),成就内容!AU81,1)-SUM(BD$279:BD296))</f>
        <v>1666.6666666666661</v>
      </c>
      <c r="BE297" s="41">
        <f>IF(成就内容!AV25="","",INDEX($H$4:$H$178*成就内容!AV$126/SUM(成就内容!$D$126:$BZ$126),成就内容!AV81,1)-SUM(BE$279:BE296))</f>
        <v>0</v>
      </c>
      <c r="BF297" s="41">
        <f>IF(成就内容!AW25="","",INDEX($H$4:$H$178*成就内容!AW$126/SUM(成就内容!$D$126:$BZ$126),成就内容!AW81,1)-SUM(BF$279:BF296))</f>
        <v>0</v>
      </c>
      <c r="BG297" s="41">
        <f>IF(成就内容!AX25="","",INDEX($H$4:$H$178*成就内容!AX$126/SUM(成就内容!$D$126:$BZ$126),成就内容!AX81,1)-SUM(BG$279:BG296))</f>
        <v>0</v>
      </c>
      <c r="BH297" s="41">
        <f>IF(成就内容!AY25="","",INDEX($H$4:$H$178*成就内容!AY$126/SUM(成就内容!$D$126:$BZ$126),成就内容!AY81,1)-SUM(BH$279:BH296))</f>
        <v>0</v>
      </c>
      <c r="BI297" s="41">
        <f>IF(成就内容!AZ25="","",INDEX($H$4:$H$178*成就内容!AZ$126/SUM(成就内容!$D$126:$BZ$126),成就内容!AZ81,1)-SUM(BI$279:BI296))</f>
        <v>0</v>
      </c>
      <c r="BJ297" s="41">
        <f>IF(成就内容!BA25="","",INDEX($H$4:$H$178*成就内容!BA$126/SUM(成就内容!$D$126:$BZ$126),成就内容!BA81,1)-SUM(BJ$279:BJ296))</f>
        <v>0</v>
      </c>
      <c r="BK297" s="41">
        <f>IF(成就内容!BB25="","",INDEX($H$4:$H$178*成就内容!BB$126/SUM(成就内容!$D$126:$BZ$126),成就内容!BB81,1)-SUM(BK$279:BK296))</f>
        <v>0</v>
      </c>
      <c r="BL297" s="41">
        <f>IF(成就内容!BC25="","",INDEX($H$4:$H$178*成就内容!BC$126/SUM(成就内容!$D$126:$BZ$126),成就内容!BC81,1)-SUM(BL$279:BL296))</f>
        <v>0</v>
      </c>
      <c r="BM297" s="41">
        <f>IF(成就内容!BD25="","",INDEX($H$4:$H$178*成就内容!BD$126/SUM(成就内容!$D$126:$BZ$126),成就内容!BD81,1)-SUM(BM$279:BM296))</f>
        <v>0</v>
      </c>
      <c r="BN297" s="41">
        <f>IF(成就内容!BE25="","",INDEX($H$4:$H$178*成就内容!BE$126/SUM(成就内容!$D$126:$BZ$126),成就内容!BE81,1)-SUM(BN$279:BN296))</f>
        <v>0</v>
      </c>
      <c r="BO297" s="41">
        <f>IF(成就内容!BF25="","",INDEX($H$4:$H$178*成就内容!BF$126/SUM(成就内容!$D$126:$BZ$126),成就内容!BF81,1)-SUM(BO$279:BO296))</f>
        <v>0</v>
      </c>
      <c r="BP297" s="41">
        <f>IF(成就内容!BG25="","",INDEX($H$4:$H$178*成就内容!BG$126/SUM(成就内容!$D$126:$BZ$126),成就内容!BG81,1)-SUM(BP$279:BP296))</f>
        <v>0</v>
      </c>
      <c r="BQ297" s="41">
        <f>IF(成就内容!BH25="","",INDEX($H$4:$H$178*成就内容!BH$126/SUM(成就内容!$D$126:$BZ$126),成就内容!BH81,1)-SUM(BQ$279:BQ296))</f>
        <v>0</v>
      </c>
      <c r="BR297" s="41" t="str">
        <f>IF(成就内容!BI25="","",INDEX($H$4:$H$178*成就内容!BI$126/SUM(成就内容!$D$126:$BZ$126),成就内容!BI81,1)-SUM(BR$279:BR296))</f>
        <v/>
      </c>
      <c r="BS297" s="41">
        <f>IF(成就内容!BJ25="","",INDEX($H$4:$H$178*成就内容!BJ$126/SUM(成就内容!$D$126:$BZ$126),成就内容!BJ81,1)-SUM(BS$279:BS296))</f>
        <v>0</v>
      </c>
      <c r="BT297" s="41">
        <f>IF(成就内容!BK25="","",INDEX($H$4:$H$178*成就内容!BK$126/SUM(成就内容!$D$126:$BZ$126),成就内容!BK81,1)-SUM(BT$279:BT296))</f>
        <v>0</v>
      </c>
      <c r="BU297" s="41">
        <f>IF(成就内容!BL25="","",INDEX($H$4:$H$178*成就内容!BL$126/SUM(成就内容!$D$126:$BZ$126),成就内容!BL81,1)-SUM(BU$279:BU296))</f>
        <v>0</v>
      </c>
      <c r="BV297" s="41">
        <f>IF(成就内容!BM25="","",INDEX($H$4:$H$178*成就内容!BM$126/SUM(成就内容!$D$126:$BZ$126),成就内容!BM81,1)-SUM(BV$279:BV296))</f>
        <v>0</v>
      </c>
      <c r="BW297" s="41">
        <f>IF(成就内容!BN25="","",INDEX($H$4:$H$178*成就内容!BN$126/SUM(成就内容!$D$126:$BZ$126),成就内容!BN81,1)-SUM(BW$279:BW296))</f>
        <v>0</v>
      </c>
      <c r="BX297" s="41">
        <f>IF(成就内容!BO25="","",INDEX($H$4:$H$178*成就内容!BO$126/SUM(成就内容!$D$126:$BZ$126),成就内容!BO81,1)-SUM(BX$279:BX296))</f>
        <v>0</v>
      </c>
      <c r="BY297" s="41">
        <f>IF(成就内容!BP25="","",INDEX($H$4:$H$178*成就内容!BP$126/SUM(成就内容!$D$126:$BZ$126),成就内容!BP81,1)-SUM(BY$279:BY296))</f>
        <v>0</v>
      </c>
      <c r="BZ297" s="41">
        <f>IF(成就内容!BQ25="","",INDEX($H$4:$H$178*成就内容!BQ$126/SUM(成就内容!$D$126:$BZ$126),成就内容!BQ81,1)-SUM(BZ$279:BZ296))</f>
        <v>0</v>
      </c>
      <c r="CA297" s="41" t="str">
        <f>IF(成就内容!BR25="","",INDEX($H$4:$H$178*成就内容!BR$126/SUM(成就内容!$D$126:$BZ$126),成就内容!BR81,1)-SUM(CA$279:CA296))</f>
        <v/>
      </c>
      <c r="CB297" s="41" t="str">
        <f>IF(成就内容!BS25="","",INDEX($H$4:$H$178*成就内容!BS$126/SUM(成就内容!$D$126:$BZ$126),成就内容!BS81,1)-SUM(CB$279:CB296))</f>
        <v/>
      </c>
      <c r="CC297" s="41">
        <f>IF(成就内容!BT25="","",INDEX($H$4:$H$178*成就内容!BT$126/SUM(成就内容!$D$126:$BZ$126),成就内容!BT81,1)-SUM(CC$279:CC296))</f>
        <v>0</v>
      </c>
      <c r="CD297" s="41">
        <f>IF(成就内容!BU25="","",INDEX($H$4:$H$178*成就内容!BU$126/SUM(成就内容!$D$126:$BZ$126),成就内容!BU81,1)-SUM(CD$279:CD296))</f>
        <v>0</v>
      </c>
      <c r="CE297" s="41" t="str">
        <f>IF(成就内容!BV25="","",INDEX($H$4:$H$178*成就内容!BV$126/SUM(成就内容!$D$126:$BZ$126),成就内容!BV81,1)-SUM(CE$279:CE296))</f>
        <v/>
      </c>
      <c r="CF297" s="41">
        <f>IF(成就内容!BW25="","",INDEX($H$4:$H$178*成就内容!BW$126/SUM(成就内容!$D$126:$BZ$126),成就内容!BW81,1)-SUM(CF$279:CF296))</f>
        <v>0</v>
      </c>
      <c r="CG297" s="41">
        <f>IF(成就内容!BX25="","",INDEX($H$4:$H$178*成就内容!BX$126/SUM(成就内容!$D$126:$BZ$126),成就内容!BX81,1)-SUM(CG$279:CG296))</f>
        <v>0</v>
      </c>
      <c r="CH297" s="41">
        <f>IF(成就内容!BY25="","",INDEX($H$4:$H$178*成就内容!BY$126/SUM(成就内容!$D$126:$BZ$126),成就内容!BY81,1)-SUM(CH$279:CH296))</f>
        <v>0</v>
      </c>
      <c r="CI297" s="41">
        <f>IF(成就内容!BZ25="","",INDEX($H$4:$H$178*成就内容!BZ$126/SUM(成就内容!$D$126:$BZ$126),成就内容!BZ81,1)-SUM(CI$279:CI296))</f>
        <v>0</v>
      </c>
      <c r="CM297" s="43">
        <v>19</v>
      </c>
      <c r="CN297" s="41">
        <f>IF(M297="","",IF(成就内容!D$126&lt;&gt;"",MAX(ROUNDUP(SMALL(M$279:M$328,$L297)/10,0)*10,10),0))</f>
        <v>0</v>
      </c>
      <c r="CO297" s="41" t="str">
        <f>IF(N297="","",IF(成就内容!E$126&lt;&gt;"",MAX(ROUNDUP(SMALL(N$279:N$328,$L297)/10,0)*10,10),0))</f>
        <v/>
      </c>
      <c r="CP297" s="41">
        <f>IF(O297="","",IF(成就内容!F$126&lt;&gt;"",MAX(ROUNDUP(SMALL(O$279:O$328,$L297)/10,0)*10,10),0))</f>
        <v>0</v>
      </c>
      <c r="CQ297" s="41" t="str">
        <f>IF(P297="","",IF(成就内容!G$126&lt;&gt;"",MAX(ROUNDUP(SMALL(P$279:P$328,$L297)/10,0)*10,10),0))</f>
        <v/>
      </c>
      <c r="CR297" s="41">
        <f>IF(Q297="","",IF(成就内容!H$126&lt;&gt;"",MAX(ROUNDUP(SMALL(Q$279:Q$328,$L297)/10,0)*10,10),0))</f>
        <v>0</v>
      </c>
      <c r="CS297" s="41">
        <f>IF(R297="","",IF(成就内容!I$126&lt;&gt;"",MAX(ROUNDUP(SMALL(R$279:R$328,$L297)/10,0)*10,10),0))</f>
        <v>0</v>
      </c>
      <c r="CT297" s="41">
        <f>IF(S297="","",IF(成就内容!J$126&lt;&gt;"",MAX(ROUNDUP(SMALL(S$279:S$328,$L297)/10,0)*10,10),0))</f>
        <v>0</v>
      </c>
      <c r="CU297" s="41">
        <f>IF(T297="","",IF(成就内容!K$126&lt;&gt;"",MAX(ROUNDUP(SMALL(T$279:T$328,$L297)/10,0)*10,10),0))</f>
        <v>0</v>
      </c>
      <c r="CV297" s="41">
        <f>IF(U297="","",IF(成就内容!L$126&lt;&gt;"",MAX(ROUNDUP(SMALL(U$279:U$328,$L297)/10,0)*10,10),0))</f>
        <v>0</v>
      </c>
      <c r="CW297" s="41">
        <f>IF(V297="","",IF(成就内容!M$126&lt;&gt;"",MAX(ROUNDUP(SMALL(V$279:V$328,$L297)/10,0)*10,10),0))</f>
        <v>0</v>
      </c>
      <c r="CX297" s="41">
        <f>IF(W297="","",IF(成就内容!N$126&lt;&gt;"",MAX(ROUNDUP(SMALL(W$279:W$328,$L297)/10,0)*10,10),0))</f>
        <v>0</v>
      </c>
      <c r="CY297" s="41">
        <f>IF(X297="","",IF(成就内容!O$126&lt;&gt;"",MAX(ROUNDUP(SMALL(X$279:X$328,$L297)/10,0)*10,10),0))</f>
        <v>2500</v>
      </c>
      <c r="CZ297" s="41" t="str">
        <f>IF(Y297="","",IF(成就内容!P$126&lt;&gt;"",MAX(ROUNDUP(SMALL(Y$279:Y$328,$L297)/10,0)*10,10),0))</f>
        <v/>
      </c>
      <c r="DA297" s="41">
        <f>IF(Z297="","",IF(成就内容!Q$126&lt;&gt;"",MAX(ROUNDUP(SMALL(Z$279:Z$328,$L297)/10,0)*10,10),0))</f>
        <v>0</v>
      </c>
      <c r="DB297" s="41">
        <f>IF(AA297="","",IF(成就内容!R$126&lt;&gt;"",MAX(ROUNDUP(SMALL(AA$279:AA$328,$L297)/10,0)*10,10),0))</f>
        <v>0</v>
      </c>
      <c r="DC297" s="41">
        <f>IF(AB297="","",IF(成就内容!S$126&lt;&gt;"",MAX(ROUNDUP(SMALL(AB$279:AB$328,$L297)/10,0)*10,10),0))</f>
        <v>0</v>
      </c>
      <c r="DD297" s="41">
        <f>IF(AC297="","",IF(成就内容!T$126&lt;&gt;"",MAX(ROUNDUP(SMALL(AC$279:AC$328,$L297)/10,0)*10,10),0))</f>
        <v>0</v>
      </c>
      <c r="DE297" s="41">
        <f>IF(AD297="","",IF(成就内容!U$126&lt;&gt;"",MAX(ROUNDUP(SMALL(AD$279:AD$328,$L297)/10,0)*10,10),0))</f>
        <v>0</v>
      </c>
      <c r="DF297" s="41">
        <f>IF(AE297="","",IF(成就内容!V$126&lt;&gt;"",MAX(ROUNDUP(SMALL(AE$279:AE$328,$L297)/10,0)*10,10),0))</f>
        <v>0</v>
      </c>
      <c r="DG297" s="41">
        <f>IF(AF297="","",IF(成就内容!W$126&lt;&gt;"",MAX(ROUNDUP(SMALL(AF$279:AF$328,$L297)/10,0)*10,10),0))</f>
        <v>0</v>
      </c>
      <c r="DH297" s="41">
        <f>IF(AG297="","",IF(成就内容!X$126&lt;&gt;"",MAX(ROUNDUP(SMALL(AG$279:AG$328,$L297)/10,0)*10,10),0))</f>
        <v>0</v>
      </c>
      <c r="DI297" s="41">
        <f>IF(AH297="","",IF(成就内容!Y$126&lt;&gt;"",MAX(ROUNDUP(SMALL(AH$279:AH$328,$L297)/10,0)*10,10),0))</f>
        <v>0</v>
      </c>
      <c r="DJ297" s="41" t="str">
        <f>IF(AI297="","",IF(成就内容!Z$126&lt;&gt;"",MAX(ROUNDUP(SMALL(AI$279:AI$328,$L297)/10,0)*10,10),0))</f>
        <v/>
      </c>
      <c r="DK297" s="41" t="str">
        <f>IF(AJ297="","",IF(成就内容!AA$126&lt;&gt;"",MAX(ROUNDUP(SMALL(AJ$279:AJ$328,$L297)/10,0)*10,10),0))</f>
        <v/>
      </c>
      <c r="DL297" s="41" t="str">
        <f>IF(AK297="","",IF(成就内容!AB$126&lt;&gt;"",MAX(ROUNDUP(SMALL(AK$279:AK$328,$L297)/10,0)*10,10),0))</f>
        <v/>
      </c>
      <c r="DM297" s="41">
        <f>IF(AL297="","",IF(成就内容!AC$126&lt;&gt;"",MAX(ROUNDUP(SMALL(AL$279:AL$328,$L297)/10,0)*10,10),0))</f>
        <v>0</v>
      </c>
      <c r="DN297" s="41">
        <f>IF(AM297="","",IF(成就内容!AD$126&lt;&gt;"",MAX(ROUNDUP(SMALL(AM$279:AM$328,$L297)/10,0)*10,10),0))</f>
        <v>0</v>
      </c>
      <c r="DO297" s="41">
        <f>IF(AN297="","",IF(成就内容!AE$126&lt;&gt;"",MAX(ROUNDUP(SMALL(AN$279:AN$328,$L297)/10,0)*10,10),0))</f>
        <v>0</v>
      </c>
      <c r="DP297" s="41">
        <f>IF(AO297="","",IF(成就内容!AF$126&lt;&gt;"",MAX(ROUNDUP(SMALL(AO$279:AO$328,$L297)/10,0)*10,10),0))</f>
        <v>0</v>
      </c>
      <c r="DQ297" s="41">
        <f>IF(AP297="","",IF(成就内容!AG$126&lt;&gt;"",MAX(ROUNDUP(SMALL(AP$279:AP$328,$L297)/10,0)*10,10),0))</f>
        <v>0</v>
      </c>
      <c r="DR297" s="41">
        <f>IF(AQ297="","",IF(成就内容!AH$126&lt;&gt;"",MAX(ROUNDUP(SMALL(AQ$279:AQ$328,$L297)/10,0)*10,10),0))</f>
        <v>0</v>
      </c>
      <c r="DS297" s="41">
        <f>IF(AR297="","",IF(成就内容!AI$126&lt;&gt;"",MAX(ROUNDUP(SMALL(AR$279:AR$328,$L297)/10,0)*10,10),0))</f>
        <v>0</v>
      </c>
      <c r="DT297" s="41">
        <f>IF(AS297="","",IF(成就内容!AJ$126&lt;&gt;"",MAX(ROUNDUP(SMALL(AS$279:AS$328,$L297)/10,0)*10,10),0))</f>
        <v>0</v>
      </c>
      <c r="DU297" s="41" t="str">
        <f>IF(AT297="","",IF(成就内容!AK$126&lt;&gt;"",MAX(ROUNDUP(SMALL(AT$279:AT$328,$L297)/10,0)*10,10),0))</f>
        <v/>
      </c>
      <c r="DV297" s="41" t="str">
        <f>IF(AU297="","",IF(成就内容!AL$126&lt;&gt;"",MAX(ROUNDUP(SMALL(AU$279:AU$328,$L297)/10,0)*10,10),0))</f>
        <v/>
      </c>
      <c r="DW297" s="41">
        <f>IF(AV297="","",IF(成就内容!AM$126&lt;&gt;"",MAX(ROUNDUP(SMALL(AV$279:AV$328,$L297)/10,0)*10,10),0))</f>
        <v>0</v>
      </c>
      <c r="DX297" s="41">
        <f>IF(AW297="","",IF(成就内容!AN$126&lt;&gt;"",MAX(ROUNDUP(SMALL(AW$279:AW$328,$L297)/10,0)*10,10),0))</f>
        <v>0</v>
      </c>
      <c r="DY297" s="41">
        <f>IF(AX297="","",IF(成就内容!AO$126&lt;&gt;"",MAX(ROUNDUP(SMALL(AX$279:AX$328,$L297)/10,0)*10,10),0))</f>
        <v>890</v>
      </c>
      <c r="DZ297" s="41">
        <f>IF(AY297="","",IF(成就内容!AP$126&lt;&gt;"",MAX(ROUNDUP(SMALL(AY$279:AY$328,$L297)/10,0)*10,10),0))</f>
        <v>890</v>
      </c>
      <c r="EA297" s="41">
        <f>IF(AZ297="","",IF(成就内容!AQ$126&lt;&gt;"",MAX(ROUNDUP(SMALL(AZ$279:AZ$328,$L297)/10,0)*10,10),0))</f>
        <v>890</v>
      </c>
      <c r="EB297" s="41">
        <f>IF(BA297="","",IF(成就内容!AR$126&lt;&gt;"",MAX(ROUNDUP(SMALL(BA$279:BA$328,$L297)/10,0)*10,10),0))</f>
        <v>1340</v>
      </c>
      <c r="EC297" s="41">
        <f>IF(BB297="","",IF(成就内容!AS$126&lt;&gt;"",MAX(ROUNDUP(SMALL(BB$279:BB$328,$L297)/10,0)*10,10),0))</f>
        <v>1340</v>
      </c>
      <c r="ED297" s="41">
        <f>IF(BC297="","",IF(成就内容!AT$126&lt;&gt;"",MAX(ROUNDUP(SMALL(BC$279:BC$328,$L297)/10,0)*10,10),0))</f>
        <v>1340</v>
      </c>
      <c r="EE297" s="41">
        <f>IF(BD297="","",IF(成就内容!AU$126&lt;&gt;"",MAX(ROUNDUP(SMALL(BD$279:BD$328,$L297)/10,0)*10,10),0))</f>
        <v>1670</v>
      </c>
      <c r="EF297" s="41">
        <f>IF(BE297="","",IF(成就内容!AV$126&lt;&gt;"",MAX(ROUNDUP(SMALL(BE$279:BE$328,$L297)/10,0)*10,10),0))</f>
        <v>0</v>
      </c>
      <c r="EG297" s="41">
        <f>IF(BF297="","",IF(成就内容!AW$126&lt;&gt;"",MAX(ROUNDUP(SMALL(BF$279:BF$328,$L297)/10,0)*10,10),0))</f>
        <v>0</v>
      </c>
      <c r="EH297" s="41">
        <f>IF(BG297="","",IF(成就内容!AX$126&lt;&gt;"",MAX(ROUNDUP(SMALL(BG$279:BG$328,$L297)/10,0)*10,10),0))</f>
        <v>0</v>
      </c>
      <c r="EI297" s="41">
        <f>IF(BH297="","",IF(成就内容!AY$126&lt;&gt;"",MAX(ROUNDUP(SMALL(BH$279:BH$328,$L297)/10,0)*10,10),0))</f>
        <v>0</v>
      </c>
      <c r="EJ297" s="41">
        <f>IF(BI297="","",IF(成就内容!AZ$126&lt;&gt;"",MAX(ROUNDUP(SMALL(BI$279:BI$328,$L297)/10,0)*10,10),0))</f>
        <v>0</v>
      </c>
      <c r="EK297" s="41">
        <f>IF(BJ297="","",IF(成就内容!BA$126&lt;&gt;"",MAX(ROUNDUP(SMALL(BJ$279:BJ$328,$L297)/10,0)*10,10),0))</f>
        <v>0</v>
      </c>
      <c r="EL297" s="41">
        <f>IF(BK297="","",IF(成就内容!BB$126&lt;&gt;"",MAX(ROUNDUP(SMALL(BK$279:BK$328,$L297)/10,0)*10,10),0))</f>
        <v>0</v>
      </c>
      <c r="EM297" s="41">
        <f>IF(BL297="","",IF(成就内容!BC$126&lt;&gt;"",MAX(ROUNDUP(SMALL(BL$279:BL$328,$L297)/10,0)*10,10),0))</f>
        <v>0</v>
      </c>
      <c r="EN297" s="41">
        <f>IF(BM297="","",IF(成就内容!BD$126&lt;&gt;"",MAX(ROUNDUP(SMALL(BM$279:BM$328,$L297)/10,0)*10,10),0))</f>
        <v>0</v>
      </c>
      <c r="EO297" s="41">
        <f>IF(BN297="","",IF(成就内容!BE$126&lt;&gt;"",MAX(ROUNDUP(SMALL(BN$279:BN$328,$L297)/10,0)*10,10),0))</f>
        <v>0</v>
      </c>
      <c r="EP297" s="41">
        <f>IF(BO297="","",IF(成就内容!BF$126&lt;&gt;"",MAX(ROUNDUP(SMALL(BO$279:BO$328,$L297)/10,0)*10,10),0))</f>
        <v>0</v>
      </c>
      <c r="EQ297" s="41">
        <f>IF(BP297="","",IF(成就内容!BG$126&lt;&gt;"",MAX(ROUNDUP(SMALL(BP$279:BP$328,$L297)/10,0)*10,10),0))</f>
        <v>0</v>
      </c>
      <c r="ER297" s="41">
        <f>IF(BQ297="","",IF(成就内容!BH$126&lt;&gt;"",MAX(ROUNDUP(SMALL(BQ$279:BQ$328,$L297)/10,0)*10,10),0))</f>
        <v>0</v>
      </c>
      <c r="ES297" s="41" t="str">
        <f>IF(BR297="","",IF(成就内容!BI$126&lt;&gt;"",MAX(ROUNDUP(SMALL(BR$279:BR$328,$L297)/10,0)*10,10),0))</f>
        <v/>
      </c>
      <c r="ET297" s="41">
        <f>IF(BS297="","",IF(成就内容!BJ$126&lt;&gt;"",MAX(ROUNDUP(SMALL(BS$279:BS$328,$L297)/10,0)*10,10),0))</f>
        <v>0</v>
      </c>
      <c r="EU297" s="41">
        <f>IF(BT297="","",IF(成就内容!BK$126&lt;&gt;"",MAX(ROUNDUP(SMALL(BT$279:BT$328,$L297)/10,0)*10,10),0))</f>
        <v>0</v>
      </c>
      <c r="EV297" s="41">
        <f>IF(BU297="","",IF(成就内容!BL$126&lt;&gt;"",MAX(ROUNDUP(SMALL(BU$279:BU$328,$L297)/10,0)*10,10),0))</f>
        <v>0</v>
      </c>
      <c r="EW297" s="41">
        <f>IF(BV297="","",IF(成就内容!BM$126&lt;&gt;"",MAX(ROUNDUP(SMALL(BV$279:BV$328,$L297)/10,0)*10,10),0))</f>
        <v>0</v>
      </c>
      <c r="EX297" s="41">
        <f>IF(BW297="","",IF(成就内容!BN$126&lt;&gt;"",MAX(ROUNDUP(SMALL(BW$279:BW$328,$L297)/10,0)*10,10),0))</f>
        <v>0</v>
      </c>
      <c r="EY297" s="41">
        <f>IF(BX297="","",IF(成就内容!BO$126&lt;&gt;"",MAX(ROUNDUP(SMALL(BX$279:BX$328,$L297)/10,0)*10,10),0))</f>
        <v>0</v>
      </c>
      <c r="EZ297" s="41">
        <f>IF(BY297="","",IF(成就内容!BP$126&lt;&gt;"",MAX(ROUNDUP(SMALL(BY$279:BY$328,$L297)/10,0)*10,10),0))</f>
        <v>0</v>
      </c>
      <c r="FA297" s="41">
        <f>IF(BZ297="","",IF(成就内容!BQ$126&lt;&gt;"",MAX(ROUNDUP(SMALL(BZ$279:BZ$328,$L297)/10,0)*10,10),0))</f>
        <v>0</v>
      </c>
      <c r="FB297" s="41" t="str">
        <f>IF(CA297="","",IF(成就内容!BR$126&lt;&gt;"",MAX(ROUNDUP(SMALL(CA$279:CA$328,$L297)/10,0)*10,10),0))</f>
        <v/>
      </c>
      <c r="FC297" s="41" t="str">
        <f>IF(CB297="","",IF(成就内容!BS$126&lt;&gt;"",MAX(ROUNDUP(SMALL(CB$279:CB$328,$L297)/10,0)*10,10),0))</f>
        <v/>
      </c>
      <c r="FD297" s="41">
        <f>IF(CC297="","",IF(成就内容!BT$126&lt;&gt;"",MAX(ROUNDUP(SMALL(CC$279:CC$328,$L297)/10,0)*10,10),0))</f>
        <v>0</v>
      </c>
      <c r="FE297" s="41">
        <f>IF(CD297="","",IF(成就内容!BU$126&lt;&gt;"",MAX(ROUNDUP(SMALL(CD$279:CD$328,$L297)/10,0)*10,10),0))</f>
        <v>0</v>
      </c>
      <c r="FF297" s="41" t="str">
        <f>IF(CE297="","",IF(成就内容!BV$126&lt;&gt;"",MAX(ROUNDUP(SMALL(CE$279:CE$328,$L297)/10,0)*10,10),0))</f>
        <v/>
      </c>
      <c r="FG297" s="41">
        <f>IF(CF297="","",IF(成就内容!BW$126&lt;&gt;"",MAX(ROUNDUP(SMALL(CF$279:CF$328,$L297)/10,0)*10,10),0))</f>
        <v>0</v>
      </c>
      <c r="FH297" s="41">
        <f>IF(CG297="","",IF(成就内容!BX$126&lt;&gt;"",MAX(ROUNDUP(SMALL(CG$279:CG$328,$L297)/10,0)*10,10),0))</f>
        <v>0</v>
      </c>
      <c r="FI297" s="41">
        <f>IF(CH297="","",IF(成就内容!BY$126&lt;&gt;"",MAX(ROUNDUP(SMALL(CH$279:CH$328,$L297)/10,0)*10,10),0))</f>
        <v>0</v>
      </c>
      <c r="FJ297" s="41">
        <f>IF(CI297="","",IF(成就内容!BZ$126&lt;&gt;"",MAX(ROUNDUP(SMALL(CI$279:CI$328,$L297)/10,0)*10,10),0))</f>
        <v>0</v>
      </c>
    </row>
    <row r="298" spans="10:166" x14ac:dyDescent="0.15">
      <c r="L298" s="25">
        <v>20</v>
      </c>
      <c r="M298" s="41">
        <f>IF(成就内容!D26="","",INDEX($H$4:$H$178*成就内容!D$126/SUM(成就内容!$D$126:$BZ$126),成就内容!D82,1)-SUM(M$279:M297))</f>
        <v>0</v>
      </c>
      <c r="N298" s="41" t="str">
        <f>IF(成就内容!E26="","",INDEX($H$4:$H$178*成就内容!E$126/SUM(成就内容!$D$126:$BZ$126),成就内容!E82,1)-SUM(N$279:N297))</f>
        <v/>
      </c>
      <c r="O298" s="41">
        <f>IF(成就内容!F26="","",INDEX($H$4:$H$178*成就内容!F$126/SUM(成就内容!$D$126:$BZ$126),成就内容!F82,1)-SUM(O$279:O297))</f>
        <v>0</v>
      </c>
      <c r="P298" s="41" t="str">
        <f>IF(成就内容!G26="","",INDEX($H$4:$H$178*成就内容!G$126/SUM(成就内容!$D$126:$BZ$126),成就内容!G82,1)-SUM(P$279:P297))</f>
        <v/>
      </c>
      <c r="Q298" s="41">
        <f>IF(成就内容!H26="","",INDEX($H$4:$H$178*成就内容!H$126/SUM(成就内容!$D$126:$BZ$126),成就内容!H82,1)-SUM(Q$279:Q297))</f>
        <v>0</v>
      </c>
      <c r="R298" s="41">
        <f>IF(成就内容!I26="","",INDEX($H$4:$H$178*成就内容!I$126/SUM(成就内容!$D$126:$BZ$126),成就内容!I82,1)-SUM(R$279:R297))</f>
        <v>0</v>
      </c>
      <c r="S298" s="41">
        <f>IF(成就内容!J26="","",INDEX($H$4:$H$178*成就内容!J$126/SUM(成就内容!$D$126:$BZ$126),成就内容!J82,1)-SUM(S$279:S297))</f>
        <v>0</v>
      </c>
      <c r="T298" s="41">
        <f>IF(成就内容!K26="","",INDEX($H$4:$H$178*成就内容!K$126/SUM(成就内容!$D$126:$BZ$126),成就内容!K82,1)-SUM(T$279:T297))</f>
        <v>0</v>
      </c>
      <c r="U298" s="41">
        <f>IF(成就内容!L26="","",INDEX($H$4:$H$178*成就内容!L$126/SUM(成就内容!$D$126:$BZ$126),成就内容!L82,1)-SUM(U$279:U297))</f>
        <v>0</v>
      </c>
      <c r="V298" s="41">
        <f>IF(成就内容!M26="","",INDEX($H$4:$H$178*成就内容!M$126/SUM(成就内容!$D$126:$BZ$126),成就内容!M82,1)-SUM(V$279:V297))</f>
        <v>0</v>
      </c>
      <c r="W298" s="41">
        <f>IF(成就内容!N26="","",INDEX($H$4:$H$178*成就内容!N$126/SUM(成就内容!$D$126:$BZ$126),成就内容!N82,1)-SUM(W$279:W297))</f>
        <v>0</v>
      </c>
      <c r="X298" s="41">
        <f>IF(成就内容!O26="","",INDEX($H$4:$H$178*成就内容!O$126/SUM(成就内容!$D$126:$BZ$126),成就内容!O82,1)-SUM(X$279:X297))</f>
        <v>2500</v>
      </c>
      <c r="Y298" s="41" t="str">
        <f>IF(成就内容!P26="","",INDEX($H$4:$H$178*成就内容!P$126/SUM(成就内容!$D$126:$BZ$126),成就内容!P82,1)-SUM(Y$279:Y297))</f>
        <v/>
      </c>
      <c r="Z298" s="41">
        <f>IF(成就内容!Q26="","",INDEX($H$4:$H$178*成就内容!Q$126/SUM(成就内容!$D$126:$BZ$126),成就内容!Q82,1)-SUM(Z$279:Z297))</f>
        <v>0</v>
      </c>
      <c r="AA298" s="41">
        <f>IF(成就内容!R26="","",INDEX($H$4:$H$178*成就内容!R$126/SUM(成就内容!$D$126:$BZ$126),成就内容!R82,1)-SUM(AA$279:AA297))</f>
        <v>0</v>
      </c>
      <c r="AB298" s="41">
        <f>IF(成就内容!S26="","",INDEX($H$4:$H$178*成就内容!S$126/SUM(成就内容!$D$126:$BZ$126),成就内容!S82,1)-SUM(AB$279:AB297))</f>
        <v>0</v>
      </c>
      <c r="AC298" s="41">
        <f>IF(成就内容!T26="","",INDEX($H$4:$H$178*成就内容!T$126/SUM(成就内容!$D$126:$BZ$126),成就内容!T82,1)-SUM(AC$279:AC297))</f>
        <v>0</v>
      </c>
      <c r="AD298" s="41">
        <f>IF(成就内容!U26="","",INDEX($H$4:$H$178*成就内容!U$126/SUM(成就内容!$D$126:$BZ$126),成就内容!U82,1)-SUM(AD$279:AD297))</f>
        <v>0</v>
      </c>
      <c r="AE298" s="41">
        <f>IF(成就内容!V26="","",INDEX($H$4:$H$178*成就内容!V$126/SUM(成就内容!$D$126:$BZ$126),成就内容!V82,1)-SUM(AE$279:AE297))</f>
        <v>0</v>
      </c>
      <c r="AF298" s="41">
        <f>IF(成就内容!W26="","",INDEX($H$4:$H$178*成就内容!W$126/SUM(成就内容!$D$126:$BZ$126),成就内容!W82,1)-SUM(AF$279:AF297))</f>
        <v>0</v>
      </c>
      <c r="AG298" s="41">
        <f>IF(成就内容!X26="","",INDEX($H$4:$H$178*成就内容!X$126/SUM(成就内容!$D$126:$BZ$126),成就内容!X82,1)-SUM(AG$279:AG297))</f>
        <v>0</v>
      </c>
      <c r="AH298" s="41">
        <f>IF(成就内容!Y26="","",INDEX($H$4:$H$178*成就内容!Y$126/SUM(成就内容!$D$126:$BZ$126),成就内容!Y82,1)-SUM(AH$279:AH297))</f>
        <v>0</v>
      </c>
      <c r="AI298" s="41" t="str">
        <f>IF(成就内容!Z26="","",INDEX($H$4:$H$178*成就内容!Z$126/SUM(成就内容!$D$126:$BZ$126),成就内容!Z82,1)-SUM(AI$279:AI297))</f>
        <v/>
      </c>
      <c r="AJ298" s="41" t="str">
        <f>IF(成就内容!AA26="","",INDEX($H$4:$H$178*成就内容!AA$126/SUM(成就内容!$D$126:$BZ$126),成就内容!AA82,1)-SUM(AJ$279:AJ297))</f>
        <v/>
      </c>
      <c r="AK298" s="41" t="str">
        <f>IF(成就内容!AB26="","",INDEX($H$4:$H$178*成就内容!AB$126/SUM(成就内容!$D$126:$BZ$126),成就内容!AB82,1)-SUM(AK$279:AK297))</f>
        <v/>
      </c>
      <c r="AL298" s="41">
        <f>IF(成就内容!AC26="","",INDEX($H$4:$H$178*成就内容!AC$126/SUM(成就内容!$D$126:$BZ$126),成就内容!AC82,1)-SUM(AL$279:AL297))</f>
        <v>0</v>
      </c>
      <c r="AM298" s="41">
        <f>IF(成就内容!AD26="","",INDEX($H$4:$H$178*成就内容!AD$126/SUM(成就内容!$D$126:$BZ$126),成就内容!AD82,1)-SUM(AM$279:AM297))</f>
        <v>0</v>
      </c>
      <c r="AN298" s="41">
        <f>IF(成就内容!AE26="","",INDEX($H$4:$H$178*成就内容!AE$126/SUM(成就内容!$D$126:$BZ$126),成就内容!AE82,1)-SUM(AN$279:AN297))</f>
        <v>0</v>
      </c>
      <c r="AO298" s="41">
        <f>IF(成就内容!AF26="","",INDEX($H$4:$H$178*成就内容!AF$126/SUM(成就内容!$D$126:$BZ$126),成就内容!AF82,1)-SUM(AO$279:AO297))</f>
        <v>0</v>
      </c>
      <c r="AP298" s="41">
        <f>IF(成就内容!AG26="","",INDEX($H$4:$H$178*成就内容!AG$126/SUM(成就内容!$D$126:$BZ$126),成就内容!AG82,1)-SUM(AP$279:AP297))</f>
        <v>0</v>
      </c>
      <c r="AQ298" s="41">
        <f>IF(成就内容!AH26="","",INDEX($H$4:$H$178*成就内容!AH$126/SUM(成就内容!$D$126:$BZ$126),成就内容!AH82,1)-SUM(AQ$279:AQ297))</f>
        <v>0</v>
      </c>
      <c r="AR298" s="41">
        <f>IF(成就内容!AI26="","",INDEX($H$4:$H$178*成就内容!AI$126/SUM(成就内容!$D$126:$BZ$126),成就内容!AI82,1)-SUM(AR$279:AR297))</f>
        <v>0</v>
      </c>
      <c r="AS298" s="41">
        <f>IF(成就内容!AJ26="","",INDEX($H$4:$H$178*成就内容!AJ$126/SUM(成就内容!$D$126:$BZ$126),成就内容!AJ82,1)-SUM(AS$279:AS297))</f>
        <v>0</v>
      </c>
      <c r="AT298" s="41" t="str">
        <f>IF(成就内容!AK26="","",INDEX($H$4:$H$178*成就内容!AK$126/SUM(成就内容!$D$126:$BZ$126),成就内容!AK82,1)-SUM(AT$279:AT297))</f>
        <v/>
      </c>
      <c r="AU298" s="41" t="str">
        <f>IF(成就内容!AL26="","",INDEX($H$4:$H$178*成就内容!AL$126/SUM(成就内容!$D$126:$BZ$126),成就内容!AL82,1)-SUM(AU$279:AU297))</f>
        <v/>
      </c>
      <c r="AV298" s="41">
        <f>IF(成就内容!AM26="","",INDEX($H$4:$H$178*成就内容!AM$126/SUM(成就内容!$D$126:$BZ$126),成就内容!AM82,1)-SUM(AV$279:AV297))</f>
        <v>0</v>
      </c>
      <c r="AW298" s="41">
        <f>IF(成就内容!AN26="","",INDEX($H$4:$H$178*成就内容!AN$126/SUM(成就内容!$D$126:$BZ$126),成就内容!AN82,1)-SUM(AW$279:AW297))</f>
        <v>0</v>
      </c>
      <c r="AX298" s="41">
        <f>IF(成就内容!AO26="","",INDEX($H$4:$H$178*成就内容!AO$126/SUM(成就内容!$D$126:$BZ$126),成就内容!AO82,1)-SUM(AX$279:AX297))</f>
        <v>888.88888888888914</v>
      </c>
      <c r="AY298" s="41">
        <f>IF(成就内容!AP26="","",INDEX($H$4:$H$178*成就内容!AP$126/SUM(成就内容!$D$126:$BZ$126),成就内容!AP82,1)-SUM(AY$279:AY297))</f>
        <v>888.88888888888914</v>
      </c>
      <c r="AZ298" s="41">
        <f>IF(成就内容!AQ26="","",INDEX($H$4:$H$178*成就内容!AQ$126/SUM(成就内容!$D$126:$BZ$126),成就内容!AQ82,1)-SUM(AZ$279:AZ297))</f>
        <v>888.88888888888914</v>
      </c>
      <c r="BA298" s="41">
        <f>IF(成就内容!AR26="","",INDEX($H$4:$H$178*成就内容!AR$126/SUM(成就内容!$D$126:$BZ$126),成就内容!AR82,1)-SUM(BA$279:BA297))</f>
        <v>1333.333333333333</v>
      </c>
      <c r="BB298" s="41">
        <f>IF(成就内容!AS26="","",INDEX($H$4:$H$178*成就内容!AS$126/SUM(成就内容!$D$126:$BZ$126),成就内容!AS82,1)-SUM(BB$279:BB297))</f>
        <v>1333.333333333333</v>
      </c>
      <c r="BC298" s="41">
        <f>IF(成就内容!AT26="","",INDEX($H$4:$H$178*成就内容!AT$126/SUM(成就内容!$D$126:$BZ$126),成就内容!AT82,1)-SUM(BC$279:BC297))</f>
        <v>1333.333333333333</v>
      </c>
      <c r="BD298" s="41">
        <f>IF(成就内容!AU26="","",INDEX($H$4:$H$178*成就内容!AU$126/SUM(成就内容!$D$126:$BZ$126),成就内容!AU82,1)-SUM(BD$279:BD297))</f>
        <v>2000</v>
      </c>
      <c r="BE298" s="41">
        <f>IF(成就内容!AV26="","",INDEX($H$4:$H$178*成就内容!AV$126/SUM(成就内容!$D$126:$BZ$126),成就内容!AV82,1)-SUM(BE$279:BE297))</f>
        <v>0</v>
      </c>
      <c r="BF298" s="41">
        <f>IF(成就内容!AW26="","",INDEX($H$4:$H$178*成就内容!AW$126/SUM(成就内容!$D$126:$BZ$126),成就内容!AW82,1)-SUM(BF$279:BF297))</f>
        <v>0</v>
      </c>
      <c r="BG298" s="41">
        <f>IF(成就内容!AX26="","",INDEX($H$4:$H$178*成就内容!AX$126/SUM(成就内容!$D$126:$BZ$126),成就内容!AX82,1)-SUM(BG$279:BG297))</f>
        <v>0</v>
      </c>
      <c r="BH298" s="41">
        <f>IF(成就内容!AY26="","",INDEX($H$4:$H$178*成就内容!AY$126/SUM(成就内容!$D$126:$BZ$126),成就内容!AY82,1)-SUM(BH$279:BH297))</f>
        <v>0</v>
      </c>
      <c r="BI298" s="41">
        <f>IF(成就内容!AZ26="","",INDEX($H$4:$H$178*成就内容!AZ$126/SUM(成就内容!$D$126:$BZ$126),成就内容!AZ82,1)-SUM(BI$279:BI297))</f>
        <v>0</v>
      </c>
      <c r="BJ298" s="41">
        <f>IF(成就内容!BA26="","",INDEX($H$4:$H$178*成就内容!BA$126/SUM(成就内容!$D$126:$BZ$126),成就内容!BA82,1)-SUM(BJ$279:BJ297))</f>
        <v>0</v>
      </c>
      <c r="BK298" s="41">
        <f>IF(成就内容!BB26="","",INDEX($H$4:$H$178*成就内容!BB$126/SUM(成就内容!$D$126:$BZ$126),成就内容!BB82,1)-SUM(BK$279:BK297))</f>
        <v>0</v>
      </c>
      <c r="BL298" s="41">
        <f>IF(成就内容!BC26="","",INDEX($H$4:$H$178*成就内容!BC$126/SUM(成就内容!$D$126:$BZ$126),成就内容!BC82,1)-SUM(BL$279:BL297))</f>
        <v>0</v>
      </c>
      <c r="BM298" s="41">
        <f>IF(成就内容!BD26="","",INDEX($H$4:$H$178*成就内容!BD$126/SUM(成就内容!$D$126:$BZ$126),成就内容!BD82,1)-SUM(BM$279:BM297))</f>
        <v>0</v>
      </c>
      <c r="BN298" s="41">
        <f>IF(成就内容!BE26="","",INDEX($H$4:$H$178*成就内容!BE$126/SUM(成就内容!$D$126:$BZ$126),成就内容!BE82,1)-SUM(BN$279:BN297))</f>
        <v>0</v>
      </c>
      <c r="BO298" s="41">
        <f>IF(成就内容!BF26="","",INDEX($H$4:$H$178*成就内容!BF$126/SUM(成就内容!$D$126:$BZ$126),成就内容!BF82,1)-SUM(BO$279:BO297))</f>
        <v>0</v>
      </c>
      <c r="BP298" s="41">
        <f>IF(成就内容!BG26="","",INDEX($H$4:$H$178*成就内容!BG$126/SUM(成就内容!$D$126:$BZ$126),成就内容!BG82,1)-SUM(BP$279:BP297))</f>
        <v>0</v>
      </c>
      <c r="BQ298" s="41">
        <f>IF(成就内容!BH26="","",INDEX($H$4:$H$178*成就内容!BH$126/SUM(成就内容!$D$126:$BZ$126),成就内容!BH82,1)-SUM(BQ$279:BQ297))</f>
        <v>0</v>
      </c>
      <c r="BR298" s="41" t="str">
        <f>IF(成就内容!BI26="","",INDEX($H$4:$H$178*成就内容!BI$126/SUM(成就内容!$D$126:$BZ$126),成就内容!BI82,1)-SUM(BR$279:BR297))</f>
        <v/>
      </c>
      <c r="BS298" s="41">
        <f>IF(成就内容!BJ26="","",INDEX($H$4:$H$178*成就内容!BJ$126/SUM(成就内容!$D$126:$BZ$126),成就内容!BJ82,1)-SUM(BS$279:BS297))</f>
        <v>0</v>
      </c>
      <c r="BT298" s="41">
        <f>IF(成就内容!BK26="","",INDEX($H$4:$H$178*成就内容!BK$126/SUM(成就内容!$D$126:$BZ$126),成就内容!BK82,1)-SUM(BT$279:BT297))</f>
        <v>0</v>
      </c>
      <c r="BU298" s="41">
        <f>IF(成就内容!BL26="","",INDEX($H$4:$H$178*成就内容!BL$126/SUM(成就内容!$D$126:$BZ$126),成就内容!BL82,1)-SUM(BU$279:BU297))</f>
        <v>0</v>
      </c>
      <c r="BV298" s="41">
        <f>IF(成就内容!BM26="","",INDEX($H$4:$H$178*成就内容!BM$126/SUM(成就内容!$D$126:$BZ$126),成就内容!BM82,1)-SUM(BV$279:BV297))</f>
        <v>0</v>
      </c>
      <c r="BW298" s="41">
        <f>IF(成就内容!BN26="","",INDEX($H$4:$H$178*成就内容!BN$126/SUM(成就内容!$D$126:$BZ$126),成就内容!BN82,1)-SUM(BW$279:BW297))</f>
        <v>0</v>
      </c>
      <c r="BX298" s="41">
        <f>IF(成就内容!BO26="","",INDEX($H$4:$H$178*成就内容!BO$126/SUM(成就内容!$D$126:$BZ$126),成就内容!BO82,1)-SUM(BX$279:BX297))</f>
        <v>0</v>
      </c>
      <c r="BY298" s="41">
        <f>IF(成就内容!BP26="","",INDEX($H$4:$H$178*成就内容!BP$126/SUM(成就内容!$D$126:$BZ$126),成就内容!BP82,1)-SUM(BY$279:BY297))</f>
        <v>0</v>
      </c>
      <c r="BZ298" s="41">
        <f>IF(成就内容!BQ26="","",INDEX($H$4:$H$178*成就内容!BQ$126/SUM(成就内容!$D$126:$BZ$126),成就内容!BQ82,1)-SUM(BZ$279:BZ297))</f>
        <v>0</v>
      </c>
      <c r="CA298" s="41" t="str">
        <f>IF(成就内容!BR26="","",INDEX($H$4:$H$178*成就内容!BR$126/SUM(成就内容!$D$126:$BZ$126),成就内容!BR82,1)-SUM(CA$279:CA297))</f>
        <v/>
      </c>
      <c r="CB298" s="41" t="str">
        <f>IF(成就内容!BS26="","",INDEX($H$4:$H$178*成就内容!BS$126/SUM(成就内容!$D$126:$BZ$126),成就内容!BS82,1)-SUM(CB$279:CB297))</f>
        <v/>
      </c>
      <c r="CC298" s="41">
        <f>IF(成就内容!BT26="","",INDEX($H$4:$H$178*成就内容!BT$126/SUM(成就内容!$D$126:$BZ$126),成就内容!BT82,1)-SUM(CC$279:CC297))</f>
        <v>0</v>
      </c>
      <c r="CD298" s="41">
        <f>IF(成就内容!BU26="","",INDEX($H$4:$H$178*成就内容!BU$126/SUM(成就内容!$D$126:$BZ$126),成就内容!BU82,1)-SUM(CD$279:CD297))</f>
        <v>0</v>
      </c>
      <c r="CE298" s="41" t="str">
        <f>IF(成就内容!BV26="","",INDEX($H$4:$H$178*成就内容!BV$126/SUM(成就内容!$D$126:$BZ$126),成就内容!BV82,1)-SUM(CE$279:CE297))</f>
        <v/>
      </c>
      <c r="CF298" s="41">
        <f>IF(成就内容!BW26="","",INDEX($H$4:$H$178*成就内容!BW$126/SUM(成就内容!$D$126:$BZ$126),成就内容!BW82,1)-SUM(CF$279:CF297))</f>
        <v>0</v>
      </c>
      <c r="CG298" s="41">
        <f>IF(成就内容!BX26="","",INDEX($H$4:$H$178*成就内容!BX$126/SUM(成就内容!$D$126:$BZ$126),成就内容!BX82,1)-SUM(CG$279:CG297))</f>
        <v>0</v>
      </c>
      <c r="CH298" s="41">
        <f>IF(成就内容!BY26="","",INDEX($H$4:$H$178*成就内容!BY$126/SUM(成就内容!$D$126:$BZ$126),成就内容!BY82,1)-SUM(CH$279:CH297))</f>
        <v>0</v>
      </c>
      <c r="CI298" s="41">
        <f>IF(成就内容!BZ26="","",INDEX($H$4:$H$178*成就内容!BZ$126/SUM(成就内容!$D$126:$BZ$126),成就内容!BZ82,1)-SUM(CI$279:CI297))</f>
        <v>0</v>
      </c>
      <c r="CM298" s="43">
        <v>20</v>
      </c>
      <c r="CN298" s="41">
        <f>IF(M298="","",IF(成就内容!D$126&lt;&gt;"",MAX(ROUNDUP(SMALL(M$279:M$328,$L298)/10,0)*10,10),0))</f>
        <v>0</v>
      </c>
      <c r="CO298" s="41" t="str">
        <f>IF(N298="","",IF(成就内容!E$126&lt;&gt;"",MAX(ROUNDUP(SMALL(N$279:N$328,$L298)/10,0)*10,10),0))</f>
        <v/>
      </c>
      <c r="CP298" s="41">
        <f>IF(O298="","",IF(成就内容!F$126&lt;&gt;"",MAX(ROUNDUP(SMALL(O$279:O$328,$L298)/10,0)*10,10),0))</f>
        <v>0</v>
      </c>
      <c r="CQ298" s="41" t="str">
        <f>IF(P298="","",IF(成就内容!G$126&lt;&gt;"",MAX(ROUNDUP(SMALL(P$279:P$328,$L298)/10,0)*10,10),0))</f>
        <v/>
      </c>
      <c r="CR298" s="41">
        <f>IF(Q298="","",IF(成就内容!H$126&lt;&gt;"",MAX(ROUNDUP(SMALL(Q$279:Q$328,$L298)/10,0)*10,10),0))</f>
        <v>0</v>
      </c>
      <c r="CS298" s="41">
        <f>IF(R298="","",IF(成就内容!I$126&lt;&gt;"",MAX(ROUNDUP(SMALL(R$279:R$328,$L298)/10,0)*10,10),0))</f>
        <v>0</v>
      </c>
      <c r="CT298" s="41">
        <f>IF(S298="","",IF(成就内容!J$126&lt;&gt;"",MAX(ROUNDUP(SMALL(S$279:S$328,$L298)/10,0)*10,10),0))</f>
        <v>0</v>
      </c>
      <c r="CU298" s="41">
        <f>IF(T298="","",IF(成就内容!K$126&lt;&gt;"",MAX(ROUNDUP(SMALL(T$279:T$328,$L298)/10,0)*10,10),0))</f>
        <v>0</v>
      </c>
      <c r="CV298" s="41">
        <f>IF(U298="","",IF(成就内容!L$126&lt;&gt;"",MAX(ROUNDUP(SMALL(U$279:U$328,$L298)/10,0)*10,10),0))</f>
        <v>0</v>
      </c>
      <c r="CW298" s="41">
        <f>IF(V298="","",IF(成就内容!M$126&lt;&gt;"",MAX(ROUNDUP(SMALL(V$279:V$328,$L298)/10,0)*10,10),0))</f>
        <v>0</v>
      </c>
      <c r="CX298" s="41">
        <f>IF(W298="","",IF(成就内容!N$126&lt;&gt;"",MAX(ROUNDUP(SMALL(W$279:W$328,$L298)/10,0)*10,10),0))</f>
        <v>0</v>
      </c>
      <c r="CY298" s="41">
        <f>IF(X298="","",IF(成就内容!O$126&lt;&gt;"",MAX(ROUNDUP(SMALL(X$279:X$328,$L298)/10,0)*10,10),0))</f>
        <v>2500</v>
      </c>
      <c r="CZ298" s="41" t="str">
        <f>IF(Y298="","",IF(成就内容!P$126&lt;&gt;"",MAX(ROUNDUP(SMALL(Y$279:Y$328,$L298)/10,0)*10,10),0))</f>
        <v/>
      </c>
      <c r="DA298" s="41">
        <f>IF(Z298="","",IF(成就内容!Q$126&lt;&gt;"",MAX(ROUNDUP(SMALL(Z$279:Z$328,$L298)/10,0)*10,10),0))</f>
        <v>0</v>
      </c>
      <c r="DB298" s="41">
        <f>IF(AA298="","",IF(成就内容!R$126&lt;&gt;"",MAX(ROUNDUP(SMALL(AA$279:AA$328,$L298)/10,0)*10,10),0))</f>
        <v>0</v>
      </c>
      <c r="DC298" s="41">
        <f>IF(AB298="","",IF(成就内容!S$126&lt;&gt;"",MAX(ROUNDUP(SMALL(AB$279:AB$328,$L298)/10,0)*10,10),0))</f>
        <v>0</v>
      </c>
      <c r="DD298" s="41">
        <f>IF(AC298="","",IF(成就内容!T$126&lt;&gt;"",MAX(ROUNDUP(SMALL(AC$279:AC$328,$L298)/10,0)*10,10),0))</f>
        <v>0</v>
      </c>
      <c r="DE298" s="41">
        <f>IF(AD298="","",IF(成就内容!U$126&lt;&gt;"",MAX(ROUNDUP(SMALL(AD$279:AD$328,$L298)/10,0)*10,10),0))</f>
        <v>0</v>
      </c>
      <c r="DF298" s="41">
        <f>IF(AE298="","",IF(成就内容!V$126&lt;&gt;"",MAX(ROUNDUP(SMALL(AE$279:AE$328,$L298)/10,0)*10,10),0))</f>
        <v>0</v>
      </c>
      <c r="DG298" s="41">
        <f>IF(AF298="","",IF(成就内容!W$126&lt;&gt;"",MAX(ROUNDUP(SMALL(AF$279:AF$328,$L298)/10,0)*10,10),0))</f>
        <v>0</v>
      </c>
      <c r="DH298" s="41">
        <f>IF(AG298="","",IF(成就内容!X$126&lt;&gt;"",MAX(ROUNDUP(SMALL(AG$279:AG$328,$L298)/10,0)*10,10),0))</f>
        <v>0</v>
      </c>
      <c r="DI298" s="41">
        <f>IF(AH298="","",IF(成就内容!Y$126&lt;&gt;"",MAX(ROUNDUP(SMALL(AH$279:AH$328,$L298)/10,0)*10,10),0))</f>
        <v>0</v>
      </c>
      <c r="DJ298" s="41" t="str">
        <f>IF(AI298="","",IF(成就内容!Z$126&lt;&gt;"",MAX(ROUNDUP(SMALL(AI$279:AI$328,$L298)/10,0)*10,10),0))</f>
        <v/>
      </c>
      <c r="DK298" s="41" t="str">
        <f>IF(AJ298="","",IF(成就内容!AA$126&lt;&gt;"",MAX(ROUNDUP(SMALL(AJ$279:AJ$328,$L298)/10,0)*10,10),0))</f>
        <v/>
      </c>
      <c r="DL298" s="41" t="str">
        <f>IF(AK298="","",IF(成就内容!AB$126&lt;&gt;"",MAX(ROUNDUP(SMALL(AK$279:AK$328,$L298)/10,0)*10,10),0))</f>
        <v/>
      </c>
      <c r="DM298" s="41">
        <f>IF(AL298="","",IF(成就内容!AC$126&lt;&gt;"",MAX(ROUNDUP(SMALL(AL$279:AL$328,$L298)/10,0)*10,10),0))</f>
        <v>0</v>
      </c>
      <c r="DN298" s="41">
        <f>IF(AM298="","",IF(成就内容!AD$126&lt;&gt;"",MAX(ROUNDUP(SMALL(AM$279:AM$328,$L298)/10,0)*10,10),0))</f>
        <v>0</v>
      </c>
      <c r="DO298" s="41">
        <f>IF(AN298="","",IF(成就内容!AE$126&lt;&gt;"",MAX(ROUNDUP(SMALL(AN$279:AN$328,$L298)/10,0)*10,10),0))</f>
        <v>0</v>
      </c>
      <c r="DP298" s="41">
        <f>IF(AO298="","",IF(成就内容!AF$126&lt;&gt;"",MAX(ROUNDUP(SMALL(AO$279:AO$328,$L298)/10,0)*10,10),0))</f>
        <v>0</v>
      </c>
      <c r="DQ298" s="41">
        <f>IF(AP298="","",IF(成就内容!AG$126&lt;&gt;"",MAX(ROUNDUP(SMALL(AP$279:AP$328,$L298)/10,0)*10,10),0))</f>
        <v>0</v>
      </c>
      <c r="DR298" s="41">
        <f>IF(AQ298="","",IF(成就内容!AH$126&lt;&gt;"",MAX(ROUNDUP(SMALL(AQ$279:AQ$328,$L298)/10,0)*10,10),0))</f>
        <v>0</v>
      </c>
      <c r="DS298" s="41">
        <f>IF(AR298="","",IF(成就内容!AI$126&lt;&gt;"",MAX(ROUNDUP(SMALL(AR$279:AR$328,$L298)/10,0)*10,10),0))</f>
        <v>0</v>
      </c>
      <c r="DT298" s="41">
        <f>IF(AS298="","",IF(成就内容!AJ$126&lt;&gt;"",MAX(ROUNDUP(SMALL(AS$279:AS$328,$L298)/10,0)*10,10),0))</f>
        <v>0</v>
      </c>
      <c r="DU298" s="41" t="str">
        <f>IF(AT298="","",IF(成就内容!AK$126&lt;&gt;"",MAX(ROUNDUP(SMALL(AT$279:AT$328,$L298)/10,0)*10,10),0))</f>
        <v/>
      </c>
      <c r="DV298" s="41" t="str">
        <f>IF(AU298="","",IF(成就内容!AL$126&lt;&gt;"",MAX(ROUNDUP(SMALL(AU$279:AU$328,$L298)/10,0)*10,10),0))</f>
        <v/>
      </c>
      <c r="DW298" s="41">
        <f>IF(AV298="","",IF(成就内容!AM$126&lt;&gt;"",MAX(ROUNDUP(SMALL(AV$279:AV$328,$L298)/10,0)*10,10),0))</f>
        <v>0</v>
      </c>
      <c r="DX298" s="41">
        <f>IF(AW298="","",IF(成就内容!AN$126&lt;&gt;"",MAX(ROUNDUP(SMALL(AW$279:AW$328,$L298)/10,0)*10,10),0))</f>
        <v>0</v>
      </c>
      <c r="DY298" s="41">
        <f>IF(AX298="","",IF(成就内容!AO$126&lt;&gt;"",MAX(ROUNDUP(SMALL(AX$279:AX$328,$L298)/10,0)*10,10),0))</f>
        <v>890</v>
      </c>
      <c r="DZ298" s="41">
        <f>IF(AY298="","",IF(成就内容!AP$126&lt;&gt;"",MAX(ROUNDUP(SMALL(AY$279:AY$328,$L298)/10,0)*10,10),0))</f>
        <v>890</v>
      </c>
      <c r="EA298" s="41">
        <f>IF(AZ298="","",IF(成就内容!AQ$126&lt;&gt;"",MAX(ROUNDUP(SMALL(AZ$279:AZ$328,$L298)/10,0)*10,10),0))</f>
        <v>890</v>
      </c>
      <c r="EB298" s="41">
        <f>IF(BA298="","",IF(成就内容!AR$126&lt;&gt;"",MAX(ROUNDUP(SMALL(BA$279:BA$328,$L298)/10,0)*10,10),0))</f>
        <v>1340</v>
      </c>
      <c r="EC298" s="41">
        <f>IF(BB298="","",IF(成就内容!AS$126&lt;&gt;"",MAX(ROUNDUP(SMALL(BB$279:BB$328,$L298)/10,0)*10,10),0))</f>
        <v>1340</v>
      </c>
      <c r="ED298" s="41">
        <f>IF(BC298="","",IF(成就内容!AT$126&lt;&gt;"",MAX(ROUNDUP(SMALL(BC$279:BC$328,$L298)/10,0)*10,10),0))</f>
        <v>1340</v>
      </c>
      <c r="EE298" s="41">
        <f>IF(BD298="","",IF(成就内容!AU$126&lt;&gt;"",MAX(ROUNDUP(SMALL(BD$279:BD$328,$L298)/10,0)*10,10),0))</f>
        <v>2000</v>
      </c>
      <c r="EF298" s="41">
        <f>IF(BE298="","",IF(成就内容!AV$126&lt;&gt;"",MAX(ROUNDUP(SMALL(BE$279:BE$328,$L298)/10,0)*10,10),0))</f>
        <v>0</v>
      </c>
      <c r="EG298" s="41">
        <f>IF(BF298="","",IF(成就内容!AW$126&lt;&gt;"",MAX(ROUNDUP(SMALL(BF$279:BF$328,$L298)/10,0)*10,10),0))</f>
        <v>0</v>
      </c>
      <c r="EH298" s="41">
        <f>IF(BG298="","",IF(成就内容!AX$126&lt;&gt;"",MAX(ROUNDUP(SMALL(BG$279:BG$328,$L298)/10,0)*10,10),0))</f>
        <v>0</v>
      </c>
      <c r="EI298" s="41">
        <f>IF(BH298="","",IF(成就内容!AY$126&lt;&gt;"",MAX(ROUNDUP(SMALL(BH$279:BH$328,$L298)/10,0)*10,10),0))</f>
        <v>0</v>
      </c>
      <c r="EJ298" s="41">
        <f>IF(BI298="","",IF(成就内容!AZ$126&lt;&gt;"",MAX(ROUNDUP(SMALL(BI$279:BI$328,$L298)/10,0)*10,10),0))</f>
        <v>0</v>
      </c>
      <c r="EK298" s="41">
        <f>IF(BJ298="","",IF(成就内容!BA$126&lt;&gt;"",MAX(ROUNDUP(SMALL(BJ$279:BJ$328,$L298)/10,0)*10,10),0))</f>
        <v>0</v>
      </c>
      <c r="EL298" s="41">
        <f>IF(BK298="","",IF(成就内容!BB$126&lt;&gt;"",MAX(ROUNDUP(SMALL(BK$279:BK$328,$L298)/10,0)*10,10),0))</f>
        <v>0</v>
      </c>
      <c r="EM298" s="41">
        <f>IF(BL298="","",IF(成就内容!BC$126&lt;&gt;"",MAX(ROUNDUP(SMALL(BL$279:BL$328,$L298)/10,0)*10,10),0))</f>
        <v>0</v>
      </c>
      <c r="EN298" s="41">
        <f>IF(BM298="","",IF(成就内容!BD$126&lt;&gt;"",MAX(ROUNDUP(SMALL(BM$279:BM$328,$L298)/10,0)*10,10),0))</f>
        <v>0</v>
      </c>
      <c r="EO298" s="41">
        <f>IF(BN298="","",IF(成就内容!BE$126&lt;&gt;"",MAX(ROUNDUP(SMALL(BN$279:BN$328,$L298)/10,0)*10,10),0))</f>
        <v>0</v>
      </c>
      <c r="EP298" s="41">
        <f>IF(BO298="","",IF(成就内容!BF$126&lt;&gt;"",MAX(ROUNDUP(SMALL(BO$279:BO$328,$L298)/10,0)*10,10),0))</f>
        <v>0</v>
      </c>
      <c r="EQ298" s="41">
        <f>IF(BP298="","",IF(成就内容!BG$126&lt;&gt;"",MAX(ROUNDUP(SMALL(BP$279:BP$328,$L298)/10,0)*10,10),0))</f>
        <v>0</v>
      </c>
      <c r="ER298" s="41">
        <f>IF(BQ298="","",IF(成就内容!BH$126&lt;&gt;"",MAX(ROUNDUP(SMALL(BQ$279:BQ$328,$L298)/10,0)*10,10),0))</f>
        <v>0</v>
      </c>
      <c r="ES298" s="41" t="str">
        <f>IF(BR298="","",IF(成就内容!BI$126&lt;&gt;"",MAX(ROUNDUP(SMALL(BR$279:BR$328,$L298)/10,0)*10,10),0))</f>
        <v/>
      </c>
      <c r="ET298" s="41">
        <f>IF(BS298="","",IF(成就内容!BJ$126&lt;&gt;"",MAX(ROUNDUP(SMALL(BS$279:BS$328,$L298)/10,0)*10,10),0))</f>
        <v>0</v>
      </c>
      <c r="EU298" s="41">
        <f>IF(BT298="","",IF(成就内容!BK$126&lt;&gt;"",MAX(ROUNDUP(SMALL(BT$279:BT$328,$L298)/10,0)*10,10),0))</f>
        <v>0</v>
      </c>
      <c r="EV298" s="41">
        <f>IF(BU298="","",IF(成就内容!BL$126&lt;&gt;"",MAX(ROUNDUP(SMALL(BU$279:BU$328,$L298)/10,0)*10,10),0))</f>
        <v>0</v>
      </c>
      <c r="EW298" s="41">
        <f>IF(BV298="","",IF(成就内容!BM$126&lt;&gt;"",MAX(ROUNDUP(SMALL(BV$279:BV$328,$L298)/10,0)*10,10),0))</f>
        <v>0</v>
      </c>
      <c r="EX298" s="41">
        <f>IF(BW298="","",IF(成就内容!BN$126&lt;&gt;"",MAX(ROUNDUP(SMALL(BW$279:BW$328,$L298)/10,0)*10,10),0))</f>
        <v>0</v>
      </c>
      <c r="EY298" s="41">
        <f>IF(BX298="","",IF(成就内容!BO$126&lt;&gt;"",MAX(ROUNDUP(SMALL(BX$279:BX$328,$L298)/10,0)*10,10),0))</f>
        <v>0</v>
      </c>
      <c r="EZ298" s="41">
        <f>IF(BY298="","",IF(成就内容!BP$126&lt;&gt;"",MAX(ROUNDUP(SMALL(BY$279:BY$328,$L298)/10,0)*10,10),0))</f>
        <v>0</v>
      </c>
      <c r="FA298" s="41">
        <f>IF(BZ298="","",IF(成就内容!BQ$126&lt;&gt;"",MAX(ROUNDUP(SMALL(BZ$279:BZ$328,$L298)/10,0)*10,10),0))</f>
        <v>0</v>
      </c>
      <c r="FB298" s="41" t="str">
        <f>IF(CA298="","",IF(成就内容!BR$126&lt;&gt;"",MAX(ROUNDUP(SMALL(CA$279:CA$328,$L298)/10,0)*10,10),0))</f>
        <v/>
      </c>
      <c r="FC298" s="41" t="str">
        <f>IF(CB298="","",IF(成就内容!BS$126&lt;&gt;"",MAX(ROUNDUP(SMALL(CB$279:CB$328,$L298)/10,0)*10,10),0))</f>
        <v/>
      </c>
      <c r="FD298" s="41">
        <f>IF(CC298="","",IF(成就内容!BT$126&lt;&gt;"",MAX(ROUNDUP(SMALL(CC$279:CC$328,$L298)/10,0)*10,10),0))</f>
        <v>0</v>
      </c>
      <c r="FE298" s="41">
        <f>IF(CD298="","",IF(成就内容!BU$126&lt;&gt;"",MAX(ROUNDUP(SMALL(CD$279:CD$328,$L298)/10,0)*10,10),0))</f>
        <v>0</v>
      </c>
      <c r="FF298" s="41" t="str">
        <f>IF(CE298="","",IF(成就内容!BV$126&lt;&gt;"",MAX(ROUNDUP(SMALL(CE$279:CE$328,$L298)/10,0)*10,10),0))</f>
        <v/>
      </c>
      <c r="FG298" s="41">
        <f>IF(CF298="","",IF(成就内容!BW$126&lt;&gt;"",MAX(ROUNDUP(SMALL(CF$279:CF$328,$L298)/10,0)*10,10),0))</f>
        <v>0</v>
      </c>
      <c r="FH298" s="41">
        <f>IF(CG298="","",IF(成就内容!BX$126&lt;&gt;"",MAX(ROUNDUP(SMALL(CG$279:CG$328,$L298)/10,0)*10,10),0))</f>
        <v>0</v>
      </c>
      <c r="FI298" s="41">
        <f>IF(CH298="","",IF(成就内容!BY$126&lt;&gt;"",MAX(ROUNDUP(SMALL(CH$279:CH$328,$L298)/10,0)*10,10),0))</f>
        <v>0</v>
      </c>
      <c r="FJ298" s="41">
        <f>IF(CI298="","",IF(成就内容!BZ$126&lt;&gt;"",MAX(ROUNDUP(SMALL(CI$279:CI$328,$L298)/10,0)*10,10),0))</f>
        <v>0</v>
      </c>
    </row>
    <row r="299" spans="10:166" x14ac:dyDescent="0.15">
      <c r="L299" s="25">
        <v>21</v>
      </c>
      <c r="M299" s="41">
        <f>IF(成就内容!D27="","",INDEX($H$4:$H$178*成就内容!D$126/SUM(成就内容!$D$126:$BZ$126),成就内容!D83,1)-SUM(M$279:M298))</f>
        <v>0</v>
      </c>
      <c r="N299" s="41" t="str">
        <f>IF(成就内容!E27="","",INDEX($H$4:$H$178*成就内容!E$126/SUM(成就内容!$D$126:$BZ$126),成就内容!E83,1)-SUM(N$279:N298))</f>
        <v/>
      </c>
      <c r="O299" s="41" t="str">
        <f>IF(成就内容!F27="","",INDEX($H$4:$H$178*成就内容!F$126/SUM(成就内容!$D$126:$BZ$126),成就内容!F83,1)-SUM(O$279:O298))</f>
        <v/>
      </c>
      <c r="P299" s="41" t="str">
        <f>IF(成就内容!G27="","",INDEX($H$4:$H$178*成就内容!G$126/SUM(成就内容!$D$126:$BZ$126),成就内容!G83,1)-SUM(P$279:P298))</f>
        <v/>
      </c>
      <c r="Q299" s="41">
        <f>IF(成就内容!H27="","",INDEX($H$4:$H$178*成就内容!H$126/SUM(成就内容!$D$126:$BZ$126),成就内容!H83,1)-SUM(Q$279:Q298))</f>
        <v>0</v>
      </c>
      <c r="R299" s="41">
        <f>IF(成就内容!I27="","",INDEX($H$4:$H$178*成就内容!I$126/SUM(成就内容!$D$126:$BZ$126),成就内容!I83,1)-SUM(R$279:R298))</f>
        <v>0</v>
      </c>
      <c r="S299" s="41">
        <f>IF(成就内容!J27="","",INDEX($H$4:$H$178*成就内容!J$126/SUM(成就内容!$D$126:$BZ$126),成就内容!J83,1)-SUM(S$279:S298))</f>
        <v>0</v>
      </c>
      <c r="T299" s="41">
        <f>IF(成就内容!K27="","",INDEX($H$4:$H$178*成就内容!K$126/SUM(成就内容!$D$126:$BZ$126),成就内容!K83,1)-SUM(T$279:T298))</f>
        <v>0</v>
      </c>
      <c r="U299" s="41">
        <f>IF(成就内容!L27="","",INDEX($H$4:$H$178*成就内容!L$126/SUM(成就内容!$D$126:$BZ$126),成就内容!L83,1)-SUM(U$279:U298))</f>
        <v>0</v>
      </c>
      <c r="V299" s="41">
        <f>IF(成就内容!M27="","",INDEX($H$4:$H$178*成就内容!M$126/SUM(成就内容!$D$126:$BZ$126),成就内容!M83,1)-SUM(V$279:V298))</f>
        <v>0</v>
      </c>
      <c r="W299" s="41">
        <f>IF(成就内容!N27="","",INDEX($H$4:$H$178*成就内容!N$126/SUM(成就内容!$D$126:$BZ$126),成就内容!N83,1)-SUM(W$279:W298))</f>
        <v>0</v>
      </c>
      <c r="X299" s="41">
        <f>IF(成就内容!O27="","",INDEX($H$4:$H$178*成就内容!O$126/SUM(成就内容!$D$126:$BZ$126),成就内容!O83,1)-SUM(X$279:X298))</f>
        <v>3333.3333333333358</v>
      </c>
      <c r="Y299" s="41" t="str">
        <f>IF(成就内容!P27="","",INDEX($H$4:$H$178*成就内容!P$126/SUM(成就内容!$D$126:$BZ$126),成就内容!P83,1)-SUM(Y$279:Y298))</f>
        <v/>
      </c>
      <c r="Z299" s="41">
        <f>IF(成就内容!Q27="","",INDEX($H$4:$H$178*成就内容!Q$126/SUM(成就内容!$D$126:$BZ$126),成就内容!Q83,1)-SUM(Z$279:Z298))</f>
        <v>0</v>
      </c>
      <c r="AA299" s="41">
        <f>IF(成就内容!R27="","",INDEX($H$4:$H$178*成就内容!R$126/SUM(成就内容!$D$126:$BZ$126),成就内容!R83,1)-SUM(AA$279:AA298))</f>
        <v>0</v>
      </c>
      <c r="AB299" s="41">
        <f>IF(成就内容!S27="","",INDEX($H$4:$H$178*成就内容!S$126/SUM(成就内容!$D$126:$BZ$126),成就内容!S83,1)-SUM(AB$279:AB298))</f>
        <v>0</v>
      </c>
      <c r="AC299" s="41">
        <f>IF(成就内容!T27="","",INDEX($H$4:$H$178*成就内容!T$126/SUM(成就内容!$D$126:$BZ$126),成就内容!T83,1)-SUM(AC$279:AC298))</f>
        <v>0</v>
      </c>
      <c r="AD299" s="41">
        <f>IF(成就内容!U27="","",INDEX($H$4:$H$178*成就内容!U$126/SUM(成就内容!$D$126:$BZ$126),成就内容!U83,1)-SUM(AD$279:AD298))</f>
        <v>0</v>
      </c>
      <c r="AE299" s="41">
        <f>IF(成就内容!V27="","",INDEX($H$4:$H$178*成就内容!V$126/SUM(成就内容!$D$126:$BZ$126),成就内容!V83,1)-SUM(AE$279:AE298))</f>
        <v>0</v>
      </c>
      <c r="AF299" s="41">
        <f>IF(成就内容!W27="","",INDEX($H$4:$H$178*成就内容!W$126/SUM(成就内容!$D$126:$BZ$126),成就内容!W83,1)-SUM(AF$279:AF298))</f>
        <v>0</v>
      </c>
      <c r="AG299" s="41">
        <f>IF(成就内容!X27="","",INDEX($H$4:$H$178*成就内容!X$126/SUM(成就内容!$D$126:$BZ$126),成就内容!X83,1)-SUM(AG$279:AG298))</f>
        <v>0</v>
      </c>
      <c r="AH299" s="41">
        <f>IF(成就内容!Y27="","",INDEX($H$4:$H$178*成就内容!Y$126/SUM(成就内容!$D$126:$BZ$126),成就内容!Y83,1)-SUM(AH$279:AH298))</f>
        <v>0</v>
      </c>
      <c r="AI299" s="41" t="str">
        <f>IF(成就内容!Z27="","",INDEX($H$4:$H$178*成就内容!Z$126/SUM(成就内容!$D$126:$BZ$126),成就内容!Z83,1)-SUM(AI$279:AI298))</f>
        <v/>
      </c>
      <c r="AJ299" s="41" t="str">
        <f>IF(成就内容!AA27="","",INDEX($H$4:$H$178*成就内容!AA$126/SUM(成就内容!$D$126:$BZ$126),成就内容!AA83,1)-SUM(AJ$279:AJ298))</f>
        <v/>
      </c>
      <c r="AK299" s="41" t="str">
        <f>IF(成就内容!AB27="","",INDEX($H$4:$H$178*成就内容!AB$126/SUM(成就内容!$D$126:$BZ$126),成就内容!AB83,1)-SUM(AK$279:AK298))</f>
        <v/>
      </c>
      <c r="AL299" s="41">
        <f>IF(成就内容!AC27="","",INDEX($H$4:$H$178*成就内容!AC$126/SUM(成就内容!$D$126:$BZ$126),成就内容!AC83,1)-SUM(AL$279:AL298))</f>
        <v>0</v>
      </c>
      <c r="AM299" s="41">
        <f>IF(成就内容!AD27="","",INDEX($H$4:$H$178*成就内容!AD$126/SUM(成就内容!$D$126:$BZ$126),成就内容!AD83,1)-SUM(AM$279:AM298))</f>
        <v>0</v>
      </c>
      <c r="AN299" s="41">
        <f>IF(成就内容!AE27="","",INDEX($H$4:$H$178*成就内容!AE$126/SUM(成就内容!$D$126:$BZ$126),成就内容!AE83,1)-SUM(AN$279:AN298))</f>
        <v>0</v>
      </c>
      <c r="AO299" s="41">
        <f>IF(成就内容!AF27="","",INDEX($H$4:$H$178*成就内容!AF$126/SUM(成就内容!$D$126:$BZ$126),成就内容!AF83,1)-SUM(AO$279:AO298))</f>
        <v>0</v>
      </c>
      <c r="AP299" s="41">
        <f>IF(成就内容!AG27="","",INDEX($H$4:$H$178*成就内容!AG$126/SUM(成就内容!$D$126:$BZ$126),成就内容!AG83,1)-SUM(AP$279:AP298))</f>
        <v>0</v>
      </c>
      <c r="AQ299" s="41">
        <f>IF(成就内容!AH27="","",INDEX($H$4:$H$178*成就内容!AH$126/SUM(成就内容!$D$126:$BZ$126),成就内容!AH83,1)-SUM(AQ$279:AQ298))</f>
        <v>0</v>
      </c>
      <c r="AR299" s="41">
        <f>IF(成就内容!AI27="","",INDEX($H$4:$H$178*成就内容!AI$126/SUM(成就内容!$D$126:$BZ$126),成就内容!AI83,1)-SUM(AR$279:AR298))</f>
        <v>0</v>
      </c>
      <c r="AS299" s="41">
        <f>IF(成就内容!AJ27="","",INDEX($H$4:$H$178*成就内容!AJ$126/SUM(成就内容!$D$126:$BZ$126),成就内容!AJ83,1)-SUM(AS$279:AS298))</f>
        <v>0</v>
      </c>
      <c r="AT299" s="41" t="str">
        <f>IF(成就内容!AK27="","",INDEX($H$4:$H$178*成就内容!AK$126/SUM(成就内容!$D$126:$BZ$126),成就内容!AK83,1)-SUM(AT$279:AT298))</f>
        <v/>
      </c>
      <c r="AU299" s="41" t="str">
        <f>IF(成就内容!AL27="","",INDEX($H$4:$H$178*成就内容!AL$126/SUM(成就内容!$D$126:$BZ$126),成就内容!AL83,1)-SUM(AU$279:AU298))</f>
        <v/>
      </c>
      <c r="AV299" s="41">
        <f>IF(成就内容!AM27="","",INDEX($H$4:$H$178*成就内容!AM$126/SUM(成就内容!$D$126:$BZ$126),成就内容!AM83,1)-SUM(AV$279:AV298))</f>
        <v>0</v>
      </c>
      <c r="AW299" s="41">
        <f>IF(成就内容!AN27="","",INDEX($H$4:$H$178*成就内容!AN$126/SUM(成就内容!$D$126:$BZ$126),成就内容!AN83,1)-SUM(AW$279:AW298))</f>
        <v>0</v>
      </c>
      <c r="AX299" s="41">
        <f>IF(成就内容!AO27="","",INDEX($H$4:$H$178*成就内容!AO$126/SUM(成就内容!$D$126:$BZ$126),成就内容!AO83,1)-SUM(AX$279:AX298))</f>
        <v>1333.333333333333</v>
      </c>
      <c r="AY299" s="41">
        <f>IF(成就内容!AP27="","",INDEX($H$4:$H$178*成就内容!AP$126/SUM(成就内容!$D$126:$BZ$126),成就内容!AP83,1)-SUM(AY$279:AY298))</f>
        <v>1333.333333333333</v>
      </c>
      <c r="AZ299" s="41">
        <f>IF(成就内容!AQ27="","",INDEX($H$4:$H$178*成就内容!AQ$126/SUM(成就内容!$D$126:$BZ$126),成就内容!AQ83,1)-SUM(AZ$279:AZ298))</f>
        <v>1333.333333333333</v>
      </c>
      <c r="BA299" s="41">
        <f>IF(成就内容!AR27="","",INDEX($H$4:$H$178*成就内容!AR$126/SUM(成就内容!$D$126:$BZ$126),成就内容!AR83,1)-SUM(BA$279:BA298))</f>
        <v>1666.6666666666661</v>
      </c>
      <c r="BB299" s="41">
        <f>IF(成就内容!AS27="","",INDEX($H$4:$H$178*成就内容!AS$126/SUM(成就内容!$D$126:$BZ$126),成就内容!AS83,1)-SUM(BB$279:BB298))</f>
        <v>1666.6666666666661</v>
      </c>
      <c r="BC299" s="41">
        <f>IF(成就内容!AT27="","",INDEX($H$4:$H$178*成就内容!AT$126/SUM(成就内容!$D$126:$BZ$126),成就内容!AT83,1)-SUM(BC$279:BC298))</f>
        <v>1666.6666666666661</v>
      </c>
      <c r="BD299" s="41">
        <f>IF(成就内容!AU27="","",INDEX($H$4:$H$178*成就内容!AU$126/SUM(成就内容!$D$126:$BZ$126),成就内容!AU83,1)-SUM(BD$279:BD298))</f>
        <v>2000</v>
      </c>
      <c r="BE299" s="41" t="str">
        <f>IF(成就内容!AV27="","",INDEX($H$4:$H$178*成就内容!AV$126/SUM(成就内容!$D$126:$BZ$126),成就内容!AV83,1)-SUM(BE$279:BE298))</f>
        <v/>
      </c>
      <c r="BF299" s="41">
        <f>IF(成就内容!AW27="","",INDEX($H$4:$H$178*成就内容!AW$126/SUM(成就内容!$D$126:$BZ$126),成就内容!AW83,1)-SUM(BF$279:BF298))</f>
        <v>0</v>
      </c>
      <c r="BG299" s="41">
        <f>IF(成就内容!AX27="","",INDEX($H$4:$H$178*成就内容!AX$126/SUM(成就内容!$D$126:$BZ$126),成就内容!AX83,1)-SUM(BG$279:BG298))</f>
        <v>0</v>
      </c>
      <c r="BH299" s="41">
        <f>IF(成就内容!AY27="","",INDEX($H$4:$H$178*成就内容!AY$126/SUM(成就内容!$D$126:$BZ$126),成就内容!AY83,1)-SUM(BH$279:BH298))</f>
        <v>0</v>
      </c>
      <c r="BI299" s="41">
        <f>IF(成就内容!AZ27="","",INDEX($H$4:$H$178*成就内容!AZ$126/SUM(成就内容!$D$126:$BZ$126),成就内容!AZ83,1)-SUM(BI$279:BI298))</f>
        <v>0</v>
      </c>
      <c r="BJ299" s="41">
        <f>IF(成就内容!BA27="","",INDEX($H$4:$H$178*成就内容!BA$126/SUM(成就内容!$D$126:$BZ$126),成就内容!BA83,1)-SUM(BJ$279:BJ298))</f>
        <v>0</v>
      </c>
      <c r="BK299" s="41">
        <f>IF(成就内容!BB27="","",INDEX($H$4:$H$178*成就内容!BB$126/SUM(成就内容!$D$126:$BZ$126),成就内容!BB83,1)-SUM(BK$279:BK298))</f>
        <v>0</v>
      </c>
      <c r="BL299" s="41">
        <f>IF(成就内容!BC27="","",INDEX($H$4:$H$178*成就内容!BC$126/SUM(成就内容!$D$126:$BZ$126),成就内容!BC83,1)-SUM(BL$279:BL298))</f>
        <v>0</v>
      </c>
      <c r="BM299" s="41">
        <f>IF(成就内容!BD27="","",INDEX($H$4:$H$178*成就内容!BD$126/SUM(成就内容!$D$126:$BZ$126),成就内容!BD83,1)-SUM(BM$279:BM298))</f>
        <v>0</v>
      </c>
      <c r="BN299" s="41">
        <f>IF(成就内容!BE27="","",INDEX($H$4:$H$178*成就内容!BE$126/SUM(成就内容!$D$126:$BZ$126),成就内容!BE83,1)-SUM(BN$279:BN298))</f>
        <v>0</v>
      </c>
      <c r="BO299" s="41">
        <f>IF(成就内容!BF27="","",INDEX($H$4:$H$178*成就内容!BF$126/SUM(成就内容!$D$126:$BZ$126),成就内容!BF83,1)-SUM(BO$279:BO298))</f>
        <v>0</v>
      </c>
      <c r="BP299" s="41">
        <f>IF(成就内容!BG27="","",INDEX($H$4:$H$178*成就内容!BG$126/SUM(成就内容!$D$126:$BZ$126),成就内容!BG83,1)-SUM(BP$279:BP298))</f>
        <v>0</v>
      </c>
      <c r="BQ299" s="41">
        <f>IF(成就内容!BH27="","",INDEX($H$4:$H$178*成就内容!BH$126/SUM(成就内容!$D$126:$BZ$126),成就内容!BH83,1)-SUM(BQ$279:BQ298))</f>
        <v>0</v>
      </c>
      <c r="BR299" s="41" t="str">
        <f>IF(成就内容!BI27="","",INDEX($H$4:$H$178*成就内容!BI$126/SUM(成就内容!$D$126:$BZ$126),成就内容!BI83,1)-SUM(BR$279:BR298))</f>
        <v/>
      </c>
      <c r="BS299" s="41">
        <f>IF(成就内容!BJ27="","",INDEX($H$4:$H$178*成就内容!BJ$126/SUM(成就内容!$D$126:$BZ$126),成就内容!BJ83,1)-SUM(BS$279:BS298))</f>
        <v>0</v>
      </c>
      <c r="BT299" s="41">
        <f>IF(成就内容!BK27="","",INDEX($H$4:$H$178*成就内容!BK$126/SUM(成就内容!$D$126:$BZ$126),成就内容!BK83,1)-SUM(BT$279:BT298))</f>
        <v>0</v>
      </c>
      <c r="BU299" s="41">
        <f>IF(成就内容!BL27="","",INDEX($H$4:$H$178*成就内容!BL$126/SUM(成就内容!$D$126:$BZ$126),成就内容!BL83,1)-SUM(BU$279:BU298))</f>
        <v>0</v>
      </c>
      <c r="BV299" s="41">
        <f>IF(成就内容!BM27="","",INDEX($H$4:$H$178*成就内容!BM$126/SUM(成就内容!$D$126:$BZ$126),成就内容!BM83,1)-SUM(BV$279:BV298))</f>
        <v>0</v>
      </c>
      <c r="BW299" s="41">
        <f>IF(成就内容!BN27="","",INDEX($H$4:$H$178*成就内容!BN$126/SUM(成就内容!$D$126:$BZ$126),成就内容!BN83,1)-SUM(BW$279:BW298))</f>
        <v>0</v>
      </c>
      <c r="BX299" s="41">
        <f>IF(成就内容!BO27="","",INDEX($H$4:$H$178*成就内容!BO$126/SUM(成就内容!$D$126:$BZ$126),成就内容!BO83,1)-SUM(BX$279:BX298))</f>
        <v>0</v>
      </c>
      <c r="BY299" s="41">
        <f>IF(成就内容!BP27="","",INDEX($H$4:$H$178*成就内容!BP$126/SUM(成就内容!$D$126:$BZ$126),成就内容!BP83,1)-SUM(BY$279:BY298))</f>
        <v>0</v>
      </c>
      <c r="BZ299" s="41">
        <f>IF(成就内容!BQ27="","",INDEX($H$4:$H$178*成就内容!BQ$126/SUM(成就内容!$D$126:$BZ$126),成就内容!BQ83,1)-SUM(BZ$279:BZ298))</f>
        <v>0</v>
      </c>
      <c r="CA299" s="41" t="str">
        <f>IF(成就内容!BR27="","",INDEX($H$4:$H$178*成就内容!BR$126/SUM(成就内容!$D$126:$BZ$126),成就内容!BR83,1)-SUM(CA$279:CA298))</f>
        <v/>
      </c>
      <c r="CB299" s="41" t="str">
        <f>IF(成就内容!BS27="","",INDEX($H$4:$H$178*成就内容!BS$126/SUM(成就内容!$D$126:$BZ$126),成就内容!BS83,1)-SUM(CB$279:CB298))</f>
        <v/>
      </c>
      <c r="CC299" s="41">
        <f>IF(成就内容!BT27="","",INDEX($H$4:$H$178*成就内容!BT$126/SUM(成就内容!$D$126:$BZ$126),成就内容!BT83,1)-SUM(CC$279:CC298))</f>
        <v>0</v>
      </c>
      <c r="CD299" s="41">
        <f>IF(成就内容!BU27="","",INDEX($H$4:$H$178*成就内容!BU$126/SUM(成就内容!$D$126:$BZ$126),成就内容!BU83,1)-SUM(CD$279:CD298))</f>
        <v>0</v>
      </c>
      <c r="CE299" s="41" t="str">
        <f>IF(成就内容!BV27="","",INDEX($H$4:$H$178*成就内容!BV$126/SUM(成就内容!$D$126:$BZ$126),成就内容!BV83,1)-SUM(CE$279:CE298))</f>
        <v/>
      </c>
      <c r="CF299" s="41">
        <f>IF(成就内容!BW27="","",INDEX($H$4:$H$178*成就内容!BW$126/SUM(成就内容!$D$126:$BZ$126),成就内容!BW83,1)-SUM(CF$279:CF298))</f>
        <v>0</v>
      </c>
      <c r="CG299" s="41">
        <f>IF(成就内容!BX27="","",INDEX($H$4:$H$178*成就内容!BX$126/SUM(成就内容!$D$126:$BZ$126),成就内容!BX83,1)-SUM(CG$279:CG298))</f>
        <v>0</v>
      </c>
      <c r="CH299" s="41">
        <f>IF(成就内容!BY27="","",INDEX($H$4:$H$178*成就内容!BY$126/SUM(成就内容!$D$126:$BZ$126),成就内容!BY83,1)-SUM(CH$279:CH298))</f>
        <v>0</v>
      </c>
      <c r="CI299" s="41">
        <f>IF(成就内容!BZ27="","",INDEX($H$4:$H$178*成就内容!BZ$126/SUM(成就内容!$D$126:$BZ$126),成就内容!BZ83,1)-SUM(CI$279:CI298))</f>
        <v>0</v>
      </c>
      <c r="CM299" s="43">
        <v>21</v>
      </c>
      <c r="CN299" s="41">
        <f>IF(M299="","",IF(成就内容!D$126&lt;&gt;"",MAX(ROUNDUP(SMALL(M$279:M$328,$L299)/10,0)*10,10),0))</f>
        <v>0</v>
      </c>
      <c r="CO299" s="41" t="str">
        <f>IF(N299="","",IF(成就内容!E$126&lt;&gt;"",MAX(ROUNDUP(SMALL(N$279:N$328,$L299)/10,0)*10,10),0))</f>
        <v/>
      </c>
      <c r="CP299" s="41" t="str">
        <f>IF(O299="","",IF(成就内容!F$126&lt;&gt;"",MAX(ROUNDUP(SMALL(O$279:O$328,$L299)/10,0)*10,10),0))</f>
        <v/>
      </c>
      <c r="CQ299" s="41" t="str">
        <f>IF(P299="","",IF(成就内容!G$126&lt;&gt;"",MAX(ROUNDUP(SMALL(P$279:P$328,$L299)/10,0)*10,10),0))</f>
        <v/>
      </c>
      <c r="CR299" s="41">
        <f>IF(Q299="","",IF(成就内容!H$126&lt;&gt;"",MAX(ROUNDUP(SMALL(Q$279:Q$328,$L299)/10,0)*10,10),0))</f>
        <v>0</v>
      </c>
      <c r="CS299" s="41">
        <f>IF(R299="","",IF(成就内容!I$126&lt;&gt;"",MAX(ROUNDUP(SMALL(R$279:R$328,$L299)/10,0)*10,10),0))</f>
        <v>0</v>
      </c>
      <c r="CT299" s="41">
        <f>IF(S299="","",IF(成就内容!J$126&lt;&gt;"",MAX(ROUNDUP(SMALL(S$279:S$328,$L299)/10,0)*10,10),0))</f>
        <v>0</v>
      </c>
      <c r="CU299" s="41">
        <f>IF(T299="","",IF(成就内容!K$126&lt;&gt;"",MAX(ROUNDUP(SMALL(T$279:T$328,$L299)/10,0)*10,10),0))</f>
        <v>0</v>
      </c>
      <c r="CV299" s="41">
        <f>IF(U299="","",IF(成就内容!L$126&lt;&gt;"",MAX(ROUNDUP(SMALL(U$279:U$328,$L299)/10,0)*10,10),0))</f>
        <v>0</v>
      </c>
      <c r="CW299" s="41">
        <f>IF(V299="","",IF(成就内容!M$126&lt;&gt;"",MAX(ROUNDUP(SMALL(V$279:V$328,$L299)/10,0)*10,10),0))</f>
        <v>0</v>
      </c>
      <c r="CX299" s="41">
        <f>IF(W299="","",IF(成就内容!N$126&lt;&gt;"",MAX(ROUNDUP(SMALL(W$279:W$328,$L299)/10,0)*10,10),0))</f>
        <v>0</v>
      </c>
      <c r="CY299" s="41">
        <f>IF(X299="","",IF(成就内容!O$126&lt;&gt;"",MAX(ROUNDUP(SMALL(X$279:X$328,$L299)/10,0)*10,10),0))</f>
        <v>3340</v>
      </c>
      <c r="CZ299" s="41" t="str">
        <f>IF(Y299="","",IF(成就内容!P$126&lt;&gt;"",MAX(ROUNDUP(SMALL(Y$279:Y$328,$L299)/10,0)*10,10),0))</f>
        <v/>
      </c>
      <c r="DA299" s="41">
        <f>IF(Z299="","",IF(成就内容!Q$126&lt;&gt;"",MAX(ROUNDUP(SMALL(Z$279:Z$328,$L299)/10,0)*10,10),0))</f>
        <v>0</v>
      </c>
      <c r="DB299" s="41">
        <f>IF(AA299="","",IF(成就内容!R$126&lt;&gt;"",MAX(ROUNDUP(SMALL(AA$279:AA$328,$L299)/10,0)*10,10),0))</f>
        <v>0</v>
      </c>
      <c r="DC299" s="41">
        <f>IF(AB299="","",IF(成就内容!S$126&lt;&gt;"",MAX(ROUNDUP(SMALL(AB$279:AB$328,$L299)/10,0)*10,10),0))</f>
        <v>0</v>
      </c>
      <c r="DD299" s="41">
        <f>IF(AC299="","",IF(成就内容!T$126&lt;&gt;"",MAX(ROUNDUP(SMALL(AC$279:AC$328,$L299)/10,0)*10,10),0))</f>
        <v>0</v>
      </c>
      <c r="DE299" s="41">
        <f>IF(AD299="","",IF(成就内容!U$126&lt;&gt;"",MAX(ROUNDUP(SMALL(AD$279:AD$328,$L299)/10,0)*10,10),0))</f>
        <v>0</v>
      </c>
      <c r="DF299" s="41">
        <f>IF(AE299="","",IF(成就内容!V$126&lt;&gt;"",MAX(ROUNDUP(SMALL(AE$279:AE$328,$L299)/10,0)*10,10),0))</f>
        <v>0</v>
      </c>
      <c r="DG299" s="41">
        <f>IF(AF299="","",IF(成就内容!W$126&lt;&gt;"",MAX(ROUNDUP(SMALL(AF$279:AF$328,$L299)/10,0)*10,10),0))</f>
        <v>0</v>
      </c>
      <c r="DH299" s="41">
        <f>IF(AG299="","",IF(成就内容!X$126&lt;&gt;"",MAX(ROUNDUP(SMALL(AG$279:AG$328,$L299)/10,0)*10,10),0))</f>
        <v>0</v>
      </c>
      <c r="DI299" s="41">
        <f>IF(AH299="","",IF(成就内容!Y$126&lt;&gt;"",MAX(ROUNDUP(SMALL(AH$279:AH$328,$L299)/10,0)*10,10),0))</f>
        <v>0</v>
      </c>
      <c r="DJ299" s="41" t="str">
        <f>IF(AI299="","",IF(成就内容!Z$126&lt;&gt;"",MAX(ROUNDUP(SMALL(AI$279:AI$328,$L299)/10,0)*10,10),0))</f>
        <v/>
      </c>
      <c r="DK299" s="41" t="str">
        <f>IF(AJ299="","",IF(成就内容!AA$126&lt;&gt;"",MAX(ROUNDUP(SMALL(AJ$279:AJ$328,$L299)/10,0)*10,10),0))</f>
        <v/>
      </c>
      <c r="DL299" s="41" t="str">
        <f>IF(AK299="","",IF(成就内容!AB$126&lt;&gt;"",MAX(ROUNDUP(SMALL(AK$279:AK$328,$L299)/10,0)*10,10),0))</f>
        <v/>
      </c>
      <c r="DM299" s="41">
        <f>IF(AL299="","",IF(成就内容!AC$126&lt;&gt;"",MAX(ROUNDUP(SMALL(AL$279:AL$328,$L299)/10,0)*10,10),0))</f>
        <v>0</v>
      </c>
      <c r="DN299" s="41">
        <f>IF(AM299="","",IF(成就内容!AD$126&lt;&gt;"",MAX(ROUNDUP(SMALL(AM$279:AM$328,$L299)/10,0)*10,10),0))</f>
        <v>0</v>
      </c>
      <c r="DO299" s="41">
        <f>IF(AN299="","",IF(成就内容!AE$126&lt;&gt;"",MAX(ROUNDUP(SMALL(AN$279:AN$328,$L299)/10,0)*10,10),0))</f>
        <v>0</v>
      </c>
      <c r="DP299" s="41">
        <f>IF(AO299="","",IF(成就内容!AF$126&lt;&gt;"",MAX(ROUNDUP(SMALL(AO$279:AO$328,$L299)/10,0)*10,10),0))</f>
        <v>0</v>
      </c>
      <c r="DQ299" s="41">
        <f>IF(AP299="","",IF(成就内容!AG$126&lt;&gt;"",MAX(ROUNDUP(SMALL(AP$279:AP$328,$L299)/10,0)*10,10),0))</f>
        <v>0</v>
      </c>
      <c r="DR299" s="41">
        <f>IF(AQ299="","",IF(成就内容!AH$126&lt;&gt;"",MAX(ROUNDUP(SMALL(AQ$279:AQ$328,$L299)/10,0)*10,10),0))</f>
        <v>0</v>
      </c>
      <c r="DS299" s="41">
        <f>IF(AR299="","",IF(成就内容!AI$126&lt;&gt;"",MAX(ROUNDUP(SMALL(AR$279:AR$328,$L299)/10,0)*10,10),0))</f>
        <v>0</v>
      </c>
      <c r="DT299" s="41">
        <f>IF(AS299="","",IF(成就内容!AJ$126&lt;&gt;"",MAX(ROUNDUP(SMALL(AS$279:AS$328,$L299)/10,0)*10,10),0))</f>
        <v>0</v>
      </c>
      <c r="DU299" s="41" t="str">
        <f>IF(AT299="","",IF(成就内容!AK$126&lt;&gt;"",MAX(ROUNDUP(SMALL(AT$279:AT$328,$L299)/10,0)*10,10),0))</f>
        <v/>
      </c>
      <c r="DV299" s="41" t="str">
        <f>IF(AU299="","",IF(成就内容!AL$126&lt;&gt;"",MAX(ROUNDUP(SMALL(AU$279:AU$328,$L299)/10,0)*10,10),0))</f>
        <v/>
      </c>
      <c r="DW299" s="41">
        <f>IF(AV299="","",IF(成就内容!AM$126&lt;&gt;"",MAX(ROUNDUP(SMALL(AV$279:AV$328,$L299)/10,0)*10,10),0))</f>
        <v>0</v>
      </c>
      <c r="DX299" s="41">
        <f>IF(AW299="","",IF(成就内容!AN$126&lt;&gt;"",MAX(ROUNDUP(SMALL(AW$279:AW$328,$L299)/10,0)*10,10),0))</f>
        <v>0</v>
      </c>
      <c r="DY299" s="41">
        <f>IF(AX299="","",IF(成就内容!AO$126&lt;&gt;"",MAX(ROUNDUP(SMALL(AX$279:AX$328,$L299)/10,0)*10,10),0))</f>
        <v>1340</v>
      </c>
      <c r="DZ299" s="41">
        <f>IF(AY299="","",IF(成就内容!AP$126&lt;&gt;"",MAX(ROUNDUP(SMALL(AY$279:AY$328,$L299)/10,0)*10,10),0))</f>
        <v>1340</v>
      </c>
      <c r="EA299" s="41">
        <f>IF(AZ299="","",IF(成就内容!AQ$126&lt;&gt;"",MAX(ROUNDUP(SMALL(AZ$279:AZ$328,$L299)/10,0)*10,10),0))</f>
        <v>1340</v>
      </c>
      <c r="EB299" s="41">
        <f>IF(BA299="","",IF(成就内容!AR$126&lt;&gt;"",MAX(ROUNDUP(SMALL(BA$279:BA$328,$L299)/10,0)*10,10),0))</f>
        <v>1670</v>
      </c>
      <c r="EC299" s="41">
        <f>IF(BB299="","",IF(成就内容!AS$126&lt;&gt;"",MAX(ROUNDUP(SMALL(BB$279:BB$328,$L299)/10,0)*10,10),0))</f>
        <v>1670</v>
      </c>
      <c r="ED299" s="41">
        <f>IF(BC299="","",IF(成就内容!AT$126&lt;&gt;"",MAX(ROUNDUP(SMALL(BC$279:BC$328,$L299)/10,0)*10,10),0))</f>
        <v>1670</v>
      </c>
      <c r="EE299" s="41">
        <f>IF(BD299="","",IF(成就内容!AU$126&lt;&gt;"",MAX(ROUNDUP(SMALL(BD$279:BD$328,$L299)/10,0)*10,10),0))</f>
        <v>2000</v>
      </c>
      <c r="EF299" s="41" t="str">
        <f>IF(BE299="","",IF(成就内容!AV$126&lt;&gt;"",MAX(ROUNDUP(SMALL(BE$279:BE$328,$L299)/10,0)*10,10),0))</f>
        <v/>
      </c>
      <c r="EG299" s="41">
        <f>IF(BF299="","",IF(成就内容!AW$126&lt;&gt;"",MAX(ROUNDUP(SMALL(BF$279:BF$328,$L299)/10,0)*10,10),0))</f>
        <v>0</v>
      </c>
      <c r="EH299" s="41">
        <f>IF(BG299="","",IF(成就内容!AX$126&lt;&gt;"",MAX(ROUNDUP(SMALL(BG$279:BG$328,$L299)/10,0)*10,10),0))</f>
        <v>0</v>
      </c>
      <c r="EI299" s="41">
        <f>IF(BH299="","",IF(成就内容!AY$126&lt;&gt;"",MAX(ROUNDUP(SMALL(BH$279:BH$328,$L299)/10,0)*10,10),0))</f>
        <v>0</v>
      </c>
      <c r="EJ299" s="41">
        <f>IF(BI299="","",IF(成就内容!AZ$126&lt;&gt;"",MAX(ROUNDUP(SMALL(BI$279:BI$328,$L299)/10,0)*10,10),0))</f>
        <v>0</v>
      </c>
      <c r="EK299" s="41">
        <f>IF(BJ299="","",IF(成就内容!BA$126&lt;&gt;"",MAX(ROUNDUP(SMALL(BJ$279:BJ$328,$L299)/10,0)*10,10),0))</f>
        <v>0</v>
      </c>
      <c r="EL299" s="41">
        <f>IF(BK299="","",IF(成就内容!BB$126&lt;&gt;"",MAX(ROUNDUP(SMALL(BK$279:BK$328,$L299)/10,0)*10,10),0))</f>
        <v>0</v>
      </c>
      <c r="EM299" s="41">
        <f>IF(BL299="","",IF(成就内容!BC$126&lt;&gt;"",MAX(ROUNDUP(SMALL(BL$279:BL$328,$L299)/10,0)*10,10),0))</f>
        <v>0</v>
      </c>
      <c r="EN299" s="41">
        <f>IF(BM299="","",IF(成就内容!BD$126&lt;&gt;"",MAX(ROUNDUP(SMALL(BM$279:BM$328,$L299)/10,0)*10,10),0))</f>
        <v>0</v>
      </c>
      <c r="EO299" s="41">
        <f>IF(BN299="","",IF(成就内容!BE$126&lt;&gt;"",MAX(ROUNDUP(SMALL(BN$279:BN$328,$L299)/10,0)*10,10),0))</f>
        <v>0</v>
      </c>
      <c r="EP299" s="41">
        <f>IF(BO299="","",IF(成就内容!BF$126&lt;&gt;"",MAX(ROUNDUP(SMALL(BO$279:BO$328,$L299)/10,0)*10,10),0))</f>
        <v>0</v>
      </c>
      <c r="EQ299" s="41">
        <f>IF(BP299="","",IF(成就内容!BG$126&lt;&gt;"",MAX(ROUNDUP(SMALL(BP$279:BP$328,$L299)/10,0)*10,10),0))</f>
        <v>0</v>
      </c>
      <c r="ER299" s="41">
        <f>IF(BQ299="","",IF(成就内容!BH$126&lt;&gt;"",MAX(ROUNDUP(SMALL(BQ$279:BQ$328,$L299)/10,0)*10,10),0))</f>
        <v>0</v>
      </c>
      <c r="ES299" s="41" t="str">
        <f>IF(BR299="","",IF(成就内容!BI$126&lt;&gt;"",MAX(ROUNDUP(SMALL(BR$279:BR$328,$L299)/10,0)*10,10),0))</f>
        <v/>
      </c>
      <c r="ET299" s="41">
        <f>IF(BS299="","",IF(成就内容!BJ$126&lt;&gt;"",MAX(ROUNDUP(SMALL(BS$279:BS$328,$L299)/10,0)*10,10),0))</f>
        <v>0</v>
      </c>
      <c r="EU299" s="41">
        <f>IF(BT299="","",IF(成就内容!BK$126&lt;&gt;"",MAX(ROUNDUP(SMALL(BT$279:BT$328,$L299)/10,0)*10,10),0))</f>
        <v>0</v>
      </c>
      <c r="EV299" s="41">
        <f>IF(BU299="","",IF(成就内容!BL$126&lt;&gt;"",MAX(ROUNDUP(SMALL(BU$279:BU$328,$L299)/10,0)*10,10),0))</f>
        <v>0</v>
      </c>
      <c r="EW299" s="41">
        <f>IF(BV299="","",IF(成就内容!BM$126&lt;&gt;"",MAX(ROUNDUP(SMALL(BV$279:BV$328,$L299)/10,0)*10,10),0))</f>
        <v>0</v>
      </c>
      <c r="EX299" s="41">
        <f>IF(BW299="","",IF(成就内容!BN$126&lt;&gt;"",MAX(ROUNDUP(SMALL(BW$279:BW$328,$L299)/10,0)*10,10),0))</f>
        <v>0</v>
      </c>
      <c r="EY299" s="41">
        <f>IF(BX299="","",IF(成就内容!BO$126&lt;&gt;"",MAX(ROUNDUP(SMALL(BX$279:BX$328,$L299)/10,0)*10,10),0))</f>
        <v>0</v>
      </c>
      <c r="EZ299" s="41">
        <f>IF(BY299="","",IF(成就内容!BP$126&lt;&gt;"",MAX(ROUNDUP(SMALL(BY$279:BY$328,$L299)/10,0)*10,10),0))</f>
        <v>0</v>
      </c>
      <c r="FA299" s="41">
        <f>IF(BZ299="","",IF(成就内容!BQ$126&lt;&gt;"",MAX(ROUNDUP(SMALL(BZ$279:BZ$328,$L299)/10,0)*10,10),0))</f>
        <v>0</v>
      </c>
      <c r="FB299" s="41" t="str">
        <f>IF(CA299="","",IF(成就内容!BR$126&lt;&gt;"",MAX(ROUNDUP(SMALL(CA$279:CA$328,$L299)/10,0)*10,10),0))</f>
        <v/>
      </c>
      <c r="FC299" s="41" t="str">
        <f>IF(CB299="","",IF(成就内容!BS$126&lt;&gt;"",MAX(ROUNDUP(SMALL(CB$279:CB$328,$L299)/10,0)*10,10),0))</f>
        <v/>
      </c>
      <c r="FD299" s="41">
        <f>IF(CC299="","",IF(成就内容!BT$126&lt;&gt;"",MAX(ROUNDUP(SMALL(CC$279:CC$328,$L299)/10,0)*10,10),0))</f>
        <v>0</v>
      </c>
      <c r="FE299" s="41">
        <f>IF(CD299="","",IF(成就内容!BU$126&lt;&gt;"",MAX(ROUNDUP(SMALL(CD$279:CD$328,$L299)/10,0)*10,10),0))</f>
        <v>0</v>
      </c>
      <c r="FF299" s="41" t="str">
        <f>IF(CE299="","",IF(成就内容!BV$126&lt;&gt;"",MAX(ROUNDUP(SMALL(CE$279:CE$328,$L299)/10,0)*10,10),0))</f>
        <v/>
      </c>
      <c r="FG299" s="41">
        <f>IF(CF299="","",IF(成就内容!BW$126&lt;&gt;"",MAX(ROUNDUP(SMALL(CF$279:CF$328,$L299)/10,0)*10,10),0))</f>
        <v>0</v>
      </c>
      <c r="FH299" s="41">
        <f>IF(CG299="","",IF(成就内容!BX$126&lt;&gt;"",MAX(ROUNDUP(SMALL(CG$279:CG$328,$L299)/10,0)*10,10),0))</f>
        <v>0</v>
      </c>
      <c r="FI299" s="41">
        <f>IF(CH299="","",IF(成就内容!BY$126&lt;&gt;"",MAX(ROUNDUP(SMALL(CH$279:CH$328,$L299)/10,0)*10,10),0))</f>
        <v>0</v>
      </c>
      <c r="FJ299" s="41">
        <f>IF(CI299="","",IF(成就内容!BZ$126&lt;&gt;"",MAX(ROUNDUP(SMALL(CI$279:CI$328,$L299)/10,0)*10,10),0))</f>
        <v>0</v>
      </c>
    </row>
    <row r="300" spans="10:166" x14ac:dyDescent="0.15">
      <c r="L300" s="25">
        <v>22</v>
      </c>
      <c r="M300" s="41">
        <f>IF(成就内容!D28="","",INDEX($H$4:$H$178*成就内容!D$126/SUM(成就内容!$D$126:$BZ$126),成就内容!D84,1)-SUM(M$279:M299))</f>
        <v>0</v>
      </c>
      <c r="N300" s="41" t="str">
        <f>IF(成就内容!E28="","",INDEX($H$4:$H$178*成就内容!E$126/SUM(成就内容!$D$126:$BZ$126),成就内容!E84,1)-SUM(N$279:N299))</f>
        <v/>
      </c>
      <c r="O300" s="41" t="str">
        <f>IF(成就内容!F28="","",INDEX($H$4:$H$178*成就内容!F$126/SUM(成就内容!$D$126:$BZ$126),成就内容!F84,1)-SUM(O$279:O299))</f>
        <v/>
      </c>
      <c r="P300" s="41" t="str">
        <f>IF(成就内容!G28="","",INDEX($H$4:$H$178*成就内容!G$126/SUM(成就内容!$D$126:$BZ$126),成就内容!G84,1)-SUM(P$279:P299))</f>
        <v/>
      </c>
      <c r="Q300" s="41">
        <f>IF(成就内容!H28="","",INDEX($H$4:$H$178*成就内容!H$126/SUM(成就内容!$D$126:$BZ$126),成就内容!H84,1)-SUM(Q$279:Q299))</f>
        <v>0</v>
      </c>
      <c r="R300" s="41">
        <f>IF(成就内容!I28="","",INDEX($H$4:$H$178*成就内容!I$126/SUM(成就内容!$D$126:$BZ$126),成就内容!I84,1)-SUM(R$279:R299))</f>
        <v>0</v>
      </c>
      <c r="S300" s="41">
        <f>IF(成就内容!J28="","",INDEX($H$4:$H$178*成就内容!J$126/SUM(成就内容!$D$126:$BZ$126),成就内容!J84,1)-SUM(S$279:S299))</f>
        <v>0</v>
      </c>
      <c r="T300" s="41">
        <f>IF(成就内容!K28="","",INDEX($H$4:$H$178*成就内容!K$126/SUM(成就内容!$D$126:$BZ$126),成就内容!K84,1)-SUM(T$279:T299))</f>
        <v>0</v>
      </c>
      <c r="U300" s="41">
        <f>IF(成就内容!L28="","",INDEX($H$4:$H$178*成就内容!L$126/SUM(成就内容!$D$126:$BZ$126),成就内容!L84,1)-SUM(U$279:U299))</f>
        <v>0</v>
      </c>
      <c r="V300" s="41">
        <f>IF(成就内容!M28="","",INDEX($H$4:$H$178*成就内容!M$126/SUM(成就内容!$D$126:$BZ$126),成就内容!M84,1)-SUM(V$279:V299))</f>
        <v>0</v>
      </c>
      <c r="W300" s="41">
        <f>IF(成就内容!N28="","",INDEX($H$4:$H$178*成就内容!N$126/SUM(成就内容!$D$126:$BZ$126),成就内容!N84,1)-SUM(W$279:W299))</f>
        <v>0</v>
      </c>
      <c r="X300" s="41">
        <f>IF(成就内容!O28="","",INDEX($H$4:$H$178*成就内容!O$126/SUM(成就内容!$D$126:$BZ$126),成就内容!O84,1)-SUM(X$279:X299))</f>
        <v>3333.3333333333321</v>
      </c>
      <c r="Y300" s="41" t="str">
        <f>IF(成就内容!P28="","",INDEX($H$4:$H$178*成就内容!P$126/SUM(成就内容!$D$126:$BZ$126),成就内容!P84,1)-SUM(Y$279:Y299))</f>
        <v/>
      </c>
      <c r="Z300" s="41">
        <f>IF(成就内容!Q28="","",INDEX($H$4:$H$178*成就内容!Q$126/SUM(成就内容!$D$126:$BZ$126),成就内容!Q84,1)-SUM(Z$279:Z299))</f>
        <v>0</v>
      </c>
      <c r="AA300" s="41">
        <f>IF(成就内容!R28="","",INDEX($H$4:$H$178*成就内容!R$126/SUM(成就内容!$D$126:$BZ$126),成就内容!R84,1)-SUM(AA$279:AA299))</f>
        <v>0</v>
      </c>
      <c r="AB300" s="41">
        <f>IF(成就内容!S28="","",INDEX($H$4:$H$178*成就内容!S$126/SUM(成就内容!$D$126:$BZ$126),成就内容!S84,1)-SUM(AB$279:AB299))</f>
        <v>0</v>
      </c>
      <c r="AC300" s="41">
        <f>IF(成就内容!T28="","",INDEX($H$4:$H$178*成就内容!T$126/SUM(成就内容!$D$126:$BZ$126),成就内容!T84,1)-SUM(AC$279:AC299))</f>
        <v>0</v>
      </c>
      <c r="AD300" s="41">
        <f>IF(成就内容!U28="","",INDEX($H$4:$H$178*成就内容!U$126/SUM(成就内容!$D$126:$BZ$126),成就内容!U84,1)-SUM(AD$279:AD299))</f>
        <v>0</v>
      </c>
      <c r="AE300" s="41">
        <f>IF(成就内容!V28="","",INDEX($H$4:$H$178*成就内容!V$126/SUM(成就内容!$D$126:$BZ$126),成就内容!V84,1)-SUM(AE$279:AE299))</f>
        <v>0</v>
      </c>
      <c r="AF300" s="41">
        <f>IF(成就内容!W28="","",INDEX($H$4:$H$178*成就内容!W$126/SUM(成就内容!$D$126:$BZ$126),成就内容!W84,1)-SUM(AF$279:AF299))</f>
        <v>0</v>
      </c>
      <c r="AG300" s="41">
        <f>IF(成就内容!X28="","",INDEX($H$4:$H$178*成就内容!X$126/SUM(成就内容!$D$126:$BZ$126),成就内容!X84,1)-SUM(AG$279:AG299))</f>
        <v>0</v>
      </c>
      <c r="AH300" s="41" t="str">
        <f>IF(成就内容!Y28="","",INDEX($H$4:$H$178*成就内容!Y$126/SUM(成就内容!$D$126:$BZ$126),成就内容!Y84,1)-SUM(AH$279:AH299))</f>
        <v/>
      </c>
      <c r="AI300" s="41" t="str">
        <f>IF(成就内容!Z28="","",INDEX($H$4:$H$178*成就内容!Z$126/SUM(成就内容!$D$126:$BZ$126),成就内容!Z84,1)-SUM(AI$279:AI299))</f>
        <v/>
      </c>
      <c r="AJ300" s="41" t="str">
        <f>IF(成就内容!AA28="","",INDEX($H$4:$H$178*成就内容!AA$126/SUM(成就内容!$D$126:$BZ$126),成就内容!AA84,1)-SUM(AJ$279:AJ299))</f>
        <v/>
      </c>
      <c r="AK300" s="41" t="str">
        <f>IF(成就内容!AB28="","",INDEX($H$4:$H$178*成就内容!AB$126/SUM(成就内容!$D$126:$BZ$126),成就内容!AB84,1)-SUM(AK$279:AK299))</f>
        <v/>
      </c>
      <c r="AL300" s="41">
        <f>IF(成就内容!AC28="","",INDEX($H$4:$H$178*成就内容!AC$126/SUM(成就内容!$D$126:$BZ$126),成就内容!AC84,1)-SUM(AL$279:AL299))</f>
        <v>0</v>
      </c>
      <c r="AM300" s="41">
        <f>IF(成就内容!AD28="","",INDEX($H$4:$H$178*成就内容!AD$126/SUM(成就内容!$D$126:$BZ$126),成就内容!AD84,1)-SUM(AM$279:AM299))</f>
        <v>0</v>
      </c>
      <c r="AN300" s="41">
        <f>IF(成就内容!AE28="","",INDEX($H$4:$H$178*成就内容!AE$126/SUM(成就内容!$D$126:$BZ$126),成就内容!AE84,1)-SUM(AN$279:AN299))</f>
        <v>0</v>
      </c>
      <c r="AO300" s="41">
        <f>IF(成就内容!AF28="","",INDEX($H$4:$H$178*成就内容!AF$126/SUM(成就内容!$D$126:$BZ$126),成就内容!AF84,1)-SUM(AO$279:AO299))</f>
        <v>0</v>
      </c>
      <c r="AP300" s="41">
        <f>IF(成就内容!AG28="","",INDEX($H$4:$H$178*成就内容!AG$126/SUM(成就内容!$D$126:$BZ$126),成就内容!AG84,1)-SUM(AP$279:AP299))</f>
        <v>0</v>
      </c>
      <c r="AQ300" s="41">
        <f>IF(成就内容!AH28="","",INDEX($H$4:$H$178*成就内容!AH$126/SUM(成就内容!$D$126:$BZ$126),成就内容!AH84,1)-SUM(AQ$279:AQ299))</f>
        <v>0</v>
      </c>
      <c r="AR300" s="41">
        <f>IF(成就内容!AI28="","",INDEX($H$4:$H$178*成就内容!AI$126/SUM(成就内容!$D$126:$BZ$126),成就内容!AI84,1)-SUM(AR$279:AR299))</f>
        <v>0</v>
      </c>
      <c r="AS300" s="41">
        <f>IF(成就内容!AJ28="","",INDEX($H$4:$H$178*成就内容!AJ$126/SUM(成就内容!$D$126:$BZ$126),成就内容!AJ84,1)-SUM(AS$279:AS299))</f>
        <v>0</v>
      </c>
      <c r="AT300" s="41" t="str">
        <f>IF(成就内容!AK28="","",INDEX($H$4:$H$178*成就内容!AK$126/SUM(成就内容!$D$126:$BZ$126),成就内容!AK84,1)-SUM(AT$279:AT299))</f>
        <v/>
      </c>
      <c r="AU300" s="41" t="str">
        <f>IF(成就内容!AL28="","",INDEX($H$4:$H$178*成就内容!AL$126/SUM(成就内容!$D$126:$BZ$126),成就内容!AL84,1)-SUM(AU$279:AU299))</f>
        <v/>
      </c>
      <c r="AV300" s="41">
        <f>IF(成就内容!AM28="","",INDEX($H$4:$H$178*成就内容!AM$126/SUM(成就内容!$D$126:$BZ$126),成就内容!AM84,1)-SUM(AV$279:AV299))</f>
        <v>0</v>
      </c>
      <c r="AW300" s="41">
        <f>IF(成就内容!AN28="","",INDEX($H$4:$H$178*成就内容!AN$126/SUM(成就内容!$D$126:$BZ$126),成就内容!AN84,1)-SUM(AW$279:AW299))</f>
        <v>0</v>
      </c>
      <c r="AX300" s="41">
        <f>IF(成就内容!AO28="","",INDEX($H$4:$H$178*成就内容!AO$126/SUM(成就内容!$D$126:$BZ$126),成就内容!AO84,1)-SUM(AX$279:AX299))</f>
        <v>1333.333333333333</v>
      </c>
      <c r="AY300" s="41">
        <f>IF(成就内容!AP28="","",INDEX($H$4:$H$178*成就内容!AP$126/SUM(成就内容!$D$126:$BZ$126),成就内容!AP84,1)-SUM(AY$279:AY299))</f>
        <v>1333.333333333333</v>
      </c>
      <c r="AZ300" s="41">
        <f>IF(成就内容!AQ28="","",INDEX($H$4:$H$178*成就内容!AQ$126/SUM(成就内容!$D$126:$BZ$126),成就内容!AQ84,1)-SUM(AZ$279:AZ299))</f>
        <v>1333.333333333333</v>
      </c>
      <c r="BA300" s="41">
        <f>IF(成就内容!AR28="","",INDEX($H$4:$H$178*成就内容!AR$126/SUM(成就内容!$D$126:$BZ$126),成就内容!AR84,1)-SUM(BA$279:BA299))</f>
        <v>2000</v>
      </c>
      <c r="BB300" s="41">
        <f>IF(成就内容!AS28="","",INDEX($H$4:$H$178*成就内容!AS$126/SUM(成就内容!$D$126:$BZ$126),成就内容!AS84,1)-SUM(BB$279:BB299))</f>
        <v>2000</v>
      </c>
      <c r="BC300" s="41">
        <f>IF(成就内容!AT28="","",INDEX($H$4:$H$178*成就内容!AT$126/SUM(成就内容!$D$126:$BZ$126),成就内容!AT84,1)-SUM(BC$279:BC299))</f>
        <v>2000</v>
      </c>
      <c r="BD300" s="41">
        <f>IF(成就内容!AU28="","",INDEX($H$4:$H$178*成就内容!AU$126/SUM(成就内容!$D$126:$BZ$126),成就内容!AU84,1)-SUM(BD$279:BD299))</f>
        <v>2666.6666666666679</v>
      </c>
      <c r="BE300" s="41" t="str">
        <f>IF(成就内容!AV28="","",INDEX($H$4:$H$178*成就内容!AV$126/SUM(成就内容!$D$126:$BZ$126),成就内容!AV84,1)-SUM(BE$279:BE299))</f>
        <v/>
      </c>
      <c r="BF300" s="41">
        <f>IF(成就内容!AW28="","",INDEX($H$4:$H$178*成就内容!AW$126/SUM(成就内容!$D$126:$BZ$126),成就内容!AW84,1)-SUM(BF$279:BF299))</f>
        <v>0</v>
      </c>
      <c r="BG300" s="41">
        <f>IF(成就内容!AX28="","",INDEX($H$4:$H$178*成就内容!AX$126/SUM(成就内容!$D$126:$BZ$126),成就内容!AX84,1)-SUM(BG$279:BG299))</f>
        <v>0</v>
      </c>
      <c r="BH300" s="41">
        <f>IF(成就内容!AY28="","",INDEX($H$4:$H$178*成就内容!AY$126/SUM(成就内容!$D$126:$BZ$126),成就内容!AY84,1)-SUM(BH$279:BH299))</f>
        <v>0</v>
      </c>
      <c r="BI300" s="41">
        <f>IF(成就内容!AZ28="","",INDEX($H$4:$H$178*成就内容!AZ$126/SUM(成就内容!$D$126:$BZ$126),成就内容!AZ84,1)-SUM(BI$279:BI299))</f>
        <v>0</v>
      </c>
      <c r="BJ300" s="41">
        <f>IF(成就内容!BA28="","",INDEX($H$4:$H$178*成就内容!BA$126/SUM(成就内容!$D$126:$BZ$126),成就内容!BA84,1)-SUM(BJ$279:BJ299))</f>
        <v>0</v>
      </c>
      <c r="BK300" s="41">
        <f>IF(成就内容!BB28="","",INDEX($H$4:$H$178*成就内容!BB$126/SUM(成就内容!$D$126:$BZ$126),成就内容!BB84,1)-SUM(BK$279:BK299))</f>
        <v>0</v>
      </c>
      <c r="BL300" s="41">
        <f>IF(成就内容!BC28="","",INDEX($H$4:$H$178*成就内容!BC$126/SUM(成就内容!$D$126:$BZ$126),成就内容!BC84,1)-SUM(BL$279:BL299))</f>
        <v>0</v>
      </c>
      <c r="BM300" s="41">
        <f>IF(成就内容!BD28="","",INDEX($H$4:$H$178*成就内容!BD$126/SUM(成就内容!$D$126:$BZ$126),成就内容!BD84,1)-SUM(BM$279:BM299))</f>
        <v>0</v>
      </c>
      <c r="BN300" s="41">
        <f>IF(成就内容!BE28="","",INDEX($H$4:$H$178*成就内容!BE$126/SUM(成就内容!$D$126:$BZ$126),成就内容!BE84,1)-SUM(BN$279:BN299))</f>
        <v>0</v>
      </c>
      <c r="BO300" s="41">
        <f>IF(成就内容!BF28="","",INDEX($H$4:$H$178*成就内容!BF$126/SUM(成就内容!$D$126:$BZ$126),成就内容!BF84,1)-SUM(BO$279:BO299))</f>
        <v>0</v>
      </c>
      <c r="BP300" s="41">
        <f>IF(成就内容!BG28="","",INDEX($H$4:$H$178*成就内容!BG$126/SUM(成就内容!$D$126:$BZ$126),成就内容!BG84,1)-SUM(BP$279:BP299))</f>
        <v>0</v>
      </c>
      <c r="BQ300" s="41">
        <f>IF(成就内容!BH28="","",INDEX($H$4:$H$178*成就内容!BH$126/SUM(成就内容!$D$126:$BZ$126),成就内容!BH84,1)-SUM(BQ$279:BQ299))</f>
        <v>0</v>
      </c>
      <c r="BR300" s="41" t="str">
        <f>IF(成就内容!BI28="","",INDEX($H$4:$H$178*成就内容!BI$126/SUM(成就内容!$D$126:$BZ$126),成就内容!BI84,1)-SUM(BR$279:BR299))</f>
        <v/>
      </c>
      <c r="BS300" s="41">
        <f>IF(成就内容!BJ28="","",INDEX($H$4:$H$178*成就内容!BJ$126/SUM(成就内容!$D$126:$BZ$126),成就内容!BJ84,1)-SUM(BS$279:BS299))</f>
        <v>0</v>
      </c>
      <c r="BT300" s="41">
        <f>IF(成就内容!BK28="","",INDEX($H$4:$H$178*成就内容!BK$126/SUM(成就内容!$D$126:$BZ$126),成就内容!BK84,1)-SUM(BT$279:BT299))</f>
        <v>0</v>
      </c>
      <c r="BU300" s="41">
        <f>IF(成就内容!BL28="","",INDEX($H$4:$H$178*成就内容!BL$126/SUM(成就内容!$D$126:$BZ$126),成就内容!BL84,1)-SUM(BU$279:BU299))</f>
        <v>0</v>
      </c>
      <c r="BV300" s="41">
        <f>IF(成就内容!BM28="","",INDEX($H$4:$H$178*成就内容!BM$126/SUM(成就内容!$D$126:$BZ$126),成就内容!BM84,1)-SUM(BV$279:BV299))</f>
        <v>0</v>
      </c>
      <c r="BW300" s="41">
        <f>IF(成就内容!BN28="","",INDEX($H$4:$H$178*成就内容!BN$126/SUM(成就内容!$D$126:$BZ$126),成就内容!BN84,1)-SUM(BW$279:BW299))</f>
        <v>0</v>
      </c>
      <c r="BX300" s="41">
        <f>IF(成就内容!BO28="","",INDEX($H$4:$H$178*成就内容!BO$126/SUM(成就内容!$D$126:$BZ$126),成就内容!BO84,1)-SUM(BX$279:BX299))</f>
        <v>0</v>
      </c>
      <c r="BY300" s="41">
        <f>IF(成就内容!BP28="","",INDEX($H$4:$H$178*成就内容!BP$126/SUM(成就内容!$D$126:$BZ$126),成就内容!BP84,1)-SUM(BY$279:BY299))</f>
        <v>0</v>
      </c>
      <c r="BZ300" s="41">
        <f>IF(成就内容!BQ28="","",INDEX($H$4:$H$178*成就内容!BQ$126/SUM(成就内容!$D$126:$BZ$126),成就内容!BQ84,1)-SUM(BZ$279:BZ299))</f>
        <v>0</v>
      </c>
      <c r="CA300" s="41" t="str">
        <f>IF(成就内容!BR28="","",INDEX($H$4:$H$178*成就内容!BR$126/SUM(成就内容!$D$126:$BZ$126),成就内容!BR84,1)-SUM(CA$279:CA299))</f>
        <v/>
      </c>
      <c r="CB300" s="41" t="str">
        <f>IF(成就内容!BS28="","",INDEX($H$4:$H$178*成就内容!BS$126/SUM(成就内容!$D$126:$BZ$126),成就内容!BS84,1)-SUM(CB$279:CB299))</f>
        <v/>
      </c>
      <c r="CC300" s="41">
        <f>IF(成就内容!BT28="","",INDEX($H$4:$H$178*成就内容!BT$126/SUM(成就内容!$D$126:$BZ$126),成就内容!BT84,1)-SUM(CC$279:CC299))</f>
        <v>0</v>
      </c>
      <c r="CD300" s="41">
        <f>IF(成就内容!BU28="","",INDEX($H$4:$H$178*成就内容!BU$126/SUM(成就内容!$D$126:$BZ$126),成就内容!BU84,1)-SUM(CD$279:CD299))</f>
        <v>0</v>
      </c>
      <c r="CE300" s="41" t="str">
        <f>IF(成就内容!BV28="","",INDEX($H$4:$H$178*成就内容!BV$126/SUM(成就内容!$D$126:$BZ$126),成就内容!BV84,1)-SUM(CE$279:CE299))</f>
        <v/>
      </c>
      <c r="CF300" s="41">
        <f>IF(成就内容!BW28="","",INDEX($H$4:$H$178*成就内容!BW$126/SUM(成就内容!$D$126:$BZ$126),成就内容!BW84,1)-SUM(CF$279:CF299))</f>
        <v>0</v>
      </c>
      <c r="CG300" s="41">
        <f>IF(成就内容!BX28="","",INDEX($H$4:$H$178*成就内容!BX$126/SUM(成就内容!$D$126:$BZ$126),成就内容!BX84,1)-SUM(CG$279:CG299))</f>
        <v>0</v>
      </c>
      <c r="CH300" s="41">
        <f>IF(成就内容!BY28="","",INDEX($H$4:$H$178*成就内容!BY$126/SUM(成就内容!$D$126:$BZ$126),成就内容!BY84,1)-SUM(CH$279:CH299))</f>
        <v>0</v>
      </c>
      <c r="CI300" s="41">
        <f>IF(成就内容!BZ28="","",INDEX($H$4:$H$178*成就内容!BZ$126/SUM(成就内容!$D$126:$BZ$126),成就内容!BZ84,1)-SUM(CI$279:CI299))</f>
        <v>0</v>
      </c>
      <c r="CM300" s="43">
        <v>22</v>
      </c>
      <c r="CN300" s="41">
        <f>IF(M300="","",IF(成就内容!D$126&lt;&gt;"",MAX(ROUNDUP(SMALL(M$279:M$328,$L300)/10,0)*10,10),0))</f>
        <v>0</v>
      </c>
      <c r="CO300" s="41" t="str">
        <f>IF(N300="","",IF(成就内容!E$126&lt;&gt;"",MAX(ROUNDUP(SMALL(N$279:N$328,$L300)/10,0)*10,10),0))</f>
        <v/>
      </c>
      <c r="CP300" s="41" t="str">
        <f>IF(O300="","",IF(成就内容!F$126&lt;&gt;"",MAX(ROUNDUP(SMALL(O$279:O$328,$L300)/10,0)*10,10),0))</f>
        <v/>
      </c>
      <c r="CQ300" s="41" t="str">
        <f>IF(P300="","",IF(成就内容!G$126&lt;&gt;"",MAX(ROUNDUP(SMALL(P$279:P$328,$L300)/10,0)*10,10),0))</f>
        <v/>
      </c>
      <c r="CR300" s="41">
        <f>IF(Q300="","",IF(成就内容!H$126&lt;&gt;"",MAX(ROUNDUP(SMALL(Q$279:Q$328,$L300)/10,0)*10,10),0))</f>
        <v>0</v>
      </c>
      <c r="CS300" s="41">
        <f>IF(R300="","",IF(成就内容!I$126&lt;&gt;"",MAX(ROUNDUP(SMALL(R$279:R$328,$L300)/10,0)*10,10),0))</f>
        <v>0</v>
      </c>
      <c r="CT300" s="41">
        <f>IF(S300="","",IF(成就内容!J$126&lt;&gt;"",MAX(ROUNDUP(SMALL(S$279:S$328,$L300)/10,0)*10,10),0))</f>
        <v>0</v>
      </c>
      <c r="CU300" s="41">
        <f>IF(T300="","",IF(成就内容!K$126&lt;&gt;"",MAX(ROUNDUP(SMALL(T$279:T$328,$L300)/10,0)*10,10),0))</f>
        <v>0</v>
      </c>
      <c r="CV300" s="41">
        <f>IF(U300="","",IF(成就内容!L$126&lt;&gt;"",MAX(ROUNDUP(SMALL(U$279:U$328,$L300)/10,0)*10,10),0))</f>
        <v>0</v>
      </c>
      <c r="CW300" s="41">
        <f>IF(V300="","",IF(成就内容!M$126&lt;&gt;"",MAX(ROUNDUP(SMALL(V$279:V$328,$L300)/10,0)*10,10),0))</f>
        <v>0</v>
      </c>
      <c r="CX300" s="41">
        <f>IF(W300="","",IF(成就内容!N$126&lt;&gt;"",MAX(ROUNDUP(SMALL(W$279:W$328,$L300)/10,0)*10,10),0))</f>
        <v>0</v>
      </c>
      <c r="CY300" s="41">
        <f>IF(X300="","",IF(成就内容!O$126&lt;&gt;"",MAX(ROUNDUP(SMALL(X$279:X$328,$L300)/10,0)*10,10),0))</f>
        <v>3340</v>
      </c>
      <c r="CZ300" s="41" t="str">
        <f>IF(Y300="","",IF(成就内容!P$126&lt;&gt;"",MAX(ROUNDUP(SMALL(Y$279:Y$328,$L300)/10,0)*10,10),0))</f>
        <v/>
      </c>
      <c r="DA300" s="41">
        <f>IF(Z300="","",IF(成就内容!Q$126&lt;&gt;"",MAX(ROUNDUP(SMALL(Z$279:Z$328,$L300)/10,0)*10,10),0))</f>
        <v>0</v>
      </c>
      <c r="DB300" s="41">
        <f>IF(AA300="","",IF(成就内容!R$126&lt;&gt;"",MAX(ROUNDUP(SMALL(AA$279:AA$328,$L300)/10,0)*10,10),0))</f>
        <v>0</v>
      </c>
      <c r="DC300" s="41">
        <f>IF(AB300="","",IF(成就内容!S$126&lt;&gt;"",MAX(ROUNDUP(SMALL(AB$279:AB$328,$L300)/10,0)*10,10),0))</f>
        <v>0</v>
      </c>
      <c r="DD300" s="41">
        <f>IF(AC300="","",IF(成就内容!T$126&lt;&gt;"",MAX(ROUNDUP(SMALL(AC$279:AC$328,$L300)/10,0)*10,10),0))</f>
        <v>0</v>
      </c>
      <c r="DE300" s="41">
        <f>IF(AD300="","",IF(成就内容!U$126&lt;&gt;"",MAX(ROUNDUP(SMALL(AD$279:AD$328,$L300)/10,0)*10,10),0))</f>
        <v>0</v>
      </c>
      <c r="DF300" s="41">
        <f>IF(AE300="","",IF(成就内容!V$126&lt;&gt;"",MAX(ROUNDUP(SMALL(AE$279:AE$328,$L300)/10,0)*10,10),0))</f>
        <v>0</v>
      </c>
      <c r="DG300" s="41">
        <f>IF(AF300="","",IF(成就内容!W$126&lt;&gt;"",MAX(ROUNDUP(SMALL(AF$279:AF$328,$L300)/10,0)*10,10),0))</f>
        <v>0</v>
      </c>
      <c r="DH300" s="41">
        <f>IF(AG300="","",IF(成就内容!X$126&lt;&gt;"",MAX(ROUNDUP(SMALL(AG$279:AG$328,$L300)/10,0)*10,10),0))</f>
        <v>0</v>
      </c>
      <c r="DI300" s="41" t="str">
        <f>IF(AH300="","",IF(成就内容!Y$126&lt;&gt;"",MAX(ROUNDUP(SMALL(AH$279:AH$328,$L300)/10,0)*10,10),0))</f>
        <v/>
      </c>
      <c r="DJ300" s="41" t="str">
        <f>IF(AI300="","",IF(成就内容!Z$126&lt;&gt;"",MAX(ROUNDUP(SMALL(AI$279:AI$328,$L300)/10,0)*10,10),0))</f>
        <v/>
      </c>
      <c r="DK300" s="41" t="str">
        <f>IF(AJ300="","",IF(成就内容!AA$126&lt;&gt;"",MAX(ROUNDUP(SMALL(AJ$279:AJ$328,$L300)/10,0)*10,10),0))</f>
        <v/>
      </c>
      <c r="DL300" s="41" t="str">
        <f>IF(AK300="","",IF(成就内容!AB$126&lt;&gt;"",MAX(ROUNDUP(SMALL(AK$279:AK$328,$L300)/10,0)*10,10),0))</f>
        <v/>
      </c>
      <c r="DM300" s="41">
        <f>IF(AL300="","",IF(成就内容!AC$126&lt;&gt;"",MAX(ROUNDUP(SMALL(AL$279:AL$328,$L300)/10,0)*10,10),0))</f>
        <v>0</v>
      </c>
      <c r="DN300" s="41">
        <f>IF(AM300="","",IF(成就内容!AD$126&lt;&gt;"",MAX(ROUNDUP(SMALL(AM$279:AM$328,$L300)/10,0)*10,10),0))</f>
        <v>0</v>
      </c>
      <c r="DO300" s="41">
        <f>IF(AN300="","",IF(成就内容!AE$126&lt;&gt;"",MAX(ROUNDUP(SMALL(AN$279:AN$328,$L300)/10,0)*10,10),0))</f>
        <v>0</v>
      </c>
      <c r="DP300" s="41">
        <f>IF(AO300="","",IF(成就内容!AF$126&lt;&gt;"",MAX(ROUNDUP(SMALL(AO$279:AO$328,$L300)/10,0)*10,10),0))</f>
        <v>0</v>
      </c>
      <c r="DQ300" s="41">
        <f>IF(AP300="","",IF(成就内容!AG$126&lt;&gt;"",MAX(ROUNDUP(SMALL(AP$279:AP$328,$L300)/10,0)*10,10),0))</f>
        <v>0</v>
      </c>
      <c r="DR300" s="41">
        <f>IF(AQ300="","",IF(成就内容!AH$126&lt;&gt;"",MAX(ROUNDUP(SMALL(AQ$279:AQ$328,$L300)/10,0)*10,10),0))</f>
        <v>0</v>
      </c>
      <c r="DS300" s="41">
        <f>IF(AR300="","",IF(成就内容!AI$126&lt;&gt;"",MAX(ROUNDUP(SMALL(AR$279:AR$328,$L300)/10,0)*10,10),0))</f>
        <v>0</v>
      </c>
      <c r="DT300" s="41">
        <f>IF(AS300="","",IF(成就内容!AJ$126&lt;&gt;"",MAX(ROUNDUP(SMALL(AS$279:AS$328,$L300)/10,0)*10,10),0))</f>
        <v>0</v>
      </c>
      <c r="DU300" s="41" t="str">
        <f>IF(AT300="","",IF(成就内容!AK$126&lt;&gt;"",MAX(ROUNDUP(SMALL(AT$279:AT$328,$L300)/10,0)*10,10),0))</f>
        <v/>
      </c>
      <c r="DV300" s="41" t="str">
        <f>IF(AU300="","",IF(成就内容!AL$126&lt;&gt;"",MAX(ROUNDUP(SMALL(AU$279:AU$328,$L300)/10,0)*10,10),0))</f>
        <v/>
      </c>
      <c r="DW300" s="41">
        <f>IF(AV300="","",IF(成就内容!AM$126&lt;&gt;"",MAX(ROUNDUP(SMALL(AV$279:AV$328,$L300)/10,0)*10,10),0))</f>
        <v>0</v>
      </c>
      <c r="DX300" s="41">
        <f>IF(AW300="","",IF(成就内容!AN$126&lt;&gt;"",MAX(ROUNDUP(SMALL(AW$279:AW$328,$L300)/10,0)*10,10),0))</f>
        <v>0</v>
      </c>
      <c r="DY300" s="41">
        <f>IF(AX300="","",IF(成就内容!AO$126&lt;&gt;"",MAX(ROUNDUP(SMALL(AX$279:AX$328,$L300)/10,0)*10,10),0))</f>
        <v>1340</v>
      </c>
      <c r="DZ300" s="41">
        <f>IF(AY300="","",IF(成就内容!AP$126&lt;&gt;"",MAX(ROUNDUP(SMALL(AY$279:AY$328,$L300)/10,0)*10,10),0))</f>
        <v>1340</v>
      </c>
      <c r="EA300" s="41">
        <f>IF(AZ300="","",IF(成就内容!AQ$126&lt;&gt;"",MAX(ROUNDUP(SMALL(AZ$279:AZ$328,$L300)/10,0)*10,10),0))</f>
        <v>1340</v>
      </c>
      <c r="EB300" s="41">
        <f>IF(BA300="","",IF(成就内容!AR$126&lt;&gt;"",MAX(ROUNDUP(SMALL(BA$279:BA$328,$L300)/10,0)*10,10),0))</f>
        <v>2000</v>
      </c>
      <c r="EC300" s="41">
        <f>IF(BB300="","",IF(成就内容!AS$126&lt;&gt;"",MAX(ROUNDUP(SMALL(BB$279:BB$328,$L300)/10,0)*10,10),0))</f>
        <v>2000</v>
      </c>
      <c r="ED300" s="41">
        <f>IF(BC300="","",IF(成就内容!AT$126&lt;&gt;"",MAX(ROUNDUP(SMALL(BC$279:BC$328,$L300)/10,0)*10,10),0))</f>
        <v>2000</v>
      </c>
      <c r="EE300" s="41">
        <f>IF(BD300="","",IF(成就内容!AU$126&lt;&gt;"",MAX(ROUNDUP(SMALL(BD$279:BD$328,$L300)/10,0)*10,10),0))</f>
        <v>2670</v>
      </c>
      <c r="EF300" s="41" t="str">
        <f>IF(BE300="","",IF(成就内容!AV$126&lt;&gt;"",MAX(ROUNDUP(SMALL(BE$279:BE$328,$L300)/10,0)*10,10),0))</f>
        <v/>
      </c>
      <c r="EG300" s="41">
        <f>IF(BF300="","",IF(成就内容!AW$126&lt;&gt;"",MAX(ROUNDUP(SMALL(BF$279:BF$328,$L300)/10,0)*10,10),0))</f>
        <v>0</v>
      </c>
      <c r="EH300" s="41">
        <f>IF(BG300="","",IF(成就内容!AX$126&lt;&gt;"",MAX(ROUNDUP(SMALL(BG$279:BG$328,$L300)/10,0)*10,10),0))</f>
        <v>0</v>
      </c>
      <c r="EI300" s="41">
        <f>IF(BH300="","",IF(成就内容!AY$126&lt;&gt;"",MAX(ROUNDUP(SMALL(BH$279:BH$328,$L300)/10,0)*10,10),0))</f>
        <v>0</v>
      </c>
      <c r="EJ300" s="41">
        <f>IF(BI300="","",IF(成就内容!AZ$126&lt;&gt;"",MAX(ROUNDUP(SMALL(BI$279:BI$328,$L300)/10,0)*10,10),0))</f>
        <v>0</v>
      </c>
      <c r="EK300" s="41">
        <f>IF(BJ300="","",IF(成就内容!BA$126&lt;&gt;"",MAX(ROUNDUP(SMALL(BJ$279:BJ$328,$L300)/10,0)*10,10),0))</f>
        <v>0</v>
      </c>
      <c r="EL300" s="41">
        <f>IF(BK300="","",IF(成就内容!BB$126&lt;&gt;"",MAX(ROUNDUP(SMALL(BK$279:BK$328,$L300)/10,0)*10,10),0))</f>
        <v>0</v>
      </c>
      <c r="EM300" s="41">
        <f>IF(BL300="","",IF(成就内容!BC$126&lt;&gt;"",MAX(ROUNDUP(SMALL(BL$279:BL$328,$L300)/10,0)*10,10),0))</f>
        <v>0</v>
      </c>
      <c r="EN300" s="41">
        <f>IF(BM300="","",IF(成就内容!BD$126&lt;&gt;"",MAX(ROUNDUP(SMALL(BM$279:BM$328,$L300)/10,0)*10,10),0))</f>
        <v>0</v>
      </c>
      <c r="EO300" s="41">
        <f>IF(BN300="","",IF(成就内容!BE$126&lt;&gt;"",MAX(ROUNDUP(SMALL(BN$279:BN$328,$L300)/10,0)*10,10),0))</f>
        <v>0</v>
      </c>
      <c r="EP300" s="41">
        <f>IF(BO300="","",IF(成就内容!BF$126&lt;&gt;"",MAX(ROUNDUP(SMALL(BO$279:BO$328,$L300)/10,0)*10,10),0))</f>
        <v>0</v>
      </c>
      <c r="EQ300" s="41">
        <f>IF(BP300="","",IF(成就内容!BG$126&lt;&gt;"",MAX(ROUNDUP(SMALL(BP$279:BP$328,$L300)/10,0)*10,10),0))</f>
        <v>0</v>
      </c>
      <c r="ER300" s="41">
        <f>IF(BQ300="","",IF(成就内容!BH$126&lt;&gt;"",MAX(ROUNDUP(SMALL(BQ$279:BQ$328,$L300)/10,0)*10,10),0))</f>
        <v>0</v>
      </c>
      <c r="ES300" s="41" t="str">
        <f>IF(BR300="","",IF(成就内容!BI$126&lt;&gt;"",MAX(ROUNDUP(SMALL(BR$279:BR$328,$L300)/10,0)*10,10),0))</f>
        <v/>
      </c>
      <c r="ET300" s="41">
        <f>IF(BS300="","",IF(成就内容!BJ$126&lt;&gt;"",MAX(ROUNDUP(SMALL(BS$279:BS$328,$L300)/10,0)*10,10),0))</f>
        <v>0</v>
      </c>
      <c r="EU300" s="41">
        <f>IF(BT300="","",IF(成就内容!BK$126&lt;&gt;"",MAX(ROUNDUP(SMALL(BT$279:BT$328,$L300)/10,0)*10,10),0))</f>
        <v>0</v>
      </c>
      <c r="EV300" s="41">
        <f>IF(BU300="","",IF(成就内容!BL$126&lt;&gt;"",MAX(ROUNDUP(SMALL(BU$279:BU$328,$L300)/10,0)*10,10),0))</f>
        <v>0</v>
      </c>
      <c r="EW300" s="41">
        <f>IF(BV300="","",IF(成就内容!BM$126&lt;&gt;"",MAX(ROUNDUP(SMALL(BV$279:BV$328,$L300)/10,0)*10,10),0))</f>
        <v>0</v>
      </c>
      <c r="EX300" s="41">
        <f>IF(BW300="","",IF(成就内容!BN$126&lt;&gt;"",MAX(ROUNDUP(SMALL(BW$279:BW$328,$L300)/10,0)*10,10),0))</f>
        <v>0</v>
      </c>
      <c r="EY300" s="41">
        <f>IF(BX300="","",IF(成就内容!BO$126&lt;&gt;"",MAX(ROUNDUP(SMALL(BX$279:BX$328,$L300)/10,0)*10,10),0))</f>
        <v>0</v>
      </c>
      <c r="EZ300" s="41">
        <f>IF(BY300="","",IF(成就内容!BP$126&lt;&gt;"",MAX(ROUNDUP(SMALL(BY$279:BY$328,$L300)/10,0)*10,10),0))</f>
        <v>0</v>
      </c>
      <c r="FA300" s="41">
        <f>IF(BZ300="","",IF(成就内容!BQ$126&lt;&gt;"",MAX(ROUNDUP(SMALL(BZ$279:BZ$328,$L300)/10,0)*10,10),0))</f>
        <v>0</v>
      </c>
      <c r="FB300" s="41" t="str">
        <f>IF(CA300="","",IF(成就内容!BR$126&lt;&gt;"",MAX(ROUNDUP(SMALL(CA$279:CA$328,$L300)/10,0)*10,10),0))</f>
        <v/>
      </c>
      <c r="FC300" s="41" t="str">
        <f>IF(CB300="","",IF(成就内容!BS$126&lt;&gt;"",MAX(ROUNDUP(SMALL(CB$279:CB$328,$L300)/10,0)*10,10),0))</f>
        <v/>
      </c>
      <c r="FD300" s="41">
        <f>IF(CC300="","",IF(成就内容!BT$126&lt;&gt;"",MAX(ROUNDUP(SMALL(CC$279:CC$328,$L300)/10,0)*10,10),0))</f>
        <v>0</v>
      </c>
      <c r="FE300" s="41">
        <f>IF(CD300="","",IF(成就内容!BU$126&lt;&gt;"",MAX(ROUNDUP(SMALL(CD$279:CD$328,$L300)/10,0)*10,10),0))</f>
        <v>0</v>
      </c>
      <c r="FF300" s="41" t="str">
        <f>IF(CE300="","",IF(成就内容!BV$126&lt;&gt;"",MAX(ROUNDUP(SMALL(CE$279:CE$328,$L300)/10,0)*10,10),0))</f>
        <v/>
      </c>
      <c r="FG300" s="41">
        <f>IF(CF300="","",IF(成就内容!BW$126&lt;&gt;"",MAX(ROUNDUP(SMALL(CF$279:CF$328,$L300)/10,0)*10,10),0))</f>
        <v>0</v>
      </c>
      <c r="FH300" s="41">
        <f>IF(CG300="","",IF(成就内容!BX$126&lt;&gt;"",MAX(ROUNDUP(SMALL(CG$279:CG$328,$L300)/10,0)*10,10),0))</f>
        <v>0</v>
      </c>
      <c r="FI300" s="41">
        <f>IF(CH300="","",IF(成就内容!BY$126&lt;&gt;"",MAX(ROUNDUP(SMALL(CH$279:CH$328,$L300)/10,0)*10,10),0))</f>
        <v>0</v>
      </c>
      <c r="FJ300" s="41">
        <f>IF(CI300="","",IF(成就内容!BZ$126&lt;&gt;"",MAX(ROUNDUP(SMALL(CI$279:CI$328,$L300)/10,0)*10,10),0))</f>
        <v>0</v>
      </c>
    </row>
    <row r="301" spans="10:166" x14ac:dyDescent="0.15">
      <c r="L301" s="25">
        <v>23</v>
      </c>
      <c r="M301" s="41">
        <f>IF(成就内容!D29="","",INDEX($H$4:$H$178*成就内容!D$126/SUM(成就内容!$D$126:$BZ$126),成就内容!D85,1)-SUM(M$279:M300))</f>
        <v>0</v>
      </c>
      <c r="N301" s="41" t="str">
        <f>IF(成就内容!E29="","",INDEX($H$4:$H$178*成就内容!E$126/SUM(成就内容!$D$126:$BZ$126),成就内容!E85,1)-SUM(N$279:N300))</f>
        <v/>
      </c>
      <c r="O301" s="41" t="str">
        <f>IF(成就内容!F29="","",INDEX($H$4:$H$178*成就内容!F$126/SUM(成就内容!$D$126:$BZ$126),成就内容!F85,1)-SUM(O$279:O300))</f>
        <v/>
      </c>
      <c r="P301" s="41" t="str">
        <f>IF(成就内容!G29="","",INDEX($H$4:$H$178*成就内容!G$126/SUM(成就内容!$D$126:$BZ$126),成就内容!G85,1)-SUM(P$279:P300))</f>
        <v/>
      </c>
      <c r="Q301" s="41">
        <f>IF(成就内容!H29="","",INDEX($H$4:$H$178*成就内容!H$126/SUM(成就内容!$D$126:$BZ$126),成就内容!H85,1)-SUM(Q$279:Q300))</f>
        <v>0</v>
      </c>
      <c r="R301" s="41">
        <f>IF(成就内容!I29="","",INDEX($H$4:$H$178*成就内容!I$126/SUM(成就内容!$D$126:$BZ$126),成就内容!I85,1)-SUM(R$279:R300))</f>
        <v>0</v>
      </c>
      <c r="S301" s="41">
        <f>IF(成就内容!J29="","",INDEX($H$4:$H$178*成就内容!J$126/SUM(成就内容!$D$126:$BZ$126),成就内容!J85,1)-SUM(S$279:S300))</f>
        <v>0</v>
      </c>
      <c r="T301" s="41">
        <f>IF(成就内容!K29="","",INDEX($H$4:$H$178*成就内容!K$126/SUM(成就内容!$D$126:$BZ$126),成就内容!K85,1)-SUM(T$279:T300))</f>
        <v>0</v>
      </c>
      <c r="U301" s="41">
        <f>IF(成就内容!L29="","",INDEX($H$4:$H$178*成就内容!L$126/SUM(成就内容!$D$126:$BZ$126),成就内容!L85,1)-SUM(U$279:U300))</f>
        <v>0</v>
      </c>
      <c r="V301" s="41">
        <f>IF(成就内容!M29="","",INDEX($H$4:$H$178*成就内容!M$126/SUM(成就内容!$D$126:$BZ$126),成就内容!M85,1)-SUM(V$279:V300))</f>
        <v>0</v>
      </c>
      <c r="W301" s="41">
        <f>IF(成就内容!N29="","",INDEX($H$4:$H$178*成就内容!N$126/SUM(成就内容!$D$126:$BZ$126),成就内容!N85,1)-SUM(W$279:W300))</f>
        <v>0</v>
      </c>
      <c r="X301" s="41">
        <f>IF(成就内容!O29="","",INDEX($H$4:$H$178*成就内容!O$126/SUM(成就内容!$D$126:$BZ$126),成就内容!O85,1)-SUM(X$279:X300))</f>
        <v>4166.6666666666679</v>
      </c>
      <c r="Y301" s="41" t="str">
        <f>IF(成就内容!P29="","",INDEX($H$4:$H$178*成就内容!P$126/SUM(成就内容!$D$126:$BZ$126),成就内容!P85,1)-SUM(Y$279:Y300))</f>
        <v/>
      </c>
      <c r="Z301" s="41">
        <f>IF(成就内容!Q29="","",INDEX($H$4:$H$178*成就内容!Q$126/SUM(成就内容!$D$126:$BZ$126),成就内容!Q85,1)-SUM(Z$279:Z300))</f>
        <v>0</v>
      </c>
      <c r="AA301" s="41">
        <f>IF(成就内容!R29="","",INDEX($H$4:$H$178*成就内容!R$126/SUM(成就内容!$D$126:$BZ$126),成就内容!R85,1)-SUM(AA$279:AA300))</f>
        <v>0</v>
      </c>
      <c r="AB301" s="41">
        <f>IF(成就内容!S29="","",INDEX($H$4:$H$178*成就内容!S$126/SUM(成就内容!$D$126:$BZ$126),成就内容!S85,1)-SUM(AB$279:AB300))</f>
        <v>0</v>
      </c>
      <c r="AC301" s="41">
        <f>IF(成就内容!T29="","",INDEX($H$4:$H$178*成就内容!T$126/SUM(成就内容!$D$126:$BZ$126),成就内容!T85,1)-SUM(AC$279:AC300))</f>
        <v>0</v>
      </c>
      <c r="AD301" s="41">
        <f>IF(成就内容!U29="","",INDEX($H$4:$H$178*成就内容!U$126/SUM(成就内容!$D$126:$BZ$126),成就内容!U85,1)-SUM(AD$279:AD300))</f>
        <v>0</v>
      </c>
      <c r="AE301" s="41">
        <f>IF(成就内容!V29="","",INDEX($H$4:$H$178*成就内容!V$126/SUM(成就内容!$D$126:$BZ$126),成就内容!V85,1)-SUM(AE$279:AE300))</f>
        <v>0</v>
      </c>
      <c r="AF301" s="41">
        <f>IF(成就内容!W29="","",INDEX($H$4:$H$178*成就内容!W$126/SUM(成就内容!$D$126:$BZ$126),成就内容!W85,1)-SUM(AF$279:AF300))</f>
        <v>0</v>
      </c>
      <c r="AG301" s="41">
        <f>IF(成就内容!X29="","",INDEX($H$4:$H$178*成就内容!X$126/SUM(成就内容!$D$126:$BZ$126),成就内容!X85,1)-SUM(AG$279:AG300))</f>
        <v>0</v>
      </c>
      <c r="AH301" s="41" t="str">
        <f>IF(成就内容!Y29="","",INDEX($H$4:$H$178*成就内容!Y$126/SUM(成就内容!$D$126:$BZ$126),成就内容!Y85,1)-SUM(AH$279:AH300))</f>
        <v/>
      </c>
      <c r="AI301" s="41" t="str">
        <f>IF(成就内容!Z29="","",INDEX($H$4:$H$178*成就内容!Z$126/SUM(成就内容!$D$126:$BZ$126),成就内容!Z85,1)-SUM(AI$279:AI300))</f>
        <v/>
      </c>
      <c r="AJ301" s="41" t="str">
        <f>IF(成就内容!AA29="","",INDEX($H$4:$H$178*成就内容!AA$126/SUM(成就内容!$D$126:$BZ$126),成就内容!AA85,1)-SUM(AJ$279:AJ300))</f>
        <v/>
      </c>
      <c r="AK301" s="41" t="str">
        <f>IF(成就内容!AB29="","",INDEX($H$4:$H$178*成就内容!AB$126/SUM(成就内容!$D$126:$BZ$126),成就内容!AB85,1)-SUM(AK$279:AK300))</f>
        <v/>
      </c>
      <c r="AL301" s="41">
        <f>IF(成就内容!AC29="","",INDEX($H$4:$H$178*成就内容!AC$126/SUM(成就内容!$D$126:$BZ$126),成就内容!AC85,1)-SUM(AL$279:AL300))</f>
        <v>0</v>
      </c>
      <c r="AM301" s="41">
        <f>IF(成就内容!AD29="","",INDEX($H$4:$H$178*成就内容!AD$126/SUM(成就内容!$D$126:$BZ$126),成就内容!AD85,1)-SUM(AM$279:AM300))</f>
        <v>0</v>
      </c>
      <c r="AN301" s="41">
        <f>IF(成就内容!AE29="","",INDEX($H$4:$H$178*成就内容!AE$126/SUM(成就内容!$D$126:$BZ$126),成就内容!AE85,1)-SUM(AN$279:AN300))</f>
        <v>0</v>
      </c>
      <c r="AO301" s="41">
        <f>IF(成就内容!AF29="","",INDEX($H$4:$H$178*成就内容!AF$126/SUM(成就内容!$D$126:$BZ$126),成就内容!AF85,1)-SUM(AO$279:AO300))</f>
        <v>0</v>
      </c>
      <c r="AP301" s="41">
        <f>IF(成就内容!AG29="","",INDEX($H$4:$H$178*成就内容!AG$126/SUM(成就内容!$D$126:$BZ$126),成就内容!AG85,1)-SUM(AP$279:AP300))</f>
        <v>0</v>
      </c>
      <c r="AQ301" s="41">
        <f>IF(成就内容!AH29="","",INDEX($H$4:$H$178*成就内容!AH$126/SUM(成就内容!$D$126:$BZ$126),成就内容!AH85,1)-SUM(AQ$279:AQ300))</f>
        <v>0</v>
      </c>
      <c r="AR301" s="41">
        <f>IF(成就内容!AI29="","",INDEX($H$4:$H$178*成就内容!AI$126/SUM(成就内容!$D$126:$BZ$126),成就内容!AI85,1)-SUM(AR$279:AR300))</f>
        <v>0</v>
      </c>
      <c r="AS301" s="41">
        <f>IF(成就内容!AJ29="","",INDEX($H$4:$H$178*成就内容!AJ$126/SUM(成就内容!$D$126:$BZ$126),成就内容!AJ85,1)-SUM(AS$279:AS300))</f>
        <v>0</v>
      </c>
      <c r="AT301" s="41" t="str">
        <f>IF(成就内容!AK29="","",INDEX($H$4:$H$178*成就内容!AK$126/SUM(成就内容!$D$126:$BZ$126),成就内容!AK85,1)-SUM(AT$279:AT300))</f>
        <v/>
      </c>
      <c r="AU301" s="41" t="str">
        <f>IF(成就内容!AL29="","",INDEX($H$4:$H$178*成就内容!AL$126/SUM(成就内容!$D$126:$BZ$126),成就内容!AL85,1)-SUM(AU$279:AU300))</f>
        <v/>
      </c>
      <c r="AV301" s="41">
        <f>IF(成就内容!AM29="","",INDEX($H$4:$H$178*成就内容!AM$126/SUM(成就内容!$D$126:$BZ$126),成就内容!AM85,1)-SUM(AV$279:AV300))</f>
        <v>0</v>
      </c>
      <c r="AW301" s="41">
        <f>IF(成就内容!AN29="","",INDEX($H$4:$H$178*成就内容!AN$126/SUM(成就内容!$D$126:$BZ$126),成就内容!AN85,1)-SUM(AW$279:AW300))</f>
        <v>0</v>
      </c>
      <c r="AX301" s="41">
        <f>IF(成就内容!AO29="","",INDEX($H$4:$H$178*成就内容!AO$126/SUM(成就内容!$D$126:$BZ$126),成就内容!AO85,1)-SUM(AX$279:AX300))</f>
        <v>1666.6666666666661</v>
      </c>
      <c r="AY301" s="41">
        <f>IF(成就内容!AP29="","",INDEX($H$4:$H$178*成就内容!AP$126/SUM(成就内容!$D$126:$BZ$126),成就内容!AP85,1)-SUM(AY$279:AY300))</f>
        <v>1666.6666666666661</v>
      </c>
      <c r="AZ301" s="41">
        <f>IF(成就内容!AQ29="","",INDEX($H$4:$H$178*成就内容!AQ$126/SUM(成就内容!$D$126:$BZ$126),成就内容!AQ85,1)-SUM(AZ$279:AZ300))</f>
        <v>1666.6666666666661</v>
      </c>
      <c r="BA301" s="41">
        <f>IF(成就内容!AR29="","",INDEX($H$4:$H$178*成就内容!AR$126/SUM(成就内容!$D$126:$BZ$126),成就内容!AR85,1)-SUM(BA$279:BA300))</f>
        <v>2000</v>
      </c>
      <c r="BB301" s="41">
        <f>IF(成就内容!AS29="","",INDEX($H$4:$H$178*成就内容!AS$126/SUM(成就内容!$D$126:$BZ$126),成就内容!AS85,1)-SUM(BB$279:BB300))</f>
        <v>2000</v>
      </c>
      <c r="BC301" s="41">
        <f>IF(成就内容!AT29="","",INDEX($H$4:$H$178*成就内容!AT$126/SUM(成就内容!$D$126:$BZ$126),成就内容!AT85,1)-SUM(BC$279:BC300))</f>
        <v>2000</v>
      </c>
      <c r="BD301" s="41">
        <f>IF(成就内容!AU29="","",INDEX($H$4:$H$178*成就内容!AU$126/SUM(成就内容!$D$126:$BZ$126),成就内容!AU85,1)-SUM(BD$279:BD300))</f>
        <v>2666.6666666666679</v>
      </c>
      <c r="BE301" s="41" t="str">
        <f>IF(成就内容!AV29="","",INDEX($H$4:$H$178*成就内容!AV$126/SUM(成就内容!$D$126:$BZ$126),成就内容!AV85,1)-SUM(BE$279:BE300))</f>
        <v/>
      </c>
      <c r="BF301" s="41">
        <f>IF(成就内容!AW29="","",INDEX($H$4:$H$178*成就内容!AW$126/SUM(成就内容!$D$126:$BZ$126),成就内容!AW85,1)-SUM(BF$279:BF300))</f>
        <v>0</v>
      </c>
      <c r="BG301" s="41">
        <f>IF(成就内容!AX29="","",INDEX($H$4:$H$178*成就内容!AX$126/SUM(成就内容!$D$126:$BZ$126),成就内容!AX85,1)-SUM(BG$279:BG300))</f>
        <v>0</v>
      </c>
      <c r="BH301" s="41">
        <f>IF(成就内容!AY29="","",INDEX($H$4:$H$178*成就内容!AY$126/SUM(成就内容!$D$126:$BZ$126),成就内容!AY85,1)-SUM(BH$279:BH300))</f>
        <v>0</v>
      </c>
      <c r="BI301" s="41">
        <f>IF(成就内容!AZ29="","",INDEX($H$4:$H$178*成就内容!AZ$126/SUM(成就内容!$D$126:$BZ$126),成就内容!AZ85,1)-SUM(BI$279:BI300))</f>
        <v>0</v>
      </c>
      <c r="BJ301" s="41">
        <f>IF(成就内容!BA29="","",INDEX($H$4:$H$178*成就内容!BA$126/SUM(成就内容!$D$126:$BZ$126),成就内容!BA85,1)-SUM(BJ$279:BJ300))</f>
        <v>0</v>
      </c>
      <c r="BK301" s="41">
        <f>IF(成就内容!BB29="","",INDEX($H$4:$H$178*成就内容!BB$126/SUM(成就内容!$D$126:$BZ$126),成就内容!BB85,1)-SUM(BK$279:BK300))</f>
        <v>0</v>
      </c>
      <c r="BL301" s="41">
        <f>IF(成就内容!BC29="","",INDEX($H$4:$H$178*成就内容!BC$126/SUM(成就内容!$D$126:$BZ$126),成就内容!BC85,1)-SUM(BL$279:BL300))</f>
        <v>0</v>
      </c>
      <c r="BM301" s="41">
        <f>IF(成就内容!BD29="","",INDEX($H$4:$H$178*成就内容!BD$126/SUM(成就内容!$D$126:$BZ$126),成就内容!BD85,1)-SUM(BM$279:BM300))</f>
        <v>0</v>
      </c>
      <c r="BN301" s="41">
        <f>IF(成就内容!BE29="","",INDEX($H$4:$H$178*成就内容!BE$126/SUM(成就内容!$D$126:$BZ$126),成就内容!BE85,1)-SUM(BN$279:BN300))</f>
        <v>0</v>
      </c>
      <c r="BO301" s="41">
        <f>IF(成就内容!BF29="","",INDEX($H$4:$H$178*成就内容!BF$126/SUM(成就内容!$D$126:$BZ$126),成就内容!BF85,1)-SUM(BO$279:BO300))</f>
        <v>0</v>
      </c>
      <c r="BP301" s="41">
        <f>IF(成就内容!BG29="","",INDEX($H$4:$H$178*成就内容!BG$126/SUM(成就内容!$D$126:$BZ$126),成就内容!BG85,1)-SUM(BP$279:BP300))</f>
        <v>0</v>
      </c>
      <c r="BQ301" s="41">
        <f>IF(成就内容!BH29="","",INDEX($H$4:$H$178*成就内容!BH$126/SUM(成就内容!$D$126:$BZ$126),成就内容!BH85,1)-SUM(BQ$279:BQ300))</f>
        <v>0</v>
      </c>
      <c r="BR301" s="41" t="str">
        <f>IF(成就内容!BI29="","",INDEX($H$4:$H$178*成就内容!BI$126/SUM(成就内容!$D$126:$BZ$126),成就内容!BI85,1)-SUM(BR$279:BR300))</f>
        <v/>
      </c>
      <c r="BS301" s="41">
        <f>IF(成就内容!BJ29="","",INDEX($H$4:$H$178*成就内容!BJ$126/SUM(成就内容!$D$126:$BZ$126),成就内容!BJ85,1)-SUM(BS$279:BS300))</f>
        <v>0</v>
      </c>
      <c r="BT301" s="41">
        <f>IF(成就内容!BK29="","",INDEX($H$4:$H$178*成就内容!BK$126/SUM(成就内容!$D$126:$BZ$126),成就内容!BK85,1)-SUM(BT$279:BT300))</f>
        <v>0</v>
      </c>
      <c r="BU301" s="41">
        <f>IF(成就内容!BL29="","",INDEX($H$4:$H$178*成就内容!BL$126/SUM(成就内容!$D$126:$BZ$126),成就内容!BL85,1)-SUM(BU$279:BU300))</f>
        <v>0</v>
      </c>
      <c r="BV301" s="41">
        <f>IF(成就内容!BM29="","",INDEX($H$4:$H$178*成就内容!BM$126/SUM(成就内容!$D$126:$BZ$126),成就内容!BM85,1)-SUM(BV$279:BV300))</f>
        <v>0</v>
      </c>
      <c r="BW301" s="41" t="str">
        <f>IF(成就内容!BN29="","",INDEX($H$4:$H$178*成就内容!BN$126/SUM(成就内容!$D$126:$BZ$126),成就内容!BN85,1)-SUM(BW$279:BW300))</f>
        <v/>
      </c>
      <c r="BX301" s="41">
        <f>IF(成就内容!BO29="","",INDEX($H$4:$H$178*成就内容!BO$126/SUM(成就内容!$D$126:$BZ$126),成就内容!BO85,1)-SUM(BX$279:BX300))</f>
        <v>0</v>
      </c>
      <c r="BY301" s="41">
        <f>IF(成就内容!BP29="","",INDEX($H$4:$H$178*成就内容!BP$126/SUM(成就内容!$D$126:$BZ$126),成就内容!BP85,1)-SUM(BY$279:BY300))</f>
        <v>0</v>
      </c>
      <c r="BZ301" s="41">
        <f>IF(成就内容!BQ29="","",INDEX($H$4:$H$178*成就内容!BQ$126/SUM(成就内容!$D$126:$BZ$126),成就内容!BQ85,1)-SUM(BZ$279:BZ300))</f>
        <v>0</v>
      </c>
      <c r="CA301" s="41" t="str">
        <f>IF(成就内容!BR29="","",INDEX($H$4:$H$178*成就内容!BR$126/SUM(成就内容!$D$126:$BZ$126),成就内容!BR85,1)-SUM(CA$279:CA300))</f>
        <v/>
      </c>
      <c r="CB301" s="41" t="str">
        <f>IF(成就内容!BS29="","",INDEX($H$4:$H$178*成就内容!BS$126/SUM(成就内容!$D$126:$BZ$126),成就内容!BS85,1)-SUM(CB$279:CB300))</f>
        <v/>
      </c>
      <c r="CC301" s="41">
        <f>IF(成就内容!BT29="","",INDEX($H$4:$H$178*成就内容!BT$126/SUM(成就内容!$D$126:$BZ$126),成就内容!BT85,1)-SUM(CC$279:CC300))</f>
        <v>0</v>
      </c>
      <c r="CD301" s="41">
        <f>IF(成就内容!BU29="","",INDEX($H$4:$H$178*成就内容!BU$126/SUM(成就内容!$D$126:$BZ$126),成就内容!BU85,1)-SUM(CD$279:CD300))</f>
        <v>0</v>
      </c>
      <c r="CE301" s="41" t="str">
        <f>IF(成就内容!BV29="","",INDEX($H$4:$H$178*成就内容!BV$126/SUM(成就内容!$D$126:$BZ$126),成就内容!BV85,1)-SUM(CE$279:CE300))</f>
        <v/>
      </c>
      <c r="CF301" s="41">
        <f>IF(成就内容!BW29="","",INDEX($H$4:$H$178*成就内容!BW$126/SUM(成就内容!$D$126:$BZ$126),成就内容!BW85,1)-SUM(CF$279:CF300))</f>
        <v>0</v>
      </c>
      <c r="CG301" s="41">
        <f>IF(成就内容!BX29="","",INDEX($H$4:$H$178*成就内容!BX$126/SUM(成就内容!$D$126:$BZ$126),成就内容!BX85,1)-SUM(CG$279:CG300))</f>
        <v>0</v>
      </c>
      <c r="CH301" s="41">
        <f>IF(成就内容!BY29="","",INDEX($H$4:$H$178*成就内容!BY$126/SUM(成就内容!$D$126:$BZ$126),成就内容!BY85,1)-SUM(CH$279:CH300))</f>
        <v>0</v>
      </c>
      <c r="CI301" s="41">
        <f>IF(成就内容!BZ29="","",INDEX($H$4:$H$178*成就内容!BZ$126/SUM(成就内容!$D$126:$BZ$126),成就内容!BZ85,1)-SUM(CI$279:CI300))</f>
        <v>0</v>
      </c>
      <c r="CM301" s="43">
        <v>23</v>
      </c>
      <c r="CN301" s="41">
        <f>IF(M301="","",IF(成就内容!D$126&lt;&gt;"",MAX(ROUNDUP(SMALL(M$279:M$328,$L301)/10,0)*10,10),0))</f>
        <v>0</v>
      </c>
      <c r="CO301" s="41" t="str">
        <f>IF(N301="","",IF(成就内容!E$126&lt;&gt;"",MAX(ROUNDUP(SMALL(N$279:N$328,$L301)/10,0)*10,10),0))</f>
        <v/>
      </c>
      <c r="CP301" s="41" t="str">
        <f>IF(O301="","",IF(成就内容!F$126&lt;&gt;"",MAX(ROUNDUP(SMALL(O$279:O$328,$L301)/10,0)*10,10),0))</f>
        <v/>
      </c>
      <c r="CQ301" s="41" t="str">
        <f>IF(P301="","",IF(成就内容!G$126&lt;&gt;"",MAX(ROUNDUP(SMALL(P$279:P$328,$L301)/10,0)*10,10),0))</f>
        <v/>
      </c>
      <c r="CR301" s="41">
        <f>IF(Q301="","",IF(成就内容!H$126&lt;&gt;"",MAX(ROUNDUP(SMALL(Q$279:Q$328,$L301)/10,0)*10,10),0))</f>
        <v>0</v>
      </c>
      <c r="CS301" s="41">
        <f>IF(R301="","",IF(成就内容!I$126&lt;&gt;"",MAX(ROUNDUP(SMALL(R$279:R$328,$L301)/10,0)*10,10),0))</f>
        <v>0</v>
      </c>
      <c r="CT301" s="41">
        <f>IF(S301="","",IF(成就内容!J$126&lt;&gt;"",MAX(ROUNDUP(SMALL(S$279:S$328,$L301)/10,0)*10,10),0))</f>
        <v>0</v>
      </c>
      <c r="CU301" s="41">
        <f>IF(T301="","",IF(成就内容!K$126&lt;&gt;"",MAX(ROUNDUP(SMALL(T$279:T$328,$L301)/10,0)*10,10),0))</f>
        <v>0</v>
      </c>
      <c r="CV301" s="41">
        <f>IF(U301="","",IF(成就内容!L$126&lt;&gt;"",MAX(ROUNDUP(SMALL(U$279:U$328,$L301)/10,0)*10,10),0))</f>
        <v>0</v>
      </c>
      <c r="CW301" s="41">
        <f>IF(V301="","",IF(成就内容!M$126&lt;&gt;"",MAX(ROUNDUP(SMALL(V$279:V$328,$L301)/10,0)*10,10),0))</f>
        <v>0</v>
      </c>
      <c r="CX301" s="41">
        <f>IF(W301="","",IF(成就内容!N$126&lt;&gt;"",MAX(ROUNDUP(SMALL(W$279:W$328,$L301)/10,0)*10,10),0))</f>
        <v>0</v>
      </c>
      <c r="CY301" s="41">
        <f>IF(X301="","",IF(成就内容!O$126&lt;&gt;"",MAX(ROUNDUP(SMALL(X$279:X$328,$L301)/10,0)*10,10),0))</f>
        <v>4170</v>
      </c>
      <c r="CZ301" s="41" t="str">
        <f>IF(Y301="","",IF(成就内容!P$126&lt;&gt;"",MAX(ROUNDUP(SMALL(Y$279:Y$328,$L301)/10,0)*10,10),0))</f>
        <v/>
      </c>
      <c r="DA301" s="41">
        <f>IF(Z301="","",IF(成就内容!Q$126&lt;&gt;"",MAX(ROUNDUP(SMALL(Z$279:Z$328,$L301)/10,0)*10,10),0))</f>
        <v>0</v>
      </c>
      <c r="DB301" s="41">
        <f>IF(AA301="","",IF(成就内容!R$126&lt;&gt;"",MAX(ROUNDUP(SMALL(AA$279:AA$328,$L301)/10,0)*10,10),0))</f>
        <v>0</v>
      </c>
      <c r="DC301" s="41">
        <f>IF(AB301="","",IF(成就内容!S$126&lt;&gt;"",MAX(ROUNDUP(SMALL(AB$279:AB$328,$L301)/10,0)*10,10),0))</f>
        <v>0</v>
      </c>
      <c r="DD301" s="41">
        <f>IF(AC301="","",IF(成就内容!T$126&lt;&gt;"",MAX(ROUNDUP(SMALL(AC$279:AC$328,$L301)/10,0)*10,10),0))</f>
        <v>0</v>
      </c>
      <c r="DE301" s="41">
        <f>IF(AD301="","",IF(成就内容!U$126&lt;&gt;"",MAX(ROUNDUP(SMALL(AD$279:AD$328,$L301)/10,0)*10,10),0))</f>
        <v>0</v>
      </c>
      <c r="DF301" s="41">
        <f>IF(AE301="","",IF(成就内容!V$126&lt;&gt;"",MAX(ROUNDUP(SMALL(AE$279:AE$328,$L301)/10,0)*10,10),0))</f>
        <v>0</v>
      </c>
      <c r="DG301" s="41">
        <f>IF(AF301="","",IF(成就内容!W$126&lt;&gt;"",MAX(ROUNDUP(SMALL(AF$279:AF$328,$L301)/10,0)*10,10),0))</f>
        <v>0</v>
      </c>
      <c r="DH301" s="41">
        <f>IF(AG301="","",IF(成就内容!X$126&lt;&gt;"",MAX(ROUNDUP(SMALL(AG$279:AG$328,$L301)/10,0)*10,10),0))</f>
        <v>0</v>
      </c>
      <c r="DI301" s="41" t="str">
        <f>IF(AH301="","",IF(成就内容!Y$126&lt;&gt;"",MAX(ROUNDUP(SMALL(AH$279:AH$328,$L301)/10,0)*10,10),0))</f>
        <v/>
      </c>
      <c r="DJ301" s="41" t="str">
        <f>IF(AI301="","",IF(成就内容!Z$126&lt;&gt;"",MAX(ROUNDUP(SMALL(AI$279:AI$328,$L301)/10,0)*10,10),0))</f>
        <v/>
      </c>
      <c r="DK301" s="41" t="str">
        <f>IF(AJ301="","",IF(成就内容!AA$126&lt;&gt;"",MAX(ROUNDUP(SMALL(AJ$279:AJ$328,$L301)/10,0)*10,10),0))</f>
        <v/>
      </c>
      <c r="DL301" s="41" t="str">
        <f>IF(AK301="","",IF(成就内容!AB$126&lt;&gt;"",MAX(ROUNDUP(SMALL(AK$279:AK$328,$L301)/10,0)*10,10),0))</f>
        <v/>
      </c>
      <c r="DM301" s="41">
        <f>IF(AL301="","",IF(成就内容!AC$126&lt;&gt;"",MAX(ROUNDUP(SMALL(AL$279:AL$328,$L301)/10,0)*10,10),0))</f>
        <v>0</v>
      </c>
      <c r="DN301" s="41">
        <f>IF(AM301="","",IF(成就内容!AD$126&lt;&gt;"",MAX(ROUNDUP(SMALL(AM$279:AM$328,$L301)/10,0)*10,10),0))</f>
        <v>0</v>
      </c>
      <c r="DO301" s="41">
        <f>IF(AN301="","",IF(成就内容!AE$126&lt;&gt;"",MAX(ROUNDUP(SMALL(AN$279:AN$328,$L301)/10,0)*10,10),0))</f>
        <v>0</v>
      </c>
      <c r="DP301" s="41">
        <f>IF(AO301="","",IF(成就内容!AF$126&lt;&gt;"",MAX(ROUNDUP(SMALL(AO$279:AO$328,$L301)/10,0)*10,10),0))</f>
        <v>0</v>
      </c>
      <c r="DQ301" s="41">
        <f>IF(AP301="","",IF(成就内容!AG$126&lt;&gt;"",MAX(ROUNDUP(SMALL(AP$279:AP$328,$L301)/10,0)*10,10),0))</f>
        <v>0</v>
      </c>
      <c r="DR301" s="41">
        <f>IF(AQ301="","",IF(成就内容!AH$126&lt;&gt;"",MAX(ROUNDUP(SMALL(AQ$279:AQ$328,$L301)/10,0)*10,10),0))</f>
        <v>0</v>
      </c>
      <c r="DS301" s="41">
        <f>IF(AR301="","",IF(成就内容!AI$126&lt;&gt;"",MAX(ROUNDUP(SMALL(AR$279:AR$328,$L301)/10,0)*10,10),0))</f>
        <v>0</v>
      </c>
      <c r="DT301" s="41">
        <f>IF(AS301="","",IF(成就内容!AJ$126&lt;&gt;"",MAX(ROUNDUP(SMALL(AS$279:AS$328,$L301)/10,0)*10,10),0))</f>
        <v>0</v>
      </c>
      <c r="DU301" s="41" t="str">
        <f>IF(AT301="","",IF(成就内容!AK$126&lt;&gt;"",MAX(ROUNDUP(SMALL(AT$279:AT$328,$L301)/10,0)*10,10),0))</f>
        <v/>
      </c>
      <c r="DV301" s="41" t="str">
        <f>IF(AU301="","",IF(成就内容!AL$126&lt;&gt;"",MAX(ROUNDUP(SMALL(AU$279:AU$328,$L301)/10,0)*10,10),0))</f>
        <v/>
      </c>
      <c r="DW301" s="41">
        <f>IF(AV301="","",IF(成就内容!AM$126&lt;&gt;"",MAX(ROUNDUP(SMALL(AV$279:AV$328,$L301)/10,0)*10,10),0))</f>
        <v>0</v>
      </c>
      <c r="DX301" s="41">
        <f>IF(AW301="","",IF(成就内容!AN$126&lt;&gt;"",MAX(ROUNDUP(SMALL(AW$279:AW$328,$L301)/10,0)*10,10),0))</f>
        <v>0</v>
      </c>
      <c r="DY301" s="41">
        <f>IF(AX301="","",IF(成就内容!AO$126&lt;&gt;"",MAX(ROUNDUP(SMALL(AX$279:AX$328,$L301)/10,0)*10,10),0))</f>
        <v>1670</v>
      </c>
      <c r="DZ301" s="41">
        <f>IF(AY301="","",IF(成就内容!AP$126&lt;&gt;"",MAX(ROUNDUP(SMALL(AY$279:AY$328,$L301)/10,0)*10,10),0))</f>
        <v>1670</v>
      </c>
      <c r="EA301" s="41">
        <f>IF(AZ301="","",IF(成就内容!AQ$126&lt;&gt;"",MAX(ROUNDUP(SMALL(AZ$279:AZ$328,$L301)/10,0)*10,10),0))</f>
        <v>1670</v>
      </c>
      <c r="EB301" s="41">
        <f>IF(BA301="","",IF(成就内容!AR$126&lt;&gt;"",MAX(ROUNDUP(SMALL(BA$279:BA$328,$L301)/10,0)*10,10),0))</f>
        <v>2000</v>
      </c>
      <c r="EC301" s="41">
        <f>IF(BB301="","",IF(成就内容!AS$126&lt;&gt;"",MAX(ROUNDUP(SMALL(BB$279:BB$328,$L301)/10,0)*10,10),0))</f>
        <v>2000</v>
      </c>
      <c r="ED301" s="41">
        <f>IF(BC301="","",IF(成就内容!AT$126&lt;&gt;"",MAX(ROUNDUP(SMALL(BC$279:BC$328,$L301)/10,0)*10,10),0))</f>
        <v>2000</v>
      </c>
      <c r="EE301" s="41">
        <f>IF(BD301="","",IF(成就内容!AU$126&lt;&gt;"",MAX(ROUNDUP(SMALL(BD$279:BD$328,$L301)/10,0)*10,10),0))</f>
        <v>2670</v>
      </c>
      <c r="EF301" s="41" t="str">
        <f>IF(BE301="","",IF(成就内容!AV$126&lt;&gt;"",MAX(ROUNDUP(SMALL(BE$279:BE$328,$L301)/10,0)*10,10),0))</f>
        <v/>
      </c>
      <c r="EG301" s="41">
        <f>IF(BF301="","",IF(成就内容!AW$126&lt;&gt;"",MAX(ROUNDUP(SMALL(BF$279:BF$328,$L301)/10,0)*10,10),0))</f>
        <v>0</v>
      </c>
      <c r="EH301" s="41">
        <f>IF(BG301="","",IF(成就内容!AX$126&lt;&gt;"",MAX(ROUNDUP(SMALL(BG$279:BG$328,$L301)/10,0)*10,10),0))</f>
        <v>0</v>
      </c>
      <c r="EI301" s="41">
        <f>IF(BH301="","",IF(成就内容!AY$126&lt;&gt;"",MAX(ROUNDUP(SMALL(BH$279:BH$328,$L301)/10,0)*10,10),0))</f>
        <v>0</v>
      </c>
      <c r="EJ301" s="41">
        <f>IF(BI301="","",IF(成就内容!AZ$126&lt;&gt;"",MAX(ROUNDUP(SMALL(BI$279:BI$328,$L301)/10,0)*10,10),0))</f>
        <v>0</v>
      </c>
      <c r="EK301" s="41">
        <f>IF(BJ301="","",IF(成就内容!BA$126&lt;&gt;"",MAX(ROUNDUP(SMALL(BJ$279:BJ$328,$L301)/10,0)*10,10),0))</f>
        <v>0</v>
      </c>
      <c r="EL301" s="41">
        <f>IF(BK301="","",IF(成就内容!BB$126&lt;&gt;"",MAX(ROUNDUP(SMALL(BK$279:BK$328,$L301)/10,0)*10,10),0))</f>
        <v>0</v>
      </c>
      <c r="EM301" s="41">
        <f>IF(BL301="","",IF(成就内容!BC$126&lt;&gt;"",MAX(ROUNDUP(SMALL(BL$279:BL$328,$L301)/10,0)*10,10),0))</f>
        <v>0</v>
      </c>
      <c r="EN301" s="41">
        <f>IF(BM301="","",IF(成就内容!BD$126&lt;&gt;"",MAX(ROUNDUP(SMALL(BM$279:BM$328,$L301)/10,0)*10,10),0))</f>
        <v>0</v>
      </c>
      <c r="EO301" s="41">
        <f>IF(BN301="","",IF(成就内容!BE$126&lt;&gt;"",MAX(ROUNDUP(SMALL(BN$279:BN$328,$L301)/10,0)*10,10),0))</f>
        <v>0</v>
      </c>
      <c r="EP301" s="41">
        <f>IF(BO301="","",IF(成就内容!BF$126&lt;&gt;"",MAX(ROUNDUP(SMALL(BO$279:BO$328,$L301)/10,0)*10,10),0))</f>
        <v>0</v>
      </c>
      <c r="EQ301" s="41">
        <f>IF(BP301="","",IF(成就内容!BG$126&lt;&gt;"",MAX(ROUNDUP(SMALL(BP$279:BP$328,$L301)/10,0)*10,10),0))</f>
        <v>0</v>
      </c>
      <c r="ER301" s="41">
        <f>IF(BQ301="","",IF(成就内容!BH$126&lt;&gt;"",MAX(ROUNDUP(SMALL(BQ$279:BQ$328,$L301)/10,0)*10,10),0))</f>
        <v>0</v>
      </c>
      <c r="ES301" s="41" t="str">
        <f>IF(BR301="","",IF(成就内容!BI$126&lt;&gt;"",MAX(ROUNDUP(SMALL(BR$279:BR$328,$L301)/10,0)*10,10),0))</f>
        <v/>
      </c>
      <c r="ET301" s="41">
        <f>IF(BS301="","",IF(成就内容!BJ$126&lt;&gt;"",MAX(ROUNDUP(SMALL(BS$279:BS$328,$L301)/10,0)*10,10),0))</f>
        <v>0</v>
      </c>
      <c r="EU301" s="41">
        <f>IF(BT301="","",IF(成就内容!BK$126&lt;&gt;"",MAX(ROUNDUP(SMALL(BT$279:BT$328,$L301)/10,0)*10,10),0))</f>
        <v>0</v>
      </c>
      <c r="EV301" s="41">
        <f>IF(BU301="","",IF(成就内容!BL$126&lt;&gt;"",MAX(ROUNDUP(SMALL(BU$279:BU$328,$L301)/10,0)*10,10),0))</f>
        <v>0</v>
      </c>
      <c r="EW301" s="41">
        <f>IF(BV301="","",IF(成就内容!BM$126&lt;&gt;"",MAX(ROUNDUP(SMALL(BV$279:BV$328,$L301)/10,0)*10,10),0))</f>
        <v>0</v>
      </c>
      <c r="EX301" s="41" t="str">
        <f>IF(BW301="","",IF(成就内容!BN$126&lt;&gt;"",MAX(ROUNDUP(SMALL(BW$279:BW$328,$L301)/10,0)*10,10),0))</f>
        <v/>
      </c>
      <c r="EY301" s="41">
        <f>IF(BX301="","",IF(成就内容!BO$126&lt;&gt;"",MAX(ROUNDUP(SMALL(BX$279:BX$328,$L301)/10,0)*10,10),0))</f>
        <v>0</v>
      </c>
      <c r="EZ301" s="41">
        <f>IF(BY301="","",IF(成就内容!BP$126&lt;&gt;"",MAX(ROUNDUP(SMALL(BY$279:BY$328,$L301)/10,0)*10,10),0))</f>
        <v>0</v>
      </c>
      <c r="FA301" s="41">
        <f>IF(BZ301="","",IF(成就内容!BQ$126&lt;&gt;"",MAX(ROUNDUP(SMALL(BZ$279:BZ$328,$L301)/10,0)*10,10),0))</f>
        <v>0</v>
      </c>
      <c r="FB301" s="41" t="str">
        <f>IF(CA301="","",IF(成就内容!BR$126&lt;&gt;"",MAX(ROUNDUP(SMALL(CA$279:CA$328,$L301)/10,0)*10,10),0))</f>
        <v/>
      </c>
      <c r="FC301" s="41" t="str">
        <f>IF(CB301="","",IF(成就内容!BS$126&lt;&gt;"",MAX(ROUNDUP(SMALL(CB$279:CB$328,$L301)/10,0)*10,10),0))</f>
        <v/>
      </c>
      <c r="FD301" s="41">
        <f>IF(CC301="","",IF(成就内容!BT$126&lt;&gt;"",MAX(ROUNDUP(SMALL(CC$279:CC$328,$L301)/10,0)*10,10),0))</f>
        <v>0</v>
      </c>
      <c r="FE301" s="41">
        <f>IF(CD301="","",IF(成就内容!BU$126&lt;&gt;"",MAX(ROUNDUP(SMALL(CD$279:CD$328,$L301)/10,0)*10,10),0))</f>
        <v>0</v>
      </c>
      <c r="FF301" s="41" t="str">
        <f>IF(CE301="","",IF(成就内容!BV$126&lt;&gt;"",MAX(ROUNDUP(SMALL(CE$279:CE$328,$L301)/10,0)*10,10),0))</f>
        <v/>
      </c>
      <c r="FG301" s="41">
        <f>IF(CF301="","",IF(成就内容!BW$126&lt;&gt;"",MAX(ROUNDUP(SMALL(CF$279:CF$328,$L301)/10,0)*10,10),0))</f>
        <v>0</v>
      </c>
      <c r="FH301" s="41">
        <f>IF(CG301="","",IF(成就内容!BX$126&lt;&gt;"",MAX(ROUNDUP(SMALL(CG$279:CG$328,$L301)/10,0)*10,10),0))</f>
        <v>0</v>
      </c>
      <c r="FI301" s="41">
        <f>IF(CH301="","",IF(成就内容!BY$126&lt;&gt;"",MAX(ROUNDUP(SMALL(CH$279:CH$328,$L301)/10,0)*10,10),0))</f>
        <v>0</v>
      </c>
      <c r="FJ301" s="41">
        <f>IF(CI301="","",IF(成就内容!BZ$126&lt;&gt;"",MAX(ROUNDUP(SMALL(CI$279:CI$328,$L301)/10,0)*10,10),0))</f>
        <v>0</v>
      </c>
    </row>
    <row r="302" spans="10:166" x14ac:dyDescent="0.15">
      <c r="L302" s="25">
        <v>24</v>
      </c>
      <c r="M302" s="41">
        <f>IF(成就内容!D30="","",INDEX($H$4:$H$178*成就内容!D$126/SUM(成就内容!$D$126:$BZ$126),成就内容!D86,1)-SUM(M$279:M301))</f>
        <v>0</v>
      </c>
      <c r="N302" s="41" t="str">
        <f>IF(成就内容!E30="","",INDEX($H$4:$H$178*成就内容!E$126/SUM(成就内容!$D$126:$BZ$126),成就内容!E86,1)-SUM(N$279:N301))</f>
        <v/>
      </c>
      <c r="O302" s="41" t="str">
        <f>IF(成就内容!F30="","",INDEX($H$4:$H$178*成就内容!F$126/SUM(成就内容!$D$126:$BZ$126),成就内容!F86,1)-SUM(O$279:O301))</f>
        <v/>
      </c>
      <c r="P302" s="41" t="str">
        <f>IF(成就内容!G30="","",INDEX($H$4:$H$178*成就内容!G$126/SUM(成就内容!$D$126:$BZ$126),成就内容!G86,1)-SUM(P$279:P301))</f>
        <v/>
      </c>
      <c r="Q302" s="41">
        <f>IF(成就内容!H30="","",INDEX($H$4:$H$178*成就内容!H$126/SUM(成就内容!$D$126:$BZ$126),成就内容!H86,1)-SUM(Q$279:Q301))</f>
        <v>0</v>
      </c>
      <c r="R302" s="41">
        <f>IF(成就内容!I30="","",INDEX($H$4:$H$178*成就内容!I$126/SUM(成就内容!$D$126:$BZ$126),成就内容!I86,1)-SUM(R$279:R301))</f>
        <v>0</v>
      </c>
      <c r="S302" s="41">
        <f>IF(成就内容!J30="","",INDEX($H$4:$H$178*成就内容!J$126/SUM(成就内容!$D$126:$BZ$126),成就内容!J86,1)-SUM(S$279:S301))</f>
        <v>0</v>
      </c>
      <c r="T302" s="41">
        <f>IF(成就内容!K30="","",INDEX($H$4:$H$178*成就内容!K$126/SUM(成就内容!$D$126:$BZ$126),成就内容!K86,1)-SUM(T$279:T301))</f>
        <v>0</v>
      </c>
      <c r="U302" s="41">
        <f>IF(成就内容!L30="","",INDEX($H$4:$H$178*成就内容!L$126/SUM(成就内容!$D$126:$BZ$126),成就内容!L86,1)-SUM(U$279:U301))</f>
        <v>0</v>
      </c>
      <c r="V302" s="41">
        <f>IF(成就内容!M30="","",INDEX($H$4:$H$178*成就内容!M$126/SUM(成就内容!$D$126:$BZ$126),成就内容!M86,1)-SUM(V$279:V301))</f>
        <v>0</v>
      </c>
      <c r="W302" s="41">
        <f>IF(成就内容!N30="","",INDEX($H$4:$H$178*成就内容!N$126/SUM(成就内容!$D$126:$BZ$126),成就内容!N86,1)-SUM(W$279:W301))</f>
        <v>0</v>
      </c>
      <c r="X302" s="41">
        <f>IF(成就内容!O30="","",INDEX($H$4:$H$178*成就内容!O$126/SUM(成就内容!$D$126:$BZ$126),成就内容!O86,1)-SUM(X$279:X301))</f>
        <v>4166.6666666666642</v>
      </c>
      <c r="Y302" s="41" t="str">
        <f>IF(成就内容!P30="","",INDEX($H$4:$H$178*成就内容!P$126/SUM(成就内容!$D$126:$BZ$126),成就内容!P86,1)-SUM(Y$279:Y301))</f>
        <v/>
      </c>
      <c r="Z302" s="41">
        <f>IF(成就内容!Q30="","",INDEX($H$4:$H$178*成就内容!Q$126/SUM(成就内容!$D$126:$BZ$126),成就内容!Q86,1)-SUM(Z$279:Z301))</f>
        <v>0</v>
      </c>
      <c r="AA302" s="41">
        <f>IF(成就内容!R30="","",INDEX($H$4:$H$178*成就内容!R$126/SUM(成就内容!$D$126:$BZ$126),成就内容!R86,1)-SUM(AA$279:AA301))</f>
        <v>0</v>
      </c>
      <c r="AB302" s="41">
        <f>IF(成就内容!S30="","",INDEX($H$4:$H$178*成就内容!S$126/SUM(成就内容!$D$126:$BZ$126),成就内容!S86,1)-SUM(AB$279:AB301))</f>
        <v>0</v>
      </c>
      <c r="AC302" s="41">
        <f>IF(成就内容!T30="","",INDEX($H$4:$H$178*成就内容!T$126/SUM(成就内容!$D$126:$BZ$126),成就内容!T86,1)-SUM(AC$279:AC301))</f>
        <v>0</v>
      </c>
      <c r="AD302" s="41">
        <f>IF(成就内容!U30="","",INDEX($H$4:$H$178*成就内容!U$126/SUM(成就内容!$D$126:$BZ$126),成就内容!U86,1)-SUM(AD$279:AD301))</f>
        <v>0</v>
      </c>
      <c r="AE302" s="41">
        <f>IF(成就内容!V30="","",INDEX($H$4:$H$178*成就内容!V$126/SUM(成就内容!$D$126:$BZ$126),成就内容!V86,1)-SUM(AE$279:AE301))</f>
        <v>0</v>
      </c>
      <c r="AF302" s="41">
        <f>IF(成就内容!W30="","",INDEX($H$4:$H$178*成就内容!W$126/SUM(成就内容!$D$126:$BZ$126),成就内容!W86,1)-SUM(AF$279:AF301))</f>
        <v>0</v>
      </c>
      <c r="AG302" s="41">
        <f>IF(成就内容!X30="","",INDEX($H$4:$H$178*成就内容!X$126/SUM(成就内容!$D$126:$BZ$126),成就内容!X86,1)-SUM(AG$279:AG301))</f>
        <v>0</v>
      </c>
      <c r="AH302" s="41" t="str">
        <f>IF(成就内容!Y30="","",INDEX($H$4:$H$178*成就内容!Y$126/SUM(成就内容!$D$126:$BZ$126),成就内容!Y86,1)-SUM(AH$279:AH301))</f>
        <v/>
      </c>
      <c r="AI302" s="41" t="str">
        <f>IF(成就内容!Z30="","",INDEX($H$4:$H$178*成就内容!Z$126/SUM(成就内容!$D$126:$BZ$126),成就内容!Z86,1)-SUM(AI$279:AI301))</f>
        <v/>
      </c>
      <c r="AJ302" s="41" t="str">
        <f>IF(成就内容!AA30="","",INDEX($H$4:$H$178*成就内容!AA$126/SUM(成就内容!$D$126:$BZ$126),成就内容!AA86,1)-SUM(AJ$279:AJ301))</f>
        <v/>
      </c>
      <c r="AK302" s="41" t="str">
        <f>IF(成就内容!AB30="","",INDEX($H$4:$H$178*成就内容!AB$126/SUM(成就内容!$D$126:$BZ$126),成就内容!AB86,1)-SUM(AK$279:AK301))</f>
        <v/>
      </c>
      <c r="AL302" s="41">
        <f>IF(成就内容!AC30="","",INDEX($H$4:$H$178*成就内容!AC$126/SUM(成就内容!$D$126:$BZ$126),成就内容!AC86,1)-SUM(AL$279:AL301))</f>
        <v>0</v>
      </c>
      <c r="AM302" s="41">
        <f>IF(成就内容!AD30="","",INDEX($H$4:$H$178*成就内容!AD$126/SUM(成就内容!$D$126:$BZ$126),成就内容!AD86,1)-SUM(AM$279:AM301))</f>
        <v>0</v>
      </c>
      <c r="AN302" s="41">
        <f>IF(成就内容!AE30="","",INDEX($H$4:$H$178*成就内容!AE$126/SUM(成就内容!$D$126:$BZ$126),成就内容!AE86,1)-SUM(AN$279:AN301))</f>
        <v>0</v>
      </c>
      <c r="AO302" s="41">
        <f>IF(成就内容!AF30="","",INDEX($H$4:$H$178*成就内容!AF$126/SUM(成就内容!$D$126:$BZ$126),成就内容!AF86,1)-SUM(AO$279:AO301))</f>
        <v>0</v>
      </c>
      <c r="AP302" s="41">
        <f>IF(成就内容!AG30="","",INDEX($H$4:$H$178*成就内容!AG$126/SUM(成就内容!$D$126:$BZ$126),成就内容!AG86,1)-SUM(AP$279:AP301))</f>
        <v>0</v>
      </c>
      <c r="AQ302" s="41">
        <f>IF(成就内容!AH30="","",INDEX($H$4:$H$178*成就内容!AH$126/SUM(成就内容!$D$126:$BZ$126),成就内容!AH86,1)-SUM(AQ$279:AQ301))</f>
        <v>0</v>
      </c>
      <c r="AR302" s="41">
        <f>IF(成就内容!AI30="","",INDEX($H$4:$H$178*成就内容!AI$126/SUM(成就内容!$D$126:$BZ$126),成就内容!AI86,1)-SUM(AR$279:AR301))</f>
        <v>0</v>
      </c>
      <c r="AS302" s="41">
        <f>IF(成就内容!AJ30="","",INDEX($H$4:$H$178*成就内容!AJ$126/SUM(成就内容!$D$126:$BZ$126),成就内容!AJ86,1)-SUM(AS$279:AS301))</f>
        <v>0</v>
      </c>
      <c r="AT302" s="41" t="str">
        <f>IF(成就内容!AK30="","",INDEX($H$4:$H$178*成就内容!AK$126/SUM(成就内容!$D$126:$BZ$126),成就内容!AK86,1)-SUM(AT$279:AT301))</f>
        <v/>
      </c>
      <c r="AU302" s="41" t="str">
        <f>IF(成就内容!AL30="","",INDEX($H$4:$H$178*成就内容!AL$126/SUM(成就内容!$D$126:$BZ$126),成就内容!AL86,1)-SUM(AU$279:AU301))</f>
        <v/>
      </c>
      <c r="AV302" s="41">
        <f>IF(成就内容!AM30="","",INDEX($H$4:$H$178*成就内容!AM$126/SUM(成就内容!$D$126:$BZ$126),成就内容!AM86,1)-SUM(AV$279:AV301))</f>
        <v>0</v>
      </c>
      <c r="AW302" s="41">
        <f>IF(成就内容!AN30="","",INDEX($H$4:$H$178*成就内容!AN$126/SUM(成就内容!$D$126:$BZ$126),成就内容!AN86,1)-SUM(AW$279:AW301))</f>
        <v>0</v>
      </c>
      <c r="AX302" s="41">
        <f>IF(成就内容!AO30="","",INDEX($H$4:$H$178*成就内容!AO$126/SUM(成就内容!$D$126:$BZ$126),成就内容!AO86,1)-SUM(AX$279:AX301))</f>
        <v>2000</v>
      </c>
      <c r="AY302" s="41">
        <f>IF(成就内容!AP30="","",INDEX($H$4:$H$178*成就内容!AP$126/SUM(成就内容!$D$126:$BZ$126),成就内容!AP86,1)-SUM(AY$279:AY301))</f>
        <v>2000</v>
      </c>
      <c r="AZ302" s="41">
        <f>IF(成就内容!AQ30="","",INDEX($H$4:$H$178*成就内容!AQ$126/SUM(成就内容!$D$126:$BZ$126),成就内容!AQ86,1)-SUM(AZ$279:AZ301))</f>
        <v>2000</v>
      </c>
      <c r="BA302" s="41">
        <f>IF(成就内容!AR30="","",INDEX($H$4:$H$178*成就内容!AR$126/SUM(成就内容!$D$126:$BZ$126),成就内容!AR86,1)-SUM(BA$279:BA301))</f>
        <v>2666.6666666666679</v>
      </c>
      <c r="BB302" s="41">
        <f>IF(成就内容!AS30="","",INDEX($H$4:$H$178*成就内容!AS$126/SUM(成就内容!$D$126:$BZ$126),成就内容!AS86,1)-SUM(BB$279:BB301))</f>
        <v>2666.6666666666679</v>
      </c>
      <c r="BC302" s="41">
        <f>IF(成就内容!AT30="","",INDEX($H$4:$H$178*成就内容!AT$126/SUM(成就内容!$D$126:$BZ$126),成就内容!AT86,1)-SUM(BC$279:BC301))</f>
        <v>2666.6666666666679</v>
      </c>
      <c r="BD302" s="41">
        <f>IF(成就内容!AU30="","",INDEX($H$4:$H$178*成就内容!AU$126/SUM(成就内容!$D$126:$BZ$126),成就内容!AU86,1)-SUM(BD$279:BD301))</f>
        <v>3000</v>
      </c>
      <c r="BE302" s="41" t="str">
        <f>IF(成就内容!AV30="","",INDEX($H$4:$H$178*成就内容!AV$126/SUM(成就内容!$D$126:$BZ$126),成就内容!AV86,1)-SUM(BE$279:BE301))</f>
        <v/>
      </c>
      <c r="BF302" s="41">
        <f>IF(成就内容!AW30="","",INDEX($H$4:$H$178*成就内容!AW$126/SUM(成就内容!$D$126:$BZ$126),成就内容!AW86,1)-SUM(BF$279:BF301))</f>
        <v>0</v>
      </c>
      <c r="BG302" s="41">
        <f>IF(成就内容!AX30="","",INDEX($H$4:$H$178*成就内容!AX$126/SUM(成就内容!$D$126:$BZ$126),成就内容!AX86,1)-SUM(BG$279:BG301))</f>
        <v>0</v>
      </c>
      <c r="BH302" s="41">
        <f>IF(成就内容!AY30="","",INDEX($H$4:$H$178*成就内容!AY$126/SUM(成就内容!$D$126:$BZ$126),成就内容!AY86,1)-SUM(BH$279:BH301))</f>
        <v>0</v>
      </c>
      <c r="BI302" s="41">
        <f>IF(成就内容!AZ30="","",INDEX($H$4:$H$178*成就内容!AZ$126/SUM(成就内容!$D$126:$BZ$126),成就内容!AZ86,1)-SUM(BI$279:BI301))</f>
        <v>0</v>
      </c>
      <c r="BJ302" s="41">
        <f>IF(成就内容!BA30="","",INDEX($H$4:$H$178*成就内容!BA$126/SUM(成就内容!$D$126:$BZ$126),成就内容!BA86,1)-SUM(BJ$279:BJ301))</f>
        <v>0</v>
      </c>
      <c r="BK302" s="41">
        <f>IF(成就内容!BB30="","",INDEX($H$4:$H$178*成就内容!BB$126/SUM(成就内容!$D$126:$BZ$126),成就内容!BB86,1)-SUM(BK$279:BK301))</f>
        <v>0</v>
      </c>
      <c r="BL302" s="41">
        <f>IF(成就内容!BC30="","",INDEX($H$4:$H$178*成就内容!BC$126/SUM(成就内容!$D$126:$BZ$126),成就内容!BC86,1)-SUM(BL$279:BL301))</f>
        <v>0</v>
      </c>
      <c r="BM302" s="41">
        <f>IF(成就内容!BD30="","",INDEX($H$4:$H$178*成就内容!BD$126/SUM(成就内容!$D$126:$BZ$126),成就内容!BD86,1)-SUM(BM$279:BM301))</f>
        <v>0</v>
      </c>
      <c r="BN302" s="41">
        <f>IF(成就内容!BE30="","",INDEX($H$4:$H$178*成就内容!BE$126/SUM(成就内容!$D$126:$BZ$126),成就内容!BE86,1)-SUM(BN$279:BN301))</f>
        <v>0</v>
      </c>
      <c r="BO302" s="41">
        <f>IF(成就内容!BF30="","",INDEX($H$4:$H$178*成就内容!BF$126/SUM(成就内容!$D$126:$BZ$126),成就内容!BF86,1)-SUM(BO$279:BO301))</f>
        <v>0</v>
      </c>
      <c r="BP302" s="41">
        <f>IF(成就内容!BG30="","",INDEX($H$4:$H$178*成就内容!BG$126/SUM(成就内容!$D$126:$BZ$126),成就内容!BG86,1)-SUM(BP$279:BP301))</f>
        <v>0</v>
      </c>
      <c r="BQ302" s="41">
        <f>IF(成就内容!BH30="","",INDEX($H$4:$H$178*成就内容!BH$126/SUM(成就内容!$D$126:$BZ$126),成就内容!BH86,1)-SUM(BQ$279:BQ301))</f>
        <v>0</v>
      </c>
      <c r="BR302" s="41" t="str">
        <f>IF(成就内容!BI30="","",INDEX($H$4:$H$178*成就内容!BI$126/SUM(成就内容!$D$126:$BZ$126),成就内容!BI86,1)-SUM(BR$279:BR301))</f>
        <v/>
      </c>
      <c r="BS302" s="41">
        <f>IF(成就内容!BJ30="","",INDEX($H$4:$H$178*成就内容!BJ$126/SUM(成就内容!$D$126:$BZ$126),成就内容!BJ86,1)-SUM(BS$279:BS301))</f>
        <v>0</v>
      </c>
      <c r="BT302" s="41">
        <f>IF(成就内容!BK30="","",INDEX($H$4:$H$178*成就内容!BK$126/SUM(成就内容!$D$126:$BZ$126),成就内容!BK86,1)-SUM(BT$279:BT301))</f>
        <v>0</v>
      </c>
      <c r="BU302" s="41">
        <f>IF(成就内容!BL30="","",INDEX($H$4:$H$178*成就内容!BL$126/SUM(成就内容!$D$126:$BZ$126),成就内容!BL86,1)-SUM(BU$279:BU301))</f>
        <v>0</v>
      </c>
      <c r="BV302" s="41">
        <f>IF(成就内容!BM30="","",INDEX($H$4:$H$178*成就内容!BM$126/SUM(成就内容!$D$126:$BZ$126),成就内容!BM86,1)-SUM(BV$279:BV301))</f>
        <v>0</v>
      </c>
      <c r="BW302" s="41" t="str">
        <f>IF(成就内容!BN30="","",INDEX($H$4:$H$178*成就内容!BN$126/SUM(成就内容!$D$126:$BZ$126),成就内容!BN86,1)-SUM(BW$279:BW301))</f>
        <v/>
      </c>
      <c r="BX302" s="41">
        <f>IF(成就内容!BO30="","",INDEX($H$4:$H$178*成就内容!BO$126/SUM(成就内容!$D$126:$BZ$126),成就内容!BO86,1)-SUM(BX$279:BX301))</f>
        <v>0</v>
      </c>
      <c r="BY302" s="41">
        <f>IF(成就内容!BP30="","",INDEX($H$4:$H$178*成就内容!BP$126/SUM(成就内容!$D$126:$BZ$126),成就内容!BP86,1)-SUM(BY$279:BY301))</f>
        <v>0</v>
      </c>
      <c r="BZ302" s="41">
        <f>IF(成就内容!BQ30="","",INDEX($H$4:$H$178*成就内容!BQ$126/SUM(成就内容!$D$126:$BZ$126),成就内容!BQ86,1)-SUM(BZ$279:BZ301))</f>
        <v>0</v>
      </c>
      <c r="CA302" s="41" t="str">
        <f>IF(成就内容!BR30="","",INDEX($H$4:$H$178*成就内容!BR$126/SUM(成就内容!$D$126:$BZ$126),成就内容!BR86,1)-SUM(CA$279:CA301))</f>
        <v/>
      </c>
      <c r="CB302" s="41" t="str">
        <f>IF(成就内容!BS30="","",INDEX($H$4:$H$178*成就内容!BS$126/SUM(成就内容!$D$126:$BZ$126),成就内容!BS86,1)-SUM(CB$279:CB301))</f>
        <v/>
      </c>
      <c r="CC302" s="41">
        <f>IF(成就内容!BT30="","",INDEX($H$4:$H$178*成就内容!BT$126/SUM(成就内容!$D$126:$BZ$126),成就内容!BT86,1)-SUM(CC$279:CC301))</f>
        <v>0</v>
      </c>
      <c r="CD302" s="41">
        <f>IF(成就内容!BU30="","",INDEX($H$4:$H$178*成就内容!BU$126/SUM(成就内容!$D$126:$BZ$126),成就内容!BU86,1)-SUM(CD$279:CD301))</f>
        <v>0</v>
      </c>
      <c r="CE302" s="41" t="str">
        <f>IF(成就内容!BV30="","",INDEX($H$4:$H$178*成就内容!BV$126/SUM(成就内容!$D$126:$BZ$126),成就内容!BV86,1)-SUM(CE$279:CE301))</f>
        <v/>
      </c>
      <c r="CF302" s="41">
        <f>IF(成就内容!BW30="","",INDEX($H$4:$H$178*成就内容!BW$126/SUM(成就内容!$D$126:$BZ$126),成就内容!BW86,1)-SUM(CF$279:CF301))</f>
        <v>0</v>
      </c>
      <c r="CG302" s="41">
        <f>IF(成就内容!BX30="","",INDEX($H$4:$H$178*成就内容!BX$126/SUM(成就内容!$D$126:$BZ$126),成就内容!BX86,1)-SUM(CG$279:CG301))</f>
        <v>0</v>
      </c>
      <c r="CH302" s="41">
        <f>IF(成就内容!BY30="","",INDEX($H$4:$H$178*成就内容!BY$126/SUM(成就内容!$D$126:$BZ$126),成就内容!BY86,1)-SUM(CH$279:CH301))</f>
        <v>0</v>
      </c>
      <c r="CI302" s="41">
        <f>IF(成就内容!BZ30="","",INDEX($H$4:$H$178*成就内容!BZ$126/SUM(成就内容!$D$126:$BZ$126),成就内容!BZ86,1)-SUM(CI$279:CI301))</f>
        <v>0</v>
      </c>
      <c r="CM302" s="43">
        <v>24</v>
      </c>
      <c r="CN302" s="41">
        <f>IF(M302="","",IF(成就内容!D$126&lt;&gt;"",MAX(ROUNDUP(SMALL(M$279:M$328,$L302)/10,0)*10,10),0))</f>
        <v>0</v>
      </c>
      <c r="CO302" s="41" t="str">
        <f>IF(N302="","",IF(成就内容!E$126&lt;&gt;"",MAX(ROUNDUP(SMALL(N$279:N$328,$L302)/10,0)*10,10),0))</f>
        <v/>
      </c>
      <c r="CP302" s="41" t="str">
        <f>IF(O302="","",IF(成就内容!F$126&lt;&gt;"",MAX(ROUNDUP(SMALL(O$279:O$328,$L302)/10,0)*10,10),0))</f>
        <v/>
      </c>
      <c r="CQ302" s="41" t="str">
        <f>IF(P302="","",IF(成就内容!G$126&lt;&gt;"",MAX(ROUNDUP(SMALL(P$279:P$328,$L302)/10,0)*10,10),0))</f>
        <v/>
      </c>
      <c r="CR302" s="41">
        <f>IF(Q302="","",IF(成就内容!H$126&lt;&gt;"",MAX(ROUNDUP(SMALL(Q$279:Q$328,$L302)/10,0)*10,10),0))</f>
        <v>0</v>
      </c>
      <c r="CS302" s="41">
        <f>IF(R302="","",IF(成就内容!I$126&lt;&gt;"",MAX(ROUNDUP(SMALL(R$279:R$328,$L302)/10,0)*10,10),0))</f>
        <v>0</v>
      </c>
      <c r="CT302" s="41">
        <f>IF(S302="","",IF(成就内容!J$126&lt;&gt;"",MAX(ROUNDUP(SMALL(S$279:S$328,$L302)/10,0)*10,10),0))</f>
        <v>0</v>
      </c>
      <c r="CU302" s="41">
        <f>IF(T302="","",IF(成就内容!K$126&lt;&gt;"",MAX(ROUNDUP(SMALL(T$279:T$328,$L302)/10,0)*10,10),0))</f>
        <v>0</v>
      </c>
      <c r="CV302" s="41">
        <f>IF(U302="","",IF(成就内容!L$126&lt;&gt;"",MAX(ROUNDUP(SMALL(U$279:U$328,$L302)/10,0)*10,10),0))</f>
        <v>0</v>
      </c>
      <c r="CW302" s="41">
        <f>IF(V302="","",IF(成就内容!M$126&lt;&gt;"",MAX(ROUNDUP(SMALL(V$279:V$328,$L302)/10,0)*10,10),0))</f>
        <v>0</v>
      </c>
      <c r="CX302" s="41">
        <f>IF(W302="","",IF(成就内容!N$126&lt;&gt;"",MAX(ROUNDUP(SMALL(W$279:W$328,$L302)/10,0)*10,10),0))</f>
        <v>0</v>
      </c>
      <c r="CY302" s="41">
        <f>IF(X302="","",IF(成就内容!O$126&lt;&gt;"",MAX(ROUNDUP(SMALL(X$279:X$328,$L302)/10,0)*10,10),0))</f>
        <v>4170</v>
      </c>
      <c r="CZ302" s="41" t="str">
        <f>IF(Y302="","",IF(成就内容!P$126&lt;&gt;"",MAX(ROUNDUP(SMALL(Y$279:Y$328,$L302)/10,0)*10,10),0))</f>
        <v/>
      </c>
      <c r="DA302" s="41">
        <f>IF(Z302="","",IF(成就内容!Q$126&lt;&gt;"",MAX(ROUNDUP(SMALL(Z$279:Z$328,$L302)/10,0)*10,10),0))</f>
        <v>0</v>
      </c>
      <c r="DB302" s="41">
        <f>IF(AA302="","",IF(成就内容!R$126&lt;&gt;"",MAX(ROUNDUP(SMALL(AA$279:AA$328,$L302)/10,0)*10,10),0))</f>
        <v>0</v>
      </c>
      <c r="DC302" s="41">
        <f>IF(AB302="","",IF(成就内容!S$126&lt;&gt;"",MAX(ROUNDUP(SMALL(AB$279:AB$328,$L302)/10,0)*10,10),0))</f>
        <v>0</v>
      </c>
      <c r="DD302" s="41">
        <f>IF(AC302="","",IF(成就内容!T$126&lt;&gt;"",MAX(ROUNDUP(SMALL(AC$279:AC$328,$L302)/10,0)*10,10),0))</f>
        <v>0</v>
      </c>
      <c r="DE302" s="41">
        <f>IF(AD302="","",IF(成就内容!U$126&lt;&gt;"",MAX(ROUNDUP(SMALL(AD$279:AD$328,$L302)/10,0)*10,10),0))</f>
        <v>0</v>
      </c>
      <c r="DF302" s="41">
        <f>IF(AE302="","",IF(成就内容!V$126&lt;&gt;"",MAX(ROUNDUP(SMALL(AE$279:AE$328,$L302)/10,0)*10,10),0))</f>
        <v>0</v>
      </c>
      <c r="DG302" s="41">
        <f>IF(AF302="","",IF(成就内容!W$126&lt;&gt;"",MAX(ROUNDUP(SMALL(AF$279:AF$328,$L302)/10,0)*10,10),0))</f>
        <v>0</v>
      </c>
      <c r="DH302" s="41">
        <f>IF(AG302="","",IF(成就内容!X$126&lt;&gt;"",MAX(ROUNDUP(SMALL(AG$279:AG$328,$L302)/10,0)*10,10),0))</f>
        <v>0</v>
      </c>
      <c r="DI302" s="41" t="str">
        <f>IF(AH302="","",IF(成就内容!Y$126&lt;&gt;"",MAX(ROUNDUP(SMALL(AH$279:AH$328,$L302)/10,0)*10,10),0))</f>
        <v/>
      </c>
      <c r="DJ302" s="41" t="str">
        <f>IF(AI302="","",IF(成就内容!Z$126&lt;&gt;"",MAX(ROUNDUP(SMALL(AI$279:AI$328,$L302)/10,0)*10,10),0))</f>
        <v/>
      </c>
      <c r="DK302" s="41" t="str">
        <f>IF(AJ302="","",IF(成就内容!AA$126&lt;&gt;"",MAX(ROUNDUP(SMALL(AJ$279:AJ$328,$L302)/10,0)*10,10),0))</f>
        <v/>
      </c>
      <c r="DL302" s="41" t="str">
        <f>IF(AK302="","",IF(成就内容!AB$126&lt;&gt;"",MAX(ROUNDUP(SMALL(AK$279:AK$328,$L302)/10,0)*10,10),0))</f>
        <v/>
      </c>
      <c r="DM302" s="41">
        <f>IF(AL302="","",IF(成就内容!AC$126&lt;&gt;"",MAX(ROUNDUP(SMALL(AL$279:AL$328,$L302)/10,0)*10,10),0))</f>
        <v>0</v>
      </c>
      <c r="DN302" s="41">
        <f>IF(AM302="","",IF(成就内容!AD$126&lt;&gt;"",MAX(ROUNDUP(SMALL(AM$279:AM$328,$L302)/10,0)*10,10),0))</f>
        <v>0</v>
      </c>
      <c r="DO302" s="41">
        <f>IF(AN302="","",IF(成就内容!AE$126&lt;&gt;"",MAX(ROUNDUP(SMALL(AN$279:AN$328,$L302)/10,0)*10,10),0))</f>
        <v>0</v>
      </c>
      <c r="DP302" s="41">
        <f>IF(AO302="","",IF(成就内容!AF$126&lt;&gt;"",MAX(ROUNDUP(SMALL(AO$279:AO$328,$L302)/10,0)*10,10),0))</f>
        <v>0</v>
      </c>
      <c r="DQ302" s="41">
        <f>IF(AP302="","",IF(成就内容!AG$126&lt;&gt;"",MAX(ROUNDUP(SMALL(AP$279:AP$328,$L302)/10,0)*10,10),0))</f>
        <v>0</v>
      </c>
      <c r="DR302" s="41">
        <f>IF(AQ302="","",IF(成就内容!AH$126&lt;&gt;"",MAX(ROUNDUP(SMALL(AQ$279:AQ$328,$L302)/10,0)*10,10),0))</f>
        <v>0</v>
      </c>
      <c r="DS302" s="41">
        <f>IF(AR302="","",IF(成就内容!AI$126&lt;&gt;"",MAX(ROUNDUP(SMALL(AR$279:AR$328,$L302)/10,0)*10,10),0))</f>
        <v>0</v>
      </c>
      <c r="DT302" s="41">
        <f>IF(AS302="","",IF(成就内容!AJ$126&lt;&gt;"",MAX(ROUNDUP(SMALL(AS$279:AS$328,$L302)/10,0)*10,10),0))</f>
        <v>0</v>
      </c>
      <c r="DU302" s="41" t="str">
        <f>IF(AT302="","",IF(成就内容!AK$126&lt;&gt;"",MAX(ROUNDUP(SMALL(AT$279:AT$328,$L302)/10,0)*10,10),0))</f>
        <v/>
      </c>
      <c r="DV302" s="41" t="str">
        <f>IF(AU302="","",IF(成就内容!AL$126&lt;&gt;"",MAX(ROUNDUP(SMALL(AU$279:AU$328,$L302)/10,0)*10,10),0))</f>
        <v/>
      </c>
      <c r="DW302" s="41">
        <f>IF(AV302="","",IF(成就内容!AM$126&lt;&gt;"",MAX(ROUNDUP(SMALL(AV$279:AV$328,$L302)/10,0)*10,10),0))</f>
        <v>0</v>
      </c>
      <c r="DX302" s="41">
        <f>IF(AW302="","",IF(成就内容!AN$126&lt;&gt;"",MAX(ROUNDUP(SMALL(AW$279:AW$328,$L302)/10,0)*10,10),0))</f>
        <v>0</v>
      </c>
      <c r="DY302" s="41">
        <f>IF(AX302="","",IF(成就内容!AO$126&lt;&gt;"",MAX(ROUNDUP(SMALL(AX$279:AX$328,$L302)/10,0)*10,10),0))</f>
        <v>2000</v>
      </c>
      <c r="DZ302" s="41">
        <f>IF(AY302="","",IF(成就内容!AP$126&lt;&gt;"",MAX(ROUNDUP(SMALL(AY$279:AY$328,$L302)/10,0)*10,10),0))</f>
        <v>2000</v>
      </c>
      <c r="EA302" s="41">
        <f>IF(AZ302="","",IF(成就内容!AQ$126&lt;&gt;"",MAX(ROUNDUP(SMALL(AZ$279:AZ$328,$L302)/10,0)*10,10),0))</f>
        <v>2000</v>
      </c>
      <c r="EB302" s="41">
        <f>IF(BA302="","",IF(成就内容!AR$126&lt;&gt;"",MAX(ROUNDUP(SMALL(BA$279:BA$328,$L302)/10,0)*10,10),0))</f>
        <v>2670</v>
      </c>
      <c r="EC302" s="41">
        <f>IF(BB302="","",IF(成就内容!AS$126&lt;&gt;"",MAX(ROUNDUP(SMALL(BB$279:BB$328,$L302)/10,0)*10,10),0))</f>
        <v>2670</v>
      </c>
      <c r="ED302" s="41">
        <f>IF(BC302="","",IF(成就内容!AT$126&lt;&gt;"",MAX(ROUNDUP(SMALL(BC$279:BC$328,$L302)/10,0)*10,10),0))</f>
        <v>2670</v>
      </c>
      <c r="EE302" s="41">
        <f>IF(BD302="","",IF(成就内容!AU$126&lt;&gt;"",MAX(ROUNDUP(SMALL(BD$279:BD$328,$L302)/10,0)*10,10),0))</f>
        <v>3000</v>
      </c>
      <c r="EF302" s="41" t="str">
        <f>IF(BE302="","",IF(成就内容!AV$126&lt;&gt;"",MAX(ROUNDUP(SMALL(BE$279:BE$328,$L302)/10,0)*10,10),0))</f>
        <v/>
      </c>
      <c r="EG302" s="41">
        <f>IF(BF302="","",IF(成就内容!AW$126&lt;&gt;"",MAX(ROUNDUP(SMALL(BF$279:BF$328,$L302)/10,0)*10,10),0))</f>
        <v>0</v>
      </c>
      <c r="EH302" s="41">
        <f>IF(BG302="","",IF(成就内容!AX$126&lt;&gt;"",MAX(ROUNDUP(SMALL(BG$279:BG$328,$L302)/10,0)*10,10),0))</f>
        <v>0</v>
      </c>
      <c r="EI302" s="41">
        <f>IF(BH302="","",IF(成就内容!AY$126&lt;&gt;"",MAX(ROUNDUP(SMALL(BH$279:BH$328,$L302)/10,0)*10,10),0))</f>
        <v>0</v>
      </c>
      <c r="EJ302" s="41">
        <f>IF(BI302="","",IF(成就内容!AZ$126&lt;&gt;"",MAX(ROUNDUP(SMALL(BI$279:BI$328,$L302)/10,0)*10,10),0))</f>
        <v>0</v>
      </c>
      <c r="EK302" s="41">
        <f>IF(BJ302="","",IF(成就内容!BA$126&lt;&gt;"",MAX(ROUNDUP(SMALL(BJ$279:BJ$328,$L302)/10,0)*10,10),0))</f>
        <v>0</v>
      </c>
      <c r="EL302" s="41">
        <f>IF(BK302="","",IF(成就内容!BB$126&lt;&gt;"",MAX(ROUNDUP(SMALL(BK$279:BK$328,$L302)/10,0)*10,10),0))</f>
        <v>0</v>
      </c>
      <c r="EM302" s="41">
        <f>IF(BL302="","",IF(成就内容!BC$126&lt;&gt;"",MAX(ROUNDUP(SMALL(BL$279:BL$328,$L302)/10,0)*10,10),0))</f>
        <v>0</v>
      </c>
      <c r="EN302" s="41">
        <f>IF(BM302="","",IF(成就内容!BD$126&lt;&gt;"",MAX(ROUNDUP(SMALL(BM$279:BM$328,$L302)/10,0)*10,10),0))</f>
        <v>0</v>
      </c>
      <c r="EO302" s="41">
        <f>IF(BN302="","",IF(成就内容!BE$126&lt;&gt;"",MAX(ROUNDUP(SMALL(BN$279:BN$328,$L302)/10,0)*10,10),0))</f>
        <v>0</v>
      </c>
      <c r="EP302" s="41">
        <f>IF(BO302="","",IF(成就内容!BF$126&lt;&gt;"",MAX(ROUNDUP(SMALL(BO$279:BO$328,$L302)/10,0)*10,10),0))</f>
        <v>0</v>
      </c>
      <c r="EQ302" s="41">
        <f>IF(BP302="","",IF(成就内容!BG$126&lt;&gt;"",MAX(ROUNDUP(SMALL(BP$279:BP$328,$L302)/10,0)*10,10),0))</f>
        <v>0</v>
      </c>
      <c r="ER302" s="41">
        <f>IF(BQ302="","",IF(成就内容!BH$126&lt;&gt;"",MAX(ROUNDUP(SMALL(BQ$279:BQ$328,$L302)/10,0)*10,10),0))</f>
        <v>0</v>
      </c>
      <c r="ES302" s="41" t="str">
        <f>IF(BR302="","",IF(成就内容!BI$126&lt;&gt;"",MAX(ROUNDUP(SMALL(BR$279:BR$328,$L302)/10,0)*10,10),0))</f>
        <v/>
      </c>
      <c r="ET302" s="41">
        <f>IF(BS302="","",IF(成就内容!BJ$126&lt;&gt;"",MAX(ROUNDUP(SMALL(BS$279:BS$328,$L302)/10,0)*10,10),0))</f>
        <v>0</v>
      </c>
      <c r="EU302" s="41">
        <f>IF(BT302="","",IF(成就内容!BK$126&lt;&gt;"",MAX(ROUNDUP(SMALL(BT$279:BT$328,$L302)/10,0)*10,10),0))</f>
        <v>0</v>
      </c>
      <c r="EV302" s="41">
        <f>IF(BU302="","",IF(成就内容!BL$126&lt;&gt;"",MAX(ROUNDUP(SMALL(BU$279:BU$328,$L302)/10,0)*10,10),0))</f>
        <v>0</v>
      </c>
      <c r="EW302" s="41">
        <f>IF(BV302="","",IF(成就内容!BM$126&lt;&gt;"",MAX(ROUNDUP(SMALL(BV$279:BV$328,$L302)/10,0)*10,10),0))</f>
        <v>0</v>
      </c>
      <c r="EX302" s="41" t="str">
        <f>IF(BW302="","",IF(成就内容!BN$126&lt;&gt;"",MAX(ROUNDUP(SMALL(BW$279:BW$328,$L302)/10,0)*10,10),0))</f>
        <v/>
      </c>
      <c r="EY302" s="41">
        <f>IF(BX302="","",IF(成就内容!BO$126&lt;&gt;"",MAX(ROUNDUP(SMALL(BX$279:BX$328,$L302)/10,0)*10,10),0))</f>
        <v>0</v>
      </c>
      <c r="EZ302" s="41">
        <f>IF(BY302="","",IF(成就内容!BP$126&lt;&gt;"",MAX(ROUNDUP(SMALL(BY$279:BY$328,$L302)/10,0)*10,10),0))</f>
        <v>0</v>
      </c>
      <c r="FA302" s="41">
        <f>IF(BZ302="","",IF(成就内容!BQ$126&lt;&gt;"",MAX(ROUNDUP(SMALL(BZ$279:BZ$328,$L302)/10,0)*10,10),0))</f>
        <v>0</v>
      </c>
      <c r="FB302" s="41" t="str">
        <f>IF(CA302="","",IF(成就内容!BR$126&lt;&gt;"",MAX(ROUNDUP(SMALL(CA$279:CA$328,$L302)/10,0)*10,10),0))</f>
        <v/>
      </c>
      <c r="FC302" s="41" t="str">
        <f>IF(CB302="","",IF(成就内容!BS$126&lt;&gt;"",MAX(ROUNDUP(SMALL(CB$279:CB$328,$L302)/10,0)*10,10),0))</f>
        <v/>
      </c>
      <c r="FD302" s="41">
        <f>IF(CC302="","",IF(成就内容!BT$126&lt;&gt;"",MAX(ROUNDUP(SMALL(CC$279:CC$328,$L302)/10,0)*10,10),0))</f>
        <v>0</v>
      </c>
      <c r="FE302" s="41">
        <f>IF(CD302="","",IF(成就内容!BU$126&lt;&gt;"",MAX(ROUNDUP(SMALL(CD$279:CD$328,$L302)/10,0)*10,10),0))</f>
        <v>0</v>
      </c>
      <c r="FF302" s="41" t="str">
        <f>IF(CE302="","",IF(成就内容!BV$126&lt;&gt;"",MAX(ROUNDUP(SMALL(CE$279:CE$328,$L302)/10,0)*10,10),0))</f>
        <v/>
      </c>
      <c r="FG302" s="41">
        <f>IF(CF302="","",IF(成就内容!BW$126&lt;&gt;"",MAX(ROUNDUP(SMALL(CF$279:CF$328,$L302)/10,0)*10,10),0))</f>
        <v>0</v>
      </c>
      <c r="FH302" s="41">
        <f>IF(CG302="","",IF(成就内容!BX$126&lt;&gt;"",MAX(ROUNDUP(SMALL(CG$279:CG$328,$L302)/10,0)*10,10),0))</f>
        <v>0</v>
      </c>
      <c r="FI302" s="41">
        <f>IF(CH302="","",IF(成就内容!BY$126&lt;&gt;"",MAX(ROUNDUP(SMALL(CH$279:CH$328,$L302)/10,0)*10,10),0))</f>
        <v>0</v>
      </c>
      <c r="FJ302" s="41">
        <f>IF(CI302="","",IF(成就内容!BZ$126&lt;&gt;"",MAX(ROUNDUP(SMALL(CI$279:CI$328,$L302)/10,0)*10,10),0))</f>
        <v>0</v>
      </c>
    </row>
    <row r="303" spans="10:166" s="96" customFormat="1" x14ac:dyDescent="0.15">
      <c r="J303" s="19"/>
      <c r="L303" s="43">
        <v>25</v>
      </c>
      <c r="M303" s="41">
        <f>IF(成就内容!D31="","",INDEX($H$4:$H$178*成就内容!D$126/SUM(成就内容!$D$126:$BZ$126),成就内容!D87,1)-SUM(M$279:M302))</f>
        <v>0</v>
      </c>
      <c r="N303" s="41" t="str">
        <f>IF(成就内容!E31="","",INDEX($H$4:$H$178*成就内容!E$126/SUM(成就内容!$D$126:$BZ$126),成就内容!E87,1)-SUM(N$279:N302))</f>
        <v/>
      </c>
      <c r="O303" s="41" t="str">
        <f>IF(成就内容!F31="","",INDEX($H$4:$H$178*成就内容!F$126/SUM(成就内容!$D$126:$BZ$126),成就内容!F87,1)-SUM(O$279:O302))</f>
        <v/>
      </c>
      <c r="P303" s="41" t="str">
        <f>IF(成就内容!G31="","",INDEX($H$4:$H$178*成就内容!G$126/SUM(成就内容!$D$126:$BZ$126),成就内容!G87,1)-SUM(P$279:P302))</f>
        <v/>
      </c>
      <c r="Q303" s="41">
        <f>IF(成就内容!H31="","",INDEX($H$4:$H$178*成就内容!H$126/SUM(成就内容!$D$126:$BZ$126),成就内容!H87,1)-SUM(Q$279:Q302))</f>
        <v>0</v>
      </c>
      <c r="R303" s="41">
        <f>IF(成就内容!I31="","",INDEX($H$4:$H$178*成就内容!I$126/SUM(成就内容!$D$126:$BZ$126),成就内容!I87,1)-SUM(R$279:R302))</f>
        <v>0</v>
      </c>
      <c r="S303" s="41">
        <f>IF(成就内容!J31="","",INDEX($H$4:$H$178*成就内容!J$126/SUM(成就内容!$D$126:$BZ$126),成就内容!J87,1)-SUM(S$279:S302))</f>
        <v>0</v>
      </c>
      <c r="T303" s="41">
        <f>IF(成就内容!K31="","",INDEX($H$4:$H$178*成就内容!K$126/SUM(成就内容!$D$126:$BZ$126),成就内容!K87,1)-SUM(T$279:T302))</f>
        <v>0</v>
      </c>
      <c r="U303" s="41">
        <f>IF(成就内容!L31="","",INDEX($H$4:$H$178*成就内容!L$126/SUM(成就内容!$D$126:$BZ$126),成就内容!L87,1)-SUM(U$279:U302))</f>
        <v>0</v>
      </c>
      <c r="V303" s="41">
        <f>IF(成就内容!M31="","",INDEX($H$4:$H$178*成就内容!M$126/SUM(成就内容!$D$126:$BZ$126),成就内容!M87,1)-SUM(V$279:V302))</f>
        <v>0</v>
      </c>
      <c r="W303" s="41">
        <f>IF(成就内容!N31="","",INDEX($H$4:$H$178*成就内容!N$126/SUM(成就内容!$D$126:$BZ$126),成就内容!N87,1)-SUM(W$279:W302))</f>
        <v>0</v>
      </c>
      <c r="X303" s="41">
        <f>IF(成就内容!O31="","",INDEX($H$4:$H$178*成就内容!O$126/SUM(成就内容!$D$126:$BZ$126),成就内容!O87,1)-SUM(X$279:X302))</f>
        <v>5000</v>
      </c>
      <c r="Y303" s="41" t="str">
        <f>IF(成就内容!P31="","",INDEX($H$4:$H$178*成就内容!P$126/SUM(成就内容!$D$126:$BZ$126),成就内容!P87,1)-SUM(Y$279:Y302))</f>
        <v/>
      </c>
      <c r="Z303" s="41">
        <f>IF(成就内容!Q31="","",INDEX($H$4:$H$178*成就内容!Q$126/SUM(成就内容!$D$126:$BZ$126),成就内容!Q87,1)-SUM(Z$279:Z302))</f>
        <v>0</v>
      </c>
      <c r="AA303" s="41">
        <f>IF(成就内容!R31="","",INDEX($H$4:$H$178*成就内容!R$126/SUM(成就内容!$D$126:$BZ$126),成就内容!R87,1)-SUM(AA$279:AA302))</f>
        <v>0</v>
      </c>
      <c r="AB303" s="41">
        <f>IF(成就内容!S31="","",INDEX($H$4:$H$178*成就内容!S$126/SUM(成就内容!$D$126:$BZ$126),成就内容!S87,1)-SUM(AB$279:AB302))</f>
        <v>0</v>
      </c>
      <c r="AC303" s="41">
        <f>IF(成就内容!T31="","",INDEX($H$4:$H$178*成就内容!T$126/SUM(成就内容!$D$126:$BZ$126),成就内容!T87,1)-SUM(AC$279:AC302))</f>
        <v>0</v>
      </c>
      <c r="AD303" s="41">
        <f>IF(成就内容!U31="","",INDEX($H$4:$H$178*成就内容!U$126/SUM(成就内容!$D$126:$BZ$126),成就内容!U87,1)-SUM(AD$279:AD302))</f>
        <v>0</v>
      </c>
      <c r="AE303" s="41">
        <f>IF(成就内容!V31="","",INDEX($H$4:$H$178*成就内容!V$126/SUM(成就内容!$D$126:$BZ$126),成就内容!V87,1)-SUM(AE$279:AE302))</f>
        <v>0</v>
      </c>
      <c r="AF303" s="41">
        <f>IF(成就内容!W31="","",INDEX($H$4:$H$178*成就内容!W$126/SUM(成就内容!$D$126:$BZ$126),成就内容!W87,1)-SUM(AF$279:AF302))</f>
        <v>0</v>
      </c>
      <c r="AG303" s="41">
        <f>IF(成就内容!X31="","",INDEX($H$4:$H$178*成就内容!X$126/SUM(成就内容!$D$126:$BZ$126),成就内容!X87,1)-SUM(AG$279:AG302))</f>
        <v>0</v>
      </c>
      <c r="AH303" s="41" t="str">
        <f>IF(成就内容!Y31="","",INDEX($H$4:$H$178*成就内容!Y$126/SUM(成就内容!$D$126:$BZ$126),成就内容!Y87,1)-SUM(AH$279:AH302))</f>
        <v/>
      </c>
      <c r="AI303" s="41" t="str">
        <f>IF(成就内容!Z31="","",INDEX($H$4:$H$178*成就内容!Z$126/SUM(成就内容!$D$126:$BZ$126),成就内容!Z87,1)-SUM(AI$279:AI302))</f>
        <v/>
      </c>
      <c r="AJ303" s="41" t="str">
        <f>IF(成就内容!AA31="","",INDEX($H$4:$H$178*成就内容!AA$126/SUM(成就内容!$D$126:$BZ$126),成就内容!AA87,1)-SUM(AJ$279:AJ302))</f>
        <v/>
      </c>
      <c r="AK303" s="41" t="str">
        <f>IF(成就内容!AB31="","",INDEX($H$4:$H$178*成就内容!AB$126/SUM(成就内容!$D$126:$BZ$126),成就内容!AB87,1)-SUM(AK$279:AK302))</f>
        <v/>
      </c>
      <c r="AL303" s="41">
        <f>IF(成就内容!AC31="","",INDEX($H$4:$H$178*成就内容!AC$126/SUM(成就内容!$D$126:$BZ$126),成就内容!AC87,1)-SUM(AL$279:AL302))</f>
        <v>0</v>
      </c>
      <c r="AM303" s="41">
        <f>IF(成就内容!AD31="","",INDEX($H$4:$H$178*成就内容!AD$126/SUM(成就内容!$D$126:$BZ$126),成就内容!AD87,1)-SUM(AM$279:AM302))</f>
        <v>0</v>
      </c>
      <c r="AN303" s="41">
        <f>IF(成就内容!AE31="","",INDEX($H$4:$H$178*成就内容!AE$126/SUM(成就内容!$D$126:$BZ$126),成就内容!AE87,1)-SUM(AN$279:AN302))</f>
        <v>0</v>
      </c>
      <c r="AO303" s="41">
        <f>IF(成就内容!AF31="","",INDEX($H$4:$H$178*成就内容!AF$126/SUM(成就内容!$D$126:$BZ$126),成就内容!AF87,1)-SUM(AO$279:AO302))</f>
        <v>0</v>
      </c>
      <c r="AP303" s="41">
        <f>IF(成就内容!AG31="","",INDEX($H$4:$H$178*成就内容!AG$126/SUM(成就内容!$D$126:$BZ$126),成就内容!AG87,1)-SUM(AP$279:AP302))</f>
        <v>0</v>
      </c>
      <c r="AQ303" s="41">
        <f>IF(成就内容!AH31="","",INDEX($H$4:$H$178*成就内容!AH$126/SUM(成就内容!$D$126:$BZ$126),成就内容!AH87,1)-SUM(AQ$279:AQ302))</f>
        <v>0</v>
      </c>
      <c r="AR303" s="41">
        <f>IF(成就内容!AI31="","",INDEX($H$4:$H$178*成就内容!AI$126/SUM(成就内容!$D$126:$BZ$126),成就内容!AI87,1)-SUM(AR$279:AR302))</f>
        <v>0</v>
      </c>
      <c r="AS303" s="41">
        <f>IF(成就内容!AJ31="","",INDEX($H$4:$H$178*成就内容!AJ$126/SUM(成就内容!$D$126:$BZ$126),成就内容!AJ87,1)-SUM(AS$279:AS302))</f>
        <v>0</v>
      </c>
      <c r="AT303" s="41" t="str">
        <f>IF(成就内容!AK31="","",INDEX($H$4:$H$178*成就内容!AK$126/SUM(成就内容!$D$126:$BZ$126),成就内容!AK87,1)-SUM(AT$279:AT302))</f>
        <v/>
      </c>
      <c r="AU303" s="41" t="str">
        <f>IF(成就内容!AL31="","",INDEX($H$4:$H$178*成就内容!AL$126/SUM(成就内容!$D$126:$BZ$126),成就内容!AL87,1)-SUM(AU$279:AU302))</f>
        <v/>
      </c>
      <c r="AV303" s="41" t="str">
        <f>IF(成就内容!AM31="","",INDEX($H$4:$H$178*成就内容!AM$126/SUM(成就内容!$D$126:$BZ$126),成就内容!AM87,1)-SUM(AV$279:AV302))</f>
        <v/>
      </c>
      <c r="AW303" s="41" t="str">
        <f>IF(成就内容!AN31="","",INDEX($H$4:$H$178*成就内容!AN$126/SUM(成就内容!$D$126:$BZ$126),成就内容!AN87,1)-SUM(AW$279:AW302))</f>
        <v/>
      </c>
      <c r="AX303" s="41">
        <f>IF(成就内容!AO31="","",INDEX($H$4:$H$178*成就内容!AO$126/SUM(成就内容!$D$126:$BZ$126),成就内容!AO87,1)-SUM(AX$279:AX302))</f>
        <v>2000</v>
      </c>
      <c r="AY303" s="41">
        <f>IF(成就内容!AP31="","",INDEX($H$4:$H$178*成就内容!AP$126/SUM(成就内容!$D$126:$BZ$126),成就内容!AP87,1)-SUM(AY$279:AY302))</f>
        <v>2000</v>
      </c>
      <c r="AZ303" s="41">
        <f>IF(成就内容!AQ31="","",INDEX($H$4:$H$178*成就内容!AQ$126/SUM(成就内容!$D$126:$BZ$126),成就内容!AQ87,1)-SUM(AZ$279:AZ302))</f>
        <v>2000</v>
      </c>
      <c r="BA303" s="41">
        <f>IF(成就内容!AR31="","",INDEX($H$4:$H$178*成就内容!AR$126/SUM(成就内容!$D$126:$BZ$126),成就内容!AR87,1)-SUM(BA$279:BA302))</f>
        <v>2666.6666666666679</v>
      </c>
      <c r="BB303" s="41">
        <f>IF(成就内容!AS31="","",INDEX($H$4:$H$178*成就内容!AS$126/SUM(成就内容!$D$126:$BZ$126),成就内容!AS87,1)-SUM(BB$279:BB302))</f>
        <v>2666.6666666666679</v>
      </c>
      <c r="BC303" s="41">
        <f>IF(成就内容!AT31="","",INDEX($H$4:$H$178*成就内容!AT$126/SUM(成就内容!$D$126:$BZ$126),成就内容!AT87,1)-SUM(BC$279:BC302))</f>
        <v>2666.6666666666679</v>
      </c>
      <c r="BD303" s="41">
        <f>IF(成就内容!AU31="","",INDEX($H$4:$H$178*成就内容!AU$126/SUM(成就内容!$D$126:$BZ$126),成就内容!AU87,1)-SUM(BD$279:BD302))</f>
        <v>3333.3333333333321</v>
      </c>
      <c r="BE303" s="41" t="str">
        <f>IF(成就内容!AV31="","",INDEX($H$4:$H$178*成就内容!AV$126/SUM(成就内容!$D$126:$BZ$126),成就内容!AV87,1)-SUM(BE$279:BE302))</f>
        <v/>
      </c>
      <c r="BF303" s="41">
        <f>IF(成就内容!AW31="","",INDEX($H$4:$H$178*成就内容!AW$126/SUM(成就内容!$D$126:$BZ$126),成就内容!AW87,1)-SUM(BF$279:BF302))</f>
        <v>0</v>
      </c>
      <c r="BG303" s="41">
        <f>IF(成就内容!AX31="","",INDEX($H$4:$H$178*成就内容!AX$126/SUM(成就内容!$D$126:$BZ$126),成就内容!AX87,1)-SUM(BG$279:BG302))</f>
        <v>0</v>
      </c>
      <c r="BH303" s="41">
        <f>IF(成就内容!AY31="","",INDEX($H$4:$H$178*成就内容!AY$126/SUM(成就内容!$D$126:$BZ$126),成就内容!AY87,1)-SUM(BH$279:BH302))</f>
        <v>0</v>
      </c>
      <c r="BI303" s="41">
        <f>IF(成就内容!AZ31="","",INDEX($H$4:$H$178*成就内容!AZ$126/SUM(成就内容!$D$126:$BZ$126),成就内容!AZ87,1)-SUM(BI$279:BI302))</f>
        <v>0</v>
      </c>
      <c r="BJ303" s="41">
        <f>IF(成就内容!BA31="","",INDEX($H$4:$H$178*成就内容!BA$126/SUM(成就内容!$D$126:$BZ$126),成就内容!BA87,1)-SUM(BJ$279:BJ302))</f>
        <v>0</v>
      </c>
      <c r="BK303" s="41">
        <f>IF(成就内容!BB31="","",INDEX($H$4:$H$178*成就内容!BB$126/SUM(成就内容!$D$126:$BZ$126),成就内容!BB87,1)-SUM(BK$279:BK302))</f>
        <v>0</v>
      </c>
      <c r="BL303" s="41">
        <f>IF(成就内容!BC31="","",INDEX($H$4:$H$178*成就内容!BC$126/SUM(成就内容!$D$126:$BZ$126),成就内容!BC87,1)-SUM(BL$279:BL302))</f>
        <v>0</v>
      </c>
      <c r="BM303" s="41">
        <f>IF(成就内容!BD31="","",INDEX($H$4:$H$178*成就内容!BD$126/SUM(成就内容!$D$126:$BZ$126),成就内容!BD87,1)-SUM(BM$279:BM302))</f>
        <v>0</v>
      </c>
      <c r="BN303" s="41">
        <f>IF(成就内容!BE31="","",INDEX($H$4:$H$178*成就内容!BE$126/SUM(成就内容!$D$126:$BZ$126),成就内容!BE87,1)-SUM(BN$279:BN302))</f>
        <v>0</v>
      </c>
      <c r="BO303" s="41">
        <f>IF(成就内容!BF31="","",INDEX($H$4:$H$178*成就内容!BF$126/SUM(成就内容!$D$126:$BZ$126),成就内容!BF87,1)-SUM(BO$279:BO302))</f>
        <v>0</v>
      </c>
      <c r="BP303" s="41">
        <f>IF(成就内容!BG31="","",INDEX($H$4:$H$178*成就内容!BG$126/SUM(成就内容!$D$126:$BZ$126),成就内容!BG87,1)-SUM(BP$279:BP302))</f>
        <v>0</v>
      </c>
      <c r="BQ303" s="41">
        <f>IF(成就内容!BH31="","",INDEX($H$4:$H$178*成就内容!BH$126/SUM(成就内容!$D$126:$BZ$126),成就内容!BH87,1)-SUM(BQ$279:BQ302))</f>
        <v>0</v>
      </c>
      <c r="BR303" s="41" t="str">
        <f>IF(成就内容!BI31="","",INDEX($H$4:$H$178*成就内容!BI$126/SUM(成就内容!$D$126:$BZ$126),成就内容!BI87,1)-SUM(BR$279:BR302))</f>
        <v/>
      </c>
      <c r="BS303" s="41">
        <f>IF(成就内容!BJ31="","",INDEX($H$4:$H$178*成就内容!BJ$126/SUM(成就内容!$D$126:$BZ$126),成就内容!BJ87,1)-SUM(BS$279:BS302))</f>
        <v>0</v>
      </c>
      <c r="BT303" s="41">
        <f>IF(成就内容!BK31="","",INDEX($H$4:$H$178*成就内容!BK$126/SUM(成就内容!$D$126:$BZ$126),成就内容!BK87,1)-SUM(BT$279:BT302))</f>
        <v>0</v>
      </c>
      <c r="BU303" s="41">
        <f>IF(成就内容!BL31="","",INDEX($H$4:$H$178*成就内容!BL$126/SUM(成就内容!$D$126:$BZ$126),成就内容!BL87,1)-SUM(BU$279:BU302))</f>
        <v>0</v>
      </c>
      <c r="BV303" s="41">
        <f>IF(成就内容!BM31="","",INDEX($H$4:$H$178*成就内容!BM$126/SUM(成就内容!$D$126:$BZ$126),成就内容!BM87,1)-SUM(BV$279:BV302))</f>
        <v>0</v>
      </c>
      <c r="BW303" s="41" t="str">
        <f>IF(成就内容!BN31="","",INDEX($H$4:$H$178*成就内容!BN$126/SUM(成就内容!$D$126:$BZ$126),成就内容!BN87,1)-SUM(BW$279:BW302))</f>
        <v/>
      </c>
      <c r="BX303" s="41">
        <f>IF(成就内容!BO31="","",INDEX($H$4:$H$178*成就内容!BO$126/SUM(成就内容!$D$126:$BZ$126),成就内容!BO87,1)-SUM(BX$279:BX302))</f>
        <v>0</v>
      </c>
      <c r="BY303" s="41">
        <f>IF(成就内容!BP31="","",INDEX($H$4:$H$178*成就内容!BP$126/SUM(成就内容!$D$126:$BZ$126),成就内容!BP87,1)-SUM(BY$279:BY302))</f>
        <v>0</v>
      </c>
      <c r="BZ303" s="41">
        <f>IF(成就内容!BQ31="","",INDEX($H$4:$H$178*成就内容!BQ$126/SUM(成就内容!$D$126:$BZ$126),成就内容!BQ87,1)-SUM(BZ$279:BZ302))</f>
        <v>0</v>
      </c>
      <c r="CA303" s="41" t="str">
        <f>IF(成就内容!BR31="","",INDEX($H$4:$H$178*成就内容!BR$126/SUM(成就内容!$D$126:$BZ$126),成就内容!BR87,1)-SUM(CA$279:CA302))</f>
        <v/>
      </c>
      <c r="CB303" s="41" t="str">
        <f>IF(成就内容!BS31="","",INDEX($H$4:$H$178*成就内容!BS$126/SUM(成就内容!$D$126:$BZ$126),成就内容!BS87,1)-SUM(CB$279:CB302))</f>
        <v/>
      </c>
      <c r="CC303" s="41">
        <f>IF(成就内容!BT31="","",INDEX($H$4:$H$178*成就内容!BT$126/SUM(成就内容!$D$126:$BZ$126),成就内容!BT87,1)-SUM(CC$279:CC302))</f>
        <v>0</v>
      </c>
      <c r="CD303" s="41">
        <f>IF(成就内容!BU31="","",INDEX($H$4:$H$178*成就内容!BU$126/SUM(成就内容!$D$126:$BZ$126),成就内容!BU87,1)-SUM(CD$279:CD302))</f>
        <v>0</v>
      </c>
      <c r="CE303" s="41" t="str">
        <f>IF(成就内容!BV31="","",INDEX($H$4:$H$178*成就内容!BV$126/SUM(成就内容!$D$126:$BZ$126),成就内容!BV87,1)-SUM(CE$279:CE302))</f>
        <v/>
      </c>
      <c r="CF303" s="41">
        <f>IF(成就内容!BW31="","",INDEX($H$4:$H$178*成就内容!BW$126/SUM(成就内容!$D$126:$BZ$126),成就内容!BW87,1)-SUM(CF$279:CF302))</f>
        <v>0</v>
      </c>
      <c r="CG303" s="41">
        <f>IF(成就内容!BX31="","",INDEX($H$4:$H$178*成就内容!BX$126/SUM(成就内容!$D$126:$BZ$126),成就内容!BX87,1)-SUM(CG$279:CG302))</f>
        <v>0</v>
      </c>
      <c r="CH303" s="41">
        <f>IF(成就内容!BY31="","",INDEX($H$4:$H$178*成就内容!BY$126/SUM(成就内容!$D$126:$BZ$126),成就内容!BY87,1)-SUM(CH$279:CH302))</f>
        <v>0</v>
      </c>
      <c r="CI303" s="41">
        <f>IF(成就内容!BZ31="","",INDEX($H$4:$H$178*成就内容!BZ$126/SUM(成就内容!$D$126:$BZ$126),成就内容!BZ87,1)-SUM(CI$279:CI302))</f>
        <v>0</v>
      </c>
      <c r="CK303" s="19"/>
      <c r="CM303" s="43">
        <v>25</v>
      </c>
      <c r="CN303" s="41">
        <f>IF(M303="","",IF(成就内容!D$126&lt;&gt;"",MAX(ROUNDUP(SMALL(M$279:M$328,$L303)/10,0)*10,10),0))</f>
        <v>0</v>
      </c>
      <c r="CO303" s="41" t="str">
        <f>IF(N303="","",IF(成就内容!E$126&lt;&gt;"",MAX(ROUNDUP(SMALL(N$279:N$328,$L303)/10,0)*10,10),0))</f>
        <v/>
      </c>
      <c r="CP303" s="41" t="str">
        <f>IF(O303="","",IF(成就内容!F$126&lt;&gt;"",MAX(ROUNDUP(SMALL(O$279:O$328,$L303)/10,0)*10,10),0))</f>
        <v/>
      </c>
      <c r="CQ303" s="41" t="str">
        <f>IF(P303="","",IF(成就内容!G$126&lt;&gt;"",MAX(ROUNDUP(SMALL(P$279:P$328,$L303)/10,0)*10,10),0))</f>
        <v/>
      </c>
      <c r="CR303" s="41">
        <f>IF(Q303="","",IF(成就内容!H$126&lt;&gt;"",MAX(ROUNDUP(SMALL(Q$279:Q$328,$L303)/10,0)*10,10),0))</f>
        <v>0</v>
      </c>
      <c r="CS303" s="41">
        <f>IF(R303="","",IF(成就内容!I$126&lt;&gt;"",MAX(ROUNDUP(SMALL(R$279:R$328,$L303)/10,0)*10,10),0))</f>
        <v>0</v>
      </c>
      <c r="CT303" s="41">
        <f>IF(S303="","",IF(成就内容!J$126&lt;&gt;"",MAX(ROUNDUP(SMALL(S$279:S$328,$L303)/10,0)*10,10),0))</f>
        <v>0</v>
      </c>
      <c r="CU303" s="41">
        <f>IF(T303="","",IF(成就内容!K$126&lt;&gt;"",MAX(ROUNDUP(SMALL(T$279:T$328,$L303)/10,0)*10,10),0))</f>
        <v>0</v>
      </c>
      <c r="CV303" s="41">
        <f>IF(U303="","",IF(成就内容!L$126&lt;&gt;"",MAX(ROUNDUP(SMALL(U$279:U$328,$L303)/10,0)*10,10),0))</f>
        <v>0</v>
      </c>
      <c r="CW303" s="41">
        <f>IF(V303="","",IF(成就内容!M$126&lt;&gt;"",MAX(ROUNDUP(SMALL(V$279:V$328,$L303)/10,0)*10,10),0))</f>
        <v>0</v>
      </c>
      <c r="CX303" s="41">
        <f>IF(W303="","",IF(成就内容!N$126&lt;&gt;"",MAX(ROUNDUP(SMALL(W$279:W$328,$L303)/10,0)*10,10),0))</f>
        <v>0</v>
      </c>
      <c r="CY303" s="41">
        <f>IF(X303="","",IF(成就内容!O$126&lt;&gt;"",MAX(ROUNDUP(SMALL(X$279:X$328,$L303)/10,0)*10,10),0))</f>
        <v>5000</v>
      </c>
      <c r="CZ303" s="41" t="str">
        <f>IF(Y303="","",IF(成就内容!P$126&lt;&gt;"",MAX(ROUNDUP(SMALL(Y$279:Y$328,$L303)/10,0)*10,10),0))</f>
        <v/>
      </c>
      <c r="DA303" s="41">
        <f>IF(Z303="","",IF(成就内容!Q$126&lt;&gt;"",MAX(ROUNDUP(SMALL(Z$279:Z$328,$L303)/10,0)*10,10),0))</f>
        <v>0</v>
      </c>
      <c r="DB303" s="41">
        <f>IF(AA303="","",IF(成就内容!R$126&lt;&gt;"",MAX(ROUNDUP(SMALL(AA$279:AA$328,$L303)/10,0)*10,10),0))</f>
        <v>0</v>
      </c>
      <c r="DC303" s="41">
        <f>IF(AB303="","",IF(成就内容!S$126&lt;&gt;"",MAX(ROUNDUP(SMALL(AB$279:AB$328,$L303)/10,0)*10,10),0))</f>
        <v>0</v>
      </c>
      <c r="DD303" s="41">
        <f>IF(AC303="","",IF(成就内容!T$126&lt;&gt;"",MAX(ROUNDUP(SMALL(AC$279:AC$328,$L303)/10,0)*10,10),0))</f>
        <v>0</v>
      </c>
      <c r="DE303" s="41">
        <f>IF(AD303="","",IF(成就内容!U$126&lt;&gt;"",MAX(ROUNDUP(SMALL(AD$279:AD$328,$L303)/10,0)*10,10),0))</f>
        <v>0</v>
      </c>
      <c r="DF303" s="41">
        <f>IF(AE303="","",IF(成就内容!V$126&lt;&gt;"",MAX(ROUNDUP(SMALL(AE$279:AE$328,$L303)/10,0)*10,10),0))</f>
        <v>0</v>
      </c>
      <c r="DG303" s="41">
        <f>IF(AF303="","",IF(成就内容!W$126&lt;&gt;"",MAX(ROUNDUP(SMALL(AF$279:AF$328,$L303)/10,0)*10,10),0))</f>
        <v>0</v>
      </c>
      <c r="DH303" s="41">
        <f>IF(AG303="","",IF(成就内容!X$126&lt;&gt;"",MAX(ROUNDUP(SMALL(AG$279:AG$328,$L303)/10,0)*10,10),0))</f>
        <v>0</v>
      </c>
      <c r="DI303" s="41" t="str">
        <f>IF(AH303="","",IF(成就内容!Y$126&lt;&gt;"",MAX(ROUNDUP(SMALL(AH$279:AH$328,$L303)/10,0)*10,10),0))</f>
        <v/>
      </c>
      <c r="DJ303" s="41" t="str">
        <f>IF(AI303="","",IF(成就内容!Z$126&lt;&gt;"",MAX(ROUNDUP(SMALL(AI$279:AI$328,$L303)/10,0)*10,10),0))</f>
        <v/>
      </c>
      <c r="DK303" s="41" t="str">
        <f>IF(AJ303="","",IF(成就内容!AA$126&lt;&gt;"",MAX(ROUNDUP(SMALL(AJ$279:AJ$328,$L303)/10,0)*10,10),0))</f>
        <v/>
      </c>
      <c r="DL303" s="41" t="str">
        <f>IF(AK303="","",IF(成就内容!AB$126&lt;&gt;"",MAX(ROUNDUP(SMALL(AK$279:AK$328,$L303)/10,0)*10,10),0))</f>
        <v/>
      </c>
      <c r="DM303" s="41">
        <f>IF(AL303="","",IF(成就内容!AC$126&lt;&gt;"",MAX(ROUNDUP(SMALL(AL$279:AL$328,$L303)/10,0)*10,10),0))</f>
        <v>0</v>
      </c>
      <c r="DN303" s="41">
        <f>IF(AM303="","",IF(成就内容!AD$126&lt;&gt;"",MAX(ROUNDUP(SMALL(AM$279:AM$328,$L303)/10,0)*10,10),0))</f>
        <v>0</v>
      </c>
      <c r="DO303" s="41">
        <f>IF(AN303="","",IF(成就内容!AE$126&lt;&gt;"",MAX(ROUNDUP(SMALL(AN$279:AN$328,$L303)/10,0)*10,10),0))</f>
        <v>0</v>
      </c>
      <c r="DP303" s="41">
        <f>IF(AO303="","",IF(成就内容!AF$126&lt;&gt;"",MAX(ROUNDUP(SMALL(AO$279:AO$328,$L303)/10,0)*10,10),0))</f>
        <v>0</v>
      </c>
      <c r="DQ303" s="41">
        <f>IF(AP303="","",IF(成就内容!AG$126&lt;&gt;"",MAX(ROUNDUP(SMALL(AP$279:AP$328,$L303)/10,0)*10,10),0))</f>
        <v>0</v>
      </c>
      <c r="DR303" s="41">
        <f>IF(AQ303="","",IF(成就内容!AH$126&lt;&gt;"",MAX(ROUNDUP(SMALL(AQ$279:AQ$328,$L303)/10,0)*10,10),0))</f>
        <v>0</v>
      </c>
      <c r="DS303" s="41">
        <f>IF(AR303="","",IF(成就内容!AI$126&lt;&gt;"",MAX(ROUNDUP(SMALL(AR$279:AR$328,$L303)/10,0)*10,10),0))</f>
        <v>0</v>
      </c>
      <c r="DT303" s="41">
        <f>IF(AS303="","",IF(成就内容!AJ$126&lt;&gt;"",MAX(ROUNDUP(SMALL(AS$279:AS$328,$L303)/10,0)*10,10),0))</f>
        <v>0</v>
      </c>
      <c r="DU303" s="41" t="str">
        <f>IF(AT303="","",IF(成就内容!AK$126&lt;&gt;"",MAX(ROUNDUP(SMALL(AT$279:AT$328,$L303)/10,0)*10,10),0))</f>
        <v/>
      </c>
      <c r="DV303" s="41" t="str">
        <f>IF(AU303="","",IF(成就内容!AL$126&lt;&gt;"",MAX(ROUNDUP(SMALL(AU$279:AU$328,$L303)/10,0)*10,10),0))</f>
        <v/>
      </c>
      <c r="DW303" s="41" t="str">
        <f>IF(AV303="","",IF(成就内容!AM$126&lt;&gt;"",MAX(ROUNDUP(SMALL(AV$279:AV$328,$L303)/10,0)*10,10),0))</f>
        <v/>
      </c>
      <c r="DX303" s="41" t="str">
        <f>IF(AW303="","",IF(成就内容!AN$126&lt;&gt;"",MAX(ROUNDUP(SMALL(AW$279:AW$328,$L303)/10,0)*10,10),0))</f>
        <v/>
      </c>
      <c r="DY303" s="41">
        <f>IF(AX303="","",IF(成就内容!AO$126&lt;&gt;"",MAX(ROUNDUP(SMALL(AX$279:AX$328,$L303)/10,0)*10,10),0))</f>
        <v>2000</v>
      </c>
      <c r="DZ303" s="41">
        <f>IF(AY303="","",IF(成就内容!AP$126&lt;&gt;"",MAX(ROUNDUP(SMALL(AY$279:AY$328,$L303)/10,0)*10,10),0))</f>
        <v>2000</v>
      </c>
      <c r="EA303" s="41">
        <f>IF(AZ303="","",IF(成就内容!AQ$126&lt;&gt;"",MAX(ROUNDUP(SMALL(AZ$279:AZ$328,$L303)/10,0)*10,10),0))</f>
        <v>2000</v>
      </c>
      <c r="EB303" s="41">
        <f>IF(BA303="","",IF(成就内容!AR$126&lt;&gt;"",MAX(ROUNDUP(SMALL(BA$279:BA$328,$L303)/10,0)*10,10),0))</f>
        <v>2670</v>
      </c>
      <c r="EC303" s="41">
        <f>IF(BB303="","",IF(成就内容!AS$126&lt;&gt;"",MAX(ROUNDUP(SMALL(BB$279:BB$328,$L303)/10,0)*10,10),0))</f>
        <v>2670</v>
      </c>
      <c r="ED303" s="41">
        <f>IF(BC303="","",IF(成就内容!AT$126&lt;&gt;"",MAX(ROUNDUP(SMALL(BC$279:BC$328,$L303)/10,0)*10,10),0))</f>
        <v>2670</v>
      </c>
      <c r="EE303" s="41">
        <f>IF(BD303="","",IF(成就内容!AU$126&lt;&gt;"",MAX(ROUNDUP(SMALL(BD$279:BD$328,$L303)/10,0)*10,10),0))</f>
        <v>3340</v>
      </c>
      <c r="EF303" s="41" t="str">
        <f>IF(BE303="","",IF(成就内容!AV$126&lt;&gt;"",MAX(ROUNDUP(SMALL(BE$279:BE$328,$L303)/10,0)*10,10),0))</f>
        <v/>
      </c>
      <c r="EG303" s="41">
        <f>IF(BF303="","",IF(成就内容!AW$126&lt;&gt;"",MAX(ROUNDUP(SMALL(BF$279:BF$328,$L303)/10,0)*10,10),0))</f>
        <v>0</v>
      </c>
      <c r="EH303" s="41">
        <f>IF(BG303="","",IF(成就内容!AX$126&lt;&gt;"",MAX(ROUNDUP(SMALL(BG$279:BG$328,$L303)/10,0)*10,10),0))</f>
        <v>0</v>
      </c>
      <c r="EI303" s="41">
        <f>IF(BH303="","",IF(成就内容!AY$126&lt;&gt;"",MAX(ROUNDUP(SMALL(BH$279:BH$328,$L303)/10,0)*10,10),0))</f>
        <v>0</v>
      </c>
      <c r="EJ303" s="41">
        <f>IF(BI303="","",IF(成就内容!AZ$126&lt;&gt;"",MAX(ROUNDUP(SMALL(BI$279:BI$328,$L303)/10,0)*10,10),0))</f>
        <v>0</v>
      </c>
      <c r="EK303" s="41">
        <f>IF(BJ303="","",IF(成就内容!BA$126&lt;&gt;"",MAX(ROUNDUP(SMALL(BJ$279:BJ$328,$L303)/10,0)*10,10),0))</f>
        <v>0</v>
      </c>
      <c r="EL303" s="41">
        <f>IF(BK303="","",IF(成就内容!BB$126&lt;&gt;"",MAX(ROUNDUP(SMALL(BK$279:BK$328,$L303)/10,0)*10,10),0))</f>
        <v>0</v>
      </c>
      <c r="EM303" s="41">
        <f>IF(BL303="","",IF(成就内容!BC$126&lt;&gt;"",MAX(ROUNDUP(SMALL(BL$279:BL$328,$L303)/10,0)*10,10),0))</f>
        <v>0</v>
      </c>
      <c r="EN303" s="41">
        <f>IF(BM303="","",IF(成就内容!BD$126&lt;&gt;"",MAX(ROUNDUP(SMALL(BM$279:BM$328,$L303)/10,0)*10,10),0))</f>
        <v>0</v>
      </c>
      <c r="EO303" s="41">
        <f>IF(BN303="","",IF(成就内容!BE$126&lt;&gt;"",MAX(ROUNDUP(SMALL(BN$279:BN$328,$L303)/10,0)*10,10),0))</f>
        <v>0</v>
      </c>
      <c r="EP303" s="41">
        <f>IF(BO303="","",IF(成就内容!BF$126&lt;&gt;"",MAX(ROUNDUP(SMALL(BO$279:BO$328,$L303)/10,0)*10,10),0))</f>
        <v>0</v>
      </c>
      <c r="EQ303" s="41">
        <f>IF(BP303="","",IF(成就内容!BG$126&lt;&gt;"",MAX(ROUNDUP(SMALL(BP$279:BP$328,$L303)/10,0)*10,10),0))</f>
        <v>0</v>
      </c>
      <c r="ER303" s="41">
        <f>IF(BQ303="","",IF(成就内容!BH$126&lt;&gt;"",MAX(ROUNDUP(SMALL(BQ$279:BQ$328,$L303)/10,0)*10,10),0))</f>
        <v>0</v>
      </c>
      <c r="ES303" s="41" t="str">
        <f>IF(BR303="","",IF(成就内容!BI$126&lt;&gt;"",MAX(ROUNDUP(SMALL(BR$279:BR$328,$L303)/10,0)*10,10),0))</f>
        <v/>
      </c>
      <c r="ET303" s="41">
        <f>IF(BS303="","",IF(成就内容!BJ$126&lt;&gt;"",MAX(ROUNDUP(SMALL(BS$279:BS$328,$L303)/10,0)*10,10),0))</f>
        <v>0</v>
      </c>
      <c r="EU303" s="41">
        <f>IF(BT303="","",IF(成就内容!BK$126&lt;&gt;"",MAX(ROUNDUP(SMALL(BT$279:BT$328,$L303)/10,0)*10,10),0))</f>
        <v>0</v>
      </c>
      <c r="EV303" s="41">
        <f>IF(BU303="","",IF(成就内容!BL$126&lt;&gt;"",MAX(ROUNDUP(SMALL(BU$279:BU$328,$L303)/10,0)*10,10),0))</f>
        <v>0</v>
      </c>
      <c r="EW303" s="41">
        <f>IF(BV303="","",IF(成就内容!BM$126&lt;&gt;"",MAX(ROUNDUP(SMALL(BV$279:BV$328,$L303)/10,0)*10,10),0))</f>
        <v>0</v>
      </c>
      <c r="EX303" s="41" t="str">
        <f>IF(BW303="","",IF(成就内容!BN$126&lt;&gt;"",MAX(ROUNDUP(SMALL(BW$279:BW$328,$L303)/10,0)*10,10),0))</f>
        <v/>
      </c>
      <c r="EY303" s="41">
        <f>IF(BX303="","",IF(成就内容!BO$126&lt;&gt;"",MAX(ROUNDUP(SMALL(BX$279:BX$328,$L303)/10,0)*10,10),0))</f>
        <v>0</v>
      </c>
      <c r="EZ303" s="41">
        <f>IF(BY303="","",IF(成就内容!BP$126&lt;&gt;"",MAX(ROUNDUP(SMALL(BY$279:BY$328,$L303)/10,0)*10,10),0))</f>
        <v>0</v>
      </c>
      <c r="FA303" s="41">
        <f>IF(BZ303="","",IF(成就内容!BQ$126&lt;&gt;"",MAX(ROUNDUP(SMALL(BZ$279:BZ$328,$L303)/10,0)*10,10),0))</f>
        <v>0</v>
      </c>
      <c r="FB303" s="41" t="str">
        <f>IF(CA303="","",IF(成就内容!BR$126&lt;&gt;"",MAX(ROUNDUP(SMALL(CA$279:CA$328,$L303)/10,0)*10,10),0))</f>
        <v/>
      </c>
      <c r="FC303" s="41" t="str">
        <f>IF(CB303="","",IF(成就内容!BS$126&lt;&gt;"",MAX(ROUNDUP(SMALL(CB$279:CB$328,$L303)/10,0)*10,10),0))</f>
        <v/>
      </c>
      <c r="FD303" s="41">
        <f>IF(CC303="","",IF(成就内容!BT$126&lt;&gt;"",MAX(ROUNDUP(SMALL(CC$279:CC$328,$L303)/10,0)*10,10),0))</f>
        <v>0</v>
      </c>
      <c r="FE303" s="41">
        <f>IF(CD303="","",IF(成就内容!BU$126&lt;&gt;"",MAX(ROUNDUP(SMALL(CD$279:CD$328,$L303)/10,0)*10,10),0))</f>
        <v>0</v>
      </c>
      <c r="FF303" s="41" t="str">
        <f>IF(CE303="","",IF(成就内容!BV$126&lt;&gt;"",MAX(ROUNDUP(SMALL(CE$279:CE$328,$L303)/10,0)*10,10),0))</f>
        <v/>
      </c>
      <c r="FG303" s="41">
        <f>IF(CF303="","",IF(成就内容!BW$126&lt;&gt;"",MAX(ROUNDUP(SMALL(CF$279:CF$328,$L303)/10,0)*10,10),0))</f>
        <v>0</v>
      </c>
      <c r="FH303" s="41">
        <f>IF(CG303="","",IF(成就内容!BX$126&lt;&gt;"",MAX(ROUNDUP(SMALL(CG$279:CG$328,$L303)/10,0)*10,10),0))</f>
        <v>0</v>
      </c>
      <c r="FI303" s="41">
        <f>IF(CH303="","",IF(成就内容!BY$126&lt;&gt;"",MAX(ROUNDUP(SMALL(CH$279:CH$328,$L303)/10,0)*10,10),0))</f>
        <v>0</v>
      </c>
      <c r="FJ303" s="41">
        <f>IF(CI303="","",IF(成就内容!BZ$126&lt;&gt;"",MAX(ROUNDUP(SMALL(CI$279:CI$328,$L303)/10,0)*10,10),0))</f>
        <v>0</v>
      </c>
    </row>
    <row r="304" spans="10:166" s="96" customFormat="1" x14ac:dyDescent="0.15">
      <c r="J304" s="19"/>
      <c r="L304" s="43">
        <v>26</v>
      </c>
      <c r="M304" s="41">
        <f>IF(成就内容!D32="","",INDEX($H$4:$H$178*成就内容!D$126/SUM(成就内容!$D$126:$BZ$126),成就内容!D88,1)-SUM(M$279:M303))</f>
        <v>0</v>
      </c>
      <c r="N304" s="41" t="str">
        <f>IF(成就内容!E32="","",INDEX($H$4:$H$178*成就内容!E$126/SUM(成就内容!$D$126:$BZ$126),成就内容!E88,1)-SUM(N$279:N303))</f>
        <v/>
      </c>
      <c r="O304" s="41" t="str">
        <f>IF(成就内容!F32="","",INDEX($H$4:$H$178*成就内容!F$126/SUM(成就内容!$D$126:$BZ$126),成就内容!F88,1)-SUM(O$279:O303))</f>
        <v/>
      </c>
      <c r="P304" s="41" t="str">
        <f>IF(成就内容!G32="","",INDEX($H$4:$H$178*成就内容!G$126/SUM(成就内容!$D$126:$BZ$126),成就内容!G88,1)-SUM(P$279:P303))</f>
        <v/>
      </c>
      <c r="Q304" s="41">
        <f>IF(成就内容!H32="","",INDEX($H$4:$H$178*成就内容!H$126/SUM(成就内容!$D$126:$BZ$126),成就内容!H88,1)-SUM(Q$279:Q303))</f>
        <v>0</v>
      </c>
      <c r="R304" s="41">
        <f>IF(成就内容!I32="","",INDEX($H$4:$H$178*成就内容!I$126/SUM(成就内容!$D$126:$BZ$126),成就内容!I88,1)-SUM(R$279:R303))</f>
        <v>0</v>
      </c>
      <c r="S304" s="41">
        <f>IF(成就内容!J32="","",INDEX($H$4:$H$178*成就内容!J$126/SUM(成就内容!$D$126:$BZ$126),成就内容!J88,1)-SUM(S$279:S303))</f>
        <v>0</v>
      </c>
      <c r="T304" s="41">
        <f>IF(成就内容!K32="","",INDEX($H$4:$H$178*成就内容!K$126/SUM(成就内容!$D$126:$BZ$126),成就内容!K88,1)-SUM(T$279:T303))</f>
        <v>0</v>
      </c>
      <c r="U304" s="41">
        <f>IF(成就内容!L32="","",INDEX($H$4:$H$178*成就内容!L$126/SUM(成就内容!$D$126:$BZ$126),成就内容!L88,1)-SUM(U$279:U303))</f>
        <v>0</v>
      </c>
      <c r="V304" s="41">
        <f>IF(成就内容!M32="","",INDEX($H$4:$H$178*成就内容!M$126/SUM(成就内容!$D$126:$BZ$126),成就内容!M88,1)-SUM(V$279:V303))</f>
        <v>0</v>
      </c>
      <c r="W304" s="41">
        <f>IF(成就内容!N32="","",INDEX($H$4:$H$178*成就内容!N$126/SUM(成就内容!$D$126:$BZ$126),成就内容!N88,1)-SUM(W$279:W303))</f>
        <v>0</v>
      </c>
      <c r="X304" s="41">
        <f>IF(成就内容!O32="","",INDEX($H$4:$H$178*成就内容!O$126/SUM(成就内容!$D$126:$BZ$126),成就内容!O88,1)-SUM(X$279:X303))</f>
        <v>5000</v>
      </c>
      <c r="Y304" s="41" t="str">
        <f>IF(成就内容!P32="","",INDEX($H$4:$H$178*成就内容!P$126/SUM(成就内容!$D$126:$BZ$126),成就内容!P88,1)-SUM(Y$279:Y303))</f>
        <v/>
      </c>
      <c r="Z304" s="41">
        <f>IF(成就内容!Q32="","",INDEX($H$4:$H$178*成就内容!Q$126/SUM(成就内容!$D$126:$BZ$126),成就内容!Q88,1)-SUM(Z$279:Z303))</f>
        <v>0</v>
      </c>
      <c r="AA304" s="41">
        <f>IF(成就内容!R32="","",INDEX($H$4:$H$178*成就内容!R$126/SUM(成就内容!$D$126:$BZ$126),成就内容!R88,1)-SUM(AA$279:AA303))</f>
        <v>0</v>
      </c>
      <c r="AB304" s="41">
        <f>IF(成就内容!S32="","",INDEX($H$4:$H$178*成就内容!S$126/SUM(成就内容!$D$126:$BZ$126),成就内容!S88,1)-SUM(AB$279:AB303))</f>
        <v>0</v>
      </c>
      <c r="AC304" s="41">
        <f>IF(成就内容!T32="","",INDEX($H$4:$H$178*成就内容!T$126/SUM(成就内容!$D$126:$BZ$126),成就内容!T88,1)-SUM(AC$279:AC303))</f>
        <v>0</v>
      </c>
      <c r="AD304" s="41">
        <f>IF(成就内容!U32="","",INDEX($H$4:$H$178*成就内容!U$126/SUM(成就内容!$D$126:$BZ$126),成就内容!U88,1)-SUM(AD$279:AD303))</f>
        <v>0</v>
      </c>
      <c r="AE304" s="41">
        <f>IF(成就内容!V32="","",INDEX($H$4:$H$178*成就内容!V$126/SUM(成就内容!$D$126:$BZ$126),成就内容!V88,1)-SUM(AE$279:AE303))</f>
        <v>0</v>
      </c>
      <c r="AF304" s="41">
        <f>IF(成就内容!W32="","",INDEX($H$4:$H$178*成就内容!W$126/SUM(成就内容!$D$126:$BZ$126),成就内容!W88,1)-SUM(AF$279:AF303))</f>
        <v>0</v>
      </c>
      <c r="AG304" s="41">
        <f>IF(成就内容!X32="","",INDEX($H$4:$H$178*成就内容!X$126/SUM(成就内容!$D$126:$BZ$126),成就内容!X88,1)-SUM(AG$279:AG303))</f>
        <v>0</v>
      </c>
      <c r="AH304" s="41" t="str">
        <f>IF(成就内容!Y32="","",INDEX($H$4:$H$178*成就内容!Y$126/SUM(成就内容!$D$126:$BZ$126),成就内容!Y88,1)-SUM(AH$279:AH303))</f>
        <v/>
      </c>
      <c r="AI304" s="41" t="str">
        <f>IF(成就内容!Z32="","",INDEX($H$4:$H$178*成就内容!Z$126/SUM(成就内容!$D$126:$BZ$126),成就内容!Z88,1)-SUM(AI$279:AI303))</f>
        <v/>
      </c>
      <c r="AJ304" s="41" t="str">
        <f>IF(成就内容!AA32="","",INDEX($H$4:$H$178*成就内容!AA$126/SUM(成就内容!$D$126:$BZ$126),成就内容!AA88,1)-SUM(AJ$279:AJ303))</f>
        <v/>
      </c>
      <c r="AK304" s="41" t="str">
        <f>IF(成就内容!AB32="","",INDEX($H$4:$H$178*成就内容!AB$126/SUM(成就内容!$D$126:$BZ$126),成就内容!AB88,1)-SUM(AK$279:AK303))</f>
        <v/>
      </c>
      <c r="AL304" s="41">
        <f>IF(成就内容!AC32="","",INDEX($H$4:$H$178*成就内容!AC$126/SUM(成就内容!$D$126:$BZ$126),成就内容!AC88,1)-SUM(AL$279:AL303))</f>
        <v>0</v>
      </c>
      <c r="AM304" s="41">
        <f>IF(成就内容!AD32="","",INDEX($H$4:$H$178*成就内容!AD$126/SUM(成就内容!$D$126:$BZ$126),成就内容!AD88,1)-SUM(AM$279:AM303))</f>
        <v>0</v>
      </c>
      <c r="AN304" s="41">
        <f>IF(成就内容!AE32="","",INDEX($H$4:$H$178*成就内容!AE$126/SUM(成就内容!$D$126:$BZ$126),成就内容!AE88,1)-SUM(AN$279:AN303))</f>
        <v>0</v>
      </c>
      <c r="AO304" s="41">
        <f>IF(成就内容!AF32="","",INDEX($H$4:$H$178*成就内容!AF$126/SUM(成就内容!$D$126:$BZ$126),成就内容!AF88,1)-SUM(AO$279:AO303))</f>
        <v>0</v>
      </c>
      <c r="AP304" s="41">
        <f>IF(成就内容!AG32="","",INDEX($H$4:$H$178*成就内容!AG$126/SUM(成就内容!$D$126:$BZ$126),成就内容!AG88,1)-SUM(AP$279:AP303))</f>
        <v>0</v>
      </c>
      <c r="AQ304" s="41" t="str">
        <f>IF(成就内容!AH32="","",INDEX($H$4:$H$178*成就内容!AH$126/SUM(成就内容!$D$126:$BZ$126),成就内容!AH88,1)-SUM(AQ$279:AQ303))</f>
        <v/>
      </c>
      <c r="AR304" s="41">
        <f>IF(成就内容!AI32="","",INDEX($H$4:$H$178*成就内容!AI$126/SUM(成就内容!$D$126:$BZ$126),成就内容!AI88,1)-SUM(AR$279:AR303))</f>
        <v>0</v>
      </c>
      <c r="AS304" s="41">
        <f>IF(成就内容!AJ32="","",INDEX($H$4:$H$178*成就内容!AJ$126/SUM(成就内容!$D$126:$BZ$126),成就内容!AJ88,1)-SUM(AS$279:AS303))</f>
        <v>0</v>
      </c>
      <c r="AT304" s="41" t="str">
        <f>IF(成就内容!AK32="","",INDEX($H$4:$H$178*成就内容!AK$126/SUM(成就内容!$D$126:$BZ$126),成就内容!AK88,1)-SUM(AT$279:AT303))</f>
        <v/>
      </c>
      <c r="AU304" s="41" t="str">
        <f>IF(成就内容!AL32="","",INDEX($H$4:$H$178*成就内容!AL$126/SUM(成就内容!$D$126:$BZ$126),成就内容!AL88,1)-SUM(AU$279:AU303))</f>
        <v/>
      </c>
      <c r="AV304" s="41" t="str">
        <f>IF(成就内容!AM32="","",INDEX($H$4:$H$178*成就内容!AM$126/SUM(成就内容!$D$126:$BZ$126),成就内容!AM88,1)-SUM(AV$279:AV303))</f>
        <v/>
      </c>
      <c r="AW304" s="41" t="str">
        <f>IF(成就内容!AN32="","",INDEX($H$4:$H$178*成就内容!AN$126/SUM(成就内容!$D$126:$BZ$126),成就内容!AN88,1)-SUM(AW$279:AW303))</f>
        <v/>
      </c>
      <c r="AX304" s="41">
        <f>IF(成就内容!AO32="","",INDEX($H$4:$H$178*成就内容!AO$126/SUM(成就内容!$D$126:$BZ$126),成就内容!AO88,1)-SUM(AX$279:AX303))</f>
        <v>2666.6666666666679</v>
      </c>
      <c r="AY304" s="41">
        <f>IF(成就内容!AP32="","",INDEX($H$4:$H$178*成就内容!AP$126/SUM(成就内容!$D$126:$BZ$126),成就内容!AP88,1)-SUM(AY$279:AY303))</f>
        <v>2666.6666666666679</v>
      </c>
      <c r="AZ304" s="41">
        <f>IF(成就内容!AQ32="","",INDEX($H$4:$H$178*成就内容!AQ$126/SUM(成就内容!$D$126:$BZ$126),成就内容!AQ88,1)-SUM(AZ$279:AZ303))</f>
        <v>2666.6666666666679</v>
      </c>
      <c r="BA304" s="41">
        <f>IF(成就内容!AR32="","",INDEX($H$4:$H$178*成就内容!AR$126/SUM(成就内容!$D$126:$BZ$126),成就内容!AR88,1)-SUM(BA$279:BA303))</f>
        <v>3000</v>
      </c>
      <c r="BB304" s="41">
        <f>IF(成就内容!AS32="","",INDEX($H$4:$H$178*成就内容!AS$126/SUM(成就内容!$D$126:$BZ$126),成就内容!AS88,1)-SUM(BB$279:BB303))</f>
        <v>3000</v>
      </c>
      <c r="BC304" s="41">
        <f>IF(成就内容!AT32="","",INDEX($H$4:$H$178*成就内容!AT$126/SUM(成就内容!$D$126:$BZ$126),成就内容!AT88,1)-SUM(BC$279:BC303))</f>
        <v>3000</v>
      </c>
      <c r="BD304" s="41">
        <f>IF(成就内容!AU32="","",INDEX($H$4:$H$178*成就内容!AU$126/SUM(成就内容!$D$126:$BZ$126),成就内容!AU88,1)-SUM(BD$279:BD303))</f>
        <v>3333.3333333333321</v>
      </c>
      <c r="BE304" s="41" t="str">
        <f>IF(成就内容!AV32="","",INDEX($H$4:$H$178*成就内容!AV$126/SUM(成就内容!$D$126:$BZ$126),成就内容!AV88,1)-SUM(BE$279:BE303))</f>
        <v/>
      </c>
      <c r="BF304" s="41">
        <f>IF(成就内容!AW32="","",INDEX($H$4:$H$178*成就内容!AW$126/SUM(成就内容!$D$126:$BZ$126),成就内容!AW88,1)-SUM(BF$279:BF303))</f>
        <v>0</v>
      </c>
      <c r="BG304" s="41">
        <f>IF(成就内容!AX32="","",INDEX($H$4:$H$178*成就内容!AX$126/SUM(成就内容!$D$126:$BZ$126),成就内容!AX88,1)-SUM(BG$279:BG303))</f>
        <v>0</v>
      </c>
      <c r="BH304" s="41">
        <f>IF(成就内容!AY32="","",INDEX($H$4:$H$178*成就内容!AY$126/SUM(成就内容!$D$126:$BZ$126),成就内容!AY88,1)-SUM(BH$279:BH303))</f>
        <v>0</v>
      </c>
      <c r="BI304" s="41">
        <f>IF(成就内容!AZ32="","",INDEX($H$4:$H$178*成就内容!AZ$126/SUM(成就内容!$D$126:$BZ$126),成就内容!AZ88,1)-SUM(BI$279:BI303))</f>
        <v>0</v>
      </c>
      <c r="BJ304" s="41">
        <f>IF(成就内容!BA32="","",INDEX($H$4:$H$178*成就内容!BA$126/SUM(成就内容!$D$126:$BZ$126),成就内容!BA88,1)-SUM(BJ$279:BJ303))</f>
        <v>0</v>
      </c>
      <c r="BK304" s="41">
        <f>IF(成就内容!BB32="","",INDEX($H$4:$H$178*成就内容!BB$126/SUM(成就内容!$D$126:$BZ$126),成就内容!BB88,1)-SUM(BK$279:BK303))</f>
        <v>0</v>
      </c>
      <c r="BL304" s="41">
        <f>IF(成就内容!BC32="","",INDEX($H$4:$H$178*成就内容!BC$126/SUM(成就内容!$D$126:$BZ$126),成就内容!BC88,1)-SUM(BL$279:BL303))</f>
        <v>0</v>
      </c>
      <c r="BM304" s="41">
        <f>IF(成就内容!BD32="","",INDEX($H$4:$H$178*成就内容!BD$126/SUM(成就内容!$D$126:$BZ$126),成就内容!BD88,1)-SUM(BM$279:BM303))</f>
        <v>0</v>
      </c>
      <c r="BN304" s="41">
        <f>IF(成就内容!BE32="","",INDEX($H$4:$H$178*成就内容!BE$126/SUM(成就内容!$D$126:$BZ$126),成就内容!BE88,1)-SUM(BN$279:BN303))</f>
        <v>0</v>
      </c>
      <c r="BO304" s="41">
        <f>IF(成就内容!BF32="","",INDEX($H$4:$H$178*成就内容!BF$126/SUM(成就内容!$D$126:$BZ$126),成就内容!BF88,1)-SUM(BO$279:BO303))</f>
        <v>0</v>
      </c>
      <c r="BP304" s="41">
        <f>IF(成就内容!BG32="","",INDEX($H$4:$H$178*成就内容!BG$126/SUM(成就内容!$D$126:$BZ$126),成就内容!BG88,1)-SUM(BP$279:BP303))</f>
        <v>0</v>
      </c>
      <c r="BQ304" s="41">
        <f>IF(成就内容!BH32="","",INDEX($H$4:$H$178*成就内容!BH$126/SUM(成就内容!$D$126:$BZ$126),成就内容!BH88,1)-SUM(BQ$279:BQ303))</f>
        <v>0</v>
      </c>
      <c r="BR304" s="41" t="str">
        <f>IF(成就内容!BI32="","",INDEX($H$4:$H$178*成就内容!BI$126/SUM(成就内容!$D$126:$BZ$126),成就内容!BI88,1)-SUM(BR$279:BR303))</f>
        <v/>
      </c>
      <c r="BS304" s="41">
        <f>IF(成就内容!BJ32="","",INDEX($H$4:$H$178*成就内容!BJ$126/SUM(成就内容!$D$126:$BZ$126),成就内容!BJ88,1)-SUM(BS$279:BS303))</f>
        <v>0</v>
      </c>
      <c r="BT304" s="41">
        <f>IF(成就内容!BK32="","",INDEX($H$4:$H$178*成就内容!BK$126/SUM(成就内容!$D$126:$BZ$126),成就内容!BK88,1)-SUM(BT$279:BT303))</f>
        <v>0</v>
      </c>
      <c r="BU304" s="41">
        <f>IF(成就内容!BL32="","",INDEX($H$4:$H$178*成就内容!BL$126/SUM(成就内容!$D$126:$BZ$126),成就内容!BL88,1)-SUM(BU$279:BU303))</f>
        <v>0</v>
      </c>
      <c r="BV304" s="41">
        <f>IF(成就内容!BM32="","",INDEX($H$4:$H$178*成就内容!BM$126/SUM(成就内容!$D$126:$BZ$126),成就内容!BM88,1)-SUM(BV$279:BV303))</f>
        <v>0</v>
      </c>
      <c r="BW304" s="41" t="str">
        <f>IF(成就内容!BN32="","",INDEX($H$4:$H$178*成就内容!BN$126/SUM(成就内容!$D$126:$BZ$126),成就内容!BN88,1)-SUM(BW$279:BW303))</f>
        <v/>
      </c>
      <c r="BX304" s="41">
        <f>IF(成就内容!BO32="","",INDEX($H$4:$H$178*成就内容!BO$126/SUM(成就内容!$D$126:$BZ$126),成就内容!BO88,1)-SUM(BX$279:BX303))</f>
        <v>0</v>
      </c>
      <c r="BY304" s="41">
        <f>IF(成就内容!BP32="","",INDEX($H$4:$H$178*成就内容!BP$126/SUM(成就内容!$D$126:$BZ$126),成就内容!BP88,1)-SUM(BY$279:BY303))</f>
        <v>0</v>
      </c>
      <c r="BZ304" s="41">
        <f>IF(成就内容!BQ32="","",INDEX($H$4:$H$178*成就内容!BQ$126/SUM(成就内容!$D$126:$BZ$126),成就内容!BQ88,1)-SUM(BZ$279:BZ303))</f>
        <v>0</v>
      </c>
      <c r="CA304" s="41" t="str">
        <f>IF(成就内容!BR32="","",INDEX($H$4:$H$178*成就内容!BR$126/SUM(成就内容!$D$126:$BZ$126),成就内容!BR88,1)-SUM(CA$279:CA303))</f>
        <v/>
      </c>
      <c r="CB304" s="41" t="str">
        <f>IF(成就内容!BS32="","",INDEX($H$4:$H$178*成就内容!BS$126/SUM(成就内容!$D$126:$BZ$126),成就内容!BS88,1)-SUM(CB$279:CB303))</f>
        <v/>
      </c>
      <c r="CC304" s="41">
        <f>IF(成就内容!BT32="","",INDEX($H$4:$H$178*成就内容!BT$126/SUM(成就内容!$D$126:$BZ$126),成就内容!BT88,1)-SUM(CC$279:CC303))</f>
        <v>0</v>
      </c>
      <c r="CD304" s="41">
        <f>IF(成就内容!BU32="","",INDEX($H$4:$H$178*成就内容!BU$126/SUM(成就内容!$D$126:$BZ$126),成就内容!BU88,1)-SUM(CD$279:CD303))</f>
        <v>0</v>
      </c>
      <c r="CE304" s="41" t="str">
        <f>IF(成就内容!BV32="","",INDEX($H$4:$H$178*成就内容!BV$126/SUM(成就内容!$D$126:$BZ$126),成就内容!BV88,1)-SUM(CE$279:CE303))</f>
        <v/>
      </c>
      <c r="CF304" s="41">
        <f>IF(成就内容!BW32="","",INDEX($H$4:$H$178*成就内容!BW$126/SUM(成就内容!$D$126:$BZ$126),成就内容!BW88,1)-SUM(CF$279:CF303))</f>
        <v>0</v>
      </c>
      <c r="CG304" s="41">
        <f>IF(成就内容!BX32="","",INDEX($H$4:$H$178*成就内容!BX$126/SUM(成就内容!$D$126:$BZ$126),成就内容!BX88,1)-SUM(CG$279:CG303))</f>
        <v>0</v>
      </c>
      <c r="CH304" s="41">
        <f>IF(成就内容!BY32="","",INDEX($H$4:$H$178*成就内容!BY$126/SUM(成就内容!$D$126:$BZ$126),成就内容!BY88,1)-SUM(CH$279:CH303))</f>
        <v>0</v>
      </c>
      <c r="CI304" s="41">
        <f>IF(成就内容!BZ32="","",INDEX($H$4:$H$178*成就内容!BZ$126/SUM(成就内容!$D$126:$BZ$126),成就内容!BZ88,1)-SUM(CI$279:CI303))</f>
        <v>0</v>
      </c>
      <c r="CK304" s="19"/>
      <c r="CM304" s="43">
        <v>26</v>
      </c>
      <c r="CN304" s="41">
        <f>IF(M304="","",IF(成就内容!D$126&lt;&gt;"",MAX(ROUNDUP(SMALL(M$279:M$328,$L304)/10,0)*10,10),0))</f>
        <v>0</v>
      </c>
      <c r="CO304" s="41" t="str">
        <f>IF(N304="","",IF(成就内容!E$126&lt;&gt;"",MAX(ROUNDUP(SMALL(N$279:N$328,$L304)/10,0)*10,10),0))</f>
        <v/>
      </c>
      <c r="CP304" s="41" t="str">
        <f>IF(O304="","",IF(成就内容!F$126&lt;&gt;"",MAX(ROUNDUP(SMALL(O$279:O$328,$L304)/10,0)*10,10),0))</f>
        <v/>
      </c>
      <c r="CQ304" s="41" t="str">
        <f>IF(P304="","",IF(成就内容!G$126&lt;&gt;"",MAX(ROUNDUP(SMALL(P$279:P$328,$L304)/10,0)*10,10),0))</f>
        <v/>
      </c>
      <c r="CR304" s="41">
        <f>IF(Q304="","",IF(成就内容!H$126&lt;&gt;"",MAX(ROUNDUP(SMALL(Q$279:Q$328,$L304)/10,0)*10,10),0))</f>
        <v>0</v>
      </c>
      <c r="CS304" s="41">
        <f>IF(R304="","",IF(成就内容!I$126&lt;&gt;"",MAX(ROUNDUP(SMALL(R$279:R$328,$L304)/10,0)*10,10),0))</f>
        <v>0</v>
      </c>
      <c r="CT304" s="41">
        <f>IF(S304="","",IF(成就内容!J$126&lt;&gt;"",MAX(ROUNDUP(SMALL(S$279:S$328,$L304)/10,0)*10,10),0))</f>
        <v>0</v>
      </c>
      <c r="CU304" s="41">
        <f>IF(T304="","",IF(成就内容!K$126&lt;&gt;"",MAX(ROUNDUP(SMALL(T$279:T$328,$L304)/10,0)*10,10),0))</f>
        <v>0</v>
      </c>
      <c r="CV304" s="41">
        <f>IF(U304="","",IF(成就内容!L$126&lt;&gt;"",MAX(ROUNDUP(SMALL(U$279:U$328,$L304)/10,0)*10,10),0))</f>
        <v>0</v>
      </c>
      <c r="CW304" s="41">
        <f>IF(V304="","",IF(成就内容!M$126&lt;&gt;"",MAX(ROUNDUP(SMALL(V$279:V$328,$L304)/10,0)*10,10),0))</f>
        <v>0</v>
      </c>
      <c r="CX304" s="41">
        <f>IF(W304="","",IF(成就内容!N$126&lt;&gt;"",MAX(ROUNDUP(SMALL(W$279:W$328,$L304)/10,0)*10,10),0))</f>
        <v>0</v>
      </c>
      <c r="CY304" s="41">
        <f>IF(X304="","",IF(成就内容!O$126&lt;&gt;"",MAX(ROUNDUP(SMALL(X$279:X$328,$L304)/10,0)*10,10),0))</f>
        <v>5000</v>
      </c>
      <c r="CZ304" s="41" t="str">
        <f>IF(Y304="","",IF(成就内容!P$126&lt;&gt;"",MAX(ROUNDUP(SMALL(Y$279:Y$328,$L304)/10,0)*10,10),0))</f>
        <v/>
      </c>
      <c r="DA304" s="41">
        <f>IF(Z304="","",IF(成就内容!Q$126&lt;&gt;"",MAX(ROUNDUP(SMALL(Z$279:Z$328,$L304)/10,0)*10,10),0))</f>
        <v>0</v>
      </c>
      <c r="DB304" s="41">
        <f>IF(AA304="","",IF(成就内容!R$126&lt;&gt;"",MAX(ROUNDUP(SMALL(AA$279:AA$328,$L304)/10,0)*10,10),0))</f>
        <v>0</v>
      </c>
      <c r="DC304" s="41">
        <f>IF(AB304="","",IF(成就内容!S$126&lt;&gt;"",MAX(ROUNDUP(SMALL(AB$279:AB$328,$L304)/10,0)*10,10),0))</f>
        <v>0</v>
      </c>
      <c r="DD304" s="41">
        <f>IF(AC304="","",IF(成就内容!T$126&lt;&gt;"",MAX(ROUNDUP(SMALL(AC$279:AC$328,$L304)/10,0)*10,10),0))</f>
        <v>0</v>
      </c>
      <c r="DE304" s="41">
        <f>IF(AD304="","",IF(成就内容!U$126&lt;&gt;"",MAX(ROUNDUP(SMALL(AD$279:AD$328,$L304)/10,0)*10,10),0))</f>
        <v>0</v>
      </c>
      <c r="DF304" s="41">
        <f>IF(AE304="","",IF(成就内容!V$126&lt;&gt;"",MAX(ROUNDUP(SMALL(AE$279:AE$328,$L304)/10,0)*10,10),0))</f>
        <v>0</v>
      </c>
      <c r="DG304" s="41">
        <f>IF(AF304="","",IF(成就内容!W$126&lt;&gt;"",MAX(ROUNDUP(SMALL(AF$279:AF$328,$L304)/10,0)*10,10),0))</f>
        <v>0</v>
      </c>
      <c r="DH304" s="41">
        <f>IF(AG304="","",IF(成就内容!X$126&lt;&gt;"",MAX(ROUNDUP(SMALL(AG$279:AG$328,$L304)/10,0)*10,10),0))</f>
        <v>0</v>
      </c>
      <c r="DI304" s="41" t="str">
        <f>IF(AH304="","",IF(成就内容!Y$126&lt;&gt;"",MAX(ROUNDUP(SMALL(AH$279:AH$328,$L304)/10,0)*10,10),0))</f>
        <v/>
      </c>
      <c r="DJ304" s="41" t="str">
        <f>IF(AI304="","",IF(成就内容!Z$126&lt;&gt;"",MAX(ROUNDUP(SMALL(AI$279:AI$328,$L304)/10,0)*10,10),0))</f>
        <v/>
      </c>
      <c r="DK304" s="41" t="str">
        <f>IF(AJ304="","",IF(成就内容!AA$126&lt;&gt;"",MAX(ROUNDUP(SMALL(AJ$279:AJ$328,$L304)/10,0)*10,10),0))</f>
        <v/>
      </c>
      <c r="DL304" s="41" t="str">
        <f>IF(AK304="","",IF(成就内容!AB$126&lt;&gt;"",MAX(ROUNDUP(SMALL(AK$279:AK$328,$L304)/10,0)*10,10),0))</f>
        <v/>
      </c>
      <c r="DM304" s="41">
        <f>IF(AL304="","",IF(成就内容!AC$126&lt;&gt;"",MAX(ROUNDUP(SMALL(AL$279:AL$328,$L304)/10,0)*10,10),0))</f>
        <v>0</v>
      </c>
      <c r="DN304" s="41">
        <f>IF(AM304="","",IF(成就内容!AD$126&lt;&gt;"",MAX(ROUNDUP(SMALL(AM$279:AM$328,$L304)/10,0)*10,10),0))</f>
        <v>0</v>
      </c>
      <c r="DO304" s="41">
        <f>IF(AN304="","",IF(成就内容!AE$126&lt;&gt;"",MAX(ROUNDUP(SMALL(AN$279:AN$328,$L304)/10,0)*10,10),0))</f>
        <v>0</v>
      </c>
      <c r="DP304" s="41">
        <f>IF(AO304="","",IF(成就内容!AF$126&lt;&gt;"",MAX(ROUNDUP(SMALL(AO$279:AO$328,$L304)/10,0)*10,10),0))</f>
        <v>0</v>
      </c>
      <c r="DQ304" s="41">
        <f>IF(AP304="","",IF(成就内容!AG$126&lt;&gt;"",MAX(ROUNDUP(SMALL(AP$279:AP$328,$L304)/10,0)*10,10),0))</f>
        <v>0</v>
      </c>
      <c r="DR304" s="41" t="str">
        <f>IF(AQ304="","",IF(成就内容!AH$126&lt;&gt;"",MAX(ROUNDUP(SMALL(AQ$279:AQ$328,$L304)/10,0)*10,10),0))</f>
        <v/>
      </c>
      <c r="DS304" s="41">
        <f>IF(AR304="","",IF(成就内容!AI$126&lt;&gt;"",MAX(ROUNDUP(SMALL(AR$279:AR$328,$L304)/10,0)*10,10),0))</f>
        <v>0</v>
      </c>
      <c r="DT304" s="41">
        <f>IF(AS304="","",IF(成就内容!AJ$126&lt;&gt;"",MAX(ROUNDUP(SMALL(AS$279:AS$328,$L304)/10,0)*10,10),0))</f>
        <v>0</v>
      </c>
      <c r="DU304" s="41" t="str">
        <f>IF(AT304="","",IF(成就内容!AK$126&lt;&gt;"",MAX(ROUNDUP(SMALL(AT$279:AT$328,$L304)/10,0)*10,10),0))</f>
        <v/>
      </c>
      <c r="DV304" s="41" t="str">
        <f>IF(AU304="","",IF(成就内容!AL$126&lt;&gt;"",MAX(ROUNDUP(SMALL(AU$279:AU$328,$L304)/10,0)*10,10),0))</f>
        <v/>
      </c>
      <c r="DW304" s="41" t="str">
        <f>IF(AV304="","",IF(成就内容!AM$126&lt;&gt;"",MAX(ROUNDUP(SMALL(AV$279:AV$328,$L304)/10,0)*10,10),0))</f>
        <v/>
      </c>
      <c r="DX304" s="41" t="str">
        <f>IF(AW304="","",IF(成就内容!AN$126&lt;&gt;"",MAX(ROUNDUP(SMALL(AW$279:AW$328,$L304)/10,0)*10,10),0))</f>
        <v/>
      </c>
      <c r="DY304" s="41">
        <f>IF(AX304="","",IF(成就内容!AO$126&lt;&gt;"",MAX(ROUNDUP(SMALL(AX$279:AX$328,$L304)/10,0)*10,10),0))</f>
        <v>2670</v>
      </c>
      <c r="DZ304" s="41">
        <f>IF(AY304="","",IF(成就内容!AP$126&lt;&gt;"",MAX(ROUNDUP(SMALL(AY$279:AY$328,$L304)/10,0)*10,10),0))</f>
        <v>2670</v>
      </c>
      <c r="EA304" s="41">
        <f>IF(AZ304="","",IF(成就内容!AQ$126&lt;&gt;"",MAX(ROUNDUP(SMALL(AZ$279:AZ$328,$L304)/10,0)*10,10),0))</f>
        <v>2670</v>
      </c>
      <c r="EB304" s="41">
        <f>IF(BA304="","",IF(成就内容!AR$126&lt;&gt;"",MAX(ROUNDUP(SMALL(BA$279:BA$328,$L304)/10,0)*10,10),0))</f>
        <v>3000</v>
      </c>
      <c r="EC304" s="41">
        <f>IF(BB304="","",IF(成就内容!AS$126&lt;&gt;"",MAX(ROUNDUP(SMALL(BB$279:BB$328,$L304)/10,0)*10,10),0))</f>
        <v>3000</v>
      </c>
      <c r="ED304" s="41">
        <f>IF(BC304="","",IF(成就内容!AT$126&lt;&gt;"",MAX(ROUNDUP(SMALL(BC$279:BC$328,$L304)/10,0)*10,10),0))</f>
        <v>3000</v>
      </c>
      <c r="EE304" s="41">
        <f>IF(BD304="","",IF(成就内容!AU$126&lt;&gt;"",MAX(ROUNDUP(SMALL(BD$279:BD$328,$L304)/10,0)*10,10),0))</f>
        <v>3340</v>
      </c>
      <c r="EF304" s="41" t="str">
        <f>IF(BE304="","",IF(成就内容!AV$126&lt;&gt;"",MAX(ROUNDUP(SMALL(BE$279:BE$328,$L304)/10,0)*10,10),0))</f>
        <v/>
      </c>
      <c r="EG304" s="41">
        <f>IF(BF304="","",IF(成就内容!AW$126&lt;&gt;"",MAX(ROUNDUP(SMALL(BF$279:BF$328,$L304)/10,0)*10,10),0))</f>
        <v>0</v>
      </c>
      <c r="EH304" s="41">
        <f>IF(BG304="","",IF(成就内容!AX$126&lt;&gt;"",MAX(ROUNDUP(SMALL(BG$279:BG$328,$L304)/10,0)*10,10),0))</f>
        <v>0</v>
      </c>
      <c r="EI304" s="41">
        <f>IF(BH304="","",IF(成就内容!AY$126&lt;&gt;"",MAX(ROUNDUP(SMALL(BH$279:BH$328,$L304)/10,0)*10,10),0))</f>
        <v>0</v>
      </c>
      <c r="EJ304" s="41">
        <f>IF(BI304="","",IF(成就内容!AZ$126&lt;&gt;"",MAX(ROUNDUP(SMALL(BI$279:BI$328,$L304)/10,0)*10,10),0))</f>
        <v>0</v>
      </c>
      <c r="EK304" s="41">
        <f>IF(BJ304="","",IF(成就内容!BA$126&lt;&gt;"",MAX(ROUNDUP(SMALL(BJ$279:BJ$328,$L304)/10,0)*10,10),0))</f>
        <v>0</v>
      </c>
      <c r="EL304" s="41">
        <f>IF(BK304="","",IF(成就内容!BB$126&lt;&gt;"",MAX(ROUNDUP(SMALL(BK$279:BK$328,$L304)/10,0)*10,10),0))</f>
        <v>0</v>
      </c>
      <c r="EM304" s="41">
        <f>IF(BL304="","",IF(成就内容!BC$126&lt;&gt;"",MAX(ROUNDUP(SMALL(BL$279:BL$328,$L304)/10,0)*10,10),0))</f>
        <v>0</v>
      </c>
      <c r="EN304" s="41">
        <f>IF(BM304="","",IF(成就内容!BD$126&lt;&gt;"",MAX(ROUNDUP(SMALL(BM$279:BM$328,$L304)/10,0)*10,10),0))</f>
        <v>0</v>
      </c>
      <c r="EO304" s="41">
        <f>IF(BN304="","",IF(成就内容!BE$126&lt;&gt;"",MAX(ROUNDUP(SMALL(BN$279:BN$328,$L304)/10,0)*10,10),0))</f>
        <v>0</v>
      </c>
      <c r="EP304" s="41">
        <f>IF(BO304="","",IF(成就内容!BF$126&lt;&gt;"",MAX(ROUNDUP(SMALL(BO$279:BO$328,$L304)/10,0)*10,10),0))</f>
        <v>0</v>
      </c>
      <c r="EQ304" s="41">
        <f>IF(BP304="","",IF(成就内容!BG$126&lt;&gt;"",MAX(ROUNDUP(SMALL(BP$279:BP$328,$L304)/10,0)*10,10),0))</f>
        <v>0</v>
      </c>
      <c r="ER304" s="41">
        <f>IF(BQ304="","",IF(成就内容!BH$126&lt;&gt;"",MAX(ROUNDUP(SMALL(BQ$279:BQ$328,$L304)/10,0)*10,10),0))</f>
        <v>0</v>
      </c>
      <c r="ES304" s="41" t="str">
        <f>IF(BR304="","",IF(成就内容!BI$126&lt;&gt;"",MAX(ROUNDUP(SMALL(BR$279:BR$328,$L304)/10,0)*10,10),0))</f>
        <v/>
      </c>
      <c r="ET304" s="41">
        <f>IF(BS304="","",IF(成就内容!BJ$126&lt;&gt;"",MAX(ROUNDUP(SMALL(BS$279:BS$328,$L304)/10,0)*10,10),0))</f>
        <v>0</v>
      </c>
      <c r="EU304" s="41">
        <f>IF(BT304="","",IF(成就内容!BK$126&lt;&gt;"",MAX(ROUNDUP(SMALL(BT$279:BT$328,$L304)/10,0)*10,10),0))</f>
        <v>0</v>
      </c>
      <c r="EV304" s="41">
        <f>IF(BU304="","",IF(成就内容!BL$126&lt;&gt;"",MAX(ROUNDUP(SMALL(BU$279:BU$328,$L304)/10,0)*10,10),0))</f>
        <v>0</v>
      </c>
      <c r="EW304" s="41">
        <f>IF(BV304="","",IF(成就内容!BM$126&lt;&gt;"",MAX(ROUNDUP(SMALL(BV$279:BV$328,$L304)/10,0)*10,10),0))</f>
        <v>0</v>
      </c>
      <c r="EX304" s="41" t="str">
        <f>IF(BW304="","",IF(成就内容!BN$126&lt;&gt;"",MAX(ROUNDUP(SMALL(BW$279:BW$328,$L304)/10,0)*10,10),0))</f>
        <v/>
      </c>
      <c r="EY304" s="41">
        <f>IF(BX304="","",IF(成就内容!BO$126&lt;&gt;"",MAX(ROUNDUP(SMALL(BX$279:BX$328,$L304)/10,0)*10,10),0))</f>
        <v>0</v>
      </c>
      <c r="EZ304" s="41">
        <f>IF(BY304="","",IF(成就内容!BP$126&lt;&gt;"",MAX(ROUNDUP(SMALL(BY$279:BY$328,$L304)/10,0)*10,10),0))</f>
        <v>0</v>
      </c>
      <c r="FA304" s="41">
        <f>IF(BZ304="","",IF(成就内容!BQ$126&lt;&gt;"",MAX(ROUNDUP(SMALL(BZ$279:BZ$328,$L304)/10,0)*10,10),0))</f>
        <v>0</v>
      </c>
      <c r="FB304" s="41" t="str">
        <f>IF(CA304="","",IF(成就内容!BR$126&lt;&gt;"",MAX(ROUNDUP(SMALL(CA$279:CA$328,$L304)/10,0)*10,10),0))</f>
        <v/>
      </c>
      <c r="FC304" s="41" t="str">
        <f>IF(CB304="","",IF(成就内容!BS$126&lt;&gt;"",MAX(ROUNDUP(SMALL(CB$279:CB$328,$L304)/10,0)*10,10),0))</f>
        <v/>
      </c>
      <c r="FD304" s="41">
        <f>IF(CC304="","",IF(成就内容!BT$126&lt;&gt;"",MAX(ROUNDUP(SMALL(CC$279:CC$328,$L304)/10,0)*10,10),0))</f>
        <v>0</v>
      </c>
      <c r="FE304" s="41">
        <f>IF(CD304="","",IF(成就内容!BU$126&lt;&gt;"",MAX(ROUNDUP(SMALL(CD$279:CD$328,$L304)/10,0)*10,10),0))</f>
        <v>0</v>
      </c>
      <c r="FF304" s="41" t="str">
        <f>IF(CE304="","",IF(成就内容!BV$126&lt;&gt;"",MAX(ROUNDUP(SMALL(CE$279:CE$328,$L304)/10,0)*10,10),0))</f>
        <v/>
      </c>
      <c r="FG304" s="41">
        <f>IF(CF304="","",IF(成就内容!BW$126&lt;&gt;"",MAX(ROUNDUP(SMALL(CF$279:CF$328,$L304)/10,0)*10,10),0))</f>
        <v>0</v>
      </c>
      <c r="FH304" s="41">
        <f>IF(CG304="","",IF(成就内容!BX$126&lt;&gt;"",MAX(ROUNDUP(SMALL(CG$279:CG$328,$L304)/10,0)*10,10),0))</f>
        <v>0</v>
      </c>
      <c r="FI304" s="41">
        <f>IF(CH304="","",IF(成就内容!BY$126&lt;&gt;"",MAX(ROUNDUP(SMALL(CH$279:CH$328,$L304)/10,0)*10,10),0))</f>
        <v>0</v>
      </c>
      <c r="FJ304" s="41">
        <f>IF(CI304="","",IF(成就内容!BZ$126&lt;&gt;"",MAX(ROUNDUP(SMALL(CI$279:CI$328,$L304)/10,0)*10,10),0))</f>
        <v>0</v>
      </c>
    </row>
    <row r="305" spans="10:166" s="96" customFormat="1" x14ac:dyDescent="0.15">
      <c r="J305" s="19"/>
      <c r="L305" s="43">
        <v>27</v>
      </c>
      <c r="M305" s="41">
        <f>IF(成就内容!D33="","",INDEX($H$4:$H$178*成就内容!D$126/SUM(成就内容!$D$126:$BZ$126),成就内容!D89,1)-SUM(M$279:M304))</f>
        <v>0</v>
      </c>
      <c r="N305" s="41" t="str">
        <f>IF(成就内容!E33="","",INDEX($H$4:$H$178*成就内容!E$126/SUM(成就内容!$D$126:$BZ$126),成就内容!E89,1)-SUM(N$279:N304))</f>
        <v/>
      </c>
      <c r="O305" s="41" t="str">
        <f>IF(成就内容!F33="","",INDEX($H$4:$H$178*成就内容!F$126/SUM(成就内容!$D$126:$BZ$126),成就内容!F89,1)-SUM(O$279:O304))</f>
        <v/>
      </c>
      <c r="P305" s="41" t="str">
        <f>IF(成就内容!G33="","",INDEX($H$4:$H$178*成就内容!G$126/SUM(成就内容!$D$126:$BZ$126),成就内容!G89,1)-SUM(P$279:P304))</f>
        <v/>
      </c>
      <c r="Q305" s="41">
        <f>IF(成就内容!H33="","",INDEX($H$4:$H$178*成就内容!H$126/SUM(成就内容!$D$126:$BZ$126),成就内容!H89,1)-SUM(Q$279:Q304))</f>
        <v>0</v>
      </c>
      <c r="R305" s="41">
        <f>IF(成就内容!I33="","",INDEX($H$4:$H$178*成就内容!I$126/SUM(成就内容!$D$126:$BZ$126),成就内容!I89,1)-SUM(R$279:R304))</f>
        <v>0</v>
      </c>
      <c r="S305" s="41">
        <f>IF(成就内容!J33="","",INDEX($H$4:$H$178*成就内容!J$126/SUM(成就内容!$D$126:$BZ$126),成就内容!J89,1)-SUM(S$279:S304))</f>
        <v>0</v>
      </c>
      <c r="T305" s="41">
        <f>IF(成就内容!K33="","",INDEX($H$4:$H$178*成就内容!K$126/SUM(成就内容!$D$126:$BZ$126),成就内容!K89,1)-SUM(T$279:T304))</f>
        <v>0</v>
      </c>
      <c r="U305" s="41">
        <f>IF(成就内容!L33="","",INDEX($H$4:$H$178*成就内容!L$126/SUM(成就内容!$D$126:$BZ$126),成就内容!L89,1)-SUM(U$279:U304))</f>
        <v>0</v>
      </c>
      <c r="V305" s="41">
        <f>IF(成就内容!M33="","",INDEX($H$4:$H$178*成就内容!M$126/SUM(成就内容!$D$126:$BZ$126),成就内容!M89,1)-SUM(V$279:V304))</f>
        <v>0</v>
      </c>
      <c r="W305" s="41">
        <f>IF(成就内容!N33="","",INDEX($H$4:$H$178*成就内容!N$126/SUM(成就内容!$D$126:$BZ$126),成就内容!N89,1)-SUM(W$279:W304))</f>
        <v>0</v>
      </c>
      <c r="X305" s="41">
        <f>IF(成就内容!O33="","",INDEX($H$4:$H$178*成就内容!O$126/SUM(成就内容!$D$126:$BZ$126),成就内容!O89,1)-SUM(X$279:X304))</f>
        <v>5833.3333333333358</v>
      </c>
      <c r="Y305" s="41" t="str">
        <f>IF(成就内容!P33="","",INDEX($H$4:$H$178*成就内容!P$126/SUM(成就内容!$D$126:$BZ$126),成就内容!P89,1)-SUM(Y$279:Y304))</f>
        <v/>
      </c>
      <c r="Z305" s="41">
        <f>IF(成就内容!Q33="","",INDEX($H$4:$H$178*成就内容!Q$126/SUM(成就内容!$D$126:$BZ$126),成就内容!Q89,1)-SUM(Z$279:Z304))</f>
        <v>0</v>
      </c>
      <c r="AA305" s="41">
        <f>IF(成就内容!R33="","",INDEX($H$4:$H$178*成就内容!R$126/SUM(成就内容!$D$126:$BZ$126),成就内容!R89,1)-SUM(AA$279:AA304))</f>
        <v>0</v>
      </c>
      <c r="AB305" s="41">
        <f>IF(成就内容!S33="","",INDEX($H$4:$H$178*成就内容!S$126/SUM(成就内容!$D$126:$BZ$126),成就内容!S89,1)-SUM(AB$279:AB304))</f>
        <v>0</v>
      </c>
      <c r="AC305" s="41">
        <f>IF(成就内容!T33="","",INDEX($H$4:$H$178*成就内容!T$126/SUM(成就内容!$D$126:$BZ$126),成就内容!T89,1)-SUM(AC$279:AC304))</f>
        <v>0</v>
      </c>
      <c r="AD305" s="41">
        <f>IF(成就内容!U33="","",INDEX($H$4:$H$178*成就内容!U$126/SUM(成就内容!$D$126:$BZ$126),成就内容!U89,1)-SUM(AD$279:AD304))</f>
        <v>0</v>
      </c>
      <c r="AE305" s="41">
        <f>IF(成就内容!V33="","",INDEX($H$4:$H$178*成就内容!V$126/SUM(成就内容!$D$126:$BZ$126),成就内容!V89,1)-SUM(AE$279:AE304))</f>
        <v>0</v>
      </c>
      <c r="AF305" s="41">
        <f>IF(成就内容!W33="","",INDEX($H$4:$H$178*成就内容!W$126/SUM(成就内容!$D$126:$BZ$126),成就内容!W89,1)-SUM(AF$279:AF304))</f>
        <v>0</v>
      </c>
      <c r="AG305" s="41">
        <f>IF(成就内容!X33="","",INDEX($H$4:$H$178*成就内容!X$126/SUM(成就内容!$D$126:$BZ$126),成就内容!X89,1)-SUM(AG$279:AG304))</f>
        <v>0</v>
      </c>
      <c r="AH305" s="41" t="str">
        <f>IF(成就内容!Y33="","",INDEX($H$4:$H$178*成就内容!Y$126/SUM(成就内容!$D$126:$BZ$126),成就内容!Y89,1)-SUM(AH$279:AH304))</f>
        <v/>
      </c>
      <c r="AI305" s="41" t="str">
        <f>IF(成就内容!Z33="","",INDEX($H$4:$H$178*成就内容!Z$126/SUM(成就内容!$D$126:$BZ$126),成就内容!Z89,1)-SUM(AI$279:AI304))</f>
        <v/>
      </c>
      <c r="AJ305" s="41" t="str">
        <f>IF(成就内容!AA33="","",INDEX($H$4:$H$178*成就内容!AA$126/SUM(成就内容!$D$126:$BZ$126),成就内容!AA89,1)-SUM(AJ$279:AJ304))</f>
        <v/>
      </c>
      <c r="AK305" s="41" t="str">
        <f>IF(成就内容!AB33="","",INDEX($H$4:$H$178*成就内容!AB$126/SUM(成就内容!$D$126:$BZ$126),成就内容!AB89,1)-SUM(AK$279:AK304))</f>
        <v/>
      </c>
      <c r="AL305" s="41">
        <f>IF(成就内容!AC33="","",INDEX($H$4:$H$178*成就内容!AC$126/SUM(成就内容!$D$126:$BZ$126),成就内容!AC89,1)-SUM(AL$279:AL304))</f>
        <v>0</v>
      </c>
      <c r="AM305" s="41">
        <f>IF(成就内容!AD33="","",INDEX($H$4:$H$178*成就内容!AD$126/SUM(成就内容!$D$126:$BZ$126),成就内容!AD89,1)-SUM(AM$279:AM304))</f>
        <v>0</v>
      </c>
      <c r="AN305" s="41">
        <f>IF(成就内容!AE33="","",INDEX($H$4:$H$178*成就内容!AE$126/SUM(成就内容!$D$126:$BZ$126),成就内容!AE89,1)-SUM(AN$279:AN304))</f>
        <v>0</v>
      </c>
      <c r="AO305" s="41">
        <f>IF(成就内容!AF33="","",INDEX($H$4:$H$178*成就内容!AF$126/SUM(成就内容!$D$126:$BZ$126),成就内容!AF89,1)-SUM(AO$279:AO304))</f>
        <v>0</v>
      </c>
      <c r="AP305" s="41">
        <f>IF(成就内容!AG33="","",INDEX($H$4:$H$178*成就内容!AG$126/SUM(成就内容!$D$126:$BZ$126),成就内容!AG89,1)-SUM(AP$279:AP304))</f>
        <v>0</v>
      </c>
      <c r="AQ305" s="41" t="str">
        <f>IF(成就内容!AH33="","",INDEX($H$4:$H$178*成就内容!AH$126/SUM(成就内容!$D$126:$BZ$126),成就内容!AH89,1)-SUM(AQ$279:AQ304))</f>
        <v/>
      </c>
      <c r="AR305" s="41">
        <f>IF(成就内容!AI33="","",INDEX($H$4:$H$178*成就内容!AI$126/SUM(成就内容!$D$126:$BZ$126),成就内容!AI89,1)-SUM(AR$279:AR304))</f>
        <v>0</v>
      </c>
      <c r="AS305" s="41">
        <f>IF(成就内容!AJ33="","",INDEX($H$4:$H$178*成就内容!AJ$126/SUM(成就内容!$D$126:$BZ$126),成就内容!AJ89,1)-SUM(AS$279:AS304))</f>
        <v>0</v>
      </c>
      <c r="AT305" s="41" t="str">
        <f>IF(成就内容!AK33="","",INDEX($H$4:$H$178*成就内容!AK$126/SUM(成就内容!$D$126:$BZ$126),成就内容!AK89,1)-SUM(AT$279:AT304))</f>
        <v/>
      </c>
      <c r="AU305" s="41" t="str">
        <f>IF(成就内容!AL33="","",INDEX($H$4:$H$178*成就内容!AL$126/SUM(成就内容!$D$126:$BZ$126),成就内容!AL89,1)-SUM(AU$279:AU304))</f>
        <v/>
      </c>
      <c r="AV305" s="41" t="str">
        <f>IF(成就内容!AM33="","",INDEX($H$4:$H$178*成就内容!AM$126/SUM(成就内容!$D$126:$BZ$126),成就内容!AM89,1)-SUM(AV$279:AV304))</f>
        <v/>
      </c>
      <c r="AW305" s="41" t="str">
        <f>IF(成就内容!AN33="","",INDEX($H$4:$H$178*成就内容!AN$126/SUM(成就内容!$D$126:$BZ$126),成就内容!AN89,1)-SUM(AW$279:AW304))</f>
        <v/>
      </c>
      <c r="AX305" s="41">
        <f>IF(成就内容!AO33="","",INDEX($H$4:$H$178*成就内容!AO$126/SUM(成就内容!$D$126:$BZ$126),成就内容!AO89,1)-SUM(AX$279:AX304))</f>
        <v>2666.6666666666679</v>
      </c>
      <c r="AY305" s="41">
        <f>IF(成就内容!AP33="","",INDEX($H$4:$H$178*成就内容!AP$126/SUM(成就内容!$D$126:$BZ$126),成就内容!AP89,1)-SUM(AY$279:AY304))</f>
        <v>2666.6666666666679</v>
      </c>
      <c r="AZ305" s="41">
        <f>IF(成就内容!AQ33="","",INDEX($H$4:$H$178*成就内容!AQ$126/SUM(成就内容!$D$126:$BZ$126),成就内容!AQ89,1)-SUM(AZ$279:AZ304))</f>
        <v>2666.6666666666679</v>
      </c>
      <c r="BA305" s="41">
        <f>IF(成就内容!AR33="","",INDEX($H$4:$H$178*成就内容!AR$126/SUM(成就内容!$D$126:$BZ$126),成就内容!AR89,1)-SUM(BA$279:BA304))</f>
        <v>3333.3333333333321</v>
      </c>
      <c r="BB305" s="41">
        <f>IF(成就内容!AS33="","",INDEX($H$4:$H$178*成就内容!AS$126/SUM(成就内容!$D$126:$BZ$126),成就内容!AS89,1)-SUM(BB$279:BB304))</f>
        <v>3333.3333333333321</v>
      </c>
      <c r="BC305" s="41">
        <f>IF(成就内容!AT33="","",INDEX($H$4:$H$178*成就内容!AT$126/SUM(成就内容!$D$126:$BZ$126),成就内容!AT89,1)-SUM(BC$279:BC304))</f>
        <v>3333.3333333333321</v>
      </c>
      <c r="BD305" s="41">
        <f>IF(成就内容!AU33="","",INDEX($H$4:$H$178*成就内容!AU$126/SUM(成就内容!$D$126:$BZ$126),成就内容!AU89,1)-SUM(BD$279:BD304))</f>
        <v>4000</v>
      </c>
      <c r="BE305" s="41" t="str">
        <f>IF(成就内容!AV33="","",INDEX($H$4:$H$178*成就内容!AV$126/SUM(成就内容!$D$126:$BZ$126),成就内容!AV89,1)-SUM(BE$279:BE304))</f>
        <v/>
      </c>
      <c r="BF305" s="41">
        <f>IF(成就内容!AW33="","",INDEX($H$4:$H$178*成就内容!AW$126/SUM(成就内容!$D$126:$BZ$126),成就内容!AW89,1)-SUM(BF$279:BF304))</f>
        <v>0</v>
      </c>
      <c r="BG305" s="41">
        <f>IF(成就内容!AX33="","",INDEX($H$4:$H$178*成就内容!AX$126/SUM(成就内容!$D$126:$BZ$126),成就内容!AX89,1)-SUM(BG$279:BG304))</f>
        <v>0</v>
      </c>
      <c r="BH305" s="41">
        <f>IF(成就内容!AY33="","",INDEX($H$4:$H$178*成就内容!AY$126/SUM(成就内容!$D$126:$BZ$126),成就内容!AY89,1)-SUM(BH$279:BH304))</f>
        <v>0</v>
      </c>
      <c r="BI305" s="41">
        <f>IF(成就内容!AZ33="","",INDEX($H$4:$H$178*成就内容!AZ$126/SUM(成就内容!$D$126:$BZ$126),成就内容!AZ89,1)-SUM(BI$279:BI304))</f>
        <v>0</v>
      </c>
      <c r="BJ305" s="41">
        <f>IF(成就内容!BA33="","",INDEX($H$4:$H$178*成就内容!BA$126/SUM(成就内容!$D$126:$BZ$126),成就内容!BA89,1)-SUM(BJ$279:BJ304))</f>
        <v>0</v>
      </c>
      <c r="BK305" s="41">
        <f>IF(成就内容!BB33="","",INDEX($H$4:$H$178*成就内容!BB$126/SUM(成就内容!$D$126:$BZ$126),成就内容!BB89,1)-SUM(BK$279:BK304))</f>
        <v>0</v>
      </c>
      <c r="BL305" s="41">
        <f>IF(成就内容!BC33="","",INDEX($H$4:$H$178*成就内容!BC$126/SUM(成就内容!$D$126:$BZ$126),成就内容!BC89,1)-SUM(BL$279:BL304))</f>
        <v>0</v>
      </c>
      <c r="BM305" s="41">
        <f>IF(成就内容!BD33="","",INDEX($H$4:$H$178*成就内容!BD$126/SUM(成就内容!$D$126:$BZ$126),成就内容!BD89,1)-SUM(BM$279:BM304))</f>
        <v>0</v>
      </c>
      <c r="BN305" s="41">
        <f>IF(成就内容!BE33="","",INDEX($H$4:$H$178*成就内容!BE$126/SUM(成就内容!$D$126:$BZ$126),成就内容!BE89,1)-SUM(BN$279:BN304))</f>
        <v>0</v>
      </c>
      <c r="BO305" s="41">
        <f>IF(成就内容!BF33="","",INDEX($H$4:$H$178*成就内容!BF$126/SUM(成就内容!$D$126:$BZ$126),成就内容!BF89,1)-SUM(BO$279:BO304))</f>
        <v>0</v>
      </c>
      <c r="BP305" s="41">
        <f>IF(成就内容!BG33="","",INDEX($H$4:$H$178*成就内容!BG$126/SUM(成就内容!$D$126:$BZ$126),成就内容!BG89,1)-SUM(BP$279:BP304))</f>
        <v>0</v>
      </c>
      <c r="BQ305" s="41">
        <f>IF(成就内容!BH33="","",INDEX($H$4:$H$178*成就内容!BH$126/SUM(成就内容!$D$126:$BZ$126),成就内容!BH89,1)-SUM(BQ$279:BQ304))</f>
        <v>0</v>
      </c>
      <c r="BR305" s="41" t="str">
        <f>IF(成就内容!BI33="","",INDEX($H$4:$H$178*成就内容!BI$126/SUM(成就内容!$D$126:$BZ$126),成就内容!BI89,1)-SUM(BR$279:BR304))</f>
        <v/>
      </c>
      <c r="BS305" s="41">
        <f>IF(成就内容!BJ33="","",INDEX($H$4:$H$178*成就内容!BJ$126/SUM(成就内容!$D$126:$BZ$126),成就内容!BJ89,1)-SUM(BS$279:BS304))</f>
        <v>0</v>
      </c>
      <c r="BT305" s="41">
        <f>IF(成就内容!BK33="","",INDEX($H$4:$H$178*成就内容!BK$126/SUM(成就内容!$D$126:$BZ$126),成就内容!BK89,1)-SUM(BT$279:BT304))</f>
        <v>0</v>
      </c>
      <c r="BU305" s="41">
        <f>IF(成就内容!BL33="","",INDEX($H$4:$H$178*成就内容!BL$126/SUM(成就内容!$D$126:$BZ$126),成就内容!BL89,1)-SUM(BU$279:BU304))</f>
        <v>0</v>
      </c>
      <c r="BV305" s="41">
        <f>IF(成就内容!BM33="","",INDEX($H$4:$H$178*成就内容!BM$126/SUM(成就内容!$D$126:$BZ$126),成就内容!BM89,1)-SUM(BV$279:BV304))</f>
        <v>0</v>
      </c>
      <c r="BW305" s="41" t="str">
        <f>IF(成就内容!BN33="","",INDEX($H$4:$H$178*成就内容!BN$126/SUM(成就内容!$D$126:$BZ$126),成就内容!BN89,1)-SUM(BW$279:BW304))</f>
        <v/>
      </c>
      <c r="BX305" s="41">
        <f>IF(成就内容!BO33="","",INDEX($H$4:$H$178*成就内容!BO$126/SUM(成就内容!$D$126:$BZ$126),成就内容!BO89,1)-SUM(BX$279:BX304))</f>
        <v>0</v>
      </c>
      <c r="BY305" s="41">
        <f>IF(成就内容!BP33="","",INDEX($H$4:$H$178*成就内容!BP$126/SUM(成就内容!$D$126:$BZ$126),成就内容!BP89,1)-SUM(BY$279:BY304))</f>
        <v>0</v>
      </c>
      <c r="BZ305" s="41">
        <f>IF(成就内容!BQ33="","",INDEX($H$4:$H$178*成就内容!BQ$126/SUM(成就内容!$D$126:$BZ$126),成就内容!BQ89,1)-SUM(BZ$279:BZ304))</f>
        <v>0</v>
      </c>
      <c r="CA305" s="41" t="str">
        <f>IF(成就内容!BR33="","",INDEX($H$4:$H$178*成就内容!BR$126/SUM(成就内容!$D$126:$BZ$126),成就内容!BR89,1)-SUM(CA$279:CA304))</f>
        <v/>
      </c>
      <c r="CB305" s="41" t="str">
        <f>IF(成就内容!BS33="","",INDEX($H$4:$H$178*成就内容!BS$126/SUM(成就内容!$D$126:$BZ$126),成就内容!BS89,1)-SUM(CB$279:CB304))</f>
        <v/>
      </c>
      <c r="CC305" s="41">
        <f>IF(成就内容!BT33="","",INDEX($H$4:$H$178*成就内容!BT$126/SUM(成就内容!$D$126:$BZ$126),成就内容!BT89,1)-SUM(CC$279:CC304))</f>
        <v>0</v>
      </c>
      <c r="CD305" s="41">
        <f>IF(成就内容!BU33="","",INDEX($H$4:$H$178*成就内容!BU$126/SUM(成就内容!$D$126:$BZ$126),成就内容!BU89,1)-SUM(CD$279:CD304))</f>
        <v>0</v>
      </c>
      <c r="CE305" s="41" t="str">
        <f>IF(成就内容!BV33="","",INDEX($H$4:$H$178*成就内容!BV$126/SUM(成就内容!$D$126:$BZ$126),成就内容!BV89,1)-SUM(CE$279:CE304))</f>
        <v/>
      </c>
      <c r="CF305" s="41">
        <f>IF(成就内容!BW33="","",INDEX($H$4:$H$178*成就内容!BW$126/SUM(成就内容!$D$126:$BZ$126),成就内容!BW89,1)-SUM(CF$279:CF304))</f>
        <v>0</v>
      </c>
      <c r="CG305" s="41">
        <f>IF(成就内容!BX33="","",INDEX($H$4:$H$178*成就内容!BX$126/SUM(成就内容!$D$126:$BZ$126),成就内容!BX89,1)-SUM(CG$279:CG304))</f>
        <v>0</v>
      </c>
      <c r="CH305" s="41">
        <f>IF(成就内容!BY33="","",INDEX($H$4:$H$178*成就内容!BY$126/SUM(成就内容!$D$126:$BZ$126),成就内容!BY89,1)-SUM(CH$279:CH304))</f>
        <v>0</v>
      </c>
      <c r="CI305" s="41">
        <f>IF(成就内容!BZ33="","",INDEX($H$4:$H$178*成就内容!BZ$126/SUM(成就内容!$D$126:$BZ$126),成就内容!BZ89,1)-SUM(CI$279:CI304))</f>
        <v>0</v>
      </c>
      <c r="CK305" s="19"/>
      <c r="CM305" s="43">
        <v>27</v>
      </c>
      <c r="CN305" s="41">
        <f>IF(M305="","",IF(成就内容!D$126&lt;&gt;"",MAX(ROUNDUP(SMALL(M$279:M$328,$L305)/10,0)*10,10),0))</f>
        <v>0</v>
      </c>
      <c r="CO305" s="41" t="str">
        <f>IF(N305="","",IF(成就内容!E$126&lt;&gt;"",MAX(ROUNDUP(SMALL(N$279:N$328,$L305)/10,0)*10,10),0))</f>
        <v/>
      </c>
      <c r="CP305" s="41" t="str">
        <f>IF(O305="","",IF(成就内容!F$126&lt;&gt;"",MAX(ROUNDUP(SMALL(O$279:O$328,$L305)/10,0)*10,10),0))</f>
        <v/>
      </c>
      <c r="CQ305" s="41" t="str">
        <f>IF(P305="","",IF(成就内容!G$126&lt;&gt;"",MAX(ROUNDUP(SMALL(P$279:P$328,$L305)/10,0)*10,10),0))</f>
        <v/>
      </c>
      <c r="CR305" s="41">
        <f>IF(Q305="","",IF(成就内容!H$126&lt;&gt;"",MAX(ROUNDUP(SMALL(Q$279:Q$328,$L305)/10,0)*10,10),0))</f>
        <v>0</v>
      </c>
      <c r="CS305" s="41">
        <f>IF(R305="","",IF(成就内容!I$126&lt;&gt;"",MAX(ROUNDUP(SMALL(R$279:R$328,$L305)/10,0)*10,10),0))</f>
        <v>0</v>
      </c>
      <c r="CT305" s="41">
        <f>IF(S305="","",IF(成就内容!J$126&lt;&gt;"",MAX(ROUNDUP(SMALL(S$279:S$328,$L305)/10,0)*10,10),0))</f>
        <v>0</v>
      </c>
      <c r="CU305" s="41">
        <f>IF(T305="","",IF(成就内容!K$126&lt;&gt;"",MAX(ROUNDUP(SMALL(T$279:T$328,$L305)/10,0)*10,10),0))</f>
        <v>0</v>
      </c>
      <c r="CV305" s="41">
        <f>IF(U305="","",IF(成就内容!L$126&lt;&gt;"",MAX(ROUNDUP(SMALL(U$279:U$328,$L305)/10,0)*10,10),0))</f>
        <v>0</v>
      </c>
      <c r="CW305" s="41">
        <f>IF(V305="","",IF(成就内容!M$126&lt;&gt;"",MAX(ROUNDUP(SMALL(V$279:V$328,$L305)/10,0)*10,10),0))</f>
        <v>0</v>
      </c>
      <c r="CX305" s="41">
        <f>IF(W305="","",IF(成就内容!N$126&lt;&gt;"",MAX(ROUNDUP(SMALL(W$279:W$328,$L305)/10,0)*10,10),0))</f>
        <v>0</v>
      </c>
      <c r="CY305" s="41">
        <f>IF(X305="","",IF(成就内容!O$126&lt;&gt;"",MAX(ROUNDUP(SMALL(X$279:X$328,$L305)/10,0)*10,10),0))</f>
        <v>5840</v>
      </c>
      <c r="CZ305" s="41" t="str">
        <f>IF(Y305="","",IF(成就内容!P$126&lt;&gt;"",MAX(ROUNDUP(SMALL(Y$279:Y$328,$L305)/10,0)*10,10),0))</f>
        <v/>
      </c>
      <c r="DA305" s="41">
        <f>IF(Z305="","",IF(成就内容!Q$126&lt;&gt;"",MAX(ROUNDUP(SMALL(Z$279:Z$328,$L305)/10,0)*10,10),0))</f>
        <v>0</v>
      </c>
      <c r="DB305" s="41">
        <f>IF(AA305="","",IF(成就内容!R$126&lt;&gt;"",MAX(ROUNDUP(SMALL(AA$279:AA$328,$L305)/10,0)*10,10),0))</f>
        <v>0</v>
      </c>
      <c r="DC305" s="41">
        <f>IF(AB305="","",IF(成就内容!S$126&lt;&gt;"",MAX(ROUNDUP(SMALL(AB$279:AB$328,$L305)/10,0)*10,10),0))</f>
        <v>0</v>
      </c>
      <c r="DD305" s="41">
        <f>IF(AC305="","",IF(成就内容!T$126&lt;&gt;"",MAX(ROUNDUP(SMALL(AC$279:AC$328,$L305)/10,0)*10,10),0))</f>
        <v>0</v>
      </c>
      <c r="DE305" s="41">
        <f>IF(AD305="","",IF(成就内容!U$126&lt;&gt;"",MAX(ROUNDUP(SMALL(AD$279:AD$328,$L305)/10,0)*10,10),0))</f>
        <v>0</v>
      </c>
      <c r="DF305" s="41">
        <f>IF(AE305="","",IF(成就内容!V$126&lt;&gt;"",MAX(ROUNDUP(SMALL(AE$279:AE$328,$L305)/10,0)*10,10),0))</f>
        <v>0</v>
      </c>
      <c r="DG305" s="41">
        <f>IF(AF305="","",IF(成就内容!W$126&lt;&gt;"",MAX(ROUNDUP(SMALL(AF$279:AF$328,$L305)/10,0)*10,10),0))</f>
        <v>0</v>
      </c>
      <c r="DH305" s="41">
        <f>IF(AG305="","",IF(成就内容!X$126&lt;&gt;"",MAX(ROUNDUP(SMALL(AG$279:AG$328,$L305)/10,0)*10,10),0))</f>
        <v>0</v>
      </c>
      <c r="DI305" s="41" t="str">
        <f>IF(AH305="","",IF(成就内容!Y$126&lt;&gt;"",MAX(ROUNDUP(SMALL(AH$279:AH$328,$L305)/10,0)*10,10),0))</f>
        <v/>
      </c>
      <c r="DJ305" s="41" t="str">
        <f>IF(AI305="","",IF(成就内容!Z$126&lt;&gt;"",MAX(ROUNDUP(SMALL(AI$279:AI$328,$L305)/10,0)*10,10),0))</f>
        <v/>
      </c>
      <c r="DK305" s="41" t="str">
        <f>IF(AJ305="","",IF(成就内容!AA$126&lt;&gt;"",MAX(ROUNDUP(SMALL(AJ$279:AJ$328,$L305)/10,0)*10,10),0))</f>
        <v/>
      </c>
      <c r="DL305" s="41" t="str">
        <f>IF(AK305="","",IF(成就内容!AB$126&lt;&gt;"",MAX(ROUNDUP(SMALL(AK$279:AK$328,$L305)/10,0)*10,10),0))</f>
        <v/>
      </c>
      <c r="DM305" s="41">
        <f>IF(AL305="","",IF(成就内容!AC$126&lt;&gt;"",MAX(ROUNDUP(SMALL(AL$279:AL$328,$L305)/10,0)*10,10),0))</f>
        <v>0</v>
      </c>
      <c r="DN305" s="41">
        <f>IF(AM305="","",IF(成就内容!AD$126&lt;&gt;"",MAX(ROUNDUP(SMALL(AM$279:AM$328,$L305)/10,0)*10,10),0))</f>
        <v>0</v>
      </c>
      <c r="DO305" s="41">
        <f>IF(AN305="","",IF(成就内容!AE$126&lt;&gt;"",MAX(ROUNDUP(SMALL(AN$279:AN$328,$L305)/10,0)*10,10),0))</f>
        <v>0</v>
      </c>
      <c r="DP305" s="41">
        <f>IF(AO305="","",IF(成就内容!AF$126&lt;&gt;"",MAX(ROUNDUP(SMALL(AO$279:AO$328,$L305)/10,0)*10,10),0))</f>
        <v>0</v>
      </c>
      <c r="DQ305" s="41">
        <f>IF(AP305="","",IF(成就内容!AG$126&lt;&gt;"",MAX(ROUNDUP(SMALL(AP$279:AP$328,$L305)/10,0)*10,10),0))</f>
        <v>0</v>
      </c>
      <c r="DR305" s="41" t="str">
        <f>IF(AQ305="","",IF(成就内容!AH$126&lt;&gt;"",MAX(ROUNDUP(SMALL(AQ$279:AQ$328,$L305)/10,0)*10,10),0))</f>
        <v/>
      </c>
      <c r="DS305" s="41">
        <f>IF(AR305="","",IF(成就内容!AI$126&lt;&gt;"",MAX(ROUNDUP(SMALL(AR$279:AR$328,$L305)/10,0)*10,10),0))</f>
        <v>0</v>
      </c>
      <c r="DT305" s="41">
        <f>IF(AS305="","",IF(成就内容!AJ$126&lt;&gt;"",MAX(ROUNDUP(SMALL(AS$279:AS$328,$L305)/10,0)*10,10),0))</f>
        <v>0</v>
      </c>
      <c r="DU305" s="41" t="str">
        <f>IF(AT305="","",IF(成就内容!AK$126&lt;&gt;"",MAX(ROUNDUP(SMALL(AT$279:AT$328,$L305)/10,0)*10,10),0))</f>
        <v/>
      </c>
      <c r="DV305" s="41" t="str">
        <f>IF(AU305="","",IF(成就内容!AL$126&lt;&gt;"",MAX(ROUNDUP(SMALL(AU$279:AU$328,$L305)/10,0)*10,10),0))</f>
        <v/>
      </c>
      <c r="DW305" s="41" t="str">
        <f>IF(AV305="","",IF(成就内容!AM$126&lt;&gt;"",MAX(ROUNDUP(SMALL(AV$279:AV$328,$L305)/10,0)*10,10),0))</f>
        <v/>
      </c>
      <c r="DX305" s="41" t="str">
        <f>IF(AW305="","",IF(成就内容!AN$126&lt;&gt;"",MAX(ROUNDUP(SMALL(AW$279:AW$328,$L305)/10,0)*10,10),0))</f>
        <v/>
      </c>
      <c r="DY305" s="41">
        <f>IF(AX305="","",IF(成就内容!AO$126&lt;&gt;"",MAX(ROUNDUP(SMALL(AX$279:AX$328,$L305)/10,0)*10,10),0))</f>
        <v>2670</v>
      </c>
      <c r="DZ305" s="41">
        <f>IF(AY305="","",IF(成就内容!AP$126&lt;&gt;"",MAX(ROUNDUP(SMALL(AY$279:AY$328,$L305)/10,0)*10,10),0))</f>
        <v>2670</v>
      </c>
      <c r="EA305" s="41">
        <f>IF(AZ305="","",IF(成就内容!AQ$126&lt;&gt;"",MAX(ROUNDUP(SMALL(AZ$279:AZ$328,$L305)/10,0)*10,10),0))</f>
        <v>2670</v>
      </c>
      <c r="EB305" s="41">
        <f>IF(BA305="","",IF(成就内容!AR$126&lt;&gt;"",MAX(ROUNDUP(SMALL(BA$279:BA$328,$L305)/10,0)*10,10),0))</f>
        <v>3340</v>
      </c>
      <c r="EC305" s="41">
        <f>IF(BB305="","",IF(成就内容!AS$126&lt;&gt;"",MAX(ROUNDUP(SMALL(BB$279:BB$328,$L305)/10,0)*10,10),0))</f>
        <v>3340</v>
      </c>
      <c r="ED305" s="41">
        <f>IF(BC305="","",IF(成就内容!AT$126&lt;&gt;"",MAX(ROUNDUP(SMALL(BC$279:BC$328,$L305)/10,0)*10,10),0))</f>
        <v>3340</v>
      </c>
      <c r="EE305" s="41">
        <f>IF(BD305="","",IF(成就内容!AU$126&lt;&gt;"",MAX(ROUNDUP(SMALL(BD$279:BD$328,$L305)/10,0)*10,10),0))</f>
        <v>4000</v>
      </c>
      <c r="EF305" s="41" t="str">
        <f>IF(BE305="","",IF(成就内容!AV$126&lt;&gt;"",MAX(ROUNDUP(SMALL(BE$279:BE$328,$L305)/10,0)*10,10),0))</f>
        <v/>
      </c>
      <c r="EG305" s="41">
        <f>IF(BF305="","",IF(成就内容!AW$126&lt;&gt;"",MAX(ROUNDUP(SMALL(BF$279:BF$328,$L305)/10,0)*10,10),0))</f>
        <v>0</v>
      </c>
      <c r="EH305" s="41">
        <f>IF(BG305="","",IF(成就内容!AX$126&lt;&gt;"",MAX(ROUNDUP(SMALL(BG$279:BG$328,$L305)/10,0)*10,10),0))</f>
        <v>0</v>
      </c>
      <c r="EI305" s="41">
        <f>IF(BH305="","",IF(成就内容!AY$126&lt;&gt;"",MAX(ROUNDUP(SMALL(BH$279:BH$328,$L305)/10,0)*10,10),0))</f>
        <v>0</v>
      </c>
      <c r="EJ305" s="41">
        <f>IF(BI305="","",IF(成就内容!AZ$126&lt;&gt;"",MAX(ROUNDUP(SMALL(BI$279:BI$328,$L305)/10,0)*10,10),0))</f>
        <v>0</v>
      </c>
      <c r="EK305" s="41">
        <f>IF(BJ305="","",IF(成就内容!BA$126&lt;&gt;"",MAX(ROUNDUP(SMALL(BJ$279:BJ$328,$L305)/10,0)*10,10),0))</f>
        <v>0</v>
      </c>
      <c r="EL305" s="41">
        <f>IF(BK305="","",IF(成就内容!BB$126&lt;&gt;"",MAX(ROUNDUP(SMALL(BK$279:BK$328,$L305)/10,0)*10,10),0))</f>
        <v>0</v>
      </c>
      <c r="EM305" s="41">
        <f>IF(BL305="","",IF(成就内容!BC$126&lt;&gt;"",MAX(ROUNDUP(SMALL(BL$279:BL$328,$L305)/10,0)*10,10),0))</f>
        <v>0</v>
      </c>
      <c r="EN305" s="41">
        <f>IF(BM305="","",IF(成就内容!BD$126&lt;&gt;"",MAX(ROUNDUP(SMALL(BM$279:BM$328,$L305)/10,0)*10,10),0))</f>
        <v>0</v>
      </c>
      <c r="EO305" s="41">
        <f>IF(BN305="","",IF(成就内容!BE$126&lt;&gt;"",MAX(ROUNDUP(SMALL(BN$279:BN$328,$L305)/10,0)*10,10),0))</f>
        <v>0</v>
      </c>
      <c r="EP305" s="41">
        <f>IF(BO305="","",IF(成就内容!BF$126&lt;&gt;"",MAX(ROUNDUP(SMALL(BO$279:BO$328,$L305)/10,0)*10,10),0))</f>
        <v>0</v>
      </c>
      <c r="EQ305" s="41">
        <f>IF(BP305="","",IF(成就内容!BG$126&lt;&gt;"",MAX(ROUNDUP(SMALL(BP$279:BP$328,$L305)/10,0)*10,10),0))</f>
        <v>0</v>
      </c>
      <c r="ER305" s="41">
        <f>IF(BQ305="","",IF(成就内容!BH$126&lt;&gt;"",MAX(ROUNDUP(SMALL(BQ$279:BQ$328,$L305)/10,0)*10,10),0))</f>
        <v>0</v>
      </c>
      <c r="ES305" s="41" t="str">
        <f>IF(BR305="","",IF(成就内容!BI$126&lt;&gt;"",MAX(ROUNDUP(SMALL(BR$279:BR$328,$L305)/10,0)*10,10),0))</f>
        <v/>
      </c>
      <c r="ET305" s="41">
        <f>IF(BS305="","",IF(成就内容!BJ$126&lt;&gt;"",MAX(ROUNDUP(SMALL(BS$279:BS$328,$L305)/10,0)*10,10),0))</f>
        <v>0</v>
      </c>
      <c r="EU305" s="41">
        <f>IF(BT305="","",IF(成就内容!BK$126&lt;&gt;"",MAX(ROUNDUP(SMALL(BT$279:BT$328,$L305)/10,0)*10,10),0))</f>
        <v>0</v>
      </c>
      <c r="EV305" s="41">
        <f>IF(BU305="","",IF(成就内容!BL$126&lt;&gt;"",MAX(ROUNDUP(SMALL(BU$279:BU$328,$L305)/10,0)*10,10),0))</f>
        <v>0</v>
      </c>
      <c r="EW305" s="41">
        <f>IF(BV305="","",IF(成就内容!BM$126&lt;&gt;"",MAX(ROUNDUP(SMALL(BV$279:BV$328,$L305)/10,0)*10,10),0))</f>
        <v>0</v>
      </c>
      <c r="EX305" s="41" t="str">
        <f>IF(BW305="","",IF(成就内容!BN$126&lt;&gt;"",MAX(ROUNDUP(SMALL(BW$279:BW$328,$L305)/10,0)*10,10),0))</f>
        <v/>
      </c>
      <c r="EY305" s="41">
        <f>IF(BX305="","",IF(成就内容!BO$126&lt;&gt;"",MAX(ROUNDUP(SMALL(BX$279:BX$328,$L305)/10,0)*10,10),0))</f>
        <v>0</v>
      </c>
      <c r="EZ305" s="41">
        <f>IF(BY305="","",IF(成就内容!BP$126&lt;&gt;"",MAX(ROUNDUP(SMALL(BY$279:BY$328,$L305)/10,0)*10,10),0))</f>
        <v>0</v>
      </c>
      <c r="FA305" s="41">
        <f>IF(BZ305="","",IF(成就内容!BQ$126&lt;&gt;"",MAX(ROUNDUP(SMALL(BZ$279:BZ$328,$L305)/10,0)*10,10),0))</f>
        <v>0</v>
      </c>
      <c r="FB305" s="41" t="str">
        <f>IF(CA305="","",IF(成就内容!BR$126&lt;&gt;"",MAX(ROUNDUP(SMALL(CA$279:CA$328,$L305)/10,0)*10,10),0))</f>
        <v/>
      </c>
      <c r="FC305" s="41" t="str">
        <f>IF(CB305="","",IF(成就内容!BS$126&lt;&gt;"",MAX(ROUNDUP(SMALL(CB$279:CB$328,$L305)/10,0)*10,10),0))</f>
        <v/>
      </c>
      <c r="FD305" s="41">
        <f>IF(CC305="","",IF(成就内容!BT$126&lt;&gt;"",MAX(ROUNDUP(SMALL(CC$279:CC$328,$L305)/10,0)*10,10),0))</f>
        <v>0</v>
      </c>
      <c r="FE305" s="41">
        <f>IF(CD305="","",IF(成就内容!BU$126&lt;&gt;"",MAX(ROUNDUP(SMALL(CD$279:CD$328,$L305)/10,0)*10,10),0))</f>
        <v>0</v>
      </c>
      <c r="FF305" s="41" t="str">
        <f>IF(CE305="","",IF(成就内容!BV$126&lt;&gt;"",MAX(ROUNDUP(SMALL(CE$279:CE$328,$L305)/10,0)*10,10),0))</f>
        <v/>
      </c>
      <c r="FG305" s="41">
        <f>IF(CF305="","",IF(成就内容!BW$126&lt;&gt;"",MAX(ROUNDUP(SMALL(CF$279:CF$328,$L305)/10,0)*10,10),0))</f>
        <v>0</v>
      </c>
      <c r="FH305" s="41">
        <f>IF(CG305="","",IF(成就内容!BX$126&lt;&gt;"",MAX(ROUNDUP(SMALL(CG$279:CG$328,$L305)/10,0)*10,10),0))</f>
        <v>0</v>
      </c>
      <c r="FI305" s="41">
        <f>IF(CH305="","",IF(成就内容!BY$126&lt;&gt;"",MAX(ROUNDUP(SMALL(CH$279:CH$328,$L305)/10,0)*10,10),0))</f>
        <v>0</v>
      </c>
      <c r="FJ305" s="41">
        <f>IF(CI305="","",IF(成就内容!BZ$126&lt;&gt;"",MAX(ROUNDUP(SMALL(CI$279:CI$328,$L305)/10,0)*10,10),0))</f>
        <v>0</v>
      </c>
    </row>
    <row r="306" spans="10:166" s="96" customFormat="1" x14ac:dyDescent="0.15">
      <c r="J306" s="19"/>
      <c r="L306" s="43">
        <v>28</v>
      </c>
      <c r="M306" s="41">
        <f>IF(成就内容!D34="","",INDEX($H$4:$H$178*成就内容!D$126/SUM(成就内容!$D$126:$BZ$126),成就内容!D90,1)-SUM(M$279:M305))</f>
        <v>0</v>
      </c>
      <c r="N306" s="41" t="str">
        <f>IF(成就内容!E34="","",INDEX($H$4:$H$178*成就内容!E$126/SUM(成就内容!$D$126:$BZ$126),成就内容!E90,1)-SUM(N$279:N305))</f>
        <v/>
      </c>
      <c r="O306" s="41" t="str">
        <f>IF(成就内容!F34="","",INDEX($H$4:$H$178*成就内容!F$126/SUM(成就内容!$D$126:$BZ$126),成就内容!F90,1)-SUM(O$279:O305))</f>
        <v/>
      </c>
      <c r="P306" s="41" t="str">
        <f>IF(成就内容!G34="","",INDEX($H$4:$H$178*成就内容!G$126/SUM(成就内容!$D$126:$BZ$126),成就内容!G90,1)-SUM(P$279:P305))</f>
        <v/>
      </c>
      <c r="Q306" s="41">
        <f>IF(成就内容!H34="","",INDEX($H$4:$H$178*成就内容!H$126/SUM(成就内容!$D$126:$BZ$126),成就内容!H90,1)-SUM(Q$279:Q305))</f>
        <v>0</v>
      </c>
      <c r="R306" s="41">
        <f>IF(成就内容!I34="","",INDEX($H$4:$H$178*成就内容!I$126/SUM(成就内容!$D$126:$BZ$126),成就内容!I90,1)-SUM(R$279:R305))</f>
        <v>0</v>
      </c>
      <c r="S306" s="41">
        <f>IF(成就内容!J34="","",INDEX($H$4:$H$178*成就内容!J$126/SUM(成就内容!$D$126:$BZ$126),成就内容!J90,1)-SUM(S$279:S305))</f>
        <v>0</v>
      </c>
      <c r="T306" s="41">
        <f>IF(成就内容!K34="","",INDEX($H$4:$H$178*成就内容!K$126/SUM(成就内容!$D$126:$BZ$126),成就内容!K90,1)-SUM(T$279:T305))</f>
        <v>0</v>
      </c>
      <c r="U306" s="41">
        <f>IF(成就内容!L34="","",INDEX($H$4:$H$178*成就内容!L$126/SUM(成就内容!$D$126:$BZ$126),成就内容!L90,1)-SUM(U$279:U305))</f>
        <v>0</v>
      </c>
      <c r="V306" s="41">
        <f>IF(成就内容!M34="","",INDEX($H$4:$H$178*成就内容!M$126/SUM(成就内容!$D$126:$BZ$126),成就内容!M90,1)-SUM(V$279:V305))</f>
        <v>0</v>
      </c>
      <c r="W306" s="41">
        <f>IF(成就内容!N34="","",INDEX($H$4:$H$178*成就内容!N$126/SUM(成就内容!$D$126:$BZ$126),成就内容!N90,1)-SUM(W$279:W305))</f>
        <v>0</v>
      </c>
      <c r="X306" s="41">
        <f>IF(成就内容!O34="","",INDEX($H$4:$H$178*成就内容!O$126/SUM(成就内容!$D$126:$BZ$126),成就内容!O90,1)-SUM(X$279:X305))</f>
        <v>5833.3333333333285</v>
      </c>
      <c r="Y306" s="41" t="str">
        <f>IF(成就内容!P34="","",INDEX($H$4:$H$178*成就内容!P$126/SUM(成就内容!$D$126:$BZ$126),成就内容!P90,1)-SUM(Y$279:Y305))</f>
        <v/>
      </c>
      <c r="Z306" s="41">
        <f>IF(成就内容!Q34="","",INDEX($H$4:$H$178*成就内容!Q$126/SUM(成就内容!$D$126:$BZ$126),成就内容!Q90,1)-SUM(Z$279:Z305))</f>
        <v>0</v>
      </c>
      <c r="AA306" s="41">
        <f>IF(成就内容!R34="","",INDEX($H$4:$H$178*成就内容!R$126/SUM(成就内容!$D$126:$BZ$126),成就内容!R90,1)-SUM(AA$279:AA305))</f>
        <v>0</v>
      </c>
      <c r="AB306" s="41">
        <f>IF(成就内容!S34="","",INDEX($H$4:$H$178*成就内容!S$126/SUM(成就内容!$D$126:$BZ$126),成就内容!S90,1)-SUM(AB$279:AB305))</f>
        <v>0</v>
      </c>
      <c r="AC306" s="41">
        <f>IF(成就内容!T34="","",INDEX($H$4:$H$178*成就内容!T$126/SUM(成就内容!$D$126:$BZ$126),成就内容!T90,1)-SUM(AC$279:AC305))</f>
        <v>0</v>
      </c>
      <c r="AD306" s="41">
        <f>IF(成就内容!U34="","",INDEX($H$4:$H$178*成就内容!U$126/SUM(成就内容!$D$126:$BZ$126),成就内容!U90,1)-SUM(AD$279:AD305))</f>
        <v>0</v>
      </c>
      <c r="AE306" s="41">
        <f>IF(成就内容!V34="","",INDEX($H$4:$H$178*成就内容!V$126/SUM(成就内容!$D$126:$BZ$126),成就内容!V90,1)-SUM(AE$279:AE305))</f>
        <v>0</v>
      </c>
      <c r="AF306" s="41">
        <f>IF(成就内容!W34="","",INDEX($H$4:$H$178*成就内容!W$126/SUM(成就内容!$D$126:$BZ$126),成就内容!W90,1)-SUM(AF$279:AF305))</f>
        <v>0</v>
      </c>
      <c r="AG306" s="41">
        <f>IF(成就内容!X34="","",INDEX($H$4:$H$178*成就内容!X$126/SUM(成就内容!$D$126:$BZ$126),成就内容!X90,1)-SUM(AG$279:AG305))</f>
        <v>0</v>
      </c>
      <c r="AH306" s="41" t="str">
        <f>IF(成就内容!Y34="","",INDEX($H$4:$H$178*成就内容!Y$126/SUM(成就内容!$D$126:$BZ$126),成就内容!Y90,1)-SUM(AH$279:AH305))</f>
        <v/>
      </c>
      <c r="AI306" s="41" t="str">
        <f>IF(成就内容!Z34="","",INDEX($H$4:$H$178*成就内容!Z$126/SUM(成就内容!$D$126:$BZ$126),成就内容!Z90,1)-SUM(AI$279:AI305))</f>
        <v/>
      </c>
      <c r="AJ306" s="41" t="str">
        <f>IF(成就内容!AA34="","",INDEX($H$4:$H$178*成就内容!AA$126/SUM(成就内容!$D$126:$BZ$126),成就内容!AA90,1)-SUM(AJ$279:AJ305))</f>
        <v/>
      </c>
      <c r="AK306" s="41" t="str">
        <f>IF(成就内容!AB34="","",INDEX($H$4:$H$178*成就内容!AB$126/SUM(成就内容!$D$126:$BZ$126),成就内容!AB90,1)-SUM(AK$279:AK305))</f>
        <v/>
      </c>
      <c r="AL306" s="41">
        <f>IF(成就内容!AC34="","",INDEX($H$4:$H$178*成就内容!AC$126/SUM(成就内容!$D$126:$BZ$126),成就内容!AC90,1)-SUM(AL$279:AL305))</f>
        <v>0</v>
      </c>
      <c r="AM306" s="41">
        <f>IF(成就内容!AD34="","",INDEX($H$4:$H$178*成就内容!AD$126/SUM(成就内容!$D$126:$BZ$126),成就内容!AD90,1)-SUM(AM$279:AM305))</f>
        <v>0</v>
      </c>
      <c r="AN306" s="41">
        <f>IF(成就内容!AE34="","",INDEX($H$4:$H$178*成就内容!AE$126/SUM(成就内容!$D$126:$BZ$126),成就内容!AE90,1)-SUM(AN$279:AN305))</f>
        <v>0</v>
      </c>
      <c r="AO306" s="41">
        <f>IF(成就内容!AF34="","",INDEX($H$4:$H$178*成就内容!AF$126/SUM(成就内容!$D$126:$BZ$126),成就内容!AF90,1)-SUM(AO$279:AO305))</f>
        <v>0</v>
      </c>
      <c r="AP306" s="41">
        <f>IF(成就内容!AG34="","",INDEX($H$4:$H$178*成就内容!AG$126/SUM(成就内容!$D$126:$BZ$126),成就内容!AG90,1)-SUM(AP$279:AP305))</f>
        <v>0</v>
      </c>
      <c r="AQ306" s="41" t="str">
        <f>IF(成就内容!AH34="","",INDEX($H$4:$H$178*成就内容!AH$126/SUM(成就内容!$D$126:$BZ$126),成就内容!AH90,1)-SUM(AQ$279:AQ305))</f>
        <v/>
      </c>
      <c r="AR306" s="41">
        <f>IF(成就内容!AI34="","",INDEX($H$4:$H$178*成就内容!AI$126/SUM(成就内容!$D$126:$BZ$126),成就内容!AI90,1)-SUM(AR$279:AR305))</f>
        <v>0</v>
      </c>
      <c r="AS306" s="41">
        <f>IF(成就内容!AJ34="","",INDEX($H$4:$H$178*成就内容!AJ$126/SUM(成就内容!$D$126:$BZ$126),成就内容!AJ90,1)-SUM(AS$279:AS305))</f>
        <v>0</v>
      </c>
      <c r="AT306" s="41" t="str">
        <f>IF(成就内容!AK34="","",INDEX($H$4:$H$178*成就内容!AK$126/SUM(成就内容!$D$126:$BZ$126),成就内容!AK90,1)-SUM(AT$279:AT305))</f>
        <v/>
      </c>
      <c r="AU306" s="41" t="str">
        <f>IF(成就内容!AL34="","",INDEX($H$4:$H$178*成就内容!AL$126/SUM(成就内容!$D$126:$BZ$126),成就内容!AL90,1)-SUM(AU$279:AU305))</f>
        <v/>
      </c>
      <c r="AV306" s="41" t="str">
        <f>IF(成就内容!AM34="","",INDEX($H$4:$H$178*成就内容!AM$126/SUM(成就内容!$D$126:$BZ$126),成就内容!AM90,1)-SUM(AV$279:AV305))</f>
        <v/>
      </c>
      <c r="AW306" s="41" t="str">
        <f>IF(成就内容!AN34="","",INDEX($H$4:$H$178*成就内容!AN$126/SUM(成就内容!$D$126:$BZ$126),成就内容!AN90,1)-SUM(AW$279:AW305))</f>
        <v/>
      </c>
      <c r="AX306" s="41">
        <f>IF(成就内容!AO34="","",INDEX($H$4:$H$178*成就内容!AO$126/SUM(成就内容!$D$126:$BZ$126),成就内容!AO90,1)-SUM(AX$279:AX305))</f>
        <v>3000</v>
      </c>
      <c r="AY306" s="41">
        <f>IF(成就内容!AP34="","",INDEX($H$4:$H$178*成就内容!AP$126/SUM(成就内容!$D$126:$BZ$126),成就内容!AP90,1)-SUM(AY$279:AY305))</f>
        <v>3000</v>
      </c>
      <c r="AZ306" s="41">
        <f>IF(成就内容!AQ34="","",INDEX($H$4:$H$178*成就内容!AQ$126/SUM(成就内容!$D$126:$BZ$126),成就内容!AQ90,1)-SUM(AZ$279:AZ305))</f>
        <v>3000</v>
      </c>
      <c r="BA306" s="41">
        <f>IF(成就内容!AR34="","",INDEX($H$4:$H$178*成就内容!AR$126/SUM(成就内容!$D$126:$BZ$126),成就内容!AR90,1)-SUM(BA$279:BA305))</f>
        <v>3333.3333333333321</v>
      </c>
      <c r="BB306" s="41">
        <f>IF(成就内容!AS34="","",INDEX($H$4:$H$178*成就内容!AS$126/SUM(成就内容!$D$126:$BZ$126),成就内容!AS90,1)-SUM(BB$279:BB305))</f>
        <v>3333.3333333333321</v>
      </c>
      <c r="BC306" s="41">
        <f>IF(成就内容!AT34="","",INDEX($H$4:$H$178*成就内容!AT$126/SUM(成就内容!$D$126:$BZ$126),成就内容!AT90,1)-SUM(BC$279:BC305))</f>
        <v>3333.3333333333321</v>
      </c>
      <c r="BD306" s="41">
        <f>IF(成就内容!AU34="","",INDEX($H$4:$H$178*成就内容!AU$126/SUM(成就内容!$D$126:$BZ$126),成就内容!AU90,1)-SUM(BD$279:BD305))</f>
        <v>4000</v>
      </c>
      <c r="BE306" s="41" t="str">
        <f>IF(成就内容!AV34="","",INDEX($H$4:$H$178*成就内容!AV$126/SUM(成就内容!$D$126:$BZ$126),成就内容!AV90,1)-SUM(BE$279:BE305))</f>
        <v/>
      </c>
      <c r="BF306" s="41">
        <f>IF(成就内容!AW34="","",INDEX($H$4:$H$178*成就内容!AW$126/SUM(成就内容!$D$126:$BZ$126),成就内容!AW90,1)-SUM(BF$279:BF305))</f>
        <v>0</v>
      </c>
      <c r="BG306" s="41">
        <f>IF(成就内容!AX34="","",INDEX($H$4:$H$178*成就内容!AX$126/SUM(成就内容!$D$126:$BZ$126),成就内容!AX90,1)-SUM(BG$279:BG305))</f>
        <v>0</v>
      </c>
      <c r="BH306" s="41">
        <f>IF(成就内容!AY34="","",INDEX($H$4:$H$178*成就内容!AY$126/SUM(成就内容!$D$126:$BZ$126),成就内容!AY90,1)-SUM(BH$279:BH305))</f>
        <v>0</v>
      </c>
      <c r="BI306" s="41">
        <f>IF(成就内容!AZ34="","",INDEX($H$4:$H$178*成就内容!AZ$126/SUM(成就内容!$D$126:$BZ$126),成就内容!AZ90,1)-SUM(BI$279:BI305))</f>
        <v>0</v>
      </c>
      <c r="BJ306" s="41">
        <f>IF(成就内容!BA34="","",INDEX($H$4:$H$178*成就内容!BA$126/SUM(成就内容!$D$126:$BZ$126),成就内容!BA90,1)-SUM(BJ$279:BJ305))</f>
        <v>0</v>
      </c>
      <c r="BK306" s="41">
        <f>IF(成就内容!BB34="","",INDEX($H$4:$H$178*成就内容!BB$126/SUM(成就内容!$D$126:$BZ$126),成就内容!BB90,1)-SUM(BK$279:BK305))</f>
        <v>0</v>
      </c>
      <c r="BL306" s="41">
        <f>IF(成就内容!BC34="","",INDEX($H$4:$H$178*成就内容!BC$126/SUM(成就内容!$D$126:$BZ$126),成就内容!BC90,1)-SUM(BL$279:BL305))</f>
        <v>0</v>
      </c>
      <c r="BM306" s="41">
        <f>IF(成就内容!BD34="","",INDEX($H$4:$H$178*成就内容!BD$126/SUM(成就内容!$D$126:$BZ$126),成就内容!BD90,1)-SUM(BM$279:BM305))</f>
        <v>0</v>
      </c>
      <c r="BN306" s="41">
        <f>IF(成就内容!BE34="","",INDEX($H$4:$H$178*成就内容!BE$126/SUM(成就内容!$D$126:$BZ$126),成就内容!BE90,1)-SUM(BN$279:BN305))</f>
        <v>0</v>
      </c>
      <c r="BO306" s="41">
        <f>IF(成就内容!BF34="","",INDEX($H$4:$H$178*成就内容!BF$126/SUM(成就内容!$D$126:$BZ$126),成就内容!BF90,1)-SUM(BO$279:BO305))</f>
        <v>0</v>
      </c>
      <c r="BP306" s="41">
        <f>IF(成就内容!BG34="","",INDEX($H$4:$H$178*成就内容!BG$126/SUM(成就内容!$D$126:$BZ$126),成就内容!BG90,1)-SUM(BP$279:BP305))</f>
        <v>0</v>
      </c>
      <c r="BQ306" s="41">
        <f>IF(成就内容!BH34="","",INDEX($H$4:$H$178*成就内容!BH$126/SUM(成就内容!$D$126:$BZ$126),成就内容!BH90,1)-SUM(BQ$279:BQ305))</f>
        <v>0</v>
      </c>
      <c r="BR306" s="41" t="str">
        <f>IF(成就内容!BI34="","",INDEX($H$4:$H$178*成就内容!BI$126/SUM(成就内容!$D$126:$BZ$126),成就内容!BI90,1)-SUM(BR$279:BR305))</f>
        <v/>
      </c>
      <c r="BS306" s="41">
        <f>IF(成就内容!BJ34="","",INDEX($H$4:$H$178*成就内容!BJ$126/SUM(成就内容!$D$126:$BZ$126),成就内容!BJ90,1)-SUM(BS$279:BS305))</f>
        <v>0</v>
      </c>
      <c r="BT306" s="41">
        <f>IF(成就内容!BK34="","",INDEX($H$4:$H$178*成就内容!BK$126/SUM(成就内容!$D$126:$BZ$126),成就内容!BK90,1)-SUM(BT$279:BT305))</f>
        <v>0</v>
      </c>
      <c r="BU306" s="41">
        <f>IF(成就内容!BL34="","",INDEX($H$4:$H$178*成就内容!BL$126/SUM(成就内容!$D$126:$BZ$126),成就内容!BL90,1)-SUM(BU$279:BU305))</f>
        <v>0</v>
      </c>
      <c r="BV306" s="41">
        <f>IF(成就内容!BM34="","",INDEX($H$4:$H$178*成就内容!BM$126/SUM(成就内容!$D$126:$BZ$126),成就内容!BM90,1)-SUM(BV$279:BV305))</f>
        <v>0</v>
      </c>
      <c r="BW306" s="41" t="str">
        <f>IF(成就内容!BN34="","",INDEX($H$4:$H$178*成就内容!BN$126/SUM(成就内容!$D$126:$BZ$126),成就内容!BN90,1)-SUM(BW$279:BW305))</f>
        <v/>
      </c>
      <c r="BX306" s="41">
        <f>IF(成就内容!BO34="","",INDEX($H$4:$H$178*成就内容!BO$126/SUM(成就内容!$D$126:$BZ$126),成就内容!BO90,1)-SUM(BX$279:BX305))</f>
        <v>0</v>
      </c>
      <c r="BY306" s="41">
        <f>IF(成就内容!BP34="","",INDEX($H$4:$H$178*成就内容!BP$126/SUM(成就内容!$D$126:$BZ$126),成就内容!BP90,1)-SUM(BY$279:BY305))</f>
        <v>0</v>
      </c>
      <c r="BZ306" s="41">
        <f>IF(成就内容!BQ34="","",INDEX($H$4:$H$178*成就内容!BQ$126/SUM(成就内容!$D$126:$BZ$126),成就内容!BQ90,1)-SUM(BZ$279:BZ305))</f>
        <v>0</v>
      </c>
      <c r="CA306" s="41" t="str">
        <f>IF(成就内容!BR34="","",INDEX($H$4:$H$178*成就内容!BR$126/SUM(成就内容!$D$126:$BZ$126),成就内容!BR90,1)-SUM(CA$279:CA305))</f>
        <v/>
      </c>
      <c r="CB306" s="41" t="str">
        <f>IF(成就内容!BS34="","",INDEX($H$4:$H$178*成就内容!BS$126/SUM(成就内容!$D$126:$BZ$126),成就内容!BS90,1)-SUM(CB$279:CB305))</f>
        <v/>
      </c>
      <c r="CC306" s="41">
        <f>IF(成就内容!BT34="","",INDEX($H$4:$H$178*成就内容!BT$126/SUM(成就内容!$D$126:$BZ$126),成就内容!BT90,1)-SUM(CC$279:CC305))</f>
        <v>0</v>
      </c>
      <c r="CD306" s="41">
        <f>IF(成就内容!BU34="","",INDEX($H$4:$H$178*成就内容!BU$126/SUM(成就内容!$D$126:$BZ$126),成就内容!BU90,1)-SUM(CD$279:CD305))</f>
        <v>0</v>
      </c>
      <c r="CE306" s="41" t="str">
        <f>IF(成就内容!BV34="","",INDEX($H$4:$H$178*成就内容!BV$126/SUM(成就内容!$D$126:$BZ$126),成就内容!BV90,1)-SUM(CE$279:CE305))</f>
        <v/>
      </c>
      <c r="CF306" s="41">
        <f>IF(成就内容!BW34="","",INDEX($H$4:$H$178*成就内容!BW$126/SUM(成就内容!$D$126:$BZ$126),成就内容!BW90,1)-SUM(CF$279:CF305))</f>
        <v>0</v>
      </c>
      <c r="CG306" s="41">
        <f>IF(成就内容!BX34="","",INDEX($H$4:$H$178*成就内容!BX$126/SUM(成就内容!$D$126:$BZ$126),成就内容!BX90,1)-SUM(CG$279:CG305))</f>
        <v>0</v>
      </c>
      <c r="CH306" s="41">
        <f>IF(成就内容!BY34="","",INDEX($H$4:$H$178*成就内容!BY$126/SUM(成就内容!$D$126:$BZ$126),成就内容!BY90,1)-SUM(CH$279:CH305))</f>
        <v>0</v>
      </c>
      <c r="CI306" s="41">
        <f>IF(成就内容!BZ34="","",INDEX($H$4:$H$178*成就内容!BZ$126/SUM(成就内容!$D$126:$BZ$126),成就内容!BZ90,1)-SUM(CI$279:CI305))</f>
        <v>0</v>
      </c>
      <c r="CK306" s="19"/>
      <c r="CM306" s="43">
        <v>28</v>
      </c>
      <c r="CN306" s="41">
        <f>IF(M306="","",IF(成就内容!D$126&lt;&gt;"",MAX(ROUNDUP(SMALL(M$279:M$328,$L306)/10,0)*10,10),0))</f>
        <v>0</v>
      </c>
      <c r="CO306" s="41" t="str">
        <f>IF(N306="","",IF(成就内容!E$126&lt;&gt;"",MAX(ROUNDUP(SMALL(N$279:N$328,$L306)/10,0)*10,10),0))</f>
        <v/>
      </c>
      <c r="CP306" s="41" t="str">
        <f>IF(O306="","",IF(成就内容!F$126&lt;&gt;"",MAX(ROUNDUP(SMALL(O$279:O$328,$L306)/10,0)*10,10),0))</f>
        <v/>
      </c>
      <c r="CQ306" s="41" t="str">
        <f>IF(P306="","",IF(成就内容!G$126&lt;&gt;"",MAX(ROUNDUP(SMALL(P$279:P$328,$L306)/10,0)*10,10),0))</f>
        <v/>
      </c>
      <c r="CR306" s="41">
        <f>IF(Q306="","",IF(成就内容!H$126&lt;&gt;"",MAX(ROUNDUP(SMALL(Q$279:Q$328,$L306)/10,0)*10,10),0))</f>
        <v>0</v>
      </c>
      <c r="CS306" s="41">
        <f>IF(R306="","",IF(成就内容!I$126&lt;&gt;"",MAX(ROUNDUP(SMALL(R$279:R$328,$L306)/10,0)*10,10),0))</f>
        <v>0</v>
      </c>
      <c r="CT306" s="41">
        <f>IF(S306="","",IF(成就内容!J$126&lt;&gt;"",MAX(ROUNDUP(SMALL(S$279:S$328,$L306)/10,0)*10,10),0))</f>
        <v>0</v>
      </c>
      <c r="CU306" s="41">
        <f>IF(T306="","",IF(成就内容!K$126&lt;&gt;"",MAX(ROUNDUP(SMALL(T$279:T$328,$L306)/10,0)*10,10),0))</f>
        <v>0</v>
      </c>
      <c r="CV306" s="41">
        <f>IF(U306="","",IF(成就内容!L$126&lt;&gt;"",MAX(ROUNDUP(SMALL(U$279:U$328,$L306)/10,0)*10,10),0))</f>
        <v>0</v>
      </c>
      <c r="CW306" s="41">
        <f>IF(V306="","",IF(成就内容!M$126&lt;&gt;"",MAX(ROUNDUP(SMALL(V$279:V$328,$L306)/10,0)*10,10),0))</f>
        <v>0</v>
      </c>
      <c r="CX306" s="41">
        <f>IF(W306="","",IF(成就内容!N$126&lt;&gt;"",MAX(ROUNDUP(SMALL(W$279:W$328,$L306)/10,0)*10,10),0))</f>
        <v>0</v>
      </c>
      <c r="CY306" s="41">
        <f>IF(X306="","",IF(成就内容!O$126&lt;&gt;"",MAX(ROUNDUP(SMALL(X$279:X$328,$L306)/10,0)*10,10),0))</f>
        <v>5840</v>
      </c>
      <c r="CZ306" s="41" t="str">
        <f>IF(Y306="","",IF(成就内容!P$126&lt;&gt;"",MAX(ROUNDUP(SMALL(Y$279:Y$328,$L306)/10,0)*10,10),0))</f>
        <v/>
      </c>
      <c r="DA306" s="41">
        <f>IF(Z306="","",IF(成就内容!Q$126&lt;&gt;"",MAX(ROUNDUP(SMALL(Z$279:Z$328,$L306)/10,0)*10,10),0))</f>
        <v>0</v>
      </c>
      <c r="DB306" s="41">
        <f>IF(AA306="","",IF(成就内容!R$126&lt;&gt;"",MAX(ROUNDUP(SMALL(AA$279:AA$328,$L306)/10,0)*10,10),0))</f>
        <v>0</v>
      </c>
      <c r="DC306" s="41">
        <f>IF(AB306="","",IF(成就内容!S$126&lt;&gt;"",MAX(ROUNDUP(SMALL(AB$279:AB$328,$L306)/10,0)*10,10),0))</f>
        <v>0</v>
      </c>
      <c r="DD306" s="41">
        <f>IF(AC306="","",IF(成就内容!T$126&lt;&gt;"",MAX(ROUNDUP(SMALL(AC$279:AC$328,$L306)/10,0)*10,10),0))</f>
        <v>0</v>
      </c>
      <c r="DE306" s="41">
        <f>IF(AD306="","",IF(成就内容!U$126&lt;&gt;"",MAX(ROUNDUP(SMALL(AD$279:AD$328,$L306)/10,0)*10,10),0))</f>
        <v>0</v>
      </c>
      <c r="DF306" s="41">
        <f>IF(AE306="","",IF(成就内容!V$126&lt;&gt;"",MAX(ROUNDUP(SMALL(AE$279:AE$328,$L306)/10,0)*10,10),0))</f>
        <v>0</v>
      </c>
      <c r="DG306" s="41">
        <f>IF(AF306="","",IF(成就内容!W$126&lt;&gt;"",MAX(ROUNDUP(SMALL(AF$279:AF$328,$L306)/10,0)*10,10),0))</f>
        <v>0</v>
      </c>
      <c r="DH306" s="41">
        <f>IF(AG306="","",IF(成就内容!X$126&lt;&gt;"",MAX(ROUNDUP(SMALL(AG$279:AG$328,$L306)/10,0)*10,10),0))</f>
        <v>0</v>
      </c>
      <c r="DI306" s="41" t="str">
        <f>IF(AH306="","",IF(成就内容!Y$126&lt;&gt;"",MAX(ROUNDUP(SMALL(AH$279:AH$328,$L306)/10,0)*10,10),0))</f>
        <v/>
      </c>
      <c r="DJ306" s="41" t="str">
        <f>IF(AI306="","",IF(成就内容!Z$126&lt;&gt;"",MAX(ROUNDUP(SMALL(AI$279:AI$328,$L306)/10,0)*10,10),0))</f>
        <v/>
      </c>
      <c r="DK306" s="41" t="str">
        <f>IF(AJ306="","",IF(成就内容!AA$126&lt;&gt;"",MAX(ROUNDUP(SMALL(AJ$279:AJ$328,$L306)/10,0)*10,10),0))</f>
        <v/>
      </c>
      <c r="DL306" s="41" t="str">
        <f>IF(AK306="","",IF(成就内容!AB$126&lt;&gt;"",MAX(ROUNDUP(SMALL(AK$279:AK$328,$L306)/10,0)*10,10),0))</f>
        <v/>
      </c>
      <c r="DM306" s="41">
        <f>IF(AL306="","",IF(成就内容!AC$126&lt;&gt;"",MAX(ROUNDUP(SMALL(AL$279:AL$328,$L306)/10,0)*10,10),0))</f>
        <v>0</v>
      </c>
      <c r="DN306" s="41">
        <f>IF(AM306="","",IF(成就内容!AD$126&lt;&gt;"",MAX(ROUNDUP(SMALL(AM$279:AM$328,$L306)/10,0)*10,10),0))</f>
        <v>0</v>
      </c>
      <c r="DO306" s="41">
        <f>IF(AN306="","",IF(成就内容!AE$126&lt;&gt;"",MAX(ROUNDUP(SMALL(AN$279:AN$328,$L306)/10,0)*10,10),0))</f>
        <v>0</v>
      </c>
      <c r="DP306" s="41">
        <f>IF(AO306="","",IF(成就内容!AF$126&lt;&gt;"",MAX(ROUNDUP(SMALL(AO$279:AO$328,$L306)/10,0)*10,10),0))</f>
        <v>0</v>
      </c>
      <c r="DQ306" s="41">
        <f>IF(AP306="","",IF(成就内容!AG$126&lt;&gt;"",MAX(ROUNDUP(SMALL(AP$279:AP$328,$L306)/10,0)*10,10),0))</f>
        <v>0</v>
      </c>
      <c r="DR306" s="41" t="str">
        <f>IF(AQ306="","",IF(成就内容!AH$126&lt;&gt;"",MAX(ROUNDUP(SMALL(AQ$279:AQ$328,$L306)/10,0)*10,10),0))</f>
        <v/>
      </c>
      <c r="DS306" s="41">
        <f>IF(AR306="","",IF(成就内容!AI$126&lt;&gt;"",MAX(ROUNDUP(SMALL(AR$279:AR$328,$L306)/10,0)*10,10),0))</f>
        <v>0</v>
      </c>
      <c r="DT306" s="41">
        <f>IF(AS306="","",IF(成就内容!AJ$126&lt;&gt;"",MAX(ROUNDUP(SMALL(AS$279:AS$328,$L306)/10,0)*10,10),0))</f>
        <v>0</v>
      </c>
      <c r="DU306" s="41" t="str">
        <f>IF(AT306="","",IF(成就内容!AK$126&lt;&gt;"",MAX(ROUNDUP(SMALL(AT$279:AT$328,$L306)/10,0)*10,10),0))</f>
        <v/>
      </c>
      <c r="DV306" s="41" t="str">
        <f>IF(AU306="","",IF(成就内容!AL$126&lt;&gt;"",MAX(ROUNDUP(SMALL(AU$279:AU$328,$L306)/10,0)*10,10),0))</f>
        <v/>
      </c>
      <c r="DW306" s="41" t="str">
        <f>IF(AV306="","",IF(成就内容!AM$126&lt;&gt;"",MAX(ROUNDUP(SMALL(AV$279:AV$328,$L306)/10,0)*10,10),0))</f>
        <v/>
      </c>
      <c r="DX306" s="41" t="str">
        <f>IF(AW306="","",IF(成就内容!AN$126&lt;&gt;"",MAX(ROUNDUP(SMALL(AW$279:AW$328,$L306)/10,0)*10,10),0))</f>
        <v/>
      </c>
      <c r="DY306" s="41">
        <f>IF(AX306="","",IF(成就内容!AO$126&lt;&gt;"",MAX(ROUNDUP(SMALL(AX$279:AX$328,$L306)/10,0)*10,10),0))</f>
        <v>3000</v>
      </c>
      <c r="DZ306" s="41">
        <f>IF(AY306="","",IF(成就内容!AP$126&lt;&gt;"",MAX(ROUNDUP(SMALL(AY$279:AY$328,$L306)/10,0)*10,10),0))</f>
        <v>3000</v>
      </c>
      <c r="EA306" s="41">
        <f>IF(AZ306="","",IF(成就内容!AQ$126&lt;&gt;"",MAX(ROUNDUP(SMALL(AZ$279:AZ$328,$L306)/10,0)*10,10),0))</f>
        <v>3000</v>
      </c>
      <c r="EB306" s="41">
        <f>IF(BA306="","",IF(成就内容!AR$126&lt;&gt;"",MAX(ROUNDUP(SMALL(BA$279:BA$328,$L306)/10,0)*10,10),0))</f>
        <v>3340</v>
      </c>
      <c r="EC306" s="41">
        <f>IF(BB306="","",IF(成就内容!AS$126&lt;&gt;"",MAX(ROUNDUP(SMALL(BB$279:BB$328,$L306)/10,0)*10,10),0))</f>
        <v>3340</v>
      </c>
      <c r="ED306" s="41">
        <f>IF(BC306="","",IF(成就内容!AT$126&lt;&gt;"",MAX(ROUNDUP(SMALL(BC$279:BC$328,$L306)/10,0)*10,10),0))</f>
        <v>3340</v>
      </c>
      <c r="EE306" s="41">
        <f>IF(BD306="","",IF(成就内容!AU$126&lt;&gt;"",MAX(ROUNDUP(SMALL(BD$279:BD$328,$L306)/10,0)*10,10),0))</f>
        <v>4000</v>
      </c>
      <c r="EF306" s="41" t="str">
        <f>IF(BE306="","",IF(成就内容!AV$126&lt;&gt;"",MAX(ROUNDUP(SMALL(BE$279:BE$328,$L306)/10,0)*10,10),0))</f>
        <v/>
      </c>
      <c r="EG306" s="41">
        <f>IF(BF306="","",IF(成就内容!AW$126&lt;&gt;"",MAX(ROUNDUP(SMALL(BF$279:BF$328,$L306)/10,0)*10,10),0))</f>
        <v>0</v>
      </c>
      <c r="EH306" s="41">
        <f>IF(BG306="","",IF(成就内容!AX$126&lt;&gt;"",MAX(ROUNDUP(SMALL(BG$279:BG$328,$L306)/10,0)*10,10),0))</f>
        <v>0</v>
      </c>
      <c r="EI306" s="41">
        <f>IF(BH306="","",IF(成就内容!AY$126&lt;&gt;"",MAX(ROUNDUP(SMALL(BH$279:BH$328,$L306)/10,0)*10,10),0))</f>
        <v>0</v>
      </c>
      <c r="EJ306" s="41">
        <f>IF(BI306="","",IF(成就内容!AZ$126&lt;&gt;"",MAX(ROUNDUP(SMALL(BI$279:BI$328,$L306)/10,0)*10,10),0))</f>
        <v>0</v>
      </c>
      <c r="EK306" s="41">
        <f>IF(BJ306="","",IF(成就内容!BA$126&lt;&gt;"",MAX(ROUNDUP(SMALL(BJ$279:BJ$328,$L306)/10,0)*10,10),0))</f>
        <v>0</v>
      </c>
      <c r="EL306" s="41">
        <f>IF(BK306="","",IF(成就内容!BB$126&lt;&gt;"",MAX(ROUNDUP(SMALL(BK$279:BK$328,$L306)/10,0)*10,10),0))</f>
        <v>0</v>
      </c>
      <c r="EM306" s="41">
        <f>IF(BL306="","",IF(成就内容!BC$126&lt;&gt;"",MAX(ROUNDUP(SMALL(BL$279:BL$328,$L306)/10,0)*10,10),0))</f>
        <v>0</v>
      </c>
      <c r="EN306" s="41">
        <f>IF(BM306="","",IF(成就内容!BD$126&lt;&gt;"",MAX(ROUNDUP(SMALL(BM$279:BM$328,$L306)/10,0)*10,10),0))</f>
        <v>0</v>
      </c>
      <c r="EO306" s="41">
        <f>IF(BN306="","",IF(成就内容!BE$126&lt;&gt;"",MAX(ROUNDUP(SMALL(BN$279:BN$328,$L306)/10,0)*10,10),0))</f>
        <v>0</v>
      </c>
      <c r="EP306" s="41">
        <f>IF(BO306="","",IF(成就内容!BF$126&lt;&gt;"",MAX(ROUNDUP(SMALL(BO$279:BO$328,$L306)/10,0)*10,10),0))</f>
        <v>0</v>
      </c>
      <c r="EQ306" s="41">
        <f>IF(BP306="","",IF(成就内容!BG$126&lt;&gt;"",MAX(ROUNDUP(SMALL(BP$279:BP$328,$L306)/10,0)*10,10),0))</f>
        <v>0</v>
      </c>
      <c r="ER306" s="41">
        <f>IF(BQ306="","",IF(成就内容!BH$126&lt;&gt;"",MAX(ROUNDUP(SMALL(BQ$279:BQ$328,$L306)/10,0)*10,10),0))</f>
        <v>0</v>
      </c>
      <c r="ES306" s="41" t="str">
        <f>IF(BR306="","",IF(成就内容!BI$126&lt;&gt;"",MAX(ROUNDUP(SMALL(BR$279:BR$328,$L306)/10,0)*10,10),0))</f>
        <v/>
      </c>
      <c r="ET306" s="41">
        <f>IF(BS306="","",IF(成就内容!BJ$126&lt;&gt;"",MAX(ROUNDUP(SMALL(BS$279:BS$328,$L306)/10,0)*10,10),0))</f>
        <v>0</v>
      </c>
      <c r="EU306" s="41">
        <f>IF(BT306="","",IF(成就内容!BK$126&lt;&gt;"",MAX(ROUNDUP(SMALL(BT$279:BT$328,$L306)/10,0)*10,10),0))</f>
        <v>0</v>
      </c>
      <c r="EV306" s="41">
        <f>IF(BU306="","",IF(成就内容!BL$126&lt;&gt;"",MAX(ROUNDUP(SMALL(BU$279:BU$328,$L306)/10,0)*10,10),0))</f>
        <v>0</v>
      </c>
      <c r="EW306" s="41">
        <f>IF(BV306="","",IF(成就内容!BM$126&lt;&gt;"",MAX(ROUNDUP(SMALL(BV$279:BV$328,$L306)/10,0)*10,10),0))</f>
        <v>0</v>
      </c>
      <c r="EX306" s="41" t="str">
        <f>IF(BW306="","",IF(成就内容!BN$126&lt;&gt;"",MAX(ROUNDUP(SMALL(BW$279:BW$328,$L306)/10,0)*10,10),0))</f>
        <v/>
      </c>
      <c r="EY306" s="41">
        <f>IF(BX306="","",IF(成就内容!BO$126&lt;&gt;"",MAX(ROUNDUP(SMALL(BX$279:BX$328,$L306)/10,0)*10,10),0))</f>
        <v>0</v>
      </c>
      <c r="EZ306" s="41">
        <f>IF(BY306="","",IF(成就内容!BP$126&lt;&gt;"",MAX(ROUNDUP(SMALL(BY$279:BY$328,$L306)/10,0)*10,10),0))</f>
        <v>0</v>
      </c>
      <c r="FA306" s="41">
        <f>IF(BZ306="","",IF(成就内容!BQ$126&lt;&gt;"",MAX(ROUNDUP(SMALL(BZ$279:BZ$328,$L306)/10,0)*10,10),0))</f>
        <v>0</v>
      </c>
      <c r="FB306" s="41" t="str">
        <f>IF(CA306="","",IF(成就内容!BR$126&lt;&gt;"",MAX(ROUNDUP(SMALL(CA$279:CA$328,$L306)/10,0)*10,10),0))</f>
        <v/>
      </c>
      <c r="FC306" s="41" t="str">
        <f>IF(CB306="","",IF(成就内容!BS$126&lt;&gt;"",MAX(ROUNDUP(SMALL(CB$279:CB$328,$L306)/10,0)*10,10),0))</f>
        <v/>
      </c>
      <c r="FD306" s="41">
        <f>IF(CC306="","",IF(成就内容!BT$126&lt;&gt;"",MAX(ROUNDUP(SMALL(CC$279:CC$328,$L306)/10,0)*10,10),0))</f>
        <v>0</v>
      </c>
      <c r="FE306" s="41">
        <f>IF(CD306="","",IF(成就内容!BU$126&lt;&gt;"",MAX(ROUNDUP(SMALL(CD$279:CD$328,$L306)/10,0)*10,10),0))</f>
        <v>0</v>
      </c>
      <c r="FF306" s="41" t="str">
        <f>IF(CE306="","",IF(成就内容!BV$126&lt;&gt;"",MAX(ROUNDUP(SMALL(CE$279:CE$328,$L306)/10,0)*10,10),0))</f>
        <v/>
      </c>
      <c r="FG306" s="41">
        <f>IF(CF306="","",IF(成就内容!BW$126&lt;&gt;"",MAX(ROUNDUP(SMALL(CF$279:CF$328,$L306)/10,0)*10,10),0))</f>
        <v>0</v>
      </c>
      <c r="FH306" s="41">
        <f>IF(CG306="","",IF(成就内容!BX$126&lt;&gt;"",MAX(ROUNDUP(SMALL(CG$279:CG$328,$L306)/10,0)*10,10),0))</f>
        <v>0</v>
      </c>
      <c r="FI306" s="41">
        <f>IF(CH306="","",IF(成就内容!BY$126&lt;&gt;"",MAX(ROUNDUP(SMALL(CH$279:CH$328,$L306)/10,0)*10,10),0))</f>
        <v>0</v>
      </c>
      <c r="FJ306" s="41">
        <f>IF(CI306="","",IF(成就内容!BZ$126&lt;&gt;"",MAX(ROUNDUP(SMALL(CI$279:CI$328,$L306)/10,0)*10,10),0))</f>
        <v>0</v>
      </c>
    </row>
    <row r="307" spans="10:166" s="96" customFormat="1" x14ac:dyDescent="0.15">
      <c r="J307" s="19"/>
      <c r="L307" s="43">
        <v>29</v>
      </c>
      <c r="M307" s="41">
        <f>IF(成就内容!D35="","",INDEX($H$4:$H$178*成就内容!D$126/SUM(成就内容!$D$126:$BZ$126),成就内容!D91,1)-SUM(M$279:M306))</f>
        <v>0</v>
      </c>
      <c r="N307" s="41" t="str">
        <f>IF(成就内容!E35="","",INDEX($H$4:$H$178*成就内容!E$126/SUM(成就内容!$D$126:$BZ$126),成就内容!E91,1)-SUM(N$279:N306))</f>
        <v/>
      </c>
      <c r="O307" s="41" t="str">
        <f>IF(成就内容!F35="","",INDEX($H$4:$H$178*成就内容!F$126/SUM(成就内容!$D$126:$BZ$126),成就内容!F91,1)-SUM(O$279:O306))</f>
        <v/>
      </c>
      <c r="P307" s="41" t="str">
        <f>IF(成就内容!G35="","",INDEX($H$4:$H$178*成就内容!G$126/SUM(成就内容!$D$126:$BZ$126),成就内容!G91,1)-SUM(P$279:P306))</f>
        <v/>
      </c>
      <c r="Q307" s="41">
        <f>IF(成就内容!H35="","",INDEX($H$4:$H$178*成就内容!H$126/SUM(成就内容!$D$126:$BZ$126),成就内容!H91,1)-SUM(Q$279:Q306))</f>
        <v>0</v>
      </c>
      <c r="R307" s="41">
        <f>IF(成就内容!I35="","",INDEX($H$4:$H$178*成就内容!I$126/SUM(成就内容!$D$126:$BZ$126),成就内容!I91,1)-SUM(R$279:R306))</f>
        <v>0</v>
      </c>
      <c r="S307" s="41">
        <f>IF(成就内容!J35="","",INDEX($H$4:$H$178*成就内容!J$126/SUM(成就内容!$D$126:$BZ$126),成就内容!J91,1)-SUM(S$279:S306))</f>
        <v>0</v>
      </c>
      <c r="T307" s="41">
        <f>IF(成就内容!K35="","",INDEX($H$4:$H$178*成就内容!K$126/SUM(成就内容!$D$126:$BZ$126),成就内容!K91,1)-SUM(T$279:T306))</f>
        <v>0</v>
      </c>
      <c r="U307" s="41">
        <f>IF(成就内容!L35="","",INDEX($H$4:$H$178*成就内容!L$126/SUM(成就内容!$D$126:$BZ$126),成就内容!L91,1)-SUM(U$279:U306))</f>
        <v>0</v>
      </c>
      <c r="V307" s="41">
        <f>IF(成就内容!M35="","",INDEX($H$4:$H$178*成就内容!M$126/SUM(成就内容!$D$126:$BZ$126),成就内容!M91,1)-SUM(V$279:V306))</f>
        <v>0</v>
      </c>
      <c r="W307" s="41" t="str">
        <f>IF(成就内容!N35="","",INDEX($H$4:$H$178*成就内容!N$126/SUM(成就内容!$D$126:$BZ$126),成就内容!N91,1)-SUM(W$279:W306))</f>
        <v/>
      </c>
      <c r="X307" s="41">
        <f>IF(成就内容!O35="","",INDEX($H$4:$H$178*成就内容!O$126/SUM(成就内容!$D$126:$BZ$126),成就内容!O91,1)-SUM(X$279:X306))</f>
        <v>6666.6666666666715</v>
      </c>
      <c r="Y307" s="41" t="str">
        <f>IF(成就内容!P35="","",INDEX($H$4:$H$178*成就内容!P$126/SUM(成就内容!$D$126:$BZ$126),成就内容!P91,1)-SUM(Y$279:Y306))</f>
        <v/>
      </c>
      <c r="Z307" s="41">
        <f>IF(成就内容!Q35="","",INDEX($H$4:$H$178*成就内容!Q$126/SUM(成就内容!$D$126:$BZ$126),成就内容!Q91,1)-SUM(Z$279:Z306))</f>
        <v>0</v>
      </c>
      <c r="AA307" s="41">
        <f>IF(成就内容!R35="","",INDEX($H$4:$H$178*成就内容!R$126/SUM(成就内容!$D$126:$BZ$126),成就内容!R91,1)-SUM(AA$279:AA306))</f>
        <v>0</v>
      </c>
      <c r="AB307" s="41">
        <f>IF(成就内容!S35="","",INDEX($H$4:$H$178*成就内容!S$126/SUM(成就内容!$D$126:$BZ$126),成就内容!S91,1)-SUM(AB$279:AB306))</f>
        <v>0</v>
      </c>
      <c r="AC307" s="41">
        <f>IF(成就内容!T35="","",INDEX($H$4:$H$178*成就内容!T$126/SUM(成就内容!$D$126:$BZ$126),成就内容!T91,1)-SUM(AC$279:AC306))</f>
        <v>0</v>
      </c>
      <c r="AD307" s="41">
        <f>IF(成就内容!U35="","",INDEX($H$4:$H$178*成就内容!U$126/SUM(成就内容!$D$126:$BZ$126),成就内容!U91,1)-SUM(AD$279:AD306))</f>
        <v>0</v>
      </c>
      <c r="AE307" s="41">
        <f>IF(成就内容!V35="","",INDEX($H$4:$H$178*成就内容!V$126/SUM(成就内容!$D$126:$BZ$126),成就内容!V91,1)-SUM(AE$279:AE306))</f>
        <v>0</v>
      </c>
      <c r="AF307" s="41" t="str">
        <f>IF(成就内容!W35="","",INDEX($H$4:$H$178*成就内容!W$126/SUM(成就内容!$D$126:$BZ$126),成就内容!W91,1)-SUM(AF$279:AF306))</f>
        <v/>
      </c>
      <c r="AG307" s="41">
        <f>IF(成就内容!X35="","",INDEX($H$4:$H$178*成就内容!X$126/SUM(成就内容!$D$126:$BZ$126),成就内容!X91,1)-SUM(AG$279:AG306))</f>
        <v>0</v>
      </c>
      <c r="AH307" s="41" t="str">
        <f>IF(成就内容!Y35="","",INDEX($H$4:$H$178*成就内容!Y$126/SUM(成就内容!$D$126:$BZ$126),成就内容!Y91,1)-SUM(AH$279:AH306))</f>
        <v/>
      </c>
      <c r="AI307" s="41" t="str">
        <f>IF(成就内容!Z35="","",INDEX($H$4:$H$178*成就内容!Z$126/SUM(成就内容!$D$126:$BZ$126),成就内容!Z91,1)-SUM(AI$279:AI306))</f>
        <v/>
      </c>
      <c r="AJ307" s="41" t="str">
        <f>IF(成就内容!AA35="","",INDEX($H$4:$H$178*成就内容!AA$126/SUM(成就内容!$D$126:$BZ$126),成就内容!AA91,1)-SUM(AJ$279:AJ306))</f>
        <v/>
      </c>
      <c r="AK307" s="41" t="str">
        <f>IF(成就内容!AB35="","",INDEX($H$4:$H$178*成就内容!AB$126/SUM(成就内容!$D$126:$BZ$126),成就内容!AB91,1)-SUM(AK$279:AK306))</f>
        <v/>
      </c>
      <c r="AL307" s="41">
        <f>IF(成就内容!AC35="","",INDEX($H$4:$H$178*成就内容!AC$126/SUM(成就内容!$D$126:$BZ$126),成就内容!AC91,1)-SUM(AL$279:AL306))</f>
        <v>0</v>
      </c>
      <c r="AM307" s="41">
        <f>IF(成就内容!AD35="","",INDEX($H$4:$H$178*成就内容!AD$126/SUM(成就内容!$D$126:$BZ$126),成就内容!AD91,1)-SUM(AM$279:AM306))</f>
        <v>0</v>
      </c>
      <c r="AN307" s="41">
        <f>IF(成就内容!AE35="","",INDEX($H$4:$H$178*成就内容!AE$126/SUM(成就内容!$D$126:$BZ$126),成就内容!AE91,1)-SUM(AN$279:AN306))</f>
        <v>0</v>
      </c>
      <c r="AO307" s="41">
        <f>IF(成就内容!AF35="","",INDEX($H$4:$H$178*成就内容!AF$126/SUM(成就内容!$D$126:$BZ$126),成就内容!AF91,1)-SUM(AO$279:AO306))</f>
        <v>0</v>
      </c>
      <c r="AP307" s="41">
        <f>IF(成就内容!AG35="","",INDEX($H$4:$H$178*成就内容!AG$126/SUM(成就内容!$D$126:$BZ$126),成就内容!AG91,1)-SUM(AP$279:AP306))</f>
        <v>0</v>
      </c>
      <c r="AQ307" s="41" t="str">
        <f>IF(成就内容!AH35="","",INDEX($H$4:$H$178*成就内容!AH$126/SUM(成就内容!$D$126:$BZ$126),成就内容!AH91,1)-SUM(AQ$279:AQ306))</f>
        <v/>
      </c>
      <c r="AR307" s="41">
        <f>IF(成就内容!AI35="","",INDEX($H$4:$H$178*成就内容!AI$126/SUM(成就内容!$D$126:$BZ$126),成就内容!AI91,1)-SUM(AR$279:AR306))</f>
        <v>0</v>
      </c>
      <c r="AS307" s="41">
        <f>IF(成就内容!AJ35="","",INDEX($H$4:$H$178*成就内容!AJ$126/SUM(成就内容!$D$126:$BZ$126),成就内容!AJ91,1)-SUM(AS$279:AS306))</f>
        <v>0</v>
      </c>
      <c r="AT307" s="41" t="str">
        <f>IF(成就内容!AK35="","",INDEX($H$4:$H$178*成就内容!AK$126/SUM(成就内容!$D$126:$BZ$126),成就内容!AK91,1)-SUM(AT$279:AT306))</f>
        <v/>
      </c>
      <c r="AU307" s="41" t="str">
        <f>IF(成就内容!AL35="","",INDEX($H$4:$H$178*成就内容!AL$126/SUM(成就内容!$D$126:$BZ$126),成就内容!AL91,1)-SUM(AU$279:AU306))</f>
        <v/>
      </c>
      <c r="AV307" s="41" t="str">
        <f>IF(成就内容!AM35="","",INDEX($H$4:$H$178*成就内容!AM$126/SUM(成就内容!$D$126:$BZ$126),成就内容!AM91,1)-SUM(AV$279:AV306))</f>
        <v/>
      </c>
      <c r="AW307" s="41" t="str">
        <f>IF(成就内容!AN35="","",INDEX($H$4:$H$178*成就内容!AN$126/SUM(成就内容!$D$126:$BZ$126),成就内容!AN91,1)-SUM(AW$279:AW306))</f>
        <v/>
      </c>
      <c r="AX307" s="41">
        <f>IF(成就内容!AO35="","",INDEX($H$4:$H$178*成就内容!AO$126/SUM(成就内容!$D$126:$BZ$126),成就内容!AO91,1)-SUM(AX$279:AX306))</f>
        <v>3333.3333333333321</v>
      </c>
      <c r="AY307" s="41">
        <f>IF(成就内容!AP35="","",INDEX($H$4:$H$178*成就内容!AP$126/SUM(成就内容!$D$126:$BZ$126),成就内容!AP91,1)-SUM(AY$279:AY306))</f>
        <v>3333.3333333333321</v>
      </c>
      <c r="AZ307" s="41">
        <f>IF(成就内容!AQ35="","",INDEX($H$4:$H$178*成就内容!AQ$126/SUM(成就内容!$D$126:$BZ$126),成就内容!AQ91,1)-SUM(AZ$279:AZ306))</f>
        <v>3333.3333333333321</v>
      </c>
      <c r="BA307" s="41">
        <f>IF(成就内容!AR35="","",INDEX($H$4:$H$178*成就内容!AR$126/SUM(成就内容!$D$126:$BZ$126),成就内容!AR91,1)-SUM(BA$279:BA306))</f>
        <v>4000</v>
      </c>
      <c r="BB307" s="41">
        <f>IF(成就内容!AS35="","",INDEX($H$4:$H$178*成就内容!AS$126/SUM(成就内容!$D$126:$BZ$126),成就内容!AS91,1)-SUM(BB$279:BB306))</f>
        <v>4000</v>
      </c>
      <c r="BC307" s="41">
        <f>IF(成就内容!AT35="","",INDEX($H$4:$H$178*成就内容!AT$126/SUM(成就内容!$D$126:$BZ$126),成就内容!AT91,1)-SUM(BC$279:BC306))</f>
        <v>4000</v>
      </c>
      <c r="BD307" s="41">
        <f>IF(成就内容!AU35="","",INDEX($H$4:$H$178*成就内容!AU$126/SUM(成就内容!$D$126:$BZ$126),成就内容!AU91,1)-SUM(BD$279:BD306))</f>
        <v>4333.3333333333358</v>
      </c>
      <c r="BE307" s="41" t="str">
        <f>IF(成就内容!AV35="","",INDEX($H$4:$H$178*成就内容!AV$126/SUM(成就内容!$D$126:$BZ$126),成就内容!AV91,1)-SUM(BE$279:BE306))</f>
        <v/>
      </c>
      <c r="BF307" s="41">
        <f>IF(成就内容!AW35="","",INDEX($H$4:$H$178*成就内容!AW$126/SUM(成就内容!$D$126:$BZ$126),成就内容!AW91,1)-SUM(BF$279:BF306))</f>
        <v>0</v>
      </c>
      <c r="BG307" s="41">
        <f>IF(成就内容!AX35="","",INDEX($H$4:$H$178*成就内容!AX$126/SUM(成就内容!$D$126:$BZ$126),成就内容!AX91,1)-SUM(BG$279:BG306))</f>
        <v>0</v>
      </c>
      <c r="BH307" s="41">
        <f>IF(成就内容!AY35="","",INDEX($H$4:$H$178*成就内容!AY$126/SUM(成就内容!$D$126:$BZ$126),成就内容!AY91,1)-SUM(BH$279:BH306))</f>
        <v>0</v>
      </c>
      <c r="BI307" s="41">
        <f>IF(成就内容!AZ35="","",INDEX($H$4:$H$178*成就内容!AZ$126/SUM(成就内容!$D$126:$BZ$126),成就内容!AZ91,1)-SUM(BI$279:BI306))</f>
        <v>0</v>
      </c>
      <c r="BJ307" s="41">
        <f>IF(成就内容!BA35="","",INDEX($H$4:$H$178*成就内容!BA$126/SUM(成就内容!$D$126:$BZ$126),成就内容!BA91,1)-SUM(BJ$279:BJ306))</f>
        <v>0</v>
      </c>
      <c r="BK307" s="41" t="str">
        <f>IF(成就内容!BB35="","",INDEX($H$4:$H$178*成就内容!BB$126/SUM(成就内容!$D$126:$BZ$126),成就内容!BB91,1)-SUM(BK$279:BK306))</f>
        <v/>
      </c>
      <c r="BL307" s="41">
        <f>IF(成就内容!BC35="","",INDEX($H$4:$H$178*成就内容!BC$126/SUM(成就内容!$D$126:$BZ$126),成就内容!BC91,1)-SUM(BL$279:BL306))</f>
        <v>0</v>
      </c>
      <c r="BM307" s="41">
        <f>IF(成就内容!BD35="","",INDEX($H$4:$H$178*成就内容!BD$126/SUM(成就内容!$D$126:$BZ$126),成就内容!BD91,1)-SUM(BM$279:BM306))</f>
        <v>0</v>
      </c>
      <c r="BN307" s="41">
        <f>IF(成就内容!BE35="","",INDEX($H$4:$H$178*成就内容!BE$126/SUM(成就内容!$D$126:$BZ$126),成就内容!BE91,1)-SUM(BN$279:BN306))</f>
        <v>0</v>
      </c>
      <c r="BO307" s="41">
        <f>IF(成就内容!BF35="","",INDEX($H$4:$H$178*成就内容!BF$126/SUM(成就内容!$D$126:$BZ$126),成就内容!BF91,1)-SUM(BO$279:BO306))</f>
        <v>0</v>
      </c>
      <c r="BP307" s="41">
        <f>IF(成就内容!BG35="","",INDEX($H$4:$H$178*成就内容!BG$126/SUM(成就内容!$D$126:$BZ$126),成就内容!BG91,1)-SUM(BP$279:BP306))</f>
        <v>0</v>
      </c>
      <c r="BQ307" s="41" t="str">
        <f>IF(成就内容!BH35="","",INDEX($H$4:$H$178*成就内容!BH$126/SUM(成就内容!$D$126:$BZ$126),成就内容!BH91,1)-SUM(BQ$279:BQ306))</f>
        <v/>
      </c>
      <c r="BR307" s="41" t="str">
        <f>IF(成就内容!BI35="","",INDEX($H$4:$H$178*成就内容!BI$126/SUM(成就内容!$D$126:$BZ$126),成就内容!BI91,1)-SUM(BR$279:BR306))</f>
        <v/>
      </c>
      <c r="BS307" s="41">
        <f>IF(成就内容!BJ35="","",INDEX($H$4:$H$178*成就内容!BJ$126/SUM(成就内容!$D$126:$BZ$126),成就内容!BJ91,1)-SUM(BS$279:BS306))</f>
        <v>0</v>
      </c>
      <c r="BT307" s="41">
        <f>IF(成就内容!BK35="","",INDEX($H$4:$H$178*成就内容!BK$126/SUM(成就内容!$D$126:$BZ$126),成就内容!BK91,1)-SUM(BT$279:BT306))</f>
        <v>0</v>
      </c>
      <c r="BU307" s="41">
        <f>IF(成就内容!BL35="","",INDEX($H$4:$H$178*成就内容!BL$126/SUM(成就内容!$D$126:$BZ$126),成就内容!BL91,1)-SUM(BU$279:BU306))</f>
        <v>0</v>
      </c>
      <c r="BV307" s="41">
        <f>IF(成就内容!BM35="","",INDEX($H$4:$H$178*成就内容!BM$126/SUM(成就内容!$D$126:$BZ$126),成就内容!BM91,1)-SUM(BV$279:BV306))</f>
        <v>0</v>
      </c>
      <c r="BW307" s="41" t="str">
        <f>IF(成就内容!BN35="","",INDEX($H$4:$H$178*成就内容!BN$126/SUM(成就内容!$D$126:$BZ$126),成就内容!BN91,1)-SUM(BW$279:BW306))</f>
        <v/>
      </c>
      <c r="BX307" s="41">
        <f>IF(成就内容!BO35="","",INDEX($H$4:$H$178*成就内容!BO$126/SUM(成就内容!$D$126:$BZ$126),成就内容!BO91,1)-SUM(BX$279:BX306))</f>
        <v>0</v>
      </c>
      <c r="BY307" s="41">
        <f>IF(成就内容!BP35="","",INDEX($H$4:$H$178*成就内容!BP$126/SUM(成就内容!$D$126:$BZ$126),成就内容!BP91,1)-SUM(BY$279:BY306))</f>
        <v>0</v>
      </c>
      <c r="BZ307" s="41">
        <f>IF(成就内容!BQ35="","",INDEX($H$4:$H$178*成就内容!BQ$126/SUM(成就内容!$D$126:$BZ$126),成就内容!BQ91,1)-SUM(BZ$279:BZ306))</f>
        <v>0</v>
      </c>
      <c r="CA307" s="41" t="str">
        <f>IF(成就内容!BR35="","",INDEX($H$4:$H$178*成就内容!BR$126/SUM(成就内容!$D$126:$BZ$126),成就内容!BR91,1)-SUM(CA$279:CA306))</f>
        <v/>
      </c>
      <c r="CB307" s="41" t="str">
        <f>IF(成就内容!BS35="","",INDEX($H$4:$H$178*成就内容!BS$126/SUM(成就内容!$D$126:$BZ$126),成就内容!BS91,1)-SUM(CB$279:CB306))</f>
        <v/>
      </c>
      <c r="CC307" s="41">
        <f>IF(成就内容!BT35="","",INDEX($H$4:$H$178*成就内容!BT$126/SUM(成就内容!$D$126:$BZ$126),成就内容!BT91,1)-SUM(CC$279:CC306))</f>
        <v>0</v>
      </c>
      <c r="CD307" s="41">
        <f>IF(成就内容!BU35="","",INDEX($H$4:$H$178*成就内容!BU$126/SUM(成就内容!$D$126:$BZ$126),成就内容!BU91,1)-SUM(CD$279:CD306))</f>
        <v>0</v>
      </c>
      <c r="CE307" s="41" t="str">
        <f>IF(成就内容!BV35="","",INDEX($H$4:$H$178*成就内容!BV$126/SUM(成就内容!$D$126:$BZ$126),成就内容!BV91,1)-SUM(CE$279:CE306))</f>
        <v/>
      </c>
      <c r="CF307" s="41">
        <f>IF(成就内容!BW35="","",INDEX($H$4:$H$178*成就内容!BW$126/SUM(成就内容!$D$126:$BZ$126),成就内容!BW91,1)-SUM(CF$279:CF306))</f>
        <v>0</v>
      </c>
      <c r="CG307" s="41">
        <f>IF(成就内容!BX35="","",INDEX($H$4:$H$178*成就内容!BX$126/SUM(成就内容!$D$126:$BZ$126),成就内容!BX91,1)-SUM(CG$279:CG306))</f>
        <v>0</v>
      </c>
      <c r="CH307" s="41">
        <f>IF(成就内容!BY35="","",INDEX($H$4:$H$178*成就内容!BY$126/SUM(成就内容!$D$126:$BZ$126),成就内容!BY91,1)-SUM(CH$279:CH306))</f>
        <v>0</v>
      </c>
      <c r="CI307" s="41">
        <f>IF(成就内容!BZ35="","",INDEX($H$4:$H$178*成就内容!BZ$126/SUM(成就内容!$D$126:$BZ$126),成就内容!BZ91,1)-SUM(CI$279:CI306))</f>
        <v>0</v>
      </c>
      <c r="CK307" s="19"/>
      <c r="CM307" s="43">
        <v>29</v>
      </c>
      <c r="CN307" s="41">
        <f>IF(M307="","",IF(成就内容!D$126&lt;&gt;"",MAX(ROUNDUP(SMALL(M$279:M$328,$L307)/10,0)*10,10),0))</f>
        <v>0</v>
      </c>
      <c r="CO307" s="41" t="str">
        <f>IF(N307="","",IF(成就内容!E$126&lt;&gt;"",MAX(ROUNDUP(SMALL(N$279:N$328,$L307)/10,0)*10,10),0))</f>
        <v/>
      </c>
      <c r="CP307" s="41" t="str">
        <f>IF(O307="","",IF(成就内容!F$126&lt;&gt;"",MAX(ROUNDUP(SMALL(O$279:O$328,$L307)/10,0)*10,10),0))</f>
        <v/>
      </c>
      <c r="CQ307" s="41" t="str">
        <f>IF(P307="","",IF(成就内容!G$126&lt;&gt;"",MAX(ROUNDUP(SMALL(P$279:P$328,$L307)/10,0)*10,10),0))</f>
        <v/>
      </c>
      <c r="CR307" s="41">
        <f>IF(Q307="","",IF(成就内容!H$126&lt;&gt;"",MAX(ROUNDUP(SMALL(Q$279:Q$328,$L307)/10,0)*10,10),0))</f>
        <v>0</v>
      </c>
      <c r="CS307" s="41">
        <f>IF(R307="","",IF(成就内容!I$126&lt;&gt;"",MAX(ROUNDUP(SMALL(R$279:R$328,$L307)/10,0)*10,10),0))</f>
        <v>0</v>
      </c>
      <c r="CT307" s="41">
        <f>IF(S307="","",IF(成就内容!J$126&lt;&gt;"",MAX(ROUNDUP(SMALL(S$279:S$328,$L307)/10,0)*10,10),0))</f>
        <v>0</v>
      </c>
      <c r="CU307" s="41">
        <f>IF(T307="","",IF(成就内容!K$126&lt;&gt;"",MAX(ROUNDUP(SMALL(T$279:T$328,$L307)/10,0)*10,10),0))</f>
        <v>0</v>
      </c>
      <c r="CV307" s="41">
        <f>IF(U307="","",IF(成就内容!L$126&lt;&gt;"",MAX(ROUNDUP(SMALL(U$279:U$328,$L307)/10,0)*10,10),0))</f>
        <v>0</v>
      </c>
      <c r="CW307" s="41">
        <f>IF(V307="","",IF(成就内容!M$126&lt;&gt;"",MAX(ROUNDUP(SMALL(V$279:V$328,$L307)/10,0)*10,10),0))</f>
        <v>0</v>
      </c>
      <c r="CX307" s="41" t="str">
        <f>IF(W307="","",IF(成就内容!N$126&lt;&gt;"",MAX(ROUNDUP(SMALL(W$279:W$328,$L307)/10,0)*10,10),0))</f>
        <v/>
      </c>
      <c r="CY307" s="41">
        <f>IF(X307="","",IF(成就内容!O$126&lt;&gt;"",MAX(ROUNDUP(SMALL(X$279:X$328,$L307)/10,0)*10,10),0))</f>
        <v>6670</v>
      </c>
      <c r="CZ307" s="41" t="str">
        <f>IF(Y307="","",IF(成就内容!P$126&lt;&gt;"",MAX(ROUNDUP(SMALL(Y$279:Y$328,$L307)/10,0)*10,10),0))</f>
        <v/>
      </c>
      <c r="DA307" s="41">
        <f>IF(Z307="","",IF(成就内容!Q$126&lt;&gt;"",MAX(ROUNDUP(SMALL(Z$279:Z$328,$L307)/10,0)*10,10),0))</f>
        <v>0</v>
      </c>
      <c r="DB307" s="41">
        <f>IF(AA307="","",IF(成就内容!R$126&lt;&gt;"",MAX(ROUNDUP(SMALL(AA$279:AA$328,$L307)/10,0)*10,10),0))</f>
        <v>0</v>
      </c>
      <c r="DC307" s="41">
        <f>IF(AB307="","",IF(成就内容!S$126&lt;&gt;"",MAX(ROUNDUP(SMALL(AB$279:AB$328,$L307)/10,0)*10,10),0))</f>
        <v>0</v>
      </c>
      <c r="DD307" s="41">
        <f>IF(AC307="","",IF(成就内容!T$126&lt;&gt;"",MAX(ROUNDUP(SMALL(AC$279:AC$328,$L307)/10,0)*10,10),0))</f>
        <v>0</v>
      </c>
      <c r="DE307" s="41">
        <f>IF(AD307="","",IF(成就内容!U$126&lt;&gt;"",MAX(ROUNDUP(SMALL(AD$279:AD$328,$L307)/10,0)*10,10),0))</f>
        <v>0</v>
      </c>
      <c r="DF307" s="41">
        <f>IF(AE307="","",IF(成就内容!V$126&lt;&gt;"",MAX(ROUNDUP(SMALL(AE$279:AE$328,$L307)/10,0)*10,10),0))</f>
        <v>0</v>
      </c>
      <c r="DG307" s="41" t="str">
        <f>IF(AF307="","",IF(成就内容!W$126&lt;&gt;"",MAX(ROUNDUP(SMALL(AF$279:AF$328,$L307)/10,0)*10,10),0))</f>
        <v/>
      </c>
      <c r="DH307" s="41">
        <f>IF(AG307="","",IF(成就内容!X$126&lt;&gt;"",MAX(ROUNDUP(SMALL(AG$279:AG$328,$L307)/10,0)*10,10),0))</f>
        <v>0</v>
      </c>
      <c r="DI307" s="41" t="str">
        <f>IF(AH307="","",IF(成就内容!Y$126&lt;&gt;"",MAX(ROUNDUP(SMALL(AH$279:AH$328,$L307)/10,0)*10,10),0))</f>
        <v/>
      </c>
      <c r="DJ307" s="41" t="str">
        <f>IF(AI307="","",IF(成就内容!Z$126&lt;&gt;"",MAX(ROUNDUP(SMALL(AI$279:AI$328,$L307)/10,0)*10,10),0))</f>
        <v/>
      </c>
      <c r="DK307" s="41" t="str">
        <f>IF(AJ307="","",IF(成就内容!AA$126&lt;&gt;"",MAX(ROUNDUP(SMALL(AJ$279:AJ$328,$L307)/10,0)*10,10),0))</f>
        <v/>
      </c>
      <c r="DL307" s="41" t="str">
        <f>IF(AK307="","",IF(成就内容!AB$126&lt;&gt;"",MAX(ROUNDUP(SMALL(AK$279:AK$328,$L307)/10,0)*10,10),0))</f>
        <v/>
      </c>
      <c r="DM307" s="41">
        <f>IF(AL307="","",IF(成就内容!AC$126&lt;&gt;"",MAX(ROUNDUP(SMALL(AL$279:AL$328,$L307)/10,0)*10,10),0))</f>
        <v>0</v>
      </c>
      <c r="DN307" s="41">
        <f>IF(AM307="","",IF(成就内容!AD$126&lt;&gt;"",MAX(ROUNDUP(SMALL(AM$279:AM$328,$L307)/10,0)*10,10),0))</f>
        <v>0</v>
      </c>
      <c r="DO307" s="41">
        <f>IF(AN307="","",IF(成就内容!AE$126&lt;&gt;"",MAX(ROUNDUP(SMALL(AN$279:AN$328,$L307)/10,0)*10,10),0))</f>
        <v>0</v>
      </c>
      <c r="DP307" s="41">
        <f>IF(AO307="","",IF(成就内容!AF$126&lt;&gt;"",MAX(ROUNDUP(SMALL(AO$279:AO$328,$L307)/10,0)*10,10),0))</f>
        <v>0</v>
      </c>
      <c r="DQ307" s="41">
        <f>IF(AP307="","",IF(成就内容!AG$126&lt;&gt;"",MAX(ROUNDUP(SMALL(AP$279:AP$328,$L307)/10,0)*10,10),0))</f>
        <v>0</v>
      </c>
      <c r="DR307" s="41" t="str">
        <f>IF(AQ307="","",IF(成就内容!AH$126&lt;&gt;"",MAX(ROUNDUP(SMALL(AQ$279:AQ$328,$L307)/10,0)*10,10),0))</f>
        <v/>
      </c>
      <c r="DS307" s="41">
        <f>IF(AR307="","",IF(成就内容!AI$126&lt;&gt;"",MAX(ROUNDUP(SMALL(AR$279:AR$328,$L307)/10,0)*10,10),0))</f>
        <v>0</v>
      </c>
      <c r="DT307" s="41">
        <f>IF(AS307="","",IF(成就内容!AJ$126&lt;&gt;"",MAX(ROUNDUP(SMALL(AS$279:AS$328,$L307)/10,0)*10,10),0))</f>
        <v>0</v>
      </c>
      <c r="DU307" s="41" t="str">
        <f>IF(AT307="","",IF(成就内容!AK$126&lt;&gt;"",MAX(ROUNDUP(SMALL(AT$279:AT$328,$L307)/10,0)*10,10),0))</f>
        <v/>
      </c>
      <c r="DV307" s="41" t="str">
        <f>IF(AU307="","",IF(成就内容!AL$126&lt;&gt;"",MAX(ROUNDUP(SMALL(AU$279:AU$328,$L307)/10,0)*10,10),0))</f>
        <v/>
      </c>
      <c r="DW307" s="41" t="str">
        <f>IF(AV307="","",IF(成就内容!AM$126&lt;&gt;"",MAX(ROUNDUP(SMALL(AV$279:AV$328,$L307)/10,0)*10,10),0))</f>
        <v/>
      </c>
      <c r="DX307" s="41" t="str">
        <f>IF(AW307="","",IF(成就内容!AN$126&lt;&gt;"",MAX(ROUNDUP(SMALL(AW$279:AW$328,$L307)/10,0)*10,10),0))</f>
        <v/>
      </c>
      <c r="DY307" s="41">
        <f>IF(AX307="","",IF(成就内容!AO$126&lt;&gt;"",MAX(ROUNDUP(SMALL(AX$279:AX$328,$L307)/10,0)*10,10),0))</f>
        <v>3340</v>
      </c>
      <c r="DZ307" s="41">
        <f>IF(AY307="","",IF(成就内容!AP$126&lt;&gt;"",MAX(ROUNDUP(SMALL(AY$279:AY$328,$L307)/10,0)*10,10),0))</f>
        <v>3340</v>
      </c>
      <c r="EA307" s="41">
        <f>IF(AZ307="","",IF(成就内容!AQ$126&lt;&gt;"",MAX(ROUNDUP(SMALL(AZ$279:AZ$328,$L307)/10,0)*10,10),0))</f>
        <v>3340</v>
      </c>
      <c r="EB307" s="41">
        <f>IF(BA307="","",IF(成就内容!AR$126&lt;&gt;"",MAX(ROUNDUP(SMALL(BA$279:BA$328,$L307)/10,0)*10,10),0))</f>
        <v>4000</v>
      </c>
      <c r="EC307" s="41">
        <f>IF(BB307="","",IF(成就内容!AS$126&lt;&gt;"",MAX(ROUNDUP(SMALL(BB$279:BB$328,$L307)/10,0)*10,10),0))</f>
        <v>4000</v>
      </c>
      <c r="ED307" s="41">
        <f>IF(BC307="","",IF(成就内容!AT$126&lt;&gt;"",MAX(ROUNDUP(SMALL(BC$279:BC$328,$L307)/10,0)*10,10),0))</f>
        <v>4000</v>
      </c>
      <c r="EE307" s="41">
        <f>IF(BD307="","",IF(成就内容!AU$126&lt;&gt;"",MAX(ROUNDUP(SMALL(BD$279:BD$328,$L307)/10,0)*10,10),0))</f>
        <v>4340</v>
      </c>
      <c r="EF307" s="41" t="str">
        <f>IF(BE307="","",IF(成就内容!AV$126&lt;&gt;"",MAX(ROUNDUP(SMALL(BE$279:BE$328,$L307)/10,0)*10,10),0))</f>
        <v/>
      </c>
      <c r="EG307" s="41">
        <f>IF(BF307="","",IF(成就内容!AW$126&lt;&gt;"",MAX(ROUNDUP(SMALL(BF$279:BF$328,$L307)/10,0)*10,10),0))</f>
        <v>0</v>
      </c>
      <c r="EH307" s="41">
        <f>IF(BG307="","",IF(成就内容!AX$126&lt;&gt;"",MAX(ROUNDUP(SMALL(BG$279:BG$328,$L307)/10,0)*10,10),0))</f>
        <v>0</v>
      </c>
      <c r="EI307" s="41">
        <f>IF(BH307="","",IF(成就内容!AY$126&lt;&gt;"",MAX(ROUNDUP(SMALL(BH$279:BH$328,$L307)/10,0)*10,10),0))</f>
        <v>0</v>
      </c>
      <c r="EJ307" s="41">
        <f>IF(BI307="","",IF(成就内容!AZ$126&lt;&gt;"",MAX(ROUNDUP(SMALL(BI$279:BI$328,$L307)/10,0)*10,10),0))</f>
        <v>0</v>
      </c>
      <c r="EK307" s="41">
        <f>IF(BJ307="","",IF(成就内容!BA$126&lt;&gt;"",MAX(ROUNDUP(SMALL(BJ$279:BJ$328,$L307)/10,0)*10,10),0))</f>
        <v>0</v>
      </c>
      <c r="EL307" s="41" t="str">
        <f>IF(BK307="","",IF(成就内容!BB$126&lt;&gt;"",MAX(ROUNDUP(SMALL(BK$279:BK$328,$L307)/10,0)*10,10),0))</f>
        <v/>
      </c>
      <c r="EM307" s="41">
        <f>IF(BL307="","",IF(成就内容!BC$126&lt;&gt;"",MAX(ROUNDUP(SMALL(BL$279:BL$328,$L307)/10,0)*10,10),0))</f>
        <v>0</v>
      </c>
      <c r="EN307" s="41">
        <f>IF(BM307="","",IF(成就内容!BD$126&lt;&gt;"",MAX(ROUNDUP(SMALL(BM$279:BM$328,$L307)/10,0)*10,10),0))</f>
        <v>0</v>
      </c>
      <c r="EO307" s="41">
        <f>IF(BN307="","",IF(成就内容!BE$126&lt;&gt;"",MAX(ROUNDUP(SMALL(BN$279:BN$328,$L307)/10,0)*10,10),0))</f>
        <v>0</v>
      </c>
      <c r="EP307" s="41">
        <f>IF(BO307="","",IF(成就内容!BF$126&lt;&gt;"",MAX(ROUNDUP(SMALL(BO$279:BO$328,$L307)/10,0)*10,10),0))</f>
        <v>0</v>
      </c>
      <c r="EQ307" s="41">
        <f>IF(BP307="","",IF(成就内容!BG$126&lt;&gt;"",MAX(ROUNDUP(SMALL(BP$279:BP$328,$L307)/10,0)*10,10),0))</f>
        <v>0</v>
      </c>
      <c r="ER307" s="41" t="str">
        <f>IF(BQ307="","",IF(成就内容!BH$126&lt;&gt;"",MAX(ROUNDUP(SMALL(BQ$279:BQ$328,$L307)/10,0)*10,10),0))</f>
        <v/>
      </c>
      <c r="ES307" s="41" t="str">
        <f>IF(BR307="","",IF(成就内容!BI$126&lt;&gt;"",MAX(ROUNDUP(SMALL(BR$279:BR$328,$L307)/10,0)*10,10),0))</f>
        <v/>
      </c>
      <c r="ET307" s="41">
        <f>IF(BS307="","",IF(成就内容!BJ$126&lt;&gt;"",MAX(ROUNDUP(SMALL(BS$279:BS$328,$L307)/10,0)*10,10),0))</f>
        <v>0</v>
      </c>
      <c r="EU307" s="41">
        <f>IF(BT307="","",IF(成就内容!BK$126&lt;&gt;"",MAX(ROUNDUP(SMALL(BT$279:BT$328,$L307)/10,0)*10,10),0))</f>
        <v>0</v>
      </c>
      <c r="EV307" s="41">
        <f>IF(BU307="","",IF(成就内容!BL$126&lt;&gt;"",MAX(ROUNDUP(SMALL(BU$279:BU$328,$L307)/10,0)*10,10),0))</f>
        <v>0</v>
      </c>
      <c r="EW307" s="41">
        <f>IF(BV307="","",IF(成就内容!BM$126&lt;&gt;"",MAX(ROUNDUP(SMALL(BV$279:BV$328,$L307)/10,0)*10,10),0))</f>
        <v>0</v>
      </c>
      <c r="EX307" s="41" t="str">
        <f>IF(BW307="","",IF(成就内容!BN$126&lt;&gt;"",MAX(ROUNDUP(SMALL(BW$279:BW$328,$L307)/10,0)*10,10),0))</f>
        <v/>
      </c>
      <c r="EY307" s="41">
        <f>IF(BX307="","",IF(成就内容!BO$126&lt;&gt;"",MAX(ROUNDUP(SMALL(BX$279:BX$328,$L307)/10,0)*10,10),0))</f>
        <v>0</v>
      </c>
      <c r="EZ307" s="41">
        <f>IF(BY307="","",IF(成就内容!BP$126&lt;&gt;"",MAX(ROUNDUP(SMALL(BY$279:BY$328,$L307)/10,0)*10,10),0))</f>
        <v>0</v>
      </c>
      <c r="FA307" s="41">
        <f>IF(BZ307="","",IF(成就内容!BQ$126&lt;&gt;"",MAX(ROUNDUP(SMALL(BZ$279:BZ$328,$L307)/10,0)*10,10),0))</f>
        <v>0</v>
      </c>
      <c r="FB307" s="41" t="str">
        <f>IF(CA307="","",IF(成就内容!BR$126&lt;&gt;"",MAX(ROUNDUP(SMALL(CA$279:CA$328,$L307)/10,0)*10,10),0))</f>
        <v/>
      </c>
      <c r="FC307" s="41" t="str">
        <f>IF(CB307="","",IF(成就内容!BS$126&lt;&gt;"",MAX(ROUNDUP(SMALL(CB$279:CB$328,$L307)/10,0)*10,10),0))</f>
        <v/>
      </c>
      <c r="FD307" s="41">
        <f>IF(CC307="","",IF(成就内容!BT$126&lt;&gt;"",MAX(ROUNDUP(SMALL(CC$279:CC$328,$L307)/10,0)*10,10),0))</f>
        <v>0</v>
      </c>
      <c r="FE307" s="41">
        <f>IF(CD307="","",IF(成就内容!BU$126&lt;&gt;"",MAX(ROUNDUP(SMALL(CD$279:CD$328,$L307)/10,0)*10,10),0))</f>
        <v>0</v>
      </c>
      <c r="FF307" s="41" t="str">
        <f>IF(CE307="","",IF(成就内容!BV$126&lt;&gt;"",MAX(ROUNDUP(SMALL(CE$279:CE$328,$L307)/10,0)*10,10),0))</f>
        <v/>
      </c>
      <c r="FG307" s="41">
        <f>IF(CF307="","",IF(成就内容!BW$126&lt;&gt;"",MAX(ROUNDUP(SMALL(CF$279:CF$328,$L307)/10,0)*10,10),0))</f>
        <v>0</v>
      </c>
      <c r="FH307" s="41">
        <f>IF(CG307="","",IF(成就内容!BX$126&lt;&gt;"",MAX(ROUNDUP(SMALL(CG$279:CG$328,$L307)/10,0)*10,10),0))</f>
        <v>0</v>
      </c>
      <c r="FI307" s="41">
        <f>IF(CH307="","",IF(成就内容!BY$126&lt;&gt;"",MAX(ROUNDUP(SMALL(CH$279:CH$328,$L307)/10,0)*10,10),0))</f>
        <v>0</v>
      </c>
      <c r="FJ307" s="41">
        <f>IF(CI307="","",IF(成就内容!BZ$126&lt;&gt;"",MAX(ROUNDUP(SMALL(CI$279:CI$328,$L307)/10,0)*10,10),0))</f>
        <v>0</v>
      </c>
    </row>
    <row r="308" spans="10:166" s="96" customFormat="1" x14ac:dyDescent="0.15">
      <c r="J308" s="19"/>
      <c r="L308" s="43">
        <v>30</v>
      </c>
      <c r="M308" s="41">
        <f>IF(成就内容!D36="","",INDEX($H$4:$H$178*成就内容!D$126/SUM(成就内容!$D$126:$BZ$126),成就内容!D92,1)-SUM(M$279:M307))</f>
        <v>0</v>
      </c>
      <c r="N308" s="41" t="str">
        <f>IF(成就内容!E36="","",INDEX($H$4:$H$178*成就内容!E$126/SUM(成就内容!$D$126:$BZ$126),成就内容!E92,1)-SUM(N$279:N307))</f>
        <v/>
      </c>
      <c r="O308" s="41" t="str">
        <f>IF(成就内容!F36="","",INDEX($H$4:$H$178*成就内容!F$126/SUM(成就内容!$D$126:$BZ$126),成就内容!F92,1)-SUM(O$279:O307))</f>
        <v/>
      </c>
      <c r="P308" s="41" t="str">
        <f>IF(成就内容!G36="","",INDEX($H$4:$H$178*成就内容!G$126/SUM(成就内容!$D$126:$BZ$126),成就内容!G92,1)-SUM(P$279:P307))</f>
        <v/>
      </c>
      <c r="Q308" s="41">
        <f>IF(成就内容!H36="","",INDEX($H$4:$H$178*成就内容!H$126/SUM(成就内容!$D$126:$BZ$126),成就内容!H92,1)-SUM(Q$279:Q307))</f>
        <v>0</v>
      </c>
      <c r="R308" s="41">
        <f>IF(成就内容!I36="","",INDEX($H$4:$H$178*成就内容!I$126/SUM(成就内容!$D$126:$BZ$126),成就内容!I92,1)-SUM(R$279:R307))</f>
        <v>0</v>
      </c>
      <c r="S308" s="41">
        <f>IF(成就内容!J36="","",INDEX($H$4:$H$178*成就内容!J$126/SUM(成就内容!$D$126:$BZ$126),成就内容!J92,1)-SUM(S$279:S307))</f>
        <v>0</v>
      </c>
      <c r="T308" s="41">
        <f>IF(成就内容!K36="","",INDEX($H$4:$H$178*成就内容!K$126/SUM(成就内容!$D$126:$BZ$126),成就内容!K92,1)-SUM(T$279:T307))</f>
        <v>0</v>
      </c>
      <c r="U308" s="41">
        <f>IF(成就内容!L36="","",INDEX($H$4:$H$178*成就内容!L$126/SUM(成就内容!$D$126:$BZ$126),成就内容!L92,1)-SUM(U$279:U307))</f>
        <v>0</v>
      </c>
      <c r="V308" s="41">
        <f>IF(成就内容!M36="","",INDEX($H$4:$H$178*成就内容!M$126/SUM(成就内容!$D$126:$BZ$126),成就内容!M92,1)-SUM(V$279:V307))</f>
        <v>0</v>
      </c>
      <c r="W308" s="41" t="str">
        <f>IF(成就内容!N36="","",INDEX($H$4:$H$178*成就内容!N$126/SUM(成就内容!$D$126:$BZ$126),成就内容!N92,1)-SUM(W$279:W307))</f>
        <v/>
      </c>
      <c r="X308" s="41">
        <f>IF(成就内容!O36="","",INDEX($H$4:$H$178*成就内容!O$126/SUM(成就内容!$D$126:$BZ$126),成就内容!O92,1)-SUM(X$279:X307))</f>
        <v>6666.6666666666642</v>
      </c>
      <c r="Y308" s="41" t="str">
        <f>IF(成就内容!P36="","",INDEX($H$4:$H$178*成就内容!P$126/SUM(成就内容!$D$126:$BZ$126),成就内容!P92,1)-SUM(Y$279:Y307))</f>
        <v/>
      </c>
      <c r="Z308" s="41">
        <f>IF(成就内容!Q36="","",INDEX($H$4:$H$178*成就内容!Q$126/SUM(成就内容!$D$126:$BZ$126),成就内容!Q92,1)-SUM(Z$279:Z307))</f>
        <v>0</v>
      </c>
      <c r="AA308" s="41">
        <f>IF(成就内容!R36="","",INDEX($H$4:$H$178*成就内容!R$126/SUM(成就内容!$D$126:$BZ$126),成就内容!R92,1)-SUM(AA$279:AA307))</f>
        <v>0</v>
      </c>
      <c r="AB308" s="41">
        <f>IF(成就内容!S36="","",INDEX($H$4:$H$178*成就内容!S$126/SUM(成就内容!$D$126:$BZ$126),成就内容!S92,1)-SUM(AB$279:AB307))</f>
        <v>0</v>
      </c>
      <c r="AC308" s="41">
        <f>IF(成就内容!T36="","",INDEX($H$4:$H$178*成就内容!T$126/SUM(成就内容!$D$126:$BZ$126),成就内容!T92,1)-SUM(AC$279:AC307))</f>
        <v>0</v>
      </c>
      <c r="AD308" s="41">
        <f>IF(成就内容!U36="","",INDEX($H$4:$H$178*成就内容!U$126/SUM(成就内容!$D$126:$BZ$126),成就内容!U92,1)-SUM(AD$279:AD307))</f>
        <v>0</v>
      </c>
      <c r="AE308" s="41">
        <f>IF(成就内容!V36="","",INDEX($H$4:$H$178*成就内容!V$126/SUM(成就内容!$D$126:$BZ$126),成就内容!V92,1)-SUM(AE$279:AE307))</f>
        <v>0</v>
      </c>
      <c r="AF308" s="41" t="str">
        <f>IF(成就内容!W36="","",INDEX($H$4:$H$178*成就内容!W$126/SUM(成就内容!$D$126:$BZ$126),成就内容!W92,1)-SUM(AF$279:AF307))</f>
        <v/>
      </c>
      <c r="AG308" s="41">
        <f>IF(成就内容!X36="","",INDEX($H$4:$H$178*成就内容!X$126/SUM(成就内容!$D$126:$BZ$126),成就内容!X92,1)-SUM(AG$279:AG307))</f>
        <v>0</v>
      </c>
      <c r="AH308" s="41" t="str">
        <f>IF(成就内容!Y36="","",INDEX($H$4:$H$178*成就内容!Y$126/SUM(成就内容!$D$126:$BZ$126),成就内容!Y92,1)-SUM(AH$279:AH307))</f>
        <v/>
      </c>
      <c r="AI308" s="41" t="str">
        <f>IF(成就内容!Z36="","",INDEX($H$4:$H$178*成就内容!Z$126/SUM(成就内容!$D$126:$BZ$126),成就内容!Z92,1)-SUM(AI$279:AI307))</f>
        <v/>
      </c>
      <c r="AJ308" s="41" t="str">
        <f>IF(成就内容!AA36="","",INDEX($H$4:$H$178*成就内容!AA$126/SUM(成就内容!$D$126:$BZ$126),成就内容!AA92,1)-SUM(AJ$279:AJ307))</f>
        <v/>
      </c>
      <c r="AK308" s="41" t="str">
        <f>IF(成就内容!AB36="","",INDEX($H$4:$H$178*成就内容!AB$126/SUM(成就内容!$D$126:$BZ$126),成就内容!AB92,1)-SUM(AK$279:AK307))</f>
        <v/>
      </c>
      <c r="AL308" s="41">
        <f>IF(成就内容!AC36="","",INDEX($H$4:$H$178*成就内容!AC$126/SUM(成就内容!$D$126:$BZ$126),成就内容!AC92,1)-SUM(AL$279:AL307))</f>
        <v>0</v>
      </c>
      <c r="AM308" s="41">
        <f>IF(成就内容!AD36="","",INDEX($H$4:$H$178*成就内容!AD$126/SUM(成就内容!$D$126:$BZ$126),成就内容!AD92,1)-SUM(AM$279:AM307))</f>
        <v>0</v>
      </c>
      <c r="AN308" s="41">
        <f>IF(成就内容!AE36="","",INDEX($H$4:$H$178*成就内容!AE$126/SUM(成就内容!$D$126:$BZ$126),成就内容!AE92,1)-SUM(AN$279:AN307))</f>
        <v>0</v>
      </c>
      <c r="AO308" s="41">
        <f>IF(成就内容!AF36="","",INDEX($H$4:$H$178*成就内容!AF$126/SUM(成就内容!$D$126:$BZ$126),成就内容!AF92,1)-SUM(AO$279:AO307))</f>
        <v>0</v>
      </c>
      <c r="AP308" s="41">
        <f>IF(成就内容!AG36="","",INDEX($H$4:$H$178*成就内容!AG$126/SUM(成就内容!$D$126:$BZ$126),成就内容!AG92,1)-SUM(AP$279:AP307))</f>
        <v>0</v>
      </c>
      <c r="AQ308" s="41" t="str">
        <f>IF(成就内容!AH36="","",INDEX($H$4:$H$178*成就内容!AH$126/SUM(成就内容!$D$126:$BZ$126),成就内容!AH92,1)-SUM(AQ$279:AQ307))</f>
        <v/>
      </c>
      <c r="AR308" s="41">
        <f>IF(成就内容!AI36="","",INDEX($H$4:$H$178*成就内容!AI$126/SUM(成就内容!$D$126:$BZ$126),成就内容!AI92,1)-SUM(AR$279:AR307))</f>
        <v>0</v>
      </c>
      <c r="AS308" s="41">
        <f>IF(成就内容!AJ36="","",INDEX($H$4:$H$178*成就内容!AJ$126/SUM(成就内容!$D$126:$BZ$126),成就内容!AJ92,1)-SUM(AS$279:AS307))</f>
        <v>0</v>
      </c>
      <c r="AT308" s="41" t="str">
        <f>IF(成就内容!AK36="","",INDEX($H$4:$H$178*成就内容!AK$126/SUM(成就内容!$D$126:$BZ$126),成就内容!AK92,1)-SUM(AT$279:AT307))</f>
        <v/>
      </c>
      <c r="AU308" s="41" t="str">
        <f>IF(成就内容!AL36="","",INDEX($H$4:$H$178*成就内容!AL$126/SUM(成就内容!$D$126:$BZ$126),成就内容!AL92,1)-SUM(AU$279:AU307))</f>
        <v/>
      </c>
      <c r="AV308" s="41" t="str">
        <f>IF(成就内容!AM36="","",INDEX($H$4:$H$178*成就内容!AM$126/SUM(成就内容!$D$126:$BZ$126),成就内容!AM92,1)-SUM(AV$279:AV307))</f>
        <v/>
      </c>
      <c r="AW308" s="41" t="str">
        <f>IF(成就内容!AN36="","",INDEX($H$4:$H$178*成就内容!AN$126/SUM(成就内容!$D$126:$BZ$126),成就内容!AN92,1)-SUM(AW$279:AW307))</f>
        <v/>
      </c>
      <c r="AX308" s="41">
        <f>IF(成就内容!AO36="","",INDEX($H$4:$H$178*成就内容!AO$126/SUM(成就内容!$D$126:$BZ$126),成就内容!AO92,1)-SUM(AX$279:AX307))</f>
        <v>3333.3333333333321</v>
      </c>
      <c r="AY308" s="41">
        <f>IF(成就内容!AP36="","",INDEX($H$4:$H$178*成就内容!AP$126/SUM(成就内容!$D$126:$BZ$126),成就内容!AP92,1)-SUM(AY$279:AY307))</f>
        <v>3333.3333333333321</v>
      </c>
      <c r="AZ308" s="41">
        <f>IF(成就内容!AQ36="","",INDEX($H$4:$H$178*成就内容!AQ$126/SUM(成就内容!$D$126:$BZ$126),成就内容!AQ92,1)-SUM(AZ$279:AZ307))</f>
        <v>3333.3333333333321</v>
      </c>
      <c r="BA308" s="41">
        <f>IF(成就内容!AR36="","",INDEX($H$4:$H$178*成就内容!AR$126/SUM(成就内容!$D$126:$BZ$126),成就内容!AR92,1)-SUM(BA$279:BA307))</f>
        <v>4000</v>
      </c>
      <c r="BB308" s="41">
        <f>IF(成就内容!AS36="","",INDEX($H$4:$H$178*成就内容!AS$126/SUM(成就内容!$D$126:$BZ$126),成就内容!AS92,1)-SUM(BB$279:BB307))</f>
        <v>4000</v>
      </c>
      <c r="BC308" s="41">
        <f>IF(成就内容!AT36="","",INDEX($H$4:$H$178*成就内容!AT$126/SUM(成就内容!$D$126:$BZ$126),成就内容!AT92,1)-SUM(BC$279:BC307))</f>
        <v>4000</v>
      </c>
      <c r="BD308" s="41">
        <f>IF(成就内容!AU36="","",INDEX($H$4:$H$178*成就内容!AU$126/SUM(成就内容!$D$126:$BZ$126),成就内容!AU92,1)-SUM(BD$279:BD307))</f>
        <v>4666.6666666666642</v>
      </c>
      <c r="BE308" s="41" t="str">
        <f>IF(成就内容!AV36="","",INDEX($H$4:$H$178*成就内容!AV$126/SUM(成就内容!$D$126:$BZ$126),成就内容!AV92,1)-SUM(BE$279:BE307))</f>
        <v/>
      </c>
      <c r="BF308" s="41">
        <f>IF(成就内容!AW36="","",INDEX($H$4:$H$178*成就内容!AW$126/SUM(成就内容!$D$126:$BZ$126),成就内容!AW92,1)-SUM(BF$279:BF307))</f>
        <v>0</v>
      </c>
      <c r="BG308" s="41">
        <f>IF(成就内容!AX36="","",INDEX($H$4:$H$178*成就内容!AX$126/SUM(成就内容!$D$126:$BZ$126),成就内容!AX92,1)-SUM(BG$279:BG307))</f>
        <v>0</v>
      </c>
      <c r="BH308" s="41">
        <f>IF(成就内容!AY36="","",INDEX($H$4:$H$178*成就内容!AY$126/SUM(成就内容!$D$126:$BZ$126),成就内容!AY92,1)-SUM(BH$279:BH307))</f>
        <v>0</v>
      </c>
      <c r="BI308" s="41">
        <f>IF(成就内容!AZ36="","",INDEX($H$4:$H$178*成就内容!AZ$126/SUM(成就内容!$D$126:$BZ$126),成就内容!AZ92,1)-SUM(BI$279:BI307))</f>
        <v>0</v>
      </c>
      <c r="BJ308" s="41">
        <f>IF(成就内容!BA36="","",INDEX($H$4:$H$178*成就内容!BA$126/SUM(成就内容!$D$126:$BZ$126),成就内容!BA92,1)-SUM(BJ$279:BJ307))</f>
        <v>0</v>
      </c>
      <c r="BK308" s="41" t="str">
        <f>IF(成就内容!BB36="","",INDEX($H$4:$H$178*成就内容!BB$126/SUM(成就内容!$D$126:$BZ$126),成就内容!BB92,1)-SUM(BK$279:BK307))</f>
        <v/>
      </c>
      <c r="BL308" s="41">
        <f>IF(成就内容!BC36="","",INDEX($H$4:$H$178*成就内容!BC$126/SUM(成就内容!$D$126:$BZ$126),成就内容!BC92,1)-SUM(BL$279:BL307))</f>
        <v>0</v>
      </c>
      <c r="BM308" s="41">
        <f>IF(成就内容!BD36="","",INDEX($H$4:$H$178*成就内容!BD$126/SUM(成就内容!$D$126:$BZ$126),成就内容!BD92,1)-SUM(BM$279:BM307))</f>
        <v>0</v>
      </c>
      <c r="BN308" s="41">
        <f>IF(成就内容!BE36="","",INDEX($H$4:$H$178*成就内容!BE$126/SUM(成就内容!$D$126:$BZ$126),成就内容!BE92,1)-SUM(BN$279:BN307))</f>
        <v>0</v>
      </c>
      <c r="BO308" s="41">
        <f>IF(成就内容!BF36="","",INDEX($H$4:$H$178*成就内容!BF$126/SUM(成就内容!$D$126:$BZ$126),成就内容!BF92,1)-SUM(BO$279:BO307))</f>
        <v>0</v>
      </c>
      <c r="BP308" s="41">
        <f>IF(成就内容!BG36="","",INDEX($H$4:$H$178*成就内容!BG$126/SUM(成就内容!$D$126:$BZ$126),成就内容!BG92,1)-SUM(BP$279:BP307))</f>
        <v>0</v>
      </c>
      <c r="BQ308" s="41" t="str">
        <f>IF(成就内容!BH36="","",INDEX($H$4:$H$178*成就内容!BH$126/SUM(成就内容!$D$126:$BZ$126),成就内容!BH92,1)-SUM(BQ$279:BQ307))</f>
        <v/>
      </c>
      <c r="BR308" s="41" t="str">
        <f>IF(成就内容!BI36="","",INDEX($H$4:$H$178*成就内容!BI$126/SUM(成就内容!$D$126:$BZ$126),成就内容!BI92,1)-SUM(BR$279:BR307))</f>
        <v/>
      </c>
      <c r="BS308" s="41">
        <f>IF(成就内容!BJ36="","",INDEX($H$4:$H$178*成就内容!BJ$126/SUM(成就内容!$D$126:$BZ$126),成就内容!BJ92,1)-SUM(BS$279:BS307))</f>
        <v>0</v>
      </c>
      <c r="BT308" s="41">
        <f>IF(成就内容!BK36="","",INDEX($H$4:$H$178*成就内容!BK$126/SUM(成就内容!$D$126:$BZ$126),成就内容!BK92,1)-SUM(BT$279:BT307))</f>
        <v>0</v>
      </c>
      <c r="BU308" s="41">
        <f>IF(成就内容!BL36="","",INDEX($H$4:$H$178*成就内容!BL$126/SUM(成就内容!$D$126:$BZ$126),成就内容!BL92,1)-SUM(BU$279:BU307))</f>
        <v>0</v>
      </c>
      <c r="BV308" s="41">
        <f>IF(成就内容!BM36="","",INDEX($H$4:$H$178*成就内容!BM$126/SUM(成就内容!$D$126:$BZ$126),成就内容!BM92,1)-SUM(BV$279:BV307))</f>
        <v>0</v>
      </c>
      <c r="BW308" s="41" t="str">
        <f>IF(成就内容!BN36="","",INDEX($H$4:$H$178*成就内容!BN$126/SUM(成就内容!$D$126:$BZ$126),成就内容!BN92,1)-SUM(BW$279:BW307))</f>
        <v/>
      </c>
      <c r="BX308" s="41">
        <f>IF(成就内容!BO36="","",INDEX($H$4:$H$178*成就内容!BO$126/SUM(成就内容!$D$126:$BZ$126),成就内容!BO92,1)-SUM(BX$279:BX307))</f>
        <v>0</v>
      </c>
      <c r="BY308" s="41">
        <f>IF(成就内容!BP36="","",INDEX($H$4:$H$178*成就内容!BP$126/SUM(成就内容!$D$126:$BZ$126),成就内容!BP92,1)-SUM(BY$279:BY307))</f>
        <v>0</v>
      </c>
      <c r="BZ308" s="41">
        <f>IF(成就内容!BQ36="","",INDEX($H$4:$H$178*成就内容!BQ$126/SUM(成就内容!$D$126:$BZ$126),成就内容!BQ92,1)-SUM(BZ$279:BZ307))</f>
        <v>0</v>
      </c>
      <c r="CA308" s="41" t="str">
        <f>IF(成就内容!BR36="","",INDEX($H$4:$H$178*成就内容!BR$126/SUM(成就内容!$D$126:$BZ$126),成就内容!BR92,1)-SUM(CA$279:CA307))</f>
        <v/>
      </c>
      <c r="CB308" s="41" t="str">
        <f>IF(成就内容!BS36="","",INDEX($H$4:$H$178*成就内容!BS$126/SUM(成就内容!$D$126:$BZ$126),成就内容!BS92,1)-SUM(CB$279:CB307))</f>
        <v/>
      </c>
      <c r="CC308" s="41">
        <f>IF(成就内容!BT36="","",INDEX($H$4:$H$178*成就内容!BT$126/SUM(成就内容!$D$126:$BZ$126),成就内容!BT92,1)-SUM(CC$279:CC307))</f>
        <v>0</v>
      </c>
      <c r="CD308" s="41">
        <f>IF(成就内容!BU36="","",INDEX($H$4:$H$178*成就内容!BU$126/SUM(成就内容!$D$126:$BZ$126),成就内容!BU92,1)-SUM(CD$279:CD307))</f>
        <v>0</v>
      </c>
      <c r="CE308" s="41" t="str">
        <f>IF(成就内容!BV36="","",INDEX($H$4:$H$178*成就内容!BV$126/SUM(成就内容!$D$126:$BZ$126),成就内容!BV92,1)-SUM(CE$279:CE307))</f>
        <v/>
      </c>
      <c r="CF308" s="41">
        <f>IF(成就内容!BW36="","",INDEX($H$4:$H$178*成就内容!BW$126/SUM(成就内容!$D$126:$BZ$126),成就内容!BW92,1)-SUM(CF$279:CF307))</f>
        <v>0</v>
      </c>
      <c r="CG308" s="41">
        <f>IF(成就内容!BX36="","",INDEX($H$4:$H$178*成就内容!BX$126/SUM(成就内容!$D$126:$BZ$126),成就内容!BX92,1)-SUM(CG$279:CG307))</f>
        <v>0</v>
      </c>
      <c r="CH308" s="41">
        <f>IF(成就内容!BY36="","",INDEX($H$4:$H$178*成就内容!BY$126/SUM(成就内容!$D$126:$BZ$126),成就内容!BY92,1)-SUM(CH$279:CH307))</f>
        <v>0</v>
      </c>
      <c r="CI308" s="41">
        <f>IF(成就内容!BZ36="","",INDEX($H$4:$H$178*成就内容!BZ$126/SUM(成就内容!$D$126:$BZ$126),成就内容!BZ92,1)-SUM(CI$279:CI307))</f>
        <v>0</v>
      </c>
      <c r="CK308" s="19"/>
      <c r="CM308" s="43">
        <v>30</v>
      </c>
      <c r="CN308" s="41">
        <f>IF(M308="","",IF(成就内容!D$126&lt;&gt;"",MAX(ROUNDUP(SMALL(M$279:M$328,$L308)/10,0)*10,10),0))</f>
        <v>0</v>
      </c>
      <c r="CO308" s="41" t="str">
        <f>IF(N308="","",IF(成就内容!E$126&lt;&gt;"",MAX(ROUNDUP(SMALL(N$279:N$328,$L308)/10,0)*10,10),0))</f>
        <v/>
      </c>
      <c r="CP308" s="41" t="str">
        <f>IF(O308="","",IF(成就内容!F$126&lt;&gt;"",MAX(ROUNDUP(SMALL(O$279:O$328,$L308)/10,0)*10,10),0))</f>
        <v/>
      </c>
      <c r="CQ308" s="41" t="str">
        <f>IF(P308="","",IF(成就内容!G$126&lt;&gt;"",MAX(ROUNDUP(SMALL(P$279:P$328,$L308)/10,0)*10,10),0))</f>
        <v/>
      </c>
      <c r="CR308" s="41">
        <f>IF(Q308="","",IF(成就内容!H$126&lt;&gt;"",MAX(ROUNDUP(SMALL(Q$279:Q$328,$L308)/10,0)*10,10),0))</f>
        <v>0</v>
      </c>
      <c r="CS308" s="41">
        <f>IF(R308="","",IF(成就内容!I$126&lt;&gt;"",MAX(ROUNDUP(SMALL(R$279:R$328,$L308)/10,0)*10,10),0))</f>
        <v>0</v>
      </c>
      <c r="CT308" s="41">
        <f>IF(S308="","",IF(成就内容!J$126&lt;&gt;"",MAX(ROUNDUP(SMALL(S$279:S$328,$L308)/10,0)*10,10),0))</f>
        <v>0</v>
      </c>
      <c r="CU308" s="41">
        <f>IF(T308="","",IF(成就内容!K$126&lt;&gt;"",MAX(ROUNDUP(SMALL(T$279:T$328,$L308)/10,0)*10,10),0))</f>
        <v>0</v>
      </c>
      <c r="CV308" s="41">
        <f>IF(U308="","",IF(成就内容!L$126&lt;&gt;"",MAX(ROUNDUP(SMALL(U$279:U$328,$L308)/10,0)*10,10),0))</f>
        <v>0</v>
      </c>
      <c r="CW308" s="41">
        <f>IF(V308="","",IF(成就内容!M$126&lt;&gt;"",MAX(ROUNDUP(SMALL(V$279:V$328,$L308)/10,0)*10,10),0))</f>
        <v>0</v>
      </c>
      <c r="CX308" s="41" t="str">
        <f>IF(W308="","",IF(成就内容!N$126&lt;&gt;"",MAX(ROUNDUP(SMALL(W$279:W$328,$L308)/10,0)*10,10),0))</f>
        <v/>
      </c>
      <c r="CY308" s="41">
        <f>IF(X308="","",IF(成就内容!O$126&lt;&gt;"",MAX(ROUNDUP(SMALL(X$279:X$328,$L308)/10,0)*10,10),0))</f>
        <v>6670</v>
      </c>
      <c r="CZ308" s="41" t="str">
        <f>IF(Y308="","",IF(成就内容!P$126&lt;&gt;"",MAX(ROUNDUP(SMALL(Y$279:Y$328,$L308)/10,0)*10,10),0))</f>
        <v/>
      </c>
      <c r="DA308" s="41">
        <f>IF(Z308="","",IF(成就内容!Q$126&lt;&gt;"",MAX(ROUNDUP(SMALL(Z$279:Z$328,$L308)/10,0)*10,10),0))</f>
        <v>0</v>
      </c>
      <c r="DB308" s="41">
        <f>IF(AA308="","",IF(成就内容!R$126&lt;&gt;"",MAX(ROUNDUP(SMALL(AA$279:AA$328,$L308)/10,0)*10,10),0))</f>
        <v>0</v>
      </c>
      <c r="DC308" s="41">
        <f>IF(AB308="","",IF(成就内容!S$126&lt;&gt;"",MAX(ROUNDUP(SMALL(AB$279:AB$328,$L308)/10,0)*10,10),0))</f>
        <v>0</v>
      </c>
      <c r="DD308" s="41">
        <f>IF(AC308="","",IF(成就内容!T$126&lt;&gt;"",MAX(ROUNDUP(SMALL(AC$279:AC$328,$L308)/10,0)*10,10),0))</f>
        <v>0</v>
      </c>
      <c r="DE308" s="41">
        <f>IF(AD308="","",IF(成就内容!U$126&lt;&gt;"",MAX(ROUNDUP(SMALL(AD$279:AD$328,$L308)/10,0)*10,10),0))</f>
        <v>0</v>
      </c>
      <c r="DF308" s="41">
        <f>IF(AE308="","",IF(成就内容!V$126&lt;&gt;"",MAX(ROUNDUP(SMALL(AE$279:AE$328,$L308)/10,0)*10,10),0))</f>
        <v>0</v>
      </c>
      <c r="DG308" s="41" t="str">
        <f>IF(AF308="","",IF(成就内容!W$126&lt;&gt;"",MAX(ROUNDUP(SMALL(AF$279:AF$328,$L308)/10,0)*10,10),0))</f>
        <v/>
      </c>
      <c r="DH308" s="41">
        <f>IF(AG308="","",IF(成就内容!X$126&lt;&gt;"",MAX(ROUNDUP(SMALL(AG$279:AG$328,$L308)/10,0)*10,10),0))</f>
        <v>0</v>
      </c>
      <c r="DI308" s="41" t="str">
        <f>IF(AH308="","",IF(成就内容!Y$126&lt;&gt;"",MAX(ROUNDUP(SMALL(AH$279:AH$328,$L308)/10,0)*10,10),0))</f>
        <v/>
      </c>
      <c r="DJ308" s="41" t="str">
        <f>IF(AI308="","",IF(成就内容!Z$126&lt;&gt;"",MAX(ROUNDUP(SMALL(AI$279:AI$328,$L308)/10,0)*10,10),0))</f>
        <v/>
      </c>
      <c r="DK308" s="41" t="str">
        <f>IF(AJ308="","",IF(成就内容!AA$126&lt;&gt;"",MAX(ROUNDUP(SMALL(AJ$279:AJ$328,$L308)/10,0)*10,10),0))</f>
        <v/>
      </c>
      <c r="DL308" s="41" t="str">
        <f>IF(AK308="","",IF(成就内容!AB$126&lt;&gt;"",MAX(ROUNDUP(SMALL(AK$279:AK$328,$L308)/10,0)*10,10),0))</f>
        <v/>
      </c>
      <c r="DM308" s="41">
        <f>IF(AL308="","",IF(成就内容!AC$126&lt;&gt;"",MAX(ROUNDUP(SMALL(AL$279:AL$328,$L308)/10,0)*10,10),0))</f>
        <v>0</v>
      </c>
      <c r="DN308" s="41">
        <f>IF(AM308="","",IF(成就内容!AD$126&lt;&gt;"",MAX(ROUNDUP(SMALL(AM$279:AM$328,$L308)/10,0)*10,10),0))</f>
        <v>0</v>
      </c>
      <c r="DO308" s="41">
        <f>IF(AN308="","",IF(成就内容!AE$126&lt;&gt;"",MAX(ROUNDUP(SMALL(AN$279:AN$328,$L308)/10,0)*10,10),0))</f>
        <v>0</v>
      </c>
      <c r="DP308" s="41">
        <f>IF(AO308="","",IF(成就内容!AF$126&lt;&gt;"",MAX(ROUNDUP(SMALL(AO$279:AO$328,$L308)/10,0)*10,10),0))</f>
        <v>0</v>
      </c>
      <c r="DQ308" s="41">
        <f>IF(AP308="","",IF(成就内容!AG$126&lt;&gt;"",MAX(ROUNDUP(SMALL(AP$279:AP$328,$L308)/10,0)*10,10),0))</f>
        <v>0</v>
      </c>
      <c r="DR308" s="41" t="str">
        <f>IF(AQ308="","",IF(成就内容!AH$126&lt;&gt;"",MAX(ROUNDUP(SMALL(AQ$279:AQ$328,$L308)/10,0)*10,10),0))</f>
        <v/>
      </c>
      <c r="DS308" s="41">
        <f>IF(AR308="","",IF(成就内容!AI$126&lt;&gt;"",MAX(ROUNDUP(SMALL(AR$279:AR$328,$L308)/10,0)*10,10),0))</f>
        <v>0</v>
      </c>
      <c r="DT308" s="41">
        <f>IF(AS308="","",IF(成就内容!AJ$126&lt;&gt;"",MAX(ROUNDUP(SMALL(AS$279:AS$328,$L308)/10,0)*10,10),0))</f>
        <v>0</v>
      </c>
      <c r="DU308" s="41" t="str">
        <f>IF(AT308="","",IF(成就内容!AK$126&lt;&gt;"",MAX(ROUNDUP(SMALL(AT$279:AT$328,$L308)/10,0)*10,10),0))</f>
        <v/>
      </c>
      <c r="DV308" s="41" t="str">
        <f>IF(AU308="","",IF(成就内容!AL$126&lt;&gt;"",MAX(ROUNDUP(SMALL(AU$279:AU$328,$L308)/10,0)*10,10),0))</f>
        <v/>
      </c>
      <c r="DW308" s="41" t="str">
        <f>IF(AV308="","",IF(成就内容!AM$126&lt;&gt;"",MAX(ROUNDUP(SMALL(AV$279:AV$328,$L308)/10,0)*10,10),0))</f>
        <v/>
      </c>
      <c r="DX308" s="41" t="str">
        <f>IF(AW308="","",IF(成就内容!AN$126&lt;&gt;"",MAX(ROUNDUP(SMALL(AW$279:AW$328,$L308)/10,0)*10,10),0))</f>
        <v/>
      </c>
      <c r="DY308" s="41">
        <f>IF(AX308="","",IF(成就内容!AO$126&lt;&gt;"",MAX(ROUNDUP(SMALL(AX$279:AX$328,$L308)/10,0)*10,10),0))</f>
        <v>3340</v>
      </c>
      <c r="DZ308" s="41">
        <f>IF(AY308="","",IF(成就内容!AP$126&lt;&gt;"",MAX(ROUNDUP(SMALL(AY$279:AY$328,$L308)/10,0)*10,10),0))</f>
        <v>3340</v>
      </c>
      <c r="EA308" s="41">
        <f>IF(AZ308="","",IF(成就内容!AQ$126&lt;&gt;"",MAX(ROUNDUP(SMALL(AZ$279:AZ$328,$L308)/10,0)*10,10),0))</f>
        <v>3340</v>
      </c>
      <c r="EB308" s="41">
        <f>IF(BA308="","",IF(成就内容!AR$126&lt;&gt;"",MAX(ROUNDUP(SMALL(BA$279:BA$328,$L308)/10,0)*10,10),0))</f>
        <v>4000</v>
      </c>
      <c r="EC308" s="41">
        <f>IF(BB308="","",IF(成就内容!AS$126&lt;&gt;"",MAX(ROUNDUP(SMALL(BB$279:BB$328,$L308)/10,0)*10,10),0))</f>
        <v>4000</v>
      </c>
      <c r="ED308" s="41">
        <f>IF(BC308="","",IF(成就内容!AT$126&lt;&gt;"",MAX(ROUNDUP(SMALL(BC$279:BC$328,$L308)/10,0)*10,10),0))</f>
        <v>4000</v>
      </c>
      <c r="EE308" s="41">
        <f>IF(BD308="","",IF(成就内容!AU$126&lt;&gt;"",MAX(ROUNDUP(SMALL(BD$279:BD$328,$L308)/10,0)*10,10),0))</f>
        <v>4670</v>
      </c>
      <c r="EF308" s="41" t="str">
        <f>IF(BE308="","",IF(成就内容!AV$126&lt;&gt;"",MAX(ROUNDUP(SMALL(BE$279:BE$328,$L308)/10,0)*10,10),0))</f>
        <v/>
      </c>
      <c r="EG308" s="41">
        <f>IF(BF308="","",IF(成就内容!AW$126&lt;&gt;"",MAX(ROUNDUP(SMALL(BF$279:BF$328,$L308)/10,0)*10,10),0))</f>
        <v>0</v>
      </c>
      <c r="EH308" s="41">
        <f>IF(BG308="","",IF(成就内容!AX$126&lt;&gt;"",MAX(ROUNDUP(SMALL(BG$279:BG$328,$L308)/10,0)*10,10),0))</f>
        <v>0</v>
      </c>
      <c r="EI308" s="41">
        <f>IF(BH308="","",IF(成就内容!AY$126&lt;&gt;"",MAX(ROUNDUP(SMALL(BH$279:BH$328,$L308)/10,0)*10,10),0))</f>
        <v>0</v>
      </c>
      <c r="EJ308" s="41">
        <f>IF(BI308="","",IF(成就内容!AZ$126&lt;&gt;"",MAX(ROUNDUP(SMALL(BI$279:BI$328,$L308)/10,0)*10,10),0))</f>
        <v>0</v>
      </c>
      <c r="EK308" s="41">
        <f>IF(BJ308="","",IF(成就内容!BA$126&lt;&gt;"",MAX(ROUNDUP(SMALL(BJ$279:BJ$328,$L308)/10,0)*10,10),0))</f>
        <v>0</v>
      </c>
      <c r="EL308" s="41" t="str">
        <f>IF(BK308="","",IF(成就内容!BB$126&lt;&gt;"",MAX(ROUNDUP(SMALL(BK$279:BK$328,$L308)/10,0)*10,10),0))</f>
        <v/>
      </c>
      <c r="EM308" s="41">
        <f>IF(BL308="","",IF(成就内容!BC$126&lt;&gt;"",MAX(ROUNDUP(SMALL(BL$279:BL$328,$L308)/10,0)*10,10),0))</f>
        <v>0</v>
      </c>
      <c r="EN308" s="41">
        <f>IF(BM308="","",IF(成就内容!BD$126&lt;&gt;"",MAX(ROUNDUP(SMALL(BM$279:BM$328,$L308)/10,0)*10,10),0))</f>
        <v>0</v>
      </c>
      <c r="EO308" s="41">
        <f>IF(BN308="","",IF(成就内容!BE$126&lt;&gt;"",MAX(ROUNDUP(SMALL(BN$279:BN$328,$L308)/10,0)*10,10),0))</f>
        <v>0</v>
      </c>
      <c r="EP308" s="41">
        <f>IF(BO308="","",IF(成就内容!BF$126&lt;&gt;"",MAX(ROUNDUP(SMALL(BO$279:BO$328,$L308)/10,0)*10,10),0))</f>
        <v>0</v>
      </c>
      <c r="EQ308" s="41">
        <f>IF(BP308="","",IF(成就内容!BG$126&lt;&gt;"",MAX(ROUNDUP(SMALL(BP$279:BP$328,$L308)/10,0)*10,10),0))</f>
        <v>0</v>
      </c>
      <c r="ER308" s="41" t="str">
        <f>IF(BQ308="","",IF(成就内容!BH$126&lt;&gt;"",MAX(ROUNDUP(SMALL(BQ$279:BQ$328,$L308)/10,0)*10,10),0))</f>
        <v/>
      </c>
      <c r="ES308" s="41" t="str">
        <f>IF(BR308="","",IF(成就内容!BI$126&lt;&gt;"",MAX(ROUNDUP(SMALL(BR$279:BR$328,$L308)/10,0)*10,10),0))</f>
        <v/>
      </c>
      <c r="ET308" s="41">
        <f>IF(BS308="","",IF(成就内容!BJ$126&lt;&gt;"",MAX(ROUNDUP(SMALL(BS$279:BS$328,$L308)/10,0)*10,10),0))</f>
        <v>0</v>
      </c>
      <c r="EU308" s="41">
        <f>IF(BT308="","",IF(成就内容!BK$126&lt;&gt;"",MAX(ROUNDUP(SMALL(BT$279:BT$328,$L308)/10,0)*10,10),0))</f>
        <v>0</v>
      </c>
      <c r="EV308" s="41">
        <f>IF(BU308="","",IF(成就内容!BL$126&lt;&gt;"",MAX(ROUNDUP(SMALL(BU$279:BU$328,$L308)/10,0)*10,10),0))</f>
        <v>0</v>
      </c>
      <c r="EW308" s="41">
        <f>IF(BV308="","",IF(成就内容!BM$126&lt;&gt;"",MAX(ROUNDUP(SMALL(BV$279:BV$328,$L308)/10,0)*10,10),0))</f>
        <v>0</v>
      </c>
      <c r="EX308" s="41" t="str">
        <f>IF(BW308="","",IF(成就内容!BN$126&lt;&gt;"",MAX(ROUNDUP(SMALL(BW$279:BW$328,$L308)/10,0)*10,10),0))</f>
        <v/>
      </c>
      <c r="EY308" s="41">
        <f>IF(BX308="","",IF(成就内容!BO$126&lt;&gt;"",MAX(ROUNDUP(SMALL(BX$279:BX$328,$L308)/10,0)*10,10),0))</f>
        <v>0</v>
      </c>
      <c r="EZ308" s="41">
        <f>IF(BY308="","",IF(成就内容!BP$126&lt;&gt;"",MAX(ROUNDUP(SMALL(BY$279:BY$328,$L308)/10,0)*10,10),0))</f>
        <v>0</v>
      </c>
      <c r="FA308" s="41">
        <f>IF(BZ308="","",IF(成就内容!BQ$126&lt;&gt;"",MAX(ROUNDUP(SMALL(BZ$279:BZ$328,$L308)/10,0)*10,10),0))</f>
        <v>0</v>
      </c>
      <c r="FB308" s="41" t="str">
        <f>IF(CA308="","",IF(成就内容!BR$126&lt;&gt;"",MAX(ROUNDUP(SMALL(CA$279:CA$328,$L308)/10,0)*10,10),0))</f>
        <v/>
      </c>
      <c r="FC308" s="41" t="str">
        <f>IF(CB308="","",IF(成就内容!BS$126&lt;&gt;"",MAX(ROUNDUP(SMALL(CB$279:CB$328,$L308)/10,0)*10,10),0))</f>
        <v/>
      </c>
      <c r="FD308" s="41">
        <f>IF(CC308="","",IF(成就内容!BT$126&lt;&gt;"",MAX(ROUNDUP(SMALL(CC$279:CC$328,$L308)/10,0)*10,10),0))</f>
        <v>0</v>
      </c>
      <c r="FE308" s="41">
        <f>IF(CD308="","",IF(成就内容!BU$126&lt;&gt;"",MAX(ROUNDUP(SMALL(CD$279:CD$328,$L308)/10,0)*10,10),0))</f>
        <v>0</v>
      </c>
      <c r="FF308" s="41" t="str">
        <f>IF(CE308="","",IF(成就内容!BV$126&lt;&gt;"",MAX(ROUNDUP(SMALL(CE$279:CE$328,$L308)/10,0)*10,10),0))</f>
        <v/>
      </c>
      <c r="FG308" s="41">
        <f>IF(CF308="","",IF(成就内容!BW$126&lt;&gt;"",MAX(ROUNDUP(SMALL(CF$279:CF$328,$L308)/10,0)*10,10),0))</f>
        <v>0</v>
      </c>
      <c r="FH308" s="41">
        <f>IF(CG308="","",IF(成就内容!BX$126&lt;&gt;"",MAX(ROUNDUP(SMALL(CG$279:CG$328,$L308)/10,0)*10,10),0))</f>
        <v>0</v>
      </c>
      <c r="FI308" s="41">
        <f>IF(CH308="","",IF(成就内容!BY$126&lt;&gt;"",MAX(ROUNDUP(SMALL(CH$279:CH$328,$L308)/10,0)*10,10),0))</f>
        <v>0</v>
      </c>
      <c r="FJ308" s="41">
        <f>IF(CI308="","",IF(成就内容!BZ$126&lt;&gt;"",MAX(ROUNDUP(SMALL(CI$279:CI$328,$L308)/10,0)*10,10),0))</f>
        <v>0</v>
      </c>
    </row>
    <row r="309" spans="10:166" s="96" customFormat="1" x14ac:dyDescent="0.15">
      <c r="J309" s="19"/>
      <c r="L309" s="43">
        <v>31</v>
      </c>
      <c r="M309" s="41">
        <f>IF(成就内容!D37="","",INDEX($H$4:$H$178*成就内容!D$126/SUM(成就内容!$D$126:$BZ$126),成就内容!D93,1)-SUM(M$279:M308))</f>
        <v>0</v>
      </c>
      <c r="N309" s="41" t="str">
        <f>IF(成就内容!E37="","",INDEX($H$4:$H$178*成就内容!E$126/SUM(成就内容!$D$126:$BZ$126),成就内容!E93,1)-SUM(N$279:N308))</f>
        <v/>
      </c>
      <c r="O309" s="41" t="str">
        <f>IF(成就内容!F37="","",INDEX($H$4:$H$178*成就内容!F$126/SUM(成就内容!$D$126:$BZ$126),成就内容!F93,1)-SUM(O$279:O308))</f>
        <v/>
      </c>
      <c r="P309" s="41" t="str">
        <f>IF(成就内容!G37="","",INDEX($H$4:$H$178*成就内容!G$126/SUM(成就内容!$D$126:$BZ$126),成就内容!G93,1)-SUM(P$279:P308))</f>
        <v/>
      </c>
      <c r="Q309" s="41">
        <f>IF(成就内容!H37="","",INDEX($H$4:$H$178*成就内容!H$126/SUM(成就内容!$D$126:$BZ$126),成就内容!H93,1)-SUM(Q$279:Q308))</f>
        <v>0</v>
      </c>
      <c r="R309" s="41">
        <f>IF(成就内容!I37="","",INDEX($H$4:$H$178*成就内容!I$126/SUM(成就内容!$D$126:$BZ$126),成就内容!I93,1)-SUM(R$279:R308))</f>
        <v>0</v>
      </c>
      <c r="S309" s="41">
        <f>IF(成就内容!J37="","",INDEX($H$4:$H$178*成就内容!J$126/SUM(成就内容!$D$126:$BZ$126),成就内容!J93,1)-SUM(S$279:S308))</f>
        <v>0</v>
      </c>
      <c r="T309" s="41">
        <f>IF(成就内容!K37="","",INDEX($H$4:$H$178*成就内容!K$126/SUM(成就内容!$D$126:$BZ$126),成就内容!K93,1)-SUM(T$279:T308))</f>
        <v>0</v>
      </c>
      <c r="U309" s="41">
        <f>IF(成就内容!L37="","",INDEX($H$4:$H$178*成就内容!L$126/SUM(成就内容!$D$126:$BZ$126),成就内容!L93,1)-SUM(U$279:U308))</f>
        <v>0</v>
      </c>
      <c r="V309" s="41">
        <f>IF(成就内容!M37="","",INDEX($H$4:$H$178*成就内容!M$126/SUM(成就内容!$D$126:$BZ$126),成就内容!M93,1)-SUM(V$279:V308))</f>
        <v>0</v>
      </c>
      <c r="W309" s="41" t="str">
        <f>IF(成就内容!N37="","",INDEX($H$4:$H$178*成就内容!N$126/SUM(成就内容!$D$126:$BZ$126),成就内容!N93,1)-SUM(W$279:W308))</f>
        <v/>
      </c>
      <c r="X309" s="41">
        <f>IF(成就内容!O37="","",INDEX($H$4:$H$178*成就内容!O$126/SUM(成就内容!$D$126:$BZ$126),成就内容!O93,1)-SUM(X$279:X308))</f>
        <v>7500.0000000000073</v>
      </c>
      <c r="Y309" s="41" t="str">
        <f>IF(成就内容!P37="","",INDEX($H$4:$H$178*成就内容!P$126/SUM(成就内容!$D$126:$BZ$126),成就内容!P93,1)-SUM(Y$279:Y308))</f>
        <v/>
      </c>
      <c r="Z309" s="41">
        <f>IF(成就内容!Q37="","",INDEX($H$4:$H$178*成就内容!Q$126/SUM(成就内容!$D$126:$BZ$126),成就内容!Q93,1)-SUM(Z$279:Z308))</f>
        <v>0</v>
      </c>
      <c r="AA309" s="41">
        <f>IF(成就内容!R37="","",INDEX($H$4:$H$178*成就内容!R$126/SUM(成就内容!$D$126:$BZ$126),成就内容!R93,1)-SUM(AA$279:AA308))</f>
        <v>0</v>
      </c>
      <c r="AB309" s="41">
        <f>IF(成就内容!S37="","",INDEX($H$4:$H$178*成就内容!S$126/SUM(成就内容!$D$126:$BZ$126),成就内容!S93,1)-SUM(AB$279:AB308))</f>
        <v>0</v>
      </c>
      <c r="AC309" s="41">
        <f>IF(成就内容!T37="","",INDEX($H$4:$H$178*成就内容!T$126/SUM(成就内容!$D$126:$BZ$126),成就内容!T93,1)-SUM(AC$279:AC308))</f>
        <v>0</v>
      </c>
      <c r="AD309" s="41">
        <f>IF(成就内容!U37="","",INDEX($H$4:$H$178*成就内容!U$126/SUM(成就内容!$D$126:$BZ$126),成就内容!U93,1)-SUM(AD$279:AD308))</f>
        <v>0</v>
      </c>
      <c r="AE309" s="41">
        <f>IF(成就内容!V37="","",INDEX($H$4:$H$178*成就内容!V$126/SUM(成就内容!$D$126:$BZ$126),成就内容!V93,1)-SUM(AE$279:AE308))</f>
        <v>0</v>
      </c>
      <c r="AF309" s="41" t="str">
        <f>IF(成就内容!W37="","",INDEX($H$4:$H$178*成就内容!W$126/SUM(成就内容!$D$126:$BZ$126),成就内容!W93,1)-SUM(AF$279:AF308))</f>
        <v/>
      </c>
      <c r="AG309" s="41">
        <f>IF(成就内容!X37="","",INDEX($H$4:$H$178*成就内容!X$126/SUM(成就内容!$D$126:$BZ$126),成就内容!X93,1)-SUM(AG$279:AG308))</f>
        <v>0</v>
      </c>
      <c r="AH309" s="41" t="str">
        <f>IF(成就内容!Y37="","",INDEX($H$4:$H$178*成就内容!Y$126/SUM(成就内容!$D$126:$BZ$126),成就内容!Y93,1)-SUM(AH$279:AH308))</f>
        <v/>
      </c>
      <c r="AI309" s="41" t="str">
        <f>IF(成就内容!Z37="","",INDEX($H$4:$H$178*成就内容!Z$126/SUM(成就内容!$D$126:$BZ$126),成就内容!Z93,1)-SUM(AI$279:AI308))</f>
        <v/>
      </c>
      <c r="AJ309" s="41" t="str">
        <f>IF(成就内容!AA37="","",INDEX($H$4:$H$178*成就内容!AA$126/SUM(成就内容!$D$126:$BZ$126),成就内容!AA93,1)-SUM(AJ$279:AJ308))</f>
        <v/>
      </c>
      <c r="AK309" s="41" t="str">
        <f>IF(成就内容!AB37="","",INDEX($H$4:$H$178*成就内容!AB$126/SUM(成就内容!$D$126:$BZ$126),成就内容!AB93,1)-SUM(AK$279:AK308))</f>
        <v/>
      </c>
      <c r="AL309" s="41">
        <f>IF(成就内容!AC37="","",INDEX($H$4:$H$178*成就内容!AC$126/SUM(成就内容!$D$126:$BZ$126),成就内容!AC93,1)-SUM(AL$279:AL308))</f>
        <v>0</v>
      </c>
      <c r="AM309" s="41">
        <f>IF(成就内容!AD37="","",INDEX($H$4:$H$178*成就内容!AD$126/SUM(成就内容!$D$126:$BZ$126),成就内容!AD93,1)-SUM(AM$279:AM308))</f>
        <v>0</v>
      </c>
      <c r="AN309" s="41">
        <f>IF(成就内容!AE37="","",INDEX($H$4:$H$178*成就内容!AE$126/SUM(成就内容!$D$126:$BZ$126),成就内容!AE93,1)-SUM(AN$279:AN308))</f>
        <v>0</v>
      </c>
      <c r="AO309" s="41">
        <f>IF(成就内容!AF37="","",INDEX($H$4:$H$178*成就内容!AF$126/SUM(成就内容!$D$126:$BZ$126),成就内容!AF93,1)-SUM(AO$279:AO308))</f>
        <v>0</v>
      </c>
      <c r="AP309" s="41">
        <f>IF(成就内容!AG37="","",INDEX($H$4:$H$178*成就内容!AG$126/SUM(成就内容!$D$126:$BZ$126),成就内容!AG93,1)-SUM(AP$279:AP308))</f>
        <v>0</v>
      </c>
      <c r="AQ309" s="41" t="str">
        <f>IF(成就内容!AH37="","",INDEX($H$4:$H$178*成就内容!AH$126/SUM(成就内容!$D$126:$BZ$126),成就内容!AH93,1)-SUM(AQ$279:AQ308))</f>
        <v/>
      </c>
      <c r="AR309" s="41">
        <f>IF(成就内容!AI37="","",INDEX($H$4:$H$178*成就内容!AI$126/SUM(成就内容!$D$126:$BZ$126),成就内容!AI93,1)-SUM(AR$279:AR308))</f>
        <v>0</v>
      </c>
      <c r="AS309" s="41">
        <f>IF(成就内容!AJ37="","",INDEX($H$4:$H$178*成就内容!AJ$126/SUM(成就内容!$D$126:$BZ$126),成就内容!AJ93,1)-SUM(AS$279:AS308))</f>
        <v>0</v>
      </c>
      <c r="AT309" s="41" t="str">
        <f>IF(成就内容!AK37="","",INDEX($H$4:$H$178*成就内容!AK$126/SUM(成就内容!$D$126:$BZ$126),成就内容!AK93,1)-SUM(AT$279:AT308))</f>
        <v/>
      </c>
      <c r="AU309" s="41" t="str">
        <f>IF(成就内容!AL37="","",INDEX($H$4:$H$178*成就内容!AL$126/SUM(成就内容!$D$126:$BZ$126),成就内容!AL93,1)-SUM(AU$279:AU308))</f>
        <v/>
      </c>
      <c r="AV309" s="41" t="str">
        <f>IF(成就内容!AM37="","",INDEX($H$4:$H$178*成就内容!AM$126/SUM(成就内容!$D$126:$BZ$126),成就内容!AM93,1)-SUM(AV$279:AV308))</f>
        <v/>
      </c>
      <c r="AW309" s="41" t="str">
        <f>IF(成就内容!AN37="","",INDEX($H$4:$H$178*成就内容!AN$126/SUM(成就内容!$D$126:$BZ$126),成就内容!AN93,1)-SUM(AW$279:AW308))</f>
        <v/>
      </c>
      <c r="AX309" s="41">
        <f>IF(成就内容!AO37="","",INDEX($H$4:$H$178*成就内容!AO$126/SUM(成就内容!$D$126:$BZ$126),成就内容!AO93,1)-SUM(AX$279:AX308))</f>
        <v>4000</v>
      </c>
      <c r="AY309" s="41">
        <f>IF(成就内容!AP37="","",INDEX($H$4:$H$178*成就内容!AP$126/SUM(成就内容!$D$126:$BZ$126),成就内容!AP93,1)-SUM(AY$279:AY308))</f>
        <v>4000</v>
      </c>
      <c r="AZ309" s="41">
        <f>IF(成就内容!AQ37="","",INDEX($H$4:$H$178*成就内容!AQ$126/SUM(成就内容!$D$126:$BZ$126),成就内容!AQ93,1)-SUM(AZ$279:AZ308))</f>
        <v>4000</v>
      </c>
      <c r="BA309" s="41">
        <f>IF(成就内容!AR37="","",INDEX($H$4:$H$178*成就内容!AR$126/SUM(成就内容!$D$126:$BZ$126),成就内容!AR93,1)-SUM(BA$279:BA308))</f>
        <v>4333.3333333333358</v>
      </c>
      <c r="BB309" s="41">
        <f>IF(成就内容!AS37="","",INDEX($H$4:$H$178*成就内容!AS$126/SUM(成就内容!$D$126:$BZ$126),成就内容!AS93,1)-SUM(BB$279:BB308))</f>
        <v>4333.3333333333358</v>
      </c>
      <c r="BC309" s="41">
        <f>IF(成就内容!AT37="","",INDEX($H$4:$H$178*成就内容!AT$126/SUM(成就内容!$D$126:$BZ$126),成就内容!AT93,1)-SUM(BC$279:BC308))</f>
        <v>4333.3333333333358</v>
      </c>
      <c r="BD309" s="41">
        <f>IF(成就内容!AU37="","",INDEX($H$4:$H$178*成就内容!AU$126/SUM(成就内容!$D$126:$BZ$126),成就内容!AU93,1)-SUM(BD$279:BD308))</f>
        <v>4666.6666666666642</v>
      </c>
      <c r="BE309" s="41" t="str">
        <f>IF(成就内容!AV37="","",INDEX($H$4:$H$178*成就内容!AV$126/SUM(成就内容!$D$126:$BZ$126),成就内容!AV93,1)-SUM(BE$279:BE308))</f>
        <v/>
      </c>
      <c r="BF309" s="41">
        <f>IF(成就内容!AW37="","",INDEX($H$4:$H$178*成就内容!AW$126/SUM(成就内容!$D$126:$BZ$126),成就内容!AW93,1)-SUM(BF$279:BF308))</f>
        <v>0</v>
      </c>
      <c r="BG309" s="41">
        <f>IF(成就内容!AX37="","",INDEX($H$4:$H$178*成就内容!AX$126/SUM(成就内容!$D$126:$BZ$126),成就内容!AX93,1)-SUM(BG$279:BG308))</f>
        <v>0</v>
      </c>
      <c r="BH309" s="41">
        <f>IF(成就内容!AY37="","",INDEX($H$4:$H$178*成就内容!AY$126/SUM(成就内容!$D$126:$BZ$126),成就内容!AY93,1)-SUM(BH$279:BH308))</f>
        <v>0</v>
      </c>
      <c r="BI309" s="41">
        <f>IF(成就内容!AZ37="","",INDEX($H$4:$H$178*成就内容!AZ$126/SUM(成就内容!$D$126:$BZ$126),成就内容!AZ93,1)-SUM(BI$279:BI308))</f>
        <v>0</v>
      </c>
      <c r="BJ309" s="41">
        <f>IF(成就内容!BA37="","",INDEX($H$4:$H$178*成就内容!BA$126/SUM(成就内容!$D$126:$BZ$126),成就内容!BA93,1)-SUM(BJ$279:BJ308))</f>
        <v>0</v>
      </c>
      <c r="BK309" s="41" t="str">
        <f>IF(成就内容!BB37="","",INDEX($H$4:$H$178*成就内容!BB$126/SUM(成就内容!$D$126:$BZ$126),成就内容!BB93,1)-SUM(BK$279:BK308))</f>
        <v/>
      </c>
      <c r="BL309" s="41">
        <f>IF(成就内容!BC37="","",INDEX($H$4:$H$178*成就内容!BC$126/SUM(成就内容!$D$126:$BZ$126),成就内容!BC93,1)-SUM(BL$279:BL308))</f>
        <v>0</v>
      </c>
      <c r="BM309" s="41">
        <f>IF(成就内容!BD37="","",INDEX($H$4:$H$178*成就内容!BD$126/SUM(成就内容!$D$126:$BZ$126),成就内容!BD93,1)-SUM(BM$279:BM308))</f>
        <v>0</v>
      </c>
      <c r="BN309" s="41">
        <f>IF(成就内容!BE37="","",INDEX($H$4:$H$178*成就内容!BE$126/SUM(成就内容!$D$126:$BZ$126),成就内容!BE93,1)-SUM(BN$279:BN308))</f>
        <v>0</v>
      </c>
      <c r="BO309" s="41">
        <f>IF(成就内容!BF37="","",INDEX($H$4:$H$178*成就内容!BF$126/SUM(成就内容!$D$126:$BZ$126),成就内容!BF93,1)-SUM(BO$279:BO308))</f>
        <v>0</v>
      </c>
      <c r="BP309" s="41">
        <f>IF(成就内容!BG37="","",INDEX($H$4:$H$178*成就内容!BG$126/SUM(成就内容!$D$126:$BZ$126),成就内容!BG93,1)-SUM(BP$279:BP308))</f>
        <v>0</v>
      </c>
      <c r="BQ309" s="41" t="str">
        <f>IF(成就内容!BH37="","",INDEX($H$4:$H$178*成就内容!BH$126/SUM(成就内容!$D$126:$BZ$126),成就内容!BH93,1)-SUM(BQ$279:BQ308))</f>
        <v/>
      </c>
      <c r="BR309" s="41" t="str">
        <f>IF(成就内容!BI37="","",INDEX($H$4:$H$178*成就内容!BI$126/SUM(成就内容!$D$126:$BZ$126),成就内容!BI93,1)-SUM(BR$279:BR308))</f>
        <v/>
      </c>
      <c r="BS309" s="41">
        <f>IF(成就内容!BJ37="","",INDEX($H$4:$H$178*成就内容!BJ$126/SUM(成就内容!$D$126:$BZ$126),成就内容!BJ93,1)-SUM(BS$279:BS308))</f>
        <v>0</v>
      </c>
      <c r="BT309" s="41">
        <f>IF(成就内容!BK37="","",INDEX($H$4:$H$178*成就内容!BK$126/SUM(成就内容!$D$126:$BZ$126),成就内容!BK93,1)-SUM(BT$279:BT308))</f>
        <v>0</v>
      </c>
      <c r="BU309" s="41">
        <f>IF(成就内容!BL37="","",INDEX($H$4:$H$178*成就内容!BL$126/SUM(成就内容!$D$126:$BZ$126),成就内容!BL93,1)-SUM(BU$279:BU308))</f>
        <v>0</v>
      </c>
      <c r="BV309" s="41">
        <f>IF(成就内容!BM37="","",INDEX($H$4:$H$178*成就内容!BM$126/SUM(成就内容!$D$126:$BZ$126),成就内容!BM93,1)-SUM(BV$279:BV308))</f>
        <v>0</v>
      </c>
      <c r="BW309" s="41" t="str">
        <f>IF(成就内容!BN37="","",INDEX($H$4:$H$178*成就内容!BN$126/SUM(成就内容!$D$126:$BZ$126),成就内容!BN93,1)-SUM(BW$279:BW308))</f>
        <v/>
      </c>
      <c r="BX309" s="41">
        <f>IF(成就内容!BO37="","",INDEX($H$4:$H$178*成就内容!BO$126/SUM(成就内容!$D$126:$BZ$126),成就内容!BO93,1)-SUM(BX$279:BX308))</f>
        <v>0</v>
      </c>
      <c r="BY309" s="41">
        <f>IF(成就内容!BP37="","",INDEX($H$4:$H$178*成就内容!BP$126/SUM(成就内容!$D$126:$BZ$126),成就内容!BP93,1)-SUM(BY$279:BY308))</f>
        <v>0</v>
      </c>
      <c r="BZ309" s="41">
        <f>IF(成就内容!BQ37="","",INDEX($H$4:$H$178*成就内容!BQ$126/SUM(成就内容!$D$126:$BZ$126),成就内容!BQ93,1)-SUM(BZ$279:BZ308))</f>
        <v>0</v>
      </c>
      <c r="CA309" s="41" t="str">
        <f>IF(成就内容!BR37="","",INDEX($H$4:$H$178*成就内容!BR$126/SUM(成就内容!$D$126:$BZ$126),成就内容!BR93,1)-SUM(CA$279:CA308))</f>
        <v/>
      </c>
      <c r="CB309" s="41" t="str">
        <f>IF(成就内容!BS37="","",INDEX($H$4:$H$178*成就内容!BS$126/SUM(成就内容!$D$126:$BZ$126),成就内容!BS93,1)-SUM(CB$279:CB308))</f>
        <v/>
      </c>
      <c r="CC309" s="41">
        <f>IF(成就内容!BT37="","",INDEX($H$4:$H$178*成就内容!BT$126/SUM(成就内容!$D$126:$BZ$126),成就内容!BT93,1)-SUM(CC$279:CC308))</f>
        <v>0</v>
      </c>
      <c r="CD309" s="41">
        <f>IF(成就内容!BU37="","",INDEX($H$4:$H$178*成就内容!BU$126/SUM(成就内容!$D$126:$BZ$126),成就内容!BU93,1)-SUM(CD$279:CD308))</f>
        <v>0</v>
      </c>
      <c r="CE309" s="41" t="str">
        <f>IF(成就内容!BV37="","",INDEX($H$4:$H$178*成就内容!BV$126/SUM(成就内容!$D$126:$BZ$126),成就内容!BV93,1)-SUM(CE$279:CE308))</f>
        <v/>
      </c>
      <c r="CF309" s="41">
        <f>IF(成就内容!BW37="","",INDEX($H$4:$H$178*成就内容!BW$126/SUM(成就内容!$D$126:$BZ$126),成就内容!BW93,1)-SUM(CF$279:CF308))</f>
        <v>0</v>
      </c>
      <c r="CG309" s="41">
        <f>IF(成就内容!BX37="","",INDEX($H$4:$H$178*成就内容!BX$126/SUM(成就内容!$D$126:$BZ$126),成就内容!BX93,1)-SUM(CG$279:CG308))</f>
        <v>0</v>
      </c>
      <c r="CH309" s="41">
        <f>IF(成就内容!BY37="","",INDEX($H$4:$H$178*成就内容!BY$126/SUM(成就内容!$D$126:$BZ$126),成就内容!BY93,1)-SUM(CH$279:CH308))</f>
        <v>0</v>
      </c>
      <c r="CI309" s="41">
        <f>IF(成就内容!BZ37="","",INDEX($H$4:$H$178*成就内容!BZ$126/SUM(成就内容!$D$126:$BZ$126),成就内容!BZ93,1)-SUM(CI$279:CI308))</f>
        <v>0</v>
      </c>
      <c r="CK309" s="19"/>
      <c r="CM309" s="43">
        <v>31</v>
      </c>
      <c r="CN309" s="41">
        <f>IF(M309="","",IF(成就内容!D$126&lt;&gt;"",MAX(ROUNDUP(SMALL(M$279:M$328,$L309)/10,0)*10,10),0))</f>
        <v>0</v>
      </c>
      <c r="CO309" s="41" t="str">
        <f>IF(N309="","",IF(成就内容!E$126&lt;&gt;"",MAX(ROUNDUP(SMALL(N$279:N$328,$L309)/10,0)*10,10),0))</f>
        <v/>
      </c>
      <c r="CP309" s="41" t="str">
        <f>IF(O309="","",IF(成就内容!F$126&lt;&gt;"",MAX(ROUNDUP(SMALL(O$279:O$328,$L309)/10,0)*10,10),0))</f>
        <v/>
      </c>
      <c r="CQ309" s="41" t="str">
        <f>IF(P309="","",IF(成就内容!G$126&lt;&gt;"",MAX(ROUNDUP(SMALL(P$279:P$328,$L309)/10,0)*10,10),0))</f>
        <v/>
      </c>
      <c r="CR309" s="41">
        <f>IF(Q309="","",IF(成就内容!H$126&lt;&gt;"",MAX(ROUNDUP(SMALL(Q$279:Q$328,$L309)/10,0)*10,10),0))</f>
        <v>0</v>
      </c>
      <c r="CS309" s="41">
        <f>IF(R309="","",IF(成就内容!I$126&lt;&gt;"",MAX(ROUNDUP(SMALL(R$279:R$328,$L309)/10,0)*10,10),0))</f>
        <v>0</v>
      </c>
      <c r="CT309" s="41">
        <f>IF(S309="","",IF(成就内容!J$126&lt;&gt;"",MAX(ROUNDUP(SMALL(S$279:S$328,$L309)/10,0)*10,10),0))</f>
        <v>0</v>
      </c>
      <c r="CU309" s="41">
        <f>IF(T309="","",IF(成就内容!K$126&lt;&gt;"",MAX(ROUNDUP(SMALL(T$279:T$328,$L309)/10,0)*10,10),0))</f>
        <v>0</v>
      </c>
      <c r="CV309" s="41">
        <f>IF(U309="","",IF(成就内容!L$126&lt;&gt;"",MAX(ROUNDUP(SMALL(U$279:U$328,$L309)/10,0)*10,10),0))</f>
        <v>0</v>
      </c>
      <c r="CW309" s="41">
        <f>IF(V309="","",IF(成就内容!M$126&lt;&gt;"",MAX(ROUNDUP(SMALL(V$279:V$328,$L309)/10,0)*10,10),0))</f>
        <v>0</v>
      </c>
      <c r="CX309" s="41" t="str">
        <f>IF(W309="","",IF(成就内容!N$126&lt;&gt;"",MAX(ROUNDUP(SMALL(W$279:W$328,$L309)/10,0)*10,10),0))</f>
        <v/>
      </c>
      <c r="CY309" s="41">
        <f>IF(X309="","",IF(成就内容!O$126&lt;&gt;"",MAX(ROUNDUP(SMALL(X$279:X$328,$L309)/10,0)*10,10),0))</f>
        <v>7500</v>
      </c>
      <c r="CZ309" s="41" t="str">
        <f>IF(Y309="","",IF(成就内容!P$126&lt;&gt;"",MAX(ROUNDUP(SMALL(Y$279:Y$328,$L309)/10,0)*10,10),0))</f>
        <v/>
      </c>
      <c r="DA309" s="41">
        <f>IF(Z309="","",IF(成就内容!Q$126&lt;&gt;"",MAX(ROUNDUP(SMALL(Z$279:Z$328,$L309)/10,0)*10,10),0))</f>
        <v>0</v>
      </c>
      <c r="DB309" s="41">
        <f>IF(AA309="","",IF(成就内容!R$126&lt;&gt;"",MAX(ROUNDUP(SMALL(AA$279:AA$328,$L309)/10,0)*10,10),0))</f>
        <v>0</v>
      </c>
      <c r="DC309" s="41">
        <f>IF(AB309="","",IF(成就内容!S$126&lt;&gt;"",MAX(ROUNDUP(SMALL(AB$279:AB$328,$L309)/10,0)*10,10),0))</f>
        <v>0</v>
      </c>
      <c r="DD309" s="41">
        <f>IF(AC309="","",IF(成就内容!T$126&lt;&gt;"",MAX(ROUNDUP(SMALL(AC$279:AC$328,$L309)/10,0)*10,10),0))</f>
        <v>0</v>
      </c>
      <c r="DE309" s="41">
        <f>IF(AD309="","",IF(成就内容!U$126&lt;&gt;"",MAX(ROUNDUP(SMALL(AD$279:AD$328,$L309)/10,0)*10,10),0))</f>
        <v>0</v>
      </c>
      <c r="DF309" s="41">
        <f>IF(AE309="","",IF(成就内容!V$126&lt;&gt;"",MAX(ROUNDUP(SMALL(AE$279:AE$328,$L309)/10,0)*10,10),0))</f>
        <v>0</v>
      </c>
      <c r="DG309" s="41" t="str">
        <f>IF(AF309="","",IF(成就内容!W$126&lt;&gt;"",MAX(ROUNDUP(SMALL(AF$279:AF$328,$L309)/10,0)*10,10),0))</f>
        <v/>
      </c>
      <c r="DH309" s="41">
        <f>IF(AG309="","",IF(成就内容!X$126&lt;&gt;"",MAX(ROUNDUP(SMALL(AG$279:AG$328,$L309)/10,0)*10,10),0))</f>
        <v>0</v>
      </c>
      <c r="DI309" s="41" t="str">
        <f>IF(AH309="","",IF(成就内容!Y$126&lt;&gt;"",MAX(ROUNDUP(SMALL(AH$279:AH$328,$L309)/10,0)*10,10),0))</f>
        <v/>
      </c>
      <c r="DJ309" s="41" t="str">
        <f>IF(AI309="","",IF(成就内容!Z$126&lt;&gt;"",MAX(ROUNDUP(SMALL(AI$279:AI$328,$L309)/10,0)*10,10),0))</f>
        <v/>
      </c>
      <c r="DK309" s="41" t="str">
        <f>IF(AJ309="","",IF(成就内容!AA$126&lt;&gt;"",MAX(ROUNDUP(SMALL(AJ$279:AJ$328,$L309)/10,0)*10,10),0))</f>
        <v/>
      </c>
      <c r="DL309" s="41" t="str">
        <f>IF(AK309="","",IF(成就内容!AB$126&lt;&gt;"",MAX(ROUNDUP(SMALL(AK$279:AK$328,$L309)/10,0)*10,10),0))</f>
        <v/>
      </c>
      <c r="DM309" s="41">
        <f>IF(AL309="","",IF(成就内容!AC$126&lt;&gt;"",MAX(ROUNDUP(SMALL(AL$279:AL$328,$L309)/10,0)*10,10),0))</f>
        <v>0</v>
      </c>
      <c r="DN309" s="41">
        <f>IF(AM309="","",IF(成就内容!AD$126&lt;&gt;"",MAX(ROUNDUP(SMALL(AM$279:AM$328,$L309)/10,0)*10,10),0))</f>
        <v>0</v>
      </c>
      <c r="DO309" s="41">
        <f>IF(AN309="","",IF(成就内容!AE$126&lt;&gt;"",MAX(ROUNDUP(SMALL(AN$279:AN$328,$L309)/10,0)*10,10),0))</f>
        <v>0</v>
      </c>
      <c r="DP309" s="41">
        <f>IF(AO309="","",IF(成就内容!AF$126&lt;&gt;"",MAX(ROUNDUP(SMALL(AO$279:AO$328,$L309)/10,0)*10,10),0))</f>
        <v>0</v>
      </c>
      <c r="DQ309" s="41">
        <f>IF(AP309="","",IF(成就内容!AG$126&lt;&gt;"",MAX(ROUNDUP(SMALL(AP$279:AP$328,$L309)/10,0)*10,10),0))</f>
        <v>0</v>
      </c>
      <c r="DR309" s="41" t="str">
        <f>IF(AQ309="","",IF(成就内容!AH$126&lt;&gt;"",MAX(ROUNDUP(SMALL(AQ$279:AQ$328,$L309)/10,0)*10,10),0))</f>
        <v/>
      </c>
      <c r="DS309" s="41">
        <f>IF(AR309="","",IF(成就内容!AI$126&lt;&gt;"",MAX(ROUNDUP(SMALL(AR$279:AR$328,$L309)/10,0)*10,10),0))</f>
        <v>0</v>
      </c>
      <c r="DT309" s="41">
        <f>IF(AS309="","",IF(成就内容!AJ$126&lt;&gt;"",MAX(ROUNDUP(SMALL(AS$279:AS$328,$L309)/10,0)*10,10),0))</f>
        <v>0</v>
      </c>
      <c r="DU309" s="41" t="str">
        <f>IF(AT309="","",IF(成就内容!AK$126&lt;&gt;"",MAX(ROUNDUP(SMALL(AT$279:AT$328,$L309)/10,0)*10,10),0))</f>
        <v/>
      </c>
      <c r="DV309" s="41" t="str">
        <f>IF(AU309="","",IF(成就内容!AL$126&lt;&gt;"",MAX(ROUNDUP(SMALL(AU$279:AU$328,$L309)/10,0)*10,10),0))</f>
        <v/>
      </c>
      <c r="DW309" s="41" t="str">
        <f>IF(AV309="","",IF(成就内容!AM$126&lt;&gt;"",MAX(ROUNDUP(SMALL(AV$279:AV$328,$L309)/10,0)*10,10),0))</f>
        <v/>
      </c>
      <c r="DX309" s="41" t="str">
        <f>IF(AW309="","",IF(成就内容!AN$126&lt;&gt;"",MAX(ROUNDUP(SMALL(AW$279:AW$328,$L309)/10,0)*10,10),0))</f>
        <v/>
      </c>
      <c r="DY309" s="41">
        <f>IF(AX309="","",IF(成就内容!AO$126&lt;&gt;"",MAX(ROUNDUP(SMALL(AX$279:AX$328,$L309)/10,0)*10,10),0))</f>
        <v>4000</v>
      </c>
      <c r="DZ309" s="41">
        <f>IF(AY309="","",IF(成就内容!AP$126&lt;&gt;"",MAX(ROUNDUP(SMALL(AY$279:AY$328,$L309)/10,0)*10,10),0))</f>
        <v>4000</v>
      </c>
      <c r="EA309" s="41">
        <f>IF(AZ309="","",IF(成就内容!AQ$126&lt;&gt;"",MAX(ROUNDUP(SMALL(AZ$279:AZ$328,$L309)/10,0)*10,10),0))</f>
        <v>4000</v>
      </c>
      <c r="EB309" s="41">
        <f>IF(BA309="","",IF(成就内容!AR$126&lt;&gt;"",MAX(ROUNDUP(SMALL(BA$279:BA$328,$L309)/10,0)*10,10),0))</f>
        <v>4340</v>
      </c>
      <c r="EC309" s="41">
        <f>IF(BB309="","",IF(成就内容!AS$126&lt;&gt;"",MAX(ROUNDUP(SMALL(BB$279:BB$328,$L309)/10,0)*10,10),0))</f>
        <v>4340</v>
      </c>
      <c r="ED309" s="41">
        <f>IF(BC309="","",IF(成就内容!AT$126&lt;&gt;"",MAX(ROUNDUP(SMALL(BC$279:BC$328,$L309)/10,0)*10,10),0))</f>
        <v>4340</v>
      </c>
      <c r="EE309" s="41">
        <f>IF(BD309="","",IF(成就内容!AU$126&lt;&gt;"",MAX(ROUNDUP(SMALL(BD$279:BD$328,$L309)/10,0)*10,10),0))</f>
        <v>4670</v>
      </c>
      <c r="EF309" s="41" t="str">
        <f>IF(BE309="","",IF(成就内容!AV$126&lt;&gt;"",MAX(ROUNDUP(SMALL(BE$279:BE$328,$L309)/10,0)*10,10),0))</f>
        <v/>
      </c>
      <c r="EG309" s="41">
        <f>IF(BF309="","",IF(成就内容!AW$126&lt;&gt;"",MAX(ROUNDUP(SMALL(BF$279:BF$328,$L309)/10,0)*10,10),0))</f>
        <v>0</v>
      </c>
      <c r="EH309" s="41">
        <f>IF(BG309="","",IF(成就内容!AX$126&lt;&gt;"",MAX(ROUNDUP(SMALL(BG$279:BG$328,$L309)/10,0)*10,10),0))</f>
        <v>0</v>
      </c>
      <c r="EI309" s="41">
        <f>IF(BH309="","",IF(成就内容!AY$126&lt;&gt;"",MAX(ROUNDUP(SMALL(BH$279:BH$328,$L309)/10,0)*10,10),0))</f>
        <v>0</v>
      </c>
      <c r="EJ309" s="41">
        <f>IF(BI309="","",IF(成就内容!AZ$126&lt;&gt;"",MAX(ROUNDUP(SMALL(BI$279:BI$328,$L309)/10,0)*10,10),0))</f>
        <v>0</v>
      </c>
      <c r="EK309" s="41">
        <f>IF(BJ309="","",IF(成就内容!BA$126&lt;&gt;"",MAX(ROUNDUP(SMALL(BJ$279:BJ$328,$L309)/10,0)*10,10),0))</f>
        <v>0</v>
      </c>
      <c r="EL309" s="41" t="str">
        <f>IF(BK309="","",IF(成就内容!BB$126&lt;&gt;"",MAX(ROUNDUP(SMALL(BK$279:BK$328,$L309)/10,0)*10,10),0))</f>
        <v/>
      </c>
      <c r="EM309" s="41">
        <f>IF(BL309="","",IF(成就内容!BC$126&lt;&gt;"",MAX(ROUNDUP(SMALL(BL$279:BL$328,$L309)/10,0)*10,10),0))</f>
        <v>0</v>
      </c>
      <c r="EN309" s="41">
        <f>IF(BM309="","",IF(成就内容!BD$126&lt;&gt;"",MAX(ROUNDUP(SMALL(BM$279:BM$328,$L309)/10,0)*10,10),0))</f>
        <v>0</v>
      </c>
      <c r="EO309" s="41">
        <f>IF(BN309="","",IF(成就内容!BE$126&lt;&gt;"",MAX(ROUNDUP(SMALL(BN$279:BN$328,$L309)/10,0)*10,10),0))</f>
        <v>0</v>
      </c>
      <c r="EP309" s="41">
        <f>IF(BO309="","",IF(成就内容!BF$126&lt;&gt;"",MAX(ROUNDUP(SMALL(BO$279:BO$328,$L309)/10,0)*10,10),0))</f>
        <v>0</v>
      </c>
      <c r="EQ309" s="41">
        <f>IF(BP309="","",IF(成就内容!BG$126&lt;&gt;"",MAX(ROUNDUP(SMALL(BP$279:BP$328,$L309)/10,0)*10,10),0))</f>
        <v>0</v>
      </c>
      <c r="ER309" s="41" t="str">
        <f>IF(BQ309="","",IF(成就内容!BH$126&lt;&gt;"",MAX(ROUNDUP(SMALL(BQ$279:BQ$328,$L309)/10,0)*10,10),0))</f>
        <v/>
      </c>
      <c r="ES309" s="41" t="str">
        <f>IF(BR309="","",IF(成就内容!BI$126&lt;&gt;"",MAX(ROUNDUP(SMALL(BR$279:BR$328,$L309)/10,0)*10,10),0))</f>
        <v/>
      </c>
      <c r="ET309" s="41">
        <f>IF(BS309="","",IF(成就内容!BJ$126&lt;&gt;"",MAX(ROUNDUP(SMALL(BS$279:BS$328,$L309)/10,0)*10,10),0))</f>
        <v>0</v>
      </c>
      <c r="EU309" s="41">
        <f>IF(BT309="","",IF(成就内容!BK$126&lt;&gt;"",MAX(ROUNDUP(SMALL(BT$279:BT$328,$L309)/10,0)*10,10),0))</f>
        <v>0</v>
      </c>
      <c r="EV309" s="41">
        <f>IF(BU309="","",IF(成就内容!BL$126&lt;&gt;"",MAX(ROUNDUP(SMALL(BU$279:BU$328,$L309)/10,0)*10,10),0))</f>
        <v>0</v>
      </c>
      <c r="EW309" s="41">
        <f>IF(BV309="","",IF(成就内容!BM$126&lt;&gt;"",MAX(ROUNDUP(SMALL(BV$279:BV$328,$L309)/10,0)*10,10),0))</f>
        <v>0</v>
      </c>
      <c r="EX309" s="41" t="str">
        <f>IF(BW309="","",IF(成就内容!BN$126&lt;&gt;"",MAX(ROUNDUP(SMALL(BW$279:BW$328,$L309)/10,0)*10,10),0))</f>
        <v/>
      </c>
      <c r="EY309" s="41">
        <f>IF(BX309="","",IF(成就内容!BO$126&lt;&gt;"",MAX(ROUNDUP(SMALL(BX$279:BX$328,$L309)/10,0)*10,10),0))</f>
        <v>0</v>
      </c>
      <c r="EZ309" s="41">
        <f>IF(BY309="","",IF(成就内容!BP$126&lt;&gt;"",MAX(ROUNDUP(SMALL(BY$279:BY$328,$L309)/10,0)*10,10),0))</f>
        <v>0</v>
      </c>
      <c r="FA309" s="41">
        <f>IF(BZ309="","",IF(成就内容!BQ$126&lt;&gt;"",MAX(ROUNDUP(SMALL(BZ$279:BZ$328,$L309)/10,0)*10,10),0))</f>
        <v>0</v>
      </c>
      <c r="FB309" s="41" t="str">
        <f>IF(CA309="","",IF(成就内容!BR$126&lt;&gt;"",MAX(ROUNDUP(SMALL(CA$279:CA$328,$L309)/10,0)*10,10),0))</f>
        <v/>
      </c>
      <c r="FC309" s="41" t="str">
        <f>IF(CB309="","",IF(成就内容!BS$126&lt;&gt;"",MAX(ROUNDUP(SMALL(CB$279:CB$328,$L309)/10,0)*10,10),0))</f>
        <v/>
      </c>
      <c r="FD309" s="41">
        <f>IF(CC309="","",IF(成就内容!BT$126&lt;&gt;"",MAX(ROUNDUP(SMALL(CC$279:CC$328,$L309)/10,0)*10,10),0))</f>
        <v>0</v>
      </c>
      <c r="FE309" s="41">
        <f>IF(CD309="","",IF(成就内容!BU$126&lt;&gt;"",MAX(ROUNDUP(SMALL(CD$279:CD$328,$L309)/10,0)*10,10),0))</f>
        <v>0</v>
      </c>
      <c r="FF309" s="41" t="str">
        <f>IF(CE309="","",IF(成就内容!BV$126&lt;&gt;"",MAX(ROUNDUP(SMALL(CE$279:CE$328,$L309)/10,0)*10,10),0))</f>
        <v/>
      </c>
      <c r="FG309" s="41">
        <f>IF(CF309="","",IF(成就内容!BW$126&lt;&gt;"",MAX(ROUNDUP(SMALL(CF$279:CF$328,$L309)/10,0)*10,10),0))</f>
        <v>0</v>
      </c>
      <c r="FH309" s="41">
        <f>IF(CG309="","",IF(成就内容!BX$126&lt;&gt;"",MAX(ROUNDUP(SMALL(CG$279:CG$328,$L309)/10,0)*10,10),0))</f>
        <v>0</v>
      </c>
      <c r="FI309" s="41">
        <f>IF(CH309="","",IF(成就内容!BY$126&lt;&gt;"",MAX(ROUNDUP(SMALL(CH$279:CH$328,$L309)/10,0)*10,10),0))</f>
        <v>0</v>
      </c>
      <c r="FJ309" s="41">
        <f>IF(CI309="","",IF(成就内容!BZ$126&lt;&gt;"",MAX(ROUNDUP(SMALL(CI$279:CI$328,$L309)/10,0)*10,10),0))</f>
        <v>0</v>
      </c>
    </row>
    <row r="310" spans="10:166" s="96" customFormat="1" x14ac:dyDescent="0.15">
      <c r="J310" s="19"/>
      <c r="L310" s="43">
        <v>32</v>
      </c>
      <c r="M310" s="41">
        <f>IF(成就内容!D38="","",INDEX($H$4:$H$178*成就内容!D$126/SUM(成就内容!$D$126:$BZ$126),成就内容!D94,1)-SUM(M$279:M309))</f>
        <v>0</v>
      </c>
      <c r="N310" s="41" t="str">
        <f>IF(成就内容!E38="","",INDEX($H$4:$H$178*成就内容!E$126/SUM(成就内容!$D$126:$BZ$126),成就内容!E94,1)-SUM(N$279:N309))</f>
        <v/>
      </c>
      <c r="O310" s="41" t="str">
        <f>IF(成就内容!F38="","",INDEX($H$4:$H$178*成就内容!F$126/SUM(成就内容!$D$126:$BZ$126),成就内容!F94,1)-SUM(O$279:O309))</f>
        <v/>
      </c>
      <c r="P310" s="41" t="str">
        <f>IF(成就内容!G38="","",INDEX($H$4:$H$178*成就内容!G$126/SUM(成就内容!$D$126:$BZ$126),成就内容!G94,1)-SUM(P$279:P309))</f>
        <v/>
      </c>
      <c r="Q310" s="41">
        <f>IF(成就内容!H38="","",INDEX($H$4:$H$178*成就内容!H$126/SUM(成就内容!$D$126:$BZ$126),成就内容!H94,1)-SUM(Q$279:Q309))</f>
        <v>0</v>
      </c>
      <c r="R310" s="41">
        <f>IF(成就内容!I38="","",INDEX($H$4:$H$178*成就内容!I$126/SUM(成就内容!$D$126:$BZ$126),成就内容!I94,1)-SUM(R$279:R309))</f>
        <v>0</v>
      </c>
      <c r="S310" s="41">
        <f>IF(成就内容!J38="","",INDEX($H$4:$H$178*成就内容!J$126/SUM(成就内容!$D$126:$BZ$126),成就内容!J94,1)-SUM(S$279:S309))</f>
        <v>0</v>
      </c>
      <c r="T310" s="41">
        <f>IF(成就内容!K38="","",INDEX($H$4:$H$178*成就内容!K$126/SUM(成就内容!$D$126:$BZ$126),成就内容!K94,1)-SUM(T$279:T309))</f>
        <v>0</v>
      </c>
      <c r="U310" s="41">
        <f>IF(成就内容!L38="","",INDEX($H$4:$H$178*成就内容!L$126/SUM(成就内容!$D$126:$BZ$126),成就内容!L94,1)-SUM(U$279:U309))</f>
        <v>0</v>
      </c>
      <c r="V310" s="41">
        <f>IF(成就内容!M38="","",INDEX($H$4:$H$178*成就内容!M$126/SUM(成就内容!$D$126:$BZ$126),成就内容!M94,1)-SUM(V$279:V309))</f>
        <v>0</v>
      </c>
      <c r="W310" s="41" t="str">
        <f>IF(成就内容!N38="","",INDEX($H$4:$H$178*成就内容!N$126/SUM(成就内容!$D$126:$BZ$126),成就内容!N94,1)-SUM(W$279:W309))</f>
        <v/>
      </c>
      <c r="X310" s="41">
        <f>IF(成就内容!O38="","",INDEX($H$4:$H$178*成就内容!O$126/SUM(成就内容!$D$126:$BZ$126),成就内容!O94,1)-SUM(X$279:X309))</f>
        <v>7500</v>
      </c>
      <c r="Y310" s="41" t="str">
        <f>IF(成就内容!P38="","",INDEX($H$4:$H$178*成就内容!P$126/SUM(成就内容!$D$126:$BZ$126),成就内容!P94,1)-SUM(Y$279:Y309))</f>
        <v/>
      </c>
      <c r="Z310" s="41">
        <f>IF(成就内容!Q38="","",INDEX($H$4:$H$178*成就内容!Q$126/SUM(成就内容!$D$126:$BZ$126),成就内容!Q94,1)-SUM(Z$279:Z309))</f>
        <v>0</v>
      </c>
      <c r="AA310" s="41">
        <f>IF(成就内容!R38="","",INDEX($H$4:$H$178*成就内容!R$126/SUM(成就内容!$D$126:$BZ$126),成就内容!R94,1)-SUM(AA$279:AA309))</f>
        <v>0</v>
      </c>
      <c r="AB310" s="41">
        <f>IF(成就内容!S38="","",INDEX($H$4:$H$178*成就内容!S$126/SUM(成就内容!$D$126:$BZ$126),成就内容!S94,1)-SUM(AB$279:AB309))</f>
        <v>0</v>
      </c>
      <c r="AC310" s="41">
        <f>IF(成就内容!T38="","",INDEX($H$4:$H$178*成就内容!T$126/SUM(成就内容!$D$126:$BZ$126),成就内容!T94,1)-SUM(AC$279:AC309))</f>
        <v>0</v>
      </c>
      <c r="AD310" s="41">
        <f>IF(成就内容!U38="","",INDEX($H$4:$H$178*成就内容!U$126/SUM(成就内容!$D$126:$BZ$126),成就内容!U94,1)-SUM(AD$279:AD309))</f>
        <v>0</v>
      </c>
      <c r="AE310" s="41">
        <f>IF(成就内容!V38="","",INDEX($H$4:$H$178*成就内容!V$126/SUM(成就内容!$D$126:$BZ$126),成就内容!V94,1)-SUM(AE$279:AE309))</f>
        <v>0</v>
      </c>
      <c r="AF310" s="41" t="str">
        <f>IF(成就内容!W38="","",INDEX($H$4:$H$178*成就内容!W$126/SUM(成就内容!$D$126:$BZ$126),成就内容!W94,1)-SUM(AF$279:AF309))</f>
        <v/>
      </c>
      <c r="AG310" s="41">
        <f>IF(成就内容!X38="","",INDEX($H$4:$H$178*成就内容!X$126/SUM(成就内容!$D$126:$BZ$126),成就内容!X94,1)-SUM(AG$279:AG309))</f>
        <v>0</v>
      </c>
      <c r="AH310" s="41" t="str">
        <f>IF(成就内容!Y38="","",INDEX($H$4:$H$178*成就内容!Y$126/SUM(成就内容!$D$126:$BZ$126),成就内容!Y94,1)-SUM(AH$279:AH309))</f>
        <v/>
      </c>
      <c r="AI310" s="41" t="str">
        <f>IF(成就内容!Z38="","",INDEX($H$4:$H$178*成就内容!Z$126/SUM(成就内容!$D$126:$BZ$126),成就内容!Z94,1)-SUM(AI$279:AI309))</f>
        <v/>
      </c>
      <c r="AJ310" s="41" t="str">
        <f>IF(成就内容!AA38="","",INDEX($H$4:$H$178*成就内容!AA$126/SUM(成就内容!$D$126:$BZ$126),成就内容!AA94,1)-SUM(AJ$279:AJ309))</f>
        <v/>
      </c>
      <c r="AK310" s="41" t="str">
        <f>IF(成就内容!AB38="","",INDEX($H$4:$H$178*成就内容!AB$126/SUM(成就内容!$D$126:$BZ$126),成就内容!AB94,1)-SUM(AK$279:AK309))</f>
        <v/>
      </c>
      <c r="AL310" s="41">
        <f>IF(成就内容!AC38="","",INDEX($H$4:$H$178*成就内容!AC$126/SUM(成就内容!$D$126:$BZ$126),成就内容!AC94,1)-SUM(AL$279:AL309))</f>
        <v>0</v>
      </c>
      <c r="AM310" s="41">
        <f>IF(成就内容!AD38="","",INDEX($H$4:$H$178*成就内容!AD$126/SUM(成就内容!$D$126:$BZ$126),成就内容!AD94,1)-SUM(AM$279:AM309))</f>
        <v>0</v>
      </c>
      <c r="AN310" s="41">
        <f>IF(成就内容!AE38="","",INDEX($H$4:$H$178*成就内容!AE$126/SUM(成就内容!$D$126:$BZ$126),成就内容!AE94,1)-SUM(AN$279:AN309))</f>
        <v>0</v>
      </c>
      <c r="AO310" s="41">
        <f>IF(成就内容!AF38="","",INDEX($H$4:$H$178*成就内容!AF$126/SUM(成就内容!$D$126:$BZ$126),成就内容!AF94,1)-SUM(AO$279:AO309))</f>
        <v>0</v>
      </c>
      <c r="AP310" s="41">
        <f>IF(成就内容!AG38="","",INDEX($H$4:$H$178*成就内容!AG$126/SUM(成就内容!$D$126:$BZ$126),成就内容!AG94,1)-SUM(AP$279:AP309))</f>
        <v>0</v>
      </c>
      <c r="AQ310" s="41" t="str">
        <f>IF(成就内容!AH38="","",INDEX($H$4:$H$178*成就内容!AH$126/SUM(成就内容!$D$126:$BZ$126),成就内容!AH94,1)-SUM(AQ$279:AQ309))</f>
        <v/>
      </c>
      <c r="AR310" s="41">
        <f>IF(成就内容!AI38="","",INDEX($H$4:$H$178*成就内容!AI$126/SUM(成就内容!$D$126:$BZ$126),成就内容!AI94,1)-SUM(AR$279:AR309))</f>
        <v>0</v>
      </c>
      <c r="AS310" s="41">
        <f>IF(成就内容!AJ38="","",INDEX($H$4:$H$178*成就内容!AJ$126/SUM(成就内容!$D$126:$BZ$126),成就内容!AJ94,1)-SUM(AS$279:AS309))</f>
        <v>0</v>
      </c>
      <c r="AT310" s="41" t="str">
        <f>IF(成就内容!AK38="","",INDEX($H$4:$H$178*成就内容!AK$126/SUM(成就内容!$D$126:$BZ$126),成就内容!AK94,1)-SUM(AT$279:AT309))</f>
        <v/>
      </c>
      <c r="AU310" s="41" t="str">
        <f>IF(成就内容!AL38="","",INDEX($H$4:$H$178*成就内容!AL$126/SUM(成就内容!$D$126:$BZ$126),成就内容!AL94,1)-SUM(AU$279:AU309))</f>
        <v/>
      </c>
      <c r="AV310" s="41" t="str">
        <f>IF(成就内容!AM38="","",INDEX($H$4:$H$178*成就内容!AM$126/SUM(成就内容!$D$126:$BZ$126),成就内容!AM94,1)-SUM(AV$279:AV309))</f>
        <v/>
      </c>
      <c r="AW310" s="41" t="str">
        <f>IF(成就内容!AN38="","",INDEX($H$4:$H$178*成就内容!AN$126/SUM(成就内容!$D$126:$BZ$126),成就内容!AN94,1)-SUM(AW$279:AW309))</f>
        <v/>
      </c>
      <c r="AX310" s="41">
        <f>IF(成就内容!AO38="","",INDEX($H$4:$H$178*成就内容!AO$126/SUM(成就内容!$D$126:$BZ$126),成就内容!AO94,1)-SUM(AX$279:AX309))</f>
        <v>4000</v>
      </c>
      <c r="AY310" s="41">
        <f>IF(成就内容!AP38="","",INDEX($H$4:$H$178*成就内容!AP$126/SUM(成就内容!$D$126:$BZ$126),成就内容!AP94,1)-SUM(AY$279:AY309))</f>
        <v>4000</v>
      </c>
      <c r="AZ310" s="41">
        <f>IF(成就内容!AQ38="","",INDEX($H$4:$H$178*成就内容!AQ$126/SUM(成就内容!$D$126:$BZ$126),成就内容!AQ94,1)-SUM(AZ$279:AZ309))</f>
        <v>4000</v>
      </c>
      <c r="BA310" s="41">
        <f>IF(成就内容!AR38="","",INDEX($H$4:$H$178*成就内容!AR$126/SUM(成就内容!$D$126:$BZ$126),成就内容!AR94,1)-SUM(BA$279:BA309))</f>
        <v>4666.6666666666642</v>
      </c>
      <c r="BB310" s="41">
        <f>IF(成就内容!AS38="","",INDEX($H$4:$H$178*成就内容!AS$126/SUM(成就内容!$D$126:$BZ$126),成就内容!AS94,1)-SUM(BB$279:BB309))</f>
        <v>4666.6666666666642</v>
      </c>
      <c r="BC310" s="41">
        <f>IF(成就内容!AT38="","",INDEX($H$4:$H$178*成就内容!AT$126/SUM(成就内容!$D$126:$BZ$126),成就内容!AT94,1)-SUM(BC$279:BC309))</f>
        <v>4666.6666666666642</v>
      </c>
      <c r="BD310" s="41">
        <f>IF(成就内容!AU38="","",INDEX($H$4:$H$178*成就内容!AU$126/SUM(成就内容!$D$126:$BZ$126),成就内容!AU94,1)-SUM(BD$279:BD309))</f>
        <v>5333.3333333333358</v>
      </c>
      <c r="BE310" s="41" t="str">
        <f>IF(成就内容!AV38="","",INDEX($H$4:$H$178*成就内容!AV$126/SUM(成就内容!$D$126:$BZ$126),成就内容!AV94,1)-SUM(BE$279:BE309))</f>
        <v/>
      </c>
      <c r="BF310" s="41">
        <f>IF(成就内容!AW38="","",INDEX($H$4:$H$178*成就内容!AW$126/SUM(成就内容!$D$126:$BZ$126),成就内容!AW94,1)-SUM(BF$279:BF309))</f>
        <v>0</v>
      </c>
      <c r="BG310" s="41">
        <f>IF(成就内容!AX38="","",INDEX($H$4:$H$178*成就内容!AX$126/SUM(成就内容!$D$126:$BZ$126),成就内容!AX94,1)-SUM(BG$279:BG309))</f>
        <v>0</v>
      </c>
      <c r="BH310" s="41">
        <f>IF(成就内容!AY38="","",INDEX($H$4:$H$178*成就内容!AY$126/SUM(成就内容!$D$126:$BZ$126),成就内容!AY94,1)-SUM(BH$279:BH309))</f>
        <v>0</v>
      </c>
      <c r="BI310" s="41">
        <f>IF(成就内容!AZ38="","",INDEX($H$4:$H$178*成就内容!AZ$126/SUM(成就内容!$D$126:$BZ$126),成就内容!AZ94,1)-SUM(BI$279:BI309))</f>
        <v>0</v>
      </c>
      <c r="BJ310" s="41">
        <f>IF(成就内容!BA38="","",INDEX($H$4:$H$178*成就内容!BA$126/SUM(成就内容!$D$126:$BZ$126),成就内容!BA94,1)-SUM(BJ$279:BJ309))</f>
        <v>0</v>
      </c>
      <c r="BK310" s="41" t="str">
        <f>IF(成就内容!BB38="","",INDEX($H$4:$H$178*成就内容!BB$126/SUM(成就内容!$D$126:$BZ$126),成就内容!BB94,1)-SUM(BK$279:BK309))</f>
        <v/>
      </c>
      <c r="BL310" s="41">
        <f>IF(成就内容!BC38="","",INDEX($H$4:$H$178*成就内容!BC$126/SUM(成就内容!$D$126:$BZ$126),成就内容!BC94,1)-SUM(BL$279:BL309))</f>
        <v>0</v>
      </c>
      <c r="BM310" s="41">
        <f>IF(成就内容!BD38="","",INDEX($H$4:$H$178*成就内容!BD$126/SUM(成就内容!$D$126:$BZ$126),成就内容!BD94,1)-SUM(BM$279:BM309))</f>
        <v>0</v>
      </c>
      <c r="BN310" s="41">
        <f>IF(成就内容!BE38="","",INDEX($H$4:$H$178*成就内容!BE$126/SUM(成就内容!$D$126:$BZ$126),成就内容!BE94,1)-SUM(BN$279:BN309))</f>
        <v>0</v>
      </c>
      <c r="BO310" s="41">
        <f>IF(成就内容!BF38="","",INDEX($H$4:$H$178*成就内容!BF$126/SUM(成就内容!$D$126:$BZ$126),成就内容!BF94,1)-SUM(BO$279:BO309))</f>
        <v>0</v>
      </c>
      <c r="BP310" s="41">
        <f>IF(成就内容!BG38="","",INDEX($H$4:$H$178*成就内容!BG$126/SUM(成就内容!$D$126:$BZ$126),成就内容!BG94,1)-SUM(BP$279:BP309))</f>
        <v>0</v>
      </c>
      <c r="BQ310" s="41" t="str">
        <f>IF(成就内容!BH38="","",INDEX($H$4:$H$178*成就内容!BH$126/SUM(成就内容!$D$126:$BZ$126),成就内容!BH94,1)-SUM(BQ$279:BQ309))</f>
        <v/>
      </c>
      <c r="BR310" s="41" t="str">
        <f>IF(成就内容!BI38="","",INDEX($H$4:$H$178*成就内容!BI$126/SUM(成就内容!$D$126:$BZ$126),成就内容!BI94,1)-SUM(BR$279:BR309))</f>
        <v/>
      </c>
      <c r="BS310" s="41">
        <f>IF(成就内容!BJ38="","",INDEX($H$4:$H$178*成就内容!BJ$126/SUM(成就内容!$D$126:$BZ$126),成就内容!BJ94,1)-SUM(BS$279:BS309))</f>
        <v>0</v>
      </c>
      <c r="BT310" s="41">
        <f>IF(成就内容!BK38="","",INDEX($H$4:$H$178*成就内容!BK$126/SUM(成就内容!$D$126:$BZ$126),成就内容!BK94,1)-SUM(BT$279:BT309))</f>
        <v>0</v>
      </c>
      <c r="BU310" s="41">
        <f>IF(成就内容!BL38="","",INDEX($H$4:$H$178*成就内容!BL$126/SUM(成就内容!$D$126:$BZ$126),成就内容!BL94,1)-SUM(BU$279:BU309))</f>
        <v>0</v>
      </c>
      <c r="BV310" s="41">
        <f>IF(成就内容!BM38="","",INDEX($H$4:$H$178*成就内容!BM$126/SUM(成就内容!$D$126:$BZ$126),成就内容!BM94,1)-SUM(BV$279:BV309))</f>
        <v>0</v>
      </c>
      <c r="BW310" s="41" t="str">
        <f>IF(成就内容!BN38="","",INDEX($H$4:$H$178*成就内容!BN$126/SUM(成就内容!$D$126:$BZ$126),成就内容!BN94,1)-SUM(BW$279:BW309))</f>
        <v/>
      </c>
      <c r="BX310" s="41">
        <f>IF(成就内容!BO38="","",INDEX($H$4:$H$178*成就内容!BO$126/SUM(成就内容!$D$126:$BZ$126),成就内容!BO94,1)-SUM(BX$279:BX309))</f>
        <v>0</v>
      </c>
      <c r="BY310" s="41">
        <f>IF(成就内容!BP38="","",INDEX($H$4:$H$178*成就内容!BP$126/SUM(成就内容!$D$126:$BZ$126),成就内容!BP94,1)-SUM(BY$279:BY309))</f>
        <v>0</v>
      </c>
      <c r="BZ310" s="41">
        <f>IF(成就内容!BQ38="","",INDEX($H$4:$H$178*成就内容!BQ$126/SUM(成就内容!$D$126:$BZ$126),成就内容!BQ94,1)-SUM(BZ$279:BZ309))</f>
        <v>0</v>
      </c>
      <c r="CA310" s="41" t="str">
        <f>IF(成就内容!BR38="","",INDEX($H$4:$H$178*成就内容!BR$126/SUM(成就内容!$D$126:$BZ$126),成就内容!BR94,1)-SUM(CA$279:CA309))</f>
        <v/>
      </c>
      <c r="CB310" s="41" t="str">
        <f>IF(成就内容!BS38="","",INDEX($H$4:$H$178*成就内容!BS$126/SUM(成就内容!$D$126:$BZ$126),成就内容!BS94,1)-SUM(CB$279:CB309))</f>
        <v/>
      </c>
      <c r="CC310" s="41">
        <f>IF(成就内容!BT38="","",INDEX($H$4:$H$178*成就内容!BT$126/SUM(成就内容!$D$126:$BZ$126),成就内容!BT94,1)-SUM(CC$279:CC309))</f>
        <v>0</v>
      </c>
      <c r="CD310" s="41">
        <f>IF(成就内容!BU38="","",INDEX($H$4:$H$178*成就内容!BU$126/SUM(成就内容!$D$126:$BZ$126),成就内容!BU94,1)-SUM(CD$279:CD309))</f>
        <v>0</v>
      </c>
      <c r="CE310" s="41" t="str">
        <f>IF(成就内容!BV38="","",INDEX($H$4:$H$178*成就内容!BV$126/SUM(成就内容!$D$126:$BZ$126),成就内容!BV94,1)-SUM(CE$279:CE309))</f>
        <v/>
      </c>
      <c r="CF310" s="41">
        <f>IF(成就内容!BW38="","",INDEX($H$4:$H$178*成就内容!BW$126/SUM(成就内容!$D$126:$BZ$126),成就内容!BW94,1)-SUM(CF$279:CF309))</f>
        <v>0</v>
      </c>
      <c r="CG310" s="41">
        <f>IF(成就内容!BX38="","",INDEX($H$4:$H$178*成就内容!BX$126/SUM(成就内容!$D$126:$BZ$126),成就内容!BX94,1)-SUM(CG$279:CG309))</f>
        <v>0</v>
      </c>
      <c r="CH310" s="41">
        <f>IF(成就内容!BY38="","",INDEX($H$4:$H$178*成就内容!BY$126/SUM(成就内容!$D$126:$BZ$126),成就内容!BY94,1)-SUM(CH$279:CH309))</f>
        <v>0</v>
      </c>
      <c r="CI310" s="41">
        <f>IF(成就内容!BZ38="","",INDEX($H$4:$H$178*成就内容!BZ$126/SUM(成就内容!$D$126:$BZ$126),成就内容!BZ94,1)-SUM(CI$279:CI309))</f>
        <v>0</v>
      </c>
      <c r="CK310" s="19"/>
      <c r="CM310" s="43">
        <v>32</v>
      </c>
      <c r="CN310" s="41">
        <f>IF(M310="","",IF(成就内容!D$126&lt;&gt;"",MAX(ROUNDUP(SMALL(M$279:M$328,$L310)/10,0)*10,10),0))</f>
        <v>0</v>
      </c>
      <c r="CO310" s="41" t="str">
        <f>IF(N310="","",IF(成就内容!E$126&lt;&gt;"",MAX(ROUNDUP(SMALL(N$279:N$328,$L310)/10,0)*10,10),0))</f>
        <v/>
      </c>
      <c r="CP310" s="41" t="str">
        <f>IF(O310="","",IF(成就内容!F$126&lt;&gt;"",MAX(ROUNDUP(SMALL(O$279:O$328,$L310)/10,0)*10,10),0))</f>
        <v/>
      </c>
      <c r="CQ310" s="41" t="str">
        <f>IF(P310="","",IF(成就内容!G$126&lt;&gt;"",MAX(ROUNDUP(SMALL(P$279:P$328,$L310)/10,0)*10,10),0))</f>
        <v/>
      </c>
      <c r="CR310" s="41">
        <f>IF(Q310="","",IF(成就内容!H$126&lt;&gt;"",MAX(ROUNDUP(SMALL(Q$279:Q$328,$L310)/10,0)*10,10),0))</f>
        <v>0</v>
      </c>
      <c r="CS310" s="41">
        <f>IF(R310="","",IF(成就内容!I$126&lt;&gt;"",MAX(ROUNDUP(SMALL(R$279:R$328,$L310)/10,0)*10,10),0))</f>
        <v>0</v>
      </c>
      <c r="CT310" s="41">
        <f>IF(S310="","",IF(成就内容!J$126&lt;&gt;"",MAX(ROUNDUP(SMALL(S$279:S$328,$L310)/10,0)*10,10),0))</f>
        <v>0</v>
      </c>
      <c r="CU310" s="41">
        <f>IF(T310="","",IF(成就内容!K$126&lt;&gt;"",MAX(ROUNDUP(SMALL(T$279:T$328,$L310)/10,0)*10,10),0))</f>
        <v>0</v>
      </c>
      <c r="CV310" s="41">
        <f>IF(U310="","",IF(成就内容!L$126&lt;&gt;"",MAX(ROUNDUP(SMALL(U$279:U$328,$L310)/10,0)*10,10),0))</f>
        <v>0</v>
      </c>
      <c r="CW310" s="41">
        <f>IF(V310="","",IF(成就内容!M$126&lt;&gt;"",MAX(ROUNDUP(SMALL(V$279:V$328,$L310)/10,0)*10,10),0))</f>
        <v>0</v>
      </c>
      <c r="CX310" s="41" t="str">
        <f>IF(W310="","",IF(成就内容!N$126&lt;&gt;"",MAX(ROUNDUP(SMALL(W$279:W$328,$L310)/10,0)*10,10),0))</f>
        <v/>
      </c>
      <c r="CY310" s="41">
        <f>IF(X310="","",IF(成就内容!O$126&lt;&gt;"",MAX(ROUNDUP(SMALL(X$279:X$328,$L310)/10,0)*10,10),0))</f>
        <v>7510</v>
      </c>
      <c r="CZ310" s="41" t="str">
        <f>IF(Y310="","",IF(成就内容!P$126&lt;&gt;"",MAX(ROUNDUP(SMALL(Y$279:Y$328,$L310)/10,0)*10,10),0))</f>
        <v/>
      </c>
      <c r="DA310" s="41">
        <f>IF(Z310="","",IF(成就内容!Q$126&lt;&gt;"",MAX(ROUNDUP(SMALL(Z$279:Z$328,$L310)/10,0)*10,10),0))</f>
        <v>0</v>
      </c>
      <c r="DB310" s="41">
        <f>IF(AA310="","",IF(成就内容!R$126&lt;&gt;"",MAX(ROUNDUP(SMALL(AA$279:AA$328,$L310)/10,0)*10,10),0))</f>
        <v>0</v>
      </c>
      <c r="DC310" s="41">
        <f>IF(AB310="","",IF(成就内容!S$126&lt;&gt;"",MAX(ROUNDUP(SMALL(AB$279:AB$328,$L310)/10,0)*10,10),0))</f>
        <v>0</v>
      </c>
      <c r="DD310" s="41">
        <f>IF(AC310="","",IF(成就内容!T$126&lt;&gt;"",MAX(ROUNDUP(SMALL(AC$279:AC$328,$L310)/10,0)*10,10),0))</f>
        <v>0</v>
      </c>
      <c r="DE310" s="41">
        <f>IF(AD310="","",IF(成就内容!U$126&lt;&gt;"",MAX(ROUNDUP(SMALL(AD$279:AD$328,$L310)/10,0)*10,10),0))</f>
        <v>0</v>
      </c>
      <c r="DF310" s="41">
        <f>IF(AE310="","",IF(成就内容!V$126&lt;&gt;"",MAX(ROUNDUP(SMALL(AE$279:AE$328,$L310)/10,0)*10,10),0))</f>
        <v>0</v>
      </c>
      <c r="DG310" s="41" t="str">
        <f>IF(AF310="","",IF(成就内容!W$126&lt;&gt;"",MAX(ROUNDUP(SMALL(AF$279:AF$328,$L310)/10,0)*10,10),0))</f>
        <v/>
      </c>
      <c r="DH310" s="41">
        <f>IF(AG310="","",IF(成就内容!X$126&lt;&gt;"",MAX(ROUNDUP(SMALL(AG$279:AG$328,$L310)/10,0)*10,10),0))</f>
        <v>0</v>
      </c>
      <c r="DI310" s="41" t="str">
        <f>IF(AH310="","",IF(成就内容!Y$126&lt;&gt;"",MAX(ROUNDUP(SMALL(AH$279:AH$328,$L310)/10,0)*10,10),0))</f>
        <v/>
      </c>
      <c r="DJ310" s="41" t="str">
        <f>IF(AI310="","",IF(成就内容!Z$126&lt;&gt;"",MAX(ROUNDUP(SMALL(AI$279:AI$328,$L310)/10,0)*10,10),0))</f>
        <v/>
      </c>
      <c r="DK310" s="41" t="str">
        <f>IF(AJ310="","",IF(成就内容!AA$126&lt;&gt;"",MAX(ROUNDUP(SMALL(AJ$279:AJ$328,$L310)/10,0)*10,10),0))</f>
        <v/>
      </c>
      <c r="DL310" s="41" t="str">
        <f>IF(AK310="","",IF(成就内容!AB$126&lt;&gt;"",MAX(ROUNDUP(SMALL(AK$279:AK$328,$L310)/10,0)*10,10),0))</f>
        <v/>
      </c>
      <c r="DM310" s="41">
        <f>IF(AL310="","",IF(成就内容!AC$126&lt;&gt;"",MAX(ROUNDUP(SMALL(AL$279:AL$328,$L310)/10,0)*10,10),0))</f>
        <v>0</v>
      </c>
      <c r="DN310" s="41">
        <f>IF(AM310="","",IF(成就内容!AD$126&lt;&gt;"",MAX(ROUNDUP(SMALL(AM$279:AM$328,$L310)/10,0)*10,10),0))</f>
        <v>0</v>
      </c>
      <c r="DO310" s="41">
        <f>IF(AN310="","",IF(成就内容!AE$126&lt;&gt;"",MAX(ROUNDUP(SMALL(AN$279:AN$328,$L310)/10,0)*10,10),0))</f>
        <v>0</v>
      </c>
      <c r="DP310" s="41">
        <f>IF(AO310="","",IF(成就内容!AF$126&lt;&gt;"",MAX(ROUNDUP(SMALL(AO$279:AO$328,$L310)/10,0)*10,10),0))</f>
        <v>0</v>
      </c>
      <c r="DQ310" s="41">
        <f>IF(AP310="","",IF(成就内容!AG$126&lt;&gt;"",MAX(ROUNDUP(SMALL(AP$279:AP$328,$L310)/10,0)*10,10),0))</f>
        <v>0</v>
      </c>
      <c r="DR310" s="41" t="str">
        <f>IF(AQ310="","",IF(成就内容!AH$126&lt;&gt;"",MAX(ROUNDUP(SMALL(AQ$279:AQ$328,$L310)/10,0)*10,10),0))</f>
        <v/>
      </c>
      <c r="DS310" s="41">
        <f>IF(AR310="","",IF(成就内容!AI$126&lt;&gt;"",MAX(ROUNDUP(SMALL(AR$279:AR$328,$L310)/10,0)*10,10),0))</f>
        <v>0</v>
      </c>
      <c r="DT310" s="41">
        <f>IF(AS310="","",IF(成就内容!AJ$126&lt;&gt;"",MAX(ROUNDUP(SMALL(AS$279:AS$328,$L310)/10,0)*10,10),0))</f>
        <v>0</v>
      </c>
      <c r="DU310" s="41" t="str">
        <f>IF(AT310="","",IF(成就内容!AK$126&lt;&gt;"",MAX(ROUNDUP(SMALL(AT$279:AT$328,$L310)/10,0)*10,10),0))</f>
        <v/>
      </c>
      <c r="DV310" s="41" t="str">
        <f>IF(AU310="","",IF(成就内容!AL$126&lt;&gt;"",MAX(ROUNDUP(SMALL(AU$279:AU$328,$L310)/10,0)*10,10),0))</f>
        <v/>
      </c>
      <c r="DW310" s="41" t="str">
        <f>IF(AV310="","",IF(成就内容!AM$126&lt;&gt;"",MAX(ROUNDUP(SMALL(AV$279:AV$328,$L310)/10,0)*10,10),0))</f>
        <v/>
      </c>
      <c r="DX310" s="41" t="str">
        <f>IF(AW310="","",IF(成就内容!AN$126&lt;&gt;"",MAX(ROUNDUP(SMALL(AW$279:AW$328,$L310)/10,0)*10,10),0))</f>
        <v/>
      </c>
      <c r="DY310" s="41">
        <f>IF(AX310="","",IF(成就内容!AO$126&lt;&gt;"",MAX(ROUNDUP(SMALL(AX$279:AX$328,$L310)/10,0)*10,10),0))</f>
        <v>4000</v>
      </c>
      <c r="DZ310" s="41">
        <f>IF(AY310="","",IF(成就内容!AP$126&lt;&gt;"",MAX(ROUNDUP(SMALL(AY$279:AY$328,$L310)/10,0)*10,10),0))</f>
        <v>4000</v>
      </c>
      <c r="EA310" s="41">
        <f>IF(AZ310="","",IF(成就内容!AQ$126&lt;&gt;"",MAX(ROUNDUP(SMALL(AZ$279:AZ$328,$L310)/10,0)*10,10),0))</f>
        <v>4000</v>
      </c>
      <c r="EB310" s="41">
        <f>IF(BA310="","",IF(成就内容!AR$126&lt;&gt;"",MAX(ROUNDUP(SMALL(BA$279:BA$328,$L310)/10,0)*10,10),0))</f>
        <v>4670</v>
      </c>
      <c r="EC310" s="41">
        <f>IF(BB310="","",IF(成就内容!AS$126&lt;&gt;"",MAX(ROUNDUP(SMALL(BB$279:BB$328,$L310)/10,0)*10,10),0))</f>
        <v>4670</v>
      </c>
      <c r="ED310" s="41">
        <f>IF(BC310="","",IF(成就内容!AT$126&lt;&gt;"",MAX(ROUNDUP(SMALL(BC$279:BC$328,$L310)/10,0)*10,10),0))</f>
        <v>4670</v>
      </c>
      <c r="EE310" s="41">
        <f>IF(BD310="","",IF(成就内容!AU$126&lt;&gt;"",MAX(ROUNDUP(SMALL(BD$279:BD$328,$L310)/10,0)*10,10),0))</f>
        <v>5340</v>
      </c>
      <c r="EF310" s="41" t="str">
        <f>IF(BE310="","",IF(成就内容!AV$126&lt;&gt;"",MAX(ROUNDUP(SMALL(BE$279:BE$328,$L310)/10,0)*10,10),0))</f>
        <v/>
      </c>
      <c r="EG310" s="41">
        <f>IF(BF310="","",IF(成就内容!AW$126&lt;&gt;"",MAX(ROUNDUP(SMALL(BF$279:BF$328,$L310)/10,0)*10,10),0))</f>
        <v>0</v>
      </c>
      <c r="EH310" s="41">
        <f>IF(BG310="","",IF(成就内容!AX$126&lt;&gt;"",MAX(ROUNDUP(SMALL(BG$279:BG$328,$L310)/10,0)*10,10),0))</f>
        <v>0</v>
      </c>
      <c r="EI310" s="41">
        <f>IF(BH310="","",IF(成就内容!AY$126&lt;&gt;"",MAX(ROUNDUP(SMALL(BH$279:BH$328,$L310)/10,0)*10,10),0))</f>
        <v>0</v>
      </c>
      <c r="EJ310" s="41">
        <f>IF(BI310="","",IF(成就内容!AZ$126&lt;&gt;"",MAX(ROUNDUP(SMALL(BI$279:BI$328,$L310)/10,0)*10,10),0))</f>
        <v>0</v>
      </c>
      <c r="EK310" s="41">
        <f>IF(BJ310="","",IF(成就内容!BA$126&lt;&gt;"",MAX(ROUNDUP(SMALL(BJ$279:BJ$328,$L310)/10,0)*10,10),0))</f>
        <v>0</v>
      </c>
      <c r="EL310" s="41" t="str">
        <f>IF(BK310="","",IF(成就内容!BB$126&lt;&gt;"",MAX(ROUNDUP(SMALL(BK$279:BK$328,$L310)/10,0)*10,10),0))</f>
        <v/>
      </c>
      <c r="EM310" s="41">
        <f>IF(BL310="","",IF(成就内容!BC$126&lt;&gt;"",MAX(ROUNDUP(SMALL(BL$279:BL$328,$L310)/10,0)*10,10),0))</f>
        <v>0</v>
      </c>
      <c r="EN310" s="41">
        <f>IF(BM310="","",IF(成就内容!BD$126&lt;&gt;"",MAX(ROUNDUP(SMALL(BM$279:BM$328,$L310)/10,0)*10,10),0))</f>
        <v>0</v>
      </c>
      <c r="EO310" s="41">
        <f>IF(BN310="","",IF(成就内容!BE$126&lt;&gt;"",MAX(ROUNDUP(SMALL(BN$279:BN$328,$L310)/10,0)*10,10),0))</f>
        <v>0</v>
      </c>
      <c r="EP310" s="41">
        <f>IF(BO310="","",IF(成就内容!BF$126&lt;&gt;"",MAX(ROUNDUP(SMALL(BO$279:BO$328,$L310)/10,0)*10,10),0))</f>
        <v>0</v>
      </c>
      <c r="EQ310" s="41">
        <f>IF(BP310="","",IF(成就内容!BG$126&lt;&gt;"",MAX(ROUNDUP(SMALL(BP$279:BP$328,$L310)/10,0)*10,10),0))</f>
        <v>0</v>
      </c>
      <c r="ER310" s="41" t="str">
        <f>IF(BQ310="","",IF(成就内容!BH$126&lt;&gt;"",MAX(ROUNDUP(SMALL(BQ$279:BQ$328,$L310)/10,0)*10,10),0))</f>
        <v/>
      </c>
      <c r="ES310" s="41" t="str">
        <f>IF(BR310="","",IF(成就内容!BI$126&lt;&gt;"",MAX(ROUNDUP(SMALL(BR$279:BR$328,$L310)/10,0)*10,10),0))</f>
        <v/>
      </c>
      <c r="ET310" s="41">
        <f>IF(BS310="","",IF(成就内容!BJ$126&lt;&gt;"",MAX(ROUNDUP(SMALL(BS$279:BS$328,$L310)/10,0)*10,10),0))</f>
        <v>0</v>
      </c>
      <c r="EU310" s="41">
        <f>IF(BT310="","",IF(成就内容!BK$126&lt;&gt;"",MAX(ROUNDUP(SMALL(BT$279:BT$328,$L310)/10,0)*10,10),0))</f>
        <v>0</v>
      </c>
      <c r="EV310" s="41">
        <f>IF(BU310="","",IF(成就内容!BL$126&lt;&gt;"",MAX(ROUNDUP(SMALL(BU$279:BU$328,$L310)/10,0)*10,10),0))</f>
        <v>0</v>
      </c>
      <c r="EW310" s="41">
        <f>IF(BV310="","",IF(成就内容!BM$126&lt;&gt;"",MAX(ROUNDUP(SMALL(BV$279:BV$328,$L310)/10,0)*10,10),0))</f>
        <v>0</v>
      </c>
      <c r="EX310" s="41" t="str">
        <f>IF(BW310="","",IF(成就内容!BN$126&lt;&gt;"",MAX(ROUNDUP(SMALL(BW$279:BW$328,$L310)/10,0)*10,10),0))</f>
        <v/>
      </c>
      <c r="EY310" s="41">
        <f>IF(BX310="","",IF(成就内容!BO$126&lt;&gt;"",MAX(ROUNDUP(SMALL(BX$279:BX$328,$L310)/10,0)*10,10),0))</f>
        <v>0</v>
      </c>
      <c r="EZ310" s="41">
        <f>IF(BY310="","",IF(成就内容!BP$126&lt;&gt;"",MAX(ROUNDUP(SMALL(BY$279:BY$328,$L310)/10,0)*10,10),0))</f>
        <v>0</v>
      </c>
      <c r="FA310" s="41">
        <f>IF(BZ310="","",IF(成就内容!BQ$126&lt;&gt;"",MAX(ROUNDUP(SMALL(BZ$279:BZ$328,$L310)/10,0)*10,10),0))</f>
        <v>0</v>
      </c>
      <c r="FB310" s="41" t="str">
        <f>IF(CA310="","",IF(成就内容!BR$126&lt;&gt;"",MAX(ROUNDUP(SMALL(CA$279:CA$328,$L310)/10,0)*10,10),0))</f>
        <v/>
      </c>
      <c r="FC310" s="41" t="str">
        <f>IF(CB310="","",IF(成就内容!BS$126&lt;&gt;"",MAX(ROUNDUP(SMALL(CB$279:CB$328,$L310)/10,0)*10,10),0))</f>
        <v/>
      </c>
      <c r="FD310" s="41">
        <f>IF(CC310="","",IF(成就内容!BT$126&lt;&gt;"",MAX(ROUNDUP(SMALL(CC$279:CC$328,$L310)/10,0)*10,10),0))</f>
        <v>0</v>
      </c>
      <c r="FE310" s="41">
        <f>IF(CD310="","",IF(成就内容!BU$126&lt;&gt;"",MAX(ROUNDUP(SMALL(CD$279:CD$328,$L310)/10,0)*10,10),0))</f>
        <v>0</v>
      </c>
      <c r="FF310" s="41" t="str">
        <f>IF(CE310="","",IF(成就内容!BV$126&lt;&gt;"",MAX(ROUNDUP(SMALL(CE$279:CE$328,$L310)/10,0)*10,10),0))</f>
        <v/>
      </c>
      <c r="FG310" s="41">
        <f>IF(CF310="","",IF(成就内容!BW$126&lt;&gt;"",MAX(ROUNDUP(SMALL(CF$279:CF$328,$L310)/10,0)*10,10),0))</f>
        <v>0</v>
      </c>
      <c r="FH310" s="41">
        <f>IF(CG310="","",IF(成就内容!BX$126&lt;&gt;"",MAX(ROUNDUP(SMALL(CG$279:CG$328,$L310)/10,0)*10,10),0))</f>
        <v>0</v>
      </c>
      <c r="FI310" s="41">
        <f>IF(CH310="","",IF(成就内容!BY$126&lt;&gt;"",MAX(ROUNDUP(SMALL(CH$279:CH$328,$L310)/10,0)*10,10),0))</f>
        <v>0</v>
      </c>
      <c r="FJ310" s="41">
        <f>IF(CI310="","",IF(成就内容!BZ$126&lt;&gt;"",MAX(ROUNDUP(SMALL(CI$279:CI$328,$L310)/10,0)*10,10),0))</f>
        <v>0</v>
      </c>
    </row>
    <row r="311" spans="10:166" s="96" customFormat="1" x14ac:dyDescent="0.15">
      <c r="J311" s="19"/>
      <c r="L311" s="43">
        <v>33</v>
      </c>
      <c r="M311" s="41">
        <f>IF(成就内容!D39="","",INDEX($H$4:$H$178*成就内容!D$126/SUM(成就内容!$D$126:$BZ$126),成就内容!D95,1)-SUM(M$279:M310))</f>
        <v>0</v>
      </c>
      <c r="N311" s="41" t="str">
        <f>IF(成就内容!E39="","",INDEX($H$4:$H$178*成就内容!E$126/SUM(成就内容!$D$126:$BZ$126),成就内容!E95,1)-SUM(N$279:N310))</f>
        <v/>
      </c>
      <c r="O311" s="41" t="str">
        <f>IF(成就内容!F39="","",INDEX($H$4:$H$178*成就内容!F$126/SUM(成就内容!$D$126:$BZ$126),成就内容!F95,1)-SUM(O$279:O310))</f>
        <v/>
      </c>
      <c r="P311" s="41" t="str">
        <f>IF(成就内容!G39="","",INDEX($H$4:$H$178*成就内容!G$126/SUM(成就内容!$D$126:$BZ$126),成就内容!G95,1)-SUM(P$279:P310))</f>
        <v/>
      </c>
      <c r="Q311" s="41">
        <f>IF(成就内容!H39="","",INDEX($H$4:$H$178*成就内容!H$126/SUM(成就内容!$D$126:$BZ$126),成就内容!H95,1)-SUM(Q$279:Q310))</f>
        <v>0</v>
      </c>
      <c r="R311" s="41">
        <f>IF(成就内容!I39="","",INDEX($H$4:$H$178*成就内容!I$126/SUM(成就内容!$D$126:$BZ$126),成就内容!I95,1)-SUM(R$279:R310))</f>
        <v>0</v>
      </c>
      <c r="S311" s="41">
        <f>IF(成就内容!J39="","",INDEX($H$4:$H$178*成就内容!J$126/SUM(成就内容!$D$126:$BZ$126),成就内容!J95,1)-SUM(S$279:S310))</f>
        <v>0</v>
      </c>
      <c r="T311" s="41">
        <f>IF(成就内容!K39="","",INDEX($H$4:$H$178*成就内容!K$126/SUM(成就内容!$D$126:$BZ$126),成就内容!K95,1)-SUM(T$279:T310))</f>
        <v>0</v>
      </c>
      <c r="U311" s="41">
        <f>IF(成就内容!L39="","",INDEX($H$4:$H$178*成就内容!L$126/SUM(成就内容!$D$126:$BZ$126),成就内容!L95,1)-SUM(U$279:U310))</f>
        <v>0</v>
      </c>
      <c r="V311" s="41">
        <f>IF(成就内容!M39="","",INDEX($H$4:$H$178*成就内容!M$126/SUM(成就内容!$D$126:$BZ$126),成就内容!M95,1)-SUM(V$279:V310))</f>
        <v>0</v>
      </c>
      <c r="W311" s="41" t="str">
        <f>IF(成就内容!N39="","",INDEX($H$4:$H$178*成就内容!N$126/SUM(成就内容!$D$126:$BZ$126),成就内容!N95,1)-SUM(W$279:W310))</f>
        <v/>
      </c>
      <c r="X311" s="41" t="str">
        <f>IF(成就内容!O39="","",INDEX($H$4:$H$178*成就内容!O$126/SUM(成就内容!$D$126:$BZ$126),成就内容!O95,1)-SUM(X$279:X310))</f>
        <v/>
      </c>
      <c r="Y311" s="41" t="str">
        <f>IF(成就内容!P39="","",INDEX($H$4:$H$178*成就内容!P$126/SUM(成就内容!$D$126:$BZ$126),成就内容!P95,1)-SUM(Y$279:Y310))</f>
        <v/>
      </c>
      <c r="Z311" s="41">
        <f>IF(成就内容!Q39="","",INDEX($H$4:$H$178*成就内容!Q$126/SUM(成就内容!$D$126:$BZ$126),成就内容!Q95,1)-SUM(Z$279:Z310))</f>
        <v>0</v>
      </c>
      <c r="AA311" s="41">
        <f>IF(成就内容!R39="","",INDEX($H$4:$H$178*成就内容!R$126/SUM(成就内容!$D$126:$BZ$126),成就内容!R95,1)-SUM(AA$279:AA310))</f>
        <v>0</v>
      </c>
      <c r="AB311" s="41">
        <f>IF(成就内容!S39="","",INDEX($H$4:$H$178*成就内容!S$126/SUM(成就内容!$D$126:$BZ$126),成就内容!S95,1)-SUM(AB$279:AB310))</f>
        <v>0</v>
      </c>
      <c r="AC311" s="41">
        <f>IF(成就内容!T39="","",INDEX($H$4:$H$178*成就内容!T$126/SUM(成就内容!$D$126:$BZ$126),成就内容!T95,1)-SUM(AC$279:AC310))</f>
        <v>0</v>
      </c>
      <c r="AD311" s="41">
        <f>IF(成就内容!U39="","",INDEX($H$4:$H$178*成就内容!U$126/SUM(成就内容!$D$126:$BZ$126),成就内容!U95,1)-SUM(AD$279:AD310))</f>
        <v>0</v>
      </c>
      <c r="AE311" s="41">
        <f>IF(成就内容!V39="","",INDEX($H$4:$H$178*成就内容!V$126/SUM(成就内容!$D$126:$BZ$126),成就内容!V95,1)-SUM(AE$279:AE310))</f>
        <v>0</v>
      </c>
      <c r="AF311" s="41" t="str">
        <f>IF(成就内容!W39="","",INDEX($H$4:$H$178*成就内容!W$126/SUM(成就内容!$D$126:$BZ$126),成就内容!W95,1)-SUM(AF$279:AF310))</f>
        <v/>
      </c>
      <c r="AG311" s="41" t="str">
        <f>IF(成就内容!X39="","",INDEX($H$4:$H$178*成就内容!X$126/SUM(成就内容!$D$126:$BZ$126),成就内容!X95,1)-SUM(AG$279:AG310))</f>
        <v/>
      </c>
      <c r="AH311" s="41" t="str">
        <f>IF(成就内容!Y39="","",INDEX($H$4:$H$178*成就内容!Y$126/SUM(成就内容!$D$126:$BZ$126),成就内容!Y95,1)-SUM(AH$279:AH310))</f>
        <v/>
      </c>
      <c r="AI311" s="41" t="str">
        <f>IF(成就内容!Z39="","",INDEX($H$4:$H$178*成就内容!Z$126/SUM(成就内容!$D$126:$BZ$126),成就内容!Z95,1)-SUM(AI$279:AI310))</f>
        <v/>
      </c>
      <c r="AJ311" s="41" t="str">
        <f>IF(成就内容!AA39="","",INDEX($H$4:$H$178*成就内容!AA$126/SUM(成就内容!$D$126:$BZ$126),成就内容!AA95,1)-SUM(AJ$279:AJ310))</f>
        <v/>
      </c>
      <c r="AK311" s="41" t="str">
        <f>IF(成就内容!AB39="","",INDEX($H$4:$H$178*成就内容!AB$126/SUM(成就内容!$D$126:$BZ$126),成就内容!AB95,1)-SUM(AK$279:AK310))</f>
        <v/>
      </c>
      <c r="AL311" s="41">
        <f>IF(成就内容!AC39="","",INDEX($H$4:$H$178*成就内容!AC$126/SUM(成就内容!$D$126:$BZ$126),成就内容!AC95,1)-SUM(AL$279:AL310))</f>
        <v>0</v>
      </c>
      <c r="AM311" s="41">
        <f>IF(成就内容!AD39="","",INDEX($H$4:$H$178*成就内容!AD$126/SUM(成就内容!$D$126:$BZ$126),成就内容!AD95,1)-SUM(AM$279:AM310))</f>
        <v>0</v>
      </c>
      <c r="AN311" s="41">
        <f>IF(成就内容!AE39="","",INDEX($H$4:$H$178*成就内容!AE$126/SUM(成就内容!$D$126:$BZ$126),成就内容!AE95,1)-SUM(AN$279:AN310))</f>
        <v>0</v>
      </c>
      <c r="AO311" s="41">
        <f>IF(成就内容!AF39="","",INDEX($H$4:$H$178*成就内容!AF$126/SUM(成就内容!$D$126:$BZ$126),成就内容!AF95,1)-SUM(AO$279:AO310))</f>
        <v>0</v>
      </c>
      <c r="AP311" s="41">
        <f>IF(成就内容!AG39="","",INDEX($H$4:$H$178*成就内容!AG$126/SUM(成就内容!$D$126:$BZ$126),成就内容!AG95,1)-SUM(AP$279:AP310))</f>
        <v>0</v>
      </c>
      <c r="AQ311" s="41" t="str">
        <f>IF(成就内容!AH39="","",INDEX($H$4:$H$178*成就内容!AH$126/SUM(成就内容!$D$126:$BZ$126),成就内容!AH95,1)-SUM(AQ$279:AQ310))</f>
        <v/>
      </c>
      <c r="AR311" s="41">
        <f>IF(成就内容!AI39="","",INDEX($H$4:$H$178*成就内容!AI$126/SUM(成就内容!$D$126:$BZ$126),成就内容!AI95,1)-SUM(AR$279:AR310))</f>
        <v>0</v>
      </c>
      <c r="AS311" s="41">
        <f>IF(成就内容!AJ39="","",INDEX($H$4:$H$178*成就内容!AJ$126/SUM(成就内容!$D$126:$BZ$126),成就内容!AJ95,1)-SUM(AS$279:AS310))</f>
        <v>0</v>
      </c>
      <c r="AT311" s="41" t="str">
        <f>IF(成就内容!AK39="","",INDEX($H$4:$H$178*成就内容!AK$126/SUM(成就内容!$D$126:$BZ$126),成就内容!AK95,1)-SUM(AT$279:AT310))</f>
        <v/>
      </c>
      <c r="AU311" s="41" t="str">
        <f>IF(成就内容!AL39="","",INDEX($H$4:$H$178*成就内容!AL$126/SUM(成就内容!$D$126:$BZ$126),成就内容!AL95,1)-SUM(AU$279:AU310))</f>
        <v/>
      </c>
      <c r="AV311" s="41" t="str">
        <f>IF(成就内容!AM39="","",INDEX($H$4:$H$178*成就内容!AM$126/SUM(成就内容!$D$126:$BZ$126),成就内容!AM95,1)-SUM(AV$279:AV310))</f>
        <v/>
      </c>
      <c r="AW311" s="41" t="str">
        <f>IF(成就内容!AN39="","",INDEX($H$4:$H$178*成就内容!AN$126/SUM(成就内容!$D$126:$BZ$126),成就内容!AN95,1)-SUM(AW$279:AW310))</f>
        <v/>
      </c>
      <c r="AX311" s="41">
        <f>IF(成就内容!AO39="","",INDEX($H$4:$H$178*成就内容!AO$126/SUM(成就内容!$D$126:$BZ$126),成就内容!AO95,1)-SUM(AX$279:AX310))</f>
        <v>4333.3333333333358</v>
      </c>
      <c r="AY311" s="41">
        <f>IF(成就内容!AP39="","",INDEX($H$4:$H$178*成就内容!AP$126/SUM(成就内容!$D$126:$BZ$126),成就内容!AP95,1)-SUM(AY$279:AY310))</f>
        <v>4333.3333333333358</v>
      </c>
      <c r="AZ311" s="41">
        <f>IF(成就内容!AQ39="","",INDEX($H$4:$H$178*成就内容!AQ$126/SUM(成就内容!$D$126:$BZ$126),成就内容!AQ95,1)-SUM(AZ$279:AZ310))</f>
        <v>4333.3333333333358</v>
      </c>
      <c r="BA311" s="41">
        <f>IF(成就内容!AR39="","",INDEX($H$4:$H$178*成就内容!AR$126/SUM(成就内容!$D$126:$BZ$126),成就内容!AR95,1)-SUM(BA$279:BA310))</f>
        <v>4666.6666666666642</v>
      </c>
      <c r="BB311" s="41">
        <f>IF(成就内容!AS39="","",INDEX($H$4:$H$178*成就内容!AS$126/SUM(成就内容!$D$126:$BZ$126),成就内容!AS95,1)-SUM(BB$279:BB310))</f>
        <v>4666.6666666666642</v>
      </c>
      <c r="BC311" s="41">
        <f>IF(成就内容!AT39="","",INDEX($H$4:$H$178*成就内容!AT$126/SUM(成就内容!$D$126:$BZ$126),成就内容!AT95,1)-SUM(BC$279:BC310))</f>
        <v>4666.6666666666642</v>
      </c>
      <c r="BD311" s="41">
        <f>IF(成就内容!AU39="","",INDEX($H$4:$H$178*成就内容!AU$126/SUM(成就内容!$D$126:$BZ$126),成就内容!AU95,1)-SUM(BD$279:BD310))</f>
        <v>5333.3333333333358</v>
      </c>
      <c r="BE311" s="41" t="str">
        <f>IF(成就内容!AV39="","",INDEX($H$4:$H$178*成就内容!AV$126/SUM(成就内容!$D$126:$BZ$126),成就内容!AV95,1)-SUM(BE$279:BE310))</f>
        <v/>
      </c>
      <c r="BF311" s="41">
        <f>IF(成就内容!AW39="","",INDEX($H$4:$H$178*成就内容!AW$126/SUM(成就内容!$D$126:$BZ$126),成就内容!AW95,1)-SUM(BF$279:BF310))</f>
        <v>0</v>
      </c>
      <c r="BG311" s="41">
        <f>IF(成就内容!AX39="","",INDEX($H$4:$H$178*成就内容!AX$126/SUM(成就内容!$D$126:$BZ$126),成就内容!AX95,1)-SUM(BG$279:BG310))</f>
        <v>0</v>
      </c>
      <c r="BH311" s="41">
        <f>IF(成就内容!AY39="","",INDEX($H$4:$H$178*成就内容!AY$126/SUM(成就内容!$D$126:$BZ$126),成就内容!AY95,1)-SUM(BH$279:BH310))</f>
        <v>0</v>
      </c>
      <c r="BI311" s="41">
        <f>IF(成就内容!AZ39="","",INDEX($H$4:$H$178*成就内容!AZ$126/SUM(成就内容!$D$126:$BZ$126),成就内容!AZ95,1)-SUM(BI$279:BI310))</f>
        <v>0</v>
      </c>
      <c r="BJ311" s="41">
        <f>IF(成就内容!BA39="","",INDEX($H$4:$H$178*成就内容!BA$126/SUM(成就内容!$D$126:$BZ$126),成就内容!BA95,1)-SUM(BJ$279:BJ310))</f>
        <v>0</v>
      </c>
      <c r="BK311" s="41" t="str">
        <f>IF(成就内容!BB39="","",INDEX($H$4:$H$178*成就内容!BB$126/SUM(成就内容!$D$126:$BZ$126),成就内容!BB95,1)-SUM(BK$279:BK310))</f>
        <v/>
      </c>
      <c r="BL311" s="41">
        <f>IF(成就内容!BC39="","",INDEX($H$4:$H$178*成就内容!BC$126/SUM(成就内容!$D$126:$BZ$126),成就内容!BC95,1)-SUM(BL$279:BL310))</f>
        <v>0</v>
      </c>
      <c r="BM311" s="41">
        <f>IF(成就内容!BD39="","",INDEX($H$4:$H$178*成就内容!BD$126/SUM(成就内容!$D$126:$BZ$126),成就内容!BD95,1)-SUM(BM$279:BM310))</f>
        <v>0</v>
      </c>
      <c r="BN311" s="41">
        <f>IF(成就内容!BE39="","",INDEX($H$4:$H$178*成就内容!BE$126/SUM(成就内容!$D$126:$BZ$126),成就内容!BE95,1)-SUM(BN$279:BN310))</f>
        <v>0</v>
      </c>
      <c r="BO311" s="41">
        <f>IF(成就内容!BF39="","",INDEX($H$4:$H$178*成就内容!BF$126/SUM(成就内容!$D$126:$BZ$126),成就内容!BF95,1)-SUM(BO$279:BO310))</f>
        <v>0</v>
      </c>
      <c r="BP311" s="41">
        <f>IF(成就内容!BG39="","",INDEX($H$4:$H$178*成就内容!BG$126/SUM(成就内容!$D$126:$BZ$126),成就内容!BG95,1)-SUM(BP$279:BP310))</f>
        <v>0</v>
      </c>
      <c r="BQ311" s="41" t="str">
        <f>IF(成就内容!BH39="","",INDEX($H$4:$H$178*成就内容!BH$126/SUM(成就内容!$D$126:$BZ$126),成就内容!BH95,1)-SUM(BQ$279:BQ310))</f>
        <v/>
      </c>
      <c r="BR311" s="41" t="str">
        <f>IF(成就内容!BI39="","",INDEX($H$4:$H$178*成就内容!BI$126/SUM(成就内容!$D$126:$BZ$126),成就内容!BI95,1)-SUM(BR$279:BR310))</f>
        <v/>
      </c>
      <c r="BS311" s="41">
        <f>IF(成就内容!BJ39="","",INDEX($H$4:$H$178*成就内容!BJ$126/SUM(成就内容!$D$126:$BZ$126),成就内容!BJ95,1)-SUM(BS$279:BS310))</f>
        <v>0</v>
      </c>
      <c r="BT311" s="41">
        <f>IF(成就内容!BK39="","",INDEX($H$4:$H$178*成就内容!BK$126/SUM(成就内容!$D$126:$BZ$126),成就内容!BK95,1)-SUM(BT$279:BT310))</f>
        <v>0</v>
      </c>
      <c r="BU311" s="41">
        <f>IF(成就内容!BL39="","",INDEX($H$4:$H$178*成就内容!BL$126/SUM(成就内容!$D$126:$BZ$126),成就内容!BL95,1)-SUM(BU$279:BU310))</f>
        <v>0</v>
      </c>
      <c r="BV311" s="41">
        <f>IF(成就内容!BM39="","",INDEX($H$4:$H$178*成就内容!BM$126/SUM(成就内容!$D$126:$BZ$126),成就内容!BM95,1)-SUM(BV$279:BV310))</f>
        <v>0</v>
      </c>
      <c r="BW311" s="41" t="str">
        <f>IF(成就内容!BN39="","",INDEX($H$4:$H$178*成就内容!BN$126/SUM(成就内容!$D$126:$BZ$126),成就内容!BN95,1)-SUM(BW$279:BW310))</f>
        <v/>
      </c>
      <c r="BX311" s="41">
        <f>IF(成就内容!BO39="","",INDEX($H$4:$H$178*成就内容!BO$126/SUM(成就内容!$D$126:$BZ$126),成就内容!BO95,1)-SUM(BX$279:BX310))</f>
        <v>0</v>
      </c>
      <c r="BY311" s="41">
        <f>IF(成就内容!BP39="","",INDEX($H$4:$H$178*成就内容!BP$126/SUM(成就内容!$D$126:$BZ$126),成就内容!BP95,1)-SUM(BY$279:BY310))</f>
        <v>0</v>
      </c>
      <c r="BZ311" s="41">
        <f>IF(成就内容!BQ39="","",INDEX($H$4:$H$178*成就内容!BQ$126/SUM(成就内容!$D$126:$BZ$126),成就内容!BQ95,1)-SUM(BZ$279:BZ310))</f>
        <v>0</v>
      </c>
      <c r="CA311" s="41" t="str">
        <f>IF(成就内容!BR39="","",INDEX($H$4:$H$178*成就内容!BR$126/SUM(成就内容!$D$126:$BZ$126),成就内容!BR95,1)-SUM(CA$279:CA310))</f>
        <v/>
      </c>
      <c r="CB311" s="41" t="str">
        <f>IF(成就内容!BS39="","",INDEX($H$4:$H$178*成就内容!BS$126/SUM(成就内容!$D$126:$BZ$126),成就内容!BS95,1)-SUM(CB$279:CB310))</f>
        <v/>
      </c>
      <c r="CC311" s="41">
        <f>IF(成就内容!BT39="","",INDEX($H$4:$H$178*成就内容!BT$126/SUM(成就内容!$D$126:$BZ$126),成就内容!BT95,1)-SUM(CC$279:CC310))</f>
        <v>0</v>
      </c>
      <c r="CD311" s="41">
        <f>IF(成就内容!BU39="","",INDEX($H$4:$H$178*成就内容!BU$126/SUM(成就内容!$D$126:$BZ$126),成就内容!BU95,1)-SUM(CD$279:CD310))</f>
        <v>0</v>
      </c>
      <c r="CE311" s="41" t="str">
        <f>IF(成就内容!BV39="","",INDEX($H$4:$H$178*成就内容!BV$126/SUM(成就内容!$D$126:$BZ$126),成就内容!BV95,1)-SUM(CE$279:CE310))</f>
        <v/>
      </c>
      <c r="CF311" s="41">
        <f>IF(成就内容!BW39="","",INDEX($H$4:$H$178*成就内容!BW$126/SUM(成就内容!$D$126:$BZ$126),成就内容!BW95,1)-SUM(CF$279:CF310))</f>
        <v>0</v>
      </c>
      <c r="CG311" s="41">
        <f>IF(成就内容!BX39="","",INDEX($H$4:$H$178*成就内容!BX$126/SUM(成就内容!$D$126:$BZ$126),成就内容!BX95,1)-SUM(CG$279:CG310))</f>
        <v>0</v>
      </c>
      <c r="CH311" s="41">
        <f>IF(成就内容!BY39="","",INDEX($H$4:$H$178*成就内容!BY$126/SUM(成就内容!$D$126:$BZ$126),成就内容!BY95,1)-SUM(CH$279:CH310))</f>
        <v>0</v>
      </c>
      <c r="CI311" s="41">
        <f>IF(成就内容!BZ39="","",INDEX($H$4:$H$178*成就内容!BZ$126/SUM(成就内容!$D$126:$BZ$126),成就内容!BZ95,1)-SUM(CI$279:CI310))</f>
        <v>0</v>
      </c>
      <c r="CK311" s="19"/>
      <c r="CM311" s="43">
        <v>33</v>
      </c>
      <c r="CN311" s="41">
        <f>IF(M311="","",IF(成就内容!D$126&lt;&gt;"",MAX(ROUNDUP(SMALL(M$279:M$328,$L311)/10,0)*10,10),0))</f>
        <v>0</v>
      </c>
      <c r="CO311" s="41" t="str">
        <f>IF(N311="","",IF(成就内容!E$126&lt;&gt;"",MAX(ROUNDUP(SMALL(N$279:N$328,$L311)/10,0)*10,10),0))</f>
        <v/>
      </c>
      <c r="CP311" s="41" t="str">
        <f>IF(O311="","",IF(成就内容!F$126&lt;&gt;"",MAX(ROUNDUP(SMALL(O$279:O$328,$L311)/10,0)*10,10),0))</f>
        <v/>
      </c>
      <c r="CQ311" s="41" t="str">
        <f>IF(P311="","",IF(成就内容!G$126&lt;&gt;"",MAX(ROUNDUP(SMALL(P$279:P$328,$L311)/10,0)*10,10),0))</f>
        <v/>
      </c>
      <c r="CR311" s="41">
        <f>IF(Q311="","",IF(成就内容!H$126&lt;&gt;"",MAX(ROUNDUP(SMALL(Q$279:Q$328,$L311)/10,0)*10,10),0))</f>
        <v>0</v>
      </c>
      <c r="CS311" s="41">
        <f>IF(R311="","",IF(成就内容!I$126&lt;&gt;"",MAX(ROUNDUP(SMALL(R$279:R$328,$L311)/10,0)*10,10),0))</f>
        <v>0</v>
      </c>
      <c r="CT311" s="41">
        <f>IF(S311="","",IF(成就内容!J$126&lt;&gt;"",MAX(ROUNDUP(SMALL(S$279:S$328,$L311)/10,0)*10,10),0))</f>
        <v>0</v>
      </c>
      <c r="CU311" s="41">
        <f>IF(T311="","",IF(成就内容!K$126&lt;&gt;"",MAX(ROUNDUP(SMALL(T$279:T$328,$L311)/10,0)*10,10),0))</f>
        <v>0</v>
      </c>
      <c r="CV311" s="41">
        <f>IF(U311="","",IF(成就内容!L$126&lt;&gt;"",MAX(ROUNDUP(SMALL(U$279:U$328,$L311)/10,0)*10,10),0))</f>
        <v>0</v>
      </c>
      <c r="CW311" s="41">
        <f>IF(V311="","",IF(成就内容!M$126&lt;&gt;"",MAX(ROUNDUP(SMALL(V$279:V$328,$L311)/10,0)*10,10),0))</f>
        <v>0</v>
      </c>
      <c r="CX311" s="41" t="str">
        <f>IF(W311="","",IF(成就内容!N$126&lt;&gt;"",MAX(ROUNDUP(SMALL(W$279:W$328,$L311)/10,0)*10,10),0))</f>
        <v/>
      </c>
      <c r="CY311" s="41" t="str">
        <f>IF(X311="","",IF(成就内容!O$126&lt;&gt;"",MAX(ROUNDUP(SMALL(X$279:X$328,$L311)/10,0)*10,10),0))</f>
        <v/>
      </c>
      <c r="CZ311" s="41" t="str">
        <f>IF(Y311="","",IF(成就内容!P$126&lt;&gt;"",MAX(ROUNDUP(SMALL(Y$279:Y$328,$L311)/10,0)*10,10),0))</f>
        <v/>
      </c>
      <c r="DA311" s="41">
        <f>IF(Z311="","",IF(成就内容!Q$126&lt;&gt;"",MAX(ROUNDUP(SMALL(Z$279:Z$328,$L311)/10,0)*10,10),0))</f>
        <v>0</v>
      </c>
      <c r="DB311" s="41">
        <f>IF(AA311="","",IF(成就内容!R$126&lt;&gt;"",MAX(ROUNDUP(SMALL(AA$279:AA$328,$L311)/10,0)*10,10),0))</f>
        <v>0</v>
      </c>
      <c r="DC311" s="41">
        <f>IF(AB311="","",IF(成就内容!S$126&lt;&gt;"",MAX(ROUNDUP(SMALL(AB$279:AB$328,$L311)/10,0)*10,10),0))</f>
        <v>0</v>
      </c>
      <c r="DD311" s="41">
        <f>IF(AC311="","",IF(成就内容!T$126&lt;&gt;"",MAX(ROUNDUP(SMALL(AC$279:AC$328,$L311)/10,0)*10,10),0))</f>
        <v>0</v>
      </c>
      <c r="DE311" s="41">
        <f>IF(AD311="","",IF(成就内容!U$126&lt;&gt;"",MAX(ROUNDUP(SMALL(AD$279:AD$328,$L311)/10,0)*10,10),0))</f>
        <v>0</v>
      </c>
      <c r="DF311" s="41">
        <f>IF(AE311="","",IF(成就内容!V$126&lt;&gt;"",MAX(ROUNDUP(SMALL(AE$279:AE$328,$L311)/10,0)*10,10),0))</f>
        <v>0</v>
      </c>
      <c r="DG311" s="41" t="str">
        <f>IF(AF311="","",IF(成就内容!W$126&lt;&gt;"",MAX(ROUNDUP(SMALL(AF$279:AF$328,$L311)/10,0)*10,10),0))</f>
        <v/>
      </c>
      <c r="DH311" s="41" t="str">
        <f>IF(AG311="","",IF(成就内容!X$126&lt;&gt;"",MAX(ROUNDUP(SMALL(AG$279:AG$328,$L311)/10,0)*10,10),0))</f>
        <v/>
      </c>
      <c r="DI311" s="41" t="str">
        <f>IF(AH311="","",IF(成就内容!Y$126&lt;&gt;"",MAX(ROUNDUP(SMALL(AH$279:AH$328,$L311)/10,0)*10,10),0))</f>
        <v/>
      </c>
      <c r="DJ311" s="41" t="str">
        <f>IF(AI311="","",IF(成就内容!Z$126&lt;&gt;"",MAX(ROUNDUP(SMALL(AI$279:AI$328,$L311)/10,0)*10,10),0))</f>
        <v/>
      </c>
      <c r="DK311" s="41" t="str">
        <f>IF(AJ311="","",IF(成就内容!AA$126&lt;&gt;"",MAX(ROUNDUP(SMALL(AJ$279:AJ$328,$L311)/10,0)*10,10),0))</f>
        <v/>
      </c>
      <c r="DL311" s="41" t="str">
        <f>IF(AK311="","",IF(成就内容!AB$126&lt;&gt;"",MAX(ROUNDUP(SMALL(AK$279:AK$328,$L311)/10,0)*10,10),0))</f>
        <v/>
      </c>
      <c r="DM311" s="41">
        <f>IF(AL311="","",IF(成就内容!AC$126&lt;&gt;"",MAX(ROUNDUP(SMALL(AL$279:AL$328,$L311)/10,0)*10,10),0))</f>
        <v>0</v>
      </c>
      <c r="DN311" s="41">
        <f>IF(AM311="","",IF(成就内容!AD$126&lt;&gt;"",MAX(ROUNDUP(SMALL(AM$279:AM$328,$L311)/10,0)*10,10),0))</f>
        <v>0</v>
      </c>
      <c r="DO311" s="41">
        <f>IF(AN311="","",IF(成就内容!AE$126&lt;&gt;"",MAX(ROUNDUP(SMALL(AN$279:AN$328,$L311)/10,0)*10,10),0))</f>
        <v>0</v>
      </c>
      <c r="DP311" s="41">
        <f>IF(AO311="","",IF(成就内容!AF$126&lt;&gt;"",MAX(ROUNDUP(SMALL(AO$279:AO$328,$L311)/10,0)*10,10),0))</f>
        <v>0</v>
      </c>
      <c r="DQ311" s="41">
        <f>IF(AP311="","",IF(成就内容!AG$126&lt;&gt;"",MAX(ROUNDUP(SMALL(AP$279:AP$328,$L311)/10,0)*10,10),0))</f>
        <v>0</v>
      </c>
      <c r="DR311" s="41" t="str">
        <f>IF(AQ311="","",IF(成就内容!AH$126&lt;&gt;"",MAX(ROUNDUP(SMALL(AQ$279:AQ$328,$L311)/10,0)*10,10),0))</f>
        <v/>
      </c>
      <c r="DS311" s="41">
        <f>IF(AR311="","",IF(成就内容!AI$126&lt;&gt;"",MAX(ROUNDUP(SMALL(AR$279:AR$328,$L311)/10,0)*10,10),0))</f>
        <v>0</v>
      </c>
      <c r="DT311" s="41">
        <f>IF(AS311="","",IF(成就内容!AJ$126&lt;&gt;"",MAX(ROUNDUP(SMALL(AS$279:AS$328,$L311)/10,0)*10,10),0))</f>
        <v>0</v>
      </c>
      <c r="DU311" s="41" t="str">
        <f>IF(AT311="","",IF(成就内容!AK$126&lt;&gt;"",MAX(ROUNDUP(SMALL(AT$279:AT$328,$L311)/10,0)*10,10),0))</f>
        <v/>
      </c>
      <c r="DV311" s="41" t="str">
        <f>IF(AU311="","",IF(成就内容!AL$126&lt;&gt;"",MAX(ROUNDUP(SMALL(AU$279:AU$328,$L311)/10,0)*10,10),0))</f>
        <v/>
      </c>
      <c r="DW311" s="41" t="str">
        <f>IF(AV311="","",IF(成就内容!AM$126&lt;&gt;"",MAX(ROUNDUP(SMALL(AV$279:AV$328,$L311)/10,0)*10,10),0))</f>
        <v/>
      </c>
      <c r="DX311" s="41" t="str">
        <f>IF(AW311="","",IF(成就内容!AN$126&lt;&gt;"",MAX(ROUNDUP(SMALL(AW$279:AW$328,$L311)/10,0)*10,10),0))</f>
        <v/>
      </c>
      <c r="DY311" s="41">
        <f>IF(AX311="","",IF(成就内容!AO$126&lt;&gt;"",MAX(ROUNDUP(SMALL(AX$279:AX$328,$L311)/10,0)*10,10),0))</f>
        <v>4340</v>
      </c>
      <c r="DZ311" s="41">
        <f>IF(AY311="","",IF(成就内容!AP$126&lt;&gt;"",MAX(ROUNDUP(SMALL(AY$279:AY$328,$L311)/10,0)*10,10),0))</f>
        <v>4340</v>
      </c>
      <c r="EA311" s="41">
        <f>IF(AZ311="","",IF(成就内容!AQ$126&lt;&gt;"",MAX(ROUNDUP(SMALL(AZ$279:AZ$328,$L311)/10,0)*10,10),0))</f>
        <v>4340</v>
      </c>
      <c r="EB311" s="41">
        <f>IF(BA311="","",IF(成就内容!AR$126&lt;&gt;"",MAX(ROUNDUP(SMALL(BA$279:BA$328,$L311)/10,0)*10,10),0))</f>
        <v>4670</v>
      </c>
      <c r="EC311" s="41">
        <f>IF(BB311="","",IF(成就内容!AS$126&lt;&gt;"",MAX(ROUNDUP(SMALL(BB$279:BB$328,$L311)/10,0)*10,10),0))</f>
        <v>4670</v>
      </c>
      <c r="ED311" s="41">
        <f>IF(BC311="","",IF(成就内容!AT$126&lt;&gt;"",MAX(ROUNDUP(SMALL(BC$279:BC$328,$L311)/10,0)*10,10),0))</f>
        <v>4670</v>
      </c>
      <c r="EE311" s="41">
        <f>IF(BD311="","",IF(成就内容!AU$126&lt;&gt;"",MAX(ROUNDUP(SMALL(BD$279:BD$328,$L311)/10,0)*10,10),0))</f>
        <v>5340</v>
      </c>
      <c r="EF311" s="41" t="str">
        <f>IF(BE311="","",IF(成就内容!AV$126&lt;&gt;"",MAX(ROUNDUP(SMALL(BE$279:BE$328,$L311)/10,0)*10,10),0))</f>
        <v/>
      </c>
      <c r="EG311" s="41">
        <f>IF(BF311="","",IF(成就内容!AW$126&lt;&gt;"",MAX(ROUNDUP(SMALL(BF$279:BF$328,$L311)/10,0)*10,10),0))</f>
        <v>0</v>
      </c>
      <c r="EH311" s="41">
        <f>IF(BG311="","",IF(成就内容!AX$126&lt;&gt;"",MAX(ROUNDUP(SMALL(BG$279:BG$328,$L311)/10,0)*10,10),0))</f>
        <v>0</v>
      </c>
      <c r="EI311" s="41">
        <f>IF(BH311="","",IF(成就内容!AY$126&lt;&gt;"",MAX(ROUNDUP(SMALL(BH$279:BH$328,$L311)/10,0)*10,10),0))</f>
        <v>0</v>
      </c>
      <c r="EJ311" s="41">
        <f>IF(BI311="","",IF(成就内容!AZ$126&lt;&gt;"",MAX(ROUNDUP(SMALL(BI$279:BI$328,$L311)/10,0)*10,10),0))</f>
        <v>0</v>
      </c>
      <c r="EK311" s="41">
        <f>IF(BJ311="","",IF(成就内容!BA$126&lt;&gt;"",MAX(ROUNDUP(SMALL(BJ$279:BJ$328,$L311)/10,0)*10,10),0))</f>
        <v>0</v>
      </c>
      <c r="EL311" s="41" t="str">
        <f>IF(BK311="","",IF(成就内容!BB$126&lt;&gt;"",MAX(ROUNDUP(SMALL(BK$279:BK$328,$L311)/10,0)*10,10),0))</f>
        <v/>
      </c>
      <c r="EM311" s="41">
        <f>IF(BL311="","",IF(成就内容!BC$126&lt;&gt;"",MAX(ROUNDUP(SMALL(BL$279:BL$328,$L311)/10,0)*10,10),0))</f>
        <v>0</v>
      </c>
      <c r="EN311" s="41">
        <f>IF(BM311="","",IF(成就内容!BD$126&lt;&gt;"",MAX(ROUNDUP(SMALL(BM$279:BM$328,$L311)/10,0)*10,10),0))</f>
        <v>0</v>
      </c>
      <c r="EO311" s="41">
        <f>IF(BN311="","",IF(成就内容!BE$126&lt;&gt;"",MAX(ROUNDUP(SMALL(BN$279:BN$328,$L311)/10,0)*10,10),0))</f>
        <v>0</v>
      </c>
      <c r="EP311" s="41">
        <f>IF(BO311="","",IF(成就内容!BF$126&lt;&gt;"",MAX(ROUNDUP(SMALL(BO$279:BO$328,$L311)/10,0)*10,10),0))</f>
        <v>0</v>
      </c>
      <c r="EQ311" s="41">
        <f>IF(BP311="","",IF(成就内容!BG$126&lt;&gt;"",MAX(ROUNDUP(SMALL(BP$279:BP$328,$L311)/10,0)*10,10),0))</f>
        <v>0</v>
      </c>
      <c r="ER311" s="41" t="str">
        <f>IF(BQ311="","",IF(成就内容!BH$126&lt;&gt;"",MAX(ROUNDUP(SMALL(BQ$279:BQ$328,$L311)/10,0)*10,10),0))</f>
        <v/>
      </c>
      <c r="ES311" s="41" t="str">
        <f>IF(BR311="","",IF(成就内容!BI$126&lt;&gt;"",MAX(ROUNDUP(SMALL(BR$279:BR$328,$L311)/10,0)*10,10),0))</f>
        <v/>
      </c>
      <c r="ET311" s="41">
        <f>IF(BS311="","",IF(成就内容!BJ$126&lt;&gt;"",MAX(ROUNDUP(SMALL(BS$279:BS$328,$L311)/10,0)*10,10),0))</f>
        <v>0</v>
      </c>
      <c r="EU311" s="41">
        <f>IF(BT311="","",IF(成就内容!BK$126&lt;&gt;"",MAX(ROUNDUP(SMALL(BT$279:BT$328,$L311)/10,0)*10,10),0))</f>
        <v>0</v>
      </c>
      <c r="EV311" s="41">
        <f>IF(BU311="","",IF(成就内容!BL$126&lt;&gt;"",MAX(ROUNDUP(SMALL(BU$279:BU$328,$L311)/10,0)*10,10),0))</f>
        <v>0</v>
      </c>
      <c r="EW311" s="41">
        <f>IF(BV311="","",IF(成就内容!BM$126&lt;&gt;"",MAX(ROUNDUP(SMALL(BV$279:BV$328,$L311)/10,0)*10,10),0))</f>
        <v>0</v>
      </c>
      <c r="EX311" s="41" t="str">
        <f>IF(BW311="","",IF(成就内容!BN$126&lt;&gt;"",MAX(ROUNDUP(SMALL(BW$279:BW$328,$L311)/10,0)*10,10),0))</f>
        <v/>
      </c>
      <c r="EY311" s="41">
        <f>IF(BX311="","",IF(成就内容!BO$126&lt;&gt;"",MAX(ROUNDUP(SMALL(BX$279:BX$328,$L311)/10,0)*10,10),0))</f>
        <v>0</v>
      </c>
      <c r="EZ311" s="41">
        <f>IF(BY311="","",IF(成就内容!BP$126&lt;&gt;"",MAX(ROUNDUP(SMALL(BY$279:BY$328,$L311)/10,0)*10,10),0))</f>
        <v>0</v>
      </c>
      <c r="FA311" s="41">
        <f>IF(BZ311="","",IF(成就内容!BQ$126&lt;&gt;"",MAX(ROUNDUP(SMALL(BZ$279:BZ$328,$L311)/10,0)*10,10),0))</f>
        <v>0</v>
      </c>
      <c r="FB311" s="41" t="str">
        <f>IF(CA311="","",IF(成就内容!BR$126&lt;&gt;"",MAX(ROUNDUP(SMALL(CA$279:CA$328,$L311)/10,0)*10,10),0))</f>
        <v/>
      </c>
      <c r="FC311" s="41" t="str">
        <f>IF(CB311="","",IF(成就内容!BS$126&lt;&gt;"",MAX(ROUNDUP(SMALL(CB$279:CB$328,$L311)/10,0)*10,10),0))</f>
        <v/>
      </c>
      <c r="FD311" s="41">
        <f>IF(CC311="","",IF(成就内容!BT$126&lt;&gt;"",MAX(ROUNDUP(SMALL(CC$279:CC$328,$L311)/10,0)*10,10),0))</f>
        <v>0</v>
      </c>
      <c r="FE311" s="41">
        <f>IF(CD311="","",IF(成就内容!BU$126&lt;&gt;"",MAX(ROUNDUP(SMALL(CD$279:CD$328,$L311)/10,0)*10,10),0))</f>
        <v>0</v>
      </c>
      <c r="FF311" s="41" t="str">
        <f>IF(CE311="","",IF(成就内容!BV$126&lt;&gt;"",MAX(ROUNDUP(SMALL(CE$279:CE$328,$L311)/10,0)*10,10),0))</f>
        <v/>
      </c>
      <c r="FG311" s="41">
        <f>IF(CF311="","",IF(成就内容!BW$126&lt;&gt;"",MAX(ROUNDUP(SMALL(CF$279:CF$328,$L311)/10,0)*10,10),0))</f>
        <v>0</v>
      </c>
      <c r="FH311" s="41">
        <f>IF(CG311="","",IF(成就内容!BX$126&lt;&gt;"",MAX(ROUNDUP(SMALL(CG$279:CG$328,$L311)/10,0)*10,10),0))</f>
        <v>0</v>
      </c>
      <c r="FI311" s="41">
        <f>IF(CH311="","",IF(成就内容!BY$126&lt;&gt;"",MAX(ROUNDUP(SMALL(CH$279:CH$328,$L311)/10,0)*10,10),0))</f>
        <v>0</v>
      </c>
      <c r="FJ311" s="41">
        <f>IF(CI311="","",IF(成就内容!BZ$126&lt;&gt;"",MAX(ROUNDUP(SMALL(CI$279:CI$328,$L311)/10,0)*10,10),0))</f>
        <v>0</v>
      </c>
    </row>
    <row r="312" spans="10:166" s="96" customFormat="1" x14ac:dyDescent="0.15">
      <c r="J312" s="19"/>
      <c r="L312" s="43">
        <v>34</v>
      </c>
      <c r="M312" s="41">
        <f>IF(成就内容!D40="","",INDEX($H$4:$H$178*成就内容!D$126/SUM(成就内容!$D$126:$BZ$126),成就内容!D96,1)-SUM(M$279:M311))</f>
        <v>0</v>
      </c>
      <c r="N312" s="41" t="str">
        <f>IF(成就内容!E40="","",INDEX($H$4:$H$178*成就内容!E$126/SUM(成就内容!$D$126:$BZ$126),成就内容!E96,1)-SUM(N$279:N311))</f>
        <v/>
      </c>
      <c r="O312" s="41" t="str">
        <f>IF(成就内容!F40="","",INDEX($H$4:$H$178*成就内容!F$126/SUM(成就内容!$D$126:$BZ$126),成就内容!F96,1)-SUM(O$279:O311))</f>
        <v/>
      </c>
      <c r="P312" s="41" t="str">
        <f>IF(成就内容!G40="","",INDEX($H$4:$H$178*成就内容!G$126/SUM(成就内容!$D$126:$BZ$126),成就内容!G96,1)-SUM(P$279:P311))</f>
        <v/>
      </c>
      <c r="Q312" s="41">
        <f>IF(成就内容!H40="","",INDEX($H$4:$H$178*成就内容!H$126/SUM(成就内容!$D$126:$BZ$126),成就内容!H96,1)-SUM(Q$279:Q311))</f>
        <v>0</v>
      </c>
      <c r="R312" s="41">
        <f>IF(成就内容!I40="","",INDEX($H$4:$H$178*成就内容!I$126/SUM(成就内容!$D$126:$BZ$126),成就内容!I96,1)-SUM(R$279:R311))</f>
        <v>0</v>
      </c>
      <c r="S312" s="41">
        <f>IF(成就内容!J40="","",INDEX($H$4:$H$178*成就内容!J$126/SUM(成就内容!$D$126:$BZ$126),成就内容!J96,1)-SUM(S$279:S311))</f>
        <v>0</v>
      </c>
      <c r="T312" s="41">
        <f>IF(成就内容!K40="","",INDEX($H$4:$H$178*成就内容!K$126/SUM(成就内容!$D$126:$BZ$126),成就内容!K96,1)-SUM(T$279:T311))</f>
        <v>0</v>
      </c>
      <c r="U312" s="41">
        <f>IF(成就内容!L40="","",INDEX($H$4:$H$178*成就内容!L$126/SUM(成就内容!$D$126:$BZ$126),成就内容!L96,1)-SUM(U$279:U311))</f>
        <v>0</v>
      </c>
      <c r="V312" s="41">
        <f>IF(成就内容!M40="","",INDEX($H$4:$H$178*成就内容!M$126/SUM(成就内容!$D$126:$BZ$126),成就内容!M96,1)-SUM(V$279:V311))</f>
        <v>0</v>
      </c>
      <c r="W312" s="41" t="str">
        <f>IF(成就内容!N40="","",INDEX($H$4:$H$178*成就内容!N$126/SUM(成就内容!$D$126:$BZ$126),成就内容!N96,1)-SUM(W$279:W311))</f>
        <v/>
      </c>
      <c r="X312" s="41" t="str">
        <f>IF(成就内容!O40="","",INDEX($H$4:$H$178*成就内容!O$126/SUM(成就内容!$D$126:$BZ$126),成就内容!O96,1)-SUM(X$279:X311))</f>
        <v/>
      </c>
      <c r="Y312" s="41" t="str">
        <f>IF(成就内容!P40="","",INDEX($H$4:$H$178*成就内容!P$126/SUM(成就内容!$D$126:$BZ$126),成就内容!P96,1)-SUM(Y$279:Y311))</f>
        <v/>
      </c>
      <c r="Z312" s="41">
        <f>IF(成就内容!Q40="","",INDEX($H$4:$H$178*成就内容!Q$126/SUM(成就内容!$D$126:$BZ$126),成就内容!Q96,1)-SUM(Z$279:Z311))</f>
        <v>0</v>
      </c>
      <c r="AA312" s="41">
        <f>IF(成就内容!R40="","",INDEX($H$4:$H$178*成就内容!R$126/SUM(成就内容!$D$126:$BZ$126),成就内容!R96,1)-SUM(AA$279:AA311))</f>
        <v>0</v>
      </c>
      <c r="AB312" s="41">
        <f>IF(成就内容!S40="","",INDEX($H$4:$H$178*成就内容!S$126/SUM(成就内容!$D$126:$BZ$126),成就内容!S96,1)-SUM(AB$279:AB311))</f>
        <v>0</v>
      </c>
      <c r="AC312" s="41">
        <f>IF(成就内容!T40="","",INDEX($H$4:$H$178*成就内容!T$126/SUM(成就内容!$D$126:$BZ$126),成就内容!T96,1)-SUM(AC$279:AC311))</f>
        <v>0</v>
      </c>
      <c r="AD312" s="41">
        <f>IF(成就内容!U40="","",INDEX($H$4:$H$178*成就内容!U$126/SUM(成就内容!$D$126:$BZ$126),成就内容!U96,1)-SUM(AD$279:AD311))</f>
        <v>0</v>
      </c>
      <c r="AE312" s="41">
        <f>IF(成就内容!V40="","",INDEX($H$4:$H$178*成就内容!V$126/SUM(成就内容!$D$126:$BZ$126),成就内容!V96,1)-SUM(AE$279:AE311))</f>
        <v>0</v>
      </c>
      <c r="AF312" s="41" t="str">
        <f>IF(成就内容!W40="","",INDEX($H$4:$H$178*成就内容!W$126/SUM(成就内容!$D$126:$BZ$126),成就内容!W96,1)-SUM(AF$279:AF311))</f>
        <v/>
      </c>
      <c r="AG312" s="41" t="str">
        <f>IF(成就内容!X40="","",INDEX($H$4:$H$178*成就内容!X$126/SUM(成就内容!$D$126:$BZ$126),成就内容!X96,1)-SUM(AG$279:AG311))</f>
        <v/>
      </c>
      <c r="AH312" s="41" t="str">
        <f>IF(成就内容!Y40="","",INDEX($H$4:$H$178*成就内容!Y$126/SUM(成就内容!$D$126:$BZ$126),成就内容!Y96,1)-SUM(AH$279:AH311))</f>
        <v/>
      </c>
      <c r="AI312" s="41" t="str">
        <f>IF(成就内容!Z40="","",INDEX($H$4:$H$178*成就内容!Z$126/SUM(成就内容!$D$126:$BZ$126),成就内容!Z96,1)-SUM(AI$279:AI311))</f>
        <v/>
      </c>
      <c r="AJ312" s="41" t="str">
        <f>IF(成就内容!AA40="","",INDEX($H$4:$H$178*成就内容!AA$126/SUM(成就内容!$D$126:$BZ$126),成就内容!AA96,1)-SUM(AJ$279:AJ311))</f>
        <v/>
      </c>
      <c r="AK312" s="41" t="str">
        <f>IF(成就内容!AB40="","",INDEX($H$4:$H$178*成就内容!AB$126/SUM(成就内容!$D$126:$BZ$126),成就内容!AB96,1)-SUM(AK$279:AK311))</f>
        <v/>
      </c>
      <c r="AL312" s="41">
        <f>IF(成就内容!AC40="","",INDEX($H$4:$H$178*成就内容!AC$126/SUM(成就内容!$D$126:$BZ$126),成就内容!AC96,1)-SUM(AL$279:AL311))</f>
        <v>0</v>
      </c>
      <c r="AM312" s="41">
        <f>IF(成就内容!AD40="","",INDEX($H$4:$H$178*成就内容!AD$126/SUM(成就内容!$D$126:$BZ$126),成就内容!AD96,1)-SUM(AM$279:AM311))</f>
        <v>0</v>
      </c>
      <c r="AN312" s="41">
        <f>IF(成就内容!AE40="","",INDEX($H$4:$H$178*成就内容!AE$126/SUM(成就内容!$D$126:$BZ$126),成就内容!AE96,1)-SUM(AN$279:AN311))</f>
        <v>0</v>
      </c>
      <c r="AO312" s="41">
        <f>IF(成就内容!AF40="","",INDEX($H$4:$H$178*成就内容!AF$126/SUM(成就内容!$D$126:$BZ$126),成就内容!AF96,1)-SUM(AO$279:AO311))</f>
        <v>0</v>
      </c>
      <c r="AP312" s="41">
        <f>IF(成就内容!AG40="","",INDEX($H$4:$H$178*成就内容!AG$126/SUM(成就内容!$D$126:$BZ$126),成就内容!AG96,1)-SUM(AP$279:AP311))</f>
        <v>0</v>
      </c>
      <c r="AQ312" s="41" t="str">
        <f>IF(成就内容!AH40="","",INDEX($H$4:$H$178*成就内容!AH$126/SUM(成就内容!$D$126:$BZ$126),成就内容!AH96,1)-SUM(AQ$279:AQ311))</f>
        <v/>
      </c>
      <c r="AR312" s="41">
        <f>IF(成就内容!AI40="","",INDEX($H$4:$H$178*成就内容!AI$126/SUM(成就内容!$D$126:$BZ$126),成就内容!AI96,1)-SUM(AR$279:AR311))</f>
        <v>0</v>
      </c>
      <c r="AS312" s="41">
        <f>IF(成就内容!AJ40="","",INDEX($H$4:$H$178*成就内容!AJ$126/SUM(成就内容!$D$126:$BZ$126),成就内容!AJ96,1)-SUM(AS$279:AS311))</f>
        <v>0</v>
      </c>
      <c r="AT312" s="41" t="str">
        <f>IF(成就内容!AK40="","",INDEX($H$4:$H$178*成就内容!AK$126/SUM(成就内容!$D$126:$BZ$126),成就内容!AK96,1)-SUM(AT$279:AT311))</f>
        <v/>
      </c>
      <c r="AU312" s="41" t="str">
        <f>IF(成就内容!AL40="","",INDEX($H$4:$H$178*成就内容!AL$126/SUM(成就内容!$D$126:$BZ$126),成就内容!AL96,1)-SUM(AU$279:AU311))</f>
        <v/>
      </c>
      <c r="AV312" s="41" t="str">
        <f>IF(成就内容!AM40="","",INDEX($H$4:$H$178*成就内容!AM$126/SUM(成就内容!$D$126:$BZ$126),成就内容!AM96,1)-SUM(AV$279:AV311))</f>
        <v/>
      </c>
      <c r="AW312" s="41" t="str">
        <f>IF(成就内容!AN40="","",INDEX($H$4:$H$178*成就内容!AN$126/SUM(成就内容!$D$126:$BZ$126),成就内容!AN96,1)-SUM(AW$279:AW311))</f>
        <v/>
      </c>
      <c r="AX312" s="41">
        <f>IF(成就内容!AO40="","",INDEX($H$4:$H$178*成就内容!AO$126/SUM(成就内容!$D$126:$BZ$126),成就内容!AO96,1)-SUM(AX$279:AX311))</f>
        <v>4666.6666666666642</v>
      </c>
      <c r="AY312" s="41">
        <f>IF(成就内容!AP40="","",INDEX($H$4:$H$178*成就内容!AP$126/SUM(成就内容!$D$126:$BZ$126),成就内容!AP96,1)-SUM(AY$279:AY311))</f>
        <v>4666.6666666666642</v>
      </c>
      <c r="AZ312" s="41">
        <f>IF(成就内容!AQ40="","",INDEX($H$4:$H$178*成就内容!AQ$126/SUM(成就内容!$D$126:$BZ$126),成就内容!AQ96,1)-SUM(AZ$279:AZ311))</f>
        <v>4666.6666666666642</v>
      </c>
      <c r="BA312" s="41">
        <f>IF(成就内容!AR40="","",INDEX($H$4:$H$178*成就内容!AR$126/SUM(成就内容!$D$126:$BZ$126),成就内容!AR96,1)-SUM(BA$279:BA311))</f>
        <v>5333.3333333333358</v>
      </c>
      <c r="BB312" s="41">
        <f>IF(成就内容!AS40="","",INDEX($H$4:$H$178*成就内容!AS$126/SUM(成就内容!$D$126:$BZ$126),成就内容!AS96,1)-SUM(BB$279:BB311))</f>
        <v>5333.3333333333358</v>
      </c>
      <c r="BC312" s="41">
        <f>IF(成就内容!AT40="","",INDEX($H$4:$H$178*成就内容!AT$126/SUM(成就内容!$D$126:$BZ$126),成就内容!AT96,1)-SUM(BC$279:BC311))</f>
        <v>5333.3333333333358</v>
      </c>
      <c r="BD312" s="41">
        <f>IF(成就内容!AU40="","",INDEX($H$4:$H$178*成就内容!AU$126/SUM(成就内容!$D$126:$BZ$126),成就内容!AU96,1)-SUM(BD$279:BD311))</f>
        <v>5666.6666666666715</v>
      </c>
      <c r="BE312" s="41" t="str">
        <f>IF(成就内容!AV40="","",INDEX($H$4:$H$178*成就内容!AV$126/SUM(成就内容!$D$126:$BZ$126),成就内容!AV96,1)-SUM(BE$279:BE311))</f>
        <v/>
      </c>
      <c r="BF312" s="41">
        <f>IF(成就内容!AW40="","",INDEX($H$4:$H$178*成就内容!AW$126/SUM(成就内容!$D$126:$BZ$126),成就内容!AW96,1)-SUM(BF$279:BF311))</f>
        <v>0</v>
      </c>
      <c r="BG312" s="41">
        <f>IF(成就内容!AX40="","",INDEX($H$4:$H$178*成就内容!AX$126/SUM(成就内容!$D$126:$BZ$126),成就内容!AX96,1)-SUM(BG$279:BG311))</f>
        <v>0</v>
      </c>
      <c r="BH312" s="41">
        <f>IF(成就内容!AY40="","",INDEX($H$4:$H$178*成就内容!AY$126/SUM(成就内容!$D$126:$BZ$126),成就内容!AY96,1)-SUM(BH$279:BH311))</f>
        <v>0</v>
      </c>
      <c r="BI312" s="41">
        <f>IF(成就内容!AZ40="","",INDEX($H$4:$H$178*成就内容!AZ$126/SUM(成就内容!$D$126:$BZ$126),成就内容!AZ96,1)-SUM(BI$279:BI311))</f>
        <v>0</v>
      </c>
      <c r="BJ312" s="41">
        <f>IF(成就内容!BA40="","",INDEX($H$4:$H$178*成就内容!BA$126/SUM(成就内容!$D$126:$BZ$126),成就内容!BA96,1)-SUM(BJ$279:BJ311))</f>
        <v>0</v>
      </c>
      <c r="BK312" s="41" t="str">
        <f>IF(成就内容!BB40="","",INDEX($H$4:$H$178*成就内容!BB$126/SUM(成就内容!$D$126:$BZ$126),成就内容!BB96,1)-SUM(BK$279:BK311))</f>
        <v/>
      </c>
      <c r="BL312" s="41">
        <f>IF(成就内容!BC40="","",INDEX($H$4:$H$178*成就内容!BC$126/SUM(成就内容!$D$126:$BZ$126),成就内容!BC96,1)-SUM(BL$279:BL311))</f>
        <v>0</v>
      </c>
      <c r="BM312" s="41">
        <f>IF(成就内容!BD40="","",INDEX($H$4:$H$178*成就内容!BD$126/SUM(成就内容!$D$126:$BZ$126),成就内容!BD96,1)-SUM(BM$279:BM311))</f>
        <v>0</v>
      </c>
      <c r="BN312" s="41">
        <f>IF(成就内容!BE40="","",INDEX($H$4:$H$178*成就内容!BE$126/SUM(成就内容!$D$126:$BZ$126),成就内容!BE96,1)-SUM(BN$279:BN311))</f>
        <v>0</v>
      </c>
      <c r="BO312" s="41">
        <f>IF(成就内容!BF40="","",INDEX($H$4:$H$178*成就内容!BF$126/SUM(成就内容!$D$126:$BZ$126),成就内容!BF96,1)-SUM(BO$279:BO311))</f>
        <v>0</v>
      </c>
      <c r="BP312" s="41">
        <f>IF(成就内容!BG40="","",INDEX($H$4:$H$178*成就内容!BG$126/SUM(成就内容!$D$126:$BZ$126),成就内容!BG96,1)-SUM(BP$279:BP311))</f>
        <v>0</v>
      </c>
      <c r="BQ312" s="41" t="str">
        <f>IF(成就内容!BH40="","",INDEX($H$4:$H$178*成就内容!BH$126/SUM(成就内容!$D$126:$BZ$126),成就内容!BH96,1)-SUM(BQ$279:BQ311))</f>
        <v/>
      </c>
      <c r="BR312" s="41" t="str">
        <f>IF(成就内容!BI40="","",INDEX($H$4:$H$178*成就内容!BI$126/SUM(成就内容!$D$126:$BZ$126),成就内容!BI96,1)-SUM(BR$279:BR311))</f>
        <v/>
      </c>
      <c r="BS312" s="41">
        <f>IF(成就内容!BJ40="","",INDEX($H$4:$H$178*成就内容!BJ$126/SUM(成就内容!$D$126:$BZ$126),成就内容!BJ96,1)-SUM(BS$279:BS311))</f>
        <v>0</v>
      </c>
      <c r="BT312" s="41">
        <f>IF(成就内容!BK40="","",INDEX($H$4:$H$178*成就内容!BK$126/SUM(成就内容!$D$126:$BZ$126),成就内容!BK96,1)-SUM(BT$279:BT311))</f>
        <v>0</v>
      </c>
      <c r="BU312" s="41">
        <f>IF(成就内容!BL40="","",INDEX($H$4:$H$178*成就内容!BL$126/SUM(成就内容!$D$126:$BZ$126),成就内容!BL96,1)-SUM(BU$279:BU311))</f>
        <v>0</v>
      </c>
      <c r="BV312" s="41">
        <f>IF(成就内容!BM40="","",INDEX($H$4:$H$178*成就内容!BM$126/SUM(成就内容!$D$126:$BZ$126),成就内容!BM96,1)-SUM(BV$279:BV311))</f>
        <v>0</v>
      </c>
      <c r="BW312" s="41" t="str">
        <f>IF(成就内容!BN40="","",INDEX($H$4:$H$178*成就内容!BN$126/SUM(成就内容!$D$126:$BZ$126),成就内容!BN96,1)-SUM(BW$279:BW311))</f>
        <v/>
      </c>
      <c r="BX312" s="41">
        <f>IF(成就内容!BO40="","",INDEX($H$4:$H$178*成就内容!BO$126/SUM(成就内容!$D$126:$BZ$126),成就内容!BO96,1)-SUM(BX$279:BX311))</f>
        <v>0</v>
      </c>
      <c r="BY312" s="41">
        <f>IF(成就内容!BP40="","",INDEX($H$4:$H$178*成就内容!BP$126/SUM(成就内容!$D$126:$BZ$126),成就内容!BP96,1)-SUM(BY$279:BY311))</f>
        <v>0</v>
      </c>
      <c r="BZ312" s="41">
        <f>IF(成就内容!BQ40="","",INDEX($H$4:$H$178*成就内容!BQ$126/SUM(成就内容!$D$126:$BZ$126),成就内容!BQ96,1)-SUM(BZ$279:BZ311))</f>
        <v>0</v>
      </c>
      <c r="CA312" s="41" t="str">
        <f>IF(成就内容!BR40="","",INDEX($H$4:$H$178*成就内容!BR$126/SUM(成就内容!$D$126:$BZ$126),成就内容!BR96,1)-SUM(CA$279:CA311))</f>
        <v/>
      </c>
      <c r="CB312" s="41" t="str">
        <f>IF(成就内容!BS40="","",INDEX($H$4:$H$178*成就内容!BS$126/SUM(成就内容!$D$126:$BZ$126),成就内容!BS96,1)-SUM(CB$279:CB311))</f>
        <v/>
      </c>
      <c r="CC312" s="41">
        <f>IF(成就内容!BT40="","",INDEX($H$4:$H$178*成就内容!BT$126/SUM(成就内容!$D$126:$BZ$126),成就内容!BT96,1)-SUM(CC$279:CC311))</f>
        <v>0</v>
      </c>
      <c r="CD312" s="41">
        <f>IF(成就内容!BU40="","",INDEX($H$4:$H$178*成就内容!BU$126/SUM(成就内容!$D$126:$BZ$126),成就内容!BU96,1)-SUM(CD$279:CD311))</f>
        <v>0</v>
      </c>
      <c r="CE312" s="41" t="str">
        <f>IF(成就内容!BV40="","",INDEX($H$4:$H$178*成就内容!BV$126/SUM(成就内容!$D$126:$BZ$126),成就内容!BV96,1)-SUM(CE$279:CE311))</f>
        <v/>
      </c>
      <c r="CF312" s="41">
        <f>IF(成就内容!BW40="","",INDEX($H$4:$H$178*成就内容!BW$126/SUM(成就内容!$D$126:$BZ$126),成就内容!BW96,1)-SUM(CF$279:CF311))</f>
        <v>0</v>
      </c>
      <c r="CG312" s="41">
        <f>IF(成就内容!BX40="","",INDEX($H$4:$H$178*成就内容!BX$126/SUM(成就内容!$D$126:$BZ$126),成就内容!BX96,1)-SUM(CG$279:CG311))</f>
        <v>0</v>
      </c>
      <c r="CH312" s="41">
        <f>IF(成就内容!BY40="","",INDEX($H$4:$H$178*成就内容!BY$126/SUM(成就内容!$D$126:$BZ$126),成就内容!BY96,1)-SUM(CH$279:CH311))</f>
        <v>0</v>
      </c>
      <c r="CI312" s="41">
        <f>IF(成就内容!BZ40="","",INDEX($H$4:$H$178*成就内容!BZ$126/SUM(成就内容!$D$126:$BZ$126),成就内容!BZ96,1)-SUM(CI$279:CI311))</f>
        <v>0</v>
      </c>
      <c r="CK312" s="19"/>
      <c r="CM312" s="43">
        <v>34</v>
      </c>
      <c r="CN312" s="41">
        <f>IF(M312="","",IF(成就内容!D$126&lt;&gt;"",MAX(ROUNDUP(SMALL(M$279:M$328,$L312)/10,0)*10,10),0))</f>
        <v>0</v>
      </c>
      <c r="CO312" s="41" t="str">
        <f>IF(N312="","",IF(成就内容!E$126&lt;&gt;"",MAX(ROUNDUP(SMALL(N$279:N$328,$L312)/10,0)*10,10),0))</f>
        <v/>
      </c>
      <c r="CP312" s="41" t="str">
        <f>IF(O312="","",IF(成就内容!F$126&lt;&gt;"",MAX(ROUNDUP(SMALL(O$279:O$328,$L312)/10,0)*10,10),0))</f>
        <v/>
      </c>
      <c r="CQ312" s="41" t="str">
        <f>IF(P312="","",IF(成就内容!G$126&lt;&gt;"",MAX(ROUNDUP(SMALL(P$279:P$328,$L312)/10,0)*10,10),0))</f>
        <v/>
      </c>
      <c r="CR312" s="41">
        <f>IF(Q312="","",IF(成就内容!H$126&lt;&gt;"",MAX(ROUNDUP(SMALL(Q$279:Q$328,$L312)/10,0)*10,10),0))</f>
        <v>0</v>
      </c>
      <c r="CS312" s="41">
        <f>IF(R312="","",IF(成就内容!I$126&lt;&gt;"",MAX(ROUNDUP(SMALL(R$279:R$328,$L312)/10,0)*10,10),0))</f>
        <v>0</v>
      </c>
      <c r="CT312" s="41">
        <f>IF(S312="","",IF(成就内容!J$126&lt;&gt;"",MAX(ROUNDUP(SMALL(S$279:S$328,$L312)/10,0)*10,10),0))</f>
        <v>0</v>
      </c>
      <c r="CU312" s="41">
        <f>IF(T312="","",IF(成就内容!K$126&lt;&gt;"",MAX(ROUNDUP(SMALL(T$279:T$328,$L312)/10,0)*10,10),0))</f>
        <v>0</v>
      </c>
      <c r="CV312" s="41">
        <f>IF(U312="","",IF(成就内容!L$126&lt;&gt;"",MAX(ROUNDUP(SMALL(U$279:U$328,$L312)/10,0)*10,10),0))</f>
        <v>0</v>
      </c>
      <c r="CW312" s="41">
        <f>IF(V312="","",IF(成就内容!M$126&lt;&gt;"",MAX(ROUNDUP(SMALL(V$279:V$328,$L312)/10,0)*10,10),0))</f>
        <v>0</v>
      </c>
      <c r="CX312" s="41" t="str">
        <f>IF(W312="","",IF(成就内容!N$126&lt;&gt;"",MAX(ROUNDUP(SMALL(W$279:W$328,$L312)/10,0)*10,10),0))</f>
        <v/>
      </c>
      <c r="CY312" s="41" t="str">
        <f>IF(X312="","",IF(成就内容!O$126&lt;&gt;"",MAX(ROUNDUP(SMALL(X$279:X$328,$L312)/10,0)*10,10),0))</f>
        <v/>
      </c>
      <c r="CZ312" s="41" t="str">
        <f>IF(Y312="","",IF(成就内容!P$126&lt;&gt;"",MAX(ROUNDUP(SMALL(Y$279:Y$328,$L312)/10,0)*10,10),0))</f>
        <v/>
      </c>
      <c r="DA312" s="41">
        <f>IF(Z312="","",IF(成就内容!Q$126&lt;&gt;"",MAX(ROUNDUP(SMALL(Z$279:Z$328,$L312)/10,0)*10,10),0))</f>
        <v>0</v>
      </c>
      <c r="DB312" s="41">
        <f>IF(AA312="","",IF(成就内容!R$126&lt;&gt;"",MAX(ROUNDUP(SMALL(AA$279:AA$328,$L312)/10,0)*10,10),0))</f>
        <v>0</v>
      </c>
      <c r="DC312" s="41">
        <f>IF(AB312="","",IF(成就内容!S$126&lt;&gt;"",MAX(ROUNDUP(SMALL(AB$279:AB$328,$L312)/10,0)*10,10),0))</f>
        <v>0</v>
      </c>
      <c r="DD312" s="41">
        <f>IF(AC312="","",IF(成就内容!T$126&lt;&gt;"",MAX(ROUNDUP(SMALL(AC$279:AC$328,$L312)/10,0)*10,10),0))</f>
        <v>0</v>
      </c>
      <c r="DE312" s="41">
        <f>IF(AD312="","",IF(成就内容!U$126&lt;&gt;"",MAX(ROUNDUP(SMALL(AD$279:AD$328,$L312)/10,0)*10,10),0))</f>
        <v>0</v>
      </c>
      <c r="DF312" s="41">
        <f>IF(AE312="","",IF(成就内容!V$126&lt;&gt;"",MAX(ROUNDUP(SMALL(AE$279:AE$328,$L312)/10,0)*10,10),0))</f>
        <v>0</v>
      </c>
      <c r="DG312" s="41" t="str">
        <f>IF(AF312="","",IF(成就内容!W$126&lt;&gt;"",MAX(ROUNDUP(SMALL(AF$279:AF$328,$L312)/10,0)*10,10),0))</f>
        <v/>
      </c>
      <c r="DH312" s="41" t="str">
        <f>IF(AG312="","",IF(成就内容!X$126&lt;&gt;"",MAX(ROUNDUP(SMALL(AG$279:AG$328,$L312)/10,0)*10,10),0))</f>
        <v/>
      </c>
      <c r="DI312" s="41" t="str">
        <f>IF(AH312="","",IF(成就内容!Y$126&lt;&gt;"",MAX(ROUNDUP(SMALL(AH$279:AH$328,$L312)/10,0)*10,10),0))</f>
        <v/>
      </c>
      <c r="DJ312" s="41" t="str">
        <f>IF(AI312="","",IF(成就内容!Z$126&lt;&gt;"",MAX(ROUNDUP(SMALL(AI$279:AI$328,$L312)/10,0)*10,10),0))</f>
        <v/>
      </c>
      <c r="DK312" s="41" t="str">
        <f>IF(AJ312="","",IF(成就内容!AA$126&lt;&gt;"",MAX(ROUNDUP(SMALL(AJ$279:AJ$328,$L312)/10,0)*10,10),0))</f>
        <v/>
      </c>
      <c r="DL312" s="41" t="str">
        <f>IF(AK312="","",IF(成就内容!AB$126&lt;&gt;"",MAX(ROUNDUP(SMALL(AK$279:AK$328,$L312)/10,0)*10,10),0))</f>
        <v/>
      </c>
      <c r="DM312" s="41">
        <f>IF(AL312="","",IF(成就内容!AC$126&lt;&gt;"",MAX(ROUNDUP(SMALL(AL$279:AL$328,$L312)/10,0)*10,10),0))</f>
        <v>0</v>
      </c>
      <c r="DN312" s="41">
        <f>IF(AM312="","",IF(成就内容!AD$126&lt;&gt;"",MAX(ROUNDUP(SMALL(AM$279:AM$328,$L312)/10,0)*10,10),0))</f>
        <v>0</v>
      </c>
      <c r="DO312" s="41">
        <f>IF(AN312="","",IF(成就内容!AE$126&lt;&gt;"",MAX(ROUNDUP(SMALL(AN$279:AN$328,$L312)/10,0)*10,10),0))</f>
        <v>0</v>
      </c>
      <c r="DP312" s="41">
        <f>IF(AO312="","",IF(成就内容!AF$126&lt;&gt;"",MAX(ROUNDUP(SMALL(AO$279:AO$328,$L312)/10,0)*10,10),0))</f>
        <v>0</v>
      </c>
      <c r="DQ312" s="41">
        <f>IF(AP312="","",IF(成就内容!AG$126&lt;&gt;"",MAX(ROUNDUP(SMALL(AP$279:AP$328,$L312)/10,0)*10,10),0))</f>
        <v>0</v>
      </c>
      <c r="DR312" s="41" t="str">
        <f>IF(AQ312="","",IF(成就内容!AH$126&lt;&gt;"",MAX(ROUNDUP(SMALL(AQ$279:AQ$328,$L312)/10,0)*10,10),0))</f>
        <v/>
      </c>
      <c r="DS312" s="41">
        <f>IF(AR312="","",IF(成就内容!AI$126&lt;&gt;"",MAX(ROUNDUP(SMALL(AR$279:AR$328,$L312)/10,0)*10,10),0))</f>
        <v>0</v>
      </c>
      <c r="DT312" s="41">
        <f>IF(AS312="","",IF(成就内容!AJ$126&lt;&gt;"",MAX(ROUNDUP(SMALL(AS$279:AS$328,$L312)/10,0)*10,10),0))</f>
        <v>0</v>
      </c>
      <c r="DU312" s="41" t="str">
        <f>IF(AT312="","",IF(成就内容!AK$126&lt;&gt;"",MAX(ROUNDUP(SMALL(AT$279:AT$328,$L312)/10,0)*10,10),0))</f>
        <v/>
      </c>
      <c r="DV312" s="41" t="str">
        <f>IF(AU312="","",IF(成就内容!AL$126&lt;&gt;"",MAX(ROUNDUP(SMALL(AU$279:AU$328,$L312)/10,0)*10,10),0))</f>
        <v/>
      </c>
      <c r="DW312" s="41" t="str">
        <f>IF(AV312="","",IF(成就内容!AM$126&lt;&gt;"",MAX(ROUNDUP(SMALL(AV$279:AV$328,$L312)/10,0)*10,10),0))</f>
        <v/>
      </c>
      <c r="DX312" s="41" t="str">
        <f>IF(AW312="","",IF(成就内容!AN$126&lt;&gt;"",MAX(ROUNDUP(SMALL(AW$279:AW$328,$L312)/10,0)*10,10),0))</f>
        <v/>
      </c>
      <c r="DY312" s="41">
        <f>IF(AX312="","",IF(成就内容!AO$126&lt;&gt;"",MAX(ROUNDUP(SMALL(AX$279:AX$328,$L312)/10,0)*10,10),0))</f>
        <v>4670</v>
      </c>
      <c r="DZ312" s="41">
        <f>IF(AY312="","",IF(成就内容!AP$126&lt;&gt;"",MAX(ROUNDUP(SMALL(AY$279:AY$328,$L312)/10,0)*10,10),0))</f>
        <v>4670</v>
      </c>
      <c r="EA312" s="41">
        <f>IF(AZ312="","",IF(成就内容!AQ$126&lt;&gt;"",MAX(ROUNDUP(SMALL(AZ$279:AZ$328,$L312)/10,0)*10,10),0))</f>
        <v>4670</v>
      </c>
      <c r="EB312" s="41">
        <f>IF(BA312="","",IF(成就内容!AR$126&lt;&gt;"",MAX(ROUNDUP(SMALL(BA$279:BA$328,$L312)/10,0)*10,10),0))</f>
        <v>5340</v>
      </c>
      <c r="EC312" s="41">
        <f>IF(BB312="","",IF(成就内容!AS$126&lt;&gt;"",MAX(ROUNDUP(SMALL(BB$279:BB$328,$L312)/10,0)*10,10),0))</f>
        <v>5340</v>
      </c>
      <c r="ED312" s="41">
        <f>IF(BC312="","",IF(成就内容!AT$126&lt;&gt;"",MAX(ROUNDUP(SMALL(BC$279:BC$328,$L312)/10,0)*10,10),0))</f>
        <v>5340</v>
      </c>
      <c r="EE312" s="41">
        <f>IF(BD312="","",IF(成就内容!AU$126&lt;&gt;"",MAX(ROUNDUP(SMALL(BD$279:BD$328,$L312)/10,0)*10,10),0))</f>
        <v>5670</v>
      </c>
      <c r="EF312" s="41" t="str">
        <f>IF(BE312="","",IF(成就内容!AV$126&lt;&gt;"",MAX(ROUNDUP(SMALL(BE$279:BE$328,$L312)/10,0)*10,10),0))</f>
        <v/>
      </c>
      <c r="EG312" s="41">
        <f>IF(BF312="","",IF(成就内容!AW$126&lt;&gt;"",MAX(ROUNDUP(SMALL(BF$279:BF$328,$L312)/10,0)*10,10),0))</f>
        <v>0</v>
      </c>
      <c r="EH312" s="41">
        <f>IF(BG312="","",IF(成就内容!AX$126&lt;&gt;"",MAX(ROUNDUP(SMALL(BG$279:BG$328,$L312)/10,0)*10,10),0))</f>
        <v>0</v>
      </c>
      <c r="EI312" s="41">
        <f>IF(BH312="","",IF(成就内容!AY$126&lt;&gt;"",MAX(ROUNDUP(SMALL(BH$279:BH$328,$L312)/10,0)*10,10),0))</f>
        <v>0</v>
      </c>
      <c r="EJ312" s="41">
        <f>IF(BI312="","",IF(成就内容!AZ$126&lt;&gt;"",MAX(ROUNDUP(SMALL(BI$279:BI$328,$L312)/10,0)*10,10),0))</f>
        <v>0</v>
      </c>
      <c r="EK312" s="41">
        <f>IF(BJ312="","",IF(成就内容!BA$126&lt;&gt;"",MAX(ROUNDUP(SMALL(BJ$279:BJ$328,$L312)/10,0)*10,10),0))</f>
        <v>0</v>
      </c>
      <c r="EL312" s="41" t="str">
        <f>IF(BK312="","",IF(成就内容!BB$126&lt;&gt;"",MAX(ROUNDUP(SMALL(BK$279:BK$328,$L312)/10,0)*10,10),0))</f>
        <v/>
      </c>
      <c r="EM312" s="41">
        <f>IF(BL312="","",IF(成就内容!BC$126&lt;&gt;"",MAX(ROUNDUP(SMALL(BL$279:BL$328,$L312)/10,0)*10,10),0))</f>
        <v>0</v>
      </c>
      <c r="EN312" s="41">
        <f>IF(BM312="","",IF(成就内容!BD$126&lt;&gt;"",MAX(ROUNDUP(SMALL(BM$279:BM$328,$L312)/10,0)*10,10),0))</f>
        <v>0</v>
      </c>
      <c r="EO312" s="41">
        <f>IF(BN312="","",IF(成就内容!BE$126&lt;&gt;"",MAX(ROUNDUP(SMALL(BN$279:BN$328,$L312)/10,0)*10,10),0))</f>
        <v>0</v>
      </c>
      <c r="EP312" s="41">
        <f>IF(BO312="","",IF(成就内容!BF$126&lt;&gt;"",MAX(ROUNDUP(SMALL(BO$279:BO$328,$L312)/10,0)*10,10),0))</f>
        <v>0</v>
      </c>
      <c r="EQ312" s="41">
        <f>IF(BP312="","",IF(成就内容!BG$126&lt;&gt;"",MAX(ROUNDUP(SMALL(BP$279:BP$328,$L312)/10,0)*10,10),0))</f>
        <v>0</v>
      </c>
      <c r="ER312" s="41" t="str">
        <f>IF(BQ312="","",IF(成就内容!BH$126&lt;&gt;"",MAX(ROUNDUP(SMALL(BQ$279:BQ$328,$L312)/10,0)*10,10),0))</f>
        <v/>
      </c>
      <c r="ES312" s="41" t="str">
        <f>IF(BR312="","",IF(成就内容!BI$126&lt;&gt;"",MAX(ROUNDUP(SMALL(BR$279:BR$328,$L312)/10,0)*10,10),0))</f>
        <v/>
      </c>
      <c r="ET312" s="41">
        <f>IF(BS312="","",IF(成就内容!BJ$126&lt;&gt;"",MAX(ROUNDUP(SMALL(BS$279:BS$328,$L312)/10,0)*10,10),0))</f>
        <v>0</v>
      </c>
      <c r="EU312" s="41">
        <f>IF(BT312="","",IF(成就内容!BK$126&lt;&gt;"",MAX(ROUNDUP(SMALL(BT$279:BT$328,$L312)/10,0)*10,10),0))</f>
        <v>0</v>
      </c>
      <c r="EV312" s="41">
        <f>IF(BU312="","",IF(成就内容!BL$126&lt;&gt;"",MAX(ROUNDUP(SMALL(BU$279:BU$328,$L312)/10,0)*10,10),0))</f>
        <v>0</v>
      </c>
      <c r="EW312" s="41">
        <f>IF(BV312="","",IF(成就内容!BM$126&lt;&gt;"",MAX(ROUNDUP(SMALL(BV$279:BV$328,$L312)/10,0)*10,10),0))</f>
        <v>0</v>
      </c>
      <c r="EX312" s="41" t="str">
        <f>IF(BW312="","",IF(成就内容!BN$126&lt;&gt;"",MAX(ROUNDUP(SMALL(BW$279:BW$328,$L312)/10,0)*10,10),0))</f>
        <v/>
      </c>
      <c r="EY312" s="41">
        <f>IF(BX312="","",IF(成就内容!BO$126&lt;&gt;"",MAX(ROUNDUP(SMALL(BX$279:BX$328,$L312)/10,0)*10,10),0))</f>
        <v>0</v>
      </c>
      <c r="EZ312" s="41">
        <f>IF(BY312="","",IF(成就内容!BP$126&lt;&gt;"",MAX(ROUNDUP(SMALL(BY$279:BY$328,$L312)/10,0)*10,10),0))</f>
        <v>0</v>
      </c>
      <c r="FA312" s="41">
        <f>IF(BZ312="","",IF(成就内容!BQ$126&lt;&gt;"",MAX(ROUNDUP(SMALL(BZ$279:BZ$328,$L312)/10,0)*10,10),0))</f>
        <v>0</v>
      </c>
      <c r="FB312" s="41" t="str">
        <f>IF(CA312="","",IF(成就内容!BR$126&lt;&gt;"",MAX(ROUNDUP(SMALL(CA$279:CA$328,$L312)/10,0)*10,10),0))</f>
        <v/>
      </c>
      <c r="FC312" s="41" t="str">
        <f>IF(CB312="","",IF(成就内容!BS$126&lt;&gt;"",MAX(ROUNDUP(SMALL(CB$279:CB$328,$L312)/10,0)*10,10),0))</f>
        <v/>
      </c>
      <c r="FD312" s="41">
        <f>IF(CC312="","",IF(成就内容!BT$126&lt;&gt;"",MAX(ROUNDUP(SMALL(CC$279:CC$328,$L312)/10,0)*10,10),0))</f>
        <v>0</v>
      </c>
      <c r="FE312" s="41">
        <f>IF(CD312="","",IF(成就内容!BU$126&lt;&gt;"",MAX(ROUNDUP(SMALL(CD$279:CD$328,$L312)/10,0)*10,10),0))</f>
        <v>0</v>
      </c>
      <c r="FF312" s="41" t="str">
        <f>IF(CE312="","",IF(成就内容!BV$126&lt;&gt;"",MAX(ROUNDUP(SMALL(CE$279:CE$328,$L312)/10,0)*10,10),0))</f>
        <v/>
      </c>
      <c r="FG312" s="41">
        <f>IF(CF312="","",IF(成就内容!BW$126&lt;&gt;"",MAX(ROUNDUP(SMALL(CF$279:CF$328,$L312)/10,0)*10,10),0))</f>
        <v>0</v>
      </c>
      <c r="FH312" s="41">
        <f>IF(CG312="","",IF(成就内容!BX$126&lt;&gt;"",MAX(ROUNDUP(SMALL(CG$279:CG$328,$L312)/10,0)*10,10),0))</f>
        <v>0</v>
      </c>
      <c r="FI312" s="41">
        <f>IF(CH312="","",IF(成就内容!BY$126&lt;&gt;"",MAX(ROUNDUP(SMALL(CH$279:CH$328,$L312)/10,0)*10,10),0))</f>
        <v>0</v>
      </c>
      <c r="FJ312" s="41">
        <f>IF(CI312="","",IF(成就内容!BZ$126&lt;&gt;"",MAX(ROUNDUP(SMALL(CI$279:CI$328,$L312)/10,0)*10,10),0))</f>
        <v>0</v>
      </c>
    </row>
    <row r="313" spans="10:166" s="96" customFormat="1" x14ac:dyDescent="0.15">
      <c r="J313" s="19"/>
      <c r="L313" s="43">
        <v>35</v>
      </c>
      <c r="M313" s="41">
        <f>IF(成就内容!D41="","",INDEX($H$4:$H$178*成就内容!D$126/SUM(成就内容!$D$126:$BZ$126),成就内容!D97,1)-SUM(M$279:M312))</f>
        <v>0</v>
      </c>
      <c r="N313" s="41" t="str">
        <f>IF(成就内容!E41="","",INDEX($H$4:$H$178*成就内容!E$126/SUM(成就内容!$D$126:$BZ$126),成就内容!E97,1)-SUM(N$279:N312))</f>
        <v/>
      </c>
      <c r="O313" s="41" t="str">
        <f>IF(成就内容!F41="","",INDEX($H$4:$H$178*成就内容!F$126/SUM(成就内容!$D$126:$BZ$126),成就内容!F97,1)-SUM(O$279:O312))</f>
        <v/>
      </c>
      <c r="P313" s="41" t="str">
        <f>IF(成就内容!G41="","",INDEX($H$4:$H$178*成就内容!G$126/SUM(成就内容!$D$126:$BZ$126),成就内容!G97,1)-SUM(P$279:P312))</f>
        <v/>
      </c>
      <c r="Q313" s="41">
        <f>IF(成就内容!H41="","",INDEX($H$4:$H$178*成就内容!H$126/SUM(成就内容!$D$126:$BZ$126),成就内容!H97,1)-SUM(Q$279:Q312))</f>
        <v>0</v>
      </c>
      <c r="R313" s="41">
        <f>IF(成就内容!I41="","",INDEX($H$4:$H$178*成就内容!I$126/SUM(成就内容!$D$126:$BZ$126),成就内容!I97,1)-SUM(R$279:R312))</f>
        <v>0</v>
      </c>
      <c r="S313" s="41">
        <f>IF(成就内容!J41="","",INDEX($H$4:$H$178*成就内容!J$126/SUM(成就内容!$D$126:$BZ$126),成就内容!J97,1)-SUM(S$279:S312))</f>
        <v>0</v>
      </c>
      <c r="T313" s="41">
        <f>IF(成就内容!K41="","",INDEX($H$4:$H$178*成就内容!K$126/SUM(成就内容!$D$126:$BZ$126),成就内容!K97,1)-SUM(T$279:T312))</f>
        <v>0</v>
      </c>
      <c r="U313" s="41">
        <f>IF(成就内容!L41="","",INDEX($H$4:$H$178*成就内容!L$126/SUM(成就内容!$D$126:$BZ$126),成就内容!L97,1)-SUM(U$279:U312))</f>
        <v>0</v>
      </c>
      <c r="V313" s="41">
        <f>IF(成就内容!M41="","",INDEX($H$4:$H$178*成就内容!M$126/SUM(成就内容!$D$126:$BZ$126),成就内容!M97,1)-SUM(V$279:V312))</f>
        <v>0</v>
      </c>
      <c r="W313" s="41" t="str">
        <f>IF(成就内容!N41="","",INDEX($H$4:$H$178*成就内容!N$126/SUM(成就内容!$D$126:$BZ$126),成就内容!N97,1)-SUM(W$279:W312))</f>
        <v/>
      </c>
      <c r="X313" s="41" t="str">
        <f>IF(成就内容!O41="","",INDEX($H$4:$H$178*成就内容!O$126/SUM(成就内容!$D$126:$BZ$126),成就内容!O97,1)-SUM(X$279:X312))</f>
        <v/>
      </c>
      <c r="Y313" s="41" t="str">
        <f>IF(成就内容!P41="","",INDEX($H$4:$H$178*成就内容!P$126/SUM(成就内容!$D$126:$BZ$126),成就内容!P97,1)-SUM(Y$279:Y312))</f>
        <v/>
      </c>
      <c r="Z313" s="41">
        <f>IF(成就内容!Q41="","",INDEX($H$4:$H$178*成就内容!Q$126/SUM(成就内容!$D$126:$BZ$126),成就内容!Q97,1)-SUM(Z$279:Z312))</f>
        <v>0</v>
      </c>
      <c r="AA313" s="41">
        <f>IF(成就内容!R41="","",INDEX($H$4:$H$178*成就内容!R$126/SUM(成就内容!$D$126:$BZ$126),成就内容!R97,1)-SUM(AA$279:AA312))</f>
        <v>0</v>
      </c>
      <c r="AB313" s="41">
        <f>IF(成就内容!S41="","",INDEX($H$4:$H$178*成就内容!S$126/SUM(成就内容!$D$126:$BZ$126),成就内容!S97,1)-SUM(AB$279:AB312))</f>
        <v>0</v>
      </c>
      <c r="AC313" s="41">
        <f>IF(成就内容!T41="","",INDEX($H$4:$H$178*成就内容!T$126/SUM(成就内容!$D$126:$BZ$126),成就内容!T97,1)-SUM(AC$279:AC312))</f>
        <v>0</v>
      </c>
      <c r="AD313" s="41">
        <f>IF(成就内容!U41="","",INDEX($H$4:$H$178*成就内容!U$126/SUM(成就内容!$D$126:$BZ$126),成就内容!U97,1)-SUM(AD$279:AD312))</f>
        <v>0</v>
      </c>
      <c r="AE313" s="41">
        <f>IF(成就内容!V41="","",INDEX($H$4:$H$178*成就内容!V$126/SUM(成就内容!$D$126:$BZ$126),成就内容!V97,1)-SUM(AE$279:AE312))</f>
        <v>0</v>
      </c>
      <c r="AF313" s="41" t="str">
        <f>IF(成就内容!W41="","",INDEX($H$4:$H$178*成就内容!W$126/SUM(成就内容!$D$126:$BZ$126),成就内容!W97,1)-SUM(AF$279:AF312))</f>
        <v/>
      </c>
      <c r="AG313" s="41" t="str">
        <f>IF(成就内容!X41="","",INDEX($H$4:$H$178*成就内容!X$126/SUM(成就内容!$D$126:$BZ$126),成就内容!X97,1)-SUM(AG$279:AG312))</f>
        <v/>
      </c>
      <c r="AH313" s="41" t="str">
        <f>IF(成就内容!Y41="","",INDEX($H$4:$H$178*成就内容!Y$126/SUM(成就内容!$D$126:$BZ$126),成就内容!Y97,1)-SUM(AH$279:AH312))</f>
        <v/>
      </c>
      <c r="AI313" s="41" t="str">
        <f>IF(成就内容!Z41="","",INDEX($H$4:$H$178*成就内容!Z$126/SUM(成就内容!$D$126:$BZ$126),成就内容!Z97,1)-SUM(AI$279:AI312))</f>
        <v/>
      </c>
      <c r="AJ313" s="41" t="str">
        <f>IF(成就内容!AA41="","",INDEX($H$4:$H$178*成就内容!AA$126/SUM(成就内容!$D$126:$BZ$126),成就内容!AA97,1)-SUM(AJ$279:AJ312))</f>
        <v/>
      </c>
      <c r="AK313" s="41" t="str">
        <f>IF(成就内容!AB41="","",INDEX($H$4:$H$178*成就内容!AB$126/SUM(成就内容!$D$126:$BZ$126),成就内容!AB97,1)-SUM(AK$279:AK312))</f>
        <v/>
      </c>
      <c r="AL313" s="41">
        <f>IF(成就内容!AC41="","",INDEX($H$4:$H$178*成就内容!AC$126/SUM(成就内容!$D$126:$BZ$126),成就内容!AC97,1)-SUM(AL$279:AL312))</f>
        <v>0</v>
      </c>
      <c r="AM313" s="41">
        <f>IF(成就内容!AD41="","",INDEX($H$4:$H$178*成就内容!AD$126/SUM(成就内容!$D$126:$BZ$126),成就内容!AD97,1)-SUM(AM$279:AM312))</f>
        <v>0</v>
      </c>
      <c r="AN313" s="41">
        <f>IF(成就内容!AE41="","",INDEX($H$4:$H$178*成就内容!AE$126/SUM(成就内容!$D$126:$BZ$126),成就内容!AE97,1)-SUM(AN$279:AN312))</f>
        <v>0</v>
      </c>
      <c r="AO313" s="41">
        <f>IF(成就内容!AF41="","",INDEX($H$4:$H$178*成就内容!AF$126/SUM(成就内容!$D$126:$BZ$126),成就内容!AF97,1)-SUM(AO$279:AO312))</f>
        <v>0</v>
      </c>
      <c r="AP313" s="41">
        <f>IF(成就内容!AG41="","",INDEX($H$4:$H$178*成就内容!AG$126/SUM(成就内容!$D$126:$BZ$126),成就内容!AG97,1)-SUM(AP$279:AP312))</f>
        <v>0</v>
      </c>
      <c r="AQ313" s="41" t="str">
        <f>IF(成就内容!AH41="","",INDEX($H$4:$H$178*成就内容!AH$126/SUM(成就内容!$D$126:$BZ$126),成就内容!AH97,1)-SUM(AQ$279:AQ312))</f>
        <v/>
      </c>
      <c r="AR313" s="41">
        <f>IF(成就内容!AI41="","",INDEX($H$4:$H$178*成就内容!AI$126/SUM(成就内容!$D$126:$BZ$126),成就内容!AI97,1)-SUM(AR$279:AR312))</f>
        <v>0</v>
      </c>
      <c r="AS313" s="41">
        <f>IF(成就内容!AJ41="","",INDEX($H$4:$H$178*成就内容!AJ$126/SUM(成就内容!$D$126:$BZ$126),成就内容!AJ97,1)-SUM(AS$279:AS312))</f>
        <v>0</v>
      </c>
      <c r="AT313" s="41" t="str">
        <f>IF(成就内容!AK41="","",INDEX($H$4:$H$178*成就内容!AK$126/SUM(成就内容!$D$126:$BZ$126),成就内容!AK97,1)-SUM(AT$279:AT312))</f>
        <v/>
      </c>
      <c r="AU313" s="41" t="str">
        <f>IF(成就内容!AL41="","",INDEX($H$4:$H$178*成就内容!AL$126/SUM(成就内容!$D$126:$BZ$126),成就内容!AL97,1)-SUM(AU$279:AU312))</f>
        <v/>
      </c>
      <c r="AV313" s="41" t="str">
        <f>IF(成就内容!AM41="","",INDEX($H$4:$H$178*成就内容!AM$126/SUM(成就内容!$D$126:$BZ$126),成就内容!AM97,1)-SUM(AV$279:AV312))</f>
        <v/>
      </c>
      <c r="AW313" s="41" t="str">
        <f>IF(成就内容!AN41="","",INDEX($H$4:$H$178*成就内容!AN$126/SUM(成就内容!$D$126:$BZ$126),成就内容!AN97,1)-SUM(AW$279:AW312))</f>
        <v/>
      </c>
      <c r="AX313" s="41">
        <f>IF(成就内容!AO41="","",INDEX($H$4:$H$178*成就内容!AO$126/SUM(成就内容!$D$126:$BZ$126),成就内容!AO97,1)-SUM(AX$279:AX312))</f>
        <v>4666.6666666666642</v>
      </c>
      <c r="AY313" s="41">
        <f>IF(成就内容!AP41="","",INDEX($H$4:$H$178*成就内容!AP$126/SUM(成就内容!$D$126:$BZ$126),成就内容!AP97,1)-SUM(AY$279:AY312))</f>
        <v>4666.6666666666642</v>
      </c>
      <c r="AZ313" s="41">
        <f>IF(成就内容!AQ41="","",INDEX($H$4:$H$178*成就内容!AQ$126/SUM(成就内容!$D$126:$BZ$126),成就内容!AQ97,1)-SUM(AZ$279:AZ312))</f>
        <v>4666.6666666666642</v>
      </c>
      <c r="BA313" s="41">
        <f>IF(成就内容!AR41="","",INDEX($H$4:$H$178*成就内容!AR$126/SUM(成就内容!$D$126:$BZ$126),成就内容!AR97,1)-SUM(BA$279:BA312))</f>
        <v>5333.3333333333358</v>
      </c>
      <c r="BB313" s="41">
        <f>IF(成就内容!AS41="","",INDEX($H$4:$H$178*成就内容!AS$126/SUM(成就内容!$D$126:$BZ$126),成就内容!AS97,1)-SUM(BB$279:BB312))</f>
        <v>5333.3333333333358</v>
      </c>
      <c r="BC313" s="41">
        <f>IF(成就内容!AT41="","",INDEX($H$4:$H$178*成就内容!AT$126/SUM(成就内容!$D$126:$BZ$126),成就内容!AT97,1)-SUM(BC$279:BC312))</f>
        <v>5333.3333333333358</v>
      </c>
      <c r="BD313" s="41">
        <f>IF(成就内容!AU41="","",INDEX($H$4:$H$178*成就内容!AU$126/SUM(成就内容!$D$126:$BZ$126),成就内容!AU97,1)-SUM(BD$279:BD312))</f>
        <v>6000</v>
      </c>
      <c r="BE313" s="41" t="str">
        <f>IF(成就内容!AV41="","",INDEX($H$4:$H$178*成就内容!AV$126/SUM(成就内容!$D$126:$BZ$126),成就内容!AV97,1)-SUM(BE$279:BE312))</f>
        <v/>
      </c>
      <c r="BF313" s="41">
        <f>IF(成就内容!AW41="","",INDEX($H$4:$H$178*成就内容!AW$126/SUM(成就内容!$D$126:$BZ$126),成就内容!AW97,1)-SUM(BF$279:BF312))</f>
        <v>0</v>
      </c>
      <c r="BG313" s="41">
        <f>IF(成就内容!AX41="","",INDEX($H$4:$H$178*成就内容!AX$126/SUM(成就内容!$D$126:$BZ$126),成就内容!AX97,1)-SUM(BG$279:BG312))</f>
        <v>0</v>
      </c>
      <c r="BH313" s="41">
        <f>IF(成就内容!AY41="","",INDEX($H$4:$H$178*成就内容!AY$126/SUM(成就内容!$D$126:$BZ$126),成就内容!AY97,1)-SUM(BH$279:BH312))</f>
        <v>0</v>
      </c>
      <c r="BI313" s="41">
        <f>IF(成就内容!AZ41="","",INDEX($H$4:$H$178*成就内容!AZ$126/SUM(成就内容!$D$126:$BZ$126),成就内容!AZ97,1)-SUM(BI$279:BI312))</f>
        <v>0</v>
      </c>
      <c r="BJ313" s="41">
        <f>IF(成就内容!BA41="","",INDEX($H$4:$H$178*成就内容!BA$126/SUM(成就内容!$D$126:$BZ$126),成就内容!BA97,1)-SUM(BJ$279:BJ312))</f>
        <v>0</v>
      </c>
      <c r="BK313" s="41" t="str">
        <f>IF(成就内容!BB41="","",INDEX($H$4:$H$178*成就内容!BB$126/SUM(成就内容!$D$126:$BZ$126),成就内容!BB97,1)-SUM(BK$279:BK312))</f>
        <v/>
      </c>
      <c r="BL313" s="41">
        <f>IF(成就内容!BC41="","",INDEX($H$4:$H$178*成就内容!BC$126/SUM(成就内容!$D$126:$BZ$126),成就内容!BC97,1)-SUM(BL$279:BL312))</f>
        <v>0</v>
      </c>
      <c r="BM313" s="41">
        <f>IF(成就内容!BD41="","",INDEX($H$4:$H$178*成就内容!BD$126/SUM(成就内容!$D$126:$BZ$126),成就内容!BD97,1)-SUM(BM$279:BM312))</f>
        <v>0</v>
      </c>
      <c r="BN313" s="41">
        <f>IF(成就内容!BE41="","",INDEX($H$4:$H$178*成就内容!BE$126/SUM(成就内容!$D$126:$BZ$126),成就内容!BE97,1)-SUM(BN$279:BN312))</f>
        <v>0</v>
      </c>
      <c r="BO313" s="41">
        <f>IF(成就内容!BF41="","",INDEX($H$4:$H$178*成就内容!BF$126/SUM(成就内容!$D$126:$BZ$126),成就内容!BF97,1)-SUM(BO$279:BO312))</f>
        <v>0</v>
      </c>
      <c r="BP313" s="41">
        <f>IF(成就内容!BG41="","",INDEX($H$4:$H$178*成就内容!BG$126/SUM(成就内容!$D$126:$BZ$126),成就内容!BG97,1)-SUM(BP$279:BP312))</f>
        <v>0</v>
      </c>
      <c r="BQ313" s="41" t="str">
        <f>IF(成就内容!BH41="","",INDEX($H$4:$H$178*成就内容!BH$126/SUM(成就内容!$D$126:$BZ$126),成就内容!BH97,1)-SUM(BQ$279:BQ312))</f>
        <v/>
      </c>
      <c r="BR313" s="41" t="str">
        <f>IF(成就内容!BI41="","",INDEX($H$4:$H$178*成就内容!BI$126/SUM(成就内容!$D$126:$BZ$126),成就内容!BI97,1)-SUM(BR$279:BR312))</f>
        <v/>
      </c>
      <c r="BS313" s="41">
        <f>IF(成就内容!BJ41="","",INDEX($H$4:$H$178*成就内容!BJ$126/SUM(成就内容!$D$126:$BZ$126),成就内容!BJ97,1)-SUM(BS$279:BS312))</f>
        <v>0</v>
      </c>
      <c r="BT313" s="41" t="str">
        <f>IF(成就内容!BK41="","",INDEX($H$4:$H$178*成就内容!BK$126/SUM(成就内容!$D$126:$BZ$126),成就内容!BK97,1)-SUM(BT$279:BT312))</f>
        <v/>
      </c>
      <c r="BU313" s="41">
        <f>IF(成就内容!BL41="","",INDEX($H$4:$H$178*成就内容!BL$126/SUM(成就内容!$D$126:$BZ$126),成就内容!BL97,1)-SUM(BU$279:BU312))</f>
        <v>0</v>
      </c>
      <c r="BV313" s="41">
        <f>IF(成就内容!BM41="","",INDEX($H$4:$H$178*成就内容!BM$126/SUM(成就内容!$D$126:$BZ$126),成就内容!BM97,1)-SUM(BV$279:BV312))</f>
        <v>0</v>
      </c>
      <c r="BW313" s="41" t="str">
        <f>IF(成就内容!BN41="","",INDEX($H$4:$H$178*成就内容!BN$126/SUM(成就内容!$D$126:$BZ$126),成就内容!BN97,1)-SUM(BW$279:BW312))</f>
        <v/>
      </c>
      <c r="BX313" s="41">
        <f>IF(成就内容!BO41="","",INDEX($H$4:$H$178*成就内容!BO$126/SUM(成就内容!$D$126:$BZ$126),成就内容!BO97,1)-SUM(BX$279:BX312))</f>
        <v>0</v>
      </c>
      <c r="BY313" s="41">
        <f>IF(成就内容!BP41="","",INDEX($H$4:$H$178*成就内容!BP$126/SUM(成就内容!$D$126:$BZ$126),成就内容!BP97,1)-SUM(BY$279:BY312))</f>
        <v>0</v>
      </c>
      <c r="BZ313" s="41">
        <f>IF(成就内容!BQ41="","",INDEX($H$4:$H$178*成就内容!BQ$126/SUM(成就内容!$D$126:$BZ$126),成就内容!BQ97,1)-SUM(BZ$279:BZ312))</f>
        <v>0</v>
      </c>
      <c r="CA313" s="41" t="str">
        <f>IF(成就内容!BR41="","",INDEX($H$4:$H$178*成就内容!BR$126/SUM(成就内容!$D$126:$BZ$126),成就内容!BR97,1)-SUM(CA$279:CA312))</f>
        <v/>
      </c>
      <c r="CB313" s="41" t="str">
        <f>IF(成就内容!BS41="","",INDEX($H$4:$H$178*成就内容!BS$126/SUM(成就内容!$D$126:$BZ$126),成就内容!BS97,1)-SUM(CB$279:CB312))</f>
        <v/>
      </c>
      <c r="CC313" s="41">
        <f>IF(成就内容!BT41="","",INDEX($H$4:$H$178*成就内容!BT$126/SUM(成就内容!$D$126:$BZ$126),成就内容!BT97,1)-SUM(CC$279:CC312))</f>
        <v>0</v>
      </c>
      <c r="CD313" s="41">
        <f>IF(成就内容!BU41="","",INDEX($H$4:$H$178*成就内容!BU$126/SUM(成就内容!$D$126:$BZ$126),成就内容!BU97,1)-SUM(CD$279:CD312))</f>
        <v>0</v>
      </c>
      <c r="CE313" s="41" t="str">
        <f>IF(成就内容!BV41="","",INDEX($H$4:$H$178*成就内容!BV$126/SUM(成就内容!$D$126:$BZ$126),成就内容!BV97,1)-SUM(CE$279:CE312))</f>
        <v/>
      </c>
      <c r="CF313" s="41">
        <f>IF(成就内容!BW41="","",INDEX($H$4:$H$178*成就内容!BW$126/SUM(成就内容!$D$126:$BZ$126),成就内容!BW97,1)-SUM(CF$279:CF312))</f>
        <v>0</v>
      </c>
      <c r="CG313" s="41">
        <f>IF(成就内容!BX41="","",INDEX($H$4:$H$178*成就内容!BX$126/SUM(成就内容!$D$126:$BZ$126),成就内容!BX97,1)-SUM(CG$279:CG312))</f>
        <v>0</v>
      </c>
      <c r="CH313" s="41">
        <f>IF(成就内容!BY41="","",INDEX($H$4:$H$178*成就内容!BY$126/SUM(成就内容!$D$126:$BZ$126),成就内容!BY97,1)-SUM(CH$279:CH312))</f>
        <v>0</v>
      </c>
      <c r="CI313" s="41">
        <f>IF(成就内容!BZ41="","",INDEX($H$4:$H$178*成就内容!BZ$126/SUM(成就内容!$D$126:$BZ$126),成就内容!BZ97,1)-SUM(CI$279:CI312))</f>
        <v>0</v>
      </c>
      <c r="CK313" s="19"/>
      <c r="CM313" s="43">
        <v>35</v>
      </c>
      <c r="CN313" s="41">
        <f>IF(M313="","",IF(成就内容!D$126&lt;&gt;"",MAX(ROUNDUP(SMALL(M$279:M$328,$L313)/10,0)*10,10),0))</f>
        <v>0</v>
      </c>
      <c r="CO313" s="41" t="str">
        <f>IF(N313="","",IF(成就内容!E$126&lt;&gt;"",MAX(ROUNDUP(SMALL(N$279:N$328,$L313)/10,0)*10,10),0))</f>
        <v/>
      </c>
      <c r="CP313" s="41" t="str">
        <f>IF(O313="","",IF(成就内容!F$126&lt;&gt;"",MAX(ROUNDUP(SMALL(O$279:O$328,$L313)/10,0)*10,10),0))</f>
        <v/>
      </c>
      <c r="CQ313" s="41" t="str">
        <f>IF(P313="","",IF(成就内容!G$126&lt;&gt;"",MAX(ROUNDUP(SMALL(P$279:P$328,$L313)/10,0)*10,10),0))</f>
        <v/>
      </c>
      <c r="CR313" s="41">
        <f>IF(Q313="","",IF(成就内容!H$126&lt;&gt;"",MAX(ROUNDUP(SMALL(Q$279:Q$328,$L313)/10,0)*10,10),0))</f>
        <v>0</v>
      </c>
      <c r="CS313" s="41">
        <f>IF(R313="","",IF(成就内容!I$126&lt;&gt;"",MAX(ROUNDUP(SMALL(R$279:R$328,$L313)/10,0)*10,10),0))</f>
        <v>0</v>
      </c>
      <c r="CT313" s="41">
        <f>IF(S313="","",IF(成就内容!J$126&lt;&gt;"",MAX(ROUNDUP(SMALL(S$279:S$328,$L313)/10,0)*10,10),0))</f>
        <v>0</v>
      </c>
      <c r="CU313" s="41">
        <f>IF(T313="","",IF(成就内容!K$126&lt;&gt;"",MAX(ROUNDUP(SMALL(T$279:T$328,$L313)/10,0)*10,10),0))</f>
        <v>0</v>
      </c>
      <c r="CV313" s="41">
        <f>IF(U313="","",IF(成就内容!L$126&lt;&gt;"",MAX(ROUNDUP(SMALL(U$279:U$328,$L313)/10,0)*10,10),0))</f>
        <v>0</v>
      </c>
      <c r="CW313" s="41">
        <f>IF(V313="","",IF(成就内容!M$126&lt;&gt;"",MAX(ROUNDUP(SMALL(V$279:V$328,$L313)/10,0)*10,10),0))</f>
        <v>0</v>
      </c>
      <c r="CX313" s="41" t="str">
        <f>IF(W313="","",IF(成就内容!N$126&lt;&gt;"",MAX(ROUNDUP(SMALL(W$279:W$328,$L313)/10,0)*10,10),0))</f>
        <v/>
      </c>
      <c r="CY313" s="41" t="str">
        <f>IF(X313="","",IF(成就内容!O$126&lt;&gt;"",MAX(ROUNDUP(SMALL(X$279:X$328,$L313)/10,0)*10,10),0))</f>
        <v/>
      </c>
      <c r="CZ313" s="41" t="str">
        <f>IF(Y313="","",IF(成就内容!P$126&lt;&gt;"",MAX(ROUNDUP(SMALL(Y$279:Y$328,$L313)/10,0)*10,10),0))</f>
        <v/>
      </c>
      <c r="DA313" s="41">
        <f>IF(Z313="","",IF(成就内容!Q$126&lt;&gt;"",MAX(ROUNDUP(SMALL(Z$279:Z$328,$L313)/10,0)*10,10),0))</f>
        <v>0</v>
      </c>
      <c r="DB313" s="41">
        <f>IF(AA313="","",IF(成就内容!R$126&lt;&gt;"",MAX(ROUNDUP(SMALL(AA$279:AA$328,$L313)/10,0)*10,10),0))</f>
        <v>0</v>
      </c>
      <c r="DC313" s="41">
        <f>IF(AB313="","",IF(成就内容!S$126&lt;&gt;"",MAX(ROUNDUP(SMALL(AB$279:AB$328,$L313)/10,0)*10,10),0))</f>
        <v>0</v>
      </c>
      <c r="DD313" s="41">
        <f>IF(AC313="","",IF(成就内容!T$126&lt;&gt;"",MAX(ROUNDUP(SMALL(AC$279:AC$328,$L313)/10,0)*10,10),0))</f>
        <v>0</v>
      </c>
      <c r="DE313" s="41">
        <f>IF(AD313="","",IF(成就内容!U$126&lt;&gt;"",MAX(ROUNDUP(SMALL(AD$279:AD$328,$L313)/10,0)*10,10),0))</f>
        <v>0</v>
      </c>
      <c r="DF313" s="41">
        <f>IF(AE313="","",IF(成就内容!V$126&lt;&gt;"",MAX(ROUNDUP(SMALL(AE$279:AE$328,$L313)/10,0)*10,10),0))</f>
        <v>0</v>
      </c>
      <c r="DG313" s="41" t="str">
        <f>IF(AF313="","",IF(成就内容!W$126&lt;&gt;"",MAX(ROUNDUP(SMALL(AF$279:AF$328,$L313)/10,0)*10,10),0))</f>
        <v/>
      </c>
      <c r="DH313" s="41" t="str">
        <f>IF(AG313="","",IF(成就内容!X$126&lt;&gt;"",MAX(ROUNDUP(SMALL(AG$279:AG$328,$L313)/10,0)*10,10),0))</f>
        <v/>
      </c>
      <c r="DI313" s="41" t="str">
        <f>IF(AH313="","",IF(成就内容!Y$126&lt;&gt;"",MAX(ROUNDUP(SMALL(AH$279:AH$328,$L313)/10,0)*10,10),0))</f>
        <v/>
      </c>
      <c r="DJ313" s="41" t="str">
        <f>IF(AI313="","",IF(成就内容!Z$126&lt;&gt;"",MAX(ROUNDUP(SMALL(AI$279:AI$328,$L313)/10,0)*10,10),0))</f>
        <v/>
      </c>
      <c r="DK313" s="41" t="str">
        <f>IF(AJ313="","",IF(成就内容!AA$126&lt;&gt;"",MAX(ROUNDUP(SMALL(AJ$279:AJ$328,$L313)/10,0)*10,10),0))</f>
        <v/>
      </c>
      <c r="DL313" s="41" t="str">
        <f>IF(AK313="","",IF(成就内容!AB$126&lt;&gt;"",MAX(ROUNDUP(SMALL(AK$279:AK$328,$L313)/10,0)*10,10),0))</f>
        <v/>
      </c>
      <c r="DM313" s="41">
        <f>IF(AL313="","",IF(成就内容!AC$126&lt;&gt;"",MAX(ROUNDUP(SMALL(AL$279:AL$328,$L313)/10,0)*10,10),0))</f>
        <v>0</v>
      </c>
      <c r="DN313" s="41">
        <f>IF(AM313="","",IF(成就内容!AD$126&lt;&gt;"",MAX(ROUNDUP(SMALL(AM$279:AM$328,$L313)/10,0)*10,10),0))</f>
        <v>0</v>
      </c>
      <c r="DO313" s="41">
        <f>IF(AN313="","",IF(成就内容!AE$126&lt;&gt;"",MAX(ROUNDUP(SMALL(AN$279:AN$328,$L313)/10,0)*10,10),0))</f>
        <v>0</v>
      </c>
      <c r="DP313" s="41">
        <f>IF(AO313="","",IF(成就内容!AF$126&lt;&gt;"",MAX(ROUNDUP(SMALL(AO$279:AO$328,$L313)/10,0)*10,10),0))</f>
        <v>0</v>
      </c>
      <c r="DQ313" s="41">
        <f>IF(AP313="","",IF(成就内容!AG$126&lt;&gt;"",MAX(ROUNDUP(SMALL(AP$279:AP$328,$L313)/10,0)*10,10),0))</f>
        <v>0</v>
      </c>
      <c r="DR313" s="41" t="str">
        <f>IF(AQ313="","",IF(成就内容!AH$126&lt;&gt;"",MAX(ROUNDUP(SMALL(AQ$279:AQ$328,$L313)/10,0)*10,10),0))</f>
        <v/>
      </c>
      <c r="DS313" s="41">
        <f>IF(AR313="","",IF(成就内容!AI$126&lt;&gt;"",MAX(ROUNDUP(SMALL(AR$279:AR$328,$L313)/10,0)*10,10),0))</f>
        <v>0</v>
      </c>
      <c r="DT313" s="41">
        <f>IF(AS313="","",IF(成就内容!AJ$126&lt;&gt;"",MAX(ROUNDUP(SMALL(AS$279:AS$328,$L313)/10,0)*10,10),0))</f>
        <v>0</v>
      </c>
      <c r="DU313" s="41" t="str">
        <f>IF(AT313="","",IF(成就内容!AK$126&lt;&gt;"",MAX(ROUNDUP(SMALL(AT$279:AT$328,$L313)/10,0)*10,10),0))</f>
        <v/>
      </c>
      <c r="DV313" s="41" t="str">
        <f>IF(AU313="","",IF(成就内容!AL$126&lt;&gt;"",MAX(ROUNDUP(SMALL(AU$279:AU$328,$L313)/10,0)*10,10),0))</f>
        <v/>
      </c>
      <c r="DW313" s="41" t="str">
        <f>IF(AV313="","",IF(成就内容!AM$126&lt;&gt;"",MAX(ROUNDUP(SMALL(AV$279:AV$328,$L313)/10,0)*10,10),0))</f>
        <v/>
      </c>
      <c r="DX313" s="41" t="str">
        <f>IF(AW313="","",IF(成就内容!AN$126&lt;&gt;"",MAX(ROUNDUP(SMALL(AW$279:AW$328,$L313)/10,0)*10,10),0))</f>
        <v/>
      </c>
      <c r="DY313" s="41">
        <f>IF(AX313="","",IF(成就内容!AO$126&lt;&gt;"",MAX(ROUNDUP(SMALL(AX$279:AX$328,$L313)/10,0)*10,10),0))</f>
        <v>4670</v>
      </c>
      <c r="DZ313" s="41">
        <f>IF(AY313="","",IF(成就内容!AP$126&lt;&gt;"",MAX(ROUNDUP(SMALL(AY$279:AY$328,$L313)/10,0)*10,10),0))</f>
        <v>4670</v>
      </c>
      <c r="EA313" s="41">
        <f>IF(AZ313="","",IF(成就内容!AQ$126&lt;&gt;"",MAX(ROUNDUP(SMALL(AZ$279:AZ$328,$L313)/10,0)*10,10),0))</f>
        <v>4670</v>
      </c>
      <c r="EB313" s="41">
        <f>IF(BA313="","",IF(成就内容!AR$126&lt;&gt;"",MAX(ROUNDUP(SMALL(BA$279:BA$328,$L313)/10,0)*10,10),0))</f>
        <v>5340</v>
      </c>
      <c r="EC313" s="41">
        <f>IF(BB313="","",IF(成就内容!AS$126&lt;&gt;"",MAX(ROUNDUP(SMALL(BB$279:BB$328,$L313)/10,0)*10,10),0))</f>
        <v>5340</v>
      </c>
      <c r="ED313" s="41">
        <f>IF(BC313="","",IF(成就内容!AT$126&lt;&gt;"",MAX(ROUNDUP(SMALL(BC$279:BC$328,$L313)/10,0)*10,10),0))</f>
        <v>5340</v>
      </c>
      <c r="EE313" s="41">
        <f>IF(BD313="","",IF(成就内容!AU$126&lt;&gt;"",MAX(ROUNDUP(SMALL(BD$279:BD$328,$L313)/10,0)*10,10),0))</f>
        <v>6000</v>
      </c>
      <c r="EF313" s="41" t="str">
        <f>IF(BE313="","",IF(成就内容!AV$126&lt;&gt;"",MAX(ROUNDUP(SMALL(BE$279:BE$328,$L313)/10,0)*10,10),0))</f>
        <v/>
      </c>
      <c r="EG313" s="41">
        <f>IF(BF313="","",IF(成就内容!AW$126&lt;&gt;"",MAX(ROUNDUP(SMALL(BF$279:BF$328,$L313)/10,0)*10,10),0))</f>
        <v>0</v>
      </c>
      <c r="EH313" s="41">
        <f>IF(BG313="","",IF(成就内容!AX$126&lt;&gt;"",MAX(ROUNDUP(SMALL(BG$279:BG$328,$L313)/10,0)*10,10),0))</f>
        <v>0</v>
      </c>
      <c r="EI313" s="41">
        <f>IF(BH313="","",IF(成就内容!AY$126&lt;&gt;"",MAX(ROUNDUP(SMALL(BH$279:BH$328,$L313)/10,0)*10,10),0))</f>
        <v>0</v>
      </c>
      <c r="EJ313" s="41">
        <f>IF(BI313="","",IF(成就内容!AZ$126&lt;&gt;"",MAX(ROUNDUP(SMALL(BI$279:BI$328,$L313)/10,0)*10,10),0))</f>
        <v>0</v>
      </c>
      <c r="EK313" s="41">
        <f>IF(BJ313="","",IF(成就内容!BA$126&lt;&gt;"",MAX(ROUNDUP(SMALL(BJ$279:BJ$328,$L313)/10,0)*10,10),0))</f>
        <v>0</v>
      </c>
      <c r="EL313" s="41" t="str">
        <f>IF(BK313="","",IF(成就内容!BB$126&lt;&gt;"",MAX(ROUNDUP(SMALL(BK$279:BK$328,$L313)/10,0)*10,10),0))</f>
        <v/>
      </c>
      <c r="EM313" s="41">
        <f>IF(BL313="","",IF(成就内容!BC$126&lt;&gt;"",MAX(ROUNDUP(SMALL(BL$279:BL$328,$L313)/10,0)*10,10),0))</f>
        <v>0</v>
      </c>
      <c r="EN313" s="41">
        <f>IF(BM313="","",IF(成就内容!BD$126&lt;&gt;"",MAX(ROUNDUP(SMALL(BM$279:BM$328,$L313)/10,0)*10,10),0))</f>
        <v>0</v>
      </c>
      <c r="EO313" s="41">
        <f>IF(BN313="","",IF(成就内容!BE$126&lt;&gt;"",MAX(ROUNDUP(SMALL(BN$279:BN$328,$L313)/10,0)*10,10),0))</f>
        <v>0</v>
      </c>
      <c r="EP313" s="41">
        <f>IF(BO313="","",IF(成就内容!BF$126&lt;&gt;"",MAX(ROUNDUP(SMALL(BO$279:BO$328,$L313)/10,0)*10,10),0))</f>
        <v>0</v>
      </c>
      <c r="EQ313" s="41">
        <f>IF(BP313="","",IF(成就内容!BG$126&lt;&gt;"",MAX(ROUNDUP(SMALL(BP$279:BP$328,$L313)/10,0)*10,10),0))</f>
        <v>0</v>
      </c>
      <c r="ER313" s="41" t="str">
        <f>IF(BQ313="","",IF(成就内容!BH$126&lt;&gt;"",MAX(ROUNDUP(SMALL(BQ$279:BQ$328,$L313)/10,0)*10,10),0))</f>
        <v/>
      </c>
      <c r="ES313" s="41" t="str">
        <f>IF(BR313="","",IF(成就内容!BI$126&lt;&gt;"",MAX(ROUNDUP(SMALL(BR$279:BR$328,$L313)/10,0)*10,10),0))</f>
        <v/>
      </c>
      <c r="ET313" s="41">
        <f>IF(BS313="","",IF(成就内容!BJ$126&lt;&gt;"",MAX(ROUNDUP(SMALL(BS$279:BS$328,$L313)/10,0)*10,10),0))</f>
        <v>0</v>
      </c>
      <c r="EU313" s="41" t="str">
        <f>IF(BT313="","",IF(成就内容!BK$126&lt;&gt;"",MAX(ROUNDUP(SMALL(BT$279:BT$328,$L313)/10,0)*10,10),0))</f>
        <v/>
      </c>
      <c r="EV313" s="41">
        <f>IF(BU313="","",IF(成就内容!BL$126&lt;&gt;"",MAX(ROUNDUP(SMALL(BU$279:BU$328,$L313)/10,0)*10,10),0))</f>
        <v>0</v>
      </c>
      <c r="EW313" s="41">
        <f>IF(BV313="","",IF(成就内容!BM$126&lt;&gt;"",MAX(ROUNDUP(SMALL(BV$279:BV$328,$L313)/10,0)*10,10),0))</f>
        <v>0</v>
      </c>
      <c r="EX313" s="41" t="str">
        <f>IF(BW313="","",IF(成就内容!BN$126&lt;&gt;"",MAX(ROUNDUP(SMALL(BW$279:BW$328,$L313)/10,0)*10,10),0))</f>
        <v/>
      </c>
      <c r="EY313" s="41">
        <f>IF(BX313="","",IF(成就内容!BO$126&lt;&gt;"",MAX(ROUNDUP(SMALL(BX$279:BX$328,$L313)/10,0)*10,10),0))</f>
        <v>0</v>
      </c>
      <c r="EZ313" s="41">
        <f>IF(BY313="","",IF(成就内容!BP$126&lt;&gt;"",MAX(ROUNDUP(SMALL(BY$279:BY$328,$L313)/10,0)*10,10),0))</f>
        <v>0</v>
      </c>
      <c r="FA313" s="41">
        <f>IF(BZ313="","",IF(成就内容!BQ$126&lt;&gt;"",MAX(ROUNDUP(SMALL(BZ$279:BZ$328,$L313)/10,0)*10,10),0))</f>
        <v>0</v>
      </c>
      <c r="FB313" s="41" t="str">
        <f>IF(CA313="","",IF(成就内容!BR$126&lt;&gt;"",MAX(ROUNDUP(SMALL(CA$279:CA$328,$L313)/10,0)*10,10),0))</f>
        <v/>
      </c>
      <c r="FC313" s="41" t="str">
        <f>IF(CB313="","",IF(成就内容!BS$126&lt;&gt;"",MAX(ROUNDUP(SMALL(CB$279:CB$328,$L313)/10,0)*10,10),0))</f>
        <v/>
      </c>
      <c r="FD313" s="41">
        <f>IF(CC313="","",IF(成就内容!BT$126&lt;&gt;"",MAX(ROUNDUP(SMALL(CC$279:CC$328,$L313)/10,0)*10,10),0))</f>
        <v>0</v>
      </c>
      <c r="FE313" s="41">
        <f>IF(CD313="","",IF(成就内容!BU$126&lt;&gt;"",MAX(ROUNDUP(SMALL(CD$279:CD$328,$L313)/10,0)*10,10),0))</f>
        <v>0</v>
      </c>
      <c r="FF313" s="41" t="str">
        <f>IF(CE313="","",IF(成就内容!BV$126&lt;&gt;"",MAX(ROUNDUP(SMALL(CE$279:CE$328,$L313)/10,0)*10,10),0))</f>
        <v/>
      </c>
      <c r="FG313" s="41">
        <f>IF(CF313="","",IF(成就内容!BW$126&lt;&gt;"",MAX(ROUNDUP(SMALL(CF$279:CF$328,$L313)/10,0)*10,10),0))</f>
        <v>0</v>
      </c>
      <c r="FH313" s="41">
        <f>IF(CG313="","",IF(成就内容!BX$126&lt;&gt;"",MAX(ROUNDUP(SMALL(CG$279:CG$328,$L313)/10,0)*10,10),0))</f>
        <v>0</v>
      </c>
      <c r="FI313" s="41">
        <f>IF(CH313="","",IF(成就内容!BY$126&lt;&gt;"",MAX(ROUNDUP(SMALL(CH$279:CH$328,$L313)/10,0)*10,10),0))</f>
        <v>0</v>
      </c>
      <c r="FJ313" s="41">
        <f>IF(CI313="","",IF(成就内容!BZ$126&lt;&gt;"",MAX(ROUNDUP(SMALL(CI$279:CI$328,$L313)/10,0)*10,10),0))</f>
        <v>0</v>
      </c>
    </row>
    <row r="314" spans="10:166" s="96" customFormat="1" x14ac:dyDescent="0.15">
      <c r="J314" s="19"/>
      <c r="L314" s="43">
        <v>36</v>
      </c>
      <c r="M314" s="41">
        <f>IF(成就内容!D42="","",INDEX($H$4:$H$178*成就内容!D$126/SUM(成就内容!$D$126:$BZ$126),成就内容!D98,1)-SUM(M$279:M313))</f>
        <v>0</v>
      </c>
      <c r="N314" s="41" t="str">
        <f>IF(成就内容!E42="","",INDEX($H$4:$H$178*成就内容!E$126/SUM(成就内容!$D$126:$BZ$126),成就内容!E98,1)-SUM(N$279:N313))</f>
        <v/>
      </c>
      <c r="O314" s="41" t="str">
        <f>IF(成就内容!F42="","",INDEX($H$4:$H$178*成就内容!F$126/SUM(成就内容!$D$126:$BZ$126),成就内容!F98,1)-SUM(O$279:O313))</f>
        <v/>
      </c>
      <c r="P314" s="41" t="str">
        <f>IF(成就内容!G42="","",INDEX($H$4:$H$178*成就内容!G$126/SUM(成就内容!$D$126:$BZ$126),成就内容!G98,1)-SUM(P$279:P313))</f>
        <v/>
      </c>
      <c r="Q314" s="41">
        <f>IF(成就内容!H42="","",INDEX($H$4:$H$178*成就内容!H$126/SUM(成就内容!$D$126:$BZ$126),成就内容!H98,1)-SUM(Q$279:Q313))</f>
        <v>0</v>
      </c>
      <c r="R314" s="41">
        <f>IF(成就内容!I42="","",INDEX($H$4:$H$178*成就内容!I$126/SUM(成就内容!$D$126:$BZ$126),成就内容!I98,1)-SUM(R$279:R313))</f>
        <v>0</v>
      </c>
      <c r="S314" s="41">
        <f>IF(成就内容!J42="","",INDEX($H$4:$H$178*成就内容!J$126/SUM(成就内容!$D$126:$BZ$126),成就内容!J98,1)-SUM(S$279:S313))</f>
        <v>0</v>
      </c>
      <c r="T314" s="41">
        <f>IF(成就内容!K42="","",INDEX($H$4:$H$178*成就内容!K$126/SUM(成就内容!$D$126:$BZ$126),成就内容!K98,1)-SUM(T$279:T313))</f>
        <v>0</v>
      </c>
      <c r="U314" s="41">
        <f>IF(成就内容!L42="","",INDEX($H$4:$H$178*成就内容!L$126/SUM(成就内容!$D$126:$BZ$126),成就内容!L98,1)-SUM(U$279:U313))</f>
        <v>0</v>
      </c>
      <c r="V314" s="41">
        <f>IF(成就内容!M42="","",INDEX($H$4:$H$178*成就内容!M$126/SUM(成就内容!$D$126:$BZ$126),成就内容!M98,1)-SUM(V$279:V313))</f>
        <v>0</v>
      </c>
      <c r="W314" s="41" t="str">
        <f>IF(成就内容!N42="","",INDEX($H$4:$H$178*成就内容!N$126/SUM(成就内容!$D$126:$BZ$126),成就内容!N98,1)-SUM(W$279:W313))</f>
        <v/>
      </c>
      <c r="X314" s="41" t="str">
        <f>IF(成就内容!O42="","",INDEX($H$4:$H$178*成就内容!O$126/SUM(成就内容!$D$126:$BZ$126),成就内容!O98,1)-SUM(X$279:X313))</f>
        <v/>
      </c>
      <c r="Y314" s="41" t="str">
        <f>IF(成就内容!P42="","",INDEX($H$4:$H$178*成就内容!P$126/SUM(成就内容!$D$126:$BZ$126),成就内容!P98,1)-SUM(Y$279:Y313))</f>
        <v/>
      </c>
      <c r="Z314" s="41">
        <f>IF(成就内容!Q42="","",INDEX($H$4:$H$178*成就内容!Q$126/SUM(成就内容!$D$126:$BZ$126),成就内容!Q98,1)-SUM(Z$279:Z313))</f>
        <v>0</v>
      </c>
      <c r="AA314" s="41">
        <f>IF(成就内容!R42="","",INDEX($H$4:$H$178*成就内容!R$126/SUM(成就内容!$D$126:$BZ$126),成就内容!R98,1)-SUM(AA$279:AA313))</f>
        <v>0</v>
      </c>
      <c r="AB314" s="41">
        <f>IF(成就内容!S42="","",INDEX($H$4:$H$178*成就内容!S$126/SUM(成就内容!$D$126:$BZ$126),成就内容!S98,1)-SUM(AB$279:AB313))</f>
        <v>0</v>
      </c>
      <c r="AC314" s="41">
        <f>IF(成就内容!T42="","",INDEX($H$4:$H$178*成就内容!T$126/SUM(成就内容!$D$126:$BZ$126),成就内容!T98,1)-SUM(AC$279:AC313))</f>
        <v>0</v>
      </c>
      <c r="AD314" s="41">
        <f>IF(成就内容!U42="","",INDEX($H$4:$H$178*成就内容!U$126/SUM(成就内容!$D$126:$BZ$126),成就内容!U98,1)-SUM(AD$279:AD313))</f>
        <v>0</v>
      </c>
      <c r="AE314" s="41">
        <f>IF(成就内容!V42="","",INDEX($H$4:$H$178*成就内容!V$126/SUM(成就内容!$D$126:$BZ$126),成就内容!V98,1)-SUM(AE$279:AE313))</f>
        <v>0</v>
      </c>
      <c r="AF314" s="41" t="str">
        <f>IF(成就内容!W42="","",INDEX($H$4:$H$178*成就内容!W$126/SUM(成就内容!$D$126:$BZ$126),成就内容!W98,1)-SUM(AF$279:AF313))</f>
        <v/>
      </c>
      <c r="AG314" s="41" t="str">
        <f>IF(成就内容!X42="","",INDEX($H$4:$H$178*成就内容!X$126/SUM(成就内容!$D$126:$BZ$126),成就内容!X98,1)-SUM(AG$279:AG313))</f>
        <v/>
      </c>
      <c r="AH314" s="41" t="str">
        <f>IF(成就内容!Y42="","",INDEX($H$4:$H$178*成就内容!Y$126/SUM(成就内容!$D$126:$BZ$126),成就内容!Y98,1)-SUM(AH$279:AH313))</f>
        <v/>
      </c>
      <c r="AI314" s="41" t="str">
        <f>IF(成就内容!Z42="","",INDEX($H$4:$H$178*成就内容!Z$126/SUM(成就内容!$D$126:$BZ$126),成就内容!Z98,1)-SUM(AI$279:AI313))</f>
        <v/>
      </c>
      <c r="AJ314" s="41" t="str">
        <f>IF(成就内容!AA42="","",INDEX($H$4:$H$178*成就内容!AA$126/SUM(成就内容!$D$126:$BZ$126),成就内容!AA98,1)-SUM(AJ$279:AJ313))</f>
        <v/>
      </c>
      <c r="AK314" s="41" t="str">
        <f>IF(成就内容!AB42="","",INDEX($H$4:$H$178*成就内容!AB$126/SUM(成就内容!$D$126:$BZ$126),成就内容!AB98,1)-SUM(AK$279:AK313))</f>
        <v/>
      </c>
      <c r="AL314" s="41">
        <f>IF(成就内容!AC42="","",INDEX($H$4:$H$178*成就内容!AC$126/SUM(成就内容!$D$126:$BZ$126),成就内容!AC98,1)-SUM(AL$279:AL313))</f>
        <v>0</v>
      </c>
      <c r="AM314" s="41">
        <f>IF(成就内容!AD42="","",INDEX($H$4:$H$178*成就内容!AD$126/SUM(成就内容!$D$126:$BZ$126),成就内容!AD98,1)-SUM(AM$279:AM313))</f>
        <v>0</v>
      </c>
      <c r="AN314" s="41">
        <f>IF(成就内容!AE42="","",INDEX($H$4:$H$178*成就内容!AE$126/SUM(成就内容!$D$126:$BZ$126),成就内容!AE98,1)-SUM(AN$279:AN313))</f>
        <v>0</v>
      </c>
      <c r="AO314" s="41">
        <f>IF(成就内容!AF42="","",INDEX($H$4:$H$178*成就内容!AF$126/SUM(成就内容!$D$126:$BZ$126),成就内容!AF98,1)-SUM(AO$279:AO313))</f>
        <v>0</v>
      </c>
      <c r="AP314" s="41">
        <f>IF(成就内容!AG42="","",INDEX($H$4:$H$178*成就内容!AG$126/SUM(成就内容!$D$126:$BZ$126),成就内容!AG98,1)-SUM(AP$279:AP313))</f>
        <v>0</v>
      </c>
      <c r="AQ314" s="41" t="str">
        <f>IF(成就内容!AH42="","",INDEX($H$4:$H$178*成就内容!AH$126/SUM(成就内容!$D$126:$BZ$126),成就内容!AH98,1)-SUM(AQ$279:AQ313))</f>
        <v/>
      </c>
      <c r="AR314" s="41">
        <f>IF(成就内容!AI42="","",INDEX($H$4:$H$178*成就内容!AI$126/SUM(成就内容!$D$126:$BZ$126),成就内容!AI98,1)-SUM(AR$279:AR313))</f>
        <v>0</v>
      </c>
      <c r="AS314" s="41">
        <f>IF(成就内容!AJ42="","",INDEX($H$4:$H$178*成就内容!AJ$126/SUM(成就内容!$D$126:$BZ$126),成就内容!AJ98,1)-SUM(AS$279:AS313))</f>
        <v>0</v>
      </c>
      <c r="AT314" s="41" t="str">
        <f>IF(成就内容!AK42="","",INDEX($H$4:$H$178*成就内容!AK$126/SUM(成就内容!$D$126:$BZ$126),成就内容!AK98,1)-SUM(AT$279:AT313))</f>
        <v/>
      </c>
      <c r="AU314" s="41" t="str">
        <f>IF(成就内容!AL42="","",INDEX($H$4:$H$178*成就内容!AL$126/SUM(成就内容!$D$126:$BZ$126),成就内容!AL98,1)-SUM(AU$279:AU313))</f>
        <v/>
      </c>
      <c r="AV314" s="41" t="str">
        <f>IF(成就内容!AM42="","",INDEX($H$4:$H$178*成就内容!AM$126/SUM(成就内容!$D$126:$BZ$126),成就内容!AM98,1)-SUM(AV$279:AV313))</f>
        <v/>
      </c>
      <c r="AW314" s="41" t="str">
        <f>IF(成就内容!AN42="","",INDEX($H$4:$H$178*成就内容!AN$126/SUM(成就内容!$D$126:$BZ$126),成就内容!AN98,1)-SUM(AW$279:AW313))</f>
        <v/>
      </c>
      <c r="AX314" s="41">
        <f>IF(成就内容!AO42="","",INDEX($H$4:$H$178*成就内容!AO$126/SUM(成就内容!$D$126:$BZ$126),成就内容!AO98,1)-SUM(AX$279:AX313))</f>
        <v>5333.3333333333358</v>
      </c>
      <c r="AY314" s="41">
        <f>IF(成就内容!AP42="","",INDEX($H$4:$H$178*成就内容!AP$126/SUM(成就内容!$D$126:$BZ$126),成就内容!AP98,1)-SUM(AY$279:AY313))</f>
        <v>5333.3333333333358</v>
      </c>
      <c r="AZ314" s="41">
        <f>IF(成就内容!AQ42="","",INDEX($H$4:$H$178*成就内容!AQ$126/SUM(成就内容!$D$126:$BZ$126),成就内容!AQ98,1)-SUM(AZ$279:AZ313))</f>
        <v>5333.3333333333358</v>
      </c>
      <c r="BA314" s="41">
        <f>IF(成就内容!AR42="","",INDEX($H$4:$H$178*成就内容!AR$126/SUM(成就内容!$D$126:$BZ$126),成就内容!AR98,1)-SUM(BA$279:BA313))</f>
        <v>5666.6666666666715</v>
      </c>
      <c r="BB314" s="41">
        <f>IF(成就内容!AS42="","",INDEX($H$4:$H$178*成就内容!AS$126/SUM(成就内容!$D$126:$BZ$126),成就内容!AS98,1)-SUM(BB$279:BB313))</f>
        <v>5666.6666666666715</v>
      </c>
      <c r="BC314" s="41">
        <f>IF(成就内容!AT42="","",INDEX($H$4:$H$178*成就内容!AT$126/SUM(成就内容!$D$126:$BZ$126),成就内容!AT98,1)-SUM(BC$279:BC313))</f>
        <v>5666.6666666666715</v>
      </c>
      <c r="BD314" s="41">
        <f>IF(成就内容!AU42="","",INDEX($H$4:$H$178*成就内容!AU$126/SUM(成就内容!$D$126:$BZ$126),成就内容!AU98,1)-SUM(BD$279:BD313))</f>
        <v>6000</v>
      </c>
      <c r="BE314" s="41" t="str">
        <f>IF(成就内容!AV42="","",INDEX($H$4:$H$178*成就内容!AV$126/SUM(成就内容!$D$126:$BZ$126),成就内容!AV98,1)-SUM(BE$279:BE313))</f>
        <v/>
      </c>
      <c r="BF314" s="41">
        <f>IF(成就内容!AW42="","",INDEX($H$4:$H$178*成就内容!AW$126/SUM(成就内容!$D$126:$BZ$126),成就内容!AW98,1)-SUM(BF$279:BF313))</f>
        <v>0</v>
      </c>
      <c r="BG314" s="41">
        <f>IF(成就内容!AX42="","",INDEX($H$4:$H$178*成就内容!AX$126/SUM(成就内容!$D$126:$BZ$126),成就内容!AX98,1)-SUM(BG$279:BG313))</f>
        <v>0</v>
      </c>
      <c r="BH314" s="41">
        <f>IF(成就内容!AY42="","",INDEX($H$4:$H$178*成就内容!AY$126/SUM(成就内容!$D$126:$BZ$126),成就内容!AY98,1)-SUM(BH$279:BH313))</f>
        <v>0</v>
      </c>
      <c r="BI314" s="41">
        <f>IF(成就内容!AZ42="","",INDEX($H$4:$H$178*成就内容!AZ$126/SUM(成就内容!$D$126:$BZ$126),成就内容!AZ98,1)-SUM(BI$279:BI313))</f>
        <v>0</v>
      </c>
      <c r="BJ314" s="41">
        <f>IF(成就内容!BA42="","",INDEX($H$4:$H$178*成就内容!BA$126/SUM(成就内容!$D$126:$BZ$126),成就内容!BA98,1)-SUM(BJ$279:BJ313))</f>
        <v>0</v>
      </c>
      <c r="BK314" s="41" t="str">
        <f>IF(成就内容!BB42="","",INDEX($H$4:$H$178*成就内容!BB$126/SUM(成就内容!$D$126:$BZ$126),成就内容!BB98,1)-SUM(BK$279:BK313))</f>
        <v/>
      </c>
      <c r="BL314" s="41">
        <f>IF(成就内容!BC42="","",INDEX($H$4:$H$178*成就内容!BC$126/SUM(成就内容!$D$126:$BZ$126),成就内容!BC98,1)-SUM(BL$279:BL313))</f>
        <v>0</v>
      </c>
      <c r="BM314" s="41">
        <f>IF(成就内容!BD42="","",INDEX($H$4:$H$178*成就内容!BD$126/SUM(成就内容!$D$126:$BZ$126),成就内容!BD98,1)-SUM(BM$279:BM313))</f>
        <v>0</v>
      </c>
      <c r="BN314" s="41">
        <f>IF(成就内容!BE42="","",INDEX($H$4:$H$178*成就内容!BE$126/SUM(成就内容!$D$126:$BZ$126),成就内容!BE98,1)-SUM(BN$279:BN313))</f>
        <v>0</v>
      </c>
      <c r="BO314" s="41">
        <f>IF(成就内容!BF42="","",INDEX($H$4:$H$178*成就内容!BF$126/SUM(成就内容!$D$126:$BZ$126),成就内容!BF98,1)-SUM(BO$279:BO313))</f>
        <v>0</v>
      </c>
      <c r="BP314" s="41">
        <f>IF(成就内容!BG42="","",INDEX($H$4:$H$178*成就内容!BG$126/SUM(成就内容!$D$126:$BZ$126),成就内容!BG98,1)-SUM(BP$279:BP313))</f>
        <v>0</v>
      </c>
      <c r="BQ314" s="41" t="str">
        <f>IF(成就内容!BH42="","",INDEX($H$4:$H$178*成就内容!BH$126/SUM(成就内容!$D$126:$BZ$126),成就内容!BH98,1)-SUM(BQ$279:BQ313))</f>
        <v/>
      </c>
      <c r="BR314" s="41" t="str">
        <f>IF(成就内容!BI42="","",INDEX($H$4:$H$178*成就内容!BI$126/SUM(成就内容!$D$126:$BZ$126),成就内容!BI98,1)-SUM(BR$279:BR313))</f>
        <v/>
      </c>
      <c r="BS314" s="41">
        <f>IF(成就内容!BJ42="","",INDEX($H$4:$H$178*成就内容!BJ$126/SUM(成就内容!$D$126:$BZ$126),成就内容!BJ98,1)-SUM(BS$279:BS313))</f>
        <v>0</v>
      </c>
      <c r="BT314" s="41" t="str">
        <f>IF(成就内容!BK42="","",INDEX($H$4:$H$178*成就内容!BK$126/SUM(成就内容!$D$126:$BZ$126),成就内容!BK98,1)-SUM(BT$279:BT313))</f>
        <v/>
      </c>
      <c r="BU314" s="41">
        <f>IF(成就内容!BL42="","",INDEX($H$4:$H$178*成就内容!BL$126/SUM(成就内容!$D$126:$BZ$126),成就内容!BL98,1)-SUM(BU$279:BU313))</f>
        <v>0</v>
      </c>
      <c r="BV314" s="41">
        <f>IF(成就内容!BM42="","",INDEX($H$4:$H$178*成就内容!BM$126/SUM(成就内容!$D$126:$BZ$126),成就内容!BM98,1)-SUM(BV$279:BV313))</f>
        <v>0</v>
      </c>
      <c r="BW314" s="41" t="str">
        <f>IF(成就内容!BN42="","",INDEX($H$4:$H$178*成就内容!BN$126/SUM(成就内容!$D$126:$BZ$126),成就内容!BN98,1)-SUM(BW$279:BW313))</f>
        <v/>
      </c>
      <c r="BX314" s="41">
        <f>IF(成就内容!BO42="","",INDEX($H$4:$H$178*成就内容!BO$126/SUM(成就内容!$D$126:$BZ$126),成就内容!BO98,1)-SUM(BX$279:BX313))</f>
        <v>0</v>
      </c>
      <c r="BY314" s="41">
        <f>IF(成就内容!BP42="","",INDEX($H$4:$H$178*成就内容!BP$126/SUM(成就内容!$D$126:$BZ$126),成就内容!BP98,1)-SUM(BY$279:BY313))</f>
        <v>0</v>
      </c>
      <c r="BZ314" s="41">
        <f>IF(成就内容!BQ42="","",INDEX($H$4:$H$178*成就内容!BQ$126/SUM(成就内容!$D$126:$BZ$126),成就内容!BQ98,1)-SUM(BZ$279:BZ313))</f>
        <v>0</v>
      </c>
      <c r="CA314" s="41" t="str">
        <f>IF(成就内容!BR42="","",INDEX($H$4:$H$178*成就内容!BR$126/SUM(成就内容!$D$126:$BZ$126),成就内容!BR98,1)-SUM(CA$279:CA313))</f>
        <v/>
      </c>
      <c r="CB314" s="41" t="str">
        <f>IF(成就内容!BS42="","",INDEX($H$4:$H$178*成就内容!BS$126/SUM(成就内容!$D$126:$BZ$126),成就内容!BS98,1)-SUM(CB$279:CB313))</f>
        <v/>
      </c>
      <c r="CC314" s="41">
        <f>IF(成就内容!BT42="","",INDEX($H$4:$H$178*成就内容!BT$126/SUM(成就内容!$D$126:$BZ$126),成就内容!BT98,1)-SUM(CC$279:CC313))</f>
        <v>0</v>
      </c>
      <c r="CD314" s="41">
        <f>IF(成就内容!BU42="","",INDEX($H$4:$H$178*成就内容!BU$126/SUM(成就内容!$D$126:$BZ$126),成就内容!BU98,1)-SUM(CD$279:CD313))</f>
        <v>0</v>
      </c>
      <c r="CE314" s="41" t="str">
        <f>IF(成就内容!BV42="","",INDEX($H$4:$H$178*成就内容!BV$126/SUM(成就内容!$D$126:$BZ$126),成就内容!BV98,1)-SUM(CE$279:CE313))</f>
        <v/>
      </c>
      <c r="CF314" s="41">
        <f>IF(成就内容!BW42="","",INDEX($H$4:$H$178*成就内容!BW$126/SUM(成就内容!$D$126:$BZ$126),成就内容!BW98,1)-SUM(CF$279:CF313))</f>
        <v>0</v>
      </c>
      <c r="CG314" s="41" t="str">
        <f>IF(成就内容!BX42="","",INDEX($H$4:$H$178*成就内容!BX$126/SUM(成就内容!$D$126:$BZ$126),成就内容!BX98,1)-SUM(CG$279:CG313))</f>
        <v/>
      </c>
      <c r="CH314" s="41">
        <f>IF(成就内容!BY42="","",INDEX($H$4:$H$178*成就内容!BY$126/SUM(成就内容!$D$126:$BZ$126),成就内容!BY98,1)-SUM(CH$279:CH313))</f>
        <v>0</v>
      </c>
      <c r="CI314" s="41">
        <f>IF(成就内容!BZ42="","",INDEX($H$4:$H$178*成就内容!BZ$126/SUM(成就内容!$D$126:$BZ$126),成就内容!BZ98,1)-SUM(CI$279:CI313))</f>
        <v>0</v>
      </c>
      <c r="CK314" s="19"/>
      <c r="CM314" s="43">
        <v>36</v>
      </c>
      <c r="CN314" s="41">
        <f>IF(M314="","",IF(成就内容!D$126&lt;&gt;"",MAX(ROUNDUP(SMALL(M$279:M$328,$L314)/10,0)*10,10),0))</f>
        <v>0</v>
      </c>
      <c r="CO314" s="41" t="str">
        <f>IF(N314="","",IF(成就内容!E$126&lt;&gt;"",MAX(ROUNDUP(SMALL(N$279:N$328,$L314)/10,0)*10,10),0))</f>
        <v/>
      </c>
      <c r="CP314" s="41" t="str">
        <f>IF(O314="","",IF(成就内容!F$126&lt;&gt;"",MAX(ROUNDUP(SMALL(O$279:O$328,$L314)/10,0)*10,10),0))</f>
        <v/>
      </c>
      <c r="CQ314" s="41" t="str">
        <f>IF(P314="","",IF(成就内容!G$126&lt;&gt;"",MAX(ROUNDUP(SMALL(P$279:P$328,$L314)/10,0)*10,10),0))</f>
        <v/>
      </c>
      <c r="CR314" s="41">
        <f>IF(Q314="","",IF(成就内容!H$126&lt;&gt;"",MAX(ROUNDUP(SMALL(Q$279:Q$328,$L314)/10,0)*10,10),0))</f>
        <v>0</v>
      </c>
      <c r="CS314" s="41">
        <f>IF(R314="","",IF(成就内容!I$126&lt;&gt;"",MAX(ROUNDUP(SMALL(R$279:R$328,$L314)/10,0)*10,10),0))</f>
        <v>0</v>
      </c>
      <c r="CT314" s="41">
        <f>IF(S314="","",IF(成就内容!J$126&lt;&gt;"",MAX(ROUNDUP(SMALL(S$279:S$328,$L314)/10,0)*10,10),0))</f>
        <v>0</v>
      </c>
      <c r="CU314" s="41">
        <f>IF(T314="","",IF(成就内容!K$126&lt;&gt;"",MAX(ROUNDUP(SMALL(T$279:T$328,$L314)/10,0)*10,10),0))</f>
        <v>0</v>
      </c>
      <c r="CV314" s="41">
        <f>IF(U314="","",IF(成就内容!L$126&lt;&gt;"",MAX(ROUNDUP(SMALL(U$279:U$328,$L314)/10,0)*10,10),0))</f>
        <v>0</v>
      </c>
      <c r="CW314" s="41">
        <f>IF(V314="","",IF(成就内容!M$126&lt;&gt;"",MAX(ROUNDUP(SMALL(V$279:V$328,$L314)/10,0)*10,10),0))</f>
        <v>0</v>
      </c>
      <c r="CX314" s="41" t="str">
        <f>IF(W314="","",IF(成就内容!N$126&lt;&gt;"",MAX(ROUNDUP(SMALL(W$279:W$328,$L314)/10,0)*10,10),0))</f>
        <v/>
      </c>
      <c r="CY314" s="41" t="str">
        <f>IF(X314="","",IF(成就内容!O$126&lt;&gt;"",MAX(ROUNDUP(SMALL(X$279:X$328,$L314)/10,0)*10,10),0))</f>
        <v/>
      </c>
      <c r="CZ314" s="41" t="str">
        <f>IF(Y314="","",IF(成就内容!P$126&lt;&gt;"",MAX(ROUNDUP(SMALL(Y$279:Y$328,$L314)/10,0)*10,10),0))</f>
        <v/>
      </c>
      <c r="DA314" s="41">
        <f>IF(Z314="","",IF(成就内容!Q$126&lt;&gt;"",MAX(ROUNDUP(SMALL(Z$279:Z$328,$L314)/10,0)*10,10),0))</f>
        <v>0</v>
      </c>
      <c r="DB314" s="41">
        <f>IF(AA314="","",IF(成就内容!R$126&lt;&gt;"",MAX(ROUNDUP(SMALL(AA$279:AA$328,$L314)/10,0)*10,10),0))</f>
        <v>0</v>
      </c>
      <c r="DC314" s="41">
        <f>IF(AB314="","",IF(成就内容!S$126&lt;&gt;"",MAX(ROUNDUP(SMALL(AB$279:AB$328,$L314)/10,0)*10,10),0))</f>
        <v>0</v>
      </c>
      <c r="DD314" s="41">
        <f>IF(AC314="","",IF(成就内容!T$126&lt;&gt;"",MAX(ROUNDUP(SMALL(AC$279:AC$328,$L314)/10,0)*10,10),0))</f>
        <v>0</v>
      </c>
      <c r="DE314" s="41">
        <f>IF(AD314="","",IF(成就内容!U$126&lt;&gt;"",MAX(ROUNDUP(SMALL(AD$279:AD$328,$L314)/10,0)*10,10),0))</f>
        <v>0</v>
      </c>
      <c r="DF314" s="41">
        <f>IF(AE314="","",IF(成就内容!V$126&lt;&gt;"",MAX(ROUNDUP(SMALL(AE$279:AE$328,$L314)/10,0)*10,10),0))</f>
        <v>0</v>
      </c>
      <c r="DG314" s="41" t="str">
        <f>IF(AF314="","",IF(成就内容!W$126&lt;&gt;"",MAX(ROUNDUP(SMALL(AF$279:AF$328,$L314)/10,0)*10,10),0))</f>
        <v/>
      </c>
      <c r="DH314" s="41" t="str">
        <f>IF(AG314="","",IF(成就内容!X$126&lt;&gt;"",MAX(ROUNDUP(SMALL(AG$279:AG$328,$L314)/10,0)*10,10),0))</f>
        <v/>
      </c>
      <c r="DI314" s="41" t="str">
        <f>IF(AH314="","",IF(成就内容!Y$126&lt;&gt;"",MAX(ROUNDUP(SMALL(AH$279:AH$328,$L314)/10,0)*10,10),0))</f>
        <v/>
      </c>
      <c r="DJ314" s="41" t="str">
        <f>IF(AI314="","",IF(成就内容!Z$126&lt;&gt;"",MAX(ROUNDUP(SMALL(AI$279:AI$328,$L314)/10,0)*10,10),0))</f>
        <v/>
      </c>
      <c r="DK314" s="41" t="str">
        <f>IF(AJ314="","",IF(成就内容!AA$126&lt;&gt;"",MAX(ROUNDUP(SMALL(AJ$279:AJ$328,$L314)/10,0)*10,10),0))</f>
        <v/>
      </c>
      <c r="DL314" s="41" t="str">
        <f>IF(AK314="","",IF(成就内容!AB$126&lt;&gt;"",MAX(ROUNDUP(SMALL(AK$279:AK$328,$L314)/10,0)*10,10),0))</f>
        <v/>
      </c>
      <c r="DM314" s="41">
        <f>IF(AL314="","",IF(成就内容!AC$126&lt;&gt;"",MAX(ROUNDUP(SMALL(AL$279:AL$328,$L314)/10,0)*10,10),0))</f>
        <v>0</v>
      </c>
      <c r="DN314" s="41">
        <f>IF(AM314="","",IF(成就内容!AD$126&lt;&gt;"",MAX(ROUNDUP(SMALL(AM$279:AM$328,$L314)/10,0)*10,10),0))</f>
        <v>0</v>
      </c>
      <c r="DO314" s="41">
        <f>IF(AN314="","",IF(成就内容!AE$126&lt;&gt;"",MAX(ROUNDUP(SMALL(AN$279:AN$328,$L314)/10,0)*10,10),0))</f>
        <v>0</v>
      </c>
      <c r="DP314" s="41">
        <f>IF(AO314="","",IF(成就内容!AF$126&lt;&gt;"",MAX(ROUNDUP(SMALL(AO$279:AO$328,$L314)/10,0)*10,10),0))</f>
        <v>0</v>
      </c>
      <c r="DQ314" s="41">
        <f>IF(AP314="","",IF(成就内容!AG$126&lt;&gt;"",MAX(ROUNDUP(SMALL(AP$279:AP$328,$L314)/10,0)*10,10),0))</f>
        <v>0</v>
      </c>
      <c r="DR314" s="41" t="str">
        <f>IF(AQ314="","",IF(成就内容!AH$126&lt;&gt;"",MAX(ROUNDUP(SMALL(AQ$279:AQ$328,$L314)/10,0)*10,10),0))</f>
        <v/>
      </c>
      <c r="DS314" s="41">
        <f>IF(AR314="","",IF(成就内容!AI$126&lt;&gt;"",MAX(ROUNDUP(SMALL(AR$279:AR$328,$L314)/10,0)*10,10),0))</f>
        <v>0</v>
      </c>
      <c r="DT314" s="41">
        <f>IF(AS314="","",IF(成就内容!AJ$126&lt;&gt;"",MAX(ROUNDUP(SMALL(AS$279:AS$328,$L314)/10,0)*10,10),0))</f>
        <v>0</v>
      </c>
      <c r="DU314" s="41" t="str">
        <f>IF(AT314="","",IF(成就内容!AK$126&lt;&gt;"",MAX(ROUNDUP(SMALL(AT$279:AT$328,$L314)/10,0)*10,10),0))</f>
        <v/>
      </c>
      <c r="DV314" s="41" t="str">
        <f>IF(AU314="","",IF(成就内容!AL$126&lt;&gt;"",MAX(ROUNDUP(SMALL(AU$279:AU$328,$L314)/10,0)*10,10),0))</f>
        <v/>
      </c>
      <c r="DW314" s="41" t="str">
        <f>IF(AV314="","",IF(成就内容!AM$126&lt;&gt;"",MAX(ROUNDUP(SMALL(AV$279:AV$328,$L314)/10,0)*10,10),0))</f>
        <v/>
      </c>
      <c r="DX314" s="41" t="str">
        <f>IF(AW314="","",IF(成就内容!AN$126&lt;&gt;"",MAX(ROUNDUP(SMALL(AW$279:AW$328,$L314)/10,0)*10,10),0))</f>
        <v/>
      </c>
      <c r="DY314" s="41">
        <f>IF(AX314="","",IF(成就内容!AO$126&lt;&gt;"",MAX(ROUNDUP(SMALL(AX$279:AX$328,$L314)/10,0)*10,10),0))</f>
        <v>5340</v>
      </c>
      <c r="DZ314" s="41">
        <f>IF(AY314="","",IF(成就内容!AP$126&lt;&gt;"",MAX(ROUNDUP(SMALL(AY$279:AY$328,$L314)/10,0)*10,10),0))</f>
        <v>5340</v>
      </c>
      <c r="EA314" s="41">
        <f>IF(AZ314="","",IF(成就内容!AQ$126&lt;&gt;"",MAX(ROUNDUP(SMALL(AZ$279:AZ$328,$L314)/10,0)*10,10),0))</f>
        <v>5340</v>
      </c>
      <c r="EB314" s="41">
        <f>IF(BA314="","",IF(成就内容!AR$126&lt;&gt;"",MAX(ROUNDUP(SMALL(BA$279:BA$328,$L314)/10,0)*10,10),0))</f>
        <v>5670</v>
      </c>
      <c r="EC314" s="41">
        <f>IF(BB314="","",IF(成就内容!AS$126&lt;&gt;"",MAX(ROUNDUP(SMALL(BB$279:BB$328,$L314)/10,0)*10,10),0))</f>
        <v>5670</v>
      </c>
      <c r="ED314" s="41">
        <f>IF(BC314="","",IF(成就内容!AT$126&lt;&gt;"",MAX(ROUNDUP(SMALL(BC$279:BC$328,$L314)/10,0)*10,10),0))</f>
        <v>5670</v>
      </c>
      <c r="EE314" s="41">
        <f>IF(BD314="","",IF(成就内容!AU$126&lt;&gt;"",MAX(ROUNDUP(SMALL(BD$279:BD$328,$L314)/10,0)*10,10),0))</f>
        <v>6000</v>
      </c>
      <c r="EF314" s="41" t="str">
        <f>IF(BE314="","",IF(成就内容!AV$126&lt;&gt;"",MAX(ROUNDUP(SMALL(BE$279:BE$328,$L314)/10,0)*10,10),0))</f>
        <v/>
      </c>
      <c r="EG314" s="41">
        <f>IF(BF314="","",IF(成就内容!AW$126&lt;&gt;"",MAX(ROUNDUP(SMALL(BF$279:BF$328,$L314)/10,0)*10,10),0))</f>
        <v>0</v>
      </c>
      <c r="EH314" s="41">
        <f>IF(BG314="","",IF(成就内容!AX$126&lt;&gt;"",MAX(ROUNDUP(SMALL(BG$279:BG$328,$L314)/10,0)*10,10),0))</f>
        <v>0</v>
      </c>
      <c r="EI314" s="41">
        <f>IF(BH314="","",IF(成就内容!AY$126&lt;&gt;"",MAX(ROUNDUP(SMALL(BH$279:BH$328,$L314)/10,0)*10,10),0))</f>
        <v>0</v>
      </c>
      <c r="EJ314" s="41">
        <f>IF(BI314="","",IF(成就内容!AZ$126&lt;&gt;"",MAX(ROUNDUP(SMALL(BI$279:BI$328,$L314)/10,0)*10,10),0))</f>
        <v>0</v>
      </c>
      <c r="EK314" s="41">
        <f>IF(BJ314="","",IF(成就内容!BA$126&lt;&gt;"",MAX(ROUNDUP(SMALL(BJ$279:BJ$328,$L314)/10,0)*10,10),0))</f>
        <v>0</v>
      </c>
      <c r="EL314" s="41" t="str">
        <f>IF(BK314="","",IF(成就内容!BB$126&lt;&gt;"",MAX(ROUNDUP(SMALL(BK$279:BK$328,$L314)/10,0)*10,10),0))</f>
        <v/>
      </c>
      <c r="EM314" s="41">
        <f>IF(BL314="","",IF(成就内容!BC$126&lt;&gt;"",MAX(ROUNDUP(SMALL(BL$279:BL$328,$L314)/10,0)*10,10),0))</f>
        <v>0</v>
      </c>
      <c r="EN314" s="41">
        <f>IF(BM314="","",IF(成就内容!BD$126&lt;&gt;"",MAX(ROUNDUP(SMALL(BM$279:BM$328,$L314)/10,0)*10,10),0))</f>
        <v>0</v>
      </c>
      <c r="EO314" s="41">
        <f>IF(BN314="","",IF(成就内容!BE$126&lt;&gt;"",MAX(ROUNDUP(SMALL(BN$279:BN$328,$L314)/10,0)*10,10),0))</f>
        <v>0</v>
      </c>
      <c r="EP314" s="41">
        <f>IF(BO314="","",IF(成就内容!BF$126&lt;&gt;"",MAX(ROUNDUP(SMALL(BO$279:BO$328,$L314)/10,0)*10,10),0))</f>
        <v>0</v>
      </c>
      <c r="EQ314" s="41">
        <f>IF(BP314="","",IF(成就内容!BG$126&lt;&gt;"",MAX(ROUNDUP(SMALL(BP$279:BP$328,$L314)/10,0)*10,10),0))</f>
        <v>0</v>
      </c>
      <c r="ER314" s="41" t="str">
        <f>IF(BQ314="","",IF(成就内容!BH$126&lt;&gt;"",MAX(ROUNDUP(SMALL(BQ$279:BQ$328,$L314)/10,0)*10,10),0))</f>
        <v/>
      </c>
      <c r="ES314" s="41" t="str">
        <f>IF(BR314="","",IF(成就内容!BI$126&lt;&gt;"",MAX(ROUNDUP(SMALL(BR$279:BR$328,$L314)/10,0)*10,10),0))</f>
        <v/>
      </c>
      <c r="ET314" s="41">
        <f>IF(BS314="","",IF(成就内容!BJ$126&lt;&gt;"",MAX(ROUNDUP(SMALL(BS$279:BS$328,$L314)/10,0)*10,10),0))</f>
        <v>0</v>
      </c>
      <c r="EU314" s="41" t="str">
        <f>IF(BT314="","",IF(成就内容!BK$126&lt;&gt;"",MAX(ROUNDUP(SMALL(BT$279:BT$328,$L314)/10,0)*10,10),0))</f>
        <v/>
      </c>
      <c r="EV314" s="41">
        <f>IF(BU314="","",IF(成就内容!BL$126&lt;&gt;"",MAX(ROUNDUP(SMALL(BU$279:BU$328,$L314)/10,0)*10,10),0))</f>
        <v>0</v>
      </c>
      <c r="EW314" s="41">
        <f>IF(BV314="","",IF(成就内容!BM$126&lt;&gt;"",MAX(ROUNDUP(SMALL(BV$279:BV$328,$L314)/10,0)*10,10),0))</f>
        <v>0</v>
      </c>
      <c r="EX314" s="41" t="str">
        <f>IF(BW314="","",IF(成就内容!BN$126&lt;&gt;"",MAX(ROUNDUP(SMALL(BW$279:BW$328,$L314)/10,0)*10,10),0))</f>
        <v/>
      </c>
      <c r="EY314" s="41">
        <f>IF(BX314="","",IF(成就内容!BO$126&lt;&gt;"",MAX(ROUNDUP(SMALL(BX$279:BX$328,$L314)/10,0)*10,10),0))</f>
        <v>0</v>
      </c>
      <c r="EZ314" s="41">
        <f>IF(BY314="","",IF(成就内容!BP$126&lt;&gt;"",MAX(ROUNDUP(SMALL(BY$279:BY$328,$L314)/10,0)*10,10),0))</f>
        <v>0</v>
      </c>
      <c r="FA314" s="41">
        <f>IF(BZ314="","",IF(成就内容!BQ$126&lt;&gt;"",MAX(ROUNDUP(SMALL(BZ$279:BZ$328,$L314)/10,0)*10,10),0))</f>
        <v>0</v>
      </c>
      <c r="FB314" s="41" t="str">
        <f>IF(CA314="","",IF(成就内容!BR$126&lt;&gt;"",MAX(ROUNDUP(SMALL(CA$279:CA$328,$L314)/10,0)*10,10),0))</f>
        <v/>
      </c>
      <c r="FC314" s="41" t="str">
        <f>IF(CB314="","",IF(成就内容!BS$126&lt;&gt;"",MAX(ROUNDUP(SMALL(CB$279:CB$328,$L314)/10,0)*10,10),0))</f>
        <v/>
      </c>
      <c r="FD314" s="41">
        <f>IF(CC314="","",IF(成就内容!BT$126&lt;&gt;"",MAX(ROUNDUP(SMALL(CC$279:CC$328,$L314)/10,0)*10,10),0))</f>
        <v>0</v>
      </c>
      <c r="FE314" s="41">
        <f>IF(CD314="","",IF(成就内容!BU$126&lt;&gt;"",MAX(ROUNDUP(SMALL(CD$279:CD$328,$L314)/10,0)*10,10),0))</f>
        <v>0</v>
      </c>
      <c r="FF314" s="41" t="str">
        <f>IF(CE314="","",IF(成就内容!BV$126&lt;&gt;"",MAX(ROUNDUP(SMALL(CE$279:CE$328,$L314)/10,0)*10,10),0))</f>
        <v/>
      </c>
      <c r="FG314" s="41">
        <f>IF(CF314="","",IF(成就内容!BW$126&lt;&gt;"",MAX(ROUNDUP(SMALL(CF$279:CF$328,$L314)/10,0)*10,10),0))</f>
        <v>0</v>
      </c>
      <c r="FH314" s="41" t="str">
        <f>IF(CG314="","",IF(成就内容!BX$126&lt;&gt;"",MAX(ROUNDUP(SMALL(CG$279:CG$328,$L314)/10,0)*10,10),0))</f>
        <v/>
      </c>
      <c r="FI314" s="41">
        <f>IF(CH314="","",IF(成就内容!BY$126&lt;&gt;"",MAX(ROUNDUP(SMALL(CH$279:CH$328,$L314)/10,0)*10,10),0))</f>
        <v>0</v>
      </c>
      <c r="FJ314" s="41">
        <f>IF(CI314="","",IF(成就内容!BZ$126&lt;&gt;"",MAX(ROUNDUP(SMALL(CI$279:CI$328,$L314)/10,0)*10,10),0))</f>
        <v>0</v>
      </c>
    </row>
    <row r="315" spans="10:166" s="96" customFormat="1" x14ac:dyDescent="0.15">
      <c r="J315" s="19"/>
      <c r="L315" s="43">
        <v>37</v>
      </c>
      <c r="M315" s="41">
        <f>IF(成就内容!D43="","",INDEX($H$4:$H$178*成就内容!D$126/SUM(成就内容!$D$126:$BZ$126),成就内容!D99,1)-SUM(M$279:M314))</f>
        <v>0</v>
      </c>
      <c r="N315" s="41" t="str">
        <f>IF(成就内容!E43="","",INDEX($H$4:$H$178*成就内容!E$126/SUM(成就内容!$D$126:$BZ$126),成就内容!E99,1)-SUM(N$279:N314))</f>
        <v/>
      </c>
      <c r="O315" s="41" t="str">
        <f>IF(成就内容!F43="","",INDEX($H$4:$H$178*成就内容!F$126/SUM(成就内容!$D$126:$BZ$126),成就内容!F99,1)-SUM(O$279:O314))</f>
        <v/>
      </c>
      <c r="P315" s="41" t="str">
        <f>IF(成就内容!G43="","",INDEX($H$4:$H$178*成就内容!G$126/SUM(成就内容!$D$126:$BZ$126),成就内容!G99,1)-SUM(P$279:P314))</f>
        <v/>
      </c>
      <c r="Q315" s="41">
        <f>IF(成就内容!H43="","",INDEX($H$4:$H$178*成就内容!H$126/SUM(成就内容!$D$126:$BZ$126),成就内容!H99,1)-SUM(Q$279:Q314))</f>
        <v>0</v>
      </c>
      <c r="R315" s="41">
        <f>IF(成就内容!I43="","",INDEX($H$4:$H$178*成就内容!I$126/SUM(成就内容!$D$126:$BZ$126),成就内容!I99,1)-SUM(R$279:R314))</f>
        <v>0</v>
      </c>
      <c r="S315" s="41">
        <f>IF(成就内容!J43="","",INDEX($H$4:$H$178*成就内容!J$126/SUM(成就内容!$D$126:$BZ$126),成就内容!J99,1)-SUM(S$279:S314))</f>
        <v>0</v>
      </c>
      <c r="T315" s="41">
        <f>IF(成就内容!K43="","",INDEX($H$4:$H$178*成就内容!K$126/SUM(成就内容!$D$126:$BZ$126),成就内容!K99,1)-SUM(T$279:T314))</f>
        <v>0</v>
      </c>
      <c r="U315" s="41">
        <f>IF(成就内容!L43="","",INDEX($H$4:$H$178*成就内容!L$126/SUM(成就内容!$D$126:$BZ$126),成就内容!L99,1)-SUM(U$279:U314))</f>
        <v>0</v>
      </c>
      <c r="V315" s="41">
        <f>IF(成就内容!M43="","",INDEX($H$4:$H$178*成就内容!M$126/SUM(成就内容!$D$126:$BZ$126),成就内容!M99,1)-SUM(V$279:V314))</f>
        <v>0</v>
      </c>
      <c r="W315" s="41" t="str">
        <f>IF(成就内容!N43="","",INDEX($H$4:$H$178*成就内容!N$126/SUM(成就内容!$D$126:$BZ$126),成就内容!N99,1)-SUM(W$279:W314))</f>
        <v/>
      </c>
      <c r="X315" s="41" t="str">
        <f>IF(成就内容!O43="","",INDEX($H$4:$H$178*成就内容!O$126/SUM(成就内容!$D$126:$BZ$126),成就内容!O99,1)-SUM(X$279:X314))</f>
        <v/>
      </c>
      <c r="Y315" s="41" t="str">
        <f>IF(成就内容!P43="","",INDEX($H$4:$H$178*成就内容!P$126/SUM(成就内容!$D$126:$BZ$126),成就内容!P99,1)-SUM(Y$279:Y314))</f>
        <v/>
      </c>
      <c r="Z315" s="41">
        <f>IF(成就内容!Q43="","",INDEX($H$4:$H$178*成就内容!Q$126/SUM(成就内容!$D$126:$BZ$126),成就内容!Q99,1)-SUM(Z$279:Z314))</f>
        <v>0</v>
      </c>
      <c r="AA315" s="41">
        <f>IF(成就内容!R43="","",INDEX($H$4:$H$178*成就内容!R$126/SUM(成就内容!$D$126:$BZ$126),成就内容!R99,1)-SUM(AA$279:AA314))</f>
        <v>0</v>
      </c>
      <c r="AB315" s="41">
        <f>IF(成就内容!S43="","",INDEX($H$4:$H$178*成就内容!S$126/SUM(成就内容!$D$126:$BZ$126),成就内容!S99,1)-SUM(AB$279:AB314))</f>
        <v>0</v>
      </c>
      <c r="AC315" s="41">
        <f>IF(成就内容!T43="","",INDEX($H$4:$H$178*成就内容!T$126/SUM(成就内容!$D$126:$BZ$126),成就内容!T99,1)-SUM(AC$279:AC314))</f>
        <v>0</v>
      </c>
      <c r="AD315" s="41">
        <f>IF(成就内容!U43="","",INDEX($H$4:$H$178*成就内容!U$126/SUM(成就内容!$D$126:$BZ$126),成就内容!U99,1)-SUM(AD$279:AD314))</f>
        <v>0</v>
      </c>
      <c r="AE315" s="41">
        <f>IF(成就内容!V43="","",INDEX($H$4:$H$178*成就内容!V$126/SUM(成就内容!$D$126:$BZ$126),成就内容!V99,1)-SUM(AE$279:AE314))</f>
        <v>0</v>
      </c>
      <c r="AF315" s="41" t="str">
        <f>IF(成就内容!W43="","",INDEX($H$4:$H$178*成就内容!W$126/SUM(成就内容!$D$126:$BZ$126),成就内容!W99,1)-SUM(AF$279:AF314))</f>
        <v/>
      </c>
      <c r="AG315" s="41" t="str">
        <f>IF(成就内容!X43="","",INDEX($H$4:$H$178*成就内容!X$126/SUM(成就内容!$D$126:$BZ$126),成就内容!X99,1)-SUM(AG$279:AG314))</f>
        <v/>
      </c>
      <c r="AH315" s="41" t="str">
        <f>IF(成就内容!Y43="","",INDEX($H$4:$H$178*成就内容!Y$126/SUM(成就内容!$D$126:$BZ$126),成就内容!Y99,1)-SUM(AH$279:AH314))</f>
        <v/>
      </c>
      <c r="AI315" s="41" t="str">
        <f>IF(成就内容!Z43="","",INDEX($H$4:$H$178*成就内容!Z$126/SUM(成就内容!$D$126:$BZ$126),成就内容!Z99,1)-SUM(AI$279:AI314))</f>
        <v/>
      </c>
      <c r="AJ315" s="41" t="str">
        <f>IF(成就内容!AA43="","",INDEX($H$4:$H$178*成就内容!AA$126/SUM(成就内容!$D$126:$BZ$126),成就内容!AA99,1)-SUM(AJ$279:AJ314))</f>
        <v/>
      </c>
      <c r="AK315" s="41" t="str">
        <f>IF(成就内容!AB43="","",INDEX($H$4:$H$178*成就内容!AB$126/SUM(成就内容!$D$126:$BZ$126),成就内容!AB99,1)-SUM(AK$279:AK314))</f>
        <v/>
      </c>
      <c r="AL315" s="41">
        <f>IF(成就内容!AC43="","",INDEX($H$4:$H$178*成就内容!AC$126/SUM(成就内容!$D$126:$BZ$126),成就内容!AC99,1)-SUM(AL$279:AL314))</f>
        <v>0</v>
      </c>
      <c r="AM315" s="41">
        <f>IF(成就内容!AD43="","",INDEX($H$4:$H$178*成就内容!AD$126/SUM(成就内容!$D$126:$BZ$126),成就内容!AD99,1)-SUM(AM$279:AM314))</f>
        <v>0</v>
      </c>
      <c r="AN315" s="41">
        <f>IF(成就内容!AE43="","",INDEX($H$4:$H$178*成就内容!AE$126/SUM(成就内容!$D$126:$BZ$126),成就内容!AE99,1)-SUM(AN$279:AN314))</f>
        <v>0</v>
      </c>
      <c r="AO315" s="41">
        <f>IF(成就内容!AF43="","",INDEX($H$4:$H$178*成就内容!AF$126/SUM(成就内容!$D$126:$BZ$126),成就内容!AF99,1)-SUM(AO$279:AO314))</f>
        <v>0</v>
      </c>
      <c r="AP315" s="41">
        <f>IF(成就内容!AG43="","",INDEX($H$4:$H$178*成就内容!AG$126/SUM(成就内容!$D$126:$BZ$126),成就内容!AG99,1)-SUM(AP$279:AP314))</f>
        <v>0</v>
      </c>
      <c r="AQ315" s="41" t="str">
        <f>IF(成就内容!AH43="","",INDEX($H$4:$H$178*成就内容!AH$126/SUM(成就内容!$D$126:$BZ$126),成就内容!AH99,1)-SUM(AQ$279:AQ314))</f>
        <v/>
      </c>
      <c r="AR315" s="41">
        <f>IF(成就内容!AI43="","",INDEX($H$4:$H$178*成就内容!AI$126/SUM(成就内容!$D$126:$BZ$126),成就内容!AI99,1)-SUM(AR$279:AR314))</f>
        <v>0</v>
      </c>
      <c r="AS315" s="41">
        <f>IF(成就内容!AJ43="","",INDEX($H$4:$H$178*成就内容!AJ$126/SUM(成就内容!$D$126:$BZ$126),成就内容!AJ99,1)-SUM(AS$279:AS314))</f>
        <v>0</v>
      </c>
      <c r="AT315" s="41" t="str">
        <f>IF(成就内容!AK43="","",INDEX($H$4:$H$178*成就内容!AK$126/SUM(成就内容!$D$126:$BZ$126),成就内容!AK99,1)-SUM(AT$279:AT314))</f>
        <v/>
      </c>
      <c r="AU315" s="41" t="str">
        <f>IF(成就内容!AL43="","",INDEX($H$4:$H$178*成就内容!AL$126/SUM(成就内容!$D$126:$BZ$126),成就内容!AL99,1)-SUM(AU$279:AU314))</f>
        <v/>
      </c>
      <c r="AV315" s="41" t="str">
        <f>IF(成就内容!AM43="","",INDEX($H$4:$H$178*成就内容!AM$126/SUM(成就内容!$D$126:$BZ$126),成就内容!AM99,1)-SUM(AV$279:AV314))</f>
        <v/>
      </c>
      <c r="AW315" s="41" t="str">
        <f>IF(成就内容!AN43="","",INDEX($H$4:$H$178*成就内容!AN$126/SUM(成就内容!$D$126:$BZ$126),成就内容!AN99,1)-SUM(AW$279:AW314))</f>
        <v/>
      </c>
      <c r="AX315" s="41">
        <f>IF(成就内容!AO43="","",INDEX($H$4:$H$178*成就内容!AO$126/SUM(成就内容!$D$126:$BZ$126),成就内容!AO99,1)-SUM(AX$279:AX314))</f>
        <v>5333.3333333333358</v>
      </c>
      <c r="AY315" s="41">
        <f>IF(成就内容!AP43="","",INDEX($H$4:$H$178*成就内容!AP$126/SUM(成就内容!$D$126:$BZ$126),成就内容!AP99,1)-SUM(AY$279:AY314))</f>
        <v>5333.3333333333358</v>
      </c>
      <c r="AZ315" s="41">
        <f>IF(成就内容!AQ43="","",INDEX($H$4:$H$178*成就内容!AQ$126/SUM(成就内容!$D$126:$BZ$126),成就内容!AQ99,1)-SUM(AZ$279:AZ314))</f>
        <v>5333.3333333333358</v>
      </c>
      <c r="BA315" s="41">
        <f>IF(成就内容!AR43="","",INDEX($H$4:$H$178*成就内容!AR$126/SUM(成就内容!$D$126:$BZ$126),成就内容!AR99,1)-SUM(BA$279:BA314))</f>
        <v>6000</v>
      </c>
      <c r="BB315" s="41">
        <f>IF(成就内容!AS43="","",INDEX($H$4:$H$178*成就内容!AS$126/SUM(成就内容!$D$126:$BZ$126),成就内容!AS99,1)-SUM(BB$279:BB314))</f>
        <v>6000</v>
      </c>
      <c r="BC315" s="41">
        <f>IF(成就内容!AT43="","",INDEX($H$4:$H$178*成就内容!AT$126/SUM(成就内容!$D$126:$BZ$126),成就内容!AT99,1)-SUM(BC$279:BC314))</f>
        <v>6000</v>
      </c>
      <c r="BD315" s="41" t="str">
        <f>IF(成就内容!AU43="","",INDEX($H$4:$H$178*成就内容!AU$126/SUM(成就内容!$D$126:$BZ$126),成就内容!AU99,1)-SUM(BD$279:BD314))</f>
        <v/>
      </c>
      <c r="BE315" s="41" t="str">
        <f>IF(成就内容!AV43="","",INDEX($H$4:$H$178*成就内容!AV$126/SUM(成就内容!$D$126:$BZ$126),成就内容!AV99,1)-SUM(BE$279:BE314))</f>
        <v/>
      </c>
      <c r="BF315" s="41">
        <f>IF(成就内容!AW43="","",INDEX($H$4:$H$178*成就内容!AW$126/SUM(成就内容!$D$126:$BZ$126),成就内容!AW99,1)-SUM(BF$279:BF314))</f>
        <v>0</v>
      </c>
      <c r="BG315" s="41" t="str">
        <f>IF(成就内容!AX43="","",INDEX($H$4:$H$178*成就内容!AX$126/SUM(成就内容!$D$126:$BZ$126),成就内容!AX99,1)-SUM(BG$279:BG314))</f>
        <v/>
      </c>
      <c r="BH315" s="41" t="str">
        <f>IF(成就内容!AY43="","",INDEX($H$4:$H$178*成就内容!AY$126/SUM(成就内容!$D$126:$BZ$126),成就内容!AY99,1)-SUM(BH$279:BH314))</f>
        <v/>
      </c>
      <c r="BI315" s="41" t="str">
        <f>IF(成就内容!AZ43="","",INDEX($H$4:$H$178*成就内容!AZ$126/SUM(成就内容!$D$126:$BZ$126),成就内容!AZ99,1)-SUM(BI$279:BI314))</f>
        <v/>
      </c>
      <c r="BJ315" s="41" t="str">
        <f>IF(成就内容!BA43="","",INDEX($H$4:$H$178*成就内容!BA$126/SUM(成就内容!$D$126:$BZ$126),成就内容!BA99,1)-SUM(BJ$279:BJ314))</f>
        <v/>
      </c>
      <c r="BK315" s="41" t="str">
        <f>IF(成就内容!BB43="","",INDEX($H$4:$H$178*成就内容!BB$126/SUM(成就内容!$D$126:$BZ$126),成就内容!BB99,1)-SUM(BK$279:BK314))</f>
        <v/>
      </c>
      <c r="BL315" s="41">
        <f>IF(成就内容!BC43="","",INDEX($H$4:$H$178*成就内容!BC$126/SUM(成就内容!$D$126:$BZ$126),成就内容!BC99,1)-SUM(BL$279:BL314))</f>
        <v>0</v>
      </c>
      <c r="BM315" s="41">
        <f>IF(成就内容!BD43="","",INDEX($H$4:$H$178*成就内容!BD$126/SUM(成就内容!$D$126:$BZ$126),成就内容!BD99,1)-SUM(BM$279:BM314))</f>
        <v>0</v>
      </c>
      <c r="BN315" s="41">
        <f>IF(成就内容!BE43="","",INDEX($H$4:$H$178*成就内容!BE$126/SUM(成就内容!$D$126:$BZ$126),成就内容!BE99,1)-SUM(BN$279:BN314))</f>
        <v>0</v>
      </c>
      <c r="BO315" s="41">
        <f>IF(成就内容!BF43="","",INDEX($H$4:$H$178*成就内容!BF$126/SUM(成就内容!$D$126:$BZ$126),成就内容!BF99,1)-SUM(BO$279:BO314))</f>
        <v>0</v>
      </c>
      <c r="BP315" s="41">
        <f>IF(成就内容!BG43="","",INDEX($H$4:$H$178*成就内容!BG$126/SUM(成就内容!$D$126:$BZ$126),成就内容!BG99,1)-SUM(BP$279:BP314))</f>
        <v>0</v>
      </c>
      <c r="BQ315" s="41" t="str">
        <f>IF(成就内容!BH43="","",INDEX($H$4:$H$178*成就内容!BH$126/SUM(成就内容!$D$126:$BZ$126),成就内容!BH99,1)-SUM(BQ$279:BQ314))</f>
        <v/>
      </c>
      <c r="BR315" s="41" t="str">
        <f>IF(成就内容!BI43="","",INDEX($H$4:$H$178*成就内容!BI$126/SUM(成就内容!$D$126:$BZ$126),成就内容!BI99,1)-SUM(BR$279:BR314))</f>
        <v/>
      </c>
      <c r="BS315" s="41">
        <f>IF(成就内容!BJ43="","",INDEX($H$4:$H$178*成就内容!BJ$126/SUM(成就内容!$D$126:$BZ$126),成就内容!BJ99,1)-SUM(BS$279:BS314))</f>
        <v>0</v>
      </c>
      <c r="BT315" s="41" t="str">
        <f>IF(成就内容!BK43="","",INDEX($H$4:$H$178*成就内容!BK$126/SUM(成就内容!$D$126:$BZ$126),成就内容!BK99,1)-SUM(BT$279:BT314))</f>
        <v/>
      </c>
      <c r="BU315" s="41">
        <f>IF(成就内容!BL43="","",INDEX($H$4:$H$178*成就内容!BL$126/SUM(成就内容!$D$126:$BZ$126),成就内容!BL99,1)-SUM(BU$279:BU314))</f>
        <v>0</v>
      </c>
      <c r="BV315" s="41">
        <f>IF(成就内容!BM43="","",INDEX($H$4:$H$178*成就内容!BM$126/SUM(成就内容!$D$126:$BZ$126),成就内容!BM99,1)-SUM(BV$279:BV314))</f>
        <v>0</v>
      </c>
      <c r="BW315" s="41" t="str">
        <f>IF(成就内容!BN43="","",INDEX($H$4:$H$178*成就内容!BN$126/SUM(成就内容!$D$126:$BZ$126),成就内容!BN99,1)-SUM(BW$279:BW314))</f>
        <v/>
      </c>
      <c r="BX315" s="41">
        <f>IF(成就内容!BO43="","",INDEX($H$4:$H$178*成就内容!BO$126/SUM(成就内容!$D$126:$BZ$126),成就内容!BO99,1)-SUM(BX$279:BX314))</f>
        <v>0</v>
      </c>
      <c r="BY315" s="41">
        <f>IF(成就内容!BP43="","",INDEX($H$4:$H$178*成就内容!BP$126/SUM(成就内容!$D$126:$BZ$126),成就内容!BP99,1)-SUM(BY$279:BY314))</f>
        <v>0</v>
      </c>
      <c r="BZ315" s="41">
        <f>IF(成就内容!BQ43="","",INDEX($H$4:$H$178*成就内容!BQ$126/SUM(成就内容!$D$126:$BZ$126),成就内容!BQ99,1)-SUM(BZ$279:BZ314))</f>
        <v>0</v>
      </c>
      <c r="CA315" s="41" t="str">
        <f>IF(成就内容!BR43="","",INDEX($H$4:$H$178*成就内容!BR$126/SUM(成就内容!$D$126:$BZ$126),成就内容!BR99,1)-SUM(CA$279:CA314))</f>
        <v/>
      </c>
      <c r="CB315" s="41" t="str">
        <f>IF(成就内容!BS43="","",INDEX($H$4:$H$178*成就内容!BS$126/SUM(成就内容!$D$126:$BZ$126),成就内容!BS99,1)-SUM(CB$279:CB314))</f>
        <v/>
      </c>
      <c r="CC315" s="41">
        <f>IF(成就内容!BT43="","",INDEX($H$4:$H$178*成就内容!BT$126/SUM(成就内容!$D$126:$BZ$126),成就内容!BT99,1)-SUM(CC$279:CC314))</f>
        <v>0</v>
      </c>
      <c r="CD315" s="41">
        <f>IF(成就内容!BU43="","",INDEX($H$4:$H$178*成就内容!BU$126/SUM(成就内容!$D$126:$BZ$126),成就内容!BU99,1)-SUM(CD$279:CD314))</f>
        <v>0</v>
      </c>
      <c r="CE315" s="41" t="str">
        <f>IF(成就内容!BV43="","",INDEX($H$4:$H$178*成就内容!BV$126/SUM(成就内容!$D$126:$BZ$126),成就内容!BV99,1)-SUM(CE$279:CE314))</f>
        <v/>
      </c>
      <c r="CF315" s="41" t="str">
        <f>IF(成就内容!BW43="","",INDEX($H$4:$H$178*成就内容!BW$126/SUM(成就内容!$D$126:$BZ$126),成就内容!BW99,1)-SUM(CF$279:CF314))</f>
        <v/>
      </c>
      <c r="CG315" s="41" t="str">
        <f>IF(成就内容!BX43="","",INDEX($H$4:$H$178*成就内容!BX$126/SUM(成就内容!$D$126:$BZ$126),成就内容!BX99,1)-SUM(CG$279:CG314))</f>
        <v/>
      </c>
      <c r="CH315" s="41">
        <f>IF(成就内容!BY43="","",INDEX($H$4:$H$178*成就内容!BY$126/SUM(成就内容!$D$126:$BZ$126),成就内容!BY99,1)-SUM(CH$279:CH314))</f>
        <v>0</v>
      </c>
      <c r="CI315" s="41">
        <f>IF(成就内容!BZ43="","",INDEX($H$4:$H$178*成就内容!BZ$126/SUM(成就内容!$D$126:$BZ$126),成就内容!BZ99,1)-SUM(CI$279:CI314))</f>
        <v>0</v>
      </c>
      <c r="CK315" s="19"/>
      <c r="CM315" s="43">
        <v>37</v>
      </c>
      <c r="CN315" s="41">
        <f>IF(M315="","",IF(成就内容!D$126&lt;&gt;"",MAX(ROUNDUP(SMALL(M$279:M$328,$L315)/10,0)*10,10),0))</f>
        <v>0</v>
      </c>
      <c r="CO315" s="41" t="str">
        <f>IF(N315="","",IF(成就内容!E$126&lt;&gt;"",MAX(ROUNDUP(SMALL(N$279:N$328,$L315)/10,0)*10,10),0))</f>
        <v/>
      </c>
      <c r="CP315" s="41" t="str">
        <f>IF(O315="","",IF(成就内容!F$126&lt;&gt;"",MAX(ROUNDUP(SMALL(O$279:O$328,$L315)/10,0)*10,10),0))</f>
        <v/>
      </c>
      <c r="CQ315" s="41" t="str">
        <f>IF(P315="","",IF(成就内容!G$126&lt;&gt;"",MAX(ROUNDUP(SMALL(P$279:P$328,$L315)/10,0)*10,10),0))</f>
        <v/>
      </c>
      <c r="CR315" s="41">
        <f>IF(Q315="","",IF(成就内容!H$126&lt;&gt;"",MAX(ROUNDUP(SMALL(Q$279:Q$328,$L315)/10,0)*10,10),0))</f>
        <v>0</v>
      </c>
      <c r="CS315" s="41">
        <f>IF(R315="","",IF(成就内容!I$126&lt;&gt;"",MAX(ROUNDUP(SMALL(R$279:R$328,$L315)/10,0)*10,10),0))</f>
        <v>0</v>
      </c>
      <c r="CT315" s="41">
        <f>IF(S315="","",IF(成就内容!J$126&lt;&gt;"",MAX(ROUNDUP(SMALL(S$279:S$328,$L315)/10,0)*10,10),0))</f>
        <v>0</v>
      </c>
      <c r="CU315" s="41">
        <f>IF(T315="","",IF(成就内容!K$126&lt;&gt;"",MAX(ROUNDUP(SMALL(T$279:T$328,$L315)/10,0)*10,10),0))</f>
        <v>0</v>
      </c>
      <c r="CV315" s="41">
        <f>IF(U315="","",IF(成就内容!L$126&lt;&gt;"",MAX(ROUNDUP(SMALL(U$279:U$328,$L315)/10,0)*10,10),0))</f>
        <v>0</v>
      </c>
      <c r="CW315" s="41">
        <f>IF(V315="","",IF(成就内容!M$126&lt;&gt;"",MAX(ROUNDUP(SMALL(V$279:V$328,$L315)/10,0)*10,10),0))</f>
        <v>0</v>
      </c>
      <c r="CX315" s="41" t="str">
        <f>IF(W315="","",IF(成就内容!N$126&lt;&gt;"",MAX(ROUNDUP(SMALL(W$279:W$328,$L315)/10,0)*10,10),0))</f>
        <v/>
      </c>
      <c r="CY315" s="41" t="str">
        <f>IF(X315="","",IF(成就内容!O$126&lt;&gt;"",MAX(ROUNDUP(SMALL(X$279:X$328,$L315)/10,0)*10,10),0))</f>
        <v/>
      </c>
      <c r="CZ315" s="41" t="str">
        <f>IF(Y315="","",IF(成就内容!P$126&lt;&gt;"",MAX(ROUNDUP(SMALL(Y$279:Y$328,$L315)/10,0)*10,10),0))</f>
        <v/>
      </c>
      <c r="DA315" s="41">
        <f>IF(Z315="","",IF(成就内容!Q$126&lt;&gt;"",MAX(ROUNDUP(SMALL(Z$279:Z$328,$L315)/10,0)*10,10),0))</f>
        <v>0</v>
      </c>
      <c r="DB315" s="41">
        <f>IF(AA315="","",IF(成就内容!R$126&lt;&gt;"",MAX(ROUNDUP(SMALL(AA$279:AA$328,$L315)/10,0)*10,10),0))</f>
        <v>0</v>
      </c>
      <c r="DC315" s="41">
        <f>IF(AB315="","",IF(成就内容!S$126&lt;&gt;"",MAX(ROUNDUP(SMALL(AB$279:AB$328,$L315)/10,0)*10,10),0))</f>
        <v>0</v>
      </c>
      <c r="DD315" s="41">
        <f>IF(AC315="","",IF(成就内容!T$126&lt;&gt;"",MAX(ROUNDUP(SMALL(AC$279:AC$328,$L315)/10,0)*10,10),0))</f>
        <v>0</v>
      </c>
      <c r="DE315" s="41">
        <f>IF(AD315="","",IF(成就内容!U$126&lt;&gt;"",MAX(ROUNDUP(SMALL(AD$279:AD$328,$L315)/10,0)*10,10),0))</f>
        <v>0</v>
      </c>
      <c r="DF315" s="41">
        <f>IF(AE315="","",IF(成就内容!V$126&lt;&gt;"",MAX(ROUNDUP(SMALL(AE$279:AE$328,$L315)/10,0)*10,10),0))</f>
        <v>0</v>
      </c>
      <c r="DG315" s="41" t="str">
        <f>IF(AF315="","",IF(成就内容!W$126&lt;&gt;"",MAX(ROUNDUP(SMALL(AF$279:AF$328,$L315)/10,0)*10,10),0))</f>
        <v/>
      </c>
      <c r="DH315" s="41" t="str">
        <f>IF(AG315="","",IF(成就内容!X$126&lt;&gt;"",MAX(ROUNDUP(SMALL(AG$279:AG$328,$L315)/10,0)*10,10),0))</f>
        <v/>
      </c>
      <c r="DI315" s="41" t="str">
        <f>IF(AH315="","",IF(成就内容!Y$126&lt;&gt;"",MAX(ROUNDUP(SMALL(AH$279:AH$328,$L315)/10,0)*10,10),0))</f>
        <v/>
      </c>
      <c r="DJ315" s="41" t="str">
        <f>IF(AI315="","",IF(成就内容!Z$126&lt;&gt;"",MAX(ROUNDUP(SMALL(AI$279:AI$328,$L315)/10,0)*10,10),0))</f>
        <v/>
      </c>
      <c r="DK315" s="41" t="str">
        <f>IF(AJ315="","",IF(成就内容!AA$126&lt;&gt;"",MAX(ROUNDUP(SMALL(AJ$279:AJ$328,$L315)/10,0)*10,10),0))</f>
        <v/>
      </c>
      <c r="DL315" s="41" t="str">
        <f>IF(AK315="","",IF(成就内容!AB$126&lt;&gt;"",MAX(ROUNDUP(SMALL(AK$279:AK$328,$L315)/10,0)*10,10),0))</f>
        <v/>
      </c>
      <c r="DM315" s="41">
        <f>IF(AL315="","",IF(成就内容!AC$126&lt;&gt;"",MAX(ROUNDUP(SMALL(AL$279:AL$328,$L315)/10,0)*10,10),0))</f>
        <v>0</v>
      </c>
      <c r="DN315" s="41">
        <f>IF(AM315="","",IF(成就内容!AD$126&lt;&gt;"",MAX(ROUNDUP(SMALL(AM$279:AM$328,$L315)/10,0)*10,10),0))</f>
        <v>0</v>
      </c>
      <c r="DO315" s="41">
        <f>IF(AN315="","",IF(成就内容!AE$126&lt;&gt;"",MAX(ROUNDUP(SMALL(AN$279:AN$328,$L315)/10,0)*10,10),0))</f>
        <v>0</v>
      </c>
      <c r="DP315" s="41">
        <f>IF(AO315="","",IF(成就内容!AF$126&lt;&gt;"",MAX(ROUNDUP(SMALL(AO$279:AO$328,$L315)/10,0)*10,10),0))</f>
        <v>0</v>
      </c>
      <c r="DQ315" s="41">
        <f>IF(AP315="","",IF(成就内容!AG$126&lt;&gt;"",MAX(ROUNDUP(SMALL(AP$279:AP$328,$L315)/10,0)*10,10),0))</f>
        <v>0</v>
      </c>
      <c r="DR315" s="41" t="str">
        <f>IF(AQ315="","",IF(成就内容!AH$126&lt;&gt;"",MAX(ROUNDUP(SMALL(AQ$279:AQ$328,$L315)/10,0)*10,10),0))</f>
        <v/>
      </c>
      <c r="DS315" s="41">
        <f>IF(AR315="","",IF(成就内容!AI$126&lt;&gt;"",MAX(ROUNDUP(SMALL(AR$279:AR$328,$L315)/10,0)*10,10),0))</f>
        <v>0</v>
      </c>
      <c r="DT315" s="41">
        <f>IF(AS315="","",IF(成就内容!AJ$126&lt;&gt;"",MAX(ROUNDUP(SMALL(AS$279:AS$328,$L315)/10,0)*10,10),0))</f>
        <v>0</v>
      </c>
      <c r="DU315" s="41" t="str">
        <f>IF(AT315="","",IF(成就内容!AK$126&lt;&gt;"",MAX(ROUNDUP(SMALL(AT$279:AT$328,$L315)/10,0)*10,10),0))</f>
        <v/>
      </c>
      <c r="DV315" s="41" t="str">
        <f>IF(AU315="","",IF(成就内容!AL$126&lt;&gt;"",MAX(ROUNDUP(SMALL(AU$279:AU$328,$L315)/10,0)*10,10),0))</f>
        <v/>
      </c>
      <c r="DW315" s="41" t="str">
        <f>IF(AV315="","",IF(成就内容!AM$126&lt;&gt;"",MAX(ROUNDUP(SMALL(AV$279:AV$328,$L315)/10,0)*10,10),0))</f>
        <v/>
      </c>
      <c r="DX315" s="41" t="str">
        <f>IF(AW315="","",IF(成就内容!AN$126&lt;&gt;"",MAX(ROUNDUP(SMALL(AW$279:AW$328,$L315)/10,0)*10,10),0))</f>
        <v/>
      </c>
      <c r="DY315" s="41">
        <f>IF(AX315="","",IF(成就内容!AO$126&lt;&gt;"",MAX(ROUNDUP(SMALL(AX$279:AX$328,$L315)/10,0)*10,10),0))</f>
        <v>5340</v>
      </c>
      <c r="DZ315" s="41">
        <f>IF(AY315="","",IF(成就内容!AP$126&lt;&gt;"",MAX(ROUNDUP(SMALL(AY$279:AY$328,$L315)/10,0)*10,10),0))</f>
        <v>5340</v>
      </c>
      <c r="EA315" s="41">
        <f>IF(AZ315="","",IF(成就内容!AQ$126&lt;&gt;"",MAX(ROUNDUP(SMALL(AZ$279:AZ$328,$L315)/10,0)*10,10),0))</f>
        <v>5340</v>
      </c>
      <c r="EB315" s="41">
        <f>IF(BA315="","",IF(成就内容!AR$126&lt;&gt;"",MAX(ROUNDUP(SMALL(BA$279:BA$328,$L315)/10,0)*10,10),0))</f>
        <v>6000</v>
      </c>
      <c r="EC315" s="41">
        <f>IF(BB315="","",IF(成就内容!AS$126&lt;&gt;"",MAX(ROUNDUP(SMALL(BB$279:BB$328,$L315)/10,0)*10,10),0))</f>
        <v>6000</v>
      </c>
      <c r="ED315" s="41">
        <f>IF(BC315="","",IF(成就内容!AT$126&lt;&gt;"",MAX(ROUNDUP(SMALL(BC$279:BC$328,$L315)/10,0)*10,10),0))</f>
        <v>6000</v>
      </c>
      <c r="EE315" s="41" t="str">
        <f>IF(BD315="","",IF(成就内容!AU$126&lt;&gt;"",MAX(ROUNDUP(SMALL(BD$279:BD$328,$L315)/10,0)*10,10),0))</f>
        <v/>
      </c>
      <c r="EF315" s="41" t="str">
        <f>IF(BE315="","",IF(成就内容!AV$126&lt;&gt;"",MAX(ROUNDUP(SMALL(BE$279:BE$328,$L315)/10,0)*10,10),0))</f>
        <v/>
      </c>
      <c r="EG315" s="41">
        <f>IF(BF315="","",IF(成就内容!AW$126&lt;&gt;"",MAX(ROUNDUP(SMALL(BF$279:BF$328,$L315)/10,0)*10,10),0))</f>
        <v>0</v>
      </c>
      <c r="EH315" s="41" t="str">
        <f>IF(BG315="","",IF(成就内容!AX$126&lt;&gt;"",MAX(ROUNDUP(SMALL(BG$279:BG$328,$L315)/10,0)*10,10),0))</f>
        <v/>
      </c>
      <c r="EI315" s="41" t="str">
        <f>IF(BH315="","",IF(成就内容!AY$126&lt;&gt;"",MAX(ROUNDUP(SMALL(BH$279:BH$328,$L315)/10,0)*10,10),0))</f>
        <v/>
      </c>
      <c r="EJ315" s="41" t="str">
        <f>IF(BI315="","",IF(成就内容!AZ$126&lt;&gt;"",MAX(ROUNDUP(SMALL(BI$279:BI$328,$L315)/10,0)*10,10),0))</f>
        <v/>
      </c>
      <c r="EK315" s="41" t="str">
        <f>IF(BJ315="","",IF(成就内容!BA$126&lt;&gt;"",MAX(ROUNDUP(SMALL(BJ$279:BJ$328,$L315)/10,0)*10,10),0))</f>
        <v/>
      </c>
      <c r="EL315" s="41" t="str">
        <f>IF(BK315="","",IF(成就内容!BB$126&lt;&gt;"",MAX(ROUNDUP(SMALL(BK$279:BK$328,$L315)/10,0)*10,10),0))</f>
        <v/>
      </c>
      <c r="EM315" s="41">
        <f>IF(BL315="","",IF(成就内容!BC$126&lt;&gt;"",MAX(ROUNDUP(SMALL(BL$279:BL$328,$L315)/10,0)*10,10),0))</f>
        <v>0</v>
      </c>
      <c r="EN315" s="41">
        <f>IF(BM315="","",IF(成就内容!BD$126&lt;&gt;"",MAX(ROUNDUP(SMALL(BM$279:BM$328,$L315)/10,0)*10,10),0))</f>
        <v>0</v>
      </c>
      <c r="EO315" s="41">
        <f>IF(BN315="","",IF(成就内容!BE$126&lt;&gt;"",MAX(ROUNDUP(SMALL(BN$279:BN$328,$L315)/10,0)*10,10),0))</f>
        <v>0</v>
      </c>
      <c r="EP315" s="41">
        <f>IF(BO315="","",IF(成就内容!BF$126&lt;&gt;"",MAX(ROUNDUP(SMALL(BO$279:BO$328,$L315)/10,0)*10,10),0))</f>
        <v>0</v>
      </c>
      <c r="EQ315" s="41">
        <f>IF(BP315="","",IF(成就内容!BG$126&lt;&gt;"",MAX(ROUNDUP(SMALL(BP$279:BP$328,$L315)/10,0)*10,10),0))</f>
        <v>0</v>
      </c>
      <c r="ER315" s="41" t="str">
        <f>IF(BQ315="","",IF(成就内容!BH$126&lt;&gt;"",MAX(ROUNDUP(SMALL(BQ$279:BQ$328,$L315)/10,0)*10,10),0))</f>
        <v/>
      </c>
      <c r="ES315" s="41" t="str">
        <f>IF(BR315="","",IF(成就内容!BI$126&lt;&gt;"",MAX(ROUNDUP(SMALL(BR$279:BR$328,$L315)/10,0)*10,10),0))</f>
        <v/>
      </c>
      <c r="ET315" s="41">
        <f>IF(BS315="","",IF(成就内容!BJ$126&lt;&gt;"",MAX(ROUNDUP(SMALL(BS$279:BS$328,$L315)/10,0)*10,10),0))</f>
        <v>0</v>
      </c>
      <c r="EU315" s="41" t="str">
        <f>IF(BT315="","",IF(成就内容!BK$126&lt;&gt;"",MAX(ROUNDUP(SMALL(BT$279:BT$328,$L315)/10,0)*10,10),0))</f>
        <v/>
      </c>
      <c r="EV315" s="41">
        <f>IF(BU315="","",IF(成就内容!BL$126&lt;&gt;"",MAX(ROUNDUP(SMALL(BU$279:BU$328,$L315)/10,0)*10,10),0))</f>
        <v>0</v>
      </c>
      <c r="EW315" s="41">
        <f>IF(BV315="","",IF(成就内容!BM$126&lt;&gt;"",MAX(ROUNDUP(SMALL(BV$279:BV$328,$L315)/10,0)*10,10),0))</f>
        <v>0</v>
      </c>
      <c r="EX315" s="41" t="str">
        <f>IF(BW315="","",IF(成就内容!BN$126&lt;&gt;"",MAX(ROUNDUP(SMALL(BW$279:BW$328,$L315)/10,0)*10,10),0))</f>
        <v/>
      </c>
      <c r="EY315" s="41">
        <f>IF(BX315="","",IF(成就内容!BO$126&lt;&gt;"",MAX(ROUNDUP(SMALL(BX$279:BX$328,$L315)/10,0)*10,10),0))</f>
        <v>0</v>
      </c>
      <c r="EZ315" s="41">
        <f>IF(BY315="","",IF(成就内容!BP$126&lt;&gt;"",MAX(ROUNDUP(SMALL(BY$279:BY$328,$L315)/10,0)*10,10),0))</f>
        <v>0</v>
      </c>
      <c r="FA315" s="41">
        <f>IF(BZ315="","",IF(成就内容!BQ$126&lt;&gt;"",MAX(ROUNDUP(SMALL(BZ$279:BZ$328,$L315)/10,0)*10,10),0))</f>
        <v>0</v>
      </c>
      <c r="FB315" s="41" t="str">
        <f>IF(CA315="","",IF(成就内容!BR$126&lt;&gt;"",MAX(ROUNDUP(SMALL(CA$279:CA$328,$L315)/10,0)*10,10),0))</f>
        <v/>
      </c>
      <c r="FC315" s="41" t="str">
        <f>IF(CB315="","",IF(成就内容!BS$126&lt;&gt;"",MAX(ROUNDUP(SMALL(CB$279:CB$328,$L315)/10,0)*10,10),0))</f>
        <v/>
      </c>
      <c r="FD315" s="41">
        <f>IF(CC315="","",IF(成就内容!BT$126&lt;&gt;"",MAX(ROUNDUP(SMALL(CC$279:CC$328,$L315)/10,0)*10,10),0))</f>
        <v>0</v>
      </c>
      <c r="FE315" s="41">
        <f>IF(CD315="","",IF(成就内容!BU$126&lt;&gt;"",MAX(ROUNDUP(SMALL(CD$279:CD$328,$L315)/10,0)*10,10),0))</f>
        <v>0</v>
      </c>
      <c r="FF315" s="41" t="str">
        <f>IF(CE315="","",IF(成就内容!BV$126&lt;&gt;"",MAX(ROUNDUP(SMALL(CE$279:CE$328,$L315)/10,0)*10,10),0))</f>
        <v/>
      </c>
      <c r="FG315" s="41" t="str">
        <f>IF(CF315="","",IF(成就内容!BW$126&lt;&gt;"",MAX(ROUNDUP(SMALL(CF$279:CF$328,$L315)/10,0)*10,10),0))</f>
        <v/>
      </c>
      <c r="FH315" s="41" t="str">
        <f>IF(CG315="","",IF(成就内容!BX$126&lt;&gt;"",MAX(ROUNDUP(SMALL(CG$279:CG$328,$L315)/10,0)*10,10),0))</f>
        <v/>
      </c>
      <c r="FI315" s="41">
        <f>IF(CH315="","",IF(成就内容!BY$126&lt;&gt;"",MAX(ROUNDUP(SMALL(CH$279:CH$328,$L315)/10,0)*10,10),0))</f>
        <v>0</v>
      </c>
      <c r="FJ315" s="41">
        <f>IF(CI315="","",IF(成就内容!BZ$126&lt;&gt;"",MAX(ROUNDUP(SMALL(CI$279:CI$328,$L315)/10,0)*10,10),0))</f>
        <v>0</v>
      </c>
    </row>
    <row r="316" spans="10:166" s="96" customFormat="1" x14ac:dyDescent="0.15">
      <c r="J316" s="19"/>
      <c r="L316" s="43">
        <v>38</v>
      </c>
      <c r="M316" s="41">
        <f>IF(成就内容!D44="","",INDEX($H$4:$H$178*成就内容!D$126/SUM(成就内容!$D$126:$BZ$126),成就内容!D100,1)-SUM(M$279:M315))</f>
        <v>0</v>
      </c>
      <c r="N316" s="41" t="str">
        <f>IF(成就内容!E44="","",INDEX($H$4:$H$178*成就内容!E$126/SUM(成就内容!$D$126:$BZ$126),成就内容!E100,1)-SUM(N$279:N315))</f>
        <v/>
      </c>
      <c r="O316" s="41" t="str">
        <f>IF(成就内容!F44="","",INDEX($H$4:$H$178*成就内容!F$126/SUM(成就内容!$D$126:$BZ$126),成就内容!F100,1)-SUM(O$279:O315))</f>
        <v/>
      </c>
      <c r="P316" s="41" t="str">
        <f>IF(成就内容!G44="","",INDEX($H$4:$H$178*成就内容!G$126/SUM(成就内容!$D$126:$BZ$126),成就内容!G100,1)-SUM(P$279:P315))</f>
        <v/>
      </c>
      <c r="Q316" s="41">
        <f>IF(成就内容!H44="","",INDEX($H$4:$H$178*成就内容!H$126/SUM(成就内容!$D$126:$BZ$126),成就内容!H100,1)-SUM(Q$279:Q315))</f>
        <v>0</v>
      </c>
      <c r="R316" s="41">
        <f>IF(成就内容!I44="","",INDEX($H$4:$H$178*成就内容!I$126/SUM(成就内容!$D$126:$BZ$126),成就内容!I100,1)-SUM(R$279:R315))</f>
        <v>0</v>
      </c>
      <c r="S316" s="41">
        <f>IF(成就内容!J44="","",INDEX($H$4:$H$178*成就内容!J$126/SUM(成就内容!$D$126:$BZ$126),成就内容!J100,1)-SUM(S$279:S315))</f>
        <v>0</v>
      </c>
      <c r="T316" s="41">
        <f>IF(成就内容!K44="","",INDEX($H$4:$H$178*成就内容!K$126/SUM(成就内容!$D$126:$BZ$126),成就内容!K100,1)-SUM(T$279:T315))</f>
        <v>0</v>
      </c>
      <c r="U316" s="41">
        <f>IF(成就内容!L44="","",INDEX($H$4:$H$178*成就内容!L$126/SUM(成就内容!$D$126:$BZ$126),成就内容!L100,1)-SUM(U$279:U315))</f>
        <v>0</v>
      </c>
      <c r="V316" s="41">
        <f>IF(成就内容!M44="","",INDEX($H$4:$H$178*成就内容!M$126/SUM(成就内容!$D$126:$BZ$126),成就内容!M100,1)-SUM(V$279:V315))</f>
        <v>0</v>
      </c>
      <c r="W316" s="41" t="str">
        <f>IF(成就内容!N44="","",INDEX($H$4:$H$178*成就内容!N$126/SUM(成就内容!$D$126:$BZ$126),成就内容!N100,1)-SUM(W$279:W315))</f>
        <v/>
      </c>
      <c r="X316" s="41" t="str">
        <f>IF(成就内容!O44="","",INDEX($H$4:$H$178*成就内容!O$126/SUM(成就内容!$D$126:$BZ$126),成就内容!O100,1)-SUM(X$279:X315))</f>
        <v/>
      </c>
      <c r="Y316" s="41" t="str">
        <f>IF(成就内容!P44="","",INDEX($H$4:$H$178*成就内容!P$126/SUM(成就内容!$D$126:$BZ$126),成就内容!P100,1)-SUM(Y$279:Y315))</f>
        <v/>
      </c>
      <c r="Z316" s="41">
        <f>IF(成就内容!Q44="","",INDEX($H$4:$H$178*成就内容!Q$126/SUM(成就内容!$D$126:$BZ$126),成就内容!Q100,1)-SUM(Z$279:Z315))</f>
        <v>0</v>
      </c>
      <c r="AA316" s="41">
        <f>IF(成就内容!R44="","",INDEX($H$4:$H$178*成就内容!R$126/SUM(成就内容!$D$126:$BZ$126),成就内容!R100,1)-SUM(AA$279:AA315))</f>
        <v>0</v>
      </c>
      <c r="AB316" s="41">
        <f>IF(成就内容!S44="","",INDEX($H$4:$H$178*成就内容!S$126/SUM(成就内容!$D$126:$BZ$126),成就内容!S100,1)-SUM(AB$279:AB315))</f>
        <v>0</v>
      </c>
      <c r="AC316" s="41">
        <f>IF(成就内容!T44="","",INDEX($H$4:$H$178*成就内容!T$126/SUM(成就内容!$D$126:$BZ$126),成就内容!T100,1)-SUM(AC$279:AC315))</f>
        <v>0</v>
      </c>
      <c r="AD316" s="41">
        <f>IF(成就内容!U44="","",INDEX($H$4:$H$178*成就内容!U$126/SUM(成就内容!$D$126:$BZ$126),成就内容!U100,1)-SUM(AD$279:AD315))</f>
        <v>0</v>
      </c>
      <c r="AE316" s="41">
        <f>IF(成就内容!V44="","",INDEX($H$4:$H$178*成就内容!V$126/SUM(成就内容!$D$126:$BZ$126),成就内容!V100,1)-SUM(AE$279:AE315))</f>
        <v>0</v>
      </c>
      <c r="AF316" s="41" t="str">
        <f>IF(成就内容!W44="","",INDEX($H$4:$H$178*成就内容!W$126/SUM(成就内容!$D$126:$BZ$126),成就内容!W100,1)-SUM(AF$279:AF315))</f>
        <v/>
      </c>
      <c r="AG316" s="41" t="str">
        <f>IF(成就内容!X44="","",INDEX($H$4:$H$178*成就内容!X$126/SUM(成就内容!$D$126:$BZ$126),成就内容!X100,1)-SUM(AG$279:AG315))</f>
        <v/>
      </c>
      <c r="AH316" s="41" t="str">
        <f>IF(成就内容!Y44="","",INDEX($H$4:$H$178*成就内容!Y$126/SUM(成就内容!$D$126:$BZ$126),成就内容!Y100,1)-SUM(AH$279:AH315))</f>
        <v/>
      </c>
      <c r="AI316" s="41" t="str">
        <f>IF(成就内容!Z44="","",INDEX($H$4:$H$178*成就内容!Z$126/SUM(成就内容!$D$126:$BZ$126),成就内容!Z100,1)-SUM(AI$279:AI315))</f>
        <v/>
      </c>
      <c r="AJ316" s="41" t="str">
        <f>IF(成就内容!AA44="","",INDEX($H$4:$H$178*成就内容!AA$126/SUM(成就内容!$D$126:$BZ$126),成就内容!AA100,1)-SUM(AJ$279:AJ315))</f>
        <v/>
      </c>
      <c r="AK316" s="41" t="str">
        <f>IF(成就内容!AB44="","",INDEX($H$4:$H$178*成就内容!AB$126/SUM(成就内容!$D$126:$BZ$126),成就内容!AB100,1)-SUM(AK$279:AK315))</f>
        <v/>
      </c>
      <c r="AL316" s="41">
        <f>IF(成就内容!AC44="","",INDEX($H$4:$H$178*成就内容!AC$126/SUM(成就内容!$D$126:$BZ$126),成就内容!AC100,1)-SUM(AL$279:AL315))</f>
        <v>0</v>
      </c>
      <c r="AM316" s="41">
        <f>IF(成就内容!AD44="","",INDEX($H$4:$H$178*成就内容!AD$126/SUM(成就内容!$D$126:$BZ$126),成就内容!AD100,1)-SUM(AM$279:AM315))</f>
        <v>0</v>
      </c>
      <c r="AN316" s="41">
        <f>IF(成就内容!AE44="","",INDEX($H$4:$H$178*成就内容!AE$126/SUM(成就内容!$D$126:$BZ$126),成就内容!AE100,1)-SUM(AN$279:AN315))</f>
        <v>0</v>
      </c>
      <c r="AO316" s="41">
        <f>IF(成就内容!AF44="","",INDEX($H$4:$H$178*成就内容!AF$126/SUM(成就内容!$D$126:$BZ$126),成就内容!AF100,1)-SUM(AO$279:AO315))</f>
        <v>0</v>
      </c>
      <c r="AP316" s="41">
        <f>IF(成就内容!AG44="","",INDEX($H$4:$H$178*成就内容!AG$126/SUM(成就内容!$D$126:$BZ$126),成就内容!AG100,1)-SUM(AP$279:AP315))</f>
        <v>0</v>
      </c>
      <c r="AQ316" s="41" t="str">
        <f>IF(成就内容!AH44="","",INDEX($H$4:$H$178*成就内容!AH$126/SUM(成就内容!$D$126:$BZ$126),成就内容!AH100,1)-SUM(AQ$279:AQ315))</f>
        <v/>
      </c>
      <c r="AR316" s="41">
        <f>IF(成就内容!AI44="","",INDEX($H$4:$H$178*成就内容!AI$126/SUM(成就内容!$D$126:$BZ$126),成就内容!AI100,1)-SUM(AR$279:AR315))</f>
        <v>0</v>
      </c>
      <c r="AS316" s="41">
        <f>IF(成就内容!AJ44="","",INDEX($H$4:$H$178*成就内容!AJ$126/SUM(成就内容!$D$126:$BZ$126),成就内容!AJ100,1)-SUM(AS$279:AS315))</f>
        <v>0</v>
      </c>
      <c r="AT316" s="41" t="str">
        <f>IF(成就内容!AK44="","",INDEX($H$4:$H$178*成就内容!AK$126/SUM(成就内容!$D$126:$BZ$126),成就内容!AK100,1)-SUM(AT$279:AT315))</f>
        <v/>
      </c>
      <c r="AU316" s="41" t="str">
        <f>IF(成就内容!AL44="","",INDEX($H$4:$H$178*成就内容!AL$126/SUM(成就内容!$D$126:$BZ$126),成就内容!AL100,1)-SUM(AU$279:AU315))</f>
        <v/>
      </c>
      <c r="AV316" s="41" t="str">
        <f>IF(成就内容!AM44="","",INDEX($H$4:$H$178*成就内容!AM$126/SUM(成就内容!$D$126:$BZ$126),成就内容!AM100,1)-SUM(AV$279:AV315))</f>
        <v/>
      </c>
      <c r="AW316" s="41" t="str">
        <f>IF(成就内容!AN44="","",INDEX($H$4:$H$178*成就内容!AN$126/SUM(成就内容!$D$126:$BZ$126),成就内容!AN100,1)-SUM(AW$279:AW315))</f>
        <v/>
      </c>
      <c r="AX316" s="41">
        <f>IF(成就内容!AO44="","",INDEX($H$4:$H$178*成就内容!AO$126/SUM(成就内容!$D$126:$BZ$126),成就内容!AO100,1)-SUM(AX$279:AX315))</f>
        <v>5666.6666666666715</v>
      </c>
      <c r="AY316" s="41">
        <f>IF(成就内容!AP44="","",INDEX($H$4:$H$178*成就内容!AP$126/SUM(成就内容!$D$126:$BZ$126),成就内容!AP100,1)-SUM(AY$279:AY315))</f>
        <v>5666.6666666666715</v>
      </c>
      <c r="AZ316" s="41">
        <f>IF(成就内容!AQ44="","",INDEX($H$4:$H$178*成就内容!AQ$126/SUM(成就内容!$D$126:$BZ$126),成就内容!AQ100,1)-SUM(AZ$279:AZ315))</f>
        <v>5666.6666666666715</v>
      </c>
      <c r="BA316" s="41">
        <f>IF(成就内容!AR44="","",INDEX($H$4:$H$178*成就内容!AR$126/SUM(成就内容!$D$126:$BZ$126),成就内容!AR100,1)-SUM(BA$279:BA315))</f>
        <v>6000</v>
      </c>
      <c r="BB316" s="41">
        <f>IF(成就内容!AS44="","",INDEX($H$4:$H$178*成就内容!AS$126/SUM(成就内容!$D$126:$BZ$126),成就内容!AS100,1)-SUM(BB$279:BB315))</f>
        <v>6000</v>
      </c>
      <c r="BC316" s="41">
        <f>IF(成就内容!AT44="","",INDEX($H$4:$H$178*成就内容!AT$126/SUM(成就内容!$D$126:$BZ$126),成就内容!AT100,1)-SUM(BC$279:BC315))</f>
        <v>6000</v>
      </c>
      <c r="BD316" s="41" t="str">
        <f>IF(成就内容!AU44="","",INDEX($H$4:$H$178*成就内容!AU$126/SUM(成就内容!$D$126:$BZ$126),成就内容!AU100,1)-SUM(BD$279:BD315))</f>
        <v/>
      </c>
      <c r="BE316" s="41" t="str">
        <f>IF(成就内容!AV44="","",INDEX($H$4:$H$178*成就内容!AV$126/SUM(成就内容!$D$126:$BZ$126),成就内容!AV100,1)-SUM(BE$279:BE315))</f>
        <v/>
      </c>
      <c r="BF316" s="41">
        <f>IF(成就内容!AW44="","",INDEX($H$4:$H$178*成就内容!AW$126/SUM(成就内容!$D$126:$BZ$126),成就内容!AW100,1)-SUM(BF$279:BF315))</f>
        <v>0</v>
      </c>
      <c r="BG316" s="41" t="str">
        <f>IF(成就内容!AX44="","",INDEX($H$4:$H$178*成就内容!AX$126/SUM(成就内容!$D$126:$BZ$126),成就内容!AX100,1)-SUM(BG$279:BG315))</f>
        <v/>
      </c>
      <c r="BH316" s="41" t="str">
        <f>IF(成就内容!AY44="","",INDEX($H$4:$H$178*成就内容!AY$126/SUM(成就内容!$D$126:$BZ$126),成就内容!AY100,1)-SUM(BH$279:BH315))</f>
        <v/>
      </c>
      <c r="BI316" s="41" t="str">
        <f>IF(成就内容!AZ44="","",INDEX($H$4:$H$178*成就内容!AZ$126/SUM(成就内容!$D$126:$BZ$126),成就内容!AZ100,1)-SUM(BI$279:BI315))</f>
        <v/>
      </c>
      <c r="BJ316" s="41" t="str">
        <f>IF(成就内容!BA44="","",INDEX($H$4:$H$178*成就内容!BA$126/SUM(成就内容!$D$126:$BZ$126),成就内容!BA100,1)-SUM(BJ$279:BJ315))</f>
        <v/>
      </c>
      <c r="BK316" s="41" t="str">
        <f>IF(成就内容!BB44="","",INDEX($H$4:$H$178*成就内容!BB$126/SUM(成就内容!$D$126:$BZ$126),成就内容!BB100,1)-SUM(BK$279:BK315))</f>
        <v/>
      </c>
      <c r="BL316" s="41">
        <f>IF(成就内容!BC44="","",INDEX($H$4:$H$178*成就内容!BC$126/SUM(成就内容!$D$126:$BZ$126),成就内容!BC100,1)-SUM(BL$279:BL315))</f>
        <v>0</v>
      </c>
      <c r="BM316" s="41">
        <f>IF(成就内容!BD44="","",INDEX($H$4:$H$178*成就内容!BD$126/SUM(成就内容!$D$126:$BZ$126),成就内容!BD100,1)-SUM(BM$279:BM315))</f>
        <v>0</v>
      </c>
      <c r="BN316" s="41">
        <f>IF(成就内容!BE44="","",INDEX($H$4:$H$178*成就内容!BE$126/SUM(成就内容!$D$126:$BZ$126),成就内容!BE100,1)-SUM(BN$279:BN315))</f>
        <v>0</v>
      </c>
      <c r="BO316" s="41">
        <f>IF(成就内容!BF44="","",INDEX($H$4:$H$178*成就内容!BF$126/SUM(成就内容!$D$126:$BZ$126),成就内容!BF100,1)-SUM(BO$279:BO315))</f>
        <v>0</v>
      </c>
      <c r="BP316" s="41">
        <f>IF(成就内容!BG44="","",INDEX($H$4:$H$178*成就内容!BG$126/SUM(成就内容!$D$126:$BZ$126),成就内容!BG100,1)-SUM(BP$279:BP315))</f>
        <v>0</v>
      </c>
      <c r="BQ316" s="41" t="str">
        <f>IF(成就内容!BH44="","",INDEX($H$4:$H$178*成就内容!BH$126/SUM(成就内容!$D$126:$BZ$126),成就内容!BH100,1)-SUM(BQ$279:BQ315))</f>
        <v/>
      </c>
      <c r="BR316" s="41" t="str">
        <f>IF(成就内容!BI44="","",INDEX($H$4:$H$178*成就内容!BI$126/SUM(成就内容!$D$126:$BZ$126),成就内容!BI100,1)-SUM(BR$279:BR315))</f>
        <v/>
      </c>
      <c r="BS316" s="41">
        <f>IF(成就内容!BJ44="","",INDEX($H$4:$H$178*成就内容!BJ$126/SUM(成就内容!$D$126:$BZ$126),成就内容!BJ100,1)-SUM(BS$279:BS315))</f>
        <v>0</v>
      </c>
      <c r="BT316" s="41" t="str">
        <f>IF(成就内容!BK44="","",INDEX($H$4:$H$178*成就内容!BK$126/SUM(成就内容!$D$126:$BZ$126),成就内容!BK100,1)-SUM(BT$279:BT315))</f>
        <v/>
      </c>
      <c r="BU316" s="41">
        <f>IF(成就内容!BL44="","",INDEX($H$4:$H$178*成就内容!BL$126/SUM(成就内容!$D$126:$BZ$126),成就内容!BL100,1)-SUM(BU$279:BU315))</f>
        <v>0</v>
      </c>
      <c r="BV316" s="41">
        <f>IF(成就内容!BM44="","",INDEX($H$4:$H$178*成就内容!BM$126/SUM(成就内容!$D$126:$BZ$126),成就内容!BM100,1)-SUM(BV$279:BV315))</f>
        <v>0</v>
      </c>
      <c r="BW316" s="41" t="str">
        <f>IF(成就内容!BN44="","",INDEX($H$4:$H$178*成就内容!BN$126/SUM(成就内容!$D$126:$BZ$126),成就内容!BN100,1)-SUM(BW$279:BW315))</f>
        <v/>
      </c>
      <c r="BX316" s="41">
        <f>IF(成就内容!BO44="","",INDEX($H$4:$H$178*成就内容!BO$126/SUM(成就内容!$D$126:$BZ$126),成就内容!BO100,1)-SUM(BX$279:BX315))</f>
        <v>0</v>
      </c>
      <c r="BY316" s="41">
        <f>IF(成就内容!BP44="","",INDEX($H$4:$H$178*成就内容!BP$126/SUM(成就内容!$D$126:$BZ$126),成就内容!BP100,1)-SUM(BY$279:BY315))</f>
        <v>0</v>
      </c>
      <c r="BZ316" s="41">
        <f>IF(成就内容!BQ44="","",INDEX($H$4:$H$178*成就内容!BQ$126/SUM(成就内容!$D$126:$BZ$126),成就内容!BQ100,1)-SUM(BZ$279:BZ315))</f>
        <v>0</v>
      </c>
      <c r="CA316" s="41" t="str">
        <f>IF(成就内容!BR44="","",INDEX($H$4:$H$178*成就内容!BR$126/SUM(成就内容!$D$126:$BZ$126),成就内容!BR100,1)-SUM(CA$279:CA315))</f>
        <v/>
      </c>
      <c r="CB316" s="41" t="str">
        <f>IF(成就内容!BS44="","",INDEX($H$4:$H$178*成就内容!BS$126/SUM(成就内容!$D$126:$BZ$126),成就内容!BS100,1)-SUM(CB$279:CB315))</f>
        <v/>
      </c>
      <c r="CC316" s="41">
        <f>IF(成就内容!BT44="","",INDEX($H$4:$H$178*成就内容!BT$126/SUM(成就内容!$D$126:$BZ$126),成就内容!BT100,1)-SUM(CC$279:CC315))</f>
        <v>0</v>
      </c>
      <c r="CD316" s="41">
        <f>IF(成就内容!BU44="","",INDEX($H$4:$H$178*成就内容!BU$126/SUM(成就内容!$D$126:$BZ$126),成就内容!BU100,1)-SUM(CD$279:CD315))</f>
        <v>0</v>
      </c>
      <c r="CE316" s="41" t="str">
        <f>IF(成就内容!BV44="","",INDEX($H$4:$H$178*成就内容!BV$126/SUM(成就内容!$D$126:$BZ$126),成就内容!BV100,1)-SUM(CE$279:CE315))</f>
        <v/>
      </c>
      <c r="CF316" s="41" t="str">
        <f>IF(成就内容!BW44="","",INDEX($H$4:$H$178*成就内容!BW$126/SUM(成就内容!$D$126:$BZ$126),成就内容!BW100,1)-SUM(CF$279:CF315))</f>
        <v/>
      </c>
      <c r="CG316" s="41" t="str">
        <f>IF(成就内容!BX44="","",INDEX($H$4:$H$178*成就内容!BX$126/SUM(成就内容!$D$126:$BZ$126),成就内容!BX100,1)-SUM(CG$279:CG315))</f>
        <v/>
      </c>
      <c r="CH316" s="41">
        <f>IF(成就内容!BY44="","",INDEX($H$4:$H$178*成就内容!BY$126/SUM(成就内容!$D$126:$BZ$126),成就内容!BY100,1)-SUM(CH$279:CH315))</f>
        <v>0</v>
      </c>
      <c r="CI316" s="41">
        <f>IF(成就内容!BZ44="","",INDEX($H$4:$H$178*成就内容!BZ$126/SUM(成就内容!$D$126:$BZ$126),成就内容!BZ100,1)-SUM(CI$279:CI315))</f>
        <v>0</v>
      </c>
      <c r="CK316" s="19"/>
      <c r="CM316" s="43">
        <v>38</v>
      </c>
      <c r="CN316" s="41">
        <f>IF(M316="","",IF(成就内容!D$126&lt;&gt;"",MAX(ROUNDUP(SMALL(M$279:M$328,$L316)/10,0)*10,10),0))</f>
        <v>0</v>
      </c>
      <c r="CO316" s="41" t="str">
        <f>IF(N316="","",IF(成就内容!E$126&lt;&gt;"",MAX(ROUNDUP(SMALL(N$279:N$328,$L316)/10,0)*10,10),0))</f>
        <v/>
      </c>
      <c r="CP316" s="41" t="str">
        <f>IF(O316="","",IF(成就内容!F$126&lt;&gt;"",MAX(ROUNDUP(SMALL(O$279:O$328,$L316)/10,0)*10,10),0))</f>
        <v/>
      </c>
      <c r="CQ316" s="41" t="str">
        <f>IF(P316="","",IF(成就内容!G$126&lt;&gt;"",MAX(ROUNDUP(SMALL(P$279:P$328,$L316)/10,0)*10,10),0))</f>
        <v/>
      </c>
      <c r="CR316" s="41">
        <f>IF(Q316="","",IF(成就内容!H$126&lt;&gt;"",MAX(ROUNDUP(SMALL(Q$279:Q$328,$L316)/10,0)*10,10),0))</f>
        <v>0</v>
      </c>
      <c r="CS316" s="41">
        <f>IF(R316="","",IF(成就内容!I$126&lt;&gt;"",MAX(ROUNDUP(SMALL(R$279:R$328,$L316)/10,0)*10,10),0))</f>
        <v>0</v>
      </c>
      <c r="CT316" s="41">
        <f>IF(S316="","",IF(成就内容!J$126&lt;&gt;"",MAX(ROUNDUP(SMALL(S$279:S$328,$L316)/10,0)*10,10),0))</f>
        <v>0</v>
      </c>
      <c r="CU316" s="41">
        <f>IF(T316="","",IF(成就内容!K$126&lt;&gt;"",MAX(ROUNDUP(SMALL(T$279:T$328,$L316)/10,0)*10,10),0))</f>
        <v>0</v>
      </c>
      <c r="CV316" s="41">
        <f>IF(U316="","",IF(成就内容!L$126&lt;&gt;"",MAX(ROUNDUP(SMALL(U$279:U$328,$L316)/10,0)*10,10),0))</f>
        <v>0</v>
      </c>
      <c r="CW316" s="41">
        <f>IF(V316="","",IF(成就内容!M$126&lt;&gt;"",MAX(ROUNDUP(SMALL(V$279:V$328,$L316)/10,0)*10,10),0))</f>
        <v>0</v>
      </c>
      <c r="CX316" s="41" t="str">
        <f>IF(W316="","",IF(成就内容!N$126&lt;&gt;"",MAX(ROUNDUP(SMALL(W$279:W$328,$L316)/10,0)*10,10),0))</f>
        <v/>
      </c>
      <c r="CY316" s="41" t="str">
        <f>IF(X316="","",IF(成就内容!O$126&lt;&gt;"",MAX(ROUNDUP(SMALL(X$279:X$328,$L316)/10,0)*10,10),0))</f>
        <v/>
      </c>
      <c r="CZ316" s="41" t="str">
        <f>IF(Y316="","",IF(成就内容!P$126&lt;&gt;"",MAX(ROUNDUP(SMALL(Y$279:Y$328,$L316)/10,0)*10,10),0))</f>
        <v/>
      </c>
      <c r="DA316" s="41">
        <f>IF(Z316="","",IF(成就内容!Q$126&lt;&gt;"",MAX(ROUNDUP(SMALL(Z$279:Z$328,$L316)/10,0)*10,10),0))</f>
        <v>0</v>
      </c>
      <c r="DB316" s="41">
        <f>IF(AA316="","",IF(成就内容!R$126&lt;&gt;"",MAX(ROUNDUP(SMALL(AA$279:AA$328,$L316)/10,0)*10,10),0))</f>
        <v>0</v>
      </c>
      <c r="DC316" s="41">
        <f>IF(AB316="","",IF(成就内容!S$126&lt;&gt;"",MAX(ROUNDUP(SMALL(AB$279:AB$328,$L316)/10,0)*10,10),0))</f>
        <v>0</v>
      </c>
      <c r="DD316" s="41">
        <f>IF(AC316="","",IF(成就内容!T$126&lt;&gt;"",MAX(ROUNDUP(SMALL(AC$279:AC$328,$L316)/10,0)*10,10),0))</f>
        <v>0</v>
      </c>
      <c r="DE316" s="41">
        <f>IF(AD316="","",IF(成就内容!U$126&lt;&gt;"",MAX(ROUNDUP(SMALL(AD$279:AD$328,$L316)/10,0)*10,10),0))</f>
        <v>0</v>
      </c>
      <c r="DF316" s="41">
        <f>IF(AE316="","",IF(成就内容!V$126&lt;&gt;"",MAX(ROUNDUP(SMALL(AE$279:AE$328,$L316)/10,0)*10,10),0))</f>
        <v>0</v>
      </c>
      <c r="DG316" s="41" t="str">
        <f>IF(AF316="","",IF(成就内容!W$126&lt;&gt;"",MAX(ROUNDUP(SMALL(AF$279:AF$328,$L316)/10,0)*10,10),0))</f>
        <v/>
      </c>
      <c r="DH316" s="41" t="str">
        <f>IF(AG316="","",IF(成就内容!X$126&lt;&gt;"",MAX(ROUNDUP(SMALL(AG$279:AG$328,$L316)/10,0)*10,10),0))</f>
        <v/>
      </c>
      <c r="DI316" s="41" t="str">
        <f>IF(AH316="","",IF(成就内容!Y$126&lt;&gt;"",MAX(ROUNDUP(SMALL(AH$279:AH$328,$L316)/10,0)*10,10),0))</f>
        <v/>
      </c>
      <c r="DJ316" s="41" t="str">
        <f>IF(AI316="","",IF(成就内容!Z$126&lt;&gt;"",MAX(ROUNDUP(SMALL(AI$279:AI$328,$L316)/10,0)*10,10),0))</f>
        <v/>
      </c>
      <c r="DK316" s="41" t="str">
        <f>IF(AJ316="","",IF(成就内容!AA$126&lt;&gt;"",MAX(ROUNDUP(SMALL(AJ$279:AJ$328,$L316)/10,0)*10,10),0))</f>
        <v/>
      </c>
      <c r="DL316" s="41" t="str">
        <f>IF(AK316="","",IF(成就内容!AB$126&lt;&gt;"",MAX(ROUNDUP(SMALL(AK$279:AK$328,$L316)/10,0)*10,10),0))</f>
        <v/>
      </c>
      <c r="DM316" s="41">
        <f>IF(AL316="","",IF(成就内容!AC$126&lt;&gt;"",MAX(ROUNDUP(SMALL(AL$279:AL$328,$L316)/10,0)*10,10),0))</f>
        <v>0</v>
      </c>
      <c r="DN316" s="41">
        <f>IF(AM316="","",IF(成就内容!AD$126&lt;&gt;"",MAX(ROUNDUP(SMALL(AM$279:AM$328,$L316)/10,0)*10,10),0))</f>
        <v>0</v>
      </c>
      <c r="DO316" s="41">
        <f>IF(AN316="","",IF(成就内容!AE$126&lt;&gt;"",MAX(ROUNDUP(SMALL(AN$279:AN$328,$L316)/10,0)*10,10),0))</f>
        <v>0</v>
      </c>
      <c r="DP316" s="41">
        <f>IF(AO316="","",IF(成就内容!AF$126&lt;&gt;"",MAX(ROUNDUP(SMALL(AO$279:AO$328,$L316)/10,0)*10,10),0))</f>
        <v>0</v>
      </c>
      <c r="DQ316" s="41">
        <f>IF(AP316="","",IF(成就内容!AG$126&lt;&gt;"",MAX(ROUNDUP(SMALL(AP$279:AP$328,$L316)/10,0)*10,10),0))</f>
        <v>0</v>
      </c>
      <c r="DR316" s="41" t="str">
        <f>IF(AQ316="","",IF(成就内容!AH$126&lt;&gt;"",MAX(ROUNDUP(SMALL(AQ$279:AQ$328,$L316)/10,0)*10,10),0))</f>
        <v/>
      </c>
      <c r="DS316" s="41">
        <f>IF(AR316="","",IF(成就内容!AI$126&lt;&gt;"",MAX(ROUNDUP(SMALL(AR$279:AR$328,$L316)/10,0)*10,10),0))</f>
        <v>0</v>
      </c>
      <c r="DT316" s="41">
        <f>IF(AS316="","",IF(成就内容!AJ$126&lt;&gt;"",MAX(ROUNDUP(SMALL(AS$279:AS$328,$L316)/10,0)*10,10),0))</f>
        <v>0</v>
      </c>
      <c r="DU316" s="41" t="str">
        <f>IF(AT316="","",IF(成就内容!AK$126&lt;&gt;"",MAX(ROUNDUP(SMALL(AT$279:AT$328,$L316)/10,0)*10,10),0))</f>
        <v/>
      </c>
      <c r="DV316" s="41" t="str">
        <f>IF(AU316="","",IF(成就内容!AL$126&lt;&gt;"",MAX(ROUNDUP(SMALL(AU$279:AU$328,$L316)/10,0)*10,10),0))</f>
        <v/>
      </c>
      <c r="DW316" s="41" t="str">
        <f>IF(AV316="","",IF(成就内容!AM$126&lt;&gt;"",MAX(ROUNDUP(SMALL(AV$279:AV$328,$L316)/10,0)*10,10),0))</f>
        <v/>
      </c>
      <c r="DX316" s="41" t="str">
        <f>IF(AW316="","",IF(成就内容!AN$126&lt;&gt;"",MAX(ROUNDUP(SMALL(AW$279:AW$328,$L316)/10,0)*10,10),0))</f>
        <v/>
      </c>
      <c r="DY316" s="41">
        <f>IF(AX316="","",IF(成就内容!AO$126&lt;&gt;"",MAX(ROUNDUP(SMALL(AX$279:AX$328,$L316)/10,0)*10,10),0))</f>
        <v>5670</v>
      </c>
      <c r="DZ316" s="41">
        <f>IF(AY316="","",IF(成就内容!AP$126&lt;&gt;"",MAX(ROUNDUP(SMALL(AY$279:AY$328,$L316)/10,0)*10,10),0))</f>
        <v>5670</v>
      </c>
      <c r="EA316" s="41">
        <f>IF(AZ316="","",IF(成就内容!AQ$126&lt;&gt;"",MAX(ROUNDUP(SMALL(AZ$279:AZ$328,$L316)/10,0)*10,10),0))</f>
        <v>5670</v>
      </c>
      <c r="EB316" s="41">
        <f>IF(BA316="","",IF(成就内容!AR$126&lt;&gt;"",MAX(ROUNDUP(SMALL(BA$279:BA$328,$L316)/10,0)*10,10),0))</f>
        <v>6000</v>
      </c>
      <c r="EC316" s="41">
        <f>IF(BB316="","",IF(成就内容!AS$126&lt;&gt;"",MAX(ROUNDUP(SMALL(BB$279:BB$328,$L316)/10,0)*10,10),0))</f>
        <v>6000</v>
      </c>
      <c r="ED316" s="41">
        <f>IF(BC316="","",IF(成就内容!AT$126&lt;&gt;"",MAX(ROUNDUP(SMALL(BC$279:BC$328,$L316)/10,0)*10,10),0))</f>
        <v>6000</v>
      </c>
      <c r="EE316" s="41" t="str">
        <f>IF(BD316="","",IF(成就内容!AU$126&lt;&gt;"",MAX(ROUNDUP(SMALL(BD$279:BD$328,$L316)/10,0)*10,10),0))</f>
        <v/>
      </c>
      <c r="EF316" s="41" t="str">
        <f>IF(BE316="","",IF(成就内容!AV$126&lt;&gt;"",MAX(ROUNDUP(SMALL(BE$279:BE$328,$L316)/10,0)*10,10),0))</f>
        <v/>
      </c>
      <c r="EG316" s="41">
        <f>IF(BF316="","",IF(成就内容!AW$126&lt;&gt;"",MAX(ROUNDUP(SMALL(BF$279:BF$328,$L316)/10,0)*10,10),0))</f>
        <v>0</v>
      </c>
      <c r="EH316" s="41" t="str">
        <f>IF(BG316="","",IF(成就内容!AX$126&lt;&gt;"",MAX(ROUNDUP(SMALL(BG$279:BG$328,$L316)/10,0)*10,10),0))</f>
        <v/>
      </c>
      <c r="EI316" s="41" t="str">
        <f>IF(BH316="","",IF(成就内容!AY$126&lt;&gt;"",MAX(ROUNDUP(SMALL(BH$279:BH$328,$L316)/10,0)*10,10),0))</f>
        <v/>
      </c>
      <c r="EJ316" s="41" t="str">
        <f>IF(BI316="","",IF(成就内容!AZ$126&lt;&gt;"",MAX(ROUNDUP(SMALL(BI$279:BI$328,$L316)/10,0)*10,10),0))</f>
        <v/>
      </c>
      <c r="EK316" s="41" t="str">
        <f>IF(BJ316="","",IF(成就内容!BA$126&lt;&gt;"",MAX(ROUNDUP(SMALL(BJ$279:BJ$328,$L316)/10,0)*10,10),0))</f>
        <v/>
      </c>
      <c r="EL316" s="41" t="str">
        <f>IF(BK316="","",IF(成就内容!BB$126&lt;&gt;"",MAX(ROUNDUP(SMALL(BK$279:BK$328,$L316)/10,0)*10,10),0))</f>
        <v/>
      </c>
      <c r="EM316" s="41">
        <f>IF(BL316="","",IF(成就内容!BC$126&lt;&gt;"",MAX(ROUNDUP(SMALL(BL$279:BL$328,$L316)/10,0)*10,10),0))</f>
        <v>0</v>
      </c>
      <c r="EN316" s="41">
        <f>IF(BM316="","",IF(成就内容!BD$126&lt;&gt;"",MAX(ROUNDUP(SMALL(BM$279:BM$328,$L316)/10,0)*10,10),0))</f>
        <v>0</v>
      </c>
      <c r="EO316" s="41">
        <f>IF(BN316="","",IF(成就内容!BE$126&lt;&gt;"",MAX(ROUNDUP(SMALL(BN$279:BN$328,$L316)/10,0)*10,10),0))</f>
        <v>0</v>
      </c>
      <c r="EP316" s="41">
        <f>IF(BO316="","",IF(成就内容!BF$126&lt;&gt;"",MAX(ROUNDUP(SMALL(BO$279:BO$328,$L316)/10,0)*10,10),0))</f>
        <v>0</v>
      </c>
      <c r="EQ316" s="41">
        <f>IF(BP316="","",IF(成就内容!BG$126&lt;&gt;"",MAX(ROUNDUP(SMALL(BP$279:BP$328,$L316)/10,0)*10,10),0))</f>
        <v>0</v>
      </c>
      <c r="ER316" s="41" t="str">
        <f>IF(BQ316="","",IF(成就内容!BH$126&lt;&gt;"",MAX(ROUNDUP(SMALL(BQ$279:BQ$328,$L316)/10,0)*10,10),0))</f>
        <v/>
      </c>
      <c r="ES316" s="41" t="str">
        <f>IF(BR316="","",IF(成就内容!BI$126&lt;&gt;"",MAX(ROUNDUP(SMALL(BR$279:BR$328,$L316)/10,0)*10,10),0))</f>
        <v/>
      </c>
      <c r="ET316" s="41">
        <f>IF(BS316="","",IF(成就内容!BJ$126&lt;&gt;"",MAX(ROUNDUP(SMALL(BS$279:BS$328,$L316)/10,0)*10,10),0))</f>
        <v>0</v>
      </c>
      <c r="EU316" s="41" t="str">
        <f>IF(BT316="","",IF(成就内容!BK$126&lt;&gt;"",MAX(ROUNDUP(SMALL(BT$279:BT$328,$L316)/10,0)*10,10),0))</f>
        <v/>
      </c>
      <c r="EV316" s="41">
        <f>IF(BU316="","",IF(成就内容!BL$126&lt;&gt;"",MAX(ROUNDUP(SMALL(BU$279:BU$328,$L316)/10,0)*10,10),0))</f>
        <v>0</v>
      </c>
      <c r="EW316" s="41">
        <f>IF(BV316="","",IF(成就内容!BM$126&lt;&gt;"",MAX(ROUNDUP(SMALL(BV$279:BV$328,$L316)/10,0)*10,10),0))</f>
        <v>0</v>
      </c>
      <c r="EX316" s="41" t="str">
        <f>IF(BW316="","",IF(成就内容!BN$126&lt;&gt;"",MAX(ROUNDUP(SMALL(BW$279:BW$328,$L316)/10,0)*10,10),0))</f>
        <v/>
      </c>
      <c r="EY316" s="41">
        <f>IF(BX316="","",IF(成就内容!BO$126&lt;&gt;"",MAX(ROUNDUP(SMALL(BX$279:BX$328,$L316)/10,0)*10,10),0))</f>
        <v>0</v>
      </c>
      <c r="EZ316" s="41">
        <f>IF(BY316="","",IF(成就内容!BP$126&lt;&gt;"",MAX(ROUNDUP(SMALL(BY$279:BY$328,$L316)/10,0)*10,10),0))</f>
        <v>0</v>
      </c>
      <c r="FA316" s="41">
        <f>IF(BZ316="","",IF(成就内容!BQ$126&lt;&gt;"",MAX(ROUNDUP(SMALL(BZ$279:BZ$328,$L316)/10,0)*10,10),0))</f>
        <v>0</v>
      </c>
      <c r="FB316" s="41" t="str">
        <f>IF(CA316="","",IF(成就内容!BR$126&lt;&gt;"",MAX(ROUNDUP(SMALL(CA$279:CA$328,$L316)/10,0)*10,10),0))</f>
        <v/>
      </c>
      <c r="FC316" s="41" t="str">
        <f>IF(CB316="","",IF(成就内容!BS$126&lt;&gt;"",MAX(ROUNDUP(SMALL(CB$279:CB$328,$L316)/10,0)*10,10),0))</f>
        <v/>
      </c>
      <c r="FD316" s="41">
        <f>IF(CC316="","",IF(成就内容!BT$126&lt;&gt;"",MAX(ROUNDUP(SMALL(CC$279:CC$328,$L316)/10,0)*10,10),0))</f>
        <v>0</v>
      </c>
      <c r="FE316" s="41">
        <f>IF(CD316="","",IF(成就内容!BU$126&lt;&gt;"",MAX(ROUNDUP(SMALL(CD$279:CD$328,$L316)/10,0)*10,10),0))</f>
        <v>0</v>
      </c>
      <c r="FF316" s="41" t="str">
        <f>IF(CE316="","",IF(成就内容!BV$126&lt;&gt;"",MAX(ROUNDUP(SMALL(CE$279:CE$328,$L316)/10,0)*10,10),0))</f>
        <v/>
      </c>
      <c r="FG316" s="41" t="str">
        <f>IF(CF316="","",IF(成就内容!BW$126&lt;&gt;"",MAX(ROUNDUP(SMALL(CF$279:CF$328,$L316)/10,0)*10,10),0))</f>
        <v/>
      </c>
      <c r="FH316" s="41" t="str">
        <f>IF(CG316="","",IF(成就内容!BX$126&lt;&gt;"",MAX(ROUNDUP(SMALL(CG$279:CG$328,$L316)/10,0)*10,10),0))</f>
        <v/>
      </c>
      <c r="FI316" s="41">
        <f>IF(CH316="","",IF(成就内容!BY$126&lt;&gt;"",MAX(ROUNDUP(SMALL(CH$279:CH$328,$L316)/10,0)*10,10),0))</f>
        <v>0</v>
      </c>
      <c r="FJ316" s="41">
        <f>IF(CI316="","",IF(成就内容!BZ$126&lt;&gt;"",MAX(ROUNDUP(SMALL(CI$279:CI$328,$L316)/10,0)*10,10),0))</f>
        <v>0</v>
      </c>
    </row>
    <row r="317" spans="10:166" s="96" customFormat="1" x14ac:dyDescent="0.15">
      <c r="J317" s="19"/>
      <c r="L317" s="43">
        <v>39</v>
      </c>
      <c r="M317" s="41">
        <f>IF(成就内容!D45="","",INDEX($H$4:$H$178*成就内容!D$126/SUM(成就内容!$D$126:$BZ$126),成就内容!D101,1)-SUM(M$279:M316))</f>
        <v>0</v>
      </c>
      <c r="N317" s="41" t="str">
        <f>IF(成就内容!E45="","",INDEX($H$4:$H$178*成就内容!E$126/SUM(成就内容!$D$126:$BZ$126),成就内容!E101,1)-SUM(N$279:N316))</f>
        <v/>
      </c>
      <c r="O317" s="41" t="str">
        <f>IF(成就内容!F45="","",INDEX($H$4:$H$178*成就内容!F$126/SUM(成就内容!$D$126:$BZ$126),成就内容!F101,1)-SUM(O$279:O316))</f>
        <v/>
      </c>
      <c r="P317" s="41" t="str">
        <f>IF(成就内容!G45="","",INDEX($H$4:$H$178*成就内容!G$126/SUM(成就内容!$D$126:$BZ$126),成就内容!G101,1)-SUM(P$279:P316))</f>
        <v/>
      </c>
      <c r="Q317" s="41">
        <f>IF(成就内容!H45="","",INDEX($H$4:$H$178*成就内容!H$126/SUM(成就内容!$D$126:$BZ$126),成就内容!H101,1)-SUM(Q$279:Q316))</f>
        <v>0</v>
      </c>
      <c r="R317" s="41">
        <f>IF(成就内容!I45="","",INDEX($H$4:$H$178*成就内容!I$126/SUM(成就内容!$D$126:$BZ$126),成就内容!I101,1)-SUM(R$279:R316))</f>
        <v>0</v>
      </c>
      <c r="S317" s="41">
        <f>IF(成就内容!J45="","",INDEX($H$4:$H$178*成就内容!J$126/SUM(成就内容!$D$126:$BZ$126),成就内容!J101,1)-SUM(S$279:S316))</f>
        <v>0</v>
      </c>
      <c r="T317" s="41">
        <f>IF(成就内容!K45="","",INDEX($H$4:$H$178*成就内容!K$126/SUM(成就内容!$D$126:$BZ$126),成就内容!K101,1)-SUM(T$279:T316))</f>
        <v>0</v>
      </c>
      <c r="U317" s="41">
        <f>IF(成就内容!L45="","",INDEX($H$4:$H$178*成就内容!L$126/SUM(成就内容!$D$126:$BZ$126),成就内容!L101,1)-SUM(U$279:U316))</f>
        <v>0</v>
      </c>
      <c r="V317" s="41">
        <f>IF(成就内容!M45="","",INDEX($H$4:$H$178*成就内容!M$126/SUM(成就内容!$D$126:$BZ$126),成就内容!M101,1)-SUM(V$279:V316))</f>
        <v>0</v>
      </c>
      <c r="W317" s="41" t="str">
        <f>IF(成就内容!N45="","",INDEX($H$4:$H$178*成就内容!N$126/SUM(成就内容!$D$126:$BZ$126),成就内容!N101,1)-SUM(W$279:W316))</f>
        <v/>
      </c>
      <c r="X317" s="41" t="str">
        <f>IF(成就内容!O45="","",INDEX($H$4:$H$178*成就内容!O$126/SUM(成就内容!$D$126:$BZ$126),成就内容!O101,1)-SUM(X$279:X316))</f>
        <v/>
      </c>
      <c r="Y317" s="41" t="str">
        <f>IF(成就内容!P45="","",INDEX($H$4:$H$178*成就内容!P$126/SUM(成就内容!$D$126:$BZ$126),成就内容!P101,1)-SUM(Y$279:Y316))</f>
        <v/>
      </c>
      <c r="Z317" s="41">
        <f>IF(成就内容!Q45="","",INDEX($H$4:$H$178*成就内容!Q$126/SUM(成就内容!$D$126:$BZ$126),成就内容!Q101,1)-SUM(Z$279:Z316))</f>
        <v>0</v>
      </c>
      <c r="AA317" s="41">
        <f>IF(成就内容!R45="","",INDEX($H$4:$H$178*成就内容!R$126/SUM(成就内容!$D$126:$BZ$126),成就内容!R101,1)-SUM(AA$279:AA316))</f>
        <v>0</v>
      </c>
      <c r="AB317" s="41">
        <f>IF(成就内容!S45="","",INDEX($H$4:$H$178*成就内容!S$126/SUM(成就内容!$D$126:$BZ$126),成就内容!S101,1)-SUM(AB$279:AB316))</f>
        <v>0</v>
      </c>
      <c r="AC317" s="41">
        <f>IF(成就内容!T45="","",INDEX($H$4:$H$178*成就内容!T$126/SUM(成就内容!$D$126:$BZ$126),成就内容!T101,1)-SUM(AC$279:AC316))</f>
        <v>0</v>
      </c>
      <c r="AD317" s="41">
        <f>IF(成就内容!U45="","",INDEX($H$4:$H$178*成就内容!U$126/SUM(成就内容!$D$126:$BZ$126),成就内容!U101,1)-SUM(AD$279:AD316))</f>
        <v>0</v>
      </c>
      <c r="AE317" s="41">
        <f>IF(成就内容!V45="","",INDEX($H$4:$H$178*成就内容!V$126/SUM(成就内容!$D$126:$BZ$126),成就内容!V101,1)-SUM(AE$279:AE316))</f>
        <v>0</v>
      </c>
      <c r="AF317" s="41" t="str">
        <f>IF(成就内容!W45="","",INDEX($H$4:$H$178*成就内容!W$126/SUM(成就内容!$D$126:$BZ$126),成就内容!W101,1)-SUM(AF$279:AF316))</f>
        <v/>
      </c>
      <c r="AG317" s="41" t="str">
        <f>IF(成就内容!X45="","",INDEX($H$4:$H$178*成就内容!X$126/SUM(成就内容!$D$126:$BZ$126),成就内容!X101,1)-SUM(AG$279:AG316))</f>
        <v/>
      </c>
      <c r="AH317" s="41" t="str">
        <f>IF(成就内容!Y45="","",INDEX($H$4:$H$178*成就内容!Y$126/SUM(成就内容!$D$126:$BZ$126),成就内容!Y101,1)-SUM(AH$279:AH316))</f>
        <v/>
      </c>
      <c r="AI317" s="41" t="str">
        <f>IF(成就内容!Z45="","",INDEX($H$4:$H$178*成就内容!Z$126/SUM(成就内容!$D$126:$BZ$126),成就内容!Z101,1)-SUM(AI$279:AI316))</f>
        <v/>
      </c>
      <c r="AJ317" s="41" t="str">
        <f>IF(成就内容!AA45="","",INDEX($H$4:$H$178*成就内容!AA$126/SUM(成就内容!$D$126:$BZ$126),成就内容!AA101,1)-SUM(AJ$279:AJ316))</f>
        <v/>
      </c>
      <c r="AK317" s="41" t="str">
        <f>IF(成就内容!AB45="","",INDEX($H$4:$H$178*成就内容!AB$126/SUM(成就内容!$D$126:$BZ$126),成就内容!AB101,1)-SUM(AK$279:AK316))</f>
        <v/>
      </c>
      <c r="AL317" s="41">
        <f>IF(成就内容!AC45="","",INDEX($H$4:$H$178*成就内容!AC$126/SUM(成就内容!$D$126:$BZ$126),成就内容!AC101,1)-SUM(AL$279:AL316))</f>
        <v>0</v>
      </c>
      <c r="AM317" s="41">
        <f>IF(成就内容!AD45="","",INDEX($H$4:$H$178*成就内容!AD$126/SUM(成就内容!$D$126:$BZ$126),成就内容!AD101,1)-SUM(AM$279:AM316))</f>
        <v>0</v>
      </c>
      <c r="AN317" s="41">
        <f>IF(成就内容!AE45="","",INDEX($H$4:$H$178*成就内容!AE$126/SUM(成就内容!$D$126:$BZ$126),成就内容!AE101,1)-SUM(AN$279:AN316))</f>
        <v>0</v>
      </c>
      <c r="AO317" s="41">
        <f>IF(成就内容!AF45="","",INDEX($H$4:$H$178*成就内容!AF$126/SUM(成就内容!$D$126:$BZ$126),成就内容!AF101,1)-SUM(AO$279:AO316))</f>
        <v>0</v>
      </c>
      <c r="AP317" s="41">
        <f>IF(成就内容!AG45="","",INDEX($H$4:$H$178*成就内容!AG$126/SUM(成就内容!$D$126:$BZ$126),成就内容!AG101,1)-SUM(AP$279:AP316))</f>
        <v>0</v>
      </c>
      <c r="AQ317" s="41" t="str">
        <f>IF(成就内容!AH45="","",INDEX($H$4:$H$178*成就内容!AH$126/SUM(成就内容!$D$126:$BZ$126),成就内容!AH101,1)-SUM(AQ$279:AQ316))</f>
        <v/>
      </c>
      <c r="AR317" s="41">
        <f>IF(成就内容!AI45="","",INDEX($H$4:$H$178*成就内容!AI$126/SUM(成就内容!$D$126:$BZ$126),成就内容!AI101,1)-SUM(AR$279:AR316))</f>
        <v>0</v>
      </c>
      <c r="AS317" s="41">
        <f>IF(成就内容!AJ45="","",INDEX($H$4:$H$178*成就内容!AJ$126/SUM(成就内容!$D$126:$BZ$126),成就内容!AJ101,1)-SUM(AS$279:AS316))</f>
        <v>0</v>
      </c>
      <c r="AT317" s="41" t="str">
        <f>IF(成就内容!AK45="","",INDEX($H$4:$H$178*成就内容!AK$126/SUM(成就内容!$D$126:$BZ$126),成就内容!AK101,1)-SUM(AT$279:AT316))</f>
        <v/>
      </c>
      <c r="AU317" s="41" t="str">
        <f>IF(成就内容!AL45="","",INDEX($H$4:$H$178*成就内容!AL$126/SUM(成就内容!$D$126:$BZ$126),成就内容!AL101,1)-SUM(AU$279:AU316))</f>
        <v/>
      </c>
      <c r="AV317" s="41" t="str">
        <f>IF(成就内容!AM45="","",INDEX($H$4:$H$178*成就内容!AM$126/SUM(成就内容!$D$126:$BZ$126),成就内容!AM101,1)-SUM(AV$279:AV316))</f>
        <v/>
      </c>
      <c r="AW317" s="41" t="str">
        <f>IF(成就内容!AN45="","",INDEX($H$4:$H$178*成就内容!AN$126/SUM(成就内容!$D$126:$BZ$126),成就内容!AN101,1)-SUM(AW$279:AW316))</f>
        <v/>
      </c>
      <c r="AX317" s="41">
        <f>IF(成就内容!AO45="","",INDEX($H$4:$H$178*成就内容!AO$126/SUM(成就内容!$D$126:$BZ$126),成就内容!AO101,1)-SUM(AX$279:AX316))</f>
        <v>6000</v>
      </c>
      <c r="AY317" s="41">
        <f>IF(成就内容!AP45="","",INDEX($H$4:$H$178*成就内容!AP$126/SUM(成就内容!$D$126:$BZ$126),成就内容!AP101,1)-SUM(AY$279:AY316))</f>
        <v>6000</v>
      </c>
      <c r="AZ317" s="41">
        <f>IF(成就内容!AQ45="","",INDEX($H$4:$H$178*成就内容!AQ$126/SUM(成就内容!$D$126:$BZ$126),成就内容!AQ101,1)-SUM(AZ$279:AZ316))</f>
        <v>6000</v>
      </c>
      <c r="BA317" s="41" t="str">
        <f>IF(成就内容!AR45="","",INDEX($H$4:$H$178*成就内容!AR$126/SUM(成就内容!$D$126:$BZ$126),成就内容!AR101,1)-SUM(BA$279:BA316))</f>
        <v/>
      </c>
      <c r="BB317" s="41" t="str">
        <f>IF(成就内容!AS45="","",INDEX($H$4:$H$178*成就内容!AS$126/SUM(成就内容!$D$126:$BZ$126),成就内容!AS101,1)-SUM(BB$279:BB316))</f>
        <v/>
      </c>
      <c r="BC317" s="41" t="str">
        <f>IF(成就内容!AT45="","",INDEX($H$4:$H$178*成就内容!AT$126/SUM(成就内容!$D$126:$BZ$126),成就内容!AT101,1)-SUM(BC$279:BC316))</f>
        <v/>
      </c>
      <c r="BD317" s="41" t="str">
        <f>IF(成就内容!AU45="","",INDEX($H$4:$H$178*成就内容!AU$126/SUM(成就内容!$D$126:$BZ$126),成就内容!AU101,1)-SUM(BD$279:BD316))</f>
        <v/>
      </c>
      <c r="BE317" s="41" t="str">
        <f>IF(成就内容!AV45="","",INDEX($H$4:$H$178*成就内容!AV$126/SUM(成就内容!$D$126:$BZ$126),成就内容!AV101,1)-SUM(BE$279:BE316))</f>
        <v/>
      </c>
      <c r="BF317" s="41">
        <f>IF(成就内容!AW45="","",INDEX($H$4:$H$178*成就内容!AW$126/SUM(成就内容!$D$126:$BZ$126),成就内容!AW101,1)-SUM(BF$279:BF316))</f>
        <v>0</v>
      </c>
      <c r="BG317" s="41" t="str">
        <f>IF(成就内容!AX45="","",INDEX($H$4:$H$178*成就内容!AX$126/SUM(成就内容!$D$126:$BZ$126),成就内容!AX101,1)-SUM(BG$279:BG316))</f>
        <v/>
      </c>
      <c r="BH317" s="41" t="str">
        <f>IF(成就内容!AY45="","",INDEX($H$4:$H$178*成就内容!AY$126/SUM(成就内容!$D$126:$BZ$126),成就内容!AY101,1)-SUM(BH$279:BH316))</f>
        <v/>
      </c>
      <c r="BI317" s="41" t="str">
        <f>IF(成就内容!AZ45="","",INDEX($H$4:$H$178*成就内容!AZ$126/SUM(成就内容!$D$126:$BZ$126),成就内容!AZ101,1)-SUM(BI$279:BI316))</f>
        <v/>
      </c>
      <c r="BJ317" s="41" t="str">
        <f>IF(成就内容!BA45="","",INDEX($H$4:$H$178*成就内容!BA$126/SUM(成就内容!$D$126:$BZ$126),成就内容!BA101,1)-SUM(BJ$279:BJ316))</f>
        <v/>
      </c>
      <c r="BK317" s="41" t="str">
        <f>IF(成就内容!BB45="","",INDEX($H$4:$H$178*成就内容!BB$126/SUM(成就内容!$D$126:$BZ$126),成就内容!BB101,1)-SUM(BK$279:BK316))</f>
        <v/>
      </c>
      <c r="BL317" s="41">
        <f>IF(成就内容!BC45="","",INDEX($H$4:$H$178*成就内容!BC$126/SUM(成就内容!$D$126:$BZ$126),成就内容!BC101,1)-SUM(BL$279:BL316))</f>
        <v>0</v>
      </c>
      <c r="BM317" s="41">
        <f>IF(成就内容!BD45="","",INDEX($H$4:$H$178*成就内容!BD$126/SUM(成就内容!$D$126:$BZ$126),成就内容!BD101,1)-SUM(BM$279:BM316))</f>
        <v>0</v>
      </c>
      <c r="BN317" s="41">
        <f>IF(成就内容!BE45="","",INDEX($H$4:$H$178*成就内容!BE$126/SUM(成就内容!$D$126:$BZ$126),成就内容!BE101,1)-SUM(BN$279:BN316))</f>
        <v>0</v>
      </c>
      <c r="BO317" s="41">
        <f>IF(成就内容!BF45="","",INDEX($H$4:$H$178*成就内容!BF$126/SUM(成就内容!$D$126:$BZ$126),成就内容!BF101,1)-SUM(BO$279:BO316))</f>
        <v>0</v>
      </c>
      <c r="BP317" s="41">
        <f>IF(成就内容!BG45="","",INDEX($H$4:$H$178*成就内容!BG$126/SUM(成就内容!$D$126:$BZ$126),成就内容!BG101,1)-SUM(BP$279:BP316))</f>
        <v>0</v>
      </c>
      <c r="BQ317" s="41" t="str">
        <f>IF(成就内容!BH45="","",INDEX($H$4:$H$178*成就内容!BH$126/SUM(成就内容!$D$126:$BZ$126),成就内容!BH101,1)-SUM(BQ$279:BQ316))</f>
        <v/>
      </c>
      <c r="BR317" s="41" t="str">
        <f>IF(成就内容!BI45="","",INDEX($H$4:$H$178*成就内容!BI$126/SUM(成就内容!$D$126:$BZ$126),成就内容!BI101,1)-SUM(BR$279:BR316))</f>
        <v/>
      </c>
      <c r="BS317" s="41">
        <f>IF(成就内容!BJ45="","",INDEX($H$4:$H$178*成就内容!BJ$126/SUM(成就内容!$D$126:$BZ$126),成就内容!BJ101,1)-SUM(BS$279:BS316))</f>
        <v>0</v>
      </c>
      <c r="BT317" s="41" t="str">
        <f>IF(成就内容!BK45="","",INDEX($H$4:$H$178*成就内容!BK$126/SUM(成就内容!$D$126:$BZ$126),成就内容!BK101,1)-SUM(BT$279:BT316))</f>
        <v/>
      </c>
      <c r="BU317" s="41">
        <f>IF(成就内容!BL45="","",INDEX($H$4:$H$178*成就内容!BL$126/SUM(成就内容!$D$126:$BZ$126),成就内容!BL101,1)-SUM(BU$279:BU316))</f>
        <v>0</v>
      </c>
      <c r="BV317" s="41">
        <f>IF(成就内容!BM45="","",INDEX($H$4:$H$178*成就内容!BM$126/SUM(成就内容!$D$126:$BZ$126),成就内容!BM101,1)-SUM(BV$279:BV316))</f>
        <v>0</v>
      </c>
      <c r="BW317" s="41" t="str">
        <f>IF(成就内容!BN45="","",INDEX($H$4:$H$178*成就内容!BN$126/SUM(成就内容!$D$126:$BZ$126),成就内容!BN101,1)-SUM(BW$279:BW316))</f>
        <v/>
      </c>
      <c r="BX317" s="41">
        <f>IF(成就内容!BO45="","",INDEX($H$4:$H$178*成就内容!BO$126/SUM(成就内容!$D$126:$BZ$126),成就内容!BO101,1)-SUM(BX$279:BX316))</f>
        <v>0</v>
      </c>
      <c r="BY317" s="41">
        <f>IF(成就内容!BP45="","",INDEX($H$4:$H$178*成就内容!BP$126/SUM(成就内容!$D$126:$BZ$126),成就内容!BP101,1)-SUM(BY$279:BY316))</f>
        <v>0</v>
      </c>
      <c r="BZ317" s="41">
        <f>IF(成就内容!BQ45="","",INDEX($H$4:$H$178*成就内容!BQ$126/SUM(成就内容!$D$126:$BZ$126),成就内容!BQ101,1)-SUM(BZ$279:BZ316))</f>
        <v>0</v>
      </c>
      <c r="CA317" s="41" t="str">
        <f>IF(成就内容!BR45="","",INDEX($H$4:$H$178*成就内容!BR$126/SUM(成就内容!$D$126:$BZ$126),成就内容!BR101,1)-SUM(CA$279:CA316))</f>
        <v/>
      </c>
      <c r="CB317" s="41" t="str">
        <f>IF(成就内容!BS45="","",INDEX($H$4:$H$178*成就内容!BS$126/SUM(成就内容!$D$126:$BZ$126),成就内容!BS101,1)-SUM(CB$279:CB316))</f>
        <v/>
      </c>
      <c r="CC317" s="41">
        <f>IF(成就内容!BT45="","",INDEX($H$4:$H$178*成就内容!BT$126/SUM(成就内容!$D$126:$BZ$126),成就内容!BT101,1)-SUM(CC$279:CC316))</f>
        <v>0</v>
      </c>
      <c r="CD317" s="41">
        <f>IF(成就内容!BU45="","",INDEX($H$4:$H$178*成就内容!BU$126/SUM(成就内容!$D$126:$BZ$126),成就内容!BU101,1)-SUM(CD$279:CD316))</f>
        <v>0</v>
      </c>
      <c r="CE317" s="41" t="str">
        <f>IF(成就内容!BV45="","",INDEX($H$4:$H$178*成就内容!BV$126/SUM(成就内容!$D$126:$BZ$126),成就内容!BV101,1)-SUM(CE$279:CE316))</f>
        <v/>
      </c>
      <c r="CF317" s="41" t="str">
        <f>IF(成就内容!BW45="","",INDEX($H$4:$H$178*成就内容!BW$126/SUM(成就内容!$D$126:$BZ$126),成就内容!BW101,1)-SUM(CF$279:CF316))</f>
        <v/>
      </c>
      <c r="CG317" s="41" t="str">
        <f>IF(成就内容!BX45="","",INDEX($H$4:$H$178*成就内容!BX$126/SUM(成就内容!$D$126:$BZ$126),成就内容!BX101,1)-SUM(CG$279:CG316))</f>
        <v/>
      </c>
      <c r="CH317" s="41">
        <f>IF(成就内容!BY45="","",INDEX($H$4:$H$178*成就内容!BY$126/SUM(成就内容!$D$126:$BZ$126),成就内容!BY101,1)-SUM(CH$279:CH316))</f>
        <v>0</v>
      </c>
      <c r="CI317" s="41">
        <f>IF(成就内容!BZ45="","",INDEX($H$4:$H$178*成就内容!BZ$126/SUM(成就内容!$D$126:$BZ$126),成就内容!BZ101,1)-SUM(CI$279:CI316))</f>
        <v>0</v>
      </c>
      <c r="CK317" s="19"/>
      <c r="CM317" s="43">
        <v>39</v>
      </c>
      <c r="CN317" s="41">
        <f>IF(M317="","",IF(成就内容!D$126&lt;&gt;"",MAX(ROUNDUP(SMALL(M$279:M$328,$L317)/10,0)*10,10),0))</f>
        <v>0</v>
      </c>
      <c r="CO317" s="41" t="str">
        <f>IF(N317="","",IF(成就内容!E$126&lt;&gt;"",MAX(ROUNDUP(SMALL(N$279:N$328,$L317)/10,0)*10,10),0))</f>
        <v/>
      </c>
      <c r="CP317" s="41" t="str">
        <f>IF(O317="","",IF(成就内容!F$126&lt;&gt;"",MAX(ROUNDUP(SMALL(O$279:O$328,$L317)/10,0)*10,10),0))</f>
        <v/>
      </c>
      <c r="CQ317" s="41" t="str">
        <f>IF(P317="","",IF(成就内容!G$126&lt;&gt;"",MAX(ROUNDUP(SMALL(P$279:P$328,$L317)/10,0)*10,10),0))</f>
        <v/>
      </c>
      <c r="CR317" s="41">
        <f>IF(Q317="","",IF(成就内容!H$126&lt;&gt;"",MAX(ROUNDUP(SMALL(Q$279:Q$328,$L317)/10,0)*10,10),0))</f>
        <v>0</v>
      </c>
      <c r="CS317" s="41">
        <f>IF(R317="","",IF(成就内容!I$126&lt;&gt;"",MAX(ROUNDUP(SMALL(R$279:R$328,$L317)/10,0)*10,10),0))</f>
        <v>0</v>
      </c>
      <c r="CT317" s="41">
        <f>IF(S317="","",IF(成就内容!J$126&lt;&gt;"",MAX(ROUNDUP(SMALL(S$279:S$328,$L317)/10,0)*10,10),0))</f>
        <v>0</v>
      </c>
      <c r="CU317" s="41">
        <f>IF(T317="","",IF(成就内容!K$126&lt;&gt;"",MAX(ROUNDUP(SMALL(T$279:T$328,$L317)/10,0)*10,10),0))</f>
        <v>0</v>
      </c>
      <c r="CV317" s="41">
        <f>IF(U317="","",IF(成就内容!L$126&lt;&gt;"",MAX(ROUNDUP(SMALL(U$279:U$328,$L317)/10,0)*10,10),0))</f>
        <v>0</v>
      </c>
      <c r="CW317" s="41">
        <f>IF(V317="","",IF(成就内容!M$126&lt;&gt;"",MAX(ROUNDUP(SMALL(V$279:V$328,$L317)/10,0)*10,10),0))</f>
        <v>0</v>
      </c>
      <c r="CX317" s="41" t="str">
        <f>IF(W317="","",IF(成就内容!N$126&lt;&gt;"",MAX(ROUNDUP(SMALL(W$279:W$328,$L317)/10,0)*10,10),0))</f>
        <v/>
      </c>
      <c r="CY317" s="41" t="str">
        <f>IF(X317="","",IF(成就内容!O$126&lt;&gt;"",MAX(ROUNDUP(SMALL(X$279:X$328,$L317)/10,0)*10,10),0))</f>
        <v/>
      </c>
      <c r="CZ317" s="41" t="str">
        <f>IF(Y317="","",IF(成就内容!P$126&lt;&gt;"",MAX(ROUNDUP(SMALL(Y$279:Y$328,$L317)/10,0)*10,10),0))</f>
        <v/>
      </c>
      <c r="DA317" s="41">
        <f>IF(Z317="","",IF(成就内容!Q$126&lt;&gt;"",MAX(ROUNDUP(SMALL(Z$279:Z$328,$L317)/10,0)*10,10),0))</f>
        <v>0</v>
      </c>
      <c r="DB317" s="41">
        <f>IF(AA317="","",IF(成就内容!R$126&lt;&gt;"",MAX(ROUNDUP(SMALL(AA$279:AA$328,$L317)/10,0)*10,10),0))</f>
        <v>0</v>
      </c>
      <c r="DC317" s="41">
        <f>IF(AB317="","",IF(成就内容!S$126&lt;&gt;"",MAX(ROUNDUP(SMALL(AB$279:AB$328,$L317)/10,0)*10,10),0))</f>
        <v>0</v>
      </c>
      <c r="DD317" s="41">
        <f>IF(AC317="","",IF(成就内容!T$126&lt;&gt;"",MAX(ROUNDUP(SMALL(AC$279:AC$328,$L317)/10,0)*10,10),0))</f>
        <v>0</v>
      </c>
      <c r="DE317" s="41">
        <f>IF(AD317="","",IF(成就内容!U$126&lt;&gt;"",MAX(ROUNDUP(SMALL(AD$279:AD$328,$L317)/10,0)*10,10),0))</f>
        <v>0</v>
      </c>
      <c r="DF317" s="41">
        <f>IF(AE317="","",IF(成就内容!V$126&lt;&gt;"",MAX(ROUNDUP(SMALL(AE$279:AE$328,$L317)/10,0)*10,10),0))</f>
        <v>0</v>
      </c>
      <c r="DG317" s="41" t="str">
        <f>IF(AF317="","",IF(成就内容!W$126&lt;&gt;"",MAX(ROUNDUP(SMALL(AF$279:AF$328,$L317)/10,0)*10,10),0))</f>
        <v/>
      </c>
      <c r="DH317" s="41" t="str">
        <f>IF(AG317="","",IF(成就内容!X$126&lt;&gt;"",MAX(ROUNDUP(SMALL(AG$279:AG$328,$L317)/10,0)*10,10),0))</f>
        <v/>
      </c>
      <c r="DI317" s="41" t="str">
        <f>IF(AH317="","",IF(成就内容!Y$126&lt;&gt;"",MAX(ROUNDUP(SMALL(AH$279:AH$328,$L317)/10,0)*10,10),0))</f>
        <v/>
      </c>
      <c r="DJ317" s="41" t="str">
        <f>IF(AI317="","",IF(成就内容!Z$126&lt;&gt;"",MAX(ROUNDUP(SMALL(AI$279:AI$328,$L317)/10,0)*10,10),0))</f>
        <v/>
      </c>
      <c r="DK317" s="41" t="str">
        <f>IF(AJ317="","",IF(成就内容!AA$126&lt;&gt;"",MAX(ROUNDUP(SMALL(AJ$279:AJ$328,$L317)/10,0)*10,10),0))</f>
        <v/>
      </c>
      <c r="DL317" s="41" t="str">
        <f>IF(AK317="","",IF(成就内容!AB$126&lt;&gt;"",MAX(ROUNDUP(SMALL(AK$279:AK$328,$L317)/10,0)*10,10),0))</f>
        <v/>
      </c>
      <c r="DM317" s="41">
        <f>IF(AL317="","",IF(成就内容!AC$126&lt;&gt;"",MAX(ROUNDUP(SMALL(AL$279:AL$328,$L317)/10,0)*10,10),0))</f>
        <v>0</v>
      </c>
      <c r="DN317" s="41">
        <f>IF(AM317="","",IF(成就内容!AD$126&lt;&gt;"",MAX(ROUNDUP(SMALL(AM$279:AM$328,$L317)/10,0)*10,10),0))</f>
        <v>0</v>
      </c>
      <c r="DO317" s="41">
        <f>IF(AN317="","",IF(成就内容!AE$126&lt;&gt;"",MAX(ROUNDUP(SMALL(AN$279:AN$328,$L317)/10,0)*10,10),0))</f>
        <v>0</v>
      </c>
      <c r="DP317" s="41">
        <f>IF(AO317="","",IF(成就内容!AF$126&lt;&gt;"",MAX(ROUNDUP(SMALL(AO$279:AO$328,$L317)/10,0)*10,10),0))</f>
        <v>0</v>
      </c>
      <c r="DQ317" s="41">
        <f>IF(AP317="","",IF(成就内容!AG$126&lt;&gt;"",MAX(ROUNDUP(SMALL(AP$279:AP$328,$L317)/10,0)*10,10),0))</f>
        <v>0</v>
      </c>
      <c r="DR317" s="41" t="str">
        <f>IF(AQ317="","",IF(成就内容!AH$126&lt;&gt;"",MAX(ROUNDUP(SMALL(AQ$279:AQ$328,$L317)/10,0)*10,10),0))</f>
        <v/>
      </c>
      <c r="DS317" s="41">
        <f>IF(AR317="","",IF(成就内容!AI$126&lt;&gt;"",MAX(ROUNDUP(SMALL(AR$279:AR$328,$L317)/10,0)*10,10),0))</f>
        <v>0</v>
      </c>
      <c r="DT317" s="41">
        <f>IF(AS317="","",IF(成就内容!AJ$126&lt;&gt;"",MAX(ROUNDUP(SMALL(AS$279:AS$328,$L317)/10,0)*10,10),0))</f>
        <v>0</v>
      </c>
      <c r="DU317" s="41" t="str">
        <f>IF(AT317="","",IF(成就内容!AK$126&lt;&gt;"",MAX(ROUNDUP(SMALL(AT$279:AT$328,$L317)/10,0)*10,10),0))</f>
        <v/>
      </c>
      <c r="DV317" s="41" t="str">
        <f>IF(AU317="","",IF(成就内容!AL$126&lt;&gt;"",MAX(ROUNDUP(SMALL(AU$279:AU$328,$L317)/10,0)*10,10),0))</f>
        <v/>
      </c>
      <c r="DW317" s="41" t="str">
        <f>IF(AV317="","",IF(成就内容!AM$126&lt;&gt;"",MAX(ROUNDUP(SMALL(AV$279:AV$328,$L317)/10,0)*10,10),0))</f>
        <v/>
      </c>
      <c r="DX317" s="41" t="str">
        <f>IF(AW317="","",IF(成就内容!AN$126&lt;&gt;"",MAX(ROUNDUP(SMALL(AW$279:AW$328,$L317)/10,0)*10,10),0))</f>
        <v/>
      </c>
      <c r="DY317" s="41">
        <f>IF(AX317="","",IF(成就内容!AO$126&lt;&gt;"",MAX(ROUNDUP(SMALL(AX$279:AX$328,$L317)/10,0)*10,10),0))</f>
        <v>6000</v>
      </c>
      <c r="DZ317" s="41">
        <f>IF(AY317="","",IF(成就内容!AP$126&lt;&gt;"",MAX(ROUNDUP(SMALL(AY$279:AY$328,$L317)/10,0)*10,10),0))</f>
        <v>6000</v>
      </c>
      <c r="EA317" s="41">
        <f>IF(AZ317="","",IF(成就内容!AQ$126&lt;&gt;"",MAX(ROUNDUP(SMALL(AZ$279:AZ$328,$L317)/10,0)*10,10),0))</f>
        <v>6000</v>
      </c>
      <c r="EB317" s="41" t="str">
        <f>IF(BA317="","",IF(成就内容!AR$126&lt;&gt;"",MAX(ROUNDUP(SMALL(BA$279:BA$328,$L317)/10,0)*10,10),0))</f>
        <v/>
      </c>
      <c r="EC317" s="41" t="str">
        <f>IF(BB317="","",IF(成就内容!AS$126&lt;&gt;"",MAX(ROUNDUP(SMALL(BB$279:BB$328,$L317)/10,0)*10,10),0))</f>
        <v/>
      </c>
      <c r="ED317" s="41" t="str">
        <f>IF(BC317="","",IF(成就内容!AT$126&lt;&gt;"",MAX(ROUNDUP(SMALL(BC$279:BC$328,$L317)/10,0)*10,10),0))</f>
        <v/>
      </c>
      <c r="EE317" s="41" t="str">
        <f>IF(BD317="","",IF(成就内容!AU$126&lt;&gt;"",MAX(ROUNDUP(SMALL(BD$279:BD$328,$L317)/10,0)*10,10),0))</f>
        <v/>
      </c>
      <c r="EF317" s="41" t="str">
        <f>IF(BE317="","",IF(成就内容!AV$126&lt;&gt;"",MAX(ROUNDUP(SMALL(BE$279:BE$328,$L317)/10,0)*10,10),0))</f>
        <v/>
      </c>
      <c r="EG317" s="41">
        <f>IF(BF317="","",IF(成就内容!AW$126&lt;&gt;"",MAX(ROUNDUP(SMALL(BF$279:BF$328,$L317)/10,0)*10,10),0))</f>
        <v>0</v>
      </c>
      <c r="EH317" s="41" t="str">
        <f>IF(BG317="","",IF(成就内容!AX$126&lt;&gt;"",MAX(ROUNDUP(SMALL(BG$279:BG$328,$L317)/10,0)*10,10),0))</f>
        <v/>
      </c>
      <c r="EI317" s="41" t="str">
        <f>IF(BH317="","",IF(成就内容!AY$126&lt;&gt;"",MAX(ROUNDUP(SMALL(BH$279:BH$328,$L317)/10,0)*10,10),0))</f>
        <v/>
      </c>
      <c r="EJ317" s="41" t="str">
        <f>IF(BI317="","",IF(成就内容!AZ$126&lt;&gt;"",MAX(ROUNDUP(SMALL(BI$279:BI$328,$L317)/10,0)*10,10),0))</f>
        <v/>
      </c>
      <c r="EK317" s="41" t="str">
        <f>IF(BJ317="","",IF(成就内容!BA$126&lt;&gt;"",MAX(ROUNDUP(SMALL(BJ$279:BJ$328,$L317)/10,0)*10,10),0))</f>
        <v/>
      </c>
      <c r="EL317" s="41" t="str">
        <f>IF(BK317="","",IF(成就内容!BB$126&lt;&gt;"",MAX(ROUNDUP(SMALL(BK$279:BK$328,$L317)/10,0)*10,10),0))</f>
        <v/>
      </c>
      <c r="EM317" s="41">
        <f>IF(BL317="","",IF(成就内容!BC$126&lt;&gt;"",MAX(ROUNDUP(SMALL(BL$279:BL$328,$L317)/10,0)*10,10),0))</f>
        <v>0</v>
      </c>
      <c r="EN317" s="41">
        <f>IF(BM317="","",IF(成就内容!BD$126&lt;&gt;"",MAX(ROUNDUP(SMALL(BM$279:BM$328,$L317)/10,0)*10,10),0))</f>
        <v>0</v>
      </c>
      <c r="EO317" s="41">
        <f>IF(BN317="","",IF(成就内容!BE$126&lt;&gt;"",MAX(ROUNDUP(SMALL(BN$279:BN$328,$L317)/10,0)*10,10),0))</f>
        <v>0</v>
      </c>
      <c r="EP317" s="41">
        <f>IF(BO317="","",IF(成就内容!BF$126&lt;&gt;"",MAX(ROUNDUP(SMALL(BO$279:BO$328,$L317)/10,0)*10,10),0))</f>
        <v>0</v>
      </c>
      <c r="EQ317" s="41">
        <f>IF(BP317="","",IF(成就内容!BG$126&lt;&gt;"",MAX(ROUNDUP(SMALL(BP$279:BP$328,$L317)/10,0)*10,10),0))</f>
        <v>0</v>
      </c>
      <c r="ER317" s="41" t="str">
        <f>IF(BQ317="","",IF(成就内容!BH$126&lt;&gt;"",MAX(ROUNDUP(SMALL(BQ$279:BQ$328,$L317)/10,0)*10,10),0))</f>
        <v/>
      </c>
      <c r="ES317" s="41" t="str">
        <f>IF(BR317="","",IF(成就内容!BI$126&lt;&gt;"",MAX(ROUNDUP(SMALL(BR$279:BR$328,$L317)/10,0)*10,10),0))</f>
        <v/>
      </c>
      <c r="ET317" s="41">
        <f>IF(BS317="","",IF(成就内容!BJ$126&lt;&gt;"",MAX(ROUNDUP(SMALL(BS$279:BS$328,$L317)/10,0)*10,10),0))</f>
        <v>0</v>
      </c>
      <c r="EU317" s="41" t="str">
        <f>IF(BT317="","",IF(成就内容!BK$126&lt;&gt;"",MAX(ROUNDUP(SMALL(BT$279:BT$328,$L317)/10,0)*10,10),0))</f>
        <v/>
      </c>
      <c r="EV317" s="41">
        <f>IF(BU317="","",IF(成就内容!BL$126&lt;&gt;"",MAX(ROUNDUP(SMALL(BU$279:BU$328,$L317)/10,0)*10,10),0))</f>
        <v>0</v>
      </c>
      <c r="EW317" s="41">
        <f>IF(BV317="","",IF(成就内容!BM$126&lt;&gt;"",MAX(ROUNDUP(SMALL(BV$279:BV$328,$L317)/10,0)*10,10),0))</f>
        <v>0</v>
      </c>
      <c r="EX317" s="41" t="str">
        <f>IF(BW317="","",IF(成就内容!BN$126&lt;&gt;"",MAX(ROUNDUP(SMALL(BW$279:BW$328,$L317)/10,0)*10,10),0))</f>
        <v/>
      </c>
      <c r="EY317" s="41">
        <f>IF(BX317="","",IF(成就内容!BO$126&lt;&gt;"",MAX(ROUNDUP(SMALL(BX$279:BX$328,$L317)/10,0)*10,10),0))</f>
        <v>0</v>
      </c>
      <c r="EZ317" s="41">
        <f>IF(BY317="","",IF(成就内容!BP$126&lt;&gt;"",MAX(ROUNDUP(SMALL(BY$279:BY$328,$L317)/10,0)*10,10),0))</f>
        <v>0</v>
      </c>
      <c r="FA317" s="41">
        <f>IF(BZ317="","",IF(成就内容!BQ$126&lt;&gt;"",MAX(ROUNDUP(SMALL(BZ$279:BZ$328,$L317)/10,0)*10,10),0))</f>
        <v>0</v>
      </c>
      <c r="FB317" s="41" t="str">
        <f>IF(CA317="","",IF(成就内容!BR$126&lt;&gt;"",MAX(ROUNDUP(SMALL(CA$279:CA$328,$L317)/10,0)*10,10),0))</f>
        <v/>
      </c>
      <c r="FC317" s="41" t="str">
        <f>IF(CB317="","",IF(成就内容!BS$126&lt;&gt;"",MAX(ROUNDUP(SMALL(CB$279:CB$328,$L317)/10,0)*10,10),0))</f>
        <v/>
      </c>
      <c r="FD317" s="41">
        <f>IF(CC317="","",IF(成就内容!BT$126&lt;&gt;"",MAX(ROUNDUP(SMALL(CC$279:CC$328,$L317)/10,0)*10,10),0))</f>
        <v>0</v>
      </c>
      <c r="FE317" s="41">
        <f>IF(CD317="","",IF(成就内容!BU$126&lt;&gt;"",MAX(ROUNDUP(SMALL(CD$279:CD$328,$L317)/10,0)*10,10),0))</f>
        <v>0</v>
      </c>
      <c r="FF317" s="41" t="str">
        <f>IF(CE317="","",IF(成就内容!BV$126&lt;&gt;"",MAX(ROUNDUP(SMALL(CE$279:CE$328,$L317)/10,0)*10,10),0))</f>
        <v/>
      </c>
      <c r="FG317" s="41" t="str">
        <f>IF(CF317="","",IF(成就内容!BW$126&lt;&gt;"",MAX(ROUNDUP(SMALL(CF$279:CF$328,$L317)/10,0)*10,10),0))</f>
        <v/>
      </c>
      <c r="FH317" s="41" t="str">
        <f>IF(CG317="","",IF(成就内容!BX$126&lt;&gt;"",MAX(ROUNDUP(SMALL(CG$279:CG$328,$L317)/10,0)*10,10),0))</f>
        <v/>
      </c>
      <c r="FI317" s="41">
        <f>IF(CH317="","",IF(成就内容!BY$126&lt;&gt;"",MAX(ROUNDUP(SMALL(CH$279:CH$328,$L317)/10,0)*10,10),0))</f>
        <v>0</v>
      </c>
      <c r="FJ317" s="41">
        <f>IF(CI317="","",IF(成就内容!BZ$126&lt;&gt;"",MAX(ROUNDUP(SMALL(CI$279:CI$328,$L317)/10,0)*10,10),0))</f>
        <v>0</v>
      </c>
    </row>
    <row r="318" spans="10:166" s="96" customFormat="1" x14ac:dyDescent="0.15">
      <c r="J318" s="19"/>
      <c r="L318" s="43">
        <v>40</v>
      </c>
      <c r="M318" s="41">
        <f>IF(成就内容!D46="","",INDEX($H$4:$H$178*成就内容!D$126/SUM(成就内容!$D$126:$BZ$126),成就内容!D102,1)-SUM(M$279:M317))</f>
        <v>0</v>
      </c>
      <c r="N318" s="41" t="str">
        <f>IF(成就内容!E46="","",INDEX($H$4:$H$178*成就内容!E$126/SUM(成就内容!$D$126:$BZ$126),成就内容!E102,1)-SUM(N$279:N317))</f>
        <v/>
      </c>
      <c r="O318" s="41" t="str">
        <f>IF(成就内容!F46="","",INDEX($H$4:$H$178*成就内容!F$126/SUM(成就内容!$D$126:$BZ$126),成就内容!F102,1)-SUM(O$279:O317))</f>
        <v/>
      </c>
      <c r="P318" s="41" t="str">
        <f>IF(成就内容!G46="","",INDEX($H$4:$H$178*成就内容!G$126/SUM(成就内容!$D$126:$BZ$126),成就内容!G102,1)-SUM(P$279:P317))</f>
        <v/>
      </c>
      <c r="Q318" s="41">
        <f>IF(成就内容!H46="","",INDEX($H$4:$H$178*成就内容!H$126/SUM(成就内容!$D$126:$BZ$126),成就内容!H102,1)-SUM(Q$279:Q317))</f>
        <v>0</v>
      </c>
      <c r="R318" s="41">
        <f>IF(成就内容!I46="","",INDEX($H$4:$H$178*成就内容!I$126/SUM(成就内容!$D$126:$BZ$126),成就内容!I102,1)-SUM(R$279:R317))</f>
        <v>0</v>
      </c>
      <c r="S318" s="41">
        <f>IF(成就内容!J46="","",INDEX($H$4:$H$178*成就内容!J$126/SUM(成就内容!$D$126:$BZ$126),成就内容!J102,1)-SUM(S$279:S317))</f>
        <v>0</v>
      </c>
      <c r="T318" s="41">
        <f>IF(成就内容!K46="","",INDEX($H$4:$H$178*成就内容!K$126/SUM(成就内容!$D$126:$BZ$126),成就内容!K102,1)-SUM(T$279:T317))</f>
        <v>0</v>
      </c>
      <c r="U318" s="41">
        <f>IF(成就内容!L46="","",INDEX($H$4:$H$178*成就内容!L$126/SUM(成就内容!$D$126:$BZ$126),成就内容!L102,1)-SUM(U$279:U317))</f>
        <v>0</v>
      </c>
      <c r="V318" s="41">
        <f>IF(成就内容!M46="","",INDEX($H$4:$H$178*成就内容!M$126/SUM(成就内容!$D$126:$BZ$126),成就内容!M102,1)-SUM(V$279:V317))</f>
        <v>0</v>
      </c>
      <c r="W318" s="41" t="str">
        <f>IF(成就内容!N46="","",INDEX($H$4:$H$178*成就内容!N$126/SUM(成就内容!$D$126:$BZ$126),成就内容!N102,1)-SUM(W$279:W317))</f>
        <v/>
      </c>
      <c r="X318" s="41" t="str">
        <f>IF(成就内容!O46="","",INDEX($H$4:$H$178*成就内容!O$126/SUM(成就内容!$D$126:$BZ$126),成就内容!O102,1)-SUM(X$279:X317))</f>
        <v/>
      </c>
      <c r="Y318" s="41" t="str">
        <f>IF(成就内容!P46="","",INDEX($H$4:$H$178*成就内容!P$126/SUM(成就内容!$D$126:$BZ$126),成就内容!P102,1)-SUM(Y$279:Y317))</f>
        <v/>
      </c>
      <c r="Z318" s="41">
        <f>IF(成就内容!Q46="","",INDEX($H$4:$H$178*成就内容!Q$126/SUM(成就内容!$D$126:$BZ$126),成就内容!Q102,1)-SUM(Z$279:Z317))</f>
        <v>0</v>
      </c>
      <c r="AA318" s="41">
        <f>IF(成就内容!R46="","",INDEX($H$4:$H$178*成就内容!R$126/SUM(成就内容!$D$126:$BZ$126),成就内容!R102,1)-SUM(AA$279:AA317))</f>
        <v>0</v>
      </c>
      <c r="AB318" s="41">
        <f>IF(成就内容!S46="","",INDEX($H$4:$H$178*成就内容!S$126/SUM(成就内容!$D$126:$BZ$126),成就内容!S102,1)-SUM(AB$279:AB317))</f>
        <v>0</v>
      </c>
      <c r="AC318" s="41">
        <f>IF(成就内容!T46="","",INDEX($H$4:$H$178*成就内容!T$126/SUM(成就内容!$D$126:$BZ$126),成就内容!T102,1)-SUM(AC$279:AC317))</f>
        <v>0</v>
      </c>
      <c r="AD318" s="41">
        <f>IF(成就内容!U46="","",INDEX($H$4:$H$178*成就内容!U$126/SUM(成就内容!$D$126:$BZ$126),成就内容!U102,1)-SUM(AD$279:AD317))</f>
        <v>0</v>
      </c>
      <c r="AE318" s="41">
        <f>IF(成就内容!V46="","",INDEX($H$4:$H$178*成就内容!V$126/SUM(成就内容!$D$126:$BZ$126),成就内容!V102,1)-SUM(AE$279:AE317))</f>
        <v>0</v>
      </c>
      <c r="AF318" s="41" t="str">
        <f>IF(成就内容!W46="","",INDEX($H$4:$H$178*成就内容!W$126/SUM(成就内容!$D$126:$BZ$126),成就内容!W102,1)-SUM(AF$279:AF317))</f>
        <v/>
      </c>
      <c r="AG318" s="41" t="str">
        <f>IF(成就内容!X46="","",INDEX($H$4:$H$178*成就内容!X$126/SUM(成就内容!$D$126:$BZ$126),成就内容!X102,1)-SUM(AG$279:AG317))</f>
        <v/>
      </c>
      <c r="AH318" s="41" t="str">
        <f>IF(成就内容!Y46="","",INDEX($H$4:$H$178*成就内容!Y$126/SUM(成就内容!$D$126:$BZ$126),成就内容!Y102,1)-SUM(AH$279:AH317))</f>
        <v/>
      </c>
      <c r="AI318" s="41" t="str">
        <f>IF(成就内容!Z46="","",INDEX($H$4:$H$178*成就内容!Z$126/SUM(成就内容!$D$126:$BZ$126),成就内容!Z102,1)-SUM(AI$279:AI317))</f>
        <v/>
      </c>
      <c r="AJ318" s="41" t="str">
        <f>IF(成就内容!AA46="","",INDEX($H$4:$H$178*成就内容!AA$126/SUM(成就内容!$D$126:$BZ$126),成就内容!AA102,1)-SUM(AJ$279:AJ317))</f>
        <v/>
      </c>
      <c r="AK318" s="41" t="str">
        <f>IF(成就内容!AB46="","",INDEX($H$4:$H$178*成就内容!AB$126/SUM(成就内容!$D$126:$BZ$126),成就内容!AB102,1)-SUM(AK$279:AK317))</f>
        <v/>
      </c>
      <c r="AL318" s="41">
        <f>IF(成就内容!AC46="","",INDEX($H$4:$H$178*成就内容!AC$126/SUM(成就内容!$D$126:$BZ$126),成就内容!AC102,1)-SUM(AL$279:AL317))</f>
        <v>0</v>
      </c>
      <c r="AM318" s="41">
        <f>IF(成就内容!AD46="","",INDEX($H$4:$H$178*成就内容!AD$126/SUM(成就内容!$D$126:$BZ$126),成就内容!AD102,1)-SUM(AM$279:AM317))</f>
        <v>0</v>
      </c>
      <c r="AN318" s="41">
        <f>IF(成就内容!AE46="","",INDEX($H$4:$H$178*成就内容!AE$126/SUM(成就内容!$D$126:$BZ$126),成就内容!AE102,1)-SUM(AN$279:AN317))</f>
        <v>0</v>
      </c>
      <c r="AO318" s="41">
        <f>IF(成就内容!AF46="","",INDEX($H$4:$H$178*成就内容!AF$126/SUM(成就内容!$D$126:$BZ$126),成就内容!AF102,1)-SUM(AO$279:AO317))</f>
        <v>0</v>
      </c>
      <c r="AP318" s="41" t="str">
        <f>IF(成就内容!AG46="","",INDEX($H$4:$H$178*成就内容!AG$126/SUM(成就内容!$D$126:$BZ$126),成就内容!AG102,1)-SUM(AP$279:AP317))</f>
        <v/>
      </c>
      <c r="AQ318" s="41" t="str">
        <f>IF(成就内容!AH46="","",INDEX($H$4:$H$178*成就内容!AH$126/SUM(成就内容!$D$126:$BZ$126),成就内容!AH102,1)-SUM(AQ$279:AQ317))</f>
        <v/>
      </c>
      <c r="AR318" s="41" t="str">
        <f>IF(成就内容!AI46="","",INDEX($H$4:$H$178*成就内容!AI$126/SUM(成就内容!$D$126:$BZ$126),成就内容!AI102,1)-SUM(AR$279:AR317))</f>
        <v/>
      </c>
      <c r="AS318" s="41" t="str">
        <f>IF(成就内容!AJ46="","",INDEX($H$4:$H$178*成就内容!AJ$126/SUM(成就内容!$D$126:$BZ$126),成就内容!AJ102,1)-SUM(AS$279:AS317))</f>
        <v/>
      </c>
      <c r="AT318" s="41" t="str">
        <f>IF(成就内容!AK46="","",INDEX($H$4:$H$178*成就内容!AK$126/SUM(成就内容!$D$126:$BZ$126),成就内容!AK102,1)-SUM(AT$279:AT317))</f>
        <v/>
      </c>
      <c r="AU318" s="41" t="str">
        <f>IF(成就内容!AL46="","",INDEX($H$4:$H$178*成就内容!AL$126/SUM(成就内容!$D$126:$BZ$126),成就内容!AL102,1)-SUM(AU$279:AU317))</f>
        <v/>
      </c>
      <c r="AV318" s="41" t="str">
        <f>IF(成就内容!AM46="","",INDEX($H$4:$H$178*成就内容!AM$126/SUM(成就内容!$D$126:$BZ$126),成就内容!AM102,1)-SUM(AV$279:AV317))</f>
        <v/>
      </c>
      <c r="AW318" s="41" t="str">
        <f>IF(成就内容!AN46="","",INDEX($H$4:$H$178*成就内容!AN$126/SUM(成就内容!$D$126:$BZ$126),成就内容!AN102,1)-SUM(AW$279:AW317))</f>
        <v/>
      </c>
      <c r="AX318" s="41">
        <f>IF(成就内容!AO46="","",INDEX($H$4:$H$178*成就内容!AO$126/SUM(成就内容!$D$126:$BZ$126),成就内容!AO102,1)-SUM(AX$279:AX317))</f>
        <v>6000</v>
      </c>
      <c r="AY318" s="41">
        <f>IF(成就内容!AP46="","",INDEX($H$4:$H$178*成就内容!AP$126/SUM(成就内容!$D$126:$BZ$126),成就内容!AP102,1)-SUM(AY$279:AY317))</f>
        <v>6000</v>
      </c>
      <c r="AZ318" s="41">
        <f>IF(成就内容!AQ46="","",INDEX($H$4:$H$178*成就内容!AQ$126/SUM(成就内容!$D$126:$BZ$126),成就内容!AQ102,1)-SUM(AZ$279:AZ317))</f>
        <v>6000</v>
      </c>
      <c r="BA318" s="41" t="str">
        <f>IF(成就内容!AR46="","",INDEX($H$4:$H$178*成就内容!AR$126/SUM(成就内容!$D$126:$BZ$126),成就内容!AR102,1)-SUM(BA$279:BA317))</f>
        <v/>
      </c>
      <c r="BB318" s="41" t="str">
        <f>IF(成就内容!AS46="","",INDEX($H$4:$H$178*成就内容!AS$126/SUM(成就内容!$D$126:$BZ$126),成就内容!AS102,1)-SUM(BB$279:BB317))</f>
        <v/>
      </c>
      <c r="BC318" s="41" t="str">
        <f>IF(成就内容!AT46="","",INDEX($H$4:$H$178*成就内容!AT$126/SUM(成就内容!$D$126:$BZ$126),成就内容!AT102,1)-SUM(BC$279:BC317))</f>
        <v/>
      </c>
      <c r="BD318" s="41" t="str">
        <f>IF(成就内容!AU46="","",INDEX($H$4:$H$178*成就内容!AU$126/SUM(成就内容!$D$126:$BZ$126),成就内容!AU102,1)-SUM(BD$279:BD317))</f>
        <v/>
      </c>
      <c r="BE318" s="41" t="str">
        <f>IF(成就内容!AV46="","",INDEX($H$4:$H$178*成就内容!AV$126/SUM(成就内容!$D$126:$BZ$126),成就内容!AV102,1)-SUM(BE$279:BE317))</f>
        <v/>
      </c>
      <c r="BF318" s="41">
        <f>IF(成就内容!AW46="","",INDEX($H$4:$H$178*成就内容!AW$126/SUM(成就内容!$D$126:$BZ$126),成就内容!AW102,1)-SUM(BF$279:BF317))</f>
        <v>0</v>
      </c>
      <c r="BG318" s="41" t="str">
        <f>IF(成就内容!AX46="","",INDEX($H$4:$H$178*成就内容!AX$126/SUM(成就内容!$D$126:$BZ$126),成就内容!AX102,1)-SUM(BG$279:BG317))</f>
        <v/>
      </c>
      <c r="BH318" s="41" t="str">
        <f>IF(成就内容!AY46="","",INDEX($H$4:$H$178*成就内容!AY$126/SUM(成就内容!$D$126:$BZ$126),成就内容!AY102,1)-SUM(BH$279:BH317))</f>
        <v/>
      </c>
      <c r="BI318" s="41" t="str">
        <f>IF(成就内容!AZ46="","",INDEX($H$4:$H$178*成就内容!AZ$126/SUM(成就内容!$D$126:$BZ$126),成就内容!AZ102,1)-SUM(BI$279:BI317))</f>
        <v/>
      </c>
      <c r="BJ318" s="41" t="str">
        <f>IF(成就内容!BA46="","",INDEX($H$4:$H$178*成就内容!BA$126/SUM(成就内容!$D$126:$BZ$126),成就内容!BA102,1)-SUM(BJ$279:BJ317))</f>
        <v/>
      </c>
      <c r="BK318" s="41" t="str">
        <f>IF(成就内容!BB46="","",INDEX($H$4:$H$178*成就内容!BB$126/SUM(成就内容!$D$126:$BZ$126),成就内容!BB102,1)-SUM(BK$279:BK317))</f>
        <v/>
      </c>
      <c r="BL318" s="41">
        <f>IF(成就内容!BC46="","",INDEX($H$4:$H$178*成就内容!BC$126/SUM(成就内容!$D$126:$BZ$126),成就内容!BC102,1)-SUM(BL$279:BL317))</f>
        <v>0</v>
      </c>
      <c r="BM318" s="41">
        <f>IF(成就内容!BD46="","",INDEX($H$4:$H$178*成就内容!BD$126/SUM(成就内容!$D$126:$BZ$126),成就内容!BD102,1)-SUM(BM$279:BM317))</f>
        <v>0</v>
      </c>
      <c r="BN318" s="41">
        <f>IF(成就内容!BE46="","",INDEX($H$4:$H$178*成就内容!BE$126/SUM(成就内容!$D$126:$BZ$126),成就内容!BE102,1)-SUM(BN$279:BN317))</f>
        <v>0</v>
      </c>
      <c r="BO318" s="41">
        <f>IF(成就内容!BF46="","",INDEX($H$4:$H$178*成就内容!BF$126/SUM(成就内容!$D$126:$BZ$126),成就内容!BF102,1)-SUM(BO$279:BO317))</f>
        <v>0</v>
      </c>
      <c r="BP318" s="41" t="str">
        <f>IF(成就内容!BG46="","",INDEX($H$4:$H$178*成就内容!BG$126/SUM(成就内容!$D$126:$BZ$126),成就内容!BG102,1)-SUM(BP$279:BP317))</f>
        <v/>
      </c>
      <c r="BQ318" s="41" t="str">
        <f>IF(成就内容!BH46="","",INDEX($H$4:$H$178*成就内容!BH$126/SUM(成就内容!$D$126:$BZ$126),成就内容!BH102,1)-SUM(BQ$279:BQ317))</f>
        <v/>
      </c>
      <c r="BR318" s="41" t="str">
        <f>IF(成就内容!BI46="","",INDEX($H$4:$H$178*成就内容!BI$126/SUM(成就内容!$D$126:$BZ$126),成就内容!BI102,1)-SUM(BR$279:BR317))</f>
        <v/>
      </c>
      <c r="BS318" s="41">
        <f>IF(成就内容!BJ46="","",INDEX($H$4:$H$178*成就内容!BJ$126/SUM(成就内容!$D$126:$BZ$126),成就内容!BJ102,1)-SUM(BS$279:BS317))</f>
        <v>0</v>
      </c>
      <c r="BT318" s="41" t="str">
        <f>IF(成就内容!BK46="","",INDEX($H$4:$H$178*成就内容!BK$126/SUM(成就内容!$D$126:$BZ$126),成就内容!BK102,1)-SUM(BT$279:BT317))</f>
        <v/>
      </c>
      <c r="BU318" s="41">
        <f>IF(成就内容!BL46="","",INDEX($H$4:$H$178*成就内容!BL$126/SUM(成就内容!$D$126:$BZ$126),成就内容!BL102,1)-SUM(BU$279:BU317))</f>
        <v>0</v>
      </c>
      <c r="BV318" s="41">
        <f>IF(成就内容!BM46="","",INDEX($H$4:$H$178*成就内容!BM$126/SUM(成就内容!$D$126:$BZ$126),成就内容!BM102,1)-SUM(BV$279:BV317))</f>
        <v>0</v>
      </c>
      <c r="BW318" s="41" t="str">
        <f>IF(成就内容!BN46="","",INDEX($H$4:$H$178*成就内容!BN$126/SUM(成就内容!$D$126:$BZ$126),成就内容!BN102,1)-SUM(BW$279:BW317))</f>
        <v/>
      </c>
      <c r="BX318" s="41">
        <f>IF(成就内容!BO46="","",INDEX($H$4:$H$178*成就内容!BO$126/SUM(成就内容!$D$126:$BZ$126),成就内容!BO102,1)-SUM(BX$279:BX317))</f>
        <v>0</v>
      </c>
      <c r="BY318" s="41">
        <f>IF(成就内容!BP46="","",INDEX($H$4:$H$178*成就内容!BP$126/SUM(成就内容!$D$126:$BZ$126),成就内容!BP102,1)-SUM(BY$279:BY317))</f>
        <v>0</v>
      </c>
      <c r="BZ318" s="41">
        <f>IF(成就内容!BQ46="","",INDEX($H$4:$H$178*成就内容!BQ$126/SUM(成就内容!$D$126:$BZ$126),成就内容!BQ102,1)-SUM(BZ$279:BZ317))</f>
        <v>0</v>
      </c>
      <c r="CA318" s="41" t="str">
        <f>IF(成就内容!BR46="","",INDEX($H$4:$H$178*成就内容!BR$126/SUM(成就内容!$D$126:$BZ$126),成就内容!BR102,1)-SUM(CA$279:CA317))</f>
        <v/>
      </c>
      <c r="CB318" s="41" t="str">
        <f>IF(成就内容!BS46="","",INDEX($H$4:$H$178*成就内容!BS$126/SUM(成就内容!$D$126:$BZ$126),成就内容!BS102,1)-SUM(CB$279:CB317))</f>
        <v/>
      </c>
      <c r="CC318" s="41">
        <f>IF(成就内容!BT46="","",INDEX($H$4:$H$178*成就内容!BT$126/SUM(成就内容!$D$126:$BZ$126),成就内容!BT102,1)-SUM(CC$279:CC317))</f>
        <v>0</v>
      </c>
      <c r="CD318" s="41">
        <f>IF(成就内容!BU46="","",INDEX($H$4:$H$178*成就内容!BU$126/SUM(成就内容!$D$126:$BZ$126),成就内容!BU102,1)-SUM(CD$279:CD317))</f>
        <v>0</v>
      </c>
      <c r="CE318" s="41" t="str">
        <f>IF(成就内容!BV46="","",INDEX($H$4:$H$178*成就内容!BV$126/SUM(成就内容!$D$126:$BZ$126),成就内容!BV102,1)-SUM(CE$279:CE317))</f>
        <v/>
      </c>
      <c r="CF318" s="41" t="str">
        <f>IF(成就内容!BW46="","",INDEX($H$4:$H$178*成就内容!BW$126/SUM(成就内容!$D$126:$BZ$126),成就内容!BW102,1)-SUM(CF$279:CF317))</f>
        <v/>
      </c>
      <c r="CG318" s="41" t="str">
        <f>IF(成就内容!BX46="","",INDEX($H$4:$H$178*成就内容!BX$126/SUM(成就内容!$D$126:$BZ$126),成就内容!BX102,1)-SUM(CG$279:CG317))</f>
        <v/>
      </c>
      <c r="CH318" s="41">
        <f>IF(成就内容!BY46="","",INDEX($H$4:$H$178*成就内容!BY$126/SUM(成就内容!$D$126:$BZ$126),成就内容!BY102,1)-SUM(CH$279:CH317))</f>
        <v>0</v>
      </c>
      <c r="CI318" s="41" t="str">
        <f>IF(成就内容!BZ46="","",INDEX($H$4:$H$178*成就内容!BZ$126/SUM(成就内容!$D$126:$BZ$126),成就内容!BZ102,1)-SUM(CI$279:CI317))</f>
        <v/>
      </c>
      <c r="CK318" s="19"/>
      <c r="CM318" s="43">
        <v>40</v>
      </c>
      <c r="CN318" s="41">
        <f>IF(M318="","",IF(成就内容!D$126&lt;&gt;"",MAX(ROUNDUP(SMALL(M$279:M$328,$L318)/10,0)*10,10),0))</f>
        <v>0</v>
      </c>
      <c r="CO318" s="41" t="str">
        <f>IF(N318="","",IF(成就内容!E$126&lt;&gt;"",MAX(ROUNDUP(SMALL(N$279:N$328,$L318)/10,0)*10,10),0))</f>
        <v/>
      </c>
      <c r="CP318" s="41" t="str">
        <f>IF(O318="","",IF(成就内容!F$126&lt;&gt;"",MAX(ROUNDUP(SMALL(O$279:O$328,$L318)/10,0)*10,10),0))</f>
        <v/>
      </c>
      <c r="CQ318" s="41" t="str">
        <f>IF(P318="","",IF(成就内容!G$126&lt;&gt;"",MAX(ROUNDUP(SMALL(P$279:P$328,$L318)/10,0)*10,10),0))</f>
        <v/>
      </c>
      <c r="CR318" s="41">
        <f>IF(Q318="","",IF(成就内容!H$126&lt;&gt;"",MAX(ROUNDUP(SMALL(Q$279:Q$328,$L318)/10,0)*10,10),0))</f>
        <v>0</v>
      </c>
      <c r="CS318" s="41">
        <f>IF(R318="","",IF(成就内容!I$126&lt;&gt;"",MAX(ROUNDUP(SMALL(R$279:R$328,$L318)/10,0)*10,10),0))</f>
        <v>0</v>
      </c>
      <c r="CT318" s="41">
        <f>IF(S318="","",IF(成就内容!J$126&lt;&gt;"",MAX(ROUNDUP(SMALL(S$279:S$328,$L318)/10,0)*10,10),0))</f>
        <v>0</v>
      </c>
      <c r="CU318" s="41">
        <f>IF(T318="","",IF(成就内容!K$126&lt;&gt;"",MAX(ROUNDUP(SMALL(T$279:T$328,$L318)/10,0)*10,10),0))</f>
        <v>0</v>
      </c>
      <c r="CV318" s="41">
        <f>IF(U318="","",IF(成就内容!L$126&lt;&gt;"",MAX(ROUNDUP(SMALL(U$279:U$328,$L318)/10,0)*10,10),0))</f>
        <v>0</v>
      </c>
      <c r="CW318" s="41">
        <f>IF(V318="","",IF(成就内容!M$126&lt;&gt;"",MAX(ROUNDUP(SMALL(V$279:V$328,$L318)/10,0)*10,10),0))</f>
        <v>0</v>
      </c>
      <c r="CX318" s="41" t="str">
        <f>IF(W318="","",IF(成就内容!N$126&lt;&gt;"",MAX(ROUNDUP(SMALL(W$279:W$328,$L318)/10,0)*10,10),0))</f>
        <v/>
      </c>
      <c r="CY318" s="41" t="str">
        <f>IF(X318="","",IF(成就内容!O$126&lt;&gt;"",MAX(ROUNDUP(SMALL(X$279:X$328,$L318)/10,0)*10,10),0))</f>
        <v/>
      </c>
      <c r="CZ318" s="41" t="str">
        <f>IF(Y318="","",IF(成就内容!P$126&lt;&gt;"",MAX(ROUNDUP(SMALL(Y$279:Y$328,$L318)/10,0)*10,10),0))</f>
        <v/>
      </c>
      <c r="DA318" s="41">
        <f>IF(Z318="","",IF(成就内容!Q$126&lt;&gt;"",MAX(ROUNDUP(SMALL(Z$279:Z$328,$L318)/10,0)*10,10),0))</f>
        <v>0</v>
      </c>
      <c r="DB318" s="41">
        <f>IF(AA318="","",IF(成就内容!R$126&lt;&gt;"",MAX(ROUNDUP(SMALL(AA$279:AA$328,$L318)/10,0)*10,10),0))</f>
        <v>0</v>
      </c>
      <c r="DC318" s="41">
        <f>IF(AB318="","",IF(成就内容!S$126&lt;&gt;"",MAX(ROUNDUP(SMALL(AB$279:AB$328,$L318)/10,0)*10,10),0))</f>
        <v>0</v>
      </c>
      <c r="DD318" s="41">
        <f>IF(AC318="","",IF(成就内容!T$126&lt;&gt;"",MAX(ROUNDUP(SMALL(AC$279:AC$328,$L318)/10,0)*10,10),0))</f>
        <v>0</v>
      </c>
      <c r="DE318" s="41">
        <f>IF(AD318="","",IF(成就内容!U$126&lt;&gt;"",MAX(ROUNDUP(SMALL(AD$279:AD$328,$L318)/10,0)*10,10),0))</f>
        <v>0</v>
      </c>
      <c r="DF318" s="41">
        <f>IF(AE318="","",IF(成就内容!V$126&lt;&gt;"",MAX(ROUNDUP(SMALL(AE$279:AE$328,$L318)/10,0)*10,10),0))</f>
        <v>0</v>
      </c>
      <c r="DG318" s="41" t="str">
        <f>IF(AF318="","",IF(成就内容!W$126&lt;&gt;"",MAX(ROUNDUP(SMALL(AF$279:AF$328,$L318)/10,0)*10,10),0))</f>
        <v/>
      </c>
      <c r="DH318" s="41" t="str">
        <f>IF(AG318="","",IF(成就内容!X$126&lt;&gt;"",MAX(ROUNDUP(SMALL(AG$279:AG$328,$L318)/10,0)*10,10),0))</f>
        <v/>
      </c>
      <c r="DI318" s="41" t="str">
        <f>IF(AH318="","",IF(成就内容!Y$126&lt;&gt;"",MAX(ROUNDUP(SMALL(AH$279:AH$328,$L318)/10,0)*10,10),0))</f>
        <v/>
      </c>
      <c r="DJ318" s="41" t="str">
        <f>IF(AI318="","",IF(成就内容!Z$126&lt;&gt;"",MAX(ROUNDUP(SMALL(AI$279:AI$328,$L318)/10,0)*10,10),0))</f>
        <v/>
      </c>
      <c r="DK318" s="41" t="str">
        <f>IF(AJ318="","",IF(成就内容!AA$126&lt;&gt;"",MAX(ROUNDUP(SMALL(AJ$279:AJ$328,$L318)/10,0)*10,10),0))</f>
        <v/>
      </c>
      <c r="DL318" s="41" t="str">
        <f>IF(AK318="","",IF(成就内容!AB$126&lt;&gt;"",MAX(ROUNDUP(SMALL(AK$279:AK$328,$L318)/10,0)*10,10),0))</f>
        <v/>
      </c>
      <c r="DM318" s="41">
        <f>IF(AL318="","",IF(成就内容!AC$126&lt;&gt;"",MAX(ROUNDUP(SMALL(AL$279:AL$328,$L318)/10,0)*10,10),0))</f>
        <v>0</v>
      </c>
      <c r="DN318" s="41">
        <f>IF(AM318="","",IF(成就内容!AD$126&lt;&gt;"",MAX(ROUNDUP(SMALL(AM$279:AM$328,$L318)/10,0)*10,10),0))</f>
        <v>0</v>
      </c>
      <c r="DO318" s="41">
        <f>IF(AN318="","",IF(成就内容!AE$126&lt;&gt;"",MAX(ROUNDUP(SMALL(AN$279:AN$328,$L318)/10,0)*10,10),0))</f>
        <v>0</v>
      </c>
      <c r="DP318" s="41">
        <f>IF(AO318="","",IF(成就内容!AF$126&lt;&gt;"",MAX(ROUNDUP(SMALL(AO$279:AO$328,$L318)/10,0)*10,10),0))</f>
        <v>0</v>
      </c>
      <c r="DQ318" s="41" t="str">
        <f>IF(AP318="","",IF(成就内容!AG$126&lt;&gt;"",MAX(ROUNDUP(SMALL(AP$279:AP$328,$L318)/10,0)*10,10),0))</f>
        <v/>
      </c>
      <c r="DR318" s="41" t="str">
        <f>IF(AQ318="","",IF(成就内容!AH$126&lt;&gt;"",MAX(ROUNDUP(SMALL(AQ$279:AQ$328,$L318)/10,0)*10,10),0))</f>
        <v/>
      </c>
      <c r="DS318" s="41" t="str">
        <f>IF(AR318="","",IF(成就内容!AI$126&lt;&gt;"",MAX(ROUNDUP(SMALL(AR$279:AR$328,$L318)/10,0)*10,10),0))</f>
        <v/>
      </c>
      <c r="DT318" s="41" t="str">
        <f>IF(AS318="","",IF(成就内容!AJ$126&lt;&gt;"",MAX(ROUNDUP(SMALL(AS$279:AS$328,$L318)/10,0)*10,10),0))</f>
        <v/>
      </c>
      <c r="DU318" s="41" t="str">
        <f>IF(AT318="","",IF(成就内容!AK$126&lt;&gt;"",MAX(ROUNDUP(SMALL(AT$279:AT$328,$L318)/10,0)*10,10),0))</f>
        <v/>
      </c>
      <c r="DV318" s="41" t="str">
        <f>IF(AU318="","",IF(成就内容!AL$126&lt;&gt;"",MAX(ROUNDUP(SMALL(AU$279:AU$328,$L318)/10,0)*10,10),0))</f>
        <v/>
      </c>
      <c r="DW318" s="41" t="str">
        <f>IF(AV318="","",IF(成就内容!AM$126&lt;&gt;"",MAX(ROUNDUP(SMALL(AV$279:AV$328,$L318)/10,0)*10,10),0))</f>
        <v/>
      </c>
      <c r="DX318" s="41" t="str">
        <f>IF(AW318="","",IF(成就内容!AN$126&lt;&gt;"",MAX(ROUNDUP(SMALL(AW$279:AW$328,$L318)/10,0)*10,10),0))</f>
        <v/>
      </c>
      <c r="DY318" s="41">
        <f>IF(AX318="","",IF(成就内容!AO$126&lt;&gt;"",MAX(ROUNDUP(SMALL(AX$279:AX$328,$L318)/10,0)*10,10),0))</f>
        <v>6000</v>
      </c>
      <c r="DZ318" s="41">
        <f>IF(AY318="","",IF(成就内容!AP$126&lt;&gt;"",MAX(ROUNDUP(SMALL(AY$279:AY$328,$L318)/10,0)*10,10),0))</f>
        <v>6000</v>
      </c>
      <c r="EA318" s="41">
        <f>IF(AZ318="","",IF(成就内容!AQ$126&lt;&gt;"",MAX(ROUNDUP(SMALL(AZ$279:AZ$328,$L318)/10,0)*10,10),0))</f>
        <v>6000</v>
      </c>
      <c r="EB318" s="41" t="str">
        <f>IF(BA318="","",IF(成就内容!AR$126&lt;&gt;"",MAX(ROUNDUP(SMALL(BA$279:BA$328,$L318)/10,0)*10,10),0))</f>
        <v/>
      </c>
      <c r="EC318" s="41" t="str">
        <f>IF(BB318="","",IF(成就内容!AS$126&lt;&gt;"",MAX(ROUNDUP(SMALL(BB$279:BB$328,$L318)/10,0)*10,10),0))</f>
        <v/>
      </c>
      <c r="ED318" s="41" t="str">
        <f>IF(BC318="","",IF(成就内容!AT$126&lt;&gt;"",MAX(ROUNDUP(SMALL(BC$279:BC$328,$L318)/10,0)*10,10),0))</f>
        <v/>
      </c>
      <c r="EE318" s="41" t="str">
        <f>IF(BD318="","",IF(成就内容!AU$126&lt;&gt;"",MAX(ROUNDUP(SMALL(BD$279:BD$328,$L318)/10,0)*10,10),0))</f>
        <v/>
      </c>
      <c r="EF318" s="41" t="str">
        <f>IF(BE318="","",IF(成就内容!AV$126&lt;&gt;"",MAX(ROUNDUP(SMALL(BE$279:BE$328,$L318)/10,0)*10,10),0))</f>
        <v/>
      </c>
      <c r="EG318" s="41">
        <f>IF(BF318="","",IF(成就内容!AW$126&lt;&gt;"",MAX(ROUNDUP(SMALL(BF$279:BF$328,$L318)/10,0)*10,10),0))</f>
        <v>0</v>
      </c>
      <c r="EH318" s="41" t="str">
        <f>IF(BG318="","",IF(成就内容!AX$126&lt;&gt;"",MAX(ROUNDUP(SMALL(BG$279:BG$328,$L318)/10,0)*10,10),0))</f>
        <v/>
      </c>
      <c r="EI318" s="41" t="str">
        <f>IF(BH318="","",IF(成就内容!AY$126&lt;&gt;"",MAX(ROUNDUP(SMALL(BH$279:BH$328,$L318)/10,0)*10,10),0))</f>
        <v/>
      </c>
      <c r="EJ318" s="41" t="str">
        <f>IF(BI318="","",IF(成就内容!AZ$126&lt;&gt;"",MAX(ROUNDUP(SMALL(BI$279:BI$328,$L318)/10,0)*10,10),0))</f>
        <v/>
      </c>
      <c r="EK318" s="41" t="str">
        <f>IF(BJ318="","",IF(成就内容!BA$126&lt;&gt;"",MAX(ROUNDUP(SMALL(BJ$279:BJ$328,$L318)/10,0)*10,10),0))</f>
        <v/>
      </c>
      <c r="EL318" s="41" t="str">
        <f>IF(BK318="","",IF(成就内容!BB$126&lt;&gt;"",MAX(ROUNDUP(SMALL(BK$279:BK$328,$L318)/10,0)*10,10),0))</f>
        <v/>
      </c>
      <c r="EM318" s="41">
        <f>IF(BL318="","",IF(成就内容!BC$126&lt;&gt;"",MAX(ROUNDUP(SMALL(BL$279:BL$328,$L318)/10,0)*10,10),0))</f>
        <v>0</v>
      </c>
      <c r="EN318" s="41">
        <f>IF(BM318="","",IF(成就内容!BD$126&lt;&gt;"",MAX(ROUNDUP(SMALL(BM$279:BM$328,$L318)/10,0)*10,10),0))</f>
        <v>0</v>
      </c>
      <c r="EO318" s="41">
        <f>IF(BN318="","",IF(成就内容!BE$126&lt;&gt;"",MAX(ROUNDUP(SMALL(BN$279:BN$328,$L318)/10,0)*10,10),0))</f>
        <v>0</v>
      </c>
      <c r="EP318" s="41">
        <f>IF(BO318="","",IF(成就内容!BF$126&lt;&gt;"",MAX(ROUNDUP(SMALL(BO$279:BO$328,$L318)/10,0)*10,10),0))</f>
        <v>0</v>
      </c>
      <c r="EQ318" s="41" t="str">
        <f>IF(BP318="","",IF(成就内容!BG$126&lt;&gt;"",MAX(ROUNDUP(SMALL(BP$279:BP$328,$L318)/10,0)*10,10),0))</f>
        <v/>
      </c>
      <c r="ER318" s="41" t="str">
        <f>IF(BQ318="","",IF(成就内容!BH$126&lt;&gt;"",MAX(ROUNDUP(SMALL(BQ$279:BQ$328,$L318)/10,0)*10,10),0))</f>
        <v/>
      </c>
      <c r="ES318" s="41" t="str">
        <f>IF(BR318="","",IF(成就内容!BI$126&lt;&gt;"",MAX(ROUNDUP(SMALL(BR$279:BR$328,$L318)/10,0)*10,10),0))</f>
        <v/>
      </c>
      <c r="ET318" s="41">
        <f>IF(BS318="","",IF(成就内容!BJ$126&lt;&gt;"",MAX(ROUNDUP(SMALL(BS$279:BS$328,$L318)/10,0)*10,10),0))</f>
        <v>0</v>
      </c>
      <c r="EU318" s="41" t="str">
        <f>IF(BT318="","",IF(成就内容!BK$126&lt;&gt;"",MAX(ROUNDUP(SMALL(BT$279:BT$328,$L318)/10,0)*10,10),0))</f>
        <v/>
      </c>
      <c r="EV318" s="41">
        <f>IF(BU318="","",IF(成就内容!BL$126&lt;&gt;"",MAX(ROUNDUP(SMALL(BU$279:BU$328,$L318)/10,0)*10,10),0))</f>
        <v>0</v>
      </c>
      <c r="EW318" s="41">
        <f>IF(BV318="","",IF(成就内容!BM$126&lt;&gt;"",MAX(ROUNDUP(SMALL(BV$279:BV$328,$L318)/10,0)*10,10),0))</f>
        <v>0</v>
      </c>
      <c r="EX318" s="41" t="str">
        <f>IF(BW318="","",IF(成就内容!BN$126&lt;&gt;"",MAX(ROUNDUP(SMALL(BW$279:BW$328,$L318)/10,0)*10,10),0))</f>
        <v/>
      </c>
      <c r="EY318" s="41">
        <f>IF(BX318="","",IF(成就内容!BO$126&lt;&gt;"",MAX(ROUNDUP(SMALL(BX$279:BX$328,$L318)/10,0)*10,10),0))</f>
        <v>0</v>
      </c>
      <c r="EZ318" s="41">
        <f>IF(BY318="","",IF(成就内容!BP$126&lt;&gt;"",MAX(ROUNDUP(SMALL(BY$279:BY$328,$L318)/10,0)*10,10),0))</f>
        <v>0</v>
      </c>
      <c r="FA318" s="41">
        <f>IF(BZ318="","",IF(成就内容!BQ$126&lt;&gt;"",MAX(ROUNDUP(SMALL(BZ$279:BZ$328,$L318)/10,0)*10,10),0))</f>
        <v>0</v>
      </c>
      <c r="FB318" s="41" t="str">
        <f>IF(CA318="","",IF(成就内容!BR$126&lt;&gt;"",MAX(ROUNDUP(SMALL(CA$279:CA$328,$L318)/10,0)*10,10),0))</f>
        <v/>
      </c>
      <c r="FC318" s="41" t="str">
        <f>IF(CB318="","",IF(成就内容!BS$126&lt;&gt;"",MAX(ROUNDUP(SMALL(CB$279:CB$328,$L318)/10,0)*10,10),0))</f>
        <v/>
      </c>
      <c r="FD318" s="41">
        <f>IF(CC318="","",IF(成就内容!BT$126&lt;&gt;"",MAX(ROUNDUP(SMALL(CC$279:CC$328,$L318)/10,0)*10,10),0))</f>
        <v>0</v>
      </c>
      <c r="FE318" s="41">
        <f>IF(CD318="","",IF(成就内容!BU$126&lt;&gt;"",MAX(ROUNDUP(SMALL(CD$279:CD$328,$L318)/10,0)*10,10),0))</f>
        <v>0</v>
      </c>
      <c r="FF318" s="41" t="str">
        <f>IF(CE318="","",IF(成就内容!BV$126&lt;&gt;"",MAX(ROUNDUP(SMALL(CE$279:CE$328,$L318)/10,0)*10,10),0))</f>
        <v/>
      </c>
      <c r="FG318" s="41" t="str">
        <f>IF(CF318="","",IF(成就内容!BW$126&lt;&gt;"",MAX(ROUNDUP(SMALL(CF$279:CF$328,$L318)/10,0)*10,10),0))</f>
        <v/>
      </c>
      <c r="FH318" s="41" t="str">
        <f>IF(CG318="","",IF(成就内容!BX$126&lt;&gt;"",MAX(ROUNDUP(SMALL(CG$279:CG$328,$L318)/10,0)*10,10),0))</f>
        <v/>
      </c>
      <c r="FI318" s="41">
        <f>IF(CH318="","",IF(成就内容!BY$126&lt;&gt;"",MAX(ROUNDUP(SMALL(CH$279:CH$328,$L318)/10,0)*10,10),0))</f>
        <v>0</v>
      </c>
      <c r="FJ318" s="41" t="str">
        <f>IF(CI318="","",IF(成就内容!BZ$126&lt;&gt;"",MAX(ROUNDUP(SMALL(CI$279:CI$328,$L318)/10,0)*10,10),0))</f>
        <v/>
      </c>
    </row>
    <row r="319" spans="10:166" s="96" customFormat="1" x14ac:dyDescent="0.15">
      <c r="J319" s="19"/>
      <c r="L319" s="43">
        <v>41</v>
      </c>
      <c r="M319" s="41" t="str">
        <f>IF(成就内容!D47="","",INDEX($H$4:$H$178*成就内容!D$126/SUM(成就内容!$D$126:$BZ$126),成就内容!D103,1)-SUM(M$279:M318))</f>
        <v/>
      </c>
      <c r="N319" s="41" t="str">
        <f>IF(成就内容!E47="","",INDEX($H$4:$H$178*成就内容!E$126/SUM(成就内容!$D$126:$BZ$126),成就内容!E103,1)-SUM(N$279:N318))</f>
        <v/>
      </c>
      <c r="O319" s="41" t="str">
        <f>IF(成就内容!F47="","",INDEX($H$4:$H$178*成就内容!F$126/SUM(成就内容!$D$126:$BZ$126),成就内容!F103,1)-SUM(O$279:O318))</f>
        <v/>
      </c>
      <c r="P319" s="41" t="str">
        <f>IF(成就内容!G47="","",INDEX($H$4:$H$178*成就内容!G$126/SUM(成就内容!$D$126:$BZ$126),成就内容!G103,1)-SUM(P$279:P318))</f>
        <v/>
      </c>
      <c r="Q319" s="41" t="str">
        <f>IF(成就内容!H47="","",INDEX($H$4:$H$178*成就内容!H$126/SUM(成就内容!$D$126:$BZ$126),成就内容!H103,1)-SUM(Q$279:Q318))</f>
        <v/>
      </c>
      <c r="R319" s="41" t="str">
        <f>IF(成就内容!I47="","",INDEX($H$4:$H$178*成就内容!I$126/SUM(成就内容!$D$126:$BZ$126),成就内容!I103,1)-SUM(R$279:R318))</f>
        <v/>
      </c>
      <c r="S319" s="41" t="str">
        <f>IF(成就内容!J47="","",INDEX($H$4:$H$178*成就内容!J$126/SUM(成就内容!$D$126:$BZ$126),成就内容!J103,1)-SUM(S$279:S318))</f>
        <v/>
      </c>
      <c r="T319" s="41" t="str">
        <f>IF(成就内容!K47="","",INDEX($H$4:$H$178*成就内容!K$126/SUM(成就内容!$D$126:$BZ$126),成就内容!K103,1)-SUM(T$279:T318))</f>
        <v/>
      </c>
      <c r="U319" s="41" t="str">
        <f>IF(成就内容!L47="","",INDEX($H$4:$H$178*成就内容!L$126/SUM(成就内容!$D$126:$BZ$126),成就内容!L103,1)-SUM(U$279:U318))</f>
        <v/>
      </c>
      <c r="V319" s="41" t="str">
        <f>IF(成就内容!M47="","",INDEX($H$4:$H$178*成就内容!M$126/SUM(成就内容!$D$126:$BZ$126),成就内容!M103,1)-SUM(V$279:V318))</f>
        <v/>
      </c>
      <c r="W319" s="41" t="str">
        <f>IF(成就内容!N47="","",INDEX($H$4:$H$178*成就内容!N$126/SUM(成就内容!$D$126:$BZ$126),成就内容!N103,1)-SUM(W$279:W318))</f>
        <v/>
      </c>
      <c r="X319" s="41" t="str">
        <f>IF(成就内容!O47="","",INDEX($H$4:$H$178*成就内容!O$126/SUM(成就内容!$D$126:$BZ$126),成就内容!O103,1)-SUM(X$279:X318))</f>
        <v/>
      </c>
      <c r="Y319" s="41" t="str">
        <f>IF(成就内容!P47="","",INDEX($H$4:$H$178*成就内容!P$126/SUM(成就内容!$D$126:$BZ$126),成就内容!P103,1)-SUM(Y$279:Y318))</f>
        <v/>
      </c>
      <c r="Z319" s="41" t="str">
        <f>IF(成就内容!Q47="","",INDEX($H$4:$H$178*成就内容!Q$126/SUM(成就内容!$D$126:$BZ$126),成就内容!Q103,1)-SUM(Z$279:Z318))</f>
        <v/>
      </c>
      <c r="AA319" s="41" t="str">
        <f>IF(成就内容!R47="","",INDEX($H$4:$H$178*成就内容!R$126/SUM(成就内容!$D$126:$BZ$126),成就内容!R103,1)-SUM(AA$279:AA318))</f>
        <v/>
      </c>
      <c r="AB319" s="41" t="str">
        <f>IF(成就内容!S47="","",INDEX($H$4:$H$178*成就内容!S$126/SUM(成就内容!$D$126:$BZ$126),成就内容!S103,1)-SUM(AB$279:AB318))</f>
        <v/>
      </c>
      <c r="AC319" s="41" t="str">
        <f>IF(成就内容!T47="","",INDEX($H$4:$H$178*成就内容!T$126/SUM(成就内容!$D$126:$BZ$126),成就内容!T103,1)-SUM(AC$279:AC318))</f>
        <v/>
      </c>
      <c r="AD319" s="41" t="str">
        <f>IF(成就内容!U47="","",INDEX($H$4:$H$178*成就内容!U$126/SUM(成就内容!$D$126:$BZ$126),成就内容!U103,1)-SUM(AD$279:AD318))</f>
        <v/>
      </c>
      <c r="AE319" s="41" t="str">
        <f>IF(成就内容!V47="","",INDEX($H$4:$H$178*成就内容!V$126/SUM(成就内容!$D$126:$BZ$126),成就内容!V103,1)-SUM(AE$279:AE318))</f>
        <v/>
      </c>
      <c r="AF319" s="41" t="str">
        <f>IF(成就内容!W47="","",INDEX($H$4:$H$178*成就内容!W$126/SUM(成就内容!$D$126:$BZ$126),成就内容!W103,1)-SUM(AF$279:AF318))</f>
        <v/>
      </c>
      <c r="AG319" s="41" t="str">
        <f>IF(成就内容!X47="","",INDEX($H$4:$H$178*成就内容!X$126/SUM(成就内容!$D$126:$BZ$126),成就内容!X103,1)-SUM(AG$279:AG318))</f>
        <v/>
      </c>
      <c r="AH319" s="41" t="str">
        <f>IF(成就内容!Y47="","",INDEX($H$4:$H$178*成就内容!Y$126/SUM(成就内容!$D$126:$BZ$126),成就内容!Y103,1)-SUM(AH$279:AH318))</f>
        <v/>
      </c>
      <c r="AI319" s="41" t="str">
        <f>IF(成就内容!Z47="","",INDEX($H$4:$H$178*成就内容!Z$126/SUM(成就内容!$D$126:$BZ$126),成就内容!Z103,1)-SUM(AI$279:AI318))</f>
        <v/>
      </c>
      <c r="AJ319" s="41" t="str">
        <f>IF(成就内容!AA47="","",INDEX($H$4:$H$178*成就内容!AA$126/SUM(成就内容!$D$126:$BZ$126),成就内容!AA103,1)-SUM(AJ$279:AJ318))</f>
        <v/>
      </c>
      <c r="AK319" s="41" t="str">
        <f>IF(成就内容!AB47="","",INDEX($H$4:$H$178*成就内容!AB$126/SUM(成就内容!$D$126:$BZ$126),成就内容!AB103,1)-SUM(AK$279:AK318))</f>
        <v/>
      </c>
      <c r="AL319" s="41" t="str">
        <f>IF(成就内容!AC47="","",INDEX($H$4:$H$178*成就内容!AC$126/SUM(成就内容!$D$126:$BZ$126),成就内容!AC103,1)-SUM(AL$279:AL318))</f>
        <v/>
      </c>
      <c r="AM319" s="41" t="str">
        <f>IF(成就内容!AD47="","",INDEX($H$4:$H$178*成就内容!AD$126/SUM(成就内容!$D$126:$BZ$126),成就内容!AD103,1)-SUM(AM$279:AM318))</f>
        <v/>
      </c>
      <c r="AN319" s="41" t="str">
        <f>IF(成就内容!AE47="","",INDEX($H$4:$H$178*成就内容!AE$126/SUM(成就内容!$D$126:$BZ$126),成就内容!AE103,1)-SUM(AN$279:AN318))</f>
        <v/>
      </c>
      <c r="AO319" s="41" t="str">
        <f>IF(成就内容!AF47="","",INDEX($H$4:$H$178*成就内容!AF$126/SUM(成就内容!$D$126:$BZ$126),成就内容!AF103,1)-SUM(AO$279:AO318))</f>
        <v/>
      </c>
      <c r="AP319" s="41" t="str">
        <f>IF(成就内容!AG47="","",INDEX($H$4:$H$178*成就内容!AG$126/SUM(成就内容!$D$126:$BZ$126),成就内容!AG103,1)-SUM(AP$279:AP318))</f>
        <v/>
      </c>
      <c r="AQ319" s="41" t="str">
        <f>IF(成就内容!AH47="","",INDEX($H$4:$H$178*成就内容!AH$126/SUM(成就内容!$D$126:$BZ$126),成就内容!AH103,1)-SUM(AQ$279:AQ318))</f>
        <v/>
      </c>
      <c r="AR319" s="41" t="str">
        <f>IF(成就内容!AI47="","",INDEX($H$4:$H$178*成就内容!AI$126/SUM(成就内容!$D$126:$BZ$126),成就内容!AI103,1)-SUM(AR$279:AR318))</f>
        <v/>
      </c>
      <c r="AS319" s="41" t="str">
        <f>IF(成就内容!AJ47="","",INDEX($H$4:$H$178*成就内容!AJ$126/SUM(成就内容!$D$126:$BZ$126),成就内容!AJ103,1)-SUM(AS$279:AS318))</f>
        <v/>
      </c>
      <c r="AT319" s="41" t="str">
        <f>IF(成就内容!AK47="","",INDEX($H$4:$H$178*成就内容!AK$126/SUM(成就内容!$D$126:$BZ$126),成就内容!AK103,1)-SUM(AT$279:AT318))</f>
        <v/>
      </c>
      <c r="AU319" s="41" t="str">
        <f>IF(成就内容!AL47="","",INDEX($H$4:$H$178*成就内容!AL$126/SUM(成就内容!$D$126:$BZ$126),成就内容!AL103,1)-SUM(AU$279:AU318))</f>
        <v/>
      </c>
      <c r="AV319" s="41" t="str">
        <f>IF(成就内容!AM47="","",INDEX($H$4:$H$178*成就内容!AM$126/SUM(成就内容!$D$126:$BZ$126),成就内容!AM103,1)-SUM(AV$279:AV318))</f>
        <v/>
      </c>
      <c r="AW319" s="41" t="str">
        <f>IF(成就内容!AN47="","",INDEX($H$4:$H$178*成就内容!AN$126/SUM(成就内容!$D$126:$BZ$126),成就内容!AN103,1)-SUM(AW$279:AW318))</f>
        <v/>
      </c>
      <c r="AX319" s="41" t="str">
        <f>IF(成就内容!AO47="","",INDEX($H$4:$H$178*成就内容!AO$126/SUM(成就内容!$D$126:$BZ$126),成就内容!AO103,1)-SUM(AX$279:AX318))</f>
        <v/>
      </c>
      <c r="AY319" s="41" t="str">
        <f>IF(成就内容!AP47="","",INDEX($H$4:$H$178*成就内容!AP$126/SUM(成就内容!$D$126:$BZ$126),成就内容!AP103,1)-SUM(AY$279:AY318))</f>
        <v/>
      </c>
      <c r="AZ319" s="41" t="str">
        <f>IF(成就内容!AQ47="","",INDEX($H$4:$H$178*成就内容!AQ$126/SUM(成就内容!$D$126:$BZ$126),成就内容!AQ103,1)-SUM(AZ$279:AZ318))</f>
        <v/>
      </c>
      <c r="BA319" s="41" t="str">
        <f>IF(成就内容!AR47="","",INDEX($H$4:$H$178*成就内容!AR$126/SUM(成就内容!$D$126:$BZ$126),成就内容!AR103,1)-SUM(BA$279:BA318))</f>
        <v/>
      </c>
      <c r="BB319" s="41" t="str">
        <f>IF(成就内容!AS47="","",INDEX($H$4:$H$178*成就内容!AS$126/SUM(成就内容!$D$126:$BZ$126),成就内容!AS103,1)-SUM(BB$279:BB318))</f>
        <v/>
      </c>
      <c r="BC319" s="41" t="str">
        <f>IF(成就内容!AT47="","",INDEX($H$4:$H$178*成就内容!AT$126/SUM(成就内容!$D$126:$BZ$126),成就内容!AT103,1)-SUM(BC$279:BC318))</f>
        <v/>
      </c>
      <c r="BD319" s="41" t="str">
        <f>IF(成就内容!AU47="","",INDEX($H$4:$H$178*成就内容!AU$126/SUM(成就内容!$D$126:$BZ$126),成就内容!AU103,1)-SUM(BD$279:BD318))</f>
        <v/>
      </c>
      <c r="BE319" s="41" t="str">
        <f>IF(成就内容!AV47="","",INDEX($H$4:$H$178*成就内容!AV$126/SUM(成就内容!$D$126:$BZ$126),成就内容!AV103,1)-SUM(BE$279:BE318))</f>
        <v/>
      </c>
      <c r="BF319" s="41" t="str">
        <f>IF(成就内容!AW47="","",INDEX($H$4:$H$178*成就内容!AW$126/SUM(成就内容!$D$126:$BZ$126),成就内容!AW103,1)-SUM(BF$279:BF318))</f>
        <v/>
      </c>
      <c r="BG319" s="41" t="str">
        <f>IF(成就内容!AX47="","",INDEX($H$4:$H$178*成就内容!AX$126/SUM(成就内容!$D$126:$BZ$126),成就内容!AX103,1)-SUM(BG$279:BG318))</f>
        <v/>
      </c>
      <c r="BH319" s="41" t="str">
        <f>IF(成就内容!AY47="","",INDEX($H$4:$H$178*成就内容!AY$126/SUM(成就内容!$D$126:$BZ$126),成就内容!AY103,1)-SUM(BH$279:BH318))</f>
        <v/>
      </c>
      <c r="BI319" s="41" t="str">
        <f>IF(成就内容!AZ47="","",INDEX($H$4:$H$178*成就内容!AZ$126/SUM(成就内容!$D$126:$BZ$126),成就内容!AZ103,1)-SUM(BI$279:BI318))</f>
        <v/>
      </c>
      <c r="BJ319" s="41" t="str">
        <f>IF(成就内容!BA47="","",INDEX($H$4:$H$178*成就内容!BA$126/SUM(成就内容!$D$126:$BZ$126),成就内容!BA103,1)-SUM(BJ$279:BJ318))</f>
        <v/>
      </c>
      <c r="BK319" s="41" t="str">
        <f>IF(成就内容!BB47="","",INDEX($H$4:$H$178*成就内容!BB$126/SUM(成就内容!$D$126:$BZ$126),成就内容!BB103,1)-SUM(BK$279:BK318))</f>
        <v/>
      </c>
      <c r="BL319" s="41" t="str">
        <f>IF(成就内容!BC47="","",INDEX($H$4:$H$178*成就内容!BC$126/SUM(成就内容!$D$126:$BZ$126),成就内容!BC103,1)-SUM(BL$279:BL318))</f>
        <v/>
      </c>
      <c r="BM319" s="41" t="str">
        <f>IF(成就内容!BD47="","",INDEX($H$4:$H$178*成就内容!BD$126/SUM(成就内容!$D$126:$BZ$126),成就内容!BD103,1)-SUM(BM$279:BM318))</f>
        <v/>
      </c>
      <c r="BN319" s="41" t="str">
        <f>IF(成就内容!BE47="","",INDEX($H$4:$H$178*成就内容!BE$126/SUM(成就内容!$D$126:$BZ$126),成就内容!BE103,1)-SUM(BN$279:BN318))</f>
        <v/>
      </c>
      <c r="BO319" s="41" t="str">
        <f>IF(成就内容!BF47="","",INDEX($H$4:$H$178*成就内容!BF$126/SUM(成就内容!$D$126:$BZ$126),成就内容!BF103,1)-SUM(BO$279:BO318))</f>
        <v/>
      </c>
      <c r="BP319" s="41" t="str">
        <f>IF(成就内容!BG47="","",INDEX($H$4:$H$178*成就内容!BG$126/SUM(成就内容!$D$126:$BZ$126),成就内容!BG103,1)-SUM(BP$279:BP318))</f>
        <v/>
      </c>
      <c r="BQ319" s="41" t="str">
        <f>IF(成就内容!BH47="","",INDEX($H$4:$H$178*成就内容!BH$126/SUM(成就内容!$D$126:$BZ$126),成就内容!BH103,1)-SUM(BQ$279:BQ318))</f>
        <v/>
      </c>
      <c r="BR319" s="41" t="str">
        <f>IF(成就内容!BI47="","",INDEX($H$4:$H$178*成就内容!BI$126/SUM(成就内容!$D$126:$BZ$126),成就内容!BI103,1)-SUM(BR$279:BR318))</f>
        <v/>
      </c>
      <c r="BS319" s="41">
        <f>IF(成就内容!BJ47="","",INDEX($H$4:$H$178*成就内容!BJ$126/SUM(成就内容!$D$126:$BZ$126),成就内容!BJ103,1)-SUM(BS$279:BS318))</f>
        <v>0</v>
      </c>
      <c r="BT319" s="41" t="str">
        <f>IF(成就内容!BK47="","",INDEX($H$4:$H$178*成就内容!BK$126/SUM(成就内容!$D$126:$BZ$126),成就内容!BK103,1)-SUM(BT$279:BT318))</f>
        <v/>
      </c>
      <c r="BU319" s="41" t="str">
        <f>IF(成就内容!BL47="","",INDEX($H$4:$H$178*成就内容!BL$126/SUM(成就内容!$D$126:$BZ$126),成就内容!BL103,1)-SUM(BU$279:BU318))</f>
        <v/>
      </c>
      <c r="BV319" s="41">
        <f>IF(成就内容!BM47="","",INDEX($H$4:$H$178*成就内容!BM$126/SUM(成就内容!$D$126:$BZ$126),成就内容!BM103,1)-SUM(BV$279:BV318))</f>
        <v>0</v>
      </c>
      <c r="BW319" s="41" t="str">
        <f>IF(成就内容!BN47="","",INDEX($H$4:$H$178*成就内容!BN$126/SUM(成就内容!$D$126:$BZ$126),成就内容!BN103,1)-SUM(BW$279:BW318))</f>
        <v/>
      </c>
      <c r="BX319" s="41">
        <f>IF(成就内容!BO47="","",INDEX($H$4:$H$178*成就内容!BO$126/SUM(成就内容!$D$126:$BZ$126),成就内容!BO103,1)-SUM(BX$279:BX318))</f>
        <v>0</v>
      </c>
      <c r="BY319" s="41">
        <f>IF(成就内容!BP47="","",INDEX($H$4:$H$178*成就内容!BP$126/SUM(成就内容!$D$126:$BZ$126),成就内容!BP103,1)-SUM(BY$279:BY318))</f>
        <v>0</v>
      </c>
      <c r="BZ319" s="41">
        <f>IF(成就内容!BQ47="","",INDEX($H$4:$H$178*成就内容!BQ$126/SUM(成就内容!$D$126:$BZ$126),成就内容!BQ103,1)-SUM(BZ$279:BZ318))</f>
        <v>0</v>
      </c>
      <c r="CA319" s="41" t="str">
        <f>IF(成就内容!BR47="","",INDEX($H$4:$H$178*成就内容!BR$126/SUM(成就内容!$D$126:$BZ$126),成就内容!BR103,1)-SUM(CA$279:CA318))</f>
        <v/>
      </c>
      <c r="CB319" s="41" t="str">
        <f>IF(成就内容!BS47="","",INDEX($H$4:$H$178*成就内容!BS$126/SUM(成就内容!$D$126:$BZ$126),成就内容!BS103,1)-SUM(CB$279:CB318))</f>
        <v/>
      </c>
      <c r="CC319" s="41">
        <f>IF(成就内容!BT47="","",INDEX($H$4:$H$178*成就内容!BT$126/SUM(成就内容!$D$126:$BZ$126),成就内容!BT103,1)-SUM(CC$279:CC318))</f>
        <v>0</v>
      </c>
      <c r="CD319" s="41">
        <f>IF(成就内容!BU47="","",INDEX($H$4:$H$178*成就内容!BU$126/SUM(成就内容!$D$126:$BZ$126),成就内容!BU103,1)-SUM(CD$279:CD318))</f>
        <v>0</v>
      </c>
      <c r="CE319" s="41" t="str">
        <f>IF(成就内容!BV47="","",INDEX($H$4:$H$178*成就内容!BV$126/SUM(成就内容!$D$126:$BZ$126),成就内容!BV103,1)-SUM(CE$279:CE318))</f>
        <v/>
      </c>
      <c r="CF319" s="41" t="str">
        <f>IF(成就内容!BW47="","",INDEX($H$4:$H$178*成就内容!BW$126/SUM(成就内容!$D$126:$BZ$126),成就内容!BW103,1)-SUM(CF$279:CF318))</f>
        <v/>
      </c>
      <c r="CG319" s="41" t="str">
        <f>IF(成就内容!BX47="","",INDEX($H$4:$H$178*成就内容!BX$126/SUM(成就内容!$D$126:$BZ$126),成就内容!BX103,1)-SUM(CG$279:CG318))</f>
        <v/>
      </c>
      <c r="CH319" s="41" t="str">
        <f>IF(成就内容!BY47="","",INDEX($H$4:$H$178*成就内容!BY$126/SUM(成就内容!$D$126:$BZ$126),成就内容!BY103,1)-SUM(CH$279:CH318))</f>
        <v/>
      </c>
      <c r="CI319" s="41" t="str">
        <f>IF(成就内容!BZ47="","",INDEX($H$4:$H$178*成就内容!BZ$126/SUM(成就内容!$D$126:$BZ$126),成就内容!BZ103,1)-SUM(CI$279:CI318))</f>
        <v/>
      </c>
      <c r="CK319" s="19"/>
      <c r="CM319" s="43">
        <v>41</v>
      </c>
      <c r="CN319" s="41" t="str">
        <f>IF(M319="","",IF(成就内容!D$126&lt;&gt;"",MAX(ROUNDUP(SMALL(M$279:M$328,$L319)/10,0)*10,10),0))</f>
        <v/>
      </c>
      <c r="CO319" s="41" t="str">
        <f>IF(N319="","",IF(成就内容!E$126&lt;&gt;"",MAX(ROUNDUP(SMALL(N$279:N$328,$L319)/10,0)*10,10),0))</f>
        <v/>
      </c>
      <c r="CP319" s="41" t="str">
        <f>IF(O319="","",IF(成就内容!F$126&lt;&gt;"",MAX(ROUNDUP(SMALL(O$279:O$328,$L319)/10,0)*10,10),0))</f>
        <v/>
      </c>
      <c r="CQ319" s="41" t="str">
        <f>IF(P319="","",IF(成就内容!G$126&lt;&gt;"",MAX(ROUNDUP(SMALL(P$279:P$328,$L319)/10,0)*10,10),0))</f>
        <v/>
      </c>
      <c r="CR319" s="41" t="str">
        <f>IF(Q319="","",IF(成就内容!H$126&lt;&gt;"",MAX(ROUNDUP(SMALL(Q$279:Q$328,$L319)/10,0)*10,10),0))</f>
        <v/>
      </c>
      <c r="CS319" s="41" t="str">
        <f>IF(R319="","",IF(成就内容!I$126&lt;&gt;"",MAX(ROUNDUP(SMALL(R$279:R$328,$L319)/10,0)*10,10),0))</f>
        <v/>
      </c>
      <c r="CT319" s="41" t="str">
        <f>IF(S319="","",IF(成就内容!J$126&lt;&gt;"",MAX(ROUNDUP(SMALL(S$279:S$328,$L319)/10,0)*10,10),0))</f>
        <v/>
      </c>
      <c r="CU319" s="41" t="str">
        <f>IF(T319="","",IF(成就内容!K$126&lt;&gt;"",MAX(ROUNDUP(SMALL(T$279:T$328,$L319)/10,0)*10,10),0))</f>
        <v/>
      </c>
      <c r="CV319" s="41" t="str">
        <f>IF(U319="","",IF(成就内容!L$126&lt;&gt;"",MAX(ROUNDUP(SMALL(U$279:U$328,$L319)/10,0)*10,10),0))</f>
        <v/>
      </c>
      <c r="CW319" s="41" t="str">
        <f>IF(V319="","",IF(成就内容!M$126&lt;&gt;"",MAX(ROUNDUP(SMALL(V$279:V$328,$L319)/10,0)*10,10),0))</f>
        <v/>
      </c>
      <c r="CX319" s="41" t="str">
        <f>IF(W319="","",IF(成就内容!N$126&lt;&gt;"",MAX(ROUNDUP(SMALL(W$279:W$328,$L319)/10,0)*10,10),0))</f>
        <v/>
      </c>
      <c r="CY319" s="41" t="str">
        <f>IF(X319="","",IF(成就内容!O$126&lt;&gt;"",MAX(ROUNDUP(SMALL(X$279:X$328,$L319)/10,0)*10,10),0))</f>
        <v/>
      </c>
      <c r="CZ319" s="41" t="str">
        <f>IF(Y319="","",IF(成就内容!P$126&lt;&gt;"",MAX(ROUNDUP(SMALL(Y$279:Y$328,$L319)/10,0)*10,10),0))</f>
        <v/>
      </c>
      <c r="DA319" s="41" t="str">
        <f>IF(Z319="","",IF(成就内容!Q$126&lt;&gt;"",MAX(ROUNDUP(SMALL(Z$279:Z$328,$L319)/10,0)*10,10),0))</f>
        <v/>
      </c>
      <c r="DB319" s="41" t="str">
        <f>IF(AA319="","",IF(成就内容!R$126&lt;&gt;"",MAX(ROUNDUP(SMALL(AA$279:AA$328,$L319)/10,0)*10,10),0))</f>
        <v/>
      </c>
      <c r="DC319" s="41" t="str">
        <f>IF(AB319="","",IF(成就内容!S$126&lt;&gt;"",MAX(ROUNDUP(SMALL(AB$279:AB$328,$L319)/10,0)*10,10),0))</f>
        <v/>
      </c>
      <c r="DD319" s="41" t="str">
        <f>IF(AC319="","",IF(成就内容!T$126&lt;&gt;"",MAX(ROUNDUP(SMALL(AC$279:AC$328,$L319)/10,0)*10,10),0))</f>
        <v/>
      </c>
      <c r="DE319" s="41" t="str">
        <f>IF(AD319="","",IF(成就内容!U$126&lt;&gt;"",MAX(ROUNDUP(SMALL(AD$279:AD$328,$L319)/10,0)*10,10),0))</f>
        <v/>
      </c>
      <c r="DF319" s="41" t="str">
        <f>IF(AE319="","",IF(成就内容!V$126&lt;&gt;"",MAX(ROUNDUP(SMALL(AE$279:AE$328,$L319)/10,0)*10,10),0))</f>
        <v/>
      </c>
      <c r="DG319" s="41" t="str">
        <f>IF(AF319="","",IF(成就内容!W$126&lt;&gt;"",MAX(ROUNDUP(SMALL(AF$279:AF$328,$L319)/10,0)*10,10),0))</f>
        <v/>
      </c>
      <c r="DH319" s="41" t="str">
        <f>IF(AG319="","",IF(成就内容!X$126&lt;&gt;"",MAX(ROUNDUP(SMALL(AG$279:AG$328,$L319)/10,0)*10,10),0))</f>
        <v/>
      </c>
      <c r="DI319" s="41" t="str">
        <f>IF(AH319="","",IF(成就内容!Y$126&lt;&gt;"",MAX(ROUNDUP(SMALL(AH$279:AH$328,$L319)/10,0)*10,10),0))</f>
        <v/>
      </c>
      <c r="DJ319" s="41" t="str">
        <f>IF(AI319="","",IF(成就内容!Z$126&lt;&gt;"",MAX(ROUNDUP(SMALL(AI$279:AI$328,$L319)/10,0)*10,10),0))</f>
        <v/>
      </c>
      <c r="DK319" s="41" t="str">
        <f>IF(AJ319="","",IF(成就内容!AA$126&lt;&gt;"",MAX(ROUNDUP(SMALL(AJ$279:AJ$328,$L319)/10,0)*10,10),0))</f>
        <v/>
      </c>
      <c r="DL319" s="41" t="str">
        <f>IF(AK319="","",IF(成就内容!AB$126&lt;&gt;"",MAX(ROUNDUP(SMALL(AK$279:AK$328,$L319)/10,0)*10,10),0))</f>
        <v/>
      </c>
      <c r="DM319" s="41" t="str">
        <f>IF(AL319="","",IF(成就内容!AC$126&lt;&gt;"",MAX(ROUNDUP(SMALL(AL$279:AL$328,$L319)/10,0)*10,10),0))</f>
        <v/>
      </c>
      <c r="DN319" s="41" t="str">
        <f>IF(AM319="","",IF(成就内容!AD$126&lt;&gt;"",MAX(ROUNDUP(SMALL(AM$279:AM$328,$L319)/10,0)*10,10),0))</f>
        <v/>
      </c>
      <c r="DO319" s="41" t="str">
        <f>IF(AN319="","",IF(成就内容!AE$126&lt;&gt;"",MAX(ROUNDUP(SMALL(AN$279:AN$328,$L319)/10,0)*10,10),0))</f>
        <v/>
      </c>
      <c r="DP319" s="41" t="str">
        <f>IF(AO319="","",IF(成就内容!AF$126&lt;&gt;"",MAX(ROUNDUP(SMALL(AO$279:AO$328,$L319)/10,0)*10,10),0))</f>
        <v/>
      </c>
      <c r="DQ319" s="41" t="str">
        <f>IF(AP319="","",IF(成就内容!AG$126&lt;&gt;"",MAX(ROUNDUP(SMALL(AP$279:AP$328,$L319)/10,0)*10,10),0))</f>
        <v/>
      </c>
      <c r="DR319" s="41" t="str">
        <f>IF(AQ319="","",IF(成就内容!AH$126&lt;&gt;"",MAX(ROUNDUP(SMALL(AQ$279:AQ$328,$L319)/10,0)*10,10),0))</f>
        <v/>
      </c>
      <c r="DS319" s="41" t="str">
        <f>IF(AR319="","",IF(成就内容!AI$126&lt;&gt;"",MAX(ROUNDUP(SMALL(AR$279:AR$328,$L319)/10,0)*10,10),0))</f>
        <v/>
      </c>
      <c r="DT319" s="41" t="str">
        <f>IF(AS319="","",IF(成就内容!AJ$126&lt;&gt;"",MAX(ROUNDUP(SMALL(AS$279:AS$328,$L319)/10,0)*10,10),0))</f>
        <v/>
      </c>
      <c r="DU319" s="41" t="str">
        <f>IF(AT319="","",IF(成就内容!AK$126&lt;&gt;"",MAX(ROUNDUP(SMALL(AT$279:AT$328,$L319)/10,0)*10,10),0))</f>
        <v/>
      </c>
      <c r="DV319" s="41" t="str">
        <f>IF(AU319="","",IF(成就内容!AL$126&lt;&gt;"",MAX(ROUNDUP(SMALL(AU$279:AU$328,$L319)/10,0)*10,10),0))</f>
        <v/>
      </c>
      <c r="DW319" s="41" t="str">
        <f>IF(AV319="","",IF(成就内容!AM$126&lt;&gt;"",MAX(ROUNDUP(SMALL(AV$279:AV$328,$L319)/10,0)*10,10),0))</f>
        <v/>
      </c>
      <c r="DX319" s="41" t="str">
        <f>IF(AW319="","",IF(成就内容!AN$126&lt;&gt;"",MAX(ROUNDUP(SMALL(AW$279:AW$328,$L319)/10,0)*10,10),0))</f>
        <v/>
      </c>
      <c r="DY319" s="41" t="str">
        <f>IF(AX319="","",IF(成就内容!AO$126&lt;&gt;"",MAX(ROUNDUP(SMALL(AX$279:AX$328,$L319)/10,0)*10,10),0))</f>
        <v/>
      </c>
      <c r="DZ319" s="41" t="str">
        <f>IF(AY319="","",IF(成就内容!AP$126&lt;&gt;"",MAX(ROUNDUP(SMALL(AY$279:AY$328,$L319)/10,0)*10,10),0))</f>
        <v/>
      </c>
      <c r="EA319" s="41" t="str">
        <f>IF(AZ319="","",IF(成就内容!AQ$126&lt;&gt;"",MAX(ROUNDUP(SMALL(AZ$279:AZ$328,$L319)/10,0)*10,10),0))</f>
        <v/>
      </c>
      <c r="EB319" s="41" t="str">
        <f>IF(BA319="","",IF(成就内容!AR$126&lt;&gt;"",MAX(ROUNDUP(SMALL(BA$279:BA$328,$L319)/10,0)*10,10),0))</f>
        <v/>
      </c>
      <c r="EC319" s="41" t="str">
        <f>IF(BB319="","",IF(成就内容!AS$126&lt;&gt;"",MAX(ROUNDUP(SMALL(BB$279:BB$328,$L319)/10,0)*10,10),0))</f>
        <v/>
      </c>
      <c r="ED319" s="41" t="str">
        <f>IF(BC319="","",IF(成就内容!AT$126&lt;&gt;"",MAX(ROUNDUP(SMALL(BC$279:BC$328,$L319)/10,0)*10,10),0))</f>
        <v/>
      </c>
      <c r="EE319" s="41" t="str">
        <f>IF(BD319="","",IF(成就内容!AU$126&lt;&gt;"",MAX(ROUNDUP(SMALL(BD$279:BD$328,$L319)/10,0)*10,10),0))</f>
        <v/>
      </c>
      <c r="EF319" s="41" t="str">
        <f>IF(BE319="","",IF(成就内容!AV$126&lt;&gt;"",MAX(ROUNDUP(SMALL(BE$279:BE$328,$L319)/10,0)*10,10),0))</f>
        <v/>
      </c>
      <c r="EG319" s="41" t="str">
        <f>IF(BF319="","",IF(成就内容!AW$126&lt;&gt;"",MAX(ROUNDUP(SMALL(BF$279:BF$328,$L319)/10,0)*10,10),0))</f>
        <v/>
      </c>
      <c r="EH319" s="41" t="str">
        <f>IF(BG319="","",IF(成就内容!AX$126&lt;&gt;"",MAX(ROUNDUP(SMALL(BG$279:BG$328,$L319)/10,0)*10,10),0))</f>
        <v/>
      </c>
      <c r="EI319" s="41" t="str">
        <f>IF(BH319="","",IF(成就内容!AY$126&lt;&gt;"",MAX(ROUNDUP(SMALL(BH$279:BH$328,$L319)/10,0)*10,10),0))</f>
        <v/>
      </c>
      <c r="EJ319" s="41" t="str">
        <f>IF(BI319="","",IF(成就内容!AZ$126&lt;&gt;"",MAX(ROUNDUP(SMALL(BI$279:BI$328,$L319)/10,0)*10,10),0))</f>
        <v/>
      </c>
      <c r="EK319" s="41" t="str">
        <f>IF(BJ319="","",IF(成就内容!BA$126&lt;&gt;"",MAX(ROUNDUP(SMALL(BJ$279:BJ$328,$L319)/10,0)*10,10),0))</f>
        <v/>
      </c>
      <c r="EL319" s="41" t="str">
        <f>IF(BK319="","",IF(成就内容!BB$126&lt;&gt;"",MAX(ROUNDUP(SMALL(BK$279:BK$328,$L319)/10,0)*10,10),0))</f>
        <v/>
      </c>
      <c r="EM319" s="41" t="str">
        <f>IF(BL319="","",IF(成就内容!BC$126&lt;&gt;"",MAX(ROUNDUP(SMALL(BL$279:BL$328,$L319)/10,0)*10,10),0))</f>
        <v/>
      </c>
      <c r="EN319" s="41" t="str">
        <f>IF(BM319="","",IF(成就内容!BD$126&lt;&gt;"",MAX(ROUNDUP(SMALL(BM$279:BM$328,$L319)/10,0)*10,10),0))</f>
        <v/>
      </c>
      <c r="EO319" s="41" t="str">
        <f>IF(BN319="","",IF(成就内容!BE$126&lt;&gt;"",MAX(ROUNDUP(SMALL(BN$279:BN$328,$L319)/10,0)*10,10),0))</f>
        <v/>
      </c>
      <c r="EP319" s="41" t="str">
        <f>IF(BO319="","",IF(成就内容!BF$126&lt;&gt;"",MAX(ROUNDUP(SMALL(BO$279:BO$328,$L319)/10,0)*10,10),0))</f>
        <v/>
      </c>
      <c r="EQ319" s="41" t="str">
        <f>IF(BP319="","",IF(成就内容!BG$126&lt;&gt;"",MAX(ROUNDUP(SMALL(BP$279:BP$328,$L319)/10,0)*10,10),0))</f>
        <v/>
      </c>
      <c r="ER319" s="41" t="str">
        <f>IF(BQ319="","",IF(成就内容!BH$126&lt;&gt;"",MAX(ROUNDUP(SMALL(BQ$279:BQ$328,$L319)/10,0)*10,10),0))</f>
        <v/>
      </c>
      <c r="ES319" s="41" t="str">
        <f>IF(BR319="","",IF(成就内容!BI$126&lt;&gt;"",MAX(ROUNDUP(SMALL(BR$279:BR$328,$L319)/10,0)*10,10),0))</f>
        <v/>
      </c>
      <c r="ET319" s="41">
        <f>IF(BS319="","",IF(成就内容!BJ$126&lt;&gt;"",MAX(ROUNDUP(SMALL(BS$279:BS$328,$L319)/10,0)*10,10),0))</f>
        <v>0</v>
      </c>
      <c r="EU319" s="41" t="str">
        <f>IF(BT319="","",IF(成就内容!BK$126&lt;&gt;"",MAX(ROUNDUP(SMALL(BT$279:BT$328,$L319)/10,0)*10,10),0))</f>
        <v/>
      </c>
      <c r="EV319" s="41" t="str">
        <f>IF(BU319="","",IF(成就内容!BL$126&lt;&gt;"",MAX(ROUNDUP(SMALL(BU$279:BU$328,$L319)/10,0)*10,10),0))</f>
        <v/>
      </c>
      <c r="EW319" s="41">
        <f>IF(BV319="","",IF(成就内容!BM$126&lt;&gt;"",MAX(ROUNDUP(SMALL(BV$279:BV$328,$L319)/10,0)*10,10),0))</f>
        <v>0</v>
      </c>
      <c r="EX319" s="41" t="str">
        <f>IF(BW319="","",IF(成就内容!BN$126&lt;&gt;"",MAX(ROUNDUP(SMALL(BW$279:BW$328,$L319)/10,0)*10,10),0))</f>
        <v/>
      </c>
      <c r="EY319" s="41">
        <f>IF(BX319="","",IF(成就内容!BO$126&lt;&gt;"",MAX(ROUNDUP(SMALL(BX$279:BX$328,$L319)/10,0)*10,10),0))</f>
        <v>0</v>
      </c>
      <c r="EZ319" s="41">
        <f>IF(BY319="","",IF(成就内容!BP$126&lt;&gt;"",MAX(ROUNDUP(SMALL(BY$279:BY$328,$L319)/10,0)*10,10),0))</f>
        <v>0</v>
      </c>
      <c r="FA319" s="41">
        <f>IF(BZ319="","",IF(成就内容!BQ$126&lt;&gt;"",MAX(ROUNDUP(SMALL(BZ$279:BZ$328,$L319)/10,0)*10,10),0))</f>
        <v>0</v>
      </c>
      <c r="FB319" s="41" t="str">
        <f>IF(CA319="","",IF(成就内容!BR$126&lt;&gt;"",MAX(ROUNDUP(SMALL(CA$279:CA$328,$L319)/10,0)*10,10),0))</f>
        <v/>
      </c>
      <c r="FC319" s="41" t="str">
        <f>IF(CB319="","",IF(成就内容!BS$126&lt;&gt;"",MAX(ROUNDUP(SMALL(CB$279:CB$328,$L319)/10,0)*10,10),0))</f>
        <v/>
      </c>
      <c r="FD319" s="41">
        <f>IF(CC319="","",IF(成就内容!BT$126&lt;&gt;"",MAX(ROUNDUP(SMALL(CC$279:CC$328,$L319)/10,0)*10,10),0))</f>
        <v>0</v>
      </c>
      <c r="FE319" s="41">
        <f>IF(CD319="","",IF(成就内容!BU$126&lt;&gt;"",MAX(ROUNDUP(SMALL(CD$279:CD$328,$L319)/10,0)*10,10),0))</f>
        <v>0</v>
      </c>
      <c r="FF319" s="41" t="str">
        <f>IF(CE319="","",IF(成就内容!BV$126&lt;&gt;"",MAX(ROUNDUP(SMALL(CE$279:CE$328,$L319)/10,0)*10,10),0))</f>
        <v/>
      </c>
      <c r="FG319" s="41" t="str">
        <f>IF(CF319="","",IF(成就内容!BW$126&lt;&gt;"",MAX(ROUNDUP(SMALL(CF$279:CF$328,$L319)/10,0)*10,10),0))</f>
        <v/>
      </c>
      <c r="FH319" s="41" t="str">
        <f>IF(CG319="","",IF(成就内容!BX$126&lt;&gt;"",MAX(ROUNDUP(SMALL(CG$279:CG$328,$L319)/10,0)*10,10),0))</f>
        <v/>
      </c>
      <c r="FI319" s="41" t="str">
        <f>IF(CH319="","",IF(成就内容!BY$126&lt;&gt;"",MAX(ROUNDUP(SMALL(CH$279:CH$328,$L319)/10,0)*10,10),0))</f>
        <v/>
      </c>
      <c r="FJ319" s="41" t="str">
        <f>IF(CI319="","",IF(成就内容!BZ$126&lt;&gt;"",MAX(ROUNDUP(SMALL(CI$279:CI$328,$L319)/10,0)*10,10),0))</f>
        <v/>
      </c>
    </row>
    <row r="320" spans="10:166" s="96" customFormat="1" x14ac:dyDescent="0.15">
      <c r="J320" s="19"/>
      <c r="L320" s="43">
        <v>42</v>
      </c>
      <c r="M320" s="41" t="str">
        <f>IF(成就内容!D48="","",INDEX($H$4:$H$178*成就内容!D$126/SUM(成就内容!$D$126:$BZ$126),成就内容!D104,1)-SUM(M$279:M319))</f>
        <v/>
      </c>
      <c r="N320" s="41" t="str">
        <f>IF(成就内容!E48="","",INDEX($H$4:$H$178*成就内容!E$126/SUM(成就内容!$D$126:$BZ$126),成就内容!E104,1)-SUM(N$279:N319))</f>
        <v/>
      </c>
      <c r="O320" s="41" t="str">
        <f>IF(成就内容!F48="","",INDEX($H$4:$H$178*成就内容!F$126/SUM(成就内容!$D$126:$BZ$126),成就内容!F104,1)-SUM(O$279:O319))</f>
        <v/>
      </c>
      <c r="P320" s="41" t="str">
        <f>IF(成就内容!G48="","",INDEX($H$4:$H$178*成就内容!G$126/SUM(成就内容!$D$126:$BZ$126),成就内容!G104,1)-SUM(P$279:P319))</f>
        <v/>
      </c>
      <c r="Q320" s="41" t="str">
        <f>IF(成就内容!H48="","",INDEX($H$4:$H$178*成就内容!H$126/SUM(成就内容!$D$126:$BZ$126),成就内容!H104,1)-SUM(Q$279:Q319))</f>
        <v/>
      </c>
      <c r="R320" s="41" t="str">
        <f>IF(成就内容!I48="","",INDEX($H$4:$H$178*成就内容!I$126/SUM(成就内容!$D$126:$BZ$126),成就内容!I104,1)-SUM(R$279:R319))</f>
        <v/>
      </c>
      <c r="S320" s="41" t="str">
        <f>IF(成就内容!J48="","",INDEX($H$4:$H$178*成就内容!J$126/SUM(成就内容!$D$126:$BZ$126),成就内容!J104,1)-SUM(S$279:S319))</f>
        <v/>
      </c>
      <c r="T320" s="41" t="str">
        <f>IF(成就内容!K48="","",INDEX($H$4:$H$178*成就内容!K$126/SUM(成就内容!$D$126:$BZ$126),成就内容!K104,1)-SUM(T$279:T319))</f>
        <v/>
      </c>
      <c r="U320" s="41" t="str">
        <f>IF(成就内容!L48="","",INDEX($H$4:$H$178*成就内容!L$126/SUM(成就内容!$D$126:$BZ$126),成就内容!L104,1)-SUM(U$279:U319))</f>
        <v/>
      </c>
      <c r="V320" s="41" t="str">
        <f>IF(成就内容!M48="","",INDEX($H$4:$H$178*成就内容!M$126/SUM(成就内容!$D$126:$BZ$126),成就内容!M104,1)-SUM(V$279:V319))</f>
        <v/>
      </c>
      <c r="W320" s="41" t="str">
        <f>IF(成就内容!N48="","",INDEX($H$4:$H$178*成就内容!N$126/SUM(成就内容!$D$126:$BZ$126),成就内容!N104,1)-SUM(W$279:W319))</f>
        <v/>
      </c>
      <c r="X320" s="41" t="str">
        <f>IF(成就内容!O48="","",INDEX($H$4:$H$178*成就内容!O$126/SUM(成就内容!$D$126:$BZ$126),成就内容!O104,1)-SUM(X$279:X319))</f>
        <v/>
      </c>
      <c r="Y320" s="41" t="str">
        <f>IF(成就内容!P48="","",INDEX($H$4:$H$178*成就内容!P$126/SUM(成就内容!$D$126:$BZ$126),成就内容!P104,1)-SUM(Y$279:Y319))</f>
        <v/>
      </c>
      <c r="Z320" s="41" t="str">
        <f>IF(成就内容!Q48="","",INDEX($H$4:$H$178*成就内容!Q$126/SUM(成就内容!$D$126:$BZ$126),成就内容!Q104,1)-SUM(Z$279:Z319))</f>
        <v/>
      </c>
      <c r="AA320" s="41" t="str">
        <f>IF(成就内容!R48="","",INDEX($H$4:$H$178*成就内容!R$126/SUM(成就内容!$D$126:$BZ$126),成就内容!R104,1)-SUM(AA$279:AA319))</f>
        <v/>
      </c>
      <c r="AB320" s="41" t="str">
        <f>IF(成就内容!S48="","",INDEX($H$4:$H$178*成就内容!S$126/SUM(成就内容!$D$126:$BZ$126),成就内容!S104,1)-SUM(AB$279:AB319))</f>
        <v/>
      </c>
      <c r="AC320" s="41" t="str">
        <f>IF(成就内容!T48="","",INDEX($H$4:$H$178*成就内容!T$126/SUM(成就内容!$D$126:$BZ$126),成就内容!T104,1)-SUM(AC$279:AC319))</f>
        <v/>
      </c>
      <c r="AD320" s="41" t="str">
        <f>IF(成就内容!U48="","",INDEX($H$4:$H$178*成就内容!U$126/SUM(成就内容!$D$126:$BZ$126),成就内容!U104,1)-SUM(AD$279:AD319))</f>
        <v/>
      </c>
      <c r="AE320" s="41" t="str">
        <f>IF(成就内容!V48="","",INDEX($H$4:$H$178*成就内容!V$126/SUM(成就内容!$D$126:$BZ$126),成就内容!V104,1)-SUM(AE$279:AE319))</f>
        <v/>
      </c>
      <c r="AF320" s="41" t="str">
        <f>IF(成就内容!W48="","",INDEX($H$4:$H$178*成就内容!W$126/SUM(成就内容!$D$126:$BZ$126),成就内容!W104,1)-SUM(AF$279:AF319))</f>
        <v/>
      </c>
      <c r="AG320" s="41" t="str">
        <f>IF(成就内容!X48="","",INDEX($H$4:$H$178*成就内容!X$126/SUM(成就内容!$D$126:$BZ$126),成就内容!X104,1)-SUM(AG$279:AG319))</f>
        <v/>
      </c>
      <c r="AH320" s="41" t="str">
        <f>IF(成就内容!Y48="","",INDEX($H$4:$H$178*成就内容!Y$126/SUM(成就内容!$D$126:$BZ$126),成就内容!Y104,1)-SUM(AH$279:AH319))</f>
        <v/>
      </c>
      <c r="AI320" s="41" t="str">
        <f>IF(成就内容!Z48="","",INDEX($H$4:$H$178*成就内容!Z$126/SUM(成就内容!$D$126:$BZ$126),成就内容!Z104,1)-SUM(AI$279:AI319))</f>
        <v/>
      </c>
      <c r="AJ320" s="41" t="str">
        <f>IF(成就内容!AA48="","",INDEX($H$4:$H$178*成就内容!AA$126/SUM(成就内容!$D$126:$BZ$126),成就内容!AA104,1)-SUM(AJ$279:AJ319))</f>
        <v/>
      </c>
      <c r="AK320" s="41" t="str">
        <f>IF(成就内容!AB48="","",INDEX($H$4:$H$178*成就内容!AB$126/SUM(成就内容!$D$126:$BZ$126),成就内容!AB104,1)-SUM(AK$279:AK319))</f>
        <v/>
      </c>
      <c r="AL320" s="41" t="str">
        <f>IF(成就内容!AC48="","",INDEX($H$4:$H$178*成就内容!AC$126/SUM(成就内容!$D$126:$BZ$126),成就内容!AC104,1)-SUM(AL$279:AL319))</f>
        <v/>
      </c>
      <c r="AM320" s="41" t="str">
        <f>IF(成就内容!AD48="","",INDEX($H$4:$H$178*成就内容!AD$126/SUM(成就内容!$D$126:$BZ$126),成就内容!AD104,1)-SUM(AM$279:AM319))</f>
        <v/>
      </c>
      <c r="AN320" s="41" t="str">
        <f>IF(成就内容!AE48="","",INDEX($H$4:$H$178*成就内容!AE$126/SUM(成就内容!$D$126:$BZ$126),成就内容!AE104,1)-SUM(AN$279:AN319))</f>
        <v/>
      </c>
      <c r="AO320" s="41" t="str">
        <f>IF(成就内容!AF48="","",INDEX($H$4:$H$178*成就内容!AF$126/SUM(成就内容!$D$126:$BZ$126),成就内容!AF104,1)-SUM(AO$279:AO319))</f>
        <v/>
      </c>
      <c r="AP320" s="41" t="str">
        <f>IF(成就内容!AG48="","",INDEX($H$4:$H$178*成就内容!AG$126/SUM(成就内容!$D$126:$BZ$126),成就内容!AG104,1)-SUM(AP$279:AP319))</f>
        <v/>
      </c>
      <c r="AQ320" s="41" t="str">
        <f>IF(成就内容!AH48="","",INDEX($H$4:$H$178*成就内容!AH$126/SUM(成就内容!$D$126:$BZ$126),成就内容!AH104,1)-SUM(AQ$279:AQ319))</f>
        <v/>
      </c>
      <c r="AR320" s="41" t="str">
        <f>IF(成就内容!AI48="","",INDEX($H$4:$H$178*成就内容!AI$126/SUM(成就内容!$D$126:$BZ$126),成就内容!AI104,1)-SUM(AR$279:AR319))</f>
        <v/>
      </c>
      <c r="AS320" s="41" t="str">
        <f>IF(成就内容!AJ48="","",INDEX($H$4:$H$178*成就内容!AJ$126/SUM(成就内容!$D$126:$BZ$126),成就内容!AJ104,1)-SUM(AS$279:AS319))</f>
        <v/>
      </c>
      <c r="AT320" s="41" t="str">
        <f>IF(成就内容!AK48="","",INDEX($H$4:$H$178*成就内容!AK$126/SUM(成就内容!$D$126:$BZ$126),成就内容!AK104,1)-SUM(AT$279:AT319))</f>
        <v/>
      </c>
      <c r="AU320" s="41" t="str">
        <f>IF(成就内容!AL48="","",INDEX($H$4:$H$178*成就内容!AL$126/SUM(成就内容!$D$126:$BZ$126),成就内容!AL104,1)-SUM(AU$279:AU319))</f>
        <v/>
      </c>
      <c r="AV320" s="41" t="str">
        <f>IF(成就内容!AM48="","",INDEX($H$4:$H$178*成就内容!AM$126/SUM(成就内容!$D$126:$BZ$126),成就内容!AM104,1)-SUM(AV$279:AV319))</f>
        <v/>
      </c>
      <c r="AW320" s="41" t="str">
        <f>IF(成就内容!AN48="","",INDEX($H$4:$H$178*成就内容!AN$126/SUM(成就内容!$D$126:$BZ$126),成就内容!AN104,1)-SUM(AW$279:AW319))</f>
        <v/>
      </c>
      <c r="AX320" s="41" t="str">
        <f>IF(成就内容!AO48="","",INDEX($H$4:$H$178*成就内容!AO$126/SUM(成就内容!$D$126:$BZ$126),成就内容!AO104,1)-SUM(AX$279:AX319))</f>
        <v/>
      </c>
      <c r="AY320" s="41" t="str">
        <f>IF(成就内容!AP48="","",INDEX($H$4:$H$178*成就内容!AP$126/SUM(成就内容!$D$126:$BZ$126),成就内容!AP104,1)-SUM(AY$279:AY319))</f>
        <v/>
      </c>
      <c r="AZ320" s="41" t="str">
        <f>IF(成就内容!AQ48="","",INDEX($H$4:$H$178*成就内容!AQ$126/SUM(成就内容!$D$126:$BZ$126),成就内容!AQ104,1)-SUM(AZ$279:AZ319))</f>
        <v/>
      </c>
      <c r="BA320" s="41" t="str">
        <f>IF(成就内容!AR48="","",INDEX($H$4:$H$178*成就内容!AR$126/SUM(成就内容!$D$126:$BZ$126),成就内容!AR104,1)-SUM(BA$279:BA319))</f>
        <v/>
      </c>
      <c r="BB320" s="41" t="str">
        <f>IF(成就内容!AS48="","",INDEX($H$4:$H$178*成就内容!AS$126/SUM(成就内容!$D$126:$BZ$126),成就内容!AS104,1)-SUM(BB$279:BB319))</f>
        <v/>
      </c>
      <c r="BC320" s="41" t="str">
        <f>IF(成就内容!AT48="","",INDEX($H$4:$H$178*成就内容!AT$126/SUM(成就内容!$D$126:$BZ$126),成就内容!AT104,1)-SUM(BC$279:BC319))</f>
        <v/>
      </c>
      <c r="BD320" s="41" t="str">
        <f>IF(成就内容!AU48="","",INDEX($H$4:$H$178*成就内容!AU$126/SUM(成就内容!$D$126:$BZ$126),成就内容!AU104,1)-SUM(BD$279:BD319))</f>
        <v/>
      </c>
      <c r="BE320" s="41" t="str">
        <f>IF(成就内容!AV48="","",INDEX($H$4:$H$178*成就内容!AV$126/SUM(成就内容!$D$126:$BZ$126),成就内容!AV104,1)-SUM(BE$279:BE319))</f>
        <v/>
      </c>
      <c r="BF320" s="41" t="str">
        <f>IF(成就内容!AW48="","",INDEX($H$4:$H$178*成就内容!AW$126/SUM(成就内容!$D$126:$BZ$126),成就内容!AW104,1)-SUM(BF$279:BF319))</f>
        <v/>
      </c>
      <c r="BG320" s="41" t="str">
        <f>IF(成就内容!AX48="","",INDEX($H$4:$H$178*成就内容!AX$126/SUM(成就内容!$D$126:$BZ$126),成就内容!AX104,1)-SUM(BG$279:BG319))</f>
        <v/>
      </c>
      <c r="BH320" s="41" t="str">
        <f>IF(成就内容!AY48="","",INDEX($H$4:$H$178*成就内容!AY$126/SUM(成就内容!$D$126:$BZ$126),成就内容!AY104,1)-SUM(BH$279:BH319))</f>
        <v/>
      </c>
      <c r="BI320" s="41" t="str">
        <f>IF(成就内容!AZ48="","",INDEX($H$4:$H$178*成就内容!AZ$126/SUM(成就内容!$D$126:$BZ$126),成就内容!AZ104,1)-SUM(BI$279:BI319))</f>
        <v/>
      </c>
      <c r="BJ320" s="41" t="str">
        <f>IF(成就内容!BA48="","",INDEX($H$4:$H$178*成就内容!BA$126/SUM(成就内容!$D$126:$BZ$126),成就内容!BA104,1)-SUM(BJ$279:BJ319))</f>
        <v/>
      </c>
      <c r="BK320" s="41" t="str">
        <f>IF(成就内容!BB48="","",INDEX($H$4:$H$178*成就内容!BB$126/SUM(成就内容!$D$126:$BZ$126),成就内容!BB104,1)-SUM(BK$279:BK319))</f>
        <v/>
      </c>
      <c r="BL320" s="41" t="str">
        <f>IF(成就内容!BC48="","",INDEX($H$4:$H$178*成就内容!BC$126/SUM(成就内容!$D$126:$BZ$126),成就内容!BC104,1)-SUM(BL$279:BL319))</f>
        <v/>
      </c>
      <c r="BM320" s="41" t="str">
        <f>IF(成就内容!BD48="","",INDEX($H$4:$H$178*成就内容!BD$126/SUM(成就内容!$D$126:$BZ$126),成就内容!BD104,1)-SUM(BM$279:BM319))</f>
        <v/>
      </c>
      <c r="BN320" s="41" t="str">
        <f>IF(成就内容!BE48="","",INDEX($H$4:$H$178*成就内容!BE$126/SUM(成就内容!$D$126:$BZ$126),成就内容!BE104,1)-SUM(BN$279:BN319))</f>
        <v/>
      </c>
      <c r="BO320" s="41" t="str">
        <f>IF(成就内容!BF48="","",INDEX($H$4:$H$178*成就内容!BF$126/SUM(成就内容!$D$126:$BZ$126),成就内容!BF104,1)-SUM(BO$279:BO319))</f>
        <v/>
      </c>
      <c r="BP320" s="41" t="str">
        <f>IF(成就内容!BG48="","",INDEX($H$4:$H$178*成就内容!BG$126/SUM(成就内容!$D$126:$BZ$126),成就内容!BG104,1)-SUM(BP$279:BP319))</f>
        <v/>
      </c>
      <c r="BQ320" s="41" t="str">
        <f>IF(成就内容!BH48="","",INDEX($H$4:$H$178*成就内容!BH$126/SUM(成就内容!$D$126:$BZ$126),成就内容!BH104,1)-SUM(BQ$279:BQ319))</f>
        <v/>
      </c>
      <c r="BR320" s="41" t="str">
        <f>IF(成就内容!BI48="","",INDEX($H$4:$H$178*成就内容!BI$126/SUM(成就内容!$D$126:$BZ$126),成就内容!BI104,1)-SUM(BR$279:BR319))</f>
        <v/>
      </c>
      <c r="BS320" s="41">
        <f>IF(成就内容!BJ48="","",INDEX($H$4:$H$178*成就内容!BJ$126/SUM(成就内容!$D$126:$BZ$126),成就内容!BJ104,1)-SUM(BS$279:BS319))</f>
        <v>0</v>
      </c>
      <c r="BT320" s="41" t="str">
        <f>IF(成就内容!BK48="","",INDEX($H$4:$H$178*成就内容!BK$126/SUM(成就内容!$D$126:$BZ$126),成就内容!BK104,1)-SUM(BT$279:BT319))</f>
        <v/>
      </c>
      <c r="BU320" s="41" t="str">
        <f>IF(成就内容!BL48="","",INDEX($H$4:$H$178*成就内容!BL$126/SUM(成就内容!$D$126:$BZ$126),成就内容!BL104,1)-SUM(BU$279:BU319))</f>
        <v/>
      </c>
      <c r="BV320" s="41">
        <f>IF(成就内容!BM48="","",INDEX($H$4:$H$178*成就内容!BM$126/SUM(成就内容!$D$126:$BZ$126),成就内容!BM104,1)-SUM(BV$279:BV319))</f>
        <v>0</v>
      </c>
      <c r="BW320" s="41" t="str">
        <f>IF(成就内容!BN48="","",INDEX($H$4:$H$178*成就内容!BN$126/SUM(成就内容!$D$126:$BZ$126),成就内容!BN104,1)-SUM(BW$279:BW319))</f>
        <v/>
      </c>
      <c r="BX320" s="41">
        <f>IF(成就内容!BO48="","",INDEX($H$4:$H$178*成就内容!BO$126/SUM(成就内容!$D$126:$BZ$126),成就内容!BO104,1)-SUM(BX$279:BX319))</f>
        <v>0</v>
      </c>
      <c r="BY320" s="41">
        <f>IF(成就内容!BP48="","",INDEX($H$4:$H$178*成就内容!BP$126/SUM(成就内容!$D$126:$BZ$126),成就内容!BP104,1)-SUM(BY$279:BY319))</f>
        <v>0</v>
      </c>
      <c r="BZ320" s="41">
        <f>IF(成就内容!BQ48="","",INDEX($H$4:$H$178*成就内容!BQ$126/SUM(成就内容!$D$126:$BZ$126),成就内容!BQ104,1)-SUM(BZ$279:BZ319))</f>
        <v>0</v>
      </c>
      <c r="CA320" s="41" t="str">
        <f>IF(成就内容!BR48="","",INDEX($H$4:$H$178*成就内容!BR$126/SUM(成就内容!$D$126:$BZ$126),成就内容!BR104,1)-SUM(CA$279:CA319))</f>
        <v/>
      </c>
      <c r="CB320" s="41" t="str">
        <f>IF(成就内容!BS48="","",INDEX($H$4:$H$178*成就内容!BS$126/SUM(成就内容!$D$126:$BZ$126),成就内容!BS104,1)-SUM(CB$279:CB319))</f>
        <v/>
      </c>
      <c r="CC320" s="41">
        <f>IF(成就内容!BT48="","",INDEX($H$4:$H$178*成就内容!BT$126/SUM(成就内容!$D$126:$BZ$126),成就内容!BT104,1)-SUM(CC$279:CC319))</f>
        <v>0</v>
      </c>
      <c r="CD320" s="41">
        <f>IF(成就内容!BU48="","",INDEX($H$4:$H$178*成就内容!BU$126/SUM(成就内容!$D$126:$BZ$126),成就内容!BU104,1)-SUM(CD$279:CD319))</f>
        <v>0</v>
      </c>
      <c r="CE320" s="41" t="str">
        <f>IF(成就内容!BV48="","",INDEX($H$4:$H$178*成就内容!BV$126/SUM(成就内容!$D$126:$BZ$126),成就内容!BV104,1)-SUM(CE$279:CE319))</f>
        <v/>
      </c>
      <c r="CF320" s="41" t="str">
        <f>IF(成就内容!BW48="","",INDEX($H$4:$H$178*成就内容!BW$126/SUM(成就内容!$D$126:$BZ$126),成就内容!BW104,1)-SUM(CF$279:CF319))</f>
        <v/>
      </c>
      <c r="CG320" s="41" t="str">
        <f>IF(成就内容!BX48="","",INDEX($H$4:$H$178*成就内容!BX$126/SUM(成就内容!$D$126:$BZ$126),成就内容!BX104,1)-SUM(CG$279:CG319))</f>
        <v/>
      </c>
      <c r="CH320" s="41" t="str">
        <f>IF(成就内容!BY48="","",INDEX($H$4:$H$178*成就内容!BY$126/SUM(成就内容!$D$126:$BZ$126),成就内容!BY104,1)-SUM(CH$279:CH319))</f>
        <v/>
      </c>
      <c r="CI320" s="41" t="str">
        <f>IF(成就内容!BZ48="","",INDEX($H$4:$H$178*成就内容!BZ$126/SUM(成就内容!$D$126:$BZ$126),成就内容!BZ104,1)-SUM(CI$279:CI319))</f>
        <v/>
      </c>
      <c r="CK320" s="19"/>
      <c r="CM320" s="43">
        <v>42</v>
      </c>
      <c r="CN320" s="41" t="str">
        <f>IF(M320="","",IF(成就内容!D$126&lt;&gt;"",MAX(ROUNDUP(SMALL(M$279:M$328,$L320)/10,0)*10,10),0))</f>
        <v/>
      </c>
      <c r="CO320" s="41" t="str">
        <f>IF(N320="","",IF(成就内容!E$126&lt;&gt;"",MAX(ROUNDUP(SMALL(N$279:N$328,$L320)/10,0)*10,10),0))</f>
        <v/>
      </c>
      <c r="CP320" s="41" t="str">
        <f>IF(O320="","",IF(成就内容!F$126&lt;&gt;"",MAX(ROUNDUP(SMALL(O$279:O$328,$L320)/10,0)*10,10),0))</f>
        <v/>
      </c>
      <c r="CQ320" s="41" t="str">
        <f>IF(P320="","",IF(成就内容!G$126&lt;&gt;"",MAX(ROUNDUP(SMALL(P$279:P$328,$L320)/10,0)*10,10),0))</f>
        <v/>
      </c>
      <c r="CR320" s="41" t="str">
        <f>IF(Q320="","",IF(成就内容!H$126&lt;&gt;"",MAX(ROUNDUP(SMALL(Q$279:Q$328,$L320)/10,0)*10,10),0))</f>
        <v/>
      </c>
      <c r="CS320" s="41" t="str">
        <f>IF(R320="","",IF(成就内容!I$126&lt;&gt;"",MAX(ROUNDUP(SMALL(R$279:R$328,$L320)/10,0)*10,10),0))</f>
        <v/>
      </c>
      <c r="CT320" s="41" t="str">
        <f>IF(S320="","",IF(成就内容!J$126&lt;&gt;"",MAX(ROUNDUP(SMALL(S$279:S$328,$L320)/10,0)*10,10),0))</f>
        <v/>
      </c>
      <c r="CU320" s="41" t="str">
        <f>IF(T320="","",IF(成就内容!K$126&lt;&gt;"",MAX(ROUNDUP(SMALL(T$279:T$328,$L320)/10,0)*10,10),0))</f>
        <v/>
      </c>
      <c r="CV320" s="41" t="str">
        <f>IF(U320="","",IF(成就内容!L$126&lt;&gt;"",MAX(ROUNDUP(SMALL(U$279:U$328,$L320)/10,0)*10,10),0))</f>
        <v/>
      </c>
      <c r="CW320" s="41" t="str">
        <f>IF(V320="","",IF(成就内容!M$126&lt;&gt;"",MAX(ROUNDUP(SMALL(V$279:V$328,$L320)/10,0)*10,10),0))</f>
        <v/>
      </c>
      <c r="CX320" s="41" t="str">
        <f>IF(W320="","",IF(成就内容!N$126&lt;&gt;"",MAX(ROUNDUP(SMALL(W$279:W$328,$L320)/10,0)*10,10),0))</f>
        <v/>
      </c>
      <c r="CY320" s="41" t="str">
        <f>IF(X320="","",IF(成就内容!O$126&lt;&gt;"",MAX(ROUNDUP(SMALL(X$279:X$328,$L320)/10,0)*10,10),0))</f>
        <v/>
      </c>
      <c r="CZ320" s="41" t="str">
        <f>IF(Y320="","",IF(成就内容!P$126&lt;&gt;"",MAX(ROUNDUP(SMALL(Y$279:Y$328,$L320)/10,0)*10,10),0))</f>
        <v/>
      </c>
      <c r="DA320" s="41" t="str">
        <f>IF(Z320="","",IF(成就内容!Q$126&lt;&gt;"",MAX(ROUNDUP(SMALL(Z$279:Z$328,$L320)/10,0)*10,10),0))</f>
        <v/>
      </c>
      <c r="DB320" s="41" t="str">
        <f>IF(AA320="","",IF(成就内容!R$126&lt;&gt;"",MAX(ROUNDUP(SMALL(AA$279:AA$328,$L320)/10,0)*10,10),0))</f>
        <v/>
      </c>
      <c r="DC320" s="41" t="str">
        <f>IF(AB320="","",IF(成就内容!S$126&lt;&gt;"",MAX(ROUNDUP(SMALL(AB$279:AB$328,$L320)/10,0)*10,10),0))</f>
        <v/>
      </c>
      <c r="DD320" s="41" t="str">
        <f>IF(AC320="","",IF(成就内容!T$126&lt;&gt;"",MAX(ROUNDUP(SMALL(AC$279:AC$328,$L320)/10,0)*10,10),0))</f>
        <v/>
      </c>
      <c r="DE320" s="41" t="str">
        <f>IF(AD320="","",IF(成就内容!U$126&lt;&gt;"",MAX(ROUNDUP(SMALL(AD$279:AD$328,$L320)/10,0)*10,10),0))</f>
        <v/>
      </c>
      <c r="DF320" s="41" t="str">
        <f>IF(AE320="","",IF(成就内容!V$126&lt;&gt;"",MAX(ROUNDUP(SMALL(AE$279:AE$328,$L320)/10,0)*10,10),0))</f>
        <v/>
      </c>
      <c r="DG320" s="41" t="str">
        <f>IF(AF320="","",IF(成就内容!W$126&lt;&gt;"",MAX(ROUNDUP(SMALL(AF$279:AF$328,$L320)/10,0)*10,10),0))</f>
        <v/>
      </c>
      <c r="DH320" s="41" t="str">
        <f>IF(AG320="","",IF(成就内容!X$126&lt;&gt;"",MAX(ROUNDUP(SMALL(AG$279:AG$328,$L320)/10,0)*10,10),0))</f>
        <v/>
      </c>
      <c r="DI320" s="41" t="str">
        <f>IF(AH320="","",IF(成就内容!Y$126&lt;&gt;"",MAX(ROUNDUP(SMALL(AH$279:AH$328,$L320)/10,0)*10,10),0))</f>
        <v/>
      </c>
      <c r="DJ320" s="41" t="str">
        <f>IF(AI320="","",IF(成就内容!Z$126&lt;&gt;"",MAX(ROUNDUP(SMALL(AI$279:AI$328,$L320)/10,0)*10,10),0))</f>
        <v/>
      </c>
      <c r="DK320" s="41" t="str">
        <f>IF(AJ320="","",IF(成就内容!AA$126&lt;&gt;"",MAX(ROUNDUP(SMALL(AJ$279:AJ$328,$L320)/10,0)*10,10),0))</f>
        <v/>
      </c>
      <c r="DL320" s="41" t="str">
        <f>IF(AK320="","",IF(成就内容!AB$126&lt;&gt;"",MAX(ROUNDUP(SMALL(AK$279:AK$328,$L320)/10,0)*10,10),0))</f>
        <v/>
      </c>
      <c r="DM320" s="41" t="str">
        <f>IF(AL320="","",IF(成就内容!AC$126&lt;&gt;"",MAX(ROUNDUP(SMALL(AL$279:AL$328,$L320)/10,0)*10,10),0))</f>
        <v/>
      </c>
      <c r="DN320" s="41" t="str">
        <f>IF(AM320="","",IF(成就内容!AD$126&lt;&gt;"",MAX(ROUNDUP(SMALL(AM$279:AM$328,$L320)/10,0)*10,10),0))</f>
        <v/>
      </c>
      <c r="DO320" s="41" t="str">
        <f>IF(AN320="","",IF(成就内容!AE$126&lt;&gt;"",MAX(ROUNDUP(SMALL(AN$279:AN$328,$L320)/10,0)*10,10),0))</f>
        <v/>
      </c>
      <c r="DP320" s="41" t="str">
        <f>IF(AO320="","",IF(成就内容!AF$126&lt;&gt;"",MAX(ROUNDUP(SMALL(AO$279:AO$328,$L320)/10,0)*10,10),0))</f>
        <v/>
      </c>
      <c r="DQ320" s="41" t="str">
        <f>IF(AP320="","",IF(成就内容!AG$126&lt;&gt;"",MAX(ROUNDUP(SMALL(AP$279:AP$328,$L320)/10,0)*10,10),0))</f>
        <v/>
      </c>
      <c r="DR320" s="41" t="str">
        <f>IF(AQ320="","",IF(成就内容!AH$126&lt;&gt;"",MAX(ROUNDUP(SMALL(AQ$279:AQ$328,$L320)/10,0)*10,10),0))</f>
        <v/>
      </c>
      <c r="DS320" s="41" t="str">
        <f>IF(AR320="","",IF(成就内容!AI$126&lt;&gt;"",MAX(ROUNDUP(SMALL(AR$279:AR$328,$L320)/10,0)*10,10),0))</f>
        <v/>
      </c>
      <c r="DT320" s="41" t="str">
        <f>IF(AS320="","",IF(成就内容!AJ$126&lt;&gt;"",MAX(ROUNDUP(SMALL(AS$279:AS$328,$L320)/10,0)*10,10),0))</f>
        <v/>
      </c>
      <c r="DU320" s="41" t="str">
        <f>IF(AT320="","",IF(成就内容!AK$126&lt;&gt;"",MAX(ROUNDUP(SMALL(AT$279:AT$328,$L320)/10,0)*10,10),0))</f>
        <v/>
      </c>
      <c r="DV320" s="41" t="str">
        <f>IF(AU320="","",IF(成就内容!AL$126&lt;&gt;"",MAX(ROUNDUP(SMALL(AU$279:AU$328,$L320)/10,0)*10,10),0))</f>
        <v/>
      </c>
      <c r="DW320" s="41" t="str">
        <f>IF(AV320="","",IF(成就内容!AM$126&lt;&gt;"",MAX(ROUNDUP(SMALL(AV$279:AV$328,$L320)/10,0)*10,10),0))</f>
        <v/>
      </c>
      <c r="DX320" s="41" t="str">
        <f>IF(AW320="","",IF(成就内容!AN$126&lt;&gt;"",MAX(ROUNDUP(SMALL(AW$279:AW$328,$L320)/10,0)*10,10),0))</f>
        <v/>
      </c>
      <c r="DY320" s="41" t="str">
        <f>IF(AX320="","",IF(成就内容!AO$126&lt;&gt;"",MAX(ROUNDUP(SMALL(AX$279:AX$328,$L320)/10,0)*10,10),0))</f>
        <v/>
      </c>
      <c r="DZ320" s="41" t="str">
        <f>IF(AY320="","",IF(成就内容!AP$126&lt;&gt;"",MAX(ROUNDUP(SMALL(AY$279:AY$328,$L320)/10,0)*10,10),0))</f>
        <v/>
      </c>
      <c r="EA320" s="41" t="str">
        <f>IF(AZ320="","",IF(成就内容!AQ$126&lt;&gt;"",MAX(ROUNDUP(SMALL(AZ$279:AZ$328,$L320)/10,0)*10,10),0))</f>
        <v/>
      </c>
      <c r="EB320" s="41" t="str">
        <f>IF(BA320="","",IF(成就内容!AR$126&lt;&gt;"",MAX(ROUNDUP(SMALL(BA$279:BA$328,$L320)/10,0)*10,10),0))</f>
        <v/>
      </c>
      <c r="EC320" s="41" t="str">
        <f>IF(BB320="","",IF(成就内容!AS$126&lt;&gt;"",MAX(ROUNDUP(SMALL(BB$279:BB$328,$L320)/10,0)*10,10),0))</f>
        <v/>
      </c>
      <c r="ED320" s="41" t="str">
        <f>IF(BC320="","",IF(成就内容!AT$126&lt;&gt;"",MAX(ROUNDUP(SMALL(BC$279:BC$328,$L320)/10,0)*10,10),0))</f>
        <v/>
      </c>
      <c r="EE320" s="41" t="str">
        <f>IF(BD320="","",IF(成就内容!AU$126&lt;&gt;"",MAX(ROUNDUP(SMALL(BD$279:BD$328,$L320)/10,0)*10,10),0))</f>
        <v/>
      </c>
      <c r="EF320" s="41" t="str">
        <f>IF(BE320="","",IF(成就内容!AV$126&lt;&gt;"",MAX(ROUNDUP(SMALL(BE$279:BE$328,$L320)/10,0)*10,10),0))</f>
        <v/>
      </c>
      <c r="EG320" s="41" t="str">
        <f>IF(BF320="","",IF(成就内容!AW$126&lt;&gt;"",MAX(ROUNDUP(SMALL(BF$279:BF$328,$L320)/10,0)*10,10),0))</f>
        <v/>
      </c>
      <c r="EH320" s="41" t="str">
        <f>IF(BG320="","",IF(成就内容!AX$126&lt;&gt;"",MAX(ROUNDUP(SMALL(BG$279:BG$328,$L320)/10,0)*10,10),0))</f>
        <v/>
      </c>
      <c r="EI320" s="41" t="str">
        <f>IF(BH320="","",IF(成就内容!AY$126&lt;&gt;"",MAX(ROUNDUP(SMALL(BH$279:BH$328,$L320)/10,0)*10,10),0))</f>
        <v/>
      </c>
      <c r="EJ320" s="41" t="str">
        <f>IF(BI320="","",IF(成就内容!AZ$126&lt;&gt;"",MAX(ROUNDUP(SMALL(BI$279:BI$328,$L320)/10,0)*10,10),0))</f>
        <v/>
      </c>
      <c r="EK320" s="41" t="str">
        <f>IF(BJ320="","",IF(成就内容!BA$126&lt;&gt;"",MAX(ROUNDUP(SMALL(BJ$279:BJ$328,$L320)/10,0)*10,10),0))</f>
        <v/>
      </c>
      <c r="EL320" s="41" t="str">
        <f>IF(BK320="","",IF(成就内容!BB$126&lt;&gt;"",MAX(ROUNDUP(SMALL(BK$279:BK$328,$L320)/10,0)*10,10),0))</f>
        <v/>
      </c>
      <c r="EM320" s="41" t="str">
        <f>IF(BL320="","",IF(成就内容!BC$126&lt;&gt;"",MAX(ROUNDUP(SMALL(BL$279:BL$328,$L320)/10,0)*10,10),0))</f>
        <v/>
      </c>
      <c r="EN320" s="41" t="str">
        <f>IF(BM320="","",IF(成就内容!BD$126&lt;&gt;"",MAX(ROUNDUP(SMALL(BM$279:BM$328,$L320)/10,0)*10,10),0))</f>
        <v/>
      </c>
      <c r="EO320" s="41" t="str">
        <f>IF(BN320="","",IF(成就内容!BE$126&lt;&gt;"",MAX(ROUNDUP(SMALL(BN$279:BN$328,$L320)/10,0)*10,10),0))</f>
        <v/>
      </c>
      <c r="EP320" s="41" t="str">
        <f>IF(BO320="","",IF(成就内容!BF$126&lt;&gt;"",MAX(ROUNDUP(SMALL(BO$279:BO$328,$L320)/10,0)*10,10),0))</f>
        <v/>
      </c>
      <c r="EQ320" s="41" t="str">
        <f>IF(BP320="","",IF(成就内容!BG$126&lt;&gt;"",MAX(ROUNDUP(SMALL(BP$279:BP$328,$L320)/10,0)*10,10),0))</f>
        <v/>
      </c>
      <c r="ER320" s="41" t="str">
        <f>IF(BQ320="","",IF(成就内容!BH$126&lt;&gt;"",MAX(ROUNDUP(SMALL(BQ$279:BQ$328,$L320)/10,0)*10,10),0))</f>
        <v/>
      </c>
      <c r="ES320" s="41" t="str">
        <f>IF(BR320="","",IF(成就内容!BI$126&lt;&gt;"",MAX(ROUNDUP(SMALL(BR$279:BR$328,$L320)/10,0)*10,10),0))</f>
        <v/>
      </c>
      <c r="ET320" s="41">
        <f>IF(BS320="","",IF(成就内容!BJ$126&lt;&gt;"",MAX(ROUNDUP(SMALL(BS$279:BS$328,$L320)/10,0)*10,10),0))</f>
        <v>0</v>
      </c>
      <c r="EU320" s="41" t="str">
        <f>IF(BT320="","",IF(成就内容!BK$126&lt;&gt;"",MAX(ROUNDUP(SMALL(BT$279:BT$328,$L320)/10,0)*10,10),0))</f>
        <v/>
      </c>
      <c r="EV320" s="41" t="str">
        <f>IF(BU320="","",IF(成就内容!BL$126&lt;&gt;"",MAX(ROUNDUP(SMALL(BU$279:BU$328,$L320)/10,0)*10,10),0))</f>
        <v/>
      </c>
      <c r="EW320" s="41">
        <f>IF(BV320="","",IF(成就内容!BM$126&lt;&gt;"",MAX(ROUNDUP(SMALL(BV$279:BV$328,$L320)/10,0)*10,10),0))</f>
        <v>0</v>
      </c>
      <c r="EX320" s="41" t="str">
        <f>IF(BW320="","",IF(成就内容!BN$126&lt;&gt;"",MAX(ROUNDUP(SMALL(BW$279:BW$328,$L320)/10,0)*10,10),0))</f>
        <v/>
      </c>
      <c r="EY320" s="41">
        <f>IF(BX320="","",IF(成就内容!BO$126&lt;&gt;"",MAX(ROUNDUP(SMALL(BX$279:BX$328,$L320)/10,0)*10,10),0))</f>
        <v>0</v>
      </c>
      <c r="EZ320" s="41">
        <f>IF(BY320="","",IF(成就内容!BP$126&lt;&gt;"",MAX(ROUNDUP(SMALL(BY$279:BY$328,$L320)/10,0)*10,10),0))</f>
        <v>0</v>
      </c>
      <c r="FA320" s="41">
        <f>IF(BZ320="","",IF(成就内容!BQ$126&lt;&gt;"",MAX(ROUNDUP(SMALL(BZ$279:BZ$328,$L320)/10,0)*10,10),0))</f>
        <v>0</v>
      </c>
      <c r="FB320" s="41" t="str">
        <f>IF(CA320="","",IF(成就内容!BR$126&lt;&gt;"",MAX(ROUNDUP(SMALL(CA$279:CA$328,$L320)/10,0)*10,10),0))</f>
        <v/>
      </c>
      <c r="FC320" s="41" t="str">
        <f>IF(CB320="","",IF(成就内容!BS$126&lt;&gt;"",MAX(ROUNDUP(SMALL(CB$279:CB$328,$L320)/10,0)*10,10),0))</f>
        <v/>
      </c>
      <c r="FD320" s="41">
        <f>IF(CC320="","",IF(成就内容!BT$126&lt;&gt;"",MAX(ROUNDUP(SMALL(CC$279:CC$328,$L320)/10,0)*10,10),0))</f>
        <v>0</v>
      </c>
      <c r="FE320" s="41">
        <f>IF(CD320="","",IF(成就内容!BU$126&lt;&gt;"",MAX(ROUNDUP(SMALL(CD$279:CD$328,$L320)/10,0)*10,10),0))</f>
        <v>0</v>
      </c>
      <c r="FF320" s="41" t="str">
        <f>IF(CE320="","",IF(成就内容!BV$126&lt;&gt;"",MAX(ROUNDUP(SMALL(CE$279:CE$328,$L320)/10,0)*10,10),0))</f>
        <v/>
      </c>
      <c r="FG320" s="41" t="str">
        <f>IF(CF320="","",IF(成就内容!BW$126&lt;&gt;"",MAX(ROUNDUP(SMALL(CF$279:CF$328,$L320)/10,0)*10,10),0))</f>
        <v/>
      </c>
      <c r="FH320" s="41" t="str">
        <f>IF(CG320="","",IF(成就内容!BX$126&lt;&gt;"",MAX(ROUNDUP(SMALL(CG$279:CG$328,$L320)/10,0)*10,10),0))</f>
        <v/>
      </c>
      <c r="FI320" s="41" t="str">
        <f>IF(CH320="","",IF(成就内容!BY$126&lt;&gt;"",MAX(ROUNDUP(SMALL(CH$279:CH$328,$L320)/10,0)*10,10),0))</f>
        <v/>
      </c>
      <c r="FJ320" s="41" t="str">
        <f>IF(CI320="","",IF(成就内容!BZ$126&lt;&gt;"",MAX(ROUNDUP(SMALL(CI$279:CI$328,$L320)/10,0)*10,10),0))</f>
        <v/>
      </c>
    </row>
    <row r="321" spans="10:166" s="96" customFormat="1" x14ac:dyDescent="0.15">
      <c r="J321" s="19"/>
      <c r="L321" s="43">
        <v>43</v>
      </c>
      <c r="M321" s="41" t="str">
        <f>IF(成就内容!D49="","",INDEX($H$4:$H$178*成就内容!D$126/SUM(成就内容!$D$126:$BZ$126),成就内容!D105,1)-SUM(M$279:M320))</f>
        <v/>
      </c>
      <c r="N321" s="41" t="str">
        <f>IF(成就内容!E49="","",INDEX($H$4:$H$178*成就内容!E$126/SUM(成就内容!$D$126:$BZ$126),成就内容!E105,1)-SUM(N$279:N320))</f>
        <v/>
      </c>
      <c r="O321" s="41" t="str">
        <f>IF(成就内容!F49="","",INDEX($H$4:$H$178*成就内容!F$126/SUM(成就内容!$D$126:$BZ$126),成就内容!F105,1)-SUM(O$279:O320))</f>
        <v/>
      </c>
      <c r="P321" s="41" t="str">
        <f>IF(成就内容!G49="","",INDEX($H$4:$H$178*成就内容!G$126/SUM(成就内容!$D$126:$BZ$126),成就内容!G105,1)-SUM(P$279:P320))</f>
        <v/>
      </c>
      <c r="Q321" s="41" t="str">
        <f>IF(成就内容!H49="","",INDEX($H$4:$H$178*成就内容!H$126/SUM(成就内容!$D$126:$BZ$126),成就内容!H105,1)-SUM(Q$279:Q320))</f>
        <v/>
      </c>
      <c r="R321" s="41" t="str">
        <f>IF(成就内容!I49="","",INDEX($H$4:$H$178*成就内容!I$126/SUM(成就内容!$D$126:$BZ$126),成就内容!I105,1)-SUM(R$279:R320))</f>
        <v/>
      </c>
      <c r="S321" s="41" t="str">
        <f>IF(成就内容!J49="","",INDEX($H$4:$H$178*成就内容!J$126/SUM(成就内容!$D$126:$BZ$126),成就内容!J105,1)-SUM(S$279:S320))</f>
        <v/>
      </c>
      <c r="T321" s="41" t="str">
        <f>IF(成就内容!K49="","",INDEX($H$4:$H$178*成就内容!K$126/SUM(成就内容!$D$126:$BZ$126),成就内容!K105,1)-SUM(T$279:T320))</f>
        <v/>
      </c>
      <c r="U321" s="41" t="str">
        <f>IF(成就内容!L49="","",INDEX($H$4:$H$178*成就内容!L$126/SUM(成就内容!$D$126:$BZ$126),成就内容!L105,1)-SUM(U$279:U320))</f>
        <v/>
      </c>
      <c r="V321" s="41" t="str">
        <f>IF(成就内容!M49="","",INDEX($H$4:$H$178*成就内容!M$126/SUM(成就内容!$D$126:$BZ$126),成就内容!M105,1)-SUM(V$279:V320))</f>
        <v/>
      </c>
      <c r="W321" s="41" t="str">
        <f>IF(成就内容!N49="","",INDEX($H$4:$H$178*成就内容!N$126/SUM(成就内容!$D$126:$BZ$126),成就内容!N105,1)-SUM(W$279:W320))</f>
        <v/>
      </c>
      <c r="X321" s="41" t="str">
        <f>IF(成就内容!O49="","",INDEX($H$4:$H$178*成就内容!O$126/SUM(成就内容!$D$126:$BZ$126),成就内容!O105,1)-SUM(X$279:X320))</f>
        <v/>
      </c>
      <c r="Y321" s="41" t="str">
        <f>IF(成就内容!P49="","",INDEX($H$4:$H$178*成就内容!P$126/SUM(成就内容!$D$126:$BZ$126),成就内容!P105,1)-SUM(Y$279:Y320))</f>
        <v/>
      </c>
      <c r="Z321" s="41" t="str">
        <f>IF(成就内容!Q49="","",INDEX($H$4:$H$178*成就内容!Q$126/SUM(成就内容!$D$126:$BZ$126),成就内容!Q105,1)-SUM(Z$279:Z320))</f>
        <v/>
      </c>
      <c r="AA321" s="41" t="str">
        <f>IF(成就内容!R49="","",INDEX($H$4:$H$178*成就内容!R$126/SUM(成就内容!$D$126:$BZ$126),成就内容!R105,1)-SUM(AA$279:AA320))</f>
        <v/>
      </c>
      <c r="AB321" s="41" t="str">
        <f>IF(成就内容!S49="","",INDEX($H$4:$H$178*成就内容!S$126/SUM(成就内容!$D$126:$BZ$126),成就内容!S105,1)-SUM(AB$279:AB320))</f>
        <v/>
      </c>
      <c r="AC321" s="41" t="str">
        <f>IF(成就内容!T49="","",INDEX($H$4:$H$178*成就内容!T$126/SUM(成就内容!$D$126:$BZ$126),成就内容!T105,1)-SUM(AC$279:AC320))</f>
        <v/>
      </c>
      <c r="AD321" s="41" t="str">
        <f>IF(成就内容!U49="","",INDEX($H$4:$H$178*成就内容!U$126/SUM(成就内容!$D$126:$BZ$126),成就内容!U105,1)-SUM(AD$279:AD320))</f>
        <v/>
      </c>
      <c r="AE321" s="41" t="str">
        <f>IF(成就内容!V49="","",INDEX($H$4:$H$178*成就内容!V$126/SUM(成就内容!$D$126:$BZ$126),成就内容!V105,1)-SUM(AE$279:AE320))</f>
        <v/>
      </c>
      <c r="AF321" s="41" t="str">
        <f>IF(成就内容!W49="","",INDEX($H$4:$H$178*成就内容!W$126/SUM(成就内容!$D$126:$BZ$126),成就内容!W105,1)-SUM(AF$279:AF320))</f>
        <v/>
      </c>
      <c r="AG321" s="41" t="str">
        <f>IF(成就内容!X49="","",INDEX($H$4:$H$178*成就内容!X$126/SUM(成就内容!$D$126:$BZ$126),成就内容!X105,1)-SUM(AG$279:AG320))</f>
        <v/>
      </c>
      <c r="AH321" s="41" t="str">
        <f>IF(成就内容!Y49="","",INDEX($H$4:$H$178*成就内容!Y$126/SUM(成就内容!$D$126:$BZ$126),成就内容!Y105,1)-SUM(AH$279:AH320))</f>
        <v/>
      </c>
      <c r="AI321" s="41" t="str">
        <f>IF(成就内容!Z49="","",INDEX($H$4:$H$178*成就内容!Z$126/SUM(成就内容!$D$126:$BZ$126),成就内容!Z105,1)-SUM(AI$279:AI320))</f>
        <v/>
      </c>
      <c r="AJ321" s="41" t="str">
        <f>IF(成就内容!AA49="","",INDEX($H$4:$H$178*成就内容!AA$126/SUM(成就内容!$D$126:$BZ$126),成就内容!AA105,1)-SUM(AJ$279:AJ320))</f>
        <v/>
      </c>
      <c r="AK321" s="41" t="str">
        <f>IF(成就内容!AB49="","",INDEX($H$4:$H$178*成就内容!AB$126/SUM(成就内容!$D$126:$BZ$126),成就内容!AB105,1)-SUM(AK$279:AK320))</f>
        <v/>
      </c>
      <c r="AL321" s="41" t="str">
        <f>IF(成就内容!AC49="","",INDEX($H$4:$H$178*成就内容!AC$126/SUM(成就内容!$D$126:$BZ$126),成就内容!AC105,1)-SUM(AL$279:AL320))</f>
        <v/>
      </c>
      <c r="AM321" s="41" t="str">
        <f>IF(成就内容!AD49="","",INDEX($H$4:$H$178*成就内容!AD$126/SUM(成就内容!$D$126:$BZ$126),成就内容!AD105,1)-SUM(AM$279:AM320))</f>
        <v/>
      </c>
      <c r="AN321" s="41" t="str">
        <f>IF(成就内容!AE49="","",INDEX($H$4:$H$178*成就内容!AE$126/SUM(成就内容!$D$126:$BZ$126),成就内容!AE105,1)-SUM(AN$279:AN320))</f>
        <v/>
      </c>
      <c r="AO321" s="41" t="str">
        <f>IF(成就内容!AF49="","",INDEX($H$4:$H$178*成就内容!AF$126/SUM(成就内容!$D$126:$BZ$126),成就内容!AF105,1)-SUM(AO$279:AO320))</f>
        <v/>
      </c>
      <c r="AP321" s="41" t="str">
        <f>IF(成就内容!AG49="","",INDEX($H$4:$H$178*成就内容!AG$126/SUM(成就内容!$D$126:$BZ$126),成就内容!AG105,1)-SUM(AP$279:AP320))</f>
        <v/>
      </c>
      <c r="AQ321" s="41" t="str">
        <f>IF(成就内容!AH49="","",INDEX($H$4:$H$178*成就内容!AH$126/SUM(成就内容!$D$126:$BZ$126),成就内容!AH105,1)-SUM(AQ$279:AQ320))</f>
        <v/>
      </c>
      <c r="AR321" s="41" t="str">
        <f>IF(成就内容!AI49="","",INDEX($H$4:$H$178*成就内容!AI$126/SUM(成就内容!$D$126:$BZ$126),成就内容!AI105,1)-SUM(AR$279:AR320))</f>
        <v/>
      </c>
      <c r="AS321" s="41" t="str">
        <f>IF(成就内容!AJ49="","",INDEX($H$4:$H$178*成就内容!AJ$126/SUM(成就内容!$D$126:$BZ$126),成就内容!AJ105,1)-SUM(AS$279:AS320))</f>
        <v/>
      </c>
      <c r="AT321" s="41" t="str">
        <f>IF(成就内容!AK49="","",INDEX($H$4:$H$178*成就内容!AK$126/SUM(成就内容!$D$126:$BZ$126),成就内容!AK105,1)-SUM(AT$279:AT320))</f>
        <v/>
      </c>
      <c r="AU321" s="41" t="str">
        <f>IF(成就内容!AL49="","",INDEX($H$4:$H$178*成就内容!AL$126/SUM(成就内容!$D$126:$BZ$126),成就内容!AL105,1)-SUM(AU$279:AU320))</f>
        <v/>
      </c>
      <c r="AV321" s="41" t="str">
        <f>IF(成就内容!AM49="","",INDEX($H$4:$H$178*成就内容!AM$126/SUM(成就内容!$D$126:$BZ$126),成就内容!AM105,1)-SUM(AV$279:AV320))</f>
        <v/>
      </c>
      <c r="AW321" s="41" t="str">
        <f>IF(成就内容!AN49="","",INDEX($H$4:$H$178*成就内容!AN$126/SUM(成就内容!$D$126:$BZ$126),成就内容!AN105,1)-SUM(AW$279:AW320))</f>
        <v/>
      </c>
      <c r="AX321" s="41" t="str">
        <f>IF(成就内容!AO49="","",INDEX($H$4:$H$178*成就内容!AO$126/SUM(成就内容!$D$126:$BZ$126),成就内容!AO105,1)-SUM(AX$279:AX320))</f>
        <v/>
      </c>
      <c r="AY321" s="41" t="str">
        <f>IF(成就内容!AP49="","",INDEX($H$4:$H$178*成就内容!AP$126/SUM(成就内容!$D$126:$BZ$126),成就内容!AP105,1)-SUM(AY$279:AY320))</f>
        <v/>
      </c>
      <c r="AZ321" s="41" t="str">
        <f>IF(成就内容!AQ49="","",INDEX($H$4:$H$178*成就内容!AQ$126/SUM(成就内容!$D$126:$BZ$126),成就内容!AQ105,1)-SUM(AZ$279:AZ320))</f>
        <v/>
      </c>
      <c r="BA321" s="41" t="str">
        <f>IF(成就内容!AR49="","",INDEX($H$4:$H$178*成就内容!AR$126/SUM(成就内容!$D$126:$BZ$126),成就内容!AR105,1)-SUM(BA$279:BA320))</f>
        <v/>
      </c>
      <c r="BB321" s="41" t="str">
        <f>IF(成就内容!AS49="","",INDEX($H$4:$H$178*成就内容!AS$126/SUM(成就内容!$D$126:$BZ$126),成就内容!AS105,1)-SUM(BB$279:BB320))</f>
        <v/>
      </c>
      <c r="BC321" s="41" t="str">
        <f>IF(成就内容!AT49="","",INDEX($H$4:$H$178*成就内容!AT$126/SUM(成就内容!$D$126:$BZ$126),成就内容!AT105,1)-SUM(BC$279:BC320))</f>
        <v/>
      </c>
      <c r="BD321" s="41" t="str">
        <f>IF(成就内容!AU49="","",INDEX($H$4:$H$178*成就内容!AU$126/SUM(成就内容!$D$126:$BZ$126),成就内容!AU105,1)-SUM(BD$279:BD320))</f>
        <v/>
      </c>
      <c r="BE321" s="41" t="str">
        <f>IF(成就内容!AV49="","",INDEX($H$4:$H$178*成就内容!AV$126/SUM(成就内容!$D$126:$BZ$126),成就内容!AV105,1)-SUM(BE$279:BE320))</f>
        <v/>
      </c>
      <c r="BF321" s="41" t="str">
        <f>IF(成就内容!AW49="","",INDEX($H$4:$H$178*成就内容!AW$126/SUM(成就内容!$D$126:$BZ$126),成就内容!AW105,1)-SUM(BF$279:BF320))</f>
        <v/>
      </c>
      <c r="BG321" s="41" t="str">
        <f>IF(成就内容!AX49="","",INDEX($H$4:$H$178*成就内容!AX$126/SUM(成就内容!$D$126:$BZ$126),成就内容!AX105,1)-SUM(BG$279:BG320))</f>
        <v/>
      </c>
      <c r="BH321" s="41" t="str">
        <f>IF(成就内容!AY49="","",INDEX($H$4:$H$178*成就内容!AY$126/SUM(成就内容!$D$126:$BZ$126),成就内容!AY105,1)-SUM(BH$279:BH320))</f>
        <v/>
      </c>
      <c r="BI321" s="41" t="str">
        <f>IF(成就内容!AZ49="","",INDEX($H$4:$H$178*成就内容!AZ$126/SUM(成就内容!$D$126:$BZ$126),成就内容!AZ105,1)-SUM(BI$279:BI320))</f>
        <v/>
      </c>
      <c r="BJ321" s="41" t="str">
        <f>IF(成就内容!BA49="","",INDEX($H$4:$H$178*成就内容!BA$126/SUM(成就内容!$D$126:$BZ$126),成就内容!BA105,1)-SUM(BJ$279:BJ320))</f>
        <v/>
      </c>
      <c r="BK321" s="41" t="str">
        <f>IF(成就内容!BB49="","",INDEX($H$4:$H$178*成就内容!BB$126/SUM(成就内容!$D$126:$BZ$126),成就内容!BB105,1)-SUM(BK$279:BK320))</f>
        <v/>
      </c>
      <c r="BL321" s="41" t="str">
        <f>IF(成就内容!BC49="","",INDEX($H$4:$H$178*成就内容!BC$126/SUM(成就内容!$D$126:$BZ$126),成就内容!BC105,1)-SUM(BL$279:BL320))</f>
        <v/>
      </c>
      <c r="BM321" s="41" t="str">
        <f>IF(成就内容!BD49="","",INDEX($H$4:$H$178*成就内容!BD$126/SUM(成就内容!$D$126:$BZ$126),成就内容!BD105,1)-SUM(BM$279:BM320))</f>
        <v/>
      </c>
      <c r="BN321" s="41" t="str">
        <f>IF(成就内容!BE49="","",INDEX($H$4:$H$178*成就内容!BE$126/SUM(成就内容!$D$126:$BZ$126),成就内容!BE105,1)-SUM(BN$279:BN320))</f>
        <v/>
      </c>
      <c r="BO321" s="41" t="str">
        <f>IF(成就内容!BF49="","",INDEX($H$4:$H$178*成就内容!BF$126/SUM(成就内容!$D$126:$BZ$126),成就内容!BF105,1)-SUM(BO$279:BO320))</f>
        <v/>
      </c>
      <c r="BP321" s="41" t="str">
        <f>IF(成就内容!BG49="","",INDEX($H$4:$H$178*成就内容!BG$126/SUM(成就内容!$D$126:$BZ$126),成就内容!BG105,1)-SUM(BP$279:BP320))</f>
        <v/>
      </c>
      <c r="BQ321" s="41" t="str">
        <f>IF(成就内容!BH49="","",INDEX($H$4:$H$178*成就内容!BH$126/SUM(成就内容!$D$126:$BZ$126),成就内容!BH105,1)-SUM(BQ$279:BQ320))</f>
        <v/>
      </c>
      <c r="BR321" s="41" t="str">
        <f>IF(成就内容!BI49="","",INDEX($H$4:$H$178*成就内容!BI$126/SUM(成就内容!$D$126:$BZ$126),成就内容!BI105,1)-SUM(BR$279:BR320))</f>
        <v/>
      </c>
      <c r="BS321" s="41">
        <f>IF(成就内容!BJ49="","",INDEX($H$4:$H$178*成就内容!BJ$126/SUM(成就内容!$D$126:$BZ$126),成就内容!BJ105,1)-SUM(BS$279:BS320))</f>
        <v>0</v>
      </c>
      <c r="BT321" s="41" t="str">
        <f>IF(成就内容!BK49="","",INDEX($H$4:$H$178*成就内容!BK$126/SUM(成就内容!$D$126:$BZ$126),成就内容!BK105,1)-SUM(BT$279:BT320))</f>
        <v/>
      </c>
      <c r="BU321" s="41" t="str">
        <f>IF(成就内容!BL49="","",INDEX($H$4:$H$178*成就内容!BL$126/SUM(成就内容!$D$126:$BZ$126),成就内容!BL105,1)-SUM(BU$279:BU320))</f>
        <v/>
      </c>
      <c r="BV321" s="41">
        <f>IF(成就内容!BM49="","",INDEX($H$4:$H$178*成就内容!BM$126/SUM(成就内容!$D$126:$BZ$126),成就内容!BM105,1)-SUM(BV$279:BV320))</f>
        <v>0</v>
      </c>
      <c r="BW321" s="41" t="str">
        <f>IF(成就内容!BN49="","",INDEX($H$4:$H$178*成就内容!BN$126/SUM(成就内容!$D$126:$BZ$126),成就内容!BN105,1)-SUM(BW$279:BW320))</f>
        <v/>
      </c>
      <c r="BX321" s="41">
        <f>IF(成就内容!BO49="","",INDEX($H$4:$H$178*成就内容!BO$126/SUM(成就内容!$D$126:$BZ$126),成就内容!BO105,1)-SUM(BX$279:BX320))</f>
        <v>0</v>
      </c>
      <c r="BY321" s="41">
        <f>IF(成就内容!BP49="","",INDEX($H$4:$H$178*成就内容!BP$126/SUM(成就内容!$D$126:$BZ$126),成就内容!BP105,1)-SUM(BY$279:BY320))</f>
        <v>0</v>
      </c>
      <c r="BZ321" s="41">
        <f>IF(成就内容!BQ49="","",INDEX($H$4:$H$178*成就内容!BQ$126/SUM(成就内容!$D$126:$BZ$126),成就内容!BQ105,1)-SUM(BZ$279:BZ320))</f>
        <v>0</v>
      </c>
      <c r="CA321" s="41" t="str">
        <f>IF(成就内容!BR49="","",INDEX($H$4:$H$178*成就内容!BR$126/SUM(成就内容!$D$126:$BZ$126),成就内容!BR105,1)-SUM(CA$279:CA320))</f>
        <v/>
      </c>
      <c r="CB321" s="41" t="str">
        <f>IF(成就内容!BS49="","",INDEX($H$4:$H$178*成就内容!BS$126/SUM(成就内容!$D$126:$BZ$126),成就内容!BS105,1)-SUM(CB$279:CB320))</f>
        <v/>
      </c>
      <c r="CC321" s="41">
        <f>IF(成就内容!BT49="","",INDEX($H$4:$H$178*成就内容!BT$126/SUM(成就内容!$D$126:$BZ$126),成就内容!BT105,1)-SUM(CC$279:CC320))</f>
        <v>0</v>
      </c>
      <c r="CD321" s="41">
        <f>IF(成就内容!BU49="","",INDEX($H$4:$H$178*成就内容!BU$126/SUM(成就内容!$D$126:$BZ$126),成就内容!BU105,1)-SUM(CD$279:CD320))</f>
        <v>0</v>
      </c>
      <c r="CE321" s="41" t="str">
        <f>IF(成就内容!BV49="","",INDEX($H$4:$H$178*成就内容!BV$126/SUM(成就内容!$D$126:$BZ$126),成就内容!BV105,1)-SUM(CE$279:CE320))</f>
        <v/>
      </c>
      <c r="CF321" s="41" t="str">
        <f>IF(成就内容!BW49="","",INDEX($H$4:$H$178*成就内容!BW$126/SUM(成就内容!$D$126:$BZ$126),成就内容!BW105,1)-SUM(CF$279:CF320))</f>
        <v/>
      </c>
      <c r="CG321" s="41" t="str">
        <f>IF(成就内容!BX49="","",INDEX($H$4:$H$178*成就内容!BX$126/SUM(成就内容!$D$126:$BZ$126),成就内容!BX105,1)-SUM(CG$279:CG320))</f>
        <v/>
      </c>
      <c r="CH321" s="41" t="str">
        <f>IF(成就内容!BY49="","",INDEX($H$4:$H$178*成就内容!BY$126/SUM(成就内容!$D$126:$BZ$126),成就内容!BY105,1)-SUM(CH$279:CH320))</f>
        <v/>
      </c>
      <c r="CI321" s="41" t="str">
        <f>IF(成就内容!BZ49="","",INDEX($H$4:$H$178*成就内容!BZ$126/SUM(成就内容!$D$126:$BZ$126),成就内容!BZ105,1)-SUM(CI$279:CI320))</f>
        <v/>
      </c>
      <c r="CK321" s="19"/>
      <c r="CM321" s="43">
        <v>43</v>
      </c>
      <c r="CN321" s="41" t="str">
        <f>IF(M321="","",IF(成就内容!D$126&lt;&gt;"",MAX(ROUNDUP(SMALL(M$279:M$328,$L321)/10,0)*10,10),0))</f>
        <v/>
      </c>
      <c r="CO321" s="41" t="str">
        <f>IF(N321="","",IF(成就内容!E$126&lt;&gt;"",MAX(ROUNDUP(SMALL(N$279:N$328,$L321)/10,0)*10,10),0))</f>
        <v/>
      </c>
      <c r="CP321" s="41" t="str">
        <f>IF(O321="","",IF(成就内容!F$126&lt;&gt;"",MAX(ROUNDUP(SMALL(O$279:O$328,$L321)/10,0)*10,10),0))</f>
        <v/>
      </c>
      <c r="CQ321" s="41" t="str">
        <f>IF(P321="","",IF(成就内容!G$126&lt;&gt;"",MAX(ROUNDUP(SMALL(P$279:P$328,$L321)/10,0)*10,10),0))</f>
        <v/>
      </c>
      <c r="CR321" s="41" t="str">
        <f>IF(Q321="","",IF(成就内容!H$126&lt;&gt;"",MAX(ROUNDUP(SMALL(Q$279:Q$328,$L321)/10,0)*10,10),0))</f>
        <v/>
      </c>
      <c r="CS321" s="41" t="str">
        <f>IF(R321="","",IF(成就内容!I$126&lt;&gt;"",MAX(ROUNDUP(SMALL(R$279:R$328,$L321)/10,0)*10,10),0))</f>
        <v/>
      </c>
      <c r="CT321" s="41" t="str">
        <f>IF(S321="","",IF(成就内容!J$126&lt;&gt;"",MAX(ROUNDUP(SMALL(S$279:S$328,$L321)/10,0)*10,10),0))</f>
        <v/>
      </c>
      <c r="CU321" s="41" t="str">
        <f>IF(T321="","",IF(成就内容!K$126&lt;&gt;"",MAX(ROUNDUP(SMALL(T$279:T$328,$L321)/10,0)*10,10),0))</f>
        <v/>
      </c>
      <c r="CV321" s="41" t="str">
        <f>IF(U321="","",IF(成就内容!L$126&lt;&gt;"",MAX(ROUNDUP(SMALL(U$279:U$328,$L321)/10,0)*10,10),0))</f>
        <v/>
      </c>
      <c r="CW321" s="41" t="str">
        <f>IF(V321="","",IF(成就内容!M$126&lt;&gt;"",MAX(ROUNDUP(SMALL(V$279:V$328,$L321)/10,0)*10,10),0))</f>
        <v/>
      </c>
      <c r="CX321" s="41" t="str">
        <f>IF(W321="","",IF(成就内容!N$126&lt;&gt;"",MAX(ROUNDUP(SMALL(W$279:W$328,$L321)/10,0)*10,10),0))</f>
        <v/>
      </c>
      <c r="CY321" s="41" t="str">
        <f>IF(X321="","",IF(成就内容!O$126&lt;&gt;"",MAX(ROUNDUP(SMALL(X$279:X$328,$L321)/10,0)*10,10),0))</f>
        <v/>
      </c>
      <c r="CZ321" s="41" t="str">
        <f>IF(Y321="","",IF(成就内容!P$126&lt;&gt;"",MAX(ROUNDUP(SMALL(Y$279:Y$328,$L321)/10,0)*10,10),0))</f>
        <v/>
      </c>
      <c r="DA321" s="41" t="str">
        <f>IF(Z321="","",IF(成就内容!Q$126&lt;&gt;"",MAX(ROUNDUP(SMALL(Z$279:Z$328,$L321)/10,0)*10,10),0))</f>
        <v/>
      </c>
      <c r="DB321" s="41" t="str">
        <f>IF(AA321="","",IF(成就内容!R$126&lt;&gt;"",MAX(ROUNDUP(SMALL(AA$279:AA$328,$L321)/10,0)*10,10),0))</f>
        <v/>
      </c>
      <c r="DC321" s="41" t="str">
        <f>IF(AB321="","",IF(成就内容!S$126&lt;&gt;"",MAX(ROUNDUP(SMALL(AB$279:AB$328,$L321)/10,0)*10,10),0))</f>
        <v/>
      </c>
      <c r="DD321" s="41" t="str">
        <f>IF(AC321="","",IF(成就内容!T$126&lt;&gt;"",MAX(ROUNDUP(SMALL(AC$279:AC$328,$L321)/10,0)*10,10),0))</f>
        <v/>
      </c>
      <c r="DE321" s="41" t="str">
        <f>IF(AD321="","",IF(成就内容!U$126&lt;&gt;"",MAX(ROUNDUP(SMALL(AD$279:AD$328,$L321)/10,0)*10,10),0))</f>
        <v/>
      </c>
      <c r="DF321" s="41" t="str">
        <f>IF(AE321="","",IF(成就内容!V$126&lt;&gt;"",MAX(ROUNDUP(SMALL(AE$279:AE$328,$L321)/10,0)*10,10),0))</f>
        <v/>
      </c>
      <c r="DG321" s="41" t="str">
        <f>IF(AF321="","",IF(成就内容!W$126&lt;&gt;"",MAX(ROUNDUP(SMALL(AF$279:AF$328,$L321)/10,0)*10,10),0))</f>
        <v/>
      </c>
      <c r="DH321" s="41" t="str">
        <f>IF(AG321="","",IF(成就内容!X$126&lt;&gt;"",MAX(ROUNDUP(SMALL(AG$279:AG$328,$L321)/10,0)*10,10),0))</f>
        <v/>
      </c>
      <c r="DI321" s="41" t="str">
        <f>IF(AH321="","",IF(成就内容!Y$126&lt;&gt;"",MAX(ROUNDUP(SMALL(AH$279:AH$328,$L321)/10,0)*10,10),0))</f>
        <v/>
      </c>
      <c r="DJ321" s="41" t="str">
        <f>IF(AI321="","",IF(成就内容!Z$126&lt;&gt;"",MAX(ROUNDUP(SMALL(AI$279:AI$328,$L321)/10,0)*10,10),0))</f>
        <v/>
      </c>
      <c r="DK321" s="41" t="str">
        <f>IF(AJ321="","",IF(成就内容!AA$126&lt;&gt;"",MAX(ROUNDUP(SMALL(AJ$279:AJ$328,$L321)/10,0)*10,10),0))</f>
        <v/>
      </c>
      <c r="DL321" s="41" t="str">
        <f>IF(AK321="","",IF(成就内容!AB$126&lt;&gt;"",MAX(ROUNDUP(SMALL(AK$279:AK$328,$L321)/10,0)*10,10),0))</f>
        <v/>
      </c>
      <c r="DM321" s="41" t="str">
        <f>IF(AL321="","",IF(成就内容!AC$126&lt;&gt;"",MAX(ROUNDUP(SMALL(AL$279:AL$328,$L321)/10,0)*10,10),0))</f>
        <v/>
      </c>
      <c r="DN321" s="41" t="str">
        <f>IF(AM321="","",IF(成就内容!AD$126&lt;&gt;"",MAX(ROUNDUP(SMALL(AM$279:AM$328,$L321)/10,0)*10,10),0))</f>
        <v/>
      </c>
      <c r="DO321" s="41" t="str">
        <f>IF(AN321="","",IF(成就内容!AE$126&lt;&gt;"",MAX(ROUNDUP(SMALL(AN$279:AN$328,$L321)/10,0)*10,10),0))</f>
        <v/>
      </c>
      <c r="DP321" s="41" t="str">
        <f>IF(AO321="","",IF(成就内容!AF$126&lt;&gt;"",MAX(ROUNDUP(SMALL(AO$279:AO$328,$L321)/10,0)*10,10),0))</f>
        <v/>
      </c>
      <c r="DQ321" s="41" t="str">
        <f>IF(AP321="","",IF(成就内容!AG$126&lt;&gt;"",MAX(ROUNDUP(SMALL(AP$279:AP$328,$L321)/10,0)*10,10),0))</f>
        <v/>
      </c>
      <c r="DR321" s="41" t="str">
        <f>IF(AQ321="","",IF(成就内容!AH$126&lt;&gt;"",MAX(ROUNDUP(SMALL(AQ$279:AQ$328,$L321)/10,0)*10,10),0))</f>
        <v/>
      </c>
      <c r="DS321" s="41" t="str">
        <f>IF(AR321="","",IF(成就内容!AI$126&lt;&gt;"",MAX(ROUNDUP(SMALL(AR$279:AR$328,$L321)/10,0)*10,10),0))</f>
        <v/>
      </c>
      <c r="DT321" s="41" t="str">
        <f>IF(AS321="","",IF(成就内容!AJ$126&lt;&gt;"",MAX(ROUNDUP(SMALL(AS$279:AS$328,$L321)/10,0)*10,10),0))</f>
        <v/>
      </c>
      <c r="DU321" s="41" t="str">
        <f>IF(AT321="","",IF(成就内容!AK$126&lt;&gt;"",MAX(ROUNDUP(SMALL(AT$279:AT$328,$L321)/10,0)*10,10),0))</f>
        <v/>
      </c>
      <c r="DV321" s="41" t="str">
        <f>IF(AU321="","",IF(成就内容!AL$126&lt;&gt;"",MAX(ROUNDUP(SMALL(AU$279:AU$328,$L321)/10,0)*10,10),0))</f>
        <v/>
      </c>
      <c r="DW321" s="41" t="str">
        <f>IF(AV321="","",IF(成就内容!AM$126&lt;&gt;"",MAX(ROUNDUP(SMALL(AV$279:AV$328,$L321)/10,0)*10,10),0))</f>
        <v/>
      </c>
      <c r="DX321" s="41" t="str">
        <f>IF(AW321="","",IF(成就内容!AN$126&lt;&gt;"",MAX(ROUNDUP(SMALL(AW$279:AW$328,$L321)/10,0)*10,10),0))</f>
        <v/>
      </c>
      <c r="DY321" s="41" t="str">
        <f>IF(AX321="","",IF(成就内容!AO$126&lt;&gt;"",MAX(ROUNDUP(SMALL(AX$279:AX$328,$L321)/10,0)*10,10),0))</f>
        <v/>
      </c>
      <c r="DZ321" s="41" t="str">
        <f>IF(AY321="","",IF(成就内容!AP$126&lt;&gt;"",MAX(ROUNDUP(SMALL(AY$279:AY$328,$L321)/10,0)*10,10),0))</f>
        <v/>
      </c>
      <c r="EA321" s="41" t="str">
        <f>IF(AZ321="","",IF(成就内容!AQ$126&lt;&gt;"",MAX(ROUNDUP(SMALL(AZ$279:AZ$328,$L321)/10,0)*10,10),0))</f>
        <v/>
      </c>
      <c r="EB321" s="41" t="str">
        <f>IF(BA321="","",IF(成就内容!AR$126&lt;&gt;"",MAX(ROUNDUP(SMALL(BA$279:BA$328,$L321)/10,0)*10,10),0))</f>
        <v/>
      </c>
      <c r="EC321" s="41" t="str">
        <f>IF(BB321="","",IF(成就内容!AS$126&lt;&gt;"",MAX(ROUNDUP(SMALL(BB$279:BB$328,$L321)/10,0)*10,10),0))</f>
        <v/>
      </c>
      <c r="ED321" s="41" t="str">
        <f>IF(BC321="","",IF(成就内容!AT$126&lt;&gt;"",MAX(ROUNDUP(SMALL(BC$279:BC$328,$L321)/10,0)*10,10),0))</f>
        <v/>
      </c>
      <c r="EE321" s="41" t="str">
        <f>IF(BD321="","",IF(成就内容!AU$126&lt;&gt;"",MAX(ROUNDUP(SMALL(BD$279:BD$328,$L321)/10,0)*10,10),0))</f>
        <v/>
      </c>
      <c r="EF321" s="41" t="str">
        <f>IF(BE321="","",IF(成就内容!AV$126&lt;&gt;"",MAX(ROUNDUP(SMALL(BE$279:BE$328,$L321)/10,0)*10,10),0))</f>
        <v/>
      </c>
      <c r="EG321" s="41" t="str">
        <f>IF(BF321="","",IF(成就内容!AW$126&lt;&gt;"",MAX(ROUNDUP(SMALL(BF$279:BF$328,$L321)/10,0)*10,10),0))</f>
        <v/>
      </c>
      <c r="EH321" s="41" t="str">
        <f>IF(BG321="","",IF(成就内容!AX$126&lt;&gt;"",MAX(ROUNDUP(SMALL(BG$279:BG$328,$L321)/10,0)*10,10),0))</f>
        <v/>
      </c>
      <c r="EI321" s="41" t="str">
        <f>IF(BH321="","",IF(成就内容!AY$126&lt;&gt;"",MAX(ROUNDUP(SMALL(BH$279:BH$328,$L321)/10,0)*10,10),0))</f>
        <v/>
      </c>
      <c r="EJ321" s="41" t="str">
        <f>IF(BI321="","",IF(成就内容!AZ$126&lt;&gt;"",MAX(ROUNDUP(SMALL(BI$279:BI$328,$L321)/10,0)*10,10),0))</f>
        <v/>
      </c>
      <c r="EK321" s="41" t="str">
        <f>IF(BJ321="","",IF(成就内容!BA$126&lt;&gt;"",MAX(ROUNDUP(SMALL(BJ$279:BJ$328,$L321)/10,0)*10,10),0))</f>
        <v/>
      </c>
      <c r="EL321" s="41" t="str">
        <f>IF(BK321="","",IF(成就内容!BB$126&lt;&gt;"",MAX(ROUNDUP(SMALL(BK$279:BK$328,$L321)/10,0)*10,10),0))</f>
        <v/>
      </c>
      <c r="EM321" s="41" t="str">
        <f>IF(BL321="","",IF(成就内容!BC$126&lt;&gt;"",MAX(ROUNDUP(SMALL(BL$279:BL$328,$L321)/10,0)*10,10),0))</f>
        <v/>
      </c>
      <c r="EN321" s="41" t="str">
        <f>IF(BM321="","",IF(成就内容!BD$126&lt;&gt;"",MAX(ROUNDUP(SMALL(BM$279:BM$328,$L321)/10,0)*10,10),0))</f>
        <v/>
      </c>
      <c r="EO321" s="41" t="str">
        <f>IF(BN321="","",IF(成就内容!BE$126&lt;&gt;"",MAX(ROUNDUP(SMALL(BN$279:BN$328,$L321)/10,0)*10,10),0))</f>
        <v/>
      </c>
      <c r="EP321" s="41" t="str">
        <f>IF(BO321="","",IF(成就内容!BF$126&lt;&gt;"",MAX(ROUNDUP(SMALL(BO$279:BO$328,$L321)/10,0)*10,10),0))</f>
        <v/>
      </c>
      <c r="EQ321" s="41" t="str">
        <f>IF(BP321="","",IF(成就内容!BG$126&lt;&gt;"",MAX(ROUNDUP(SMALL(BP$279:BP$328,$L321)/10,0)*10,10),0))</f>
        <v/>
      </c>
      <c r="ER321" s="41" t="str">
        <f>IF(BQ321="","",IF(成就内容!BH$126&lt;&gt;"",MAX(ROUNDUP(SMALL(BQ$279:BQ$328,$L321)/10,0)*10,10),0))</f>
        <v/>
      </c>
      <c r="ES321" s="41" t="str">
        <f>IF(BR321="","",IF(成就内容!BI$126&lt;&gt;"",MAX(ROUNDUP(SMALL(BR$279:BR$328,$L321)/10,0)*10,10),0))</f>
        <v/>
      </c>
      <c r="ET321" s="41">
        <f>IF(BS321="","",IF(成就内容!BJ$126&lt;&gt;"",MAX(ROUNDUP(SMALL(BS$279:BS$328,$L321)/10,0)*10,10),0))</f>
        <v>0</v>
      </c>
      <c r="EU321" s="41" t="str">
        <f>IF(BT321="","",IF(成就内容!BK$126&lt;&gt;"",MAX(ROUNDUP(SMALL(BT$279:BT$328,$L321)/10,0)*10,10),0))</f>
        <v/>
      </c>
      <c r="EV321" s="41" t="str">
        <f>IF(BU321="","",IF(成就内容!BL$126&lt;&gt;"",MAX(ROUNDUP(SMALL(BU$279:BU$328,$L321)/10,0)*10,10),0))</f>
        <v/>
      </c>
      <c r="EW321" s="41">
        <f>IF(BV321="","",IF(成就内容!BM$126&lt;&gt;"",MAX(ROUNDUP(SMALL(BV$279:BV$328,$L321)/10,0)*10,10),0))</f>
        <v>0</v>
      </c>
      <c r="EX321" s="41" t="str">
        <f>IF(BW321="","",IF(成就内容!BN$126&lt;&gt;"",MAX(ROUNDUP(SMALL(BW$279:BW$328,$L321)/10,0)*10,10),0))</f>
        <v/>
      </c>
      <c r="EY321" s="41">
        <f>IF(BX321="","",IF(成就内容!BO$126&lt;&gt;"",MAX(ROUNDUP(SMALL(BX$279:BX$328,$L321)/10,0)*10,10),0))</f>
        <v>0</v>
      </c>
      <c r="EZ321" s="41">
        <f>IF(BY321="","",IF(成就内容!BP$126&lt;&gt;"",MAX(ROUNDUP(SMALL(BY$279:BY$328,$L321)/10,0)*10,10),0))</f>
        <v>0</v>
      </c>
      <c r="FA321" s="41">
        <f>IF(BZ321="","",IF(成就内容!BQ$126&lt;&gt;"",MAX(ROUNDUP(SMALL(BZ$279:BZ$328,$L321)/10,0)*10,10),0))</f>
        <v>0</v>
      </c>
      <c r="FB321" s="41" t="str">
        <f>IF(CA321="","",IF(成就内容!BR$126&lt;&gt;"",MAX(ROUNDUP(SMALL(CA$279:CA$328,$L321)/10,0)*10,10),0))</f>
        <v/>
      </c>
      <c r="FC321" s="41" t="str">
        <f>IF(CB321="","",IF(成就内容!BS$126&lt;&gt;"",MAX(ROUNDUP(SMALL(CB$279:CB$328,$L321)/10,0)*10,10),0))</f>
        <v/>
      </c>
      <c r="FD321" s="41">
        <f>IF(CC321="","",IF(成就内容!BT$126&lt;&gt;"",MAX(ROUNDUP(SMALL(CC$279:CC$328,$L321)/10,0)*10,10),0))</f>
        <v>0</v>
      </c>
      <c r="FE321" s="41">
        <f>IF(CD321="","",IF(成就内容!BU$126&lt;&gt;"",MAX(ROUNDUP(SMALL(CD$279:CD$328,$L321)/10,0)*10,10),0))</f>
        <v>0</v>
      </c>
      <c r="FF321" s="41" t="str">
        <f>IF(CE321="","",IF(成就内容!BV$126&lt;&gt;"",MAX(ROUNDUP(SMALL(CE$279:CE$328,$L321)/10,0)*10,10),0))</f>
        <v/>
      </c>
      <c r="FG321" s="41" t="str">
        <f>IF(CF321="","",IF(成就内容!BW$126&lt;&gt;"",MAX(ROUNDUP(SMALL(CF$279:CF$328,$L321)/10,0)*10,10),0))</f>
        <v/>
      </c>
      <c r="FH321" s="41" t="str">
        <f>IF(CG321="","",IF(成就内容!BX$126&lt;&gt;"",MAX(ROUNDUP(SMALL(CG$279:CG$328,$L321)/10,0)*10,10),0))</f>
        <v/>
      </c>
      <c r="FI321" s="41" t="str">
        <f>IF(CH321="","",IF(成就内容!BY$126&lt;&gt;"",MAX(ROUNDUP(SMALL(CH$279:CH$328,$L321)/10,0)*10,10),0))</f>
        <v/>
      </c>
      <c r="FJ321" s="41" t="str">
        <f>IF(CI321="","",IF(成就内容!BZ$126&lt;&gt;"",MAX(ROUNDUP(SMALL(CI$279:CI$328,$L321)/10,0)*10,10),0))</f>
        <v/>
      </c>
    </row>
    <row r="322" spans="10:166" s="96" customFormat="1" x14ac:dyDescent="0.15">
      <c r="J322" s="19"/>
      <c r="L322" s="43">
        <v>44</v>
      </c>
      <c r="M322" s="41" t="str">
        <f>IF(成就内容!D50="","",INDEX($H$4:$H$178*成就内容!D$126/SUM(成就内容!$D$126:$BZ$126),成就内容!D106,1)-SUM(M$279:M321))</f>
        <v/>
      </c>
      <c r="N322" s="41" t="str">
        <f>IF(成就内容!E50="","",INDEX($H$4:$H$178*成就内容!E$126/SUM(成就内容!$D$126:$BZ$126),成就内容!E106,1)-SUM(N$279:N321))</f>
        <v/>
      </c>
      <c r="O322" s="41" t="str">
        <f>IF(成就内容!F50="","",INDEX($H$4:$H$178*成就内容!F$126/SUM(成就内容!$D$126:$BZ$126),成就内容!F106,1)-SUM(O$279:O321))</f>
        <v/>
      </c>
      <c r="P322" s="41" t="str">
        <f>IF(成就内容!G50="","",INDEX($H$4:$H$178*成就内容!G$126/SUM(成就内容!$D$126:$BZ$126),成就内容!G106,1)-SUM(P$279:P321))</f>
        <v/>
      </c>
      <c r="Q322" s="41" t="str">
        <f>IF(成就内容!H50="","",INDEX($H$4:$H$178*成就内容!H$126/SUM(成就内容!$D$126:$BZ$126),成就内容!H106,1)-SUM(Q$279:Q321))</f>
        <v/>
      </c>
      <c r="R322" s="41" t="str">
        <f>IF(成就内容!I50="","",INDEX($H$4:$H$178*成就内容!I$126/SUM(成就内容!$D$126:$BZ$126),成就内容!I106,1)-SUM(R$279:R321))</f>
        <v/>
      </c>
      <c r="S322" s="41" t="str">
        <f>IF(成就内容!J50="","",INDEX($H$4:$H$178*成就内容!J$126/SUM(成就内容!$D$126:$BZ$126),成就内容!J106,1)-SUM(S$279:S321))</f>
        <v/>
      </c>
      <c r="T322" s="41" t="str">
        <f>IF(成就内容!K50="","",INDEX($H$4:$H$178*成就内容!K$126/SUM(成就内容!$D$126:$BZ$126),成就内容!K106,1)-SUM(T$279:T321))</f>
        <v/>
      </c>
      <c r="U322" s="41" t="str">
        <f>IF(成就内容!L50="","",INDEX($H$4:$H$178*成就内容!L$126/SUM(成就内容!$D$126:$BZ$126),成就内容!L106,1)-SUM(U$279:U321))</f>
        <v/>
      </c>
      <c r="V322" s="41" t="str">
        <f>IF(成就内容!M50="","",INDEX($H$4:$H$178*成就内容!M$126/SUM(成就内容!$D$126:$BZ$126),成就内容!M106,1)-SUM(V$279:V321))</f>
        <v/>
      </c>
      <c r="W322" s="41" t="str">
        <f>IF(成就内容!N50="","",INDEX($H$4:$H$178*成就内容!N$126/SUM(成就内容!$D$126:$BZ$126),成就内容!N106,1)-SUM(W$279:W321))</f>
        <v/>
      </c>
      <c r="X322" s="41" t="str">
        <f>IF(成就内容!O50="","",INDEX($H$4:$H$178*成就内容!O$126/SUM(成就内容!$D$126:$BZ$126),成就内容!O106,1)-SUM(X$279:X321))</f>
        <v/>
      </c>
      <c r="Y322" s="41" t="str">
        <f>IF(成就内容!P50="","",INDEX($H$4:$H$178*成就内容!P$126/SUM(成就内容!$D$126:$BZ$126),成就内容!P106,1)-SUM(Y$279:Y321))</f>
        <v/>
      </c>
      <c r="Z322" s="41" t="str">
        <f>IF(成就内容!Q50="","",INDEX($H$4:$H$178*成就内容!Q$126/SUM(成就内容!$D$126:$BZ$126),成就内容!Q106,1)-SUM(Z$279:Z321))</f>
        <v/>
      </c>
      <c r="AA322" s="41" t="str">
        <f>IF(成就内容!R50="","",INDEX($H$4:$H$178*成就内容!R$126/SUM(成就内容!$D$126:$BZ$126),成就内容!R106,1)-SUM(AA$279:AA321))</f>
        <v/>
      </c>
      <c r="AB322" s="41" t="str">
        <f>IF(成就内容!S50="","",INDEX($H$4:$H$178*成就内容!S$126/SUM(成就内容!$D$126:$BZ$126),成就内容!S106,1)-SUM(AB$279:AB321))</f>
        <v/>
      </c>
      <c r="AC322" s="41" t="str">
        <f>IF(成就内容!T50="","",INDEX($H$4:$H$178*成就内容!T$126/SUM(成就内容!$D$126:$BZ$126),成就内容!T106,1)-SUM(AC$279:AC321))</f>
        <v/>
      </c>
      <c r="AD322" s="41" t="str">
        <f>IF(成就内容!U50="","",INDEX($H$4:$H$178*成就内容!U$126/SUM(成就内容!$D$126:$BZ$126),成就内容!U106,1)-SUM(AD$279:AD321))</f>
        <v/>
      </c>
      <c r="AE322" s="41" t="str">
        <f>IF(成就内容!V50="","",INDEX($H$4:$H$178*成就内容!V$126/SUM(成就内容!$D$126:$BZ$126),成就内容!V106,1)-SUM(AE$279:AE321))</f>
        <v/>
      </c>
      <c r="AF322" s="41" t="str">
        <f>IF(成就内容!W50="","",INDEX($H$4:$H$178*成就内容!W$126/SUM(成就内容!$D$126:$BZ$126),成就内容!W106,1)-SUM(AF$279:AF321))</f>
        <v/>
      </c>
      <c r="AG322" s="41" t="str">
        <f>IF(成就内容!X50="","",INDEX($H$4:$H$178*成就内容!X$126/SUM(成就内容!$D$126:$BZ$126),成就内容!X106,1)-SUM(AG$279:AG321))</f>
        <v/>
      </c>
      <c r="AH322" s="41" t="str">
        <f>IF(成就内容!Y50="","",INDEX($H$4:$H$178*成就内容!Y$126/SUM(成就内容!$D$126:$BZ$126),成就内容!Y106,1)-SUM(AH$279:AH321))</f>
        <v/>
      </c>
      <c r="AI322" s="41" t="str">
        <f>IF(成就内容!Z50="","",INDEX($H$4:$H$178*成就内容!Z$126/SUM(成就内容!$D$126:$BZ$126),成就内容!Z106,1)-SUM(AI$279:AI321))</f>
        <v/>
      </c>
      <c r="AJ322" s="41" t="str">
        <f>IF(成就内容!AA50="","",INDEX($H$4:$H$178*成就内容!AA$126/SUM(成就内容!$D$126:$BZ$126),成就内容!AA106,1)-SUM(AJ$279:AJ321))</f>
        <v/>
      </c>
      <c r="AK322" s="41" t="str">
        <f>IF(成就内容!AB50="","",INDEX($H$4:$H$178*成就内容!AB$126/SUM(成就内容!$D$126:$BZ$126),成就内容!AB106,1)-SUM(AK$279:AK321))</f>
        <v/>
      </c>
      <c r="AL322" s="41" t="str">
        <f>IF(成就内容!AC50="","",INDEX($H$4:$H$178*成就内容!AC$126/SUM(成就内容!$D$126:$BZ$126),成就内容!AC106,1)-SUM(AL$279:AL321))</f>
        <v/>
      </c>
      <c r="AM322" s="41" t="str">
        <f>IF(成就内容!AD50="","",INDEX($H$4:$H$178*成就内容!AD$126/SUM(成就内容!$D$126:$BZ$126),成就内容!AD106,1)-SUM(AM$279:AM321))</f>
        <v/>
      </c>
      <c r="AN322" s="41" t="str">
        <f>IF(成就内容!AE50="","",INDEX($H$4:$H$178*成就内容!AE$126/SUM(成就内容!$D$126:$BZ$126),成就内容!AE106,1)-SUM(AN$279:AN321))</f>
        <v/>
      </c>
      <c r="AO322" s="41" t="str">
        <f>IF(成就内容!AF50="","",INDEX($H$4:$H$178*成就内容!AF$126/SUM(成就内容!$D$126:$BZ$126),成就内容!AF106,1)-SUM(AO$279:AO321))</f>
        <v/>
      </c>
      <c r="AP322" s="41" t="str">
        <f>IF(成就内容!AG50="","",INDEX($H$4:$H$178*成就内容!AG$126/SUM(成就内容!$D$126:$BZ$126),成就内容!AG106,1)-SUM(AP$279:AP321))</f>
        <v/>
      </c>
      <c r="AQ322" s="41" t="str">
        <f>IF(成就内容!AH50="","",INDEX($H$4:$H$178*成就内容!AH$126/SUM(成就内容!$D$126:$BZ$126),成就内容!AH106,1)-SUM(AQ$279:AQ321))</f>
        <v/>
      </c>
      <c r="AR322" s="41" t="str">
        <f>IF(成就内容!AI50="","",INDEX($H$4:$H$178*成就内容!AI$126/SUM(成就内容!$D$126:$BZ$126),成就内容!AI106,1)-SUM(AR$279:AR321))</f>
        <v/>
      </c>
      <c r="AS322" s="41" t="str">
        <f>IF(成就内容!AJ50="","",INDEX($H$4:$H$178*成就内容!AJ$126/SUM(成就内容!$D$126:$BZ$126),成就内容!AJ106,1)-SUM(AS$279:AS321))</f>
        <v/>
      </c>
      <c r="AT322" s="41" t="str">
        <f>IF(成就内容!AK50="","",INDEX($H$4:$H$178*成就内容!AK$126/SUM(成就内容!$D$126:$BZ$126),成就内容!AK106,1)-SUM(AT$279:AT321))</f>
        <v/>
      </c>
      <c r="AU322" s="41" t="str">
        <f>IF(成就内容!AL50="","",INDEX($H$4:$H$178*成就内容!AL$126/SUM(成就内容!$D$126:$BZ$126),成就内容!AL106,1)-SUM(AU$279:AU321))</f>
        <v/>
      </c>
      <c r="AV322" s="41" t="str">
        <f>IF(成就内容!AM50="","",INDEX($H$4:$H$178*成就内容!AM$126/SUM(成就内容!$D$126:$BZ$126),成就内容!AM106,1)-SUM(AV$279:AV321))</f>
        <v/>
      </c>
      <c r="AW322" s="41" t="str">
        <f>IF(成就内容!AN50="","",INDEX($H$4:$H$178*成就内容!AN$126/SUM(成就内容!$D$126:$BZ$126),成就内容!AN106,1)-SUM(AW$279:AW321))</f>
        <v/>
      </c>
      <c r="AX322" s="41" t="str">
        <f>IF(成就内容!AO50="","",INDEX($H$4:$H$178*成就内容!AO$126/SUM(成就内容!$D$126:$BZ$126),成就内容!AO106,1)-SUM(AX$279:AX321))</f>
        <v/>
      </c>
      <c r="AY322" s="41" t="str">
        <f>IF(成就内容!AP50="","",INDEX($H$4:$H$178*成就内容!AP$126/SUM(成就内容!$D$126:$BZ$126),成就内容!AP106,1)-SUM(AY$279:AY321))</f>
        <v/>
      </c>
      <c r="AZ322" s="41" t="str">
        <f>IF(成就内容!AQ50="","",INDEX($H$4:$H$178*成就内容!AQ$126/SUM(成就内容!$D$126:$BZ$126),成就内容!AQ106,1)-SUM(AZ$279:AZ321))</f>
        <v/>
      </c>
      <c r="BA322" s="41" t="str">
        <f>IF(成就内容!AR50="","",INDEX($H$4:$H$178*成就内容!AR$126/SUM(成就内容!$D$126:$BZ$126),成就内容!AR106,1)-SUM(BA$279:BA321))</f>
        <v/>
      </c>
      <c r="BB322" s="41" t="str">
        <f>IF(成就内容!AS50="","",INDEX($H$4:$H$178*成就内容!AS$126/SUM(成就内容!$D$126:$BZ$126),成就内容!AS106,1)-SUM(BB$279:BB321))</f>
        <v/>
      </c>
      <c r="BC322" s="41" t="str">
        <f>IF(成就内容!AT50="","",INDEX($H$4:$H$178*成就内容!AT$126/SUM(成就内容!$D$126:$BZ$126),成就内容!AT106,1)-SUM(BC$279:BC321))</f>
        <v/>
      </c>
      <c r="BD322" s="41" t="str">
        <f>IF(成就内容!AU50="","",INDEX($H$4:$H$178*成就内容!AU$126/SUM(成就内容!$D$126:$BZ$126),成就内容!AU106,1)-SUM(BD$279:BD321))</f>
        <v/>
      </c>
      <c r="BE322" s="41" t="str">
        <f>IF(成就内容!AV50="","",INDEX($H$4:$H$178*成就内容!AV$126/SUM(成就内容!$D$126:$BZ$126),成就内容!AV106,1)-SUM(BE$279:BE321))</f>
        <v/>
      </c>
      <c r="BF322" s="41" t="str">
        <f>IF(成就内容!AW50="","",INDEX($H$4:$H$178*成就内容!AW$126/SUM(成就内容!$D$126:$BZ$126),成就内容!AW106,1)-SUM(BF$279:BF321))</f>
        <v/>
      </c>
      <c r="BG322" s="41" t="str">
        <f>IF(成就内容!AX50="","",INDEX($H$4:$H$178*成就内容!AX$126/SUM(成就内容!$D$126:$BZ$126),成就内容!AX106,1)-SUM(BG$279:BG321))</f>
        <v/>
      </c>
      <c r="BH322" s="41" t="str">
        <f>IF(成就内容!AY50="","",INDEX($H$4:$H$178*成就内容!AY$126/SUM(成就内容!$D$126:$BZ$126),成就内容!AY106,1)-SUM(BH$279:BH321))</f>
        <v/>
      </c>
      <c r="BI322" s="41" t="str">
        <f>IF(成就内容!AZ50="","",INDEX($H$4:$H$178*成就内容!AZ$126/SUM(成就内容!$D$126:$BZ$126),成就内容!AZ106,1)-SUM(BI$279:BI321))</f>
        <v/>
      </c>
      <c r="BJ322" s="41" t="str">
        <f>IF(成就内容!BA50="","",INDEX($H$4:$H$178*成就内容!BA$126/SUM(成就内容!$D$126:$BZ$126),成就内容!BA106,1)-SUM(BJ$279:BJ321))</f>
        <v/>
      </c>
      <c r="BK322" s="41" t="str">
        <f>IF(成就内容!BB50="","",INDEX($H$4:$H$178*成就内容!BB$126/SUM(成就内容!$D$126:$BZ$126),成就内容!BB106,1)-SUM(BK$279:BK321))</f>
        <v/>
      </c>
      <c r="BL322" s="41" t="str">
        <f>IF(成就内容!BC50="","",INDEX($H$4:$H$178*成就内容!BC$126/SUM(成就内容!$D$126:$BZ$126),成就内容!BC106,1)-SUM(BL$279:BL321))</f>
        <v/>
      </c>
      <c r="BM322" s="41" t="str">
        <f>IF(成就内容!BD50="","",INDEX($H$4:$H$178*成就内容!BD$126/SUM(成就内容!$D$126:$BZ$126),成就内容!BD106,1)-SUM(BM$279:BM321))</f>
        <v/>
      </c>
      <c r="BN322" s="41" t="str">
        <f>IF(成就内容!BE50="","",INDEX($H$4:$H$178*成就内容!BE$126/SUM(成就内容!$D$126:$BZ$126),成就内容!BE106,1)-SUM(BN$279:BN321))</f>
        <v/>
      </c>
      <c r="BO322" s="41" t="str">
        <f>IF(成就内容!BF50="","",INDEX($H$4:$H$178*成就内容!BF$126/SUM(成就内容!$D$126:$BZ$126),成就内容!BF106,1)-SUM(BO$279:BO321))</f>
        <v/>
      </c>
      <c r="BP322" s="41" t="str">
        <f>IF(成就内容!BG50="","",INDEX($H$4:$H$178*成就内容!BG$126/SUM(成就内容!$D$126:$BZ$126),成就内容!BG106,1)-SUM(BP$279:BP321))</f>
        <v/>
      </c>
      <c r="BQ322" s="41" t="str">
        <f>IF(成就内容!BH50="","",INDEX($H$4:$H$178*成就内容!BH$126/SUM(成就内容!$D$126:$BZ$126),成就内容!BH106,1)-SUM(BQ$279:BQ321))</f>
        <v/>
      </c>
      <c r="BR322" s="41" t="str">
        <f>IF(成就内容!BI50="","",INDEX($H$4:$H$178*成就内容!BI$126/SUM(成就内容!$D$126:$BZ$126),成就内容!BI106,1)-SUM(BR$279:BR321))</f>
        <v/>
      </c>
      <c r="BS322" s="41">
        <f>IF(成就内容!BJ50="","",INDEX($H$4:$H$178*成就内容!BJ$126/SUM(成就内容!$D$126:$BZ$126),成就内容!BJ106,1)-SUM(BS$279:BS321))</f>
        <v>0</v>
      </c>
      <c r="BT322" s="41" t="str">
        <f>IF(成就内容!BK50="","",INDEX($H$4:$H$178*成就内容!BK$126/SUM(成就内容!$D$126:$BZ$126),成就内容!BK106,1)-SUM(BT$279:BT321))</f>
        <v/>
      </c>
      <c r="BU322" s="41" t="str">
        <f>IF(成就内容!BL50="","",INDEX($H$4:$H$178*成就内容!BL$126/SUM(成就内容!$D$126:$BZ$126),成就内容!BL106,1)-SUM(BU$279:BU321))</f>
        <v/>
      </c>
      <c r="BV322" s="41">
        <f>IF(成就内容!BM50="","",INDEX($H$4:$H$178*成就内容!BM$126/SUM(成就内容!$D$126:$BZ$126),成就内容!BM106,1)-SUM(BV$279:BV321))</f>
        <v>0</v>
      </c>
      <c r="BW322" s="41" t="str">
        <f>IF(成就内容!BN50="","",INDEX($H$4:$H$178*成就内容!BN$126/SUM(成就内容!$D$126:$BZ$126),成就内容!BN106,1)-SUM(BW$279:BW321))</f>
        <v/>
      </c>
      <c r="BX322" s="41">
        <f>IF(成就内容!BO50="","",INDEX($H$4:$H$178*成就内容!BO$126/SUM(成就内容!$D$126:$BZ$126),成就内容!BO106,1)-SUM(BX$279:BX321))</f>
        <v>0</v>
      </c>
      <c r="BY322" s="41">
        <f>IF(成就内容!BP50="","",INDEX($H$4:$H$178*成就内容!BP$126/SUM(成就内容!$D$126:$BZ$126),成就内容!BP106,1)-SUM(BY$279:BY321))</f>
        <v>0</v>
      </c>
      <c r="BZ322" s="41">
        <f>IF(成就内容!BQ50="","",INDEX($H$4:$H$178*成就内容!BQ$126/SUM(成就内容!$D$126:$BZ$126),成就内容!BQ106,1)-SUM(BZ$279:BZ321))</f>
        <v>0</v>
      </c>
      <c r="CA322" s="41" t="str">
        <f>IF(成就内容!BR50="","",INDEX($H$4:$H$178*成就内容!BR$126/SUM(成就内容!$D$126:$BZ$126),成就内容!BR106,1)-SUM(CA$279:CA321))</f>
        <v/>
      </c>
      <c r="CB322" s="41" t="str">
        <f>IF(成就内容!BS50="","",INDEX($H$4:$H$178*成就内容!BS$126/SUM(成就内容!$D$126:$BZ$126),成就内容!BS106,1)-SUM(CB$279:CB321))</f>
        <v/>
      </c>
      <c r="CC322" s="41">
        <f>IF(成就内容!BT50="","",INDEX($H$4:$H$178*成就内容!BT$126/SUM(成就内容!$D$126:$BZ$126),成就内容!BT106,1)-SUM(CC$279:CC321))</f>
        <v>0</v>
      </c>
      <c r="CD322" s="41">
        <f>IF(成就内容!BU50="","",INDEX($H$4:$H$178*成就内容!BU$126/SUM(成就内容!$D$126:$BZ$126),成就内容!BU106,1)-SUM(CD$279:CD321))</f>
        <v>0</v>
      </c>
      <c r="CE322" s="41" t="str">
        <f>IF(成就内容!BV50="","",INDEX($H$4:$H$178*成就内容!BV$126/SUM(成就内容!$D$126:$BZ$126),成就内容!BV106,1)-SUM(CE$279:CE321))</f>
        <v/>
      </c>
      <c r="CF322" s="41" t="str">
        <f>IF(成就内容!BW50="","",INDEX($H$4:$H$178*成就内容!BW$126/SUM(成就内容!$D$126:$BZ$126),成就内容!BW106,1)-SUM(CF$279:CF321))</f>
        <v/>
      </c>
      <c r="CG322" s="41" t="str">
        <f>IF(成就内容!BX50="","",INDEX($H$4:$H$178*成就内容!BX$126/SUM(成就内容!$D$126:$BZ$126),成就内容!BX106,1)-SUM(CG$279:CG321))</f>
        <v/>
      </c>
      <c r="CH322" s="41" t="str">
        <f>IF(成就内容!BY50="","",INDEX($H$4:$H$178*成就内容!BY$126/SUM(成就内容!$D$126:$BZ$126),成就内容!BY106,1)-SUM(CH$279:CH321))</f>
        <v/>
      </c>
      <c r="CI322" s="41" t="str">
        <f>IF(成就内容!BZ50="","",INDEX($H$4:$H$178*成就内容!BZ$126/SUM(成就内容!$D$126:$BZ$126),成就内容!BZ106,1)-SUM(CI$279:CI321))</f>
        <v/>
      </c>
      <c r="CK322" s="19"/>
      <c r="CM322" s="43">
        <v>44</v>
      </c>
      <c r="CN322" s="41" t="str">
        <f>IF(M322="","",IF(成就内容!D$126&lt;&gt;"",MAX(ROUNDUP(SMALL(M$279:M$328,$L322)/10,0)*10,10),0))</f>
        <v/>
      </c>
      <c r="CO322" s="41" t="str">
        <f>IF(N322="","",IF(成就内容!E$126&lt;&gt;"",MAX(ROUNDUP(SMALL(N$279:N$328,$L322)/10,0)*10,10),0))</f>
        <v/>
      </c>
      <c r="CP322" s="41" t="str">
        <f>IF(O322="","",IF(成就内容!F$126&lt;&gt;"",MAX(ROUNDUP(SMALL(O$279:O$328,$L322)/10,0)*10,10),0))</f>
        <v/>
      </c>
      <c r="CQ322" s="41" t="str">
        <f>IF(P322="","",IF(成就内容!G$126&lt;&gt;"",MAX(ROUNDUP(SMALL(P$279:P$328,$L322)/10,0)*10,10),0))</f>
        <v/>
      </c>
      <c r="CR322" s="41" t="str">
        <f>IF(Q322="","",IF(成就内容!H$126&lt;&gt;"",MAX(ROUNDUP(SMALL(Q$279:Q$328,$L322)/10,0)*10,10),0))</f>
        <v/>
      </c>
      <c r="CS322" s="41" t="str">
        <f>IF(R322="","",IF(成就内容!I$126&lt;&gt;"",MAX(ROUNDUP(SMALL(R$279:R$328,$L322)/10,0)*10,10),0))</f>
        <v/>
      </c>
      <c r="CT322" s="41" t="str">
        <f>IF(S322="","",IF(成就内容!J$126&lt;&gt;"",MAX(ROUNDUP(SMALL(S$279:S$328,$L322)/10,0)*10,10),0))</f>
        <v/>
      </c>
      <c r="CU322" s="41" t="str">
        <f>IF(T322="","",IF(成就内容!K$126&lt;&gt;"",MAX(ROUNDUP(SMALL(T$279:T$328,$L322)/10,0)*10,10),0))</f>
        <v/>
      </c>
      <c r="CV322" s="41" t="str">
        <f>IF(U322="","",IF(成就内容!L$126&lt;&gt;"",MAX(ROUNDUP(SMALL(U$279:U$328,$L322)/10,0)*10,10),0))</f>
        <v/>
      </c>
      <c r="CW322" s="41" t="str">
        <f>IF(V322="","",IF(成就内容!M$126&lt;&gt;"",MAX(ROUNDUP(SMALL(V$279:V$328,$L322)/10,0)*10,10),0))</f>
        <v/>
      </c>
      <c r="CX322" s="41" t="str">
        <f>IF(W322="","",IF(成就内容!N$126&lt;&gt;"",MAX(ROUNDUP(SMALL(W$279:W$328,$L322)/10,0)*10,10),0))</f>
        <v/>
      </c>
      <c r="CY322" s="41" t="str">
        <f>IF(X322="","",IF(成就内容!O$126&lt;&gt;"",MAX(ROUNDUP(SMALL(X$279:X$328,$L322)/10,0)*10,10),0))</f>
        <v/>
      </c>
      <c r="CZ322" s="41" t="str">
        <f>IF(Y322="","",IF(成就内容!P$126&lt;&gt;"",MAX(ROUNDUP(SMALL(Y$279:Y$328,$L322)/10,0)*10,10),0))</f>
        <v/>
      </c>
      <c r="DA322" s="41" t="str">
        <f>IF(Z322="","",IF(成就内容!Q$126&lt;&gt;"",MAX(ROUNDUP(SMALL(Z$279:Z$328,$L322)/10,0)*10,10),0))</f>
        <v/>
      </c>
      <c r="DB322" s="41" t="str">
        <f>IF(AA322="","",IF(成就内容!R$126&lt;&gt;"",MAX(ROUNDUP(SMALL(AA$279:AA$328,$L322)/10,0)*10,10),0))</f>
        <v/>
      </c>
      <c r="DC322" s="41" t="str">
        <f>IF(AB322="","",IF(成就内容!S$126&lt;&gt;"",MAX(ROUNDUP(SMALL(AB$279:AB$328,$L322)/10,0)*10,10),0))</f>
        <v/>
      </c>
      <c r="DD322" s="41" t="str">
        <f>IF(AC322="","",IF(成就内容!T$126&lt;&gt;"",MAX(ROUNDUP(SMALL(AC$279:AC$328,$L322)/10,0)*10,10),0))</f>
        <v/>
      </c>
      <c r="DE322" s="41" t="str">
        <f>IF(AD322="","",IF(成就内容!U$126&lt;&gt;"",MAX(ROUNDUP(SMALL(AD$279:AD$328,$L322)/10,0)*10,10),0))</f>
        <v/>
      </c>
      <c r="DF322" s="41" t="str">
        <f>IF(AE322="","",IF(成就内容!V$126&lt;&gt;"",MAX(ROUNDUP(SMALL(AE$279:AE$328,$L322)/10,0)*10,10),0))</f>
        <v/>
      </c>
      <c r="DG322" s="41" t="str">
        <f>IF(AF322="","",IF(成就内容!W$126&lt;&gt;"",MAX(ROUNDUP(SMALL(AF$279:AF$328,$L322)/10,0)*10,10),0))</f>
        <v/>
      </c>
      <c r="DH322" s="41" t="str">
        <f>IF(AG322="","",IF(成就内容!X$126&lt;&gt;"",MAX(ROUNDUP(SMALL(AG$279:AG$328,$L322)/10,0)*10,10),0))</f>
        <v/>
      </c>
      <c r="DI322" s="41" t="str">
        <f>IF(AH322="","",IF(成就内容!Y$126&lt;&gt;"",MAX(ROUNDUP(SMALL(AH$279:AH$328,$L322)/10,0)*10,10),0))</f>
        <v/>
      </c>
      <c r="DJ322" s="41" t="str">
        <f>IF(AI322="","",IF(成就内容!Z$126&lt;&gt;"",MAX(ROUNDUP(SMALL(AI$279:AI$328,$L322)/10,0)*10,10),0))</f>
        <v/>
      </c>
      <c r="DK322" s="41" t="str">
        <f>IF(AJ322="","",IF(成就内容!AA$126&lt;&gt;"",MAX(ROUNDUP(SMALL(AJ$279:AJ$328,$L322)/10,0)*10,10),0))</f>
        <v/>
      </c>
      <c r="DL322" s="41" t="str">
        <f>IF(AK322="","",IF(成就内容!AB$126&lt;&gt;"",MAX(ROUNDUP(SMALL(AK$279:AK$328,$L322)/10,0)*10,10),0))</f>
        <v/>
      </c>
      <c r="DM322" s="41" t="str">
        <f>IF(AL322="","",IF(成就内容!AC$126&lt;&gt;"",MAX(ROUNDUP(SMALL(AL$279:AL$328,$L322)/10,0)*10,10),0))</f>
        <v/>
      </c>
      <c r="DN322" s="41" t="str">
        <f>IF(AM322="","",IF(成就内容!AD$126&lt;&gt;"",MAX(ROUNDUP(SMALL(AM$279:AM$328,$L322)/10,0)*10,10),0))</f>
        <v/>
      </c>
      <c r="DO322" s="41" t="str">
        <f>IF(AN322="","",IF(成就内容!AE$126&lt;&gt;"",MAX(ROUNDUP(SMALL(AN$279:AN$328,$L322)/10,0)*10,10),0))</f>
        <v/>
      </c>
      <c r="DP322" s="41" t="str">
        <f>IF(AO322="","",IF(成就内容!AF$126&lt;&gt;"",MAX(ROUNDUP(SMALL(AO$279:AO$328,$L322)/10,0)*10,10),0))</f>
        <v/>
      </c>
      <c r="DQ322" s="41" t="str">
        <f>IF(AP322="","",IF(成就内容!AG$126&lt;&gt;"",MAX(ROUNDUP(SMALL(AP$279:AP$328,$L322)/10,0)*10,10),0))</f>
        <v/>
      </c>
      <c r="DR322" s="41" t="str">
        <f>IF(AQ322="","",IF(成就内容!AH$126&lt;&gt;"",MAX(ROUNDUP(SMALL(AQ$279:AQ$328,$L322)/10,0)*10,10),0))</f>
        <v/>
      </c>
      <c r="DS322" s="41" t="str">
        <f>IF(AR322="","",IF(成就内容!AI$126&lt;&gt;"",MAX(ROUNDUP(SMALL(AR$279:AR$328,$L322)/10,0)*10,10),0))</f>
        <v/>
      </c>
      <c r="DT322" s="41" t="str">
        <f>IF(AS322="","",IF(成就内容!AJ$126&lt;&gt;"",MAX(ROUNDUP(SMALL(AS$279:AS$328,$L322)/10,0)*10,10),0))</f>
        <v/>
      </c>
      <c r="DU322" s="41" t="str">
        <f>IF(AT322="","",IF(成就内容!AK$126&lt;&gt;"",MAX(ROUNDUP(SMALL(AT$279:AT$328,$L322)/10,0)*10,10),0))</f>
        <v/>
      </c>
      <c r="DV322" s="41" t="str">
        <f>IF(AU322="","",IF(成就内容!AL$126&lt;&gt;"",MAX(ROUNDUP(SMALL(AU$279:AU$328,$L322)/10,0)*10,10),0))</f>
        <v/>
      </c>
      <c r="DW322" s="41" t="str">
        <f>IF(AV322="","",IF(成就内容!AM$126&lt;&gt;"",MAX(ROUNDUP(SMALL(AV$279:AV$328,$L322)/10,0)*10,10),0))</f>
        <v/>
      </c>
      <c r="DX322" s="41" t="str">
        <f>IF(AW322="","",IF(成就内容!AN$126&lt;&gt;"",MAX(ROUNDUP(SMALL(AW$279:AW$328,$L322)/10,0)*10,10),0))</f>
        <v/>
      </c>
      <c r="DY322" s="41" t="str">
        <f>IF(AX322="","",IF(成就内容!AO$126&lt;&gt;"",MAX(ROUNDUP(SMALL(AX$279:AX$328,$L322)/10,0)*10,10),0))</f>
        <v/>
      </c>
      <c r="DZ322" s="41" t="str">
        <f>IF(AY322="","",IF(成就内容!AP$126&lt;&gt;"",MAX(ROUNDUP(SMALL(AY$279:AY$328,$L322)/10,0)*10,10),0))</f>
        <v/>
      </c>
      <c r="EA322" s="41" t="str">
        <f>IF(AZ322="","",IF(成就内容!AQ$126&lt;&gt;"",MAX(ROUNDUP(SMALL(AZ$279:AZ$328,$L322)/10,0)*10,10),0))</f>
        <v/>
      </c>
      <c r="EB322" s="41" t="str">
        <f>IF(BA322="","",IF(成就内容!AR$126&lt;&gt;"",MAX(ROUNDUP(SMALL(BA$279:BA$328,$L322)/10,0)*10,10),0))</f>
        <v/>
      </c>
      <c r="EC322" s="41" t="str">
        <f>IF(BB322="","",IF(成就内容!AS$126&lt;&gt;"",MAX(ROUNDUP(SMALL(BB$279:BB$328,$L322)/10,0)*10,10),0))</f>
        <v/>
      </c>
      <c r="ED322" s="41" t="str">
        <f>IF(BC322="","",IF(成就内容!AT$126&lt;&gt;"",MAX(ROUNDUP(SMALL(BC$279:BC$328,$L322)/10,0)*10,10),0))</f>
        <v/>
      </c>
      <c r="EE322" s="41" t="str">
        <f>IF(BD322="","",IF(成就内容!AU$126&lt;&gt;"",MAX(ROUNDUP(SMALL(BD$279:BD$328,$L322)/10,0)*10,10),0))</f>
        <v/>
      </c>
      <c r="EF322" s="41" t="str">
        <f>IF(BE322="","",IF(成就内容!AV$126&lt;&gt;"",MAX(ROUNDUP(SMALL(BE$279:BE$328,$L322)/10,0)*10,10),0))</f>
        <v/>
      </c>
      <c r="EG322" s="41" t="str">
        <f>IF(BF322="","",IF(成就内容!AW$126&lt;&gt;"",MAX(ROUNDUP(SMALL(BF$279:BF$328,$L322)/10,0)*10,10),0))</f>
        <v/>
      </c>
      <c r="EH322" s="41" t="str">
        <f>IF(BG322="","",IF(成就内容!AX$126&lt;&gt;"",MAX(ROUNDUP(SMALL(BG$279:BG$328,$L322)/10,0)*10,10),0))</f>
        <v/>
      </c>
      <c r="EI322" s="41" t="str">
        <f>IF(BH322="","",IF(成就内容!AY$126&lt;&gt;"",MAX(ROUNDUP(SMALL(BH$279:BH$328,$L322)/10,0)*10,10),0))</f>
        <v/>
      </c>
      <c r="EJ322" s="41" t="str">
        <f>IF(BI322="","",IF(成就内容!AZ$126&lt;&gt;"",MAX(ROUNDUP(SMALL(BI$279:BI$328,$L322)/10,0)*10,10),0))</f>
        <v/>
      </c>
      <c r="EK322" s="41" t="str">
        <f>IF(BJ322="","",IF(成就内容!BA$126&lt;&gt;"",MAX(ROUNDUP(SMALL(BJ$279:BJ$328,$L322)/10,0)*10,10),0))</f>
        <v/>
      </c>
      <c r="EL322" s="41" t="str">
        <f>IF(BK322="","",IF(成就内容!BB$126&lt;&gt;"",MAX(ROUNDUP(SMALL(BK$279:BK$328,$L322)/10,0)*10,10),0))</f>
        <v/>
      </c>
      <c r="EM322" s="41" t="str">
        <f>IF(BL322="","",IF(成就内容!BC$126&lt;&gt;"",MAX(ROUNDUP(SMALL(BL$279:BL$328,$L322)/10,0)*10,10),0))</f>
        <v/>
      </c>
      <c r="EN322" s="41" t="str">
        <f>IF(BM322="","",IF(成就内容!BD$126&lt;&gt;"",MAX(ROUNDUP(SMALL(BM$279:BM$328,$L322)/10,0)*10,10),0))</f>
        <v/>
      </c>
      <c r="EO322" s="41" t="str">
        <f>IF(BN322="","",IF(成就内容!BE$126&lt;&gt;"",MAX(ROUNDUP(SMALL(BN$279:BN$328,$L322)/10,0)*10,10),0))</f>
        <v/>
      </c>
      <c r="EP322" s="41" t="str">
        <f>IF(BO322="","",IF(成就内容!BF$126&lt;&gt;"",MAX(ROUNDUP(SMALL(BO$279:BO$328,$L322)/10,0)*10,10),0))</f>
        <v/>
      </c>
      <c r="EQ322" s="41" t="str">
        <f>IF(BP322="","",IF(成就内容!BG$126&lt;&gt;"",MAX(ROUNDUP(SMALL(BP$279:BP$328,$L322)/10,0)*10,10),0))</f>
        <v/>
      </c>
      <c r="ER322" s="41" t="str">
        <f>IF(BQ322="","",IF(成就内容!BH$126&lt;&gt;"",MAX(ROUNDUP(SMALL(BQ$279:BQ$328,$L322)/10,0)*10,10),0))</f>
        <v/>
      </c>
      <c r="ES322" s="41" t="str">
        <f>IF(BR322="","",IF(成就内容!BI$126&lt;&gt;"",MAX(ROUNDUP(SMALL(BR$279:BR$328,$L322)/10,0)*10,10),0))</f>
        <v/>
      </c>
      <c r="ET322" s="41">
        <f>IF(BS322="","",IF(成就内容!BJ$126&lt;&gt;"",MAX(ROUNDUP(SMALL(BS$279:BS$328,$L322)/10,0)*10,10),0))</f>
        <v>0</v>
      </c>
      <c r="EU322" s="41" t="str">
        <f>IF(BT322="","",IF(成就内容!BK$126&lt;&gt;"",MAX(ROUNDUP(SMALL(BT$279:BT$328,$L322)/10,0)*10,10),0))</f>
        <v/>
      </c>
      <c r="EV322" s="41" t="str">
        <f>IF(BU322="","",IF(成就内容!BL$126&lt;&gt;"",MAX(ROUNDUP(SMALL(BU$279:BU$328,$L322)/10,0)*10,10),0))</f>
        <v/>
      </c>
      <c r="EW322" s="41">
        <f>IF(BV322="","",IF(成就内容!BM$126&lt;&gt;"",MAX(ROUNDUP(SMALL(BV$279:BV$328,$L322)/10,0)*10,10),0))</f>
        <v>0</v>
      </c>
      <c r="EX322" s="41" t="str">
        <f>IF(BW322="","",IF(成就内容!BN$126&lt;&gt;"",MAX(ROUNDUP(SMALL(BW$279:BW$328,$L322)/10,0)*10,10),0))</f>
        <v/>
      </c>
      <c r="EY322" s="41">
        <f>IF(BX322="","",IF(成就内容!BO$126&lt;&gt;"",MAX(ROUNDUP(SMALL(BX$279:BX$328,$L322)/10,0)*10,10),0))</f>
        <v>0</v>
      </c>
      <c r="EZ322" s="41">
        <f>IF(BY322="","",IF(成就内容!BP$126&lt;&gt;"",MAX(ROUNDUP(SMALL(BY$279:BY$328,$L322)/10,0)*10,10),0))</f>
        <v>0</v>
      </c>
      <c r="FA322" s="41">
        <f>IF(BZ322="","",IF(成就内容!BQ$126&lt;&gt;"",MAX(ROUNDUP(SMALL(BZ$279:BZ$328,$L322)/10,0)*10,10),0))</f>
        <v>0</v>
      </c>
      <c r="FB322" s="41" t="str">
        <f>IF(CA322="","",IF(成就内容!BR$126&lt;&gt;"",MAX(ROUNDUP(SMALL(CA$279:CA$328,$L322)/10,0)*10,10),0))</f>
        <v/>
      </c>
      <c r="FC322" s="41" t="str">
        <f>IF(CB322="","",IF(成就内容!BS$126&lt;&gt;"",MAX(ROUNDUP(SMALL(CB$279:CB$328,$L322)/10,0)*10,10),0))</f>
        <v/>
      </c>
      <c r="FD322" s="41">
        <f>IF(CC322="","",IF(成就内容!BT$126&lt;&gt;"",MAX(ROUNDUP(SMALL(CC$279:CC$328,$L322)/10,0)*10,10),0))</f>
        <v>0</v>
      </c>
      <c r="FE322" s="41">
        <f>IF(CD322="","",IF(成就内容!BU$126&lt;&gt;"",MAX(ROUNDUP(SMALL(CD$279:CD$328,$L322)/10,0)*10,10),0))</f>
        <v>0</v>
      </c>
      <c r="FF322" s="41" t="str">
        <f>IF(CE322="","",IF(成就内容!BV$126&lt;&gt;"",MAX(ROUNDUP(SMALL(CE$279:CE$328,$L322)/10,0)*10,10),0))</f>
        <v/>
      </c>
      <c r="FG322" s="41" t="str">
        <f>IF(CF322="","",IF(成就内容!BW$126&lt;&gt;"",MAX(ROUNDUP(SMALL(CF$279:CF$328,$L322)/10,0)*10,10),0))</f>
        <v/>
      </c>
      <c r="FH322" s="41" t="str">
        <f>IF(CG322="","",IF(成就内容!BX$126&lt;&gt;"",MAX(ROUNDUP(SMALL(CG$279:CG$328,$L322)/10,0)*10,10),0))</f>
        <v/>
      </c>
      <c r="FI322" s="41" t="str">
        <f>IF(CH322="","",IF(成就内容!BY$126&lt;&gt;"",MAX(ROUNDUP(SMALL(CH$279:CH$328,$L322)/10,0)*10,10),0))</f>
        <v/>
      </c>
      <c r="FJ322" s="41" t="str">
        <f>IF(CI322="","",IF(成就内容!BZ$126&lt;&gt;"",MAX(ROUNDUP(SMALL(CI$279:CI$328,$L322)/10,0)*10,10),0))</f>
        <v/>
      </c>
    </row>
    <row r="323" spans="10:166" s="96" customFormat="1" x14ac:dyDescent="0.15">
      <c r="J323" s="19"/>
      <c r="L323" s="43">
        <v>45</v>
      </c>
      <c r="M323" s="41" t="str">
        <f>IF(成就内容!D51="","",INDEX($H$4:$H$178*成就内容!D$126/SUM(成就内容!$D$126:$BZ$126),成就内容!D107,1)-SUM(M$279:M322))</f>
        <v/>
      </c>
      <c r="N323" s="41" t="str">
        <f>IF(成就内容!E51="","",INDEX($H$4:$H$178*成就内容!E$126/SUM(成就内容!$D$126:$BZ$126),成就内容!E107,1)-SUM(N$279:N322))</f>
        <v/>
      </c>
      <c r="O323" s="41" t="str">
        <f>IF(成就内容!F51="","",INDEX($H$4:$H$178*成就内容!F$126/SUM(成就内容!$D$126:$BZ$126),成就内容!F107,1)-SUM(O$279:O322))</f>
        <v/>
      </c>
      <c r="P323" s="41" t="str">
        <f>IF(成就内容!G51="","",INDEX($H$4:$H$178*成就内容!G$126/SUM(成就内容!$D$126:$BZ$126),成就内容!G107,1)-SUM(P$279:P322))</f>
        <v/>
      </c>
      <c r="Q323" s="41" t="str">
        <f>IF(成就内容!H51="","",INDEX($H$4:$H$178*成就内容!H$126/SUM(成就内容!$D$126:$BZ$126),成就内容!H107,1)-SUM(Q$279:Q322))</f>
        <v/>
      </c>
      <c r="R323" s="41" t="str">
        <f>IF(成就内容!I51="","",INDEX($H$4:$H$178*成就内容!I$126/SUM(成就内容!$D$126:$BZ$126),成就内容!I107,1)-SUM(R$279:R322))</f>
        <v/>
      </c>
      <c r="S323" s="41" t="str">
        <f>IF(成就内容!J51="","",INDEX($H$4:$H$178*成就内容!J$126/SUM(成就内容!$D$126:$BZ$126),成就内容!J107,1)-SUM(S$279:S322))</f>
        <v/>
      </c>
      <c r="T323" s="41" t="str">
        <f>IF(成就内容!K51="","",INDEX($H$4:$H$178*成就内容!K$126/SUM(成就内容!$D$126:$BZ$126),成就内容!K107,1)-SUM(T$279:T322))</f>
        <v/>
      </c>
      <c r="U323" s="41" t="str">
        <f>IF(成就内容!L51="","",INDEX($H$4:$H$178*成就内容!L$126/SUM(成就内容!$D$126:$BZ$126),成就内容!L107,1)-SUM(U$279:U322))</f>
        <v/>
      </c>
      <c r="V323" s="41" t="str">
        <f>IF(成就内容!M51="","",INDEX($H$4:$H$178*成就内容!M$126/SUM(成就内容!$D$126:$BZ$126),成就内容!M107,1)-SUM(V$279:V322))</f>
        <v/>
      </c>
      <c r="W323" s="41" t="str">
        <f>IF(成就内容!N51="","",INDEX($H$4:$H$178*成就内容!N$126/SUM(成就内容!$D$126:$BZ$126),成就内容!N107,1)-SUM(W$279:W322))</f>
        <v/>
      </c>
      <c r="X323" s="41" t="str">
        <f>IF(成就内容!O51="","",INDEX($H$4:$H$178*成就内容!O$126/SUM(成就内容!$D$126:$BZ$126),成就内容!O107,1)-SUM(X$279:X322))</f>
        <v/>
      </c>
      <c r="Y323" s="41" t="str">
        <f>IF(成就内容!P51="","",INDEX($H$4:$H$178*成就内容!P$126/SUM(成就内容!$D$126:$BZ$126),成就内容!P107,1)-SUM(Y$279:Y322))</f>
        <v/>
      </c>
      <c r="Z323" s="41" t="str">
        <f>IF(成就内容!Q51="","",INDEX($H$4:$H$178*成就内容!Q$126/SUM(成就内容!$D$126:$BZ$126),成就内容!Q107,1)-SUM(Z$279:Z322))</f>
        <v/>
      </c>
      <c r="AA323" s="41" t="str">
        <f>IF(成就内容!R51="","",INDEX($H$4:$H$178*成就内容!R$126/SUM(成就内容!$D$126:$BZ$126),成就内容!R107,1)-SUM(AA$279:AA322))</f>
        <v/>
      </c>
      <c r="AB323" s="41" t="str">
        <f>IF(成就内容!S51="","",INDEX($H$4:$H$178*成就内容!S$126/SUM(成就内容!$D$126:$BZ$126),成就内容!S107,1)-SUM(AB$279:AB322))</f>
        <v/>
      </c>
      <c r="AC323" s="41" t="str">
        <f>IF(成就内容!T51="","",INDEX($H$4:$H$178*成就内容!T$126/SUM(成就内容!$D$126:$BZ$126),成就内容!T107,1)-SUM(AC$279:AC322))</f>
        <v/>
      </c>
      <c r="AD323" s="41" t="str">
        <f>IF(成就内容!U51="","",INDEX($H$4:$H$178*成就内容!U$126/SUM(成就内容!$D$126:$BZ$126),成就内容!U107,1)-SUM(AD$279:AD322))</f>
        <v/>
      </c>
      <c r="AE323" s="41" t="str">
        <f>IF(成就内容!V51="","",INDEX($H$4:$H$178*成就内容!V$126/SUM(成就内容!$D$126:$BZ$126),成就内容!V107,1)-SUM(AE$279:AE322))</f>
        <v/>
      </c>
      <c r="AF323" s="41" t="str">
        <f>IF(成就内容!W51="","",INDEX($H$4:$H$178*成就内容!W$126/SUM(成就内容!$D$126:$BZ$126),成就内容!W107,1)-SUM(AF$279:AF322))</f>
        <v/>
      </c>
      <c r="AG323" s="41" t="str">
        <f>IF(成就内容!X51="","",INDEX($H$4:$H$178*成就内容!X$126/SUM(成就内容!$D$126:$BZ$126),成就内容!X107,1)-SUM(AG$279:AG322))</f>
        <v/>
      </c>
      <c r="AH323" s="41" t="str">
        <f>IF(成就内容!Y51="","",INDEX($H$4:$H$178*成就内容!Y$126/SUM(成就内容!$D$126:$BZ$126),成就内容!Y107,1)-SUM(AH$279:AH322))</f>
        <v/>
      </c>
      <c r="AI323" s="41" t="str">
        <f>IF(成就内容!Z51="","",INDEX($H$4:$H$178*成就内容!Z$126/SUM(成就内容!$D$126:$BZ$126),成就内容!Z107,1)-SUM(AI$279:AI322))</f>
        <v/>
      </c>
      <c r="AJ323" s="41" t="str">
        <f>IF(成就内容!AA51="","",INDEX($H$4:$H$178*成就内容!AA$126/SUM(成就内容!$D$126:$BZ$126),成就内容!AA107,1)-SUM(AJ$279:AJ322))</f>
        <v/>
      </c>
      <c r="AK323" s="41" t="str">
        <f>IF(成就内容!AB51="","",INDEX($H$4:$H$178*成就内容!AB$126/SUM(成就内容!$D$126:$BZ$126),成就内容!AB107,1)-SUM(AK$279:AK322))</f>
        <v/>
      </c>
      <c r="AL323" s="41" t="str">
        <f>IF(成就内容!AC51="","",INDEX($H$4:$H$178*成就内容!AC$126/SUM(成就内容!$D$126:$BZ$126),成就内容!AC107,1)-SUM(AL$279:AL322))</f>
        <v/>
      </c>
      <c r="AM323" s="41" t="str">
        <f>IF(成就内容!AD51="","",INDEX($H$4:$H$178*成就内容!AD$126/SUM(成就内容!$D$126:$BZ$126),成就内容!AD107,1)-SUM(AM$279:AM322))</f>
        <v/>
      </c>
      <c r="AN323" s="41" t="str">
        <f>IF(成就内容!AE51="","",INDEX($H$4:$H$178*成就内容!AE$126/SUM(成就内容!$D$126:$BZ$126),成就内容!AE107,1)-SUM(AN$279:AN322))</f>
        <v/>
      </c>
      <c r="AO323" s="41" t="str">
        <f>IF(成就内容!AF51="","",INDEX($H$4:$H$178*成就内容!AF$126/SUM(成就内容!$D$126:$BZ$126),成就内容!AF107,1)-SUM(AO$279:AO322))</f>
        <v/>
      </c>
      <c r="AP323" s="41" t="str">
        <f>IF(成就内容!AG51="","",INDEX($H$4:$H$178*成就内容!AG$126/SUM(成就内容!$D$126:$BZ$126),成就内容!AG107,1)-SUM(AP$279:AP322))</f>
        <v/>
      </c>
      <c r="AQ323" s="41" t="str">
        <f>IF(成就内容!AH51="","",INDEX($H$4:$H$178*成就内容!AH$126/SUM(成就内容!$D$126:$BZ$126),成就内容!AH107,1)-SUM(AQ$279:AQ322))</f>
        <v/>
      </c>
      <c r="AR323" s="41" t="str">
        <f>IF(成就内容!AI51="","",INDEX($H$4:$H$178*成就内容!AI$126/SUM(成就内容!$D$126:$BZ$126),成就内容!AI107,1)-SUM(AR$279:AR322))</f>
        <v/>
      </c>
      <c r="AS323" s="41" t="str">
        <f>IF(成就内容!AJ51="","",INDEX($H$4:$H$178*成就内容!AJ$126/SUM(成就内容!$D$126:$BZ$126),成就内容!AJ107,1)-SUM(AS$279:AS322))</f>
        <v/>
      </c>
      <c r="AT323" s="41" t="str">
        <f>IF(成就内容!AK51="","",INDEX($H$4:$H$178*成就内容!AK$126/SUM(成就内容!$D$126:$BZ$126),成就内容!AK107,1)-SUM(AT$279:AT322))</f>
        <v/>
      </c>
      <c r="AU323" s="41" t="str">
        <f>IF(成就内容!AL51="","",INDEX($H$4:$H$178*成就内容!AL$126/SUM(成就内容!$D$126:$BZ$126),成就内容!AL107,1)-SUM(AU$279:AU322))</f>
        <v/>
      </c>
      <c r="AV323" s="41" t="str">
        <f>IF(成就内容!AM51="","",INDEX($H$4:$H$178*成就内容!AM$126/SUM(成就内容!$D$126:$BZ$126),成就内容!AM107,1)-SUM(AV$279:AV322))</f>
        <v/>
      </c>
      <c r="AW323" s="41" t="str">
        <f>IF(成就内容!AN51="","",INDEX($H$4:$H$178*成就内容!AN$126/SUM(成就内容!$D$126:$BZ$126),成就内容!AN107,1)-SUM(AW$279:AW322))</f>
        <v/>
      </c>
      <c r="AX323" s="41" t="str">
        <f>IF(成就内容!AO51="","",INDEX($H$4:$H$178*成就内容!AO$126/SUM(成就内容!$D$126:$BZ$126),成就内容!AO107,1)-SUM(AX$279:AX322))</f>
        <v/>
      </c>
      <c r="AY323" s="41" t="str">
        <f>IF(成就内容!AP51="","",INDEX($H$4:$H$178*成就内容!AP$126/SUM(成就内容!$D$126:$BZ$126),成就内容!AP107,1)-SUM(AY$279:AY322))</f>
        <v/>
      </c>
      <c r="AZ323" s="41" t="str">
        <f>IF(成就内容!AQ51="","",INDEX($H$4:$H$178*成就内容!AQ$126/SUM(成就内容!$D$126:$BZ$126),成就内容!AQ107,1)-SUM(AZ$279:AZ322))</f>
        <v/>
      </c>
      <c r="BA323" s="41" t="str">
        <f>IF(成就内容!AR51="","",INDEX($H$4:$H$178*成就内容!AR$126/SUM(成就内容!$D$126:$BZ$126),成就内容!AR107,1)-SUM(BA$279:BA322))</f>
        <v/>
      </c>
      <c r="BB323" s="41" t="str">
        <f>IF(成就内容!AS51="","",INDEX($H$4:$H$178*成就内容!AS$126/SUM(成就内容!$D$126:$BZ$126),成就内容!AS107,1)-SUM(BB$279:BB322))</f>
        <v/>
      </c>
      <c r="BC323" s="41" t="str">
        <f>IF(成就内容!AT51="","",INDEX($H$4:$H$178*成就内容!AT$126/SUM(成就内容!$D$126:$BZ$126),成就内容!AT107,1)-SUM(BC$279:BC322))</f>
        <v/>
      </c>
      <c r="BD323" s="41" t="str">
        <f>IF(成就内容!AU51="","",INDEX($H$4:$H$178*成就内容!AU$126/SUM(成就内容!$D$126:$BZ$126),成就内容!AU107,1)-SUM(BD$279:BD322))</f>
        <v/>
      </c>
      <c r="BE323" s="41" t="str">
        <f>IF(成就内容!AV51="","",INDEX($H$4:$H$178*成就内容!AV$126/SUM(成就内容!$D$126:$BZ$126),成就内容!AV107,1)-SUM(BE$279:BE322))</f>
        <v/>
      </c>
      <c r="BF323" s="41" t="str">
        <f>IF(成就内容!AW51="","",INDEX($H$4:$H$178*成就内容!AW$126/SUM(成就内容!$D$126:$BZ$126),成就内容!AW107,1)-SUM(BF$279:BF322))</f>
        <v/>
      </c>
      <c r="BG323" s="41" t="str">
        <f>IF(成就内容!AX51="","",INDEX($H$4:$H$178*成就内容!AX$126/SUM(成就内容!$D$126:$BZ$126),成就内容!AX107,1)-SUM(BG$279:BG322))</f>
        <v/>
      </c>
      <c r="BH323" s="41" t="str">
        <f>IF(成就内容!AY51="","",INDEX($H$4:$H$178*成就内容!AY$126/SUM(成就内容!$D$126:$BZ$126),成就内容!AY107,1)-SUM(BH$279:BH322))</f>
        <v/>
      </c>
      <c r="BI323" s="41" t="str">
        <f>IF(成就内容!AZ51="","",INDEX($H$4:$H$178*成就内容!AZ$126/SUM(成就内容!$D$126:$BZ$126),成就内容!AZ107,1)-SUM(BI$279:BI322))</f>
        <v/>
      </c>
      <c r="BJ323" s="41" t="str">
        <f>IF(成就内容!BA51="","",INDEX($H$4:$H$178*成就内容!BA$126/SUM(成就内容!$D$126:$BZ$126),成就内容!BA107,1)-SUM(BJ$279:BJ322))</f>
        <v/>
      </c>
      <c r="BK323" s="41" t="str">
        <f>IF(成就内容!BB51="","",INDEX($H$4:$H$178*成就内容!BB$126/SUM(成就内容!$D$126:$BZ$126),成就内容!BB107,1)-SUM(BK$279:BK322))</f>
        <v/>
      </c>
      <c r="BL323" s="41" t="str">
        <f>IF(成就内容!BC51="","",INDEX($H$4:$H$178*成就内容!BC$126/SUM(成就内容!$D$126:$BZ$126),成就内容!BC107,1)-SUM(BL$279:BL322))</f>
        <v/>
      </c>
      <c r="BM323" s="41" t="str">
        <f>IF(成就内容!BD51="","",INDEX($H$4:$H$178*成就内容!BD$126/SUM(成就内容!$D$126:$BZ$126),成就内容!BD107,1)-SUM(BM$279:BM322))</f>
        <v/>
      </c>
      <c r="BN323" s="41" t="str">
        <f>IF(成就内容!BE51="","",INDEX($H$4:$H$178*成就内容!BE$126/SUM(成就内容!$D$126:$BZ$126),成就内容!BE107,1)-SUM(BN$279:BN322))</f>
        <v/>
      </c>
      <c r="BO323" s="41" t="str">
        <f>IF(成就内容!BF51="","",INDEX($H$4:$H$178*成就内容!BF$126/SUM(成就内容!$D$126:$BZ$126),成就内容!BF107,1)-SUM(BO$279:BO322))</f>
        <v/>
      </c>
      <c r="BP323" s="41" t="str">
        <f>IF(成就内容!BG51="","",INDEX($H$4:$H$178*成就内容!BG$126/SUM(成就内容!$D$126:$BZ$126),成就内容!BG107,1)-SUM(BP$279:BP322))</f>
        <v/>
      </c>
      <c r="BQ323" s="41" t="str">
        <f>IF(成就内容!BH51="","",INDEX($H$4:$H$178*成就内容!BH$126/SUM(成就内容!$D$126:$BZ$126),成就内容!BH107,1)-SUM(BQ$279:BQ322))</f>
        <v/>
      </c>
      <c r="BR323" s="41" t="str">
        <f>IF(成就内容!BI51="","",INDEX($H$4:$H$178*成就内容!BI$126/SUM(成就内容!$D$126:$BZ$126),成就内容!BI107,1)-SUM(BR$279:BR322))</f>
        <v/>
      </c>
      <c r="BS323" s="41">
        <f>IF(成就内容!BJ51="","",INDEX($H$4:$H$178*成就内容!BJ$126/SUM(成就内容!$D$126:$BZ$126),成就内容!BJ107,1)-SUM(BS$279:BS322))</f>
        <v>0</v>
      </c>
      <c r="BT323" s="41" t="str">
        <f>IF(成就内容!BK51="","",INDEX($H$4:$H$178*成就内容!BK$126/SUM(成就内容!$D$126:$BZ$126),成就内容!BK107,1)-SUM(BT$279:BT322))</f>
        <v/>
      </c>
      <c r="BU323" s="41" t="str">
        <f>IF(成就内容!BL51="","",INDEX($H$4:$H$178*成就内容!BL$126/SUM(成就内容!$D$126:$BZ$126),成就内容!BL107,1)-SUM(BU$279:BU322))</f>
        <v/>
      </c>
      <c r="BV323" s="41">
        <f>IF(成就内容!BM51="","",INDEX($H$4:$H$178*成就内容!BM$126/SUM(成就内容!$D$126:$BZ$126),成就内容!BM107,1)-SUM(BV$279:BV322))</f>
        <v>0</v>
      </c>
      <c r="BW323" s="41" t="str">
        <f>IF(成就内容!BN51="","",INDEX($H$4:$H$178*成就内容!BN$126/SUM(成就内容!$D$126:$BZ$126),成就内容!BN107,1)-SUM(BW$279:BW322))</f>
        <v/>
      </c>
      <c r="BX323" s="41">
        <f>IF(成就内容!BO51="","",INDEX($H$4:$H$178*成就内容!BO$126/SUM(成就内容!$D$126:$BZ$126),成就内容!BO107,1)-SUM(BX$279:BX322))</f>
        <v>0</v>
      </c>
      <c r="BY323" s="41">
        <f>IF(成就内容!BP51="","",INDEX($H$4:$H$178*成就内容!BP$126/SUM(成就内容!$D$126:$BZ$126),成就内容!BP107,1)-SUM(BY$279:BY322))</f>
        <v>0</v>
      </c>
      <c r="BZ323" s="41">
        <f>IF(成就内容!BQ51="","",INDEX($H$4:$H$178*成就内容!BQ$126/SUM(成就内容!$D$126:$BZ$126),成就内容!BQ107,1)-SUM(BZ$279:BZ322))</f>
        <v>0</v>
      </c>
      <c r="CA323" s="41" t="str">
        <f>IF(成就内容!BR51="","",INDEX($H$4:$H$178*成就内容!BR$126/SUM(成就内容!$D$126:$BZ$126),成就内容!BR107,1)-SUM(CA$279:CA322))</f>
        <v/>
      </c>
      <c r="CB323" s="41" t="str">
        <f>IF(成就内容!BS51="","",INDEX($H$4:$H$178*成就内容!BS$126/SUM(成就内容!$D$126:$BZ$126),成就内容!BS107,1)-SUM(CB$279:CB322))</f>
        <v/>
      </c>
      <c r="CC323" s="41">
        <f>IF(成就内容!BT51="","",INDEX($H$4:$H$178*成就内容!BT$126/SUM(成就内容!$D$126:$BZ$126),成就内容!BT107,1)-SUM(CC$279:CC322))</f>
        <v>0</v>
      </c>
      <c r="CD323" s="41">
        <f>IF(成就内容!BU51="","",INDEX($H$4:$H$178*成就内容!BU$126/SUM(成就内容!$D$126:$BZ$126),成就内容!BU107,1)-SUM(CD$279:CD322))</f>
        <v>0</v>
      </c>
      <c r="CE323" s="41" t="str">
        <f>IF(成就内容!BV51="","",INDEX($H$4:$H$178*成就内容!BV$126/SUM(成就内容!$D$126:$BZ$126),成就内容!BV107,1)-SUM(CE$279:CE322))</f>
        <v/>
      </c>
      <c r="CF323" s="41" t="str">
        <f>IF(成就内容!BW51="","",INDEX($H$4:$H$178*成就内容!BW$126/SUM(成就内容!$D$126:$BZ$126),成就内容!BW107,1)-SUM(CF$279:CF322))</f>
        <v/>
      </c>
      <c r="CG323" s="41" t="str">
        <f>IF(成就内容!BX51="","",INDEX($H$4:$H$178*成就内容!BX$126/SUM(成就内容!$D$126:$BZ$126),成就内容!BX107,1)-SUM(CG$279:CG322))</f>
        <v/>
      </c>
      <c r="CH323" s="41" t="str">
        <f>IF(成就内容!BY51="","",INDEX($H$4:$H$178*成就内容!BY$126/SUM(成就内容!$D$126:$BZ$126),成就内容!BY107,1)-SUM(CH$279:CH322))</f>
        <v/>
      </c>
      <c r="CI323" s="41" t="str">
        <f>IF(成就内容!BZ51="","",INDEX($H$4:$H$178*成就内容!BZ$126/SUM(成就内容!$D$126:$BZ$126),成就内容!BZ107,1)-SUM(CI$279:CI322))</f>
        <v/>
      </c>
      <c r="CK323" s="19"/>
      <c r="CM323" s="43">
        <v>45</v>
      </c>
      <c r="CN323" s="41" t="str">
        <f>IF(M323="","",IF(成就内容!D$126&lt;&gt;"",MAX(ROUNDUP(SMALL(M$279:M$328,$L323)/10,0)*10,10),0))</f>
        <v/>
      </c>
      <c r="CO323" s="41" t="str">
        <f>IF(N323="","",IF(成就内容!E$126&lt;&gt;"",MAX(ROUNDUP(SMALL(N$279:N$328,$L323)/10,0)*10,10),0))</f>
        <v/>
      </c>
      <c r="CP323" s="41" t="str">
        <f>IF(O323="","",IF(成就内容!F$126&lt;&gt;"",MAX(ROUNDUP(SMALL(O$279:O$328,$L323)/10,0)*10,10),0))</f>
        <v/>
      </c>
      <c r="CQ323" s="41" t="str">
        <f>IF(P323="","",IF(成就内容!G$126&lt;&gt;"",MAX(ROUNDUP(SMALL(P$279:P$328,$L323)/10,0)*10,10),0))</f>
        <v/>
      </c>
      <c r="CR323" s="41" t="str">
        <f>IF(Q323="","",IF(成就内容!H$126&lt;&gt;"",MAX(ROUNDUP(SMALL(Q$279:Q$328,$L323)/10,0)*10,10),0))</f>
        <v/>
      </c>
      <c r="CS323" s="41" t="str">
        <f>IF(R323="","",IF(成就内容!I$126&lt;&gt;"",MAX(ROUNDUP(SMALL(R$279:R$328,$L323)/10,0)*10,10),0))</f>
        <v/>
      </c>
      <c r="CT323" s="41" t="str">
        <f>IF(S323="","",IF(成就内容!J$126&lt;&gt;"",MAX(ROUNDUP(SMALL(S$279:S$328,$L323)/10,0)*10,10),0))</f>
        <v/>
      </c>
      <c r="CU323" s="41" t="str">
        <f>IF(T323="","",IF(成就内容!K$126&lt;&gt;"",MAX(ROUNDUP(SMALL(T$279:T$328,$L323)/10,0)*10,10),0))</f>
        <v/>
      </c>
      <c r="CV323" s="41" t="str">
        <f>IF(U323="","",IF(成就内容!L$126&lt;&gt;"",MAX(ROUNDUP(SMALL(U$279:U$328,$L323)/10,0)*10,10),0))</f>
        <v/>
      </c>
      <c r="CW323" s="41" t="str">
        <f>IF(V323="","",IF(成就内容!M$126&lt;&gt;"",MAX(ROUNDUP(SMALL(V$279:V$328,$L323)/10,0)*10,10),0))</f>
        <v/>
      </c>
      <c r="CX323" s="41" t="str">
        <f>IF(W323="","",IF(成就内容!N$126&lt;&gt;"",MAX(ROUNDUP(SMALL(W$279:W$328,$L323)/10,0)*10,10),0))</f>
        <v/>
      </c>
      <c r="CY323" s="41" t="str">
        <f>IF(X323="","",IF(成就内容!O$126&lt;&gt;"",MAX(ROUNDUP(SMALL(X$279:X$328,$L323)/10,0)*10,10),0))</f>
        <v/>
      </c>
      <c r="CZ323" s="41" t="str">
        <f>IF(Y323="","",IF(成就内容!P$126&lt;&gt;"",MAX(ROUNDUP(SMALL(Y$279:Y$328,$L323)/10,0)*10,10),0))</f>
        <v/>
      </c>
      <c r="DA323" s="41" t="str">
        <f>IF(Z323="","",IF(成就内容!Q$126&lt;&gt;"",MAX(ROUNDUP(SMALL(Z$279:Z$328,$L323)/10,0)*10,10),0))</f>
        <v/>
      </c>
      <c r="DB323" s="41" t="str">
        <f>IF(AA323="","",IF(成就内容!R$126&lt;&gt;"",MAX(ROUNDUP(SMALL(AA$279:AA$328,$L323)/10,0)*10,10),0))</f>
        <v/>
      </c>
      <c r="DC323" s="41" t="str">
        <f>IF(AB323="","",IF(成就内容!S$126&lt;&gt;"",MAX(ROUNDUP(SMALL(AB$279:AB$328,$L323)/10,0)*10,10),0))</f>
        <v/>
      </c>
      <c r="DD323" s="41" t="str">
        <f>IF(AC323="","",IF(成就内容!T$126&lt;&gt;"",MAX(ROUNDUP(SMALL(AC$279:AC$328,$L323)/10,0)*10,10),0))</f>
        <v/>
      </c>
      <c r="DE323" s="41" t="str">
        <f>IF(AD323="","",IF(成就内容!U$126&lt;&gt;"",MAX(ROUNDUP(SMALL(AD$279:AD$328,$L323)/10,0)*10,10),0))</f>
        <v/>
      </c>
      <c r="DF323" s="41" t="str">
        <f>IF(AE323="","",IF(成就内容!V$126&lt;&gt;"",MAX(ROUNDUP(SMALL(AE$279:AE$328,$L323)/10,0)*10,10),0))</f>
        <v/>
      </c>
      <c r="DG323" s="41" t="str">
        <f>IF(AF323="","",IF(成就内容!W$126&lt;&gt;"",MAX(ROUNDUP(SMALL(AF$279:AF$328,$L323)/10,0)*10,10),0))</f>
        <v/>
      </c>
      <c r="DH323" s="41" t="str">
        <f>IF(AG323="","",IF(成就内容!X$126&lt;&gt;"",MAX(ROUNDUP(SMALL(AG$279:AG$328,$L323)/10,0)*10,10),0))</f>
        <v/>
      </c>
      <c r="DI323" s="41" t="str">
        <f>IF(AH323="","",IF(成就内容!Y$126&lt;&gt;"",MAX(ROUNDUP(SMALL(AH$279:AH$328,$L323)/10,0)*10,10),0))</f>
        <v/>
      </c>
      <c r="DJ323" s="41" t="str">
        <f>IF(AI323="","",IF(成就内容!Z$126&lt;&gt;"",MAX(ROUNDUP(SMALL(AI$279:AI$328,$L323)/10,0)*10,10),0))</f>
        <v/>
      </c>
      <c r="DK323" s="41" t="str">
        <f>IF(AJ323="","",IF(成就内容!AA$126&lt;&gt;"",MAX(ROUNDUP(SMALL(AJ$279:AJ$328,$L323)/10,0)*10,10),0))</f>
        <v/>
      </c>
      <c r="DL323" s="41" t="str">
        <f>IF(AK323="","",IF(成就内容!AB$126&lt;&gt;"",MAX(ROUNDUP(SMALL(AK$279:AK$328,$L323)/10,0)*10,10),0))</f>
        <v/>
      </c>
      <c r="DM323" s="41" t="str">
        <f>IF(AL323="","",IF(成就内容!AC$126&lt;&gt;"",MAX(ROUNDUP(SMALL(AL$279:AL$328,$L323)/10,0)*10,10),0))</f>
        <v/>
      </c>
      <c r="DN323" s="41" t="str">
        <f>IF(AM323="","",IF(成就内容!AD$126&lt;&gt;"",MAX(ROUNDUP(SMALL(AM$279:AM$328,$L323)/10,0)*10,10),0))</f>
        <v/>
      </c>
      <c r="DO323" s="41" t="str">
        <f>IF(AN323="","",IF(成就内容!AE$126&lt;&gt;"",MAX(ROUNDUP(SMALL(AN$279:AN$328,$L323)/10,0)*10,10),0))</f>
        <v/>
      </c>
      <c r="DP323" s="41" t="str">
        <f>IF(AO323="","",IF(成就内容!AF$126&lt;&gt;"",MAX(ROUNDUP(SMALL(AO$279:AO$328,$L323)/10,0)*10,10),0))</f>
        <v/>
      </c>
      <c r="DQ323" s="41" t="str">
        <f>IF(AP323="","",IF(成就内容!AG$126&lt;&gt;"",MAX(ROUNDUP(SMALL(AP$279:AP$328,$L323)/10,0)*10,10),0))</f>
        <v/>
      </c>
      <c r="DR323" s="41" t="str">
        <f>IF(AQ323="","",IF(成就内容!AH$126&lt;&gt;"",MAX(ROUNDUP(SMALL(AQ$279:AQ$328,$L323)/10,0)*10,10),0))</f>
        <v/>
      </c>
      <c r="DS323" s="41" t="str">
        <f>IF(AR323="","",IF(成就内容!AI$126&lt;&gt;"",MAX(ROUNDUP(SMALL(AR$279:AR$328,$L323)/10,0)*10,10),0))</f>
        <v/>
      </c>
      <c r="DT323" s="41" t="str">
        <f>IF(AS323="","",IF(成就内容!AJ$126&lt;&gt;"",MAX(ROUNDUP(SMALL(AS$279:AS$328,$L323)/10,0)*10,10),0))</f>
        <v/>
      </c>
      <c r="DU323" s="41" t="str">
        <f>IF(AT323="","",IF(成就内容!AK$126&lt;&gt;"",MAX(ROUNDUP(SMALL(AT$279:AT$328,$L323)/10,0)*10,10),0))</f>
        <v/>
      </c>
      <c r="DV323" s="41" t="str">
        <f>IF(AU323="","",IF(成就内容!AL$126&lt;&gt;"",MAX(ROUNDUP(SMALL(AU$279:AU$328,$L323)/10,0)*10,10),0))</f>
        <v/>
      </c>
      <c r="DW323" s="41" t="str">
        <f>IF(AV323="","",IF(成就内容!AM$126&lt;&gt;"",MAX(ROUNDUP(SMALL(AV$279:AV$328,$L323)/10,0)*10,10),0))</f>
        <v/>
      </c>
      <c r="DX323" s="41" t="str">
        <f>IF(AW323="","",IF(成就内容!AN$126&lt;&gt;"",MAX(ROUNDUP(SMALL(AW$279:AW$328,$L323)/10,0)*10,10),0))</f>
        <v/>
      </c>
      <c r="DY323" s="41" t="str">
        <f>IF(AX323="","",IF(成就内容!AO$126&lt;&gt;"",MAX(ROUNDUP(SMALL(AX$279:AX$328,$L323)/10,0)*10,10),0))</f>
        <v/>
      </c>
      <c r="DZ323" s="41" t="str">
        <f>IF(AY323="","",IF(成就内容!AP$126&lt;&gt;"",MAX(ROUNDUP(SMALL(AY$279:AY$328,$L323)/10,0)*10,10),0))</f>
        <v/>
      </c>
      <c r="EA323" s="41" t="str">
        <f>IF(AZ323="","",IF(成就内容!AQ$126&lt;&gt;"",MAX(ROUNDUP(SMALL(AZ$279:AZ$328,$L323)/10,0)*10,10),0))</f>
        <v/>
      </c>
      <c r="EB323" s="41" t="str">
        <f>IF(BA323="","",IF(成就内容!AR$126&lt;&gt;"",MAX(ROUNDUP(SMALL(BA$279:BA$328,$L323)/10,0)*10,10),0))</f>
        <v/>
      </c>
      <c r="EC323" s="41" t="str">
        <f>IF(BB323="","",IF(成就内容!AS$126&lt;&gt;"",MAX(ROUNDUP(SMALL(BB$279:BB$328,$L323)/10,0)*10,10),0))</f>
        <v/>
      </c>
      <c r="ED323" s="41" t="str">
        <f>IF(BC323="","",IF(成就内容!AT$126&lt;&gt;"",MAX(ROUNDUP(SMALL(BC$279:BC$328,$L323)/10,0)*10,10),0))</f>
        <v/>
      </c>
      <c r="EE323" s="41" t="str">
        <f>IF(BD323="","",IF(成就内容!AU$126&lt;&gt;"",MAX(ROUNDUP(SMALL(BD$279:BD$328,$L323)/10,0)*10,10),0))</f>
        <v/>
      </c>
      <c r="EF323" s="41" t="str">
        <f>IF(BE323="","",IF(成就内容!AV$126&lt;&gt;"",MAX(ROUNDUP(SMALL(BE$279:BE$328,$L323)/10,0)*10,10),0))</f>
        <v/>
      </c>
      <c r="EG323" s="41" t="str">
        <f>IF(BF323="","",IF(成就内容!AW$126&lt;&gt;"",MAX(ROUNDUP(SMALL(BF$279:BF$328,$L323)/10,0)*10,10),0))</f>
        <v/>
      </c>
      <c r="EH323" s="41" t="str">
        <f>IF(BG323="","",IF(成就内容!AX$126&lt;&gt;"",MAX(ROUNDUP(SMALL(BG$279:BG$328,$L323)/10,0)*10,10),0))</f>
        <v/>
      </c>
      <c r="EI323" s="41" t="str">
        <f>IF(BH323="","",IF(成就内容!AY$126&lt;&gt;"",MAX(ROUNDUP(SMALL(BH$279:BH$328,$L323)/10,0)*10,10),0))</f>
        <v/>
      </c>
      <c r="EJ323" s="41" t="str">
        <f>IF(BI323="","",IF(成就内容!AZ$126&lt;&gt;"",MAX(ROUNDUP(SMALL(BI$279:BI$328,$L323)/10,0)*10,10),0))</f>
        <v/>
      </c>
      <c r="EK323" s="41" t="str">
        <f>IF(BJ323="","",IF(成就内容!BA$126&lt;&gt;"",MAX(ROUNDUP(SMALL(BJ$279:BJ$328,$L323)/10,0)*10,10),0))</f>
        <v/>
      </c>
      <c r="EL323" s="41" t="str">
        <f>IF(BK323="","",IF(成就内容!BB$126&lt;&gt;"",MAX(ROUNDUP(SMALL(BK$279:BK$328,$L323)/10,0)*10,10),0))</f>
        <v/>
      </c>
      <c r="EM323" s="41" t="str">
        <f>IF(BL323="","",IF(成就内容!BC$126&lt;&gt;"",MAX(ROUNDUP(SMALL(BL$279:BL$328,$L323)/10,0)*10,10),0))</f>
        <v/>
      </c>
      <c r="EN323" s="41" t="str">
        <f>IF(BM323="","",IF(成就内容!BD$126&lt;&gt;"",MAX(ROUNDUP(SMALL(BM$279:BM$328,$L323)/10,0)*10,10),0))</f>
        <v/>
      </c>
      <c r="EO323" s="41" t="str">
        <f>IF(BN323="","",IF(成就内容!BE$126&lt;&gt;"",MAX(ROUNDUP(SMALL(BN$279:BN$328,$L323)/10,0)*10,10),0))</f>
        <v/>
      </c>
      <c r="EP323" s="41" t="str">
        <f>IF(BO323="","",IF(成就内容!BF$126&lt;&gt;"",MAX(ROUNDUP(SMALL(BO$279:BO$328,$L323)/10,0)*10,10),0))</f>
        <v/>
      </c>
      <c r="EQ323" s="41" t="str">
        <f>IF(BP323="","",IF(成就内容!BG$126&lt;&gt;"",MAX(ROUNDUP(SMALL(BP$279:BP$328,$L323)/10,0)*10,10),0))</f>
        <v/>
      </c>
      <c r="ER323" s="41" t="str">
        <f>IF(BQ323="","",IF(成就内容!BH$126&lt;&gt;"",MAX(ROUNDUP(SMALL(BQ$279:BQ$328,$L323)/10,0)*10,10),0))</f>
        <v/>
      </c>
      <c r="ES323" s="41" t="str">
        <f>IF(BR323="","",IF(成就内容!BI$126&lt;&gt;"",MAX(ROUNDUP(SMALL(BR$279:BR$328,$L323)/10,0)*10,10),0))</f>
        <v/>
      </c>
      <c r="ET323" s="41">
        <f>IF(BS323="","",IF(成就内容!BJ$126&lt;&gt;"",MAX(ROUNDUP(SMALL(BS$279:BS$328,$L323)/10,0)*10,10),0))</f>
        <v>0</v>
      </c>
      <c r="EU323" s="41" t="str">
        <f>IF(BT323="","",IF(成就内容!BK$126&lt;&gt;"",MAX(ROUNDUP(SMALL(BT$279:BT$328,$L323)/10,0)*10,10),0))</f>
        <v/>
      </c>
      <c r="EV323" s="41" t="str">
        <f>IF(BU323="","",IF(成就内容!BL$126&lt;&gt;"",MAX(ROUNDUP(SMALL(BU$279:BU$328,$L323)/10,0)*10,10),0))</f>
        <v/>
      </c>
      <c r="EW323" s="41">
        <f>IF(BV323="","",IF(成就内容!BM$126&lt;&gt;"",MAX(ROUNDUP(SMALL(BV$279:BV$328,$L323)/10,0)*10,10),0))</f>
        <v>0</v>
      </c>
      <c r="EX323" s="41" t="str">
        <f>IF(BW323="","",IF(成就内容!BN$126&lt;&gt;"",MAX(ROUNDUP(SMALL(BW$279:BW$328,$L323)/10,0)*10,10),0))</f>
        <v/>
      </c>
      <c r="EY323" s="41">
        <f>IF(BX323="","",IF(成就内容!BO$126&lt;&gt;"",MAX(ROUNDUP(SMALL(BX$279:BX$328,$L323)/10,0)*10,10),0))</f>
        <v>0</v>
      </c>
      <c r="EZ323" s="41">
        <f>IF(BY323="","",IF(成就内容!BP$126&lt;&gt;"",MAX(ROUNDUP(SMALL(BY$279:BY$328,$L323)/10,0)*10,10),0))</f>
        <v>0</v>
      </c>
      <c r="FA323" s="41">
        <f>IF(BZ323="","",IF(成就内容!BQ$126&lt;&gt;"",MAX(ROUNDUP(SMALL(BZ$279:BZ$328,$L323)/10,0)*10,10),0))</f>
        <v>0</v>
      </c>
      <c r="FB323" s="41" t="str">
        <f>IF(CA323="","",IF(成就内容!BR$126&lt;&gt;"",MAX(ROUNDUP(SMALL(CA$279:CA$328,$L323)/10,0)*10,10),0))</f>
        <v/>
      </c>
      <c r="FC323" s="41" t="str">
        <f>IF(CB323="","",IF(成就内容!BS$126&lt;&gt;"",MAX(ROUNDUP(SMALL(CB$279:CB$328,$L323)/10,0)*10,10),0))</f>
        <v/>
      </c>
      <c r="FD323" s="41">
        <f>IF(CC323="","",IF(成就内容!BT$126&lt;&gt;"",MAX(ROUNDUP(SMALL(CC$279:CC$328,$L323)/10,0)*10,10),0))</f>
        <v>0</v>
      </c>
      <c r="FE323" s="41">
        <f>IF(CD323="","",IF(成就内容!BU$126&lt;&gt;"",MAX(ROUNDUP(SMALL(CD$279:CD$328,$L323)/10,0)*10,10),0))</f>
        <v>0</v>
      </c>
      <c r="FF323" s="41" t="str">
        <f>IF(CE323="","",IF(成就内容!BV$126&lt;&gt;"",MAX(ROUNDUP(SMALL(CE$279:CE$328,$L323)/10,0)*10,10),0))</f>
        <v/>
      </c>
      <c r="FG323" s="41" t="str">
        <f>IF(CF323="","",IF(成就内容!BW$126&lt;&gt;"",MAX(ROUNDUP(SMALL(CF$279:CF$328,$L323)/10,0)*10,10),0))</f>
        <v/>
      </c>
      <c r="FH323" s="41" t="str">
        <f>IF(CG323="","",IF(成就内容!BX$126&lt;&gt;"",MAX(ROUNDUP(SMALL(CG$279:CG$328,$L323)/10,0)*10,10),0))</f>
        <v/>
      </c>
      <c r="FI323" s="41" t="str">
        <f>IF(CH323="","",IF(成就内容!BY$126&lt;&gt;"",MAX(ROUNDUP(SMALL(CH$279:CH$328,$L323)/10,0)*10,10),0))</f>
        <v/>
      </c>
      <c r="FJ323" s="41" t="str">
        <f>IF(CI323="","",IF(成就内容!BZ$126&lt;&gt;"",MAX(ROUNDUP(SMALL(CI$279:CI$328,$L323)/10,0)*10,10),0))</f>
        <v/>
      </c>
    </row>
    <row r="324" spans="10:166" s="96" customFormat="1" x14ac:dyDescent="0.15">
      <c r="J324" s="19"/>
      <c r="L324" s="43">
        <v>46</v>
      </c>
      <c r="M324" s="41" t="str">
        <f>IF(成就内容!D52="","",INDEX($H$4:$H$178*成就内容!D$126/SUM(成就内容!$D$126:$BZ$126),成就内容!D108,1)-SUM(M$279:M323))</f>
        <v/>
      </c>
      <c r="N324" s="41" t="str">
        <f>IF(成就内容!E52="","",INDEX($H$4:$H$178*成就内容!E$126/SUM(成就内容!$D$126:$BZ$126),成就内容!E108,1)-SUM(N$279:N323))</f>
        <v/>
      </c>
      <c r="O324" s="41" t="str">
        <f>IF(成就内容!F52="","",INDEX($H$4:$H$178*成就内容!F$126/SUM(成就内容!$D$126:$BZ$126),成就内容!F108,1)-SUM(O$279:O323))</f>
        <v/>
      </c>
      <c r="P324" s="41" t="str">
        <f>IF(成就内容!G52="","",INDEX($H$4:$H$178*成就内容!G$126/SUM(成就内容!$D$126:$BZ$126),成就内容!G108,1)-SUM(P$279:P323))</f>
        <v/>
      </c>
      <c r="Q324" s="41" t="str">
        <f>IF(成就内容!H52="","",INDEX($H$4:$H$178*成就内容!H$126/SUM(成就内容!$D$126:$BZ$126),成就内容!H108,1)-SUM(Q$279:Q323))</f>
        <v/>
      </c>
      <c r="R324" s="41" t="str">
        <f>IF(成就内容!I52="","",INDEX($H$4:$H$178*成就内容!I$126/SUM(成就内容!$D$126:$BZ$126),成就内容!I108,1)-SUM(R$279:R323))</f>
        <v/>
      </c>
      <c r="S324" s="41" t="str">
        <f>IF(成就内容!J52="","",INDEX($H$4:$H$178*成就内容!J$126/SUM(成就内容!$D$126:$BZ$126),成就内容!J108,1)-SUM(S$279:S323))</f>
        <v/>
      </c>
      <c r="T324" s="41" t="str">
        <f>IF(成就内容!K52="","",INDEX($H$4:$H$178*成就内容!K$126/SUM(成就内容!$D$126:$BZ$126),成就内容!K108,1)-SUM(T$279:T323))</f>
        <v/>
      </c>
      <c r="U324" s="41" t="str">
        <f>IF(成就内容!L52="","",INDEX($H$4:$H$178*成就内容!L$126/SUM(成就内容!$D$126:$BZ$126),成就内容!L108,1)-SUM(U$279:U323))</f>
        <v/>
      </c>
      <c r="V324" s="41" t="str">
        <f>IF(成就内容!M52="","",INDEX($H$4:$H$178*成就内容!M$126/SUM(成就内容!$D$126:$BZ$126),成就内容!M108,1)-SUM(V$279:V323))</f>
        <v/>
      </c>
      <c r="W324" s="41" t="str">
        <f>IF(成就内容!N52="","",INDEX($H$4:$H$178*成就内容!N$126/SUM(成就内容!$D$126:$BZ$126),成就内容!N108,1)-SUM(W$279:W323))</f>
        <v/>
      </c>
      <c r="X324" s="41" t="str">
        <f>IF(成就内容!O52="","",INDEX($H$4:$H$178*成就内容!O$126/SUM(成就内容!$D$126:$BZ$126),成就内容!O108,1)-SUM(X$279:X323))</f>
        <v/>
      </c>
      <c r="Y324" s="41" t="str">
        <f>IF(成就内容!P52="","",INDEX($H$4:$H$178*成就内容!P$126/SUM(成就内容!$D$126:$BZ$126),成就内容!P108,1)-SUM(Y$279:Y323))</f>
        <v/>
      </c>
      <c r="Z324" s="41" t="str">
        <f>IF(成就内容!Q52="","",INDEX($H$4:$H$178*成就内容!Q$126/SUM(成就内容!$D$126:$BZ$126),成就内容!Q108,1)-SUM(Z$279:Z323))</f>
        <v/>
      </c>
      <c r="AA324" s="41" t="str">
        <f>IF(成就内容!R52="","",INDEX($H$4:$H$178*成就内容!R$126/SUM(成就内容!$D$126:$BZ$126),成就内容!R108,1)-SUM(AA$279:AA323))</f>
        <v/>
      </c>
      <c r="AB324" s="41" t="str">
        <f>IF(成就内容!S52="","",INDEX($H$4:$H$178*成就内容!S$126/SUM(成就内容!$D$126:$BZ$126),成就内容!S108,1)-SUM(AB$279:AB323))</f>
        <v/>
      </c>
      <c r="AC324" s="41" t="str">
        <f>IF(成就内容!T52="","",INDEX($H$4:$H$178*成就内容!T$126/SUM(成就内容!$D$126:$BZ$126),成就内容!T108,1)-SUM(AC$279:AC323))</f>
        <v/>
      </c>
      <c r="AD324" s="41" t="str">
        <f>IF(成就内容!U52="","",INDEX($H$4:$H$178*成就内容!U$126/SUM(成就内容!$D$126:$BZ$126),成就内容!U108,1)-SUM(AD$279:AD323))</f>
        <v/>
      </c>
      <c r="AE324" s="41" t="str">
        <f>IF(成就内容!V52="","",INDEX($H$4:$H$178*成就内容!V$126/SUM(成就内容!$D$126:$BZ$126),成就内容!V108,1)-SUM(AE$279:AE323))</f>
        <v/>
      </c>
      <c r="AF324" s="41" t="str">
        <f>IF(成就内容!W52="","",INDEX($H$4:$H$178*成就内容!W$126/SUM(成就内容!$D$126:$BZ$126),成就内容!W108,1)-SUM(AF$279:AF323))</f>
        <v/>
      </c>
      <c r="AG324" s="41" t="str">
        <f>IF(成就内容!X52="","",INDEX($H$4:$H$178*成就内容!X$126/SUM(成就内容!$D$126:$BZ$126),成就内容!X108,1)-SUM(AG$279:AG323))</f>
        <v/>
      </c>
      <c r="AH324" s="41" t="str">
        <f>IF(成就内容!Y52="","",INDEX($H$4:$H$178*成就内容!Y$126/SUM(成就内容!$D$126:$BZ$126),成就内容!Y108,1)-SUM(AH$279:AH323))</f>
        <v/>
      </c>
      <c r="AI324" s="41" t="str">
        <f>IF(成就内容!Z52="","",INDEX($H$4:$H$178*成就内容!Z$126/SUM(成就内容!$D$126:$BZ$126),成就内容!Z108,1)-SUM(AI$279:AI323))</f>
        <v/>
      </c>
      <c r="AJ324" s="41" t="str">
        <f>IF(成就内容!AA52="","",INDEX($H$4:$H$178*成就内容!AA$126/SUM(成就内容!$D$126:$BZ$126),成就内容!AA108,1)-SUM(AJ$279:AJ323))</f>
        <v/>
      </c>
      <c r="AK324" s="41" t="str">
        <f>IF(成就内容!AB52="","",INDEX($H$4:$H$178*成就内容!AB$126/SUM(成就内容!$D$126:$BZ$126),成就内容!AB108,1)-SUM(AK$279:AK323))</f>
        <v/>
      </c>
      <c r="AL324" s="41" t="str">
        <f>IF(成就内容!AC52="","",INDEX($H$4:$H$178*成就内容!AC$126/SUM(成就内容!$D$126:$BZ$126),成就内容!AC108,1)-SUM(AL$279:AL323))</f>
        <v/>
      </c>
      <c r="AM324" s="41" t="str">
        <f>IF(成就内容!AD52="","",INDEX($H$4:$H$178*成就内容!AD$126/SUM(成就内容!$D$126:$BZ$126),成就内容!AD108,1)-SUM(AM$279:AM323))</f>
        <v/>
      </c>
      <c r="AN324" s="41" t="str">
        <f>IF(成就内容!AE52="","",INDEX($H$4:$H$178*成就内容!AE$126/SUM(成就内容!$D$126:$BZ$126),成就内容!AE108,1)-SUM(AN$279:AN323))</f>
        <v/>
      </c>
      <c r="AO324" s="41" t="str">
        <f>IF(成就内容!AF52="","",INDEX($H$4:$H$178*成就内容!AF$126/SUM(成就内容!$D$126:$BZ$126),成就内容!AF108,1)-SUM(AO$279:AO323))</f>
        <v/>
      </c>
      <c r="AP324" s="41" t="str">
        <f>IF(成就内容!AG52="","",INDEX($H$4:$H$178*成就内容!AG$126/SUM(成就内容!$D$126:$BZ$126),成就内容!AG108,1)-SUM(AP$279:AP323))</f>
        <v/>
      </c>
      <c r="AQ324" s="41" t="str">
        <f>IF(成就内容!AH52="","",INDEX($H$4:$H$178*成就内容!AH$126/SUM(成就内容!$D$126:$BZ$126),成就内容!AH108,1)-SUM(AQ$279:AQ323))</f>
        <v/>
      </c>
      <c r="AR324" s="41" t="str">
        <f>IF(成就内容!AI52="","",INDEX($H$4:$H$178*成就内容!AI$126/SUM(成就内容!$D$126:$BZ$126),成就内容!AI108,1)-SUM(AR$279:AR323))</f>
        <v/>
      </c>
      <c r="AS324" s="41" t="str">
        <f>IF(成就内容!AJ52="","",INDEX($H$4:$H$178*成就内容!AJ$126/SUM(成就内容!$D$126:$BZ$126),成就内容!AJ108,1)-SUM(AS$279:AS323))</f>
        <v/>
      </c>
      <c r="AT324" s="41" t="str">
        <f>IF(成就内容!AK52="","",INDEX($H$4:$H$178*成就内容!AK$126/SUM(成就内容!$D$126:$BZ$126),成就内容!AK108,1)-SUM(AT$279:AT323))</f>
        <v/>
      </c>
      <c r="AU324" s="41" t="str">
        <f>IF(成就内容!AL52="","",INDEX($H$4:$H$178*成就内容!AL$126/SUM(成就内容!$D$126:$BZ$126),成就内容!AL108,1)-SUM(AU$279:AU323))</f>
        <v/>
      </c>
      <c r="AV324" s="41" t="str">
        <f>IF(成就内容!AM52="","",INDEX($H$4:$H$178*成就内容!AM$126/SUM(成就内容!$D$126:$BZ$126),成就内容!AM108,1)-SUM(AV$279:AV323))</f>
        <v/>
      </c>
      <c r="AW324" s="41" t="str">
        <f>IF(成就内容!AN52="","",INDEX($H$4:$H$178*成就内容!AN$126/SUM(成就内容!$D$126:$BZ$126),成就内容!AN108,1)-SUM(AW$279:AW323))</f>
        <v/>
      </c>
      <c r="AX324" s="41" t="str">
        <f>IF(成就内容!AO52="","",INDEX($H$4:$H$178*成就内容!AO$126/SUM(成就内容!$D$126:$BZ$126),成就内容!AO108,1)-SUM(AX$279:AX323))</f>
        <v/>
      </c>
      <c r="AY324" s="41" t="str">
        <f>IF(成就内容!AP52="","",INDEX($H$4:$H$178*成就内容!AP$126/SUM(成就内容!$D$126:$BZ$126),成就内容!AP108,1)-SUM(AY$279:AY323))</f>
        <v/>
      </c>
      <c r="AZ324" s="41" t="str">
        <f>IF(成就内容!AQ52="","",INDEX($H$4:$H$178*成就内容!AQ$126/SUM(成就内容!$D$126:$BZ$126),成就内容!AQ108,1)-SUM(AZ$279:AZ323))</f>
        <v/>
      </c>
      <c r="BA324" s="41" t="str">
        <f>IF(成就内容!AR52="","",INDEX($H$4:$H$178*成就内容!AR$126/SUM(成就内容!$D$126:$BZ$126),成就内容!AR108,1)-SUM(BA$279:BA323))</f>
        <v/>
      </c>
      <c r="BB324" s="41" t="str">
        <f>IF(成就内容!AS52="","",INDEX($H$4:$H$178*成就内容!AS$126/SUM(成就内容!$D$126:$BZ$126),成就内容!AS108,1)-SUM(BB$279:BB323))</f>
        <v/>
      </c>
      <c r="BC324" s="41" t="str">
        <f>IF(成就内容!AT52="","",INDEX($H$4:$H$178*成就内容!AT$126/SUM(成就内容!$D$126:$BZ$126),成就内容!AT108,1)-SUM(BC$279:BC323))</f>
        <v/>
      </c>
      <c r="BD324" s="41" t="str">
        <f>IF(成就内容!AU52="","",INDEX($H$4:$H$178*成就内容!AU$126/SUM(成就内容!$D$126:$BZ$126),成就内容!AU108,1)-SUM(BD$279:BD323))</f>
        <v/>
      </c>
      <c r="BE324" s="41" t="str">
        <f>IF(成就内容!AV52="","",INDEX($H$4:$H$178*成就内容!AV$126/SUM(成就内容!$D$126:$BZ$126),成就内容!AV108,1)-SUM(BE$279:BE323))</f>
        <v/>
      </c>
      <c r="BF324" s="41" t="str">
        <f>IF(成就内容!AW52="","",INDEX($H$4:$H$178*成就内容!AW$126/SUM(成就内容!$D$126:$BZ$126),成就内容!AW108,1)-SUM(BF$279:BF323))</f>
        <v/>
      </c>
      <c r="BG324" s="41" t="str">
        <f>IF(成就内容!AX52="","",INDEX($H$4:$H$178*成就内容!AX$126/SUM(成就内容!$D$126:$BZ$126),成就内容!AX108,1)-SUM(BG$279:BG323))</f>
        <v/>
      </c>
      <c r="BH324" s="41" t="str">
        <f>IF(成就内容!AY52="","",INDEX($H$4:$H$178*成就内容!AY$126/SUM(成就内容!$D$126:$BZ$126),成就内容!AY108,1)-SUM(BH$279:BH323))</f>
        <v/>
      </c>
      <c r="BI324" s="41" t="str">
        <f>IF(成就内容!AZ52="","",INDEX($H$4:$H$178*成就内容!AZ$126/SUM(成就内容!$D$126:$BZ$126),成就内容!AZ108,1)-SUM(BI$279:BI323))</f>
        <v/>
      </c>
      <c r="BJ324" s="41" t="str">
        <f>IF(成就内容!BA52="","",INDEX($H$4:$H$178*成就内容!BA$126/SUM(成就内容!$D$126:$BZ$126),成就内容!BA108,1)-SUM(BJ$279:BJ323))</f>
        <v/>
      </c>
      <c r="BK324" s="41" t="str">
        <f>IF(成就内容!BB52="","",INDEX($H$4:$H$178*成就内容!BB$126/SUM(成就内容!$D$126:$BZ$126),成就内容!BB108,1)-SUM(BK$279:BK323))</f>
        <v/>
      </c>
      <c r="BL324" s="41" t="str">
        <f>IF(成就内容!BC52="","",INDEX($H$4:$H$178*成就内容!BC$126/SUM(成就内容!$D$126:$BZ$126),成就内容!BC108,1)-SUM(BL$279:BL323))</f>
        <v/>
      </c>
      <c r="BM324" s="41" t="str">
        <f>IF(成就内容!BD52="","",INDEX($H$4:$H$178*成就内容!BD$126/SUM(成就内容!$D$126:$BZ$126),成就内容!BD108,1)-SUM(BM$279:BM323))</f>
        <v/>
      </c>
      <c r="BN324" s="41" t="str">
        <f>IF(成就内容!BE52="","",INDEX($H$4:$H$178*成就内容!BE$126/SUM(成就内容!$D$126:$BZ$126),成就内容!BE108,1)-SUM(BN$279:BN323))</f>
        <v/>
      </c>
      <c r="BO324" s="41" t="str">
        <f>IF(成就内容!BF52="","",INDEX($H$4:$H$178*成就内容!BF$126/SUM(成就内容!$D$126:$BZ$126),成就内容!BF108,1)-SUM(BO$279:BO323))</f>
        <v/>
      </c>
      <c r="BP324" s="41" t="str">
        <f>IF(成就内容!BG52="","",INDEX($H$4:$H$178*成就内容!BG$126/SUM(成就内容!$D$126:$BZ$126),成就内容!BG108,1)-SUM(BP$279:BP323))</f>
        <v/>
      </c>
      <c r="BQ324" s="41" t="str">
        <f>IF(成就内容!BH52="","",INDEX($H$4:$H$178*成就内容!BH$126/SUM(成就内容!$D$126:$BZ$126),成就内容!BH108,1)-SUM(BQ$279:BQ323))</f>
        <v/>
      </c>
      <c r="BR324" s="41" t="str">
        <f>IF(成就内容!BI52="","",INDEX($H$4:$H$178*成就内容!BI$126/SUM(成就内容!$D$126:$BZ$126),成就内容!BI108,1)-SUM(BR$279:BR323))</f>
        <v/>
      </c>
      <c r="BS324" s="41">
        <f>IF(成就内容!BJ52="","",INDEX($H$4:$H$178*成就内容!BJ$126/SUM(成就内容!$D$126:$BZ$126),成就内容!BJ108,1)-SUM(BS$279:BS323))</f>
        <v>0</v>
      </c>
      <c r="BT324" s="41" t="str">
        <f>IF(成就内容!BK52="","",INDEX($H$4:$H$178*成就内容!BK$126/SUM(成就内容!$D$126:$BZ$126),成就内容!BK108,1)-SUM(BT$279:BT323))</f>
        <v/>
      </c>
      <c r="BU324" s="41" t="str">
        <f>IF(成就内容!BL52="","",INDEX($H$4:$H$178*成就内容!BL$126/SUM(成就内容!$D$126:$BZ$126),成就内容!BL108,1)-SUM(BU$279:BU323))</f>
        <v/>
      </c>
      <c r="BV324" s="41" t="str">
        <f>IF(成就内容!BM52="","",INDEX($H$4:$H$178*成就内容!BM$126/SUM(成就内容!$D$126:$BZ$126),成就内容!BM108,1)-SUM(BV$279:BV323))</f>
        <v/>
      </c>
      <c r="BW324" s="41" t="str">
        <f>IF(成就内容!BN52="","",INDEX($H$4:$H$178*成就内容!BN$126/SUM(成就内容!$D$126:$BZ$126),成就内容!BN108,1)-SUM(BW$279:BW323))</f>
        <v/>
      </c>
      <c r="BX324" s="41">
        <f>IF(成就内容!BO52="","",INDEX($H$4:$H$178*成就内容!BO$126/SUM(成就内容!$D$126:$BZ$126),成就内容!BO108,1)-SUM(BX$279:BX323))</f>
        <v>0</v>
      </c>
      <c r="BY324" s="41">
        <f>IF(成就内容!BP52="","",INDEX($H$4:$H$178*成就内容!BP$126/SUM(成就内容!$D$126:$BZ$126),成就内容!BP108,1)-SUM(BY$279:BY323))</f>
        <v>0</v>
      </c>
      <c r="BZ324" s="41">
        <f>IF(成就内容!BQ52="","",INDEX($H$4:$H$178*成就内容!BQ$126/SUM(成就内容!$D$126:$BZ$126),成就内容!BQ108,1)-SUM(BZ$279:BZ323))</f>
        <v>0</v>
      </c>
      <c r="CA324" s="41" t="str">
        <f>IF(成就内容!BR52="","",INDEX($H$4:$H$178*成就内容!BR$126/SUM(成就内容!$D$126:$BZ$126),成就内容!BR108,1)-SUM(CA$279:CA323))</f>
        <v/>
      </c>
      <c r="CB324" s="41" t="str">
        <f>IF(成就内容!BS52="","",INDEX($H$4:$H$178*成就内容!BS$126/SUM(成就内容!$D$126:$BZ$126),成就内容!BS108,1)-SUM(CB$279:CB323))</f>
        <v/>
      </c>
      <c r="CC324" s="41">
        <f>IF(成就内容!BT52="","",INDEX($H$4:$H$178*成就内容!BT$126/SUM(成就内容!$D$126:$BZ$126),成就内容!BT108,1)-SUM(CC$279:CC323))</f>
        <v>0</v>
      </c>
      <c r="CD324" s="41">
        <f>IF(成就内容!BU52="","",INDEX($H$4:$H$178*成就内容!BU$126/SUM(成就内容!$D$126:$BZ$126),成就内容!BU108,1)-SUM(CD$279:CD323))</f>
        <v>0</v>
      </c>
      <c r="CE324" s="41" t="str">
        <f>IF(成就内容!BV52="","",INDEX($H$4:$H$178*成就内容!BV$126/SUM(成就内容!$D$126:$BZ$126),成就内容!BV108,1)-SUM(CE$279:CE323))</f>
        <v/>
      </c>
      <c r="CF324" s="41" t="str">
        <f>IF(成就内容!BW52="","",INDEX($H$4:$H$178*成就内容!BW$126/SUM(成就内容!$D$126:$BZ$126),成就内容!BW108,1)-SUM(CF$279:CF323))</f>
        <v/>
      </c>
      <c r="CG324" s="41" t="str">
        <f>IF(成就内容!BX52="","",INDEX($H$4:$H$178*成就内容!BX$126/SUM(成就内容!$D$126:$BZ$126),成就内容!BX108,1)-SUM(CG$279:CG323))</f>
        <v/>
      </c>
      <c r="CH324" s="41" t="str">
        <f>IF(成就内容!BY52="","",INDEX($H$4:$H$178*成就内容!BY$126/SUM(成就内容!$D$126:$BZ$126),成就内容!BY108,1)-SUM(CH$279:CH323))</f>
        <v/>
      </c>
      <c r="CI324" s="41" t="str">
        <f>IF(成就内容!BZ52="","",INDEX($H$4:$H$178*成就内容!BZ$126/SUM(成就内容!$D$126:$BZ$126),成就内容!BZ108,1)-SUM(CI$279:CI323))</f>
        <v/>
      </c>
      <c r="CK324" s="19"/>
      <c r="CM324" s="43">
        <v>46</v>
      </c>
      <c r="CN324" s="41" t="str">
        <f>IF(M324="","",IF(成就内容!D$126&lt;&gt;"",MAX(ROUNDUP(SMALL(M$279:M$328,$L324)/10,0)*10,10),0))</f>
        <v/>
      </c>
      <c r="CO324" s="41" t="str">
        <f>IF(N324="","",IF(成就内容!E$126&lt;&gt;"",MAX(ROUNDUP(SMALL(N$279:N$328,$L324)/10,0)*10,10),0))</f>
        <v/>
      </c>
      <c r="CP324" s="41" t="str">
        <f>IF(O324="","",IF(成就内容!F$126&lt;&gt;"",MAX(ROUNDUP(SMALL(O$279:O$328,$L324)/10,0)*10,10),0))</f>
        <v/>
      </c>
      <c r="CQ324" s="41" t="str">
        <f>IF(P324="","",IF(成就内容!G$126&lt;&gt;"",MAX(ROUNDUP(SMALL(P$279:P$328,$L324)/10,0)*10,10),0))</f>
        <v/>
      </c>
      <c r="CR324" s="41" t="str">
        <f>IF(Q324="","",IF(成就内容!H$126&lt;&gt;"",MAX(ROUNDUP(SMALL(Q$279:Q$328,$L324)/10,0)*10,10),0))</f>
        <v/>
      </c>
      <c r="CS324" s="41" t="str">
        <f>IF(R324="","",IF(成就内容!I$126&lt;&gt;"",MAX(ROUNDUP(SMALL(R$279:R$328,$L324)/10,0)*10,10),0))</f>
        <v/>
      </c>
      <c r="CT324" s="41" t="str">
        <f>IF(S324="","",IF(成就内容!J$126&lt;&gt;"",MAX(ROUNDUP(SMALL(S$279:S$328,$L324)/10,0)*10,10),0))</f>
        <v/>
      </c>
      <c r="CU324" s="41" t="str">
        <f>IF(T324="","",IF(成就内容!K$126&lt;&gt;"",MAX(ROUNDUP(SMALL(T$279:T$328,$L324)/10,0)*10,10),0))</f>
        <v/>
      </c>
      <c r="CV324" s="41" t="str">
        <f>IF(U324="","",IF(成就内容!L$126&lt;&gt;"",MAX(ROUNDUP(SMALL(U$279:U$328,$L324)/10,0)*10,10),0))</f>
        <v/>
      </c>
      <c r="CW324" s="41" t="str">
        <f>IF(V324="","",IF(成就内容!M$126&lt;&gt;"",MAX(ROUNDUP(SMALL(V$279:V$328,$L324)/10,0)*10,10),0))</f>
        <v/>
      </c>
      <c r="CX324" s="41" t="str">
        <f>IF(W324="","",IF(成就内容!N$126&lt;&gt;"",MAX(ROUNDUP(SMALL(W$279:W$328,$L324)/10,0)*10,10),0))</f>
        <v/>
      </c>
      <c r="CY324" s="41" t="str">
        <f>IF(X324="","",IF(成就内容!O$126&lt;&gt;"",MAX(ROUNDUP(SMALL(X$279:X$328,$L324)/10,0)*10,10),0))</f>
        <v/>
      </c>
      <c r="CZ324" s="41" t="str">
        <f>IF(Y324="","",IF(成就内容!P$126&lt;&gt;"",MAX(ROUNDUP(SMALL(Y$279:Y$328,$L324)/10,0)*10,10),0))</f>
        <v/>
      </c>
      <c r="DA324" s="41" t="str">
        <f>IF(Z324="","",IF(成就内容!Q$126&lt;&gt;"",MAX(ROUNDUP(SMALL(Z$279:Z$328,$L324)/10,0)*10,10),0))</f>
        <v/>
      </c>
      <c r="DB324" s="41" t="str">
        <f>IF(AA324="","",IF(成就内容!R$126&lt;&gt;"",MAX(ROUNDUP(SMALL(AA$279:AA$328,$L324)/10,0)*10,10),0))</f>
        <v/>
      </c>
      <c r="DC324" s="41" t="str">
        <f>IF(AB324="","",IF(成就内容!S$126&lt;&gt;"",MAX(ROUNDUP(SMALL(AB$279:AB$328,$L324)/10,0)*10,10),0))</f>
        <v/>
      </c>
      <c r="DD324" s="41" t="str">
        <f>IF(AC324="","",IF(成就内容!T$126&lt;&gt;"",MAX(ROUNDUP(SMALL(AC$279:AC$328,$L324)/10,0)*10,10),0))</f>
        <v/>
      </c>
      <c r="DE324" s="41" t="str">
        <f>IF(AD324="","",IF(成就内容!U$126&lt;&gt;"",MAX(ROUNDUP(SMALL(AD$279:AD$328,$L324)/10,0)*10,10),0))</f>
        <v/>
      </c>
      <c r="DF324" s="41" t="str">
        <f>IF(AE324="","",IF(成就内容!V$126&lt;&gt;"",MAX(ROUNDUP(SMALL(AE$279:AE$328,$L324)/10,0)*10,10),0))</f>
        <v/>
      </c>
      <c r="DG324" s="41" t="str">
        <f>IF(AF324="","",IF(成就内容!W$126&lt;&gt;"",MAX(ROUNDUP(SMALL(AF$279:AF$328,$L324)/10,0)*10,10),0))</f>
        <v/>
      </c>
      <c r="DH324" s="41" t="str">
        <f>IF(AG324="","",IF(成就内容!X$126&lt;&gt;"",MAX(ROUNDUP(SMALL(AG$279:AG$328,$L324)/10,0)*10,10),0))</f>
        <v/>
      </c>
      <c r="DI324" s="41" t="str">
        <f>IF(AH324="","",IF(成就内容!Y$126&lt;&gt;"",MAX(ROUNDUP(SMALL(AH$279:AH$328,$L324)/10,0)*10,10),0))</f>
        <v/>
      </c>
      <c r="DJ324" s="41" t="str">
        <f>IF(AI324="","",IF(成就内容!Z$126&lt;&gt;"",MAX(ROUNDUP(SMALL(AI$279:AI$328,$L324)/10,0)*10,10),0))</f>
        <v/>
      </c>
      <c r="DK324" s="41" t="str">
        <f>IF(AJ324="","",IF(成就内容!AA$126&lt;&gt;"",MAX(ROUNDUP(SMALL(AJ$279:AJ$328,$L324)/10,0)*10,10),0))</f>
        <v/>
      </c>
      <c r="DL324" s="41" t="str">
        <f>IF(AK324="","",IF(成就内容!AB$126&lt;&gt;"",MAX(ROUNDUP(SMALL(AK$279:AK$328,$L324)/10,0)*10,10),0))</f>
        <v/>
      </c>
      <c r="DM324" s="41" t="str">
        <f>IF(AL324="","",IF(成就内容!AC$126&lt;&gt;"",MAX(ROUNDUP(SMALL(AL$279:AL$328,$L324)/10,0)*10,10),0))</f>
        <v/>
      </c>
      <c r="DN324" s="41" t="str">
        <f>IF(AM324="","",IF(成就内容!AD$126&lt;&gt;"",MAX(ROUNDUP(SMALL(AM$279:AM$328,$L324)/10,0)*10,10),0))</f>
        <v/>
      </c>
      <c r="DO324" s="41" t="str">
        <f>IF(AN324="","",IF(成就内容!AE$126&lt;&gt;"",MAX(ROUNDUP(SMALL(AN$279:AN$328,$L324)/10,0)*10,10),0))</f>
        <v/>
      </c>
      <c r="DP324" s="41" t="str">
        <f>IF(AO324="","",IF(成就内容!AF$126&lt;&gt;"",MAX(ROUNDUP(SMALL(AO$279:AO$328,$L324)/10,0)*10,10),0))</f>
        <v/>
      </c>
      <c r="DQ324" s="41" t="str">
        <f>IF(AP324="","",IF(成就内容!AG$126&lt;&gt;"",MAX(ROUNDUP(SMALL(AP$279:AP$328,$L324)/10,0)*10,10),0))</f>
        <v/>
      </c>
      <c r="DR324" s="41" t="str">
        <f>IF(AQ324="","",IF(成就内容!AH$126&lt;&gt;"",MAX(ROUNDUP(SMALL(AQ$279:AQ$328,$L324)/10,0)*10,10),0))</f>
        <v/>
      </c>
      <c r="DS324" s="41" t="str">
        <f>IF(AR324="","",IF(成就内容!AI$126&lt;&gt;"",MAX(ROUNDUP(SMALL(AR$279:AR$328,$L324)/10,0)*10,10),0))</f>
        <v/>
      </c>
      <c r="DT324" s="41" t="str">
        <f>IF(AS324="","",IF(成就内容!AJ$126&lt;&gt;"",MAX(ROUNDUP(SMALL(AS$279:AS$328,$L324)/10,0)*10,10),0))</f>
        <v/>
      </c>
      <c r="DU324" s="41" t="str">
        <f>IF(AT324="","",IF(成就内容!AK$126&lt;&gt;"",MAX(ROUNDUP(SMALL(AT$279:AT$328,$L324)/10,0)*10,10),0))</f>
        <v/>
      </c>
      <c r="DV324" s="41" t="str">
        <f>IF(AU324="","",IF(成就内容!AL$126&lt;&gt;"",MAX(ROUNDUP(SMALL(AU$279:AU$328,$L324)/10,0)*10,10),0))</f>
        <v/>
      </c>
      <c r="DW324" s="41" t="str">
        <f>IF(AV324="","",IF(成就内容!AM$126&lt;&gt;"",MAX(ROUNDUP(SMALL(AV$279:AV$328,$L324)/10,0)*10,10),0))</f>
        <v/>
      </c>
      <c r="DX324" s="41" t="str">
        <f>IF(AW324="","",IF(成就内容!AN$126&lt;&gt;"",MAX(ROUNDUP(SMALL(AW$279:AW$328,$L324)/10,0)*10,10),0))</f>
        <v/>
      </c>
      <c r="DY324" s="41" t="str">
        <f>IF(AX324="","",IF(成就内容!AO$126&lt;&gt;"",MAX(ROUNDUP(SMALL(AX$279:AX$328,$L324)/10,0)*10,10),0))</f>
        <v/>
      </c>
      <c r="DZ324" s="41" t="str">
        <f>IF(AY324="","",IF(成就内容!AP$126&lt;&gt;"",MAX(ROUNDUP(SMALL(AY$279:AY$328,$L324)/10,0)*10,10),0))</f>
        <v/>
      </c>
      <c r="EA324" s="41" t="str">
        <f>IF(AZ324="","",IF(成就内容!AQ$126&lt;&gt;"",MAX(ROUNDUP(SMALL(AZ$279:AZ$328,$L324)/10,0)*10,10),0))</f>
        <v/>
      </c>
      <c r="EB324" s="41" t="str">
        <f>IF(BA324="","",IF(成就内容!AR$126&lt;&gt;"",MAX(ROUNDUP(SMALL(BA$279:BA$328,$L324)/10,0)*10,10),0))</f>
        <v/>
      </c>
      <c r="EC324" s="41" t="str">
        <f>IF(BB324="","",IF(成就内容!AS$126&lt;&gt;"",MAX(ROUNDUP(SMALL(BB$279:BB$328,$L324)/10,0)*10,10),0))</f>
        <v/>
      </c>
      <c r="ED324" s="41" t="str">
        <f>IF(BC324="","",IF(成就内容!AT$126&lt;&gt;"",MAX(ROUNDUP(SMALL(BC$279:BC$328,$L324)/10,0)*10,10),0))</f>
        <v/>
      </c>
      <c r="EE324" s="41" t="str">
        <f>IF(BD324="","",IF(成就内容!AU$126&lt;&gt;"",MAX(ROUNDUP(SMALL(BD$279:BD$328,$L324)/10,0)*10,10),0))</f>
        <v/>
      </c>
      <c r="EF324" s="41" t="str">
        <f>IF(BE324="","",IF(成就内容!AV$126&lt;&gt;"",MAX(ROUNDUP(SMALL(BE$279:BE$328,$L324)/10,0)*10,10),0))</f>
        <v/>
      </c>
      <c r="EG324" s="41" t="str">
        <f>IF(BF324="","",IF(成就内容!AW$126&lt;&gt;"",MAX(ROUNDUP(SMALL(BF$279:BF$328,$L324)/10,0)*10,10),0))</f>
        <v/>
      </c>
      <c r="EH324" s="41" t="str">
        <f>IF(BG324="","",IF(成就内容!AX$126&lt;&gt;"",MAX(ROUNDUP(SMALL(BG$279:BG$328,$L324)/10,0)*10,10),0))</f>
        <v/>
      </c>
      <c r="EI324" s="41" t="str">
        <f>IF(BH324="","",IF(成就内容!AY$126&lt;&gt;"",MAX(ROUNDUP(SMALL(BH$279:BH$328,$L324)/10,0)*10,10),0))</f>
        <v/>
      </c>
      <c r="EJ324" s="41" t="str">
        <f>IF(BI324="","",IF(成就内容!AZ$126&lt;&gt;"",MAX(ROUNDUP(SMALL(BI$279:BI$328,$L324)/10,0)*10,10),0))</f>
        <v/>
      </c>
      <c r="EK324" s="41" t="str">
        <f>IF(BJ324="","",IF(成就内容!BA$126&lt;&gt;"",MAX(ROUNDUP(SMALL(BJ$279:BJ$328,$L324)/10,0)*10,10),0))</f>
        <v/>
      </c>
      <c r="EL324" s="41" t="str">
        <f>IF(BK324="","",IF(成就内容!BB$126&lt;&gt;"",MAX(ROUNDUP(SMALL(BK$279:BK$328,$L324)/10,0)*10,10),0))</f>
        <v/>
      </c>
      <c r="EM324" s="41" t="str">
        <f>IF(BL324="","",IF(成就内容!BC$126&lt;&gt;"",MAX(ROUNDUP(SMALL(BL$279:BL$328,$L324)/10,0)*10,10),0))</f>
        <v/>
      </c>
      <c r="EN324" s="41" t="str">
        <f>IF(BM324="","",IF(成就内容!BD$126&lt;&gt;"",MAX(ROUNDUP(SMALL(BM$279:BM$328,$L324)/10,0)*10,10),0))</f>
        <v/>
      </c>
      <c r="EO324" s="41" t="str">
        <f>IF(BN324="","",IF(成就内容!BE$126&lt;&gt;"",MAX(ROUNDUP(SMALL(BN$279:BN$328,$L324)/10,0)*10,10),0))</f>
        <v/>
      </c>
      <c r="EP324" s="41" t="str">
        <f>IF(BO324="","",IF(成就内容!BF$126&lt;&gt;"",MAX(ROUNDUP(SMALL(BO$279:BO$328,$L324)/10,0)*10,10),0))</f>
        <v/>
      </c>
      <c r="EQ324" s="41" t="str">
        <f>IF(BP324="","",IF(成就内容!BG$126&lt;&gt;"",MAX(ROUNDUP(SMALL(BP$279:BP$328,$L324)/10,0)*10,10),0))</f>
        <v/>
      </c>
      <c r="ER324" s="41" t="str">
        <f>IF(BQ324="","",IF(成就内容!BH$126&lt;&gt;"",MAX(ROUNDUP(SMALL(BQ$279:BQ$328,$L324)/10,0)*10,10),0))</f>
        <v/>
      </c>
      <c r="ES324" s="41" t="str">
        <f>IF(BR324="","",IF(成就内容!BI$126&lt;&gt;"",MAX(ROUNDUP(SMALL(BR$279:BR$328,$L324)/10,0)*10,10),0))</f>
        <v/>
      </c>
      <c r="ET324" s="41">
        <f>IF(BS324="","",IF(成就内容!BJ$126&lt;&gt;"",MAX(ROUNDUP(SMALL(BS$279:BS$328,$L324)/10,0)*10,10),0))</f>
        <v>0</v>
      </c>
      <c r="EU324" s="41" t="str">
        <f>IF(BT324="","",IF(成就内容!BK$126&lt;&gt;"",MAX(ROUNDUP(SMALL(BT$279:BT$328,$L324)/10,0)*10,10),0))</f>
        <v/>
      </c>
      <c r="EV324" s="41" t="str">
        <f>IF(BU324="","",IF(成就内容!BL$126&lt;&gt;"",MAX(ROUNDUP(SMALL(BU$279:BU$328,$L324)/10,0)*10,10),0))</f>
        <v/>
      </c>
      <c r="EW324" s="41" t="str">
        <f>IF(BV324="","",IF(成就内容!BM$126&lt;&gt;"",MAX(ROUNDUP(SMALL(BV$279:BV$328,$L324)/10,0)*10,10),0))</f>
        <v/>
      </c>
      <c r="EX324" s="41" t="str">
        <f>IF(BW324="","",IF(成就内容!BN$126&lt;&gt;"",MAX(ROUNDUP(SMALL(BW$279:BW$328,$L324)/10,0)*10,10),0))</f>
        <v/>
      </c>
      <c r="EY324" s="41">
        <f>IF(BX324="","",IF(成就内容!BO$126&lt;&gt;"",MAX(ROUNDUP(SMALL(BX$279:BX$328,$L324)/10,0)*10,10),0))</f>
        <v>0</v>
      </c>
      <c r="EZ324" s="41">
        <f>IF(BY324="","",IF(成就内容!BP$126&lt;&gt;"",MAX(ROUNDUP(SMALL(BY$279:BY$328,$L324)/10,0)*10,10),0))</f>
        <v>0</v>
      </c>
      <c r="FA324" s="41">
        <f>IF(BZ324="","",IF(成就内容!BQ$126&lt;&gt;"",MAX(ROUNDUP(SMALL(BZ$279:BZ$328,$L324)/10,0)*10,10),0))</f>
        <v>0</v>
      </c>
      <c r="FB324" s="41" t="str">
        <f>IF(CA324="","",IF(成就内容!BR$126&lt;&gt;"",MAX(ROUNDUP(SMALL(CA$279:CA$328,$L324)/10,0)*10,10),0))</f>
        <v/>
      </c>
      <c r="FC324" s="41" t="str">
        <f>IF(CB324="","",IF(成就内容!BS$126&lt;&gt;"",MAX(ROUNDUP(SMALL(CB$279:CB$328,$L324)/10,0)*10,10),0))</f>
        <v/>
      </c>
      <c r="FD324" s="41">
        <f>IF(CC324="","",IF(成就内容!BT$126&lt;&gt;"",MAX(ROUNDUP(SMALL(CC$279:CC$328,$L324)/10,0)*10,10),0))</f>
        <v>0</v>
      </c>
      <c r="FE324" s="41">
        <f>IF(CD324="","",IF(成就内容!BU$126&lt;&gt;"",MAX(ROUNDUP(SMALL(CD$279:CD$328,$L324)/10,0)*10,10),0))</f>
        <v>0</v>
      </c>
      <c r="FF324" s="41" t="str">
        <f>IF(CE324="","",IF(成就内容!BV$126&lt;&gt;"",MAX(ROUNDUP(SMALL(CE$279:CE$328,$L324)/10,0)*10,10),0))</f>
        <v/>
      </c>
      <c r="FG324" s="41" t="str">
        <f>IF(CF324="","",IF(成就内容!BW$126&lt;&gt;"",MAX(ROUNDUP(SMALL(CF$279:CF$328,$L324)/10,0)*10,10),0))</f>
        <v/>
      </c>
      <c r="FH324" s="41" t="str">
        <f>IF(CG324="","",IF(成就内容!BX$126&lt;&gt;"",MAX(ROUNDUP(SMALL(CG$279:CG$328,$L324)/10,0)*10,10),0))</f>
        <v/>
      </c>
      <c r="FI324" s="41" t="str">
        <f>IF(CH324="","",IF(成就内容!BY$126&lt;&gt;"",MAX(ROUNDUP(SMALL(CH$279:CH$328,$L324)/10,0)*10,10),0))</f>
        <v/>
      </c>
      <c r="FJ324" s="41" t="str">
        <f>IF(CI324="","",IF(成就内容!BZ$126&lt;&gt;"",MAX(ROUNDUP(SMALL(CI$279:CI$328,$L324)/10,0)*10,10),0))</f>
        <v/>
      </c>
    </row>
    <row r="325" spans="10:166" s="96" customFormat="1" x14ac:dyDescent="0.15">
      <c r="J325" s="19"/>
      <c r="L325" s="43">
        <v>47</v>
      </c>
      <c r="M325" s="41" t="str">
        <f>IF(成就内容!D53="","",INDEX($H$4:$H$178*成就内容!D$126/SUM(成就内容!$D$126:$BZ$126),成就内容!D109,1)-SUM(M$279:M324))</f>
        <v/>
      </c>
      <c r="N325" s="41" t="str">
        <f>IF(成就内容!E53="","",INDEX($H$4:$H$178*成就内容!E$126/SUM(成就内容!$D$126:$BZ$126),成就内容!E109,1)-SUM(N$279:N324))</f>
        <v/>
      </c>
      <c r="O325" s="41" t="str">
        <f>IF(成就内容!F53="","",INDEX($H$4:$H$178*成就内容!F$126/SUM(成就内容!$D$126:$BZ$126),成就内容!F109,1)-SUM(O$279:O324))</f>
        <v/>
      </c>
      <c r="P325" s="41" t="str">
        <f>IF(成就内容!G53="","",INDEX($H$4:$H$178*成就内容!G$126/SUM(成就内容!$D$126:$BZ$126),成就内容!G109,1)-SUM(P$279:P324))</f>
        <v/>
      </c>
      <c r="Q325" s="41" t="str">
        <f>IF(成就内容!H53="","",INDEX($H$4:$H$178*成就内容!H$126/SUM(成就内容!$D$126:$BZ$126),成就内容!H109,1)-SUM(Q$279:Q324))</f>
        <v/>
      </c>
      <c r="R325" s="41" t="str">
        <f>IF(成就内容!I53="","",INDEX($H$4:$H$178*成就内容!I$126/SUM(成就内容!$D$126:$BZ$126),成就内容!I109,1)-SUM(R$279:R324))</f>
        <v/>
      </c>
      <c r="S325" s="41" t="str">
        <f>IF(成就内容!J53="","",INDEX($H$4:$H$178*成就内容!J$126/SUM(成就内容!$D$126:$BZ$126),成就内容!J109,1)-SUM(S$279:S324))</f>
        <v/>
      </c>
      <c r="T325" s="41" t="str">
        <f>IF(成就内容!K53="","",INDEX($H$4:$H$178*成就内容!K$126/SUM(成就内容!$D$126:$BZ$126),成就内容!K109,1)-SUM(T$279:T324))</f>
        <v/>
      </c>
      <c r="U325" s="41" t="str">
        <f>IF(成就内容!L53="","",INDEX($H$4:$H$178*成就内容!L$126/SUM(成就内容!$D$126:$BZ$126),成就内容!L109,1)-SUM(U$279:U324))</f>
        <v/>
      </c>
      <c r="V325" s="41" t="str">
        <f>IF(成就内容!M53="","",INDEX($H$4:$H$178*成就内容!M$126/SUM(成就内容!$D$126:$BZ$126),成就内容!M109,1)-SUM(V$279:V324))</f>
        <v/>
      </c>
      <c r="W325" s="41" t="str">
        <f>IF(成就内容!N53="","",INDEX($H$4:$H$178*成就内容!N$126/SUM(成就内容!$D$126:$BZ$126),成就内容!N109,1)-SUM(W$279:W324))</f>
        <v/>
      </c>
      <c r="X325" s="41" t="str">
        <f>IF(成就内容!O53="","",INDEX($H$4:$H$178*成就内容!O$126/SUM(成就内容!$D$126:$BZ$126),成就内容!O109,1)-SUM(X$279:X324))</f>
        <v/>
      </c>
      <c r="Y325" s="41" t="str">
        <f>IF(成就内容!P53="","",INDEX($H$4:$H$178*成就内容!P$126/SUM(成就内容!$D$126:$BZ$126),成就内容!P109,1)-SUM(Y$279:Y324))</f>
        <v/>
      </c>
      <c r="Z325" s="41" t="str">
        <f>IF(成就内容!Q53="","",INDEX($H$4:$H$178*成就内容!Q$126/SUM(成就内容!$D$126:$BZ$126),成就内容!Q109,1)-SUM(Z$279:Z324))</f>
        <v/>
      </c>
      <c r="AA325" s="41" t="str">
        <f>IF(成就内容!R53="","",INDEX($H$4:$H$178*成就内容!R$126/SUM(成就内容!$D$126:$BZ$126),成就内容!R109,1)-SUM(AA$279:AA324))</f>
        <v/>
      </c>
      <c r="AB325" s="41" t="str">
        <f>IF(成就内容!S53="","",INDEX($H$4:$H$178*成就内容!S$126/SUM(成就内容!$D$126:$BZ$126),成就内容!S109,1)-SUM(AB$279:AB324))</f>
        <v/>
      </c>
      <c r="AC325" s="41" t="str">
        <f>IF(成就内容!T53="","",INDEX($H$4:$H$178*成就内容!T$126/SUM(成就内容!$D$126:$BZ$126),成就内容!T109,1)-SUM(AC$279:AC324))</f>
        <v/>
      </c>
      <c r="AD325" s="41" t="str">
        <f>IF(成就内容!U53="","",INDEX($H$4:$H$178*成就内容!U$126/SUM(成就内容!$D$126:$BZ$126),成就内容!U109,1)-SUM(AD$279:AD324))</f>
        <v/>
      </c>
      <c r="AE325" s="41" t="str">
        <f>IF(成就内容!V53="","",INDEX($H$4:$H$178*成就内容!V$126/SUM(成就内容!$D$126:$BZ$126),成就内容!V109,1)-SUM(AE$279:AE324))</f>
        <v/>
      </c>
      <c r="AF325" s="41" t="str">
        <f>IF(成就内容!W53="","",INDEX($H$4:$H$178*成就内容!W$126/SUM(成就内容!$D$126:$BZ$126),成就内容!W109,1)-SUM(AF$279:AF324))</f>
        <v/>
      </c>
      <c r="AG325" s="41" t="str">
        <f>IF(成就内容!X53="","",INDEX($H$4:$H$178*成就内容!X$126/SUM(成就内容!$D$126:$BZ$126),成就内容!X109,1)-SUM(AG$279:AG324))</f>
        <v/>
      </c>
      <c r="AH325" s="41" t="str">
        <f>IF(成就内容!Y53="","",INDEX($H$4:$H$178*成就内容!Y$126/SUM(成就内容!$D$126:$BZ$126),成就内容!Y109,1)-SUM(AH$279:AH324))</f>
        <v/>
      </c>
      <c r="AI325" s="41" t="str">
        <f>IF(成就内容!Z53="","",INDEX($H$4:$H$178*成就内容!Z$126/SUM(成就内容!$D$126:$BZ$126),成就内容!Z109,1)-SUM(AI$279:AI324))</f>
        <v/>
      </c>
      <c r="AJ325" s="41" t="str">
        <f>IF(成就内容!AA53="","",INDEX($H$4:$H$178*成就内容!AA$126/SUM(成就内容!$D$126:$BZ$126),成就内容!AA109,1)-SUM(AJ$279:AJ324))</f>
        <v/>
      </c>
      <c r="AK325" s="41" t="str">
        <f>IF(成就内容!AB53="","",INDEX($H$4:$H$178*成就内容!AB$126/SUM(成就内容!$D$126:$BZ$126),成就内容!AB109,1)-SUM(AK$279:AK324))</f>
        <v/>
      </c>
      <c r="AL325" s="41" t="str">
        <f>IF(成就内容!AC53="","",INDEX($H$4:$H$178*成就内容!AC$126/SUM(成就内容!$D$126:$BZ$126),成就内容!AC109,1)-SUM(AL$279:AL324))</f>
        <v/>
      </c>
      <c r="AM325" s="41" t="str">
        <f>IF(成就内容!AD53="","",INDEX($H$4:$H$178*成就内容!AD$126/SUM(成就内容!$D$126:$BZ$126),成就内容!AD109,1)-SUM(AM$279:AM324))</f>
        <v/>
      </c>
      <c r="AN325" s="41" t="str">
        <f>IF(成就内容!AE53="","",INDEX($H$4:$H$178*成就内容!AE$126/SUM(成就内容!$D$126:$BZ$126),成就内容!AE109,1)-SUM(AN$279:AN324))</f>
        <v/>
      </c>
      <c r="AO325" s="41" t="str">
        <f>IF(成就内容!AF53="","",INDEX($H$4:$H$178*成就内容!AF$126/SUM(成就内容!$D$126:$BZ$126),成就内容!AF109,1)-SUM(AO$279:AO324))</f>
        <v/>
      </c>
      <c r="AP325" s="41" t="str">
        <f>IF(成就内容!AG53="","",INDEX($H$4:$H$178*成就内容!AG$126/SUM(成就内容!$D$126:$BZ$126),成就内容!AG109,1)-SUM(AP$279:AP324))</f>
        <v/>
      </c>
      <c r="AQ325" s="41" t="str">
        <f>IF(成就内容!AH53="","",INDEX($H$4:$H$178*成就内容!AH$126/SUM(成就内容!$D$126:$BZ$126),成就内容!AH109,1)-SUM(AQ$279:AQ324))</f>
        <v/>
      </c>
      <c r="AR325" s="41" t="str">
        <f>IF(成就内容!AI53="","",INDEX($H$4:$H$178*成就内容!AI$126/SUM(成就内容!$D$126:$BZ$126),成就内容!AI109,1)-SUM(AR$279:AR324))</f>
        <v/>
      </c>
      <c r="AS325" s="41" t="str">
        <f>IF(成就内容!AJ53="","",INDEX($H$4:$H$178*成就内容!AJ$126/SUM(成就内容!$D$126:$BZ$126),成就内容!AJ109,1)-SUM(AS$279:AS324))</f>
        <v/>
      </c>
      <c r="AT325" s="41" t="str">
        <f>IF(成就内容!AK53="","",INDEX($H$4:$H$178*成就内容!AK$126/SUM(成就内容!$D$126:$BZ$126),成就内容!AK109,1)-SUM(AT$279:AT324))</f>
        <v/>
      </c>
      <c r="AU325" s="41" t="str">
        <f>IF(成就内容!AL53="","",INDEX($H$4:$H$178*成就内容!AL$126/SUM(成就内容!$D$126:$BZ$126),成就内容!AL109,1)-SUM(AU$279:AU324))</f>
        <v/>
      </c>
      <c r="AV325" s="41" t="str">
        <f>IF(成就内容!AM53="","",INDEX($H$4:$H$178*成就内容!AM$126/SUM(成就内容!$D$126:$BZ$126),成就内容!AM109,1)-SUM(AV$279:AV324))</f>
        <v/>
      </c>
      <c r="AW325" s="41" t="str">
        <f>IF(成就内容!AN53="","",INDEX($H$4:$H$178*成就内容!AN$126/SUM(成就内容!$D$126:$BZ$126),成就内容!AN109,1)-SUM(AW$279:AW324))</f>
        <v/>
      </c>
      <c r="AX325" s="41" t="str">
        <f>IF(成就内容!AO53="","",INDEX($H$4:$H$178*成就内容!AO$126/SUM(成就内容!$D$126:$BZ$126),成就内容!AO109,1)-SUM(AX$279:AX324))</f>
        <v/>
      </c>
      <c r="AY325" s="41" t="str">
        <f>IF(成就内容!AP53="","",INDEX($H$4:$H$178*成就内容!AP$126/SUM(成就内容!$D$126:$BZ$126),成就内容!AP109,1)-SUM(AY$279:AY324))</f>
        <v/>
      </c>
      <c r="AZ325" s="41" t="str">
        <f>IF(成就内容!AQ53="","",INDEX($H$4:$H$178*成就内容!AQ$126/SUM(成就内容!$D$126:$BZ$126),成就内容!AQ109,1)-SUM(AZ$279:AZ324))</f>
        <v/>
      </c>
      <c r="BA325" s="41" t="str">
        <f>IF(成就内容!AR53="","",INDEX($H$4:$H$178*成就内容!AR$126/SUM(成就内容!$D$126:$BZ$126),成就内容!AR109,1)-SUM(BA$279:BA324))</f>
        <v/>
      </c>
      <c r="BB325" s="41" t="str">
        <f>IF(成就内容!AS53="","",INDEX($H$4:$H$178*成就内容!AS$126/SUM(成就内容!$D$126:$BZ$126),成就内容!AS109,1)-SUM(BB$279:BB324))</f>
        <v/>
      </c>
      <c r="BC325" s="41" t="str">
        <f>IF(成就内容!AT53="","",INDEX($H$4:$H$178*成就内容!AT$126/SUM(成就内容!$D$126:$BZ$126),成就内容!AT109,1)-SUM(BC$279:BC324))</f>
        <v/>
      </c>
      <c r="BD325" s="41" t="str">
        <f>IF(成就内容!AU53="","",INDEX($H$4:$H$178*成就内容!AU$126/SUM(成就内容!$D$126:$BZ$126),成就内容!AU109,1)-SUM(BD$279:BD324))</f>
        <v/>
      </c>
      <c r="BE325" s="41" t="str">
        <f>IF(成就内容!AV53="","",INDEX($H$4:$H$178*成就内容!AV$126/SUM(成就内容!$D$126:$BZ$126),成就内容!AV109,1)-SUM(BE$279:BE324))</f>
        <v/>
      </c>
      <c r="BF325" s="41" t="str">
        <f>IF(成就内容!AW53="","",INDEX($H$4:$H$178*成就内容!AW$126/SUM(成就内容!$D$126:$BZ$126),成就内容!AW109,1)-SUM(BF$279:BF324))</f>
        <v/>
      </c>
      <c r="BG325" s="41" t="str">
        <f>IF(成就内容!AX53="","",INDEX($H$4:$H$178*成就内容!AX$126/SUM(成就内容!$D$126:$BZ$126),成就内容!AX109,1)-SUM(BG$279:BG324))</f>
        <v/>
      </c>
      <c r="BH325" s="41" t="str">
        <f>IF(成就内容!AY53="","",INDEX($H$4:$H$178*成就内容!AY$126/SUM(成就内容!$D$126:$BZ$126),成就内容!AY109,1)-SUM(BH$279:BH324))</f>
        <v/>
      </c>
      <c r="BI325" s="41" t="str">
        <f>IF(成就内容!AZ53="","",INDEX($H$4:$H$178*成就内容!AZ$126/SUM(成就内容!$D$126:$BZ$126),成就内容!AZ109,1)-SUM(BI$279:BI324))</f>
        <v/>
      </c>
      <c r="BJ325" s="41" t="str">
        <f>IF(成就内容!BA53="","",INDEX($H$4:$H$178*成就内容!BA$126/SUM(成就内容!$D$126:$BZ$126),成就内容!BA109,1)-SUM(BJ$279:BJ324))</f>
        <v/>
      </c>
      <c r="BK325" s="41" t="str">
        <f>IF(成就内容!BB53="","",INDEX($H$4:$H$178*成就内容!BB$126/SUM(成就内容!$D$126:$BZ$126),成就内容!BB109,1)-SUM(BK$279:BK324))</f>
        <v/>
      </c>
      <c r="BL325" s="41" t="str">
        <f>IF(成就内容!BC53="","",INDEX($H$4:$H$178*成就内容!BC$126/SUM(成就内容!$D$126:$BZ$126),成就内容!BC109,1)-SUM(BL$279:BL324))</f>
        <v/>
      </c>
      <c r="BM325" s="41" t="str">
        <f>IF(成就内容!BD53="","",INDEX($H$4:$H$178*成就内容!BD$126/SUM(成就内容!$D$126:$BZ$126),成就内容!BD109,1)-SUM(BM$279:BM324))</f>
        <v/>
      </c>
      <c r="BN325" s="41" t="str">
        <f>IF(成就内容!BE53="","",INDEX($H$4:$H$178*成就内容!BE$126/SUM(成就内容!$D$126:$BZ$126),成就内容!BE109,1)-SUM(BN$279:BN324))</f>
        <v/>
      </c>
      <c r="BO325" s="41" t="str">
        <f>IF(成就内容!BF53="","",INDEX($H$4:$H$178*成就内容!BF$126/SUM(成就内容!$D$126:$BZ$126),成就内容!BF109,1)-SUM(BO$279:BO324))</f>
        <v/>
      </c>
      <c r="BP325" s="41" t="str">
        <f>IF(成就内容!BG53="","",INDEX($H$4:$H$178*成就内容!BG$126/SUM(成就内容!$D$126:$BZ$126),成就内容!BG109,1)-SUM(BP$279:BP324))</f>
        <v/>
      </c>
      <c r="BQ325" s="41" t="str">
        <f>IF(成就内容!BH53="","",INDEX($H$4:$H$178*成就内容!BH$126/SUM(成就内容!$D$126:$BZ$126),成就内容!BH109,1)-SUM(BQ$279:BQ324))</f>
        <v/>
      </c>
      <c r="BR325" s="41" t="str">
        <f>IF(成就内容!BI53="","",INDEX($H$4:$H$178*成就内容!BI$126/SUM(成就内容!$D$126:$BZ$126),成就内容!BI109,1)-SUM(BR$279:BR324))</f>
        <v/>
      </c>
      <c r="BS325" s="41">
        <f>IF(成就内容!BJ53="","",INDEX($H$4:$H$178*成就内容!BJ$126/SUM(成就内容!$D$126:$BZ$126),成就内容!BJ109,1)-SUM(BS$279:BS324))</f>
        <v>0</v>
      </c>
      <c r="BT325" s="41" t="str">
        <f>IF(成就内容!BK53="","",INDEX($H$4:$H$178*成就内容!BK$126/SUM(成就内容!$D$126:$BZ$126),成就内容!BK109,1)-SUM(BT$279:BT324))</f>
        <v/>
      </c>
      <c r="BU325" s="41" t="str">
        <f>IF(成就内容!BL53="","",INDEX($H$4:$H$178*成就内容!BL$126/SUM(成就内容!$D$126:$BZ$126),成就内容!BL109,1)-SUM(BU$279:BU324))</f>
        <v/>
      </c>
      <c r="BV325" s="41" t="str">
        <f>IF(成就内容!BM53="","",INDEX($H$4:$H$178*成就内容!BM$126/SUM(成就内容!$D$126:$BZ$126),成就内容!BM109,1)-SUM(BV$279:BV324))</f>
        <v/>
      </c>
      <c r="BW325" s="41" t="str">
        <f>IF(成就内容!BN53="","",INDEX($H$4:$H$178*成就内容!BN$126/SUM(成就内容!$D$126:$BZ$126),成就内容!BN109,1)-SUM(BW$279:BW324))</f>
        <v/>
      </c>
      <c r="BX325" s="41">
        <f>IF(成就内容!BO53="","",INDEX($H$4:$H$178*成就内容!BO$126/SUM(成就内容!$D$126:$BZ$126),成就内容!BO109,1)-SUM(BX$279:BX324))</f>
        <v>0</v>
      </c>
      <c r="BY325" s="41">
        <f>IF(成就内容!BP53="","",INDEX($H$4:$H$178*成就内容!BP$126/SUM(成就内容!$D$126:$BZ$126),成就内容!BP109,1)-SUM(BY$279:BY324))</f>
        <v>0</v>
      </c>
      <c r="BZ325" s="41">
        <f>IF(成就内容!BQ53="","",INDEX($H$4:$H$178*成就内容!BQ$126/SUM(成就内容!$D$126:$BZ$126),成就内容!BQ109,1)-SUM(BZ$279:BZ324))</f>
        <v>0</v>
      </c>
      <c r="CA325" s="41" t="str">
        <f>IF(成就内容!BR53="","",INDEX($H$4:$H$178*成就内容!BR$126/SUM(成就内容!$D$126:$BZ$126),成就内容!BR109,1)-SUM(CA$279:CA324))</f>
        <v/>
      </c>
      <c r="CB325" s="41" t="str">
        <f>IF(成就内容!BS53="","",INDEX($H$4:$H$178*成就内容!BS$126/SUM(成就内容!$D$126:$BZ$126),成就内容!BS109,1)-SUM(CB$279:CB324))</f>
        <v/>
      </c>
      <c r="CC325" s="41">
        <f>IF(成就内容!BT53="","",INDEX($H$4:$H$178*成就内容!BT$126/SUM(成就内容!$D$126:$BZ$126),成就内容!BT109,1)-SUM(CC$279:CC324))</f>
        <v>0</v>
      </c>
      <c r="CD325" s="41">
        <f>IF(成就内容!BU53="","",INDEX($H$4:$H$178*成就内容!BU$126/SUM(成就内容!$D$126:$BZ$126),成就内容!BU109,1)-SUM(CD$279:CD324))</f>
        <v>0</v>
      </c>
      <c r="CE325" s="41" t="str">
        <f>IF(成就内容!BV53="","",INDEX($H$4:$H$178*成就内容!BV$126/SUM(成就内容!$D$126:$BZ$126),成就内容!BV109,1)-SUM(CE$279:CE324))</f>
        <v/>
      </c>
      <c r="CF325" s="41" t="str">
        <f>IF(成就内容!BW53="","",INDEX($H$4:$H$178*成就内容!BW$126/SUM(成就内容!$D$126:$BZ$126),成就内容!BW109,1)-SUM(CF$279:CF324))</f>
        <v/>
      </c>
      <c r="CG325" s="41" t="str">
        <f>IF(成就内容!BX53="","",INDEX($H$4:$H$178*成就内容!BX$126/SUM(成就内容!$D$126:$BZ$126),成就内容!BX109,1)-SUM(CG$279:CG324))</f>
        <v/>
      </c>
      <c r="CH325" s="41" t="str">
        <f>IF(成就内容!BY53="","",INDEX($H$4:$H$178*成就内容!BY$126/SUM(成就内容!$D$126:$BZ$126),成就内容!BY109,1)-SUM(CH$279:CH324))</f>
        <v/>
      </c>
      <c r="CI325" s="41" t="str">
        <f>IF(成就内容!BZ53="","",INDEX($H$4:$H$178*成就内容!BZ$126/SUM(成就内容!$D$126:$BZ$126),成就内容!BZ109,1)-SUM(CI$279:CI324))</f>
        <v/>
      </c>
      <c r="CK325" s="19"/>
      <c r="CM325" s="43">
        <v>47</v>
      </c>
      <c r="CN325" s="41" t="str">
        <f>IF(M325="","",IF(成就内容!D$126&lt;&gt;"",MAX(ROUNDUP(SMALL(M$279:M$328,$L325)/10,0)*10,10),0))</f>
        <v/>
      </c>
      <c r="CO325" s="41" t="str">
        <f>IF(N325="","",IF(成就内容!E$126&lt;&gt;"",MAX(ROUNDUP(SMALL(N$279:N$328,$L325)/10,0)*10,10),0))</f>
        <v/>
      </c>
      <c r="CP325" s="41" t="str">
        <f>IF(O325="","",IF(成就内容!F$126&lt;&gt;"",MAX(ROUNDUP(SMALL(O$279:O$328,$L325)/10,0)*10,10),0))</f>
        <v/>
      </c>
      <c r="CQ325" s="41" t="str">
        <f>IF(P325="","",IF(成就内容!G$126&lt;&gt;"",MAX(ROUNDUP(SMALL(P$279:P$328,$L325)/10,0)*10,10),0))</f>
        <v/>
      </c>
      <c r="CR325" s="41" t="str">
        <f>IF(Q325="","",IF(成就内容!H$126&lt;&gt;"",MAX(ROUNDUP(SMALL(Q$279:Q$328,$L325)/10,0)*10,10),0))</f>
        <v/>
      </c>
      <c r="CS325" s="41" t="str">
        <f>IF(R325="","",IF(成就内容!I$126&lt;&gt;"",MAX(ROUNDUP(SMALL(R$279:R$328,$L325)/10,0)*10,10),0))</f>
        <v/>
      </c>
      <c r="CT325" s="41" t="str">
        <f>IF(S325="","",IF(成就内容!J$126&lt;&gt;"",MAX(ROUNDUP(SMALL(S$279:S$328,$L325)/10,0)*10,10),0))</f>
        <v/>
      </c>
      <c r="CU325" s="41" t="str">
        <f>IF(T325="","",IF(成就内容!K$126&lt;&gt;"",MAX(ROUNDUP(SMALL(T$279:T$328,$L325)/10,0)*10,10),0))</f>
        <v/>
      </c>
      <c r="CV325" s="41" t="str">
        <f>IF(U325="","",IF(成就内容!L$126&lt;&gt;"",MAX(ROUNDUP(SMALL(U$279:U$328,$L325)/10,0)*10,10),0))</f>
        <v/>
      </c>
      <c r="CW325" s="41" t="str">
        <f>IF(V325="","",IF(成就内容!M$126&lt;&gt;"",MAX(ROUNDUP(SMALL(V$279:V$328,$L325)/10,0)*10,10),0))</f>
        <v/>
      </c>
      <c r="CX325" s="41" t="str">
        <f>IF(W325="","",IF(成就内容!N$126&lt;&gt;"",MAX(ROUNDUP(SMALL(W$279:W$328,$L325)/10,0)*10,10),0))</f>
        <v/>
      </c>
      <c r="CY325" s="41" t="str">
        <f>IF(X325="","",IF(成就内容!O$126&lt;&gt;"",MAX(ROUNDUP(SMALL(X$279:X$328,$L325)/10,0)*10,10),0))</f>
        <v/>
      </c>
      <c r="CZ325" s="41" t="str">
        <f>IF(Y325="","",IF(成就内容!P$126&lt;&gt;"",MAX(ROUNDUP(SMALL(Y$279:Y$328,$L325)/10,0)*10,10),0))</f>
        <v/>
      </c>
      <c r="DA325" s="41" t="str">
        <f>IF(Z325="","",IF(成就内容!Q$126&lt;&gt;"",MAX(ROUNDUP(SMALL(Z$279:Z$328,$L325)/10,0)*10,10),0))</f>
        <v/>
      </c>
      <c r="DB325" s="41" t="str">
        <f>IF(AA325="","",IF(成就内容!R$126&lt;&gt;"",MAX(ROUNDUP(SMALL(AA$279:AA$328,$L325)/10,0)*10,10),0))</f>
        <v/>
      </c>
      <c r="DC325" s="41" t="str">
        <f>IF(AB325="","",IF(成就内容!S$126&lt;&gt;"",MAX(ROUNDUP(SMALL(AB$279:AB$328,$L325)/10,0)*10,10),0))</f>
        <v/>
      </c>
      <c r="DD325" s="41" t="str">
        <f>IF(AC325="","",IF(成就内容!T$126&lt;&gt;"",MAX(ROUNDUP(SMALL(AC$279:AC$328,$L325)/10,0)*10,10),0))</f>
        <v/>
      </c>
      <c r="DE325" s="41" t="str">
        <f>IF(AD325="","",IF(成就内容!U$126&lt;&gt;"",MAX(ROUNDUP(SMALL(AD$279:AD$328,$L325)/10,0)*10,10),0))</f>
        <v/>
      </c>
      <c r="DF325" s="41" t="str">
        <f>IF(AE325="","",IF(成就内容!V$126&lt;&gt;"",MAX(ROUNDUP(SMALL(AE$279:AE$328,$L325)/10,0)*10,10),0))</f>
        <v/>
      </c>
      <c r="DG325" s="41" t="str">
        <f>IF(AF325="","",IF(成就内容!W$126&lt;&gt;"",MAX(ROUNDUP(SMALL(AF$279:AF$328,$L325)/10,0)*10,10),0))</f>
        <v/>
      </c>
      <c r="DH325" s="41" t="str">
        <f>IF(AG325="","",IF(成就内容!X$126&lt;&gt;"",MAX(ROUNDUP(SMALL(AG$279:AG$328,$L325)/10,0)*10,10),0))</f>
        <v/>
      </c>
      <c r="DI325" s="41" t="str">
        <f>IF(AH325="","",IF(成就内容!Y$126&lt;&gt;"",MAX(ROUNDUP(SMALL(AH$279:AH$328,$L325)/10,0)*10,10),0))</f>
        <v/>
      </c>
      <c r="DJ325" s="41" t="str">
        <f>IF(AI325="","",IF(成就内容!Z$126&lt;&gt;"",MAX(ROUNDUP(SMALL(AI$279:AI$328,$L325)/10,0)*10,10),0))</f>
        <v/>
      </c>
      <c r="DK325" s="41" t="str">
        <f>IF(AJ325="","",IF(成就内容!AA$126&lt;&gt;"",MAX(ROUNDUP(SMALL(AJ$279:AJ$328,$L325)/10,0)*10,10),0))</f>
        <v/>
      </c>
      <c r="DL325" s="41" t="str">
        <f>IF(AK325="","",IF(成就内容!AB$126&lt;&gt;"",MAX(ROUNDUP(SMALL(AK$279:AK$328,$L325)/10,0)*10,10),0))</f>
        <v/>
      </c>
      <c r="DM325" s="41" t="str">
        <f>IF(AL325="","",IF(成就内容!AC$126&lt;&gt;"",MAX(ROUNDUP(SMALL(AL$279:AL$328,$L325)/10,0)*10,10),0))</f>
        <v/>
      </c>
      <c r="DN325" s="41" t="str">
        <f>IF(AM325="","",IF(成就内容!AD$126&lt;&gt;"",MAX(ROUNDUP(SMALL(AM$279:AM$328,$L325)/10,0)*10,10),0))</f>
        <v/>
      </c>
      <c r="DO325" s="41" t="str">
        <f>IF(AN325="","",IF(成就内容!AE$126&lt;&gt;"",MAX(ROUNDUP(SMALL(AN$279:AN$328,$L325)/10,0)*10,10),0))</f>
        <v/>
      </c>
      <c r="DP325" s="41" t="str">
        <f>IF(AO325="","",IF(成就内容!AF$126&lt;&gt;"",MAX(ROUNDUP(SMALL(AO$279:AO$328,$L325)/10,0)*10,10),0))</f>
        <v/>
      </c>
      <c r="DQ325" s="41" t="str">
        <f>IF(AP325="","",IF(成就内容!AG$126&lt;&gt;"",MAX(ROUNDUP(SMALL(AP$279:AP$328,$L325)/10,0)*10,10),0))</f>
        <v/>
      </c>
      <c r="DR325" s="41" t="str">
        <f>IF(AQ325="","",IF(成就内容!AH$126&lt;&gt;"",MAX(ROUNDUP(SMALL(AQ$279:AQ$328,$L325)/10,0)*10,10),0))</f>
        <v/>
      </c>
      <c r="DS325" s="41" t="str">
        <f>IF(AR325="","",IF(成就内容!AI$126&lt;&gt;"",MAX(ROUNDUP(SMALL(AR$279:AR$328,$L325)/10,0)*10,10),0))</f>
        <v/>
      </c>
      <c r="DT325" s="41" t="str">
        <f>IF(AS325="","",IF(成就内容!AJ$126&lt;&gt;"",MAX(ROUNDUP(SMALL(AS$279:AS$328,$L325)/10,0)*10,10),0))</f>
        <v/>
      </c>
      <c r="DU325" s="41" t="str">
        <f>IF(AT325="","",IF(成就内容!AK$126&lt;&gt;"",MAX(ROUNDUP(SMALL(AT$279:AT$328,$L325)/10,0)*10,10),0))</f>
        <v/>
      </c>
      <c r="DV325" s="41" t="str">
        <f>IF(AU325="","",IF(成就内容!AL$126&lt;&gt;"",MAX(ROUNDUP(SMALL(AU$279:AU$328,$L325)/10,0)*10,10),0))</f>
        <v/>
      </c>
      <c r="DW325" s="41" t="str">
        <f>IF(AV325="","",IF(成就内容!AM$126&lt;&gt;"",MAX(ROUNDUP(SMALL(AV$279:AV$328,$L325)/10,0)*10,10),0))</f>
        <v/>
      </c>
      <c r="DX325" s="41" t="str">
        <f>IF(AW325="","",IF(成就内容!AN$126&lt;&gt;"",MAX(ROUNDUP(SMALL(AW$279:AW$328,$L325)/10,0)*10,10),0))</f>
        <v/>
      </c>
      <c r="DY325" s="41" t="str">
        <f>IF(AX325="","",IF(成就内容!AO$126&lt;&gt;"",MAX(ROUNDUP(SMALL(AX$279:AX$328,$L325)/10,0)*10,10),0))</f>
        <v/>
      </c>
      <c r="DZ325" s="41" t="str">
        <f>IF(AY325="","",IF(成就内容!AP$126&lt;&gt;"",MAX(ROUNDUP(SMALL(AY$279:AY$328,$L325)/10,0)*10,10),0))</f>
        <v/>
      </c>
      <c r="EA325" s="41" t="str">
        <f>IF(AZ325="","",IF(成就内容!AQ$126&lt;&gt;"",MAX(ROUNDUP(SMALL(AZ$279:AZ$328,$L325)/10,0)*10,10),0))</f>
        <v/>
      </c>
      <c r="EB325" s="41" t="str">
        <f>IF(BA325="","",IF(成就内容!AR$126&lt;&gt;"",MAX(ROUNDUP(SMALL(BA$279:BA$328,$L325)/10,0)*10,10),0))</f>
        <v/>
      </c>
      <c r="EC325" s="41" t="str">
        <f>IF(BB325="","",IF(成就内容!AS$126&lt;&gt;"",MAX(ROUNDUP(SMALL(BB$279:BB$328,$L325)/10,0)*10,10),0))</f>
        <v/>
      </c>
      <c r="ED325" s="41" t="str">
        <f>IF(BC325="","",IF(成就内容!AT$126&lt;&gt;"",MAX(ROUNDUP(SMALL(BC$279:BC$328,$L325)/10,0)*10,10),0))</f>
        <v/>
      </c>
      <c r="EE325" s="41" t="str">
        <f>IF(BD325="","",IF(成就内容!AU$126&lt;&gt;"",MAX(ROUNDUP(SMALL(BD$279:BD$328,$L325)/10,0)*10,10),0))</f>
        <v/>
      </c>
      <c r="EF325" s="41" t="str">
        <f>IF(BE325="","",IF(成就内容!AV$126&lt;&gt;"",MAX(ROUNDUP(SMALL(BE$279:BE$328,$L325)/10,0)*10,10),0))</f>
        <v/>
      </c>
      <c r="EG325" s="41" t="str">
        <f>IF(BF325="","",IF(成就内容!AW$126&lt;&gt;"",MAX(ROUNDUP(SMALL(BF$279:BF$328,$L325)/10,0)*10,10),0))</f>
        <v/>
      </c>
      <c r="EH325" s="41" t="str">
        <f>IF(BG325="","",IF(成就内容!AX$126&lt;&gt;"",MAX(ROUNDUP(SMALL(BG$279:BG$328,$L325)/10,0)*10,10),0))</f>
        <v/>
      </c>
      <c r="EI325" s="41" t="str">
        <f>IF(BH325="","",IF(成就内容!AY$126&lt;&gt;"",MAX(ROUNDUP(SMALL(BH$279:BH$328,$L325)/10,0)*10,10),0))</f>
        <v/>
      </c>
      <c r="EJ325" s="41" t="str">
        <f>IF(BI325="","",IF(成就内容!AZ$126&lt;&gt;"",MAX(ROUNDUP(SMALL(BI$279:BI$328,$L325)/10,0)*10,10),0))</f>
        <v/>
      </c>
      <c r="EK325" s="41" t="str">
        <f>IF(BJ325="","",IF(成就内容!BA$126&lt;&gt;"",MAX(ROUNDUP(SMALL(BJ$279:BJ$328,$L325)/10,0)*10,10),0))</f>
        <v/>
      </c>
      <c r="EL325" s="41" t="str">
        <f>IF(BK325="","",IF(成就内容!BB$126&lt;&gt;"",MAX(ROUNDUP(SMALL(BK$279:BK$328,$L325)/10,0)*10,10),0))</f>
        <v/>
      </c>
      <c r="EM325" s="41" t="str">
        <f>IF(BL325="","",IF(成就内容!BC$126&lt;&gt;"",MAX(ROUNDUP(SMALL(BL$279:BL$328,$L325)/10,0)*10,10),0))</f>
        <v/>
      </c>
      <c r="EN325" s="41" t="str">
        <f>IF(BM325="","",IF(成就内容!BD$126&lt;&gt;"",MAX(ROUNDUP(SMALL(BM$279:BM$328,$L325)/10,0)*10,10),0))</f>
        <v/>
      </c>
      <c r="EO325" s="41" t="str">
        <f>IF(BN325="","",IF(成就内容!BE$126&lt;&gt;"",MAX(ROUNDUP(SMALL(BN$279:BN$328,$L325)/10,0)*10,10),0))</f>
        <v/>
      </c>
      <c r="EP325" s="41" t="str">
        <f>IF(BO325="","",IF(成就内容!BF$126&lt;&gt;"",MAX(ROUNDUP(SMALL(BO$279:BO$328,$L325)/10,0)*10,10),0))</f>
        <v/>
      </c>
      <c r="EQ325" s="41" t="str">
        <f>IF(BP325="","",IF(成就内容!BG$126&lt;&gt;"",MAX(ROUNDUP(SMALL(BP$279:BP$328,$L325)/10,0)*10,10),0))</f>
        <v/>
      </c>
      <c r="ER325" s="41" t="str">
        <f>IF(BQ325="","",IF(成就内容!BH$126&lt;&gt;"",MAX(ROUNDUP(SMALL(BQ$279:BQ$328,$L325)/10,0)*10,10),0))</f>
        <v/>
      </c>
      <c r="ES325" s="41" t="str">
        <f>IF(BR325="","",IF(成就内容!BI$126&lt;&gt;"",MAX(ROUNDUP(SMALL(BR$279:BR$328,$L325)/10,0)*10,10),0))</f>
        <v/>
      </c>
      <c r="ET325" s="41">
        <f>IF(BS325="","",IF(成就内容!BJ$126&lt;&gt;"",MAX(ROUNDUP(SMALL(BS$279:BS$328,$L325)/10,0)*10,10),0))</f>
        <v>0</v>
      </c>
      <c r="EU325" s="41" t="str">
        <f>IF(BT325="","",IF(成就内容!BK$126&lt;&gt;"",MAX(ROUNDUP(SMALL(BT$279:BT$328,$L325)/10,0)*10,10),0))</f>
        <v/>
      </c>
      <c r="EV325" s="41" t="str">
        <f>IF(BU325="","",IF(成就内容!BL$126&lt;&gt;"",MAX(ROUNDUP(SMALL(BU$279:BU$328,$L325)/10,0)*10,10),0))</f>
        <v/>
      </c>
      <c r="EW325" s="41" t="str">
        <f>IF(BV325="","",IF(成就内容!BM$126&lt;&gt;"",MAX(ROUNDUP(SMALL(BV$279:BV$328,$L325)/10,0)*10,10),0))</f>
        <v/>
      </c>
      <c r="EX325" s="41" t="str">
        <f>IF(BW325="","",IF(成就内容!BN$126&lt;&gt;"",MAX(ROUNDUP(SMALL(BW$279:BW$328,$L325)/10,0)*10,10),0))</f>
        <v/>
      </c>
      <c r="EY325" s="41">
        <f>IF(BX325="","",IF(成就内容!BO$126&lt;&gt;"",MAX(ROUNDUP(SMALL(BX$279:BX$328,$L325)/10,0)*10,10),0))</f>
        <v>0</v>
      </c>
      <c r="EZ325" s="41">
        <f>IF(BY325="","",IF(成就内容!BP$126&lt;&gt;"",MAX(ROUNDUP(SMALL(BY$279:BY$328,$L325)/10,0)*10,10),0))</f>
        <v>0</v>
      </c>
      <c r="FA325" s="41">
        <f>IF(BZ325="","",IF(成就内容!BQ$126&lt;&gt;"",MAX(ROUNDUP(SMALL(BZ$279:BZ$328,$L325)/10,0)*10,10),0))</f>
        <v>0</v>
      </c>
      <c r="FB325" s="41" t="str">
        <f>IF(CA325="","",IF(成就内容!BR$126&lt;&gt;"",MAX(ROUNDUP(SMALL(CA$279:CA$328,$L325)/10,0)*10,10),0))</f>
        <v/>
      </c>
      <c r="FC325" s="41" t="str">
        <f>IF(CB325="","",IF(成就内容!BS$126&lt;&gt;"",MAX(ROUNDUP(SMALL(CB$279:CB$328,$L325)/10,0)*10,10),0))</f>
        <v/>
      </c>
      <c r="FD325" s="41">
        <f>IF(CC325="","",IF(成就内容!BT$126&lt;&gt;"",MAX(ROUNDUP(SMALL(CC$279:CC$328,$L325)/10,0)*10,10),0))</f>
        <v>0</v>
      </c>
      <c r="FE325" s="41">
        <f>IF(CD325="","",IF(成就内容!BU$126&lt;&gt;"",MAX(ROUNDUP(SMALL(CD$279:CD$328,$L325)/10,0)*10,10),0))</f>
        <v>0</v>
      </c>
      <c r="FF325" s="41" t="str">
        <f>IF(CE325="","",IF(成就内容!BV$126&lt;&gt;"",MAX(ROUNDUP(SMALL(CE$279:CE$328,$L325)/10,0)*10,10),0))</f>
        <v/>
      </c>
      <c r="FG325" s="41" t="str">
        <f>IF(CF325="","",IF(成就内容!BW$126&lt;&gt;"",MAX(ROUNDUP(SMALL(CF$279:CF$328,$L325)/10,0)*10,10),0))</f>
        <v/>
      </c>
      <c r="FH325" s="41" t="str">
        <f>IF(CG325="","",IF(成就内容!BX$126&lt;&gt;"",MAX(ROUNDUP(SMALL(CG$279:CG$328,$L325)/10,0)*10,10),0))</f>
        <v/>
      </c>
      <c r="FI325" s="41" t="str">
        <f>IF(CH325="","",IF(成就内容!BY$126&lt;&gt;"",MAX(ROUNDUP(SMALL(CH$279:CH$328,$L325)/10,0)*10,10),0))</f>
        <v/>
      </c>
      <c r="FJ325" s="41" t="str">
        <f>IF(CI325="","",IF(成就内容!BZ$126&lt;&gt;"",MAX(ROUNDUP(SMALL(CI$279:CI$328,$L325)/10,0)*10,10),0))</f>
        <v/>
      </c>
    </row>
    <row r="326" spans="10:166" s="96" customFormat="1" x14ac:dyDescent="0.15">
      <c r="J326" s="19"/>
      <c r="L326" s="43">
        <v>48</v>
      </c>
      <c r="M326" s="41" t="str">
        <f>IF(成就内容!D54="","",INDEX($H$4:$H$178*成就内容!D$126/SUM(成就内容!$D$126:$BZ$126),成就内容!D110,1)-SUM(M$279:M325))</f>
        <v/>
      </c>
      <c r="N326" s="41" t="str">
        <f>IF(成就内容!E54="","",INDEX($H$4:$H$178*成就内容!E$126/SUM(成就内容!$D$126:$BZ$126),成就内容!E110,1)-SUM(N$279:N325))</f>
        <v/>
      </c>
      <c r="O326" s="41" t="str">
        <f>IF(成就内容!F54="","",INDEX($H$4:$H$178*成就内容!F$126/SUM(成就内容!$D$126:$BZ$126),成就内容!F110,1)-SUM(O$279:O325))</f>
        <v/>
      </c>
      <c r="P326" s="41" t="str">
        <f>IF(成就内容!G54="","",INDEX($H$4:$H$178*成就内容!G$126/SUM(成就内容!$D$126:$BZ$126),成就内容!G110,1)-SUM(P$279:P325))</f>
        <v/>
      </c>
      <c r="Q326" s="41" t="str">
        <f>IF(成就内容!H54="","",INDEX($H$4:$H$178*成就内容!H$126/SUM(成就内容!$D$126:$BZ$126),成就内容!H110,1)-SUM(Q$279:Q325))</f>
        <v/>
      </c>
      <c r="R326" s="41" t="str">
        <f>IF(成就内容!I54="","",INDEX($H$4:$H$178*成就内容!I$126/SUM(成就内容!$D$126:$BZ$126),成就内容!I110,1)-SUM(R$279:R325))</f>
        <v/>
      </c>
      <c r="S326" s="41" t="str">
        <f>IF(成就内容!J54="","",INDEX($H$4:$H$178*成就内容!J$126/SUM(成就内容!$D$126:$BZ$126),成就内容!J110,1)-SUM(S$279:S325))</f>
        <v/>
      </c>
      <c r="T326" s="41" t="str">
        <f>IF(成就内容!K54="","",INDEX($H$4:$H$178*成就内容!K$126/SUM(成就内容!$D$126:$BZ$126),成就内容!K110,1)-SUM(T$279:T325))</f>
        <v/>
      </c>
      <c r="U326" s="41" t="str">
        <f>IF(成就内容!L54="","",INDEX($H$4:$H$178*成就内容!L$126/SUM(成就内容!$D$126:$BZ$126),成就内容!L110,1)-SUM(U$279:U325))</f>
        <v/>
      </c>
      <c r="V326" s="41" t="str">
        <f>IF(成就内容!M54="","",INDEX($H$4:$H$178*成就内容!M$126/SUM(成就内容!$D$126:$BZ$126),成就内容!M110,1)-SUM(V$279:V325))</f>
        <v/>
      </c>
      <c r="W326" s="41" t="str">
        <f>IF(成就内容!N54="","",INDEX($H$4:$H$178*成就内容!N$126/SUM(成就内容!$D$126:$BZ$126),成就内容!N110,1)-SUM(W$279:W325))</f>
        <v/>
      </c>
      <c r="X326" s="41" t="str">
        <f>IF(成就内容!O54="","",INDEX($H$4:$H$178*成就内容!O$126/SUM(成就内容!$D$126:$BZ$126),成就内容!O110,1)-SUM(X$279:X325))</f>
        <v/>
      </c>
      <c r="Y326" s="41" t="str">
        <f>IF(成就内容!P54="","",INDEX($H$4:$H$178*成就内容!P$126/SUM(成就内容!$D$126:$BZ$126),成就内容!P110,1)-SUM(Y$279:Y325))</f>
        <v/>
      </c>
      <c r="Z326" s="41" t="str">
        <f>IF(成就内容!Q54="","",INDEX($H$4:$H$178*成就内容!Q$126/SUM(成就内容!$D$126:$BZ$126),成就内容!Q110,1)-SUM(Z$279:Z325))</f>
        <v/>
      </c>
      <c r="AA326" s="41" t="str">
        <f>IF(成就内容!R54="","",INDEX($H$4:$H$178*成就内容!R$126/SUM(成就内容!$D$126:$BZ$126),成就内容!R110,1)-SUM(AA$279:AA325))</f>
        <v/>
      </c>
      <c r="AB326" s="41" t="str">
        <f>IF(成就内容!S54="","",INDEX($H$4:$H$178*成就内容!S$126/SUM(成就内容!$D$126:$BZ$126),成就内容!S110,1)-SUM(AB$279:AB325))</f>
        <v/>
      </c>
      <c r="AC326" s="41" t="str">
        <f>IF(成就内容!T54="","",INDEX($H$4:$H$178*成就内容!T$126/SUM(成就内容!$D$126:$BZ$126),成就内容!T110,1)-SUM(AC$279:AC325))</f>
        <v/>
      </c>
      <c r="AD326" s="41" t="str">
        <f>IF(成就内容!U54="","",INDEX($H$4:$H$178*成就内容!U$126/SUM(成就内容!$D$126:$BZ$126),成就内容!U110,1)-SUM(AD$279:AD325))</f>
        <v/>
      </c>
      <c r="AE326" s="41" t="str">
        <f>IF(成就内容!V54="","",INDEX($H$4:$H$178*成就内容!V$126/SUM(成就内容!$D$126:$BZ$126),成就内容!V110,1)-SUM(AE$279:AE325))</f>
        <v/>
      </c>
      <c r="AF326" s="41" t="str">
        <f>IF(成就内容!W54="","",INDEX($H$4:$H$178*成就内容!W$126/SUM(成就内容!$D$126:$BZ$126),成就内容!W110,1)-SUM(AF$279:AF325))</f>
        <v/>
      </c>
      <c r="AG326" s="41" t="str">
        <f>IF(成就内容!X54="","",INDEX($H$4:$H$178*成就内容!X$126/SUM(成就内容!$D$126:$BZ$126),成就内容!X110,1)-SUM(AG$279:AG325))</f>
        <v/>
      </c>
      <c r="AH326" s="41" t="str">
        <f>IF(成就内容!Y54="","",INDEX($H$4:$H$178*成就内容!Y$126/SUM(成就内容!$D$126:$BZ$126),成就内容!Y110,1)-SUM(AH$279:AH325))</f>
        <v/>
      </c>
      <c r="AI326" s="41" t="str">
        <f>IF(成就内容!Z54="","",INDEX($H$4:$H$178*成就内容!Z$126/SUM(成就内容!$D$126:$BZ$126),成就内容!Z110,1)-SUM(AI$279:AI325))</f>
        <v/>
      </c>
      <c r="AJ326" s="41" t="str">
        <f>IF(成就内容!AA54="","",INDEX($H$4:$H$178*成就内容!AA$126/SUM(成就内容!$D$126:$BZ$126),成就内容!AA110,1)-SUM(AJ$279:AJ325))</f>
        <v/>
      </c>
      <c r="AK326" s="41" t="str">
        <f>IF(成就内容!AB54="","",INDEX($H$4:$H$178*成就内容!AB$126/SUM(成就内容!$D$126:$BZ$126),成就内容!AB110,1)-SUM(AK$279:AK325))</f>
        <v/>
      </c>
      <c r="AL326" s="41" t="str">
        <f>IF(成就内容!AC54="","",INDEX($H$4:$H$178*成就内容!AC$126/SUM(成就内容!$D$126:$BZ$126),成就内容!AC110,1)-SUM(AL$279:AL325))</f>
        <v/>
      </c>
      <c r="AM326" s="41" t="str">
        <f>IF(成就内容!AD54="","",INDEX($H$4:$H$178*成就内容!AD$126/SUM(成就内容!$D$126:$BZ$126),成就内容!AD110,1)-SUM(AM$279:AM325))</f>
        <v/>
      </c>
      <c r="AN326" s="41" t="str">
        <f>IF(成就内容!AE54="","",INDEX($H$4:$H$178*成就内容!AE$126/SUM(成就内容!$D$126:$BZ$126),成就内容!AE110,1)-SUM(AN$279:AN325))</f>
        <v/>
      </c>
      <c r="AO326" s="41" t="str">
        <f>IF(成就内容!AF54="","",INDEX($H$4:$H$178*成就内容!AF$126/SUM(成就内容!$D$126:$BZ$126),成就内容!AF110,1)-SUM(AO$279:AO325))</f>
        <v/>
      </c>
      <c r="AP326" s="41" t="str">
        <f>IF(成就内容!AG54="","",INDEX($H$4:$H$178*成就内容!AG$126/SUM(成就内容!$D$126:$BZ$126),成就内容!AG110,1)-SUM(AP$279:AP325))</f>
        <v/>
      </c>
      <c r="AQ326" s="41" t="str">
        <f>IF(成就内容!AH54="","",INDEX($H$4:$H$178*成就内容!AH$126/SUM(成就内容!$D$126:$BZ$126),成就内容!AH110,1)-SUM(AQ$279:AQ325))</f>
        <v/>
      </c>
      <c r="AR326" s="41" t="str">
        <f>IF(成就内容!AI54="","",INDEX($H$4:$H$178*成就内容!AI$126/SUM(成就内容!$D$126:$BZ$126),成就内容!AI110,1)-SUM(AR$279:AR325))</f>
        <v/>
      </c>
      <c r="AS326" s="41" t="str">
        <f>IF(成就内容!AJ54="","",INDEX($H$4:$H$178*成就内容!AJ$126/SUM(成就内容!$D$126:$BZ$126),成就内容!AJ110,1)-SUM(AS$279:AS325))</f>
        <v/>
      </c>
      <c r="AT326" s="41" t="str">
        <f>IF(成就内容!AK54="","",INDEX($H$4:$H$178*成就内容!AK$126/SUM(成就内容!$D$126:$BZ$126),成就内容!AK110,1)-SUM(AT$279:AT325))</f>
        <v/>
      </c>
      <c r="AU326" s="41" t="str">
        <f>IF(成就内容!AL54="","",INDEX($H$4:$H$178*成就内容!AL$126/SUM(成就内容!$D$126:$BZ$126),成就内容!AL110,1)-SUM(AU$279:AU325))</f>
        <v/>
      </c>
      <c r="AV326" s="41" t="str">
        <f>IF(成就内容!AM54="","",INDEX($H$4:$H$178*成就内容!AM$126/SUM(成就内容!$D$126:$BZ$126),成就内容!AM110,1)-SUM(AV$279:AV325))</f>
        <v/>
      </c>
      <c r="AW326" s="41" t="str">
        <f>IF(成就内容!AN54="","",INDEX($H$4:$H$178*成就内容!AN$126/SUM(成就内容!$D$126:$BZ$126),成就内容!AN110,1)-SUM(AW$279:AW325))</f>
        <v/>
      </c>
      <c r="AX326" s="41" t="str">
        <f>IF(成就内容!AO54="","",INDEX($H$4:$H$178*成就内容!AO$126/SUM(成就内容!$D$126:$BZ$126),成就内容!AO110,1)-SUM(AX$279:AX325))</f>
        <v/>
      </c>
      <c r="AY326" s="41" t="str">
        <f>IF(成就内容!AP54="","",INDEX($H$4:$H$178*成就内容!AP$126/SUM(成就内容!$D$126:$BZ$126),成就内容!AP110,1)-SUM(AY$279:AY325))</f>
        <v/>
      </c>
      <c r="AZ326" s="41" t="str">
        <f>IF(成就内容!AQ54="","",INDEX($H$4:$H$178*成就内容!AQ$126/SUM(成就内容!$D$126:$BZ$126),成就内容!AQ110,1)-SUM(AZ$279:AZ325))</f>
        <v/>
      </c>
      <c r="BA326" s="41" t="str">
        <f>IF(成就内容!AR54="","",INDEX($H$4:$H$178*成就内容!AR$126/SUM(成就内容!$D$126:$BZ$126),成就内容!AR110,1)-SUM(BA$279:BA325))</f>
        <v/>
      </c>
      <c r="BB326" s="41" t="str">
        <f>IF(成就内容!AS54="","",INDEX($H$4:$H$178*成就内容!AS$126/SUM(成就内容!$D$126:$BZ$126),成就内容!AS110,1)-SUM(BB$279:BB325))</f>
        <v/>
      </c>
      <c r="BC326" s="41" t="str">
        <f>IF(成就内容!AT54="","",INDEX($H$4:$H$178*成就内容!AT$126/SUM(成就内容!$D$126:$BZ$126),成就内容!AT110,1)-SUM(BC$279:BC325))</f>
        <v/>
      </c>
      <c r="BD326" s="41" t="str">
        <f>IF(成就内容!AU54="","",INDEX($H$4:$H$178*成就内容!AU$126/SUM(成就内容!$D$126:$BZ$126),成就内容!AU110,1)-SUM(BD$279:BD325))</f>
        <v/>
      </c>
      <c r="BE326" s="41" t="str">
        <f>IF(成就内容!AV54="","",INDEX($H$4:$H$178*成就内容!AV$126/SUM(成就内容!$D$126:$BZ$126),成就内容!AV110,1)-SUM(BE$279:BE325))</f>
        <v/>
      </c>
      <c r="BF326" s="41" t="str">
        <f>IF(成就内容!AW54="","",INDEX($H$4:$H$178*成就内容!AW$126/SUM(成就内容!$D$126:$BZ$126),成就内容!AW110,1)-SUM(BF$279:BF325))</f>
        <v/>
      </c>
      <c r="BG326" s="41" t="str">
        <f>IF(成就内容!AX54="","",INDEX($H$4:$H$178*成就内容!AX$126/SUM(成就内容!$D$126:$BZ$126),成就内容!AX110,1)-SUM(BG$279:BG325))</f>
        <v/>
      </c>
      <c r="BH326" s="41" t="str">
        <f>IF(成就内容!AY54="","",INDEX($H$4:$H$178*成就内容!AY$126/SUM(成就内容!$D$126:$BZ$126),成就内容!AY110,1)-SUM(BH$279:BH325))</f>
        <v/>
      </c>
      <c r="BI326" s="41" t="str">
        <f>IF(成就内容!AZ54="","",INDEX($H$4:$H$178*成就内容!AZ$126/SUM(成就内容!$D$126:$BZ$126),成就内容!AZ110,1)-SUM(BI$279:BI325))</f>
        <v/>
      </c>
      <c r="BJ326" s="41" t="str">
        <f>IF(成就内容!BA54="","",INDEX($H$4:$H$178*成就内容!BA$126/SUM(成就内容!$D$126:$BZ$126),成就内容!BA110,1)-SUM(BJ$279:BJ325))</f>
        <v/>
      </c>
      <c r="BK326" s="41" t="str">
        <f>IF(成就内容!BB54="","",INDEX($H$4:$H$178*成就内容!BB$126/SUM(成就内容!$D$126:$BZ$126),成就内容!BB110,1)-SUM(BK$279:BK325))</f>
        <v/>
      </c>
      <c r="BL326" s="41" t="str">
        <f>IF(成就内容!BC54="","",INDEX($H$4:$H$178*成就内容!BC$126/SUM(成就内容!$D$126:$BZ$126),成就内容!BC110,1)-SUM(BL$279:BL325))</f>
        <v/>
      </c>
      <c r="BM326" s="41" t="str">
        <f>IF(成就内容!BD54="","",INDEX($H$4:$H$178*成就内容!BD$126/SUM(成就内容!$D$126:$BZ$126),成就内容!BD110,1)-SUM(BM$279:BM325))</f>
        <v/>
      </c>
      <c r="BN326" s="41" t="str">
        <f>IF(成就内容!BE54="","",INDEX($H$4:$H$178*成就内容!BE$126/SUM(成就内容!$D$126:$BZ$126),成就内容!BE110,1)-SUM(BN$279:BN325))</f>
        <v/>
      </c>
      <c r="BO326" s="41" t="str">
        <f>IF(成就内容!BF54="","",INDEX($H$4:$H$178*成就内容!BF$126/SUM(成就内容!$D$126:$BZ$126),成就内容!BF110,1)-SUM(BO$279:BO325))</f>
        <v/>
      </c>
      <c r="BP326" s="41" t="str">
        <f>IF(成就内容!BG54="","",INDEX($H$4:$H$178*成就内容!BG$126/SUM(成就内容!$D$126:$BZ$126),成就内容!BG110,1)-SUM(BP$279:BP325))</f>
        <v/>
      </c>
      <c r="BQ326" s="41" t="str">
        <f>IF(成就内容!BH54="","",INDEX($H$4:$H$178*成就内容!BH$126/SUM(成就内容!$D$126:$BZ$126),成就内容!BH110,1)-SUM(BQ$279:BQ325))</f>
        <v/>
      </c>
      <c r="BR326" s="41" t="str">
        <f>IF(成就内容!BI54="","",INDEX($H$4:$H$178*成就内容!BI$126/SUM(成就内容!$D$126:$BZ$126),成就内容!BI110,1)-SUM(BR$279:BR325))</f>
        <v/>
      </c>
      <c r="BS326" s="41">
        <f>IF(成就内容!BJ54="","",INDEX($H$4:$H$178*成就内容!BJ$126/SUM(成就内容!$D$126:$BZ$126),成就内容!BJ110,1)-SUM(BS$279:BS325))</f>
        <v>0</v>
      </c>
      <c r="BT326" s="41" t="str">
        <f>IF(成就内容!BK54="","",INDEX($H$4:$H$178*成就内容!BK$126/SUM(成就内容!$D$126:$BZ$126),成就内容!BK110,1)-SUM(BT$279:BT325))</f>
        <v/>
      </c>
      <c r="BU326" s="41" t="str">
        <f>IF(成就内容!BL54="","",INDEX($H$4:$H$178*成就内容!BL$126/SUM(成就内容!$D$126:$BZ$126),成就内容!BL110,1)-SUM(BU$279:BU325))</f>
        <v/>
      </c>
      <c r="BV326" s="41" t="str">
        <f>IF(成就内容!BM54="","",INDEX($H$4:$H$178*成就内容!BM$126/SUM(成就内容!$D$126:$BZ$126),成就内容!BM110,1)-SUM(BV$279:BV325))</f>
        <v/>
      </c>
      <c r="BW326" s="41" t="str">
        <f>IF(成就内容!BN54="","",INDEX($H$4:$H$178*成就内容!BN$126/SUM(成就内容!$D$126:$BZ$126),成就内容!BN110,1)-SUM(BW$279:BW325))</f>
        <v/>
      </c>
      <c r="BX326" s="41">
        <f>IF(成就内容!BO54="","",INDEX($H$4:$H$178*成就内容!BO$126/SUM(成就内容!$D$126:$BZ$126),成就内容!BO110,1)-SUM(BX$279:BX325))</f>
        <v>0</v>
      </c>
      <c r="BY326" s="41">
        <f>IF(成就内容!BP54="","",INDEX($H$4:$H$178*成就内容!BP$126/SUM(成就内容!$D$126:$BZ$126),成就内容!BP110,1)-SUM(BY$279:BY325))</f>
        <v>0</v>
      </c>
      <c r="BZ326" s="41">
        <f>IF(成就内容!BQ54="","",INDEX($H$4:$H$178*成就内容!BQ$126/SUM(成就内容!$D$126:$BZ$126),成就内容!BQ110,1)-SUM(BZ$279:BZ325))</f>
        <v>0</v>
      </c>
      <c r="CA326" s="41" t="str">
        <f>IF(成就内容!BR54="","",INDEX($H$4:$H$178*成就内容!BR$126/SUM(成就内容!$D$126:$BZ$126),成就内容!BR110,1)-SUM(CA$279:CA325))</f>
        <v/>
      </c>
      <c r="CB326" s="41" t="str">
        <f>IF(成就内容!BS54="","",INDEX($H$4:$H$178*成就内容!BS$126/SUM(成就内容!$D$126:$BZ$126),成就内容!BS110,1)-SUM(CB$279:CB325))</f>
        <v/>
      </c>
      <c r="CC326" s="41">
        <f>IF(成就内容!BT54="","",INDEX($H$4:$H$178*成就内容!BT$126/SUM(成就内容!$D$126:$BZ$126),成就内容!BT110,1)-SUM(CC$279:CC325))</f>
        <v>0</v>
      </c>
      <c r="CD326" s="41">
        <f>IF(成就内容!BU54="","",INDEX($H$4:$H$178*成就内容!BU$126/SUM(成就内容!$D$126:$BZ$126),成就内容!BU110,1)-SUM(CD$279:CD325))</f>
        <v>0</v>
      </c>
      <c r="CE326" s="41" t="str">
        <f>IF(成就内容!BV54="","",INDEX($H$4:$H$178*成就内容!BV$126/SUM(成就内容!$D$126:$BZ$126),成就内容!BV110,1)-SUM(CE$279:CE325))</f>
        <v/>
      </c>
      <c r="CF326" s="41" t="str">
        <f>IF(成就内容!BW54="","",INDEX($H$4:$H$178*成就内容!BW$126/SUM(成就内容!$D$126:$BZ$126),成就内容!BW110,1)-SUM(CF$279:CF325))</f>
        <v/>
      </c>
      <c r="CG326" s="41" t="str">
        <f>IF(成就内容!BX54="","",INDEX($H$4:$H$178*成就内容!BX$126/SUM(成就内容!$D$126:$BZ$126),成就内容!BX110,1)-SUM(CG$279:CG325))</f>
        <v/>
      </c>
      <c r="CH326" s="41" t="str">
        <f>IF(成就内容!BY54="","",INDEX($H$4:$H$178*成就内容!BY$126/SUM(成就内容!$D$126:$BZ$126),成就内容!BY110,1)-SUM(CH$279:CH325))</f>
        <v/>
      </c>
      <c r="CI326" s="41" t="str">
        <f>IF(成就内容!BZ54="","",INDEX($H$4:$H$178*成就内容!BZ$126/SUM(成就内容!$D$126:$BZ$126),成就内容!BZ110,1)-SUM(CI$279:CI325))</f>
        <v/>
      </c>
      <c r="CK326" s="19"/>
      <c r="CM326" s="43">
        <v>48</v>
      </c>
      <c r="CN326" s="41" t="str">
        <f>IF(M326="","",IF(成就内容!D$126&lt;&gt;"",MAX(ROUNDUP(SMALL(M$279:M$328,$L326)/10,0)*10,10),0))</f>
        <v/>
      </c>
      <c r="CO326" s="41" t="str">
        <f>IF(N326="","",IF(成就内容!E$126&lt;&gt;"",MAX(ROUNDUP(SMALL(N$279:N$328,$L326)/10,0)*10,10),0))</f>
        <v/>
      </c>
      <c r="CP326" s="41" t="str">
        <f>IF(O326="","",IF(成就内容!F$126&lt;&gt;"",MAX(ROUNDUP(SMALL(O$279:O$328,$L326)/10,0)*10,10),0))</f>
        <v/>
      </c>
      <c r="CQ326" s="41" t="str">
        <f>IF(P326="","",IF(成就内容!G$126&lt;&gt;"",MAX(ROUNDUP(SMALL(P$279:P$328,$L326)/10,0)*10,10),0))</f>
        <v/>
      </c>
      <c r="CR326" s="41" t="str">
        <f>IF(Q326="","",IF(成就内容!H$126&lt;&gt;"",MAX(ROUNDUP(SMALL(Q$279:Q$328,$L326)/10,0)*10,10),0))</f>
        <v/>
      </c>
      <c r="CS326" s="41" t="str">
        <f>IF(R326="","",IF(成就内容!I$126&lt;&gt;"",MAX(ROUNDUP(SMALL(R$279:R$328,$L326)/10,0)*10,10),0))</f>
        <v/>
      </c>
      <c r="CT326" s="41" t="str">
        <f>IF(S326="","",IF(成就内容!J$126&lt;&gt;"",MAX(ROUNDUP(SMALL(S$279:S$328,$L326)/10,0)*10,10),0))</f>
        <v/>
      </c>
      <c r="CU326" s="41" t="str">
        <f>IF(T326="","",IF(成就内容!K$126&lt;&gt;"",MAX(ROUNDUP(SMALL(T$279:T$328,$L326)/10,0)*10,10),0))</f>
        <v/>
      </c>
      <c r="CV326" s="41" t="str">
        <f>IF(U326="","",IF(成就内容!L$126&lt;&gt;"",MAX(ROUNDUP(SMALL(U$279:U$328,$L326)/10,0)*10,10),0))</f>
        <v/>
      </c>
      <c r="CW326" s="41" t="str">
        <f>IF(V326="","",IF(成就内容!M$126&lt;&gt;"",MAX(ROUNDUP(SMALL(V$279:V$328,$L326)/10,0)*10,10),0))</f>
        <v/>
      </c>
      <c r="CX326" s="41" t="str">
        <f>IF(W326="","",IF(成就内容!N$126&lt;&gt;"",MAX(ROUNDUP(SMALL(W$279:W$328,$L326)/10,0)*10,10),0))</f>
        <v/>
      </c>
      <c r="CY326" s="41" t="str">
        <f>IF(X326="","",IF(成就内容!O$126&lt;&gt;"",MAX(ROUNDUP(SMALL(X$279:X$328,$L326)/10,0)*10,10),0))</f>
        <v/>
      </c>
      <c r="CZ326" s="41" t="str">
        <f>IF(Y326="","",IF(成就内容!P$126&lt;&gt;"",MAX(ROUNDUP(SMALL(Y$279:Y$328,$L326)/10,0)*10,10),0))</f>
        <v/>
      </c>
      <c r="DA326" s="41" t="str">
        <f>IF(Z326="","",IF(成就内容!Q$126&lt;&gt;"",MAX(ROUNDUP(SMALL(Z$279:Z$328,$L326)/10,0)*10,10),0))</f>
        <v/>
      </c>
      <c r="DB326" s="41" t="str">
        <f>IF(AA326="","",IF(成就内容!R$126&lt;&gt;"",MAX(ROUNDUP(SMALL(AA$279:AA$328,$L326)/10,0)*10,10),0))</f>
        <v/>
      </c>
      <c r="DC326" s="41" t="str">
        <f>IF(AB326="","",IF(成就内容!S$126&lt;&gt;"",MAX(ROUNDUP(SMALL(AB$279:AB$328,$L326)/10,0)*10,10),0))</f>
        <v/>
      </c>
      <c r="DD326" s="41" t="str">
        <f>IF(AC326="","",IF(成就内容!T$126&lt;&gt;"",MAX(ROUNDUP(SMALL(AC$279:AC$328,$L326)/10,0)*10,10),0))</f>
        <v/>
      </c>
      <c r="DE326" s="41" t="str">
        <f>IF(AD326="","",IF(成就内容!U$126&lt;&gt;"",MAX(ROUNDUP(SMALL(AD$279:AD$328,$L326)/10,0)*10,10),0))</f>
        <v/>
      </c>
      <c r="DF326" s="41" t="str">
        <f>IF(AE326="","",IF(成就内容!V$126&lt;&gt;"",MAX(ROUNDUP(SMALL(AE$279:AE$328,$L326)/10,0)*10,10),0))</f>
        <v/>
      </c>
      <c r="DG326" s="41" t="str">
        <f>IF(AF326="","",IF(成就内容!W$126&lt;&gt;"",MAX(ROUNDUP(SMALL(AF$279:AF$328,$L326)/10,0)*10,10),0))</f>
        <v/>
      </c>
      <c r="DH326" s="41" t="str">
        <f>IF(AG326="","",IF(成就内容!X$126&lt;&gt;"",MAX(ROUNDUP(SMALL(AG$279:AG$328,$L326)/10,0)*10,10),0))</f>
        <v/>
      </c>
      <c r="DI326" s="41" t="str">
        <f>IF(AH326="","",IF(成就内容!Y$126&lt;&gt;"",MAX(ROUNDUP(SMALL(AH$279:AH$328,$L326)/10,0)*10,10),0))</f>
        <v/>
      </c>
      <c r="DJ326" s="41" t="str">
        <f>IF(AI326="","",IF(成就内容!Z$126&lt;&gt;"",MAX(ROUNDUP(SMALL(AI$279:AI$328,$L326)/10,0)*10,10),0))</f>
        <v/>
      </c>
      <c r="DK326" s="41" t="str">
        <f>IF(AJ326="","",IF(成就内容!AA$126&lt;&gt;"",MAX(ROUNDUP(SMALL(AJ$279:AJ$328,$L326)/10,0)*10,10),0))</f>
        <v/>
      </c>
      <c r="DL326" s="41" t="str">
        <f>IF(AK326="","",IF(成就内容!AB$126&lt;&gt;"",MAX(ROUNDUP(SMALL(AK$279:AK$328,$L326)/10,0)*10,10),0))</f>
        <v/>
      </c>
      <c r="DM326" s="41" t="str">
        <f>IF(AL326="","",IF(成就内容!AC$126&lt;&gt;"",MAX(ROUNDUP(SMALL(AL$279:AL$328,$L326)/10,0)*10,10),0))</f>
        <v/>
      </c>
      <c r="DN326" s="41" t="str">
        <f>IF(AM326="","",IF(成就内容!AD$126&lt;&gt;"",MAX(ROUNDUP(SMALL(AM$279:AM$328,$L326)/10,0)*10,10),0))</f>
        <v/>
      </c>
      <c r="DO326" s="41" t="str">
        <f>IF(AN326="","",IF(成就内容!AE$126&lt;&gt;"",MAX(ROUNDUP(SMALL(AN$279:AN$328,$L326)/10,0)*10,10),0))</f>
        <v/>
      </c>
      <c r="DP326" s="41" t="str">
        <f>IF(AO326="","",IF(成就内容!AF$126&lt;&gt;"",MAX(ROUNDUP(SMALL(AO$279:AO$328,$L326)/10,0)*10,10),0))</f>
        <v/>
      </c>
      <c r="DQ326" s="41" t="str">
        <f>IF(AP326="","",IF(成就内容!AG$126&lt;&gt;"",MAX(ROUNDUP(SMALL(AP$279:AP$328,$L326)/10,0)*10,10),0))</f>
        <v/>
      </c>
      <c r="DR326" s="41" t="str">
        <f>IF(AQ326="","",IF(成就内容!AH$126&lt;&gt;"",MAX(ROUNDUP(SMALL(AQ$279:AQ$328,$L326)/10,0)*10,10),0))</f>
        <v/>
      </c>
      <c r="DS326" s="41" t="str">
        <f>IF(AR326="","",IF(成就内容!AI$126&lt;&gt;"",MAX(ROUNDUP(SMALL(AR$279:AR$328,$L326)/10,0)*10,10),0))</f>
        <v/>
      </c>
      <c r="DT326" s="41" t="str">
        <f>IF(AS326="","",IF(成就内容!AJ$126&lt;&gt;"",MAX(ROUNDUP(SMALL(AS$279:AS$328,$L326)/10,0)*10,10),0))</f>
        <v/>
      </c>
      <c r="DU326" s="41" t="str">
        <f>IF(AT326="","",IF(成就内容!AK$126&lt;&gt;"",MAX(ROUNDUP(SMALL(AT$279:AT$328,$L326)/10,0)*10,10),0))</f>
        <v/>
      </c>
      <c r="DV326" s="41" t="str">
        <f>IF(AU326="","",IF(成就内容!AL$126&lt;&gt;"",MAX(ROUNDUP(SMALL(AU$279:AU$328,$L326)/10,0)*10,10),0))</f>
        <v/>
      </c>
      <c r="DW326" s="41" t="str">
        <f>IF(AV326="","",IF(成就内容!AM$126&lt;&gt;"",MAX(ROUNDUP(SMALL(AV$279:AV$328,$L326)/10,0)*10,10),0))</f>
        <v/>
      </c>
      <c r="DX326" s="41" t="str">
        <f>IF(AW326="","",IF(成就内容!AN$126&lt;&gt;"",MAX(ROUNDUP(SMALL(AW$279:AW$328,$L326)/10,0)*10,10),0))</f>
        <v/>
      </c>
      <c r="DY326" s="41" t="str">
        <f>IF(AX326="","",IF(成就内容!AO$126&lt;&gt;"",MAX(ROUNDUP(SMALL(AX$279:AX$328,$L326)/10,0)*10,10),0))</f>
        <v/>
      </c>
      <c r="DZ326" s="41" t="str">
        <f>IF(AY326="","",IF(成就内容!AP$126&lt;&gt;"",MAX(ROUNDUP(SMALL(AY$279:AY$328,$L326)/10,0)*10,10),0))</f>
        <v/>
      </c>
      <c r="EA326" s="41" t="str">
        <f>IF(AZ326="","",IF(成就内容!AQ$126&lt;&gt;"",MAX(ROUNDUP(SMALL(AZ$279:AZ$328,$L326)/10,0)*10,10),0))</f>
        <v/>
      </c>
      <c r="EB326" s="41" t="str">
        <f>IF(BA326="","",IF(成就内容!AR$126&lt;&gt;"",MAX(ROUNDUP(SMALL(BA$279:BA$328,$L326)/10,0)*10,10),0))</f>
        <v/>
      </c>
      <c r="EC326" s="41" t="str">
        <f>IF(BB326="","",IF(成就内容!AS$126&lt;&gt;"",MAX(ROUNDUP(SMALL(BB$279:BB$328,$L326)/10,0)*10,10),0))</f>
        <v/>
      </c>
      <c r="ED326" s="41" t="str">
        <f>IF(BC326="","",IF(成就内容!AT$126&lt;&gt;"",MAX(ROUNDUP(SMALL(BC$279:BC$328,$L326)/10,0)*10,10),0))</f>
        <v/>
      </c>
      <c r="EE326" s="41" t="str">
        <f>IF(BD326="","",IF(成就内容!AU$126&lt;&gt;"",MAX(ROUNDUP(SMALL(BD$279:BD$328,$L326)/10,0)*10,10),0))</f>
        <v/>
      </c>
      <c r="EF326" s="41" t="str">
        <f>IF(BE326="","",IF(成就内容!AV$126&lt;&gt;"",MAX(ROUNDUP(SMALL(BE$279:BE$328,$L326)/10,0)*10,10),0))</f>
        <v/>
      </c>
      <c r="EG326" s="41" t="str">
        <f>IF(BF326="","",IF(成就内容!AW$126&lt;&gt;"",MAX(ROUNDUP(SMALL(BF$279:BF$328,$L326)/10,0)*10,10),0))</f>
        <v/>
      </c>
      <c r="EH326" s="41" t="str">
        <f>IF(BG326="","",IF(成就内容!AX$126&lt;&gt;"",MAX(ROUNDUP(SMALL(BG$279:BG$328,$L326)/10,0)*10,10),0))</f>
        <v/>
      </c>
      <c r="EI326" s="41" t="str">
        <f>IF(BH326="","",IF(成就内容!AY$126&lt;&gt;"",MAX(ROUNDUP(SMALL(BH$279:BH$328,$L326)/10,0)*10,10),0))</f>
        <v/>
      </c>
      <c r="EJ326" s="41" t="str">
        <f>IF(BI326="","",IF(成就内容!AZ$126&lt;&gt;"",MAX(ROUNDUP(SMALL(BI$279:BI$328,$L326)/10,0)*10,10),0))</f>
        <v/>
      </c>
      <c r="EK326" s="41" t="str">
        <f>IF(BJ326="","",IF(成就内容!BA$126&lt;&gt;"",MAX(ROUNDUP(SMALL(BJ$279:BJ$328,$L326)/10,0)*10,10),0))</f>
        <v/>
      </c>
      <c r="EL326" s="41" t="str">
        <f>IF(BK326="","",IF(成就内容!BB$126&lt;&gt;"",MAX(ROUNDUP(SMALL(BK$279:BK$328,$L326)/10,0)*10,10),0))</f>
        <v/>
      </c>
      <c r="EM326" s="41" t="str">
        <f>IF(BL326="","",IF(成就内容!BC$126&lt;&gt;"",MAX(ROUNDUP(SMALL(BL$279:BL$328,$L326)/10,0)*10,10),0))</f>
        <v/>
      </c>
      <c r="EN326" s="41" t="str">
        <f>IF(BM326="","",IF(成就内容!BD$126&lt;&gt;"",MAX(ROUNDUP(SMALL(BM$279:BM$328,$L326)/10,0)*10,10),0))</f>
        <v/>
      </c>
      <c r="EO326" s="41" t="str">
        <f>IF(BN326="","",IF(成就内容!BE$126&lt;&gt;"",MAX(ROUNDUP(SMALL(BN$279:BN$328,$L326)/10,0)*10,10),0))</f>
        <v/>
      </c>
      <c r="EP326" s="41" t="str">
        <f>IF(BO326="","",IF(成就内容!BF$126&lt;&gt;"",MAX(ROUNDUP(SMALL(BO$279:BO$328,$L326)/10,0)*10,10),0))</f>
        <v/>
      </c>
      <c r="EQ326" s="41" t="str">
        <f>IF(BP326="","",IF(成就内容!BG$126&lt;&gt;"",MAX(ROUNDUP(SMALL(BP$279:BP$328,$L326)/10,0)*10,10),0))</f>
        <v/>
      </c>
      <c r="ER326" s="41" t="str">
        <f>IF(BQ326="","",IF(成就内容!BH$126&lt;&gt;"",MAX(ROUNDUP(SMALL(BQ$279:BQ$328,$L326)/10,0)*10,10),0))</f>
        <v/>
      </c>
      <c r="ES326" s="41" t="str">
        <f>IF(BR326="","",IF(成就内容!BI$126&lt;&gt;"",MAX(ROUNDUP(SMALL(BR$279:BR$328,$L326)/10,0)*10,10),0))</f>
        <v/>
      </c>
      <c r="ET326" s="41">
        <f>IF(BS326="","",IF(成就内容!BJ$126&lt;&gt;"",MAX(ROUNDUP(SMALL(BS$279:BS$328,$L326)/10,0)*10,10),0))</f>
        <v>0</v>
      </c>
      <c r="EU326" s="41" t="str">
        <f>IF(BT326="","",IF(成就内容!BK$126&lt;&gt;"",MAX(ROUNDUP(SMALL(BT$279:BT$328,$L326)/10,0)*10,10),0))</f>
        <v/>
      </c>
      <c r="EV326" s="41" t="str">
        <f>IF(BU326="","",IF(成就内容!BL$126&lt;&gt;"",MAX(ROUNDUP(SMALL(BU$279:BU$328,$L326)/10,0)*10,10),0))</f>
        <v/>
      </c>
      <c r="EW326" s="41" t="str">
        <f>IF(BV326="","",IF(成就内容!BM$126&lt;&gt;"",MAX(ROUNDUP(SMALL(BV$279:BV$328,$L326)/10,0)*10,10),0))</f>
        <v/>
      </c>
      <c r="EX326" s="41" t="str">
        <f>IF(BW326="","",IF(成就内容!BN$126&lt;&gt;"",MAX(ROUNDUP(SMALL(BW$279:BW$328,$L326)/10,0)*10,10),0))</f>
        <v/>
      </c>
      <c r="EY326" s="41">
        <f>IF(BX326="","",IF(成就内容!BO$126&lt;&gt;"",MAX(ROUNDUP(SMALL(BX$279:BX$328,$L326)/10,0)*10,10),0))</f>
        <v>0</v>
      </c>
      <c r="EZ326" s="41">
        <f>IF(BY326="","",IF(成就内容!BP$126&lt;&gt;"",MAX(ROUNDUP(SMALL(BY$279:BY$328,$L326)/10,0)*10,10),0))</f>
        <v>0</v>
      </c>
      <c r="FA326" s="41">
        <f>IF(BZ326="","",IF(成就内容!BQ$126&lt;&gt;"",MAX(ROUNDUP(SMALL(BZ$279:BZ$328,$L326)/10,0)*10,10),0))</f>
        <v>0</v>
      </c>
      <c r="FB326" s="41" t="str">
        <f>IF(CA326="","",IF(成就内容!BR$126&lt;&gt;"",MAX(ROUNDUP(SMALL(CA$279:CA$328,$L326)/10,0)*10,10),0))</f>
        <v/>
      </c>
      <c r="FC326" s="41" t="str">
        <f>IF(CB326="","",IF(成就内容!BS$126&lt;&gt;"",MAX(ROUNDUP(SMALL(CB$279:CB$328,$L326)/10,0)*10,10),0))</f>
        <v/>
      </c>
      <c r="FD326" s="41">
        <f>IF(CC326="","",IF(成就内容!BT$126&lt;&gt;"",MAX(ROUNDUP(SMALL(CC$279:CC$328,$L326)/10,0)*10,10),0))</f>
        <v>0</v>
      </c>
      <c r="FE326" s="41">
        <f>IF(CD326="","",IF(成就内容!BU$126&lt;&gt;"",MAX(ROUNDUP(SMALL(CD$279:CD$328,$L326)/10,0)*10,10),0))</f>
        <v>0</v>
      </c>
      <c r="FF326" s="41" t="str">
        <f>IF(CE326="","",IF(成就内容!BV$126&lt;&gt;"",MAX(ROUNDUP(SMALL(CE$279:CE$328,$L326)/10,0)*10,10),0))</f>
        <v/>
      </c>
      <c r="FG326" s="41" t="str">
        <f>IF(CF326="","",IF(成就内容!BW$126&lt;&gt;"",MAX(ROUNDUP(SMALL(CF$279:CF$328,$L326)/10,0)*10,10),0))</f>
        <v/>
      </c>
      <c r="FH326" s="41" t="str">
        <f>IF(CG326="","",IF(成就内容!BX$126&lt;&gt;"",MAX(ROUNDUP(SMALL(CG$279:CG$328,$L326)/10,0)*10,10),0))</f>
        <v/>
      </c>
      <c r="FI326" s="41" t="str">
        <f>IF(CH326="","",IF(成就内容!BY$126&lt;&gt;"",MAX(ROUNDUP(SMALL(CH$279:CH$328,$L326)/10,0)*10,10),0))</f>
        <v/>
      </c>
      <c r="FJ326" s="41" t="str">
        <f>IF(CI326="","",IF(成就内容!BZ$126&lt;&gt;"",MAX(ROUNDUP(SMALL(CI$279:CI$328,$L326)/10,0)*10,10),0))</f>
        <v/>
      </c>
    </row>
    <row r="327" spans="10:166" s="96" customFormat="1" x14ac:dyDescent="0.15">
      <c r="J327" s="19"/>
      <c r="L327" s="43">
        <v>49</v>
      </c>
      <c r="M327" s="41" t="str">
        <f>IF(成就内容!D55="","",INDEX($H$4:$H$178*成就内容!D$126/SUM(成就内容!$D$126:$BZ$126),成就内容!D111,1)-SUM(M$279:M326))</f>
        <v/>
      </c>
      <c r="N327" s="41" t="str">
        <f>IF(成就内容!E55="","",INDEX($H$4:$H$178*成就内容!E$126/SUM(成就内容!$D$126:$BZ$126),成就内容!E111,1)-SUM(N$279:N326))</f>
        <v/>
      </c>
      <c r="O327" s="41" t="str">
        <f>IF(成就内容!F55="","",INDEX($H$4:$H$178*成就内容!F$126/SUM(成就内容!$D$126:$BZ$126),成就内容!F111,1)-SUM(O$279:O326))</f>
        <v/>
      </c>
      <c r="P327" s="41" t="str">
        <f>IF(成就内容!G55="","",INDEX($H$4:$H$178*成就内容!G$126/SUM(成就内容!$D$126:$BZ$126),成就内容!G111,1)-SUM(P$279:P326))</f>
        <v/>
      </c>
      <c r="Q327" s="41" t="str">
        <f>IF(成就内容!H55="","",INDEX($H$4:$H$178*成就内容!H$126/SUM(成就内容!$D$126:$BZ$126),成就内容!H111,1)-SUM(Q$279:Q326))</f>
        <v/>
      </c>
      <c r="R327" s="41" t="str">
        <f>IF(成就内容!I55="","",INDEX($H$4:$H$178*成就内容!I$126/SUM(成就内容!$D$126:$BZ$126),成就内容!I111,1)-SUM(R$279:R326))</f>
        <v/>
      </c>
      <c r="S327" s="41" t="str">
        <f>IF(成就内容!J55="","",INDEX($H$4:$H$178*成就内容!J$126/SUM(成就内容!$D$126:$BZ$126),成就内容!J111,1)-SUM(S$279:S326))</f>
        <v/>
      </c>
      <c r="T327" s="41" t="str">
        <f>IF(成就内容!K55="","",INDEX($H$4:$H$178*成就内容!K$126/SUM(成就内容!$D$126:$BZ$126),成就内容!K111,1)-SUM(T$279:T326))</f>
        <v/>
      </c>
      <c r="U327" s="41" t="str">
        <f>IF(成就内容!L55="","",INDEX($H$4:$H$178*成就内容!L$126/SUM(成就内容!$D$126:$BZ$126),成就内容!L111,1)-SUM(U$279:U326))</f>
        <v/>
      </c>
      <c r="V327" s="41" t="str">
        <f>IF(成就内容!M55="","",INDEX($H$4:$H$178*成就内容!M$126/SUM(成就内容!$D$126:$BZ$126),成就内容!M111,1)-SUM(V$279:V326))</f>
        <v/>
      </c>
      <c r="W327" s="41" t="str">
        <f>IF(成就内容!N55="","",INDEX($H$4:$H$178*成就内容!N$126/SUM(成就内容!$D$126:$BZ$126),成就内容!N111,1)-SUM(W$279:W326))</f>
        <v/>
      </c>
      <c r="X327" s="41" t="str">
        <f>IF(成就内容!O55="","",INDEX($H$4:$H$178*成就内容!O$126/SUM(成就内容!$D$126:$BZ$126),成就内容!O111,1)-SUM(X$279:X326))</f>
        <v/>
      </c>
      <c r="Y327" s="41" t="str">
        <f>IF(成就内容!P55="","",INDEX($H$4:$H$178*成就内容!P$126/SUM(成就内容!$D$126:$BZ$126),成就内容!P111,1)-SUM(Y$279:Y326))</f>
        <v/>
      </c>
      <c r="Z327" s="41" t="str">
        <f>IF(成就内容!Q55="","",INDEX($H$4:$H$178*成就内容!Q$126/SUM(成就内容!$D$126:$BZ$126),成就内容!Q111,1)-SUM(Z$279:Z326))</f>
        <v/>
      </c>
      <c r="AA327" s="41" t="str">
        <f>IF(成就内容!R55="","",INDEX($H$4:$H$178*成就内容!R$126/SUM(成就内容!$D$126:$BZ$126),成就内容!R111,1)-SUM(AA$279:AA326))</f>
        <v/>
      </c>
      <c r="AB327" s="41" t="str">
        <f>IF(成就内容!S55="","",INDEX($H$4:$H$178*成就内容!S$126/SUM(成就内容!$D$126:$BZ$126),成就内容!S111,1)-SUM(AB$279:AB326))</f>
        <v/>
      </c>
      <c r="AC327" s="41" t="str">
        <f>IF(成就内容!T55="","",INDEX($H$4:$H$178*成就内容!T$126/SUM(成就内容!$D$126:$BZ$126),成就内容!T111,1)-SUM(AC$279:AC326))</f>
        <v/>
      </c>
      <c r="AD327" s="41" t="str">
        <f>IF(成就内容!U55="","",INDEX($H$4:$H$178*成就内容!U$126/SUM(成就内容!$D$126:$BZ$126),成就内容!U111,1)-SUM(AD$279:AD326))</f>
        <v/>
      </c>
      <c r="AE327" s="41" t="str">
        <f>IF(成就内容!V55="","",INDEX($H$4:$H$178*成就内容!V$126/SUM(成就内容!$D$126:$BZ$126),成就内容!V111,1)-SUM(AE$279:AE326))</f>
        <v/>
      </c>
      <c r="AF327" s="41" t="str">
        <f>IF(成就内容!W55="","",INDEX($H$4:$H$178*成就内容!W$126/SUM(成就内容!$D$126:$BZ$126),成就内容!W111,1)-SUM(AF$279:AF326))</f>
        <v/>
      </c>
      <c r="AG327" s="41" t="str">
        <f>IF(成就内容!X55="","",INDEX($H$4:$H$178*成就内容!X$126/SUM(成就内容!$D$126:$BZ$126),成就内容!X111,1)-SUM(AG$279:AG326))</f>
        <v/>
      </c>
      <c r="AH327" s="41" t="str">
        <f>IF(成就内容!Y55="","",INDEX($H$4:$H$178*成就内容!Y$126/SUM(成就内容!$D$126:$BZ$126),成就内容!Y111,1)-SUM(AH$279:AH326))</f>
        <v/>
      </c>
      <c r="AI327" s="41" t="str">
        <f>IF(成就内容!Z55="","",INDEX($H$4:$H$178*成就内容!Z$126/SUM(成就内容!$D$126:$BZ$126),成就内容!Z111,1)-SUM(AI$279:AI326))</f>
        <v/>
      </c>
      <c r="AJ327" s="41" t="str">
        <f>IF(成就内容!AA55="","",INDEX($H$4:$H$178*成就内容!AA$126/SUM(成就内容!$D$126:$BZ$126),成就内容!AA111,1)-SUM(AJ$279:AJ326))</f>
        <v/>
      </c>
      <c r="AK327" s="41" t="str">
        <f>IF(成就内容!AB55="","",INDEX($H$4:$H$178*成就内容!AB$126/SUM(成就内容!$D$126:$BZ$126),成就内容!AB111,1)-SUM(AK$279:AK326))</f>
        <v/>
      </c>
      <c r="AL327" s="41" t="str">
        <f>IF(成就内容!AC55="","",INDEX($H$4:$H$178*成就内容!AC$126/SUM(成就内容!$D$126:$BZ$126),成就内容!AC111,1)-SUM(AL$279:AL326))</f>
        <v/>
      </c>
      <c r="AM327" s="41" t="str">
        <f>IF(成就内容!AD55="","",INDEX($H$4:$H$178*成就内容!AD$126/SUM(成就内容!$D$126:$BZ$126),成就内容!AD111,1)-SUM(AM$279:AM326))</f>
        <v/>
      </c>
      <c r="AN327" s="41" t="str">
        <f>IF(成就内容!AE55="","",INDEX($H$4:$H$178*成就内容!AE$126/SUM(成就内容!$D$126:$BZ$126),成就内容!AE111,1)-SUM(AN$279:AN326))</f>
        <v/>
      </c>
      <c r="AO327" s="41" t="str">
        <f>IF(成就内容!AF55="","",INDEX($H$4:$H$178*成就内容!AF$126/SUM(成就内容!$D$126:$BZ$126),成就内容!AF111,1)-SUM(AO$279:AO326))</f>
        <v/>
      </c>
      <c r="AP327" s="41" t="str">
        <f>IF(成就内容!AG55="","",INDEX($H$4:$H$178*成就内容!AG$126/SUM(成就内容!$D$126:$BZ$126),成就内容!AG111,1)-SUM(AP$279:AP326))</f>
        <v/>
      </c>
      <c r="AQ327" s="41" t="str">
        <f>IF(成就内容!AH55="","",INDEX($H$4:$H$178*成就内容!AH$126/SUM(成就内容!$D$126:$BZ$126),成就内容!AH111,1)-SUM(AQ$279:AQ326))</f>
        <v/>
      </c>
      <c r="AR327" s="41" t="str">
        <f>IF(成就内容!AI55="","",INDEX($H$4:$H$178*成就内容!AI$126/SUM(成就内容!$D$126:$BZ$126),成就内容!AI111,1)-SUM(AR$279:AR326))</f>
        <v/>
      </c>
      <c r="AS327" s="41" t="str">
        <f>IF(成就内容!AJ55="","",INDEX($H$4:$H$178*成就内容!AJ$126/SUM(成就内容!$D$126:$BZ$126),成就内容!AJ111,1)-SUM(AS$279:AS326))</f>
        <v/>
      </c>
      <c r="AT327" s="41" t="str">
        <f>IF(成就内容!AK55="","",INDEX($H$4:$H$178*成就内容!AK$126/SUM(成就内容!$D$126:$BZ$126),成就内容!AK111,1)-SUM(AT$279:AT326))</f>
        <v/>
      </c>
      <c r="AU327" s="41" t="str">
        <f>IF(成就内容!AL55="","",INDEX($H$4:$H$178*成就内容!AL$126/SUM(成就内容!$D$126:$BZ$126),成就内容!AL111,1)-SUM(AU$279:AU326))</f>
        <v/>
      </c>
      <c r="AV327" s="41" t="str">
        <f>IF(成就内容!AM55="","",INDEX($H$4:$H$178*成就内容!AM$126/SUM(成就内容!$D$126:$BZ$126),成就内容!AM111,1)-SUM(AV$279:AV326))</f>
        <v/>
      </c>
      <c r="AW327" s="41" t="str">
        <f>IF(成就内容!AN55="","",INDEX($H$4:$H$178*成就内容!AN$126/SUM(成就内容!$D$126:$BZ$126),成就内容!AN111,1)-SUM(AW$279:AW326))</f>
        <v/>
      </c>
      <c r="AX327" s="41" t="str">
        <f>IF(成就内容!AO55="","",INDEX($H$4:$H$178*成就内容!AO$126/SUM(成就内容!$D$126:$BZ$126),成就内容!AO111,1)-SUM(AX$279:AX326))</f>
        <v/>
      </c>
      <c r="AY327" s="41" t="str">
        <f>IF(成就内容!AP55="","",INDEX($H$4:$H$178*成就内容!AP$126/SUM(成就内容!$D$126:$BZ$126),成就内容!AP111,1)-SUM(AY$279:AY326))</f>
        <v/>
      </c>
      <c r="AZ327" s="41" t="str">
        <f>IF(成就内容!AQ55="","",INDEX($H$4:$H$178*成就内容!AQ$126/SUM(成就内容!$D$126:$BZ$126),成就内容!AQ111,1)-SUM(AZ$279:AZ326))</f>
        <v/>
      </c>
      <c r="BA327" s="41" t="str">
        <f>IF(成就内容!AR55="","",INDEX($H$4:$H$178*成就内容!AR$126/SUM(成就内容!$D$126:$BZ$126),成就内容!AR111,1)-SUM(BA$279:BA326))</f>
        <v/>
      </c>
      <c r="BB327" s="41" t="str">
        <f>IF(成就内容!AS55="","",INDEX($H$4:$H$178*成就内容!AS$126/SUM(成就内容!$D$126:$BZ$126),成就内容!AS111,1)-SUM(BB$279:BB326))</f>
        <v/>
      </c>
      <c r="BC327" s="41" t="str">
        <f>IF(成就内容!AT55="","",INDEX($H$4:$H$178*成就内容!AT$126/SUM(成就内容!$D$126:$BZ$126),成就内容!AT111,1)-SUM(BC$279:BC326))</f>
        <v/>
      </c>
      <c r="BD327" s="41" t="str">
        <f>IF(成就内容!AU55="","",INDEX($H$4:$H$178*成就内容!AU$126/SUM(成就内容!$D$126:$BZ$126),成就内容!AU111,1)-SUM(BD$279:BD326))</f>
        <v/>
      </c>
      <c r="BE327" s="41" t="str">
        <f>IF(成就内容!AV55="","",INDEX($H$4:$H$178*成就内容!AV$126/SUM(成就内容!$D$126:$BZ$126),成就内容!AV111,1)-SUM(BE$279:BE326))</f>
        <v/>
      </c>
      <c r="BF327" s="41" t="str">
        <f>IF(成就内容!AW55="","",INDEX($H$4:$H$178*成就内容!AW$126/SUM(成就内容!$D$126:$BZ$126),成就内容!AW111,1)-SUM(BF$279:BF326))</f>
        <v/>
      </c>
      <c r="BG327" s="41" t="str">
        <f>IF(成就内容!AX55="","",INDEX($H$4:$H$178*成就内容!AX$126/SUM(成就内容!$D$126:$BZ$126),成就内容!AX111,1)-SUM(BG$279:BG326))</f>
        <v/>
      </c>
      <c r="BH327" s="41" t="str">
        <f>IF(成就内容!AY55="","",INDEX($H$4:$H$178*成就内容!AY$126/SUM(成就内容!$D$126:$BZ$126),成就内容!AY111,1)-SUM(BH$279:BH326))</f>
        <v/>
      </c>
      <c r="BI327" s="41" t="str">
        <f>IF(成就内容!AZ55="","",INDEX($H$4:$H$178*成就内容!AZ$126/SUM(成就内容!$D$126:$BZ$126),成就内容!AZ111,1)-SUM(BI$279:BI326))</f>
        <v/>
      </c>
      <c r="BJ327" s="41" t="str">
        <f>IF(成就内容!BA55="","",INDEX($H$4:$H$178*成就内容!BA$126/SUM(成就内容!$D$126:$BZ$126),成就内容!BA111,1)-SUM(BJ$279:BJ326))</f>
        <v/>
      </c>
      <c r="BK327" s="41" t="str">
        <f>IF(成就内容!BB55="","",INDEX($H$4:$H$178*成就内容!BB$126/SUM(成就内容!$D$126:$BZ$126),成就内容!BB111,1)-SUM(BK$279:BK326))</f>
        <v/>
      </c>
      <c r="BL327" s="41" t="str">
        <f>IF(成就内容!BC55="","",INDEX($H$4:$H$178*成就内容!BC$126/SUM(成就内容!$D$126:$BZ$126),成就内容!BC111,1)-SUM(BL$279:BL326))</f>
        <v/>
      </c>
      <c r="BM327" s="41" t="str">
        <f>IF(成就内容!BD55="","",INDEX($H$4:$H$178*成就内容!BD$126/SUM(成就内容!$D$126:$BZ$126),成就内容!BD111,1)-SUM(BM$279:BM326))</f>
        <v/>
      </c>
      <c r="BN327" s="41" t="str">
        <f>IF(成就内容!BE55="","",INDEX($H$4:$H$178*成就内容!BE$126/SUM(成就内容!$D$126:$BZ$126),成就内容!BE111,1)-SUM(BN$279:BN326))</f>
        <v/>
      </c>
      <c r="BO327" s="41" t="str">
        <f>IF(成就内容!BF55="","",INDEX($H$4:$H$178*成就内容!BF$126/SUM(成就内容!$D$126:$BZ$126),成就内容!BF111,1)-SUM(BO$279:BO326))</f>
        <v/>
      </c>
      <c r="BP327" s="41" t="str">
        <f>IF(成就内容!BG55="","",INDEX($H$4:$H$178*成就内容!BG$126/SUM(成就内容!$D$126:$BZ$126),成就内容!BG111,1)-SUM(BP$279:BP326))</f>
        <v/>
      </c>
      <c r="BQ327" s="41" t="str">
        <f>IF(成就内容!BH55="","",INDEX($H$4:$H$178*成就内容!BH$126/SUM(成就内容!$D$126:$BZ$126),成就内容!BH111,1)-SUM(BQ$279:BQ326))</f>
        <v/>
      </c>
      <c r="BR327" s="41" t="str">
        <f>IF(成就内容!BI55="","",INDEX($H$4:$H$178*成就内容!BI$126/SUM(成就内容!$D$126:$BZ$126),成就内容!BI111,1)-SUM(BR$279:BR326))</f>
        <v/>
      </c>
      <c r="BS327" s="41">
        <f>IF(成就内容!BJ55="","",INDEX($H$4:$H$178*成就内容!BJ$126/SUM(成就内容!$D$126:$BZ$126),成就内容!BJ111,1)-SUM(BS$279:BS326))</f>
        <v>0</v>
      </c>
      <c r="BT327" s="41" t="str">
        <f>IF(成就内容!BK55="","",INDEX($H$4:$H$178*成就内容!BK$126/SUM(成就内容!$D$126:$BZ$126),成就内容!BK111,1)-SUM(BT$279:BT326))</f>
        <v/>
      </c>
      <c r="BU327" s="41" t="str">
        <f>IF(成就内容!BL55="","",INDEX($H$4:$H$178*成就内容!BL$126/SUM(成就内容!$D$126:$BZ$126),成就内容!BL111,1)-SUM(BU$279:BU326))</f>
        <v/>
      </c>
      <c r="BV327" s="41" t="str">
        <f>IF(成就内容!BM55="","",INDEX($H$4:$H$178*成就内容!BM$126/SUM(成就内容!$D$126:$BZ$126),成就内容!BM111,1)-SUM(BV$279:BV326))</f>
        <v/>
      </c>
      <c r="BW327" s="41" t="str">
        <f>IF(成就内容!BN55="","",INDEX($H$4:$H$178*成就内容!BN$126/SUM(成就内容!$D$126:$BZ$126),成就内容!BN111,1)-SUM(BW$279:BW326))</f>
        <v/>
      </c>
      <c r="BX327" s="41">
        <f>IF(成就内容!BO55="","",INDEX($H$4:$H$178*成就内容!BO$126/SUM(成就内容!$D$126:$BZ$126),成就内容!BO111,1)-SUM(BX$279:BX326))</f>
        <v>0</v>
      </c>
      <c r="BY327" s="41">
        <f>IF(成就内容!BP55="","",INDEX($H$4:$H$178*成就内容!BP$126/SUM(成就内容!$D$126:$BZ$126),成就内容!BP111,1)-SUM(BY$279:BY326))</f>
        <v>0</v>
      </c>
      <c r="BZ327" s="41">
        <f>IF(成就内容!BQ55="","",INDEX($H$4:$H$178*成就内容!BQ$126/SUM(成就内容!$D$126:$BZ$126),成就内容!BQ111,1)-SUM(BZ$279:BZ326))</f>
        <v>0</v>
      </c>
      <c r="CA327" s="41" t="str">
        <f>IF(成就内容!BR55="","",INDEX($H$4:$H$178*成就内容!BR$126/SUM(成就内容!$D$126:$BZ$126),成就内容!BR111,1)-SUM(CA$279:CA326))</f>
        <v/>
      </c>
      <c r="CB327" s="41" t="str">
        <f>IF(成就内容!BS55="","",INDEX($H$4:$H$178*成就内容!BS$126/SUM(成就内容!$D$126:$BZ$126),成就内容!BS111,1)-SUM(CB$279:CB326))</f>
        <v/>
      </c>
      <c r="CC327" s="41">
        <f>IF(成就内容!BT55="","",INDEX($H$4:$H$178*成就内容!BT$126/SUM(成就内容!$D$126:$BZ$126),成就内容!BT111,1)-SUM(CC$279:CC326))</f>
        <v>0</v>
      </c>
      <c r="CD327" s="41">
        <f>IF(成就内容!BU55="","",INDEX($H$4:$H$178*成就内容!BU$126/SUM(成就内容!$D$126:$BZ$126),成就内容!BU111,1)-SUM(CD$279:CD326))</f>
        <v>0</v>
      </c>
      <c r="CE327" s="41" t="str">
        <f>IF(成就内容!BV55="","",INDEX($H$4:$H$178*成就内容!BV$126/SUM(成就内容!$D$126:$BZ$126),成就内容!BV111,1)-SUM(CE$279:CE326))</f>
        <v/>
      </c>
      <c r="CF327" s="41" t="str">
        <f>IF(成就内容!BW55="","",INDEX($H$4:$H$178*成就内容!BW$126/SUM(成就内容!$D$126:$BZ$126),成就内容!BW111,1)-SUM(CF$279:CF326))</f>
        <v/>
      </c>
      <c r="CG327" s="41" t="str">
        <f>IF(成就内容!BX55="","",INDEX($H$4:$H$178*成就内容!BX$126/SUM(成就内容!$D$126:$BZ$126),成就内容!BX111,1)-SUM(CG$279:CG326))</f>
        <v/>
      </c>
      <c r="CH327" s="41" t="str">
        <f>IF(成就内容!BY55="","",INDEX($H$4:$H$178*成就内容!BY$126/SUM(成就内容!$D$126:$BZ$126),成就内容!BY111,1)-SUM(CH$279:CH326))</f>
        <v/>
      </c>
      <c r="CI327" s="41" t="str">
        <f>IF(成就内容!BZ55="","",INDEX($H$4:$H$178*成就内容!BZ$126/SUM(成就内容!$D$126:$BZ$126),成就内容!BZ111,1)-SUM(CI$279:CI326))</f>
        <v/>
      </c>
      <c r="CK327" s="19"/>
      <c r="CM327" s="43">
        <v>49</v>
      </c>
      <c r="CN327" s="41" t="str">
        <f>IF(M327="","",IF(成就内容!D$126&lt;&gt;"",MAX(ROUNDUP(SMALL(M$279:M$328,$L327)/10,0)*10,10),0))</f>
        <v/>
      </c>
      <c r="CO327" s="41" t="str">
        <f>IF(N327="","",IF(成就内容!E$126&lt;&gt;"",MAX(ROUNDUP(SMALL(N$279:N$328,$L327)/10,0)*10,10),0))</f>
        <v/>
      </c>
      <c r="CP327" s="41" t="str">
        <f>IF(O327="","",IF(成就内容!F$126&lt;&gt;"",MAX(ROUNDUP(SMALL(O$279:O$328,$L327)/10,0)*10,10),0))</f>
        <v/>
      </c>
      <c r="CQ327" s="41" t="str">
        <f>IF(P327="","",IF(成就内容!G$126&lt;&gt;"",MAX(ROUNDUP(SMALL(P$279:P$328,$L327)/10,0)*10,10),0))</f>
        <v/>
      </c>
      <c r="CR327" s="41" t="str">
        <f>IF(Q327="","",IF(成就内容!H$126&lt;&gt;"",MAX(ROUNDUP(SMALL(Q$279:Q$328,$L327)/10,0)*10,10),0))</f>
        <v/>
      </c>
      <c r="CS327" s="41" t="str">
        <f>IF(R327="","",IF(成就内容!I$126&lt;&gt;"",MAX(ROUNDUP(SMALL(R$279:R$328,$L327)/10,0)*10,10),0))</f>
        <v/>
      </c>
      <c r="CT327" s="41" t="str">
        <f>IF(S327="","",IF(成就内容!J$126&lt;&gt;"",MAX(ROUNDUP(SMALL(S$279:S$328,$L327)/10,0)*10,10),0))</f>
        <v/>
      </c>
      <c r="CU327" s="41" t="str">
        <f>IF(T327="","",IF(成就内容!K$126&lt;&gt;"",MAX(ROUNDUP(SMALL(T$279:T$328,$L327)/10,0)*10,10),0))</f>
        <v/>
      </c>
      <c r="CV327" s="41" t="str">
        <f>IF(U327="","",IF(成就内容!L$126&lt;&gt;"",MAX(ROUNDUP(SMALL(U$279:U$328,$L327)/10,0)*10,10),0))</f>
        <v/>
      </c>
      <c r="CW327" s="41" t="str">
        <f>IF(V327="","",IF(成就内容!M$126&lt;&gt;"",MAX(ROUNDUP(SMALL(V$279:V$328,$L327)/10,0)*10,10),0))</f>
        <v/>
      </c>
      <c r="CX327" s="41" t="str">
        <f>IF(W327="","",IF(成就内容!N$126&lt;&gt;"",MAX(ROUNDUP(SMALL(W$279:W$328,$L327)/10,0)*10,10),0))</f>
        <v/>
      </c>
      <c r="CY327" s="41" t="str">
        <f>IF(X327="","",IF(成就内容!O$126&lt;&gt;"",MAX(ROUNDUP(SMALL(X$279:X$328,$L327)/10,0)*10,10),0))</f>
        <v/>
      </c>
      <c r="CZ327" s="41" t="str">
        <f>IF(Y327="","",IF(成就内容!P$126&lt;&gt;"",MAX(ROUNDUP(SMALL(Y$279:Y$328,$L327)/10,0)*10,10),0))</f>
        <v/>
      </c>
      <c r="DA327" s="41" t="str">
        <f>IF(Z327="","",IF(成就内容!Q$126&lt;&gt;"",MAX(ROUNDUP(SMALL(Z$279:Z$328,$L327)/10,0)*10,10),0))</f>
        <v/>
      </c>
      <c r="DB327" s="41" t="str">
        <f>IF(AA327="","",IF(成就内容!R$126&lt;&gt;"",MAX(ROUNDUP(SMALL(AA$279:AA$328,$L327)/10,0)*10,10),0))</f>
        <v/>
      </c>
      <c r="DC327" s="41" t="str">
        <f>IF(AB327="","",IF(成就内容!S$126&lt;&gt;"",MAX(ROUNDUP(SMALL(AB$279:AB$328,$L327)/10,0)*10,10),0))</f>
        <v/>
      </c>
      <c r="DD327" s="41" t="str">
        <f>IF(AC327="","",IF(成就内容!T$126&lt;&gt;"",MAX(ROUNDUP(SMALL(AC$279:AC$328,$L327)/10,0)*10,10),0))</f>
        <v/>
      </c>
      <c r="DE327" s="41" t="str">
        <f>IF(AD327="","",IF(成就内容!U$126&lt;&gt;"",MAX(ROUNDUP(SMALL(AD$279:AD$328,$L327)/10,0)*10,10),0))</f>
        <v/>
      </c>
      <c r="DF327" s="41" t="str">
        <f>IF(AE327="","",IF(成就内容!V$126&lt;&gt;"",MAX(ROUNDUP(SMALL(AE$279:AE$328,$L327)/10,0)*10,10),0))</f>
        <v/>
      </c>
      <c r="DG327" s="41" t="str">
        <f>IF(AF327="","",IF(成就内容!W$126&lt;&gt;"",MAX(ROUNDUP(SMALL(AF$279:AF$328,$L327)/10,0)*10,10),0))</f>
        <v/>
      </c>
      <c r="DH327" s="41" t="str">
        <f>IF(AG327="","",IF(成就内容!X$126&lt;&gt;"",MAX(ROUNDUP(SMALL(AG$279:AG$328,$L327)/10,0)*10,10),0))</f>
        <v/>
      </c>
      <c r="DI327" s="41" t="str">
        <f>IF(AH327="","",IF(成就内容!Y$126&lt;&gt;"",MAX(ROUNDUP(SMALL(AH$279:AH$328,$L327)/10,0)*10,10),0))</f>
        <v/>
      </c>
      <c r="DJ327" s="41" t="str">
        <f>IF(AI327="","",IF(成就内容!Z$126&lt;&gt;"",MAX(ROUNDUP(SMALL(AI$279:AI$328,$L327)/10,0)*10,10),0))</f>
        <v/>
      </c>
      <c r="DK327" s="41" t="str">
        <f>IF(AJ327="","",IF(成就内容!AA$126&lt;&gt;"",MAX(ROUNDUP(SMALL(AJ$279:AJ$328,$L327)/10,0)*10,10),0))</f>
        <v/>
      </c>
      <c r="DL327" s="41" t="str">
        <f>IF(AK327="","",IF(成就内容!AB$126&lt;&gt;"",MAX(ROUNDUP(SMALL(AK$279:AK$328,$L327)/10,0)*10,10),0))</f>
        <v/>
      </c>
      <c r="DM327" s="41" t="str">
        <f>IF(AL327="","",IF(成就内容!AC$126&lt;&gt;"",MAX(ROUNDUP(SMALL(AL$279:AL$328,$L327)/10,0)*10,10),0))</f>
        <v/>
      </c>
      <c r="DN327" s="41" t="str">
        <f>IF(AM327="","",IF(成就内容!AD$126&lt;&gt;"",MAX(ROUNDUP(SMALL(AM$279:AM$328,$L327)/10,0)*10,10),0))</f>
        <v/>
      </c>
      <c r="DO327" s="41" t="str">
        <f>IF(AN327="","",IF(成就内容!AE$126&lt;&gt;"",MAX(ROUNDUP(SMALL(AN$279:AN$328,$L327)/10,0)*10,10),0))</f>
        <v/>
      </c>
      <c r="DP327" s="41" t="str">
        <f>IF(AO327="","",IF(成就内容!AF$126&lt;&gt;"",MAX(ROUNDUP(SMALL(AO$279:AO$328,$L327)/10,0)*10,10),0))</f>
        <v/>
      </c>
      <c r="DQ327" s="41" t="str">
        <f>IF(AP327="","",IF(成就内容!AG$126&lt;&gt;"",MAX(ROUNDUP(SMALL(AP$279:AP$328,$L327)/10,0)*10,10),0))</f>
        <v/>
      </c>
      <c r="DR327" s="41" t="str">
        <f>IF(AQ327="","",IF(成就内容!AH$126&lt;&gt;"",MAX(ROUNDUP(SMALL(AQ$279:AQ$328,$L327)/10,0)*10,10),0))</f>
        <v/>
      </c>
      <c r="DS327" s="41" t="str">
        <f>IF(AR327="","",IF(成就内容!AI$126&lt;&gt;"",MAX(ROUNDUP(SMALL(AR$279:AR$328,$L327)/10,0)*10,10),0))</f>
        <v/>
      </c>
      <c r="DT327" s="41" t="str">
        <f>IF(AS327="","",IF(成就内容!AJ$126&lt;&gt;"",MAX(ROUNDUP(SMALL(AS$279:AS$328,$L327)/10,0)*10,10),0))</f>
        <v/>
      </c>
      <c r="DU327" s="41" t="str">
        <f>IF(AT327="","",IF(成就内容!AK$126&lt;&gt;"",MAX(ROUNDUP(SMALL(AT$279:AT$328,$L327)/10,0)*10,10),0))</f>
        <v/>
      </c>
      <c r="DV327" s="41" t="str">
        <f>IF(AU327="","",IF(成就内容!AL$126&lt;&gt;"",MAX(ROUNDUP(SMALL(AU$279:AU$328,$L327)/10,0)*10,10),0))</f>
        <v/>
      </c>
      <c r="DW327" s="41" t="str">
        <f>IF(AV327="","",IF(成就内容!AM$126&lt;&gt;"",MAX(ROUNDUP(SMALL(AV$279:AV$328,$L327)/10,0)*10,10),0))</f>
        <v/>
      </c>
      <c r="DX327" s="41" t="str">
        <f>IF(AW327="","",IF(成就内容!AN$126&lt;&gt;"",MAX(ROUNDUP(SMALL(AW$279:AW$328,$L327)/10,0)*10,10),0))</f>
        <v/>
      </c>
      <c r="DY327" s="41" t="str">
        <f>IF(AX327="","",IF(成就内容!AO$126&lt;&gt;"",MAX(ROUNDUP(SMALL(AX$279:AX$328,$L327)/10,0)*10,10),0))</f>
        <v/>
      </c>
      <c r="DZ327" s="41" t="str">
        <f>IF(AY327="","",IF(成就内容!AP$126&lt;&gt;"",MAX(ROUNDUP(SMALL(AY$279:AY$328,$L327)/10,0)*10,10),0))</f>
        <v/>
      </c>
      <c r="EA327" s="41" t="str">
        <f>IF(AZ327="","",IF(成就内容!AQ$126&lt;&gt;"",MAX(ROUNDUP(SMALL(AZ$279:AZ$328,$L327)/10,0)*10,10),0))</f>
        <v/>
      </c>
      <c r="EB327" s="41" t="str">
        <f>IF(BA327="","",IF(成就内容!AR$126&lt;&gt;"",MAX(ROUNDUP(SMALL(BA$279:BA$328,$L327)/10,0)*10,10),0))</f>
        <v/>
      </c>
      <c r="EC327" s="41" t="str">
        <f>IF(BB327="","",IF(成就内容!AS$126&lt;&gt;"",MAX(ROUNDUP(SMALL(BB$279:BB$328,$L327)/10,0)*10,10),0))</f>
        <v/>
      </c>
      <c r="ED327" s="41" t="str">
        <f>IF(BC327="","",IF(成就内容!AT$126&lt;&gt;"",MAX(ROUNDUP(SMALL(BC$279:BC$328,$L327)/10,0)*10,10),0))</f>
        <v/>
      </c>
      <c r="EE327" s="41" t="str">
        <f>IF(BD327="","",IF(成就内容!AU$126&lt;&gt;"",MAX(ROUNDUP(SMALL(BD$279:BD$328,$L327)/10,0)*10,10),0))</f>
        <v/>
      </c>
      <c r="EF327" s="41" t="str">
        <f>IF(BE327="","",IF(成就内容!AV$126&lt;&gt;"",MAX(ROUNDUP(SMALL(BE$279:BE$328,$L327)/10,0)*10,10),0))</f>
        <v/>
      </c>
      <c r="EG327" s="41" t="str">
        <f>IF(BF327="","",IF(成就内容!AW$126&lt;&gt;"",MAX(ROUNDUP(SMALL(BF$279:BF$328,$L327)/10,0)*10,10),0))</f>
        <v/>
      </c>
      <c r="EH327" s="41" t="str">
        <f>IF(BG327="","",IF(成就内容!AX$126&lt;&gt;"",MAX(ROUNDUP(SMALL(BG$279:BG$328,$L327)/10,0)*10,10),0))</f>
        <v/>
      </c>
      <c r="EI327" s="41" t="str">
        <f>IF(BH327="","",IF(成就内容!AY$126&lt;&gt;"",MAX(ROUNDUP(SMALL(BH$279:BH$328,$L327)/10,0)*10,10),0))</f>
        <v/>
      </c>
      <c r="EJ327" s="41" t="str">
        <f>IF(BI327="","",IF(成就内容!AZ$126&lt;&gt;"",MAX(ROUNDUP(SMALL(BI$279:BI$328,$L327)/10,0)*10,10),0))</f>
        <v/>
      </c>
      <c r="EK327" s="41" t="str">
        <f>IF(BJ327="","",IF(成就内容!BA$126&lt;&gt;"",MAX(ROUNDUP(SMALL(BJ$279:BJ$328,$L327)/10,0)*10,10),0))</f>
        <v/>
      </c>
      <c r="EL327" s="41" t="str">
        <f>IF(BK327="","",IF(成就内容!BB$126&lt;&gt;"",MAX(ROUNDUP(SMALL(BK$279:BK$328,$L327)/10,0)*10,10),0))</f>
        <v/>
      </c>
      <c r="EM327" s="41" t="str">
        <f>IF(BL327="","",IF(成就内容!BC$126&lt;&gt;"",MAX(ROUNDUP(SMALL(BL$279:BL$328,$L327)/10,0)*10,10),0))</f>
        <v/>
      </c>
      <c r="EN327" s="41" t="str">
        <f>IF(BM327="","",IF(成就内容!BD$126&lt;&gt;"",MAX(ROUNDUP(SMALL(BM$279:BM$328,$L327)/10,0)*10,10),0))</f>
        <v/>
      </c>
      <c r="EO327" s="41" t="str">
        <f>IF(BN327="","",IF(成就内容!BE$126&lt;&gt;"",MAX(ROUNDUP(SMALL(BN$279:BN$328,$L327)/10,0)*10,10),0))</f>
        <v/>
      </c>
      <c r="EP327" s="41" t="str">
        <f>IF(BO327="","",IF(成就内容!BF$126&lt;&gt;"",MAX(ROUNDUP(SMALL(BO$279:BO$328,$L327)/10,0)*10,10),0))</f>
        <v/>
      </c>
      <c r="EQ327" s="41" t="str">
        <f>IF(BP327="","",IF(成就内容!BG$126&lt;&gt;"",MAX(ROUNDUP(SMALL(BP$279:BP$328,$L327)/10,0)*10,10),0))</f>
        <v/>
      </c>
      <c r="ER327" s="41" t="str">
        <f>IF(BQ327="","",IF(成就内容!BH$126&lt;&gt;"",MAX(ROUNDUP(SMALL(BQ$279:BQ$328,$L327)/10,0)*10,10),0))</f>
        <v/>
      </c>
      <c r="ES327" s="41" t="str">
        <f>IF(BR327="","",IF(成就内容!BI$126&lt;&gt;"",MAX(ROUNDUP(SMALL(BR$279:BR$328,$L327)/10,0)*10,10),0))</f>
        <v/>
      </c>
      <c r="ET327" s="41">
        <f>IF(BS327="","",IF(成就内容!BJ$126&lt;&gt;"",MAX(ROUNDUP(SMALL(BS$279:BS$328,$L327)/10,0)*10,10),0))</f>
        <v>0</v>
      </c>
      <c r="EU327" s="41" t="str">
        <f>IF(BT327="","",IF(成就内容!BK$126&lt;&gt;"",MAX(ROUNDUP(SMALL(BT$279:BT$328,$L327)/10,0)*10,10),0))</f>
        <v/>
      </c>
      <c r="EV327" s="41" t="str">
        <f>IF(BU327="","",IF(成就内容!BL$126&lt;&gt;"",MAX(ROUNDUP(SMALL(BU$279:BU$328,$L327)/10,0)*10,10),0))</f>
        <v/>
      </c>
      <c r="EW327" s="41" t="str">
        <f>IF(BV327="","",IF(成就内容!BM$126&lt;&gt;"",MAX(ROUNDUP(SMALL(BV$279:BV$328,$L327)/10,0)*10,10),0))</f>
        <v/>
      </c>
      <c r="EX327" s="41" t="str">
        <f>IF(BW327="","",IF(成就内容!BN$126&lt;&gt;"",MAX(ROUNDUP(SMALL(BW$279:BW$328,$L327)/10,0)*10,10),0))</f>
        <v/>
      </c>
      <c r="EY327" s="41">
        <f>IF(BX327="","",IF(成就内容!BO$126&lt;&gt;"",MAX(ROUNDUP(SMALL(BX$279:BX$328,$L327)/10,0)*10,10),0))</f>
        <v>0</v>
      </c>
      <c r="EZ327" s="41">
        <f>IF(BY327="","",IF(成就内容!BP$126&lt;&gt;"",MAX(ROUNDUP(SMALL(BY$279:BY$328,$L327)/10,0)*10,10),0))</f>
        <v>0</v>
      </c>
      <c r="FA327" s="41">
        <f>IF(BZ327="","",IF(成就内容!BQ$126&lt;&gt;"",MAX(ROUNDUP(SMALL(BZ$279:BZ$328,$L327)/10,0)*10,10),0))</f>
        <v>0</v>
      </c>
      <c r="FB327" s="41" t="str">
        <f>IF(CA327="","",IF(成就内容!BR$126&lt;&gt;"",MAX(ROUNDUP(SMALL(CA$279:CA$328,$L327)/10,0)*10,10),0))</f>
        <v/>
      </c>
      <c r="FC327" s="41" t="str">
        <f>IF(CB327="","",IF(成就内容!BS$126&lt;&gt;"",MAX(ROUNDUP(SMALL(CB$279:CB$328,$L327)/10,0)*10,10),0))</f>
        <v/>
      </c>
      <c r="FD327" s="41">
        <f>IF(CC327="","",IF(成就内容!BT$126&lt;&gt;"",MAX(ROUNDUP(SMALL(CC$279:CC$328,$L327)/10,0)*10,10),0))</f>
        <v>0</v>
      </c>
      <c r="FE327" s="41">
        <f>IF(CD327="","",IF(成就内容!BU$126&lt;&gt;"",MAX(ROUNDUP(SMALL(CD$279:CD$328,$L327)/10,0)*10,10),0))</f>
        <v>0</v>
      </c>
      <c r="FF327" s="41" t="str">
        <f>IF(CE327="","",IF(成就内容!BV$126&lt;&gt;"",MAX(ROUNDUP(SMALL(CE$279:CE$328,$L327)/10,0)*10,10),0))</f>
        <v/>
      </c>
      <c r="FG327" s="41" t="str">
        <f>IF(CF327="","",IF(成就内容!BW$126&lt;&gt;"",MAX(ROUNDUP(SMALL(CF$279:CF$328,$L327)/10,0)*10,10),0))</f>
        <v/>
      </c>
      <c r="FH327" s="41" t="str">
        <f>IF(CG327="","",IF(成就内容!BX$126&lt;&gt;"",MAX(ROUNDUP(SMALL(CG$279:CG$328,$L327)/10,0)*10,10),0))</f>
        <v/>
      </c>
      <c r="FI327" s="41" t="str">
        <f>IF(CH327="","",IF(成就内容!BY$126&lt;&gt;"",MAX(ROUNDUP(SMALL(CH$279:CH$328,$L327)/10,0)*10,10),0))</f>
        <v/>
      </c>
      <c r="FJ327" s="41" t="str">
        <f>IF(CI327="","",IF(成就内容!BZ$126&lt;&gt;"",MAX(ROUNDUP(SMALL(CI$279:CI$328,$L327)/10,0)*10,10),0))</f>
        <v/>
      </c>
    </row>
    <row r="328" spans="10:166" x14ac:dyDescent="0.15">
      <c r="L328" s="43">
        <v>50</v>
      </c>
      <c r="M328" s="41" t="str">
        <f>IF(成就内容!D56="","",INDEX($H$4:$H$178*成就内容!D$126/SUM(成就内容!$D$126:$BZ$126),成就内容!D112,1)-SUM(M$279:M327))</f>
        <v/>
      </c>
      <c r="N328" s="41" t="str">
        <f>IF(成就内容!E56="","",INDEX($H$4:$H$178*成就内容!E$126/SUM(成就内容!$D$126:$BZ$126),成就内容!E112,1)-SUM(N$279:N327))</f>
        <v/>
      </c>
      <c r="O328" s="41" t="str">
        <f>IF(成就内容!F56="","",INDEX($H$4:$H$178*成就内容!F$126/SUM(成就内容!$D$126:$BZ$126),成就内容!F112,1)-SUM(O$279:O327))</f>
        <v/>
      </c>
      <c r="P328" s="41" t="str">
        <f>IF(成就内容!G56="","",INDEX($H$4:$H$178*成就内容!G$126/SUM(成就内容!$D$126:$BZ$126),成就内容!G112,1)-SUM(P$279:P327))</f>
        <v/>
      </c>
      <c r="Q328" s="41" t="str">
        <f>IF(成就内容!H56="","",INDEX($H$4:$H$178*成就内容!H$126/SUM(成就内容!$D$126:$BZ$126),成就内容!H112,1)-SUM(Q$279:Q327))</f>
        <v/>
      </c>
      <c r="R328" s="41" t="str">
        <f>IF(成就内容!I56="","",INDEX($H$4:$H$178*成就内容!I$126/SUM(成就内容!$D$126:$BZ$126),成就内容!I112,1)-SUM(R$279:R327))</f>
        <v/>
      </c>
      <c r="S328" s="41" t="str">
        <f>IF(成就内容!J56="","",INDEX($H$4:$H$178*成就内容!J$126/SUM(成就内容!$D$126:$BZ$126),成就内容!J112,1)-SUM(S$279:S327))</f>
        <v/>
      </c>
      <c r="T328" s="41" t="str">
        <f>IF(成就内容!K56="","",INDEX($H$4:$H$178*成就内容!K$126/SUM(成就内容!$D$126:$BZ$126),成就内容!K112,1)-SUM(T$279:T327))</f>
        <v/>
      </c>
      <c r="U328" s="41" t="str">
        <f>IF(成就内容!L56="","",INDEX($H$4:$H$178*成就内容!L$126/SUM(成就内容!$D$126:$BZ$126),成就内容!L112,1)-SUM(U$279:U327))</f>
        <v/>
      </c>
      <c r="V328" s="41" t="str">
        <f>IF(成就内容!M56="","",INDEX($H$4:$H$178*成就内容!M$126/SUM(成就内容!$D$126:$BZ$126),成就内容!M112,1)-SUM(V$279:V327))</f>
        <v/>
      </c>
      <c r="W328" s="41" t="str">
        <f>IF(成就内容!N56="","",INDEX($H$4:$H$178*成就内容!N$126/SUM(成就内容!$D$126:$BZ$126),成就内容!N112,1)-SUM(W$279:W327))</f>
        <v/>
      </c>
      <c r="X328" s="41" t="str">
        <f>IF(成就内容!O56="","",INDEX($H$4:$H$178*成就内容!O$126/SUM(成就内容!$D$126:$BZ$126),成就内容!O112,1)-SUM(X$279:X327))</f>
        <v/>
      </c>
      <c r="Y328" s="41" t="str">
        <f>IF(成就内容!P56="","",INDEX($H$4:$H$178*成就内容!P$126/SUM(成就内容!$D$126:$BZ$126),成就内容!P112,1)-SUM(Y$279:Y327))</f>
        <v/>
      </c>
      <c r="Z328" s="41" t="str">
        <f>IF(成就内容!Q56="","",INDEX($H$4:$H$178*成就内容!Q$126/SUM(成就内容!$D$126:$BZ$126),成就内容!Q112,1)-SUM(Z$279:Z327))</f>
        <v/>
      </c>
      <c r="AA328" s="41" t="str">
        <f>IF(成就内容!R56="","",INDEX($H$4:$H$178*成就内容!R$126/SUM(成就内容!$D$126:$BZ$126),成就内容!R112,1)-SUM(AA$279:AA327))</f>
        <v/>
      </c>
      <c r="AB328" s="41" t="str">
        <f>IF(成就内容!S56="","",INDEX($H$4:$H$178*成就内容!S$126/SUM(成就内容!$D$126:$BZ$126),成就内容!S112,1)-SUM(AB$279:AB327))</f>
        <v/>
      </c>
      <c r="AC328" s="41" t="str">
        <f>IF(成就内容!T56="","",INDEX($H$4:$H$178*成就内容!T$126/SUM(成就内容!$D$126:$BZ$126),成就内容!T112,1)-SUM(AC$279:AC327))</f>
        <v/>
      </c>
      <c r="AD328" s="41" t="str">
        <f>IF(成就内容!U56="","",INDEX($H$4:$H$178*成就内容!U$126/SUM(成就内容!$D$126:$BZ$126),成就内容!U112,1)-SUM(AD$279:AD327))</f>
        <v/>
      </c>
      <c r="AE328" s="41" t="str">
        <f>IF(成就内容!V56="","",INDEX($H$4:$H$178*成就内容!V$126/SUM(成就内容!$D$126:$BZ$126),成就内容!V112,1)-SUM(AE$279:AE327))</f>
        <v/>
      </c>
      <c r="AF328" s="41" t="str">
        <f>IF(成就内容!W56="","",INDEX($H$4:$H$178*成就内容!W$126/SUM(成就内容!$D$126:$BZ$126),成就内容!W112,1)-SUM(AF$279:AF327))</f>
        <v/>
      </c>
      <c r="AG328" s="41" t="str">
        <f>IF(成就内容!X56="","",INDEX($H$4:$H$178*成就内容!X$126/SUM(成就内容!$D$126:$BZ$126),成就内容!X112,1)-SUM(AG$279:AG327))</f>
        <v/>
      </c>
      <c r="AH328" s="41" t="str">
        <f>IF(成就内容!Y56="","",INDEX($H$4:$H$178*成就内容!Y$126/SUM(成就内容!$D$126:$BZ$126),成就内容!Y112,1)-SUM(AH$279:AH327))</f>
        <v/>
      </c>
      <c r="AI328" s="41" t="str">
        <f>IF(成就内容!Z56="","",INDEX($H$4:$H$178*成就内容!Z$126/SUM(成就内容!$D$126:$BZ$126),成就内容!Z112,1)-SUM(AI$279:AI327))</f>
        <v/>
      </c>
      <c r="AJ328" s="41" t="str">
        <f>IF(成就内容!AA56="","",INDEX($H$4:$H$178*成就内容!AA$126/SUM(成就内容!$D$126:$BZ$126),成就内容!AA112,1)-SUM(AJ$279:AJ327))</f>
        <v/>
      </c>
      <c r="AK328" s="41" t="str">
        <f>IF(成就内容!AB56="","",INDEX($H$4:$H$178*成就内容!AB$126/SUM(成就内容!$D$126:$BZ$126),成就内容!AB112,1)-SUM(AK$279:AK327))</f>
        <v/>
      </c>
      <c r="AL328" s="41" t="str">
        <f>IF(成就内容!AC56="","",INDEX($H$4:$H$178*成就内容!AC$126/SUM(成就内容!$D$126:$BZ$126),成就内容!AC112,1)-SUM(AL$279:AL327))</f>
        <v/>
      </c>
      <c r="AM328" s="41" t="str">
        <f>IF(成就内容!AD56="","",INDEX($H$4:$H$178*成就内容!AD$126/SUM(成就内容!$D$126:$BZ$126),成就内容!AD112,1)-SUM(AM$279:AM327))</f>
        <v/>
      </c>
      <c r="AN328" s="41" t="str">
        <f>IF(成就内容!AE56="","",INDEX($H$4:$H$178*成就内容!AE$126/SUM(成就内容!$D$126:$BZ$126),成就内容!AE112,1)-SUM(AN$279:AN327))</f>
        <v/>
      </c>
      <c r="AO328" s="41" t="str">
        <f>IF(成就内容!AF56="","",INDEX($H$4:$H$178*成就内容!AF$126/SUM(成就内容!$D$126:$BZ$126),成就内容!AF112,1)-SUM(AO$279:AO327))</f>
        <v/>
      </c>
      <c r="AP328" s="41" t="str">
        <f>IF(成就内容!AG56="","",INDEX($H$4:$H$178*成就内容!AG$126/SUM(成就内容!$D$126:$BZ$126),成就内容!AG112,1)-SUM(AP$279:AP327))</f>
        <v/>
      </c>
      <c r="AQ328" s="41" t="str">
        <f>IF(成就内容!AH56="","",INDEX($H$4:$H$178*成就内容!AH$126/SUM(成就内容!$D$126:$BZ$126),成就内容!AH112,1)-SUM(AQ$279:AQ327))</f>
        <v/>
      </c>
      <c r="AR328" s="41" t="str">
        <f>IF(成就内容!AI56="","",INDEX($H$4:$H$178*成就内容!AI$126/SUM(成就内容!$D$126:$BZ$126),成就内容!AI112,1)-SUM(AR$279:AR327))</f>
        <v/>
      </c>
      <c r="AS328" s="41" t="str">
        <f>IF(成就内容!AJ56="","",INDEX($H$4:$H$178*成就内容!AJ$126/SUM(成就内容!$D$126:$BZ$126),成就内容!AJ112,1)-SUM(AS$279:AS327))</f>
        <v/>
      </c>
      <c r="AT328" s="41" t="str">
        <f>IF(成就内容!AK56="","",INDEX($H$4:$H$178*成就内容!AK$126/SUM(成就内容!$D$126:$BZ$126),成就内容!AK112,1)-SUM(AT$279:AT327))</f>
        <v/>
      </c>
      <c r="AU328" s="41" t="str">
        <f>IF(成就内容!AL56="","",INDEX($H$4:$H$178*成就内容!AL$126/SUM(成就内容!$D$126:$BZ$126),成就内容!AL112,1)-SUM(AU$279:AU327))</f>
        <v/>
      </c>
      <c r="AV328" s="41" t="str">
        <f>IF(成就内容!AM56="","",INDEX($H$4:$H$178*成就内容!AM$126/SUM(成就内容!$D$126:$BZ$126),成就内容!AM112,1)-SUM(AV$279:AV327))</f>
        <v/>
      </c>
      <c r="AW328" s="41" t="str">
        <f>IF(成就内容!AN56="","",INDEX($H$4:$H$178*成就内容!AN$126/SUM(成就内容!$D$126:$BZ$126),成就内容!AN112,1)-SUM(AW$279:AW327))</f>
        <v/>
      </c>
      <c r="AX328" s="41" t="str">
        <f>IF(成就内容!AO56="","",INDEX($H$4:$H$178*成就内容!AO$126/SUM(成就内容!$D$126:$BZ$126),成就内容!AO112,1)-SUM(AX$279:AX327))</f>
        <v/>
      </c>
      <c r="AY328" s="41" t="str">
        <f>IF(成就内容!AP56="","",INDEX($H$4:$H$178*成就内容!AP$126/SUM(成就内容!$D$126:$BZ$126),成就内容!AP112,1)-SUM(AY$279:AY327))</f>
        <v/>
      </c>
      <c r="AZ328" s="41" t="str">
        <f>IF(成就内容!AQ56="","",INDEX($H$4:$H$178*成就内容!AQ$126/SUM(成就内容!$D$126:$BZ$126),成就内容!AQ112,1)-SUM(AZ$279:AZ327))</f>
        <v/>
      </c>
      <c r="BA328" s="41" t="str">
        <f>IF(成就内容!AR56="","",INDEX($H$4:$H$178*成就内容!AR$126/SUM(成就内容!$D$126:$BZ$126),成就内容!AR112,1)-SUM(BA$279:BA327))</f>
        <v/>
      </c>
      <c r="BB328" s="41" t="str">
        <f>IF(成就内容!AS56="","",INDEX($H$4:$H$178*成就内容!AS$126/SUM(成就内容!$D$126:$BZ$126),成就内容!AS112,1)-SUM(BB$279:BB327))</f>
        <v/>
      </c>
      <c r="BC328" s="41" t="str">
        <f>IF(成就内容!AT56="","",INDEX($H$4:$H$178*成就内容!AT$126/SUM(成就内容!$D$126:$BZ$126),成就内容!AT112,1)-SUM(BC$279:BC327))</f>
        <v/>
      </c>
      <c r="BD328" s="41" t="str">
        <f>IF(成就内容!AU56="","",INDEX($H$4:$H$178*成就内容!AU$126/SUM(成就内容!$D$126:$BZ$126),成就内容!AU112,1)-SUM(BD$279:BD327))</f>
        <v/>
      </c>
      <c r="BE328" s="41" t="str">
        <f>IF(成就内容!AV56="","",INDEX($H$4:$H$178*成就内容!AV$126/SUM(成就内容!$D$126:$BZ$126),成就内容!AV112,1)-SUM(BE$279:BE327))</f>
        <v/>
      </c>
      <c r="BF328" s="41" t="str">
        <f>IF(成就内容!AW56="","",INDEX($H$4:$H$178*成就内容!AW$126/SUM(成就内容!$D$126:$BZ$126),成就内容!AW112,1)-SUM(BF$279:BF327))</f>
        <v/>
      </c>
      <c r="BG328" s="41" t="str">
        <f>IF(成就内容!AX56="","",INDEX($H$4:$H$178*成就内容!AX$126/SUM(成就内容!$D$126:$BZ$126),成就内容!AX112,1)-SUM(BG$279:BG327))</f>
        <v/>
      </c>
      <c r="BH328" s="41" t="str">
        <f>IF(成就内容!AY56="","",INDEX($H$4:$H$178*成就内容!AY$126/SUM(成就内容!$D$126:$BZ$126),成就内容!AY112,1)-SUM(BH$279:BH327))</f>
        <v/>
      </c>
      <c r="BI328" s="41" t="str">
        <f>IF(成就内容!AZ56="","",INDEX($H$4:$H$178*成就内容!AZ$126/SUM(成就内容!$D$126:$BZ$126),成就内容!AZ112,1)-SUM(BI$279:BI327))</f>
        <v/>
      </c>
      <c r="BJ328" s="41" t="str">
        <f>IF(成就内容!BA56="","",INDEX($H$4:$H$178*成就内容!BA$126/SUM(成就内容!$D$126:$BZ$126),成就内容!BA112,1)-SUM(BJ$279:BJ327))</f>
        <v/>
      </c>
      <c r="BK328" s="41" t="str">
        <f>IF(成就内容!BB56="","",INDEX($H$4:$H$178*成就内容!BB$126/SUM(成就内容!$D$126:$BZ$126),成就内容!BB112,1)-SUM(BK$279:BK327))</f>
        <v/>
      </c>
      <c r="BL328" s="41" t="str">
        <f>IF(成就内容!BC56="","",INDEX($H$4:$H$178*成就内容!BC$126/SUM(成就内容!$D$126:$BZ$126),成就内容!BC112,1)-SUM(BL$279:BL327))</f>
        <v/>
      </c>
      <c r="BM328" s="41" t="str">
        <f>IF(成就内容!BD56="","",INDEX($H$4:$H$178*成就内容!BD$126/SUM(成就内容!$D$126:$BZ$126),成就内容!BD112,1)-SUM(BM$279:BM327))</f>
        <v/>
      </c>
      <c r="BN328" s="41" t="str">
        <f>IF(成就内容!BE56="","",INDEX($H$4:$H$178*成就内容!BE$126/SUM(成就内容!$D$126:$BZ$126),成就内容!BE112,1)-SUM(BN$279:BN327))</f>
        <v/>
      </c>
      <c r="BO328" s="41" t="str">
        <f>IF(成就内容!BF56="","",INDEX($H$4:$H$178*成就内容!BF$126/SUM(成就内容!$D$126:$BZ$126),成就内容!BF112,1)-SUM(BO$279:BO327))</f>
        <v/>
      </c>
      <c r="BP328" s="41" t="str">
        <f>IF(成就内容!BG56="","",INDEX($H$4:$H$178*成就内容!BG$126/SUM(成就内容!$D$126:$BZ$126),成就内容!BG112,1)-SUM(BP$279:BP327))</f>
        <v/>
      </c>
      <c r="BQ328" s="41" t="str">
        <f>IF(成就内容!BH56="","",INDEX($H$4:$H$178*成就内容!BH$126/SUM(成就内容!$D$126:$BZ$126),成就内容!BH112,1)-SUM(BQ$279:BQ327))</f>
        <v/>
      </c>
      <c r="BR328" s="41" t="str">
        <f>IF(成就内容!BI56="","",INDEX($H$4:$H$178*成就内容!BI$126/SUM(成就内容!$D$126:$BZ$126),成就内容!BI112,1)-SUM(BR$279:BR327))</f>
        <v/>
      </c>
      <c r="BS328" s="41">
        <f>IF(成就内容!BJ56="","",INDEX($H$4:$H$178*成就内容!BJ$126/SUM(成就内容!$D$126:$BZ$126),成就内容!BJ112,1)-SUM(BS$279:BS327))</f>
        <v>0</v>
      </c>
      <c r="BT328" s="41" t="str">
        <f>IF(成就内容!BK56="","",INDEX($H$4:$H$178*成就内容!BK$126/SUM(成就内容!$D$126:$BZ$126),成就内容!BK112,1)-SUM(BT$279:BT327))</f>
        <v/>
      </c>
      <c r="BU328" s="41" t="str">
        <f>IF(成就内容!BL56="","",INDEX($H$4:$H$178*成就内容!BL$126/SUM(成就内容!$D$126:$BZ$126),成就内容!BL112,1)-SUM(BU$279:BU327))</f>
        <v/>
      </c>
      <c r="BV328" s="41" t="str">
        <f>IF(成就内容!BM56="","",INDEX($H$4:$H$178*成就内容!BM$126/SUM(成就内容!$D$126:$BZ$126),成就内容!BM112,1)-SUM(BV$279:BV327))</f>
        <v/>
      </c>
      <c r="BW328" s="41" t="str">
        <f>IF(成就内容!BN56="","",INDEX($H$4:$H$178*成就内容!BN$126/SUM(成就内容!$D$126:$BZ$126),成就内容!BN112,1)-SUM(BW$279:BW327))</f>
        <v/>
      </c>
      <c r="BX328" s="41">
        <f>IF(成就内容!BO56="","",INDEX($H$4:$H$178*成就内容!BO$126/SUM(成就内容!$D$126:$BZ$126),成就内容!BO112,1)-SUM(BX$279:BX327))</f>
        <v>0</v>
      </c>
      <c r="BY328" s="41">
        <f>IF(成就内容!BP56="","",INDEX($H$4:$H$178*成就内容!BP$126/SUM(成就内容!$D$126:$BZ$126),成就内容!BP112,1)-SUM(BY$279:BY327))</f>
        <v>0</v>
      </c>
      <c r="BZ328" s="41">
        <f>IF(成就内容!BQ56="","",INDEX($H$4:$H$178*成就内容!BQ$126/SUM(成就内容!$D$126:$BZ$126),成就内容!BQ112,1)-SUM(BZ$279:BZ327))</f>
        <v>0</v>
      </c>
      <c r="CA328" s="41" t="str">
        <f>IF(成就内容!BR56="","",INDEX($H$4:$H$178*成就内容!BR$126/SUM(成就内容!$D$126:$BZ$126),成就内容!BR112,1)-SUM(CA$279:CA327))</f>
        <v/>
      </c>
      <c r="CB328" s="41" t="str">
        <f>IF(成就内容!BS56="","",INDEX($H$4:$H$178*成就内容!BS$126/SUM(成就内容!$D$126:$BZ$126),成就内容!BS112,1)-SUM(CB$279:CB327))</f>
        <v/>
      </c>
      <c r="CC328" s="41">
        <f>IF(成就内容!BT56="","",INDEX($H$4:$H$178*成就内容!BT$126/SUM(成就内容!$D$126:$BZ$126),成就内容!BT112,1)-SUM(CC$279:CC327))</f>
        <v>0</v>
      </c>
      <c r="CD328" s="41">
        <f>IF(成就内容!BU56="","",INDEX($H$4:$H$178*成就内容!BU$126/SUM(成就内容!$D$126:$BZ$126),成就内容!BU112,1)-SUM(CD$279:CD327))</f>
        <v>0</v>
      </c>
      <c r="CE328" s="41" t="str">
        <f>IF(成就内容!BV56="","",INDEX($H$4:$H$178*成就内容!BV$126/SUM(成就内容!$D$126:$BZ$126),成就内容!BV112,1)-SUM(CE$279:CE327))</f>
        <v/>
      </c>
      <c r="CF328" s="41" t="str">
        <f>IF(成就内容!BW56="","",INDEX($H$4:$H$178*成就内容!BW$126/SUM(成就内容!$D$126:$BZ$126),成就内容!BW112,1)-SUM(CF$279:CF327))</f>
        <v/>
      </c>
      <c r="CG328" s="41" t="str">
        <f>IF(成就内容!BX56="","",INDEX($H$4:$H$178*成就内容!BX$126/SUM(成就内容!$D$126:$BZ$126),成就内容!BX112,1)-SUM(CG$279:CG327))</f>
        <v/>
      </c>
      <c r="CH328" s="41" t="str">
        <f>IF(成就内容!BY56="","",INDEX($H$4:$H$178*成就内容!BY$126/SUM(成就内容!$D$126:$BZ$126),成就内容!BY112,1)-SUM(CH$279:CH327))</f>
        <v/>
      </c>
      <c r="CI328" s="41" t="str">
        <f>IF(成就内容!BZ56="","",INDEX($H$4:$H$178*成就内容!BZ$126/SUM(成就内容!$D$126:$BZ$126),成就内容!BZ112,1)-SUM(CI$279:CI327))</f>
        <v/>
      </c>
      <c r="CJ328" s="96"/>
      <c r="CL328" s="96"/>
      <c r="CM328" s="43">
        <v>50</v>
      </c>
      <c r="CN328" s="41" t="str">
        <f>IF(M328="","",IF(成就内容!D$126&lt;&gt;"",MAX(ROUNDUP(SMALL(M$279:M$328,$L328)/10,0)*10,10),0))</f>
        <v/>
      </c>
      <c r="CO328" s="41" t="str">
        <f>IF(N328="","",IF(成就内容!E$126&lt;&gt;"",MAX(ROUNDUP(SMALL(N$279:N$328,$L328)/10,0)*10,10),0))</f>
        <v/>
      </c>
      <c r="CP328" s="41" t="str">
        <f>IF(O328="","",IF(成就内容!F$126&lt;&gt;"",MAX(ROUNDUP(SMALL(O$279:O$328,$L328)/10,0)*10,10),0))</f>
        <v/>
      </c>
      <c r="CQ328" s="41" t="str">
        <f>IF(P328="","",IF(成就内容!G$126&lt;&gt;"",MAX(ROUNDUP(SMALL(P$279:P$328,$L328)/10,0)*10,10),0))</f>
        <v/>
      </c>
      <c r="CR328" s="41" t="str">
        <f>IF(Q328="","",IF(成就内容!H$126&lt;&gt;"",MAX(ROUNDUP(SMALL(Q$279:Q$328,$L328)/10,0)*10,10),0))</f>
        <v/>
      </c>
      <c r="CS328" s="41" t="str">
        <f>IF(R328="","",IF(成就内容!I$126&lt;&gt;"",MAX(ROUNDUP(SMALL(R$279:R$328,$L328)/10,0)*10,10),0))</f>
        <v/>
      </c>
      <c r="CT328" s="41" t="str">
        <f>IF(S328="","",IF(成就内容!J$126&lt;&gt;"",MAX(ROUNDUP(SMALL(S$279:S$328,$L328)/10,0)*10,10),0))</f>
        <v/>
      </c>
      <c r="CU328" s="41" t="str">
        <f>IF(T328="","",IF(成就内容!K$126&lt;&gt;"",MAX(ROUNDUP(SMALL(T$279:T$328,$L328)/10,0)*10,10),0))</f>
        <v/>
      </c>
      <c r="CV328" s="41" t="str">
        <f>IF(U328="","",IF(成就内容!L$126&lt;&gt;"",MAX(ROUNDUP(SMALL(U$279:U$328,$L328)/10,0)*10,10),0))</f>
        <v/>
      </c>
      <c r="CW328" s="41" t="str">
        <f>IF(V328="","",IF(成就内容!M$126&lt;&gt;"",MAX(ROUNDUP(SMALL(V$279:V$328,$L328)/10,0)*10,10),0))</f>
        <v/>
      </c>
      <c r="CX328" s="41" t="str">
        <f>IF(W328="","",IF(成就内容!N$126&lt;&gt;"",MAX(ROUNDUP(SMALL(W$279:W$328,$L328)/10,0)*10,10),0))</f>
        <v/>
      </c>
      <c r="CY328" s="41" t="str">
        <f>IF(X328="","",IF(成就内容!O$126&lt;&gt;"",MAX(ROUNDUP(SMALL(X$279:X$328,$L328)/10,0)*10,10),0))</f>
        <v/>
      </c>
      <c r="CZ328" s="41" t="str">
        <f>IF(Y328="","",IF(成就内容!P$126&lt;&gt;"",MAX(ROUNDUP(SMALL(Y$279:Y$328,$L328)/10,0)*10,10),0))</f>
        <v/>
      </c>
      <c r="DA328" s="41" t="str">
        <f>IF(Z328="","",IF(成就内容!Q$126&lt;&gt;"",MAX(ROUNDUP(SMALL(Z$279:Z$328,$L328)/10,0)*10,10),0))</f>
        <v/>
      </c>
      <c r="DB328" s="41" t="str">
        <f>IF(AA328="","",IF(成就内容!R$126&lt;&gt;"",MAX(ROUNDUP(SMALL(AA$279:AA$328,$L328)/10,0)*10,10),0))</f>
        <v/>
      </c>
      <c r="DC328" s="41" t="str">
        <f>IF(AB328="","",IF(成就内容!S$126&lt;&gt;"",MAX(ROUNDUP(SMALL(AB$279:AB$328,$L328)/10,0)*10,10),0))</f>
        <v/>
      </c>
      <c r="DD328" s="41" t="str">
        <f>IF(AC328="","",IF(成就内容!T$126&lt;&gt;"",MAX(ROUNDUP(SMALL(AC$279:AC$328,$L328)/10,0)*10,10),0))</f>
        <v/>
      </c>
      <c r="DE328" s="41" t="str">
        <f>IF(AD328="","",IF(成就内容!U$126&lt;&gt;"",MAX(ROUNDUP(SMALL(AD$279:AD$328,$L328)/10,0)*10,10),0))</f>
        <v/>
      </c>
      <c r="DF328" s="41" t="str">
        <f>IF(AE328="","",IF(成就内容!V$126&lt;&gt;"",MAX(ROUNDUP(SMALL(AE$279:AE$328,$L328)/10,0)*10,10),0))</f>
        <v/>
      </c>
      <c r="DG328" s="41" t="str">
        <f>IF(AF328="","",IF(成就内容!W$126&lt;&gt;"",MAX(ROUNDUP(SMALL(AF$279:AF$328,$L328)/10,0)*10,10),0))</f>
        <v/>
      </c>
      <c r="DH328" s="41" t="str">
        <f>IF(AG328="","",IF(成就内容!X$126&lt;&gt;"",MAX(ROUNDUP(SMALL(AG$279:AG$328,$L328)/10,0)*10,10),0))</f>
        <v/>
      </c>
      <c r="DI328" s="41" t="str">
        <f>IF(AH328="","",IF(成就内容!Y$126&lt;&gt;"",MAX(ROUNDUP(SMALL(AH$279:AH$328,$L328)/10,0)*10,10),0))</f>
        <v/>
      </c>
      <c r="DJ328" s="41" t="str">
        <f>IF(AI328="","",IF(成就内容!Z$126&lt;&gt;"",MAX(ROUNDUP(SMALL(AI$279:AI$328,$L328)/10,0)*10,10),0))</f>
        <v/>
      </c>
      <c r="DK328" s="41" t="str">
        <f>IF(AJ328="","",IF(成就内容!AA$126&lt;&gt;"",MAX(ROUNDUP(SMALL(AJ$279:AJ$328,$L328)/10,0)*10,10),0))</f>
        <v/>
      </c>
      <c r="DL328" s="41" t="str">
        <f>IF(AK328="","",IF(成就内容!AB$126&lt;&gt;"",MAX(ROUNDUP(SMALL(AK$279:AK$328,$L328)/10,0)*10,10),0))</f>
        <v/>
      </c>
      <c r="DM328" s="41" t="str">
        <f>IF(AL328="","",IF(成就内容!AC$126&lt;&gt;"",MAX(ROUNDUP(SMALL(AL$279:AL$328,$L328)/10,0)*10,10),0))</f>
        <v/>
      </c>
      <c r="DN328" s="41" t="str">
        <f>IF(AM328="","",IF(成就内容!AD$126&lt;&gt;"",MAX(ROUNDUP(SMALL(AM$279:AM$328,$L328)/10,0)*10,10),0))</f>
        <v/>
      </c>
      <c r="DO328" s="41" t="str">
        <f>IF(AN328="","",IF(成就内容!AE$126&lt;&gt;"",MAX(ROUNDUP(SMALL(AN$279:AN$328,$L328)/10,0)*10,10),0))</f>
        <v/>
      </c>
      <c r="DP328" s="41" t="str">
        <f>IF(AO328="","",IF(成就内容!AF$126&lt;&gt;"",MAX(ROUNDUP(SMALL(AO$279:AO$328,$L328)/10,0)*10,10),0))</f>
        <v/>
      </c>
      <c r="DQ328" s="41" t="str">
        <f>IF(AP328="","",IF(成就内容!AG$126&lt;&gt;"",MAX(ROUNDUP(SMALL(AP$279:AP$328,$L328)/10,0)*10,10),0))</f>
        <v/>
      </c>
      <c r="DR328" s="41" t="str">
        <f>IF(AQ328="","",IF(成就内容!AH$126&lt;&gt;"",MAX(ROUNDUP(SMALL(AQ$279:AQ$328,$L328)/10,0)*10,10),0))</f>
        <v/>
      </c>
      <c r="DS328" s="41" t="str">
        <f>IF(AR328="","",IF(成就内容!AI$126&lt;&gt;"",MAX(ROUNDUP(SMALL(AR$279:AR$328,$L328)/10,0)*10,10),0))</f>
        <v/>
      </c>
      <c r="DT328" s="41" t="str">
        <f>IF(AS328="","",IF(成就内容!AJ$126&lt;&gt;"",MAX(ROUNDUP(SMALL(AS$279:AS$328,$L328)/10,0)*10,10),0))</f>
        <v/>
      </c>
      <c r="DU328" s="41" t="str">
        <f>IF(AT328="","",IF(成就内容!AK$126&lt;&gt;"",MAX(ROUNDUP(SMALL(AT$279:AT$328,$L328)/10,0)*10,10),0))</f>
        <v/>
      </c>
      <c r="DV328" s="41" t="str">
        <f>IF(AU328="","",IF(成就内容!AL$126&lt;&gt;"",MAX(ROUNDUP(SMALL(AU$279:AU$328,$L328)/10,0)*10,10),0))</f>
        <v/>
      </c>
      <c r="DW328" s="41" t="str">
        <f>IF(AV328="","",IF(成就内容!AM$126&lt;&gt;"",MAX(ROUNDUP(SMALL(AV$279:AV$328,$L328)/10,0)*10,10),0))</f>
        <v/>
      </c>
      <c r="DX328" s="41" t="str">
        <f>IF(AW328="","",IF(成就内容!AN$126&lt;&gt;"",MAX(ROUNDUP(SMALL(AW$279:AW$328,$L328)/10,0)*10,10),0))</f>
        <v/>
      </c>
      <c r="DY328" s="41" t="str">
        <f>IF(AX328="","",IF(成就内容!AO$126&lt;&gt;"",MAX(ROUNDUP(SMALL(AX$279:AX$328,$L328)/10,0)*10,10),0))</f>
        <v/>
      </c>
      <c r="DZ328" s="41" t="str">
        <f>IF(AY328="","",IF(成就内容!AP$126&lt;&gt;"",MAX(ROUNDUP(SMALL(AY$279:AY$328,$L328)/10,0)*10,10),0))</f>
        <v/>
      </c>
      <c r="EA328" s="41" t="str">
        <f>IF(AZ328="","",IF(成就内容!AQ$126&lt;&gt;"",MAX(ROUNDUP(SMALL(AZ$279:AZ$328,$L328)/10,0)*10,10),0))</f>
        <v/>
      </c>
      <c r="EB328" s="41" t="str">
        <f>IF(BA328="","",IF(成就内容!AR$126&lt;&gt;"",MAX(ROUNDUP(SMALL(BA$279:BA$328,$L328)/10,0)*10,10),0))</f>
        <v/>
      </c>
      <c r="EC328" s="41" t="str">
        <f>IF(BB328="","",IF(成就内容!AS$126&lt;&gt;"",MAX(ROUNDUP(SMALL(BB$279:BB$328,$L328)/10,0)*10,10),0))</f>
        <v/>
      </c>
      <c r="ED328" s="41" t="str">
        <f>IF(BC328="","",IF(成就内容!AT$126&lt;&gt;"",MAX(ROUNDUP(SMALL(BC$279:BC$328,$L328)/10,0)*10,10),0))</f>
        <v/>
      </c>
      <c r="EE328" s="41" t="str">
        <f>IF(BD328="","",IF(成就内容!AU$126&lt;&gt;"",MAX(ROUNDUP(SMALL(BD$279:BD$328,$L328)/10,0)*10,10),0))</f>
        <v/>
      </c>
      <c r="EF328" s="41" t="str">
        <f>IF(BE328="","",IF(成就内容!AV$126&lt;&gt;"",MAX(ROUNDUP(SMALL(BE$279:BE$328,$L328)/10,0)*10,10),0))</f>
        <v/>
      </c>
      <c r="EG328" s="41" t="str">
        <f>IF(BF328="","",IF(成就内容!AW$126&lt;&gt;"",MAX(ROUNDUP(SMALL(BF$279:BF$328,$L328)/10,0)*10,10),0))</f>
        <v/>
      </c>
      <c r="EH328" s="41" t="str">
        <f>IF(BG328="","",IF(成就内容!AX$126&lt;&gt;"",MAX(ROUNDUP(SMALL(BG$279:BG$328,$L328)/10,0)*10,10),0))</f>
        <v/>
      </c>
      <c r="EI328" s="41" t="str">
        <f>IF(BH328="","",IF(成就内容!AY$126&lt;&gt;"",MAX(ROUNDUP(SMALL(BH$279:BH$328,$L328)/10,0)*10,10),0))</f>
        <v/>
      </c>
      <c r="EJ328" s="41" t="str">
        <f>IF(BI328="","",IF(成就内容!AZ$126&lt;&gt;"",MAX(ROUNDUP(SMALL(BI$279:BI$328,$L328)/10,0)*10,10),0))</f>
        <v/>
      </c>
      <c r="EK328" s="41" t="str">
        <f>IF(BJ328="","",IF(成就内容!BA$126&lt;&gt;"",MAX(ROUNDUP(SMALL(BJ$279:BJ$328,$L328)/10,0)*10,10),0))</f>
        <v/>
      </c>
      <c r="EL328" s="41" t="str">
        <f>IF(BK328="","",IF(成就内容!BB$126&lt;&gt;"",MAX(ROUNDUP(SMALL(BK$279:BK$328,$L328)/10,0)*10,10),0))</f>
        <v/>
      </c>
      <c r="EM328" s="41" t="str">
        <f>IF(BL328="","",IF(成就内容!BC$126&lt;&gt;"",MAX(ROUNDUP(SMALL(BL$279:BL$328,$L328)/10,0)*10,10),0))</f>
        <v/>
      </c>
      <c r="EN328" s="41" t="str">
        <f>IF(BM328="","",IF(成就内容!BD$126&lt;&gt;"",MAX(ROUNDUP(SMALL(BM$279:BM$328,$L328)/10,0)*10,10),0))</f>
        <v/>
      </c>
      <c r="EO328" s="41" t="str">
        <f>IF(BN328="","",IF(成就内容!BE$126&lt;&gt;"",MAX(ROUNDUP(SMALL(BN$279:BN$328,$L328)/10,0)*10,10),0))</f>
        <v/>
      </c>
      <c r="EP328" s="41" t="str">
        <f>IF(BO328="","",IF(成就内容!BF$126&lt;&gt;"",MAX(ROUNDUP(SMALL(BO$279:BO$328,$L328)/10,0)*10,10),0))</f>
        <v/>
      </c>
      <c r="EQ328" s="41" t="str">
        <f>IF(BP328="","",IF(成就内容!BG$126&lt;&gt;"",MAX(ROUNDUP(SMALL(BP$279:BP$328,$L328)/10,0)*10,10),0))</f>
        <v/>
      </c>
      <c r="ER328" s="41" t="str">
        <f>IF(BQ328="","",IF(成就内容!BH$126&lt;&gt;"",MAX(ROUNDUP(SMALL(BQ$279:BQ$328,$L328)/10,0)*10,10),0))</f>
        <v/>
      </c>
      <c r="ES328" s="41" t="str">
        <f>IF(BR328="","",IF(成就内容!BI$126&lt;&gt;"",MAX(ROUNDUP(SMALL(BR$279:BR$328,$L328)/10,0)*10,10),0))</f>
        <v/>
      </c>
      <c r="ET328" s="41">
        <f>IF(BS328="","",IF(成就内容!BJ$126&lt;&gt;"",MAX(ROUNDUP(SMALL(BS$279:BS$328,$L328)/10,0)*10,10),0))</f>
        <v>0</v>
      </c>
      <c r="EU328" s="41" t="str">
        <f>IF(BT328="","",IF(成就内容!BK$126&lt;&gt;"",MAX(ROUNDUP(SMALL(BT$279:BT$328,$L328)/10,0)*10,10),0))</f>
        <v/>
      </c>
      <c r="EV328" s="41" t="str">
        <f>IF(BU328="","",IF(成就内容!BL$126&lt;&gt;"",MAX(ROUNDUP(SMALL(BU$279:BU$328,$L328)/10,0)*10,10),0))</f>
        <v/>
      </c>
      <c r="EW328" s="41" t="str">
        <f>IF(BV328="","",IF(成就内容!BM$126&lt;&gt;"",MAX(ROUNDUP(SMALL(BV$279:BV$328,$L328)/10,0)*10,10),0))</f>
        <v/>
      </c>
      <c r="EX328" s="41" t="str">
        <f>IF(BW328="","",IF(成就内容!BN$126&lt;&gt;"",MAX(ROUNDUP(SMALL(BW$279:BW$328,$L328)/10,0)*10,10),0))</f>
        <v/>
      </c>
      <c r="EY328" s="41">
        <f>IF(BX328="","",IF(成就内容!BO$126&lt;&gt;"",MAX(ROUNDUP(SMALL(BX$279:BX$328,$L328)/10,0)*10,10),0))</f>
        <v>0</v>
      </c>
      <c r="EZ328" s="41">
        <f>IF(BY328="","",IF(成就内容!BP$126&lt;&gt;"",MAX(ROUNDUP(SMALL(BY$279:BY$328,$L328)/10,0)*10,10),0))</f>
        <v>0</v>
      </c>
      <c r="FA328" s="41">
        <f>IF(BZ328="","",IF(成就内容!BQ$126&lt;&gt;"",MAX(ROUNDUP(SMALL(BZ$279:BZ$328,$L328)/10,0)*10,10),0))</f>
        <v>0</v>
      </c>
      <c r="FB328" s="41" t="str">
        <f>IF(CA328="","",IF(成就内容!BR$126&lt;&gt;"",MAX(ROUNDUP(SMALL(CA$279:CA$328,$L328)/10,0)*10,10),0))</f>
        <v/>
      </c>
      <c r="FC328" s="41" t="str">
        <f>IF(CB328="","",IF(成就内容!BS$126&lt;&gt;"",MAX(ROUNDUP(SMALL(CB$279:CB$328,$L328)/10,0)*10,10),0))</f>
        <v/>
      </c>
      <c r="FD328" s="41">
        <f>IF(CC328="","",IF(成就内容!BT$126&lt;&gt;"",MAX(ROUNDUP(SMALL(CC$279:CC$328,$L328)/10,0)*10,10),0))</f>
        <v>0</v>
      </c>
      <c r="FE328" s="41">
        <f>IF(CD328="","",IF(成就内容!BU$126&lt;&gt;"",MAX(ROUNDUP(SMALL(CD$279:CD$328,$L328)/10,0)*10,10),0))</f>
        <v>0</v>
      </c>
      <c r="FF328" s="41" t="str">
        <f>IF(CE328="","",IF(成就内容!BV$126&lt;&gt;"",MAX(ROUNDUP(SMALL(CE$279:CE$328,$L328)/10,0)*10,10),0))</f>
        <v/>
      </c>
      <c r="FG328" s="41" t="str">
        <f>IF(CF328="","",IF(成就内容!BW$126&lt;&gt;"",MAX(ROUNDUP(SMALL(CF$279:CF$328,$L328)/10,0)*10,10),0))</f>
        <v/>
      </c>
      <c r="FH328" s="41" t="str">
        <f>IF(CG328="","",IF(成就内容!BX$126&lt;&gt;"",MAX(ROUNDUP(SMALL(CG$279:CG$328,$L328)/10,0)*10,10),0))</f>
        <v/>
      </c>
      <c r="FI328" s="41" t="str">
        <f>IF(CH328="","",IF(成就内容!BY$126&lt;&gt;"",MAX(ROUNDUP(SMALL(CH$279:CH$328,$L328)/10,0)*10,10),0))</f>
        <v/>
      </c>
      <c r="FJ328" s="41" t="str">
        <f>IF(CI328="","",IF(成就内容!BZ$126&lt;&gt;"",MAX(ROUNDUP(SMALL(CI$279:CI$328,$L328)/10,0)*10,10),0))</f>
        <v/>
      </c>
    </row>
    <row r="331" spans="10:166" x14ac:dyDescent="0.15">
      <c r="L331" s="77"/>
      <c r="M331" s="115" t="s">
        <v>76</v>
      </c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  <c r="AA331" s="115"/>
      <c r="AB331" s="115"/>
      <c r="AC331" s="115"/>
      <c r="AD331" s="115"/>
      <c r="AE331" s="115"/>
      <c r="AF331" s="115"/>
      <c r="AG331" s="115"/>
      <c r="AH331" s="115"/>
      <c r="AI331" s="115"/>
      <c r="AJ331" s="115"/>
      <c r="AK331" s="115"/>
      <c r="AL331" s="115"/>
      <c r="AM331" s="115"/>
      <c r="AN331" s="115"/>
      <c r="AO331" s="115"/>
      <c r="AP331" s="103" t="s">
        <v>45</v>
      </c>
      <c r="AQ331" s="104"/>
      <c r="AR331" s="104"/>
      <c r="AS331" s="105"/>
      <c r="AT331" s="115" t="s">
        <v>46</v>
      </c>
      <c r="AU331" s="115"/>
      <c r="AV331" s="115"/>
      <c r="AW331" s="115"/>
      <c r="AX331" s="115" t="s">
        <v>68</v>
      </c>
      <c r="AY331" s="115"/>
      <c r="AZ331" s="115"/>
      <c r="BA331" s="115"/>
      <c r="BB331" s="115"/>
      <c r="BC331" s="115"/>
      <c r="BD331" s="115"/>
      <c r="BE331" s="115"/>
      <c r="BF331" s="115"/>
      <c r="BG331" s="115"/>
      <c r="BH331" s="115"/>
      <c r="BI331" s="115"/>
      <c r="BJ331" s="115"/>
      <c r="BK331" s="115"/>
      <c r="BL331" s="103" t="s">
        <v>77</v>
      </c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  <c r="BY331" s="104"/>
      <c r="BZ331" s="104"/>
      <c r="CA331" s="104"/>
      <c r="CB331" s="104"/>
      <c r="CC331" s="104"/>
      <c r="CD331" s="105"/>
      <c r="CE331" s="115" t="s">
        <v>78</v>
      </c>
      <c r="CF331" s="115"/>
      <c r="CG331" s="115"/>
      <c r="CH331" s="115"/>
      <c r="CI331" s="115"/>
      <c r="CM331" s="77"/>
      <c r="CN331" s="115" t="s">
        <v>76</v>
      </c>
      <c r="CO331" s="115"/>
      <c r="CP331" s="115"/>
      <c r="CQ331" s="115"/>
      <c r="CR331" s="115"/>
      <c r="CS331" s="115"/>
      <c r="CT331" s="115"/>
      <c r="CU331" s="115"/>
      <c r="CV331" s="115"/>
      <c r="CW331" s="115"/>
      <c r="CX331" s="115"/>
      <c r="CY331" s="115"/>
      <c r="CZ331" s="115"/>
      <c r="DA331" s="115"/>
      <c r="DB331" s="115"/>
      <c r="DC331" s="115"/>
      <c r="DD331" s="115"/>
      <c r="DE331" s="115"/>
      <c r="DF331" s="115"/>
      <c r="DG331" s="115"/>
      <c r="DH331" s="115"/>
      <c r="DI331" s="115"/>
      <c r="DJ331" s="115"/>
      <c r="DK331" s="115"/>
      <c r="DL331" s="115"/>
      <c r="DM331" s="115"/>
      <c r="DN331" s="115"/>
      <c r="DO331" s="115"/>
      <c r="DP331" s="115"/>
      <c r="DQ331" s="103" t="s">
        <v>45</v>
      </c>
      <c r="DR331" s="104"/>
      <c r="DS331" s="104"/>
      <c r="DT331" s="105"/>
      <c r="DU331" s="115" t="s">
        <v>46</v>
      </c>
      <c r="DV331" s="115"/>
      <c r="DW331" s="115"/>
      <c r="DX331" s="115"/>
      <c r="DY331" s="115" t="s">
        <v>68</v>
      </c>
      <c r="DZ331" s="115"/>
      <c r="EA331" s="115"/>
      <c r="EB331" s="115"/>
      <c r="EC331" s="115"/>
      <c r="ED331" s="115"/>
      <c r="EE331" s="115"/>
      <c r="EF331" s="115"/>
      <c r="EG331" s="115"/>
      <c r="EH331" s="115"/>
      <c r="EI331" s="115"/>
      <c r="EJ331" s="115"/>
      <c r="EK331" s="115"/>
      <c r="EL331" s="115"/>
      <c r="EM331" s="103" t="s">
        <v>77</v>
      </c>
      <c r="EN331" s="104"/>
      <c r="EO331" s="104"/>
      <c r="EP331" s="104"/>
      <c r="EQ331" s="104"/>
      <c r="ER331" s="104"/>
      <c r="ES331" s="104"/>
      <c r="ET331" s="104"/>
      <c r="EU331" s="104"/>
      <c r="EV331" s="104"/>
      <c r="EW331" s="104"/>
      <c r="EX331" s="104"/>
      <c r="EY331" s="104"/>
      <c r="EZ331" s="104"/>
      <c r="FA331" s="104"/>
      <c r="FB331" s="104"/>
      <c r="FC331" s="104"/>
      <c r="FD331" s="104"/>
      <c r="FE331" s="105"/>
      <c r="FF331" s="115" t="s">
        <v>78</v>
      </c>
      <c r="FG331" s="115"/>
      <c r="FH331" s="115"/>
      <c r="FI331" s="115"/>
      <c r="FJ331" s="115"/>
    </row>
    <row r="332" spans="10:166" x14ac:dyDescent="0.15">
      <c r="L332" s="77" t="s">
        <v>497</v>
      </c>
      <c r="M332" s="78" t="s">
        <v>13</v>
      </c>
      <c r="N332" s="103" t="s">
        <v>58</v>
      </c>
      <c r="O332" s="104"/>
      <c r="P332" s="105"/>
      <c r="Q332" s="115" t="s">
        <v>17</v>
      </c>
      <c r="R332" s="115"/>
      <c r="S332" s="115"/>
      <c r="T332" s="115"/>
      <c r="U332" s="115"/>
      <c r="V332" s="115"/>
      <c r="W332" s="115"/>
      <c r="X332" s="6" t="s">
        <v>4</v>
      </c>
      <c r="Y332" s="78" t="s">
        <v>35</v>
      </c>
      <c r="Z332" s="115" t="s">
        <v>37</v>
      </c>
      <c r="AA332" s="115"/>
      <c r="AB332" s="115"/>
      <c r="AC332" s="115"/>
      <c r="AD332" s="115"/>
      <c r="AE332" s="115"/>
      <c r="AF332" s="115"/>
      <c r="AG332" s="78" t="s">
        <v>5</v>
      </c>
      <c r="AH332" s="103" t="s">
        <v>3</v>
      </c>
      <c r="AI332" s="105"/>
      <c r="AJ332" s="78" t="s">
        <v>2</v>
      </c>
      <c r="AK332" s="86" t="s">
        <v>511</v>
      </c>
      <c r="AL332" s="115" t="s">
        <v>41</v>
      </c>
      <c r="AM332" s="115"/>
      <c r="AN332" s="115"/>
      <c r="AO332" s="115"/>
      <c r="AP332" s="78" t="s">
        <v>47</v>
      </c>
      <c r="AQ332" s="78" t="s">
        <v>48</v>
      </c>
      <c r="AR332" s="78" t="s">
        <v>37</v>
      </c>
      <c r="AS332" s="78" t="s">
        <v>49</v>
      </c>
      <c r="AT332" s="78" t="s">
        <v>53</v>
      </c>
      <c r="AU332" s="78" t="s">
        <v>51</v>
      </c>
      <c r="AV332" s="78" t="s">
        <v>37</v>
      </c>
      <c r="AW332" s="78" t="s">
        <v>49</v>
      </c>
      <c r="AX332" s="115" t="s">
        <v>25</v>
      </c>
      <c r="AY332" s="115"/>
      <c r="AZ332" s="115"/>
      <c r="BA332" s="115"/>
      <c r="BB332" s="115"/>
      <c r="BC332" s="115"/>
      <c r="BD332" s="115"/>
      <c r="BE332" s="78" t="s">
        <v>39</v>
      </c>
      <c r="BF332" s="78" t="s">
        <v>56</v>
      </c>
      <c r="BG332" s="78" t="s">
        <v>63</v>
      </c>
      <c r="BH332" s="78" t="s">
        <v>64</v>
      </c>
      <c r="BI332" s="78" t="s">
        <v>65</v>
      </c>
      <c r="BJ332" s="78" t="s">
        <v>66</v>
      </c>
      <c r="BK332" s="78" t="s">
        <v>67</v>
      </c>
      <c r="BL332" s="109" t="s">
        <v>79</v>
      </c>
      <c r="BM332" s="110"/>
      <c r="BN332" s="110"/>
      <c r="BO332" s="110"/>
      <c r="BP332" s="110"/>
      <c r="BQ332" s="111"/>
      <c r="BR332" s="78" t="s">
        <v>80</v>
      </c>
      <c r="BS332" s="78" t="s">
        <v>81</v>
      </c>
      <c r="BT332" s="78" t="s">
        <v>82</v>
      </c>
      <c r="BU332" s="78" t="s">
        <v>83</v>
      </c>
      <c r="BV332" s="78" t="s">
        <v>84</v>
      </c>
      <c r="BW332" s="103" t="s">
        <v>85</v>
      </c>
      <c r="BX332" s="104"/>
      <c r="BY332" s="104"/>
      <c r="BZ332" s="105"/>
      <c r="CA332" s="103" t="s">
        <v>86</v>
      </c>
      <c r="CB332" s="104"/>
      <c r="CC332" s="104"/>
      <c r="CD332" s="105"/>
      <c r="CE332" s="103" t="s">
        <v>87</v>
      </c>
      <c r="CF332" s="105"/>
      <c r="CG332" s="103" t="s">
        <v>88</v>
      </c>
      <c r="CH332" s="105"/>
      <c r="CI332" s="78" t="s">
        <v>89</v>
      </c>
      <c r="CM332" s="77" t="s">
        <v>498</v>
      </c>
      <c r="CN332" s="78" t="s">
        <v>13</v>
      </c>
      <c r="CO332" s="103" t="s">
        <v>58</v>
      </c>
      <c r="CP332" s="104"/>
      <c r="CQ332" s="105"/>
      <c r="CR332" s="115" t="s">
        <v>17</v>
      </c>
      <c r="CS332" s="115"/>
      <c r="CT332" s="115"/>
      <c r="CU332" s="115"/>
      <c r="CV332" s="115"/>
      <c r="CW332" s="115"/>
      <c r="CX332" s="115"/>
      <c r="CY332" s="6" t="s">
        <v>4</v>
      </c>
      <c r="CZ332" s="78" t="s">
        <v>35</v>
      </c>
      <c r="DA332" s="115" t="s">
        <v>37</v>
      </c>
      <c r="DB332" s="115"/>
      <c r="DC332" s="115"/>
      <c r="DD332" s="115"/>
      <c r="DE332" s="115"/>
      <c r="DF332" s="115"/>
      <c r="DG332" s="115"/>
      <c r="DH332" s="78" t="s">
        <v>5</v>
      </c>
      <c r="DI332" s="103" t="s">
        <v>3</v>
      </c>
      <c r="DJ332" s="105"/>
      <c r="DK332" s="78" t="s">
        <v>2</v>
      </c>
      <c r="DL332" s="78" t="s">
        <v>1</v>
      </c>
      <c r="DM332" s="115" t="s">
        <v>41</v>
      </c>
      <c r="DN332" s="115"/>
      <c r="DO332" s="115"/>
      <c r="DP332" s="115"/>
      <c r="DQ332" s="78" t="s">
        <v>47</v>
      </c>
      <c r="DR332" s="78" t="s">
        <v>48</v>
      </c>
      <c r="DS332" s="78" t="s">
        <v>37</v>
      </c>
      <c r="DT332" s="78" t="s">
        <v>49</v>
      </c>
      <c r="DU332" s="78" t="s">
        <v>53</v>
      </c>
      <c r="DV332" s="78" t="s">
        <v>51</v>
      </c>
      <c r="DW332" s="78" t="s">
        <v>37</v>
      </c>
      <c r="DX332" s="78" t="s">
        <v>49</v>
      </c>
      <c r="DY332" s="115" t="s">
        <v>25</v>
      </c>
      <c r="DZ332" s="115"/>
      <c r="EA332" s="115"/>
      <c r="EB332" s="115"/>
      <c r="EC332" s="115"/>
      <c r="ED332" s="115"/>
      <c r="EE332" s="115"/>
      <c r="EF332" s="78" t="s">
        <v>39</v>
      </c>
      <c r="EG332" s="78" t="s">
        <v>56</v>
      </c>
      <c r="EH332" s="78" t="s">
        <v>63</v>
      </c>
      <c r="EI332" s="78" t="s">
        <v>64</v>
      </c>
      <c r="EJ332" s="78" t="s">
        <v>65</v>
      </c>
      <c r="EK332" s="78" t="s">
        <v>66</v>
      </c>
      <c r="EL332" s="78" t="s">
        <v>67</v>
      </c>
      <c r="EM332" s="109" t="s">
        <v>79</v>
      </c>
      <c r="EN332" s="110"/>
      <c r="EO332" s="110"/>
      <c r="EP332" s="110"/>
      <c r="EQ332" s="110"/>
      <c r="ER332" s="111"/>
      <c r="ES332" s="78" t="s">
        <v>80</v>
      </c>
      <c r="ET332" s="78" t="s">
        <v>81</v>
      </c>
      <c r="EU332" s="78" t="s">
        <v>82</v>
      </c>
      <c r="EV332" s="78" t="s">
        <v>83</v>
      </c>
      <c r="EW332" s="78" t="s">
        <v>84</v>
      </c>
      <c r="EX332" s="103" t="s">
        <v>85</v>
      </c>
      <c r="EY332" s="104"/>
      <c r="EZ332" s="104"/>
      <c r="FA332" s="105"/>
      <c r="FB332" s="103" t="s">
        <v>86</v>
      </c>
      <c r="FC332" s="104"/>
      <c r="FD332" s="104"/>
      <c r="FE332" s="105"/>
      <c r="FF332" s="103" t="s">
        <v>87</v>
      </c>
      <c r="FG332" s="105"/>
      <c r="FH332" s="103" t="s">
        <v>88</v>
      </c>
      <c r="FI332" s="105"/>
      <c r="FJ332" s="78" t="s">
        <v>89</v>
      </c>
    </row>
    <row r="333" spans="10:166" x14ac:dyDescent="0.15">
      <c r="L333" s="77" t="s">
        <v>176</v>
      </c>
      <c r="M333" s="38" t="s">
        <v>14</v>
      </c>
      <c r="N333" s="38" t="s">
        <v>59</v>
      </c>
      <c r="O333" s="38" t="s">
        <v>60</v>
      </c>
      <c r="P333" s="38" t="s">
        <v>61</v>
      </c>
      <c r="Q333" s="38" t="s">
        <v>11</v>
      </c>
      <c r="R333" s="38" t="s">
        <v>19</v>
      </c>
      <c r="S333" s="38" t="s">
        <v>20</v>
      </c>
      <c r="T333" s="38" t="s">
        <v>21</v>
      </c>
      <c r="U333" s="38" t="s">
        <v>22</v>
      </c>
      <c r="V333" s="38" t="s">
        <v>23</v>
      </c>
      <c r="W333" s="38" t="s">
        <v>24</v>
      </c>
      <c r="X333" s="38" t="s">
        <v>54</v>
      </c>
      <c r="Y333" s="38" t="s">
        <v>33</v>
      </c>
      <c r="Z333" s="38" t="s">
        <v>11</v>
      </c>
      <c r="AA333" s="38" t="s">
        <v>19</v>
      </c>
      <c r="AB333" s="38" t="s">
        <v>20</v>
      </c>
      <c r="AC333" s="38" t="s">
        <v>21</v>
      </c>
      <c r="AD333" s="38" t="s">
        <v>22</v>
      </c>
      <c r="AE333" s="38" t="s">
        <v>23</v>
      </c>
      <c r="AF333" s="38" t="s">
        <v>24</v>
      </c>
      <c r="AG333" s="38" t="s">
        <v>38</v>
      </c>
      <c r="AH333" s="38" t="s">
        <v>62</v>
      </c>
      <c r="AI333" s="38" t="s">
        <v>73</v>
      </c>
      <c r="AJ333" s="38" t="s">
        <v>37</v>
      </c>
      <c r="AK333" s="86" t="s">
        <v>14</v>
      </c>
      <c r="AL333" s="38" t="s">
        <v>42</v>
      </c>
      <c r="AM333" s="38" t="s">
        <v>43</v>
      </c>
      <c r="AN333" s="38" t="s">
        <v>44</v>
      </c>
      <c r="AO333" s="38" t="s">
        <v>74</v>
      </c>
      <c r="AP333" s="38" t="s">
        <v>14</v>
      </c>
      <c r="AQ333" s="38" t="s">
        <v>36</v>
      </c>
      <c r="AR333" s="38" t="s">
        <v>50</v>
      </c>
      <c r="AS333" s="38" t="s">
        <v>50</v>
      </c>
      <c r="AT333" s="38" t="s">
        <v>14</v>
      </c>
      <c r="AU333" s="38" t="s">
        <v>52</v>
      </c>
      <c r="AV333" s="38" t="s">
        <v>12</v>
      </c>
      <c r="AW333" s="38" t="s">
        <v>12</v>
      </c>
      <c r="AX333" s="38" t="s">
        <v>26</v>
      </c>
      <c r="AY333" s="38" t="s">
        <v>27</v>
      </c>
      <c r="AZ333" s="38" t="s">
        <v>28</v>
      </c>
      <c r="BA333" s="38" t="s">
        <v>29</v>
      </c>
      <c r="BB333" s="38" t="s">
        <v>30</v>
      </c>
      <c r="BC333" s="38" t="s">
        <v>31</v>
      </c>
      <c r="BD333" s="38" t="s">
        <v>32</v>
      </c>
      <c r="BE333" s="38" t="s">
        <v>40</v>
      </c>
      <c r="BF333" s="38" t="s">
        <v>57</v>
      </c>
      <c r="BG333" s="39" t="s">
        <v>14</v>
      </c>
      <c r="BH333" s="39" t="s">
        <v>14</v>
      </c>
      <c r="BI333" s="39" t="s">
        <v>14</v>
      </c>
      <c r="BJ333" s="39" t="s">
        <v>14</v>
      </c>
      <c r="BK333" s="39" t="s">
        <v>14</v>
      </c>
      <c r="BL333" s="40" t="s">
        <v>90</v>
      </c>
      <c r="BM333" s="40" t="s">
        <v>91</v>
      </c>
      <c r="BN333" s="40" t="s">
        <v>92</v>
      </c>
      <c r="BO333" s="40" t="s">
        <v>93</v>
      </c>
      <c r="BP333" s="40" t="s">
        <v>94</v>
      </c>
      <c r="BQ333" s="40" t="s">
        <v>95</v>
      </c>
      <c r="BR333" s="38" t="s">
        <v>96</v>
      </c>
      <c r="BS333" s="38" t="s">
        <v>97</v>
      </c>
      <c r="BT333" s="38" t="s">
        <v>98</v>
      </c>
      <c r="BU333" s="38" t="s">
        <v>99</v>
      </c>
      <c r="BV333" s="38" t="s">
        <v>98</v>
      </c>
      <c r="BW333" s="38" t="s">
        <v>100</v>
      </c>
      <c r="BX333" s="38" t="s">
        <v>101</v>
      </c>
      <c r="BY333" s="38" t="s">
        <v>102</v>
      </c>
      <c r="BZ333" s="38" t="s">
        <v>103</v>
      </c>
      <c r="CA333" s="38" t="s">
        <v>100</v>
      </c>
      <c r="CB333" s="38" t="s">
        <v>101</v>
      </c>
      <c r="CC333" s="38" t="s">
        <v>102</v>
      </c>
      <c r="CD333" s="38" t="s">
        <v>103</v>
      </c>
      <c r="CE333" s="38" t="s">
        <v>154</v>
      </c>
      <c r="CF333" s="38" t="s">
        <v>155</v>
      </c>
      <c r="CG333" s="38" t="s">
        <v>106</v>
      </c>
      <c r="CH333" s="38" t="s">
        <v>107</v>
      </c>
      <c r="CI333" s="38" t="s">
        <v>96</v>
      </c>
      <c r="CM333" s="77" t="s">
        <v>176</v>
      </c>
      <c r="CN333" s="38" t="s">
        <v>14</v>
      </c>
      <c r="CO333" s="38" t="s">
        <v>59</v>
      </c>
      <c r="CP333" s="38" t="s">
        <v>60</v>
      </c>
      <c r="CQ333" s="38" t="s">
        <v>61</v>
      </c>
      <c r="CR333" s="38" t="s">
        <v>11</v>
      </c>
      <c r="CS333" s="38" t="s">
        <v>19</v>
      </c>
      <c r="CT333" s="38" t="s">
        <v>20</v>
      </c>
      <c r="CU333" s="38" t="s">
        <v>21</v>
      </c>
      <c r="CV333" s="38" t="s">
        <v>22</v>
      </c>
      <c r="CW333" s="38" t="s">
        <v>23</v>
      </c>
      <c r="CX333" s="38" t="s">
        <v>24</v>
      </c>
      <c r="CY333" s="38" t="s">
        <v>54</v>
      </c>
      <c r="CZ333" s="38" t="s">
        <v>33</v>
      </c>
      <c r="DA333" s="38" t="s">
        <v>11</v>
      </c>
      <c r="DB333" s="38" t="s">
        <v>19</v>
      </c>
      <c r="DC333" s="38" t="s">
        <v>20</v>
      </c>
      <c r="DD333" s="38" t="s">
        <v>21</v>
      </c>
      <c r="DE333" s="38" t="s">
        <v>22</v>
      </c>
      <c r="DF333" s="38" t="s">
        <v>23</v>
      </c>
      <c r="DG333" s="38" t="s">
        <v>24</v>
      </c>
      <c r="DH333" s="38" t="s">
        <v>38</v>
      </c>
      <c r="DI333" s="38" t="s">
        <v>62</v>
      </c>
      <c r="DJ333" s="38" t="s">
        <v>73</v>
      </c>
      <c r="DK333" s="38" t="s">
        <v>37</v>
      </c>
      <c r="DL333" s="38" t="s">
        <v>55</v>
      </c>
      <c r="DM333" s="38" t="s">
        <v>42</v>
      </c>
      <c r="DN333" s="38" t="s">
        <v>43</v>
      </c>
      <c r="DO333" s="38" t="s">
        <v>44</v>
      </c>
      <c r="DP333" s="38" t="s">
        <v>74</v>
      </c>
      <c r="DQ333" s="38" t="s">
        <v>14</v>
      </c>
      <c r="DR333" s="38" t="s">
        <v>36</v>
      </c>
      <c r="DS333" s="38" t="s">
        <v>50</v>
      </c>
      <c r="DT333" s="38" t="s">
        <v>50</v>
      </c>
      <c r="DU333" s="38" t="s">
        <v>14</v>
      </c>
      <c r="DV333" s="38" t="s">
        <v>52</v>
      </c>
      <c r="DW333" s="38" t="s">
        <v>12</v>
      </c>
      <c r="DX333" s="38" t="s">
        <v>12</v>
      </c>
      <c r="DY333" s="38" t="s">
        <v>26</v>
      </c>
      <c r="DZ333" s="38" t="s">
        <v>27</v>
      </c>
      <c r="EA333" s="38" t="s">
        <v>28</v>
      </c>
      <c r="EB333" s="38" t="s">
        <v>29</v>
      </c>
      <c r="EC333" s="38" t="s">
        <v>30</v>
      </c>
      <c r="ED333" s="38" t="s">
        <v>31</v>
      </c>
      <c r="EE333" s="38" t="s">
        <v>32</v>
      </c>
      <c r="EF333" s="38" t="s">
        <v>40</v>
      </c>
      <c r="EG333" s="38" t="s">
        <v>57</v>
      </c>
      <c r="EH333" s="39" t="s">
        <v>14</v>
      </c>
      <c r="EI333" s="39" t="s">
        <v>14</v>
      </c>
      <c r="EJ333" s="39" t="s">
        <v>14</v>
      </c>
      <c r="EK333" s="39" t="s">
        <v>14</v>
      </c>
      <c r="EL333" s="39" t="s">
        <v>14</v>
      </c>
      <c r="EM333" s="40" t="s">
        <v>90</v>
      </c>
      <c r="EN333" s="40" t="s">
        <v>91</v>
      </c>
      <c r="EO333" s="40" t="s">
        <v>92</v>
      </c>
      <c r="EP333" s="40" t="s">
        <v>93</v>
      </c>
      <c r="EQ333" s="40" t="s">
        <v>94</v>
      </c>
      <c r="ER333" s="40" t="s">
        <v>95</v>
      </c>
      <c r="ES333" s="38" t="s">
        <v>96</v>
      </c>
      <c r="ET333" s="38" t="s">
        <v>97</v>
      </c>
      <c r="EU333" s="38" t="s">
        <v>98</v>
      </c>
      <c r="EV333" s="38" t="s">
        <v>99</v>
      </c>
      <c r="EW333" s="38" t="s">
        <v>98</v>
      </c>
      <c r="EX333" s="38" t="s">
        <v>100</v>
      </c>
      <c r="EY333" s="38" t="s">
        <v>101</v>
      </c>
      <c r="EZ333" s="38" t="s">
        <v>102</v>
      </c>
      <c r="FA333" s="38" t="s">
        <v>103</v>
      </c>
      <c r="FB333" s="38" t="s">
        <v>100</v>
      </c>
      <c r="FC333" s="38" t="s">
        <v>101</v>
      </c>
      <c r="FD333" s="38" t="s">
        <v>102</v>
      </c>
      <c r="FE333" s="38" t="s">
        <v>103</v>
      </c>
      <c r="FF333" s="38" t="s">
        <v>154</v>
      </c>
      <c r="FG333" s="38" t="s">
        <v>155</v>
      </c>
      <c r="FH333" s="38" t="s">
        <v>106</v>
      </c>
      <c r="FI333" s="38" t="s">
        <v>107</v>
      </c>
      <c r="FJ333" s="38" t="s">
        <v>96</v>
      </c>
    </row>
    <row r="334" spans="10:166" x14ac:dyDescent="0.15">
      <c r="L334" s="43">
        <v>1</v>
      </c>
      <c r="M334" s="45">
        <f>IF(成就内容!D7="","",INDEX($I$4:$I$178*SUM(成就内容!D$127:D$131)/SUM(成就内容!$D$127:$BZ$131),成就内容!D63,1))</f>
        <v>0</v>
      </c>
      <c r="N334" s="45" t="str">
        <f>IF(成就内容!E7="","",INDEX($I$4:$I$178*SUM(成就内容!E$127:E$131)/SUM(成就内容!$D$127:$BZ$131),成就内容!E63,1))</f>
        <v/>
      </c>
      <c r="O334" s="45">
        <f>IF(成就内容!F7="","",INDEX($I$4:$I$178*SUM(成就内容!F$127:F$131)/SUM(成就内容!$D$127:$BZ$131),成就内容!F63,1))</f>
        <v>0</v>
      </c>
      <c r="P334" s="45" t="str">
        <f>IF(成就内容!G7="","",INDEX($I$4:$I$178*SUM(成就内容!G$127:G$131)/SUM(成就内容!$D$127:$BZ$131),成就内容!G63,1))</f>
        <v/>
      </c>
      <c r="Q334" s="45">
        <f>IF(成就内容!H7="","",INDEX($I$4:$I$178*SUM(成就内容!H$127:H$131)/SUM(成就内容!$D$127:$BZ$131),成就内容!H63,1))</f>
        <v>0</v>
      </c>
      <c r="R334" s="45">
        <f>IF(成就内容!I7="","",INDEX($I$4:$I$178*SUM(成就内容!I$127:I$131)/SUM(成就内容!$D$127:$BZ$131),成就内容!I63,1))</f>
        <v>0</v>
      </c>
      <c r="S334" s="45">
        <f>IF(成就内容!J7="","",INDEX($I$4:$I$178*SUM(成就内容!J$127:J$131)/SUM(成就内容!$D$127:$BZ$131),成就内容!J63,1))</f>
        <v>0</v>
      </c>
      <c r="T334" s="45">
        <f>IF(成就内容!K7="","",INDEX($I$4:$I$178*SUM(成就内容!K$127:K$131)/SUM(成就内容!$D$127:$BZ$131),成就内容!K63,1))</f>
        <v>0</v>
      </c>
      <c r="U334" s="45">
        <f>IF(成就内容!L7="","",INDEX($I$4:$I$178*SUM(成就内容!L$127:L$131)/SUM(成就内容!$D$127:$BZ$131),成就内容!L63,1))</f>
        <v>0</v>
      </c>
      <c r="V334" s="45">
        <f>IF(成就内容!M7="","",INDEX($I$4:$I$178*SUM(成就内容!M$127:M$131)/SUM(成就内容!$D$127:$BZ$131),成就内容!M63,1))</f>
        <v>0</v>
      </c>
      <c r="W334" s="45">
        <f>IF(成就内容!N7="","",INDEX($I$4:$I$178*SUM(成就内容!N$127:N$131)/SUM(成就内容!$D$127:$BZ$131),成就内容!N63,1))</f>
        <v>0</v>
      </c>
      <c r="X334" s="45">
        <f>IF(成就内容!O7="","",INDEX($I$4:$I$178*SUM(成就内容!O$127:O$131)/SUM(成就内容!$D$127:$BZ$131),成就内容!O63,1))</f>
        <v>0</v>
      </c>
      <c r="Y334" s="45">
        <f>IF(成就内容!P7="","",INDEX($I$4:$I$178*SUM(成就内容!P$127:P$131)/SUM(成就内容!$D$127:$BZ$131),成就内容!P63,1))</f>
        <v>0</v>
      </c>
      <c r="Z334" s="45">
        <f>IF(成就内容!Q7="","",INDEX($I$4:$I$178*SUM(成就内容!Q$127:Q$131)/SUM(成就内容!$D$127:$BZ$131),成就内容!Q63,1))</f>
        <v>0</v>
      </c>
      <c r="AA334" s="45">
        <f>IF(成就内容!R7="","",INDEX($I$4:$I$178*SUM(成就内容!R$127:R$131)/SUM(成就内容!$D$127:$BZ$131),成就内容!R63,1))</f>
        <v>0</v>
      </c>
      <c r="AB334" s="45">
        <f>IF(成就内容!S7="","",INDEX($I$4:$I$178*SUM(成就内容!S$127:S$131)/SUM(成就内容!$D$127:$BZ$131),成就内容!S63,1))</f>
        <v>0</v>
      </c>
      <c r="AC334" s="45">
        <f>IF(成就内容!T7="","",INDEX($I$4:$I$178*SUM(成就内容!T$127:T$131)/SUM(成就内容!$D$127:$BZ$131),成就内容!T63,1))</f>
        <v>0</v>
      </c>
      <c r="AD334" s="45">
        <f>IF(成就内容!U7="","",INDEX($I$4:$I$178*SUM(成就内容!U$127:U$131)/SUM(成就内容!$D$127:$BZ$131),成就内容!U63,1))</f>
        <v>0</v>
      </c>
      <c r="AE334" s="45">
        <f>IF(成就内容!V7="","",INDEX($I$4:$I$178*SUM(成就内容!V$127:V$131)/SUM(成就内容!$D$127:$BZ$131),成就内容!V63,1))</f>
        <v>0</v>
      </c>
      <c r="AF334" s="45">
        <f>IF(成就内容!W7="","",INDEX($I$4:$I$178*SUM(成就内容!W$127:W$131)/SUM(成就内容!$D$127:$BZ$131),成就内容!W63,1))</f>
        <v>0</v>
      </c>
      <c r="AG334" s="45">
        <f>IF(成就内容!X7="","",INDEX($I$4:$I$178*SUM(成就内容!X$127:X$131)/SUM(成就内容!$D$127:$BZ$131),成就内容!X63,1))</f>
        <v>0</v>
      </c>
      <c r="AH334" s="45">
        <f>IF(成就内容!Y7="","",INDEX($I$4:$I$178*SUM(成就内容!Y$127:Y$131)/SUM(成就内容!$D$127:$BZ$131),成就内容!Y63,1))</f>
        <v>0</v>
      </c>
      <c r="AI334" s="45" t="str">
        <f>IF(成就内容!Z7="","",INDEX($I$4:$I$178*SUM(成就内容!Z$127:Z$131)/SUM(成就内容!$D$127:$BZ$131),成就内容!Z63,1))</f>
        <v/>
      </c>
      <c r="AJ334" s="45">
        <f>IF(成就内容!AA7="","",INDEX($I$4:$I$178*SUM(成就内容!AA$127:AA$131)/SUM(成就内容!$D$127:$BZ$131),成就内容!AA63,1))</f>
        <v>0</v>
      </c>
      <c r="AK334" s="45">
        <f>IF(成就内容!AB7="","",INDEX($I$4:$I$178*SUM(成就内容!AB$127:AB$131)/SUM(成就内容!$D$127:$BZ$131),成就内容!AB63,1))</f>
        <v>956.25</v>
      </c>
      <c r="AL334" s="45">
        <f>IF(成就内容!AC7="","",INDEX($I$4:$I$178*SUM(成就内容!AC$127:AC$131)/SUM(成就内容!$D$127:$BZ$131),成就内容!AC63,1))</f>
        <v>253.125</v>
      </c>
      <c r="AM334" s="45">
        <f>IF(成就内容!AD7="","",INDEX($I$4:$I$178*SUM(成就内容!AD$127:AD$131)/SUM(成就内容!$D$127:$BZ$131),成就内容!AD63,1))</f>
        <v>318.75</v>
      </c>
      <c r="AN334" s="45">
        <f>IF(成就内容!AE7="","",INDEX($I$4:$I$178*SUM(成就内容!AE$127:AE$131)/SUM(成就内容!$D$127:$BZ$131),成就内容!AE63,1))</f>
        <v>318.75</v>
      </c>
      <c r="AO334" s="45">
        <f>IF(成就内容!AF7="","",INDEX($I$4:$I$178*SUM(成就内容!AF$127:AF$131)/SUM(成就内容!$D$127:$BZ$131),成就内容!AF63,1))</f>
        <v>318.75</v>
      </c>
      <c r="AP334" s="45">
        <f>IF(成就内容!AG7="","",INDEX($I$4:$I$178*SUM(成就内容!AG$127:AG$131)/SUM(成就内容!$D$127:$BZ$131),成就内容!AG63,1))</f>
        <v>0</v>
      </c>
      <c r="AQ334" s="45">
        <f>IF(成就内容!AH7="","",INDEX($I$4:$I$178*SUM(成就内容!AH$127:AH$131)/SUM(成就内容!$D$127:$BZ$131),成就内容!AH63,1))</f>
        <v>0</v>
      </c>
      <c r="AR334" s="45">
        <f>IF(成就内容!AI7="","",INDEX($I$4:$I$178*SUM(成就内容!AI$127:AI$131)/SUM(成就内容!$D$127:$BZ$131),成就内容!AI63,1))</f>
        <v>0</v>
      </c>
      <c r="AS334" s="45">
        <f>IF(成就内容!AJ7="","",INDEX($I$4:$I$178*SUM(成就内容!AJ$127:AJ$131)/SUM(成就内容!$D$127:$BZ$131),成就内容!AJ63,1))</f>
        <v>0</v>
      </c>
      <c r="AT334" s="45" t="str">
        <f>IF(成就内容!AK7="","",INDEX($I$4:$I$178*SUM(成就内容!AK$127:AK$131)/SUM(成就内容!$D$127:$BZ$131),成就内容!AK63,1))</f>
        <v/>
      </c>
      <c r="AU334" s="45" t="str">
        <f>IF(成就内容!AL7="","",INDEX($I$4:$I$178*SUM(成就内容!AL$127:AL$131)/SUM(成就内容!$D$127:$BZ$131),成就内容!AL63,1))</f>
        <v/>
      </c>
      <c r="AV334" s="45">
        <f>IF(成就内容!AM7="","",INDEX($I$4:$I$178*SUM(成就内容!AM$127:AM$131)/SUM(成就内容!$D$127:$BZ$131),成就内容!AM63,1))</f>
        <v>0</v>
      </c>
      <c r="AW334" s="45">
        <f>IF(成就内容!AN7="","",INDEX($I$4:$I$178*SUM(成就内容!AN$127:AN$131)/SUM(成就内容!$D$127:$BZ$131),成就内容!AN63,1))</f>
        <v>0</v>
      </c>
      <c r="AX334" s="45">
        <f>IF(成就内容!AO7="","",INDEX($I$4:$I$178*SUM(成就内容!AO$127:AO$131)/SUM(成就内容!$D$127:$BZ$131),成就内容!AO63,1))</f>
        <v>384.375</v>
      </c>
      <c r="AY334" s="45">
        <f>IF(成就内容!AP7="","",INDEX($I$4:$I$178*SUM(成就内容!AP$127:AP$131)/SUM(成就内容!$D$127:$BZ$131),成就内容!AP63,1))</f>
        <v>384.375</v>
      </c>
      <c r="AZ334" s="45">
        <f>IF(成就内容!AQ7="","",INDEX($I$4:$I$178*SUM(成就内容!AQ$127:AQ$131)/SUM(成就内容!$D$127:$BZ$131),成就内容!AQ63,1))</f>
        <v>384.375</v>
      </c>
      <c r="BA334" s="45">
        <f>IF(成就内容!AR7="","",INDEX($I$4:$I$178*SUM(成就内容!AR$127:AR$131)/SUM(成就内容!$D$127:$BZ$131),成就内容!AR63,1))</f>
        <v>920.4</v>
      </c>
      <c r="BB334" s="45">
        <f>IF(成就内容!AS7="","",INDEX($I$4:$I$178*SUM(成就内容!AS$127:AS$131)/SUM(成就内容!$D$127:$BZ$131),成就内容!AS63,1))</f>
        <v>920.4</v>
      </c>
      <c r="BC334" s="45">
        <f>IF(成就内容!AT7="","",INDEX($I$4:$I$178*SUM(成就内容!AT$127:AT$131)/SUM(成就内容!$D$127:$BZ$131),成就内容!AT63,1))</f>
        <v>920.4</v>
      </c>
      <c r="BD334" s="45">
        <f>IF(成就内容!AU7="","",INDEX($I$4:$I$178*SUM(成就内容!AU$127:AU$131)/SUM(成就内容!$D$127:$BZ$131),成就内容!AU63,1))</f>
        <v>0</v>
      </c>
      <c r="BE334" s="45">
        <f>IF(成就内容!AV7="","",INDEX($I$4:$I$178*SUM(成就内容!AV$127:AV$131)/SUM(成就内容!$D$127:$BZ$131),成就内容!AV63,1))</f>
        <v>0</v>
      </c>
      <c r="BF334" s="45">
        <f>IF(成就内容!AW7="","",INDEX($I$4:$I$178*SUM(成就内容!AW$127:AW$131)/SUM(成就内容!$D$127:$BZ$131),成就内容!AW63,1))</f>
        <v>0</v>
      </c>
      <c r="BG334" s="45">
        <f>IF(成就内容!AX7="","",INDEX($I$4:$I$178*SUM(成就内容!AX$127:AX$131)/SUM(成就内容!$D$127:$BZ$131),成就内容!AX63,1))</f>
        <v>0</v>
      </c>
      <c r="BH334" s="45">
        <f>IF(成就内容!AY7="","",INDEX($I$4:$I$178*SUM(成就内容!AY$127:AY$131)/SUM(成就内容!$D$127:$BZ$131),成就内容!AY63,1))</f>
        <v>0</v>
      </c>
      <c r="BI334" s="45">
        <f>IF(成就内容!AZ7="","",INDEX($I$4:$I$178*SUM(成就内容!AZ$127:AZ$131)/SUM(成就内容!$D$127:$BZ$131),成就内容!AZ63,1))</f>
        <v>0</v>
      </c>
      <c r="BJ334" s="45">
        <f>IF(成就内容!BA7="","",INDEX($I$4:$I$178*SUM(成就内容!BA$127:BA$131)/SUM(成就内容!$D$127:$BZ$131),成就内容!BA63,1))</f>
        <v>0</v>
      </c>
      <c r="BK334" s="45">
        <f>IF(成就内容!BB7="","",INDEX($I$4:$I$178*SUM(成就内容!BB$127:BB$131)/SUM(成就内容!$D$127:$BZ$131),成就内容!BB63,1))</f>
        <v>0</v>
      </c>
      <c r="BL334" s="45">
        <f>IF(成就内容!BC7="","",INDEX($I$4:$I$178*SUM(成就内容!BC$127:BC$131)/SUM(成就内容!$D$127:$BZ$131),成就内容!BC63,1))</f>
        <v>0</v>
      </c>
      <c r="BM334" s="45">
        <f>IF(成就内容!BD7="","",INDEX($I$4:$I$178*SUM(成就内容!BD$127:BD$131)/SUM(成就内容!$D$127:$BZ$131),成就内容!BD63,1))</f>
        <v>0</v>
      </c>
      <c r="BN334" s="45">
        <f>IF(成就内容!BE7="","",INDEX($I$4:$I$178*SUM(成就内容!BE$127:BE$131)/SUM(成就内容!$D$127:$BZ$131),成就内容!BE63,1))</f>
        <v>0</v>
      </c>
      <c r="BO334" s="45">
        <f>IF(成就内容!BF7="","",INDEX($I$4:$I$178*SUM(成就内容!BF$127:BF$131)/SUM(成就内容!$D$127:$BZ$131),成就内容!BF63,1))</f>
        <v>0</v>
      </c>
      <c r="BP334" s="45">
        <f>IF(成就内容!BG7="","",INDEX($I$4:$I$178*SUM(成就内容!BG$127:BG$131)/SUM(成就内容!$D$127:$BZ$131),成就内容!BG63,1))</f>
        <v>0</v>
      </c>
      <c r="BQ334" s="45">
        <f>IF(成就内容!BH7="","",INDEX($I$4:$I$178*SUM(成就内容!BH$127:BH$131)/SUM(成就内容!$D$127:$BZ$131),成就内容!BH63,1))</f>
        <v>0</v>
      </c>
      <c r="BR334" s="45" t="str">
        <f>IF(成就内容!BI7="","",INDEX($I$4:$I$178*SUM(成就内容!BI$127:BI$131)/SUM(成就内容!$D$127:$BZ$131),成就内容!BI63,1))</f>
        <v/>
      </c>
      <c r="BS334" s="45">
        <f>IF(成就内容!BJ7="","",INDEX($I$4:$I$178*SUM(成就内容!BJ$127:BJ$131)/SUM(成就内容!$D$127:$BZ$131),成就内容!BJ63,1))</f>
        <v>253.125</v>
      </c>
      <c r="BT334" s="45">
        <f>IF(成就内容!BK7="","",INDEX($I$4:$I$178*SUM(成就内容!BK$127:BK$131)/SUM(成就内容!$D$127:$BZ$131),成就内容!BK63,1))</f>
        <v>450</v>
      </c>
      <c r="BU334" s="45">
        <f>IF(成就内容!BL7="","",INDEX($I$4:$I$178*SUM(成就内容!BL$127:BL$131)/SUM(成就内容!$D$127:$BZ$131),成就内容!BL63,1))</f>
        <v>318.75</v>
      </c>
      <c r="BV334" s="45">
        <f>IF(成就内容!BM7="","",INDEX($I$4:$I$178*SUM(成就内容!BM$127:BM$131)/SUM(成就内容!$D$127:$BZ$131),成就内容!BM63,1))</f>
        <v>0</v>
      </c>
      <c r="BW334" s="45">
        <f>IF(成就内容!BN7="","",INDEX($I$4:$I$178*SUM(成就内容!BN$127:BN$131)/SUM(成就内容!$D$127:$BZ$131),成就内容!BN63,1))</f>
        <v>0</v>
      </c>
      <c r="BX334" s="45">
        <f>IF(成就内容!BO7="","",INDEX($I$4:$I$178*SUM(成就内容!BO$127:BO$131)/SUM(成就内容!$D$127:$BZ$131),成就内容!BO63,1))</f>
        <v>0</v>
      </c>
      <c r="BY334" s="45">
        <f>IF(成就内容!BP7="","",INDEX($I$4:$I$178*SUM(成就内容!BP$127:BP$131)/SUM(成就内容!$D$127:$BZ$131),成就内容!BP63,1))</f>
        <v>0</v>
      </c>
      <c r="BZ334" s="45">
        <f>IF(成就内容!BQ7="","",INDEX($I$4:$I$178*SUM(成就内容!BQ$127:BQ$131)/SUM(成就内容!$D$127:$BZ$131),成就内容!BQ63,1))</f>
        <v>0</v>
      </c>
      <c r="CA334" s="45">
        <f>IF(成就内容!BR7="","",INDEX($I$4:$I$178*SUM(成就内容!BR$127:BR$131)/SUM(成就内容!$D$127:$BZ$131),成就内容!BR63,1))</f>
        <v>0</v>
      </c>
      <c r="CB334" s="45">
        <f>IF(成就内容!BS7="","",INDEX($I$4:$I$178*SUM(成就内容!BS$127:BS$131)/SUM(成就内容!$D$127:$BZ$131),成就内容!BS63,1))</f>
        <v>0</v>
      </c>
      <c r="CC334" s="45">
        <f>IF(成就内容!BT7="","",INDEX($I$4:$I$178*SUM(成就内容!BT$127:BT$131)/SUM(成就内容!$D$127:$BZ$131),成就内容!BT63,1))</f>
        <v>0</v>
      </c>
      <c r="CD334" s="45">
        <f>IF(成就内容!BU7="","",INDEX($I$4:$I$178*SUM(成就内容!BU$127:BU$131)/SUM(成就内容!$D$127:$BZ$131),成就内容!BU63,1))</f>
        <v>0</v>
      </c>
      <c r="CE334" s="45" t="str">
        <f>IF(成就内容!BV7="","",INDEX($I$4:$I$178*SUM(成就内容!BV$127:BV$131)/SUM(成就内容!$D$127:$BZ$131),成就内容!BV63,1))</f>
        <v/>
      </c>
      <c r="CF334" s="45">
        <f>IF(成就内容!BW7="","",INDEX($I$4:$I$178*SUM(成就内容!BW$127:BW$131)/SUM(成就内容!$D$127:$BZ$131),成就内容!BW63,1))</f>
        <v>0</v>
      </c>
      <c r="CG334" s="45">
        <f>IF(成就内容!BX7="","",INDEX($I$4:$I$178*SUM(成就内容!BX$127:BX$131)/SUM(成就内容!$D$127:$BZ$131),成就内容!BX63,1))</f>
        <v>0</v>
      </c>
      <c r="CH334" s="45">
        <f>IF(成就内容!BY7="","",INDEX($I$4:$I$178*SUM(成就内容!BY$127:BY$131)/SUM(成就内容!$D$127:$BZ$131),成就内容!BY63,1))</f>
        <v>0</v>
      </c>
      <c r="CI334" s="45">
        <f>IF(成就内容!BZ7="","",INDEX($I$4:$I$178*SUM(成就内容!BZ$127:BZ$131)/SUM(成就内容!$D$127:$BZ$131),成就内容!BZ63,1))</f>
        <v>0</v>
      </c>
      <c r="CM334" s="43">
        <v>1</v>
      </c>
      <c r="CN334" s="41">
        <f>IF(M334="","",IF(SUM(成就内容!D$127:D$131)&lt;&gt;0,MAX(ROUNDUP(SMALL(M$334:M$383,$L334)/60,0)*60,60),0))</f>
        <v>0</v>
      </c>
      <c r="CO334" s="41" t="str">
        <f>IF(N334="","",IF(SUM(成就内容!E$127:E$131)&lt;&gt;0,MAX(ROUNDUP(SMALL(N$334:N$383,$L334)/60,0)*60,60),0))</f>
        <v/>
      </c>
      <c r="CP334" s="41">
        <f>IF(O334="","",IF(SUM(成就内容!F$127:F$131)&lt;&gt;0,MAX(ROUNDUP(SMALL(O$334:O$383,$L334)/60,0)*60,60),0))</f>
        <v>0</v>
      </c>
      <c r="CQ334" s="41" t="str">
        <f>IF(P334="","",IF(SUM(成就内容!G$127:G$131)&lt;&gt;0,MAX(ROUNDUP(SMALL(P$334:P$383,$L334)/60,0)*60,60),0))</f>
        <v/>
      </c>
      <c r="CR334" s="41">
        <f>IF(Q334="","",IF(SUM(成就内容!H$127:H$131)&lt;&gt;0,MAX(ROUNDUP(SMALL(Q$334:Q$383,$L334)/60,0)*60,60),0))</f>
        <v>0</v>
      </c>
      <c r="CS334" s="41">
        <f>IF(R334="","",IF(SUM(成就内容!I$127:I$131)&lt;&gt;0,MAX(ROUNDUP(SMALL(R$334:R$383,$L334)/60,0)*60,60),0))</f>
        <v>0</v>
      </c>
      <c r="CT334" s="41">
        <f>IF(S334="","",IF(SUM(成就内容!J$127:J$131)&lt;&gt;0,MAX(ROUNDUP(SMALL(S$334:S$383,$L334)/60,0)*60,60),0))</f>
        <v>0</v>
      </c>
      <c r="CU334" s="41">
        <f>IF(T334="","",IF(SUM(成就内容!K$127:K$131)&lt;&gt;0,MAX(ROUNDUP(SMALL(T$334:T$383,$L334)/60,0)*60,60),0))</f>
        <v>0</v>
      </c>
      <c r="CV334" s="41">
        <f>IF(U334="","",IF(SUM(成就内容!L$127:L$131)&lt;&gt;0,MAX(ROUNDUP(SMALL(U$334:U$383,$L334)/60,0)*60,60),0))</f>
        <v>0</v>
      </c>
      <c r="CW334" s="41">
        <f>IF(V334="","",IF(SUM(成就内容!M$127:M$131)&lt;&gt;0,MAX(ROUNDUP(SMALL(V$334:V$383,$L334)/60,0)*60,60),0))</f>
        <v>0</v>
      </c>
      <c r="CX334" s="41">
        <f>IF(W334="","",IF(SUM(成就内容!N$127:N$131)&lt;&gt;0,MAX(ROUNDUP(SMALL(W$334:W$383,$L334)/60,0)*60,60),0))</f>
        <v>0</v>
      </c>
      <c r="CY334" s="41">
        <f>IF(X334="","",IF(SUM(成就内容!O$127:O$131)&lt;&gt;0,MAX(ROUNDUP(SMALL(X$334:X$383,$L334)/60,0)*60,60),0))</f>
        <v>0</v>
      </c>
      <c r="CZ334" s="41">
        <f>IF(Y334="","",IF(SUM(成就内容!P$127:P$131)&lt;&gt;0,MAX(ROUNDUP(SMALL(Y$334:Y$383,$L334)/60,0)*60,60),0))</f>
        <v>0</v>
      </c>
      <c r="DA334" s="41">
        <f>IF(Z334="","",IF(SUM(成就内容!Q$127:Q$131)&lt;&gt;0,MAX(ROUNDUP(SMALL(Z$334:Z$383,$L334)/60,0)*60,60),0))</f>
        <v>0</v>
      </c>
      <c r="DB334" s="41">
        <f>IF(AA334="","",IF(SUM(成就内容!R$127:R$131)&lt;&gt;0,MAX(ROUNDUP(SMALL(AA$334:AA$383,$L334)/60,0)*60,60),0))</f>
        <v>0</v>
      </c>
      <c r="DC334" s="41">
        <f>IF(AB334="","",IF(SUM(成就内容!S$127:S$131)&lt;&gt;0,MAX(ROUNDUP(SMALL(AB$334:AB$383,$L334)/60,0)*60,60),0))</f>
        <v>0</v>
      </c>
      <c r="DD334" s="41">
        <f>IF(AC334="","",IF(SUM(成就内容!T$127:T$131)&lt;&gt;0,MAX(ROUNDUP(SMALL(AC$334:AC$383,$L334)/60,0)*60,60),0))</f>
        <v>0</v>
      </c>
      <c r="DE334" s="41">
        <f>IF(AD334="","",IF(SUM(成就内容!U$127:U$131)&lt;&gt;0,MAX(ROUNDUP(SMALL(AD$334:AD$383,$L334)/60,0)*60,60),0))</f>
        <v>0</v>
      </c>
      <c r="DF334" s="41">
        <f>IF(AE334="","",IF(SUM(成就内容!V$127:V$131)&lt;&gt;0,MAX(ROUNDUP(SMALL(AE$334:AE$383,$L334)/60,0)*60,60),0))</f>
        <v>0</v>
      </c>
      <c r="DG334" s="41">
        <f>IF(AF334="","",IF(SUM(成就内容!W$127:W$131)&lt;&gt;0,MAX(ROUNDUP(SMALL(AF$334:AF$383,$L334)/60,0)*60,60),0))</f>
        <v>0</v>
      </c>
      <c r="DH334" s="41">
        <f>IF(AG334="","",IF(SUM(成就内容!X$127:X$131)&lt;&gt;0,MAX(ROUNDUP(SMALL(AG$334:AG$383,$L334)/60,0)*60,60),0))</f>
        <v>0</v>
      </c>
      <c r="DI334" s="41">
        <f>IF(AH334="","",IF(SUM(成就内容!Y$127:Y$131)&lt;&gt;0,MAX(ROUNDUP(SMALL(AH$334:AH$383,$L334)/60,0)*60,60),0))</f>
        <v>0</v>
      </c>
      <c r="DJ334" s="41" t="str">
        <f>IF(AI334="","",IF(SUM(成就内容!Z$127:Z$131)&lt;&gt;0,MAX(ROUNDUP(SMALL(AI$334:AI$383,$L334)/60,0)*60,60),0))</f>
        <v/>
      </c>
      <c r="DK334" s="41">
        <f>IF(AJ334="","",IF(SUM(成就内容!AA$127:AA$131)&lt;&gt;0,MAX(ROUNDUP(SMALL(AJ$334:AJ$383,$L334)/60,0)*60,60),0))</f>
        <v>0</v>
      </c>
      <c r="DL334" s="41">
        <f>IF(AK334="","",IF(SUM(成就内容!AB$127:AB$131)&lt;&gt;0,MAX(ROUNDUP(SMALL(AK$334:AK$383,$L334)/60,0)*60,60),0))</f>
        <v>660</v>
      </c>
      <c r="DM334" s="41">
        <f>IF(AL334="","",IF(SUM(成就内容!AC$127:AC$131)&lt;&gt;0,MAX(ROUNDUP(SMALL(AL$334:AL$383,$L334)/60,0)*60,60),0))</f>
        <v>240</v>
      </c>
      <c r="DN334" s="41">
        <f>IF(AM334="","",IF(SUM(成就内容!AD$127:AD$131)&lt;&gt;0,MAX(ROUNDUP(SMALL(AM$334:AM$383,$L334)/60,0)*60,60),0))</f>
        <v>240</v>
      </c>
      <c r="DO334" s="41">
        <f>IF(AN334="","",IF(SUM(成就内容!AE$127:AE$131)&lt;&gt;0,MAX(ROUNDUP(SMALL(AN$334:AN$383,$L334)/60,0)*60,60),0))</f>
        <v>240</v>
      </c>
      <c r="DP334" s="41">
        <f>IF(AO334="","",IF(SUM(成就内容!AF$127:AF$131)&lt;&gt;0,MAX(ROUNDUP(SMALL(AO$334:AO$383,$L334)/60,0)*60,60),0))</f>
        <v>240</v>
      </c>
      <c r="DQ334" s="41">
        <f>IF(AP334="","",IF(SUM(成就内容!AG$127:AG$131)&lt;&gt;0,MAX(ROUNDUP(SMALL(AP$334:AP$383,$L334)/60,0)*60,60),0))</f>
        <v>0</v>
      </c>
      <c r="DR334" s="41">
        <f>IF(AQ334="","",IF(SUM(成就内容!AH$127:AH$131)&lt;&gt;0,MAX(ROUNDUP(SMALL(AQ$334:AQ$383,$L334)/60,0)*60,60),0))</f>
        <v>0</v>
      </c>
      <c r="DS334" s="41">
        <f>IF(AR334="","",IF(SUM(成就内容!AI$127:AI$131)&lt;&gt;0,MAX(ROUNDUP(SMALL(AR$334:AR$383,$L334)/60,0)*60,60),0))</f>
        <v>0</v>
      </c>
      <c r="DT334" s="41">
        <f>IF(AS334="","",IF(SUM(成就内容!AJ$127:AJ$131)&lt;&gt;0,MAX(ROUNDUP(SMALL(AS$334:AS$383,$L334)/60,0)*60,60),0))</f>
        <v>0</v>
      </c>
      <c r="DU334" s="41" t="str">
        <f>IF(AT334="","",IF(SUM(成就内容!AK$127:AK$131)&lt;&gt;0,MAX(ROUNDUP(SMALL(AT$334:AT$383,$L334)/60,0)*60,60),0))</f>
        <v/>
      </c>
      <c r="DV334" s="41" t="str">
        <f>IF(AU334="","",IF(SUM(成就内容!AL$127:AL$131)&lt;&gt;0,MAX(ROUNDUP(SMALL(AU$334:AU$383,$L334)/60,0)*60,60),0))</f>
        <v/>
      </c>
      <c r="DW334" s="41">
        <f>IF(AV334="","",IF(SUM(成就内容!AM$127:AM$131)&lt;&gt;0,MAX(ROUNDUP(SMALL(AV$334:AV$383,$L334)/60,0)*60,60),0))</f>
        <v>0</v>
      </c>
      <c r="DX334" s="41">
        <f>IF(AW334="","",IF(SUM(成就内容!AN$127:AN$131)&lt;&gt;0,MAX(ROUNDUP(SMALL(AW$334:AW$383,$L334)/60,0)*60,60),0))</f>
        <v>0</v>
      </c>
      <c r="DY334" s="41">
        <f>IF(AX334="","",IF(SUM(成就内容!AO$127:AO$131)&lt;&gt;0,MAX(ROUNDUP(SMALL(AX$334:AX$383,$L334)/60,0)*60,60),0))</f>
        <v>240</v>
      </c>
      <c r="DZ334" s="41">
        <f>IF(AY334="","",IF(SUM(成就内容!AP$127:AP$131)&lt;&gt;0,MAX(ROUNDUP(SMALL(AY$334:AY$383,$L334)/60,0)*60,60),0))</f>
        <v>240</v>
      </c>
      <c r="EA334" s="41">
        <f>IF(AZ334="","",IF(SUM(成就内容!AQ$127:AQ$131)&lt;&gt;0,MAX(ROUNDUP(SMALL(AZ$334:AZ$383,$L334)/60,0)*60,60),0))</f>
        <v>240</v>
      </c>
      <c r="EB334" s="41">
        <f>IF(BA334="","",IF(SUM(成就内容!AR$127:AR$131)&lt;&gt;0,MAX(ROUNDUP(SMALL(BA$334:BA$383,$L334)/60,0)*60,60),0))</f>
        <v>240</v>
      </c>
      <c r="EC334" s="41">
        <f>IF(BB334="","",IF(SUM(成就内容!AS$127:AS$131)&lt;&gt;0,MAX(ROUNDUP(SMALL(BB$334:BB$383,$L334)/60,0)*60,60),0))</f>
        <v>240</v>
      </c>
      <c r="ED334" s="41">
        <f>IF(BC334="","",IF(SUM(成就内容!AT$127:AT$131)&lt;&gt;0,MAX(ROUNDUP(SMALL(BC$334:BC$383,$L334)/60,0)*60,60),0))</f>
        <v>240</v>
      </c>
      <c r="EE334" s="41">
        <f>IF(BD334="","",IF(SUM(成就内容!AU$127:AU$131)&lt;&gt;0,MAX(ROUNDUP(SMALL(BD$334:BD$383,$L334)/60,0)*60,60),0))</f>
        <v>0</v>
      </c>
      <c r="EF334" s="41">
        <f>IF(BE334="","",IF(SUM(成就内容!AV$127:AV$131)&lt;&gt;0,MAX(ROUNDUP(SMALL(BE$334:BE$383,$L334)/60,0)*60,60),0))</f>
        <v>0</v>
      </c>
      <c r="EG334" s="41">
        <f>IF(BF334="","",IF(SUM(成就内容!AW$127:AW$131)&lt;&gt;0,MAX(ROUNDUP(SMALL(BF$334:BF$383,$L334)/60,0)*60,60),0))</f>
        <v>0</v>
      </c>
      <c r="EH334" s="41">
        <f>IF(BG334="","",IF(SUM(成就内容!AX$127:AX$131)&lt;&gt;0,MAX(ROUNDUP(SMALL(BG$334:BG$383,$L334)/60,0)*60,60),0))</f>
        <v>0</v>
      </c>
      <c r="EI334" s="41">
        <f>IF(BH334="","",IF(SUM(成就内容!AY$127:AY$131)&lt;&gt;0,MAX(ROUNDUP(SMALL(BH$334:BH$383,$L334)/60,0)*60,60),0))</f>
        <v>0</v>
      </c>
      <c r="EJ334" s="41">
        <f>IF(BI334="","",IF(SUM(成就内容!AZ$127:AZ$131)&lt;&gt;0,MAX(ROUNDUP(SMALL(BI$334:BI$383,$L334)/60,0)*60,60),0))</f>
        <v>0</v>
      </c>
      <c r="EK334" s="41">
        <f>IF(BJ334="","",IF(SUM(成就内容!BA$127:BA$131)&lt;&gt;0,MAX(ROUNDUP(SMALL(BJ$334:BJ$383,$L334)/60,0)*60,60),0))</f>
        <v>0</v>
      </c>
      <c r="EL334" s="41">
        <f>IF(BK334="","",IF(SUM(成就内容!BB$127:BB$131)&lt;&gt;0,MAX(ROUNDUP(SMALL(BK$334:BK$383,$L334)/60,0)*60,60),0))</f>
        <v>0</v>
      </c>
      <c r="EM334" s="41">
        <f>IF(BL334="","",IF(SUM(成就内容!BC$127:BC$131)&lt;&gt;0,MAX(ROUNDUP(SMALL(BL$334:BL$383,$L334)/60,0)*60,60),0))</f>
        <v>0</v>
      </c>
      <c r="EN334" s="41">
        <f>IF(BM334="","",IF(SUM(成就内容!BD$127:BD$131)&lt;&gt;0,MAX(ROUNDUP(SMALL(BM$334:BM$383,$L334)/60,0)*60,60),0))</f>
        <v>0</v>
      </c>
      <c r="EO334" s="41">
        <f>IF(BN334="","",IF(SUM(成就内容!BE$127:BE$131)&lt;&gt;0,MAX(ROUNDUP(SMALL(BN$334:BN$383,$L334)/60,0)*60,60),0))</f>
        <v>0</v>
      </c>
      <c r="EP334" s="41">
        <f>IF(BO334="","",IF(SUM(成就内容!BF$127:BF$131)&lt;&gt;0,MAX(ROUNDUP(SMALL(BO$334:BO$383,$L334)/60,0)*60,60),0))</f>
        <v>0</v>
      </c>
      <c r="EQ334" s="41">
        <f>IF(BP334="","",IF(SUM(成就内容!BG$127:BG$131)&lt;&gt;0,MAX(ROUNDUP(SMALL(BP$334:BP$383,$L334)/60,0)*60,60),0))</f>
        <v>0</v>
      </c>
      <c r="ER334" s="41">
        <f>IF(BQ334="","",IF(SUM(成就内容!BH$127:BH$131)&lt;&gt;0,MAX(ROUNDUP(SMALL(BQ$334:BQ$383,$L334)/60,0)*60,60),0))</f>
        <v>0</v>
      </c>
      <c r="ES334" s="41" t="str">
        <f>IF(BR334="","",IF(SUM(成就内容!BI$127:BI$131)&lt;&gt;0,MAX(ROUNDUP(SMALL(BR$334:BR$383,$L334)/60,0)*60,60),0))</f>
        <v/>
      </c>
      <c r="ET334" s="41">
        <f>IF(BS334="","",IF(SUM(成就内容!BJ$127:BJ$131)&lt;&gt;0,MAX(ROUNDUP(SMALL(BS$334:BS$383,$L334)/60,0)*60,60),0))</f>
        <v>60</v>
      </c>
      <c r="EU334" s="41">
        <f>IF(BT334="","",IF(SUM(成就内容!BK$127:BK$131)&lt;&gt;0,MAX(ROUNDUP(SMALL(BT$334:BT$383,$L334)/60,0)*60,60),0))</f>
        <v>120</v>
      </c>
      <c r="EV334" s="41">
        <f>IF(BU334="","",IF(SUM(成就内容!BL$127:BL$131)&lt;&gt;0,MAX(ROUNDUP(SMALL(BU$334:BU$383,$L334)/60,0)*60,60),0))</f>
        <v>240</v>
      </c>
      <c r="EW334" s="41">
        <f>IF(BV334="","",IF(SUM(成就内容!BM$127:BM$131)&lt;&gt;0,MAX(ROUNDUP(SMALL(BV$334:BV$383,$L334)/60,0)*60,60),0))</f>
        <v>0</v>
      </c>
      <c r="EX334" s="41">
        <f>IF(BW334="","",IF(SUM(成就内容!BN$127:BN$131)&lt;&gt;0,MAX(ROUNDUP(SMALL(BW$334:BW$383,$L334)/60,0)*60,60),0))</f>
        <v>0</v>
      </c>
      <c r="EY334" s="41">
        <f>IF(BX334="","",IF(SUM(成就内容!BO$127:BO$131)&lt;&gt;0,MAX(ROUNDUP(SMALL(BX$334:BX$383,$L334)/60,0)*60,60),0))</f>
        <v>0</v>
      </c>
      <c r="EZ334" s="41">
        <f>IF(BY334="","",IF(SUM(成就内容!BP$127:BP$131)&lt;&gt;0,MAX(ROUNDUP(SMALL(BY$334:BY$383,$L334)/60,0)*60,60),0))</f>
        <v>0</v>
      </c>
      <c r="FA334" s="41">
        <f>IF(BZ334="","",IF(SUM(成就内容!BQ$127:BQ$131)&lt;&gt;0,MAX(ROUNDUP(SMALL(BZ$334:BZ$383,$L334)/60,0)*60,60),0))</f>
        <v>0</v>
      </c>
      <c r="FB334" s="41">
        <f>IF(CA334="","",IF(SUM(成就内容!BR$127:BR$131)&lt;&gt;0,MAX(ROUNDUP(SMALL(CA$334:CA$383,$L334)/60,0)*60,60),0))</f>
        <v>0</v>
      </c>
      <c r="FC334" s="41">
        <f>IF(CB334="","",IF(SUM(成就内容!BS$127:BS$131)&lt;&gt;0,MAX(ROUNDUP(SMALL(CB$334:CB$383,$L334)/60,0)*60,60),0))</f>
        <v>0</v>
      </c>
      <c r="FD334" s="41">
        <f>IF(CC334="","",IF(SUM(成就内容!BT$127:BT$131)&lt;&gt;0,MAX(ROUNDUP(SMALL(CC$334:CC$383,$L334)/60,0)*60,60),0))</f>
        <v>0</v>
      </c>
      <c r="FE334" s="41">
        <f>IF(CD334="","",IF(SUM(成就内容!BU$127:BU$131)&lt;&gt;0,MAX(ROUNDUP(SMALL(CD$334:CD$383,$L334)/60,0)*60,60),0))</f>
        <v>0</v>
      </c>
      <c r="FF334" s="41" t="str">
        <f>IF(CE334="","",IF(SUM(成就内容!BV$127:BV$131)&lt;&gt;0,MAX(ROUNDUP(SMALL(CE$334:CE$383,$L334)/60,0)*60,60),0))</f>
        <v/>
      </c>
      <c r="FG334" s="41">
        <f>IF(CF334="","",IF(SUM(成就内容!BW$127:BW$131)&lt;&gt;0,MAX(ROUNDUP(SMALL(CF$334:CF$383,$L334)/60,0)*60,60),0))</f>
        <v>0</v>
      </c>
      <c r="FH334" s="41">
        <f>IF(CG334="","",IF(SUM(成就内容!BX$127:BX$131)&lt;&gt;0,MAX(ROUNDUP(SMALL(CG$334:CG$383,$L334)/60,0)*60,60),0))</f>
        <v>0</v>
      </c>
      <c r="FI334" s="41">
        <f>IF(CH334="","",IF(SUM(成就内容!BY$127:BY$131)&lt;&gt;0,MAX(ROUNDUP(SMALL(CH$334:CH$383,$L334)/60,0)*60,60),0))</f>
        <v>0</v>
      </c>
      <c r="FJ334" s="41">
        <f>IF(CI334="","",IF(SUM(成就内容!BZ$127:BZ$131)&lt;&gt;0,MAX(ROUNDUP(SMALL(CI$334:CI$383,$L334)/60,0)*60,60),0))</f>
        <v>0</v>
      </c>
    </row>
    <row r="335" spans="10:166" x14ac:dyDescent="0.15">
      <c r="L335" s="43">
        <v>2</v>
      </c>
      <c r="M335" s="79">
        <f>IFERROR(IF(成就内容!D8="","",INDEX($I$4:$I$178*SUM(成就内容!D$127:D$131)/SUM(成就内容!$D$127:$BZ$131),成就内容!D64,1))-SUM(M$334:M334),"")</f>
        <v>0</v>
      </c>
      <c r="N335" s="79" t="str">
        <f>IFERROR(IF(成就内容!E8="","",INDEX($I$4:$I$178*SUM(成就内容!E$127:E$131)/SUM(成就内容!$D$127:$BZ$131),成就内容!E64,1))-SUM(N$334:N334),"")</f>
        <v/>
      </c>
      <c r="O335" s="79">
        <f>IFERROR(IF(成就内容!F8="","",INDEX($I$4:$I$178*SUM(成就内容!F$127:F$131)/SUM(成就内容!$D$127:$BZ$131),成就内容!F64,1))-SUM(O$334:O334),"")</f>
        <v>0</v>
      </c>
      <c r="P335" s="79" t="str">
        <f>IFERROR(IF(成就内容!G8="","",INDEX($I$4:$I$178*SUM(成就内容!G$127:G$131)/SUM(成就内容!$D$127:$BZ$131),成就内容!G64,1))-SUM(P$334:P334),"")</f>
        <v/>
      </c>
      <c r="Q335" s="79">
        <f>IFERROR(IF(成就内容!H8="","",INDEX($I$4:$I$178*SUM(成就内容!H$127:H$131)/SUM(成就内容!$D$127:$BZ$131),成就内容!H64,1))-SUM(Q$334:Q334),"")</f>
        <v>0</v>
      </c>
      <c r="R335" s="79">
        <f>IFERROR(IF(成就内容!I8="","",INDEX($I$4:$I$178*SUM(成就内容!I$127:I$131)/SUM(成就内容!$D$127:$BZ$131),成就内容!I64,1))-SUM(R$334:R334),"")</f>
        <v>0</v>
      </c>
      <c r="S335" s="79">
        <f>IFERROR(IF(成就内容!J8="","",INDEX($I$4:$I$178*SUM(成就内容!J$127:J$131)/SUM(成就内容!$D$127:$BZ$131),成就内容!J64,1))-SUM(S$334:S334),"")</f>
        <v>0</v>
      </c>
      <c r="T335" s="79">
        <f>IFERROR(IF(成就内容!K8="","",INDEX($I$4:$I$178*SUM(成就内容!K$127:K$131)/SUM(成就内容!$D$127:$BZ$131),成就内容!K64,1))-SUM(T$334:T334),"")</f>
        <v>0</v>
      </c>
      <c r="U335" s="79">
        <f>IFERROR(IF(成就内容!L8="","",INDEX($I$4:$I$178*SUM(成就内容!L$127:L$131)/SUM(成就内容!$D$127:$BZ$131),成就内容!L64,1))-SUM(U$334:U334),"")</f>
        <v>0</v>
      </c>
      <c r="V335" s="79">
        <f>IFERROR(IF(成就内容!M8="","",INDEX($I$4:$I$178*SUM(成就内容!M$127:M$131)/SUM(成就内容!$D$127:$BZ$131),成就内容!M64,1))-SUM(V$334:V334),"")</f>
        <v>0</v>
      </c>
      <c r="W335" s="79">
        <f>IFERROR(IF(成就内容!N8="","",INDEX($I$4:$I$178*SUM(成就内容!N$127:N$131)/SUM(成就内容!$D$127:$BZ$131),成就内容!N64,1))-SUM(W$334:W334),"")</f>
        <v>0</v>
      </c>
      <c r="X335" s="79">
        <f>IFERROR(IF(成就内容!O8="","",INDEX($I$4:$I$178*SUM(成就内容!O$127:O$131)/SUM(成就内容!$D$127:$BZ$131),成就内容!O64,1))-SUM(X$334:X334),"")</f>
        <v>0</v>
      </c>
      <c r="Y335" s="79">
        <f>IFERROR(IF(成就内容!P8="","",INDEX($I$4:$I$178*SUM(成就内容!P$127:P$131)/SUM(成就内容!$D$127:$BZ$131),成就内容!P64,1))-SUM(Y$334:Y334),"")</f>
        <v>0</v>
      </c>
      <c r="Z335" s="79">
        <f>IFERROR(IF(成就内容!Q8="","",INDEX($I$4:$I$178*SUM(成就内容!Q$127:Q$131)/SUM(成就内容!$D$127:$BZ$131),成就内容!Q64,1))-SUM(Z$334:Z334),"")</f>
        <v>0</v>
      </c>
      <c r="AA335" s="79">
        <f>IFERROR(IF(成就内容!R8="","",INDEX($I$4:$I$178*SUM(成就内容!R$127:R$131)/SUM(成就内容!$D$127:$BZ$131),成就内容!R64,1))-SUM(AA$334:AA334),"")</f>
        <v>0</v>
      </c>
      <c r="AB335" s="79">
        <f>IFERROR(IF(成就内容!S8="","",INDEX($I$4:$I$178*SUM(成就内容!S$127:S$131)/SUM(成就内容!$D$127:$BZ$131),成就内容!S64,1))-SUM(AB$334:AB334),"")</f>
        <v>0</v>
      </c>
      <c r="AC335" s="79">
        <f>IFERROR(IF(成就内容!T8="","",INDEX($I$4:$I$178*SUM(成就内容!T$127:T$131)/SUM(成就内容!$D$127:$BZ$131),成就内容!T64,1))-SUM(AC$334:AC334),"")</f>
        <v>0</v>
      </c>
      <c r="AD335" s="79">
        <f>IFERROR(IF(成就内容!U8="","",INDEX($I$4:$I$178*SUM(成就内容!U$127:U$131)/SUM(成就内容!$D$127:$BZ$131),成就内容!U64,1))-SUM(AD$334:AD334),"")</f>
        <v>0</v>
      </c>
      <c r="AE335" s="79">
        <f>IFERROR(IF(成就内容!V8="","",INDEX($I$4:$I$178*SUM(成就内容!V$127:V$131)/SUM(成就内容!$D$127:$BZ$131),成就内容!V64,1))-SUM(AE$334:AE334),"")</f>
        <v>0</v>
      </c>
      <c r="AF335" s="79">
        <f>IFERROR(IF(成就内容!W8="","",INDEX($I$4:$I$178*SUM(成就内容!W$127:W$131)/SUM(成就内容!$D$127:$BZ$131),成就内容!W64,1))-SUM(AF$334:AF334),"")</f>
        <v>0</v>
      </c>
      <c r="AG335" s="79">
        <f>IFERROR(IF(成就内容!X8="","",INDEX($I$4:$I$178*SUM(成就内容!X$127:X$131)/SUM(成就内容!$D$127:$BZ$131),成就内容!X64,1))-SUM(AG$334:AG334),"")</f>
        <v>0</v>
      </c>
      <c r="AH335" s="79">
        <f>IFERROR(IF(成就内容!Y8="","",INDEX($I$4:$I$178*SUM(成就内容!Y$127:Y$131)/SUM(成就内容!$D$127:$BZ$131),成就内容!Y64,1))-SUM(AH$334:AH334),"")</f>
        <v>0</v>
      </c>
      <c r="AI335" s="79" t="str">
        <f>IFERROR(IF(成就内容!Z8="","",INDEX($I$4:$I$178*SUM(成就内容!Z$127:Z$131)/SUM(成就内容!$D$127:$BZ$131),成就内容!Z64,1))-SUM(AI$334:AI334),"")</f>
        <v/>
      </c>
      <c r="AJ335" s="79">
        <f>IFERROR(IF(成就内容!AA8="","",INDEX($I$4:$I$178*SUM(成就内容!AA$127:AA$131)/SUM(成就内容!$D$127:$BZ$131),成就内容!AA64,1))-SUM(AJ$334:AJ334),"")</f>
        <v>0</v>
      </c>
      <c r="AK335" s="79">
        <f>IFERROR(IF(成就内容!AB8="","",INDEX($I$4:$I$178*SUM(成就内容!AB$127:AB$131)/SUM(成就内容!$D$127:$BZ$131),成就内容!AB64,1))-SUM(AK$334:AK334),"")</f>
        <v>614.25</v>
      </c>
      <c r="AL335" s="79">
        <f>IFERROR(IF(成就内容!AC8="","",INDEX($I$4:$I$178*SUM(成就内容!AC$127:AC$131)/SUM(成就内容!$D$127:$BZ$131),成就内容!AC64,1))-SUM(AL$334:AL334),"")</f>
        <v>196.875</v>
      </c>
      <c r="AM335" s="79">
        <f>IFERROR(IF(成就内容!AD8="","",INDEX($I$4:$I$178*SUM(成就内容!AD$127:AD$131)/SUM(成就内容!$D$127:$BZ$131),成就内容!AD64,1))-SUM(AM$334:AM334),"")</f>
        <v>204.75</v>
      </c>
      <c r="AN335" s="79">
        <f>IFERROR(IF(成就内容!AE8="","",INDEX($I$4:$I$178*SUM(成就内容!AE$127:AE$131)/SUM(成就内容!$D$127:$BZ$131),成就内容!AE64,1))-SUM(AN$334:AN334),"")</f>
        <v>204.75</v>
      </c>
      <c r="AO335" s="79">
        <f>IFERROR(IF(成就内容!AF8="","",INDEX($I$4:$I$178*SUM(成就内容!AF$127:AF$131)/SUM(成就内容!$D$127:$BZ$131),成就内容!AF64,1))-SUM(AO$334:AO334),"")</f>
        <v>204.75</v>
      </c>
      <c r="AP335" s="79">
        <f>IFERROR(IF(成就内容!AG8="","",INDEX($I$4:$I$178*SUM(成就内容!AG$127:AG$131)/SUM(成就内容!$D$127:$BZ$131),成就内容!AG64,1))-SUM(AP$334:AP334),"")</f>
        <v>0</v>
      </c>
      <c r="AQ335" s="79">
        <f>IFERROR(IF(成就内容!AH8="","",INDEX($I$4:$I$178*SUM(成就内容!AH$127:AH$131)/SUM(成就内容!$D$127:$BZ$131),成就内容!AH64,1))-SUM(AQ$334:AQ334),"")</f>
        <v>0</v>
      </c>
      <c r="AR335" s="79">
        <f>IFERROR(IF(成就内容!AI8="","",INDEX($I$4:$I$178*SUM(成就内容!AI$127:AI$131)/SUM(成就内容!$D$127:$BZ$131),成就内容!AI64,1))-SUM(AR$334:AR334),"")</f>
        <v>0</v>
      </c>
      <c r="AS335" s="79">
        <f>IFERROR(IF(成就内容!AJ8="","",INDEX($I$4:$I$178*SUM(成就内容!AJ$127:AJ$131)/SUM(成就内容!$D$127:$BZ$131),成就内容!AJ64,1))-SUM(AS$334:AS334),"")</f>
        <v>0</v>
      </c>
      <c r="AT335" s="79" t="str">
        <f>IFERROR(IF(成就内容!AK8="","",INDEX($I$4:$I$178*SUM(成就内容!AK$127:AK$131)/SUM(成就内容!$D$127:$BZ$131),成就内容!AK64,1))-SUM(AT$334:AT334),"")</f>
        <v/>
      </c>
      <c r="AU335" s="79" t="str">
        <f>IFERROR(IF(成就内容!AL8="","",INDEX($I$4:$I$178*SUM(成就内容!AL$127:AL$131)/SUM(成就内容!$D$127:$BZ$131),成就内容!AL64,1))-SUM(AU$334:AU334),"")</f>
        <v/>
      </c>
      <c r="AV335" s="79">
        <f>IFERROR(IF(成就内容!AM8="","",INDEX($I$4:$I$178*SUM(成就内容!AM$127:AM$131)/SUM(成就内容!$D$127:$BZ$131),成就内容!AM64,1))-SUM(AV$334:AV334),"")</f>
        <v>0</v>
      </c>
      <c r="AW335" s="79">
        <f>IFERROR(IF(成就内容!AN8="","",INDEX($I$4:$I$178*SUM(成就内容!AN$127:AN$131)/SUM(成就内容!$D$127:$BZ$131),成就内容!AN64,1))-SUM(AW$334:AW334),"")</f>
        <v>0</v>
      </c>
      <c r="AX335" s="79">
        <f>IFERROR(IF(成就内容!AO8="","",INDEX($I$4:$I$178*SUM(成就内容!AO$127:AO$131)/SUM(成就内容!$D$127:$BZ$131),成就内容!AO64,1))-SUM(AX$334:AX334),"")</f>
        <v>286.125</v>
      </c>
      <c r="AY335" s="79">
        <f>IFERROR(IF(成就内容!AP8="","",INDEX($I$4:$I$178*SUM(成就内容!AP$127:AP$131)/SUM(成就内容!$D$127:$BZ$131),成就内容!AP64,1))-SUM(AY$334:AY334),"")</f>
        <v>286.125</v>
      </c>
      <c r="AZ335" s="79">
        <f>IFERROR(IF(成就内容!AQ8="","",INDEX($I$4:$I$178*SUM(成就内容!AQ$127:AQ$131)/SUM(成就内容!$D$127:$BZ$131),成就内容!AQ64,1))-SUM(AZ$334:AZ334),"")</f>
        <v>286.125</v>
      </c>
      <c r="BA335" s="79">
        <f>IFERROR(IF(成就内容!AR8="","",INDEX($I$4:$I$178*SUM(成就内容!AR$127:AR$131)/SUM(成就内容!$D$127:$BZ$131),成就内容!AR64,1))-SUM(BA$334:BA334),"")</f>
        <v>205.80000000000007</v>
      </c>
      <c r="BB335" s="79">
        <f>IFERROR(IF(成就内容!AS8="","",INDEX($I$4:$I$178*SUM(成就内容!AS$127:AS$131)/SUM(成就内容!$D$127:$BZ$131),成就内容!AS64,1))-SUM(BB$334:BB334),"")</f>
        <v>205.80000000000007</v>
      </c>
      <c r="BC335" s="79">
        <f>IFERROR(IF(成就内容!AT8="","",INDEX($I$4:$I$178*SUM(成就内容!AT$127:AT$131)/SUM(成就内容!$D$127:$BZ$131),成就内容!AT64,1))-SUM(BC$334:BC334),"")</f>
        <v>205.80000000000007</v>
      </c>
      <c r="BD335" s="79">
        <f>IFERROR(IF(成就内容!AU8="","",INDEX($I$4:$I$178*SUM(成就内容!AU$127:AU$131)/SUM(成就内容!$D$127:$BZ$131),成就内容!AU64,1))-SUM(BD$334:BD334),"")</f>
        <v>0</v>
      </c>
      <c r="BE335" s="79">
        <f>IFERROR(IF(成就内容!AV8="","",INDEX($I$4:$I$178*SUM(成就内容!AV$127:AV$131)/SUM(成就内容!$D$127:$BZ$131),成就内容!AV64,1))-SUM(BE$334:BE334),"")</f>
        <v>0</v>
      </c>
      <c r="BF335" s="79">
        <f>IFERROR(IF(成就内容!AW8="","",INDEX($I$4:$I$178*SUM(成就内容!AW$127:AW$131)/SUM(成就内容!$D$127:$BZ$131),成就内容!AW64,1))-SUM(BF$334:BF334),"")</f>
        <v>0</v>
      </c>
      <c r="BG335" s="79">
        <f>IFERROR(IF(成就内容!AX8="","",INDEX($I$4:$I$178*SUM(成就内容!AX$127:AX$131)/SUM(成就内容!$D$127:$BZ$131),成就内容!AX64,1))-SUM(BG$334:BG334),"")</f>
        <v>0</v>
      </c>
      <c r="BH335" s="79">
        <f>IFERROR(IF(成就内容!AY8="","",INDEX($I$4:$I$178*SUM(成就内容!AY$127:AY$131)/SUM(成就内容!$D$127:$BZ$131),成就内容!AY64,1))-SUM(BH$334:BH334),"")</f>
        <v>0</v>
      </c>
      <c r="BI335" s="79">
        <f>IFERROR(IF(成就内容!AZ8="","",INDEX($I$4:$I$178*SUM(成就内容!AZ$127:AZ$131)/SUM(成就内容!$D$127:$BZ$131),成就内容!AZ64,1))-SUM(BI$334:BI334),"")</f>
        <v>0</v>
      </c>
      <c r="BJ335" s="79">
        <f>IFERROR(IF(成就内容!BA8="","",INDEX($I$4:$I$178*SUM(成就内容!BA$127:BA$131)/SUM(成就内容!$D$127:$BZ$131),成就内容!BA64,1))-SUM(BJ$334:BJ334),"")</f>
        <v>0</v>
      </c>
      <c r="BK335" s="79">
        <f>IFERROR(IF(成就内容!BB8="","",INDEX($I$4:$I$178*SUM(成就内容!BB$127:BB$131)/SUM(成就内容!$D$127:$BZ$131),成就内容!BB64,1))-SUM(BK$334:BK334),"")</f>
        <v>0</v>
      </c>
      <c r="BL335" s="79">
        <f>IFERROR(IF(成就内容!BC8="","",INDEX($I$4:$I$178*SUM(成就内容!BC$127:BC$131)/SUM(成就内容!$D$127:$BZ$131),成就内容!BC64,1))-SUM(BL$334:BL334),"")</f>
        <v>0</v>
      </c>
      <c r="BM335" s="79">
        <f>IFERROR(IF(成就内容!BD8="","",INDEX($I$4:$I$178*SUM(成就内容!BD$127:BD$131)/SUM(成就内容!$D$127:$BZ$131),成就内容!BD64,1))-SUM(BM$334:BM334),"")</f>
        <v>0</v>
      </c>
      <c r="BN335" s="79">
        <f>IFERROR(IF(成就内容!BE8="","",INDEX($I$4:$I$178*SUM(成就内容!BE$127:BE$131)/SUM(成就内容!$D$127:$BZ$131),成就内容!BE64,1))-SUM(BN$334:BN334),"")</f>
        <v>0</v>
      </c>
      <c r="BO335" s="79">
        <f>IFERROR(IF(成就内容!BF8="","",INDEX($I$4:$I$178*SUM(成就内容!BF$127:BF$131)/SUM(成就内容!$D$127:$BZ$131),成就内容!BF64,1))-SUM(BO$334:BO334),"")</f>
        <v>0</v>
      </c>
      <c r="BP335" s="79">
        <f>IFERROR(IF(成就内容!BG8="","",INDEX($I$4:$I$178*SUM(成就内容!BG$127:BG$131)/SUM(成就内容!$D$127:$BZ$131),成就内容!BG64,1))-SUM(BP$334:BP334),"")</f>
        <v>0</v>
      </c>
      <c r="BQ335" s="79">
        <f>IFERROR(IF(成就内容!BH8="","",INDEX($I$4:$I$178*SUM(成就内容!BH$127:BH$131)/SUM(成就内容!$D$127:$BZ$131),成就内容!BH64,1))-SUM(BQ$334:BQ334),"")</f>
        <v>0</v>
      </c>
      <c r="BR335" s="79" t="str">
        <f>IFERROR(IF(成就内容!BI8="","",INDEX($I$4:$I$178*SUM(成就内容!BI$127:BI$131)/SUM(成就内容!$D$127:$BZ$131),成就内容!BI64,1))-SUM(BR$334:BR334),"")</f>
        <v/>
      </c>
      <c r="BS335" s="79">
        <f>IFERROR(IF(成就内容!BJ8="","",INDEX($I$4:$I$178*SUM(成就内容!BJ$127:BJ$131)/SUM(成就内容!$D$127:$BZ$131),成就内容!BJ64,1))-SUM(BS$334:BS334),"")</f>
        <v>65.625</v>
      </c>
      <c r="BT335" s="79">
        <f>IFERROR(IF(成就内容!BK8="","",INDEX($I$4:$I$178*SUM(成就内容!BK$127:BK$131)/SUM(成就内容!$D$127:$BZ$131),成就内容!BK64,1))-SUM(BT$334:BT334),"")</f>
        <v>147</v>
      </c>
      <c r="BU335" s="79">
        <f>IFERROR(IF(成就内容!BL8="","",INDEX($I$4:$I$178*SUM(成就内容!BL$127:BL$131)/SUM(成就内容!$D$127:$BZ$131),成就内容!BL64,1))-SUM(BU$334:BU334),"")</f>
        <v>351.75</v>
      </c>
      <c r="BV335" s="79">
        <f>IFERROR(IF(成就内容!BM8="","",INDEX($I$4:$I$178*SUM(成就内容!BM$127:BM$131)/SUM(成就内容!$D$127:$BZ$131),成就内容!BM64,1))-SUM(BV$334:BV334),"")</f>
        <v>0</v>
      </c>
      <c r="BW335" s="79">
        <f>IFERROR(IF(成就内容!BN8="","",INDEX($I$4:$I$178*SUM(成就内容!BN$127:BN$131)/SUM(成就内容!$D$127:$BZ$131),成就内容!BN64,1))-SUM(BW$334:BW334),"")</f>
        <v>0</v>
      </c>
      <c r="BX335" s="79">
        <f>IFERROR(IF(成就内容!BO8="","",INDEX($I$4:$I$178*SUM(成就内容!BO$127:BO$131)/SUM(成就内容!$D$127:$BZ$131),成就内容!BO64,1))-SUM(BX$334:BX334),"")</f>
        <v>0</v>
      </c>
      <c r="BY335" s="79">
        <f>IFERROR(IF(成就内容!BP8="","",INDEX($I$4:$I$178*SUM(成就内容!BP$127:BP$131)/SUM(成就内容!$D$127:$BZ$131),成就内容!BP64,1))-SUM(BY$334:BY334),"")</f>
        <v>0</v>
      </c>
      <c r="BZ335" s="79">
        <f>IFERROR(IF(成就内容!BQ8="","",INDEX($I$4:$I$178*SUM(成就内容!BQ$127:BQ$131)/SUM(成就内容!$D$127:$BZ$131),成就内容!BQ64,1))-SUM(BZ$334:BZ334),"")</f>
        <v>0</v>
      </c>
      <c r="CA335" s="79">
        <f>IFERROR(IF(成就内容!BR8="","",INDEX($I$4:$I$178*SUM(成就内容!BR$127:BR$131)/SUM(成就内容!$D$127:$BZ$131),成就内容!BR64,1))-SUM(CA$334:CA334),"")</f>
        <v>0</v>
      </c>
      <c r="CB335" s="79">
        <f>IFERROR(IF(成就内容!BS8="","",INDEX($I$4:$I$178*SUM(成就内容!BS$127:BS$131)/SUM(成就内容!$D$127:$BZ$131),成就内容!BS64,1))-SUM(CB$334:CB334),"")</f>
        <v>0</v>
      </c>
      <c r="CC335" s="79">
        <f>IFERROR(IF(成就内容!BT8="","",INDEX($I$4:$I$178*SUM(成就内容!BT$127:BT$131)/SUM(成就内容!$D$127:$BZ$131),成就内容!BT64,1))-SUM(CC$334:CC334),"")</f>
        <v>0</v>
      </c>
      <c r="CD335" s="79">
        <f>IFERROR(IF(成就内容!BU8="","",INDEX($I$4:$I$178*SUM(成就内容!BU$127:BU$131)/SUM(成就内容!$D$127:$BZ$131),成就内容!BU64,1))-SUM(CD$334:CD334),"")</f>
        <v>0</v>
      </c>
      <c r="CE335" s="79" t="str">
        <f>IFERROR(IF(成就内容!BV8="","",INDEX($I$4:$I$178*SUM(成就内容!BV$127:BV$131)/SUM(成就内容!$D$127:$BZ$131),成就内容!BV64,1))-SUM(CE$334:CE334),"")</f>
        <v/>
      </c>
      <c r="CF335" s="79">
        <f>IFERROR(IF(成就内容!BW8="","",INDEX($I$4:$I$178*SUM(成就内容!BW$127:BW$131)/SUM(成就内容!$D$127:$BZ$131),成就内容!BW64,1))-SUM(CF$334:CF334),"")</f>
        <v>0</v>
      </c>
      <c r="CG335" s="79">
        <f>IFERROR(IF(成就内容!BX8="","",INDEX($I$4:$I$178*SUM(成就内容!BX$127:BX$131)/SUM(成就内容!$D$127:$BZ$131),成就内容!BX64,1))-SUM(CG$334:CG334),"")</f>
        <v>0</v>
      </c>
      <c r="CH335" s="79">
        <f>IFERROR(IF(成就内容!BY8="","",INDEX($I$4:$I$178*SUM(成就内容!BY$127:BY$131)/SUM(成就内容!$D$127:$BZ$131),成就内容!BY64,1))-SUM(CH$334:CH334),"")</f>
        <v>0</v>
      </c>
      <c r="CI335" s="79">
        <f>IFERROR(IF(成就内容!BZ8="","",INDEX($I$4:$I$178*SUM(成就内容!BZ$127:BZ$131)/SUM(成就内容!$D$127:$BZ$131),成就内容!BZ64,1))-SUM(CI$334:CI334),"")</f>
        <v>0</v>
      </c>
      <c r="CM335" s="43">
        <v>2</v>
      </c>
      <c r="CN335" s="41">
        <f>IF(M335="","",IF(SUM(成就内容!D$127:D$131)&lt;&gt;0,MAX(ROUNDUP(SMALL(M$334:M$383,$L335)/60,0)*60,60),0))</f>
        <v>0</v>
      </c>
      <c r="CO335" s="41" t="str">
        <f>IF(N335="","",IF(SUM(成就内容!E$127:E$131)&lt;&gt;0,MAX(ROUNDUP(SMALL(N$334:N$383,$L335)/60,0)*60,60),0))</f>
        <v/>
      </c>
      <c r="CP335" s="41">
        <f>IF(O335="","",IF(SUM(成就内容!F$127:F$131)&lt;&gt;0,MAX(ROUNDUP(SMALL(O$334:O$383,$L335)/60,0)*60,60),0))</f>
        <v>0</v>
      </c>
      <c r="CQ335" s="41" t="str">
        <f>IF(P335="","",IF(SUM(成就内容!G$127:G$131)&lt;&gt;0,MAX(ROUNDUP(SMALL(P$334:P$383,$L335)/60,0)*60,60),0))</f>
        <v/>
      </c>
      <c r="CR335" s="41">
        <f>IF(Q335="","",IF(SUM(成就内容!H$127:H$131)&lt;&gt;0,MAX(ROUNDUP(SMALL(Q$334:Q$383,$L335)/60,0)*60,60),0))</f>
        <v>0</v>
      </c>
      <c r="CS335" s="41">
        <f>IF(R335="","",IF(SUM(成就内容!I$127:I$131)&lt;&gt;0,MAX(ROUNDUP(SMALL(R$334:R$383,$L335)/60,0)*60,60),0))</f>
        <v>0</v>
      </c>
      <c r="CT335" s="41">
        <f>IF(S335="","",IF(SUM(成就内容!J$127:J$131)&lt;&gt;0,MAX(ROUNDUP(SMALL(S$334:S$383,$L335)/60,0)*60,60),0))</f>
        <v>0</v>
      </c>
      <c r="CU335" s="41">
        <f>IF(T335="","",IF(SUM(成就内容!K$127:K$131)&lt;&gt;0,MAX(ROUNDUP(SMALL(T$334:T$383,$L335)/60,0)*60,60),0))</f>
        <v>0</v>
      </c>
      <c r="CV335" s="41">
        <f>IF(U335="","",IF(SUM(成就内容!L$127:L$131)&lt;&gt;0,MAX(ROUNDUP(SMALL(U$334:U$383,$L335)/60,0)*60,60),0))</f>
        <v>0</v>
      </c>
      <c r="CW335" s="41">
        <f>IF(V335="","",IF(SUM(成就内容!M$127:M$131)&lt;&gt;0,MAX(ROUNDUP(SMALL(V$334:V$383,$L335)/60,0)*60,60),0))</f>
        <v>0</v>
      </c>
      <c r="CX335" s="41">
        <f>IF(W335="","",IF(SUM(成就内容!N$127:N$131)&lt;&gt;0,MAX(ROUNDUP(SMALL(W$334:W$383,$L335)/60,0)*60,60),0))</f>
        <v>0</v>
      </c>
      <c r="CY335" s="41">
        <f>IF(X335="","",IF(SUM(成就内容!O$127:O$131)&lt;&gt;0,MAX(ROUNDUP(SMALL(X$334:X$383,$L335)/60,0)*60,60),0))</f>
        <v>0</v>
      </c>
      <c r="CZ335" s="41">
        <f>IF(Y335="","",IF(SUM(成就内容!P$127:P$131)&lt;&gt;0,MAX(ROUNDUP(SMALL(Y$334:Y$383,$L335)/60,0)*60,60),0))</f>
        <v>0</v>
      </c>
      <c r="DA335" s="41">
        <f>IF(Z335="","",IF(SUM(成就内容!Q$127:Q$131)&lt;&gt;0,MAX(ROUNDUP(SMALL(Z$334:Z$383,$L335)/60,0)*60,60),0))</f>
        <v>0</v>
      </c>
      <c r="DB335" s="41">
        <f>IF(AA335="","",IF(SUM(成就内容!R$127:R$131)&lt;&gt;0,MAX(ROUNDUP(SMALL(AA$334:AA$383,$L335)/60,0)*60,60),0))</f>
        <v>0</v>
      </c>
      <c r="DC335" s="41">
        <f>IF(AB335="","",IF(SUM(成就内容!S$127:S$131)&lt;&gt;0,MAX(ROUNDUP(SMALL(AB$334:AB$383,$L335)/60,0)*60,60),0))</f>
        <v>0</v>
      </c>
      <c r="DD335" s="41">
        <f>IF(AC335="","",IF(SUM(成就内容!T$127:T$131)&lt;&gt;0,MAX(ROUNDUP(SMALL(AC$334:AC$383,$L335)/60,0)*60,60),0))</f>
        <v>0</v>
      </c>
      <c r="DE335" s="41">
        <f>IF(AD335="","",IF(SUM(成就内容!U$127:U$131)&lt;&gt;0,MAX(ROUNDUP(SMALL(AD$334:AD$383,$L335)/60,0)*60,60),0))</f>
        <v>0</v>
      </c>
      <c r="DF335" s="41">
        <f>IF(AE335="","",IF(SUM(成就内容!V$127:V$131)&lt;&gt;0,MAX(ROUNDUP(SMALL(AE$334:AE$383,$L335)/60,0)*60,60),0))</f>
        <v>0</v>
      </c>
      <c r="DG335" s="41">
        <f>IF(AF335="","",IF(SUM(成就内容!W$127:W$131)&lt;&gt;0,MAX(ROUNDUP(SMALL(AF$334:AF$383,$L335)/60,0)*60,60),0))</f>
        <v>0</v>
      </c>
      <c r="DH335" s="41">
        <f>IF(AG335="","",IF(SUM(成就内容!X$127:X$131)&lt;&gt;0,MAX(ROUNDUP(SMALL(AG$334:AG$383,$L335)/60,0)*60,60),0))</f>
        <v>0</v>
      </c>
      <c r="DI335" s="41">
        <f>IF(AH335="","",IF(SUM(成就内容!Y$127:Y$131)&lt;&gt;0,MAX(ROUNDUP(SMALL(AH$334:AH$383,$L335)/60,0)*60,60),0))</f>
        <v>0</v>
      </c>
      <c r="DJ335" s="41" t="str">
        <f>IF(AI335="","",IF(SUM(成就内容!Z$127:Z$131)&lt;&gt;0,MAX(ROUNDUP(SMALL(AI$334:AI$383,$L335)/60,0)*60,60),0))</f>
        <v/>
      </c>
      <c r="DK335" s="41">
        <f>IF(AJ335="","",IF(SUM(成就内容!AA$127:AA$131)&lt;&gt;0,MAX(ROUNDUP(SMALL(AJ$334:AJ$383,$L335)/60,0)*60,60),0))</f>
        <v>0</v>
      </c>
      <c r="DL335" s="41">
        <f>IF(AK335="","",IF(SUM(成就内容!AB$127:AB$131)&lt;&gt;0,MAX(ROUNDUP(SMALL(AK$334:AK$383,$L335)/60,0)*60,60),0))</f>
        <v>780</v>
      </c>
      <c r="DM335" s="41">
        <f>IF(AL335="","",IF(SUM(成就内容!AC$127:AC$131)&lt;&gt;0,MAX(ROUNDUP(SMALL(AL$334:AL$383,$L335)/60,0)*60,60),0))</f>
        <v>240</v>
      </c>
      <c r="DN335" s="41">
        <f>IF(AM335="","",IF(SUM(成就内容!AD$127:AD$131)&lt;&gt;0,MAX(ROUNDUP(SMALL(AM$334:AM$383,$L335)/60,0)*60,60),0))</f>
        <v>240</v>
      </c>
      <c r="DO335" s="41">
        <f>IF(AN335="","",IF(SUM(成就内容!AE$127:AE$131)&lt;&gt;0,MAX(ROUNDUP(SMALL(AN$334:AN$383,$L335)/60,0)*60,60),0))</f>
        <v>240</v>
      </c>
      <c r="DP335" s="41">
        <f>IF(AO335="","",IF(SUM(成就内容!AF$127:AF$131)&lt;&gt;0,MAX(ROUNDUP(SMALL(AO$334:AO$383,$L335)/60,0)*60,60),0))</f>
        <v>240</v>
      </c>
      <c r="DQ335" s="41">
        <f>IF(AP335="","",IF(SUM(成就内容!AG$127:AG$131)&lt;&gt;0,MAX(ROUNDUP(SMALL(AP$334:AP$383,$L335)/60,0)*60,60),0))</f>
        <v>0</v>
      </c>
      <c r="DR335" s="41">
        <f>IF(AQ335="","",IF(SUM(成就内容!AH$127:AH$131)&lt;&gt;0,MAX(ROUNDUP(SMALL(AQ$334:AQ$383,$L335)/60,0)*60,60),0))</f>
        <v>0</v>
      </c>
      <c r="DS335" s="41">
        <f>IF(AR335="","",IF(SUM(成就内容!AI$127:AI$131)&lt;&gt;0,MAX(ROUNDUP(SMALL(AR$334:AR$383,$L335)/60,0)*60,60),0))</f>
        <v>0</v>
      </c>
      <c r="DT335" s="41">
        <f>IF(AS335="","",IF(SUM(成就内容!AJ$127:AJ$131)&lt;&gt;0,MAX(ROUNDUP(SMALL(AS$334:AS$383,$L335)/60,0)*60,60),0))</f>
        <v>0</v>
      </c>
      <c r="DU335" s="41" t="str">
        <f>IF(AT335="","",IF(SUM(成就内容!AK$127:AK$131)&lt;&gt;0,MAX(ROUNDUP(SMALL(AT$334:AT$383,$L335)/60,0)*60,60),0))</f>
        <v/>
      </c>
      <c r="DV335" s="41" t="str">
        <f>IF(AU335="","",IF(SUM(成就内容!AL$127:AL$131)&lt;&gt;0,MAX(ROUNDUP(SMALL(AU$334:AU$383,$L335)/60,0)*60,60),0))</f>
        <v/>
      </c>
      <c r="DW335" s="41">
        <f>IF(AV335="","",IF(SUM(成就内容!AM$127:AM$131)&lt;&gt;0,MAX(ROUNDUP(SMALL(AV$334:AV$383,$L335)/60,0)*60,60),0))</f>
        <v>0</v>
      </c>
      <c r="DX335" s="41">
        <f>IF(AW335="","",IF(SUM(成就内容!AN$127:AN$131)&lt;&gt;0,MAX(ROUNDUP(SMALL(AW$334:AW$383,$L335)/60,0)*60,60),0))</f>
        <v>0</v>
      </c>
      <c r="DY335" s="41">
        <f>IF(AX335="","",IF(SUM(成就内容!AO$127:AO$131)&lt;&gt;0,MAX(ROUNDUP(SMALL(AX$334:AX$383,$L335)/60,0)*60,60),0))</f>
        <v>240</v>
      </c>
      <c r="DZ335" s="41">
        <f>IF(AY335="","",IF(SUM(成就内容!AP$127:AP$131)&lt;&gt;0,MAX(ROUNDUP(SMALL(AY$334:AY$383,$L335)/60,0)*60,60),0))</f>
        <v>240</v>
      </c>
      <c r="EA335" s="41">
        <f>IF(AZ335="","",IF(SUM(成就内容!AQ$127:AQ$131)&lt;&gt;0,MAX(ROUNDUP(SMALL(AZ$334:AZ$383,$L335)/60,0)*60,60),0))</f>
        <v>240</v>
      </c>
      <c r="EB335" s="41">
        <f>IF(BA335="","",IF(SUM(成就内容!AR$127:AR$131)&lt;&gt;0,MAX(ROUNDUP(SMALL(BA$334:BA$383,$L335)/60,0)*60,60),0))</f>
        <v>240</v>
      </c>
      <c r="EC335" s="41">
        <f>IF(BB335="","",IF(SUM(成就内容!AS$127:AS$131)&lt;&gt;0,MAX(ROUNDUP(SMALL(BB$334:BB$383,$L335)/60,0)*60,60),0))</f>
        <v>240</v>
      </c>
      <c r="ED335" s="41">
        <f>IF(BC335="","",IF(SUM(成就内容!AT$127:AT$131)&lt;&gt;0,MAX(ROUNDUP(SMALL(BC$334:BC$383,$L335)/60,0)*60,60),0))</f>
        <v>240</v>
      </c>
      <c r="EE335" s="41">
        <f>IF(BD335="","",IF(SUM(成就内容!AU$127:AU$131)&lt;&gt;0,MAX(ROUNDUP(SMALL(BD$334:BD$383,$L335)/60,0)*60,60),0))</f>
        <v>0</v>
      </c>
      <c r="EF335" s="41">
        <f>IF(BE335="","",IF(SUM(成就内容!AV$127:AV$131)&lt;&gt;0,MAX(ROUNDUP(SMALL(BE$334:BE$383,$L335)/60,0)*60,60),0))</f>
        <v>0</v>
      </c>
      <c r="EG335" s="41">
        <f>IF(BF335="","",IF(SUM(成就内容!AW$127:AW$131)&lt;&gt;0,MAX(ROUNDUP(SMALL(BF$334:BF$383,$L335)/60,0)*60,60),0))</f>
        <v>0</v>
      </c>
      <c r="EH335" s="41">
        <f>IF(BG335="","",IF(SUM(成就内容!AX$127:AX$131)&lt;&gt;0,MAX(ROUNDUP(SMALL(BG$334:BG$383,$L335)/60,0)*60,60),0))</f>
        <v>0</v>
      </c>
      <c r="EI335" s="41">
        <f>IF(BH335="","",IF(SUM(成就内容!AY$127:AY$131)&lt;&gt;0,MAX(ROUNDUP(SMALL(BH$334:BH$383,$L335)/60,0)*60,60),0))</f>
        <v>0</v>
      </c>
      <c r="EJ335" s="41">
        <f>IF(BI335="","",IF(SUM(成就内容!AZ$127:AZ$131)&lt;&gt;0,MAX(ROUNDUP(SMALL(BI$334:BI$383,$L335)/60,0)*60,60),0))</f>
        <v>0</v>
      </c>
      <c r="EK335" s="41">
        <f>IF(BJ335="","",IF(SUM(成就内容!BA$127:BA$131)&lt;&gt;0,MAX(ROUNDUP(SMALL(BJ$334:BJ$383,$L335)/60,0)*60,60),0))</f>
        <v>0</v>
      </c>
      <c r="EL335" s="41">
        <f>IF(BK335="","",IF(SUM(成就内容!BB$127:BB$131)&lt;&gt;0,MAX(ROUNDUP(SMALL(BK$334:BK$383,$L335)/60,0)*60,60),0))</f>
        <v>0</v>
      </c>
      <c r="EM335" s="41">
        <f>IF(BL335="","",IF(SUM(成就内容!BC$127:BC$131)&lt;&gt;0,MAX(ROUNDUP(SMALL(BL$334:BL$383,$L335)/60,0)*60,60),0))</f>
        <v>0</v>
      </c>
      <c r="EN335" s="41">
        <f>IF(BM335="","",IF(SUM(成就内容!BD$127:BD$131)&lt;&gt;0,MAX(ROUNDUP(SMALL(BM$334:BM$383,$L335)/60,0)*60,60),0))</f>
        <v>0</v>
      </c>
      <c r="EO335" s="41">
        <f>IF(BN335="","",IF(SUM(成就内容!BE$127:BE$131)&lt;&gt;0,MAX(ROUNDUP(SMALL(BN$334:BN$383,$L335)/60,0)*60,60),0))</f>
        <v>0</v>
      </c>
      <c r="EP335" s="41">
        <f>IF(BO335="","",IF(SUM(成就内容!BF$127:BF$131)&lt;&gt;0,MAX(ROUNDUP(SMALL(BO$334:BO$383,$L335)/60,0)*60,60),0))</f>
        <v>0</v>
      </c>
      <c r="EQ335" s="41">
        <f>IF(BP335="","",IF(SUM(成就内容!BG$127:BG$131)&lt;&gt;0,MAX(ROUNDUP(SMALL(BP$334:BP$383,$L335)/60,0)*60,60),0))</f>
        <v>0</v>
      </c>
      <c r="ER335" s="41">
        <f>IF(BQ335="","",IF(SUM(成就内容!BH$127:BH$131)&lt;&gt;0,MAX(ROUNDUP(SMALL(BQ$334:BQ$383,$L335)/60,0)*60,60),0))</f>
        <v>0</v>
      </c>
      <c r="ES335" s="41" t="str">
        <f>IF(BR335="","",IF(SUM(成就内容!BI$127:BI$131)&lt;&gt;0,MAX(ROUNDUP(SMALL(BR$334:BR$383,$L335)/60,0)*60,60),0))</f>
        <v/>
      </c>
      <c r="ET335" s="41">
        <f>IF(BS335="","",IF(SUM(成就内容!BJ$127:BJ$131)&lt;&gt;0,MAX(ROUNDUP(SMALL(BS$334:BS$383,$L335)/60,0)*60,60),0))</f>
        <v>120</v>
      </c>
      <c r="EU335" s="41">
        <f>IF(BT335="","",IF(SUM(成就内容!BK$127:BK$131)&lt;&gt;0,MAX(ROUNDUP(SMALL(BT$334:BT$383,$L335)/60,0)*60,60),0))</f>
        <v>120</v>
      </c>
      <c r="EV335" s="41">
        <f>IF(BU335="","",IF(SUM(成就内容!BL$127:BL$131)&lt;&gt;0,MAX(ROUNDUP(SMALL(BU$334:BU$383,$L335)/60,0)*60,60),0))</f>
        <v>240</v>
      </c>
      <c r="EW335" s="41">
        <f>IF(BV335="","",IF(SUM(成就内容!BM$127:BM$131)&lt;&gt;0,MAX(ROUNDUP(SMALL(BV$334:BV$383,$L335)/60,0)*60,60),0))</f>
        <v>0</v>
      </c>
      <c r="EX335" s="41">
        <f>IF(BW335="","",IF(SUM(成就内容!BN$127:BN$131)&lt;&gt;0,MAX(ROUNDUP(SMALL(BW$334:BW$383,$L335)/60,0)*60,60),0))</f>
        <v>0</v>
      </c>
      <c r="EY335" s="41">
        <f>IF(BX335="","",IF(SUM(成就内容!BO$127:BO$131)&lt;&gt;0,MAX(ROUNDUP(SMALL(BX$334:BX$383,$L335)/60,0)*60,60),0))</f>
        <v>0</v>
      </c>
      <c r="EZ335" s="41">
        <f>IF(BY335="","",IF(SUM(成就内容!BP$127:BP$131)&lt;&gt;0,MAX(ROUNDUP(SMALL(BY$334:BY$383,$L335)/60,0)*60,60),0))</f>
        <v>0</v>
      </c>
      <c r="FA335" s="41">
        <f>IF(BZ335="","",IF(SUM(成就内容!BQ$127:BQ$131)&lt;&gt;0,MAX(ROUNDUP(SMALL(BZ$334:BZ$383,$L335)/60,0)*60,60),0))</f>
        <v>0</v>
      </c>
      <c r="FB335" s="41">
        <f>IF(CA335="","",IF(SUM(成就内容!BR$127:BR$131)&lt;&gt;0,MAX(ROUNDUP(SMALL(CA$334:CA$383,$L335)/60,0)*60,60),0))</f>
        <v>0</v>
      </c>
      <c r="FC335" s="41">
        <f>IF(CB335="","",IF(SUM(成就内容!BS$127:BS$131)&lt;&gt;0,MAX(ROUNDUP(SMALL(CB$334:CB$383,$L335)/60,0)*60,60),0))</f>
        <v>0</v>
      </c>
      <c r="FD335" s="41">
        <f>IF(CC335="","",IF(SUM(成就内容!BT$127:BT$131)&lt;&gt;0,MAX(ROUNDUP(SMALL(CC$334:CC$383,$L335)/60,0)*60,60),0))</f>
        <v>0</v>
      </c>
      <c r="FE335" s="41">
        <f>IF(CD335="","",IF(SUM(成就内容!BU$127:BU$131)&lt;&gt;0,MAX(ROUNDUP(SMALL(CD$334:CD$383,$L335)/60,0)*60,60),0))</f>
        <v>0</v>
      </c>
      <c r="FF335" s="41" t="str">
        <f>IF(CE335="","",IF(SUM(成就内容!BV$127:BV$131)&lt;&gt;0,MAX(ROUNDUP(SMALL(CE$334:CE$383,$L335)/60,0)*60,60),0))</f>
        <v/>
      </c>
      <c r="FG335" s="41">
        <f>IF(CF335="","",IF(SUM(成就内容!BW$127:BW$131)&lt;&gt;0,MAX(ROUNDUP(SMALL(CF$334:CF$383,$L335)/60,0)*60,60),0))</f>
        <v>0</v>
      </c>
      <c r="FH335" s="41">
        <f>IF(CG335="","",IF(SUM(成就内容!BX$127:BX$131)&lt;&gt;0,MAX(ROUNDUP(SMALL(CG$334:CG$383,$L335)/60,0)*60,60),0))</f>
        <v>0</v>
      </c>
      <c r="FI335" s="41">
        <f>IF(CH335="","",IF(SUM(成就内容!BY$127:BY$131)&lt;&gt;0,MAX(ROUNDUP(SMALL(CH$334:CH$383,$L335)/60,0)*60,60),0))</f>
        <v>0</v>
      </c>
      <c r="FJ335" s="41">
        <f>IF(CI335="","",IF(SUM(成就内容!BZ$127:BZ$131)&lt;&gt;0,MAX(ROUNDUP(SMALL(CI$334:CI$383,$L335)/60,0)*60,60),0))</f>
        <v>0</v>
      </c>
    </row>
    <row r="336" spans="10:166" x14ac:dyDescent="0.15">
      <c r="L336" s="43">
        <v>3</v>
      </c>
      <c r="M336" s="79">
        <f>IFERROR(IF(成就内容!D9="","",INDEX($I$4:$I$178*SUM(成就内容!D$127:D$131)/SUM(成就内容!$D$127:$BZ$131),成就内容!D65,1))-SUM(M$334:M335),"")</f>
        <v>0</v>
      </c>
      <c r="N336" s="79" t="str">
        <f>IFERROR(IF(成就内容!E9="","",INDEX($I$4:$I$178*SUM(成就内容!E$127:E$131)/SUM(成就内容!$D$127:$BZ$131),成就内容!E65,1))-SUM(N$334:N335),"")</f>
        <v/>
      </c>
      <c r="O336" s="79">
        <f>IFERROR(IF(成就内容!F9="","",INDEX($I$4:$I$178*SUM(成就内容!F$127:F$131)/SUM(成就内容!$D$127:$BZ$131),成就内容!F65,1))-SUM(O$334:O335),"")</f>
        <v>0</v>
      </c>
      <c r="P336" s="79" t="str">
        <f>IFERROR(IF(成就内容!G9="","",INDEX($I$4:$I$178*SUM(成就内容!G$127:G$131)/SUM(成就内容!$D$127:$BZ$131),成就内容!G65,1))-SUM(P$334:P335),"")</f>
        <v/>
      </c>
      <c r="Q336" s="79">
        <f>IFERROR(IF(成就内容!H9="","",INDEX($I$4:$I$178*SUM(成就内容!H$127:H$131)/SUM(成就内容!$D$127:$BZ$131),成就内容!H65,1))-SUM(Q$334:Q335),"")</f>
        <v>0</v>
      </c>
      <c r="R336" s="79">
        <f>IFERROR(IF(成就内容!I9="","",INDEX($I$4:$I$178*SUM(成就内容!I$127:I$131)/SUM(成就内容!$D$127:$BZ$131),成就内容!I65,1))-SUM(R$334:R335),"")</f>
        <v>0</v>
      </c>
      <c r="S336" s="79">
        <f>IFERROR(IF(成就内容!J9="","",INDEX($I$4:$I$178*SUM(成就内容!J$127:J$131)/SUM(成就内容!$D$127:$BZ$131),成就内容!J65,1))-SUM(S$334:S335),"")</f>
        <v>0</v>
      </c>
      <c r="T336" s="79">
        <f>IFERROR(IF(成就内容!K9="","",INDEX($I$4:$I$178*SUM(成就内容!K$127:K$131)/SUM(成就内容!$D$127:$BZ$131),成就内容!K65,1))-SUM(T$334:T335),"")</f>
        <v>0</v>
      </c>
      <c r="U336" s="79">
        <f>IFERROR(IF(成就内容!L9="","",INDEX($I$4:$I$178*SUM(成就内容!L$127:L$131)/SUM(成就内容!$D$127:$BZ$131),成就内容!L65,1))-SUM(U$334:U335),"")</f>
        <v>0</v>
      </c>
      <c r="V336" s="79">
        <f>IFERROR(IF(成就内容!M9="","",INDEX($I$4:$I$178*SUM(成就内容!M$127:M$131)/SUM(成就内容!$D$127:$BZ$131),成就内容!M65,1))-SUM(V$334:V335),"")</f>
        <v>0</v>
      </c>
      <c r="W336" s="79">
        <f>IFERROR(IF(成就内容!N9="","",INDEX($I$4:$I$178*SUM(成就内容!N$127:N$131)/SUM(成就内容!$D$127:$BZ$131),成就内容!N65,1))-SUM(W$334:W335),"")</f>
        <v>0</v>
      </c>
      <c r="X336" s="79">
        <f>IFERROR(IF(成就内容!O9="","",INDEX($I$4:$I$178*SUM(成就内容!O$127:O$131)/SUM(成就内容!$D$127:$BZ$131),成就内容!O65,1))-SUM(X$334:X335),"")</f>
        <v>0</v>
      </c>
      <c r="Y336" s="79">
        <f>IFERROR(IF(成就内容!P9="","",INDEX($I$4:$I$178*SUM(成就内容!P$127:P$131)/SUM(成就内容!$D$127:$BZ$131),成就内容!P65,1))-SUM(Y$334:Y335),"")</f>
        <v>0</v>
      </c>
      <c r="Z336" s="79">
        <f>IFERROR(IF(成就内容!Q9="","",INDEX($I$4:$I$178*SUM(成就内容!Q$127:Q$131)/SUM(成就内容!$D$127:$BZ$131),成就内容!Q65,1))-SUM(Z$334:Z335),"")</f>
        <v>0</v>
      </c>
      <c r="AA336" s="79">
        <f>IFERROR(IF(成就内容!R9="","",INDEX($I$4:$I$178*SUM(成就内容!R$127:R$131)/SUM(成就内容!$D$127:$BZ$131),成就内容!R65,1))-SUM(AA$334:AA335),"")</f>
        <v>0</v>
      </c>
      <c r="AB336" s="79">
        <f>IFERROR(IF(成就内容!S9="","",INDEX($I$4:$I$178*SUM(成就内容!S$127:S$131)/SUM(成就内容!$D$127:$BZ$131),成就内容!S65,1))-SUM(AB$334:AB335),"")</f>
        <v>0</v>
      </c>
      <c r="AC336" s="79">
        <f>IFERROR(IF(成就内容!T9="","",INDEX($I$4:$I$178*SUM(成就内容!T$127:T$131)/SUM(成就内容!$D$127:$BZ$131),成就内容!T65,1))-SUM(AC$334:AC335),"")</f>
        <v>0</v>
      </c>
      <c r="AD336" s="79">
        <f>IFERROR(IF(成就内容!U9="","",INDEX($I$4:$I$178*SUM(成就内容!U$127:U$131)/SUM(成就内容!$D$127:$BZ$131),成就内容!U65,1))-SUM(AD$334:AD335),"")</f>
        <v>0</v>
      </c>
      <c r="AE336" s="79">
        <f>IFERROR(IF(成就内容!V9="","",INDEX($I$4:$I$178*SUM(成就内容!V$127:V$131)/SUM(成就内容!$D$127:$BZ$131),成就内容!V65,1))-SUM(AE$334:AE335),"")</f>
        <v>0</v>
      </c>
      <c r="AF336" s="79">
        <f>IFERROR(IF(成就内容!W9="","",INDEX($I$4:$I$178*SUM(成就内容!W$127:W$131)/SUM(成就内容!$D$127:$BZ$131),成就内容!W65,1))-SUM(AF$334:AF335),"")</f>
        <v>0</v>
      </c>
      <c r="AG336" s="79">
        <f>IFERROR(IF(成就内容!X9="","",INDEX($I$4:$I$178*SUM(成就内容!X$127:X$131)/SUM(成就内容!$D$127:$BZ$131),成就内容!X65,1))-SUM(AG$334:AG335),"")</f>
        <v>0</v>
      </c>
      <c r="AH336" s="79">
        <f>IFERROR(IF(成就内容!Y9="","",INDEX($I$4:$I$178*SUM(成就内容!Y$127:Y$131)/SUM(成就内容!$D$127:$BZ$131),成就内容!Y65,1))-SUM(AH$334:AH335),"")</f>
        <v>0</v>
      </c>
      <c r="AI336" s="79" t="str">
        <f>IFERROR(IF(成就内容!Z9="","",INDEX($I$4:$I$178*SUM(成就内容!Z$127:Z$131)/SUM(成就内容!$D$127:$BZ$131),成就内容!Z65,1))-SUM(AI$334:AI335),"")</f>
        <v/>
      </c>
      <c r="AJ336" s="79">
        <f>IFERROR(IF(成就内容!AA9="","",INDEX($I$4:$I$178*SUM(成就内容!AA$127:AA$131)/SUM(成就内容!$D$127:$BZ$131),成就内容!AA65,1))-SUM(AJ$334:AJ335),"")</f>
        <v>0</v>
      </c>
      <c r="AK336" s="79">
        <f>IFERROR(IF(成就内容!AB9="","",INDEX($I$4:$I$178*SUM(成就内容!AB$127:AB$131)/SUM(成就内容!$D$127:$BZ$131),成就内容!AB65,1))-SUM(AK$334:AK335),"")</f>
        <v>1190.6999999999998</v>
      </c>
      <c r="AL336" s="79">
        <f>IFERROR(IF(成就内容!AC9="","",INDEX($I$4:$I$178*SUM(成就内容!AC$127:AC$131)/SUM(成就内容!$D$127:$BZ$131),成就内容!AC65,1))-SUM(AL$334:AL335),"")</f>
        <v>294</v>
      </c>
      <c r="AM336" s="79">
        <f>IFERROR(IF(成就内容!AD9="","",INDEX($I$4:$I$178*SUM(成就内容!AD$127:AD$131)/SUM(成就内容!$D$127:$BZ$131),成就内容!AD65,1))-SUM(AM$334:AM335),"")</f>
        <v>294</v>
      </c>
      <c r="AN336" s="79">
        <f>IFERROR(IF(成就内容!AE9="","",INDEX($I$4:$I$178*SUM(成就内容!AE$127:AE$131)/SUM(成就内容!$D$127:$BZ$131),成就内容!AE65,1))-SUM(AN$334:AN335),"")</f>
        <v>294</v>
      </c>
      <c r="AO336" s="79">
        <f>IFERROR(IF(成就内容!AF9="","",INDEX($I$4:$I$178*SUM(成就内容!AF$127:AF$131)/SUM(成就内容!$D$127:$BZ$131),成就内容!AF65,1))-SUM(AO$334:AO335),"")</f>
        <v>294</v>
      </c>
      <c r="AP336" s="79">
        <f>IFERROR(IF(成就内容!AG9="","",INDEX($I$4:$I$178*SUM(成就内容!AG$127:AG$131)/SUM(成就内容!$D$127:$BZ$131),成就内容!AG65,1))-SUM(AP$334:AP335),"")</f>
        <v>0</v>
      </c>
      <c r="AQ336" s="79">
        <f>IFERROR(IF(成就内容!AH9="","",INDEX($I$4:$I$178*SUM(成就内容!AH$127:AH$131)/SUM(成就内容!$D$127:$BZ$131),成就内容!AH65,1))-SUM(AQ$334:AQ335),"")</f>
        <v>0</v>
      </c>
      <c r="AR336" s="79">
        <f>IFERROR(IF(成就内容!AI9="","",INDEX($I$4:$I$178*SUM(成就内容!AI$127:AI$131)/SUM(成就内容!$D$127:$BZ$131),成就内容!AI65,1))-SUM(AR$334:AR335),"")</f>
        <v>0</v>
      </c>
      <c r="AS336" s="79">
        <f>IFERROR(IF(成就内容!AJ9="","",INDEX($I$4:$I$178*SUM(成就内容!AJ$127:AJ$131)/SUM(成就内容!$D$127:$BZ$131),成就内容!AJ65,1))-SUM(AS$334:AS335),"")</f>
        <v>0</v>
      </c>
      <c r="AT336" s="79" t="str">
        <f>IFERROR(IF(成就内容!AK9="","",INDEX($I$4:$I$178*SUM(成就内容!AK$127:AK$131)/SUM(成就内容!$D$127:$BZ$131),成就内容!AK65,1))-SUM(AT$334:AT335),"")</f>
        <v/>
      </c>
      <c r="AU336" s="79" t="str">
        <f>IFERROR(IF(成就内容!AL9="","",INDEX($I$4:$I$178*SUM(成就内容!AL$127:AL$131)/SUM(成就内容!$D$127:$BZ$131),成就内容!AL65,1))-SUM(AU$334:AU335),"")</f>
        <v/>
      </c>
      <c r="AV336" s="79">
        <f>IFERROR(IF(成就内容!AM9="","",INDEX($I$4:$I$178*SUM(成就内容!AM$127:AM$131)/SUM(成就内容!$D$127:$BZ$131),成就内容!AM65,1))-SUM(AV$334:AV335),"")</f>
        <v>0</v>
      </c>
      <c r="AW336" s="79">
        <f>IFERROR(IF(成就内容!AN9="","",INDEX($I$4:$I$178*SUM(成就内容!AN$127:AN$131)/SUM(成就内容!$D$127:$BZ$131),成就内容!AN65,1))-SUM(AW$334:AW335),"")</f>
        <v>0</v>
      </c>
      <c r="AX336" s="79">
        <f>IFERROR(IF(成就内容!AO9="","",INDEX($I$4:$I$178*SUM(成就内容!AO$127:AO$131)/SUM(成就内容!$D$127:$BZ$131),成就内容!AO65,1))-SUM(AX$334:AX335),"")</f>
        <v>249.89999999999998</v>
      </c>
      <c r="AY336" s="79">
        <f>IFERROR(IF(成就内容!AP9="","",INDEX($I$4:$I$178*SUM(成就内容!AP$127:AP$131)/SUM(成就内容!$D$127:$BZ$131),成就内容!AP65,1))-SUM(AY$334:AY335),"")</f>
        <v>249.89999999999998</v>
      </c>
      <c r="AZ336" s="79">
        <f>IFERROR(IF(成就内容!AQ9="","",INDEX($I$4:$I$178*SUM(成就内容!AQ$127:AQ$131)/SUM(成就内容!$D$127:$BZ$131),成就内容!AQ65,1))-SUM(AZ$334:AZ335),"")</f>
        <v>249.89999999999998</v>
      </c>
      <c r="BA336" s="79">
        <f>IFERROR(IF(成就内容!AR9="","",INDEX($I$4:$I$178*SUM(成就内容!AR$127:AR$131)/SUM(成就内容!$D$127:$BZ$131),成就内容!AR65,1))-SUM(BA$334:BA335),"")</f>
        <v>205.79999999999995</v>
      </c>
      <c r="BB336" s="79">
        <f>IFERROR(IF(成就内容!AS9="","",INDEX($I$4:$I$178*SUM(成就内容!AS$127:AS$131)/SUM(成就内容!$D$127:$BZ$131),成就内容!AS65,1))-SUM(BB$334:BB335),"")</f>
        <v>205.79999999999995</v>
      </c>
      <c r="BC336" s="79">
        <f>IFERROR(IF(成就内容!AT9="","",INDEX($I$4:$I$178*SUM(成就内容!AT$127:AT$131)/SUM(成就内容!$D$127:$BZ$131),成就内容!AT65,1))-SUM(BC$334:BC335),"")</f>
        <v>205.79999999999995</v>
      </c>
      <c r="BD336" s="79">
        <f>IFERROR(IF(成就内容!AU9="","",INDEX($I$4:$I$178*SUM(成就内容!AU$127:AU$131)/SUM(成就内容!$D$127:$BZ$131),成就内容!AU65,1))-SUM(BD$334:BD335),"")</f>
        <v>0</v>
      </c>
      <c r="BE336" s="79">
        <f>IFERROR(IF(成就内容!AV9="","",INDEX($I$4:$I$178*SUM(成就内容!AV$127:AV$131)/SUM(成就内容!$D$127:$BZ$131),成就内容!AV65,1))-SUM(BE$334:BE335),"")</f>
        <v>0</v>
      </c>
      <c r="BF336" s="79">
        <f>IFERROR(IF(成就内容!AW9="","",INDEX($I$4:$I$178*SUM(成就内容!AW$127:AW$131)/SUM(成就内容!$D$127:$BZ$131),成就内容!AW65,1))-SUM(BF$334:BF335),"")</f>
        <v>0</v>
      </c>
      <c r="BG336" s="79">
        <f>IFERROR(IF(成就内容!AX9="","",INDEX($I$4:$I$178*SUM(成就内容!AX$127:AX$131)/SUM(成就内容!$D$127:$BZ$131),成就内容!AX65,1))-SUM(BG$334:BG335),"")</f>
        <v>0</v>
      </c>
      <c r="BH336" s="79">
        <f>IFERROR(IF(成就内容!AY9="","",INDEX($I$4:$I$178*SUM(成就内容!AY$127:AY$131)/SUM(成就内容!$D$127:$BZ$131),成就内容!AY65,1))-SUM(BH$334:BH335),"")</f>
        <v>0</v>
      </c>
      <c r="BI336" s="79">
        <f>IFERROR(IF(成就内容!AZ9="","",INDEX($I$4:$I$178*SUM(成就内容!AZ$127:AZ$131)/SUM(成就内容!$D$127:$BZ$131),成就内容!AZ65,1))-SUM(BI$334:BI335),"")</f>
        <v>0</v>
      </c>
      <c r="BJ336" s="79">
        <f>IFERROR(IF(成就内容!BA9="","",INDEX($I$4:$I$178*SUM(成就内容!BA$127:BA$131)/SUM(成就内容!$D$127:$BZ$131),成就内容!BA65,1))-SUM(BJ$334:BJ335),"")</f>
        <v>0</v>
      </c>
      <c r="BK336" s="79">
        <f>IFERROR(IF(成就内容!BB9="","",INDEX($I$4:$I$178*SUM(成就内容!BB$127:BB$131)/SUM(成就内容!$D$127:$BZ$131),成就内容!BB65,1))-SUM(BK$334:BK335),"")</f>
        <v>0</v>
      </c>
      <c r="BL336" s="79">
        <f>IFERROR(IF(成就内容!BC9="","",INDEX($I$4:$I$178*SUM(成就内容!BC$127:BC$131)/SUM(成就内容!$D$127:$BZ$131),成就内容!BC65,1))-SUM(BL$334:BL335),"")</f>
        <v>0</v>
      </c>
      <c r="BM336" s="79">
        <f>IFERROR(IF(成就内容!BD9="","",INDEX($I$4:$I$178*SUM(成就内容!BD$127:BD$131)/SUM(成就内容!$D$127:$BZ$131),成就内容!BD65,1))-SUM(BM$334:BM335),"")</f>
        <v>0</v>
      </c>
      <c r="BN336" s="79">
        <f>IFERROR(IF(成就内容!BE9="","",INDEX($I$4:$I$178*SUM(成就内容!BE$127:BE$131)/SUM(成就内容!$D$127:$BZ$131),成就内容!BE65,1))-SUM(BN$334:BN335),"")</f>
        <v>0</v>
      </c>
      <c r="BO336" s="79">
        <f>IFERROR(IF(成就内容!BF9="","",INDEX($I$4:$I$178*SUM(成就内容!BF$127:BF$131)/SUM(成就内容!$D$127:$BZ$131),成就内容!BF65,1))-SUM(BO$334:BO335),"")</f>
        <v>0</v>
      </c>
      <c r="BP336" s="79">
        <f>IFERROR(IF(成就内容!BG9="","",INDEX($I$4:$I$178*SUM(成就内容!BG$127:BG$131)/SUM(成就内容!$D$127:$BZ$131),成就内容!BG65,1))-SUM(BP$334:BP335),"")</f>
        <v>0</v>
      </c>
      <c r="BQ336" s="79">
        <f>IFERROR(IF(成就内容!BH9="","",INDEX($I$4:$I$178*SUM(成就内容!BH$127:BH$131)/SUM(成就内容!$D$127:$BZ$131),成就内容!BH65,1))-SUM(BQ$334:BQ335),"")</f>
        <v>0</v>
      </c>
      <c r="BR336" s="79" t="str">
        <f>IFERROR(IF(成就内容!BI9="","",INDEX($I$4:$I$178*SUM(成就内容!BI$127:BI$131)/SUM(成就内容!$D$127:$BZ$131),成就内容!BI65,1))-SUM(BR$334:BR335),"")</f>
        <v/>
      </c>
      <c r="BS336" s="79">
        <f>IFERROR(IF(成就内容!BJ9="","",INDEX($I$4:$I$178*SUM(成就内容!BJ$127:BJ$131)/SUM(成就内容!$D$127:$BZ$131),成就内容!BJ65,1))-SUM(BS$334:BS335),"")</f>
        <v>0</v>
      </c>
      <c r="BT336" s="79">
        <f>IFERROR(IF(成就内容!BK9="","",INDEX($I$4:$I$178*SUM(成就内容!BK$127:BK$131)/SUM(成就内容!$D$127:$BZ$131),成就内容!BK65,1))-SUM(BT$334:BT335),"")</f>
        <v>73.5</v>
      </c>
      <c r="BU336" s="79">
        <f>IFERROR(IF(成就内容!BL9="","",INDEX($I$4:$I$178*SUM(成就内容!BL$127:BL$131)/SUM(成就内容!$D$127:$BZ$131),成就内容!BL65,1))-SUM(BU$334:BU335),"")</f>
        <v>249.89999999999998</v>
      </c>
      <c r="BV336" s="79">
        <f>IFERROR(IF(成就内容!BM9="","",INDEX($I$4:$I$178*SUM(成就内容!BM$127:BM$131)/SUM(成就内容!$D$127:$BZ$131),成就内容!BM65,1))-SUM(BV$334:BV335),"")</f>
        <v>0</v>
      </c>
      <c r="BW336" s="79">
        <f>IFERROR(IF(成就内容!BN9="","",INDEX($I$4:$I$178*SUM(成就内容!BN$127:BN$131)/SUM(成就内容!$D$127:$BZ$131),成就内容!BN65,1))-SUM(BW$334:BW335),"")</f>
        <v>0</v>
      </c>
      <c r="BX336" s="79">
        <f>IFERROR(IF(成就内容!BO9="","",INDEX($I$4:$I$178*SUM(成就内容!BO$127:BO$131)/SUM(成就内容!$D$127:$BZ$131),成就内容!BO65,1))-SUM(BX$334:BX335),"")</f>
        <v>0</v>
      </c>
      <c r="BY336" s="79">
        <f>IFERROR(IF(成就内容!BP9="","",INDEX($I$4:$I$178*SUM(成就内容!BP$127:BP$131)/SUM(成就内容!$D$127:$BZ$131),成就内容!BP65,1))-SUM(BY$334:BY335),"")</f>
        <v>0</v>
      </c>
      <c r="BZ336" s="79">
        <f>IFERROR(IF(成就内容!BQ9="","",INDEX($I$4:$I$178*SUM(成就内容!BQ$127:BQ$131)/SUM(成就内容!$D$127:$BZ$131),成就内容!BQ65,1))-SUM(BZ$334:BZ335),"")</f>
        <v>0</v>
      </c>
      <c r="CA336" s="79">
        <f>IFERROR(IF(成就内容!BR9="","",INDEX($I$4:$I$178*SUM(成就内容!BR$127:BR$131)/SUM(成就内容!$D$127:$BZ$131),成就内容!BR65,1))-SUM(CA$334:CA335),"")</f>
        <v>0</v>
      </c>
      <c r="CB336" s="79">
        <f>IFERROR(IF(成就内容!BS9="","",INDEX($I$4:$I$178*SUM(成就内容!BS$127:BS$131)/SUM(成就内容!$D$127:$BZ$131),成就内容!BS65,1))-SUM(CB$334:CB335),"")</f>
        <v>0</v>
      </c>
      <c r="CC336" s="79">
        <f>IFERROR(IF(成就内容!BT9="","",INDEX($I$4:$I$178*SUM(成就内容!BT$127:BT$131)/SUM(成就内容!$D$127:$BZ$131),成就内容!BT65,1))-SUM(CC$334:CC335),"")</f>
        <v>0</v>
      </c>
      <c r="CD336" s="79">
        <f>IFERROR(IF(成就内容!BU9="","",INDEX($I$4:$I$178*SUM(成就内容!BU$127:BU$131)/SUM(成就内容!$D$127:$BZ$131),成就内容!BU65,1))-SUM(CD$334:CD335),"")</f>
        <v>0</v>
      </c>
      <c r="CE336" s="79" t="str">
        <f>IFERROR(IF(成就内容!BV9="","",INDEX($I$4:$I$178*SUM(成就内容!BV$127:BV$131)/SUM(成就内容!$D$127:$BZ$131),成就内容!BV65,1))-SUM(CE$334:CE335),"")</f>
        <v/>
      </c>
      <c r="CF336" s="79">
        <f>IFERROR(IF(成就内容!BW9="","",INDEX($I$4:$I$178*SUM(成就内容!BW$127:BW$131)/SUM(成就内容!$D$127:$BZ$131),成就内容!BW65,1))-SUM(CF$334:CF335),"")</f>
        <v>0</v>
      </c>
      <c r="CG336" s="79">
        <f>IFERROR(IF(成就内容!BX9="","",INDEX($I$4:$I$178*SUM(成就内容!BX$127:BX$131)/SUM(成就内容!$D$127:$BZ$131),成就内容!BX65,1))-SUM(CG$334:CG335),"")</f>
        <v>0</v>
      </c>
      <c r="CH336" s="79">
        <f>IFERROR(IF(成就内容!BY9="","",INDEX($I$4:$I$178*SUM(成就内容!BY$127:BY$131)/SUM(成就内容!$D$127:$BZ$131),成就内容!BY65,1))-SUM(CH$334:CH335),"")</f>
        <v>0</v>
      </c>
      <c r="CI336" s="79">
        <f>IFERROR(IF(成就内容!BZ9="","",INDEX($I$4:$I$178*SUM(成就内容!BZ$127:BZ$131)/SUM(成就内容!$D$127:$BZ$131),成就内容!BZ65,1))-SUM(CI$334:CI335),"")</f>
        <v>0</v>
      </c>
      <c r="CM336" s="43">
        <v>3</v>
      </c>
      <c r="CN336" s="41">
        <f>IF(M336="","",IF(SUM(成就内容!D$127:D$131)&lt;&gt;0,MAX(ROUNDUP(SMALL(M$334:M$383,$L336)/60,0)*60,60),0))</f>
        <v>0</v>
      </c>
      <c r="CO336" s="41" t="str">
        <f>IF(N336="","",IF(SUM(成就内容!E$127:E$131)&lt;&gt;0,MAX(ROUNDUP(SMALL(N$334:N$383,$L336)/60,0)*60,60),0))</f>
        <v/>
      </c>
      <c r="CP336" s="41">
        <f>IF(O336="","",IF(SUM(成就内容!F$127:F$131)&lt;&gt;0,MAX(ROUNDUP(SMALL(O$334:O$383,$L336)/60,0)*60,60),0))</f>
        <v>0</v>
      </c>
      <c r="CQ336" s="41" t="str">
        <f>IF(P336="","",IF(SUM(成就内容!G$127:G$131)&lt;&gt;0,MAX(ROUNDUP(SMALL(P$334:P$383,$L336)/60,0)*60,60),0))</f>
        <v/>
      </c>
      <c r="CR336" s="41">
        <f>IF(Q336="","",IF(SUM(成就内容!H$127:H$131)&lt;&gt;0,MAX(ROUNDUP(SMALL(Q$334:Q$383,$L336)/60,0)*60,60),0))</f>
        <v>0</v>
      </c>
      <c r="CS336" s="41">
        <f>IF(R336="","",IF(SUM(成就内容!I$127:I$131)&lt;&gt;0,MAX(ROUNDUP(SMALL(R$334:R$383,$L336)/60,0)*60,60),0))</f>
        <v>0</v>
      </c>
      <c r="CT336" s="41">
        <f>IF(S336="","",IF(SUM(成就内容!J$127:J$131)&lt;&gt;0,MAX(ROUNDUP(SMALL(S$334:S$383,$L336)/60,0)*60,60),0))</f>
        <v>0</v>
      </c>
      <c r="CU336" s="41">
        <f>IF(T336="","",IF(SUM(成就内容!K$127:K$131)&lt;&gt;0,MAX(ROUNDUP(SMALL(T$334:T$383,$L336)/60,0)*60,60),0))</f>
        <v>0</v>
      </c>
      <c r="CV336" s="41">
        <f>IF(U336="","",IF(SUM(成就内容!L$127:L$131)&lt;&gt;0,MAX(ROUNDUP(SMALL(U$334:U$383,$L336)/60,0)*60,60),0))</f>
        <v>0</v>
      </c>
      <c r="CW336" s="41">
        <f>IF(V336="","",IF(SUM(成就内容!M$127:M$131)&lt;&gt;0,MAX(ROUNDUP(SMALL(V$334:V$383,$L336)/60,0)*60,60),0))</f>
        <v>0</v>
      </c>
      <c r="CX336" s="41">
        <f>IF(W336="","",IF(SUM(成就内容!N$127:N$131)&lt;&gt;0,MAX(ROUNDUP(SMALL(W$334:W$383,$L336)/60,0)*60,60),0))</f>
        <v>0</v>
      </c>
      <c r="CY336" s="41">
        <f>IF(X336="","",IF(SUM(成就内容!O$127:O$131)&lt;&gt;0,MAX(ROUNDUP(SMALL(X$334:X$383,$L336)/60,0)*60,60),0))</f>
        <v>0</v>
      </c>
      <c r="CZ336" s="41">
        <f>IF(Y336="","",IF(SUM(成就内容!P$127:P$131)&lt;&gt;0,MAX(ROUNDUP(SMALL(Y$334:Y$383,$L336)/60,0)*60,60),0))</f>
        <v>0</v>
      </c>
      <c r="DA336" s="41">
        <f>IF(Z336="","",IF(SUM(成就内容!Q$127:Q$131)&lt;&gt;0,MAX(ROUNDUP(SMALL(Z$334:Z$383,$L336)/60,0)*60,60),0))</f>
        <v>0</v>
      </c>
      <c r="DB336" s="41">
        <f>IF(AA336="","",IF(SUM(成就内容!R$127:R$131)&lt;&gt;0,MAX(ROUNDUP(SMALL(AA$334:AA$383,$L336)/60,0)*60,60),0))</f>
        <v>0</v>
      </c>
      <c r="DC336" s="41">
        <f>IF(AB336="","",IF(SUM(成就内容!S$127:S$131)&lt;&gt;0,MAX(ROUNDUP(SMALL(AB$334:AB$383,$L336)/60,0)*60,60),0))</f>
        <v>0</v>
      </c>
      <c r="DD336" s="41">
        <f>IF(AC336="","",IF(SUM(成就内容!T$127:T$131)&lt;&gt;0,MAX(ROUNDUP(SMALL(AC$334:AC$383,$L336)/60,0)*60,60),0))</f>
        <v>0</v>
      </c>
      <c r="DE336" s="41">
        <f>IF(AD336="","",IF(SUM(成就内容!U$127:U$131)&lt;&gt;0,MAX(ROUNDUP(SMALL(AD$334:AD$383,$L336)/60,0)*60,60),0))</f>
        <v>0</v>
      </c>
      <c r="DF336" s="41">
        <f>IF(AE336="","",IF(SUM(成就内容!V$127:V$131)&lt;&gt;0,MAX(ROUNDUP(SMALL(AE$334:AE$383,$L336)/60,0)*60,60),0))</f>
        <v>0</v>
      </c>
      <c r="DG336" s="41">
        <f>IF(AF336="","",IF(SUM(成就内容!W$127:W$131)&lt;&gt;0,MAX(ROUNDUP(SMALL(AF$334:AF$383,$L336)/60,0)*60,60),0))</f>
        <v>0</v>
      </c>
      <c r="DH336" s="41">
        <f>IF(AG336="","",IF(SUM(成就内容!X$127:X$131)&lt;&gt;0,MAX(ROUNDUP(SMALL(AG$334:AG$383,$L336)/60,0)*60,60),0))</f>
        <v>0</v>
      </c>
      <c r="DI336" s="41">
        <f>IF(AH336="","",IF(SUM(成就内容!Y$127:Y$131)&lt;&gt;0,MAX(ROUNDUP(SMALL(AH$334:AH$383,$L336)/60,0)*60,60),0))</f>
        <v>0</v>
      </c>
      <c r="DJ336" s="41" t="str">
        <f>IF(AI336="","",IF(SUM(成就内容!Z$127:Z$131)&lt;&gt;0,MAX(ROUNDUP(SMALL(AI$334:AI$383,$L336)/60,0)*60,60),0))</f>
        <v/>
      </c>
      <c r="DK336" s="41">
        <f>IF(AJ336="","",IF(SUM(成就内容!AA$127:AA$131)&lt;&gt;0,MAX(ROUNDUP(SMALL(AJ$334:AJ$383,$L336)/60,0)*60,60),0))</f>
        <v>0</v>
      </c>
      <c r="DL336" s="41">
        <f>IF(AK336="","",IF(SUM(成就内容!AB$127:AB$131)&lt;&gt;0,MAX(ROUNDUP(SMALL(AK$334:AK$383,$L336)/60,0)*60,60),0))</f>
        <v>900</v>
      </c>
      <c r="DM336" s="41">
        <f>IF(AL336="","",IF(SUM(成就内容!AC$127:AC$131)&lt;&gt;0,MAX(ROUNDUP(SMALL(AL$334:AL$383,$L336)/60,0)*60,60),0))</f>
        <v>240</v>
      </c>
      <c r="DN336" s="41">
        <f>IF(AM336="","",IF(SUM(成就内容!AD$127:AD$131)&lt;&gt;0,MAX(ROUNDUP(SMALL(AM$334:AM$383,$L336)/60,0)*60,60),0))</f>
        <v>240</v>
      </c>
      <c r="DO336" s="41">
        <f>IF(AN336="","",IF(SUM(成就内容!AE$127:AE$131)&lt;&gt;0,MAX(ROUNDUP(SMALL(AN$334:AN$383,$L336)/60,0)*60,60),0))</f>
        <v>240</v>
      </c>
      <c r="DP336" s="41">
        <f>IF(AO336="","",IF(SUM(成就内容!AF$127:AF$131)&lt;&gt;0,MAX(ROUNDUP(SMALL(AO$334:AO$383,$L336)/60,0)*60,60),0))</f>
        <v>240</v>
      </c>
      <c r="DQ336" s="41">
        <f>IF(AP336="","",IF(SUM(成就内容!AG$127:AG$131)&lt;&gt;0,MAX(ROUNDUP(SMALL(AP$334:AP$383,$L336)/60,0)*60,60),0))</f>
        <v>0</v>
      </c>
      <c r="DR336" s="41">
        <f>IF(AQ336="","",IF(SUM(成就内容!AH$127:AH$131)&lt;&gt;0,MAX(ROUNDUP(SMALL(AQ$334:AQ$383,$L336)/60,0)*60,60),0))</f>
        <v>0</v>
      </c>
      <c r="DS336" s="41">
        <f>IF(AR336="","",IF(SUM(成就内容!AI$127:AI$131)&lt;&gt;0,MAX(ROUNDUP(SMALL(AR$334:AR$383,$L336)/60,0)*60,60),0))</f>
        <v>0</v>
      </c>
      <c r="DT336" s="41">
        <f>IF(AS336="","",IF(SUM(成就内容!AJ$127:AJ$131)&lt;&gt;0,MAX(ROUNDUP(SMALL(AS$334:AS$383,$L336)/60,0)*60,60),0))</f>
        <v>0</v>
      </c>
      <c r="DU336" s="41" t="str">
        <f>IF(AT336="","",IF(SUM(成就内容!AK$127:AK$131)&lt;&gt;0,MAX(ROUNDUP(SMALL(AT$334:AT$383,$L336)/60,0)*60,60),0))</f>
        <v/>
      </c>
      <c r="DV336" s="41" t="str">
        <f>IF(AU336="","",IF(SUM(成就内容!AL$127:AL$131)&lt;&gt;0,MAX(ROUNDUP(SMALL(AU$334:AU$383,$L336)/60,0)*60,60),0))</f>
        <v/>
      </c>
      <c r="DW336" s="41">
        <f>IF(AV336="","",IF(SUM(成就内容!AM$127:AM$131)&lt;&gt;0,MAX(ROUNDUP(SMALL(AV$334:AV$383,$L336)/60,0)*60,60),0))</f>
        <v>0</v>
      </c>
      <c r="DX336" s="41">
        <f>IF(AW336="","",IF(SUM(成就内容!AN$127:AN$131)&lt;&gt;0,MAX(ROUNDUP(SMALL(AW$334:AW$383,$L336)/60,0)*60,60),0))</f>
        <v>0</v>
      </c>
      <c r="DY336" s="41">
        <f>IF(AX336="","",IF(SUM(成就内容!AO$127:AO$131)&lt;&gt;0,MAX(ROUNDUP(SMALL(AX$334:AX$383,$L336)/60,0)*60,60),0))</f>
        <v>300</v>
      </c>
      <c r="DZ336" s="41">
        <f>IF(AY336="","",IF(SUM(成就内容!AP$127:AP$131)&lt;&gt;0,MAX(ROUNDUP(SMALL(AY$334:AY$383,$L336)/60,0)*60,60),0))</f>
        <v>300</v>
      </c>
      <c r="EA336" s="41">
        <f>IF(AZ336="","",IF(SUM(成就内容!AQ$127:AQ$131)&lt;&gt;0,MAX(ROUNDUP(SMALL(AZ$334:AZ$383,$L336)/60,0)*60,60),0))</f>
        <v>300</v>
      </c>
      <c r="EB336" s="41">
        <f>IF(BA336="","",IF(SUM(成就内容!AR$127:AR$131)&lt;&gt;0,MAX(ROUNDUP(SMALL(BA$334:BA$383,$L336)/60,0)*60,60),0))</f>
        <v>300</v>
      </c>
      <c r="EC336" s="41">
        <f>IF(BB336="","",IF(SUM(成就内容!AS$127:AS$131)&lt;&gt;0,MAX(ROUNDUP(SMALL(BB$334:BB$383,$L336)/60,0)*60,60),0))</f>
        <v>300</v>
      </c>
      <c r="ED336" s="41">
        <f>IF(BC336="","",IF(SUM(成就内容!AT$127:AT$131)&lt;&gt;0,MAX(ROUNDUP(SMALL(BC$334:BC$383,$L336)/60,0)*60,60),0))</f>
        <v>300</v>
      </c>
      <c r="EE336" s="41">
        <f>IF(BD336="","",IF(SUM(成就内容!AU$127:AU$131)&lt;&gt;0,MAX(ROUNDUP(SMALL(BD$334:BD$383,$L336)/60,0)*60,60),0))</f>
        <v>0</v>
      </c>
      <c r="EF336" s="41">
        <f>IF(BE336="","",IF(SUM(成就内容!AV$127:AV$131)&lt;&gt;0,MAX(ROUNDUP(SMALL(BE$334:BE$383,$L336)/60,0)*60,60),0))</f>
        <v>0</v>
      </c>
      <c r="EG336" s="41">
        <f>IF(BF336="","",IF(SUM(成就内容!AW$127:AW$131)&lt;&gt;0,MAX(ROUNDUP(SMALL(BF$334:BF$383,$L336)/60,0)*60,60),0))</f>
        <v>0</v>
      </c>
      <c r="EH336" s="41">
        <f>IF(BG336="","",IF(SUM(成就内容!AX$127:AX$131)&lt;&gt;0,MAX(ROUNDUP(SMALL(BG$334:BG$383,$L336)/60,0)*60,60),0))</f>
        <v>0</v>
      </c>
      <c r="EI336" s="41">
        <f>IF(BH336="","",IF(SUM(成就内容!AY$127:AY$131)&lt;&gt;0,MAX(ROUNDUP(SMALL(BH$334:BH$383,$L336)/60,0)*60,60),0))</f>
        <v>0</v>
      </c>
      <c r="EJ336" s="41">
        <f>IF(BI336="","",IF(SUM(成就内容!AZ$127:AZ$131)&lt;&gt;0,MAX(ROUNDUP(SMALL(BI$334:BI$383,$L336)/60,0)*60,60),0))</f>
        <v>0</v>
      </c>
      <c r="EK336" s="41">
        <f>IF(BJ336="","",IF(SUM(成就内容!BA$127:BA$131)&lt;&gt;0,MAX(ROUNDUP(SMALL(BJ$334:BJ$383,$L336)/60,0)*60,60),0))</f>
        <v>0</v>
      </c>
      <c r="EL336" s="41">
        <f>IF(BK336="","",IF(SUM(成就内容!BB$127:BB$131)&lt;&gt;0,MAX(ROUNDUP(SMALL(BK$334:BK$383,$L336)/60,0)*60,60),0))</f>
        <v>0</v>
      </c>
      <c r="EM336" s="41">
        <f>IF(BL336="","",IF(SUM(成就内容!BC$127:BC$131)&lt;&gt;0,MAX(ROUNDUP(SMALL(BL$334:BL$383,$L336)/60,0)*60,60),0))</f>
        <v>0</v>
      </c>
      <c r="EN336" s="41">
        <f>IF(BM336="","",IF(SUM(成就内容!BD$127:BD$131)&lt;&gt;0,MAX(ROUNDUP(SMALL(BM$334:BM$383,$L336)/60,0)*60,60),0))</f>
        <v>0</v>
      </c>
      <c r="EO336" s="41">
        <f>IF(BN336="","",IF(SUM(成就内容!BE$127:BE$131)&lt;&gt;0,MAX(ROUNDUP(SMALL(BN$334:BN$383,$L336)/60,0)*60,60),0))</f>
        <v>0</v>
      </c>
      <c r="EP336" s="41">
        <f>IF(BO336="","",IF(SUM(成就内容!BF$127:BF$131)&lt;&gt;0,MAX(ROUNDUP(SMALL(BO$334:BO$383,$L336)/60,0)*60,60),0))</f>
        <v>0</v>
      </c>
      <c r="EQ336" s="41">
        <f>IF(BP336="","",IF(SUM(成就内容!BG$127:BG$131)&lt;&gt;0,MAX(ROUNDUP(SMALL(BP$334:BP$383,$L336)/60,0)*60,60),0))</f>
        <v>0</v>
      </c>
      <c r="ER336" s="41">
        <f>IF(BQ336="","",IF(SUM(成就内容!BH$127:BH$131)&lt;&gt;0,MAX(ROUNDUP(SMALL(BQ$334:BQ$383,$L336)/60,0)*60,60),0))</f>
        <v>0</v>
      </c>
      <c r="ES336" s="41" t="str">
        <f>IF(BR336="","",IF(SUM(成就内容!BI$127:BI$131)&lt;&gt;0,MAX(ROUNDUP(SMALL(BR$334:BR$383,$L336)/60,0)*60,60),0))</f>
        <v/>
      </c>
      <c r="ET336" s="41">
        <f>IF(BS336="","",IF(SUM(成就内容!BJ$127:BJ$131)&lt;&gt;0,MAX(ROUNDUP(SMALL(BS$334:BS$383,$L336)/60,0)*60,60),0))</f>
        <v>180</v>
      </c>
      <c r="EU336" s="41">
        <f>IF(BT336="","",IF(SUM(成就内容!BK$127:BK$131)&lt;&gt;0,MAX(ROUNDUP(SMALL(BT$334:BT$383,$L336)/60,0)*60,60),0))</f>
        <v>180</v>
      </c>
      <c r="EV336" s="41">
        <f>IF(BU336="","",IF(SUM(成就内容!BL$127:BL$131)&lt;&gt;0,MAX(ROUNDUP(SMALL(BU$334:BU$383,$L336)/60,0)*60,60),0))</f>
        <v>300</v>
      </c>
      <c r="EW336" s="41">
        <f>IF(BV336="","",IF(SUM(成就内容!BM$127:BM$131)&lt;&gt;0,MAX(ROUNDUP(SMALL(BV$334:BV$383,$L336)/60,0)*60,60),0))</f>
        <v>0</v>
      </c>
      <c r="EX336" s="41">
        <f>IF(BW336="","",IF(SUM(成就内容!BN$127:BN$131)&lt;&gt;0,MAX(ROUNDUP(SMALL(BW$334:BW$383,$L336)/60,0)*60,60),0))</f>
        <v>0</v>
      </c>
      <c r="EY336" s="41">
        <f>IF(BX336="","",IF(SUM(成就内容!BO$127:BO$131)&lt;&gt;0,MAX(ROUNDUP(SMALL(BX$334:BX$383,$L336)/60,0)*60,60),0))</f>
        <v>0</v>
      </c>
      <c r="EZ336" s="41">
        <f>IF(BY336="","",IF(SUM(成就内容!BP$127:BP$131)&lt;&gt;0,MAX(ROUNDUP(SMALL(BY$334:BY$383,$L336)/60,0)*60,60),0))</f>
        <v>0</v>
      </c>
      <c r="FA336" s="41">
        <f>IF(BZ336="","",IF(SUM(成就内容!BQ$127:BQ$131)&lt;&gt;0,MAX(ROUNDUP(SMALL(BZ$334:BZ$383,$L336)/60,0)*60,60),0))</f>
        <v>0</v>
      </c>
      <c r="FB336" s="41">
        <f>IF(CA336="","",IF(SUM(成就内容!BR$127:BR$131)&lt;&gt;0,MAX(ROUNDUP(SMALL(CA$334:CA$383,$L336)/60,0)*60,60),0))</f>
        <v>0</v>
      </c>
      <c r="FC336" s="41">
        <f>IF(CB336="","",IF(SUM(成就内容!BS$127:BS$131)&lt;&gt;0,MAX(ROUNDUP(SMALL(CB$334:CB$383,$L336)/60,0)*60,60),0))</f>
        <v>0</v>
      </c>
      <c r="FD336" s="41">
        <f>IF(CC336="","",IF(SUM(成就内容!BT$127:BT$131)&lt;&gt;0,MAX(ROUNDUP(SMALL(CC$334:CC$383,$L336)/60,0)*60,60),0))</f>
        <v>0</v>
      </c>
      <c r="FE336" s="41">
        <f>IF(CD336="","",IF(SUM(成就内容!BU$127:BU$131)&lt;&gt;0,MAX(ROUNDUP(SMALL(CD$334:CD$383,$L336)/60,0)*60,60),0))</f>
        <v>0</v>
      </c>
      <c r="FF336" s="41" t="str">
        <f>IF(CE336="","",IF(SUM(成就内容!BV$127:BV$131)&lt;&gt;0,MAX(ROUNDUP(SMALL(CE$334:CE$383,$L336)/60,0)*60,60),0))</f>
        <v/>
      </c>
      <c r="FG336" s="41">
        <f>IF(CF336="","",IF(SUM(成就内容!BW$127:BW$131)&lt;&gt;0,MAX(ROUNDUP(SMALL(CF$334:CF$383,$L336)/60,0)*60,60),0))</f>
        <v>0</v>
      </c>
      <c r="FH336" s="41">
        <f>IF(CG336="","",IF(SUM(成就内容!BX$127:BX$131)&lt;&gt;0,MAX(ROUNDUP(SMALL(CG$334:CG$383,$L336)/60,0)*60,60),0))</f>
        <v>0</v>
      </c>
      <c r="FI336" s="41">
        <f>IF(CH336="","",IF(SUM(成就内容!BY$127:BY$131)&lt;&gt;0,MAX(ROUNDUP(SMALL(CH$334:CH$383,$L336)/60,0)*60,60),0))</f>
        <v>0</v>
      </c>
      <c r="FJ336" s="41">
        <f>IF(CI336="","",IF(SUM(成就内容!BZ$127:BZ$131)&lt;&gt;0,MAX(ROUNDUP(SMALL(CI$334:CI$383,$L336)/60,0)*60,60),0))</f>
        <v>0</v>
      </c>
    </row>
    <row r="337" spans="12:166" x14ac:dyDescent="0.15">
      <c r="L337" s="43">
        <v>4</v>
      </c>
      <c r="M337" s="79">
        <f>IFERROR(IF(成就内容!D10="","",INDEX($I$4:$I$178*SUM(成就内容!D$127:D$131)/SUM(成就内容!$D$127:$BZ$131),成就内容!D66,1))-SUM(M$334:M336),"")</f>
        <v>0</v>
      </c>
      <c r="N337" s="79" t="str">
        <f>IFERROR(IF(成就内容!E10="","",INDEX($I$4:$I$178*SUM(成就内容!E$127:E$131)/SUM(成就内容!$D$127:$BZ$131),成就内容!E66,1))-SUM(N$334:N336),"")</f>
        <v/>
      </c>
      <c r="O337" s="79">
        <f>IFERROR(IF(成就内容!F10="","",INDEX($I$4:$I$178*SUM(成就内容!F$127:F$131)/SUM(成就内容!$D$127:$BZ$131),成就内容!F66,1))-SUM(O$334:O336),"")</f>
        <v>0</v>
      </c>
      <c r="P337" s="79" t="str">
        <f>IFERROR(IF(成就内容!G10="","",INDEX($I$4:$I$178*SUM(成就内容!G$127:G$131)/SUM(成就内容!$D$127:$BZ$131),成就内容!G66,1))-SUM(P$334:P336),"")</f>
        <v/>
      </c>
      <c r="Q337" s="79">
        <f>IFERROR(IF(成就内容!H10="","",INDEX($I$4:$I$178*SUM(成就内容!H$127:H$131)/SUM(成就内容!$D$127:$BZ$131),成就内容!H66,1))-SUM(Q$334:Q336),"")</f>
        <v>0</v>
      </c>
      <c r="R337" s="79">
        <f>IFERROR(IF(成就内容!I10="","",INDEX($I$4:$I$178*SUM(成就内容!I$127:I$131)/SUM(成就内容!$D$127:$BZ$131),成就内容!I66,1))-SUM(R$334:R336),"")</f>
        <v>0</v>
      </c>
      <c r="S337" s="79">
        <f>IFERROR(IF(成就内容!J10="","",INDEX($I$4:$I$178*SUM(成就内容!J$127:J$131)/SUM(成就内容!$D$127:$BZ$131),成就内容!J66,1))-SUM(S$334:S336),"")</f>
        <v>0</v>
      </c>
      <c r="T337" s="79">
        <f>IFERROR(IF(成就内容!K10="","",INDEX($I$4:$I$178*SUM(成就内容!K$127:K$131)/SUM(成就内容!$D$127:$BZ$131),成就内容!K66,1))-SUM(T$334:T336),"")</f>
        <v>0</v>
      </c>
      <c r="U337" s="79">
        <f>IFERROR(IF(成就内容!L10="","",INDEX($I$4:$I$178*SUM(成就内容!L$127:L$131)/SUM(成就内容!$D$127:$BZ$131),成就内容!L66,1))-SUM(U$334:U336),"")</f>
        <v>0</v>
      </c>
      <c r="V337" s="79">
        <f>IFERROR(IF(成就内容!M10="","",INDEX($I$4:$I$178*SUM(成就内容!M$127:M$131)/SUM(成就内容!$D$127:$BZ$131),成就内容!M66,1))-SUM(V$334:V336),"")</f>
        <v>0</v>
      </c>
      <c r="W337" s="79">
        <f>IFERROR(IF(成就内容!N10="","",INDEX($I$4:$I$178*SUM(成就内容!N$127:N$131)/SUM(成就内容!$D$127:$BZ$131),成就内容!N66,1))-SUM(W$334:W336),"")</f>
        <v>0</v>
      </c>
      <c r="X337" s="79">
        <f>IFERROR(IF(成就内容!O10="","",INDEX($I$4:$I$178*SUM(成就内容!O$127:O$131)/SUM(成就内容!$D$127:$BZ$131),成就内容!O66,1))-SUM(X$334:X336),"")</f>
        <v>0</v>
      </c>
      <c r="Y337" s="79">
        <f>IFERROR(IF(成就内容!P10="","",INDEX($I$4:$I$178*SUM(成就内容!P$127:P$131)/SUM(成就内容!$D$127:$BZ$131),成就内容!P66,1))-SUM(Y$334:Y336),"")</f>
        <v>0</v>
      </c>
      <c r="Z337" s="79">
        <f>IFERROR(IF(成就内容!Q10="","",INDEX($I$4:$I$178*SUM(成就内容!Q$127:Q$131)/SUM(成就内容!$D$127:$BZ$131),成就内容!Q66,1))-SUM(Z$334:Z336),"")</f>
        <v>0</v>
      </c>
      <c r="AA337" s="79">
        <f>IFERROR(IF(成就内容!R10="","",INDEX($I$4:$I$178*SUM(成就内容!R$127:R$131)/SUM(成就内容!$D$127:$BZ$131),成就内容!R66,1))-SUM(AA$334:AA336),"")</f>
        <v>0</v>
      </c>
      <c r="AB337" s="79">
        <f>IFERROR(IF(成就内容!S10="","",INDEX($I$4:$I$178*SUM(成就内容!S$127:S$131)/SUM(成就内容!$D$127:$BZ$131),成就内容!S66,1))-SUM(AB$334:AB336),"")</f>
        <v>0</v>
      </c>
      <c r="AC337" s="79">
        <f>IFERROR(IF(成就内容!T10="","",INDEX($I$4:$I$178*SUM(成就内容!T$127:T$131)/SUM(成就内容!$D$127:$BZ$131),成就内容!T66,1))-SUM(AC$334:AC336),"")</f>
        <v>0</v>
      </c>
      <c r="AD337" s="79">
        <f>IFERROR(IF(成就内容!U10="","",INDEX($I$4:$I$178*SUM(成就内容!U$127:U$131)/SUM(成就内容!$D$127:$BZ$131),成就内容!U66,1))-SUM(AD$334:AD336),"")</f>
        <v>0</v>
      </c>
      <c r="AE337" s="79">
        <f>IFERROR(IF(成就内容!V10="","",INDEX($I$4:$I$178*SUM(成就内容!V$127:V$131)/SUM(成就内容!$D$127:$BZ$131),成就内容!V66,1))-SUM(AE$334:AE336),"")</f>
        <v>0</v>
      </c>
      <c r="AF337" s="79">
        <f>IFERROR(IF(成就内容!W10="","",INDEX($I$4:$I$178*SUM(成就内容!W$127:W$131)/SUM(成就内容!$D$127:$BZ$131),成就内容!W66,1))-SUM(AF$334:AF336),"")</f>
        <v>0</v>
      </c>
      <c r="AG337" s="79">
        <f>IFERROR(IF(成就内容!X10="","",INDEX($I$4:$I$178*SUM(成就内容!X$127:X$131)/SUM(成就内容!$D$127:$BZ$131),成就内容!X66,1))-SUM(AG$334:AG336),"")</f>
        <v>0</v>
      </c>
      <c r="AH337" s="79">
        <f>IFERROR(IF(成就内容!Y10="","",INDEX($I$4:$I$178*SUM(成就内容!Y$127:Y$131)/SUM(成就内容!$D$127:$BZ$131),成就内容!Y66,1))-SUM(AH$334:AH336),"")</f>
        <v>0</v>
      </c>
      <c r="AI337" s="79" t="str">
        <f>IFERROR(IF(成就内容!Z10="","",INDEX($I$4:$I$178*SUM(成就内容!Z$127:Z$131)/SUM(成就内容!$D$127:$BZ$131),成就内容!Z66,1))-SUM(AI$334:AI336),"")</f>
        <v/>
      </c>
      <c r="AJ337" s="79">
        <f>IFERROR(IF(成就内容!AA10="","",INDEX($I$4:$I$178*SUM(成就内容!AA$127:AA$131)/SUM(成就内容!$D$127:$BZ$131),成就内容!AA66,1))-SUM(AJ$334:AJ336),"")</f>
        <v>0</v>
      </c>
      <c r="AK337" s="79">
        <f>IFERROR(IF(成就内容!AB10="","",INDEX($I$4:$I$178*SUM(成就内容!AB$127:AB$131)/SUM(成就内容!$D$127:$BZ$131),成就内容!AB66,1))-SUM(AK$334:AK336),"")</f>
        <v>771.75000000000045</v>
      </c>
      <c r="AL337" s="79">
        <f>IFERROR(IF(成就内容!AC10="","",INDEX($I$4:$I$178*SUM(成就内容!AC$127:AC$131)/SUM(成就内容!$D$127:$BZ$131),成就内容!AC66,1))-SUM(AL$334:AL336),"")</f>
        <v>227.85000000000002</v>
      </c>
      <c r="AM337" s="79">
        <f>IFERROR(IF(成就内容!AD10="","",INDEX($I$4:$I$178*SUM(成就内容!AD$127:AD$131)/SUM(成就内容!$D$127:$BZ$131),成就内容!AD66,1))-SUM(AM$334:AM336),"")</f>
        <v>205.79999999999995</v>
      </c>
      <c r="AN337" s="79">
        <f>IFERROR(IF(成就内容!AE10="","",INDEX($I$4:$I$178*SUM(成就内容!AE$127:AE$131)/SUM(成就内容!$D$127:$BZ$131),成就内容!AE66,1))-SUM(AN$334:AN336),"")</f>
        <v>205.79999999999995</v>
      </c>
      <c r="AO337" s="79">
        <f>IFERROR(IF(成就内容!AF10="","",INDEX($I$4:$I$178*SUM(成就内容!AF$127:AF$131)/SUM(成就内容!$D$127:$BZ$131),成就内容!AF66,1))-SUM(AO$334:AO336),"")</f>
        <v>205.79999999999995</v>
      </c>
      <c r="AP337" s="79">
        <f>IFERROR(IF(成就内容!AG10="","",INDEX($I$4:$I$178*SUM(成就内容!AG$127:AG$131)/SUM(成就内容!$D$127:$BZ$131),成就内容!AG66,1))-SUM(AP$334:AP336),"")</f>
        <v>0</v>
      </c>
      <c r="AQ337" s="79">
        <f>IFERROR(IF(成就内容!AH10="","",INDEX($I$4:$I$178*SUM(成就内容!AH$127:AH$131)/SUM(成就内容!$D$127:$BZ$131),成就内容!AH66,1))-SUM(AQ$334:AQ336),"")</f>
        <v>0</v>
      </c>
      <c r="AR337" s="79">
        <f>IFERROR(IF(成就内容!AI10="","",INDEX($I$4:$I$178*SUM(成就内容!AI$127:AI$131)/SUM(成就内容!$D$127:$BZ$131),成就内容!AI66,1))-SUM(AR$334:AR336),"")</f>
        <v>0</v>
      </c>
      <c r="AS337" s="79">
        <f>IFERROR(IF(成就内容!AJ10="","",INDEX($I$4:$I$178*SUM(成就内容!AJ$127:AJ$131)/SUM(成就内容!$D$127:$BZ$131),成就内容!AJ66,1))-SUM(AS$334:AS336),"")</f>
        <v>0</v>
      </c>
      <c r="AT337" s="79" t="str">
        <f>IFERROR(IF(成就内容!AK10="","",INDEX($I$4:$I$178*SUM(成就内容!AK$127:AK$131)/SUM(成就内容!$D$127:$BZ$131),成就内容!AK66,1))-SUM(AT$334:AT336),"")</f>
        <v/>
      </c>
      <c r="AU337" s="79" t="str">
        <f>IFERROR(IF(成就内容!AL10="","",INDEX($I$4:$I$178*SUM(成就内容!AL$127:AL$131)/SUM(成就内容!$D$127:$BZ$131),成就内容!AL66,1))-SUM(AU$334:AU336),"")</f>
        <v/>
      </c>
      <c r="AV337" s="79">
        <f>IFERROR(IF(成就内容!AM10="","",INDEX($I$4:$I$178*SUM(成就内容!AM$127:AM$131)/SUM(成就内容!$D$127:$BZ$131),成就内容!AM66,1))-SUM(AV$334:AV336),"")</f>
        <v>0</v>
      </c>
      <c r="AW337" s="79">
        <f>IFERROR(IF(成就内容!AN10="","",INDEX($I$4:$I$178*SUM(成就内容!AN$127:AN$131)/SUM(成就内容!$D$127:$BZ$131),成就内容!AN66,1))-SUM(AW$334:AW336),"")</f>
        <v>0</v>
      </c>
      <c r="AX337" s="79">
        <f>IFERROR(IF(成就内容!AO10="","",INDEX($I$4:$I$178*SUM(成就内容!AO$127:AO$131)/SUM(成就内容!$D$127:$BZ$131),成就内容!AO66,1))-SUM(AX$334:AX336),"")</f>
        <v>205.80000000000007</v>
      </c>
      <c r="AY337" s="79">
        <f>IFERROR(IF(成就内容!AP10="","",INDEX($I$4:$I$178*SUM(成就内容!AP$127:AP$131)/SUM(成就内容!$D$127:$BZ$131),成就内容!AP66,1))-SUM(AY$334:AY336),"")</f>
        <v>205.80000000000007</v>
      </c>
      <c r="AZ337" s="79">
        <f>IFERROR(IF(成就内容!AQ10="","",INDEX($I$4:$I$178*SUM(成就内容!AQ$127:AQ$131)/SUM(成就内容!$D$127:$BZ$131),成就内容!AQ66,1))-SUM(AZ$334:AZ336),"")</f>
        <v>205.80000000000007</v>
      </c>
      <c r="BA337" s="79">
        <f>IFERROR(IF(成就内容!AR10="","",INDEX($I$4:$I$178*SUM(成就内容!AR$127:AR$131)/SUM(成就内容!$D$127:$BZ$131),成就内容!AR66,1))-SUM(BA$334:BA336),"")</f>
        <v>288.125</v>
      </c>
      <c r="BB337" s="79">
        <f>IFERROR(IF(成就内容!AS10="","",INDEX($I$4:$I$178*SUM(成就内容!AS$127:AS$131)/SUM(成就内容!$D$127:$BZ$131),成就内容!AS66,1))-SUM(BB$334:BB336),"")</f>
        <v>288.125</v>
      </c>
      <c r="BC337" s="79">
        <f>IFERROR(IF(成就内容!AT10="","",INDEX($I$4:$I$178*SUM(成就内容!AT$127:AT$131)/SUM(成就内容!$D$127:$BZ$131),成就内容!AT66,1))-SUM(BC$334:BC336),"")</f>
        <v>288.125</v>
      </c>
      <c r="BD337" s="79">
        <f>IFERROR(IF(成就内容!AU10="","",INDEX($I$4:$I$178*SUM(成就内容!AU$127:AU$131)/SUM(成就内容!$D$127:$BZ$131),成就内容!AU66,1))-SUM(BD$334:BD336),"")</f>
        <v>0</v>
      </c>
      <c r="BE337" s="79">
        <f>IFERROR(IF(成就内容!AV10="","",INDEX($I$4:$I$178*SUM(成就内容!AV$127:AV$131)/SUM(成就内容!$D$127:$BZ$131),成就内容!AV66,1))-SUM(BE$334:BE336),"")</f>
        <v>0</v>
      </c>
      <c r="BF337" s="79">
        <f>IFERROR(IF(成就内容!AW10="","",INDEX($I$4:$I$178*SUM(成就内容!AW$127:AW$131)/SUM(成就内容!$D$127:$BZ$131),成就内容!AW66,1))-SUM(BF$334:BF336),"")</f>
        <v>0</v>
      </c>
      <c r="BG337" s="79">
        <f>IFERROR(IF(成就内容!AX10="","",INDEX($I$4:$I$178*SUM(成就内容!AX$127:AX$131)/SUM(成就内容!$D$127:$BZ$131),成就内容!AX66,1))-SUM(BG$334:BG336),"")</f>
        <v>0</v>
      </c>
      <c r="BH337" s="79">
        <f>IFERROR(IF(成就内容!AY10="","",INDEX($I$4:$I$178*SUM(成就内容!AY$127:AY$131)/SUM(成就内容!$D$127:$BZ$131),成就内容!AY66,1))-SUM(BH$334:BH336),"")</f>
        <v>0</v>
      </c>
      <c r="BI337" s="79">
        <f>IFERROR(IF(成就内容!AZ10="","",INDEX($I$4:$I$178*SUM(成就内容!AZ$127:AZ$131)/SUM(成就内容!$D$127:$BZ$131),成就内容!AZ66,1))-SUM(BI$334:BI336),"")</f>
        <v>0</v>
      </c>
      <c r="BJ337" s="79">
        <f>IFERROR(IF(成就内容!BA10="","",INDEX($I$4:$I$178*SUM(成就内容!BA$127:BA$131)/SUM(成就内容!$D$127:$BZ$131),成就内容!BA66,1))-SUM(BJ$334:BJ336),"")</f>
        <v>0</v>
      </c>
      <c r="BK337" s="79">
        <f>IFERROR(IF(成就内容!BB10="","",INDEX($I$4:$I$178*SUM(成就内容!BB$127:BB$131)/SUM(成就内容!$D$127:$BZ$131),成就内容!BB66,1))-SUM(BK$334:BK336),"")</f>
        <v>0</v>
      </c>
      <c r="BL337" s="79">
        <f>IFERROR(IF(成就内容!BC10="","",INDEX($I$4:$I$178*SUM(成就内容!BC$127:BC$131)/SUM(成就内容!$D$127:$BZ$131),成就内容!BC66,1))-SUM(BL$334:BL336),"")</f>
        <v>0</v>
      </c>
      <c r="BM337" s="79">
        <f>IFERROR(IF(成就内容!BD10="","",INDEX($I$4:$I$178*SUM(成就内容!BD$127:BD$131)/SUM(成就内容!$D$127:$BZ$131),成就内容!BD66,1))-SUM(BM$334:BM336),"")</f>
        <v>0</v>
      </c>
      <c r="BN337" s="79">
        <f>IFERROR(IF(成就内容!BE10="","",INDEX($I$4:$I$178*SUM(成就内容!BE$127:BE$131)/SUM(成就内容!$D$127:$BZ$131),成就内容!BE66,1))-SUM(BN$334:BN336),"")</f>
        <v>0</v>
      </c>
      <c r="BO337" s="79">
        <f>IFERROR(IF(成就内容!BF10="","",INDEX($I$4:$I$178*SUM(成就内容!BF$127:BF$131)/SUM(成就内容!$D$127:$BZ$131),成就内容!BF66,1))-SUM(BO$334:BO336),"")</f>
        <v>0</v>
      </c>
      <c r="BP337" s="79">
        <f>IFERROR(IF(成就内容!BG10="","",INDEX($I$4:$I$178*SUM(成就内容!BG$127:BG$131)/SUM(成就内容!$D$127:$BZ$131),成就内容!BG66,1))-SUM(BP$334:BP336),"")</f>
        <v>0</v>
      </c>
      <c r="BQ337" s="79">
        <f>IFERROR(IF(成就内容!BH10="","",INDEX($I$4:$I$178*SUM(成就内容!BH$127:BH$131)/SUM(成就内容!$D$127:$BZ$131),成就内容!BH66,1))-SUM(BQ$334:BQ336),"")</f>
        <v>0</v>
      </c>
      <c r="BR337" s="79" t="str">
        <f>IFERROR(IF(成就内容!BI10="","",INDEX($I$4:$I$178*SUM(成就内容!BI$127:BI$131)/SUM(成就内容!$D$127:$BZ$131),成就内容!BI66,1))-SUM(BR$334:BR336),"")</f>
        <v/>
      </c>
      <c r="BS337" s="79">
        <f>IFERROR(IF(成就内容!BJ10="","",INDEX($I$4:$I$178*SUM(成就内容!BJ$127:BJ$131)/SUM(成就内容!$D$127:$BZ$131),成就内容!BJ66,1))-SUM(BS$334:BS336),"")</f>
        <v>131.25</v>
      </c>
      <c r="BT337" s="79">
        <f>IFERROR(IF(成就内容!BK10="","",INDEX($I$4:$I$178*SUM(成就内容!BK$127:BK$131)/SUM(成就内容!$D$127:$BZ$131),成就内容!BK66,1))-SUM(BT$334:BT336),"")</f>
        <v>73.5</v>
      </c>
      <c r="BU337" s="79">
        <f>IFERROR(IF(成就内容!BL10="","",INDEX($I$4:$I$178*SUM(成就内容!BL$127:BL$131)/SUM(成就内容!$D$127:$BZ$131),成就内容!BL66,1))-SUM(BU$334:BU336),"")</f>
        <v>205.80000000000007</v>
      </c>
      <c r="BV337" s="79">
        <f>IFERROR(IF(成就内容!BM10="","",INDEX($I$4:$I$178*SUM(成就内容!BM$127:BM$131)/SUM(成就内容!$D$127:$BZ$131),成就内容!BM66,1))-SUM(BV$334:BV336),"")</f>
        <v>0</v>
      </c>
      <c r="BW337" s="79">
        <f>IFERROR(IF(成就内容!BN10="","",INDEX($I$4:$I$178*SUM(成就内容!BN$127:BN$131)/SUM(成就内容!$D$127:$BZ$131),成就内容!BN66,1))-SUM(BW$334:BW336),"")</f>
        <v>0</v>
      </c>
      <c r="BX337" s="79">
        <f>IFERROR(IF(成就内容!BO10="","",INDEX($I$4:$I$178*SUM(成就内容!BO$127:BO$131)/SUM(成就内容!$D$127:$BZ$131),成就内容!BO66,1))-SUM(BX$334:BX336),"")</f>
        <v>0</v>
      </c>
      <c r="BY337" s="79">
        <f>IFERROR(IF(成就内容!BP10="","",INDEX($I$4:$I$178*SUM(成就内容!BP$127:BP$131)/SUM(成就内容!$D$127:$BZ$131),成就内容!BP66,1))-SUM(BY$334:BY336),"")</f>
        <v>0</v>
      </c>
      <c r="BZ337" s="79">
        <f>IFERROR(IF(成就内容!BQ10="","",INDEX($I$4:$I$178*SUM(成就内容!BQ$127:BQ$131)/SUM(成就内容!$D$127:$BZ$131),成就内容!BQ66,1))-SUM(BZ$334:BZ336),"")</f>
        <v>0</v>
      </c>
      <c r="CA337" s="79">
        <f>IFERROR(IF(成就内容!BR10="","",INDEX($I$4:$I$178*SUM(成就内容!BR$127:BR$131)/SUM(成就内容!$D$127:$BZ$131),成就内容!BR66,1))-SUM(CA$334:CA336),"")</f>
        <v>0</v>
      </c>
      <c r="CB337" s="79">
        <f>IFERROR(IF(成就内容!BS10="","",INDEX($I$4:$I$178*SUM(成就内容!BS$127:BS$131)/SUM(成就内容!$D$127:$BZ$131),成就内容!BS66,1))-SUM(CB$334:CB336),"")</f>
        <v>0</v>
      </c>
      <c r="CC337" s="79">
        <f>IFERROR(IF(成就内容!BT10="","",INDEX($I$4:$I$178*SUM(成就内容!BT$127:BT$131)/SUM(成就内容!$D$127:$BZ$131),成就内容!BT66,1))-SUM(CC$334:CC336),"")</f>
        <v>0</v>
      </c>
      <c r="CD337" s="79">
        <f>IFERROR(IF(成就内容!BU10="","",INDEX($I$4:$I$178*SUM(成就内容!BU$127:BU$131)/SUM(成就内容!$D$127:$BZ$131),成就内容!BU66,1))-SUM(CD$334:CD336),"")</f>
        <v>0</v>
      </c>
      <c r="CE337" s="79" t="str">
        <f>IFERROR(IF(成就内容!BV10="","",INDEX($I$4:$I$178*SUM(成就内容!BV$127:BV$131)/SUM(成就内容!$D$127:$BZ$131),成就内容!BV66,1))-SUM(CE$334:CE336),"")</f>
        <v/>
      </c>
      <c r="CF337" s="79">
        <f>IFERROR(IF(成就内容!BW10="","",INDEX($I$4:$I$178*SUM(成就内容!BW$127:BW$131)/SUM(成就内容!$D$127:$BZ$131),成就内容!BW66,1))-SUM(CF$334:CF336),"")</f>
        <v>0</v>
      </c>
      <c r="CG337" s="79">
        <f>IFERROR(IF(成就内容!BX10="","",INDEX($I$4:$I$178*SUM(成就内容!BX$127:BX$131)/SUM(成就内容!$D$127:$BZ$131),成就内容!BX66,1))-SUM(CG$334:CG336),"")</f>
        <v>0</v>
      </c>
      <c r="CH337" s="79">
        <f>IFERROR(IF(成就内容!BY10="","",INDEX($I$4:$I$178*SUM(成就内容!BY$127:BY$131)/SUM(成就内容!$D$127:$BZ$131),成就内容!BY66,1))-SUM(CH$334:CH336),"")</f>
        <v>0</v>
      </c>
      <c r="CI337" s="79">
        <f>IFERROR(IF(成就内容!BZ10="","",INDEX($I$4:$I$178*SUM(成就内容!BZ$127:BZ$131)/SUM(成就内容!$D$127:$BZ$131),成就内容!BZ66,1))-SUM(CI$334:CI336),"")</f>
        <v>0</v>
      </c>
      <c r="CM337" s="43">
        <v>4</v>
      </c>
      <c r="CN337" s="41">
        <f>IF(M337="","",IF(SUM(成就内容!D$127:D$131)&lt;&gt;0,MAX(ROUNDUP(SMALL(M$334:M$383,$L337)/60,0)*60,60),0))</f>
        <v>0</v>
      </c>
      <c r="CO337" s="41" t="str">
        <f>IF(N337="","",IF(SUM(成就内容!E$127:E$131)&lt;&gt;0,MAX(ROUNDUP(SMALL(N$334:N$383,$L337)/60,0)*60,60),0))</f>
        <v/>
      </c>
      <c r="CP337" s="41">
        <f>IF(O337="","",IF(SUM(成就内容!F$127:F$131)&lt;&gt;0,MAX(ROUNDUP(SMALL(O$334:O$383,$L337)/60,0)*60,60),0))</f>
        <v>0</v>
      </c>
      <c r="CQ337" s="41" t="str">
        <f>IF(P337="","",IF(SUM(成就内容!G$127:G$131)&lt;&gt;0,MAX(ROUNDUP(SMALL(P$334:P$383,$L337)/60,0)*60,60),0))</f>
        <v/>
      </c>
      <c r="CR337" s="41">
        <f>IF(Q337="","",IF(SUM(成就内容!H$127:H$131)&lt;&gt;0,MAX(ROUNDUP(SMALL(Q$334:Q$383,$L337)/60,0)*60,60),0))</f>
        <v>0</v>
      </c>
      <c r="CS337" s="41">
        <f>IF(R337="","",IF(SUM(成就内容!I$127:I$131)&lt;&gt;0,MAX(ROUNDUP(SMALL(R$334:R$383,$L337)/60,0)*60,60),0))</f>
        <v>0</v>
      </c>
      <c r="CT337" s="41">
        <f>IF(S337="","",IF(SUM(成就内容!J$127:J$131)&lt;&gt;0,MAX(ROUNDUP(SMALL(S$334:S$383,$L337)/60,0)*60,60),0))</f>
        <v>0</v>
      </c>
      <c r="CU337" s="41">
        <f>IF(T337="","",IF(SUM(成就内容!K$127:K$131)&lt;&gt;0,MAX(ROUNDUP(SMALL(T$334:T$383,$L337)/60,0)*60,60),0))</f>
        <v>0</v>
      </c>
      <c r="CV337" s="41">
        <f>IF(U337="","",IF(SUM(成就内容!L$127:L$131)&lt;&gt;0,MAX(ROUNDUP(SMALL(U$334:U$383,$L337)/60,0)*60,60),0))</f>
        <v>0</v>
      </c>
      <c r="CW337" s="41">
        <f>IF(V337="","",IF(SUM(成就内容!M$127:M$131)&lt;&gt;0,MAX(ROUNDUP(SMALL(V$334:V$383,$L337)/60,0)*60,60),0))</f>
        <v>0</v>
      </c>
      <c r="CX337" s="41">
        <f>IF(W337="","",IF(SUM(成就内容!N$127:N$131)&lt;&gt;0,MAX(ROUNDUP(SMALL(W$334:W$383,$L337)/60,0)*60,60),0))</f>
        <v>0</v>
      </c>
      <c r="CY337" s="41">
        <f>IF(X337="","",IF(SUM(成就内容!O$127:O$131)&lt;&gt;0,MAX(ROUNDUP(SMALL(X$334:X$383,$L337)/60,0)*60,60),0))</f>
        <v>0</v>
      </c>
      <c r="CZ337" s="41">
        <f>IF(Y337="","",IF(SUM(成就内容!P$127:P$131)&lt;&gt;0,MAX(ROUNDUP(SMALL(Y$334:Y$383,$L337)/60,0)*60,60),0))</f>
        <v>0</v>
      </c>
      <c r="DA337" s="41">
        <f>IF(Z337="","",IF(SUM(成就内容!Q$127:Q$131)&lt;&gt;0,MAX(ROUNDUP(SMALL(Z$334:Z$383,$L337)/60,0)*60,60),0))</f>
        <v>0</v>
      </c>
      <c r="DB337" s="41">
        <f>IF(AA337="","",IF(SUM(成就内容!R$127:R$131)&lt;&gt;0,MAX(ROUNDUP(SMALL(AA$334:AA$383,$L337)/60,0)*60,60),0))</f>
        <v>0</v>
      </c>
      <c r="DC337" s="41">
        <f>IF(AB337="","",IF(SUM(成就内容!S$127:S$131)&lt;&gt;0,MAX(ROUNDUP(SMALL(AB$334:AB$383,$L337)/60,0)*60,60),0))</f>
        <v>0</v>
      </c>
      <c r="DD337" s="41">
        <f>IF(AC337="","",IF(SUM(成就内容!T$127:T$131)&lt;&gt;0,MAX(ROUNDUP(SMALL(AC$334:AC$383,$L337)/60,0)*60,60),0))</f>
        <v>0</v>
      </c>
      <c r="DE337" s="41">
        <f>IF(AD337="","",IF(SUM(成就内容!U$127:U$131)&lt;&gt;0,MAX(ROUNDUP(SMALL(AD$334:AD$383,$L337)/60,0)*60,60),0))</f>
        <v>0</v>
      </c>
      <c r="DF337" s="41">
        <f>IF(AE337="","",IF(SUM(成就内容!V$127:V$131)&lt;&gt;0,MAX(ROUNDUP(SMALL(AE$334:AE$383,$L337)/60,0)*60,60),0))</f>
        <v>0</v>
      </c>
      <c r="DG337" s="41">
        <f>IF(AF337="","",IF(SUM(成就内容!W$127:W$131)&lt;&gt;0,MAX(ROUNDUP(SMALL(AF$334:AF$383,$L337)/60,0)*60,60),0))</f>
        <v>0</v>
      </c>
      <c r="DH337" s="41">
        <f>IF(AG337="","",IF(SUM(成就内容!X$127:X$131)&lt;&gt;0,MAX(ROUNDUP(SMALL(AG$334:AG$383,$L337)/60,0)*60,60),0))</f>
        <v>0</v>
      </c>
      <c r="DI337" s="41">
        <f>IF(AH337="","",IF(SUM(成就内容!Y$127:Y$131)&lt;&gt;0,MAX(ROUNDUP(SMALL(AH$334:AH$383,$L337)/60,0)*60,60),0))</f>
        <v>0</v>
      </c>
      <c r="DJ337" s="41" t="str">
        <f>IF(AI337="","",IF(SUM(成就内容!Z$127:Z$131)&lt;&gt;0,MAX(ROUNDUP(SMALL(AI$334:AI$383,$L337)/60,0)*60,60),0))</f>
        <v/>
      </c>
      <c r="DK337" s="41">
        <f>IF(AJ337="","",IF(SUM(成就内容!AA$127:AA$131)&lt;&gt;0,MAX(ROUNDUP(SMALL(AJ$334:AJ$383,$L337)/60,0)*60,60),0))</f>
        <v>0</v>
      </c>
      <c r="DL337" s="41">
        <f>IF(AK337="","",IF(SUM(成就内容!AB$127:AB$131)&lt;&gt;0,MAX(ROUNDUP(SMALL(AK$334:AK$383,$L337)/60,0)*60,60),0))</f>
        <v>900</v>
      </c>
      <c r="DM337" s="41">
        <f>IF(AL337="","",IF(SUM(成就内容!AC$127:AC$131)&lt;&gt;0,MAX(ROUNDUP(SMALL(AL$334:AL$383,$L337)/60,0)*60,60),0))</f>
        <v>240</v>
      </c>
      <c r="DN337" s="41">
        <f>IF(AM337="","",IF(SUM(成就内容!AD$127:AD$131)&lt;&gt;0,MAX(ROUNDUP(SMALL(AM$334:AM$383,$L337)/60,0)*60,60),0))</f>
        <v>300</v>
      </c>
      <c r="DO337" s="41">
        <f>IF(AN337="","",IF(SUM(成就内容!AE$127:AE$131)&lt;&gt;0,MAX(ROUNDUP(SMALL(AN$334:AN$383,$L337)/60,0)*60,60),0))</f>
        <v>300</v>
      </c>
      <c r="DP337" s="41">
        <f>IF(AO337="","",IF(SUM(成就内容!AF$127:AF$131)&lt;&gt;0,MAX(ROUNDUP(SMALL(AO$334:AO$383,$L337)/60,0)*60,60),0))</f>
        <v>300</v>
      </c>
      <c r="DQ337" s="41">
        <f>IF(AP337="","",IF(SUM(成就内容!AG$127:AG$131)&lt;&gt;0,MAX(ROUNDUP(SMALL(AP$334:AP$383,$L337)/60,0)*60,60),0))</f>
        <v>0</v>
      </c>
      <c r="DR337" s="41">
        <f>IF(AQ337="","",IF(SUM(成就内容!AH$127:AH$131)&lt;&gt;0,MAX(ROUNDUP(SMALL(AQ$334:AQ$383,$L337)/60,0)*60,60),0))</f>
        <v>0</v>
      </c>
      <c r="DS337" s="41">
        <f>IF(AR337="","",IF(SUM(成就内容!AI$127:AI$131)&lt;&gt;0,MAX(ROUNDUP(SMALL(AR$334:AR$383,$L337)/60,0)*60,60),0))</f>
        <v>0</v>
      </c>
      <c r="DT337" s="41">
        <f>IF(AS337="","",IF(SUM(成就内容!AJ$127:AJ$131)&lt;&gt;0,MAX(ROUNDUP(SMALL(AS$334:AS$383,$L337)/60,0)*60,60),0))</f>
        <v>0</v>
      </c>
      <c r="DU337" s="41" t="str">
        <f>IF(AT337="","",IF(SUM(成就内容!AK$127:AK$131)&lt;&gt;0,MAX(ROUNDUP(SMALL(AT$334:AT$383,$L337)/60,0)*60,60),0))</f>
        <v/>
      </c>
      <c r="DV337" s="41" t="str">
        <f>IF(AU337="","",IF(SUM(成就内容!AL$127:AL$131)&lt;&gt;0,MAX(ROUNDUP(SMALL(AU$334:AU$383,$L337)/60,0)*60,60),0))</f>
        <v/>
      </c>
      <c r="DW337" s="41">
        <f>IF(AV337="","",IF(SUM(成就内容!AM$127:AM$131)&lt;&gt;0,MAX(ROUNDUP(SMALL(AV$334:AV$383,$L337)/60,0)*60,60),0))</f>
        <v>0</v>
      </c>
      <c r="DX337" s="41">
        <f>IF(AW337="","",IF(SUM(成就内容!AN$127:AN$131)&lt;&gt;0,MAX(ROUNDUP(SMALL(AW$334:AW$383,$L337)/60,0)*60,60),0))</f>
        <v>0</v>
      </c>
      <c r="DY337" s="41">
        <f>IF(AX337="","",IF(SUM(成就内容!AO$127:AO$131)&lt;&gt;0,MAX(ROUNDUP(SMALL(AX$334:AX$383,$L337)/60,0)*60,60),0))</f>
        <v>300</v>
      </c>
      <c r="DZ337" s="41">
        <f>IF(AY337="","",IF(SUM(成就内容!AP$127:AP$131)&lt;&gt;0,MAX(ROUNDUP(SMALL(AY$334:AY$383,$L337)/60,0)*60,60),0))</f>
        <v>300</v>
      </c>
      <c r="EA337" s="41">
        <f>IF(AZ337="","",IF(SUM(成就内容!AQ$127:AQ$131)&lt;&gt;0,MAX(ROUNDUP(SMALL(AZ$334:AZ$383,$L337)/60,0)*60,60),0))</f>
        <v>300</v>
      </c>
      <c r="EB337" s="41">
        <f>IF(BA337="","",IF(SUM(成就内容!AR$127:AR$131)&lt;&gt;0,MAX(ROUNDUP(SMALL(BA$334:BA$383,$L337)/60,0)*60,60),0))</f>
        <v>300</v>
      </c>
      <c r="EC337" s="41">
        <f>IF(BB337="","",IF(SUM(成就内容!AS$127:AS$131)&lt;&gt;0,MAX(ROUNDUP(SMALL(BB$334:BB$383,$L337)/60,0)*60,60),0))</f>
        <v>300</v>
      </c>
      <c r="ED337" s="41">
        <f>IF(BC337="","",IF(SUM(成就内容!AT$127:AT$131)&lt;&gt;0,MAX(ROUNDUP(SMALL(BC$334:BC$383,$L337)/60,0)*60,60),0))</f>
        <v>300</v>
      </c>
      <c r="EE337" s="41">
        <f>IF(BD337="","",IF(SUM(成就内容!AU$127:AU$131)&lt;&gt;0,MAX(ROUNDUP(SMALL(BD$334:BD$383,$L337)/60,0)*60,60),0))</f>
        <v>0</v>
      </c>
      <c r="EF337" s="41">
        <f>IF(BE337="","",IF(SUM(成就内容!AV$127:AV$131)&lt;&gt;0,MAX(ROUNDUP(SMALL(BE$334:BE$383,$L337)/60,0)*60,60),0))</f>
        <v>0</v>
      </c>
      <c r="EG337" s="41">
        <f>IF(BF337="","",IF(SUM(成就内容!AW$127:AW$131)&lt;&gt;0,MAX(ROUNDUP(SMALL(BF$334:BF$383,$L337)/60,0)*60,60),0))</f>
        <v>0</v>
      </c>
      <c r="EH337" s="41">
        <f>IF(BG337="","",IF(SUM(成就内容!AX$127:AX$131)&lt;&gt;0,MAX(ROUNDUP(SMALL(BG$334:BG$383,$L337)/60,0)*60,60),0))</f>
        <v>0</v>
      </c>
      <c r="EI337" s="41">
        <f>IF(BH337="","",IF(SUM(成就内容!AY$127:AY$131)&lt;&gt;0,MAX(ROUNDUP(SMALL(BH$334:BH$383,$L337)/60,0)*60,60),0))</f>
        <v>0</v>
      </c>
      <c r="EJ337" s="41">
        <f>IF(BI337="","",IF(SUM(成就内容!AZ$127:AZ$131)&lt;&gt;0,MAX(ROUNDUP(SMALL(BI$334:BI$383,$L337)/60,0)*60,60),0))</f>
        <v>0</v>
      </c>
      <c r="EK337" s="41">
        <f>IF(BJ337="","",IF(SUM(成就内容!BA$127:BA$131)&lt;&gt;0,MAX(ROUNDUP(SMALL(BJ$334:BJ$383,$L337)/60,0)*60,60),0))</f>
        <v>0</v>
      </c>
      <c r="EL337" s="41">
        <f>IF(BK337="","",IF(SUM(成就内容!BB$127:BB$131)&lt;&gt;0,MAX(ROUNDUP(SMALL(BK$334:BK$383,$L337)/60,0)*60,60),0))</f>
        <v>0</v>
      </c>
      <c r="EM337" s="41">
        <f>IF(BL337="","",IF(SUM(成就内容!BC$127:BC$131)&lt;&gt;0,MAX(ROUNDUP(SMALL(BL$334:BL$383,$L337)/60,0)*60,60),0))</f>
        <v>0</v>
      </c>
      <c r="EN337" s="41">
        <f>IF(BM337="","",IF(SUM(成就内容!BD$127:BD$131)&lt;&gt;0,MAX(ROUNDUP(SMALL(BM$334:BM$383,$L337)/60,0)*60,60),0))</f>
        <v>0</v>
      </c>
      <c r="EO337" s="41">
        <f>IF(BN337="","",IF(SUM(成就内容!BE$127:BE$131)&lt;&gt;0,MAX(ROUNDUP(SMALL(BN$334:BN$383,$L337)/60,0)*60,60),0))</f>
        <v>0</v>
      </c>
      <c r="EP337" s="41">
        <f>IF(BO337="","",IF(SUM(成就内容!BF$127:BF$131)&lt;&gt;0,MAX(ROUNDUP(SMALL(BO$334:BO$383,$L337)/60,0)*60,60),0))</f>
        <v>0</v>
      </c>
      <c r="EQ337" s="41">
        <f>IF(BP337="","",IF(SUM(成就内容!BG$127:BG$131)&lt;&gt;0,MAX(ROUNDUP(SMALL(BP$334:BP$383,$L337)/60,0)*60,60),0))</f>
        <v>0</v>
      </c>
      <c r="ER337" s="41">
        <f>IF(BQ337="","",IF(SUM(成就内容!BH$127:BH$131)&lt;&gt;0,MAX(ROUNDUP(SMALL(BQ$334:BQ$383,$L337)/60,0)*60,60),0))</f>
        <v>0</v>
      </c>
      <c r="ES337" s="41" t="str">
        <f>IF(BR337="","",IF(SUM(成就内容!BI$127:BI$131)&lt;&gt;0,MAX(ROUNDUP(SMALL(BR$334:BR$383,$L337)/60,0)*60,60),0))</f>
        <v/>
      </c>
      <c r="ET337" s="41">
        <f>IF(BS337="","",IF(SUM(成就内容!BJ$127:BJ$131)&lt;&gt;0,MAX(ROUNDUP(SMALL(BS$334:BS$383,$L337)/60,0)*60,60),0))</f>
        <v>180</v>
      </c>
      <c r="EU337" s="41">
        <f>IF(BT337="","",IF(SUM(成就内容!BK$127:BK$131)&lt;&gt;0,MAX(ROUNDUP(SMALL(BT$334:BT$383,$L337)/60,0)*60,60),0))</f>
        <v>180</v>
      </c>
      <c r="EV337" s="41">
        <f>IF(BU337="","",IF(SUM(成就内容!BL$127:BL$131)&lt;&gt;0,MAX(ROUNDUP(SMALL(BU$334:BU$383,$L337)/60,0)*60,60),0))</f>
        <v>300</v>
      </c>
      <c r="EW337" s="41">
        <f>IF(BV337="","",IF(SUM(成就内容!BM$127:BM$131)&lt;&gt;0,MAX(ROUNDUP(SMALL(BV$334:BV$383,$L337)/60,0)*60,60),0))</f>
        <v>0</v>
      </c>
      <c r="EX337" s="41">
        <f>IF(BW337="","",IF(SUM(成就内容!BN$127:BN$131)&lt;&gt;0,MAX(ROUNDUP(SMALL(BW$334:BW$383,$L337)/60,0)*60,60),0))</f>
        <v>0</v>
      </c>
      <c r="EY337" s="41">
        <f>IF(BX337="","",IF(SUM(成就内容!BO$127:BO$131)&lt;&gt;0,MAX(ROUNDUP(SMALL(BX$334:BX$383,$L337)/60,0)*60,60),0))</f>
        <v>0</v>
      </c>
      <c r="EZ337" s="41">
        <f>IF(BY337="","",IF(SUM(成就内容!BP$127:BP$131)&lt;&gt;0,MAX(ROUNDUP(SMALL(BY$334:BY$383,$L337)/60,0)*60,60),0))</f>
        <v>0</v>
      </c>
      <c r="FA337" s="41">
        <f>IF(BZ337="","",IF(SUM(成就内容!BQ$127:BQ$131)&lt;&gt;0,MAX(ROUNDUP(SMALL(BZ$334:BZ$383,$L337)/60,0)*60,60),0))</f>
        <v>0</v>
      </c>
      <c r="FB337" s="41">
        <f>IF(CA337="","",IF(SUM(成就内容!BR$127:BR$131)&lt;&gt;0,MAX(ROUNDUP(SMALL(CA$334:CA$383,$L337)/60,0)*60,60),0))</f>
        <v>0</v>
      </c>
      <c r="FC337" s="41">
        <f>IF(CB337="","",IF(SUM(成就内容!BS$127:BS$131)&lt;&gt;0,MAX(ROUNDUP(SMALL(CB$334:CB$383,$L337)/60,0)*60,60),0))</f>
        <v>0</v>
      </c>
      <c r="FD337" s="41">
        <f>IF(CC337="","",IF(SUM(成就内容!BT$127:BT$131)&lt;&gt;0,MAX(ROUNDUP(SMALL(CC$334:CC$383,$L337)/60,0)*60,60),0))</f>
        <v>0</v>
      </c>
      <c r="FE337" s="41">
        <f>IF(CD337="","",IF(SUM(成就内容!BU$127:BU$131)&lt;&gt;0,MAX(ROUNDUP(SMALL(CD$334:CD$383,$L337)/60,0)*60,60),0))</f>
        <v>0</v>
      </c>
      <c r="FF337" s="41" t="str">
        <f>IF(CE337="","",IF(SUM(成就内容!BV$127:BV$131)&lt;&gt;0,MAX(ROUNDUP(SMALL(CE$334:CE$383,$L337)/60,0)*60,60),0))</f>
        <v/>
      </c>
      <c r="FG337" s="41">
        <f>IF(CF337="","",IF(SUM(成就内容!BW$127:BW$131)&lt;&gt;0,MAX(ROUNDUP(SMALL(CF$334:CF$383,$L337)/60,0)*60,60),0))</f>
        <v>0</v>
      </c>
      <c r="FH337" s="41">
        <f>IF(CG337="","",IF(SUM(成就内容!BX$127:BX$131)&lt;&gt;0,MAX(ROUNDUP(SMALL(CG$334:CG$383,$L337)/60,0)*60,60),0))</f>
        <v>0</v>
      </c>
      <c r="FI337" s="41">
        <f>IF(CH337="","",IF(SUM(成就内容!BY$127:BY$131)&lt;&gt;0,MAX(ROUNDUP(SMALL(CH$334:CH$383,$L337)/60,0)*60,60),0))</f>
        <v>0</v>
      </c>
      <c r="FJ337" s="41">
        <f>IF(CI337="","",IF(SUM(成就内容!BZ$127:BZ$131)&lt;&gt;0,MAX(ROUNDUP(SMALL(CI$334:CI$383,$L337)/60,0)*60,60),0))</f>
        <v>0</v>
      </c>
    </row>
    <row r="338" spans="12:166" x14ac:dyDescent="0.15">
      <c r="L338" s="43">
        <v>5</v>
      </c>
      <c r="M338" s="79">
        <f>IFERROR(IF(成就内容!D11="","",INDEX($I$4:$I$178*SUM(成就内容!D$127:D$131)/SUM(成就内容!$D$127:$BZ$131),成就内容!D67,1))-SUM(M$334:M337),"")</f>
        <v>0</v>
      </c>
      <c r="N338" s="79" t="str">
        <f>IFERROR(IF(成就内容!E11="","",INDEX($I$4:$I$178*SUM(成就内容!E$127:E$131)/SUM(成就内容!$D$127:$BZ$131),成就内容!E67,1))-SUM(N$334:N337),"")</f>
        <v/>
      </c>
      <c r="O338" s="79">
        <f>IFERROR(IF(成就内容!F11="","",INDEX($I$4:$I$178*SUM(成就内容!F$127:F$131)/SUM(成就内容!$D$127:$BZ$131),成就内容!F67,1))-SUM(O$334:O337),"")</f>
        <v>0</v>
      </c>
      <c r="P338" s="79" t="str">
        <f>IFERROR(IF(成就内容!G11="","",INDEX($I$4:$I$178*SUM(成就内容!G$127:G$131)/SUM(成就内容!$D$127:$BZ$131),成就内容!G67,1))-SUM(P$334:P337),"")</f>
        <v/>
      </c>
      <c r="Q338" s="79">
        <f>IFERROR(IF(成就内容!H11="","",INDEX($I$4:$I$178*SUM(成就内容!H$127:H$131)/SUM(成就内容!$D$127:$BZ$131),成就内容!H67,1))-SUM(Q$334:Q337),"")</f>
        <v>0</v>
      </c>
      <c r="R338" s="79">
        <f>IFERROR(IF(成就内容!I11="","",INDEX($I$4:$I$178*SUM(成就内容!I$127:I$131)/SUM(成就内容!$D$127:$BZ$131),成就内容!I67,1))-SUM(R$334:R337),"")</f>
        <v>0</v>
      </c>
      <c r="S338" s="79">
        <f>IFERROR(IF(成就内容!J11="","",INDEX($I$4:$I$178*SUM(成就内容!J$127:J$131)/SUM(成就内容!$D$127:$BZ$131),成就内容!J67,1))-SUM(S$334:S337),"")</f>
        <v>0</v>
      </c>
      <c r="T338" s="79">
        <f>IFERROR(IF(成就内容!K11="","",INDEX($I$4:$I$178*SUM(成就内容!K$127:K$131)/SUM(成就内容!$D$127:$BZ$131),成就内容!K67,1))-SUM(T$334:T337),"")</f>
        <v>0</v>
      </c>
      <c r="U338" s="79">
        <f>IFERROR(IF(成就内容!L11="","",INDEX($I$4:$I$178*SUM(成就内容!L$127:L$131)/SUM(成就内容!$D$127:$BZ$131),成就内容!L67,1))-SUM(U$334:U337),"")</f>
        <v>0</v>
      </c>
      <c r="V338" s="79">
        <f>IFERROR(IF(成就内容!M11="","",INDEX($I$4:$I$178*SUM(成就内容!M$127:M$131)/SUM(成就内容!$D$127:$BZ$131),成就内容!M67,1))-SUM(V$334:V337),"")</f>
        <v>0</v>
      </c>
      <c r="W338" s="79">
        <f>IFERROR(IF(成就内容!N11="","",INDEX($I$4:$I$178*SUM(成就内容!N$127:N$131)/SUM(成就内容!$D$127:$BZ$131),成就内容!N67,1))-SUM(W$334:W337),"")</f>
        <v>0</v>
      </c>
      <c r="X338" s="79">
        <f>IFERROR(IF(成就内容!O11="","",INDEX($I$4:$I$178*SUM(成就内容!O$127:O$131)/SUM(成就内容!$D$127:$BZ$131),成就内容!O67,1))-SUM(X$334:X337),"")</f>
        <v>0</v>
      </c>
      <c r="Y338" s="79">
        <f>IFERROR(IF(成就内容!P11="","",INDEX($I$4:$I$178*SUM(成就内容!P$127:P$131)/SUM(成就内容!$D$127:$BZ$131),成就内容!P67,1))-SUM(Y$334:Y337),"")</f>
        <v>0</v>
      </c>
      <c r="Z338" s="79">
        <f>IFERROR(IF(成就内容!Q11="","",INDEX($I$4:$I$178*SUM(成就内容!Q$127:Q$131)/SUM(成就内容!$D$127:$BZ$131),成就内容!Q67,1))-SUM(Z$334:Z337),"")</f>
        <v>0</v>
      </c>
      <c r="AA338" s="79">
        <f>IFERROR(IF(成就内容!R11="","",INDEX($I$4:$I$178*SUM(成就内容!R$127:R$131)/SUM(成就内容!$D$127:$BZ$131),成就内容!R67,1))-SUM(AA$334:AA337),"")</f>
        <v>0</v>
      </c>
      <c r="AB338" s="79">
        <f>IFERROR(IF(成就内容!S11="","",INDEX($I$4:$I$178*SUM(成就内容!S$127:S$131)/SUM(成就内容!$D$127:$BZ$131),成就内容!S67,1))-SUM(AB$334:AB337),"")</f>
        <v>0</v>
      </c>
      <c r="AC338" s="79">
        <f>IFERROR(IF(成就内容!T11="","",INDEX($I$4:$I$178*SUM(成就内容!T$127:T$131)/SUM(成就内容!$D$127:$BZ$131),成就内容!T67,1))-SUM(AC$334:AC337),"")</f>
        <v>0</v>
      </c>
      <c r="AD338" s="79">
        <f>IFERROR(IF(成就内容!U11="","",INDEX($I$4:$I$178*SUM(成就内容!U$127:U$131)/SUM(成就内容!$D$127:$BZ$131),成就内容!U67,1))-SUM(AD$334:AD337),"")</f>
        <v>0</v>
      </c>
      <c r="AE338" s="79">
        <f>IFERROR(IF(成就内容!V11="","",INDEX($I$4:$I$178*SUM(成就内容!V$127:V$131)/SUM(成就内容!$D$127:$BZ$131),成就内容!V67,1))-SUM(AE$334:AE337),"")</f>
        <v>0</v>
      </c>
      <c r="AF338" s="79">
        <f>IFERROR(IF(成就内容!W11="","",INDEX($I$4:$I$178*SUM(成就内容!W$127:W$131)/SUM(成就内容!$D$127:$BZ$131),成就内容!W67,1))-SUM(AF$334:AF337),"")</f>
        <v>0</v>
      </c>
      <c r="AG338" s="79">
        <f>IFERROR(IF(成就内容!X11="","",INDEX($I$4:$I$178*SUM(成就内容!X$127:X$131)/SUM(成就内容!$D$127:$BZ$131),成就内容!X67,1))-SUM(AG$334:AG337),"")</f>
        <v>0</v>
      </c>
      <c r="AH338" s="79">
        <f>IFERROR(IF(成就内容!Y11="","",INDEX($I$4:$I$178*SUM(成就内容!Y$127:Y$131)/SUM(成就内容!$D$127:$BZ$131),成就内容!Y67,1))-SUM(AH$334:AH337),"")</f>
        <v>0</v>
      </c>
      <c r="AI338" s="79" t="str">
        <f>IFERROR(IF(成就内容!Z11="","",INDEX($I$4:$I$178*SUM(成就内容!Z$127:Z$131)/SUM(成就内容!$D$127:$BZ$131),成就内容!Z67,1))-SUM(AI$334:AI337),"")</f>
        <v/>
      </c>
      <c r="AJ338" s="79">
        <f>IFERROR(IF(成就内容!AA11="","",INDEX($I$4:$I$178*SUM(成就内容!AA$127:AA$131)/SUM(成就内容!$D$127:$BZ$131),成就内容!AA67,1))-SUM(AJ$334:AJ337),"")</f>
        <v>0</v>
      </c>
      <c r="AK338" s="79">
        <f>IFERROR(IF(成就内容!AB11="","",INDEX($I$4:$I$178*SUM(成就内容!AB$127:AB$131)/SUM(成就内容!$D$127:$BZ$131),成就内容!AB67,1))-SUM(AK$334:AK337),"")</f>
        <v>1327.4249999999997</v>
      </c>
      <c r="AL338" s="79">
        <f>IFERROR(IF(成就内容!AC11="","",INDEX($I$4:$I$178*SUM(成就内容!AC$127:AC$131)/SUM(成就内容!$D$127:$BZ$131),成就内容!AC67,1))-SUM(AL$334:AL337),"")</f>
        <v>205.80000000000007</v>
      </c>
      <c r="AM338" s="79">
        <f>IFERROR(IF(成就内容!AD11="","",INDEX($I$4:$I$178*SUM(成就内容!AD$127:AD$131)/SUM(成就内容!$D$127:$BZ$131),成就内容!AD67,1))-SUM(AM$334:AM337),"")</f>
        <v>205.79999999999995</v>
      </c>
      <c r="AN338" s="79">
        <f>IFERROR(IF(成就内容!AE11="","",INDEX($I$4:$I$178*SUM(成就内容!AE$127:AE$131)/SUM(成就内容!$D$127:$BZ$131),成就内容!AE67,1))-SUM(AN$334:AN337),"")</f>
        <v>205.79999999999995</v>
      </c>
      <c r="AO338" s="79">
        <f>IFERROR(IF(成就内容!AF11="","",INDEX($I$4:$I$178*SUM(成就内容!AF$127:AF$131)/SUM(成就内容!$D$127:$BZ$131),成就内容!AF67,1))-SUM(AO$334:AO337),"")</f>
        <v>205.79999999999995</v>
      </c>
      <c r="AP338" s="79">
        <f>IFERROR(IF(成就内容!AG11="","",INDEX($I$4:$I$178*SUM(成就内容!AG$127:AG$131)/SUM(成就内容!$D$127:$BZ$131),成就内容!AG67,1))-SUM(AP$334:AP337),"")</f>
        <v>0</v>
      </c>
      <c r="AQ338" s="79">
        <f>IFERROR(IF(成就内容!AH11="","",INDEX($I$4:$I$178*SUM(成就内容!AH$127:AH$131)/SUM(成就内容!$D$127:$BZ$131),成就内容!AH67,1))-SUM(AQ$334:AQ337),"")</f>
        <v>0</v>
      </c>
      <c r="AR338" s="79">
        <f>IFERROR(IF(成就内容!AI11="","",INDEX($I$4:$I$178*SUM(成就内容!AI$127:AI$131)/SUM(成就内容!$D$127:$BZ$131),成就内容!AI67,1))-SUM(AR$334:AR337),"")</f>
        <v>0</v>
      </c>
      <c r="AS338" s="79">
        <f>IFERROR(IF(成就内容!AJ11="","",INDEX($I$4:$I$178*SUM(成就内容!AJ$127:AJ$131)/SUM(成就内容!$D$127:$BZ$131),成就内容!AJ67,1))-SUM(AS$334:AS337),"")</f>
        <v>0</v>
      </c>
      <c r="AT338" s="79" t="str">
        <f>IFERROR(IF(成就内容!AK11="","",INDEX($I$4:$I$178*SUM(成就内容!AK$127:AK$131)/SUM(成就内容!$D$127:$BZ$131),成就内容!AK67,1))-SUM(AT$334:AT337),"")</f>
        <v/>
      </c>
      <c r="AU338" s="79" t="str">
        <f>IFERROR(IF(成就内容!AL11="","",INDEX($I$4:$I$178*SUM(成就内容!AL$127:AL$131)/SUM(成就内容!$D$127:$BZ$131),成就内容!AL67,1))-SUM(AU$334:AU337),"")</f>
        <v/>
      </c>
      <c r="AV338" s="79">
        <f>IFERROR(IF(成就内容!AM11="","",INDEX($I$4:$I$178*SUM(成就内容!AM$127:AM$131)/SUM(成就内容!$D$127:$BZ$131),成就内容!AM67,1))-SUM(AV$334:AV337),"")</f>
        <v>0</v>
      </c>
      <c r="AW338" s="79">
        <f>IFERROR(IF(成就内容!AN11="","",INDEX($I$4:$I$178*SUM(成就内容!AN$127:AN$131)/SUM(成就内容!$D$127:$BZ$131),成就内容!AN67,1))-SUM(AW$334:AW337),"")</f>
        <v>0</v>
      </c>
      <c r="AX338" s="79">
        <f>IFERROR(IF(成就内容!AO11="","",INDEX($I$4:$I$178*SUM(成就内容!AO$127:AO$131)/SUM(成就内容!$D$127:$BZ$131),成就内容!AO67,1))-SUM(AX$334:AX337),"")</f>
        <v>205.79999999999995</v>
      </c>
      <c r="AY338" s="79">
        <f>IFERROR(IF(成就内容!AP11="","",INDEX($I$4:$I$178*SUM(成就内容!AP$127:AP$131)/SUM(成就内容!$D$127:$BZ$131),成就内容!AP67,1))-SUM(AY$334:AY337),"")</f>
        <v>205.79999999999995</v>
      </c>
      <c r="AZ338" s="79">
        <f>IFERROR(IF(成就内容!AQ11="","",INDEX($I$4:$I$178*SUM(成就内容!AQ$127:AQ$131)/SUM(成就内容!$D$127:$BZ$131),成就内容!AQ67,1))-SUM(AZ$334:AZ337),"")</f>
        <v>205.79999999999995</v>
      </c>
      <c r="BA338" s="79">
        <f>IFERROR(IF(成就内容!AR11="","",INDEX($I$4:$I$178*SUM(成就内容!AR$127:AR$131)/SUM(成就内容!$D$127:$BZ$131),成就内容!AR67,1))-SUM(BA$334:BA337),"")</f>
        <v>288.125</v>
      </c>
      <c r="BB338" s="79">
        <f>IFERROR(IF(成就内容!AS11="","",INDEX($I$4:$I$178*SUM(成就内容!AS$127:AS$131)/SUM(成就内容!$D$127:$BZ$131),成就内容!AS67,1))-SUM(BB$334:BB337),"")</f>
        <v>288.125</v>
      </c>
      <c r="BC338" s="79">
        <f>IFERROR(IF(成就内容!AT11="","",INDEX($I$4:$I$178*SUM(成就内容!AT$127:AT$131)/SUM(成就内容!$D$127:$BZ$131),成就内容!AT67,1))-SUM(BC$334:BC337),"")</f>
        <v>288.125</v>
      </c>
      <c r="BD338" s="79">
        <f>IFERROR(IF(成就内容!AU11="","",INDEX($I$4:$I$178*SUM(成就内容!AU$127:AU$131)/SUM(成就内容!$D$127:$BZ$131),成就内容!AU67,1))-SUM(BD$334:BD337),"")</f>
        <v>0</v>
      </c>
      <c r="BE338" s="79">
        <f>IFERROR(IF(成就内容!AV11="","",INDEX($I$4:$I$178*SUM(成就内容!AV$127:AV$131)/SUM(成就内容!$D$127:$BZ$131),成就内容!AV67,1))-SUM(BE$334:BE337),"")</f>
        <v>0</v>
      </c>
      <c r="BF338" s="79">
        <f>IFERROR(IF(成就内容!AW11="","",INDEX($I$4:$I$178*SUM(成就内容!AW$127:AW$131)/SUM(成就内容!$D$127:$BZ$131),成就内容!AW67,1))-SUM(BF$334:BF337),"")</f>
        <v>0</v>
      </c>
      <c r="BG338" s="79">
        <f>IFERROR(IF(成就内容!AX11="","",INDEX($I$4:$I$178*SUM(成就内容!AX$127:AX$131)/SUM(成就内容!$D$127:$BZ$131),成就内容!AX67,1))-SUM(BG$334:BG337),"")</f>
        <v>0</v>
      </c>
      <c r="BH338" s="79">
        <f>IFERROR(IF(成就内容!AY11="","",INDEX($I$4:$I$178*SUM(成就内容!AY$127:AY$131)/SUM(成就内容!$D$127:$BZ$131),成就内容!AY67,1))-SUM(BH$334:BH337),"")</f>
        <v>0</v>
      </c>
      <c r="BI338" s="79">
        <f>IFERROR(IF(成就内容!AZ11="","",INDEX($I$4:$I$178*SUM(成就内容!AZ$127:AZ$131)/SUM(成就内容!$D$127:$BZ$131),成就内容!AZ67,1))-SUM(BI$334:BI337),"")</f>
        <v>0</v>
      </c>
      <c r="BJ338" s="79">
        <f>IFERROR(IF(成就内容!BA11="","",INDEX($I$4:$I$178*SUM(成就内容!BA$127:BA$131)/SUM(成就内容!$D$127:$BZ$131),成就内容!BA67,1))-SUM(BJ$334:BJ337),"")</f>
        <v>0</v>
      </c>
      <c r="BK338" s="79">
        <f>IFERROR(IF(成就内容!BB11="","",INDEX($I$4:$I$178*SUM(成就内容!BB$127:BB$131)/SUM(成就内容!$D$127:$BZ$131),成就内容!BB67,1))-SUM(BK$334:BK337),"")</f>
        <v>0</v>
      </c>
      <c r="BL338" s="79">
        <f>IFERROR(IF(成就内容!BC11="","",INDEX($I$4:$I$178*SUM(成就内容!BC$127:BC$131)/SUM(成就内容!$D$127:$BZ$131),成就内容!BC67,1))-SUM(BL$334:BL337),"")</f>
        <v>0</v>
      </c>
      <c r="BM338" s="79">
        <f>IFERROR(IF(成就内容!BD11="","",INDEX($I$4:$I$178*SUM(成就内容!BD$127:BD$131)/SUM(成就内容!$D$127:$BZ$131),成就内容!BD67,1))-SUM(BM$334:BM337),"")</f>
        <v>0</v>
      </c>
      <c r="BN338" s="79">
        <f>IFERROR(IF(成就内容!BE11="","",INDEX($I$4:$I$178*SUM(成就内容!BE$127:BE$131)/SUM(成就内容!$D$127:$BZ$131),成就内容!BE67,1))-SUM(BN$334:BN337),"")</f>
        <v>0</v>
      </c>
      <c r="BO338" s="79">
        <f>IFERROR(IF(成就内容!BF11="","",INDEX($I$4:$I$178*SUM(成就内容!BF$127:BF$131)/SUM(成就内容!$D$127:$BZ$131),成就内容!BF67,1))-SUM(BO$334:BO337),"")</f>
        <v>0</v>
      </c>
      <c r="BP338" s="79">
        <f>IFERROR(IF(成就内容!BG11="","",INDEX($I$4:$I$178*SUM(成就内容!BG$127:BG$131)/SUM(成就内容!$D$127:$BZ$131),成就内容!BG67,1))-SUM(BP$334:BP337),"")</f>
        <v>0</v>
      </c>
      <c r="BQ338" s="79">
        <f>IFERROR(IF(成就内容!BH11="","",INDEX($I$4:$I$178*SUM(成就内容!BH$127:BH$131)/SUM(成就内容!$D$127:$BZ$131),成就内容!BH67,1))-SUM(BQ$334:BQ337),"")</f>
        <v>0</v>
      </c>
      <c r="BR338" s="79" t="str">
        <f>IFERROR(IF(成就内容!BI11="","",INDEX($I$4:$I$178*SUM(成就内容!BI$127:BI$131)/SUM(成就内容!$D$127:$BZ$131),成就内容!BI67,1))-SUM(BR$334:BR337),"")</f>
        <v/>
      </c>
      <c r="BS338" s="79">
        <f>IFERROR(IF(成就内容!BJ11="","",INDEX($I$4:$I$178*SUM(成就内容!BJ$127:BJ$131)/SUM(成就内容!$D$127:$BZ$131),成就内容!BJ67,1))-SUM(BS$334:BS337),"")</f>
        <v>220.5</v>
      </c>
      <c r="BT338" s="79">
        <f>IFERROR(IF(成就内容!BK11="","",INDEX($I$4:$I$178*SUM(成就内容!BK$127:BK$131)/SUM(成就内容!$D$127:$BZ$131),成就内容!BK67,1))-SUM(BT$334:BT337),"")</f>
        <v>124.95000000000005</v>
      </c>
      <c r="BU338" s="79">
        <f>IFERROR(IF(成就内容!BL11="","",INDEX($I$4:$I$178*SUM(成就内容!BL$127:BL$131)/SUM(成就内容!$D$127:$BZ$131),成就内容!BL67,1))-SUM(BU$334:BU337),"")</f>
        <v>205.79999999999995</v>
      </c>
      <c r="BV338" s="79">
        <f>IFERROR(IF(成就内容!BM11="","",INDEX($I$4:$I$178*SUM(成就内容!BM$127:BM$131)/SUM(成就内容!$D$127:$BZ$131),成就内容!BM67,1))-SUM(BV$334:BV337),"")</f>
        <v>0</v>
      </c>
      <c r="BW338" s="79">
        <f>IFERROR(IF(成就内容!BN11="","",INDEX($I$4:$I$178*SUM(成就内容!BN$127:BN$131)/SUM(成就内容!$D$127:$BZ$131),成就内容!BN67,1))-SUM(BW$334:BW337),"")</f>
        <v>0</v>
      </c>
      <c r="BX338" s="79">
        <f>IFERROR(IF(成就内容!BO11="","",INDEX($I$4:$I$178*SUM(成就内容!BO$127:BO$131)/SUM(成就内容!$D$127:$BZ$131),成就内容!BO67,1))-SUM(BX$334:BX337),"")</f>
        <v>0</v>
      </c>
      <c r="BY338" s="79">
        <f>IFERROR(IF(成就内容!BP11="","",INDEX($I$4:$I$178*SUM(成就内容!BP$127:BP$131)/SUM(成就内容!$D$127:$BZ$131),成就内容!BP67,1))-SUM(BY$334:BY337),"")</f>
        <v>0</v>
      </c>
      <c r="BZ338" s="79">
        <f>IFERROR(IF(成就内容!BQ11="","",INDEX($I$4:$I$178*SUM(成就内容!BQ$127:BQ$131)/SUM(成就内容!$D$127:$BZ$131),成就内容!BQ67,1))-SUM(BZ$334:BZ337),"")</f>
        <v>0</v>
      </c>
      <c r="CA338" s="79">
        <f>IFERROR(IF(成就内容!BR11="","",INDEX($I$4:$I$178*SUM(成就内容!BR$127:BR$131)/SUM(成就内容!$D$127:$BZ$131),成就内容!BR67,1))-SUM(CA$334:CA337),"")</f>
        <v>0</v>
      </c>
      <c r="CB338" s="79">
        <f>IFERROR(IF(成就内容!BS11="","",INDEX($I$4:$I$178*SUM(成就内容!BS$127:BS$131)/SUM(成就内容!$D$127:$BZ$131),成就内容!BS67,1))-SUM(CB$334:CB337),"")</f>
        <v>0</v>
      </c>
      <c r="CC338" s="79">
        <f>IFERROR(IF(成就内容!BT11="","",INDEX($I$4:$I$178*SUM(成就内容!BT$127:BT$131)/SUM(成就内容!$D$127:$BZ$131),成就内容!BT67,1))-SUM(CC$334:CC337),"")</f>
        <v>0</v>
      </c>
      <c r="CD338" s="79">
        <f>IFERROR(IF(成就内容!BU11="","",INDEX($I$4:$I$178*SUM(成就内容!BU$127:BU$131)/SUM(成就内容!$D$127:$BZ$131),成就内容!BU67,1))-SUM(CD$334:CD337),"")</f>
        <v>0</v>
      </c>
      <c r="CE338" s="79" t="str">
        <f>IFERROR(IF(成就内容!BV11="","",INDEX($I$4:$I$178*SUM(成就内容!BV$127:BV$131)/SUM(成就内容!$D$127:$BZ$131),成就内容!BV67,1))-SUM(CE$334:CE337),"")</f>
        <v/>
      </c>
      <c r="CF338" s="79">
        <f>IFERROR(IF(成就内容!BW11="","",INDEX($I$4:$I$178*SUM(成就内容!BW$127:BW$131)/SUM(成就内容!$D$127:$BZ$131),成就内容!BW67,1))-SUM(CF$334:CF337),"")</f>
        <v>0</v>
      </c>
      <c r="CG338" s="79">
        <f>IFERROR(IF(成就内容!BX11="","",INDEX($I$4:$I$178*SUM(成就内容!BX$127:BX$131)/SUM(成就内容!$D$127:$BZ$131),成就内容!BX67,1))-SUM(CG$334:CG337),"")</f>
        <v>0</v>
      </c>
      <c r="CH338" s="79">
        <f>IFERROR(IF(成就内容!BY11="","",INDEX($I$4:$I$178*SUM(成就内容!BY$127:BY$131)/SUM(成就内容!$D$127:$BZ$131),成就内容!BY67,1))-SUM(CH$334:CH337),"")</f>
        <v>0</v>
      </c>
      <c r="CI338" s="79">
        <f>IFERROR(IF(成就内容!BZ11="","",INDEX($I$4:$I$178*SUM(成就内容!BZ$127:BZ$131)/SUM(成就内容!$D$127:$BZ$131),成就内容!BZ67,1))-SUM(CI$334:CI337),"")</f>
        <v>0</v>
      </c>
      <c r="CM338" s="43">
        <v>5</v>
      </c>
      <c r="CN338" s="41">
        <f>IF(M338="","",IF(SUM(成就内容!D$127:D$131)&lt;&gt;0,MAX(ROUNDUP(SMALL(M$334:M$383,$L338)/60,0)*60,60),0))</f>
        <v>0</v>
      </c>
      <c r="CO338" s="41" t="str">
        <f>IF(N338="","",IF(SUM(成就内容!E$127:E$131)&lt;&gt;0,MAX(ROUNDUP(SMALL(N$334:N$383,$L338)/60,0)*60,60),0))</f>
        <v/>
      </c>
      <c r="CP338" s="41">
        <f>IF(O338="","",IF(SUM(成就内容!F$127:F$131)&lt;&gt;0,MAX(ROUNDUP(SMALL(O$334:O$383,$L338)/60,0)*60,60),0))</f>
        <v>0</v>
      </c>
      <c r="CQ338" s="41" t="str">
        <f>IF(P338="","",IF(SUM(成就内容!G$127:G$131)&lt;&gt;0,MAX(ROUNDUP(SMALL(P$334:P$383,$L338)/60,0)*60,60),0))</f>
        <v/>
      </c>
      <c r="CR338" s="41">
        <f>IF(Q338="","",IF(SUM(成就内容!H$127:H$131)&lt;&gt;0,MAX(ROUNDUP(SMALL(Q$334:Q$383,$L338)/60,0)*60,60),0))</f>
        <v>0</v>
      </c>
      <c r="CS338" s="41">
        <f>IF(R338="","",IF(SUM(成就内容!I$127:I$131)&lt;&gt;0,MAX(ROUNDUP(SMALL(R$334:R$383,$L338)/60,0)*60,60),0))</f>
        <v>0</v>
      </c>
      <c r="CT338" s="41">
        <f>IF(S338="","",IF(SUM(成就内容!J$127:J$131)&lt;&gt;0,MAX(ROUNDUP(SMALL(S$334:S$383,$L338)/60,0)*60,60),0))</f>
        <v>0</v>
      </c>
      <c r="CU338" s="41">
        <f>IF(T338="","",IF(SUM(成就内容!K$127:K$131)&lt;&gt;0,MAX(ROUNDUP(SMALL(T$334:T$383,$L338)/60,0)*60,60),0))</f>
        <v>0</v>
      </c>
      <c r="CV338" s="41">
        <f>IF(U338="","",IF(SUM(成就内容!L$127:L$131)&lt;&gt;0,MAX(ROUNDUP(SMALL(U$334:U$383,$L338)/60,0)*60,60),0))</f>
        <v>0</v>
      </c>
      <c r="CW338" s="41">
        <f>IF(V338="","",IF(SUM(成就内容!M$127:M$131)&lt;&gt;0,MAX(ROUNDUP(SMALL(V$334:V$383,$L338)/60,0)*60,60),0))</f>
        <v>0</v>
      </c>
      <c r="CX338" s="41">
        <f>IF(W338="","",IF(SUM(成就内容!N$127:N$131)&lt;&gt;0,MAX(ROUNDUP(SMALL(W$334:W$383,$L338)/60,0)*60,60),0))</f>
        <v>0</v>
      </c>
      <c r="CY338" s="41">
        <f>IF(X338="","",IF(SUM(成就内容!O$127:O$131)&lt;&gt;0,MAX(ROUNDUP(SMALL(X$334:X$383,$L338)/60,0)*60,60),0))</f>
        <v>0</v>
      </c>
      <c r="CZ338" s="41">
        <f>IF(Y338="","",IF(SUM(成就内容!P$127:P$131)&lt;&gt;0,MAX(ROUNDUP(SMALL(Y$334:Y$383,$L338)/60,0)*60,60),0))</f>
        <v>0</v>
      </c>
      <c r="DA338" s="41">
        <f>IF(Z338="","",IF(SUM(成就内容!Q$127:Q$131)&lt;&gt;0,MAX(ROUNDUP(SMALL(Z$334:Z$383,$L338)/60,0)*60,60),0))</f>
        <v>0</v>
      </c>
      <c r="DB338" s="41">
        <f>IF(AA338="","",IF(SUM(成就内容!R$127:R$131)&lt;&gt;0,MAX(ROUNDUP(SMALL(AA$334:AA$383,$L338)/60,0)*60,60),0))</f>
        <v>0</v>
      </c>
      <c r="DC338" s="41">
        <f>IF(AB338="","",IF(SUM(成就内容!S$127:S$131)&lt;&gt;0,MAX(ROUNDUP(SMALL(AB$334:AB$383,$L338)/60,0)*60,60),0))</f>
        <v>0</v>
      </c>
      <c r="DD338" s="41">
        <f>IF(AC338="","",IF(SUM(成就内容!T$127:T$131)&lt;&gt;0,MAX(ROUNDUP(SMALL(AC$334:AC$383,$L338)/60,0)*60,60),0))</f>
        <v>0</v>
      </c>
      <c r="DE338" s="41">
        <f>IF(AD338="","",IF(SUM(成就内容!U$127:U$131)&lt;&gt;0,MAX(ROUNDUP(SMALL(AD$334:AD$383,$L338)/60,0)*60,60),0))</f>
        <v>0</v>
      </c>
      <c r="DF338" s="41">
        <f>IF(AE338="","",IF(SUM(成就内容!V$127:V$131)&lt;&gt;0,MAX(ROUNDUP(SMALL(AE$334:AE$383,$L338)/60,0)*60,60),0))</f>
        <v>0</v>
      </c>
      <c r="DG338" s="41">
        <f>IF(AF338="","",IF(SUM(成就内容!W$127:W$131)&lt;&gt;0,MAX(ROUNDUP(SMALL(AF$334:AF$383,$L338)/60,0)*60,60),0))</f>
        <v>0</v>
      </c>
      <c r="DH338" s="41">
        <f>IF(AG338="","",IF(SUM(成就内容!X$127:X$131)&lt;&gt;0,MAX(ROUNDUP(SMALL(AG$334:AG$383,$L338)/60,0)*60,60),0))</f>
        <v>0</v>
      </c>
      <c r="DI338" s="41">
        <f>IF(AH338="","",IF(SUM(成就内容!Y$127:Y$131)&lt;&gt;0,MAX(ROUNDUP(SMALL(AH$334:AH$383,$L338)/60,0)*60,60),0))</f>
        <v>0</v>
      </c>
      <c r="DJ338" s="41" t="str">
        <f>IF(AI338="","",IF(SUM(成就内容!Z$127:Z$131)&lt;&gt;0,MAX(ROUNDUP(SMALL(AI$334:AI$383,$L338)/60,0)*60,60),0))</f>
        <v/>
      </c>
      <c r="DK338" s="41">
        <f>IF(AJ338="","",IF(SUM(成就内容!AA$127:AA$131)&lt;&gt;0,MAX(ROUNDUP(SMALL(AJ$334:AJ$383,$L338)/60,0)*60,60),0))</f>
        <v>0</v>
      </c>
      <c r="DL338" s="41">
        <f>IF(AK338="","",IF(SUM(成就内容!AB$127:AB$131)&lt;&gt;0,MAX(ROUNDUP(SMALL(AK$334:AK$383,$L338)/60,0)*60,60),0))</f>
        <v>960</v>
      </c>
      <c r="DM338" s="41">
        <f>IF(AL338="","",IF(SUM(成就内容!AC$127:AC$131)&lt;&gt;0,MAX(ROUNDUP(SMALL(AL$334:AL$383,$L338)/60,0)*60,60),0))</f>
        <v>300</v>
      </c>
      <c r="DN338" s="41">
        <f>IF(AM338="","",IF(SUM(成就内容!AD$127:AD$131)&lt;&gt;0,MAX(ROUNDUP(SMALL(AM$334:AM$383,$L338)/60,0)*60,60),0))</f>
        <v>300</v>
      </c>
      <c r="DO338" s="41">
        <f>IF(AN338="","",IF(SUM(成就内容!AE$127:AE$131)&lt;&gt;0,MAX(ROUNDUP(SMALL(AN$334:AN$383,$L338)/60,0)*60,60),0))</f>
        <v>300</v>
      </c>
      <c r="DP338" s="41">
        <f>IF(AO338="","",IF(SUM(成就内容!AF$127:AF$131)&lt;&gt;0,MAX(ROUNDUP(SMALL(AO$334:AO$383,$L338)/60,0)*60,60),0))</f>
        <v>300</v>
      </c>
      <c r="DQ338" s="41">
        <f>IF(AP338="","",IF(SUM(成就内容!AG$127:AG$131)&lt;&gt;0,MAX(ROUNDUP(SMALL(AP$334:AP$383,$L338)/60,0)*60,60),0))</f>
        <v>0</v>
      </c>
      <c r="DR338" s="41">
        <f>IF(AQ338="","",IF(SUM(成就内容!AH$127:AH$131)&lt;&gt;0,MAX(ROUNDUP(SMALL(AQ$334:AQ$383,$L338)/60,0)*60,60),0))</f>
        <v>0</v>
      </c>
      <c r="DS338" s="41">
        <f>IF(AR338="","",IF(SUM(成就内容!AI$127:AI$131)&lt;&gt;0,MAX(ROUNDUP(SMALL(AR$334:AR$383,$L338)/60,0)*60,60),0))</f>
        <v>0</v>
      </c>
      <c r="DT338" s="41">
        <f>IF(AS338="","",IF(SUM(成就内容!AJ$127:AJ$131)&lt;&gt;0,MAX(ROUNDUP(SMALL(AS$334:AS$383,$L338)/60,0)*60,60),0))</f>
        <v>0</v>
      </c>
      <c r="DU338" s="41" t="str">
        <f>IF(AT338="","",IF(SUM(成就内容!AK$127:AK$131)&lt;&gt;0,MAX(ROUNDUP(SMALL(AT$334:AT$383,$L338)/60,0)*60,60),0))</f>
        <v/>
      </c>
      <c r="DV338" s="41" t="str">
        <f>IF(AU338="","",IF(SUM(成就内容!AL$127:AL$131)&lt;&gt;0,MAX(ROUNDUP(SMALL(AU$334:AU$383,$L338)/60,0)*60,60),0))</f>
        <v/>
      </c>
      <c r="DW338" s="41">
        <f>IF(AV338="","",IF(SUM(成就内容!AM$127:AM$131)&lt;&gt;0,MAX(ROUNDUP(SMALL(AV$334:AV$383,$L338)/60,0)*60,60),0))</f>
        <v>0</v>
      </c>
      <c r="DX338" s="41">
        <f>IF(AW338="","",IF(SUM(成就内容!AN$127:AN$131)&lt;&gt;0,MAX(ROUNDUP(SMALL(AW$334:AW$383,$L338)/60,0)*60,60),0))</f>
        <v>0</v>
      </c>
      <c r="DY338" s="41">
        <f>IF(AX338="","",IF(SUM(成就内容!AO$127:AO$131)&lt;&gt;0,MAX(ROUNDUP(SMALL(AX$334:AX$383,$L338)/60,0)*60,60),0))</f>
        <v>300</v>
      </c>
      <c r="DZ338" s="41">
        <f>IF(AY338="","",IF(SUM(成就内容!AP$127:AP$131)&lt;&gt;0,MAX(ROUNDUP(SMALL(AY$334:AY$383,$L338)/60,0)*60,60),0))</f>
        <v>300</v>
      </c>
      <c r="EA338" s="41">
        <f>IF(AZ338="","",IF(SUM(成就内容!AQ$127:AQ$131)&lt;&gt;0,MAX(ROUNDUP(SMALL(AZ$334:AZ$383,$L338)/60,0)*60,60),0))</f>
        <v>300</v>
      </c>
      <c r="EB338" s="41">
        <f>IF(BA338="","",IF(SUM(成就内容!AR$127:AR$131)&lt;&gt;0,MAX(ROUNDUP(SMALL(BA$334:BA$383,$L338)/60,0)*60,60),0))</f>
        <v>360</v>
      </c>
      <c r="EC338" s="41">
        <f>IF(BB338="","",IF(SUM(成就内容!AS$127:AS$131)&lt;&gt;0,MAX(ROUNDUP(SMALL(BB$334:BB$383,$L338)/60,0)*60,60),0))</f>
        <v>360</v>
      </c>
      <c r="ED338" s="41">
        <f>IF(BC338="","",IF(SUM(成就内容!AT$127:AT$131)&lt;&gt;0,MAX(ROUNDUP(SMALL(BC$334:BC$383,$L338)/60,0)*60,60),0))</f>
        <v>360</v>
      </c>
      <c r="EE338" s="41">
        <f>IF(BD338="","",IF(SUM(成就内容!AU$127:AU$131)&lt;&gt;0,MAX(ROUNDUP(SMALL(BD$334:BD$383,$L338)/60,0)*60,60),0))</f>
        <v>0</v>
      </c>
      <c r="EF338" s="41">
        <f>IF(BE338="","",IF(SUM(成就内容!AV$127:AV$131)&lt;&gt;0,MAX(ROUNDUP(SMALL(BE$334:BE$383,$L338)/60,0)*60,60),0))</f>
        <v>0</v>
      </c>
      <c r="EG338" s="41">
        <f>IF(BF338="","",IF(SUM(成就内容!AW$127:AW$131)&lt;&gt;0,MAX(ROUNDUP(SMALL(BF$334:BF$383,$L338)/60,0)*60,60),0))</f>
        <v>0</v>
      </c>
      <c r="EH338" s="41">
        <f>IF(BG338="","",IF(SUM(成就内容!AX$127:AX$131)&lt;&gt;0,MAX(ROUNDUP(SMALL(BG$334:BG$383,$L338)/60,0)*60,60),0))</f>
        <v>0</v>
      </c>
      <c r="EI338" s="41">
        <f>IF(BH338="","",IF(SUM(成就内容!AY$127:AY$131)&lt;&gt;0,MAX(ROUNDUP(SMALL(BH$334:BH$383,$L338)/60,0)*60,60),0))</f>
        <v>0</v>
      </c>
      <c r="EJ338" s="41">
        <f>IF(BI338="","",IF(SUM(成就内容!AZ$127:AZ$131)&lt;&gt;0,MAX(ROUNDUP(SMALL(BI$334:BI$383,$L338)/60,0)*60,60),0))</f>
        <v>0</v>
      </c>
      <c r="EK338" s="41">
        <f>IF(BJ338="","",IF(SUM(成就内容!BA$127:BA$131)&lt;&gt;0,MAX(ROUNDUP(SMALL(BJ$334:BJ$383,$L338)/60,0)*60,60),0))</f>
        <v>0</v>
      </c>
      <c r="EL338" s="41">
        <f>IF(BK338="","",IF(SUM(成就内容!BB$127:BB$131)&lt;&gt;0,MAX(ROUNDUP(SMALL(BK$334:BK$383,$L338)/60,0)*60,60),0))</f>
        <v>0</v>
      </c>
      <c r="EM338" s="41">
        <f>IF(BL338="","",IF(SUM(成就内容!BC$127:BC$131)&lt;&gt;0,MAX(ROUNDUP(SMALL(BL$334:BL$383,$L338)/60,0)*60,60),0))</f>
        <v>0</v>
      </c>
      <c r="EN338" s="41">
        <f>IF(BM338="","",IF(SUM(成就内容!BD$127:BD$131)&lt;&gt;0,MAX(ROUNDUP(SMALL(BM$334:BM$383,$L338)/60,0)*60,60),0))</f>
        <v>0</v>
      </c>
      <c r="EO338" s="41">
        <f>IF(BN338="","",IF(SUM(成就内容!BE$127:BE$131)&lt;&gt;0,MAX(ROUNDUP(SMALL(BN$334:BN$383,$L338)/60,0)*60,60),0))</f>
        <v>0</v>
      </c>
      <c r="EP338" s="41">
        <f>IF(BO338="","",IF(SUM(成就内容!BF$127:BF$131)&lt;&gt;0,MAX(ROUNDUP(SMALL(BO$334:BO$383,$L338)/60,0)*60,60),0))</f>
        <v>0</v>
      </c>
      <c r="EQ338" s="41">
        <f>IF(BP338="","",IF(SUM(成就内容!BG$127:BG$131)&lt;&gt;0,MAX(ROUNDUP(SMALL(BP$334:BP$383,$L338)/60,0)*60,60),0))</f>
        <v>0</v>
      </c>
      <c r="ER338" s="41">
        <f>IF(BQ338="","",IF(SUM(成就内容!BH$127:BH$131)&lt;&gt;0,MAX(ROUNDUP(SMALL(BQ$334:BQ$383,$L338)/60,0)*60,60),0))</f>
        <v>0</v>
      </c>
      <c r="ES338" s="41" t="str">
        <f>IF(BR338="","",IF(SUM(成就内容!BI$127:BI$131)&lt;&gt;0,MAX(ROUNDUP(SMALL(BR$334:BR$383,$L338)/60,0)*60,60),0))</f>
        <v/>
      </c>
      <c r="ET338" s="41">
        <f>IF(BS338="","",IF(SUM(成就内容!BJ$127:BJ$131)&lt;&gt;0,MAX(ROUNDUP(SMALL(BS$334:BS$383,$L338)/60,0)*60,60),0))</f>
        <v>180</v>
      </c>
      <c r="EU338" s="41">
        <f>IF(BT338="","",IF(SUM(成就内容!BK$127:BK$131)&lt;&gt;0,MAX(ROUNDUP(SMALL(BT$334:BT$383,$L338)/60,0)*60,60),0))</f>
        <v>180</v>
      </c>
      <c r="EV338" s="41">
        <f>IF(BU338="","",IF(SUM(成就内容!BL$127:BL$131)&lt;&gt;0,MAX(ROUNDUP(SMALL(BU$334:BU$383,$L338)/60,0)*60,60),0))</f>
        <v>300</v>
      </c>
      <c r="EW338" s="41">
        <f>IF(BV338="","",IF(SUM(成就内容!BM$127:BM$131)&lt;&gt;0,MAX(ROUNDUP(SMALL(BV$334:BV$383,$L338)/60,0)*60,60),0))</f>
        <v>0</v>
      </c>
      <c r="EX338" s="41">
        <f>IF(BW338="","",IF(SUM(成就内容!BN$127:BN$131)&lt;&gt;0,MAX(ROUNDUP(SMALL(BW$334:BW$383,$L338)/60,0)*60,60),0))</f>
        <v>0</v>
      </c>
      <c r="EY338" s="41">
        <f>IF(BX338="","",IF(SUM(成就内容!BO$127:BO$131)&lt;&gt;0,MAX(ROUNDUP(SMALL(BX$334:BX$383,$L338)/60,0)*60,60),0))</f>
        <v>0</v>
      </c>
      <c r="EZ338" s="41">
        <f>IF(BY338="","",IF(SUM(成就内容!BP$127:BP$131)&lt;&gt;0,MAX(ROUNDUP(SMALL(BY$334:BY$383,$L338)/60,0)*60,60),0))</f>
        <v>0</v>
      </c>
      <c r="FA338" s="41">
        <f>IF(BZ338="","",IF(SUM(成就内容!BQ$127:BQ$131)&lt;&gt;0,MAX(ROUNDUP(SMALL(BZ$334:BZ$383,$L338)/60,0)*60,60),0))</f>
        <v>0</v>
      </c>
      <c r="FB338" s="41">
        <f>IF(CA338="","",IF(SUM(成就内容!BR$127:BR$131)&lt;&gt;0,MAX(ROUNDUP(SMALL(CA$334:CA$383,$L338)/60,0)*60,60),0))</f>
        <v>0</v>
      </c>
      <c r="FC338" s="41">
        <f>IF(CB338="","",IF(SUM(成就内容!BS$127:BS$131)&lt;&gt;0,MAX(ROUNDUP(SMALL(CB$334:CB$383,$L338)/60,0)*60,60),0))</f>
        <v>0</v>
      </c>
      <c r="FD338" s="41">
        <f>IF(CC338="","",IF(SUM(成就内容!BT$127:BT$131)&lt;&gt;0,MAX(ROUNDUP(SMALL(CC$334:CC$383,$L338)/60,0)*60,60),0))</f>
        <v>0</v>
      </c>
      <c r="FE338" s="41">
        <f>IF(CD338="","",IF(SUM(成就内容!BU$127:BU$131)&lt;&gt;0,MAX(ROUNDUP(SMALL(CD$334:CD$383,$L338)/60,0)*60,60),0))</f>
        <v>0</v>
      </c>
      <c r="FF338" s="41" t="str">
        <f>IF(CE338="","",IF(SUM(成就内容!BV$127:BV$131)&lt;&gt;0,MAX(ROUNDUP(SMALL(CE$334:CE$383,$L338)/60,0)*60,60),0))</f>
        <v/>
      </c>
      <c r="FG338" s="41">
        <f>IF(CF338="","",IF(SUM(成就内容!BW$127:BW$131)&lt;&gt;0,MAX(ROUNDUP(SMALL(CF$334:CF$383,$L338)/60,0)*60,60),0))</f>
        <v>0</v>
      </c>
      <c r="FH338" s="41">
        <f>IF(CG338="","",IF(SUM(成就内容!BX$127:BX$131)&lt;&gt;0,MAX(ROUNDUP(SMALL(CG$334:CG$383,$L338)/60,0)*60,60),0))</f>
        <v>0</v>
      </c>
      <c r="FI338" s="41">
        <f>IF(CH338="","",IF(SUM(成就内容!BY$127:BY$131)&lt;&gt;0,MAX(ROUNDUP(SMALL(CH$334:CH$383,$L338)/60,0)*60,60),0))</f>
        <v>0</v>
      </c>
      <c r="FJ338" s="41">
        <f>IF(CI338="","",IF(SUM(成就内容!BZ$127:BZ$131)&lt;&gt;0,MAX(ROUNDUP(SMALL(CI$334:CI$383,$L338)/60,0)*60,60),0))</f>
        <v>0</v>
      </c>
    </row>
    <row r="339" spans="12:166" x14ac:dyDescent="0.15">
      <c r="L339" s="43">
        <v>6</v>
      </c>
      <c r="M339" s="79">
        <f>IFERROR(IF(成就内容!D12="","",INDEX($I$4:$I$178*SUM(成就内容!D$127:D$131)/SUM(成就内容!$D$127:$BZ$131),成就内容!D68,1))-SUM(M$334:M338),"")</f>
        <v>0</v>
      </c>
      <c r="N339" s="79" t="str">
        <f>IFERROR(IF(成就内容!E12="","",INDEX($I$4:$I$178*SUM(成就内容!E$127:E$131)/SUM(成就内容!$D$127:$BZ$131),成就内容!E68,1))-SUM(N$334:N338),"")</f>
        <v/>
      </c>
      <c r="O339" s="79">
        <f>IFERROR(IF(成就内容!F12="","",INDEX($I$4:$I$178*SUM(成就内容!F$127:F$131)/SUM(成就内容!$D$127:$BZ$131),成就内容!F68,1))-SUM(O$334:O338),"")</f>
        <v>0</v>
      </c>
      <c r="P339" s="79" t="str">
        <f>IFERROR(IF(成就内容!G12="","",INDEX($I$4:$I$178*SUM(成就内容!G$127:G$131)/SUM(成就内容!$D$127:$BZ$131),成就内容!G68,1))-SUM(P$334:P338),"")</f>
        <v/>
      </c>
      <c r="Q339" s="79">
        <f>IFERROR(IF(成就内容!H12="","",INDEX($I$4:$I$178*SUM(成就内容!H$127:H$131)/SUM(成就内容!$D$127:$BZ$131),成就内容!H68,1))-SUM(Q$334:Q338),"")</f>
        <v>0</v>
      </c>
      <c r="R339" s="79">
        <f>IFERROR(IF(成就内容!I12="","",INDEX($I$4:$I$178*SUM(成就内容!I$127:I$131)/SUM(成就内容!$D$127:$BZ$131),成就内容!I68,1))-SUM(R$334:R338),"")</f>
        <v>0</v>
      </c>
      <c r="S339" s="79">
        <f>IFERROR(IF(成就内容!J12="","",INDEX($I$4:$I$178*SUM(成就内容!J$127:J$131)/SUM(成就内容!$D$127:$BZ$131),成就内容!J68,1))-SUM(S$334:S338),"")</f>
        <v>0</v>
      </c>
      <c r="T339" s="79">
        <f>IFERROR(IF(成就内容!K12="","",INDEX($I$4:$I$178*SUM(成就内容!K$127:K$131)/SUM(成就内容!$D$127:$BZ$131),成就内容!K68,1))-SUM(T$334:T338),"")</f>
        <v>0</v>
      </c>
      <c r="U339" s="79">
        <f>IFERROR(IF(成就内容!L12="","",INDEX($I$4:$I$178*SUM(成就内容!L$127:L$131)/SUM(成就内容!$D$127:$BZ$131),成就内容!L68,1))-SUM(U$334:U338),"")</f>
        <v>0</v>
      </c>
      <c r="V339" s="79">
        <f>IFERROR(IF(成就内容!M12="","",INDEX($I$4:$I$178*SUM(成就内容!M$127:M$131)/SUM(成就内容!$D$127:$BZ$131),成就内容!M68,1))-SUM(V$334:V338),"")</f>
        <v>0</v>
      </c>
      <c r="W339" s="79">
        <f>IFERROR(IF(成就内容!N12="","",INDEX($I$4:$I$178*SUM(成就内容!N$127:N$131)/SUM(成就内容!$D$127:$BZ$131),成就内容!N68,1))-SUM(W$334:W338),"")</f>
        <v>0</v>
      </c>
      <c r="X339" s="79">
        <f>IFERROR(IF(成就内容!O12="","",INDEX($I$4:$I$178*SUM(成就内容!O$127:O$131)/SUM(成就内容!$D$127:$BZ$131),成就内容!O68,1))-SUM(X$334:X338),"")</f>
        <v>0</v>
      </c>
      <c r="Y339" s="79">
        <f>IFERROR(IF(成就内容!P12="","",INDEX($I$4:$I$178*SUM(成就内容!P$127:P$131)/SUM(成就内容!$D$127:$BZ$131),成就内容!P68,1))-SUM(Y$334:Y338),"")</f>
        <v>0</v>
      </c>
      <c r="Z339" s="79">
        <f>IFERROR(IF(成就内容!Q12="","",INDEX($I$4:$I$178*SUM(成就内容!Q$127:Q$131)/SUM(成就内容!$D$127:$BZ$131),成就内容!Q68,1))-SUM(Z$334:Z338),"")</f>
        <v>0</v>
      </c>
      <c r="AA339" s="79">
        <f>IFERROR(IF(成就内容!R12="","",INDEX($I$4:$I$178*SUM(成就内容!R$127:R$131)/SUM(成就内容!$D$127:$BZ$131),成就内容!R68,1))-SUM(AA$334:AA338),"")</f>
        <v>0</v>
      </c>
      <c r="AB339" s="79">
        <f>IFERROR(IF(成就内容!S12="","",INDEX($I$4:$I$178*SUM(成就内容!S$127:S$131)/SUM(成就内容!$D$127:$BZ$131),成就内容!S68,1))-SUM(AB$334:AB338),"")</f>
        <v>0</v>
      </c>
      <c r="AC339" s="79">
        <f>IFERROR(IF(成就内容!T12="","",INDEX($I$4:$I$178*SUM(成就内容!T$127:T$131)/SUM(成就内容!$D$127:$BZ$131),成就内容!T68,1))-SUM(AC$334:AC338),"")</f>
        <v>0</v>
      </c>
      <c r="AD339" s="79">
        <f>IFERROR(IF(成就内容!U12="","",INDEX($I$4:$I$178*SUM(成就内容!U$127:U$131)/SUM(成就内容!$D$127:$BZ$131),成就内容!U68,1))-SUM(AD$334:AD338),"")</f>
        <v>0</v>
      </c>
      <c r="AE339" s="79">
        <f>IFERROR(IF(成就内容!V12="","",INDEX($I$4:$I$178*SUM(成就内容!V$127:V$131)/SUM(成就内容!$D$127:$BZ$131),成就内容!V68,1))-SUM(AE$334:AE338),"")</f>
        <v>0</v>
      </c>
      <c r="AF339" s="79">
        <f>IFERROR(IF(成就内容!W12="","",INDEX($I$4:$I$178*SUM(成就内容!W$127:W$131)/SUM(成就内容!$D$127:$BZ$131),成就内容!W68,1))-SUM(AF$334:AF338),"")</f>
        <v>0</v>
      </c>
      <c r="AG339" s="79">
        <f>IFERROR(IF(成就内容!X12="","",INDEX($I$4:$I$178*SUM(成就内容!X$127:X$131)/SUM(成就内容!$D$127:$BZ$131),成就内容!X68,1))-SUM(AG$334:AG338),"")</f>
        <v>0</v>
      </c>
      <c r="AH339" s="79">
        <f>IFERROR(IF(成就内容!Y12="","",INDEX($I$4:$I$178*SUM(成就内容!Y$127:Y$131)/SUM(成就内容!$D$127:$BZ$131),成就内容!Y68,1))-SUM(AH$334:AH338),"")</f>
        <v>0</v>
      </c>
      <c r="AI339" s="79" t="str">
        <f>IFERROR(IF(成就内容!Z12="","",INDEX($I$4:$I$178*SUM(成就内容!Z$127:Z$131)/SUM(成就内容!$D$127:$BZ$131),成就内容!Z68,1))-SUM(AI$334:AI338),"")</f>
        <v/>
      </c>
      <c r="AJ339" s="79">
        <f>IFERROR(IF(成就内容!AA12="","",INDEX($I$4:$I$178*SUM(成就内容!AA$127:AA$131)/SUM(成就内容!$D$127:$BZ$131),成就内容!AA68,1))-SUM(AJ$334:AJ338),"")</f>
        <v>0</v>
      </c>
      <c r="AK339" s="79">
        <f>IFERROR(IF(成就内容!AB12="","",INDEX($I$4:$I$178*SUM(成就内容!AB$127:AB$131)/SUM(成就内容!$D$127:$BZ$131),成就内容!AB68,1))-SUM(AK$334:AK338),"")</f>
        <v>1599.09375</v>
      </c>
      <c r="AL339" s="79">
        <f>IFERROR(IF(成就内容!AC12="","",INDEX($I$4:$I$178*SUM(成就内容!AC$127:AC$131)/SUM(成就内容!$D$127:$BZ$131),成就内容!AC68,1))-SUM(AL$334:AL338),"")</f>
        <v>226.38124999999991</v>
      </c>
      <c r="AM339" s="79">
        <f>IFERROR(IF(成就内容!AD12="","",INDEX($I$4:$I$178*SUM(成就内容!AD$127:AD$131)/SUM(成就内容!$D$127:$BZ$131),成就内容!AD68,1))-SUM(AM$334:AM338),"")</f>
        <v>246.96250000000009</v>
      </c>
      <c r="AN339" s="79">
        <f>IFERROR(IF(成就内容!AE12="","",INDEX($I$4:$I$178*SUM(成就内容!AE$127:AE$131)/SUM(成就内容!$D$127:$BZ$131),成就内容!AE68,1))-SUM(AN$334:AN338),"")</f>
        <v>246.96250000000009</v>
      </c>
      <c r="AO339" s="79">
        <f>IFERROR(IF(成就内容!AF12="","",INDEX($I$4:$I$178*SUM(成就内容!AF$127:AF$131)/SUM(成就内容!$D$127:$BZ$131),成就内容!AF68,1))-SUM(AO$334:AO338),"")</f>
        <v>246.96250000000009</v>
      </c>
      <c r="AP339" s="79">
        <f>IFERROR(IF(成就内容!AG12="","",INDEX($I$4:$I$178*SUM(成就内容!AG$127:AG$131)/SUM(成就内容!$D$127:$BZ$131),成就内容!AG68,1))-SUM(AP$334:AP338),"")</f>
        <v>0</v>
      </c>
      <c r="AQ339" s="79">
        <f>IFERROR(IF(成就内容!AH12="","",INDEX($I$4:$I$178*SUM(成就内容!AH$127:AH$131)/SUM(成就内容!$D$127:$BZ$131),成就内容!AH68,1))-SUM(AQ$334:AQ338),"")</f>
        <v>0</v>
      </c>
      <c r="AR339" s="79">
        <f>IFERROR(IF(成就内容!AI12="","",INDEX($I$4:$I$178*SUM(成就内容!AI$127:AI$131)/SUM(成就内容!$D$127:$BZ$131),成就内容!AI68,1))-SUM(AR$334:AR338),"")</f>
        <v>0</v>
      </c>
      <c r="AS339" s="79">
        <f>IFERROR(IF(成就内容!AJ12="","",INDEX($I$4:$I$178*SUM(成就内容!AJ$127:AJ$131)/SUM(成就内容!$D$127:$BZ$131),成就内容!AJ68,1))-SUM(AS$334:AS338),"")</f>
        <v>0</v>
      </c>
      <c r="AT339" s="79" t="str">
        <f>IFERROR(IF(成就内容!AK12="","",INDEX($I$4:$I$178*SUM(成就内容!AK$127:AK$131)/SUM(成就内容!$D$127:$BZ$131),成就内容!AK68,1))-SUM(AT$334:AT338),"")</f>
        <v/>
      </c>
      <c r="AU339" s="79" t="str">
        <f>IFERROR(IF(成就内容!AL12="","",INDEX($I$4:$I$178*SUM(成就内容!AL$127:AL$131)/SUM(成就内容!$D$127:$BZ$131),成就内容!AL68,1))-SUM(AU$334:AU338),"")</f>
        <v/>
      </c>
      <c r="AV339" s="79">
        <f>IFERROR(IF(成就内容!AM12="","",INDEX($I$4:$I$178*SUM(成就内容!AM$127:AM$131)/SUM(成就内容!$D$127:$BZ$131),成就内容!AM68,1))-SUM(AV$334:AV338),"")</f>
        <v>0</v>
      </c>
      <c r="AW339" s="79">
        <f>IFERROR(IF(成就内容!AN12="","",INDEX($I$4:$I$178*SUM(成就内容!AN$127:AN$131)/SUM(成就内容!$D$127:$BZ$131),成就内容!AN68,1))-SUM(AW$334:AW338),"")</f>
        <v>0</v>
      </c>
      <c r="AX339" s="79">
        <f>IFERROR(IF(成就内容!AO12="","",INDEX($I$4:$I$178*SUM(成就内容!AO$127:AO$131)/SUM(成就内容!$D$127:$BZ$131),成就内容!AO68,1))-SUM(AX$334:AX338),"")</f>
        <v>288.125</v>
      </c>
      <c r="AY339" s="79">
        <f>IFERROR(IF(成就内容!AP12="","",INDEX($I$4:$I$178*SUM(成就内容!AP$127:AP$131)/SUM(成就内容!$D$127:$BZ$131),成就内容!AP68,1))-SUM(AY$334:AY338),"")</f>
        <v>288.125</v>
      </c>
      <c r="AZ339" s="79">
        <f>IFERROR(IF(成就内容!AQ12="","",INDEX($I$4:$I$178*SUM(成就内容!AQ$127:AQ$131)/SUM(成就内容!$D$127:$BZ$131),成就内容!AQ68,1))-SUM(AZ$334:AZ338),"")</f>
        <v>288.125</v>
      </c>
      <c r="BA339" s="79">
        <f>IFERROR(IF(成就内容!AR12="","",INDEX($I$4:$I$178*SUM(成就内容!AR$127:AR$131)/SUM(成就内容!$D$127:$BZ$131),成就内容!AR68,1))-SUM(BA$334:BA338),"")</f>
        <v>345.75</v>
      </c>
      <c r="BB339" s="79">
        <f>IFERROR(IF(成就内容!AS12="","",INDEX($I$4:$I$178*SUM(成就内容!AS$127:AS$131)/SUM(成就内容!$D$127:$BZ$131),成就内容!AS68,1))-SUM(BB$334:BB338),"")</f>
        <v>345.75</v>
      </c>
      <c r="BC339" s="79">
        <f>IFERROR(IF(成就内容!AT12="","",INDEX($I$4:$I$178*SUM(成就内容!AT$127:AT$131)/SUM(成就内容!$D$127:$BZ$131),成就内容!AT68,1))-SUM(BC$334:BC338),"")</f>
        <v>345.75</v>
      </c>
      <c r="BD339" s="79">
        <f>IFERROR(IF(成就内容!AU12="","",INDEX($I$4:$I$178*SUM(成就内容!AU$127:AU$131)/SUM(成就内容!$D$127:$BZ$131),成就内容!AU68,1))-SUM(BD$334:BD338),"")</f>
        <v>0</v>
      </c>
      <c r="BE339" s="79">
        <f>IFERROR(IF(成就内容!AV12="","",INDEX($I$4:$I$178*SUM(成就内容!AV$127:AV$131)/SUM(成就内容!$D$127:$BZ$131),成就内容!AV68,1))-SUM(BE$334:BE338),"")</f>
        <v>0</v>
      </c>
      <c r="BF339" s="79">
        <f>IFERROR(IF(成就内容!AW12="","",INDEX($I$4:$I$178*SUM(成就内容!AW$127:AW$131)/SUM(成就内容!$D$127:$BZ$131),成就内容!AW68,1))-SUM(BF$334:BF338),"")</f>
        <v>0</v>
      </c>
      <c r="BG339" s="79">
        <f>IFERROR(IF(成就内容!AX12="","",INDEX($I$4:$I$178*SUM(成就内容!AX$127:AX$131)/SUM(成就内容!$D$127:$BZ$131),成就内容!AX68,1))-SUM(BG$334:BG338),"")</f>
        <v>0</v>
      </c>
      <c r="BH339" s="79">
        <f>IFERROR(IF(成就内容!AY12="","",INDEX($I$4:$I$178*SUM(成就内容!AY$127:AY$131)/SUM(成就内容!$D$127:$BZ$131),成就内容!AY68,1))-SUM(BH$334:BH338),"")</f>
        <v>0</v>
      </c>
      <c r="BI339" s="79">
        <f>IFERROR(IF(成就内容!AZ12="","",INDEX($I$4:$I$178*SUM(成就内容!AZ$127:AZ$131)/SUM(成就内容!$D$127:$BZ$131),成就内容!AZ68,1))-SUM(BI$334:BI338),"")</f>
        <v>0</v>
      </c>
      <c r="BJ339" s="79">
        <f>IFERROR(IF(成就内容!BA12="","",INDEX($I$4:$I$178*SUM(成就内容!BA$127:BA$131)/SUM(成就内容!$D$127:$BZ$131),成就内容!BA68,1))-SUM(BJ$334:BJ338),"")</f>
        <v>0</v>
      </c>
      <c r="BK339" s="79">
        <f>IFERROR(IF(成就内容!BB12="","",INDEX($I$4:$I$178*SUM(成就内容!BB$127:BB$131)/SUM(成就内容!$D$127:$BZ$131),成就内容!BB68,1))-SUM(BK$334:BK338),"")</f>
        <v>0</v>
      </c>
      <c r="BL339" s="79">
        <f>IFERROR(IF(成就内容!BC12="","",INDEX($I$4:$I$178*SUM(成就内容!BC$127:BC$131)/SUM(成就内容!$D$127:$BZ$131),成就内容!BC68,1))-SUM(BL$334:BL338),"")</f>
        <v>0</v>
      </c>
      <c r="BM339" s="79">
        <f>IFERROR(IF(成就内容!BD12="","",INDEX($I$4:$I$178*SUM(成就内容!BD$127:BD$131)/SUM(成就内容!$D$127:$BZ$131),成就内容!BD68,1))-SUM(BM$334:BM338),"")</f>
        <v>0</v>
      </c>
      <c r="BN339" s="79">
        <f>IFERROR(IF(成就内容!BE12="","",INDEX($I$4:$I$178*SUM(成就内容!BE$127:BE$131)/SUM(成就内容!$D$127:$BZ$131),成就内容!BE68,1))-SUM(BN$334:BN338),"")</f>
        <v>0</v>
      </c>
      <c r="BO339" s="79">
        <f>IFERROR(IF(成就内容!BF12="","",INDEX($I$4:$I$178*SUM(成就内容!BF$127:BF$131)/SUM(成就内容!$D$127:$BZ$131),成就内容!BF68,1))-SUM(BO$334:BO338),"")</f>
        <v>0</v>
      </c>
      <c r="BP339" s="79">
        <f>IFERROR(IF(成就内容!BG12="","",INDEX($I$4:$I$178*SUM(成就内容!BG$127:BG$131)/SUM(成就内容!$D$127:$BZ$131),成就内容!BG68,1))-SUM(BP$334:BP338),"")</f>
        <v>0</v>
      </c>
      <c r="BQ339" s="79">
        <f>IFERROR(IF(成就内容!BH12="","",INDEX($I$4:$I$178*SUM(成就内容!BH$127:BH$131)/SUM(成就内容!$D$127:$BZ$131),成就内容!BH68,1))-SUM(BQ$334:BQ338),"")</f>
        <v>0</v>
      </c>
      <c r="BR339" s="79" t="str">
        <f>IFERROR(IF(成就内容!BI12="","",INDEX($I$4:$I$178*SUM(成就内容!BI$127:BI$131)/SUM(成就内容!$D$127:$BZ$131),成就内容!BI68,1))-SUM(BR$334:BR338),"")</f>
        <v/>
      </c>
      <c r="BS339" s="79">
        <f>IFERROR(IF(成就内容!BJ12="","",INDEX($I$4:$I$178*SUM(成就内容!BJ$127:BJ$131)/SUM(成就内容!$D$127:$BZ$131),成就内容!BJ68,1))-SUM(BS$334:BS338),"")</f>
        <v>147</v>
      </c>
      <c r="BT339" s="79">
        <f>IFERROR(IF(成就内容!BK12="","",INDEX($I$4:$I$178*SUM(成就内容!BK$127:BK$131)/SUM(成就内容!$D$127:$BZ$131),成就内容!BK68,1))-SUM(BT$334:BT338),"")</f>
        <v>154.34999999999991</v>
      </c>
      <c r="BU339" s="79">
        <f>IFERROR(IF(成就内容!BL12="","",INDEX($I$4:$I$178*SUM(成就内容!BL$127:BL$131)/SUM(成就内容!$D$127:$BZ$131),成就内容!BL68,1))-SUM(BU$334:BU338),"")</f>
        <v>288.125</v>
      </c>
      <c r="BV339" s="79">
        <f>IFERROR(IF(成就内容!BM12="","",INDEX($I$4:$I$178*SUM(成就内容!BM$127:BM$131)/SUM(成就内容!$D$127:$BZ$131),成就内容!BM68,1))-SUM(BV$334:BV338),"")</f>
        <v>0</v>
      </c>
      <c r="BW339" s="79">
        <f>IFERROR(IF(成就内容!BN12="","",INDEX($I$4:$I$178*SUM(成就内容!BN$127:BN$131)/SUM(成就内容!$D$127:$BZ$131),成就内容!BN68,1))-SUM(BW$334:BW338),"")</f>
        <v>0</v>
      </c>
      <c r="BX339" s="79">
        <f>IFERROR(IF(成就内容!BO12="","",INDEX($I$4:$I$178*SUM(成就内容!BO$127:BO$131)/SUM(成就内容!$D$127:$BZ$131),成就内容!BO68,1))-SUM(BX$334:BX338),"")</f>
        <v>0</v>
      </c>
      <c r="BY339" s="79">
        <f>IFERROR(IF(成就内容!BP12="","",INDEX($I$4:$I$178*SUM(成就内容!BP$127:BP$131)/SUM(成就内容!$D$127:$BZ$131),成就内容!BP68,1))-SUM(BY$334:BY338),"")</f>
        <v>0</v>
      </c>
      <c r="BZ339" s="79">
        <f>IFERROR(IF(成就内容!BQ12="","",INDEX($I$4:$I$178*SUM(成就内容!BQ$127:BQ$131)/SUM(成就内容!$D$127:$BZ$131),成就内容!BQ68,1))-SUM(BZ$334:BZ338),"")</f>
        <v>0</v>
      </c>
      <c r="CA339" s="79">
        <f>IFERROR(IF(成就内容!BR12="","",INDEX($I$4:$I$178*SUM(成就内容!BR$127:BR$131)/SUM(成就内容!$D$127:$BZ$131),成就内容!BR68,1))-SUM(CA$334:CA338),"")</f>
        <v>0</v>
      </c>
      <c r="CB339" s="79">
        <f>IFERROR(IF(成就内容!BS12="","",INDEX($I$4:$I$178*SUM(成就内容!BS$127:BS$131)/SUM(成就内容!$D$127:$BZ$131),成就内容!BS68,1))-SUM(CB$334:CB338),"")</f>
        <v>0</v>
      </c>
      <c r="CC339" s="79">
        <f>IFERROR(IF(成就内容!BT12="","",INDEX($I$4:$I$178*SUM(成就内容!BT$127:BT$131)/SUM(成就内容!$D$127:$BZ$131),成就内容!BT68,1))-SUM(CC$334:CC338),"")</f>
        <v>0</v>
      </c>
      <c r="CD339" s="79">
        <f>IFERROR(IF(成就内容!BU12="","",INDEX($I$4:$I$178*SUM(成就内容!BU$127:BU$131)/SUM(成就内容!$D$127:$BZ$131),成就内容!BU68,1))-SUM(CD$334:CD338),"")</f>
        <v>0</v>
      </c>
      <c r="CE339" s="79" t="str">
        <f>IFERROR(IF(成就内容!BV12="","",INDEX($I$4:$I$178*SUM(成就内容!BV$127:BV$131)/SUM(成就内容!$D$127:$BZ$131),成就内容!BV68,1))-SUM(CE$334:CE338),"")</f>
        <v/>
      </c>
      <c r="CF339" s="79">
        <f>IFERROR(IF(成就内容!BW12="","",INDEX($I$4:$I$178*SUM(成就内容!BW$127:BW$131)/SUM(成就内容!$D$127:$BZ$131),成就内容!BW68,1))-SUM(CF$334:CF338),"")</f>
        <v>0</v>
      </c>
      <c r="CG339" s="79">
        <f>IFERROR(IF(成就内容!BX12="","",INDEX($I$4:$I$178*SUM(成就内容!BX$127:BX$131)/SUM(成就内容!$D$127:$BZ$131),成就内容!BX68,1))-SUM(CG$334:CG338),"")</f>
        <v>0</v>
      </c>
      <c r="CH339" s="79">
        <f>IFERROR(IF(成就内容!BY12="","",INDEX($I$4:$I$178*SUM(成就内容!BY$127:BY$131)/SUM(成就内容!$D$127:$BZ$131),成就内容!BY68,1))-SUM(CH$334:CH338),"")</f>
        <v>0</v>
      </c>
      <c r="CI339" s="79">
        <f>IFERROR(IF(成就内容!BZ12="","",INDEX($I$4:$I$178*SUM(成就内容!BZ$127:BZ$131)/SUM(成就内容!$D$127:$BZ$131),成就内容!BZ68,1))-SUM(CI$334:CI338),"")</f>
        <v>0</v>
      </c>
      <c r="CM339" s="43">
        <v>6</v>
      </c>
      <c r="CN339" s="41">
        <f>IF(M339="","",IF(SUM(成就内容!D$127:D$131)&lt;&gt;0,MAX(ROUNDUP(SMALL(M$334:M$383,$L339)/60,0)*60,60),0))</f>
        <v>0</v>
      </c>
      <c r="CO339" s="41" t="str">
        <f>IF(N339="","",IF(SUM(成就内容!E$127:E$131)&lt;&gt;0,MAX(ROUNDUP(SMALL(N$334:N$383,$L339)/60,0)*60,60),0))</f>
        <v/>
      </c>
      <c r="CP339" s="41">
        <f>IF(O339="","",IF(SUM(成就内容!F$127:F$131)&lt;&gt;0,MAX(ROUNDUP(SMALL(O$334:O$383,$L339)/60,0)*60,60),0))</f>
        <v>0</v>
      </c>
      <c r="CQ339" s="41" t="str">
        <f>IF(P339="","",IF(SUM(成就内容!G$127:G$131)&lt;&gt;0,MAX(ROUNDUP(SMALL(P$334:P$383,$L339)/60,0)*60,60),0))</f>
        <v/>
      </c>
      <c r="CR339" s="41">
        <f>IF(Q339="","",IF(SUM(成就内容!H$127:H$131)&lt;&gt;0,MAX(ROUNDUP(SMALL(Q$334:Q$383,$L339)/60,0)*60,60),0))</f>
        <v>0</v>
      </c>
      <c r="CS339" s="41">
        <f>IF(R339="","",IF(SUM(成就内容!I$127:I$131)&lt;&gt;0,MAX(ROUNDUP(SMALL(R$334:R$383,$L339)/60,0)*60,60),0))</f>
        <v>0</v>
      </c>
      <c r="CT339" s="41">
        <f>IF(S339="","",IF(SUM(成就内容!J$127:J$131)&lt;&gt;0,MAX(ROUNDUP(SMALL(S$334:S$383,$L339)/60,0)*60,60),0))</f>
        <v>0</v>
      </c>
      <c r="CU339" s="41">
        <f>IF(T339="","",IF(SUM(成就内容!K$127:K$131)&lt;&gt;0,MAX(ROUNDUP(SMALL(T$334:T$383,$L339)/60,0)*60,60),0))</f>
        <v>0</v>
      </c>
      <c r="CV339" s="41">
        <f>IF(U339="","",IF(SUM(成就内容!L$127:L$131)&lt;&gt;0,MAX(ROUNDUP(SMALL(U$334:U$383,$L339)/60,0)*60,60),0))</f>
        <v>0</v>
      </c>
      <c r="CW339" s="41">
        <f>IF(V339="","",IF(SUM(成就内容!M$127:M$131)&lt;&gt;0,MAX(ROUNDUP(SMALL(V$334:V$383,$L339)/60,0)*60,60),0))</f>
        <v>0</v>
      </c>
      <c r="CX339" s="41">
        <f>IF(W339="","",IF(SUM(成就内容!N$127:N$131)&lt;&gt;0,MAX(ROUNDUP(SMALL(W$334:W$383,$L339)/60,0)*60,60),0))</f>
        <v>0</v>
      </c>
      <c r="CY339" s="41">
        <f>IF(X339="","",IF(SUM(成就内容!O$127:O$131)&lt;&gt;0,MAX(ROUNDUP(SMALL(X$334:X$383,$L339)/60,0)*60,60),0))</f>
        <v>0</v>
      </c>
      <c r="CZ339" s="41">
        <f>IF(Y339="","",IF(SUM(成就内容!P$127:P$131)&lt;&gt;0,MAX(ROUNDUP(SMALL(Y$334:Y$383,$L339)/60,0)*60,60),0))</f>
        <v>0</v>
      </c>
      <c r="DA339" s="41">
        <f>IF(Z339="","",IF(SUM(成就内容!Q$127:Q$131)&lt;&gt;0,MAX(ROUNDUP(SMALL(Z$334:Z$383,$L339)/60,0)*60,60),0))</f>
        <v>0</v>
      </c>
      <c r="DB339" s="41">
        <f>IF(AA339="","",IF(SUM(成就内容!R$127:R$131)&lt;&gt;0,MAX(ROUNDUP(SMALL(AA$334:AA$383,$L339)/60,0)*60,60),0))</f>
        <v>0</v>
      </c>
      <c r="DC339" s="41">
        <f>IF(AB339="","",IF(SUM(成就内容!S$127:S$131)&lt;&gt;0,MAX(ROUNDUP(SMALL(AB$334:AB$383,$L339)/60,0)*60,60),0))</f>
        <v>0</v>
      </c>
      <c r="DD339" s="41">
        <f>IF(AC339="","",IF(SUM(成就内容!T$127:T$131)&lt;&gt;0,MAX(ROUNDUP(SMALL(AC$334:AC$383,$L339)/60,0)*60,60),0))</f>
        <v>0</v>
      </c>
      <c r="DE339" s="41">
        <f>IF(AD339="","",IF(SUM(成就内容!U$127:U$131)&lt;&gt;0,MAX(ROUNDUP(SMALL(AD$334:AD$383,$L339)/60,0)*60,60),0))</f>
        <v>0</v>
      </c>
      <c r="DF339" s="41">
        <f>IF(AE339="","",IF(SUM(成就内容!V$127:V$131)&lt;&gt;0,MAX(ROUNDUP(SMALL(AE$334:AE$383,$L339)/60,0)*60,60),0))</f>
        <v>0</v>
      </c>
      <c r="DG339" s="41">
        <f>IF(AF339="","",IF(SUM(成就内容!W$127:W$131)&lt;&gt;0,MAX(ROUNDUP(SMALL(AF$334:AF$383,$L339)/60,0)*60,60),0))</f>
        <v>0</v>
      </c>
      <c r="DH339" s="41">
        <f>IF(AG339="","",IF(SUM(成就内容!X$127:X$131)&lt;&gt;0,MAX(ROUNDUP(SMALL(AG$334:AG$383,$L339)/60,0)*60,60),0))</f>
        <v>0</v>
      </c>
      <c r="DI339" s="41">
        <f>IF(AH339="","",IF(SUM(成就内容!Y$127:Y$131)&lt;&gt;0,MAX(ROUNDUP(SMALL(AH$334:AH$383,$L339)/60,0)*60,60),0))</f>
        <v>0</v>
      </c>
      <c r="DJ339" s="41" t="str">
        <f>IF(AI339="","",IF(SUM(成就内容!Z$127:Z$131)&lt;&gt;0,MAX(ROUNDUP(SMALL(AI$334:AI$383,$L339)/60,0)*60,60),0))</f>
        <v/>
      </c>
      <c r="DK339" s="41">
        <f>IF(AJ339="","",IF(SUM(成就内容!AA$127:AA$131)&lt;&gt;0,MAX(ROUNDUP(SMALL(AJ$334:AJ$383,$L339)/60,0)*60,60),0))</f>
        <v>0</v>
      </c>
      <c r="DL339" s="41">
        <f>IF(AK339="","",IF(SUM(成就内容!AB$127:AB$131)&lt;&gt;0,MAX(ROUNDUP(SMALL(AK$334:AK$383,$L339)/60,0)*60,60),0))</f>
        <v>1200</v>
      </c>
      <c r="DM339" s="41">
        <f>IF(AL339="","",IF(SUM(成就内容!AC$127:AC$131)&lt;&gt;0,MAX(ROUNDUP(SMALL(AL$334:AL$383,$L339)/60,0)*60,60),0))</f>
        <v>300</v>
      </c>
      <c r="DN339" s="41">
        <f>IF(AM339="","",IF(SUM(成就内容!AD$127:AD$131)&lt;&gt;0,MAX(ROUNDUP(SMALL(AM$334:AM$383,$L339)/60,0)*60,60),0))</f>
        <v>300</v>
      </c>
      <c r="DO339" s="41">
        <f>IF(AN339="","",IF(SUM(成就内容!AE$127:AE$131)&lt;&gt;0,MAX(ROUNDUP(SMALL(AN$334:AN$383,$L339)/60,0)*60,60),0))</f>
        <v>300</v>
      </c>
      <c r="DP339" s="41">
        <f>IF(AO339="","",IF(SUM(成就内容!AF$127:AF$131)&lt;&gt;0,MAX(ROUNDUP(SMALL(AO$334:AO$383,$L339)/60,0)*60,60),0))</f>
        <v>300</v>
      </c>
      <c r="DQ339" s="41">
        <f>IF(AP339="","",IF(SUM(成就内容!AG$127:AG$131)&lt;&gt;0,MAX(ROUNDUP(SMALL(AP$334:AP$383,$L339)/60,0)*60,60),0))</f>
        <v>0</v>
      </c>
      <c r="DR339" s="41">
        <f>IF(AQ339="","",IF(SUM(成就内容!AH$127:AH$131)&lt;&gt;0,MAX(ROUNDUP(SMALL(AQ$334:AQ$383,$L339)/60,0)*60,60),0))</f>
        <v>0</v>
      </c>
      <c r="DS339" s="41">
        <f>IF(AR339="","",IF(SUM(成就内容!AI$127:AI$131)&lt;&gt;0,MAX(ROUNDUP(SMALL(AR$334:AR$383,$L339)/60,0)*60,60),0))</f>
        <v>0</v>
      </c>
      <c r="DT339" s="41">
        <f>IF(AS339="","",IF(SUM(成就内容!AJ$127:AJ$131)&lt;&gt;0,MAX(ROUNDUP(SMALL(AS$334:AS$383,$L339)/60,0)*60,60),0))</f>
        <v>0</v>
      </c>
      <c r="DU339" s="41" t="str">
        <f>IF(AT339="","",IF(SUM(成就内容!AK$127:AK$131)&lt;&gt;0,MAX(ROUNDUP(SMALL(AT$334:AT$383,$L339)/60,0)*60,60),0))</f>
        <v/>
      </c>
      <c r="DV339" s="41" t="str">
        <f>IF(AU339="","",IF(SUM(成就内容!AL$127:AL$131)&lt;&gt;0,MAX(ROUNDUP(SMALL(AU$334:AU$383,$L339)/60,0)*60,60),0))</f>
        <v/>
      </c>
      <c r="DW339" s="41">
        <f>IF(AV339="","",IF(SUM(成就内容!AM$127:AM$131)&lt;&gt;0,MAX(ROUNDUP(SMALL(AV$334:AV$383,$L339)/60,0)*60,60),0))</f>
        <v>0</v>
      </c>
      <c r="DX339" s="41">
        <f>IF(AW339="","",IF(SUM(成就内容!AN$127:AN$131)&lt;&gt;0,MAX(ROUNDUP(SMALL(AW$334:AW$383,$L339)/60,0)*60,60),0))</f>
        <v>0</v>
      </c>
      <c r="DY339" s="41">
        <f>IF(AX339="","",IF(SUM(成就内容!AO$127:AO$131)&lt;&gt;0,MAX(ROUNDUP(SMALL(AX$334:AX$383,$L339)/60,0)*60,60),0))</f>
        <v>300</v>
      </c>
      <c r="DZ339" s="41">
        <f>IF(AY339="","",IF(SUM(成就内容!AP$127:AP$131)&lt;&gt;0,MAX(ROUNDUP(SMALL(AY$334:AY$383,$L339)/60,0)*60,60),0))</f>
        <v>300</v>
      </c>
      <c r="EA339" s="41">
        <f>IF(AZ339="","",IF(SUM(成就内容!AQ$127:AQ$131)&lt;&gt;0,MAX(ROUNDUP(SMALL(AZ$334:AZ$383,$L339)/60,0)*60,60),0))</f>
        <v>300</v>
      </c>
      <c r="EB339" s="41">
        <f>IF(BA339="","",IF(SUM(成就内容!AR$127:AR$131)&lt;&gt;0,MAX(ROUNDUP(SMALL(BA$334:BA$383,$L339)/60,0)*60,60),0))</f>
        <v>420</v>
      </c>
      <c r="EC339" s="41">
        <f>IF(BB339="","",IF(SUM(成就内容!AS$127:AS$131)&lt;&gt;0,MAX(ROUNDUP(SMALL(BB$334:BB$383,$L339)/60,0)*60,60),0))</f>
        <v>420</v>
      </c>
      <c r="ED339" s="41">
        <f>IF(BC339="","",IF(SUM(成就内容!AT$127:AT$131)&lt;&gt;0,MAX(ROUNDUP(SMALL(BC$334:BC$383,$L339)/60,0)*60,60),0))</f>
        <v>420</v>
      </c>
      <c r="EE339" s="41">
        <f>IF(BD339="","",IF(SUM(成就内容!AU$127:AU$131)&lt;&gt;0,MAX(ROUNDUP(SMALL(BD$334:BD$383,$L339)/60,0)*60,60),0))</f>
        <v>0</v>
      </c>
      <c r="EF339" s="41">
        <f>IF(BE339="","",IF(SUM(成就内容!AV$127:AV$131)&lt;&gt;0,MAX(ROUNDUP(SMALL(BE$334:BE$383,$L339)/60,0)*60,60),0))</f>
        <v>0</v>
      </c>
      <c r="EG339" s="41">
        <f>IF(BF339="","",IF(SUM(成就内容!AW$127:AW$131)&lt;&gt;0,MAX(ROUNDUP(SMALL(BF$334:BF$383,$L339)/60,0)*60,60),0))</f>
        <v>0</v>
      </c>
      <c r="EH339" s="41">
        <f>IF(BG339="","",IF(SUM(成就内容!AX$127:AX$131)&lt;&gt;0,MAX(ROUNDUP(SMALL(BG$334:BG$383,$L339)/60,0)*60,60),0))</f>
        <v>0</v>
      </c>
      <c r="EI339" s="41">
        <f>IF(BH339="","",IF(SUM(成就内容!AY$127:AY$131)&lt;&gt;0,MAX(ROUNDUP(SMALL(BH$334:BH$383,$L339)/60,0)*60,60),0))</f>
        <v>0</v>
      </c>
      <c r="EJ339" s="41">
        <f>IF(BI339="","",IF(SUM(成就内容!AZ$127:AZ$131)&lt;&gt;0,MAX(ROUNDUP(SMALL(BI$334:BI$383,$L339)/60,0)*60,60),0))</f>
        <v>0</v>
      </c>
      <c r="EK339" s="41">
        <f>IF(BJ339="","",IF(SUM(成就内容!BA$127:BA$131)&lt;&gt;0,MAX(ROUNDUP(SMALL(BJ$334:BJ$383,$L339)/60,0)*60,60),0))</f>
        <v>0</v>
      </c>
      <c r="EL339" s="41">
        <f>IF(BK339="","",IF(SUM(成就内容!BB$127:BB$131)&lt;&gt;0,MAX(ROUNDUP(SMALL(BK$334:BK$383,$L339)/60,0)*60,60),0))</f>
        <v>0</v>
      </c>
      <c r="EM339" s="41">
        <f>IF(BL339="","",IF(SUM(成就内容!BC$127:BC$131)&lt;&gt;0,MAX(ROUNDUP(SMALL(BL$334:BL$383,$L339)/60,0)*60,60),0))</f>
        <v>0</v>
      </c>
      <c r="EN339" s="41">
        <f>IF(BM339="","",IF(SUM(成就内容!BD$127:BD$131)&lt;&gt;0,MAX(ROUNDUP(SMALL(BM$334:BM$383,$L339)/60,0)*60,60),0))</f>
        <v>0</v>
      </c>
      <c r="EO339" s="41">
        <f>IF(BN339="","",IF(SUM(成就内容!BE$127:BE$131)&lt;&gt;0,MAX(ROUNDUP(SMALL(BN$334:BN$383,$L339)/60,0)*60,60),0))</f>
        <v>0</v>
      </c>
      <c r="EP339" s="41">
        <f>IF(BO339="","",IF(SUM(成就内容!BF$127:BF$131)&lt;&gt;0,MAX(ROUNDUP(SMALL(BO$334:BO$383,$L339)/60,0)*60,60),0))</f>
        <v>0</v>
      </c>
      <c r="EQ339" s="41">
        <f>IF(BP339="","",IF(SUM(成就内容!BG$127:BG$131)&lt;&gt;0,MAX(ROUNDUP(SMALL(BP$334:BP$383,$L339)/60,0)*60,60),0))</f>
        <v>0</v>
      </c>
      <c r="ER339" s="41">
        <f>IF(BQ339="","",IF(SUM(成就内容!BH$127:BH$131)&lt;&gt;0,MAX(ROUNDUP(SMALL(BQ$334:BQ$383,$L339)/60,0)*60,60),0))</f>
        <v>0</v>
      </c>
      <c r="ES339" s="41" t="str">
        <f>IF(BR339="","",IF(SUM(成就内容!BI$127:BI$131)&lt;&gt;0,MAX(ROUNDUP(SMALL(BR$334:BR$383,$L339)/60,0)*60,60),0))</f>
        <v/>
      </c>
      <c r="ET339" s="41">
        <f>IF(BS339="","",IF(SUM(成就内容!BJ$127:BJ$131)&lt;&gt;0,MAX(ROUNDUP(SMALL(BS$334:BS$383,$L339)/60,0)*60,60),0))</f>
        <v>180</v>
      </c>
      <c r="EU339" s="41">
        <f>IF(BT339="","",IF(SUM(成就内容!BK$127:BK$131)&lt;&gt;0,MAX(ROUNDUP(SMALL(BT$334:BT$383,$L339)/60,0)*60,60),0))</f>
        <v>240</v>
      </c>
      <c r="EV339" s="41">
        <f>IF(BU339="","",IF(SUM(成就内容!BL$127:BL$131)&lt;&gt;0,MAX(ROUNDUP(SMALL(BU$334:BU$383,$L339)/60,0)*60,60),0))</f>
        <v>360</v>
      </c>
      <c r="EW339" s="41">
        <f>IF(BV339="","",IF(SUM(成就内容!BM$127:BM$131)&lt;&gt;0,MAX(ROUNDUP(SMALL(BV$334:BV$383,$L339)/60,0)*60,60),0))</f>
        <v>0</v>
      </c>
      <c r="EX339" s="41">
        <f>IF(BW339="","",IF(SUM(成就内容!BN$127:BN$131)&lt;&gt;0,MAX(ROUNDUP(SMALL(BW$334:BW$383,$L339)/60,0)*60,60),0))</f>
        <v>0</v>
      </c>
      <c r="EY339" s="41">
        <f>IF(BX339="","",IF(SUM(成就内容!BO$127:BO$131)&lt;&gt;0,MAX(ROUNDUP(SMALL(BX$334:BX$383,$L339)/60,0)*60,60),0))</f>
        <v>0</v>
      </c>
      <c r="EZ339" s="41">
        <f>IF(BY339="","",IF(SUM(成就内容!BP$127:BP$131)&lt;&gt;0,MAX(ROUNDUP(SMALL(BY$334:BY$383,$L339)/60,0)*60,60),0))</f>
        <v>0</v>
      </c>
      <c r="FA339" s="41">
        <f>IF(BZ339="","",IF(SUM(成就内容!BQ$127:BQ$131)&lt;&gt;0,MAX(ROUNDUP(SMALL(BZ$334:BZ$383,$L339)/60,0)*60,60),0))</f>
        <v>0</v>
      </c>
      <c r="FB339" s="41">
        <f>IF(CA339="","",IF(SUM(成就内容!BR$127:BR$131)&lt;&gt;0,MAX(ROUNDUP(SMALL(CA$334:CA$383,$L339)/60,0)*60,60),0))</f>
        <v>0</v>
      </c>
      <c r="FC339" s="41">
        <f>IF(CB339="","",IF(SUM(成就内容!BS$127:BS$131)&lt;&gt;0,MAX(ROUNDUP(SMALL(CB$334:CB$383,$L339)/60,0)*60,60),0))</f>
        <v>0</v>
      </c>
      <c r="FD339" s="41">
        <f>IF(CC339="","",IF(SUM(成就内容!BT$127:BT$131)&lt;&gt;0,MAX(ROUNDUP(SMALL(CC$334:CC$383,$L339)/60,0)*60,60),0))</f>
        <v>0</v>
      </c>
      <c r="FE339" s="41">
        <f>IF(CD339="","",IF(SUM(成就内容!BU$127:BU$131)&lt;&gt;0,MAX(ROUNDUP(SMALL(CD$334:CD$383,$L339)/60,0)*60,60),0))</f>
        <v>0</v>
      </c>
      <c r="FF339" s="41" t="str">
        <f>IF(CE339="","",IF(SUM(成就内容!BV$127:BV$131)&lt;&gt;0,MAX(ROUNDUP(SMALL(CE$334:CE$383,$L339)/60,0)*60,60),0))</f>
        <v/>
      </c>
      <c r="FG339" s="41">
        <f>IF(CF339="","",IF(SUM(成就内容!BW$127:BW$131)&lt;&gt;0,MAX(ROUNDUP(SMALL(CF$334:CF$383,$L339)/60,0)*60,60),0))</f>
        <v>0</v>
      </c>
      <c r="FH339" s="41">
        <f>IF(CG339="","",IF(SUM(成就内容!BX$127:BX$131)&lt;&gt;0,MAX(ROUNDUP(SMALL(CG$334:CG$383,$L339)/60,0)*60,60),0))</f>
        <v>0</v>
      </c>
      <c r="FI339" s="41">
        <f>IF(CH339="","",IF(SUM(成就内容!BY$127:BY$131)&lt;&gt;0,MAX(ROUNDUP(SMALL(CH$334:CH$383,$L339)/60,0)*60,60),0))</f>
        <v>0</v>
      </c>
      <c r="FJ339" s="41">
        <f>IF(CI339="","",IF(SUM(成就内容!BZ$127:BZ$131)&lt;&gt;0,MAX(ROUNDUP(SMALL(CI$334:CI$383,$L339)/60,0)*60,60),0))</f>
        <v>0</v>
      </c>
    </row>
    <row r="340" spans="12:166" x14ac:dyDescent="0.15">
      <c r="L340" s="43">
        <v>7</v>
      </c>
      <c r="M340" s="79">
        <f>IFERROR(IF(成就内容!D13="","",INDEX($I$4:$I$178*SUM(成就内容!D$127:D$131)/SUM(成就内容!$D$127:$BZ$131),成就内容!D69,1))-SUM(M$334:M339),"")</f>
        <v>0</v>
      </c>
      <c r="N340" s="79" t="str">
        <f>IFERROR(IF(成就内容!E13="","",INDEX($I$4:$I$178*SUM(成就内容!E$127:E$131)/SUM(成就内容!$D$127:$BZ$131),成就内容!E69,1))-SUM(N$334:N339),"")</f>
        <v/>
      </c>
      <c r="O340" s="79">
        <f>IFERROR(IF(成就内容!F13="","",INDEX($I$4:$I$178*SUM(成就内容!F$127:F$131)/SUM(成就内容!$D$127:$BZ$131),成就内容!F69,1))-SUM(O$334:O339),"")</f>
        <v>0</v>
      </c>
      <c r="P340" s="79" t="str">
        <f>IFERROR(IF(成就内容!G13="","",INDEX($I$4:$I$178*SUM(成就内容!G$127:G$131)/SUM(成就内容!$D$127:$BZ$131),成就内容!G69,1))-SUM(P$334:P339),"")</f>
        <v/>
      </c>
      <c r="Q340" s="79">
        <f>IFERROR(IF(成就内容!H13="","",INDEX($I$4:$I$178*SUM(成就内容!H$127:H$131)/SUM(成就内容!$D$127:$BZ$131),成就内容!H69,1))-SUM(Q$334:Q339),"")</f>
        <v>0</v>
      </c>
      <c r="R340" s="79">
        <f>IFERROR(IF(成就内容!I13="","",INDEX($I$4:$I$178*SUM(成就内容!I$127:I$131)/SUM(成就内容!$D$127:$BZ$131),成就内容!I69,1))-SUM(R$334:R339),"")</f>
        <v>0</v>
      </c>
      <c r="S340" s="79">
        <f>IFERROR(IF(成就内容!J13="","",INDEX($I$4:$I$178*SUM(成就内容!J$127:J$131)/SUM(成就内容!$D$127:$BZ$131),成就内容!J69,1))-SUM(S$334:S339),"")</f>
        <v>0</v>
      </c>
      <c r="T340" s="79">
        <f>IFERROR(IF(成就内容!K13="","",INDEX($I$4:$I$178*SUM(成就内容!K$127:K$131)/SUM(成就内容!$D$127:$BZ$131),成就内容!K69,1))-SUM(T$334:T339),"")</f>
        <v>0</v>
      </c>
      <c r="U340" s="79">
        <f>IFERROR(IF(成就内容!L13="","",INDEX($I$4:$I$178*SUM(成就内容!L$127:L$131)/SUM(成就内容!$D$127:$BZ$131),成就内容!L69,1))-SUM(U$334:U339),"")</f>
        <v>0</v>
      </c>
      <c r="V340" s="79">
        <f>IFERROR(IF(成就内容!M13="","",INDEX($I$4:$I$178*SUM(成就内容!M$127:M$131)/SUM(成就内容!$D$127:$BZ$131),成就内容!M69,1))-SUM(V$334:V339),"")</f>
        <v>0</v>
      </c>
      <c r="W340" s="79">
        <f>IFERROR(IF(成就内容!N13="","",INDEX($I$4:$I$178*SUM(成就内容!N$127:N$131)/SUM(成就内容!$D$127:$BZ$131),成就内容!N69,1))-SUM(W$334:W339),"")</f>
        <v>0</v>
      </c>
      <c r="X340" s="79">
        <f>IFERROR(IF(成就内容!O13="","",INDEX($I$4:$I$178*SUM(成就内容!O$127:O$131)/SUM(成就内容!$D$127:$BZ$131),成就内容!O69,1))-SUM(X$334:X339),"")</f>
        <v>0</v>
      </c>
      <c r="Y340" s="79">
        <f>IFERROR(IF(成就内容!P13="","",INDEX($I$4:$I$178*SUM(成就内容!P$127:P$131)/SUM(成就内容!$D$127:$BZ$131),成就内容!P69,1))-SUM(Y$334:Y339),"")</f>
        <v>0</v>
      </c>
      <c r="Z340" s="79">
        <f>IFERROR(IF(成就内容!Q13="","",INDEX($I$4:$I$178*SUM(成就内容!Q$127:Q$131)/SUM(成就内容!$D$127:$BZ$131),成就内容!Q69,1))-SUM(Z$334:Z339),"")</f>
        <v>0</v>
      </c>
      <c r="AA340" s="79">
        <f>IFERROR(IF(成就内容!R13="","",INDEX($I$4:$I$178*SUM(成就内容!R$127:R$131)/SUM(成就内容!$D$127:$BZ$131),成就内容!R69,1))-SUM(AA$334:AA339),"")</f>
        <v>0</v>
      </c>
      <c r="AB340" s="79">
        <f>IFERROR(IF(成就内容!S13="","",INDEX($I$4:$I$178*SUM(成就内容!S$127:S$131)/SUM(成就内容!$D$127:$BZ$131),成就内容!S69,1))-SUM(AB$334:AB339),"")</f>
        <v>0</v>
      </c>
      <c r="AC340" s="79">
        <f>IFERROR(IF(成就内容!T13="","",INDEX($I$4:$I$178*SUM(成就内容!T$127:T$131)/SUM(成就内容!$D$127:$BZ$131),成就内容!T69,1))-SUM(AC$334:AC339),"")</f>
        <v>0</v>
      </c>
      <c r="AD340" s="79">
        <f>IFERROR(IF(成就内容!U13="","",INDEX($I$4:$I$178*SUM(成就内容!U$127:U$131)/SUM(成就内容!$D$127:$BZ$131),成就内容!U69,1))-SUM(AD$334:AD339),"")</f>
        <v>0</v>
      </c>
      <c r="AE340" s="79">
        <f>IFERROR(IF(成就内容!V13="","",INDEX($I$4:$I$178*SUM(成就内容!V$127:V$131)/SUM(成就内容!$D$127:$BZ$131),成就内容!V69,1))-SUM(AE$334:AE339),"")</f>
        <v>0</v>
      </c>
      <c r="AF340" s="79">
        <f>IFERROR(IF(成就内容!W13="","",INDEX($I$4:$I$178*SUM(成就内容!W$127:W$131)/SUM(成就内容!$D$127:$BZ$131),成就内容!W69,1))-SUM(AF$334:AF339),"")</f>
        <v>0</v>
      </c>
      <c r="AG340" s="79">
        <f>IFERROR(IF(成就内容!X13="","",INDEX($I$4:$I$178*SUM(成就内容!X$127:X$131)/SUM(成就内容!$D$127:$BZ$131),成就内容!X69,1))-SUM(AG$334:AG339),"")</f>
        <v>0</v>
      </c>
      <c r="AH340" s="79">
        <f>IFERROR(IF(成就内容!Y13="","",INDEX($I$4:$I$178*SUM(成就内容!Y$127:Y$131)/SUM(成就内容!$D$127:$BZ$131),成就内容!Y69,1))-SUM(AH$334:AH339),"")</f>
        <v>0</v>
      </c>
      <c r="AI340" s="79" t="str">
        <f>IFERROR(IF(成就内容!Z13="","",INDEX($I$4:$I$178*SUM(成就内容!Z$127:Z$131)/SUM(成就内容!$D$127:$BZ$131),成就内容!Z69,1))-SUM(AI$334:AI339),"")</f>
        <v/>
      </c>
      <c r="AJ340" s="79">
        <f>IFERROR(IF(成就内容!AA13="","",INDEX($I$4:$I$178*SUM(成就内容!AA$127:AA$131)/SUM(成就内容!$D$127:$BZ$131),成就内容!AA69,1))-SUM(AJ$334:AJ339),"")</f>
        <v>0</v>
      </c>
      <c r="AK340" s="79">
        <f>IFERROR(IF(成就内容!AB13="","",INDEX($I$4:$I$178*SUM(成就内容!AB$127:AB$131)/SUM(成就内容!$D$127:$BZ$131),成就内容!AB69,1))-SUM(AK$334:AK339),"")</f>
        <v>1815.1875</v>
      </c>
      <c r="AL340" s="79">
        <f>IFERROR(IF(成就内容!AC13="","",INDEX($I$4:$I$178*SUM(成就内容!AC$127:AC$131)/SUM(成就内容!$D$127:$BZ$131),成就内容!AC69,1))-SUM(AL$334:AL339),"")</f>
        <v>288.125</v>
      </c>
      <c r="AM340" s="79">
        <f>IFERROR(IF(成就内容!AD13="","",INDEX($I$4:$I$178*SUM(成就内容!AD$127:AD$131)/SUM(成就内容!$D$127:$BZ$131),成就内容!AD69,1))-SUM(AM$334:AM339),"")</f>
        <v>288.125</v>
      </c>
      <c r="AN340" s="79">
        <f>IFERROR(IF(成就内容!AE13="","",INDEX($I$4:$I$178*SUM(成就内容!AE$127:AE$131)/SUM(成就内容!$D$127:$BZ$131),成就内容!AE69,1))-SUM(AN$334:AN339),"")</f>
        <v>288.125</v>
      </c>
      <c r="AO340" s="79">
        <f>IFERROR(IF(成就内容!AF13="","",INDEX($I$4:$I$178*SUM(成就内容!AF$127:AF$131)/SUM(成就内容!$D$127:$BZ$131),成就内容!AF69,1))-SUM(AO$334:AO339),"")</f>
        <v>288.125</v>
      </c>
      <c r="AP340" s="79">
        <f>IFERROR(IF(成就内容!AG13="","",INDEX($I$4:$I$178*SUM(成就内容!AG$127:AG$131)/SUM(成就内容!$D$127:$BZ$131),成就内容!AG69,1))-SUM(AP$334:AP339),"")</f>
        <v>0</v>
      </c>
      <c r="AQ340" s="79">
        <f>IFERROR(IF(成就内容!AH13="","",INDEX($I$4:$I$178*SUM(成就内容!AH$127:AH$131)/SUM(成就内容!$D$127:$BZ$131),成就内容!AH69,1))-SUM(AQ$334:AQ339),"")</f>
        <v>0</v>
      </c>
      <c r="AR340" s="79">
        <f>IFERROR(IF(成就内容!AI13="","",INDEX($I$4:$I$178*SUM(成就内容!AI$127:AI$131)/SUM(成就内容!$D$127:$BZ$131),成就内容!AI69,1))-SUM(AR$334:AR339),"")</f>
        <v>0</v>
      </c>
      <c r="AS340" s="79">
        <f>IFERROR(IF(成就内容!AJ13="","",INDEX($I$4:$I$178*SUM(成就内容!AJ$127:AJ$131)/SUM(成就内容!$D$127:$BZ$131),成就内容!AJ69,1))-SUM(AS$334:AS339),"")</f>
        <v>0</v>
      </c>
      <c r="AT340" s="79" t="str">
        <f>IFERROR(IF(成就内容!AK13="","",INDEX($I$4:$I$178*SUM(成就内容!AK$127:AK$131)/SUM(成就内容!$D$127:$BZ$131),成就内容!AK69,1))-SUM(AT$334:AT339),"")</f>
        <v/>
      </c>
      <c r="AU340" s="79" t="str">
        <f>IFERROR(IF(成就内容!AL13="","",INDEX($I$4:$I$178*SUM(成就内容!AL$127:AL$131)/SUM(成就内容!$D$127:$BZ$131),成就内容!AL69,1))-SUM(AU$334:AU339),"")</f>
        <v/>
      </c>
      <c r="AV340" s="79">
        <f>IFERROR(IF(成就内容!AM13="","",INDEX($I$4:$I$178*SUM(成就内容!AM$127:AM$131)/SUM(成就内容!$D$127:$BZ$131),成就内容!AM69,1))-SUM(AV$334:AV339),"")</f>
        <v>0</v>
      </c>
      <c r="AW340" s="79">
        <f>IFERROR(IF(成就内容!AN13="","",INDEX($I$4:$I$178*SUM(成就内容!AN$127:AN$131)/SUM(成就内容!$D$127:$BZ$131),成就内容!AN69,1))-SUM(AW$334:AW339),"")</f>
        <v>0</v>
      </c>
      <c r="AX340" s="79">
        <f>IFERROR(IF(成就内容!AO13="","",INDEX($I$4:$I$178*SUM(成就内容!AO$127:AO$131)/SUM(成就内容!$D$127:$BZ$131),成就内容!AO69,1))-SUM(AX$334:AX339),"")</f>
        <v>288.125</v>
      </c>
      <c r="AY340" s="79">
        <f>IFERROR(IF(成就内容!AP13="","",INDEX($I$4:$I$178*SUM(成就内容!AP$127:AP$131)/SUM(成就内容!$D$127:$BZ$131),成就内容!AP69,1))-SUM(AY$334:AY339),"")</f>
        <v>288.125</v>
      </c>
      <c r="AZ340" s="79">
        <f>IFERROR(IF(成就内容!AQ13="","",INDEX($I$4:$I$178*SUM(成就内容!AQ$127:AQ$131)/SUM(成就内容!$D$127:$BZ$131),成就内容!AQ69,1))-SUM(AZ$334:AZ339),"")</f>
        <v>288.125</v>
      </c>
      <c r="BA340" s="79">
        <f>IFERROR(IF(成就内容!AR13="","",INDEX($I$4:$I$178*SUM(成就内容!AR$127:AR$131)/SUM(成就内容!$D$127:$BZ$131),成就内容!AR69,1))-SUM(BA$334:BA339),"")</f>
        <v>403.375</v>
      </c>
      <c r="BB340" s="79">
        <f>IFERROR(IF(成就内容!AS13="","",INDEX($I$4:$I$178*SUM(成就内容!AS$127:AS$131)/SUM(成就内容!$D$127:$BZ$131),成就内容!AS69,1))-SUM(BB$334:BB339),"")</f>
        <v>403.375</v>
      </c>
      <c r="BC340" s="79">
        <f>IFERROR(IF(成就内容!AT13="","",INDEX($I$4:$I$178*SUM(成就内容!AT$127:AT$131)/SUM(成就内容!$D$127:$BZ$131),成就内容!AT69,1))-SUM(BC$334:BC339),"")</f>
        <v>403.375</v>
      </c>
      <c r="BD340" s="79">
        <f>IFERROR(IF(成就内容!AU13="","",INDEX($I$4:$I$178*SUM(成就内容!AU$127:AU$131)/SUM(成就内容!$D$127:$BZ$131),成就内容!AU69,1))-SUM(BD$334:BD339),"")</f>
        <v>0</v>
      </c>
      <c r="BE340" s="79">
        <f>IFERROR(IF(成就内容!AV13="","",INDEX($I$4:$I$178*SUM(成就内容!AV$127:AV$131)/SUM(成就内容!$D$127:$BZ$131),成就内容!AV69,1))-SUM(BE$334:BE339),"")</f>
        <v>0</v>
      </c>
      <c r="BF340" s="79">
        <f>IFERROR(IF(成就内容!AW13="","",INDEX($I$4:$I$178*SUM(成就内容!AW$127:AW$131)/SUM(成就内容!$D$127:$BZ$131),成就内容!AW69,1))-SUM(BF$334:BF339),"")</f>
        <v>0</v>
      </c>
      <c r="BG340" s="79">
        <f>IFERROR(IF(成就内容!AX13="","",INDEX($I$4:$I$178*SUM(成就内容!AX$127:AX$131)/SUM(成就内容!$D$127:$BZ$131),成就内容!AX69,1))-SUM(BG$334:BG339),"")</f>
        <v>0</v>
      </c>
      <c r="BH340" s="79">
        <f>IFERROR(IF(成就内容!AY13="","",INDEX($I$4:$I$178*SUM(成就内容!AY$127:AY$131)/SUM(成就内容!$D$127:$BZ$131),成就内容!AY69,1))-SUM(BH$334:BH339),"")</f>
        <v>0</v>
      </c>
      <c r="BI340" s="79">
        <f>IFERROR(IF(成就内容!AZ13="","",INDEX($I$4:$I$178*SUM(成就内容!AZ$127:AZ$131)/SUM(成就内容!$D$127:$BZ$131),成就内容!AZ69,1))-SUM(BI$334:BI339),"")</f>
        <v>0</v>
      </c>
      <c r="BJ340" s="79">
        <f>IFERROR(IF(成就内容!BA13="","",INDEX($I$4:$I$178*SUM(成就内容!BA$127:BA$131)/SUM(成就内容!$D$127:$BZ$131),成就内容!BA69,1))-SUM(BJ$334:BJ339),"")</f>
        <v>0</v>
      </c>
      <c r="BK340" s="79">
        <f>IFERROR(IF(成就内容!BB13="","",INDEX($I$4:$I$178*SUM(成就内容!BB$127:BB$131)/SUM(成就内容!$D$127:$BZ$131),成就内容!BB69,1))-SUM(BK$334:BK339),"")</f>
        <v>0</v>
      </c>
      <c r="BL340" s="79">
        <f>IFERROR(IF(成就内容!BC13="","",INDEX($I$4:$I$178*SUM(成就内容!BC$127:BC$131)/SUM(成就内容!$D$127:$BZ$131),成就内容!BC69,1))-SUM(BL$334:BL339),"")</f>
        <v>0</v>
      </c>
      <c r="BM340" s="79">
        <f>IFERROR(IF(成就内容!BD13="","",INDEX($I$4:$I$178*SUM(成就内容!BD$127:BD$131)/SUM(成就内容!$D$127:$BZ$131),成就内容!BD69,1))-SUM(BM$334:BM339),"")</f>
        <v>0</v>
      </c>
      <c r="BN340" s="79">
        <f>IFERROR(IF(成就内容!BE13="","",INDEX($I$4:$I$178*SUM(成就内容!BE$127:BE$131)/SUM(成就内容!$D$127:$BZ$131),成就内容!BE69,1))-SUM(BN$334:BN339),"")</f>
        <v>0</v>
      </c>
      <c r="BO340" s="79">
        <f>IFERROR(IF(成就内容!BF13="","",INDEX($I$4:$I$178*SUM(成就内容!BF$127:BF$131)/SUM(成就内容!$D$127:$BZ$131),成就内容!BF69,1))-SUM(BO$334:BO339),"")</f>
        <v>0</v>
      </c>
      <c r="BP340" s="79">
        <f>IFERROR(IF(成就内容!BG13="","",INDEX($I$4:$I$178*SUM(成就内容!BG$127:BG$131)/SUM(成就内容!$D$127:$BZ$131),成就内容!BG69,1))-SUM(BP$334:BP339),"")</f>
        <v>0</v>
      </c>
      <c r="BQ340" s="79">
        <f>IFERROR(IF(成就内容!BH13="","",INDEX($I$4:$I$178*SUM(成就内容!BH$127:BH$131)/SUM(成就内容!$D$127:$BZ$131),成就内容!BH69,1))-SUM(BQ$334:BQ339),"")</f>
        <v>0</v>
      </c>
      <c r="BR340" s="79" t="str">
        <f>IFERROR(IF(成就内容!BI13="","",INDEX($I$4:$I$178*SUM(成就内容!BI$127:BI$131)/SUM(成就内容!$D$127:$BZ$131),成就内容!BI69,1))-SUM(BR$334:BR339),"")</f>
        <v/>
      </c>
      <c r="BS340" s="79">
        <f>IFERROR(IF(成就内容!BJ13="","",INDEX($I$4:$I$178*SUM(成就内容!BJ$127:BJ$131)/SUM(成就内容!$D$127:$BZ$131),成就内容!BJ69,1))-SUM(BS$334:BS339),"")</f>
        <v>154.35000000000002</v>
      </c>
      <c r="BT340" s="79">
        <f>IFERROR(IF(成就内容!BK13="","",INDEX($I$4:$I$178*SUM(成就内容!BK$127:BK$131)/SUM(成就内容!$D$127:$BZ$131),成就内容!BK69,1))-SUM(BT$334:BT339),"")</f>
        <v>524.79375000000005</v>
      </c>
      <c r="BU340" s="79">
        <f>IFERROR(IF(成就内容!BL13="","",INDEX($I$4:$I$178*SUM(成就内容!BL$127:BL$131)/SUM(成就内容!$D$127:$BZ$131),成就内容!BL69,1))-SUM(BU$334:BU339),"")</f>
        <v>288.125</v>
      </c>
      <c r="BV340" s="79">
        <f>IFERROR(IF(成就内容!BM13="","",INDEX($I$4:$I$178*SUM(成就内容!BM$127:BM$131)/SUM(成就内容!$D$127:$BZ$131),成就内容!BM69,1))-SUM(BV$334:BV339),"")</f>
        <v>0</v>
      </c>
      <c r="BW340" s="79">
        <f>IFERROR(IF(成就内容!BN13="","",INDEX($I$4:$I$178*SUM(成就内容!BN$127:BN$131)/SUM(成就内容!$D$127:$BZ$131),成就内容!BN69,1))-SUM(BW$334:BW339),"")</f>
        <v>0</v>
      </c>
      <c r="BX340" s="79">
        <f>IFERROR(IF(成就内容!BO13="","",INDEX($I$4:$I$178*SUM(成就内容!BO$127:BO$131)/SUM(成就内容!$D$127:$BZ$131),成就内容!BO69,1))-SUM(BX$334:BX339),"")</f>
        <v>0</v>
      </c>
      <c r="BY340" s="79">
        <f>IFERROR(IF(成就内容!BP13="","",INDEX($I$4:$I$178*SUM(成就内容!BP$127:BP$131)/SUM(成就内容!$D$127:$BZ$131),成就内容!BP69,1))-SUM(BY$334:BY339),"")</f>
        <v>0</v>
      </c>
      <c r="BZ340" s="79">
        <f>IFERROR(IF(成就内容!BQ13="","",INDEX($I$4:$I$178*SUM(成就内容!BQ$127:BQ$131)/SUM(成就内容!$D$127:$BZ$131),成就内容!BQ69,1))-SUM(BZ$334:BZ339),"")</f>
        <v>0</v>
      </c>
      <c r="CA340" s="79">
        <f>IFERROR(IF(成就内容!BR13="","",INDEX($I$4:$I$178*SUM(成就内容!BR$127:BR$131)/SUM(成就内容!$D$127:$BZ$131),成就内容!BR69,1))-SUM(CA$334:CA339),"")</f>
        <v>0</v>
      </c>
      <c r="CB340" s="79">
        <f>IFERROR(IF(成就内容!BS13="","",INDEX($I$4:$I$178*SUM(成就内容!BS$127:BS$131)/SUM(成就内容!$D$127:$BZ$131),成就内容!BS69,1))-SUM(CB$334:CB339),"")</f>
        <v>0</v>
      </c>
      <c r="CC340" s="79">
        <f>IFERROR(IF(成就内容!BT13="","",INDEX($I$4:$I$178*SUM(成就内容!BT$127:BT$131)/SUM(成就内容!$D$127:$BZ$131),成就内容!BT69,1))-SUM(CC$334:CC339),"")</f>
        <v>0</v>
      </c>
      <c r="CD340" s="79">
        <f>IFERROR(IF(成就内容!BU13="","",INDEX($I$4:$I$178*SUM(成就内容!BU$127:BU$131)/SUM(成就内容!$D$127:$BZ$131),成就内容!BU69,1))-SUM(CD$334:CD339),"")</f>
        <v>0</v>
      </c>
      <c r="CE340" s="79" t="str">
        <f>IFERROR(IF(成就内容!BV13="","",INDEX($I$4:$I$178*SUM(成就内容!BV$127:BV$131)/SUM(成就内容!$D$127:$BZ$131),成就内容!BV69,1))-SUM(CE$334:CE339),"")</f>
        <v/>
      </c>
      <c r="CF340" s="79">
        <f>IFERROR(IF(成就内容!BW13="","",INDEX($I$4:$I$178*SUM(成就内容!BW$127:BW$131)/SUM(成就内容!$D$127:$BZ$131),成就内容!BW69,1))-SUM(CF$334:CF339),"")</f>
        <v>0</v>
      </c>
      <c r="CG340" s="79">
        <f>IFERROR(IF(成就内容!BX13="","",INDEX($I$4:$I$178*SUM(成就内容!BX$127:BX$131)/SUM(成就内容!$D$127:$BZ$131),成就内容!BX69,1))-SUM(CG$334:CG339),"")</f>
        <v>0</v>
      </c>
      <c r="CH340" s="79">
        <f>IFERROR(IF(成就内容!BY13="","",INDEX($I$4:$I$178*SUM(成就内容!BY$127:BY$131)/SUM(成就内容!$D$127:$BZ$131),成就内容!BY69,1))-SUM(CH$334:CH339),"")</f>
        <v>0</v>
      </c>
      <c r="CI340" s="79">
        <f>IFERROR(IF(成就内容!BZ13="","",INDEX($I$4:$I$178*SUM(成就内容!BZ$127:BZ$131)/SUM(成就内容!$D$127:$BZ$131),成就内容!BZ69,1))-SUM(CI$334:CI339),"")</f>
        <v>0</v>
      </c>
      <c r="CM340" s="43">
        <v>7</v>
      </c>
      <c r="CN340" s="41">
        <f>IF(M340="","",IF(SUM(成就内容!D$127:D$131)&lt;&gt;0,MAX(ROUNDUP(SMALL(M$334:M$383,$L340)/60,0)*60,60),0))</f>
        <v>0</v>
      </c>
      <c r="CO340" s="41" t="str">
        <f>IF(N340="","",IF(SUM(成就内容!E$127:E$131)&lt;&gt;0,MAX(ROUNDUP(SMALL(N$334:N$383,$L340)/60,0)*60,60),0))</f>
        <v/>
      </c>
      <c r="CP340" s="41">
        <f>IF(O340="","",IF(SUM(成就内容!F$127:F$131)&lt;&gt;0,MAX(ROUNDUP(SMALL(O$334:O$383,$L340)/60,0)*60,60),0))</f>
        <v>0</v>
      </c>
      <c r="CQ340" s="41" t="str">
        <f>IF(P340="","",IF(SUM(成就内容!G$127:G$131)&lt;&gt;0,MAX(ROUNDUP(SMALL(P$334:P$383,$L340)/60,0)*60,60),0))</f>
        <v/>
      </c>
      <c r="CR340" s="41">
        <f>IF(Q340="","",IF(SUM(成就内容!H$127:H$131)&lt;&gt;0,MAX(ROUNDUP(SMALL(Q$334:Q$383,$L340)/60,0)*60,60),0))</f>
        <v>0</v>
      </c>
      <c r="CS340" s="41">
        <f>IF(R340="","",IF(SUM(成就内容!I$127:I$131)&lt;&gt;0,MAX(ROUNDUP(SMALL(R$334:R$383,$L340)/60,0)*60,60),0))</f>
        <v>0</v>
      </c>
      <c r="CT340" s="41">
        <f>IF(S340="","",IF(SUM(成就内容!J$127:J$131)&lt;&gt;0,MAX(ROUNDUP(SMALL(S$334:S$383,$L340)/60,0)*60,60),0))</f>
        <v>0</v>
      </c>
      <c r="CU340" s="41">
        <f>IF(T340="","",IF(SUM(成就内容!K$127:K$131)&lt;&gt;0,MAX(ROUNDUP(SMALL(T$334:T$383,$L340)/60,0)*60,60),0))</f>
        <v>0</v>
      </c>
      <c r="CV340" s="41">
        <f>IF(U340="","",IF(SUM(成就内容!L$127:L$131)&lt;&gt;0,MAX(ROUNDUP(SMALL(U$334:U$383,$L340)/60,0)*60,60),0))</f>
        <v>0</v>
      </c>
      <c r="CW340" s="41">
        <f>IF(V340="","",IF(SUM(成就内容!M$127:M$131)&lt;&gt;0,MAX(ROUNDUP(SMALL(V$334:V$383,$L340)/60,0)*60,60),0))</f>
        <v>0</v>
      </c>
      <c r="CX340" s="41">
        <f>IF(W340="","",IF(SUM(成就内容!N$127:N$131)&lt;&gt;0,MAX(ROUNDUP(SMALL(W$334:W$383,$L340)/60,0)*60,60),0))</f>
        <v>0</v>
      </c>
      <c r="CY340" s="41">
        <f>IF(X340="","",IF(SUM(成就内容!O$127:O$131)&lt;&gt;0,MAX(ROUNDUP(SMALL(X$334:X$383,$L340)/60,0)*60,60),0))</f>
        <v>0</v>
      </c>
      <c r="CZ340" s="41">
        <f>IF(Y340="","",IF(SUM(成就内容!P$127:P$131)&lt;&gt;0,MAX(ROUNDUP(SMALL(Y$334:Y$383,$L340)/60,0)*60,60),0))</f>
        <v>0</v>
      </c>
      <c r="DA340" s="41">
        <f>IF(Z340="","",IF(SUM(成就内容!Q$127:Q$131)&lt;&gt;0,MAX(ROUNDUP(SMALL(Z$334:Z$383,$L340)/60,0)*60,60),0))</f>
        <v>0</v>
      </c>
      <c r="DB340" s="41">
        <f>IF(AA340="","",IF(SUM(成就内容!R$127:R$131)&lt;&gt;0,MAX(ROUNDUP(SMALL(AA$334:AA$383,$L340)/60,0)*60,60),0))</f>
        <v>0</v>
      </c>
      <c r="DC340" s="41">
        <f>IF(AB340="","",IF(SUM(成就内容!S$127:S$131)&lt;&gt;0,MAX(ROUNDUP(SMALL(AB$334:AB$383,$L340)/60,0)*60,60),0))</f>
        <v>0</v>
      </c>
      <c r="DD340" s="41">
        <f>IF(AC340="","",IF(SUM(成就内容!T$127:T$131)&lt;&gt;0,MAX(ROUNDUP(SMALL(AC$334:AC$383,$L340)/60,0)*60,60),0))</f>
        <v>0</v>
      </c>
      <c r="DE340" s="41">
        <f>IF(AD340="","",IF(SUM(成就内容!U$127:U$131)&lt;&gt;0,MAX(ROUNDUP(SMALL(AD$334:AD$383,$L340)/60,0)*60,60),0))</f>
        <v>0</v>
      </c>
      <c r="DF340" s="41">
        <f>IF(AE340="","",IF(SUM(成就内容!V$127:V$131)&lt;&gt;0,MAX(ROUNDUP(SMALL(AE$334:AE$383,$L340)/60,0)*60,60),0))</f>
        <v>0</v>
      </c>
      <c r="DG340" s="41">
        <f>IF(AF340="","",IF(SUM(成就内容!W$127:W$131)&lt;&gt;0,MAX(ROUNDUP(SMALL(AF$334:AF$383,$L340)/60,0)*60,60),0))</f>
        <v>0</v>
      </c>
      <c r="DH340" s="41">
        <f>IF(AG340="","",IF(SUM(成就内容!X$127:X$131)&lt;&gt;0,MAX(ROUNDUP(SMALL(AG$334:AG$383,$L340)/60,0)*60,60),0))</f>
        <v>0</v>
      </c>
      <c r="DI340" s="41">
        <f>IF(AH340="","",IF(SUM(成就内容!Y$127:Y$131)&lt;&gt;0,MAX(ROUNDUP(SMALL(AH$334:AH$383,$L340)/60,0)*60,60),0))</f>
        <v>0</v>
      </c>
      <c r="DJ340" s="41" t="str">
        <f>IF(AI340="","",IF(SUM(成就内容!Z$127:Z$131)&lt;&gt;0,MAX(ROUNDUP(SMALL(AI$334:AI$383,$L340)/60,0)*60,60),0))</f>
        <v/>
      </c>
      <c r="DK340" s="41">
        <f>IF(AJ340="","",IF(SUM(成就内容!AA$127:AA$131)&lt;&gt;0,MAX(ROUNDUP(SMALL(AJ$334:AJ$383,$L340)/60,0)*60,60),0))</f>
        <v>0</v>
      </c>
      <c r="DL340" s="41">
        <f>IF(AK340="","",IF(SUM(成就内容!AB$127:AB$131)&lt;&gt;0,MAX(ROUNDUP(SMALL(AK$334:AK$383,$L340)/60,0)*60,60),0))</f>
        <v>1380</v>
      </c>
      <c r="DM340" s="41">
        <f>IF(AL340="","",IF(SUM(成就内容!AC$127:AC$131)&lt;&gt;0,MAX(ROUNDUP(SMALL(AL$334:AL$383,$L340)/60,0)*60,60),0))</f>
        <v>300</v>
      </c>
      <c r="DN340" s="41">
        <f>IF(AM340="","",IF(SUM(成就内容!AD$127:AD$131)&lt;&gt;0,MAX(ROUNDUP(SMALL(AM$334:AM$383,$L340)/60,0)*60,60),0))</f>
        <v>300</v>
      </c>
      <c r="DO340" s="41">
        <f>IF(AN340="","",IF(SUM(成就内容!AE$127:AE$131)&lt;&gt;0,MAX(ROUNDUP(SMALL(AN$334:AN$383,$L340)/60,0)*60,60),0))</f>
        <v>300</v>
      </c>
      <c r="DP340" s="41">
        <f>IF(AO340="","",IF(SUM(成就内容!AF$127:AF$131)&lt;&gt;0,MAX(ROUNDUP(SMALL(AO$334:AO$383,$L340)/60,0)*60,60),0))</f>
        <v>300</v>
      </c>
      <c r="DQ340" s="41">
        <f>IF(AP340="","",IF(SUM(成就内容!AG$127:AG$131)&lt;&gt;0,MAX(ROUNDUP(SMALL(AP$334:AP$383,$L340)/60,0)*60,60),0))</f>
        <v>0</v>
      </c>
      <c r="DR340" s="41">
        <f>IF(AQ340="","",IF(SUM(成就内容!AH$127:AH$131)&lt;&gt;0,MAX(ROUNDUP(SMALL(AQ$334:AQ$383,$L340)/60,0)*60,60),0))</f>
        <v>0</v>
      </c>
      <c r="DS340" s="41">
        <f>IF(AR340="","",IF(SUM(成就内容!AI$127:AI$131)&lt;&gt;0,MAX(ROUNDUP(SMALL(AR$334:AR$383,$L340)/60,0)*60,60),0))</f>
        <v>0</v>
      </c>
      <c r="DT340" s="41">
        <f>IF(AS340="","",IF(SUM(成就内容!AJ$127:AJ$131)&lt;&gt;0,MAX(ROUNDUP(SMALL(AS$334:AS$383,$L340)/60,0)*60,60),0))</f>
        <v>0</v>
      </c>
      <c r="DU340" s="41" t="str">
        <f>IF(AT340="","",IF(SUM(成就内容!AK$127:AK$131)&lt;&gt;0,MAX(ROUNDUP(SMALL(AT$334:AT$383,$L340)/60,0)*60,60),0))</f>
        <v/>
      </c>
      <c r="DV340" s="41" t="str">
        <f>IF(AU340="","",IF(SUM(成就内容!AL$127:AL$131)&lt;&gt;0,MAX(ROUNDUP(SMALL(AU$334:AU$383,$L340)/60,0)*60,60),0))</f>
        <v/>
      </c>
      <c r="DW340" s="41">
        <f>IF(AV340="","",IF(SUM(成就内容!AM$127:AM$131)&lt;&gt;0,MAX(ROUNDUP(SMALL(AV$334:AV$383,$L340)/60,0)*60,60),0))</f>
        <v>0</v>
      </c>
      <c r="DX340" s="41">
        <f>IF(AW340="","",IF(SUM(成就内容!AN$127:AN$131)&lt;&gt;0,MAX(ROUNDUP(SMALL(AW$334:AW$383,$L340)/60,0)*60,60),0))</f>
        <v>0</v>
      </c>
      <c r="DY340" s="41">
        <f>IF(AX340="","",IF(SUM(成就内容!AO$127:AO$131)&lt;&gt;0,MAX(ROUNDUP(SMALL(AX$334:AX$383,$L340)/60,0)*60,60),0))</f>
        <v>360</v>
      </c>
      <c r="DZ340" s="41">
        <f>IF(AY340="","",IF(SUM(成就内容!AP$127:AP$131)&lt;&gt;0,MAX(ROUNDUP(SMALL(AY$334:AY$383,$L340)/60,0)*60,60),0))</f>
        <v>360</v>
      </c>
      <c r="EA340" s="41">
        <f>IF(AZ340="","",IF(SUM(成就内容!AQ$127:AQ$131)&lt;&gt;0,MAX(ROUNDUP(SMALL(AZ$334:AZ$383,$L340)/60,0)*60,60),0))</f>
        <v>360</v>
      </c>
      <c r="EB340" s="41">
        <f>IF(BA340="","",IF(SUM(成就内容!AR$127:AR$131)&lt;&gt;0,MAX(ROUNDUP(SMALL(BA$334:BA$383,$L340)/60,0)*60,60),0))</f>
        <v>420</v>
      </c>
      <c r="EC340" s="41">
        <f>IF(BB340="","",IF(SUM(成就内容!AS$127:AS$131)&lt;&gt;0,MAX(ROUNDUP(SMALL(BB$334:BB$383,$L340)/60,0)*60,60),0))</f>
        <v>420</v>
      </c>
      <c r="ED340" s="41">
        <f>IF(BC340="","",IF(SUM(成就内容!AT$127:AT$131)&lt;&gt;0,MAX(ROUNDUP(SMALL(BC$334:BC$383,$L340)/60,0)*60,60),0))</f>
        <v>420</v>
      </c>
      <c r="EE340" s="41">
        <f>IF(BD340="","",IF(SUM(成就内容!AU$127:AU$131)&lt;&gt;0,MAX(ROUNDUP(SMALL(BD$334:BD$383,$L340)/60,0)*60,60),0))</f>
        <v>0</v>
      </c>
      <c r="EF340" s="41">
        <f>IF(BE340="","",IF(SUM(成就内容!AV$127:AV$131)&lt;&gt;0,MAX(ROUNDUP(SMALL(BE$334:BE$383,$L340)/60,0)*60,60),0))</f>
        <v>0</v>
      </c>
      <c r="EG340" s="41">
        <f>IF(BF340="","",IF(SUM(成就内容!AW$127:AW$131)&lt;&gt;0,MAX(ROUNDUP(SMALL(BF$334:BF$383,$L340)/60,0)*60,60),0))</f>
        <v>0</v>
      </c>
      <c r="EH340" s="41">
        <f>IF(BG340="","",IF(SUM(成就内容!AX$127:AX$131)&lt;&gt;0,MAX(ROUNDUP(SMALL(BG$334:BG$383,$L340)/60,0)*60,60),0))</f>
        <v>0</v>
      </c>
      <c r="EI340" s="41">
        <f>IF(BH340="","",IF(SUM(成就内容!AY$127:AY$131)&lt;&gt;0,MAX(ROUNDUP(SMALL(BH$334:BH$383,$L340)/60,0)*60,60),0))</f>
        <v>0</v>
      </c>
      <c r="EJ340" s="41">
        <f>IF(BI340="","",IF(SUM(成就内容!AZ$127:AZ$131)&lt;&gt;0,MAX(ROUNDUP(SMALL(BI$334:BI$383,$L340)/60,0)*60,60),0))</f>
        <v>0</v>
      </c>
      <c r="EK340" s="41">
        <f>IF(BJ340="","",IF(SUM(成就内容!BA$127:BA$131)&lt;&gt;0,MAX(ROUNDUP(SMALL(BJ$334:BJ$383,$L340)/60,0)*60,60),0))</f>
        <v>0</v>
      </c>
      <c r="EL340" s="41">
        <f>IF(BK340="","",IF(SUM(成就内容!BB$127:BB$131)&lt;&gt;0,MAX(ROUNDUP(SMALL(BK$334:BK$383,$L340)/60,0)*60,60),0))</f>
        <v>0</v>
      </c>
      <c r="EM340" s="41">
        <f>IF(BL340="","",IF(SUM(成就内容!BC$127:BC$131)&lt;&gt;0,MAX(ROUNDUP(SMALL(BL$334:BL$383,$L340)/60,0)*60,60),0))</f>
        <v>0</v>
      </c>
      <c r="EN340" s="41">
        <f>IF(BM340="","",IF(SUM(成就内容!BD$127:BD$131)&lt;&gt;0,MAX(ROUNDUP(SMALL(BM$334:BM$383,$L340)/60,0)*60,60),0))</f>
        <v>0</v>
      </c>
      <c r="EO340" s="41">
        <f>IF(BN340="","",IF(SUM(成就内容!BE$127:BE$131)&lt;&gt;0,MAX(ROUNDUP(SMALL(BN$334:BN$383,$L340)/60,0)*60,60),0))</f>
        <v>0</v>
      </c>
      <c r="EP340" s="41">
        <f>IF(BO340="","",IF(SUM(成就内容!BF$127:BF$131)&lt;&gt;0,MAX(ROUNDUP(SMALL(BO$334:BO$383,$L340)/60,0)*60,60),0))</f>
        <v>0</v>
      </c>
      <c r="EQ340" s="41">
        <f>IF(BP340="","",IF(SUM(成就内容!BG$127:BG$131)&lt;&gt;0,MAX(ROUNDUP(SMALL(BP$334:BP$383,$L340)/60,0)*60,60),0))</f>
        <v>0</v>
      </c>
      <c r="ER340" s="41">
        <f>IF(BQ340="","",IF(SUM(成就内容!BH$127:BH$131)&lt;&gt;0,MAX(ROUNDUP(SMALL(BQ$334:BQ$383,$L340)/60,0)*60,60),0))</f>
        <v>0</v>
      </c>
      <c r="ES340" s="41" t="str">
        <f>IF(BR340="","",IF(SUM(成就内容!BI$127:BI$131)&lt;&gt;0,MAX(ROUNDUP(SMALL(BR$334:BR$383,$L340)/60,0)*60,60),0))</f>
        <v/>
      </c>
      <c r="ET340" s="41">
        <f>IF(BS340="","",IF(SUM(成就内容!BJ$127:BJ$131)&lt;&gt;0,MAX(ROUNDUP(SMALL(BS$334:BS$383,$L340)/60,0)*60,60),0))</f>
        <v>180</v>
      </c>
      <c r="EU340" s="41">
        <f>IF(BT340="","",IF(SUM(成就内容!BK$127:BK$131)&lt;&gt;0,MAX(ROUNDUP(SMALL(BT$334:BT$383,$L340)/60,0)*60,60),0))</f>
        <v>240</v>
      </c>
      <c r="EV340" s="41">
        <f>IF(BU340="","",IF(SUM(成就内容!BL$127:BL$131)&lt;&gt;0,MAX(ROUNDUP(SMALL(BU$334:BU$383,$L340)/60,0)*60,60),0))</f>
        <v>360</v>
      </c>
      <c r="EW340" s="41">
        <f>IF(BV340="","",IF(SUM(成就内容!BM$127:BM$131)&lt;&gt;0,MAX(ROUNDUP(SMALL(BV$334:BV$383,$L340)/60,0)*60,60),0))</f>
        <v>0</v>
      </c>
      <c r="EX340" s="41">
        <f>IF(BW340="","",IF(SUM(成就内容!BN$127:BN$131)&lt;&gt;0,MAX(ROUNDUP(SMALL(BW$334:BW$383,$L340)/60,0)*60,60),0))</f>
        <v>0</v>
      </c>
      <c r="EY340" s="41">
        <f>IF(BX340="","",IF(SUM(成就内容!BO$127:BO$131)&lt;&gt;0,MAX(ROUNDUP(SMALL(BX$334:BX$383,$L340)/60,0)*60,60),0))</f>
        <v>0</v>
      </c>
      <c r="EZ340" s="41">
        <f>IF(BY340="","",IF(SUM(成就内容!BP$127:BP$131)&lt;&gt;0,MAX(ROUNDUP(SMALL(BY$334:BY$383,$L340)/60,0)*60,60),0))</f>
        <v>0</v>
      </c>
      <c r="FA340" s="41">
        <f>IF(BZ340="","",IF(SUM(成就内容!BQ$127:BQ$131)&lt;&gt;0,MAX(ROUNDUP(SMALL(BZ$334:BZ$383,$L340)/60,0)*60,60),0))</f>
        <v>0</v>
      </c>
      <c r="FB340" s="41">
        <f>IF(CA340="","",IF(SUM(成就内容!BR$127:BR$131)&lt;&gt;0,MAX(ROUNDUP(SMALL(CA$334:CA$383,$L340)/60,0)*60,60),0))</f>
        <v>0</v>
      </c>
      <c r="FC340" s="41">
        <f>IF(CB340="","",IF(SUM(成就内容!BS$127:BS$131)&lt;&gt;0,MAX(ROUNDUP(SMALL(CB$334:CB$383,$L340)/60,0)*60,60),0))</f>
        <v>0</v>
      </c>
      <c r="FD340" s="41">
        <f>IF(CC340="","",IF(SUM(成就内容!BT$127:BT$131)&lt;&gt;0,MAX(ROUNDUP(SMALL(CC$334:CC$383,$L340)/60,0)*60,60),0))</f>
        <v>0</v>
      </c>
      <c r="FE340" s="41">
        <f>IF(CD340="","",IF(SUM(成就内容!BU$127:BU$131)&lt;&gt;0,MAX(ROUNDUP(SMALL(CD$334:CD$383,$L340)/60,0)*60,60),0))</f>
        <v>0</v>
      </c>
      <c r="FF340" s="41" t="str">
        <f>IF(CE340="","",IF(SUM(成就内容!BV$127:BV$131)&lt;&gt;0,MAX(ROUNDUP(SMALL(CE$334:CE$383,$L340)/60,0)*60,60),0))</f>
        <v/>
      </c>
      <c r="FG340" s="41">
        <f>IF(CF340="","",IF(SUM(成就内容!BW$127:BW$131)&lt;&gt;0,MAX(ROUNDUP(SMALL(CF$334:CF$383,$L340)/60,0)*60,60),0))</f>
        <v>0</v>
      </c>
      <c r="FH340" s="41">
        <f>IF(CG340="","",IF(SUM(成就内容!BX$127:BX$131)&lt;&gt;0,MAX(ROUNDUP(SMALL(CG$334:CG$383,$L340)/60,0)*60,60),0))</f>
        <v>0</v>
      </c>
      <c r="FI340" s="41">
        <f>IF(CH340="","",IF(SUM(成就内容!BY$127:BY$131)&lt;&gt;0,MAX(ROUNDUP(SMALL(CH$334:CH$383,$L340)/60,0)*60,60),0))</f>
        <v>0</v>
      </c>
      <c r="FJ340" s="41">
        <f>IF(CI340="","",IF(SUM(成就内容!BZ$127:BZ$131)&lt;&gt;0,MAX(ROUNDUP(SMALL(CI$334:CI$383,$L340)/60,0)*60,60),0))</f>
        <v>0</v>
      </c>
    </row>
    <row r="341" spans="12:166" x14ac:dyDescent="0.15">
      <c r="L341" s="43">
        <v>8</v>
      </c>
      <c r="M341" s="79">
        <f>IFERROR(IF(成就内容!D14="","",INDEX($I$4:$I$178*SUM(成就内容!D$127:D$131)/SUM(成就内容!$D$127:$BZ$131),成就内容!D70,1))-SUM(M$334:M340),"")</f>
        <v>0</v>
      </c>
      <c r="N341" s="79" t="str">
        <f>IFERROR(IF(成就内容!E14="","",INDEX($I$4:$I$178*SUM(成就内容!E$127:E$131)/SUM(成就内容!$D$127:$BZ$131),成就内容!E70,1))-SUM(N$334:N340),"")</f>
        <v/>
      </c>
      <c r="O341" s="79">
        <f>IFERROR(IF(成就内容!F14="","",INDEX($I$4:$I$178*SUM(成就内容!F$127:F$131)/SUM(成就内容!$D$127:$BZ$131),成就内容!F70,1))-SUM(O$334:O340),"")</f>
        <v>0</v>
      </c>
      <c r="P341" s="79" t="str">
        <f>IFERROR(IF(成就内容!G14="","",INDEX($I$4:$I$178*SUM(成就内容!G$127:G$131)/SUM(成就内容!$D$127:$BZ$131),成就内容!G70,1))-SUM(P$334:P340),"")</f>
        <v/>
      </c>
      <c r="Q341" s="79">
        <f>IFERROR(IF(成就内容!H14="","",INDEX($I$4:$I$178*SUM(成就内容!H$127:H$131)/SUM(成就内容!$D$127:$BZ$131),成就内容!H70,1))-SUM(Q$334:Q340),"")</f>
        <v>0</v>
      </c>
      <c r="R341" s="79">
        <f>IFERROR(IF(成就内容!I14="","",INDEX($I$4:$I$178*SUM(成就内容!I$127:I$131)/SUM(成就内容!$D$127:$BZ$131),成就内容!I70,1))-SUM(R$334:R340),"")</f>
        <v>0</v>
      </c>
      <c r="S341" s="79">
        <f>IFERROR(IF(成就内容!J14="","",INDEX($I$4:$I$178*SUM(成就内容!J$127:J$131)/SUM(成就内容!$D$127:$BZ$131),成就内容!J70,1))-SUM(S$334:S340),"")</f>
        <v>0</v>
      </c>
      <c r="T341" s="79">
        <f>IFERROR(IF(成就内容!K14="","",INDEX($I$4:$I$178*SUM(成就内容!K$127:K$131)/SUM(成就内容!$D$127:$BZ$131),成就内容!K70,1))-SUM(T$334:T340),"")</f>
        <v>0</v>
      </c>
      <c r="U341" s="79">
        <f>IFERROR(IF(成就内容!L14="","",INDEX($I$4:$I$178*SUM(成就内容!L$127:L$131)/SUM(成就内容!$D$127:$BZ$131),成就内容!L70,1))-SUM(U$334:U340),"")</f>
        <v>0</v>
      </c>
      <c r="V341" s="79">
        <f>IFERROR(IF(成就内容!M14="","",INDEX($I$4:$I$178*SUM(成就内容!M$127:M$131)/SUM(成就内容!$D$127:$BZ$131),成就内容!M70,1))-SUM(V$334:V340),"")</f>
        <v>0</v>
      </c>
      <c r="W341" s="79">
        <f>IFERROR(IF(成就内容!N14="","",INDEX($I$4:$I$178*SUM(成就内容!N$127:N$131)/SUM(成就内容!$D$127:$BZ$131),成就内容!N70,1))-SUM(W$334:W340),"")</f>
        <v>0</v>
      </c>
      <c r="X341" s="79">
        <f>IFERROR(IF(成就内容!O14="","",INDEX($I$4:$I$178*SUM(成就内容!O$127:O$131)/SUM(成就内容!$D$127:$BZ$131),成就内容!O70,1))-SUM(X$334:X340),"")</f>
        <v>0</v>
      </c>
      <c r="Y341" s="79">
        <f>IFERROR(IF(成就内容!P14="","",INDEX($I$4:$I$178*SUM(成就内容!P$127:P$131)/SUM(成就内容!$D$127:$BZ$131),成就内容!P70,1))-SUM(Y$334:Y340),"")</f>
        <v>0</v>
      </c>
      <c r="Z341" s="79">
        <f>IFERROR(IF(成就内容!Q14="","",INDEX($I$4:$I$178*SUM(成就内容!Q$127:Q$131)/SUM(成就内容!$D$127:$BZ$131),成就内容!Q70,1))-SUM(Z$334:Z340),"")</f>
        <v>0</v>
      </c>
      <c r="AA341" s="79">
        <f>IFERROR(IF(成就内容!R14="","",INDEX($I$4:$I$178*SUM(成就内容!R$127:R$131)/SUM(成就内容!$D$127:$BZ$131),成就内容!R70,1))-SUM(AA$334:AA340),"")</f>
        <v>0</v>
      </c>
      <c r="AB341" s="79">
        <f>IFERROR(IF(成就内容!S14="","",INDEX($I$4:$I$178*SUM(成就内容!S$127:S$131)/SUM(成就内容!$D$127:$BZ$131),成就内容!S70,1))-SUM(AB$334:AB340),"")</f>
        <v>0</v>
      </c>
      <c r="AC341" s="79">
        <f>IFERROR(IF(成就内容!T14="","",INDEX($I$4:$I$178*SUM(成就内容!T$127:T$131)/SUM(成就内容!$D$127:$BZ$131),成就内容!T70,1))-SUM(AC$334:AC340),"")</f>
        <v>0</v>
      </c>
      <c r="AD341" s="79">
        <f>IFERROR(IF(成就内容!U14="","",INDEX($I$4:$I$178*SUM(成就内容!U$127:U$131)/SUM(成就内容!$D$127:$BZ$131),成就内容!U70,1))-SUM(AD$334:AD340),"")</f>
        <v>0</v>
      </c>
      <c r="AE341" s="79">
        <f>IFERROR(IF(成就内容!V14="","",INDEX($I$4:$I$178*SUM(成就内容!V$127:V$131)/SUM(成就内容!$D$127:$BZ$131),成就内容!V70,1))-SUM(AE$334:AE340),"")</f>
        <v>0</v>
      </c>
      <c r="AF341" s="79">
        <f>IFERROR(IF(成就内容!W14="","",INDEX($I$4:$I$178*SUM(成就内容!W$127:W$131)/SUM(成就内容!$D$127:$BZ$131),成就内容!W70,1))-SUM(AF$334:AF340),"")</f>
        <v>0</v>
      </c>
      <c r="AG341" s="79">
        <f>IFERROR(IF(成就内容!X14="","",INDEX($I$4:$I$178*SUM(成就内容!X$127:X$131)/SUM(成就内容!$D$127:$BZ$131),成就内容!X70,1))-SUM(AG$334:AG340),"")</f>
        <v>0</v>
      </c>
      <c r="AH341" s="79">
        <f>IFERROR(IF(成就内容!Y14="","",INDEX($I$4:$I$178*SUM(成就内容!Y$127:Y$131)/SUM(成就内容!$D$127:$BZ$131),成就内容!Y70,1))-SUM(AH$334:AH340),"")</f>
        <v>0</v>
      </c>
      <c r="AI341" s="79" t="str">
        <f>IFERROR(IF(成就内容!Z14="","",INDEX($I$4:$I$178*SUM(成就内容!Z$127:Z$131)/SUM(成就内容!$D$127:$BZ$131),成就内容!Z70,1))-SUM(AI$334:AI340),"")</f>
        <v/>
      </c>
      <c r="AJ341" s="79">
        <f>IFERROR(IF(成就内容!AA14="","",INDEX($I$4:$I$178*SUM(成就内容!AA$127:AA$131)/SUM(成就内容!$D$127:$BZ$131),成就内容!AA70,1))-SUM(AJ$334:AJ340),"")</f>
        <v>0</v>
      </c>
      <c r="AK341" s="79">
        <f>IFERROR(IF(成就内容!AB14="","",INDEX($I$4:$I$178*SUM(成就内容!AB$127:AB$131)/SUM(成就内容!$D$127:$BZ$131),成就内容!AB70,1))-SUM(AK$334:AK340),"")</f>
        <v>1331.1375000000007</v>
      </c>
      <c r="AL341" s="79">
        <f>IFERROR(IF(成就内容!AC14="","",INDEX($I$4:$I$178*SUM(成就内容!AC$127:AC$131)/SUM(成就内容!$D$127:$BZ$131),成就内容!AC70,1))-SUM(AL$334:AL340),"")</f>
        <v>288.125</v>
      </c>
      <c r="AM341" s="79">
        <f>IFERROR(IF(成就内容!AD14="","",INDEX($I$4:$I$178*SUM(成就内容!AD$127:AD$131)/SUM(成就内容!$D$127:$BZ$131),成就内容!AD70,1))-SUM(AM$334:AM340),"")</f>
        <v>288.125</v>
      </c>
      <c r="AN341" s="79">
        <f>IFERROR(IF(成就内容!AE14="","",INDEX($I$4:$I$178*SUM(成就内容!AE$127:AE$131)/SUM(成就内容!$D$127:$BZ$131),成就内容!AE70,1))-SUM(AN$334:AN340),"")</f>
        <v>288.125</v>
      </c>
      <c r="AO341" s="79">
        <f>IFERROR(IF(成就内容!AF14="","",INDEX($I$4:$I$178*SUM(成就内容!AF$127:AF$131)/SUM(成就内容!$D$127:$BZ$131),成就内容!AF70,1))-SUM(AO$334:AO340),"")</f>
        <v>288.125</v>
      </c>
      <c r="AP341" s="79">
        <f>IFERROR(IF(成就内容!AG14="","",INDEX($I$4:$I$178*SUM(成就内容!AG$127:AG$131)/SUM(成就内容!$D$127:$BZ$131),成就内容!AG70,1))-SUM(AP$334:AP340),"")</f>
        <v>0</v>
      </c>
      <c r="AQ341" s="79">
        <f>IFERROR(IF(成就内容!AH14="","",INDEX($I$4:$I$178*SUM(成就内容!AH$127:AH$131)/SUM(成就内容!$D$127:$BZ$131),成就内容!AH70,1))-SUM(AQ$334:AQ340),"")</f>
        <v>0</v>
      </c>
      <c r="AR341" s="79">
        <f>IFERROR(IF(成就内容!AI14="","",INDEX($I$4:$I$178*SUM(成就内容!AI$127:AI$131)/SUM(成就内容!$D$127:$BZ$131),成就内容!AI70,1))-SUM(AR$334:AR340),"")</f>
        <v>0</v>
      </c>
      <c r="AS341" s="79">
        <f>IFERROR(IF(成就内容!AJ14="","",INDEX($I$4:$I$178*SUM(成就内容!AJ$127:AJ$131)/SUM(成就内容!$D$127:$BZ$131),成就内容!AJ70,1))-SUM(AS$334:AS340),"")</f>
        <v>0</v>
      </c>
      <c r="AT341" s="79" t="str">
        <f>IFERROR(IF(成就内容!AK14="","",INDEX($I$4:$I$178*SUM(成就内容!AK$127:AK$131)/SUM(成就内容!$D$127:$BZ$131),成就内容!AK70,1))-SUM(AT$334:AT340),"")</f>
        <v/>
      </c>
      <c r="AU341" s="79" t="str">
        <f>IFERROR(IF(成就内容!AL14="","",INDEX($I$4:$I$178*SUM(成就内容!AL$127:AL$131)/SUM(成就内容!$D$127:$BZ$131),成就内容!AL70,1))-SUM(AU$334:AU340),"")</f>
        <v/>
      </c>
      <c r="AV341" s="79">
        <f>IFERROR(IF(成就内容!AM14="","",INDEX($I$4:$I$178*SUM(成就内容!AM$127:AM$131)/SUM(成就内容!$D$127:$BZ$131),成就内容!AM70,1))-SUM(AV$334:AV340),"")</f>
        <v>0</v>
      </c>
      <c r="AW341" s="79">
        <f>IFERROR(IF(成就内容!AN14="","",INDEX($I$4:$I$178*SUM(成就内容!AN$127:AN$131)/SUM(成就内容!$D$127:$BZ$131),成就内容!AN70,1))-SUM(AW$334:AW340),"")</f>
        <v>0</v>
      </c>
      <c r="AX341" s="79">
        <f>IFERROR(IF(成就内容!AO14="","",INDEX($I$4:$I$178*SUM(成就内容!AO$127:AO$131)/SUM(成就内容!$D$127:$BZ$131),成就内容!AO70,1))-SUM(AX$334:AX340),"")</f>
        <v>345.75</v>
      </c>
      <c r="AY341" s="79">
        <f>IFERROR(IF(成就内容!AP14="","",INDEX($I$4:$I$178*SUM(成就内容!AP$127:AP$131)/SUM(成就内容!$D$127:$BZ$131),成就内容!AP70,1))-SUM(AY$334:AY340),"")</f>
        <v>345.75</v>
      </c>
      <c r="AZ341" s="79">
        <f>IFERROR(IF(成就内容!AQ14="","",INDEX($I$4:$I$178*SUM(成就内容!AQ$127:AQ$131)/SUM(成就内容!$D$127:$BZ$131),成就内容!AQ70,1))-SUM(AZ$334:AZ340),"")</f>
        <v>345.75</v>
      </c>
      <c r="BA341" s="79">
        <f>IFERROR(IF(成就内容!AR14="","",INDEX($I$4:$I$178*SUM(成就内容!AR$127:AR$131)/SUM(成就内容!$D$127:$BZ$131),成就内容!AR70,1))-SUM(BA$334:BA340),"")</f>
        <v>403.375</v>
      </c>
      <c r="BB341" s="79">
        <f>IFERROR(IF(成就内容!AS14="","",INDEX($I$4:$I$178*SUM(成就内容!AS$127:AS$131)/SUM(成就内容!$D$127:$BZ$131),成就内容!AS70,1))-SUM(BB$334:BB340),"")</f>
        <v>403.375</v>
      </c>
      <c r="BC341" s="79">
        <f>IFERROR(IF(成就内容!AT14="","",INDEX($I$4:$I$178*SUM(成就内容!AT$127:AT$131)/SUM(成就内容!$D$127:$BZ$131),成就内容!AT70,1))-SUM(BC$334:BC340),"")</f>
        <v>403.375</v>
      </c>
      <c r="BD341" s="79">
        <f>IFERROR(IF(成就内容!AU14="","",INDEX($I$4:$I$178*SUM(成就内容!AU$127:AU$131)/SUM(成就内容!$D$127:$BZ$131),成就内容!AU70,1))-SUM(BD$334:BD340),"")</f>
        <v>0</v>
      </c>
      <c r="BE341" s="79">
        <f>IFERROR(IF(成就内容!AV14="","",INDEX($I$4:$I$178*SUM(成就内容!AV$127:AV$131)/SUM(成就内容!$D$127:$BZ$131),成就内容!AV70,1))-SUM(BE$334:BE340),"")</f>
        <v>0</v>
      </c>
      <c r="BF341" s="79">
        <f>IFERROR(IF(成就内容!AW14="","",INDEX($I$4:$I$178*SUM(成就内容!AW$127:AW$131)/SUM(成就内容!$D$127:$BZ$131),成就内容!AW70,1))-SUM(BF$334:BF340),"")</f>
        <v>0</v>
      </c>
      <c r="BG341" s="79">
        <f>IFERROR(IF(成就内容!AX14="","",INDEX($I$4:$I$178*SUM(成就内容!AX$127:AX$131)/SUM(成就内容!$D$127:$BZ$131),成就内容!AX70,1))-SUM(BG$334:BG340),"")</f>
        <v>0</v>
      </c>
      <c r="BH341" s="79">
        <f>IFERROR(IF(成就内容!AY14="","",INDEX($I$4:$I$178*SUM(成就内容!AY$127:AY$131)/SUM(成就内容!$D$127:$BZ$131),成就内容!AY70,1))-SUM(BH$334:BH340),"")</f>
        <v>0</v>
      </c>
      <c r="BI341" s="79">
        <f>IFERROR(IF(成就内容!AZ14="","",INDEX($I$4:$I$178*SUM(成就内容!AZ$127:AZ$131)/SUM(成就内容!$D$127:$BZ$131),成就内容!AZ70,1))-SUM(BI$334:BI340),"")</f>
        <v>0</v>
      </c>
      <c r="BJ341" s="79">
        <f>IFERROR(IF(成就内容!BA14="","",INDEX($I$4:$I$178*SUM(成就内容!BA$127:BA$131)/SUM(成就内容!$D$127:$BZ$131),成就内容!BA70,1))-SUM(BJ$334:BJ340),"")</f>
        <v>0</v>
      </c>
      <c r="BK341" s="79">
        <f>IFERROR(IF(成就内容!BB14="","",INDEX($I$4:$I$178*SUM(成就内容!BB$127:BB$131)/SUM(成就内容!$D$127:$BZ$131),成就内容!BB70,1))-SUM(BK$334:BK340),"")</f>
        <v>0</v>
      </c>
      <c r="BL341" s="79">
        <f>IFERROR(IF(成就内容!BC14="","",INDEX($I$4:$I$178*SUM(成就内容!BC$127:BC$131)/SUM(成就内容!$D$127:$BZ$131),成就内容!BC70,1))-SUM(BL$334:BL340),"")</f>
        <v>0</v>
      </c>
      <c r="BM341" s="79">
        <f>IFERROR(IF(成就内容!BD14="","",INDEX($I$4:$I$178*SUM(成就内容!BD$127:BD$131)/SUM(成就内容!$D$127:$BZ$131),成就内容!BD70,1))-SUM(BM$334:BM340),"")</f>
        <v>0</v>
      </c>
      <c r="BN341" s="79">
        <f>IFERROR(IF(成就内容!BE14="","",INDEX($I$4:$I$178*SUM(成就内容!BE$127:BE$131)/SUM(成就内容!$D$127:$BZ$131),成就内容!BE70,1))-SUM(BN$334:BN340),"")</f>
        <v>0</v>
      </c>
      <c r="BO341" s="79">
        <f>IFERROR(IF(成就内容!BF14="","",INDEX($I$4:$I$178*SUM(成就内容!BF$127:BF$131)/SUM(成就内容!$D$127:$BZ$131),成就内容!BF70,1))-SUM(BO$334:BO340),"")</f>
        <v>0</v>
      </c>
      <c r="BP341" s="79">
        <f>IFERROR(IF(成就内容!BG14="","",INDEX($I$4:$I$178*SUM(成就内容!BG$127:BG$131)/SUM(成就内容!$D$127:$BZ$131),成就内容!BG70,1))-SUM(BP$334:BP340),"")</f>
        <v>0</v>
      </c>
      <c r="BQ341" s="79">
        <f>IFERROR(IF(成就内容!BH14="","",INDEX($I$4:$I$178*SUM(成就内容!BH$127:BH$131)/SUM(成就内容!$D$127:$BZ$131),成就内容!BH70,1))-SUM(BQ$334:BQ340),"")</f>
        <v>0</v>
      </c>
      <c r="BR341" s="79" t="str">
        <f>IFERROR(IF(成就内容!BI14="","",INDEX($I$4:$I$178*SUM(成就内容!BI$127:BI$131)/SUM(成就内容!$D$127:$BZ$131),成就内容!BI70,1))-SUM(BR$334:BR340),"")</f>
        <v/>
      </c>
      <c r="BS341" s="79">
        <f>IFERROR(IF(成就内容!BJ14="","",INDEX($I$4:$I$178*SUM(成就内容!BJ$127:BJ$131)/SUM(成就内容!$D$127:$BZ$131),成就内容!BJ70,1))-SUM(BS$334:BS340),"")</f>
        <v>154.35000000000002</v>
      </c>
      <c r="BT341" s="79">
        <f>IFERROR(IF(成就内容!BK14="","",INDEX($I$4:$I$178*SUM(成就内容!BK$127:BK$131)/SUM(成就内容!$D$127:$BZ$131),成就内容!BK70,1))-SUM(BT$334:BT340),"")</f>
        <v>288.125</v>
      </c>
      <c r="BU341" s="79">
        <f>IFERROR(IF(成就内容!BL14="","",INDEX($I$4:$I$178*SUM(成就内容!BL$127:BL$131)/SUM(成就内容!$D$127:$BZ$131),成就内容!BL70,1))-SUM(BU$334:BU340),"")</f>
        <v>345.75</v>
      </c>
      <c r="BV341" s="79">
        <f>IFERROR(IF(成就内容!BM14="","",INDEX($I$4:$I$178*SUM(成就内容!BM$127:BM$131)/SUM(成就内容!$D$127:$BZ$131),成就内容!BM70,1))-SUM(BV$334:BV340),"")</f>
        <v>0</v>
      </c>
      <c r="BW341" s="79">
        <f>IFERROR(IF(成就内容!BN14="","",INDEX($I$4:$I$178*SUM(成就内容!BN$127:BN$131)/SUM(成就内容!$D$127:$BZ$131),成就内容!BN70,1))-SUM(BW$334:BW340),"")</f>
        <v>0</v>
      </c>
      <c r="BX341" s="79">
        <f>IFERROR(IF(成就内容!BO14="","",INDEX($I$4:$I$178*SUM(成就内容!BO$127:BO$131)/SUM(成就内容!$D$127:$BZ$131),成就内容!BO70,1))-SUM(BX$334:BX340),"")</f>
        <v>0</v>
      </c>
      <c r="BY341" s="79">
        <f>IFERROR(IF(成就内容!BP14="","",INDEX($I$4:$I$178*SUM(成就内容!BP$127:BP$131)/SUM(成就内容!$D$127:$BZ$131),成就内容!BP70,1))-SUM(BY$334:BY340),"")</f>
        <v>0</v>
      </c>
      <c r="BZ341" s="79">
        <f>IFERROR(IF(成就内容!BQ14="","",INDEX($I$4:$I$178*SUM(成就内容!BQ$127:BQ$131)/SUM(成就内容!$D$127:$BZ$131),成就内容!BQ70,1))-SUM(BZ$334:BZ340),"")</f>
        <v>0</v>
      </c>
      <c r="CA341" s="79">
        <f>IFERROR(IF(成就内容!BR14="","",INDEX($I$4:$I$178*SUM(成就内容!BR$127:BR$131)/SUM(成就内容!$D$127:$BZ$131),成就内容!BR70,1))-SUM(CA$334:CA340),"")</f>
        <v>0</v>
      </c>
      <c r="CB341" s="79">
        <f>IFERROR(IF(成就内容!BS14="","",INDEX($I$4:$I$178*SUM(成就内容!BS$127:BS$131)/SUM(成就内容!$D$127:$BZ$131),成就内容!BS70,1))-SUM(CB$334:CB340),"")</f>
        <v>0</v>
      </c>
      <c r="CC341" s="79">
        <f>IFERROR(IF(成就内容!BT14="","",INDEX($I$4:$I$178*SUM(成就内容!BT$127:BT$131)/SUM(成就内容!$D$127:$BZ$131),成就内容!BT70,1))-SUM(CC$334:CC340),"")</f>
        <v>0</v>
      </c>
      <c r="CD341" s="79">
        <f>IFERROR(IF(成就内容!BU14="","",INDEX($I$4:$I$178*SUM(成就内容!BU$127:BU$131)/SUM(成就内容!$D$127:$BZ$131),成就内容!BU70,1))-SUM(CD$334:CD340),"")</f>
        <v>0</v>
      </c>
      <c r="CE341" s="79" t="str">
        <f>IFERROR(IF(成就内容!BV14="","",INDEX($I$4:$I$178*SUM(成就内容!BV$127:BV$131)/SUM(成就内容!$D$127:$BZ$131),成就内容!BV70,1))-SUM(CE$334:CE340),"")</f>
        <v/>
      </c>
      <c r="CF341" s="79">
        <f>IFERROR(IF(成就内容!BW14="","",INDEX($I$4:$I$178*SUM(成就内容!BW$127:BW$131)/SUM(成就内容!$D$127:$BZ$131),成就内容!BW70,1))-SUM(CF$334:CF340),"")</f>
        <v>0</v>
      </c>
      <c r="CG341" s="79">
        <f>IFERROR(IF(成就内容!BX14="","",INDEX($I$4:$I$178*SUM(成就内容!BX$127:BX$131)/SUM(成就内容!$D$127:$BZ$131),成就内容!BX70,1))-SUM(CG$334:CG340),"")</f>
        <v>0</v>
      </c>
      <c r="CH341" s="79">
        <f>IFERROR(IF(成就内容!BY14="","",INDEX($I$4:$I$178*SUM(成就内容!BY$127:BY$131)/SUM(成就内容!$D$127:$BZ$131),成就内容!BY70,1))-SUM(CH$334:CH340),"")</f>
        <v>0</v>
      </c>
      <c r="CI341" s="79">
        <f>IFERROR(IF(成就内容!BZ14="","",INDEX($I$4:$I$178*SUM(成就内容!BZ$127:BZ$131)/SUM(成就内容!$D$127:$BZ$131),成就内容!BZ70,1))-SUM(CI$334:CI340),"")</f>
        <v>0</v>
      </c>
      <c r="CM341" s="43">
        <v>8</v>
      </c>
      <c r="CN341" s="41">
        <f>IF(M341="","",IF(SUM(成就内容!D$127:D$131)&lt;&gt;0,MAX(ROUNDUP(SMALL(M$334:M$383,$L341)/60,0)*60,60),0))</f>
        <v>0</v>
      </c>
      <c r="CO341" s="41" t="str">
        <f>IF(N341="","",IF(SUM(成就内容!E$127:E$131)&lt;&gt;0,MAX(ROUNDUP(SMALL(N$334:N$383,$L341)/60,0)*60,60),0))</f>
        <v/>
      </c>
      <c r="CP341" s="41">
        <f>IF(O341="","",IF(SUM(成就内容!F$127:F$131)&lt;&gt;0,MAX(ROUNDUP(SMALL(O$334:O$383,$L341)/60,0)*60,60),0))</f>
        <v>0</v>
      </c>
      <c r="CQ341" s="41" t="str">
        <f>IF(P341="","",IF(SUM(成就内容!G$127:G$131)&lt;&gt;0,MAX(ROUNDUP(SMALL(P$334:P$383,$L341)/60,0)*60,60),0))</f>
        <v/>
      </c>
      <c r="CR341" s="41">
        <f>IF(Q341="","",IF(SUM(成就内容!H$127:H$131)&lt;&gt;0,MAX(ROUNDUP(SMALL(Q$334:Q$383,$L341)/60,0)*60,60),0))</f>
        <v>0</v>
      </c>
      <c r="CS341" s="41">
        <f>IF(R341="","",IF(SUM(成就内容!I$127:I$131)&lt;&gt;0,MAX(ROUNDUP(SMALL(R$334:R$383,$L341)/60,0)*60,60),0))</f>
        <v>0</v>
      </c>
      <c r="CT341" s="41">
        <f>IF(S341="","",IF(SUM(成就内容!J$127:J$131)&lt;&gt;0,MAX(ROUNDUP(SMALL(S$334:S$383,$L341)/60,0)*60,60),0))</f>
        <v>0</v>
      </c>
      <c r="CU341" s="41">
        <f>IF(T341="","",IF(SUM(成就内容!K$127:K$131)&lt;&gt;0,MAX(ROUNDUP(SMALL(T$334:T$383,$L341)/60,0)*60,60),0))</f>
        <v>0</v>
      </c>
      <c r="CV341" s="41">
        <f>IF(U341="","",IF(SUM(成就内容!L$127:L$131)&lt;&gt;0,MAX(ROUNDUP(SMALL(U$334:U$383,$L341)/60,0)*60,60),0))</f>
        <v>0</v>
      </c>
      <c r="CW341" s="41">
        <f>IF(V341="","",IF(SUM(成就内容!M$127:M$131)&lt;&gt;0,MAX(ROUNDUP(SMALL(V$334:V$383,$L341)/60,0)*60,60),0))</f>
        <v>0</v>
      </c>
      <c r="CX341" s="41">
        <f>IF(W341="","",IF(SUM(成就内容!N$127:N$131)&lt;&gt;0,MAX(ROUNDUP(SMALL(W$334:W$383,$L341)/60,0)*60,60),0))</f>
        <v>0</v>
      </c>
      <c r="CY341" s="41">
        <f>IF(X341="","",IF(SUM(成就内容!O$127:O$131)&lt;&gt;0,MAX(ROUNDUP(SMALL(X$334:X$383,$L341)/60,0)*60,60),0))</f>
        <v>0</v>
      </c>
      <c r="CZ341" s="41">
        <f>IF(Y341="","",IF(SUM(成就内容!P$127:P$131)&lt;&gt;0,MAX(ROUNDUP(SMALL(Y$334:Y$383,$L341)/60,0)*60,60),0))</f>
        <v>0</v>
      </c>
      <c r="DA341" s="41">
        <f>IF(Z341="","",IF(SUM(成就内容!Q$127:Q$131)&lt;&gt;0,MAX(ROUNDUP(SMALL(Z$334:Z$383,$L341)/60,0)*60,60),0))</f>
        <v>0</v>
      </c>
      <c r="DB341" s="41">
        <f>IF(AA341="","",IF(SUM(成就内容!R$127:R$131)&lt;&gt;0,MAX(ROUNDUP(SMALL(AA$334:AA$383,$L341)/60,0)*60,60),0))</f>
        <v>0</v>
      </c>
      <c r="DC341" s="41">
        <f>IF(AB341="","",IF(SUM(成就内容!S$127:S$131)&lt;&gt;0,MAX(ROUNDUP(SMALL(AB$334:AB$383,$L341)/60,0)*60,60),0))</f>
        <v>0</v>
      </c>
      <c r="DD341" s="41">
        <f>IF(AC341="","",IF(SUM(成就内容!T$127:T$131)&lt;&gt;0,MAX(ROUNDUP(SMALL(AC$334:AC$383,$L341)/60,0)*60,60),0))</f>
        <v>0</v>
      </c>
      <c r="DE341" s="41">
        <f>IF(AD341="","",IF(SUM(成就内容!U$127:U$131)&lt;&gt;0,MAX(ROUNDUP(SMALL(AD$334:AD$383,$L341)/60,0)*60,60),0))</f>
        <v>0</v>
      </c>
      <c r="DF341" s="41">
        <f>IF(AE341="","",IF(SUM(成就内容!V$127:V$131)&lt;&gt;0,MAX(ROUNDUP(SMALL(AE$334:AE$383,$L341)/60,0)*60,60),0))</f>
        <v>0</v>
      </c>
      <c r="DG341" s="41">
        <f>IF(AF341="","",IF(SUM(成就内容!W$127:W$131)&lt;&gt;0,MAX(ROUNDUP(SMALL(AF$334:AF$383,$L341)/60,0)*60,60),0))</f>
        <v>0</v>
      </c>
      <c r="DH341" s="41">
        <f>IF(AG341="","",IF(SUM(成就内容!X$127:X$131)&lt;&gt;0,MAX(ROUNDUP(SMALL(AG$334:AG$383,$L341)/60,0)*60,60),0))</f>
        <v>0</v>
      </c>
      <c r="DI341" s="41">
        <f>IF(AH341="","",IF(SUM(成就内容!Y$127:Y$131)&lt;&gt;0,MAX(ROUNDUP(SMALL(AH$334:AH$383,$L341)/60,0)*60,60),0))</f>
        <v>0</v>
      </c>
      <c r="DJ341" s="41" t="str">
        <f>IF(AI341="","",IF(SUM(成就内容!Z$127:Z$131)&lt;&gt;0,MAX(ROUNDUP(SMALL(AI$334:AI$383,$L341)/60,0)*60,60),0))</f>
        <v/>
      </c>
      <c r="DK341" s="41">
        <f>IF(AJ341="","",IF(SUM(成就内容!AA$127:AA$131)&lt;&gt;0,MAX(ROUNDUP(SMALL(AJ$334:AJ$383,$L341)/60,0)*60,60),0))</f>
        <v>0</v>
      </c>
      <c r="DL341" s="41">
        <f>IF(AK341="","",IF(SUM(成就内容!AB$127:AB$131)&lt;&gt;0,MAX(ROUNDUP(SMALL(AK$334:AK$383,$L341)/60,0)*60,60),0))</f>
        <v>1380</v>
      </c>
      <c r="DM341" s="41">
        <f>IF(AL341="","",IF(SUM(成就内容!AC$127:AC$131)&lt;&gt;0,MAX(ROUNDUP(SMALL(AL$334:AL$383,$L341)/60,0)*60,60),0))</f>
        <v>300</v>
      </c>
      <c r="DN341" s="41">
        <f>IF(AM341="","",IF(SUM(成就内容!AD$127:AD$131)&lt;&gt;0,MAX(ROUNDUP(SMALL(AM$334:AM$383,$L341)/60,0)*60,60),0))</f>
        <v>360</v>
      </c>
      <c r="DO341" s="41">
        <f>IF(AN341="","",IF(SUM(成就内容!AE$127:AE$131)&lt;&gt;0,MAX(ROUNDUP(SMALL(AN$334:AN$383,$L341)/60,0)*60,60),0))</f>
        <v>360</v>
      </c>
      <c r="DP341" s="41">
        <f>IF(AO341="","",IF(SUM(成就内容!AF$127:AF$131)&lt;&gt;0,MAX(ROUNDUP(SMALL(AO$334:AO$383,$L341)/60,0)*60,60),0))</f>
        <v>360</v>
      </c>
      <c r="DQ341" s="41">
        <f>IF(AP341="","",IF(SUM(成就内容!AG$127:AG$131)&lt;&gt;0,MAX(ROUNDUP(SMALL(AP$334:AP$383,$L341)/60,0)*60,60),0))</f>
        <v>0</v>
      </c>
      <c r="DR341" s="41">
        <f>IF(AQ341="","",IF(SUM(成就内容!AH$127:AH$131)&lt;&gt;0,MAX(ROUNDUP(SMALL(AQ$334:AQ$383,$L341)/60,0)*60,60),0))</f>
        <v>0</v>
      </c>
      <c r="DS341" s="41">
        <f>IF(AR341="","",IF(SUM(成就内容!AI$127:AI$131)&lt;&gt;0,MAX(ROUNDUP(SMALL(AR$334:AR$383,$L341)/60,0)*60,60),0))</f>
        <v>0</v>
      </c>
      <c r="DT341" s="41">
        <f>IF(AS341="","",IF(SUM(成就内容!AJ$127:AJ$131)&lt;&gt;0,MAX(ROUNDUP(SMALL(AS$334:AS$383,$L341)/60,0)*60,60),0))</f>
        <v>0</v>
      </c>
      <c r="DU341" s="41" t="str">
        <f>IF(AT341="","",IF(SUM(成就内容!AK$127:AK$131)&lt;&gt;0,MAX(ROUNDUP(SMALL(AT$334:AT$383,$L341)/60,0)*60,60),0))</f>
        <v/>
      </c>
      <c r="DV341" s="41" t="str">
        <f>IF(AU341="","",IF(SUM(成就内容!AL$127:AL$131)&lt;&gt;0,MAX(ROUNDUP(SMALL(AU$334:AU$383,$L341)/60,0)*60,60),0))</f>
        <v/>
      </c>
      <c r="DW341" s="41">
        <f>IF(AV341="","",IF(SUM(成就内容!AM$127:AM$131)&lt;&gt;0,MAX(ROUNDUP(SMALL(AV$334:AV$383,$L341)/60,0)*60,60),0))</f>
        <v>0</v>
      </c>
      <c r="DX341" s="41">
        <f>IF(AW341="","",IF(SUM(成就内容!AN$127:AN$131)&lt;&gt;0,MAX(ROUNDUP(SMALL(AW$334:AW$383,$L341)/60,0)*60,60),0))</f>
        <v>0</v>
      </c>
      <c r="DY341" s="41">
        <f>IF(AX341="","",IF(SUM(成就内容!AO$127:AO$131)&lt;&gt;0,MAX(ROUNDUP(SMALL(AX$334:AX$383,$L341)/60,0)*60,60),0))</f>
        <v>420</v>
      </c>
      <c r="DZ341" s="41">
        <f>IF(AY341="","",IF(SUM(成就内容!AP$127:AP$131)&lt;&gt;0,MAX(ROUNDUP(SMALL(AY$334:AY$383,$L341)/60,0)*60,60),0))</f>
        <v>420</v>
      </c>
      <c r="EA341" s="41">
        <f>IF(AZ341="","",IF(SUM(成就内容!AQ$127:AQ$131)&lt;&gt;0,MAX(ROUNDUP(SMALL(AZ$334:AZ$383,$L341)/60,0)*60,60),0))</f>
        <v>420</v>
      </c>
      <c r="EB341" s="41">
        <f>IF(BA341="","",IF(SUM(成就内容!AR$127:AR$131)&lt;&gt;0,MAX(ROUNDUP(SMALL(BA$334:BA$383,$L341)/60,0)*60,60),0))</f>
        <v>600</v>
      </c>
      <c r="EC341" s="41">
        <f>IF(BB341="","",IF(SUM(成就内容!AS$127:AS$131)&lt;&gt;0,MAX(ROUNDUP(SMALL(BB$334:BB$383,$L341)/60,0)*60,60),0))</f>
        <v>600</v>
      </c>
      <c r="ED341" s="41">
        <f>IF(BC341="","",IF(SUM(成就内容!AT$127:AT$131)&lt;&gt;0,MAX(ROUNDUP(SMALL(BC$334:BC$383,$L341)/60,0)*60,60),0))</f>
        <v>600</v>
      </c>
      <c r="EE341" s="41">
        <f>IF(BD341="","",IF(SUM(成就内容!AU$127:AU$131)&lt;&gt;0,MAX(ROUNDUP(SMALL(BD$334:BD$383,$L341)/60,0)*60,60),0))</f>
        <v>0</v>
      </c>
      <c r="EF341" s="41">
        <f>IF(BE341="","",IF(SUM(成就内容!AV$127:AV$131)&lt;&gt;0,MAX(ROUNDUP(SMALL(BE$334:BE$383,$L341)/60,0)*60,60),0))</f>
        <v>0</v>
      </c>
      <c r="EG341" s="41">
        <f>IF(BF341="","",IF(SUM(成就内容!AW$127:AW$131)&lt;&gt;0,MAX(ROUNDUP(SMALL(BF$334:BF$383,$L341)/60,0)*60,60),0))</f>
        <v>0</v>
      </c>
      <c r="EH341" s="41">
        <f>IF(BG341="","",IF(SUM(成就内容!AX$127:AX$131)&lt;&gt;0,MAX(ROUNDUP(SMALL(BG$334:BG$383,$L341)/60,0)*60,60),0))</f>
        <v>0</v>
      </c>
      <c r="EI341" s="41">
        <f>IF(BH341="","",IF(SUM(成就内容!AY$127:AY$131)&lt;&gt;0,MAX(ROUNDUP(SMALL(BH$334:BH$383,$L341)/60,0)*60,60),0))</f>
        <v>0</v>
      </c>
      <c r="EJ341" s="41">
        <f>IF(BI341="","",IF(SUM(成就内容!AZ$127:AZ$131)&lt;&gt;0,MAX(ROUNDUP(SMALL(BI$334:BI$383,$L341)/60,0)*60,60),0))</f>
        <v>0</v>
      </c>
      <c r="EK341" s="41">
        <f>IF(BJ341="","",IF(SUM(成就内容!BA$127:BA$131)&lt;&gt;0,MAX(ROUNDUP(SMALL(BJ$334:BJ$383,$L341)/60,0)*60,60),0))</f>
        <v>0</v>
      </c>
      <c r="EL341" s="41">
        <f>IF(BK341="","",IF(SUM(成就内容!BB$127:BB$131)&lt;&gt;0,MAX(ROUNDUP(SMALL(BK$334:BK$383,$L341)/60,0)*60,60),0))</f>
        <v>0</v>
      </c>
      <c r="EM341" s="41">
        <f>IF(BL341="","",IF(SUM(成就内容!BC$127:BC$131)&lt;&gt;0,MAX(ROUNDUP(SMALL(BL$334:BL$383,$L341)/60,0)*60,60),0))</f>
        <v>0</v>
      </c>
      <c r="EN341" s="41">
        <f>IF(BM341="","",IF(SUM(成就内容!BD$127:BD$131)&lt;&gt;0,MAX(ROUNDUP(SMALL(BM$334:BM$383,$L341)/60,0)*60,60),0))</f>
        <v>0</v>
      </c>
      <c r="EO341" s="41">
        <f>IF(BN341="","",IF(SUM(成就内容!BE$127:BE$131)&lt;&gt;0,MAX(ROUNDUP(SMALL(BN$334:BN$383,$L341)/60,0)*60,60),0))</f>
        <v>0</v>
      </c>
      <c r="EP341" s="41">
        <f>IF(BO341="","",IF(SUM(成就内容!BF$127:BF$131)&lt;&gt;0,MAX(ROUNDUP(SMALL(BO$334:BO$383,$L341)/60,0)*60,60),0))</f>
        <v>0</v>
      </c>
      <c r="EQ341" s="41">
        <f>IF(BP341="","",IF(SUM(成就内容!BG$127:BG$131)&lt;&gt;0,MAX(ROUNDUP(SMALL(BP$334:BP$383,$L341)/60,0)*60,60),0))</f>
        <v>0</v>
      </c>
      <c r="ER341" s="41">
        <f>IF(BQ341="","",IF(SUM(成就内容!BH$127:BH$131)&lt;&gt;0,MAX(ROUNDUP(SMALL(BQ$334:BQ$383,$L341)/60,0)*60,60),0))</f>
        <v>0</v>
      </c>
      <c r="ES341" s="41" t="str">
        <f>IF(BR341="","",IF(SUM(成就内容!BI$127:BI$131)&lt;&gt;0,MAX(ROUNDUP(SMALL(BR$334:BR$383,$L341)/60,0)*60,60),0))</f>
        <v/>
      </c>
      <c r="ET341" s="41">
        <f>IF(BS341="","",IF(SUM(成就内容!BJ$127:BJ$131)&lt;&gt;0,MAX(ROUNDUP(SMALL(BS$334:BS$383,$L341)/60,0)*60,60),0))</f>
        <v>240</v>
      </c>
      <c r="EU341" s="41">
        <f>IF(BT341="","",IF(SUM(成就内容!BK$127:BK$131)&lt;&gt;0,MAX(ROUNDUP(SMALL(BT$334:BT$383,$L341)/60,0)*60,60),0))</f>
        <v>300</v>
      </c>
      <c r="EV341" s="41">
        <f>IF(BU341="","",IF(SUM(成就内容!BL$127:BL$131)&lt;&gt;0,MAX(ROUNDUP(SMALL(BU$334:BU$383,$L341)/60,0)*60,60),0))</f>
        <v>360</v>
      </c>
      <c r="EW341" s="41">
        <f>IF(BV341="","",IF(SUM(成就内容!BM$127:BM$131)&lt;&gt;0,MAX(ROUNDUP(SMALL(BV$334:BV$383,$L341)/60,0)*60,60),0))</f>
        <v>0</v>
      </c>
      <c r="EX341" s="41">
        <f>IF(BW341="","",IF(SUM(成就内容!BN$127:BN$131)&lt;&gt;0,MAX(ROUNDUP(SMALL(BW$334:BW$383,$L341)/60,0)*60,60),0))</f>
        <v>0</v>
      </c>
      <c r="EY341" s="41">
        <f>IF(BX341="","",IF(SUM(成就内容!BO$127:BO$131)&lt;&gt;0,MAX(ROUNDUP(SMALL(BX$334:BX$383,$L341)/60,0)*60,60),0))</f>
        <v>0</v>
      </c>
      <c r="EZ341" s="41">
        <f>IF(BY341="","",IF(SUM(成就内容!BP$127:BP$131)&lt;&gt;0,MAX(ROUNDUP(SMALL(BY$334:BY$383,$L341)/60,0)*60,60),0))</f>
        <v>0</v>
      </c>
      <c r="FA341" s="41">
        <f>IF(BZ341="","",IF(SUM(成就内容!BQ$127:BQ$131)&lt;&gt;0,MAX(ROUNDUP(SMALL(BZ$334:BZ$383,$L341)/60,0)*60,60),0))</f>
        <v>0</v>
      </c>
      <c r="FB341" s="41">
        <f>IF(CA341="","",IF(SUM(成就内容!BR$127:BR$131)&lt;&gt;0,MAX(ROUNDUP(SMALL(CA$334:CA$383,$L341)/60,0)*60,60),0))</f>
        <v>0</v>
      </c>
      <c r="FC341" s="41">
        <f>IF(CB341="","",IF(SUM(成就内容!BS$127:BS$131)&lt;&gt;0,MAX(ROUNDUP(SMALL(CB$334:CB$383,$L341)/60,0)*60,60),0))</f>
        <v>0</v>
      </c>
      <c r="FD341" s="41">
        <f>IF(CC341="","",IF(SUM(成就内容!BT$127:BT$131)&lt;&gt;0,MAX(ROUNDUP(SMALL(CC$334:CC$383,$L341)/60,0)*60,60),0))</f>
        <v>0</v>
      </c>
      <c r="FE341" s="41">
        <f>IF(CD341="","",IF(SUM(成就内容!BU$127:BU$131)&lt;&gt;0,MAX(ROUNDUP(SMALL(CD$334:CD$383,$L341)/60,0)*60,60),0))</f>
        <v>0</v>
      </c>
      <c r="FF341" s="41" t="str">
        <f>IF(CE341="","",IF(SUM(成就内容!BV$127:BV$131)&lt;&gt;0,MAX(ROUNDUP(SMALL(CE$334:CE$383,$L341)/60,0)*60,60),0))</f>
        <v/>
      </c>
      <c r="FG341" s="41">
        <f>IF(CF341="","",IF(SUM(成就内容!BW$127:BW$131)&lt;&gt;0,MAX(ROUNDUP(SMALL(CF$334:CF$383,$L341)/60,0)*60,60),0))</f>
        <v>0</v>
      </c>
      <c r="FH341" s="41">
        <f>IF(CG341="","",IF(SUM(成就内容!BX$127:BX$131)&lt;&gt;0,MAX(ROUNDUP(SMALL(CG$334:CG$383,$L341)/60,0)*60,60),0))</f>
        <v>0</v>
      </c>
      <c r="FI341" s="41">
        <f>IF(CH341="","",IF(SUM(成就内容!BY$127:BY$131)&lt;&gt;0,MAX(ROUNDUP(SMALL(CH$334:CH$383,$L341)/60,0)*60,60),0))</f>
        <v>0</v>
      </c>
      <c r="FJ341" s="41">
        <f>IF(CI341="","",IF(SUM(成就内容!BZ$127:BZ$131)&lt;&gt;0,MAX(ROUNDUP(SMALL(CI$334:CI$383,$L341)/60,0)*60,60),0))</f>
        <v>0</v>
      </c>
    </row>
    <row r="342" spans="12:166" x14ac:dyDescent="0.15">
      <c r="L342" s="43">
        <v>9</v>
      </c>
      <c r="M342" s="79">
        <f>IFERROR(IF(成就内容!D15="","",INDEX($I$4:$I$178*SUM(成就内容!D$127:D$131)/SUM(成就内容!$D$127:$BZ$131),成就内容!D71,1))-SUM(M$334:M341),"")</f>
        <v>0</v>
      </c>
      <c r="N342" s="79" t="str">
        <f>IFERROR(IF(成就内容!E15="","",INDEX($I$4:$I$178*SUM(成就内容!E$127:E$131)/SUM(成就内容!$D$127:$BZ$131),成就内容!E71,1))-SUM(N$334:N341),"")</f>
        <v/>
      </c>
      <c r="O342" s="79">
        <f>IFERROR(IF(成就内容!F15="","",INDEX($I$4:$I$178*SUM(成就内容!F$127:F$131)/SUM(成就内容!$D$127:$BZ$131),成就内容!F71,1))-SUM(O$334:O341),"")</f>
        <v>0</v>
      </c>
      <c r="P342" s="79" t="str">
        <f>IFERROR(IF(成就内容!G15="","",INDEX($I$4:$I$178*SUM(成就内容!G$127:G$131)/SUM(成就内容!$D$127:$BZ$131),成就内容!G71,1))-SUM(P$334:P341),"")</f>
        <v/>
      </c>
      <c r="Q342" s="79">
        <f>IFERROR(IF(成就内容!H15="","",INDEX($I$4:$I$178*SUM(成就内容!H$127:H$131)/SUM(成就内容!$D$127:$BZ$131),成就内容!H71,1))-SUM(Q$334:Q341),"")</f>
        <v>0</v>
      </c>
      <c r="R342" s="79">
        <f>IFERROR(IF(成就内容!I15="","",INDEX($I$4:$I$178*SUM(成就内容!I$127:I$131)/SUM(成就内容!$D$127:$BZ$131),成就内容!I71,1))-SUM(R$334:R341),"")</f>
        <v>0</v>
      </c>
      <c r="S342" s="79">
        <f>IFERROR(IF(成就内容!J15="","",INDEX($I$4:$I$178*SUM(成就内容!J$127:J$131)/SUM(成就内容!$D$127:$BZ$131),成就内容!J71,1))-SUM(S$334:S341),"")</f>
        <v>0</v>
      </c>
      <c r="T342" s="79">
        <f>IFERROR(IF(成就内容!K15="","",INDEX($I$4:$I$178*SUM(成就内容!K$127:K$131)/SUM(成就内容!$D$127:$BZ$131),成就内容!K71,1))-SUM(T$334:T341),"")</f>
        <v>0</v>
      </c>
      <c r="U342" s="79">
        <f>IFERROR(IF(成就内容!L15="","",INDEX($I$4:$I$178*SUM(成就内容!L$127:L$131)/SUM(成就内容!$D$127:$BZ$131),成就内容!L71,1))-SUM(U$334:U341),"")</f>
        <v>0</v>
      </c>
      <c r="V342" s="79">
        <f>IFERROR(IF(成就内容!M15="","",INDEX($I$4:$I$178*SUM(成就内容!M$127:M$131)/SUM(成就内容!$D$127:$BZ$131),成就内容!M71,1))-SUM(V$334:V341),"")</f>
        <v>0</v>
      </c>
      <c r="W342" s="79">
        <f>IFERROR(IF(成就内容!N15="","",INDEX($I$4:$I$178*SUM(成就内容!N$127:N$131)/SUM(成就内容!$D$127:$BZ$131),成就内容!N71,1))-SUM(W$334:W341),"")</f>
        <v>0</v>
      </c>
      <c r="X342" s="79">
        <f>IFERROR(IF(成就内容!O15="","",INDEX($I$4:$I$178*SUM(成就内容!O$127:O$131)/SUM(成就内容!$D$127:$BZ$131),成就内容!O71,1))-SUM(X$334:X341),"")</f>
        <v>0</v>
      </c>
      <c r="Y342" s="79">
        <f>IFERROR(IF(成就内容!P15="","",INDEX($I$4:$I$178*SUM(成就内容!P$127:P$131)/SUM(成就内容!$D$127:$BZ$131),成就内容!P71,1))-SUM(Y$334:Y341),"")</f>
        <v>0</v>
      </c>
      <c r="Z342" s="79">
        <f>IFERROR(IF(成就内容!Q15="","",INDEX($I$4:$I$178*SUM(成就内容!Q$127:Q$131)/SUM(成就内容!$D$127:$BZ$131),成就内容!Q71,1))-SUM(Z$334:Z341),"")</f>
        <v>0</v>
      </c>
      <c r="AA342" s="79">
        <f>IFERROR(IF(成就内容!R15="","",INDEX($I$4:$I$178*SUM(成就内容!R$127:R$131)/SUM(成就内容!$D$127:$BZ$131),成就内容!R71,1))-SUM(AA$334:AA341),"")</f>
        <v>0</v>
      </c>
      <c r="AB342" s="79">
        <f>IFERROR(IF(成就内容!S15="","",INDEX($I$4:$I$178*SUM(成就内容!S$127:S$131)/SUM(成就内容!$D$127:$BZ$131),成就内容!S71,1))-SUM(AB$334:AB341),"")</f>
        <v>0</v>
      </c>
      <c r="AC342" s="79">
        <f>IFERROR(IF(成就内容!T15="","",INDEX($I$4:$I$178*SUM(成就内容!T$127:T$131)/SUM(成就内容!$D$127:$BZ$131),成就内容!T71,1))-SUM(AC$334:AC341),"")</f>
        <v>0</v>
      </c>
      <c r="AD342" s="79">
        <f>IFERROR(IF(成就内容!U15="","",INDEX($I$4:$I$178*SUM(成就内容!U$127:U$131)/SUM(成就内容!$D$127:$BZ$131),成就内容!U71,1))-SUM(AD$334:AD341),"")</f>
        <v>0</v>
      </c>
      <c r="AE342" s="79">
        <f>IFERROR(IF(成就内容!V15="","",INDEX($I$4:$I$178*SUM(成就内容!V$127:V$131)/SUM(成就内容!$D$127:$BZ$131),成就内容!V71,1))-SUM(AE$334:AE341),"")</f>
        <v>0</v>
      </c>
      <c r="AF342" s="79">
        <f>IFERROR(IF(成就内容!W15="","",INDEX($I$4:$I$178*SUM(成就内容!W$127:W$131)/SUM(成就内容!$D$127:$BZ$131),成就内容!W71,1))-SUM(AF$334:AF341),"")</f>
        <v>0</v>
      </c>
      <c r="AG342" s="79">
        <f>IFERROR(IF(成就内容!X15="","",INDEX($I$4:$I$178*SUM(成就内容!X$127:X$131)/SUM(成就内容!$D$127:$BZ$131),成就内容!X71,1))-SUM(AG$334:AG341),"")</f>
        <v>0</v>
      </c>
      <c r="AH342" s="79">
        <f>IFERROR(IF(成就内容!Y15="","",INDEX($I$4:$I$178*SUM(成就内容!Y$127:Y$131)/SUM(成就内容!$D$127:$BZ$131),成就内容!Y71,1))-SUM(AH$334:AH341),"")</f>
        <v>0</v>
      </c>
      <c r="AI342" s="79" t="str">
        <f>IFERROR(IF(成就内容!Z15="","",INDEX($I$4:$I$178*SUM(成就内容!Z$127:Z$131)/SUM(成就内容!$D$127:$BZ$131),成就内容!Z71,1))-SUM(AI$334:AI341),"")</f>
        <v/>
      </c>
      <c r="AJ342" s="79">
        <f>IFERROR(IF(成就内容!AA15="","",INDEX($I$4:$I$178*SUM(成就内容!AA$127:AA$131)/SUM(成就内容!$D$127:$BZ$131),成就内容!AA71,1))-SUM(AJ$334:AJ341),"")</f>
        <v>0</v>
      </c>
      <c r="AK342" s="79">
        <f>IFERROR(IF(成就内容!AB15="","",INDEX($I$4:$I$178*SUM(成就内容!AB$127:AB$131)/SUM(成就内容!$D$127:$BZ$131),成就内容!AB71,1))-SUM(AK$334:AK341),"")</f>
        <v>847.08749999999782</v>
      </c>
      <c r="AL342" s="79">
        <f>IFERROR(IF(成就内容!AC15="","",INDEX($I$4:$I$178*SUM(成就内容!AC$127:AC$131)/SUM(成就内容!$D$127:$BZ$131),成就内容!AC71,1))-SUM(AL$334:AL341),"")</f>
        <v>374.5625</v>
      </c>
      <c r="AM342" s="79">
        <f>IFERROR(IF(成就内容!AD15="","",INDEX($I$4:$I$178*SUM(成就内容!AD$127:AD$131)/SUM(成就内容!$D$127:$BZ$131),成就内容!AD71,1))-SUM(AM$334:AM341),"")</f>
        <v>403.375</v>
      </c>
      <c r="AN342" s="79">
        <f>IFERROR(IF(成就内容!AE15="","",INDEX($I$4:$I$178*SUM(成就内容!AE$127:AE$131)/SUM(成就内容!$D$127:$BZ$131),成就内容!AE71,1))-SUM(AN$334:AN341),"")</f>
        <v>403.375</v>
      </c>
      <c r="AO342" s="79">
        <f>IFERROR(IF(成就内容!AF15="","",INDEX($I$4:$I$178*SUM(成就内容!AF$127:AF$131)/SUM(成就内容!$D$127:$BZ$131),成就内容!AF71,1))-SUM(AO$334:AO341),"")</f>
        <v>403.375</v>
      </c>
      <c r="AP342" s="79">
        <f>IFERROR(IF(成就内容!AG15="","",INDEX($I$4:$I$178*SUM(成就内容!AG$127:AG$131)/SUM(成就内容!$D$127:$BZ$131),成就内容!AG71,1))-SUM(AP$334:AP341),"")</f>
        <v>0</v>
      </c>
      <c r="AQ342" s="79">
        <f>IFERROR(IF(成就内容!AH15="","",INDEX($I$4:$I$178*SUM(成就内容!AH$127:AH$131)/SUM(成就内容!$D$127:$BZ$131),成就内容!AH71,1))-SUM(AQ$334:AQ341),"")</f>
        <v>0</v>
      </c>
      <c r="AR342" s="79">
        <f>IFERROR(IF(成就内容!AI15="","",INDEX($I$4:$I$178*SUM(成就内容!AI$127:AI$131)/SUM(成就内容!$D$127:$BZ$131),成就内容!AI71,1))-SUM(AR$334:AR341),"")</f>
        <v>0</v>
      </c>
      <c r="AS342" s="79">
        <f>IFERROR(IF(成就内容!AJ15="","",INDEX($I$4:$I$178*SUM(成就内容!AJ$127:AJ$131)/SUM(成就内容!$D$127:$BZ$131),成就内容!AJ71,1))-SUM(AS$334:AS341),"")</f>
        <v>0</v>
      </c>
      <c r="AT342" s="79" t="str">
        <f>IFERROR(IF(成就内容!AK15="","",INDEX($I$4:$I$178*SUM(成就内容!AK$127:AK$131)/SUM(成就内容!$D$127:$BZ$131),成就内容!AK71,1))-SUM(AT$334:AT341),"")</f>
        <v/>
      </c>
      <c r="AU342" s="79" t="str">
        <f>IFERROR(IF(成就内容!AL15="","",INDEX($I$4:$I$178*SUM(成就内容!AL$127:AL$131)/SUM(成就内容!$D$127:$BZ$131),成就内容!AL71,1))-SUM(AU$334:AU341),"")</f>
        <v/>
      </c>
      <c r="AV342" s="79">
        <f>IFERROR(IF(成就内容!AM15="","",INDEX($I$4:$I$178*SUM(成就内容!AM$127:AM$131)/SUM(成就内容!$D$127:$BZ$131),成就内容!AM71,1))-SUM(AV$334:AV341),"")</f>
        <v>0</v>
      </c>
      <c r="AW342" s="79">
        <f>IFERROR(IF(成就内容!AN15="","",INDEX($I$4:$I$178*SUM(成就内容!AN$127:AN$131)/SUM(成就内容!$D$127:$BZ$131),成就内容!AN71,1))-SUM(AW$334:AW341),"")</f>
        <v>0</v>
      </c>
      <c r="AX342" s="79">
        <f>IFERROR(IF(成就内容!AO15="","",INDEX($I$4:$I$178*SUM(成就内容!AO$127:AO$131)/SUM(成就内容!$D$127:$BZ$131),成就内容!AO71,1))-SUM(AX$334:AX341),"")</f>
        <v>403.375</v>
      </c>
      <c r="AY342" s="79">
        <f>IFERROR(IF(成就内容!AP15="","",INDEX($I$4:$I$178*SUM(成就内容!AP$127:AP$131)/SUM(成就内容!$D$127:$BZ$131),成就内容!AP71,1))-SUM(AY$334:AY341),"")</f>
        <v>403.375</v>
      </c>
      <c r="AZ342" s="79">
        <f>IFERROR(IF(成就内容!AQ15="","",INDEX($I$4:$I$178*SUM(成就内容!AQ$127:AQ$131)/SUM(成就内容!$D$127:$BZ$131),成就内容!AQ71,1))-SUM(AZ$334:AZ341),"")</f>
        <v>403.375</v>
      </c>
      <c r="BA342" s="79">
        <f>IFERROR(IF(成就内容!AR15="","",INDEX($I$4:$I$178*SUM(成就内容!AR$127:AR$131)/SUM(成就内容!$D$127:$BZ$131),成就内容!AR71,1))-SUM(BA$334:BA341),"")</f>
        <v>564.72499999999991</v>
      </c>
      <c r="BB342" s="79">
        <f>IFERROR(IF(成就内容!AS15="","",INDEX($I$4:$I$178*SUM(成就内容!AS$127:AS$131)/SUM(成就内容!$D$127:$BZ$131),成就内容!AS71,1))-SUM(BB$334:BB341),"")</f>
        <v>564.72499999999991</v>
      </c>
      <c r="BC342" s="79">
        <f>IFERROR(IF(成就内容!AT15="","",INDEX($I$4:$I$178*SUM(成就内容!AT$127:AT$131)/SUM(成就内容!$D$127:$BZ$131),成就内容!AT71,1))-SUM(BC$334:BC341),"")</f>
        <v>564.72499999999991</v>
      </c>
      <c r="BD342" s="79">
        <f>IFERROR(IF(成就内容!AU15="","",INDEX($I$4:$I$178*SUM(成就内容!AU$127:AU$131)/SUM(成就内容!$D$127:$BZ$131),成就内容!AU71,1))-SUM(BD$334:BD341),"")</f>
        <v>0</v>
      </c>
      <c r="BE342" s="79">
        <f>IFERROR(IF(成就内容!AV15="","",INDEX($I$4:$I$178*SUM(成就内容!AV$127:AV$131)/SUM(成就内容!$D$127:$BZ$131),成就内容!AV71,1))-SUM(BE$334:BE341),"")</f>
        <v>0</v>
      </c>
      <c r="BF342" s="79">
        <f>IFERROR(IF(成就内容!AW15="","",INDEX($I$4:$I$178*SUM(成就内容!AW$127:AW$131)/SUM(成就内容!$D$127:$BZ$131),成就内容!AW71,1))-SUM(BF$334:BF341),"")</f>
        <v>0</v>
      </c>
      <c r="BG342" s="79">
        <f>IFERROR(IF(成就内容!AX15="","",INDEX($I$4:$I$178*SUM(成就内容!AX$127:AX$131)/SUM(成就内容!$D$127:$BZ$131),成就内容!AX71,1))-SUM(BG$334:BG341),"")</f>
        <v>0</v>
      </c>
      <c r="BH342" s="79">
        <f>IFERROR(IF(成就内容!AY15="","",INDEX($I$4:$I$178*SUM(成就内容!AY$127:AY$131)/SUM(成就内容!$D$127:$BZ$131),成就内容!AY71,1))-SUM(BH$334:BH341),"")</f>
        <v>0</v>
      </c>
      <c r="BI342" s="79">
        <f>IFERROR(IF(成就内容!AZ15="","",INDEX($I$4:$I$178*SUM(成就内容!AZ$127:AZ$131)/SUM(成就内容!$D$127:$BZ$131),成就内容!AZ71,1))-SUM(BI$334:BI341),"")</f>
        <v>0</v>
      </c>
      <c r="BJ342" s="79">
        <f>IFERROR(IF(成就内容!BA15="","",INDEX($I$4:$I$178*SUM(成就内容!BA$127:BA$131)/SUM(成就内容!$D$127:$BZ$131),成就内容!BA71,1))-SUM(BJ$334:BJ341),"")</f>
        <v>0</v>
      </c>
      <c r="BK342" s="79">
        <f>IFERROR(IF(成就内容!BB15="","",INDEX($I$4:$I$178*SUM(成就内容!BB$127:BB$131)/SUM(成就内容!$D$127:$BZ$131),成就内容!BB71,1))-SUM(BK$334:BK341),"")</f>
        <v>0</v>
      </c>
      <c r="BL342" s="79">
        <f>IFERROR(IF(成就内容!BC15="","",INDEX($I$4:$I$178*SUM(成就内容!BC$127:BC$131)/SUM(成就内容!$D$127:$BZ$131),成就内容!BC71,1))-SUM(BL$334:BL341),"")</f>
        <v>0</v>
      </c>
      <c r="BM342" s="79">
        <f>IFERROR(IF(成就内容!BD15="","",INDEX($I$4:$I$178*SUM(成就内容!BD$127:BD$131)/SUM(成就内容!$D$127:$BZ$131),成就内容!BD71,1))-SUM(BM$334:BM341),"")</f>
        <v>0</v>
      </c>
      <c r="BN342" s="79">
        <f>IFERROR(IF(成就内容!BE15="","",INDEX($I$4:$I$178*SUM(成就内容!BE$127:BE$131)/SUM(成就内容!$D$127:$BZ$131),成就内容!BE71,1))-SUM(BN$334:BN341),"")</f>
        <v>0</v>
      </c>
      <c r="BO342" s="79">
        <f>IFERROR(IF(成就内容!BF15="","",INDEX($I$4:$I$178*SUM(成就内容!BF$127:BF$131)/SUM(成就内容!$D$127:$BZ$131),成就内容!BF71,1))-SUM(BO$334:BO341),"")</f>
        <v>0</v>
      </c>
      <c r="BP342" s="79">
        <f>IFERROR(IF(成就内容!BG15="","",INDEX($I$4:$I$178*SUM(成就内容!BG$127:BG$131)/SUM(成就内容!$D$127:$BZ$131),成就内容!BG71,1))-SUM(BP$334:BP341),"")</f>
        <v>0</v>
      </c>
      <c r="BQ342" s="79">
        <f>IFERROR(IF(成就内容!BH15="","",INDEX($I$4:$I$178*SUM(成就内容!BH$127:BH$131)/SUM(成就内容!$D$127:$BZ$131),成就内容!BH71,1))-SUM(BQ$334:BQ341),"")</f>
        <v>0</v>
      </c>
      <c r="BR342" s="79" t="str">
        <f>IFERROR(IF(成就内容!BI15="","",INDEX($I$4:$I$178*SUM(成就内容!BI$127:BI$131)/SUM(成就内容!$D$127:$BZ$131),成就内容!BI71,1))-SUM(BR$334:BR341),"")</f>
        <v/>
      </c>
      <c r="BS342" s="79">
        <f>IFERROR(IF(成就内容!BJ15="","",INDEX($I$4:$I$178*SUM(成就内容!BJ$127:BJ$131)/SUM(成就内容!$D$127:$BZ$131),成就内容!BJ71,1))-SUM(BS$334:BS341),"")</f>
        <v>154.34999999999991</v>
      </c>
      <c r="BT342" s="79">
        <f>IFERROR(IF(成就内容!BK15="","",INDEX($I$4:$I$178*SUM(成就内容!BK$127:BK$131)/SUM(成就内容!$D$127:$BZ$131),成就内容!BK71,1))-SUM(BT$334:BT341),"")</f>
        <v>619.46875</v>
      </c>
      <c r="BU342" s="79">
        <f>IFERROR(IF(成就内容!BL15="","",INDEX($I$4:$I$178*SUM(成就内容!BL$127:BL$131)/SUM(成就内容!$D$127:$BZ$131),成就内容!BL71,1))-SUM(BU$334:BU341),"")</f>
        <v>403.375</v>
      </c>
      <c r="BV342" s="79">
        <f>IFERROR(IF(成就内容!BM15="","",INDEX($I$4:$I$178*SUM(成就内容!BM$127:BM$131)/SUM(成就内容!$D$127:$BZ$131),成就内容!BM71,1))-SUM(BV$334:BV341),"")</f>
        <v>0</v>
      </c>
      <c r="BW342" s="79">
        <f>IFERROR(IF(成就内容!BN15="","",INDEX($I$4:$I$178*SUM(成就内容!BN$127:BN$131)/SUM(成就内容!$D$127:$BZ$131),成就内容!BN71,1))-SUM(BW$334:BW341),"")</f>
        <v>0</v>
      </c>
      <c r="BX342" s="79">
        <f>IFERROR(IF(成就内容!BO15="","",INDEX($I$4:$I$178*SUM(成就内容!BO$127:BO$131)/SUM(成就内容!$D$127:$BZ$131),成就内容!BO71,1))-SUM(BX$334:BX341),"")</f>
        <v>0</v>
      </c>
      <c r="BY342" s="79">
        <f>IFERROR(IF(成就内容!BP15="","",INDEX($I$4:$I$178*SUM(成就内容!BP$127:BP$131)/SUM(成就内容!$D$127:$BZ$131),成就内容!BP71,1))-SUM(BY$334:BY341),"")</f>
        <v>0</v>
      </c>
      <c r="BZ342" s="79">
        <f>IFERROR(IF(成就内容!BQ15="","",INDEX($I$4:$I$178*SUM(成就内容!BQ$127:BQ$131)/SUM(成就内容!$D$127:$BZ$131),成就内容!BQ71,1))-SUM(BZ$334:BZ341),"")</f>
        <v>0</v>
      </c>
      <c r="CA342" s="79">
        <f>IFERROR(IF(成就内容!BR15="","",INDEX($I$4:$I$178*SUM(成就内容!BR$127:BR$131)/SUM(成就内容!$D$127:$BZ$131),成就内容!BR71,1))-SUM(CA$334:CA341),"")</f>
        <v>0</v>
      </c>
      <c r="CB342" s="79">
        <f>IFERROR(IF(成就内容!BS15="","",INDEX($I$4:$I$178*SUM(成就内容!BS$127:BS$131)/SUM(成就内容!$D$127:$BZ$131),成就内容!BS71,1))-SUM(CB$334:CB341),"")</f>
        <v>0</v>
      </c>
      <c r="CC342" s="79">
        <f>IFERROR(IF(成就内容!BT15="","",INDEX($I$4:$I$178*SUM(成就内容!BT$127:BT$131)/SUM(成就内容!$D$127:$BZ$131),成就内容!BT71,1))-SUM(CC$334:CC341),"")</f>
        <v>0</v>
      </c>
      <c r="CD342" s="79">
        <f>IFERROR(IF(成就内容!BU15="","",INDEX($I$4:$I$178*SUM(成就内容!BU$127:BU$131)/SUM(成就内容!$D$127:$BZ$131),成就内容!BU71,1))-SUM(CD$334:CD341),"")</f>
        <v>0</v>
      </c>
      <c r="CE342" s="79" t="str">
        <f>IFERROR(IF(成就内容!BV15="","",INDEX($I$4:$I$178*SUM(成就内容!BV$127:BV$131)/SUM(成就内容!$D$127:$BZ$131),成就内容!BV71,1))-SUM(CE$334:CE341),"")</f>
        <v/>
      </c>
      <c r="CF342" s="79">
        <f>IFERROR(IF(成就内容!BW15="","",INDEX($I$4:$I$178*SUM(成就内容!BW$127:BW$131)/SUM(成就内容!$D$127:$BZ$131),成就内容!BW71,1))-SUM(CF$334:CF341),"")</f>
        <v>0</v>
      </c>
      <c r="CG342" s="79">
        <f>IFERROR(IF(成就内容!BX15="","",INDEX($I$4:$I$178*SUM(成就内容!BX$127:BX$131)/SUM(成就内容!$D$127:$BZ$131),成就内容!BX71,1))-SUM(CG$334:CG341),"")</f>
        <v>0</v>
      </c>
      <c r="CH342" s="79">
        <f>IFERROR(IF(成就内容!BY15="","",INDEX($I$4:$I$178*SUM(成就内容!BY$127:BY$131)/SUM(成就内容!$D$127:$BZ$131),成就内容!BY71,1))-SUM(CH$334:CH341),"")</f>
        <v>0</v>
      </c>
      <c r="CI342" s="79">
        <f>IFERROR(IF(成就内容!BZ15="","",INDEX($I$4:$I$178*SUM(成就内容!BZ$127:BZ$131)/SUM(成就内容!$D$127:$BZ$131),成就内容!BZ71,1))-SUM(CI$334:CI341),"")</f>
        <v>0</v>
      </c>
      <c r="CM342" s="43">
        <v>9</v>
      </c>
      <c r="CN342" s="41">
        <f>IF(M342="","",IF(SUM(成就内容!D$127:D$131)&lt;&gt;0,MAX(ROUNDUP(SMALL(M$334:M$383,$L342)/60,0)*60,60),0))</f>
        <v>0</v>
      </c>
      <c r="CO342" s="41" t="str">
        <f>IF(N342="","",IF(SUM(成就内容!E$127:E$131)&lt;&gt;0,MAX(ROUNDUP(SMALL(N$334:N$383,$L342)/60,0)*60,60),0))</f>
        <v/>
      </c>
      <c r="CP342" s="41">
        <f>IF(O342="","",IF(SUM(成就内容!F$127:F$131)&lt;&gt;0,MAX(ROUNDUP(SMALL(O$334:O$383,$L342)/60,0)*60,60),0))</f>
        <v>0</v>
      </c>
      <c r="CQ342" s="41" t="str">
        <f>IF(P342="","",IF(SUM(成就内容!G$127:G$131)&lt;&gt;0,MAX(ROUNDUP(SMALL(P$334:P$383,$L342)/60,0)*60,60),0))</f>
        <v/>
      </c>
      <c r="CR342" s="41">
        <f>IF(Q342="","",IF(SUM(成就内容!H$127:H$131)&lt;&gt;0,MAX(ROUNDUP(SMALL(Q$334:Q$383,$L342)/60,0)*60,60),0))</f>
        <v>0</v>
      </c>
      <c r="CS342" s="41">
        <f>IF(R342="","",IF(SUM(成就内容!I$127:I$131)&lt;&gt;0,MAX(ROUNDUP(SMALL(R$334:R$383,$L342)/60,0)*60,60),0))</f>
        <v>0</v>
      </c>
      <c r="CT342" s="41">
        <f>IF(S342="","",IF(SUM(成就内容!J$127:J$131)&lt;&gt;0,MAX(ROUNDUP(SMALL(S$334:S$383,$L342)/60,0)*60,60),0))</f>
        <v>0</v>
      </c>
      <c r="CU342" s="41">
        <f>IF(T342="","",IF(SUM(成就内容!K$127:K$131)&lt;&gt;0,MAX(ROUNDUP(SMALL(T$334:T$383,$L342)/60,0)*60,60),0))</f>
        <v>0</v>
      </c>
      <c r="CV342" s="41">
        <f>IF(U342="","",IF(SUM(成就内容!L$127:L$131)&lt;&gt;0,MAX(ROUNDUP(SMALL(U$334:U$383,$L342)/60,0)*60,60),0))</f>
        <v>0</v>
      </c>
      <c r="CW342" s="41">
        <f>IF(V342="","",IF(SUM(成就内容!M$127:M$131)&lt;&gt;0,MAX(ROUNDUP(SMALL(V$334:V$383,$L342)/60,0)*60,60),0))</f>
        <v>0</v>
      </c>
      <c r="CX342" s="41">
        <f>IF(W342="","",IF(SUM(成就内容!N$127:N$131)&lt;&gt;0,MAX(ROUNDUP(SMALL(W$334:W$383,$L342)/60,0)*60,60),0))</f>
        <v>0</v>
      </c>
      <c r="CY342" s="41">
        <f>IF(X342="","",IF(SUM(成就内容!O$127:O$131)&lt;&gt;0,MAX(ROUNDUP(SMALL(X$334:X$383,$L342)/60,0)*60,60),0))</f>
        <v>0</v>
      </c>
      <c r="CZ342" s="41">
        <f>IF(Y342="","",IF(SUM(成就内容!P$127:P$131)&lt;&gt;0,MAX(ROUNDUP(SMALL(Y$334:Y$383,$L342)/60,0)*60,60),0))</f>
        <v>0</v>
      </c>
      <c r="DA342" s="41">
        <f>IF(Z342="","",IF(SUM(成就内容!Q$127:Q$131)&lt;&gt;0,MAX(ROUNDUP(SMALL(Z$334:Z$383,$L342)/60,0)*60,60),0))</f>
        <v>0</v>
      </c>
      <c r="DB342" s="41">
        <f>IF(AA342="","",IF(SUM(成就内容!R$127:R$131)&lt;&gt;0,MAX(ROUNDUP(SMALL(AA$334:AA$383,$L342)/60,0)*60,60),0))</f>
        <v>0</v>
      </c>
      <c r="DC342" s="41">
        <f>IF(AB342="","",IF(SUM(成就内容!S$127:S$131)&lt;&gt;0,MAX(ROUNDUP(SMALL(AB$334:AB$383,$L342)/60,0)*60,60),0))</f>
        <v>0</v>
      </c>
      <c r="DD342" s="41">
        <f>IF(AC342="","",IF(SUM(成就内容!T$127:T$131)&lt;&gt;0,MAX(ROUNDUP(SMALL(AC$334:AC$383,$L342)/60,0)*60,60),0))</f>
        <v>0</v>
      </c>
      <c r="DE342" s="41">
        <f>IF(AD342="","",IF(SUM(成就内容!U$127:U$131)&lt;&gt;0,MAX(ROUNDUP(SMALL(AD$334:AD$383,$L342)/60,0)*60,60),0))</f>
        <v>0</v>
      </c>
      <c r="DF342" s="41">
        <f>IF(AE342="","",IF(SUM(成就内容!V$127:V$131)&lt;&gt;0,MAX(ROUNDUP(SMALL(AE$334:AE$383,$L342)/60,0)*60,60),0))</f>
        <v>0</v>
      </c>
      <c r="DG342" s="41">
        <f>IF(AF342="","",IF(SUM(成就内容!W$127:W$131)&lt;&gt;0,MAX(ROUNDUP(SMALL(AF$334:AF$383,$L342)/60,0)*60,60),0))</f>
        <v>0</v>
      </c>
      <c r="DH342" s="41">
        <f>IF(AG342="","",IF(SUM(成就内容!X$127:X$131)&lt;&gt;0,MAX(ROUNDUP(SMALL(AG$334:AG$383,$L342)/60,0)*60,60),0))</f>
        <v>0</v>
      </c>
      <c r="DI342" s="41">
        <f>IF(AH342="","",IF(SUM(成就内容!Y$127:Y$131)&lt;&gt;0,MAX(ROUNDUP(SMALL(AH$334:AH$383,$L342)/60,0)*60,60),0))</f>
        <v>0</v>
      </c>
      <c r="DJ342" s="41" t="str">
        <f>IF(AI342="","",IF(SUM(成就内容!Z$127:Z$131)&lt;&gt;0,MAX(ROUNDUP(SMALL(AI$334:AI$383,$L342)/60,0)*60,60),0))</f>
        <v/>
      </c>
      <c r="DK342" s="41">
        <f>IF(AJ342="","",IF(SUM(成就内容!AA$127:AA$131)&lt;&gt;0,MAX(ROUNDUP(SMALL(AJ$334:AJ$383,$L342)/60,0)*60,60),0))</f>
        <v>0</v>
      </c>
      <c r="DL342" s="41">
        <f>IF(AK342="","",IF(SUM(成就内容!AB$127:AB$131)&lt;&gt;0,MAX(ROUNDUP(SMALL(AK$334:AK$383,$L342)/60,0)*60,60),0))</f>
        <v>1620</v>
      </c>
      <c r="DM342" s="41">
        <f>IF(AL342="","",IF(SUM(成就内容!AC$127:AC$131)&lt;&gt;0,MAX(ROUNDUP(SMALL(AL$334:AL$383,$L342)/60,0)*60,60),0))</f>
        <v>420</v>
      </c>
      <c r="DN342" s="41">
        <f>IF(AM342="","",IF(SUM(成就内容!AD$127:AD$131)&lt;&gt;0,MAX(ROUNDUP(SMALL(AM$334:AM$383,$L342)/60,0)*60,60),0))</f>
        <v>420</v>
      </c>
      <c r="DO342" s="41">
        <f>IF(AN342="","",IF(SUM(成就内容!AE$127:AE$131)&lt;&gt;0,MAX(ROUNDUP(SMALL(AN$334:AN$383,$L342)/60,0)*60,60),0))</f>
        <v>420</v>
      </c>
      <c r="DP342" s="41">
        <f>IF(AO342="","",IF(SUM(成就内容!AF$127:AF$131)&lt;&gt;0,MAX(ROUNDUP(SMALL(AO$334:AO$383,$L342)/60,0)*60,60),0))</f>
        <v>420</v>
      </c>
      <c r="DQ342" s="41">
        <f>IF(AP342="","",IF(SUM(成就内容!AG$127:AG$131)&lt;&gt;0,MAX(ROUNDUP(SMALL(AP$334:AP$383,$L342)/60,0)*60,60),0))</f>
        <v>0</v>
      </c>
      <c r="DR342" s="41">
        <f>IF(AQ342="","",IF(SUM(成就内容!AH$127:AH$131)&lt;&gt;0,MAX(ROUNDUP(SMALL(AQ$334:AQ$383,$L342)/60,0)*60,60),0))</f>
        <v>0</v>
      </c>
      <c r="DS342" s="41">
        <f>IF(AR342="","",IF(SUM(成就内容!AI$127:AI$131)&lt;&gt;0,MAX(ROUNDUP(SMALL(AR$334:AR$383,$L342)/60,0)*60,60),0))</f>
        <v>0</v>
      </c>
      <c r="DT342" s="41">
        <f>IF(AS342="","",IF(SUM(成就内容!AJ$127:AJ$131)&lt;&gt;0,MAX(ROUNDUP(SMALL(AS$334:AS$383,$L342)/60,0)*60,60),0))</f>
        <v>0</v>
      </c>
      <c r="DU342" s="41" t="str">
        <f>IF(AT342="","",IF(SUM(成就内容!AK$127:AK$131)&lt;&gt;0,MAX(ROUNDUP(SMALL(AT$334:AT$383,$L342)/60,0)*60,60),0))</f>
        <v/>
      </c>
      <c r="DV342" s="41" t="str">
        <f>IF(AU342="","",IF(SUM(成就内容!AL$127:AL$131)&lt;&gt;0,MAX(ROUNDUP(SMALL(AU$334:AU$383,$L342)/60,0)*60,60),0))</f>
        <v/>
      </c>
      <c r="DW342" s="41">
        <f>IF(AV342="","",IF(SUM(成就内容!AM$127:AM$131)&lt;&gt;0,MAX(ROUNDUP(SMALL(AV$334:AV$383,$L342)/60,0)*60,60),0))</f>
        <v>0</v>
      </c>
      <c r="DX342" s="41">
        <f>IF(AW342="","",IF(SUM(成就内容!AN$127:AN$131)&lt;&gt;0,MAX(ROUNDUP(SMALL(AW$334:AW$383,$L342)/60,0)*60,60),0))</f>
        <v>0</v>
      </c>
      <c r="DY342" s="41">
        <f>IF(AX342="","",IF(SUM(成就内容!AO$127:AO$131)&lt;&gt;0,MAX(ROUNDUP(SMALL(AX$334:AX$383,$L342)/60,0)*60,60),0))</f>
        <v>420</v>
      </c>
      <c r="DZ342" s="41">
        <f>IF(AY342="","",IF(SUM(成就内容!AP$127:AP$131)&lt;&gt;0,MAX(ROUNDUP(SMALL(AY$334:AY$383,$L342)/60,0)*60,60),0))</f>
        <v>420</v>
      </c>
      <c r="EA342" s="41">
        <f>IF(AZ342="","",IF(SUM(成就内容!AQ$127:AQ$131)&lt;&gt;0,MAX(ROUNDUP(SMALL(AZ$334:AZ$383,$L342)/60,0)*60,60),0))</f>
        <v>420</v>
      </c>
      <c r="EB342" s="41">
        <f>IF(BA342="","",IF(SUM(成就内容!AR$127:AR$131)&lt;&gt;0,MAX(ROUNDUP(SMALL(BA$334:BA$383,$L342)/60,0)*60,60),0))</f>
        <v>600</v>
      </c>
      <c r="EC342" s="41">
        <f>IF(BB342="","",IF(SUM(成就内容!AS$127:AS$131)&lt;&gt;0,MAX(ROUNDUP(SMALL(BB$334:BB$383,$L342)/60,0)*60,60),0))</f>
        <v>600</v>
      </c>
      <c r="ED342" s="41">
        <f>IF(BC342="","",IF(SUM(成就内容!AT$127:AT$131)&lt;&gt;0,MAX(ROUNDUP(SMALL(BC$334:BC$383,$L342)/60,0)*60,60),0))</f>
        <v>600</v>
      </c>
      <c r="EE342" s="41">
        <f>IF(BD342="","",IF(SUM(成就内容!AU$127:AU$131)&lt;&gt;0,MAX(ROUNDUP(SMALL(BD$334:BD$383,$L342)/60,0)*60,60),0))</f>
        <v>0</v>
      </c>
      <c r="EF342" s="41">
        <f>IF(BE342="","",IF(SUM(成就内容!AV$127:AV$131)&lt;&gt;0,MAX(ROUNDUP(SMALL(BE$334:BE$383,$L342)/60,0)*60,60),0))</f>
        <v>0</v>
      </c>
      <c r="EG342" s="41">
        <f>IF(BF342="","",IF(SUM(成就内容!AW$127:AW$131)&lt;&gt;0,MAX(ROUNDUP(SMALL(BF$334:BF$383,$L342)/60,0)*60,60),0))</f>
        <v>0</v>
      </c>
      <c r="EH342" s="41">
        <f>IF(BG342="","",IF(SUM(成就内容!AX$127:AX$131)&lt;&gt;0,MAX(ROUNDUP(SMALL(BG$334:BG$383,$L342)/60,0)*60,60),0))</f>
        <v>0</v>
      </c>
      <c r="EI342" s="41">
        <f>IF(BH342="","",IF(SUM(成就内容!AY$127:AY$131)&lt;&gt;0,MAX(ROUNDUP(SMALL(BH$334:BH$383,$L342)/60,0)*60,60),0))</f>
        <v>0</v>
      </c>
      <c r="EJ342" s="41">
        <f>IF(BI342="","",IF(SUM(成就内容!AZ$127:AZ$131)&lt;&gt;0,MAX(ROUNDUP(SMALL(BI$334:BI$383,$L342)/60,0)*60,60),0))</f>
        <v>0</v>
      </c>
      <c r="EK342" s="41">
        <f>IF(BJ342="","",IF(SUM(成就内容!BA$127:BA$131)&lt;&gt;0,MAX(ROUNDUP(SMALL(BJ$334:BJ$383,$L342)/60,0)*60,60),0))</f>
        <v>0</v>
      </c>
      <c r="EL342" s="41">
        <f>IF(BK342="","",IF(SUM(成就内容!BB$127:BB$131)&lt;&gt;0,MAX(ROUNDUP(SMALL(BK$334:BK$383,$L342)/60,0)*60,60),0))</f>
        <v>0</v>
      </c>
      <c r="EM342" s="41">
        <f>IF(BL342="","",IF(SUM(成就内容!BC$127:BC$131)&lt;&gt;0,MAX(ROUNDUP(SMALL(BL$334:BL$383,$L342)/60,0)*60,60),0))</f>
        <v>0</v>
      </c>
      <c r="EN342" s="41">
        <f>IF(BM342="","",IF(SUM(成就内容!BD$127:BD$131)&lt;&gt;0,MAX(ROUNDUP(SMALL(BM$334:BM$383,$L342)/60,0)*60,60),0))</f>
        <v>0</v>
      </c>
      <c r="EO342" s="41">
        <f>IF(BN342="","",IF(SUM(成就内容!BE$127:BE$131)&lt;&gt;0,MAX(ROUNDUP(SMALL(BN$334:BN$383,$L342)/60,0)*60,60),0))</f>
        <v>0</v>
      </c>
      <c r="EP342" s="41">
        <f>IF(BO342="","",IF(SUM(成就内容!BF$127:BF$131)&lt;&gt;0,MAX(ROUNDUP(SMALL(BO$334:BO$383,$L342)/60,0)*60,60),0))</f>
        <v>0</v>
      </c>
      <c r="EQ342" s="41">
        <f>IF(BP342="","",IF(SUM(成就内容!BG$127:BG$131)&lt;&gt;0,MAX(ROUNDUP(SMALL(BP$334:BP$383,$L342)/60,0)*60,60),0))</f>
        <v>0</v>
      </c>
      <c r="ER342" s="41">
        <f>IF(BQ342="","",IF(SUM(成就内容!BH$127:BH$131)&lt;&gt;0,MAX(ROUNDUP(SMALL(BQ$334:BQ$383,$L342)/60,0)*60,60),0))</f>
        <v>0</v>
      </c>
      <c r="ES342" s="41" t="str">
        <f>IF(BR342="","",IF(SUM(成就内容!BI$127:BI$131)&lt;&gt;0,MAX(ROUNDUP(SMALL(BR$334:BR$383,$L342)/60,0)*60,60),0))</f>
        <v/>
      </c>
      <c r="ET342" s="41">
        <f>IF(BS342="","",IF(SUM(成就内容!BJ$127:BJ$131)&lt;&gt;0,MAX(ROUNDUP(SMALL(BS$334:BS$383,$L342)/60,0)*60,60),0))</f>
        <v>240</v>
      </c>
      <c r="EU342" s="41">
        <f>IF(BT342="","",IF(SUM(成就内容!BK$127:BK$131)&lt;&gt;0,MAX(ROUNDUP(SMALL(BT$334:BT$383,$L342)/60,0)*60,60),0))</f>
        <v>420</v>
      </c>
      <c r="EV342" s="41">
        <f>IF(BU342="","",IF(SUM(成就内容!BL$127:BL$131)&lt;&gt;0,MAX(ROUNDUP(SMALL(BU$334:BU$383,$L342)/60,0)*60,60),0))</f>
        <v>420</v>
      </c>
      <c r="EW342" s="41">
        <f>IF(BV342="","",IF(SUM(成就内容!BM$127:BM$131)&lt;&gt;0,MAX(ROUNDUP(SMALL(BV$334:BV$383,$L342)/60,0)*60,60),0))</f>
        <v>0</v>
      </c>
      <c r="EX342" s="41">
        <f>IF(BW342="","",IF(SUM(成就内容!BN$127:BN$131)&lt;&gt;0,MAX(ROUNDUP(SMALL(BW$334:BW$383,$L342)/60,0)*60,60),0))</f>
        <v>0</v>
      </c>
      <c r="EY342" s="41">
        <f>IF(BX342="","",IF(SUM(成就内容!BO$127:BO$131)&lt;&gt;0,MAX(ROUNDUP(SMALL(BX$334:BX$383,$L342)/60,0)*60,60),0))</f>
        <v>0</v>
      </c>
      <c r="EZ342" s="41">
        <f>IF(BY342="","",IF(SUM(成就内容!BP$127:BP$131)&lt;&gt;0,MAX(ROUNDUP(SMALL(BY$334:BY$383,$L342)/60,0)*60,60),0))</f>
        <v>0</v>
      </c>
      <c r="FA342" s="41">
        <f>IF(BZ342="","",IF(SUM(成就内容!BQ$127:BQ$131)&lt;&gt;0,MAX(ROUNDUP(SMALL(BZ$334:BZ$383,$L342)/60,0)*60,60),0))</f>
        <v>0</v>
      </c>
      <c r="FB342" s="41">
        <f>IF(CA342="","",IF(SUM(成就内容!BR$127:BR$131)&lt;&gt;0,MAX(ROUNDUP(SMALL(CA$334:CA$383,$L342)/60,0)*60,60),0))</f>
        <v>0</v>
      </c>
      <c r="FC342" s="41">
        <f>IF(CB342="","",IF(SUM(成就内容!BS$127:BS$131)&lt;&gt;0,MAX(ROUNDUP(SMALL(CB$334:CB$383,$L342)/60,0)*60,60),0))</f>
        <v>0</v>
      </c>
      <c r="FD342" s="41">
        <f>IF(CC342="","",IF(SUM(成就内容!BT$127:BT$131)&lt;&gt;0,MAX(ROUNDUP(SMALL(CC$334:CC$383,$L342)/60,0)*60,60),0))</f>
        <v>0</v>
      </c>
      <c r="FE342" s="41">
        <f>IF(CD342="","",IF(SUM(成就内容!BU$127:BU$131)&lt;&gt;0,MAX(ROUNDUP(SMALL(CD$334:CD$383,$L342)/60,0)*60,60),0))</f>
        <v>0</v>
      </c>
      <c r="FF342" s="41" t="str">
        <f>IF(CE342="","",IF(SUM(成就内容!BV$127:BV$131)&lt;&gt;0,MAX(ROUNDUP(SMALL(CE$334:CE$383,$L342)/60,0)*60,60),0))</f>
        <v/>
      </c>
      <c r="FG342" s="41">
        <f>IF(CF342="","",IF(SUM(成就内容!BW$127:BW$131)&lt;&gt;0,MAX(ROUNDUP(SMALL(CF$334:CF$383,$L342)/60,0)*60,60),0))</f>
        <v>0</v>
      </c>
      <c r="FH342" s="41">
        <f>IF(CG342="","",IF(SUM(成就内容!BX$127:BX$131)&lt;&gt;0,MAX(ROUNDUP(SMALL(CG$334:CG$383,$L342)/60,0)*60,60),0))</f>
        <v>0</v>
      </c>
      <c r="FI342" s="41">
        <f>IF(CH342="","",IF(SUM(成就内容!BY$127:BY$131)&lt;&gt;0,MAX(ROUNDUP(SMALL(CH$334:CH$383,$L342)/60,0)*60,60),0))</f>
        <v>0</v>
      </c>
      <c r="FJ342" s="41">
        <f>IF(CI342="","",IF(SUM(成就内容!BZ$127:BZ$131)&lt;&gt;0,MAX(ROUNDUP(SMALL(CI$334:CI$383,$L342)/60,0)*60,60),0))</f>
        <v>0</v>
      </c>
    </row>
    <row r="343" spans="12:166" x14ac:dyDescent="0.15">
      <c r="L343" s="43">
        <v>10</v>
      </c>
      <c r="M343" s="79">
        <f>IFERROR(IF(成就内容!D16="","",INDEX($I$4:$I$178*SUM(成就内容!D$127:D$131)/SUM(成就内容!$D$127:$BZ$131),成就内容!D72,1))-SUM(M$334:M342),"")</f>
        <v>0</v>
      </c>
      <c r="N343" s="79" t="str">
        <f>IFERROR(IF(成就内容!E16="","",INDEX($I$4:$I$178*SUM(成就内容!E$127:E$131)/SUM(成就内容!$D$127:$BZ$131),成就内容!E72,1))-SUM(N$334:N342),"")</f>
        <v/>
      </c>
      <c r="O343" s="79">
        <f>IFERROR(IF(成就内容!F16="","",INDEX($I$4:$I$178*SUM(成就内容!F$127:F$131)/SUM(成就内容!$D$127:$BZ$131),成就内容!F72,1))-SUM(O$334:O342),"")</f>
        <v>0</v>
      </c>
      <c r="P343" s="79" t="str">
        <f>IFERROR(IF(成就内容!G16="","",INDEX($I$4:$I$178*SUM(成就内容!G$127:G$131)/SUM(成就内容!$D$127:$BZ$131),成就内容!G72,1))-SUM(P$334:P342),"")</f>
        <v/>
      </c>
      <c r="Q343" s="79">
        <f>IFERROR(IF(成就内容!H16="","",INDEX($I$4:$I$178*SUM(成就内容!H$127:H$131)/SUM(成就内容!$D$127:$BZ$131),成就内容!H72,1))-SUM(Q$334:Q342),"")</f>
        <v>0</v>
      </c>
      <c r="R343" s="79">
        <f>IFERROR(IF(成就内容!I16="","",INDEX($I$4:$I$178*SUM(成就内容!I$127:I$131)/SUM(成就内容!$D$127:$BZ$131),成就内容!I72,1))-SUM(R$334:R342),"")</f>
        <v>0</v>
      </c>
      <c r="S343" s="79">
        <f>IFERROR(IF(成就内容!J16="","",INDEX($I$4:$I$178*SUM(成就内容!J$127:J$131)/SUM(成就内容!$D$127:$BZ$131),成就内容!J72,1))-SUM(S$334:S342),"")</f>
        <v>0</v>
      </c>
      <c r="T343" s="79">
        <f>IFERROR(IF(成就内容!K16="","",INDEX($I$4:$I$178*SUM(成就内容!K$127:K$131)/SUM(成就内容!$D$127:$BZ$131),成就内容!K72,1))-SUM(T$334:T342),"")</f>
        <v>0</v>
      </c>
      <c r="U343" s="79">
        <f>IFERROR(IF(成就内容!L16="","",INDEX($I$4:$I$178*SUM(成就内容!L$127:L$131)/SUM(成就内容!$D$127:$BZ$131),成就内容!L72,1))-SUM(U$334:U342),"")</f>
        <v>0</v>
      </c>
      <c r="V343" s="79">
        <f>IFERROR(IF(成就内容!M16="","",INDEX($I$4:$I$178*SUM(成就内容!M$127:M$131)/SUM(成就内容!$D$127:$BZ$131),成就内容!M72,1))-SUM(V$334:V342),"")</f>
        <v>0</v>
      </c>
      <c r="W343" s="79">
        <f>IFERROR(IF(成就内容!N16="","",INDEX($I$4:$I$178*SUM(成就内容!N$127:N$131)/SUM(成就内容!$D$127:$BZ$131),成就内容!N72,1))-SUM(W$334:W342),"")</f>
        <v>0</v>
      </c>
      <c r="X343" s="79">
        <f>IFERROR(IF(成就内容!O16="","",INDEX($I$4:$I$178*SUM(成就内容!O$127:O$131)/SUM(成就内容!$D$127:$BZ$131),成就内容!O72,1))-SUM(X$334:X342),"")</f>
        <v>0</v>
      </c>
      <c r="Y343" s="79">
        <f>IFERROR(IF(成就内容!P16="","",INDEX($I$4:$I$178*SUM(成就内容!P$127:P$131)/SUM(成就内容!$D$127:$BZ$131),成就内容!P72,1))-SUM(Y$334:Y342),"")</f>
        <v>0</v>
      </c>
      <c r="Z343" s="79">
        <f>IFERROR(IF(成就内容!Q16="","",INDEX($I$4:$I$178*SUM(成就内容!Q$127:Q$131)/SUM(成就内容!$D$127:$BZ$131),成就内容!Q72,1))-SUM(Z$334:Z342),"")</f>
        <v>0</v>
      </c>
      <c r="AA343" s="79">
        <f>IFERROR(IF(成就内容!R16="","",INDEX($I$4:$I$178*SUM(成就内容!R$127:R$131)/SUM(成就内容!$D$127:$BZ$131),成就内容!R72,1))-SUM(AA$334:AA342),"")</f>
        <v>0</v>
      </c>
      <c r="AB343" s="79">
        <f>IFERROR(IF(成就内容!S16="","",INDEX($I$4:$I$178*SUM(成就内容!S$127:S$131)/SUM(成就内容!$D$127:$BZ$131),成就内容!S72,1))-SUM(AB$334:AB342),"")</f>
        <v>0</v>
      </c>
      <c r="AC343" s="79">
        <f>IFERROR(IF(成就内容!T16="","",INDEX($I$4:$I$178*SUM(成就内容!T$127:T$131)/SUM(成就内容!$D$127:$BZ$131),成就内容!T72,1))-SUM(AC$334:AC342),"")</f>
        <v>0</v>
      </c>
      <c r="AD343" s="79">
        <f>IFERROR(IF(成就内容!U16="","",INDEX($I$4:$I$178*SUM(成就内容!U$127:U$131)/SUM(成就内容!$D$127:$BZ$131),成就内容!U72,1))-SUM(AD$334:AD342),"")</f>
        <v>0</v>
      </c>
      <c r="AE343" s="79">
        <f>IFERROR(IF(成就内容!V16="","",INDEX($I$4:$I$178*SUM(成就内容!V$127:V$131)/SUM(成就内容!$D$127:$BZ$131),成就内容!V72,1))-SUM(AE$334:AE342),"")</f>
        <v>0</v>
      </c>
      <c r="AF343" s="79">
        <f>IFERROR(IF(成就内容!W16="","",INDEX($I$4:$I$178*SUM(成就内容!W$127:W$131)/SUM(成就内容!$D$127:$BZ$131),成就内容!W72,1))-SUM(AF$334:AF342),"")</f>
        <v>0</v>
      </c>
      <c r="AG343" s="79">
        <f>IFERROR(IF(成就内容!X16="","",INDEX($I$4:$I$178*SUM(成就内容!X$127:X$131)/SUM(成就内容!$D$127:$BZ$131),成就内容!X72,1))-SUM(AG$334:AG342),"")</f>
        <v>0</v>
      </c>
      <c r="AH343" s="79">
        <f>IFERROR(IF(成就内容!Y16="","",INDEX($I$4:$I$178*SUM(成就内容!Y$127:Y$131)/SUM(成就内容!$D$127:$BZ$131),成就内容!Y72,1))-SUM(AH$334:AH342),"")</f>
        <v>0</v>
      </c>
      <c r="AI343" s="79" t="str">
        <f>IFERROR(IF(成就内容!Z16="","",INDEX($I$4:$I$178*SUM(成就内容!Z$127:Z$131)/SUM(成就内容!$D$127:$BZ$131),成就内容!Z72,1))-SUM(AI$334:AI342),"")</f>
        <v/>
      </c>
      <c r="AJ343" s="79">
        <f>IFERROR(IF(成就内容!AA16="","",INDEX($I$4:$I$178*SUM(成就内容!AA$127:AA$131)/SUM(成就内容!$D$127:$BZ$131),成就内容!AA72,1))-SUM(AJ$334:AJ342),"")</f>
        <v>0</v>
      </c>
      <c r="AK343" s="79">
        <f>IFERROR(IF(成就内容!AB16="","",INDEX($I$4:$I$178*SUM(成就内容!AB$127:AB$131)/SUM(成就内容!$D$127:$BZ$131),成就内容!AB72,1))-SUM(AK$334:AK342),"")</f>
        <v>847.08750000000146</v>
      </c>
      <c r="AL343" s="79">
        <f>IFERROR(IF(成就内容!AC16="","",INDEX($I$4:$I$178*SUM(成就内容!AC$127:AC$131)/SUM(成就内容!$D$127:$BZ$131),成就内容!AC72,1))-SUM(AL$334:AL342),"")</f>
        <v>403.375</v>
      </c>
      <c r="AM343" s="79">
        <f>IFERROR(IF(成就内容!AD16="","",INDEX($I$4:$I$178*SUM(成就内容!AD$127:AD$131)/SUM(成就内容!$D$127:$BZ$131),成就内容!AD72,1))-SUM(AM$334:AM342),"")</f>
        <v>403.375</v>
      </c>
      <c r="AN343" s="79">
        <f>IFERROR(IF(成就内容!AE16="","",INDEX($I$4:$I$178*SUM(成就内容!AE$127:AE$131)/SUM(成就内容!$D$127:$BZ$131),成就内容!AE72,1))-SUM(AN$334:AN342),"")</f>
        <v>403.375</v>
      </c>
      <c r="AO343" s="79">
        <f>IFERROR(IF(成就内容!AF16="","",INDEX($I$4:$I$178*SUM(成就内容!AF$127:AF$131)/SUM(成就内容!$D$127:$BZ$131),成就内容!AF72,1))-SUM(AO$334:AO342),"")</f>
        <v>403.375</v>
      </c>
      <c r="AP343" s="79">
        <f>IFERROR(IF(成就内容!AG16="","",INDEX($I$4:$I$178*SUM(成就内容!AG$127:AG$131)/SUM(成就内容!$D$127:$BZ$131),成就内容!AG72,1))-SUM(AP$334:AP342),"")</f>
        <v>0</v>
      </c>
      <c r="AQ343" s="79">
        <f>IFERROR(IF(成就内容!AH16="","",INDEX($I$4:$I$178*SUM(成就内容!AH$127:AH$131)/SUM(成就内容!$D$127:$BZ$131),成就内容!AH72,1))-SUM(AQ$334:AQ342),"")</f>
        <v>0</v>
      </c>
      <c r="AR343" s="79">
        <f>IFERROR(IF(成就内容!AI16="","",INDEX($I$4:$I$178*SUM(成就内容!AI$127:AI$131)/SUM(成就内容!$D$127:$BZ$131),成就内容!AI72,1))-SUM(AR$334:AR342),"")</f>
        <v>0</v>
      </c>
      <c r="AS343" s="79">
        <f>IFERROR(IF(成就内容!AJ16="","",INDEX($I$4:$I$178*SUM(成就内容!AJ$127:AJ$131)/SUM(成就内容!$D$127:$BZ$131),成就内容!AJ72,1))-SUM(AS$334:AS342),"")</f>
        <v>0</v>
      </c>
      <c r="AT343" s="79" t="str">
        <f>IFERROR(IF(成就内容!AK16="","",INDEX($I$4:$I$178*SUM(成就内容!AK$127:AK$131)/SUM(成就内容!$D$127:$BZ$131),成就内容!AK72,1))-SUM(AT$334:AT342),"")</f>
        <v/>
      </c>
      <c r="AU343" s="79" t="str">
        <f>IFERROR(IF(成就内容!AL16="","",INDEX($I$4:$I$178*SUM(成就内容!AL$127:AL$131)/SUM(成就内容!$D$127:$BZ$131),成就内容!AL72,1))-SUM(AU$334:AU342),"")</f>
        <v/>
      </c>
      <c r="AV343" s="79">
        <f>IFERROR(IF(成就内容!AM16="","",INDEX($I$4:$I$178*SUM(成就内容!AM$127:AM$131)/SUM(成就内容!$D$127:$BZ$131),成就内容!AM72,1))-SUM(AV$334:AV342),"")</f>
        <v>0</v>
      </c>
      <c r="AW343" s="79">
        <f>IFERROR(IF(成就内容!AN16="","",INDEX($I$4:$I$178*SUM(成就内容!AN$127:AN$131)/SUM(成就内容!$D$127:$BZ$131),成就内容!AN72,1))-SUM(AW$334:AW342),"")</f>
        <v>0</v>
      </c>
      <c r="AX343" s="79">
        <f>IFERROR(IF(成就内容!AO16="","",INDEX($I$4:$I$178*SUM(成就内容!AO$127:AO$131)/SUM(成就内容!$D$127:$BZ$131),成就内容!AO72,1))-SUM(AX$334:AX342),"")</f>
        <v>403.375</v>
      </c>
      <c r="AY343" s="79">
        <f>IFERROR(IF(成就内容!AP16="","",INDEX($I$4:$I$178*SUM(成就内容!AP$127:AP$131)/SUM(成就内容!$D$127:$BZ$131),成就内容!AP72,1))-SUM(AY$334:AY342),"")</f>
        <v>403.375</v>
      </c>
      <c r="AZ343" s="79">
        <f>IFERROR(IF(成就内容!AQ16="","",INDEX($I$4:$I$178*SUM(成就内容!AQ$127:AQ$131)/SUM(成就内容!$D$127:$BZ$131),成就内容!AQ72,1))-SUM(AZ$334:AZ342),"")</f>
        <v>403.375</v>
      </c>
      <c r="BA343" s="79">
        <f>IFERROR(IF(成就内容!AR16="","",INDEX($I$4:$I$178*SUM(成就内容!AR$127:AR$131)/SUM(成就内容!$D$127:$BZ$131),成就内容!AR72,1))-SUM(BA$334:BA342),"")</f>
        <v>564.72499999999991</v>
      </c>
      <c r="BB343" s="79">
        <f>IFERROR(IF(成就内容!AS16="","",INDEX($I$4:$I$178*SUM(成就内容!AS$127:AS$131)/SUM(成就内容!$D$127:$BZ$131),成就内容!AS72,1))-SUM(BB$334:BB342),"")</f>
        <v>564.72499999999991</v>
      </c>
      <c r="BC343" s="79">
        <f>IFERROR(IF(成就内容!AT16="","",INDEX($I$4:$I$178*SUM(成就内容!AT$127:AT$131)/SUM(成就内容!$D$127:$BZ$131),成就内容!AT72,1))-SUM(BC$334:BC342),"")</f>
        <v>564.72499999999991</v>
      </c>
      <c r="BD343" s="79">
        <f>IFERROR(IF(成就内容!AU16="","",INDEX($I$4:$I$178*SUM(成就内容!AU$127:AU$131)/SUM(成就内容!$D$127:$BZ$131),成就内容!AU72,1))-SUM(BD$334:BD342),"")</f>
        <v>0</v>
      </c>
      <c r="BE343" s="79">
        <f>IFERROR(IF(成就内容!AV16="","",INDEX($I$4:$I$178*SUM(成就内容!AV$127:AV$131)/SUM(成就内容!$D$127:$BZ$131),成就内容!AV72,1))-SUM(BE$334:BE342),"")</f>
        <v>0</v>
      </c>
      <c r="BF343" s="79">
        <f>IFERROR(IF(成就内容!AW16="","",INDEX($I$4:$I$178*SUM(成就内容!AW$127:AW$131)/SUM(成就内容!$D$127:$BZ$131),成就内容!AW72,1))-SUM(BF$334:BF342),"")</f>
        <v>0</v>
      </c>
      <c r="BG343" s="79">
        <f>IFERROR(IF(成就内容!AX16="","",INDEX($I$4:$I$178*SUM(成就内容!AX$127:AX$131)/SUM(成就内容!$D$127:$BZ$131),成就内容!AX72,1))-SUM(BG$334:BG342),"")</f>
        <v>0</v>
      </c>
      <c r="BH343" s="79">
        <f>IFERROR(IF(成就内容!AY16="","",INDEX($I$4:$I$178*SUM(成就内容!AY$127:AY$131)/SUM(成就内容!$D$127:$BZ$131),成就内容!AY72,1))-SUM(BH$334:BH342),"")</f>
        <v>0</v>
      </c>
      <c r="BI343" s="79">
        <f>IFERROR(IF(成就内容!AZ16="","",INDEX($I$4:$I$178*SUM(成就内容!AZ$127:AZ$131)/SUM(成就内容!$D$127:$BZ$131),成就内容!AZ72,1))-SUM(BI$334:BI342),"")</f>
        <v>0</v>
      </c>
      <c r="BJ343" s="79">
        <f>IFERROR(IF(成就内容!BA16="","",INDEX($I$4:$I$178*SUM(成就内容!BA$127:BA$131)/SUM(成就内容!$D$127:$BZ$131),成就内容!BA72,1))-SUM(BJ$334:BJ342),"")</f>
        <v>0</v>
      </c>
      <c r="BK343" s="79">
        <f>IFERROR(IF(成就内容!BB16="","",INDEX($I$4:$I$178*SUM(成就内容!BB$127:BB$131)/SUM(成就内容!$D$127:$BZ$131),成就内容!BB72,1))-SUM(BK$334:BK342),"")</f>
        <v>0</v>
      </c>
      <c r="BL343" s="79">
        <f>IFERROR(IF(成就内容!BC16="","",INDEX($I$4:$I$178*SUM(成就内容!BC$127:BC$131)/SUM(成就内容!$D$127:$BZ$131),成就内容!BC72,1))-SUM(BL$334:BL342),"")</f>
        <v>0</v>
      </c>
      <c r="BM343" s="79">
        <f>IFERROR(IF(成就内容!BD16="","",INDEX($I$4:$I$178*SUM(成就内容!BD$127:BD$131)/SUM(成就内容!$D$127:$BZ$131),成就内容!BD72,1))-SUM(BM$334:BM342),"")</f>
        <v>0</v>
      </c>
      <c r="BN343" s="79">
        <f>IFERROR(IF(成就内容!BE16="","",INDEX($I$4:$I$178*SUM(成就内容!BE$127:BE$131)/SUM(成就内容!$D$127:$BZ$131),成就内容!BE72,1))-SUM(BN$334:BN342),"")</f>
        <v>0</v>
      </c>
      <c r="BO343" s="79">
        <f>IFERROR(IF(成就内容!BF16="","",INDEX($I$4:$I$178*SUM(成就内容!BF$127:BF$131)/SUM(成就内容!$D$127:$BZ$131),成就内容!BF72,1))-SUM(BO$334:BO342),"")</f>
        <v>0</v>
      </c>
      <c r="BP343" s="79">
        <f>IFERROR(IF(成就内容!BG16="","",INDEX($I$4:$I$178*SUM(成就内容!BG$127:BG$131)/SUM(成就内容!$D$127:$BZ$131),成就内容!BG72,1))-SUM(BP$334:BP342),"")</f>
        <v>0</v>
      </c>
      <c r="BQ343" s="79">
        <f>IFERROR(IF(成就内容!BH16="","",INDEX($I$4:$I$178*SUM(成就内容!BH$127:BH$131)/SUM(成就内容!$D$127:$BZ$131),成就内容!BH72,1))-SUM(BQ$334:BQ342),"")</f>
        <v>0</v>
      </c>
      <c r="BR343" s="79" t="str">
        <f>IFERROR(IF(成就内容!BI16="","",INDEX($I$4:$I$178*SUM(成就内容!BI$127:BI$131)/SUM(成就内容!$D$127:$BZ$131),成就内容!BI72,1))-SUM(BR$334:BR342),"")</f>
        <v/>
      </c>
      <c r="BS343" s="79">
        <f>IFERROR(IF(成就内容!BJ16="","",INDEX($I$4:$I$178*SUM(成就内容!BJ$127:BJ$131)/SUM(成就内容!$D$127:$BZ$131),成就内容!BJ72,1))-SUM(BS$334:BS342),"")</f>
        <v>195.51250000000005</v>
      </c>
      <c r="BT343" s="79">
        <f>IFERROR(IF(成就内容!BK16="","",INDEX($I$4:$I$178*SUM(成就内容!BK$127:BK$131)/SUM(成就内容!$D$127:$BZ$131),成就内容!BK72,1))-SUM(BT$334:BT342),"")</f>
        <v>201.6875</v>
      </c>
      <c r="BU343" s="79">
        <f>IFERROR(IF(成就内容!BL16="","",INDEX($I$4:$I$178*SUM(成就内容!BL$127:BL$131)/SUM(成就内容!$D$127:$BZ$131),成就内容!BL72,1))-SUM(BU$334:BU342),"")</f>
        <v>403.375</v>
      </c>
      <c r="BV343" s="79">
        <f>IFERROR(IF(成就内容!BM16="","",INDEX($I$4:$I$178*SUM(成就内容!BM$127:BM$131)/SUM(成就内容!$D$127:$BZ$131),成就内容!BM72,1))-SUM(BV$334:BV342),"")</f>
        <v>0</v>
      </c>
      <c r="BW343" s="79">
        <f>IFERROR(IF(成就内容!BN16="","",INDEX($I$4:$I$178*SUM(成就内容!BN$127:BN$131)/SUM(成就内容!$D$127:$BZ$131),成就内容!BN72,1))-SUM(BW$334:BW342),"")</f>
        <v>0</v>
      </c>
      <c r="BX343" s="79">
        <f>IFERROR(IF(成就内容!BO16="","",INDEX($I$4:$I$178*SUM(成就内容!BO$127:BO$131)/SUM(成就内容!$D$127:$BZ$131),成就内容!BO72,1))-SUM(BX$334:BX342),"")</f>
        <v>0</v>
      </c>
      <c r="BY343" s="79">
        <f>IFERROR(IF(成就内容!BP16="","",INDEX($I$4:$I$178*SUM(成就内容!BP$127:BP$131)/SUM(成就内容!$D$127:$BZ$131),成就内容!BP72,1))-SUM(BY$334:BY342),"")</f>
        <v>0</v>
      </c>
      <c r="BZ343" s="79">
        <f>IFERROR(IF(成就内容!BQ16="","",INDEX($I$4:$I$178*SUM(成就内容!BQ$127:BQ$131)/SUM(成就内容!$D$127:$BZ$131),成就内容!BQ72,1))-SUM(BZ$334:BZ342),"")</f>
        <v>0</v>
      </c>
      <c r="CA343" s="79">
        <f>IFERROR(IF(成就内容!BR16="","",INDEX($I$4:$I$178*SUM(成就内容!BR$127:BR$131)/SUM(成就内容!$D$127:$BZ$131),成就内容!BR72,1))-SUM(CA$334:CA342),"")</f>
        <v>0</v>
      </c>
      <c r="CB343" s="79">
        <f>IFERROR(IF(成就内容!BS16="","",INDEX($I$4:$I$178*SUM(成就内容!BS$127:BS$131)/SUM(成就内容!$D$127:$BZ$131),成就内容!BS72,1))-SUM(CB$334:CB342),"")</f>
        <v>0</v>
      </c>
      <c r="CC343" s="79">
        <f>IFERROR(IF(成就内容!BT16="","",INDEX($I$4:$I$178*SUM(成就内容!BT$127:BT$131)/SUM(成就内容!$D$127:$BZ$131),成就内容!BT72,1))-SUM(CC$334:CC342),"")</f>
        <v>0</v>
      </c>
      <c r="CD343" s="79">
        <f>IFERROR(IF(成就内容!BU16="","",INDEX($I$4:$I$178*SUM(成就内容!BU$127:BU$131)/SUM(成就内容!$D$127:$BZ$131),成就内容!BU72,1))-SUM(CD$334:CD342),"")</f>
        <v>0</v>
      </c>
      <c r="CE343" s="79" t="str">
        <f>IFERROR(IF(成就内容!BV16="","",INDEX($I$4:$I$178*SUM(成就内容!BV$127:BV$131)/SUM(成就内容!$D$127:$BZ$131),成就内容!BV72,1))-SUM(CE$334:CE342),"")</f>
        <v/>
      </c>
      <c r="CF343" s="79">
        <f>IFERROR(IF(成就内容!BW16="","",INDEX($I$4:$I$178*SUM(成就内容!BW$127:BW$131)/SUM(成就内容!$D$127:$BZ$131),成就内容!BW72,1))-SUM(CF$334:CF342),"")</f>
        <v>0</v>
      </c>
      <c r="CG343" s="79">
        <f>IFERROR(IF(成就内容!BX16="","",INDEX($I$4:$I$178*SUM(成就内容!BX$127:BX$131)/SUM(成就内容!$D$127:$BZ$131),成就内容!BX72,1))-SUM(CG$334:CG342),"")</f>
        <v>0</v>
      </c>
      <c r="CH343" s="79">
        <f>IFERROR(IF(成就内容!BY16="","",INDEX($I$4:$I$178*SUM(成就内容!BY$127:BY$131)/SUM(成就内容!$D$127:$BZ$131),成就内容!BY72,1))-SUM(CH$334:CH342),"")</f>
        <v>0</v>
      </c>
      <c r="CI343" s="79">
        <f>IFERROR(IF(成就内容!BZ16="","",INDEX($I$4:$I$178*SUM(成就内容!BZ$127:BZ$131)/SUM(成就内容!$D$127:$BZ$131),成就内容!BZ72,1))-SUM(CI$334:CI342),"")</f>
        <v>0</v>
      </c>
      <c r="CM343" s="43">
        <v>10</v>
      </c>
      <c r="CN343" s="41">
        <f>IF(M343="","",IF(SUM(成就内容!D$127:D$131)&lt;&gt;0,MAX(ROUNDUP(SMALL(M$334:M$383,$L343)/60,0)*60,60),0))</f>
        <v>0</v>
      </c>
      <c r="CO343" s="41" t="str">
        <f>IF(N343="","",IF(SUM(成就内容!E$127:E$131)&lt;&gt;0,MAX(ROUNDUP(SMALL(N$334:N$383,$L343)/60,0)*60,60),0))</f>
        <v/>
      </c>
      <c r="CP343" s="41">
        <f>IF(O343="","",IF(SUM(成就内容!F$127:F$131)&lt;&gt;0,MAX(ROUNDUP(SMALL(O$334:O$383,$L343)/60,0)*60,60),0))</f>
        <v>0</v>
      </c>
      <c r="CQ343" s="41" t="str">
        <f>IF(P343="","",IF(SUM(成就内容!G$127:G$131)&lt;&gt;0,MAX(ROUNDUP(SMALL(P$334:P$383,$L343)/60,0)*60,60),0))</f>
        <v/>
      </c>
      <c r="CR343" s="41">
        <f>IF(Q343="","",IF(SUM(成就内容!H$127:H$131)&lt;&gt;0,MAX(ROUNDUP(SMALL(Q$334:Q$383,$L343)/60,0)*60,60),0))</f>
        <v>0</v>
      </c>
      <c r="CS343" s="41">
        <f>IF(R343="","",IF(SUM(成就内容!I$127:I$131)&lt;&gt;0,MAX(ROUNDUP(SMALL(R$334:R$383,$L343)/60,0)*60,60),0))</f>
        <v>0</v>
      </c>
      <c r="CT343" s="41">
        <f>IF(S343="","",IF(SUM(成就内容!J$127:J$131)&lt;&gt;0,MAX(ROUNDUP(SMALL(S$334:S$383,$L343)/60,0)*60,60),0))</f>
        <v>0</v>
      </c>
      <c r="CU343" s="41">
        <f>IF(T343="","",IF(SUM(成就内容!K$127:K$131)&lt;&gt;0,MAX(ROUNDUP(SMALL(T$334:T$383,$L343)/60,0)*60,60),0))</f>
        <v>0</v>
      </c>
      <c r="CV343" s="41">
        <f>IF(U343="","",IF(SUM(成就内容!L$127:L$131)&lt;&gt;0,MAX(ROUNDUP(SMALL(U$334:U$383,$L343)/60,0)*60,60),0))</f>
        <v>0</v>
      </c>
      <c r="CW343" s="41">
        <f>IF(V343="","",IF(SUM(成就内容!M$127:M$131)&lt;&gt;0,MAX(ROUNDUP(SMALL(V$334:V$383,$L343)/60,0)*60,60),0))</f>
        <v>0</v>
      </c>
      <c r="CX343" s="41">
        <f>IF(W343="","",IF(SUM(成就内容!N$127:N$131)&lt;&gt;0,MAX(ROUNDUP(SMALL(W$334:W$383,$L343)/60,0)*60,60),0))</f>
        <v>0</v>
      </c>
      <c r="CY343" s="41">
        <f>IF(X343="","",IF(SUM(成就内容!O$127:O$131)&lt;&gt;0,MAX(ROUNDUP(SMALL(X$334:X$383,$L343)/60,0)*60,60),0))</f>
        <v>0</v>
      </c>
      <c r="CZ343" s="41">
        <f>IF(Y343="","",IF(SUM(成就内容!P$127:P$131)&lt;&gt;0,MAX(ROUNDUP(SMALL(Y$334:Y$383,$L343)/60,0)*60,60),0))</f>
        <v>0</v>
      </c>
      <c r="DA343" s="41">
        <f>IF(Z343="","",IF(SUM(成就内容!Q$127:Q$131)&lt;&gt;0,MAX(ROUNDUP(SMALL(Z$334:Z$383,$L343)/60,0)*60,60),0))</f>
        <v>0</v>
      </c>
      <c r="DB343" s="41">
        <f>IF(AA343="","",IF(SUM(成就内容!R$127:R$131)&lt;&gt;0,MAX(ROUNDUP(SMALL(AA$334:AA$383,$L343)/60,0)*60,60),0))</f>
        <v>0</v>
      </c>
      <c r="DC343" s="41">
        <f>IF(AB343="","",IF(SUM(成就内容!S$127:S$131)&lt;&gt;0,MAX(ROUNDUP(SMALL(AB$334:AB$383,$L343)/60,0)*60,60),0))</f>
        <v>0</v>
      </c>
      <c r="DD343" s="41">
        <f>IF(AC343="","",IF(SUM(成就内容!T$127:T$131)&lt;&gt;0,MAX(ROUNDUP(SMALL(AC$334:AC$383,$L343)/60,0)*60,60),0))</f>
        <v>0</v>
      </c>
      <c r="DE343" s="41">
        <f>IF(AD343="","",IF(SUM(成就内容!U$127:U$131)&lt;&gt;0,MAX(ROUNDUP(SMALL(AD$334:AD$383,$L343)/60,0)*60,60),0))</f>
        <v>0</v>
      </c>
      <c r="DF343" s="41">
        <f>IF(AE343="","",IF(SUM(成就内容!V$127:V$131)&lt;&gt;0,MAX(ROUNDUP(SMALL(AE$334:AE$383,$L343)/60,0)*60,60),0))</f>
        <v>0</v>
      </c>
      <c r="DG343" s="41">
        <f>IF(AF343="","",IF(SUM(成就内容!W$127:W$131)&lt;&gt;0,MAX(ROUNDUP(SMALL(AF$334:AF$383,$L343)/60,0)*60,60),0))</f>
        <v>0</v>
      </c>
      <c r="DH343" s="41">
        <f>IF(AG343="","",IF(SUM(成就内容!X$127:X$131)&lt;&gt;0,MAX(ROUNDUP(SMALL(AG$334:AG$383,$L343)/60,0)*60,60),0))</f>
        <v>0</v>
      </c>
      <c r="DI343" s="41">
        <f>IF(AH343="","",IF(SUM(成就内容!Y$127:Y$131)&lt;&gt;0,MAX(ROUNDUP(SMALL(AH$334:AH$383,$L343)/60,0)*60,60),0))</f>
        <v>0</v>
      </c>
      <c r="DJ343" s="41" t="str">
        <f>IF(AI343="","",IF(SUM(成就内容!Z$127:Z$131)&lt;&gt;0,MAX(ROUNDUP(SMALL(AI$334:AI$383,$L343)/60,0)*60,60),0))</f>
        <v/>
      </c>
      <c r="DK343" s="41">
        <f>IF(AJ343="","",IF(SUM(成就内容!AA$127:AA$131)&lt;&gt;0,MAX(ROUNDUP(SMALL(AJ$334:AJ$383,$L343)/60,0)*60,60),0))</f>
        <v>0</v>
      </c>
      <c r="DL343" s="41">
        <f>IF(AK343="","",IF(SUM(成就内容!AB$127:AB$131)&lt;&gt;0,MAX(ROUNDUP(SMALL(AK$334:AK$383,$L343)/60,0)*60,60),0))</f>
        <v>1860</v>
      </c>
      <c r="DM343" s="41">
        <f>IF(AL343="","",IF(SUM(成就内容!AC$127:AC$131)&lt;&gt;0,MAX(ROUNDUP(SMALL(AL$334:AL$383,$L343)/60,0)*60,60),0))</f>
        <v>420</v>
      </c>
      <c r="DN343" s="41">
        <f>IF(AM343="","",IF(SUM(成就内容!AD$127:AD$131)&lt;&gt;0,MAX(ROUNDUP(SMALL(AM$334:AM$383,$L343)/60,0)*60,60),0))</f>
        <v>420</v>
      </c>
      <c r="DO343" s="41">
        <f>IF(AN343="","",IF(SUM(成就内容!AE$127:AE$131)&lt;&gt;0,MAX(ROUNDUP(SMALL(AN$334:AN$383,$L343)/60,0)*60,60),0))</f>
        <v>420</v>
      </c>
      <c r="DP343" s="41">
        <f>IF(AO343="","",IF(SUM(成就内容!AF$127:AF$131)&lt;&gt;0,MAX(ROUNDUP(SMALL(AO$334:AO$383,$L343)/60,0)*60,60),0))</f>
        <v>420</v>
      </c>
      <c r="DQ343" s="41">
        <f>IF(AP343="","",IF(SUM(成就内容!AG$127:AG$131)&lt;&gt;0,MAX(ROUNDUP(SMALL(AP$334:AP$383,$L343)/60,0)*60,60),0))</f>
        <v>0</v>
      </c>
      <c r="DR343" s="41">
        <f>IF(AQ343="","",IF(SUM(成就内容!AH$127:AH$131)&lt;&gt;0,MAX(ROUNDUP(SMALL(AQ$334:AQ$383,$L343)/60,0)*60,60),0))</f>
        <v>0</v>
      </c>
      <c r="DS343" s="41">
        <f>IF(AR343="","",IF(SUM(成就内容!AI$127:AI$131)&lt;&gt;0,MAX(ROUNDUP(SMALL(AR$334:AR$383,$L343)/60,0)*60,60),0))</f>
        <v>0</v>
      </c>
      <c r="DT343" s="41">
        <f>IF(AS343="","",IF(SUM(成就内容!AJ$127:AJ$131)&lt;&gt;0,MAX(ROUNDUP(SMALL(AS$334:AS$383,$L343)/60,0)*60,60),0))</f>
        <v>0</v>
      </c>
      <c r="DU343" s="41" t="str">
        <f>IF(AT343="","",IF(SUM(成就内容!AK$127:AK$131)&lt;&gt;0,MAX(ROUNDUP(SMALL(AT$334:AT$383,$L343)/60,0)*60,60),0))</f>
        <v/>
      </c>
      <c r="DV343" s="41" t="str">
        <f>IF(AU343="","",IF(SUM(成就内容!AL$127:AL$131)&lt;&gt;0,MAX(ROUNDUP(SMALL(AU$334:AU$383,$L343)/60,0)*60,60),0))</f>
        <v/>
      </c>
      <c r="DW343" s="41">
        <f>IF(AV343="","",IF(SUM(成就内容!AM$127:AM$131)&lt;&gt;0,MAX(ROUNDUP(SMALL(AV$334:AV$383,$L343)/60,0)*60,60),0))</f>
        <v>0</v>
      </c>
      <c r="DX343" s="41">
        <f>IF(AW343="","",IF(SUM(成就内容!AN$127:AN$131)&lt;&gt;0,MAX(ROUNDUP(SMALL(AW$334:AW$383,$L343)/60,0)*60,60),0))</f>
        <v>0</v>
      </c>
      <c r="DY343" s="41">
        <f>IF(AX343="","",IF(SUM(成就内容!AO$127:AO$131)&lt;&gt;0,MAX(ROUNDUP(SMALL(AX$334:AX$383,$L343)/60,0)*60,60),0))</f>
        <v>420</v>
      </c>
      <c r="DZ343" s="41">
        <f>IF(AY343="","",IF(SUM(成就内容!AP$127:AP$131)&lt;&gt;0,MAX(ROUNDUP(SMALL(AY$334:AY$383,$L343)/60,0)*60,60),0))</f>
        <v>420</v>
      </c>
      <c r="EA343" s="41">
        <f>IF(AZ343="","",IF(SUM(成就内容!AQ$127:AQ$131)&lt;&gt;0,MAX(ROUNDUP(SMALL(AZ$334:AZ$383,$L343)/60,0)*60,60),0))</f>
        <v>420</v>
      </c>
      <c r="EB343" s="41">
        <f>IF(BA343="","",IF(SUM(成就内容!AR$127:AR$131)&lt;&gt;0,MAX(ROUNDUP(SMALL(BA$334:BA$383,$L343)/60,0)*60,60),0))</f>
        <v>720</v>
      </c>
      <c r="EC343" s="41">
        <f>IF(BB343="","",IF(SUM(成就内容!AS$127:AS$131)&lt;&gt;0,MAX(ROUNDUP(SMALL(BB$334:BB$383,$L343)/60,0)*60,60),0))</f>
        <v>720</v>
      </c>
      <c r="ED343" s="41">
        <f>IF(BC343="","",IF(SUM(成就内容!AT$127:AT$131)&lt;&gt;0,MAX(ROUNDUP(SMALL(BC$334:BC$383,$L343)/60,0)*60,60),0))</f>
        <v>720</v>
      </c>
      <c r="EE343" s="41">
        <f>IF(BD343="","",IF(SUM(成就内容!AU$127:AU$131)&lt;&gt;0,MAX(ROUNDUP(SMALL(BD$334:BD$383,$L343)/60,0)*60,60),0))</f>
        <v>0</v>
      </c>
      <c r="EF343" s="41">
        <f>IF(BE343="","",IF(SUM(成就内容!AV$127:AV$131)&lt;&gt;0,MAX(ROUNDUP(SMALL(BE$334:BE$383,$L343)/60,0)*60,60),0))</f>
        <v>0</v>
      </c>
      <c r="EG343" s="41">
        <f>IF(BF343="","",IF(SUM(成就内容!AW$127:AW$131)&lt;&gt;0,MAX(ROUNDUP(SMALL(BF$334:BF$383,$L343)/60,0)*60,60),0))</f>
        <v>0</v>
      </c>
      <c r="EH343" s="41">
        <f>IF(BG343="","",IF(SUM(成就内容!AX$127:AX$131)&lt;&gt;0,MAX(ROUNDUP(SMALL(BG$334:BG$383,$L343)/60,0)*60,60),0))</f>
        <v>0</v>
      </c>
      <c r="EI343" s="41">
        <f>IF(BH343="","",IF(SUM(成就内容!AY$127:AY$131)&lt;&gt;0,MAX(ROUNDUP(SMALL(BH$334:BH$383,$L343)/60,0)*60,60),0))</f>
        <v>0</v>
      </c>
      <c r="EJ343" s="41">
        <f>IF(BI343="","",IF(SUM(成就内容!AZ$127:AZ$131)&lt;&gt;0,MAX(ROUNDUP(SMALL(BI$334:BI$383,$L343)/60,0)*60,60),0))</f>
        <v>0</v>
      </c>
      <c r="EK343" s="41">
        <f>IF(BJ343="","",IF(SUM(成就内容!BA$127:BA$131)&lt;&gt;0,MAX(ROUNDUP(SMALL(BJ$334:BJ$383,$L343)/60,0)*60,60),0))</f>
        <v>0</v>
      </c>
      <c r="EL343" s="41">
        <f>IF(BK343="","",IF(SUM(成就内容!BB$127:BB$131)&lt;&gt;0,MAX(ROUNDUP(SMALL(BK$334:BK$383,$L343)/60,0)*60,60),0))</f>
        <v>0</v>
      </c>
      <c r="EM343" s="41">
        <f>IF(BL343="","",IF(SUM(成就内容!BC$127:BC$131)&lt;&gt;0,MAX(ROUNDUP(SMALL(BL$334:BL$383,$L343)/60,0)*60,60),0))</f>
        <v>0</v>
      </c>
      <c r="EN343" s="41">
        <f>IF(BM343="","",IF(SUM(成就内容!BD$127:BD$131)&lt;&gt;0,MAX(ROUNDUP(SMALL(BM$334:BM$383,$L343)/60,0)*60,60),0))</f>
        <v>0</v>
      </c>
      <c r="EO343" s="41">
        <f>IF(BN343="","",IF(SUM(成就内容!BE$127:BE$131)&lt;&gt;0,MAX(ROUNDUP(SMALL(BN$334:BN$383,$L343)/60,0)*60,60),0))</f>
        <v>0</v>
      </c>
      <c r="EP343" s="41">
        <f>IF(BO343="","",IF(SUM(成就内容!BF$127:BF$131)&lt;&gt;0,MAX(ROUNDUP(SMALL(BO$334:BO$383,$L343)/60,0)*60,60),0))</f>
        <v>0</v>
      </c>
      <c r="EQ343" s="41">
        <f>IF(BP343="","",IF(SUM(成就内容!BG$127:BG$131)&lt;&gt;0,MAX(ROUNDUP(SMALL(BP$334:BP$383,$L343)/60,0)*60,60),0))</f>
        <v>0</v>
      </c>
      <c r="ER343" s="41">
        <f>IF(BQ343="","",IF(SUM(成就内容!BH$127:BH$131)&lt;&gt;0,MAX(ROUNDUP(SMALL(BQ$334:BQ$383,$L343)/60,0)*60,60),0))</f>
        <v>0</v>
      </c>
      <c r="ES343" s="41" t="str">
        <f>IF(BR343="","",IF(SUM(成就内容!BI$127:BI$131)&lt;&gt;0,MAX(ROUNDUP(SMALL(BR$334:BR$383,$L343)/60,0)*60,60),0))</f>
        <v/>
      </c>
      <c r="ET343" s="41">
        <f>IF(BS343="","",IF(SUM(成就内容!BJ$127:BJ$131)&lt;&gt;0,MAX(ROUNDUP(SMALL(BS$334:BS$383,$L343)/60,0)*60,60),0))</f>
        <v>240</v>
      </c>
      <c r="EU343" s="41">
        <f>IF(BT343="","",IF(SUM(成就内容!BK$127:BK$131)&lt;&gt;0,MAX(ROUNDUP(SMALL(BT$334:BT$383,$L343)/60,0)*60,60),0))</f>
        <v>420</v>
      </c>
      <c r="EV343" s="41">
        <f>IF(BU343="","",IF(SUM(成就内容!BL$127:BL$131)&lt;&gt;0,MAX(ROUNDUP(SMALL(BU$334:BU$383,$L343)/60,0)*60,60),0))</f>
        <v>420</v>
      </c>
      <c r="EW343" s="41">
        <f>IF(BV343="","",IF(SUM(成就内容!BM$127:BM$131)&lt;&gt;0,MAX(ROUNDUP(SMALL(BV$334:BV$383,$L343)/60,0)*60,60),0))</f>
        <v>0</v>
      </c>
      <c r="EX343" s="41">
        <f>IF(BW343="","",IF(SUM(成就内容!BN$127:BN$131)&lt;&gt;0,MAX(ROUNDUP(SMALL(BW$334:BW$383,$L343)/60,0)*60,60),0))</f>
        <v>0</v>
      </c>
      <c r="EY343" s="41">
        <f>IF(BX343="","",IF(SUM(成就内容!BO$127:BO$131)&lt;&gt;0,MAX(ROUNDUP(SMALL(BX$334:BX$383,$L343)/60,0)*60,60),0))</f>
        <v>0</v>
      </c>
      <c r="EZ343" s="41">
        <f>IF(BY343="","",IF(SUM(成就内容!BP$127:BP$131)&lt;&gt;0,MAX(ROUNDUP(SMALL(BY$334:BY$383,$L343)/60,0)*60,60),0))</f>
        <v>0</v>
      </c>
      <c r="FA343" s="41">
        <f>IF(BZ343="","",IF(SUM(成就内容!BQ$127:BQ$131)&lt;&gt;0,MAX(ROUNDUP(SMALL(BZ$334:BZ$383,$L343)/60,0)*60,60),0))</f>
        <v>0</v>
      </c>
      <c r="FB343" s="41">
        <f>IF(CA343="","",IF(SUM(成就内容!BR$127:BR$131)&lt;&gt;0,MAX(ROUNDUP(SMALL(CA$334:CA$383,$L343)/60,0)*60,60),0))</f>
        <v>0</v>
      </c>
      <c r="FC343" s="41">
        <f>IF(CB343="","",IF(SUM(成就内容!BS$127:BS$131)&lt;&gt;0,MAX(ROUNDUP(SMALL(CB$334:CB$383,$L343)/60,0)*60,60),0))</f>
        <v>0</v>
      </c>
      <c r="FD343" s="41">
        <f>IF(CC343="","",IF(SUM(成就内容!BT$127:BT$131)&lt;&gt;0,MAX(ROUNDUP(SMALL(CC$334:CC$383,$L343)/60,0)*60,60),0))</f>
        <v>0</v>
      </c>
      <c r="FE343" s="41">
        <f>IF(CD343="","",IF(SUM(成就内容!BU$127:BU$131)&lt;&gt;0,MAX(ROUNDUP(SMALL(CD$334:CD$383,$L343)/60,0)*60,60),0))</f>
        <v>0</v>
      </c>
      <c r="FF343" s="41" t="str">
        <f>IF(CE343="","",IF(SUM(成就内容!BV$127:BV$131)&lt;&gt;0,MAX(ROUNDUP(SMALL(CE$334:CE$383,$L343)/60,0)*60,60),0))</f>
        <v/>
      </c>
      <c r="FG343" s="41">
        <f>IF(CF343="","",IF(SUM(成就内容!BW$127:BW$131)&lt;&gt;0,MAX(ROUNDUP(SMALL(CF$334:CF$383,$L343)/60,0)*60,60),0))</f>
        <v>0</v>
      </c>
      <c r="FH343" s="41">
        <f>IF(CG343="","",IF(SUM(成就内容!BX$127:BX$131)&lt;&gt;0,MAX(ROUNDUP(SMALL(CG$334:CG$383,$L343)/60,0)*60,60),0))</f>
        <v>0</v>
      </c>
      <c r="FI343" s="41">
        <f>IF(CH343="","",IF(SUM(成就内容!BY$127:BY$131)&lt;&gt;0,MAX(ROUNDUP(SMALL(CH$334:CH$383,$L343)/60,0)*60,60),0))</f>
        <v>0</v>
      </c>
      <c r="FJ343" s="41">
        <f>IF(CI343="","",IF(SUM(成就内容!BZ$127:BZ$131)&lt;&gt;0,MAX(ROUNDUP(SMALL(CI$334:CI$383,$L343)/60,0)*60,60),0))</f>
        <v>0</v>
      </c>
    </row>
    <row r="344" spans="12:166" x14ac:dyDescent="0.15">
      <c r="L344" s="43">
        <v>11</v>
      </c>
      <c r="M344" s="79">
        <f>IFERROR(IF(成就内容!D17="","",INDEX($I$4:$I$178*SUM(成就内容!D$127:D$131)/SUM(成就内容!$D$127:$BZ$131),成就内容!D73,1))-SUM(M$334:M343),"")</f>
        <v>0</v>
      </c>
      <c r="N344" s="79" t="str">
        <f>IFERROR(IF(成就内容!E17="","",INDEX($I$4:$I$178*SUM(成就内容!E$127:E$131)/SUM(成就内容!$D$127:$BZ$131),成就内容!E73,1))-SUM(N$334:N343),"")</f>
        <v/>
      </c>
      <c r="O344" s="79">
        <f>IFERROR(IF(成就内容!F17="","",INDEX($I$4:$I$178*SUM(成就内容!F$127:F$131)/SUM(成就内容!$D$127:$BZ$131),成就内容!F73,1))-SUM(O$334:O343),"")</f>
        <v>0</v>
      </c>
      <c r="P344" s="79" t="str">
        <f>IFERROR(IF(成就内容!G17="","",INDEX($I$4:$I$178*SUM(成就内容!G$127:G$131)/SUM(成就内容!$D$127:$BZ$131),成就内容!G73,1))-SUM(P$334:P343),"")</f>
        <v/>
      </c>
      <c r="Q344" s="79">
        <f>IFERROR(IF(成就内容!H17="","",INDEX($I$4:$I$178*SUM(成就内容!H$127:H$131)/SUM(成就内容!$D$127:$BZ$131),成就内容!H73,1))-SUM(Q$334:Q343),"")</f>
        <v>0</v>
      </c>
      <c r="R344" s="79">
        <f>IFERROR(IF(成就内容!I17="","",INDEX($I$4:$I$178*SUM(成就内容!I$127:I$131)/SUM(成就内容!$D$127:$BZ$131),成就内容!I73,1))-SUM(R$334:R343),"")</f>
        <v>0</v>
      </c>
      <c r="S344" s="79">
        <f>IFERROR(IF(成就内容!J17="","",INDEX($I$4:$I$178*SUM(成就内容!J$127:J$131)/SUM(成就内容!$D$127:$BZ$131),成就内容!J73,1))-SUM(S$334:S343),"")</f>
        <v>0</v>
      </c>
      <c r="T344" s="79">
        <f>IFERROR(IF(成就内容!K17="","",INDEX($I$4:$I$178*SUM(成就内容!K$127:K$131)/SUM(成就内容!$D$127:$BZ$131),成就内容!K73,1))-SUM(T$334:T343),"")</f>
        <v>0</v>
      </c>
      <c r="U344" s="79">
        <f>IFERROR(IF(成就内容!L17="","",INDEX($I$4:$I$178*SUM(成就内容!L$127:L$131)/SUM(成就内容!$D$127:$BZ$131),成就内容!L73,1))-SUM(U$334:U343),"")</f>
        <v>0</v>
      </c>
      <c r="V344" s="79">
        <f>IFERROR(IF(成就内容!M17="","",INDEX($I$4:$I$178*SUM(成就内容!M$127:M$131)/SUM(成就内容!$D$127:$BZ$131),成就内容!M73,1))-SUM(V$334:V343),"")</f>
        <v>0</v>
      </c>
      <c r="W344" s="79">
        <f>IFERROR(IF(成就内容!N17="","",INDEX($I$4:$I$178*SUM(成就内容!N$127:N$131)/SUM(成就内容!$D$127:$BZ$131),成就内容!N73,1))-SUM(W$334:W343),"")</f>
        <v>0</v>
      </c>
      <c r="X344" s="79">
        <f>IFERROR(IF(成就内容!O17="","",INDEX($I$4:$I$178*SUM(成就内容!O$127:O$131)/SUM(成就内容!$D$127:$BZ$131),成就内容!O73,1))-SUM(X$334:X343),"")</f>
        <v>0</v>
      </c>
      <c r="Y344" s="79">
        <f>IFERROR(IF(成就内容!P17="","",INDEX($I$4:$I$178*SUM(成就内容!P$127:P$131)/SUM(成就内容!$D$127:$BZ$131),成就内容!P73,1))-SUM(Y$334:Y343),"")</f>
        <v>0</v>
      </c>
      <c r="Z344" s="79">
        <f>IFERROR(IF(成就内容!Q17="","",INDEX($I$4:$I$178*SUM(成就内容!Q$127:Q$131)/SUM(成就内容!$D$127:$BZ$131),成就内容!Q73,1))-SUM(Z$334:Z343),"")</f>
        <v>0</v>
      </c>
      <c r="AA344" s="79">
        <f>IFERROR(IF(成就内容!R17="","",INDEX($I$4:$I$178*SUM(成就内容!R$127:R$131)/SUM(成就内容!$D$127:$BZ$131),成就内容!R73,1))-SUM(AA$334:AA343),"")</f>
        <v>0</v>
      </c>
      <c r="AB344" s="79">
        <f>IFERROR(IF(成就内容!S17="","",INDEX($I$4:$I$178*SUM(成就内容!S$127:S$131)/SUM(成就内容!$D$127:$BZ$131),成就内容!S73,1))-SUM(AB$334:AB343),"")</f>
        <v>0</v>
      </c>
      <c r="AC344" s="79">
        <f>IFERROR(IF(成就内容!T17="","",INDEX($I$4:$I$178*SUM(成就内容!T$127:T$131)/SUM(成就内容!$D$127:$BZ$131),成就内容!T73,1))-SUM(AC$334:AC343),"")</f>
        <v>0</v>
      </c>
      <c r="AD344" s="79">
        <f>IFERROR(IF(成就内容!U17="","",INDEX($I$4:$I$178*SUM(成就内容!U$127:U$131)/SUM(成就内容!$D$127:$BZ$131),成就内容!U73,1))-SUM(AD$334:AD343),"")</f>
        <v>0</v>
      </c>
      <c r="AE344" s="79">
        <f>IFERROR(IF(成就内容!V17="","",INDEX($I$4:$I$178*SUM(成就内容!V$127:V$131)/SUM(成就内容!$D$127:$BZ$131),成就内容!V73,1))-SUM(AE$334:AE343),"")</f>
        <v>0</v>
      </c>
      <c r="AF344" s="79">
        <f>IFERROR(IF(成就内容!W17="","",INDEX($I$4:$I$178*SUM(成就内容!W$127:W$131)/SUM(成就内容!$D$127:$BZ$131),成就内容!W73,1))-SUM(AF$334:AF343),"")</f>
        <v>0</v>
      </c>
      <c r="AG344" s="79">
        <f>IFERROR(IF(成就内容!X17="","",INDEX($I$4:$I$178*SUM(成就内容!X$127:X$131)/SUM(成就内容!$D$127:$BZ$131),成就内容!X73,1))-SUM(AG$334:AG343),"")</f>
        <v>0</v>
      </c>
      <c r="AH344" s="79">
        <f>IFERROR(IF(成就内容!Y17="","",INDEX($I$4:$I$178*SUM(成就内容!Y$127:Y$131)/SUM(成就内容!$D$127:$BZ$131),成就内容!Y73,1))-SUM(AH$334:AH343),"")</f>
        <v>0</v>
      </c>
      <c r="AI344" s="79" t="str">
        <f>IFERROR(IF(成就内容!Z17="","",INDEX($I$4:$I$178*SUM(成就内容!Z$127:Z$131)/SUM(成就内容!$D$127:$BZ$131),成就内容!Z73,1))-SUM(AI$334:AI343),"")</f>
        <v/>
      </c>
      <c r="AJ344" s="79">
        <f>IFERROR(IF(成就内容!AA17="","",INDEX($I$4:$I$178*SUM(成就内容!AA$127:AA$131)/SUM(成就内容!$D$127:$BZ$131),成就内容!AA73,1))-SUM(AJ$334:AJ343),"")</f>
        <v>0</v>
      </c>
      <c r="AK344" s="79">
        <f>IFERROR(IF(成就内容!AB17="","",INDEX($I$4:$I$178*SUM(成就内容!AB$127:AB$131)/SUM(成就内容!$D$127:$BZ$131),成就内容!AB73,1))-SUM(AK$334:AK343),"")</f>
        <v>2117.71875</v>
      </c>
      <c r="AL344" s="79">
        <f>IFERROR(IF(成就内容!AC17="","",INDEX($I$4:$I$178*SUM(成就内容!AC$127:AC$131)/SUM(成就内容!$D$127:$BZ$131),成就内容!AC73,1))-SUM(AL$334:AL343),"")</f>
        <v>443.71250000000009</v>
      </c>
      <c r="AM344" s="79">
        <f>IFERROR(IF(成就内容!AD17="","",INDEX($I$4:$I$178*SUM(成就内容!AD$127:AD$131)/SUM(成就内容!$D$127:$BZ$131),成就内容!AD73,1))-SUM(AM$334:AM343),"")</f>
        <v>484.05000000000018</v>
      </c>
      <c r="AN344" s="79">
        <f>IFERROR(IF(成就内容!AE17="","",INDEX($I$4:$I$178*SUM(成就内容!AE$127:AE$131)/SUM(成就内容!$D$127:$BZ$131),成就内容!AE73,1))-SUM(AN$334:AN343),"")</f>
        <v>484.05000000000018</v>
      </c>
      <c r="AO344" s="79">
        <f>IFERROR(IF(成就内容!AF17="","",INDEX($I$4:$I$178*SUM(成就内容!AF$127:AF$131)/SUM(成就内容!$D$127:$BZ$131),成就内容!AF73,1))-SUM(AO$334:AO343),"")</f>
        <v>484.05000000000018</v>
      </c>
      <c r="AP344" s="79">
        <f>IFERROR(IF(成就内容!AG17="","",INDEX($I$4:$I$178*SUM(成就内容!AG$127:AG$131)/SUM(成就内容!$D$127:$BZ$131),成就内容!AG73,1))-SUM(AP$334:AP343),"")</f>
        <v>0</v>
      </c>
      <c r="AQ344" s="79">
        <f>IFERROR(IF(成就内容!AH17="","",INDEX($I$4:$I$178*SUM(成就内容!AH$127:AH$131)/SUM(成就内容!$D$127:$BZ$131),成就内容!AH73,1))-SUM(AQ$334:AQ343),"")</f>
        <v>0</v>
      </c>
      <c r="AR344" s="79">
        <f>IFERROR(IF(成就内容!AI17="","",INDEX($I$4:$I$178*SUM(成就内容!AI$127:AI$131)/SUM(成就内容!$D$127:$BZ$131),成就内容!AI73,1))-SUM(AR$334:AR343),"")</f>
        <v>0</v>
      </c>
      <c r="AS344" s="79">
        <f>IFERROR(IF(成就内容!AJ17="","",INDEX($I$4:$I$178*SUM(成就内容!AJ$127:AJ$131)/SUM(成就内容!$D$127:$BZ$131),成就内容!AJ73,1))-SUM(AS$334:AS343),"")</f>
        <v>0</v>
      </c>
      <c r="AT344" s="79" t="str">
        <f>IFERROR(IF(成就内容!AK17="","",INDEX($I$4:$I$178*SUM(成就内容!AK$127:AK$131)/SUM(成就内容!$D$127:$BZ$131),成就内容!AK73,1))-SUM(AT$334:AT343),"")</f>
        <v/>
      </c>
      <c r="AU344" s="79" t="str">
        <f>IFERROR(IF(成就内容!AL17="","",INDEX($I$4:$I$178*SUM(成就内容!AL$127:AL$131)/SUM(成就内容!$D$127:$BZ$131),成就内容!AL73,1))-SUM(AU$334:AU343),"")</f>
        <v/>
      </c>
      <c r="AV344" s="79">
        <f>IFERROR(IF(成就内容!AM17="","",INDEX($I$4:$I$178*SUM(成就内容!AM$127:AM$131)/SUM(成就内容!$D$127:$BZ$131),成就内容!AM73,1))-SUM(AV$334:AV343),"")</f>
        <v>0</v>
      </c>
      <c r="AW344" s="79">
        <f>IFERROR(IF(成就内容!AN17="","",INDEX($I$4:$I$178*SUM(成就内容!AN$127:AN$131)/SUM(成就内容!$D$127:$BZ$131),成就内容!AN73,1))-SUM(AW$334:AW343),"")</f>
        <v>0</v>
      </c>
      <c r="AX344" s="79">
        <f>IFERROR(IF(成就内容!AO17="","",INDEX($I$4:$I$178*SUM(成就内容!AO$127:AO$131)/SUM(成就内容!$D$127:$BZ$131),成就内容!AO73,1))-SUM(AX$334:AX343),"")</f>
        <v>564.72499999999991</v>
      </c>
      <c r="AY344" s="79">
        <f>IFERROR(IF(成就内容!AP17="","",INDEX($I$4:$I$178*SUM(成就内容!AP$127:AP$131)/SUM(成就内容!$D$127:$BZ$131),成就内容!AP73,1))-SUM(AY$334:AY343),"")</f>
        <v>564.72499999999991</v>
      </c>
      <c r="AZ344" s="79">
        <f>IFERROR(IF(成就内容!AQ17="","",INDEX($I$4:$I$178*SUM(成就内容!AQ$127:AQ$131)/SUM(成就内容!$D$127:$BZ$131),成就内容!AQ73,1))-SUM(AZ$334:AZ343),"")</f>
        <v>564.72499999999991</v>
      </c>
      <c r="BA344" s="79">
        <f>IFERROR(IF(成就内容!AR17="","",INDEX($I$4:$I$178*SUM(成就内容!AR$127:AR$131)/SUM(成就内容!$D$127:$BZ$131),成就内容!AR73,1))-SUM(BA$334:BA343),"")</f>
        <v>677.67500000000018</v>
      </c>
      <c r="BB344" s="79">
        <f>IFERROR(IF(成就内容!AS17="","",INDEX($I$4:$I$178*SUM(成就内容!AS$127:AS$131)/SUM(成就内容!$D$127:$BZ$131),成就内容!AS73,1))-SUM(BB$334:BB343),"")</f>
        <v>677.67500000000018</v>
      </c>
      <c r="BC344" s="79">
        <f>IFERROR(IF(成就内容!AT17="","",INDEX($I$4:$I$178*SUM(成就内容!AT$127:AT$131)/SUM(成就内容!$D$127:$BZ$131),成就内容!AT73,1))-SUM(BC$334:BC343),"")</f>
        <v>677.67500000000018</v>
      </c>
      <c r="BD344" s="79">
        <f>IFERROR(IF(成就内容!AU17="","",INDEX($I$4:$I$178*SUM(成就内容!AU$127:AU$131)/SUM(成就内容!$D$127:$BZ$131),成就内容!AU73,1))-SUM(BD$334:BD343),"")</f>
        <v>0</v>
      </c>
      <c r="BE344" s="79">
        <f>IFERROR(IF(成就内容!AV17="","",INDEX($I$4:$I$178*SUM(成就内容!AV$127:AV$131)/SUM(成就内容!$D$127:$BZ$131),成就内容!AV73,1))-SUM(BE$334:BE343),"")</f>
        <v>0</v>
      </c>
      <c r="BF344" s="79">
        <f>IFERROR(IF(成就内容!AW17="","",INDEX($I$4:$I$178*SUM(成就内容!AW$127:AW$131)/SUM(成就内容!$D$127:$BZ$131),成就内容!AW73,1))-SUM(BF$334:BF343),"")</f>
        <v>0</v>
      </c>
      <c r="BG344" s="79">
        <f>IFERROR(IF(成就内容!AX17="","",INDEX($I$4:$I$178*SUM(成就内容!AX$127:AX$131)/SUM(成就内容!$D$127:$BZ$131),成就内容!AX73,1))-SUM(BG$334:BG343),"")</f>
        <v>0</v>
      </c>
      <c r="BH344" s="79">
        <f>IFERROR(IF(成就内容!AY17="","",INDEX($I$4:$I$178*SUM(成就内容!AY$127:AY$131)/SUM(成就内容!$D$127:$BZ$131),成就内容!AY73,1))-SUM(BH$334:BH343),"")</f>
        <v>0</v>
      </c>
      <c r="BI344" s="79">
        <f>IFERROR(IF(成就内容!AZ17="","",INDEX($I$4:$I$178*SUM(成就内容!AZ$127:AZ$131)/SUM(成就内容!$D$127:$BZ$131),成就内容!AZ73,1))-SUM(BI$334:BI343),"")</f>
        <v>0</v>
      </c>
      <c r="BJ344" s="79">
        <f>IFERROR(IF(成就内容!BA17="","",INDEX($I$4:$I$178*SUM(成就内容!BA$127:BA$131)/SUM(成就内容!$D$127:$BZ$131),成就内容!BA73,1))-SUM(BJ$334:BJ343),"")</f>
        <v>0</v>
      </c>
      <c r="BK344" s="79">
        <f>IFERROR(IF(成就内容!BB17="","",INDEX($I$4:$I$178*SUM(成就内容!BB$127:BB$131)/SUM(成就内容!$D$127:$BZ$131),成就内容!BB73,1))-SUM(BK$334:BK343),"")</f>
        <v>0</v>
      </c>
      <c r="BL344" s="79">
        <f>IFERROR(IF(成就内容!BC17="","",INDEX($I$4:$I$178*SUM(成就内容!BC$127:BC$131)/SUM(成就内容!$D$127:$BZ$131),成就内容!BC73,1))-SUM(BL$334:BL343),"")</f>
        <v>0</v>
      </c>
      <c r="BM344" s="79">
        <f>IFERROR(IF(成就内容!BD17="","",INDEX($I$4:$I$178*SUM(成就内容!BD$127:BD$131)/SUM(成就内容!$D$127:$BZ$131),成就内容!BD73,1))-SUM(BM$334:BM343),"")</f>
        <v>0</v>
      </c>
      <c r="BN344" s="79">
        <f>IFERROR(IF(成就内容!BE17="","",INDEX($I$4:$I$178*SUM(成就内容!BE$127:BE$131)/SUM(成就内容!$D$127:$BZ$131),成就内容!BE73,1))-SUM(BN$334:BN343),"")</f>
        <v>0</v>
      </c>
      <c r="BO344" s="79">
        <f>IFERROR(IF(成就内容!BF17="","",INDEX($I$4:$I$178*SUM(成就内容!BF$127:BF$131)/SUM(成就内容!$D$127:$BZ$131),成就内容!BF73,1))-SUM(BO$334:BO343),"")</f>
        <v>0</v>
      </c>
      <c r="BP344" s="79">
        <f>IFERROR(IF(成就内容!BG17="","",INDEX($I$4:$I$178*SUM(成就内容!BG$127:BG$131)/SUM(成就内容!$D$127:$BZ$131),成就内容!BG73,1))-SUM(BP$334:BP343),"")</f>
        <v>0</v>
      </c>
      <c r="BQ344" s="79">
        <f>IFERROR(IF(成就内容!BH17="","",INDEX($I$4:$I$178*SUM(成就内容!BH$127:BH$131)/SUM(成就内容!$D$127:$BZ$131),成就内容!BH73,1))-SUM(BQ$334:BQ343),"")</f>
        <v>0</v>
      </c>
      <c r="BR344" s="79" t="str">
        <f>IFERROR(IF(成就内容!BI17="","",INDEX($I$4:$I$178*SUM(成就内容!BI$127:BI$131)/SUM(成就内容!$D$127:$BZ$131),成就内容!BI73,1))-SUM(BR$334:BR343),"")</f>
        <v/>
      </c>
      <c r="BS344" s="79">
        <f>IFERROR(IF(成就内容!BJ17="","",INDEX($I$4:$I$178*SUM(成就内容!BJ$127:BJ$131)/SUM(成就内容!$D$127:$BZ$131),成就内容!BJ73,1))-SUM(BS$334:BS343),"")</f>
        <v>288.125</v>
      </c>
      <c r="BT344" s="79">
        <f>IFERROR(IF(成就内容!BK17="","",INDEX($I$4:$I$178*SUM(成就内容!BK$127:BK$131)/SUM(成就内容!$D$127:$BZ$131),成就内容!BK73,1))-SUM(BT$334:BT343),"")</f>
        <v>201.6875</v>
      </c>
      <c r="BU344" s="79">
        <f>IFERROR(IF(成就内容!BL17="","",INDEX($I$4:$I$178*SUM(成就内容!BL$127:BL$131)/SUM(成就内容!$D$127:$BZ$131),成就内容!BL73,1))-SUM(BU$334:BU343),"")</f>
        <v>564.72499999999991</v>
      </c>
      <c r="BV344" s="79">
        <f>IFERROR(IF(成就内容!BM17="","",INDEX($I$4:$I$178*SUM(成就内容!BM$127:BM$131)/SUM(成就内容!$D$127:$BZ$131),成就内容!BM73,1))-SUM(BV$334:BV343),"")</f>
        <v>0</v>
      </c>
      <c r="BW344" s="79">
        <f>IFERROR(IF(成就内容!BN17="","",INDEX($I$4:$I$178*SUM(成就内容!BN$127:BN$131)/SUM(成就内容!$D$127:$BZ$131),成就内容!BN73,1))-SUM(BW$334:BW343),"")</f>
        <v>0</v>
      </c>
      <c r="BX344" s="79">
        <f>IFERROR(IF(成就内容!BO17="","",INDEX($I$4:$I$178*SUM(成就内容!BO$127:BO$131)/SUM(成就内容!$D$127:$BZ$131),成就内容!BO73,1))-SUM(BX$334:BX343),"")</f>
        <v>0</v>
      </c>
      <c r="BY344" s="79">
        <f>IFERROR(IF(成就内容!BP17="","",INDEX($I$4:$I$178*SUM(成就内容!BP$127:BP$131)/SUM(成就内容!$D$127:$BZ$131),成就内容!BP73,1))-SUM(BY$334:BY343),"")</f>
        <v>0</v>
      </c>
      <c r="BZ344" s="79">
        <f>IFERROR(IF(成就内容!BQ17="","",INDEX($I$4:$I$178*SUM(成就内容!BQ$127:BQ$131)/SUM(成就内容!$D$127:$BZ$131),成就内容!BQ73,1))-SUM(BZ$334:BZ343),"")</f>
        <v>0</v>
      </c>
      <c r="CA344" s="79">
        <f>IFERROR(IF(成就内容!BR17="","",INDEX($I$4:$I$178*SUM(成就内容!BR$127:BR$131)/SUM(成就内容!$D$127:$BZ$131),成就内容!BR73,1))-SUM(CA$334:CA343),"")</f>
        <v>0</v>
      </c>
      <c r="CB344" s="79">
        <f>IFERROR(IF(成就内容!BS17="","",INDEX($I$4:$I$178*SUM(成就内容!BS$127:BS$131)/SUM(成就内容!$D$127:$BZ$131),成就内容!BS73,1))-SUM(CB$334:CB343),"")</f>
        <v>0</v>
      </c>
      <c r="CC344" s="79">
        <f>IFERROR(IF(成就内容!BT17="","",INDEX($I$4:$I$178*SUM(成就内容!BT$127:BT$131)/SUM(成就内容!$D$127:$BZ$131),成就内容!BT73,1))-SUM(CC$334:CC343),"")</f>
        <v>0</v>
      </c>
      <c r="CD344" s="79">
        <f>IFERROR(IF(成就内容!BU17="","",INDEX($I$4:$I$178*SUM(成就内容!BU$127:BU$131)/SUM(成就内容!$D$127:$BZ$131),成就内容!BU73,1))-SUM(CD$334:CD343),"")</f>
        <v>0</v>
      </c>
      <c r="CE344" s="79" t="str">
        <f>IFERROR(IF(成就内容!BV17="","",INDEX($I$4:$I$178*SUM(成就内容!BV$127:BV$131)/SUM(成就内容!$D$127:$BZ$131),成就内容!BV73,1))-SUM(CE$334:CE343),"")</f>
        <v/>
      </c>
      <c r="CF344" s="79">
        <f>IFERROR(IF(成就内容!BW17="","",INDEX($I$4:$I$178*SUM(成就内容!BW$127:BW$131)/SUM(成就内容!$D$127:$BZ$131),成就内容!BW73,1))-SUM(CF$334:CF343),"")</f>
        <v>0</v>
      </c>
      <c r="CG344" s="79">
        <f>IFERROR(IF(成就内容!BX17="","",INDEX($I$4:$I$178*SUM(成就内容!BX$127:BX$131)/SUM(成就内容!$D$127:$BZ$131),成就内容!BX73,1))-SUM(CG$334:CG343),"")</f>
        <v>0</v>
      </c>
      <c r="CH344" s="79">
        <f>IFERROR(IF(成就内容!BY17="","",INDEX($I$4:$I$178*SUM(成就内容!BY$127:BY$131)/SUM(成就内容!$D$127:$BZ$131),成就内容!BY73,1))-SUM(CH$334:CH343),"")</f>
        <v>0</v>
      </c>
      <c r="CI344" s="79">
        <f>IFERROR(IF(成就内容!BZ17="","",INDEX($I$4:$I$178*SUM(成就内容!BZ$127:BZ$131)/SUM(成就内容!$D$127:$BZ$131),成就内容!BZ73,1))-SUM(CI$334:CI343),"")</f>
        <v>0</v>
      </c>
      <c r="CM344" s="43">
        <v>11</v>
      </c>
      <c r="CN344" s="41">
        <f>IF(M344="","",IF(SUM(成就内容!D$127:D$131)&lt;&gt;0,MAX(ROUNDUP(SMALL(M$334:M$383,$L344)/60,0)*60,60),0))</f>
        <v>0</v>
      </c>
      <c r="CO344" s="41" t="str">
        <f>IF(N344="","",IF(SUM(成就内容!E$127:E$131)&lt;&gt;0,MAX(ROUNDUP(SMALL(N$334:N$383,$L344)/60,0)*60,60),0))</f>
        <v/>
      </c>
      <c r="CP344" s="41">
        <f>IF(O344="","",IF(SUM(成就内容!F$127:F$131)&lt;&gt;0,MAX(ROUNDUP(SMALL(O$334:O$383,$L344)/60,0)*60,60),0))</f>
        <v>0</v>
      </c>
      <c r="CQ344" s="41" t="str">
        <f>IF(P344="","",IF(SUM(成就内容!G$127:G$131)&lt;&gt;0,MAX(ROUNDUP(SMALL(P$334:P$383,$L344)/60,0)*60,60),0))</f>
        <v/>
      </c>
      <c r="CR344" s="41">
        <f>IF(Q344="","",IF(SUM(成就内容!H$127:H$131)&lt;&gt;0,MAX(ROUNDUP(SMALL(Q$334:Q$383,$L344)/60,0)*60,60),0))</f>
        <v>0</v>
      </c>
      <c r="CS344" s="41">
        <f>IF(R344="","",IF(SUM(成就内容!I$127:I$131)&lt;&gt;0,MAX(ROUNDUP(SMALL(R$334:R$383,$L344)/60,0)*60,60),0))</f>
        <v>0</v>
      </c>
      <c r="CT344" s="41">
        <f>IF(S344="","",IF(SUM(成就内容!J$127:J$131)&lt;&gt;0,MAX(ROUNDUP(SMALL(S$334:S$383,$L344)/60,0)*60,60),0))</f>
        <v>0</v>
      </c>
      <c r="CU344" s="41">
        <f>IF(T344="","",IF(SUM(成就内容!K$127:K$131)&lt;&gt;0,MAX(ROUNDUP(SMALL(T$334:T$383,$L344)/60,0)*60,60),0))</f>
        <v>0</v>
      </c>
      <c r="CV344" s="41">
        <f>IF(U344="","",IF(SUM(成就内容!L$127:L$131)&lt;&gt;0,MAX(ROUNDUP(SMALL(U$334:U$383,$L344)/60,0)*60,60),0))</f>
        <v>0</v>
      </c>
      <c r="CW344" s="41">
        <f>IF(V344="","",IF(SUM(成就内容!M$127:M$131)&lt;&gt;0,MAX(ROUNDUP(SMALL(V$334:V$383,$L344)/60,0)*60,60),0))</f>
        <v>0</v>
      </c>
      <c r="CX344" s="41">
        <f>IF(W344="","",IF(SUM(成就内容!N$127:N$131)&lt;&gt;0,MAX(ROUNDUP(SMALL(W$334:W$383,$L344)/60,0)*60,60),0))</f>
        <v>0</v>
      </c>
      <c r="CY344" s="41">
        <f>IF(X344="","",IF(SUM(成就内容!O$127:O$131)&lt;&gt;0,MAX(ROUNDUP(SMALL(X$334:X$383,$L344)/60,0)*60,60),0))</f>
        <v>0</v>
      </c>
      <c r="CZ344" s="41">
        <f>IF(Y344="","",IF(SUM(成就内容!P$127:P$131)&lt;&gt;0,MAX(ROUNDUP(SMALL(Y$334:Y$383,$L344)/60,0)*60,60),0))</f>
        <v>0</v>
      </c>
      <c r="DA344" s="41">
        <f>IF(Z344="","",IF(SUM(成就内容!Q$127:Q$131)&lt;&gt;0,MAX(ROUNDUP(SMALL(Z$334:Z$383,$L344)/60,0)*60,60),0))</f>
        <v>0</v>
      </c>
      <c r="DB344" s="41">
        <f>IF(AA344="","",IF(SUM(成就内容!R$127:R$131)&lt;&gt;0,MAX(ROUNDUP(SMALL(AA$334:AA$383,$L344)/60,0)*60,60),0))</f>
        <v>0</v>
      </c>
      <c r="DC344" s="41">
        <f>IF(AB344="","",IF(SUM(成就内容!S$127:S$131)&lt;&gt;0,MAX(ROUNDUP(SMALL(AB$334:AB$383,$L344)/60,0)*60,60),0))</f>
        <v>0</v>
      </c>
      <c r="DD344" s="41">
        <f>IF(AC344="","",IF(SUM(成就内容!T$127:T$131)&lt;&gt;0,MAX(ROUNDUP(SMALL(AC$334:AC$383,$L344)/60,0)*60,60),0))</f>
        <v>0</v>
      </c>
      <c r="DE344" s="41">
        <f>IF(AD344="","",IF(SUM(成就内容!U$127:U$131)&lt;&gt;0,MAX(ROUNDUP(SMALL(AD$334:AD$383,$L344)/60,0)*60,60),0))</f>
        <v>0</v>
      </c>
      <c r="DF344" s="41">
        <f>IF(AE344="","",IF(SUM(成就内容!V$127:V$131)&lt;&gt;0,MAX(ROUNDUP(SMALL(AE$334:AE$383,$L344)/60,0)*60,60),0))</f>
        <v>0</v>
      </c>
      <c r="DG344" s="41">
        <f>IF(AF344="","",IF(SUM(成就内容!W$127:W$131)&lt;&gt;0,MAX(ROUNDUP(SMALL(AF$334:AF$383,$L344)/60,0)*60,60),0))</f>
        <v>0</v>
      </c>
      <c r="DH344" s="41">
        <f>IF(AG344="","",IF(SUM(成就内容!X$127:X$131)&lt;&gt;0,MAX(ROUNDUP(SMALL(AG$334:AG$383,$L344)/60,0)*60,60),0))</f>
        <v>0</v>
      </c>
      <c r="DI344" s="41">
        <f>IF(AH344="","",IF(SUM(成就内容!Y$127:Y$131)&lt;&gt;0,MAX(ROUNDUP(SMALL(AH$334:AH$383,$L344)/60,0)*60,60),0))</f>
        <v>0</v>
      </c>
      <c r="DJ344" s="41" t="str">
        <f>IF(AI344="","",IF(SUM(成就内容!Z$127:Z$131)&lt;&gt;0,MAX(ROUNDUP(SMALL(AI$334:AI$383,$L344)/60,0)*60,60),0))</f>
        <v/>
      </c>
      <c r="DK344" s="41">
        <f>IF(AJ344="","",IF(SUM(成就内容!AA$127:AA$131)&lt;&gt;0,MAX(ROUNDUP(SMALL(AJ$334:AJ$383,$L344)/60,0)*60,60),0))</f>
        <v>0</v>
      </c>
      <c r="DL344" s="41">
        <f>IF(AK344="","",IF(SUM(成就内容!AB$127:AB$131)&lt;&gt;0,MAX(ROUNDUP(SMALL(AK$334:AK$383,$L344)/60,0)*60,60),0))</f>
        <v>2160</v>
      </c>
      <c r="DM344" s="41">
        <f>IF(AL344="","",IF(SUM(成就内容!AC$127:AC$131)&lt;&gt;0,MAX(ROUNDUP(SMALL(AL$334:AL$383,$L344)/60,0)*60,60),0))</f>
        <v>480</v>
      </c>
      <c r="DN344" s="41">
        <f>IF(AM344="","",IF(SUM(成就内容!AD$127:AD$131)&lt;&gt;0,MAX(ROUNDUP(SMALL(AM$334:AM$383,$L344)/60,0)*60,60),0))</f>
        <v>540</v>
      </c>
      <c r="DO344" s="41">
        <f>IF(AN344="","",IF(SUM(成就内容!AE$127:AE$131)&lt;&gt;0,MAX(ROUNDUP(SMALL(AN$334:AN$383,$L344)/60,0)*60,60),0))</f>
        <v>540</v>
      </c>
      <c r="DP344" s="41">
        <f>IF(AO344="","",IF(SUM(成就内容!AF$127:AF$131)&lt;&gt;0,MAX(ROUNDUP(SMALL(AO$334:AO$383,$L344)/60,0)*60,60),0))</f>
        <v>540</v>
      </c>
      <c r="DQ344" s="41">
        <f>IF(AP344="","",IF(SUM(成就内容!AG$127:AG$131)&lt;&gt;0,MAX(ROUNDUP(SMALL(AP$334:AP$383,$L344)/60,0)*60,60),0))</f>
        <v>0</v>
      </c>
      <c r="DR344" s="41">
        <f>IF(AQ344="","",IF(SUM(成就内容!AH$127:AH$131)&lt;&gt;0,MAX(ROUNDUP(SMALL(AQ$334:AQ$383,$L344)/60,0)*60,60),0))</f>
        <v>0</v>
      </c>
      <c r="DS344" s="41">
        <f>IF(AR344="","",IF(SUM(成就内容!AI$127:AI$131)&lt;&gt;0,MAX(ROUNDUP(SMALL(AR$334:AR$383,$L344)/60,0)*60,60),0))</f>
        <v>0</v>
      </c>
      <c r="DT344" s="41">
        <f>IF(AS344="","",IF(SUM(成就内容!AJ$127:AJ$131)&lt;&gt;0,MAX(ROUNDUP(SMALL(AS$334:AS$383,$L344)/60,0)*60,60),0))</f>
        <v>0</v>
      </c>
      <c r="DU344" s="41" t="str">
        <f>IF(AT344="","",IF(SUM(成就内容!AK$127:AK$131)&lt;&gt;0,MAX(ROUNDUP(SMALL(AT$334:AT$383,$L344)/60,0)*60,60),0))</f>
        <v/>
      </c>
      <c r="DV344" s="41" t="str">
        <f>IF(AU344="","",IF(SUM(成就内容!AL$127:AL$131)&lt;&gt;0,MAX(ROUNDUP(SMALL(AU$334:AU$383,$L344)/60,0)*60,60),0))</f>
        <v/>
      </c>
      <c r="DW344" s="41">
        <f>IF(AV344="","",IF(SUM(成就内容!AM$127:AM$131)&lt;&gt;0,MAX(ROUNDUP(SMALL(AV$334:AV$383,$L344)/60,0)*60,60),0))</f>
        <v>0</v>
      </c>
      <c r="DX344" s="41">
        <f>IF(AW344="","",IF(SUM(成就内容!AN$127:AN$131)&lt;&gt;0,MAX(ROUNDUP(SMALL(AW$334:AW$383,$L344)/60,0)*60,60),0))</f>
        <v>0</v>
      </c>
      <c r="DY344" s="41">
        <f>IF(AX344="","",IF(SUM(成就内容!AO$127:AO$131)&lt;&gt;0,MAX(ROUNDUP(SMALL(AX$334:AX$383,$L344)/60,0)*60,60),0))</f>
        <v>600</v>
      </c>
      <c r="DZ344" s="41">
        <f>IF(AY344="","",IF(SUM(成就内容!AP$127:AP$131)&lt;&gt;0,MAX(ROUNDUP(SMALL(AY$334:AY$383,$L344)/60,0)*60,60),0))</f>
        <v>600</v>
      </c>
      <c r="EA344" s="41">
        <f>IF(AZ344="","",IF(SUM(成就内容!AQ$127:AQ$131)&lt;&gt;0,MAX(ROUNDUP(SMALL(AZ$334:AZ$383,$L344)/60,0)*60,60),0))</f>
        <v>600</v>
      </c>
      <c r="EB344" s="41">
        <f>IF(BA344="","",IF(SUM(成就内容!AR$127:AR$131)&lt;&gt;0,MAX(ROUNDUP(SMALL(BA$334:BA$383,$L344)/60,0)*60,60),0))</f>
        <v>840</v>
      </c>
      <c r="EC344" s="41">
        <f>IF(BB344="","",IF(SUM(成就内容!AS$127:AS$131)&lt;&gt;0,MAX(ROUNDUP(SMALL(BB$334:BB$383,$L344)/60,0)*60,60),0))</f>
        <v>840</v>
      </c>
      <c r="ED344" s="41">
        <f>IF(BC344="","",IF(SUM(成就内容!AT$127:AT$131)&lt;&gt;0,MAX(ROUNDUP(SMALL(BC$334:BC$383,$L344)/60,0)*60,60),0))</f>
        <v>840</v>
      </c>
      <c r="EE344" s="41">
        <f>IF(BD344="","",IF(SUM(成就内容!AU$127:AU$131)&lt;&gt;0,MAX(ROUNDUP(SMALL(BD$334:BD$383,$L344)/60,0)*60,60),0))</f>
        <v>0</v>
      </c>
      <c r="EF344" s="41">
        <f>IF(BE344="","",IF(SUM(成就内容!AV$127:AV$131)&lt;&gt;0,MAX(ROUNDUP(SMALL(BE$334:BE$383,$L344)/60,0)*60,60),0))</f>
        <v>0</v>
      </c>
      <c r="EG344" s="41">
        <f>IF(BF344="","",IF(SUM(成就内容!AW$127:AW$131)&lt;&gt;0,MAX(ROUNDUP(SMALL(BF$334:BF$383,$L344)/60,0)*60,60),0))</f>
        <v>0</v>
      </c>
      <c r="EH344" s="41">
        <f>IF(BG344="","",IF(SUM(成就内容!AX$127:AX$131)&lt;&gt;0,MAX(ROUNDUP(SMALL(BG$334:BG$383,$L344)/60,0)*60,60),0))</f>
        <v>0</v>
      </c>
      <c r="EI344" s="41">
        <f>IF(BH344="","",IF(SUM(成就内容!AY$127:AY$131)&lt;&gt;0,MAX(ROUNDUP(SMALL(BH$334:BH$383,$L344)/60,0)*60,60),0))</f>
        <v>0</v>
      </c>
      <c r="EJ344" s="41">
        <f>IF(BI344="","",IF(SUM(成就内容!AZ$127:AZ$131)&lt;&gt;0,MAX(ROUNDUP(SMALL(BI$334:BI$383,$L344)/60,0)*60,60),0))</f>
        <v>0</v>
      </c>
      <c r="EK344" s="41">
        <f>IF(BJ344="","",IF(SUM(成就内容!BA$127:BA$131)&lt;&gt;0,MAX(ROUNDUP(SMALL(BJ$334:BJ$383,$L344)/60,0)*60,60),0))</f>
        <v>0</v>
      </c>
      <c r="EL344" s="41">
        <f>IF(BK344="","",IF(SUM(成就内容!BB$127:BB$131)&lt;&gt;0,MAX(ROUNDUP(SMALL(BK$334:BK$383,$L344)/60,0)*60,60),0))</f>
        <v>0</v>
      </c>
      <c r="EM344" s="41">
        <f>IF(BL344="","",IF(SUM(成就内容!BC$127:BC$131)&lt;&gt;0,MAX(ROUNDUP(SMALL(BL$334:BL$383,$L344)/60,0)*60,60),0))</f>
        <v>0</v>
      </c>
      <c r="EN344" s="41">
        <f>IF(BM344="","",IF(SUM(成就内容!BD$127:BD$131)&lt;&gt;0,MAX(ROUNDUP(SMALL(BM$334:BM$383,$L344)/60,0)*60,60),0))</f>
        <v>0</v>
      </c>
      <c r="EO344" s="41">
        <f>IF(BN344="","",IF(SUM(成就内容!BE$127:BE$131)&lt;&gt;0,MAX(ROUNDUP(SMALL(BN$334:BN$383,$L344)/60,0)*60,60),0))</f>
        <v>0</v>
      </c>
      <c r="EP344" s="41">
        <f>IF(BO344="","",IF(SUM(成就内容!BF$127:BF$131)&lt;&gt;0,MAX(ROUNDUP(SMALL(BO$334:BO$383,$L344)/60,0)*60,60),0))</f>
        <v>0</v>
      </c>
      <c r="EQ344" s="41">
        <f>IF(BP344="","",IF(SUM(成就内容!BG$127:BG$131)&lt;&gt;0,MAX(ROUNDUP(SMALL(BP$334:BP$383,$L344)/60,0)*60,60),0))</f>
        <v>0</v>
      </c>
      <c r="ER344" s="41">
        <f>IF(BQ344="","",IF(SUM(成就内容!BH$127:BH$131)&lt;&gt;0,MAX(ROUNDUP(SMALL(BQ$334:BQ$383,$L344)/60,0)*60,60),0))</f>
        <v>0</v>
      </c>
      <c r="ES344" s="41" t="str">
        <f>IF(BR344="","",IF(SUM(成就内容!BI$127:BI$131)&lt;&gt;0,MAX(ROUNDUP(SMALL(BR$334:BR$383,$L344)/60,0)*60,60),0))</f>
        <v/>
      </c>
      <c r="ET344" s="41">
        <f>IF(BS344="","",IF(SUM(成就内容!BJ$127:BJ$131)&lt;&gt;0,MAX(ROUNDUP(SMALL(BS$334:BS$383,$L344)/60,0)*60,60),0))</f>
        <v>300</v>
      </c>
      <c r="EU344" s="41">
        <f>IF(BT344="","",IF(SUM(成就内容!BK$127:BK$131)&lt;&gt;0,MAX(ROUNDUP(SMALL(BT$334:BT$383,$L344)/60,0)*60,60),0))</f>
        <v>480</v>
      </c>
      <c r="EV344" s="41">
        <f>IF(BU344="","",IF(SUM(成就内容!BL$127:BL$131)&lt;&gt;0,MAX(ROUNDUP(SMALL(BU$334:BU$383,$L344)/60,0)*60,60),0))</f>
        <v>600</v>
      </c>
      <c r="EW344" s="41">
        <f>IF(BV344="","",IF(SUM(成就内容!BM$127:BM$131)&lt;&gt;0,MAX(ROUNDUP(SMALL(BV$334:BV$383,$L344)/60,0)*60,60),0))</f>
        <v>0</v>
      </c>
      <c r="EX344" s="41">
        <f>IF(BW344="","",IF(SUM(成就内容!BN$127:BN$131)&lt;&gt;0,MAX(ROUNDUP(SMALL(BW$334:BW$383,$L344)/60,0)*60,60),0))</f>
        <v>0</v>
      </c>
      <c r="EY344" s="41">
        <f>IF(BX344="","",IF(SUM(成就内容!BO$127:BO$131)&lt;&gt;0,MAX(ROUNDUP(SMALL(BX$334:BX$383,$L344)/60,0)*60,60),0))</f>
        <v>0</v>
      </c>
      <c r="EZ344" s="41">
        <f>IF(BY344="","",IF(SUM(成就内容!BP$127:BP$131)&lt;&gt;0,MAX(ROUNDUP(SMALL(BY$334:BY$383,$L344)/60,0)*60,60),0))</f>
        <v>0</v>
      </c>
      <c r="FA344" s="41">
        <f>IF(BZ344="","",IF(SUM(成就内容!BQ$127:BQ$131)&lt;&gt;0,MAX(ROUNDUP(SMALL(BZ$334:BZ$383,$L344)/60,0)*60,60),0))</f>
        <v>0</v>
      </c>
      <c r="FB344" s="41">
        <f>IF(CA344="","",IF(SUM(成就内容!BR$127:BR$131)&lt;&gt;0,MAX(ROUNDUP(SMALL(CA$334:CA$383,$L344)/60,0)*60,60),0))</f>
        <v>0</v>
      </c>
      <c r="FC344" s="41">
        <f>IF(CB344="","",IF(SUM(成就内容!BS$127:BS$131)&lt;&gt;0,MAX(ROUNDUP(SMALL(CB$334:CB$383,$L344)/60,0)*60,60),0))</f>
        <v>0</v>
      </c>
      <c r="FD344" s="41">
        <f>IF(CC344="","",IF(SUM(成就内容!BT$127:BT$131)&lt;&gt;0,MAX(ROUNDUP(SMALL(CC$334:CC$383,$L344)/60,0)*60,60),0))</f>
        <v>0</v>
      </c>
      <c r="FE344" s="41">
        <f>IF(CD344="","",IF(SUM(成就内容!BU$127:BU$131)&lt;&gt;0,MAX(ROUNDUP(SMALL(CD$334:CD$383,$L344)/60,0)*60,60),0))</f>
        <v>0</v>
      </c>
      <c r="FF344" s="41" t="str">
        <f>IF(CE344="","",IF(SUM(成就内容!BV$127:BV$131)&lt;&gt;0,MAX(ROUNDUP(SMALL(CE$334:CE$383,$L344)/60,0)*60,60),0))</f>
        <v/>
      </c>
      <c r="FG344" s="41">
        <f>IF(CF344="","",IF(SUM(成就内容!BW$127:BW$131)&lt;&gt;0,MAX(ROUNDUP(SMALL(CF$334:CF$383,$L344)/60,0)*60,60),0))</f>
        <v>0</v>
      </c>
      <c r="FH344" s="41">
        <f>IF(CG344="","",IF(SUM(成就内容!BX$127:BX$131)&lt;&gt;0,MAX(ROUNDUP(SMALL(CG$334:CG$383,$L344)/60,0)*60,60),0))</f>
        <v>0</v>
      </c>
      <c r="FI344" s="41">
        <f>IF(CH344="","",IF(SUM(成就内容!BY$127:BY$131)&lt;&gt;0,MAX(ROUNDUP(SMALL(CH$334:CH$383,$L344)/60,0)*60,60),0))</f>
        <v>0</v>
      </c>
      <c r="FJ344" s="41">
        <f>IF(CI344="","",IF(SUM(成就内容!BZ$127:BZ$131)&lt;&gt;0,MAX(ROUNDUP(SMALL(CI$334:CI$383,$L344)/60,0)*60,60),0))</f>
        <v>0</v>
      </c>
    </row>
    <row r="345" spans="12:166" x14ac:dyDescent="0.15">
      <c r="L345" s="43">
        <v>12</v>
      </c>
      <c r="M345" s="79">
        <f>IFERROR(IF(成就内容!D18="","",INDEX($I$4:$I$178*SUM(成就内容!D$127:D$131)/SUM(成就内容!$D$127:$BZ$131),成就内容!D74,1))-SUM(M$334:M344),"")</f>
        <v>0</v>
      </c>
      <c r="N345" s="79" t="str">
        <f>IFERROR(IF(成就内容!E18="","",INDEX($I$4:$I$178*SUM(成就内容!E$127:E$131)/SUM(成就内容!$D$127:$BZ$131),成就内容!E74,1))-SUM(N$334:N344),"")</f>
        <v/>
      </c>
      <c r="O345" s="79">
        <f>IFERROR(IF(成就内容!F18="","",INDEX($I$4:$I$178*SUM(成就内容!F$127:F$131)/SUM(成就内容!$D$127:$BZ$131),成就内容!F74,1))-SUM(O$334:O344),"")</f>
        <v>0</v>
      </c>
      <c r="P345" s="79" t="str">
        <f>IFERROR(IF(成就内容!G18="","",INDEX($I$4:$I$178*SUM(成就内容!G$127:G$131)/SUM(成就内容!$D$127:$BZ$131),成就内容!G74,1))-SUM(P$334:P344),"")</f>
        <v/>
      </c>
      <c r="Q345" s="79">
        <f>IFERROR(IF(成就内容!H18="","",INDEX($I$4:$I$178*SUM(成就内容!H$127:H$131)/SUM(成就内容!$D$127:$BZ$131),成就内容!H74,1))-SUM(Q$334:Q344),"")</f>
        <v>0</v>
      </c>
      <c r="R345" s="79">
        <f>IFERROR(IF(成就内容!I18="","",INDEX($I$4:$I$178*SUM(成就内容!I$127:I$131)/SUM(成就内容!$D$127:$BZ$131),成就内容!I74,1))-SUM(R$334:R344),"")</f>
        <v>0</v>
      </c>
      <c r="S345" s="79">
        <f>IFERROR(IF(成就内容!J18="","",INDEX($I$4:$I$178*SUM(成就内容!J$127:J$131)/SUM(成就内容!$D$127:$BZ$131),成就内容!J74,1))-SUM(S$334:S344),"")</f>
        <v>0</v>
      </c>
      <c r="T345" s="79">
        <f>IFERROR(IF(成就内容!K18="","",INDEX($I$4:$I$178*SUM(成就内容!K$127:K$131)/SUM(成就内容!$D$127:$BZ$131),成就内容!K74,1))-SUM(T$334:T344),"")</f>
        <v>0</v>
      </c>
      <c r="U345" s="79">
        <f>IFERROR(IF(成就内容!L18="","",INDEX($I$4:$I$178*SUM(成就内容!L$127:L$131)/SUM(成就内容!$D$127:$BZ$131),成就内容!L74,1))-SUM(U$334:U344),"")</f>
        <v>0</v>
      </c>
      <c r="V345" s="79">
        <f>IFERROR(IF(成就内容!M18="","",INDEX($I$4:$I$178*SUM(成就内容!M$127:M$131)/SUM(成就内容!$D$127:$BZ$131),成就内容!M74,1))-SUM(V$334:V344),"")</f>
        <v>0</v>
      </c>
      <c r="W345" s="79">
        <f>IFERROR(IF(成就内容!N18="","",INDEX($I$4:$I$178*SUM(成就内容!N$127:N$131)/SUM(成就内容!$D$127:$BZ$131),成就内容!N74,1))-SUM(W$334:W344),"")</f>
        <v>0</v>
      </c>
      <c r="X345" s="79">
        <f>IFERROR(IF(成就内容!O18="","",INDEX($I$4:$I$178*SUM(成就内容!O$127:O$131)/SUM(成就内容!$D$127:$BZ$131),成就内容!O74,1))-SUM(X$334:X344),"")</f>
        <v>0</v>
      </c>
      <c r="Y345" s="79">
        <f>IFERROR(IF(成就内容!P18="","",INDEX($I$4:$I$178*SUM(成就内容!P$127:P$131)/SUM(成就内容!$D$127:$BZ$131),成就内容!P74,1))-SUM(Y$334:Y344),"")</f>
        <v>0</v>
      </c>
      <c r="Z345" s="79">
        <f>IFERROR(IF(成就内容!Q18="","",INDEX($I$4:$I$178*SUM(成就内容!Q$127:Q$131)/SUM(成就内容!$D$127:$BZ$131),成就内容!Q74,1))-SUM(Z$334:Z344),"")</f>
        <v>0</v>
      </c>
      <c r="AA345" s="79">
        <f>IFERROR(IF(成就内容!R18="","",INDEX($I$4:$I$178*SUM(成就内容!R$127:R$131)/SUM(成就内容!$D$127:$BZ$131),成就内容!R74,1))-SUM(AA$334:AA344),"")</f>
        <v>0</v>
      </c>
      <c r="AB345" s="79">
        <f>IFERROR(IF(成就内容!S18="","",INDEX($I$4:$I$178*SUM(成就内容!S$127:S$131)/SUM(成就内容!$D$127:$BZ$131),成就内容!S74,1))-SUM(AB$334:AB344),"")</f>
        <v>0</v>
      </c>
      <c r="AC345" s="79">
        <f>IFERROR(IF(成就内容!T18="","",INDEX($I$4:$I$178*SUM(成就内容!T$127:T$131)/SUM(成就内容!$D$127:$BZ$131),成就内容!T74,1))-SUM(AC$334:AC344),"")</f>
        <v>0</v>
      </c>
      <c r="AD345" s="79">
        <f>IFERROR(IF(成就内容!U18="","",INDEX($I$4:$I$178*SUM(成就内容!U$127:U$131)/SUM(成就内容!$D$127:$BZ$131),成就内容!U74,1))-SUM(AD$334:AD344),"")</f>
        <v>0</v>
      </c>
      <c r="AE345" s="79">
        <f>IFERROR(IF(成就内容!V18="","",INDEX($I$4:$I$178*SUM(成就内容!V$127:V$131)/SUM(成就内容!$D$127:$BZ$131),成就内容!V74,1))-SUM(AE$334:AE344),"")</f>
        <v>0</v>
      </c>
      <c r="AF345" s="79">
        <f>IFERROR(IF(成就内容!W18="","",INDEX($I$4:$I$178*SUM(成就内容!W$127:W$131)/SUM(成就内容!$D$127:$BZ$131),成就内容!W74,1))-SUM(AF$334:AF344),"")</f>
        <v>0</v>
      </c>
      <c r="AG345" s="79">
        <f>IFERROR(IF(成就内容!X18="","",INDEX($I$4:$I$178*SUM(成就内容!X$127:X$131)/SUM(成就内容!$D$127:$BZ$131),成就内容!X74,1))-SUM(AG$334:AG344),"")</f>
        <v>0</v>
      </c>
      <c r="AH345" s="79">
        <f>IFERROR(IF(成就内容!Y18="","",INDEX($I$4:$I$178*SUM(成就内容!Y$127:Y$131)/SUM(成就内容!$D$127:$BZ$131),成就内容!Y74,1))-SUM(AH$334:AH344),"")</f>
        <v>0</v>
      </c>
      <c r="AI345" s="79" t="str">
        <f>IFERROR(IF(成就内容!Z18="","",INDEX($I$4:$I$178*SUM(成就内容!Z$127:Z$131)/SUM(成就内容!$D$127:$BZ$131),成就内容!Z74,1))-SUM(AI$334:AI344),"")</f>
        <v/>
      </c>
      <c r="AJ345" s="79">
        <f>IFERROR(IF(成就内容!AA18="","",INDEX($I$4:$I$178*SUM(成就内容!AA$127:AA$131)/SUM(成就内容!$D$127:$BZ$131),成就内容!AA74,1))-SUM(AJ$334:AJ344),"")</f>
        <v>0</v>
      </c>
      <c r="AK345" s="79">
        <f>IFERROR(IF(成就内容!AB18="","",INDEX($I$4:$I$178*SUM(成就内容!AB$127:AB$131)/SUM(成就内容!$D$127:$BZ$131),成就内容!AB74,1))-SUM(AK$334:AK344),"")</f>
        <v>3557.8125</v>
      </c>
      <c r="AL345" s="79">
        <f>IFERROR(IF(成就内容!AC18="","",INDEX($I$4:$I$178*SUM(成就内容!AC$127:AC$131)/SUM(成就内容!$D$127:$BZ$131),成就内容!AC74,1))-SUM(AL$334:AL344),"")</f>
        <v>564.72499999999991</v>
      </c>
      <c r="AM345" s="79">
        <f>IFERROR(IF(成就内容!AD18="","",INDEX($I$4:$I$178*SUM(成就内容!AD$127:AD$131)/SUM(成就内容!$D$127:$BZ$131),成就内容!AD74,1))-SUM(AM$334:AM344),"")</f>
        <v>564.72499999999991</v>
      </c>
      <c r="AN345" s="79">
        <f>IFERROR(IF(成就内容!AE18="","",INDEX($I$4:$I$178*SUM(成就内容!AE$127:AE$131)/SUM(成就内容!$D$127:$BZ$131),成就内容!AE74,1))-SUM(AN$334:AN344),"")</f>
        <v>564.72499999999991</v>
      </c>
      <c r="AO345" s="79">
        <f>IFERROR(IF(成就内容!AF18="","",INDEX($I$4:$I$178*SUM(成就内容!AF$127:AF$131)/SUM(成就内容!$D$127:$BZ$131),成就内容!AF74,1))-SUM(AO$334:AO344),"")</f>
        <v>564.72499999999991</v>
      </c>
      <c r="AP345" s="79">
        <f>IFERROR(IF(成就内容!AG18="","",INDEX($I$4:$I$178*SUM(成就内容!AG$127:AG$131)/SUM(成就内容!$D$127:$BZ$131),成就内容!AG74,1))-SUM(AP$334:AP344),"")</f>
        <v>0</v>
      </c>
      <c r="AQ345" s="79">
        <f>IFERROR(IF(成就内容!AH18="","",INDEX($I$4:$I$178*SUM(成就内容!AH$127:AH$131)/SUM(成就内容!$D$127:$BZ$131),成就内容!AH74,1))-SUM(AQ$334:AQ344),"")</f>
        <v>0</v>
      </c>
      <c r="AR345" s="79">
        <f>IFERROR(IF(成就内容!AI18="","",INDEX($I$4:$I$178*SUM(成就内容!AI$127:AI$131)/SUM(成就内容!$D$127:$BZ$131),成就内容!AI74,1))-SUM(AR$334:AR344),"")</f>
        <v>0</v>
      </c>
      <c r="AS345" s="79">
        <f>IFERROR(IF(成就内容!AJ18="","",INDEX($I$4:$I$178*SUM(成就内容!AJ$127:AJ$131)/SUM(成就内容!$D$127:$BZ$131),成就内容!AJ74,1))-SUM(AS$334:AS344),"")</f>
        <v>0</v>
      </c>
      <c r="AT345" s="79" t="str">
        <f>IFERROR(IF(成就内容!AK18="","",INDEX($I$4:$I$178*SUM(成就内容!AK$127:AK$131)/SUM(成就内容!$D$127:$BZ$131),成就内容!AK74,1))-SUM(AT$334:AT344),"")</f>
        <v/>
      </c>
      <c r="AU345" s="79" t="str">
        <f>IFERROR(IF(成就内容!AL18="","",INDEX($I$4:$I$178*SUM(成就内容!AL$127:AL$131)/SUM(成就内容!$D$127:$BZ$131),成就内容!AL74,1))-SUM(AU$334:AU344),"")</f>
        <v/>
      </c>
      <c r="AV345" s="79">
        <f>IFERROR(IF(成就内容!AM18="","",INDEX($I$4:$I$178*SUM(成就内容!AM$127:AM$131)/SUM(成就内容!$D$127:$BZ$131),成就内容!AM74,1))-SUM(AV$334:AV344),"")</f>
        <v>0</v>
      </c>
      <c r="AW345" s="79">
        <f>IFERROR(IF(成就内容!AN18="","",INDEX($I$4:$I$178*SUM(成就内容!AN$127:AN$131)/SUM(成就内容!$D$127:$BZ$131),成就内容!AN74,1))-SUM(AW$334:AW344),"")</f>
        <v>0</v>
      </c>
      <c r="AX345" s="79">
        <f>IFERROR(IF(成就内容!AO18="","",INDEX($I$4:$I$178*SUM(成就内容!AO$127:AO$131)/SUM(成就内容!$D$127:$BZ$131),成就内容!AO74,1))-SUM(AX$334:AX344),"")</f>
        <v>564.72499999999991</v>
      </c>
      <c r="AY345" s="79">
        <f>IFERROR(IF(成就内容!AP18="","",INDEX($I$4:$I$178*SUM(成就内容!AP$127:AP$131)/SUM(成就内容!$D$127:$BZ$131),成就内容!AP74,1))-SUM(AY$334:AY344),"")</f>
        <v>564.72499999999991</v>
      </c>
      <c r="AZ345" s="79">
        <f>IFERROR(IF(成就内容!AQ18="","",INDEX($I$4:$I$178*SUM(成就内容!AQ$127:AQ$131)/SUM(成就内容!$D$127:$BZ$131),成就内容!AQ74,1))-SUM(AZ$334:AZ344),"")</f>
        <v>564.72499999999991</v>
      </c>
      <c r="BA345" s="79">
        <f>IFERROR(IF(成就内容!AR18="","",INDEX($I$4:$I$178*SUM(成就内容!AR$127:AR$131)/SUM(成就内容!$D$127:$BZ$131),成就内容!AR74,1))-SUM(BA$334:BA344),"")</f>
        <v>790.625</v>
      </c>
      <c r="BB345" s="79">
        <f>IFERROR(IF(成就内容!AS18="","",INDEX($I$4:$I$178*SUM(成就内容!AS$127:AS$131)/SUM(成就内容!$D$127:$BZ$131),成就内容!AS74,1))-SUM(BB$334:BB344),"")</f>
        <v>790.625</v>
      </c>
      <c r="BC345" s="79">
        <f>IFERROR(IF(成就内容!AT18="","",INDEX($I$4:$I$178*SUM(成就内容!AT$127:AT$131)/SUM(成就内容!$D$127:$BZ$131),成就内容!AT74,1))-SUM(BC$334:BC344),"")</f>
        <v>790.625</v>
      </c>
      <c r="BD345" s="79">
        <f>IFERROR(IF(成就内容!AU18="","",INDEX($I$4:$I$178*SUM(成就内容!AU$127:AU$131)/SUM(成就内容!$D$127:$BZ$131),成就内容!AU74,1))-SUM(BD$334:BD344),"")</f>
        <v>0</v>
      </c>
      <c r="BE345" s="79">
        <f>IFERROR(IF(成就内容!AV18="","",INDEX($I$4:$I$178*SUM(成就内容!AV$127:AV$131)/SUM(成就内容!$D$127:$BZ$131),成就内容!AV74,1))-SUM(BE$334:BE344),"")</f>
        <v>0</v>
      </c>
      <c r="BF345" s="79">
        <f>IFERROR(IF(成就内容!AW18="","",INDEX($I$4:$I$178*SUM(成就内容!AW$127:AW$131)/SUM(成就内容!$D$127:$BZ$131),成就内容!AW74,1))-SUM(BF$334:BF344),"")</f>
        <v>0</v>
      </c>
      <c r="BG345" s="79">
        <f>IFERROR(IF(成就内容!AX18="","",INDEX($I$4:$I$178*SUM(成就内容!AX$127:AX$131)/SUM(成就内容!$D$127:$BZ$131),成就内容!AX74,1))-SUM(BG$334:BG344),"")</f>
        <v>0</v>
      </c>
      <c r="BH345" s="79">
        <f>IFERROR(IF(成就内容!AY18="","",INDEX($I$4:$I$178*SUM(成就内容!AY$127:AY$131)/SUM(成就内容!$D$127:$BZ$131),成就内容!AY74,1))-SUM(BH$334:BH344),"")</f>
        <v>0</v>
      </c>
      <c r="BI345" s="79">
        <f>IFERROR(IF(成就内容!AZ18="","",INDEX($I$4:$I$178*SUM(成就内容!AZ$127:AZ$131)/SUM(成就内容!$D$127:$BZ$131),成就内容!AZ74,1))-SUM(BI$334:BI344),"")</f>
        <v>0</v>
      </c>
      <c r="BJ345" s="79">
        <f>IFERROR(IF(成就内容!BA18="","",INDEX($I$4:$I$178*SUM(成就内容!BA$127:BA$131)/SUM(成就内容!$D$127:$BZ$131),成就内容!BA74,1))-SUM(BJ$334:BJ344),"")</f>
        <v>0</v>
      </c>
      <c r="BK345" s="79">
        <f>IFERROR(IF(成就内容!BB18="","",INDEX($I$4:$I$178*SUM(成就内容!BB$127:BB$131)/SUM(成就内容!$D$127:$BZ$131),成就内容!BB74,1))-SUM(BK$334:BK344),"")</f>
        <v>0</v>
      </c>
      <c r="BL345" s="79">
        <f>IFERROR(IF(成就内容!BC18="","",INDEX($I$4:$I$178*SUM(成就内容!BC$127:BC$131)/SUM(成就内容!$D$127:$BZ$131),成就内容!BC74,1))-SUM(BL$334:BL344),"")</f>
        <v>0</v>
      </c>
      <c r="BM345" s="79">
        <f>IFERROR(IF(成就内容!BD18="","",INDEX($I$4:$I$178*SUM(成就内容!BD$127:BD$131)/SUM(成就内容!$D$127:$BZ$131),成就内容!BD74,1))-SUM(BM$334:BM344),"")</f>
        <v>0</v>
      </c>
      <c r="BN345" s="79">
        <f>IFERROR(IF(成就内容!BE18="","",INDEX($I$4:$I$178*SUM(成就内容!BE$127:BE$131)/SUM(成就内容!$D$127:$BZ$131),成就内容!BE74,1))-SUM(BN$334:BN344),"")</f>
        <v>0</v>
      </c>
      <c r="BO345" s="79">
        <f>IFERROR(IF(成就内容!BF18="","",INDEX($I$4:$I$178*SUM(成就内容!BF$127:BF$131)/SUM(成就内容!$D$127:$BZ$131),成就内容!BF74,1))-SUM(BO$334:BO344),"")</f>
        <v>0</v>
      </c>
      <c r="BP345" s="79">
        <f>IFERROR(IF(成就内容!BG18="","",INDEX($I$4:$I$178*SUM(成就内容!BG$127:BG$131)/SUM(成就内容!$D$127:$BZ$131),成就内容!BG74,1))-SUM(BP$334:BP344),"")</f>
        <v>0</v>
      </c>
      <c r="BQ345" s="79">
        <f>IFERROR(IF(成就内容!BH18="","",INDEX($I$4:$I$178*SUM(成就内容!BH$127:BH$131)/SUM(成就内容!$D$127:$BZ$131),成就内容!BH74,1))-SUM(BQ$334:BQ344),"")</f>
        <v>0</v>
      </c>
      <c r="BR345" s="79" t="str">
        <f>IFERROR(IF(成就内容!BI18="","",INDEX($I$4:$I$178*SUM(成就内容!BI$127:BI$131)/SUM(成就内容!$D$127:$BZ$131),成就内容!BI74,1))-SUM(BR$334:BR344),"")</f>
        <v/>
      </c>
      <c r="BS345" s="79">
        <f>IFERROR(IF(成就内容!BJ18="","",INDEX($I$4:$I$178*SUM(成就内容!BJ$127:BJ$131)/SUM(成就内容!$D$127:$BZ$131),成就内容!BJ74,1))-SUM(BS$334:BS344),"")</f>
        <v>216.09375</v>
      </c>
      <c r="BT345" s="79">
        <f>IFERROR(IF(成就内容!BK18="","",INDEX($I$4:$I$178*SUM(成就内容!BK$127:BK$131)/SUM(成就内容!$D$127:$BZ$131),成就内容!BK74,1))-SUM(BT$334:BT344),"")</f>
        <v>1048.7750000000001</v>
      </c>
      <c r="BU345" s="79">
        <f>IFERROR(IF(成就内容!BL18="","",INDEX($I$4:$I$178*SUM(成就内容!BL$127:BL$131)/SUM(成就内容!$D$127:$BZ$131),成就内容!BL74,1))-SUM(BU$334:BU344),"")</f>
        <v>564.72499999999991</v>
      </c>
      <c r="BV345" s="79">
        <f>IFERROR(IF(成就内容!BM18="","",INDEX($I$4:$I$178*SUM(成就内容!BM$127:BM$131)/SUM(成就内容!$D$127:$BZ$131),成就内容!BM74,1))-SUM(BV$334:BV344),"")</f>
        <v>0</v>
      </c>
      <c r="BW345" s="79">
        <f>IFERROR(IF(成就内容!BN18="","",INDEX($I$4:$I$178*SUM(成就内容!BN$127:BN$131)/SUM(成就内容!$D$127:$BZ$131),成就内容!BN74,1))-SUM(BW$334:BW344),"")</f>
        <v>0</v>
      </c>
      <c r="BX345" s="79">
        <f>IFERROR(IF(成就内容!BO18="","",INDEX($I$4:$I$178*SUM(成就内容!BO$127:BO$131)/SUM(成就内容!$D$127:$BZ$131),成就内容!BO74,1))-SUM(BX$334:BX344),"")</f>
        <v>0</v>
      </c>
      <c r="BY345" s="79">
        <f>IFERROR(IF(成就内容!BP18="","",INDEX($I$4:$I$178*SUM(成就内容!BP$127:BP$131)/SUM(成就内容!$D$127:$BZ$131),成就内容!BP74,1))-SUM(BY$334:BY344),"")</f>
        <v>0</v>
      </c>
      <c r="BZ345" s="79">
        <f>IFERROR(IF(成就内容!BQ18="","",INDEX($I$4:$I$178*SUM(成就内容!BQ$127:BQ$131)/SUM(成就内容!$D$127:$BZ$131),成就内容!BQ74,1))-SUM(BZ$334:BZ344),"")</f>
        <v>0</v>
      </c>
      <c r="CA345" s="79">
        <f>IFERROR(IF(成就内容!BR18="","",INDEX($I$4:$I$178*SUM(成就内容!BR$127:BR$131)/SUM(成就内容!$D$127:$BZ$131),成就内容!BR74,1))-SUM(CA$334:CA344),"")</f>
        <v>0</v>
      </c>
      <c r="CB345" s="79">
        <f>IFERROR(IF(成就内容!BS18="","",INDEX($I$4:$I$178*SUM(成就内容!BS$127:BS$131)/SUM(成就内容!$D$127:$BZ$131),成就内容!BS74,1))-SUM(CB$334:CB344),"")</f>
        <v>0</v>
      </c>
      <c r="CC345" s="79">
        <f>IFERROR(IF(成就内容!BT18="","",INDEX($I$4:$I$178*SUM(成就内容!BT$127:BT$131)/SUM(成就内容!$D$127:$BZ$131),成就内容!BT74,1))-SUM(CC$334:CC344),"")</f>
        <v>0</v>
      </c>
      <c r="CD345" s="79">
        <f>IFERROR(IF(成就内容!BU18="","",INDEX($I$4:$I$178*SUM(成就内容!BU$127:BU$131)/SUM(成就内容!$D$127:$BZ$131),成就内容!BU74,1))-SUM(CD$334:CD344),"")</f>
        <v>0</v>
      </c>
      <c r="CE345" s="79" t="str">
        <f>IFERROR(IF(成就内容!BV18="","",INDEX($I$4:$I$178*SUM(成就内容!BV$127:BV$131)/SUM(成就内容!$D$127:$BZ$131),成就内容!BV74,1))-SUM(CE$334:CE344),"")</f>
        <v/>
      </c>
      <c r="CF345" s="79">
        <f>IFERROR(IF(成就内容!BW18="","",INDEX($I$4:$I$178*SUM(成就内容!BW$127:BW$131)/SUM(成就内容!$D$127:$BZ$131),成就内容!BW74,1))-SUM(CF$334:CF344),"")</f>
        <v>0</v>
      </c>
      <c r="CG345" s="79">
        <f>IFERROR(IF(成就内容!BX18="","",INDEX($I$4:$I$178*SUM(成就内容!BX$127:BX$131)/SUM(成就内容!$D$127:$BZ$131),成就内容!BX74,1))-SUM(CG$334:CG344),"")</f>
        <v>0</v>
      </c>
      <c r="CH345" s="79">
        <f>IFERROR(IF(成就内容!BY18="","",INDEX($I$4:$I$178*SUM(成就内容!BY$127:BY$131)/SUM(成就内容!$D$127:$BZ$131),成就内容!BY74,1))-SUM(CH$334:CH344),"")</f>
        <v>0</v>
      </c>
      <c r="CI345" s="79">
        <f>IFERROR(IF(成就内容!BZ18="","",INDEX($I$4:$I$178*SUM(成就内容!BZ$127:BZ$131)/SUM(成就内容!$D$127:$BZ$131),成就内容!BZ74,1))-SUM(CI$334:CI344),"")</f>
        <v>0</v>
      </c>
      <c r="CM345" s="43">
        <v>12</v>
      </c>
      <c r="CN345" s="41">
        <f>IF(M345="","",IF(SUM(成就内容!D$127:D$131)&lt;&gt;0,MAX(ROUNDUP(SMALL(M$334:M$383,$L345)/60,0)*60,60),0))</f>
        <v>0</v>
      </c>
      <c r="CO345" s="41" t="str">
        <f>IF(N345="","",IF(SUM(成就内容!E$127:E$131)&lt;&gt;0,MAX(ROUNDUP(SMALL(N$334:N$383,$L345)/60,0)*60,60),0))</f>
        <v/>
      </c>
      <c r="CP345" s="41">
        <f>IF(O345="","",IF(SUM(成就内容!F$127:F$131)&lt;&gt;0,MAX(ROUNDUP(SMALL(O$334:O$383,$L345)/60,0)*60,60),0))</f>
        <v>0</v>
      </c>
      <c r="CQ345" s="41" t="str">
        <f>IF(P345="","",IF(SUM(成就内容!G$127:G$131)&lt;&gt;0,MAX(ROUNDUP(SMALL(P$334:P$383,$L345)/60,0)*60,60),0))</f>
        <v/>
      </c>
      <c r="CR345" s="41">
        <f>IF(Q345="","",IF(SUM(成就内容!H$127:H$131)&lt;&gt;0,MAX(ROUNDUP(SMALL(Q$334:Q$383,$L345)/60,0)*60,60),0))</f>
        <v>0</v>
      </c>
      <c r="CS345" s="41">
        <f>IF(R345="","",IF(SUM(成就内容!I$127:I$131)&lt;&gt;0,MAX(ROUNDUP(SMALL(R$334:R$383,$L345)/60,0)*60,60),0))</f>
        <v>0</v>
      </c>
      <c r="CT345" s="41">
        <f>IF(S345="","",IF(SUM(成就内容!J$127:J$131)&lt;&gt;0,MAX(ROUNDUP(SMALL(S$334:S$383,$L345)/60,0)*60,60),0))</f>
        <v>0</v>
      </c>
      <c r="CU345" s="41">
        <f>IF(T345="","",IF(SUM(成就内容!K$127:K$131)&lt;&gt;0,MAX(ROUNDUP(SMALL(T$334:T$383,$L345)/60,0)*60,60),0))</f>
        <v>0</v>
      </c>
      <c r="CV345" s="41">
        <f>IF(U345="","",IF(SUM(成就内容!L$127:L$131)&lt;&gt;0,MAX(ROUNDUP(SMALL(U$334:U$383,$L345)/60,0)*60,60),0))</f>
        <v>0</v>
      </c>
      <c r="CW345" s="41">
        <f>IF(V345="","",IF(SUM(成就内容!M$127:M$131)&lt;&gt;0,MAX(ROUNDUP(SMALL(V$334:V$383,$L345)/60,0)*60,60),0))</f>
        <v>0</v>
      </c>
      <c r="CX345" s="41">
        <f>IF(W345="","",IF(SUM(成就内容!N$127:N$131)&lt;&gt;0,MAX(ROUNDUP(SMALL(W$334:W$383,$L345)/60,0)*60,60),0))</f>
        <v>0</v>
      </c>
      <c r="CY345" s="41">
        <f>IF(X345="","",IF(SUM(成就内容!O$127:O$131)&lt;&gt;0,MAX(ROUNDUP(SMALL(X$334:X$383,$L345)/60,0)*60,60),0))</f>
        <v>0</v>
      </c>
      <c r="CZ345" s="41">
        <f>IF(Y345="","",IF(SUM(成就内容!P$127:P$131)&lt;&gt;0,MAX(ROUNDUP(SMALL(Y$334:Y$383,$L345)/60,0)*60,60),0))</f>
        <v>0</v>
      </c>
      <c r="DA345" s="41">
        <f>IF(Z345="","",IF(SUM(成就内容!Q$127:Q$131)&lt;&gt;0,MAX(ROUNDUP(SMALL(Z$334:Z$383,$L345)/60,0)*60,60),0))</f>
        <v>0</v>
      </c>
      <c r="DB345" s="41">
        <f>IF(AA345="","",IF(SUM(成就内容!R$127:R$131)&lt;&gt;0,MAX(ROUNDUP(SMALL(AA$334:AA$383,$L345)/60,0)*60,60),0))</f>
        <v>0</v>
      </c>
      <c r="DC345" s="41">
        <f>IF(AB345="","",IF(SUM(成就内容!S$127:S$131)&lt;&gt;0,MAX(ROUNDUP(SMALL(AB$334:AB$383,$L345)/60,0)*60,60),0))</f>
        <v>0</v>
      </c>
      <c r="DD345" s="41">
        <f>IF(AC345="","",IF(SUM(成就内容!T$127:T$131)&lt;&gt;0,MAX(ROUNDUP(SMALL(AC$334:AC$383,$L345)/60,0)*60,60),0))</f>
        <v>0</v>
      </c>
      <c r="DE345" s="41">
        <f>IF(AD345="","",IF(SUM(成就内容!U$127:U$131)&lt;&gt;0,MAX(ROUNDUP(SMALL(AD$334:AD$383,$L345)/60,0)*60,60),0))</f>
        <v>0</v>
      </c>
      <c r="DF345" s="41">
        <f>IF(AE345="","",IF(SUM(成就内容!V$127:V$131)&lt;&gt;0,MAX(ROUNDUP(SMALL(AE$334:AE$383,$L345)/60,0)*60,60),0))</f>
        <v>0</v>
      </c>
      <c r="DG345" s="41">
        <f>IF(AF345="","",IF(SUM(成就内容!W$127:W$131)&lt;&gt;0,MAX(ROUNDUP(SMALL(AF$334:AF$383,$L345)/60,0)*60,60),0))</f>
        <v>0</v>
      </c>
      <c r="DH345" s="41">
        <f>IF(AG345="","",IF(SUM(成就内容!X$127:X$131)&lt;&gt;0,MAX(ROUNDUP(SMALL(AG$334:AG$383,$L345)/60,0)*60,60),0))</f>
        <v>0</v>
      </c>
      <c r="DI345" s="41">
        <f>IF(AH345="","",IF(SUM(成就内容!Y$127:Y$131)&lt;&gt;0,MAX(ROUNDUP(SMALL(AH$334:AH$383,$L345)/60,0)*60,60),0))</f>
        <v>0</v>
      </c>
      <c r="DJ345" s="41" t="str">
        <f>IF(AI345="","",IF(SUM(成就内容!Z$127:Z$131)&lt;&gt;0,MAX(ROUNDUP(SMALL(AI$334:AI$383,$L345)/60,0)*60,60),0))</f>
        <v/>
      </c>
      <c r="DK345" s="41">
        <f>IF(AJ345="","",IF(SUM(成就内容!AA$127:AA$131)&lt;&gt;0,MAX(ROUNDUP(SMALL(AJ$334:AJ$383,$L345)/60,0)*60,60),0))</f>
        <v>0</v>
      </c>
      <c r="DL345" s="41">
        <f>IF(AK345="","",IF(SUM(成就内容!AB$127:AB$131)&lt;&gt;0,MAX(ROUNDUP(SMALL(AK$334:AK$383,$L345)/60,0)*60,60),0))</f>
        <v>3600</v>
      </c>
      <c r="DM345" s="41">
        <f>IF(AL345="","",IF(SUM(成就内容!AC$127:AC$131)&lt;&gt;0,MAX(ROUNDUP(SMALL(AL$334:AL$383,$L345)/60,0)*60,60),0))</f>
        <v>600</v>
      </c>
      <c r="DN345" s="41">
        <f>IF(AM345="","",IF(SUM(成就内容!AD$127:AD$131)&lt;&gt;0,MAX(ROUNDUP(SMALL(AM$334:AM$383,$L345)/60,0)*60,60),0))</f>
        <v>600</v>
      </c>
      <c r="DO345" s="41">
        <f>IF(AN345="","",IF(SUM(成就内容!AE$127:AE$131)&lt;&gt;0,MAX(ROUNDUP(SMALL(AN$334:AN$383,$L345)/60,0)*60,60),0))</f>
        <v>600</v>
      </c>
      <c r="DP345" s="41">
        <f>IF(AO345="","",IF(SUM(成就内容!AF$127:AF$131)&lt;&gt;0,MAX(ROUNDUP(SMALL(AO$334:AO$383,$L345)/60,0)*60,60),0))</f>
        <v>600</v>
      </c>
      <c r="DQ345" s="41">
        <f>IF(AP345="","",IF(SUM(成就内容!AG$127:AG$131)&lt;&gt;0,MAX(ROUNDUP(SMALL(AP$334:AP$383,$L345)/60,0)*60,60),0))</f>
        <v>0</v>
      </c>
      <c r="DR345" s="41">
        <f>IF(AQ345="","",IF(SUM(成就内容!AH$127:AH$131)&lt;&gt;0,MAX(ROUNDUP(SMALL(AQ$334:AQ$383,$L345)/60,0)*60,60),0))</f>
        <v>0</v>
      </c>
      <c r="DS345" s="41">
        <f>IF(AR345="","",IF(SUM(成就内容!AI$127:AI$131)&lt;&gt;0,MAX(ROUNDUP(SMALL(AR$334:AR$383,$L345)/60,0)*60,60),0))</f>
        <v>0</v>
      </c>
      <c r="DT345" s="41">
        <f>IF(AS345="","",IF(SUM(成就内容!AJ$127:AJ$131)&lt;&gt;0,MAX(ROUNDUP(SMALL(AS$334:AS$383,$L345)/60,0)*60,60),0))</f>
        <v>0</v>
      </c>
      <c r="DU345" s="41" t="str">
        <f>IF(AT345="","",IF(SUM(成就内容!AK$127:AK$131)&lt;&gt;0,MAX(ROUNDUP(SMALL(AT$334:AT$383,$L345)/60,0)*60,60),0))</f>
        <v/>
      </c>
      <c r="DV345" s="41" t="str">
        <f>IF(AU345="","",IF(SUM(成就内容!AL$127:AL$131)&lt;&gt;0,MAX(ROUNDUP(SMALL(AU$334:AU$383,$L345)/60,0)*60,60),0))</f>
        <v/>
      </c>
      <c r="DW345" s="41">
        <f>IF(AV345="","",IF(SUM(成就内容!AM$127:AM$131)&lt;&gt;0,MAX(ROUNDUP(SMALL(AV$334:AV$383,$L345)/60,0)*60,60),0))</f>
        <v>0</v>
      </c>
      <c r="DX345" s="41">
        <f>IF(AW345="","",IF(SUM(成就内容!AN$127:AN$131)&lt;&gt;0,MAX(ROUNDUP(SMALL(AW$334:AW$383,$L345)/60,0)*60,60),0))</f>
        <v>0</v>
      </c>
      <c r="DY345" s="41">
        <f>IF(AX345="","",IF(SUM(成就内容!AO$127:AO$131)&lt;&gt;0,MAX(ROUNDUP(SMALL(AX$334:AX$383,$L345)/60,0)*60,60),0))</f>
        <v>600</v>
      </c>
      <c r="DZ345" s="41">
        <f>IF(AY345="","",IF(SUM(成就内容!AP$127:AP$131)&lt;&gt;0,MAX(ROUNDUP(SMALL(AY$334:AY$383,$L345)/60,0)*60,60),0))</f>
        <v>600</v>
      </c>
      <c r="EA345" s="41">
        <f>IF(AZ345="","",IF(SUM(成就内容!AQ$127:AQ$131)&lt;&gt;0,MAX(ROUNDUP(SMALL(AZ$334:AZ$383,$L345)/60,0)*60,60),0))</f>
        <v>600</v>
      </c>
      <c r="EB345" s="41">
        <f>IF(BA345="","",IF(SUM(成就内容!AR$127:AR$131)&lt;&gt;0,MAX(ROUNDUP(SMALL(BA$334:BA$383,$L345)/60,0)*60,60),0))</f>
        <v>840</v>
      </c>
      <c r="EC345" s="41">
        <f>IF(BB345="","",IF(SUM(成就内容!AS$127:AS$131)&lt;&gt;0,MAX(ROUNDUP(SMALL(BB$334:BB$383,$L345)/60,0)*60,60),0))</f>
        <v>840</v>
      </c>
      <c r="ED345" s="41">
        <f>IF(BC345="","",IF(SUM(成就内容!AT$127:AT$131)&lt;&gt;0,MAX(ROUNDUP(SMALL(BC$334:BC$383,$L345)/60,0)*60,60),0))</f>
        <v>840</v>
      </c>
      <c r="EE345" s="41">
        <f>IF(BD345="","",IF(SUM(成就内容!AU$127:AU$131)&lt;&gt;0,MAX(ROUNDUP(SMALL(BD$334:BD$383,$L345)/60,0)*60,60),0))</f>
        <v>0</v>
      </c>
      <c r="EF345" s="41">
        <f>IF(BE345="","",IF(SUM(成就内容!AV$127:AV$131)&lt;&gt;0,MAX(ROUNDUP(SMALL(BE$334:BE$383,$L345)/60,0)*60,60),0))</f>
        <v>0</v>
      </c>
      <c r="EG345" s="41">
        <f>IF(BF345="","",IF(SUM(成就内容!AW$127:AW$131)&lt;&gt;0,MAX(ROUNDUP(SMALL(BF$334:BF$383,$L345)/60,0)*60,60),0))</f>
        <v>0</v>
      </c>
      <c r="EH345" s="41">
        <f>IF(BG345="","",IF(SUM(成就内容!AX$127:AX$131)&lt;&gt;0,MAX(ROUNDUP(SMALL(BG$334:BG$383,$L345)/60,0)*60,60),0))</f>
        <v>0</v>
      </c>
      <c r="EI345" s="41">
        <f>IF(BH345="","",IF(SUM(成就内容!AY$127:AY$131)&lt;&gt;0,MAX(ROUNDUP(SMALL(BH$334:BH$383,$L345)/60,0)*60,60),0))</f>
        <v>0</v>
      </c>
      <c r="EJ345" s="41">
        <f>IF(BI345="","",IF(SUM(成就内容!AZ$127:AZ$131)&lt;&gt;0,MAX(ROUNDUP(SMALL(BI$334:BI$383,$L345)/60,0)*60,60),0))</f>
        <v>0</v>
      </c>
      <c r="EK345" s="41">
        <f>IF(BJ345="","",IF(SUM(成就内容!BA$127:BA$131)&lt;&gt;0,MAX(ROUNDUP(SMALL(BJ$334:BJ$383,$L345)/60,0)*60,60),0))</f>
        <v>0</v>
      </c>
      <c r="EL345" s="41">
        <f>IF(BK345="","",IF(SUM(成就内容!BB$127:BB$131)&lt;&gt;0,MAX(ROUNDUP(SMALL(BK$334:BK$383,$L345)/60,0)*60,60),0))</f>
        <v>0</v>
      </c>
      <c r="EM345" s="41">
        <f>IF(BL345="","",IF(SUM(成就内容!BC$127:BC$131)&lt;&gt;0,MAX(ROUNDUP(SMALL(BL$334:BL$383,$L345)/60,0)*60,60),0))</f>
        <v>0</v>
      </c>
      <c r="EN345" s="41">
        <f>IF(BM345="","",IF(SUM(成就内容!BD$127:BD$131)&lt;&gt;0,MAX(ROUNDUP(SMALL(BM$334:BM$383,$L345)/60,0)*60,60),0))</f>
        <v>0</v>
      </c>
      <c r="EO345" s="41">
        <f>IF(BN345="","",IF(SUM(成就内容!BE$127:BE$131)&lt;&gt;0,MAX(ROUNDUP(SMALL(BN$334:BN$383,$L345)/60,0)*60,60),0))</f>
        <v>0</v>
      </c>
      <c r="EP345" s="41">
        <f>IF(BO345="","",IF(SUM(成就内容!BF$127:BF$131)&lt;&gt;0,MAX(ROUNDUP(SMALL(BO$334:BO$383,$L345)/60,0)*60,60),0))</f>
        <v>0</v>
      </c>
      <c r="EQ345" s="41">
        <f>IF(BP345="","",IF(SUM(成就内容!BG$127:BG$131)&lt;&gt;0,MAX(ROUNDUP(SMALL(BP$334:BP$383,$L345)/60,0)*60,60),0))</f>
        <v>0</v>
      </c>
      <c r="ER345" s="41">
        <f>IF(BQ345="","",IF(SUM(成就内容!BH$127:BH$131)&lt;&gt;0,MAX(ROUNDUP(SMALL(BQ$334:BQ$383,$L345)/60,0)*60,60),0))</f>
        <v>0</v>
      </c>
      <c r="ES345" s="41" t="str">
        <f>IF(BR345="","",IF(SUM(成就内容!BI$127:BI$131)&lt;&gt;0,MAX(ROUNDUP(SMALL(BR$334:BR$383,$L345)/60,0)*60,60),0))</f>
        <v/>
      </c>
      <c r="ET345" s="41">
        <f>IF(BS345="","",IF(SUM(成就内容!BJ$127:BJ$131)&lt;&gt;0,MAX(ROUNDUP(SMALL(BS$334:BS$383,$L345)/60,0)*60,60),0))</f>
        <v>300</v>
      </c>
      <c r="EU345" s="41">
        <f>IF(BT345="","",IF(SUM(成就内容!BK$127:BK$131)&lt;&gt;0,MAX(ROUNDUP(SMALL(BT$334:BT$383,$L345)/60,0)*60,60),0))</f>
        <v>540</v>
      </c>
      <c r="EV345" s="41">
        <f>IF(BU345="","",IF(SUM(成就内容!BL$127:BL$131)&lt;&gt;0,MAX(ROUNDUP(SMALL(BU$334:BU$383,$L345)/60,0)*60,60),0))</f>
        <v>600</v>
      </c>
      <c r="EW345" s="41">
        <f>IF(BV345="","",IF(SUM(成就内容!BM$127:BM$131)&lt;&gt;0,MAX(ROUNDUP(SMALL(BV$334:BV$383,$L345)/60,0)*60,60),0))</f>
        <v>0</v>
      </c>
      <c r="EX345" s="41">
        <f>IF(BW345="","",IF(SUM(成就内容!BN$127:BN$131)&lt;&gt;0,MAX(ROUNDUP(SMALL(BW$334:BW$383,$L345)/60,0)*60,60),0))</f>
        <v>0</v>
      </c>
      <c r="EY345" s="41">
        <f>IF(BX345="","",IF(SUM(成就内容!BO$127:BO$131)&lt;&gt;0,MAX(ROUNDUP(SMALL(BX$334:BX$383,$L345)/60,0)*60,60),0))</f>
        <v>0</v>
      </c>
      <c r="EZ345" s="41">
        <f>IF(BY345="","",IF(SUM(成就内容!BP$127:BP$131)&lt;&gt;0,MAX(ROUNDUP(SMALL(BY$334:BY$383,$L345)/60,0)*60,60),0))</f>
        <v>0</v>
      </c>
      <c r="FA345" s="41">
        <f>IF(BZ345="","",IF(SUM(成就内容!BQ$127:BQ$131)&lt;&gt;0,MAX(ROUNDUP(SMALL(BZ$334:BZ$383,$L345)/60,0)*60,60),0))</f>
        <v>0</v>
      </c>
      <c r="FB345" s="41">
        <f>IF(CA345="","",IF(SUM(成就内容!BR$127:BR$131)&lt;&gt;0,MAX(ROUNDUP(SMALL(CA$334:CA$383,$L345)/60,0)*60,60),0))</f>
        <v>0</v>
      </c>
      <c r="FC345" s="41">
        <f>IF(CB345="","",IF(SUM(成就内容!BS$127:BS$131)&lt;&gt;0,MAX(ROUNDUP(SMALL(CB$334:CB$383,$L345)/60,0)*60,60),0))</f>
        <v>0</v>
      </c>
      <c r="FD345" s="41">
        <f>IF(CC345="","",IF(SUM(成就内容!BT$127:BT$131)&lt;&gt;0,MAX(ROUNDUP(SMALL(CC$334:CC$383,$L345)/60,0)*60,60),0))</f>
        <v>0</v>
      </c>
      <c r="FE345" s="41">
        <f>IF(CD345="","",IF(SUM(成就内容!BU$127:BU$131)&lt;&gt;0,MAX(ROUNDUP(SMALL(CD$334:CD$383,$L345)/60,0)*60,60),0))</f>
        <v>0</v>
      </c>
      <c r="FF345" s="41" t="str">
        <f>IF(CE345="","",IF(SUM(成就内容!BV$127:BV$131)&lt;&gt;0,MAX(ROUNDUP(SMALL(CE$334:CE$383,$L345)/60,0)*60,60),0))</f>
        <v/>
      </c>
      <c r="FG345" s="41">
        <f>IF(CF345="","",IF(SUM(成就内容!BW$127:BW$131)&lt;&gt;0,MAX(ROUNDUP(SMALL(CF$334:CF$383,$L345)/60,0)*60,60),0))</f>
        <v>0</v>
      </c>
      <c r="FH345" s="41">
        <f>IF(CG345="","",IF(SUM(成就内容!BX$127:BX$131)&lt;&gt;0,MAX(ROUNDUP(SMALL(CG$334:CG$383,$L345)/60,0)*60,60),0))</f>
        <v>0</v>
      </c>
      <c r="FI345" s="41">
        <f>IF(CH345="","",IF(SUM(成就内容!BY$127:BY$131)&lt;&gt;0,MAX(ROUNDUP(SMALL(CH$334:CH$383,$L345)/60,0)*60,60),0))</f>
        <v>0</v>
      </c>
      <c r="FJ345" s="41">
        <f>IF(CI345="","",IF(SUM(成就内容!BZ$127:BZ$131)&lt;&gt;0,MAX(ROUNDUP(SMALL(CI$334:CI$383,$L345)/60,0)*60,60),0))</f>
        <v>0</v>
      </c>
    </row>
    <row r="346" spans="12:166" x14ac:dyDescent="0.15">
      <c r="L346" s="43">
        <v>13</v>
      </c>
      <c r="M346" s="79">
        <f>IFERROR(IF(成就内容!D19="","",INDEX($I$4:$I$178*SUM(成就内容!D$127:D$131)/SUM(成就内容!$D$127:$BZ$131),成就内容!D75,1))-SUM(M$334:M345),"")</f>
        <v>0</v>
      </c>
      <c r="N346" s="79" t="str">
        <f>IFERROR(IF(成就内容!E19="","",INDEX($I$4:$I$178*SUM(成就内容!E$127:E$131)/SUM(成就内容!$D$127:$BZ$131),成就内容!E75,1))-SUM(N$334:N345),"")</f>
        <v/>
      </c>
      <c r="O346" s="79">
        <f>IFERROR(IF(成就内容!F19="","",INDEX($I$4:$I$178*SUM(成就内容!F$127:F$131)/SUM(成就内容!$D$127:$BZ$131),成就内容!F75,1))-SUM(O$334:O345),"")</f>
        <v>0</v>
      </c>
      <c r="P346" s="79" t="str">
        <f>IFERROR(IF(成就内容!G19="","",INDEX($I$4:$I$178*SUM(成就内容!G$127:G$131)/SUM(成就内容!$D$127:$BZ$131),成就内容!G75,1))-SUM(P$334:P345),"")</f>
        <v/>
      </c>
      <c r="Q346" s="79">
        <f>IFERROR(IF(成就内容!H19="","",INDEX($I$4:$I$178*SUM(成就内容!H$127:H$131)/SUM(成就内容!$D$127:$BZ$131),成就内容!H75,1))-SUM(Q$334:Q345),"")</f>
        <v>0</v>
      </c>
      <c r="R346" s="79">
        <f>IFERROR(IF(成就内容!I19="","",INDEX($I$4:$I$178*SUM(成就内容!I$127:I$131)/SUM(成就内容!$D$127:$BZ$131),成就内容!I75,1))-SUM(R$334:R345),"")</f>
        <v>0</v>
      </c>
      <c r="S346" s="79">
        <f>IFERROR(IF(成就内容!J19="","",INDEX($I$4:$I$178*SUM(成就内容!J$127:J$131)/SUM(成就内容!$D$127:$BZ$131),成就内容!J75,1))-SUM(S$334:S345),"")</f>
        <v>0</v>
      </c>
      <c r="T346" s="79">
        <f>IFERROR(IF(成就内容!K19="","",INDEX($I$4:$I$178*SUM(成就内容!K$127:K$131)/SUM(成就内容!$D$127:$BZ$131),成就内容!K75,1))-SUM(T$334:T345),"")</f>
        <v>0</v>
      </c>
      <c r="U346" s="79">
        <f>IFERROR(IF(成就内容!L19="","",INDEX($I$4:$I$178*SUM(成就内容!L$127:L$131)/SUM(成就内容!$D$127:$BZ$131),成就内容!L75,1))-SUM(U$334:U345),"")</f>
        <v>0</v>
      </c>
      <c r="V346" s="79">
        <f>IFERROR(IF(成就内容!M19="","",INDEX($I$4:$I$178*SUM(成就内容!M$127:M$131)/SUM(成就内容!$D$127:$BZ$131),成就内容!M75,1))-SUM(V$334:V345),"")</f>
        <v>0</v>
      </c>
      <c r="W346" s="79">
        <f>IFERROR(IF(成就内容!N19="","",INDEX($I$4:$I$178*SUM(成就内容!N$127:N$131)/SUM(成就内容!$D$127:$BZ$131),成就内容!N75,1))-SUM(W$334:W345),"")</f>
        <v>0</v>
      </c>
      <c r="X346" s="79">
        <f>IFERROR(IF(成就内容!O19="","",INDEX($I$4:$I$178*SUM(成就内容!O$127:O$131)/SUM(成就内容!$D$127:$BZ$131),成就内容!O75,1))-SUM(X$334:X345),"")</f>
        <v>0</v>
      </c>
      <c r="Y346" s="79">
        <f>IFERROR(IF(成就内容!P19="","",INDEX($I$4:$I$178*SUM(成就内容!P$127:P$131)/SUM(成就内容!$D$127:$BZ$131),成就内容!P75,1))-SUM(Y$334:Y345),"")</f>
        <v>0</v>
      </c>
      <c r="Z346" s="79">
        <f>IFERROR(IF(成就内容!Q19="","",INDEX($I$4:$I$178*SUM(成就内容!Q$127:Q$131)/SUM(成就内容!$D$127:$BZ$131),成就内容!Q75,1))-SUM(Z$334:Z345),"")</f>
        <v>0</v>
      </c>
      <c r="AA346" s="79">
        <f>IFERROR(IF(成就内容!R19="","",INDEX($I$4:$I$178*SUM(成就内容!R$127:R$131)/SUM(成就内容!$D$127:$BZ$131),成就内容!R75,1))-SUM(AA$334:AA345),"")</f>
        <v>0</v>
      </c>
      <c r="AB346" s="79">
        <f>IFERROR(IF(成就内容!S19="","",INDEX($I$4:$I$178*SUM(成就内容!S$127:S$131)/SUM(成就内容!$D$127:$BZ$131),成就内容!S75,1))-SUM(AB$334:AB345),"")</f>
        <v>0</v>
      </c>
      <c r="AC346" s="79">
        <f>IFERROR(IF(成就内容!T19="","",INDEX($I$4:$I$178*SUM(成就内容!T$127:T$131)/SUM(成就内容!$D$127:$BZ$131),成就内容!T75,1))-SUM(AC$334:AC345),"")</f>
        <v>0</v>
      </c>
      <c r="AD346" s="79">
        <f>IFERROR(IF(成就内容!U19="","",INDEX($I$4:$I$178*SUM(成就内容!U$127:U$131)/SUM(成就内容!$D$127:$BZ$131),成就内容!U75,1))-SUM(AD$334:AD345),"")</f>
        <v>0</v>
      </c>
      <c r="AE346" s="79">
        <f>IFERROR(IF(成就内容!V19="","",INDEX($I$4:$I$178*SUM(成就内容!V$127:V$131)/SUM(成就内容!$D$127:$BZ$131),成就内容!V75,1))-SUM(AE$334:AE345),"")</f>
        <v>0</v>
      </c>
      <c r="AF346" s="79">
        <f>IFERROR(IF(成就内容!W19="","",INDEX($I$4:$I$178*SUM(成就内容!W$127:W$131)/SUM(成就内容!$D$127:$BZ$131),成就内容!W75,1))-SUM(AF$334:AF345),"")</f>
        <v>0</v>
      </c>
      <c r="AG346" s="79">
        <f>IFERROR(IF(成就内容!X19="","",INDEX($I$4:$I$178*SUM(成就内容!X$127:X$131)/SUM(成就内容!$D$127:$BZ$131),成就内容!X75,1))-SUM(AG$334:AG345),"")</f>
        <v>0</v>
      </c>
      <c r="AH346" s="79">
        <f>IFERROR(IF(成就内容!Y19="","",INDEX($I$4:$I$178*SUM(成就内容!Y$127:Y$131)/SUM(成就内容!$D$127:$BZ$131),成就内容!Y75,1))-SUM(AH$334:AH345),"")</f>
        <v>0</v>
      </c>
      <c r="AI346" s="79" t="str">
        <f>IFERROR(IF(成就内容!Z19="","",INDEX($I$4:$I$178*SUM(成就内容!Z$127:Z$131)/SUM(成就内容!$D$127:$BZ$131),成就内容!Z75,1))-SUM(AI$334:AI345),"")</f>
        <v/>
      </c>
      <c r="AJ346" s="79">
        <f>IFERROR(IF(成就内容!AA19="","",INDEX($I$4:$I$178*SUM(成就内容!AA$127:AA$131)/SUM(成就内容!$D$127:$BZ$131),成就内容!AA75,1))-SUM(AJ$334:AJ345),"")</f>
        <v>0</v>
      </c>
      <c r="AK346" s="79">
        <f>IFERROR(IF(成就内容!AB19="","",INDEX($I$4:$I$178*SUM(成就内容!AB$127:AB$131)/SUM(成就内容!$D$127:$BZ$131),成就内容!AB75,1))-SUM(AK$334:AK345),"")</f>
        <v>4862.34375</v>
      </c>
      <c r="AL346" s="79">
        <f>IFERROR(IF(成就内容!AC19="","",INDEX($I$4:$I$178*SUM(成就内容!AC$127:AC$131)/SUM(成就内容!$D$127:$BZ$131),成就内容!AC75,1))-SUM(AL$334:AL345),"")</f>
        <v>564.72500000000036</v>
      </c>
      <c r="AM346" s="79">
        <f>IFERROR(IF(成就内容!AD19="","",INDEX($I$4:$I$178*SUM(成就内容!AD$127:AD$131)/SUM(成就内容!$D$127:$BZ$131),成就内容!AD75,1))-SUM(AM$334:AM345),"")</f>
        <v>564.72499999999991</v>
      </c>
      <c r="AN346" s="79">
        <f>IFERROR(IF(成就内容!AE19="","",INDEX($I$4:$I$178*SUM(成就内容!AE$127:AE$131)/SUM(成就内容!$D$127:$BZ$131),成就内容!AE75,1))-SUM(AN$334:AN345),"")</f>
        <v>564.72499999999991</v>
      </c>
      <c r="AO346" s="79">
        <f>IFERROR(IF(成就内容!AF19="","",INDEX($I$4:$I$178*SUM(成就内容!AF$127:AF$131)/SUM(成就内容!$D$127:$BZ$131),成就内容!AF75,1))-SUM(AO$334:AO345),"")</f>
        <v>564.72499999999991</v>
      </c>
      <c r="AP346" s="79">
        <f>IFERROR(IF(成就内容!AG19="","",INDEX($I$4:$I$178*SUM(成就内容!AG$127:AG$131)/SUM(成就内容!$D$127:$BZ$131),成就内容!AG75,1))-SUM(AP$334:AP345),"")</f>
        <v>0</v>
      </c>
      <c r="AQ346" s="79">
        <f>IFERROR(IF(成就内容!AH19="","",INDEX($I$4:$I$178*SUM(成就内容!AH$127:AH$131)/SUM(成就内容!$D$127:$BZ$131),成就内容!AH75,1))-SUM(AQ$334:AQ345),"")</f>
        <v>0</v>
      </c>
      <c r="AR346" s="79">
        <f>IFERROR(IF(成就内容!AI19="","",INDEX($I$4:$I$178*SUM(成就内容!AI$127:AI$131)/SUM(成就内容!$D$127:$BZ$131),成就内容!AI75,1))-SUM(AR$334:AR345),"")</f>
        <v>0</v>
      </c>
      <c r="AS346" s="79">
        <f>IFERROR(IF(成就内容!AJ19="","",INDEX($I$4:$I$178*SUM(成就内容!AJ$127:AJ$131)/SUM(成就内容!$D$127:$BZ$131),成就内容!AJ75,1))-SUM(AS$334:AS345),"")</f>
        <v>0</v>
      </c>
      <c r="AT346" s="79" t="str">
        <f>IFERROR(IF(成就内容!AK19="","",INDEX($I$4:$I$178*SUM(成就内容!AK$127:AK$131)/SUM(成就内容!$D$127:$BZ$131),成就内容!AK75,1))-SUM(AT$334:AT345),"")</f>
        <v/>
      </c>
      <c r="AU346" s="79" t="str">
        <f>IFERROR(IF(成就内容!AL19="","",INDEX($I$4:$I$178*SUM(成就内容!AL$127:AL$131)/SUM(成就内容!$D$127:$BZ$131),成就内容!AL75,1))-SUM(AU$334:AU345),"")</f>
        <v/>
      </c>
      <c r="AV346" s="79">
        <f>IFERROR(IF(成就内容!AM19="","",INDEX($I$4:$I$178*SUM(成就内容!AM$127:AM$131)/SUM(成就内容!$D$127:$BZ$131),成就内容!AM75,1))-SUM(AV$334:AV345),"")</f>
        <v>0</v>
      </c>
      <c r="AW346" s="79">
        <f>IFERROR(IF(成就内容!AN19="","",INDEX($I$4:$I$178*SUM(成就内容!AN$127:AN$131)/SUM(成就内容!$D$127:$BZ$131),成就内容!AN75,1))-SUM(AW$334:AW345),"")</f>
        <v>0</v>
      </c>
      <c r="AX346" s="79">
        <f>IFERROR(IF(成就内容!AO19="","",INDEX($I$4:$I$178*SUM(成就内容!AO$127:AO$131)/SUM(成就内容!$D$127:$BZ$131),成就内容!AO75,1))-SUM(AX$334:AX345),"")</f>
        <v>677.67500000000018</v>
      </c>
      <c r="AY346" s="79">
        <f>IFERROR(IF(成就内容!AP19="","",INDEX($I$4:$I$178*SUM(成就内容!AP$127:AP$131)/SUM(成就内容!$D$127:$BZ$131),成就内容!AP75,1))-SUM(AY$334:AY345),"")</f>
        <v>677.67500000000018</v>
      </c>
      <c r="AZ346" s="79">
        <f>IFERROR(IF(成就内容!AQ19="","",INDEX($I$4:$I$178*SUM(成就内容!AQ$127:AQ$131)/SUM(成就内容!$D$127:$BZ$131),成就内容!AQ75,1))-SUM(AZ$334:AZ345),"")</f>
        <v>677.67500000000018</v>
      </c>
      <c r="BA346" s="79">
        <f>IFERROR(IF(成就内容!AR19="","",INDEX($I$4:$I$178*SUM(成就内容!AR$127:AR$131)/SUM(成就内容!$D$127:$BZ$131),成就内容!AR75,1))-SUM(BA$334:BA345),"")</f>
        <v>790.625</v>
      </c>
      <c r="BB346" s="79">
        <f>IFERROR(IF(成就内容!AS19="","",INDEX($I$4:$I$178*SUM(成就内容!AS$127:AS$131)/SUM(成就内容!$D$127:$BZ$131),成就内容!AS75,1))-SUM(BB$334:BB345),"")</f>
        <v>790.625</v>
      </c>
      <c r="BC346" s="79">
        <f>IFERROR(IF(成就内容!AT19="","",INDEX($I$4:$I$178*SUM(成就内容!AT$127:AT$131)/SUM(成就内容!$D$127:$BZ$131),成就内容!AT75,1))-SUM(BC$334:BC345),"")</f>
        <v>790.625</v>
      </c>
      <c r="BD346" s="79">
        <f>IFERROR(IF(成就内容!AU19="","",INDEX($I$4:$I$178*SUM(成就内容!AU$127:AU$131)/SUM(成就内容!$D$127:$BZ$131),成就内容!AU75,1))-SUM(BD$334:BD345),"")</f>
        <v>0</v>
      </c>
      <c r="BE346" s="79">
        <f>IFERROR(IF(成就内容!AV19="","",INDEX($I$4:$I$178*SUM(成就内容!AV$127:AV$131)/SUM(成就内容!$D$127:$BZ$131),成就内容!AV75,1))-SUM(BE$334:BE345),"")</f>
        <v>0</v>
      </c>
      <c r="BF346" s="79">
        <f>IFERROR(IF(成就内容!AW19="","",INDEX($I$4:$I$178*SUM(成就内容!AW$127:AW$131)/SUM(成就内容!$D$127:$BZ$131),成就内容!AW75,1))-SUM(BF$334:BF345),"")</f>
        <v>0</v>
      </c>
      <c r="BG346" s="79">
        <f>IFERROR(IF(成就内容!AX19="","",INDEX($I$4:$I$178*SUM(成就内容!AX$127:AX$131)/SUM(成就内容!$D$127:$BZ$131),成就内容!AX75,1))-SUM(BG$334:BG345),"")</f>
        <v>0</v>
      </c>
      <c r="BH346" s="79">
        <f>IFERROR(IF(成就内容!AY19="","",INDEX($I$4:$I$178*SUM(成就内容!AY$127:AY$131)/SUM(成就内容!$D$127:$BZ$131),成就内容!AY75,1))-SUM(BH$334:BH345),"")</f>
        <v>0</v>
      </c>
      <c r="BI346" s="79">
        <f>IFERROR(IF(成就内容!AZ19="","",INDEX($I$4:$I$178*SUM(成就内容!AZ$127:AZ$131)/SUM(成就内容!$D$127:$BZ$131),成就内容!AZ75,1))-SUM(BI$334:BI345),"")</f>
        <v>0</v>
      </c>
      <c r="BJ346" s="79">
        <f>IFERROR(IF(成就内容!BA19="","",INDEX($I$4:$I$178*SUM(成就内容!BA$127:BA$131)/SUM(成就内容!$D$127:$BZ$131),成就内容!BA75,1))-SUM(BJ$334:BJ345),"")</f>
        <v>0</v>
      </c>
      <c r="BK346" s="79">
        <f>IFERROR(IF(成就内容!BB19="","",INDEX($I$4:$I$178*SUM(成就内容!BB$127:BB$131)/SUM(成就内容!$D$127:$BZ$131),成就内容!BB75,1))-SUM(BK$334:BK345),"")</f>
        <v>0</v>
      </c>
      <c r="BL346" s="79">
        <f>IFERROR(IF(成就内容!BC19="","",INDEX($I$4:$I$178*SUM(成就内容!BC$127:BC$131)/SUM(成就内容!$D$127:$BZ$131),成就内容!BC75,1))-SUM(BL$334:BL345),"")</f>
        <v>0</v>
      </c>
      <c r="BM346" s="79">
        <f>IFERROR(IF(成就内容!BD19="","",INDEX($I$4:$I$178*SUM(成就内容!BD$127:BD$131)/SUM(成就内容!$D$127:$BZ$131),成就内容!BD75,1))-SUM(BM$334:BM345),"")</f>
        <v>0</v>
      </c>
      <c r="BN346" s="79">
        <f>IFERROR(IF(成就内容!BE19="","",INDEX($I$4:$I$178*SUM(成就内容!BE$127:BE$131)/SUM(成就内容!$D$127:$BZ$131),成就内容!BE75,1))-SUM(BN$334:BN345),"")</f>
        <v>0</v>
      </c>
      <c r="BO346" s="79">
        <f>IFERROR(IF(成就内容!BF19="","",INDEX($I$4:$I$178*SUM(成就内容!BF$127:BF$131)/SUM(成就内容!$D$127:$BZ$131),成就内容!BF75,1))-SUM(BO$334:BO345),"")</f>
        <v>0</v>
      </c>
      <c r="BP346" s="79">
        <f>IFERROR(IF(成就内容!BG19="","",INDEX($I$4:$I$178*SUM(成就内容!BG$127:BG$131)/SUM(成就内容!$D$127:$BZ$131),成就内容!BG75,1))-SUM(BP$334:BP345),"")</f>
        <v>0</v>
      </c>
      <c r="BQ346" s="79">
        <f>IFERROR(IF(成就内容!BH19="","",INDEX($I$4:$I$178*SUM(成就内容!BH$127:BH$131)/SUM(成就内容!$D$127:$BZ$131),成就内容!BH75,1))-SUM(BQ$334:BQ345),"")</f>
        <v>0</v>
      </c>
      <c r="BR346" s="79" t="str">
        <f>IFERROR(IF(成就内容!BI19="","",INDEX($I$4:$I$178*SUM(成就内容!BI$127:BI$131)/SUM(成就内容!$D$127:$BZ$131),成就内容!BI75,1))-SUM(BR$334:BR345),"")</f>
        <v/>
      </c>
      <c r="BS346" s="79">
        <f>IFERROR(IF(成就内容!BJ19="","",INDEX($I$4:$I$178*SUM(成就内容!BJ$127:BJ$131)/SUM(成就内容!$D$127:$BZ$131),成就内容!BJ75,1))-SUM(BS$334:BS345),"")</f>
        <v>374.5625</v>
      </c>
      <c r="BT346" s="79">
        <f>IFERROR(IF(成就内容!BK19="","",INDEX($I$4:$I$178*SUM(成就内容!BK$127:BK$131)/SUM(成就内容!$D$127:$BZ$131),成就内容!BK75,1))-SUM(BT$334:BT345),"")</f>
        <v>564.72499999999991</v>
      </c>
      <c r="BU346" s="79">
        <f>IFERROR(IF(成就内容!BL19="","",INDEX($I$4:$I$178*SUM(成就内容!BL$127:BL$131)/SUM(成就内容!$D$127:$BZ$131),成就内容!BL75,1))-SUM(BU$334:BU345),"")</f>
        <v>677.67500000000018</v>
      </c>
      <c r="BV346" s="79">
        <f>IFERROR(IF(成就内容!BM19="","",INDEX($I$4:$I$178*SUM(成就内容!BM$127:BM$131)/SUM(成就内容!$D$127:$BZ$131),成就内容!BM75,1))-SUM(BV$334:BV345),"")</f>
        <v>0</v>
      </c>
      <c r="BW346" s="79">
        <f>IFERROR(IF(成就内容!BN19="","",INDEX($I$4:$I$178*SUM(成就内容!BN$127:BN$131)/SUM(成就内容!$D$127:$BZ$131),成就内容!BN75,1))-SUM(BW$334:BW345),"")</f>
        <v>0</v>
      </c>
      <c r="BX346" s="79">
        <f>IFERROR(IF(成就内容!BO19="","",INDEX($I$4:$I$178*SUM(成就内容!BO$127:BO$131)/SUM(成就内容!$D$127:$BZ$131),成就内容!BO75,1))-SUM(BX$334:BX345),"")</f>
        <v>0</v>
      </c>
      <c r="BY346" s="79">
        <f>IFERROR(IF(成就内容!BP19="","",INDEX($I$4:$I$178*SUM(成就内容!BP$127:BP$131)/SUM(成就内容!$D$127:$BZ$131),成就内容!BP75,1))-SUM(BY$334:BY345),"")</f>
        <v>0</v>
      </c>
      <c r="BZ346" s="79">
        <f>IFERROR(IF(成就内容!BQ19="","",INDEX($I$4:$I$178*SUM(成就内容!BQ$127:BQ$131)/SUM(成就内容!$D$127:$BZ$131),成就内容!BQ75,1))-SUM(BZ$334:BZ345),"")</f>
        <v>0</v>
      </c>
      <c r="CA346" s="79">
        <f>IFERROR(IF(成就内容!BR19="","",INDEX($I$4:$I$178*SUM(成就内容!BR$127:BR$131)/SUM(成就内容!$D$127:$BZ$131),成就内容!BR75,1))-SUM(CA$334:CA345),"")</f>
        <v>0</v>
      </c>
      <c r="CB346" s="79">
        <f>IFERROR(IF(成就内容!BS19="","",INDEX($I$4:$I$178*SUM(成就内容!BS$127:BS$131)/SUM(成就内容!$D$127:$BZ$131),成就内容!BS75,1))-SUM(CB$334:CB345),"")</f>
        <v>0</v>
      </c>
      <c r="CC346" s="79">
        <f>IFERROR(IF(成就内容!BT19="","",INDEX($I$4:$I$178*SUM(成就内容!BT$127:BT$131)/SUM(成就内容!$D$127:$BZ$131),成就内容!BT75,1))-SUM(CC$334:CC345),"")</f>
        <v>0</v>
      </c>
      <c r="CD346" s="79">
        <f>IFERROR(IF(成就内容!BU19="","",INDEX($I$4:$I$178*SUM(成就内容!BU$127:BU$131)/SUM(成就内容!$D$127:$BZ$131),成就内容!BU75,1))-SUM(CD$334:CD345),"")</f>
        <v>0</v>
      </c>
      <c r="CE346" s="79" t="str">
        <f>IFERROR(IF(成就内容!BV19="","",INDEX($I$4:$I$178*SUM(成就内容!BV$127:BV$131)/SUM(成就内容!$D$127:$BZ$131),成就内容!BV75,1))-SUM(CE$334:CE345),"")</f>
        <v/>
      </c>
      <c r="CF346" s="79">
        <f>IFERROR(IF(成就内容!BW19="","",INDEX($I$4:$I$178*SUM(成就内容!BW$127:BW$131)/SUM(成就内容!$D$127:$BZ$131),成就内容!BW75,1))-SUM(CF$334:CF345),"")</f>
        <v>0</v>
      </c>
      <c r="CG346" s="79">
        <f>IFERROR(IF(成就内容!BX19="","",INDEX($I$4:$I$178*SUM(成就内容!BX$127:BX$131)/SUM(成就内容!$D$127:$BZ$131),成就内容!BX75,1))-SUM(CG$334:CG345),"")</f>
        <v>0</v>
      </c>
      <c r="CH346" s="79">
        <f>IFERROR(IF(成就内容!BY19="","",INDEX($I$4:$I$178*SUM(成就内容!BY$127:BY$131)/SUM(成就内容!$D$127:$BZ$131),成就内容!BY75,1))-SUM(CH$334:CH345),"")</f>
        <v>0</v>
      </c>
      <c r="CI346" s="79">
        <f>IFERROR(IF(成就内容!BZ19="","",INDEX($I$4:$I$178*SUM(成就内容!BZ$127:BZ$131)/SUM(成就内容!$D$127:$BZ$131),成就内容!BZ75,1))-SUM(CI$334:CI345),"")</f>
        <v>0</v>
      </c>
      <c r="CM346" s="43">
        <v>13</v>
      </c>
      <c r="CN346" s="41">
        <f>IF(M346="","",IF(SUM(成就内容!D$127:D$131)&lt;&gt;0,MAX(ROUNDUP(SMALL(M$334:M$383,$L346)/60,0)*60,60),0))</f>
        <v>0</v>
      </c>
      <c r="CO346" s="41" t="str">
        <f>IF(N346="","",IF(SUM(成就内容!E$127:E$131)&lt;&gt;0,MAX(ROUNDUP(SMALL(N$334:N$383,$L346)/60,0)*60,60),0))</f>
        <v/>
      </c>
      <c r="CP346" s="41">
        <f>IF(O346="","",IF(SUM(成就内容!F$127:F$131)&lt;&gt;0,MAX(ROUNDUP(SMALL(O$334:O$383,$L346)/60,0)*60,60),0))</f>
        <v>0</v>
      </c>
      <c r="CQ346" s="41" t="str">
        <f>IF(P346="","",IF(SUM(成就内容!G$127:G$131)&lt;&gt;0,MAX(ROUNDUP(SMALL(P$334:P$383,$L346)/60,0)*60,60),0))</f>
        <v/>
      </c>
      <c r="CR346" s="41">
        <f>IF(Q346="","",IF(SUM(成就内容!H$127:H$131)&lt;&gt;0,MAX(ROUNDUP(SMALL(Q$334:Q$383,$L346)/60,0)*60,60),0))</f>
        <v>0</v>
      </c>
      <c r="CS346" s="41">
        <f>IF(R346="","",IF(SUM(成就内容!I$127:I$131)&lt;&gt;0,MAX(ROUNDUP(SMALL(R$334:R$383,$L346)/60,0)*60,60),0))</f>
        <v>0</v>
      </c>
      <c r="CT346" s="41">
        <f>IF(S346="","",IF(SUM(成就内容!J$127:J$131)&lt;&gt;0,MAX(ROUNDUP(SMALL(S$334:S$383,$L346)/60,0)*60,60),0))</f>
        <v>0</v>
      </c>
      <c r="CU346" s="41">
        <f>IF(T346="","",IF(SUM(成就内容!K$127:K$131)&lt;&gt;0,MAX(ROUNDUP(SMALL(T$334:T$383,$L346)/60,0)*60,60),0))</f>
        <v>0</v>
      </c>
      <c r="CV346" s="41">
        <f>IF(U346="","",IF(SUM(成就内容!L$127:L$131)&lt;&gt;0,MAX(ROUNDUP(SMALL(U$334:U$383,$L346)/60,0)*60,60),0))</f>
        <v>0</v>
      </c>
      <c r="CW346" s="41">
        <f>IF(V346="","",IF(SUM(成就内容!M$127:M$131)&lt;&gt;0,MAX(ROUNDUP(SMALL(V$334:V$383,$L346)/60,0)*60,60),0))</f>
        <v>0</v>
      </c>
      <c r="CX346" s="41">
        <f>IF(W346="","",IF(SUM(成就内容!N$127:N$131)&lt;&gt;0,MAX(ROUNDUP(SMALL(W$334:W$383,$L346)/60,0)*60,60),0))</f>
        <v>0</v>
      </c>
      <c r="CY346" s="41">
        <f>IF(X346="","",IF(SUM(成就内容!O$127:O$131)&lt;&gt;0,MAX(ROUNDUP(SMALL(X$334:X$383,$L346)/60,0)*60,60),0))</f>
        <v>0</v>
      </c>
      <c r="CZ346" s="41">
        <f>IF(Y346="","",IF(SUM(成就内容!P$127:P$131)&lt;&gt;0,MAX(ROUNDUP(SMALL(Y$334:Y$383,$L346)/60,0)*60,60),0))</f>
        <v>0</v>
      </c>
      <c r="DA346" s="41">
        <f>IF(Z346="","",IF(SUM(成就内容!Q$127:Q$131)&lt;&gt;0,MAX(ROUNDUP(SMALL(Z$334:Z$383,$L346)/60,0)*60,60),0))</f>
        <v>0</v>
      </c>
      <c r="DB346" s="41">
        <f>IF(AA346="","",IF(SUM(成就内容!R$127:R$131)&lt;&gt;0,MAX(ROUNDUP(SMALL(AA$334:AA$383,$L346)/60,0)*60,60),0))</f>
        <v>0</v>
      </c>
      <c r="DC346" s="41">
        <f>IF(AB346="","",IF(SUM(成就内容!S$127:S$131)&lt;&gt;0,MAX(ROUNDUP(SMALL(AB$334:AB$383,$L346)/60,0)*60,60),0))</f>
        <v>0</v>
      </c>
      <c r="DD346" s="41">
        <f>IF(AC346="","",IF(SUM(成就内容!T$127:T$131)&lt;&gt;0,MAX(ROUNDUP(SMALL(AC$334:AC$383,$L346)/60,0)*60,60),0))</f>
        <v>0</v>
      </c>
      <c r="DE346" s="41">
        <f>IF(AD346="","",IF(SUM(成就内容!U$127:U$131)&lt;&gt;0,MAX(ROUNDUP(SMALL(AD$334:AD$383,$L346)/60,0)*60,60),0))</f>
        <v>0</v>
      </c>
      <c r="DF346" s="41">
        <f>IF(AE346="","",IF(SUM(成就内容!V$127:V$131)&lt;&gt;0,MAX(ROUNDUP(SMALL(AE$334:AE$383,$L346)/60,0)*60,60),0))</f>
        <v>0</v>
      </c>
      <c r="DG346" s="41">
        <f>IF(AF346="","",IF(SUM(成就内容!W$127:W$131)&lt;&gt;0,MAX(ROUNDUP(SMALL(AF$334:AF$383,$L346)/60,0)*60,60),0))</f>
        <v>0</v>
      </c>
      <c r="DH346" s="41">
        <f>IF(AG346="","",IF(SUM(成就内容!X$127:X$131)&lt;&gt;0,MAX(ROUNDUP(SMALL(AG$334:AG$383,$L346)/60,0)*60,60),0))</f>
        <v>0</v>
      </c>
      <c r="DI346" s="41">
        <f>IF(AH346="","",IF(SUM(成就内容!Y$127:Y$131)&lt;&gt;0,MAX(ROUNDUP(SMALL(AH$334:AH$383,$L346)/60,0)*60,60),0))</f>
        <v>0</v>
      </c>
      <c r="DJ346" s="41" t="str">
        <f>IF(AI346="","",IF(SUM(成就内容!Z$127:Z$131)&lt;&gt;0,MAX(ROUNDUP(SMALL(AI$334:AI$383,$L346)/60,0)*60,60),0))</f>
        <v/>
      </c>
      <c r="DK346" s="41">
        <f>IF(AJ346="","",IF(SUM(成就内容!AA$127:AA$131)&lt;&gt;0,MAX(ROUNDUP(SMALL(AJ$334:AJ$383,$L346)/60,0)*60,60),0))</f>
        <v>0</v>
      </c>
      <c r="DL346" s="41">
        <f>IF(AK346="","",IF(SUM(成就内容!AB$127:AB$131)&lt;&gt;0,MAX(ROUNDUP(SMALL(AK$334:AK$383,$L346)/60,0)*60,60),0))</f>
        <v>4920</v>
      </c>
      <c r="DM346" s="41">
        <f>IF(AL346="","",IF(SUM(成就内容!AC$127:AC$131)&lt;&gt;0,MAX(ROUNDUP(SMALL(AL$334:AL$383,$L346)/60,0)*60,60),0))</f>
        <v>600</v>
      </c>
      <c r="DN346" s="41">
        <f>IF(AM346="","",IF(SUM(成就内容!AD$127:AD$131)&lt;&gt;0,MAX(ROUNDUP(SMALL(AM$334:AM$383,$L346)/60,0)*60,60),0))</f>
        <v>600</v>
      </c>
      <c r="DO346" s="41">
        <f>IF(AN346="","",IF(SUM(成就内容!AE$127:AE$131)&lt;&gt;0,MAX(ROUNDUP(SMALL(AN$334:AN$383,$L346)/60,0)*60,60),0))</f>
        <v>600</v>
      </c>
      <c r="DP346" s="41">
        <f>IF(AO346="","",IF(SUM(成就内容!AF$127:AF$131)&lt;&gt;0,MAX(ROUNDUP(SMALL(AO$334:AO$383,$L346)/60,0)*60,60),0))</f>
        <v>600</v>
      </c>
      <c r="DQ346" s="41">
        <f>IF(AP346="","",IF(SUM(成就内容!AG$127:AG$131)&lt;&gt;0,MAX(ROUNDUP(SMALL(AP$334:AP$383,$L346)/60,0)*60,60),0))</f>
        <v>0</v>
      </c>
      <c r="DR346" s="41">
        <f>IF(AQ346="","",IF(SUM(成就内容!AH$127:AH$131)&lt;&gt;0,MAX(ROUNDUP(SMALL(AQ$334:AQ$383,$L346)/60,0)*60,60),0))</f>
        <v>0</v>
      </c>
      <c r="DS346" s="41">
        <f>IF(AR346="","",IF(SUM(成就内容!AI$127:AI$131)&lt;&gt;0,MAX(ROUNDUP(SMALL(AR$334:AR$383,$L346)/60,0)*60,60),0))</f>
        <v>0</v>
      </c>
      <c r="DT346" s="41">
        <f>IF(AS346="","",IF(SUM(成就内容!AJ$127:AJ$131)&lt;&gt;0,MAX(ROUNDUP(SMALL(AS$334:AS$383,$L346)/60,0)*60,60),0))</f>
        <v>0</v>
      </c>
      <c r="DU346" s="41" t="str">
        <f>IF(AT346="","",IF(SUM(成就内容!AK$127:AK$131)&lt;&gt;0,MAX(ROUNDUP(SMALL(AT$334:AT$383,$L346)/60,0)*60,60),0))</f>
        <v/>
      </c>
      <c r="DV346" s="41" t="str">
        <f>IF(AU346="","",IF(SUM(成就内容!AL$127:AL$131)&lt;&gt;0,MAX(ROUNDUP(SMALL(AU$334:AU$383,$L346)/60,0)*60,60),0))</f>
        <v/>
      </c>
      <c r="DW346" s="41">
        <f>IF(AV346="","",IF(SUM(成就内容!AM$127:AM$131)&lt;&gt;0,MAX(ROUNDUP(SMALL(AV$334:AV$383,$L346)/60,0)*60,60),0))</f>
        <v>0</v>
      </c>
      <c r="DX346" s="41">
        <f>IF(AW346="","",IF(SUM(成就内容!AN$127:AN$131)&lt;&gt;0,MAX(ROUNDUP(SMALL(AW$334:AW$383,$L346)/60,0)*60,60),0))</f>
        <v>0</v>
      </c>
      <c r="DY346" s="41">
        <f>IF(AX346="","",IF(SUM(成就内容!AO$127:AO$131)&lt;&gt;0,MAX(ROUNDUP(SMALL(AX$334:AX$383,$L346)/60,0)*60,60),0))</f>
        <v>720</v>
      </c>
      <c r="DZ346" s="41">
        <f>IF(AY346="","",IF(SUM(成就内容!AP$127:AP$131)&lt;&gt;0,MAX(ROUNDUP(SMALL(AY$334:AY$383,$L346)/60,0)*60,60),0))</f>
        <v>720</v>
      </c>
      <c r="EA346" s="41">
        <f>IF(AZ346="","",IF(SUM(成就内容!AQ$127:AQ$131)&lt;&gt;0,MAX(ROUNDUP(SMALL(AZ$334:AZ$383,$L346)/60,0)*60,60),0))</f>
        <v>720</v>
      </c>
      <c r="EB346" s="41">
        <f>IF(BA346="","",IF(SUM(成就内容!AR$127:AR$131)&lt;&gt;0,MAX(ROUNDUP(SMALL(BA$334:BA$383,$L346)/60,0)*60,60),0))</f>
        <v>960</v>
      </c>
      <c r="EC346" s="41">
        <f>IF(BB346="","",IF(SUM(成就内容!AS$127:AS$131)&lt;&gt;0,MAX(ROUNDUP(SMALL(BB$334:BB$383,$L346)/60,0)*60,60),0))</f>
        <v>960</v>
      </c>
      <c r="ED346" s="41">
        <f>IF(BC346="","",IF(SUM(成就内容!AT$127:AT$131)&lt;&gt;0,MAX(ROUNDUP(SMALL(BC$334:BC$383,$L346)/60,0)*60,60),0))</f>
        <v>960</v>
      </c>
      <c r="EE346" s="41">
        <f>IF(BD346="","",IF(SUM(成就内容!AU$127:AU$131)&lt;&gt;0,MAX(ROUNDUP(SMALL(BD$334:BD$383,$L346)/60,0)*60,60),0))</f>
        <v>0</v>
      </c>
      <c r="EF346" s="41">
        <f>IF(BE346="","",IF(SUM(成就内容!AV$127:AV$131)&lt;&gt;0,MAX(ROUNDUP(SMALL(BE$334:BE$383,$L346)/60,0)*60,60),0))</f>
        <v>0</v>
      </c>
      <c r="EG346" s="41">
        <f>IF(BF346="","",IF(SUM(成就内容!AW$127:AW$131)&lt;&gt;0,MAX(ROUNDUP(SMALL(BF$334:BF$383,$L346)/60,0)*60,60),0))</f>
        <v>0</v>
      </c>
      <c r="EH346" s="41">
        <f>IF(BG346="","",IF(SUM(成就内容!AX$127:AX$131)&lt;&gt;0,MAX(ROUNDUP(SMALL(BG$334:BG$383,$L346)/60,0)*60,60),0))</f>
        <v>0</v>
      </c>
      <c r="EI346" s="41">
        <f>IF(BH346="","",IF(SUM(成就内容!AY$127:AY$131)&lt;&gt;0,MAX(ROUNDUP(SMALL(BH$334:BH$383,$L346)/60,0)*60,60),0))</f>
        <v>0</v>
      </c>
      <c r="EJ346" s="41">
        <f>IF(BI346="","",IF(SUM(成就内容!AZ$127:AZ$131)&lt;&gt;0,MAX(ROUNDUP(SMALL(BI$334:BI$383,$L346)/60,0)*60,60),0))</f>
        <v>0</v>
      </c>
      <c r="EK346" s="41">
        <f>IF(BJ346="","",IF(SUM(成就内容!BA$127:BA$131)&lt;&gt;0,MAX(ROUNDUP(SMALL(BJ$334:BJ$383,$L346)/60,0)*60,60),0))</f>
        <v>0</v>
      </c>
      <c r="EL346" s="41">
        <f>IF(BK346="","",IF(SUM(成就内容!BB$127:BB$131)&lt;&gt;0,MAX(ROUNDUP(SMALL(BK$334:BK$383,$L346)/60,0)*60,60),0))</f>
        <v>0</v>
      </c>
      <c r="EM346" s="41">
        <f>IF(BL346="","",IF(SUM(成就内容!BC$127:BC$131)&lt;&gt;0,MAX(ROUNDUP(SMALL(BL$334:BL$383,$L346)/60,0)*60,60),0))</f>
        <v>0</v>
      </c>
      <c r="EN346" s="41">
        <f>IF(BM346="","",IF(SUM(成就内容!BD$127:BD$131)&lt;&gt;0,MAX(ROUNDUP(SMALL(BM$334:BM$383,$L346)/60,0)*60,60),0))</f>
        <v>0</v>
      </c>
      <c r="EO346" s="41">
        <f>IF(BN346="","",IF(SUM(成就内容!BE$127:BE$131)&lt;&gt;0,MAX(ROUNDUP(SMALL(BN$334:BN$383,$L346)/60,0)*60,60),0))</f>
        <v>0</v>
      </c>
      <c r="EP346" s="41">
        <f>IF(BO346="","",IF(SUM(成就内容!BF$127:BF$131)&lt;&gt;0,MAX(ROUNDUP(SMALL(BO$334:BO$383,$L346)/60,0)*60,60),0))</f>
        <v>0</v>
      </c>
      <c r="EQ346" s="41">
        <f>IF(BP346="","",IF(SUM(成就内容!BG$127:BG$131)&lt;&gt;0,MAX(ROUNDUP(SMALL(BP$334:BP$383,$L346)/60,0)*60,60),0))</f>
        <v>0</v>
      </c>
      <c r="ER346" s="41">
        <f>IF(BQ346="","",IF(SUM(成就内容!BH$127:BH$131)&lt;&gt;0,MAX(ROUNDUP(SMALL(BQ$334:BQ$383,$L346)/60,0)*60,60),0))</f>
        <v>0</v>
      </c>
      <c r="ES346" s="41" t="str">
        <f>IF(BR346="","",IF(SUM(成就内容!BI$127:BI$131)&lt;&gt;0,MAX(ROUNDUP(SMALL(BR$334:BR$383,$L346)/60,0)*60,60),0))</f>
        <v/>
      </c>
      <c r="ET346" s="41">
        <f>IF(BS346="","",IF(SUM(成就内容!BJ$127:BJ$131)&lt;&gt;0,MAX(ROUNDUP(SMALL(BS$334:BS$383,$L346)/60,0)*60,60),0))</f>
        <v>300</v>
      </c>
      <c r="EU346" s="41">
        <f>IF(BT346="","",IF(SUM(成就内容!BK$127:BK$131)&lt;&gt;0,MAX(ROUNDUP(SMALL(BT$334:BT$383,$L346)/60,0)*60,60),0))</f>
        <v>600</v>
      </c>
      <c r="EV346" s="41">
        <f>IF(BU346="","",IF(SUM(成就内容!BL$127:BL$131)&lt;&gt;0,MAX(ROUNDUP(SMALL(BU$334:BU$383,$L346)/60,0)*60,60),0))</f>
        <v>720</v>
      </c>
      <c r="EW346" s="41">
        <f>IF(BV346="","",IF(SUM(成就内容!BM$127:BM$131)&lt;&gt;0,MAX(ROUNDUP(SMALL(BV$334:BV$383,$L346)/60,0)*60,60),0))</f>
        <v>0</v>
      </c>
      <c r="EX346" s="41">
        <f>IF(BW346="","",IF(SUM(成就内容!BN$127:BN$131)&lt;&gt;0,MAX(ROUNDUP(SMALL(BW$334:BW$383,$L346)/60,0)*60,60),0))</f>
        <v>0</v>
      </c>
      <c r="EY346" s="41">
        <f>IF(BX346="","",IF(SUM(成就内容!BO$127:BO$131)&lt;&gt;0,MAX(ROUNDUP(SMALL(BX$334:BX$383,$L346)/60,0)*60,60),0))</f>
        <v>0</v>
      </c>
      <c r="EZ346" s="41">
        <f>IF(BY346="","",IF(SUM(成就内容!BP$127:BP$131)&lt;&gt;0,MAX(ROUNDUP(SMALL(BY$334:BY$383,$L346)/60,0)*60,60),0))</f>
        <v>0</v>
      </c>
      <c r="FA346" s="41">
        <f>IF(BZ346="","",IF(SUM(成就内容!BQ$127:BQ$131)&lt;&gt;0,MAX(ROUNDUP(SMALL(BZ$334:BZ$383,$L346)/60,0)*60,60),0))</f>
        <v>0</v>
      </c>
      <c r="FB346" s="41">
        <f>IF(CA346="","",IF(SUM(成就内容!BR$127:BR$131)&lt;&gt;0,MAX(ROUNDUP(SMALL(CA$334:CA$383,$L346)/60,0)*60,60),0))</f>
        <v>0</v>
      </c>
      <c r="FC346" s="41">
        <f>IF(CB346="","",IF(SUM(成就内容!BS$127:BS$131)&lt;&gt;0,MAX(ROUNDUP(SMALL(CB$334:CB$383,$L346)/60,0)*60,60),0))</f>
        <v>0</v>
      </c>
      <c r="FD346" s="41">
        <f>IF(CC346="","",IF(SUM(成就内容!BT$127:BT$131)&lt;&gt;0,MAX(ROUNDUP(SMALL(CC$334:CC$383,$L346)/60,0)*60,60),0))</f>
        <v>0</v>
      </c>
      <c r="FE346" s="41">
        <f>IF(CD346="","",IF(SUM(成就内容!BU$127:BU$131)&lt;&gt;0,MAX(ROUNDUP(SMALL(CD$334:CD$383,$L346)/60,0)*60,60),0))</f>
        <v>0</v>
      </c>
      <c r="FF346" s="41" t="str">
        <f>IF(CE346="","",IF(SUM(成就内容!BV$127:BV$131)&lt;&gt;0,MAX(ROUNDUP(SMALL(CE$334:CE$383,$L346)/60,0)*60,60),0))</f>
        <v/>
      </c>
      <c r="FG346" s="41">
        <f>IF(CF346="","",IF(SUM(成就内容!BW$127:BW$131)&lt;&gt;0,MAX(ROUNDUP(SMALL(CF$334:CF$383,$L346)/60,0)*60,60),0))</f>
        <v>0</v>
      </c>
      <c r="FH346" s="41">
        <f>IF(CG346="","",IF(SUM(成就内容!BX$127:BX$131)&lt;&gt;0,MAX(ROUNDUP(SMALL(CG$334:CG$383,$L346)/60,0)*60,60),0))</f>
        <v>0</v>
      </c>
      <c r="FI346" s="41">
        <f>IF(CH346="","",IF(SUM(成就内容!BY$127:BY$131)&lt;&gt;0,MAX(ROUNDUP(SMALL(CH$334:CH$383,$L346)/60,0)*60,60),0))</f>
        <v>0</v>
      </c>
      <c r="FJ346" s="41">
        <f>IF(CI346="","",IF(SUM(成就内容!BZ$127:BZ$131)&lt;&gt;0,MAX(ROUNDUP(SMALL(CI$334:CI$383,$L346)/60,0)*60,60),0))</f>
        <v>0</v>
      </c>
    </row>
    <row r="347" spans="12:166" x14ac:dyDescent="0.15">
      <c r="L347" s="43">
        <v>14</v>
      </c>
      <c r="M347" s="79">
        <f>IFERROR(IF(成就内容!D20="","",INDEX($I$4:$I$178*SUM(成就内容!D$127:D$131)/SUM(成就内容!$D$127:$BZ$131),成就内容!D76,1))-SUM(M$334:M346),"")</f>
        <v>0</v>
      </c>
      <c r="N347" s="79" t="str">
        <f>IFERROR(IF(成就内容!E20="","",INDEX($I$4:$I$178*SUM(成就内容!E$127:E$131)/SUM(成就内容!$D$127:$BZ$131),成就内容!E76,1))-SUM(N$334:N346),"")</f>
        <v/>
      </c>
      <c r="O347" s="79">
        <f>IFERROR(IF(成就内容!F20="","",INDEX($I$4:$I$178*SUM(成就内容!F$127:F$131)/SUM(成就内容!$D$127:$BZ$131),成就内容!F76,1))-SUM(O$334:O346),"")</f>
        <v>0</v>
      </c>
      <c r="P347" s="79" t="str">
        <f>IFERROR(IF(成就内容!G20="","",INDEX($I$4:$I$178*SUM(成就内容!G$127:G$131)/SUM(成就内容!$D$127:$BZ$131),成就内容!G76,1))-SUM(P$334:P346),"")</f>
        <v/>
      </c>
      <c r="Q347" s="79">
        <f>IFERROR(IF(成就内容!H20="","",INDEX($I$4:$I$178*SUM(成就内容!H$127:H$131)/SUM(成就内容!$D$127:$BZ$131),成就内容!H76,1))-SUM(Q$334:Q346),"")</f>
        <v>0</v>
      </c>
      <c r="R347" s="79">
        <f>IFERROR(IF(成就内容!I20="","",INDEX($I$4:$I$178*SUM(成就内容!I$127:I$131)/SUM(成就内容!$D$127:$BZ$131),成就内容!I76,1))-SUM(R$334:R346),"")</f>
        <v>0</v>
      </c>
      <c r="S347" s="79">
        <f>IFERROR(IF(成就内容!J20="","",INDEX($I$4:$I$178*SUM(成就内容!J$127:J$131)/SUM(成就内容!$D$127:$BZ$131),成就内容!J76,1))-SUM(S$334:S346),"")</f>
        <v>0</v>
      </c>
      <c r="T347" s="79">
        <f>IFERROR(IF(成就内容!K20="","",INDEX($I$4:$I$178*SUM(成就内容!K$127:K$131)/SUM(成就内容!$D$127:$BZ$131),成就内容!K76,1))-SUM(T$334:T346),"")</f>
        <v>0</v>
      </c>
      <c r="U347" s="79">
        <f>IFERROR(IF(成就内容!L20="","",INDEX($I$4:$I$178*SUM(成就内容!L$127:L$131)/SUM(成就内容!$D$127:$BZ$131),成就内容!L76,1))-SUM(U$334:U346),"")</f>
        <v>0</v>
      </c>
      <c r="V347" s="79">
        <f>IFERROR(IF(成就内容!M20="","",INDEX($I$4:$I$178*SUM(成就内容!M$127:M$131)/SUM(成就内容!$D$127:$BZ$131),成就内容!M76,1))-SUM(V$334:V346),"")</f>
        <v>0</v>
      </c>
      <c r="W347" s="79">
        <f>IFERROR(IF(成就内容!N20="","",INDEX($I$4:$I$178*SUM(成就内容!N$127:N$131)/SUM(成就内容!$D$127:$BZ$131),成就内容!N76,1))-SUM(W$334:W346),"")</f>
        <v>0</v>
      </c>
      <c r="X347" s="79">
        <f>IFERROR(IF(成就内容!O20="","",INDEX($I$4:$I$178*SUM(成就内容!O$127:O$131)/SUM(成就内容!$D$127:$BZ$131),成就内容!O76,1))-SUM(X$334:X346),"")</f>
        <v>0</v>
      </c>
      <c r="Y347" s="79" t="str">
        <f>IFERROR(IF(成就内容!P20="","",INDEX($I$4:$I$178*SUM(成就内容!P$127:P$131)/SUM(成就内容!$D$127:$BZ$131),成就内容!P76,1))-SUM(Y$334:Y346),"")</f>
        <v/>
      </c>
      <c r="Z347" s="79">
        <f>IFERROR(IF(成就内容!Q20="","",INDEX($I$4:$I$178*SUM(成就内容!Q$127:Q$131)/SUM(成就内容!$D$127:$BZ$131),成就内容!Q76,1))-SUM(Z$334:Z346),"")</f>
        <v>0</v>
      </c>
      <c r="AA347" s="79">
        <f>IFERROR(IF(成就内容!R20="","",INDEX($I$4:$I$178*SUM(成就内容!R$127:R$131)/SUM(成就内容!$D$127:$BZ$131),成就内容!R76,1))-SUM(AA$334:AA346),"")</f>
        <v>0</v>
      </c>
      <c r="AB347" s="79">
        <f>IFERROR(IF(成就内容!S20="","",INDEX($I$4:$I$178*SUM(成就内容!S$127:S$131)/SUM(成就内容!$D$127:$BZ$131),成就内容!S76,1))-SUM(AB$334:AB346),"")</f>
        <v>0</v>
      </c>
      <c r="AC347" s="79">
        <f>IFERROR(IF(成就内容!T20="","",INDEX($I$4:$I$178*SUM(成就内容!T$127:T$131)/SUM(成就内容!$D$127:$BZ$131),成就内容!T76,1))-SUM(AC$334:AC346),"")</f>
        <v>0</v>
      </c>
      <c r="AD347" s="79">
        <f>IFERROR(IF(成就内容!U20="","",INDEX($I$4:$I$178*SUM(成就内容!U$127:U$131)/SUM(成就内容!$D$127:$BZ$131),成就内容!U76,1))-SUM(AD$334:AD346),"")</f>
        <v>0</v>
      </c>
      <c r="AE347" s="79">
        <f>IFERROR(IF(成就内容!V20="","",INDEX($I$4:$I$178*SUM(成就内容!V$127:V$131)/SUM(成就内容!$D$127:$BZ$131),成就内容!V76,1))-SUM(AE$334:AE346),"")</f>
        <v>0</v>
      </c>
      <c r="AF347" s="79">
        <f>IFERROR(IF(成就内容!W20="","",INDEX($I$4:$I$178*SUM(成就内容!W$127:W$131)/SUM(成就内容!$D$127:$BZ$131),成就内容!W76,1))-SUM(AF$334:AF346),"")</f>
        <v>0</v>
      </c>
      <c r="AG347" s="79">
        <f>IFERROR(IF(成就内容!X20="","",INDEX($I$4:$I$178*SUM(成就内容!X$127:X$131)/SUM(成就内容!$D$127:$BZ$131),成就内容!X76,1))-SUM(AG$334:AG346),"")</f>
        <v>0</v>
      </c>
      <c r="AH347" s="79">
        <f>IFERROR(IF(成就内容!Y20="","",INDEX($I$4:$I$178*SUM(成就内容!Y$127:Y$131)/SUM(成就内容!$D$127:$BZ$131),成就内容!Y76,1))-SUM(AH$334:AH346),"")</f>
        <v>0</v>
      </c>
      <c r="AI347" s="79" t="str">
        <f>IFERROR(IF(成就内容!Z20="","",INDEX($I$4:$I$178*SUM(成就内容!Z$127:Z$131)/SUM(成就内容!$D$127:$BZ$131),成就内容!Z76,1))-SUM(AI$334:AI346),"")</f>
        <v/>
      </c>
      <c r="AJ347" s="79">
        <f>IFERROR(IF(成就内容!AA20="","",INDEX($I$4:$I$178*SUM(成就内容!AA$127:AA$131)/SUM(成就内容!$D$127:$BZ$131),成就内容!AA76,1))-SUM(AJ$334:AJ346),"")</f>
        <v>0</v>
      </c>
      <c r="AK347" s="79">
        <f>IFERROR(IF(成就内容!AB20="","",INDEX($I$4:$I$178*SUM(成就内容!AB$127:AB$131)/SUM(成就内容!$D$127:$BZ$131),成就内容!AB76,1))-SUM(AK$334:AK346),"")</f>
        <v>4980.9375</v>
      </c>
      <c r="AL347" s="79">
        <f>IFERROR(IF(成就内容!AC20="","",INDEX($I$4:$I$178*SUM(成就内容!AC$127:AC$131)/SUM(成就内容!$D$127:$BZ$131),成就内容!AC76,1))-SUM(AL$334:AL346),"")</f>
        <v>734.14999999999964</v>
      </c>
      <c r="AM347" s="79">
        <f>IFERROR(IF(成就内容!AD20="","",INDEX($I$4:$I$178*SUM(成就内容!AD$127:AD$131)/SUM(成就内容!$D$127:$BZ$131),成就内容!AD76,1))-SUM(AM$334:AM346),"")</f>
        <v>790.625</v>
      </c>
      <c r="AN347" s="79">
        <f>IFERROR(IF(成就内容!AE20="","",INDEX($I$4:$I$178*SUM(成就内容!AE$127:AE$131)/SUM(成就内容!$D$127:$BZ$131),成就内容!AE76,1))-SUM(AN$334:AN346),"")</f>
        <v>790.625</v>
      </c>
      <c r="AO347" s="79">
        <f>IFERROR(IF(成就内容!AF20="","",INDEX($I$4:$I$178*SUM(成就内容!AF$127:AF$131)/SUM(成就内容!$D$127:$BZ$131),成就内容!AF76,1))-SUM(AO$334:AO346),"")</f>
        <v>790.625</v>
      </c>
      <c r="AP347" s="79">
        <f>IFERROR(IF(成就内容!AG20="","",INDEX($I$4:$I$178*SUM(成就内容!AG$127:AG$131)/SUM(成就内容!$D$127:$BZ$131),成就内容!AG76,1))-SUM(AP$334:AP346),"")</f>
        <v>0</v>
      </c>
      <c r="AQ347" s="79">
        <f>IFERROR(IF(成就内容!AH20="","",INDEX($I$4:$I$178*SUM(成就内容!AH$127:AH$131)/SUM(成就内容!$D$127:$BZ$131),成就内容!AH76,1))-SUM(AQ$334:AQ346),"")</f>
        <v>0</v>
      </c>
      <c r="AR347" s="79">
        <f>IFERROR(IF(成就内容!AI20="","",INDEX($I$4:$I$178*SUM(成就内容!AI$127:AI$131)/SUM(成就内容!$D$127:$BZ$131),成就内容!AI76,1))-SUM(AR$334:AR346),"")</f>
        <v>0</v>
      </c>
      <c r="AS347" s="79">
        <f>IFERROR(IF(成就内容!AJ20="","",INDEX($I$4:$I$178*SUM(成就内容!AJ$127:AJ$131)/SUM(成就内容!$D$127:$BZ$131),成就内容!AJ76,1))-SUM(AS$334:AS346),"")</f>
        <v>0</v>
      </c>
      <c r="AT347" s="79" t="str">
        <f>IFERROR(IF(成就内容!AK20="","",INDEX($I$4:$I$178*SUM(成就内容!AK$127:AK$131)/SUM(成就内容!$D$127:$BZ$131),成就内容!AK76,1))-SUM(AT$334:AT346),"")</f>
        <v/>
      </c>
      <c r="AU347" s="79" t="str">
        <f>IFERROR(IF(成就内容!AL20="","",INDEX($I$4:$I$178*SUM(成就内容!AL$127:AL$131)/SUM(成就内容!$D$127:$BZ$131),成就内容!AL76,1))-SUM(AU$334:AU346),"")</f>
        <v/>
      </c>
      <c r="AV347" s="79">
        <f>IFERROR(IF(成就内容!AM20="","",INDEX($I$4:$I$178*SUM(成就内容!AM$127:AM$131)/SUM(成就内容!$D$127:$BZ$131),成就内容!AM76,1))-SUM(AV$334:AV346),"")</f>
        <v>0</v>
      </c>
      <c r="AW347" s="79">
        <f>IFERROR(IF(成就内容!AN20="","",INDEX($I$4:$I$178*SUM(成就内容!AN$127:AN$131)/SUM(成就内容!$D$127:$BZ$131),成就内容!AN76,1))-SUM(AW$334:AW346),"")</f>
        <v>0</v>
      </c>
      <c r="AX347" s="79">
        <f>IFERROR(IF(成就内容!AO20="","",INDEX($I$4:$I$178*SUM(成就内容!AO$127:AO$131)/SUM(成就内容!$D$127:$BZ$131),成就内容!AO76,1))-SUM(AX$334:AX346),"")</f>
        <v>790.625</v>
      </c>
      <c r="AY347" s="79">
        <f>IFERROR(IF(成就内容!AP20="","",INDEX($I$4:$I$178*SUM(成就内容!AP$127:AP$131)/SUM(成就内容!$D$127:$BZ$131),成就内容!AP76,1))-SUM(AY$334:AY346),"")</f>
        <v>790.625</v>
      </c>
      <c r="AZ347" s="79">
        <f>IFERROR(IF(成就内容!AQ20="","",INDEX($I$4:$I$178*SUM(成就内容!AQ$127:AQ$131)/SUM(成就内容!$D$127:$BZ$131),成就内容!AQ76,1))-SUM(AZ$334:AZ346),"")</f>
        <v>790.625</v>
      </c>
      <c r="BA347" s="79">
        <f>IFERROR(IF(成就内容!AR20="","",INDEX($I$4:$I$178*SUM(成就内容!AR$127:AR$131)/SUM(成就内容!$D$127:$BZ$131),成就内容!AR76,1))-SUM(BA$334:BA346),"")</f>
        <v>1106.875</v>
      </c>
      <c r="BB347" s="79">
        <f>IFERROR(IF(成就内容!AS20="","",INDEX($I$4:$I$178*SUM(成就内容!AS$127:AS$131)/SUM(成就内容!$D$127:$BZ$131),成就内容!AS76,1))-SUM(BB$334:BB346),"")</f>
        <v>1106.875</v>
      </c>
      <c r="BC347" s="79">
        <f>IFERROR(IF(成就内容!AT20="","",INDEX($I$4:$I$178*SUM(成就内容!AT$127:AT$131)/SUM(成就内容!$D$127:$BZ$131),成就内容!AT76,1))-SUM(BC$334:BC346),"")</f>
        <v>1106.875</v>
      </c>
      <c r="BD347" s="79">
        <f>IFERROR(IF(成就内容!AU20="","",INDEX($I$4:$I$178*SUM(成就内容!AU$127:AU$131)/SUM(成就内容!$D$127:$BZ$131),成就内容!AU76,1))-SUM(BD$334:BD346),"")</f>
        <v>0</v>
      </c>
      <c r="BE347" s="79">
        <f>IFERROR(IF(成就内容!AV20="","",INDEX($I$4:$I$178*SUM(成就内容!AV$127:AV$131)/SUM(成就内容!$D$127:$BZ$131),成就内容!AV76,1))-SUM(BE$334:BE346),"")</f>
        <v>0</v>
      </c>
      <c r="BF347" s="79">
        <f>IFERROR(IF(成就内容!AW20="","",INDEX($I$4:$I$178*SUM(成就内容!AW$127:AW$131)/SUM(成就内容!$D$127:$BZ$131),成就内容!AW76,1))-SUM(BF$334:BF346),"")</f>
        <v>0</v>
      </c>
      <c r="BG347" s="79">
        <f>IFERROR(IF(成就内容!AX20="","",INDEX($I$4:$I$178*SUM(成就内容!AX$127:AX$131)/SUM(成就内容!$D$127:$BZ$131),成就内容!AX76,1))-SUM(BG$334:BG346),"")</f>
        <v>0</v>
      </c>
      <c r="BH347" s="79">
        <f>IFERROR(IF(成就内容!AY20="","",INDEX($I$4:$I$178*SUM(成就内容!AY$127:AY$131)/SUM(成就内容!$D$127:$BZ$131),成就内容!AY76,1))-SUM(BH$334:BH346),"")</f>
        <v>0</v>
      </c>
      <c r="BI347" s="79">
        <f>IFERROR(IF(成就内容!AZ20="","",INDEX($I$4:$I$178*SUM(成就内容!AZ$127:AZ$131)/SUM(成就内容!$D$127:$BZ$131),成就内容!AZ76,1))-SUM(BI$334:BI346),"")</f>
        <v>0</v>
      </c>
      <c r="BJ347" s="79">
        <f>IFERROR(IF(成就内容!BA20="","",INDEX($I$4:$I$178*SUM(成就内容!BA$127:BA$131)/SUM(成就内容!$D$127:$BZ$131),成就内容!BA76,1))-SUM(BJ$334:BJ346),"")</f>
        <v>0</v>
      </c>
      <c r="BK347" s="79">
        <f>IFERROR(IF(成就内容!BB20="","",INDEX($I$4:$I$178*SUM(成就内容!BB$127:BB$131)/SUM(成就内容!$D$127:$BZ$131),成就内容!BB76,1))-SUM(BK$334:BK346),"")</f>
        <v>0</v>
      </c>
      <c r="BL347" s="79">
        <f>IFERROR(IF(成就内容!BC20="","",INDEX($I$4:$I$178*SUM(成就内容!BC$127:BC$131)/SUM(成就内容!$D$127:$BZ$131),成就内容!BC76,1))-SUM(BL$334:BL346),"")</f>
        <v>0</v>
      </c>
      <c r="BM347" s="79">
        <f>IFERROR(IF(成就内容!BD20="","",INDEX($I$4:$I$178*SUM(成就内容!BD$127:BD$131)/SUM(成就内容!$D$127:$BZ$131),成就内容!BD76,1))-SUM(BM$334:BM346),"")</f>
        <v>0</v>
      </c>
      <c r="BN347" s="79">
        <f>IFERROR(IF(成就内容!BE20="","",INDEX($I$4:$I$178*SUM(成就内容!BE$127:BE$131)/SUM(成就内容!$D$127:$BZ$131),成就内容!BE76,1))-SUM(BN$334:BN346),"")</f>
        <v>0</v>
      </c>
      <c r="BO347" s="79">
        <f>IFERROR(IF(成就内容!BF20="","",INDEX($I$4:$I$178*SUM(成就内容!BF$127:BF$131)/SUM(成就内容!$D$127:$BZ$131),成就内容!BF76,1))-SUM(BO$334:BO346),"")</f>
        <v>0</v>
      </c>
      <c r="BP347" s="79">
        <f>IFERROR(IF(成就内容!BG20="","",INDEX($I$4:$I$178*SUM(成就内容!BG$127:BG$131)/SUM(成就内容!$D$127:$BZ$131),成就内容!BG76,1))-SUM(BP$334:BP346),"")</f>
        <v>0</v>
      </c>
      <c r="BQ347" s="79">
        <f>IFERROR(IF(成就内容!BH20="","",INDEX($I$4:$I$178*SUM(成就内容!BH$127:BH$131)/SUM(成就内容!$D$127:$BZ$131),成就内容!BH76,1))-SUM(BQ$334:BQ346),"")</f>
        <v>0</v>
      </c>
      <c r="BR347" s="79" t="str">
        <f>IFERROR(IF(成就内容!BI20="","",INDEX($I$4:$I$178*SUM(成就内容!BI$127:BI$131)/SUM(成就内容!$D$127:$BZ$131),成就内容!BI76,1))-SUM(BR$334:BR346),"")</f>
        <v/>
      </c>
      <c r="BS347" s="79">
        <f>IFERROR(IF(成就内容!BJ20="","",INDEX($I$4:$I$178*SUM(成就内容!BJ$127:BJ$131)/SUM(成就内容!$D$127:$BZ$131),成就内容!BJ76,1))-SUM(BS$334:BS346),"")</f>
        <v>403.375</v>
      </c>
      <c r="BT347" s="79">
        <f>IFERROR(IF(成就内容!BK20="","",INDEX($I$4:$I$178*SUM(成就内容!BK$127:BK$131)/SUM(成就内容!$D$127:$BZ$131),成就内容!BK76,1))-SUM(BT$334:BT346),"")</f>
        <v>395.3125</v>
      </c>
      <c r="BU347" s="79">
        <f>IFERROR(IF(成就内容!BL20="","",INDEX($I$4:$I$178*SUM(成就内容!BL$127:BL$131)/SUM(成就内容!$D$127:$BZ$131),成就内容!BL76,1))-SUM(BU$334:BU346),"")</f>
        <v>790.625</v>
      </c>
      <c r="BV347" s="79">
        <f>IFERROR(IF(成就内容!BM20="","",INDEX($I$4:$I$178*SUM(成就内容!BM$127:BM$131)/SUM(成就内容!$D$127:$BZ$131),成就内容!BM76,1))-SUM(BV$334:BV346),"")</f>
        <v>0</v>
      </c>
      <c r="BW347" s="79">
        <f>IFERROR(IF(成就内容!BN20="","",INDEX($I$4:$I$178*SUM(成就内容!BN$127:BN$131)/SUM(成就内容!$D$127:$BZ$131),成就内容!BN76,1))-SUM(BW$334:BW346),"")</f>
        <v>0</v>
      </c>
      <c r="BX347" s="79">
        <f>IFERROR(IF(成就内容!BO20="","",INDEX($I$4:$I$178*SUM(成就内容!BO$127:BO$131)/SUM(成就内容!$D$127:$BZ$131),成就内容!BO76,1))-SUM(BX$334:BX346),"")</f>
        <v>0</v>
      </c>
      <c r="BY347" s="79">
        <f>IFERROR(IF(成就内容!BP20="","",INDEX($I$4:$I$178*SUM(成就内容!BP$127:BP$131)/SUM(成就内容!$D$127:$BZ$131),成就内容!BP76,1))-SUM(BY$334:BY346),"")</f>
        <v>0</v>
      </c>
      <c r="BZ347" s="79">
        <f>IFERROR(IF(成就内容!BQ20="","",INDEX($I$4:$I$178*SUM(成就内容!BQ$127:BQ$131)/SUM(成就内容!$D$127:$BZ$131),成就内容!BQ76,1))-SUM(BZ$334:BZ346),"")</f>
        <v>0</v>
      </c>
      <c r="CA347" s="79">
        <f>IFERROR(IF(成就内容!BR20="","",INDEX($I$4:$I$178*SUM(成就内容!BR$127:BR$131)/SUM(成就内容!$D$127:$BZ$131),成就内容!BR76,1))-SUM(CA$334:CA346),"")</f>
        <v>0</v>
      </c>
      <c r="CB347" s="79">
        <f>IFERROR(IF(成就内容!BS20="","",INDEX($I$4:$I$178*SUM(成就内容!BS$127:BS$131)/SUM(成就内容!$D$127:$BZ$131),成就内容!BS76,1))-SUM(CB$334:CB346),"")</f>
        <v>0</v>
      </c>
      <c r="CC347" s="79">
        <f>IFERROR(IF(成就内容!BT20="","",INDEX($I$4:$I$178*SUM(成就内容!BT$127:BT$131)/SUM(成就内容!$D$127:$BZ$131),成就内容!BT76,1))-SUM(CC$334:CC346),"")</f>
        <v>0</v>
      </c>
      <c r="CD347" s="79">
        <f>IFERROR(IF(成就内容!BU20="","",INDEX($I$4:$I$178*SUM(成就内容!BU$127:BU$131)/SUM(成就内容!$D$127:$BZ$131),成就内容!BU76,1))-SUM(CD$334:CD346),"")</f>
        <v>0</v>
      </c>
      <c r="CE347" s="79" t="str">
        <f>IFERROR(IF(成就内容!BV20="","",INDEX($I$4:$I$178*SUM(成就内容!BV$127:BV$131)/SUM(成就内容!$D$127:$BZ$131),成就内容!BV76,1))-SUM(CE$334:CE346),"")</f>
        <v/>
      </c>
      <c r="CF347" s="79">
        <f>IFERROR(IF(成就内容!BW20="","",INDEX($I$4:$I$178*SUM(成就内容!BW$127:BW$131)/SUM(成就内容!$D$127:$BZ$131),成就内容!BW76,1))-SUM(CF$334:CF346),"")</f>
        <v>0</v>
      </c>
      <c r="CG347" s="79">
        <f>IFERROR(IF(成就内容!BX20="","",INDEX($I$4:$I$178*SUM(成就内容!BX$127:BX$131)/SUM(成就内容!$D$127:$BZ$131),成就内容!BX76,1))-SUM(CG$334:CG346),"")</f>
        <v>0</v>
      </c>
      <c r="CH347" s="79">
        <f>IFERROR(IF(成就内容!BY20="","",INDEX($I$4:$I$178*SUM(成就内容!BY$127:BY$131)/SUM(成就内容!$D$127:$BZ$131),成就内容!BY76,1))-SUM(CH$334:CH346),"")</f>
        <v>0</v>
      </c>
      <c r="CI347" s="79">
        <f>IFERROR(IF(成就内容!BZ20="","",INDEX($I$4:$I$178*SUM(成就内容!BZ$127:BZ$131)/SUM(成就内容!$D$127:$BZ$131),成就内容!BZ76,1))-SUM(CI$334:CI346),"")</f>
        <v>0</v>
      </c>
      <c r="CM347" s="43">
        <v>14</v>
      </c>
      <c r="CN347" s="41">
        <f>IF(M347="","",IF(SUM(成就内容!D$127:D$131)&lt;&gt;0,MAX(ROUNDUP(SMALL(M$334:M$383,$L347)/60,0)*60,60),0))</f>
        <v>0</v>
      </c>
      <c r="CO347" s="41" t="str">
        <f>IF(N347="","",IF(SUM(成就内容!E$127:E$131)&lt;&gt;0,MAX(ROUNDUP(SMALL(N$334:N$383,$L347)/60,0)*60,60),0))</f>
        <v/>
      </c>
      <c r="CP347" s="41">
        <f>IF(O347="","",IF(SUM(成就内容!F$127:F$131)&lt;&gt;0,MAX(ROUNDUP(SMALL(O$334:O$383,$L347)/60,0)*60,60),0))</f>
        <v>0</v>
      </c>
      <c r="CQ347" s="41" t="str">
        <f>IF(P347="","",IF(SUM(成就内容!G$127:G$131)&lt;&gt;0,MAX(ROUNDUP(SMALL(P$334:P$383,$L347)/60,0)*60,60),0))</f>
        <v/>
      </c>
      <c r="CR347" s="41">
        <f>IF(Q347="","",IF(SUM(成就内容!H$127:H$131)&lt;&gt;0,MAX(ROUNDUP(SMALL(Q$334:Q$383,$L347)/60,0)*60,60),0))</f>
        <v>0</v>
      </c>
      <c r="CS347" s="41">
        <f>IF(R347="","",IF(SUM(成就内容!I$127:I$131)&lt;&gt;0,MAX(ROUNDUP(SMALL(R$334:R$383,$L347)/60,0)*60,60),0))</f>
        <v>0</v>
      </c>
      <c r="CT347" s="41">
        <f>IF(S347="","",IF(SUM(成就内容!J$127:J$131)&lt;&gt;0,MAX(ROUNDUP(SMALL(S$334:S$383,$L347)/60,0)*60,60),0))</f>
        <v>0</v>
      </c>
      <c r="CU347" s="41">
        <f>IF(T347="","",IF(SUM(成就内容!K$127:K$131)&lt;&gt;0,MAX(ROUNDUP(SMALL(T$334:T$383,$L347)/60,0)*60,60),0))</f>
        <v>0</v>
      </c>
      <c r="CV347" s="41">
        <f>IF(U347="","",IF(SUM(成就内容!L$127:L$131)&lt;&gt;0,MAX(ROUNDUP(SMALL(U$334:U$383,$L347)/60,0)*60,60),0))</f>
        <v>0</v>
      </c>
      <c r="CW347" s="41">
        <f>IF(V347="","",IF(SUM(成就内容!M$127:M$131)&lt;&gt;0,MAX(ROUNDUP(SMALL(V$334:V$383,$L347)/60,0)*60,60),0))</f>
        <v>0</v>
      </c>
      <c r="CX347" s="41">
        <f>IF(W347="","",IF(SUM(成就内容!N$127:N$131)&lt;&gt;0,MAX(ROUNDUP(SMALL(W$334:W$383,$L347)/60,0)*60,60),0))</f>
        <v>0</v>
      </c>
      <c r="CY347" s="41">
        <f>IF(X347="","",IF(SUM(成就内容!O$127:O$131)&lt;&gt;0,MAX(ROUNDUP(SMALL(X$334:X$383,$L347)/60,0)*60,60),0))</f>
        <v>0</v>
      </c>
      <c r="CZ347" s="41" t="str">
        <f>IF(Y347="","",IF(SUM(成就内容!P$127:P$131)&lt;&gt;0,MAX(ROUNDUP(SMALL(Y$334:Y$383,$L347)/60,0)*60,60),0))</f>
        <v/>
      </c>
      <c r="DA347" s="41">
        <f>IF(Z347="","",IF(SUM(成就内容!Q$127:Q$131)&lt;&gt;0,MAX(ROUNDUP(SMALL(Z$334:Z$383,$L347)/60,0)*60,60),0))</f>
        <v>0</v>
      </c>
      <c r="DB347" s="41">
        <f>IF(AA347="","",IF(SUM(成就内容!R$127:R$131)&lt;&gt;0,MAX(ROUNDUP(SMALL(AA$334:AA$383,$L347)/60,0)*60,60),0))</f>
        <v>0</v>
      </c>
      <c r="DC347" s="41">
        <f>IF(AB347="","",IF(SUM(成就内容!S$127:S$131)&lt;&gt;0,MAX(ROUNDUP(SMALL(AB$334:AB$383,$L347)/60,0)*60,60),0))</f>
        <v>0</v>
      </c>
      <c r="DD347" s="41">
        <f>IF(AC347="","",IF(SUM(成就内容!T$127:T$131)&lt;&gt;0,MAX(ROUNDUP(SMALL(AC$334:AC$383,$L347)/60,0)*60,60),0))</f>
        <v>0</v>
      </c>
      <c r="DE347" s="41">
        <f>IF(AD347="","",IF(SUM(成就内容!U$127:U$131)&lt;&gt;0,MAX(ROUNDUP(SMALL(AD$334:AD$383,$L347)/60,0)*60,60),0))</f>
        <v>0</v>
      </c>
      <c r="DF347" s="41">
        <f>IF(AE347="","",IF(SUM(成就内容!V$127:V$131)&lt;&gt;0,MAX(ROUNDUP(SMALL(AE$334:AE$383,$L347)/60,0)*60,60),0))</f>
        <v>0</v>
      </c>
      <c r="DG347" s="41">
        <f>IF(AF347="","",IF(SUM(成就内容!W$127:W$131)&lt;&gt;0,MAX(ROUNDUP(SMALL(AF$334:AF$383,$L347)/60,0)*60,60),0))</f>
        <v>0</v>
      </c>
      <c r="DH347" s="41">
        <f>IF(AG347="","",IF(SUM(成就内容!X$127:X$131)&lt;&gt;0,MAX(ROUNDUP(SMALL(AG$334:AG$383,$L347)/60,0)*60,60),0))</f>
        <v>0</v>
      </c>
      <c r="DI347" s="41">
        <f>IF(AH347="","",IF(SUM(成就内容!Y$127:Y$131)&lt;&gt;0,MAX(ROUNDUP(SMALL(AH$334:AH$383,$L347)/60,0)*60,60),0))</f>
        <v>0</v>
      </c>
      <c r="DJ347" s="41" t="str">
        <f>IF(AI347="","",IF(SUM(成就内容!Z$127:Z$131)&lt;&gt;0,MAX(ROUNDUP(SMALL(AI$334:AI$383,$L347)/60,0)*60,60),0))</f>
        <v/>
      </c>
      <c r="DK347" s="41">
        <f>IF(AJ347="","",IF(SUM(成就内容!AA$127:AA$131)&lt;&gt;0,MAX(ROUNDUP(SMALL(AJ$334:AJ$383,$L347)/60,0)*60,60),0))</f>
        <v>0</v>
      </c>
      <c r="DL347" s="41">
        <f>IF(AK347="","",IF(SUM(成就内容!AB$127:AB$131)&lt;&gt;0,MAX(ROUNDUP(SMALL(AK$334:AK$383,$L347)/60,0)*60,60),0))</f>
        <v>5040</v>
      </c>
      <c r="DM347" s="41">
        <f>IF(AL347="","",IF(SUM(成就内容!AC$127:AC$131)&lt;&gt;0,MAX(ROUNDUP(SMALL(AL$334:AL$383,$L347)/60,0)*60,60),0))</f>
        <v>780</v>
      </c>
      <c r="DN347" s="41">
        <f>IF(AM347="","",IF(SUM(成就内容!AD$127:AD$131)&lt;&gt;0,MAX(ROUNDUP(SMALL(AM$334:AM$383,$L347)/60,0)*60,60),0))</f>
        <v>840</v>
      </c>
      <c r="DO347" s="41">
        <f>IF(AN347="","",IF(SUM(成就内容!AE$127:AE$131)&lt;&gt;0,MAX(ROUNDUP(SMALL(AN$334:AN$383,$L347)/60,0)*60,60),0))</f>
        <v>840</v>
      </c>
      <c r="DP347" s="41">
        <f>IF(AO347="","",IF(SUM(成就内容!AF$127:AF$131)&lt;&gt;0,MAX(ROUNDUP(SMALL(AO$334:AO$383,$L347)/60,0)*60,60),0))</f>
        <v>840</v>
      </c>
      <c r="DQ347" s="41">
        <f>IF(AP347="","",IF(SUM(成就内容!AG$127:AG$131)&lt;&gt;0,MAX(ROUNDUP(SMALL(AP$334:AP$383,$L347)/60,0)*60,60),0))</f>
        <v>0</v>
      </c>
      <c r="DR347" s="41">
        <f>IF(AQ347="","",IF(SUM(成就内容!AH$127:AH$131)&lt;&gt;0,MAX(ROUNDUP(SMALL(AQ$334:AQ$383,$L347)/60,0)*60,60),0))</f>
        <v>0</v>
      </c>
      <c r="DS347" s="41">
        <f>IF(AR347="","",IF(SUM(成就内容!AI$127:AI$131)&lt;&gt;0,MAX(ROUNDUP(SMALL(AR$334:AR$383,$L347)/60,0)*60,60),0))</f>
        <v>0</v>
      </c>
      <c r="DT347" s="41">
        <f>IF(AS347="","",IF(SUM(成就内容!AJ$127:AJ$131)&lt;&gt;0,MAX(ROUNDUP(SMALL(AS$334:AS$383,$L347)/60,0)*60,60),0))</f>
        <v>0</v>
      </c>
      <c r="DU347" s="41" t="str">
        <f>IF(AT347="","",IF(SUM(成就内容!AK$127:AK$131)&lt;&gt;0,MAX(ROUNDUP(SMALL(AT$334:AT$383,$L347)/60,0)*60,60),0))</f>
        <v/>
      </c>
      <c r="DV347" s="41" t="str">
        <f>IF(AU347="","",IF(SUM(成就内容!AL$127:AL$131)&lt;&gt;0,MAX(ROUNDUP(SMALL(AU$334:AU$383,$L347)/60,0)*60,60),0))</f>
        <v/>
      </c>
      <c r="DW347" s="41">
        <f>IF(AV347="","",IF(SUM(成就内容!AM$127:AM$131)&lt;&gt;0,MAX(ROUNDUP(SMALL(AV$334:AV$383,$L347)/60,0)*60,60),0))</f>
        <v>0</v>
      </c>
      <c r="DX347" s="41">
        <f>IF(AW347="","",IF(SUM(成就内容!AN$127:AN$131)&lt;&gt;0,MAX(ROUNDUP(SMALL(AW$334:AW$383,$L347)/60,0)*60,60),0))</f>
        <v>0</v>
      </c>
      <c r="DY347" s="41">
        <f>IF(AX347="","",IF(SUM(成就内容!AO$127:AO$131)&lt;&gt;0,MAX(ROUNDUP(SMALL(AX$334:AX$383,$L347)/60,0)*60,60),0))</f>
        <v>840</v>
      </c>
      <c r="DZ347" s="41">
        <f>IF(AY347="","",IF(SUM(成就内容!AP$127:AP$131)&lt;&gt;0,MAX(ROUNDUP(SMALL(AY$334:AY$383,$L347)/60,0)*60,60),0))</f>
        <v>840</v>
      </c>
      <c r="EA347" s="41">
        <f>IF(AZ347="","",IF(SUM(成就内容!AQ$127:AQ$131)&lt;&gt;0,MAX(ROUNDUP(SMALL(AZ$334:AZ$383,$L347)/60,0)*60,60),0))</f>
        <v>840</v>
      </c>
      <c r="EB347" s="41">
        <f>IF(BA347="","",IF(SUM(成就内容!AR$127:AR$131)&lt;&gt;0,MAX(ROUNDUP(SMALL(BA$334:BA$383,$L347)/60,0)*60,60),0))</f>
        <v>1140</v>
      </c>
      <c r="EC347" s="41">
        <f>IF(BB347="","",IF(SUM(成就内容!AS$127:AS$131)&lt;&gt;0,MAX(ROUNDUP(SMALL(BB$334:BB$383,$L347)/60,0)*60,60),0))</f>
        <v>1140</v>
      </c>
      <c r="ED347" s="41">
        <f>IF(BC347="","",IF(SUM(成就内容!AT$127:AT$131)&lt;&gt;0,MAX(ROUNDUP(SMALL(BC$334:BC$383,$L347)/60,0)*60,60),0))</f>
        <v>1140</v>
      </c>
      <c r="EE347" s="41">
        <f>IF(BD347="","",IF(SUM(成就内容!AU$127:AU$131)&lt;&gt;0,MAX(ROUNDUP(SMALL(BD$334:BD$383,$L347)/60,0)*60,60),0))</f>
        <v>0</v>
      </c>
      <c r="EF347" s="41">
        <f>IF(BE347="","",IF(SUM(成就内容!AV$127:AV$131)&lt;&gt;0,MAX(ROUNDUP(SMALL(BE$334:BE$383,$L347)/60,0)*60,60),0))</f>
        <v>0</v>
      </c>
      <c r="EG347" s="41">
        <f>IF(BF347="","",IF(SUM(成就内容!AW$127:AW$131)&lt;&gt;0,MAX(ROUNDUP(SMALL(BF$334:BF$383,$L347)/60,0)*60,60),0))</f>
        <v>0</v>
      </c>
      <c r="EH347" s="41">
        <f>IF(BG347="","",IF(SUM(成就内容!AX$127:AX$131)&lt;&gt;0,MAX(ROUNDUP(SMALL(BG$334:BG$383,$L347)/60,0)*60,60),0))</f>
        <v>0</v>
      </c>
      <c r="EI347" s="41">
        <f>IF(BH347="","",IF(SUM(成就内容!AY$127:AY$131)&lt;&gt;0,MAX(ROUNDUP(SMALL(BH$334:BH$383,$L347)/60,0)*60,60),0))</f>
        <v>0</v>
      </c>
      <c r="EJ347" s="41">
        <f>IF(BI347="","",IF(SUM(成就内容!AZ$127:AZ$131)&lt;&gt;0,MAX(ROUNDUP(SMALL(BI$334:BI$383,$L347)/60,0)*60,60),0))</f>
        <v>0</v>
      </c>
      <c r="EK347" s="41">
        <f>IF(BJ347="","",IF(SUM(成就内容!BA$127:BA$131)&lt;&gt;0,MAX(ROUNDUP(SMALL(BJ$334:BJ$383,$L347)/60,0)*60,60),0))</f>
        <v>0</v>
      </c>
      <c r="EL347" s="41">
        <f>IF(BK347="","",IF(SUM(成就内容!BB$127:BB$131)&lt;&gt;0,MAX(ROUNDUP(SMALL(BK$334:BK$383,$L347)/60,0)*60,60),0))</f>
        <v>0</v>
      </c>
      <c r="EM347" s="41">
        <f>IF(BL347="","",IF(SUM(成就内容!BC$127:BC$131)&lt;&gt;0,MAX(ROUNDUP(SMALL(BL$334:BL$383,$L347)/60,0)*60,60),0))</f>
        <v>0</v>
      </c>
      <c r="EN347" s="41">
        <f>IF(BM347="","",IF(SUM(成就内容!BD$127:BD$131)&lt;&gt;0,MAX(ROUNDUP(SMALL(BM$334:BM$383,$L347)/60,0)*60,60),0))</f>
        <v>0</v>
      </c>
      <c r="EO347" s="41">
        <f>IF(BN347="","",IF(SUM(成就内容!BE$127:BE$131)&lt;&gt;0,MAX(ROUNDUP(SMALL(BN$334:BN$383,$L347)/60,0)*60,60),0))</f>
        <v>0</v>
      </c>
      <c r="EP347" s="41">
        <f>IF(BO347="","",IF(SUM(成就内容!BF$127:BF$131)&lt;&gt;0,MAX(ROUNDUP(SMALL(BO$334:BO$383,$L347)/60,0)*60,60),0))</f>
        <v>0</v>
      </c>
      <c r="EQ347" s="41">
        <f>IF(BP347="","",IF(SUM(成就内容!BG$127:BG$131)&lt;&gt;0,MAX(ROUNDUP(SMALL(BP$334:BP$383,$L347)/60,0)*60,60),0))</f>
        <v>0</v>
      </c>
      <c r="ER347" s="41">
        <f>IF(BQ347="","",IF(SUM(成就内容!BH$127:BH$131)&lt;&gt;0,MAX(ROUNDUP(SMALL(BQ$334:BQ$383,$L347)/60,0)*60,60),0))</f>
        <v>0</v>
      </c>
      <c r="ES347" s="41" t="str">
        <f>IF(BR347="","",IF(SUM(成就内容!BI$127:BI$131)&lt;&gt;0,MAX(ROUNDUP(SMALL(BR$334:BR$383,$L347)/60,0)*60,60),0))</f>
        <v/>
      </c>
      <c r="ET347" s="41">
        <f>IF(BS347="","",IF(SUM(成就内容!BJ$127:BJ$131)&lt;&gt;0,MAX(ROUNDUP(SMALL(BS$334:BS$383,$L347)/60,0)*60,60),0))</f>
        <v>420</v>
      </c>
      <c r="EU347" s="41">
        <f>IF(BT347="","",IF(SUM(成就内容!BK$127:BK$131)&lt;&gt;0,MAX(ROUNDUP(SMALL(BT$334:BT$383,$L347)/60,0)*60,60),0))</f>
        <v>660</v>
      </c>
      <c r="EV347" s="41">
        <f>IF(BU347="","",IF(SUM(成就内容!BL$127:BL$131)&lt;&gt;0,MAX(ROUNDUP(SMALL(BU$334:BU$383,$L347)/60,0)*60,60),0))</f>
        <v>840</v>
      </c>
      <c r="EW347" s="41">
        <f>IF(BV347="","",IF(SUM(成就内容!BM$127:BM$131)&lt;&gt;0,MAX(ROUNDUP(SMALL(BV$334:BV$383,$L347)/60,0)*60,60),0))</f>
        <v>0</v>
      </c>
      <c r="EX347" s="41">
        <f>IF(BW347="","",IF(SUM(成就内容!BN$127:BN$131)&lt;&gt;0,MAX(ROUNDUP(SMALL(BW$334:BW$383,$L347)/60,0)*60,60),0))</f>
        <v>0</v>
      </c>
      <c r="EY347" s="41">
        <f>IF(BX347="","",IF(SUM(成就内容!BO$127:BO$131)&lt;&gt;0,MAX(ROUNDUP(SMALL(BX$334:BX$383,$L347)/60,0)*60,60),0))</f>
        <v>0</v>
      </c>
      <c r="EZ347" s="41">
        <f>IF(BY347="","",IF(SUM(成就内容!BP$127:BP$131)&lt;&gt;0,MAX(ROUNDUP(SMALL(BY$334:BY$383,$L347)/60,0)*60,60),0))</f>
        <v>0</v>
      </c>
      <c r="FA347" s="41">
        <f>IF(BZ347="","",IF(SUM(成就内容!BQ$127:BQ$131)&lt;&gt;0,MAX(ROUNDUP(SMALL(BZ$334:BZ$383,$L347)/60,0)*60,60),0))</f>
        <v>0</v>
      </c>
      <c r="FB347" s="41">
        <f>IF(CA347="","",IF(SUM(成就内容!BR$127:BR$131)&lt;&gt;0,MAX(ROUNDUP(SMALL(CA$334:CA$383,$L347)/60,0)*60,60),0))</f>
        <v>0</v>
      </c>
      <c r="FC347" s="41">
        <f>IF(CB347="","",IF(SUM(成就内容!BS$127:BS$131)&lt;&gt;0,MAX(ROUNDUP(SMALL(CB$334:CB$383,$L347)/60,0)*60,60),0))</f>
        <v>0</v>
      </c>
      <c r="FD347" s="41">
        <f>IF(CC347="","",IF(SUM(成就内容!BT$127:BT$131)&lt;&gt;0,MAX(ROUNDUP(SMALL(CC$334:CC$383,$L347)/60,0)*60,60),0))</f>
        <v>0</v>
      </c>
      <c r="FE347" s="41">
        <f>IF(CD347="","",IF(SUM(成就内容!BU$127:BU$131)&lt;&gt;0,MAX(ROUNDUP(SMALL(CD$334:CD$383,$L347)/60,0)*60,60),0))</f>
        <v>0</v>
      </c>
      <c r="FF347" s="41" t="str">
        <f>IF(CE347="","",IF(SUM(成就内容!BV$127:BV$131)&lt;&gt;0,MAX(ROUNDUP(SMALL(CE$334:CE$383,$L347)/60,0)*60,60),0))</f>
        <v/>
      </c>
      <c r="FG347" s="41">
        <f>IF(CF347="","",IF(SUM(成就内容!BW$127:BW$131)&lt;&gt;0,MAX(ROUNDUP(SMALL(CF$334:CF$383,$L347)/60,0)*60,60),0))</f>
        <v>0</v>
      </c>
      <c r="FH347" s="41">
        <f>IF(CG347="","",IF(SUM(成就内容!BX$127:BX$131)&lt;&gt;0,MAX(ROUNDUP(SMALL(CG$334:CG$383,$L347)/60,0)*60,60),0))</f>
        <v>0</v>
      </c>
      <c r="FI347" s="41">
        <f>IF(CH347="","",IF(SUM(成就内容!BY$127:BY$131)&lt;&gt;0,MAX(ROUNDUP(SMALL(CH$334:CH$383,$L347)/60,0)*60,60),0))</f>
        <v>0</v>
      </c>
      <c r="FJ347" s="41">
        <f>IF(CI347="","",IF(SUM(成就内容!BZ$127:BZ$131)&lt;&gt;0,MAX(ROUNDUP(SMALL(CI$334:CI$383,$L347)/60,0)*60,60),0))</f>
        <v>0</v>
      </c>
    </row>
    <row r="348" spans="12:166" x14ac:dyDescent="0.15">
      <c r="L348" s="43">
        <v>15</v>
      </c>
      <c r="M348" s="79">
        <f>IFERROR(IF(成就内容!D21="","",INDEX($I$4:$I$178*SUM(成就内容!D$127:D$131)/SUM(成就内容!$D$127:$BZ$131),成就内容!D77,1))-SUM(M$334:M347),"")</f>
        <v>0</v>
      </c>
      <c r="N348" s="79" t="str">
        <f>IFERROR(IF(成就内容!E21="","",INDEX($I$4:$I$178*SUM(成就内容!E$127:E$131)/SUM(成就内容!$D$127:$BZ$131),成就内容!E77,1))-SUM(N$334:N347),"")</f>
        <v/>
      </c>
      <c r="O348" s="79">
        <f>IFERROR(IF(成就内容!F21="","",INDEX($I$4:$I$178*SUM(成就内容!F$127:F$131)/SUM(成就内容!$D$127:$BZ$131),成就内容!F77,1))-SUM(O$334:O347),"")</f>
        <v>0</v>
      </c>
      <c r="P348" s="79" t="str">
        <f>IFERROR(IF(成就内容!G21="","",INDEX($I$4:$I$178*SUM(成就内容!G$127:G$131)/SUM(成就内容!$D$127:$BZ$131),成就内容!G77,1))-SUM(P$334:P347),"")</f>
        <v/>
      </c>
      <c r="Q348" s="79">
        <f>IFERROR(IF(成就内容!H21="","",INDEX($I$4:$I$178*SUM(成就内容!H$127:H$131)/SUM(成就内容!$D$127:$BZ$131),成就内容!H77,1))-SUM(Q$334:Q347),"")</f>
        <v>0</v>
      </c>
      <c r="R348" s="79">
        <f>IFERROR(IF(成就内容!I21="","",INDEX($I$4:$I$178*SUM(成就内容!I$127:I$131)/SUM(成就内容!$D$127:$BZ$131),成就内容!I77,1))-SUM(R$334:R347),"")</f>
        <v>0</v>
      </c>
      <c r="S348" s="79">
        <f>IFERROR(IF(成就内容!J21="","",INDEX($I$4:$I$178*SUM(成就内容!J$127:J$131)/SUM(成就内容!$D$127:$BZ$131),成就内容!J77,1))-SUM(S$334:S347),"")</f>
        <v>0</v>
      </c>
      <c r="T348" s="79">
        <f>IFERROR(IF(成就内容!K21="","",INDEX($I$4:$I$178*SUM(成就内容!K$127:K$131)/SUM(成就内容!$D$127:$BZ$131),成就内容!K77,1))-SUM(T$334:T347),"")</f>
        <v>0</v>
      </c>
      <c r="U348" s="79">
        <f>IFERROR(IF(成就内容!L21="","",INDEX($I$4:$I$178*SUM(成就内容!L$127:L$131)/SUM(成就内容!$D$127:$BZ$131),成就内容!L77,1))-SUM(U$334:U347),"")</f>
        <v>0</v>
      </c>
      <c r="V348" s="79">
        <f>IFERROR(IF(成就内容!M21="","",INDEX($I$4:$I$178*SUM(成就内容!M$127:M$131)/SUM(成就内容!$D$127:$BZ$131),成就内容!M77,1))-SUM(V$334:V347),"")</f>
        <v>0</v>
      </c>
      <c r="W348" s="79">
        <f>IFERROR(IF(成就内容!N21="","",INDEX($I$4:$I$178*SUM(成就内容!N$127:N$131)/SUM(成就内容!$D$127:$BZ$131),成就内容!N77,1))-SUM(W$334:W347),"")</f>
        <v>0</v>
      </c>
      <c r="X348" s="79">
        <f>IFERROR(IF(成就内容!O21="","",INDEX($I$4:$I$178*SUM(成就内容!O$127:O$131)/SUM(成就内容!$D$127:$BZ$131),成就内容!O77,1))-SUM(X$334:X347),"")</f>
        <v>0</v>
      </c>
      <c r="Y348" s="79" t="str">
        <f>IFERROR(IF(成就内容!P21="","",INDEX($I$4:$I$178*SUM(成就内容!P$127:P$131)/SUM(成就内容!$D$127:$BZ$131),成就内容!P77,1))-SUM(Y$334:Y347),"")</f>
        <v/>
      </c>
      <c r="Z348" s="79">
        <f>IFERROR(IF(成就内容!Q21="","",INDEX($I$4:$I$178*SUM(成就内容!Q$127:Q$131)/SUM(成就内容!$D$127:$BZ$131),成就内容!Q77,1))-SUM(Z$334:Z347),"")</f>
        <v>0</v>
      </c>
      <c r="AA348" s="79">
        <f>IFERROR(IF(成就内容!R21="","",INDEX($I$4:$I$178*SUM(成就内容!R$127:R$131)/SUM(成就内容!$D$127:$BZ$131),成就内容!R77,1))-SUM(AA$334:AA347),"")</f>
        <v>0</v>
      </c>
      <c r="AB348" s="79">
        <f>IFERROR(IF(成就内容!S21="","",INDEX($I$4:$I$178*SUM(成就内容!S$127:S$131)/SUM(成就内容!$D$127:$BZ$131),成就内容!S77,1))-SUM(AB$334:AB347),"")</f>
        <v>0</v>
      </c>
      <c r="AC348" s="79">
        <f>IFERROR(IF(成就内容!T21="","",INDEX($I$4:$I$178*SUM(成就内容!T$127:T$131)/SUM(成就内容!$D$127:$BZ$131),成就内容!T77,1))-SUM(AC$334:AC347),"")</f>
        <v>0</v>
      </c>
      <c r="AD348" s="79">
        <f>IFERROR(IF(成就内容!U21="","",INDEX($I$4:$I$178*SUM(成就内容!U$127:U$131)/SUM(成就内容!$D$127:$BZ$131),成就内容!U77,1))-SUM(AD$334:AD347),"")</f>
        <v>0</v>
      </c>
      <c r="AE348" s="79">
        <f>IFERROR(IF(成就内容!V21="","",INDEX($I$4:$I$178*SUM(成就内容!V$127:V$131)/SUM(成就内容!$D$127:$BZ$131),成就内容!V77,1))-SUM(AE$334:AE347),"")</f>
        <v>0</v>
      </c>
      <c r="AF348" s="79">
        <f>IFERROR(IF(成就内容!W21="","",INDEX($I$4:$I$178*SUM(成就内容!W$127:W$131)/SUM(成就内容!$D$127:$BZ$131),成就内容!W77,1))-SUM(AF$334:AF347),"")</f>
        <v>0</v>
      </c>
      <c r="AG348" s="79">
        <f>IFERROR(IF(成就内容!X21="","",INDEX($I$4:$I$178*SUM(成就内容!X$127:X$131)/SUM(成就内容!$D$127:$BZ$131),成就内容!X77,1))-SUM(AG$334:AG347),"")</f>
        <v>0</v>
      </c>
      <c r="AH348" s="79">
        <f>IFERROR(IF(成就内容!Y21="","",INDEX($I$4:$I$178*SUM(成就内容!Y$127:Y$131)/SUM(成就内容!$D$127:$BZ$131),成就内容!Y77,1))-SUM(AH$334:AH347),"")</f>
        <v>0</v>
      </c>
      <c r="AI348" s="79" t="str">
        <f>IFERROR(IF(成就内容!Z21="","",INDEX($I$4:$I$178*SUM(成就内容!Z$127:Z$131)/SUM(成就内容!$D$127:$BZ$131),成就内容!Z77,1))-SUM(AI$334:AI347),"")</f>
        <v/>
      </c>
      <c r="AJ348" s="79">
        <f>IFERROR(IF(成就内容!AA21="","",INDEX($I$4:$I$178*SUM(成就内容!AA$127:AA$131)/SUM(成就内容!$D$127:$BZ$131),成就内容!AA77,1))-SUM(AJ$334:AJ347),"")</f>
        <v>0</v>
      </c>
      <c r="AK348" s="79">
        <f>IFERROR(IF(成就内容!AB21="","",INDEX($I$4:$I$178*SUM(成就内容!AB$127:AB$131)/SUM(成就内容!$D$127:$BZ$131),成就内容!AB77,1))-SUM(AK$334:AK347),"")</f>
        <v>7803.46875</v>
      </c>
      <c r="AL348" s="79">
        <f>IFERROR(IF(成就内容!AC21="","",INDEX($I$4:$I$178*SUM(成就内容!AC$127:AC$131)/SUM(成就内容!$D$127:$BZ$131),成就内容!AC77,1))-SUM(AL$334:AL347),"")</f>
        <v>790.625</v>
      </c>
      <c r="AM348" s="79">
        <f>IFERROR(IF(成就内容!AD21="","",INDEX($I$4:$I$178*SUM(成就内容!AD$127:AD$131)/SUM(成就内容!$D$127:$BZ$131),成就内容!AD77,1))-SUM(AM$334:AM347),"")</f>
        <v>790.625</v>
      </c>
      <c r="AN348" s="79">
        <f>IFERROR(IF(成就内容!AE21="","",INDEX($I$4:$I$178*SUM(成就内容!AE$127:AE$131)/SUM(成就内容!$D$127:$BZ$131),成就内容!AE77,1))-SUM(AN$334:AN347),"")</f>
        <v>790.625</v>
      </c>
      <c r="AO348" s="79">
        <f>IFERROR(IF(成就内容!AF21="","",INDEX($I$4:$I$178*SUM(成就内容!AF$127:AF$131)/SUM(成就内容!$D$127:$BZ$131),成就内容!AF77,1))-SUM(AO$334:AO347),"")</f>
        <v>790.625</v>
      </c>
      <c r="AP348" s="79">
        <f>IFERROR(IF(成就内容!AG21="","",INDEX($I$4:$I$178*SUM(成就内容!AG$127:AG$131)/SUM(成就内容!$D$127:$BZ$131),成就内容!AG77,1))-SUM(AP$334:AP347),"")</f>
        <v>0</v>
      </c>
      <c r="AQ348" s="79">
        <f>IFERROR(IF(成就内容!AH21="","",INDEX($I$4:$I$178*SUM(成就内容!AH$127:AH$131)/SUM(成就内容!$D$127:$BZ$131),成就内容!AH77,1))-SUM(AQ$334:AQ347),"")</f>
        <v>0</v>
      </c>
      <c r="AR348" s="79">
        <f>IFERROR(IF(成就内容!AI21="","",INDEX($I$4:$I$178*SUM(成就内容!AI$127:AI$131)/SUM(成就内容!$D$127:$BZ$131),成就内容!AI77,1))-SUM(AR$334:AR347),"")</f>
        <v>0</v>
      </c>
      <c r="AS348" s="79">
        <f>IFERROR(IF(成就内容!AJ21="","",INDEX($I$4:$I$178*SUM(成就内容!AJ$127:AJ$131)/SUM(成就内容!$D$127:$BZ$131),成就内容!AJ77,1))-SUM(AS$334:AS347),"")</f>
        <v>0</v>
      </c>
      <c r="AT348" s="79" t="str">
        <f>IFERROR(IF(成就内容!AK21="","",INDEX($I$4:$I$178*SUM(成就内容!AK$127:AK$131)/SUM(成就内容!$D$127:$BZ$131),成就内容!AK77,1))-SUM(AT$334:AT347),"")</f>
        <v/>
      </c>
      <c r="AU348" s="79" t="str">
        <f>IFERROR(IF(成就内容!AL21="","",INDEX($I$4:$I$178*SUM(成就内容!AL$127:AL$131)/SUM(成就内容!$D$127:$BZ$131),成就内容!AL77,1))-SUM(AU$334:AU347),"")</f>
        <v/>
      </c>
      <c r="AV348" s="79">
        <f>IFERROR(IF(成就内容!AM21="","",INDEX($I$4:$I$178*SUM(成就内容!AM$127:AM$131)/SUM(成就内容!$D$127:$BZ$131),成就内容!AM77,1))-SUM(AV$334:AV347),"")</f>
        <v>0</v>
      </c>
      <c r="AW348" s="79">
        <f>IFERROR(IF(成就内容!AN21="","",INDEX($I$4:$I$178*SUM(成就内容!AN$127:AN$131)/SUM(成就内容!$D$127:$BZ$131),成就内容!AN77,1))-SUM(AW$334:AW347),"")</f>
        <v>0</v>
      </c>
      <c r="AX348" s="79">
        <f>IFERROR(IF(成就内容!AO21="","",INDEX($I$4:$I$178*SUM(成就内容!AO$127:AO$131)/SUM(成就内容!$D$127:$BZ$131),成就内容!AO77,1))-SUM(AX$334:AX347),"")</f>
        <v>790.625</v>
      </c>
      <c r="AY348" s="79">
        <f>IFERROR(IF(成就内容!AP21="","",INDEX($I$4:$I$178*SUM(成就内容!AP$127:AP$131)/SUM(成就内容!$D$127:$BZ$131),成就内容!AP77,1))-SUM(AY$334:AY347),"")</f>
        <v>790.625</v>
      </c>
      <c r="AZ348" s="79">
        <f>IFERROR(IF(成就内容!AQ21="","",INDEX($I$4:$I$178*SUM(成就内容!AQ$127:AQ$131)/SUM(成就内容!$D$127:$BZ$131),成就内容!AQ77,1))-SUM(AZ$334:AZ347),"")</f>
        <v>790.625</v>
      </c>
      <c r="BA348" s="79">
        <f>IFERROR(IF(成就内容!AR21="","",INDEX($I$4:$I$178*SUM(成就内容!AR$127:AR$131)/SUM(成就内容!$D$127:$BZ$131),成就内容!AR77,1))-SUM(BA$334:BA347),"")</f>
        <v>1106.875</v>
      </c>
      <c r="BB348" s="79">
        <f>IFERROR(IF(成就内容!AS21="","",INDEX($I$4:$I$178*SUM(成就内容!AS$127:AS$131)/SUM(成就内容!$D$127:$BZ$131),成就内容!AS77,1))-SUM(BB$334:BB347),"")</f>
        <v>1106.875</v>
      </c>
      <c r="BC348" s="79">
        <f>IFERROR(IF(成就内容!AT21="","",INDEX($I$4:$I$178*SUM(成就内容!AT$127:AT$131)/SUM(成就内容!$D$127:$BZ$131),成就内容!AT77,1))-SUM(BC$334:BC347),"")</f>
        <v>1106.875</v>
      </c>
      <c r="BD348" s="79">
        <f>IFERROR(IF(成就内容!AU21="","",INDEX($I$4:$I$178*SUM(成就内容!AU$127:AU$131)/SUM(成就内容!$D$127:$BZ$131),成就内容!AU77,1))-SUM(BD$334:BD347),"")</f>
        <v>0</v>
      </c>
      <c r="BE348" s="79">
        <f>IFERROR(IF(成就内容!AV21="","",INDEX($I$4:$I$178*SUM(成就内容!AV$127:AV$131)/SUM(成就内容!$D$127:$BZ$131),成就内容!AV77,1))-SUM(BE$334:BE347),"")</f>
        <v>0</v>
      </c>
      <c r="BF348" s="79">
        <f>IFERROR(IF(成就内容!AW21="","",INDEX($I$4:$I$178*SUM(成就内容!AW$127:AW$131)/SUM(成就内容!$D$127:$BZ$131),成就内容!AW77,1))-SUM(BF$334:BF347),"")</f>
        <v>0</v>
      </c>
      <c r="BG348" s="79">
        <f>IFERROR(IF(成就内容!AX21="","",INDEX($I$4:$I$178*SUM(成就内容!AX$127:AX$131)/SUM(成就内容!$D$127:$BZ$131),成就内容!AX77,1))-SUM(BG$334:BG347),"")</f>
        <v>0</v>
      </c>
      <c r="BH348" s="79">
        <f>IFERROR(IF(成就内容!AY21="","",INDEX($I$4:$I$178*SUM(成就内容!AY$127:AY$131)/SUM(成就内容!$D$127:$BZ$131),成就内容!AY77,1))-SUM(BH$334:BH347),"")</f>
        <v>0</v>
      </c>
      <c r="BI348" s="79">
        <f>IFERROR(IF(成就内容!AZ21="","",INDEX($I$4:$I$178*SUM(成就内容!AZ$127:AZ$131)/SUM(成就内容!$D$127:$BZ$131),成就内容!AZ77,1))-SUM(BI$334:BI347),"")</f>
        <v>0</v>
      </c>
      <c r="BJ348" s="79">
        <f>IFERROR(IF(成就内容!BA21="","",INDEX($I$4:$I$178*SUM(成就内容!BA$127:BA$131)/SUM(成就内容!$D$127:$BZ$131),成就内容!BA77,1))-SUM(BJ$334:BJ347),"")</f>
        <v>0</v>
      </c>
      <c r="BK348" s="79">
        <f>IFERROR(IF(成就内容!BB21="","",INDEX($I$4:$I$178*SUM(成就内容!BB$127:BB$131)/SUM(成就内容!$D$127:$BZ$131),成就内容!BB77,1))-SUM(BK$334:BK347),"")</f>
        <v>0</v>
      </c>
      <c r="BL348" s="79">
        <f>IFERROR(IF(成就内容!BC21="","",INDEX($I$4:$I$178*SUM(成就内容!BC$127:BC$131)/SUM(成就内容!$D$127:$BZ$131),成就内容!BC77,1))-SUM(BL$334:BL347),"")</f>
        <v>0</v>
      </c>
      <c r="BM348" s="79">
        <f>IFERROR(IF(成就内容!BD21="","",INDEX($I$4:$I$178*SUM(成就内容!BD$127:BD$131)/SUM(成就内容!$D$127:$BZ$131),成就内容!BD77,1))-SUM(BM$334:BM347),"")</f>
        <v>0</v>
      </c>
      <c r="BN348" s="79">
        <f>IFERROR(IF(成就内容!BE21="","",INDEX($I$4:$I$178*SUM(成就内容!BE$127:BE$131)/SUM(成就内容!$D$127:$BZ$131),成就内容!BE77,1))-SUM(BN$334:BN347),"")</f>
        <v>0</v>
      </c>
      <c r="BO348" s="79">
        <f>IFERROR(IF(成就内容!BF21="","",INDEX($I$4:$I$178*SUM(成就内容!BF$127:BF$131)/SUM(成就内容!$D$127:$BZ$131),成就内容!BF77,1))-SUM(BO$334:BO347),"")</f>
        <v>0</v>
      </c>
      <c r="BP348" s="79">
        <f>IFERROR(IF(成就内容!BG21="","",INDEX($I$4:$I$178*SUM(成就内容!BG$127:BG$131)/SUM(成就内容!$D$127:$BZ$131),成就内容!BG77,1))-SUM(BP$334:BP347),"")</f>
        <v>0</v>
      </c>
      <c r="BQ348" s="79">
        <f>IFERROR(IF(成就内容!BH21="","",INDEX($I$4:$I$178*SUM(成就内容!BH$127:BH$131)/SUM(成就内容!$D$127:$BZ$131),成就内容!BH77,1))-SUM(BQ$334:BQ347),"")</f>
        <v>0</v>
      </c>
      <c r="BR348" s="79" t="str">
        <f>IFERROR(IF(成就内容!BI21="","",INDEX($I$4:$I$178*SUM(成就内容!BI$127:BI$131)/SUM(成就内容!$D$127:$BZ$131),成就内容!BI77,1))-SUM(BR$334:BR347),"")</f>
        <v/>
      </c>
      <c r="BS348" s="79">
        <f>IFERROR(IF(成就内容!BJ21="","",INDEX($I$4:$I$178*SUM(成就内容!BJ$127:BJ$131)/SUM(成就内容!$D$127:$BZ$131),成就内容!BJ77,1))-SUM(BS$334:BS347),"")</f>
        <v>443.71250000000009</v>
      </c>
      <c r="BT348" s="79">
        <f>IFERROR(IF(成就内容!BK21="","",INDEX($I$4:$I$178*SUM(成就内容!BK$127:BK$131)/SUM(成就内容!$D$127:$BZ$131),成就内容!BK77,1))-SUM(BT$334:BT347),"")</f>
        <v>395.3125</v>
      </c>
      <c r="BU348" s="79">
        <f>IFERROR(IF(成就内容!BL21="","",INDEX($I$4:$I$178*SUM(成就内容!BL$127:BL$131)/SUM(成就内容!$D$127:$BZ$131),成就内容!BL77,1))-SUM(BU$334:BU347),"")</f>
        <v>790.625</v>
      </c>
      <c r="BV348" s="79">
        <f>IFERROR(IF(成就内容!BM21="","",INDEX($I$4:$I$178*SUM(成就内容!BM$127:BM$131)/SUM(成就内容!$D$127:$BZ$131),成就内容!BM77,1))-SUM(BV$334:BV347),"")</f>
        <v>0</v>
      </c>
      <c r="BW348" s="79">
        <f>IFERROR(IF(成就内容!BN21="","",INDEX($I$4:$I$178*SUM(成就内容!BN$127:BN$131)/SUM(成就内容!$D$127:$BZ$131),成就内容!BN77,1))-SUM(BW$334:BW347),"")</f>
        <v>0</v>
      </c>
      <c r="BX348" s="79">
        <f>IFERROR(IF(成就内容!BO21="","",INDEX($I$4:$I$178*SUM(成就内容!BO$127:BO$131)/SUM(成就内容!$D$127:$BZ$131),成就内容!BO77,1))-SUM(BX$334:BX347),"")</f>
        <v>0</v>
      </c>
      <c r="BY348" s="79">
        <f>IFERROR(IF(成就内容!BP21="","",INDEX($I$4:$I$178*SUM(成就内容!BP$127:BP$131)/SUM(成就内容!$D$127:$BZ$131),成就内容!BP77,1))-SUM(BY$334:BY347),"")</f>
        <v>0</v>
      </c>
      <c r="BZ348" s="79">
        <f>IFERROR(IF(成就内容!BQ21="","",INDEX($I$4:$I$178*SUM(成就内容!BQ$127:BQ$131)/SUM(成就内容!$D$127:$BZ$131),成就内容!BQ77,1))-SUM(BZ$334:BZ347),"")</f>
        <v>0</v>
      </c>
      <c r="CA348" s="79">
        <f>IFERROR(IF(成就内容!BR21="","",INDEX($I$4:$I$178*SUM(成就内容!BR$127:BR$131)/SUM(成就内容!$D$127:$BZ$131),成就内容!BR77,1))-SUM(CA$334:CA347),"")</f>
        <v>0</v>
      </c>
      <c r="CB348" s="79">
        <f>IFERROR(IF(成就内容!BS21="","",INDEX($I$4:$I$178*SUM(成就内容!BS$127:BS$131)/SUM(成就内容!$D$127:$BZ$131),成就内容!BS77,1))-SUM(CB$334:CB347),"")</f>
        <v>0</v>
      </c>
      <c r="CC348" s="79">
        <f>IFERROR(IF(成就内容!BT21="","",INDEX($I$4:$I$178*SUM(成就内容!BT$127:BT$131)/SUM(成就内容!$D$127:$BZ$131),成就内容!BT77,1))-SUM(CC$334:CC347),"")</f>
        <v>0</v>
      </c>
      <c r="CD348" s="79">
        <f>IFERROR(IF(成就内容!BU21="","",INDEX($I$4:$I$178*SUM(成就内容!BU$127:BU$131)/SUM(成就内容!$D$127:$BZ$131),成就内容!BU77,1))-SUM(CD$334:CD347),"")</f>
        <v>0</v>
      </c>
      <c r="CE348" s="79" t="str">
        <f>IFERROR(IF(成就内容!BV21="","",INDEX($I$4:$I$178*SUM(成就内容!BV$127:BV$131)/SUM(成就内容!$D$127:$BZ$131),成就内容!BV77,1))-SUM(CE$334:CE347),"")</f>
        <v/>
      </c>
      <c r="CF348" s="79">
        <f>IFERROR(IF(成就内容!BW21="","",INDEX($I$4:$I$178*SUM(成就内容!BW$127:BW$131)/SUM(成就内容!$D$127:$BZ$131),成就内容!BW77,1))-SUM(CF$334:CF347),"")</f>
        <v>0</v>
      </c>
      <c r="CG348" s="79">
        <f>IFERROR(IF(成就内容!BX21="","",INDEX($I$4:$I$178*SUM(成就内容!BX$127:BX$131)/SUM(成就内容!$D$127:$BZ$131),成就内容!BX77,1))-SUM(CG$334:CG347),"")</f>
        <v>0</v>
      </c>
      <c r="CH348" s="79">
        <f>IFERROR(IF(成就内容!BY21="","",INDEX($I$4:$I$178*SUM(成就内容!BY$127:BY$131)/SUM(成就内容!$D$127:$BZ$131),成就内容!BY77,1))-SUM(CH$334:CH347),"")</f>
        <v>0</v>
      </c>
      <c r="CI348" s="79">
        <f>IFERROR(IF(成就内容!BZ21="","",INDEX($I$4:$I$178*SUM(成就内容!BZ$127:BZ$131)/SUM(成就内容!$D$127:$BZ$131),成就内容!BZ77,1))-SUM(CI$334:CI347),"")</f>
        <v>0</v>
      </c>
      <c r="CM348" s="43">
        <v>15</v>
      </c>
      <c r="CN348" s="41">
        <f>IF(M348="","",IF(SUM(成就内容!D$127:D$131)&lt;&gt;0,MAX(ROUNDUP(SMALL(M$334:M$383,$L348)/60,0)*60,60),0))</f>
        <v>0</v>
      </c>
      <c r="CO348" s="41" t="str">
        <f>IF(N348="","",IF(SUM(成就内容!E$127:E$131)&lt;&gt;0,MAX(ROUNDUP(SMALL(N$334:N$383,$L348)/60,0)*60,60),0))</f>
        <v/>
      </c>
      <c r="CP348" s="41">
        <f>IF(O348="","",IF(SUM(成就内容!F$127:F$131)&lt;&gt;0,MAX(ROUNDUP(SMALL(O$334:O$383,$L348)/60,0)*60,60),0))</f>
        <v>0</v>
      </c>
      <c r="CQ348" s="41" t="str">
        <f>IF(P348="","",IF(SUM(成就内容!G$127:G$131)&lt;&gt;0,MAX(ROUNDUP(SMALL(P$334:P$383,$L348)/60,0)*60,60),0))</f>
        <v/>
      </c>
      <c r="CR348" s="41">
        <f>IF(Q348="","",IF(SUM(成就内容!H$127:H$131)&lt;&gt;0,MAX(ROUNDUP(SMALL(Q$334:Q$383,$L348)/60,0)*60,60),0))</f>
        <v>0</v>
      </c>
      <c r="CS348" s="41">
        <f>IF(R348="","",IF(SUM(成就内容!I$127:I$131)&lt;&gt;0,MAX(ROUNDUP(SMALL(R$334:R$383,$L348)/60,0)*60,60),0))</f>
        <v>0</v>
      </c>
      <c r="CT348" s="41">
        <f>IF(S348="","",IF(SUM(成就内容!J$127:J$131)&lt;&gt;0,MAX(ROUNDUP(SMALL(S$334:S$383,$L348)/60,0)*60,60),0))</f>
        <v>0</v>
      </c>
      <c r="CU348" s="41">
        <f>IF(T348="","",IF(SUM(成就内容!K$127:K$131)&lt;&gt;0,MAX(ROUNDUP(SMALL(T$334:T$383,$L348)/60,0)*60,60),0))</f>
        <v>0</v>
      </c>
      <c r="CV348" s="41">
        <f>IF(U348="","",IF(SUM(成就内容!L$127:L$131)&lt;&gt;0,MAX(ROUNDUP(SMALL(U$334:U$383,$L348)/60,0)*60,60),0))</f>
        <v>0</v>
      </c>
      <c r="CW348" s="41">
        <f>IF(V348="","",IF(SUM(成就内容!M$127:M$131)&lt;&gt;0,MAX(ROUNDUP(SMALL(V$334:V$383,$L348)/60,0)*60,60),0))</f>
        <v>0</v>
      </c>
      <c r="CX348" s="41">
        <f>IF(W348="","",IF(SUM(成就内容!N$127:N$131)&lt;&gt;0,MAX(ROUNDUP(SMALL(W$334:W$383,$L348)/60,0)*60,60),0))</f>
        <v>0</v>
      </c>
      <c r="CY348" s="41">
        <f>IF(X348="","",IF(SUM(成就内容!O$127:O$131)&lt;&gt;0,MAX(ROUNDUP(SMALL(X$334:X$383,$L348)/60,0)*60,60),0))</f>
        <v>0</v>
      </c>
      <c r="CZ348" s="41" t="str">
        <f>IF(Y348="","",IF(SUM(成就内容!P$127:P$131)&lt;&gt;0,MAX(ROUNDUP(SMALL(Y$334:Y$383,$L348)/60,0)*60,60),0))</f>
        <v/>
      </c>
      <c r="DA348" s="41">
        <f>IF(Z348="","",IF(SUM(成就内容!Q$127:Q$131)&lt;&gt;0,MAX(ROUNDUP(SMALL(Z$334:Z$383,$L348)/60,0)*60,60),0))</f>
        <v>0</v>
      </c>
      <c r="DB348" s="41">
        <f>IF(AA348="","",IF(SUM(成就内容!R$127:R$131)&lt;&gt;0,MAX(ROUNDUP(SMALL(AA$334:AA$383,$L348)/60,0)*60,60),0))</f>
        <v>0</v>
      </c>
      <c r="DC348" s="41">
        <f>IF(AB348="","",IF(SUM(成就内容!S$127:S$131)&lt;&gt;0,MAX(ROUNDUP(SMALL(AB$334:AB$383,$L348)/60,0)*60,60),0))</f>
        <v>0</v>
      </c>
      <c r="DD348" s="41">
        <f>IF(AC348="","",IF(SUM(成就内容!T$127:T$131)&lt;&gt;0,MAX(ROUNDUP(SMALL(AC$334:AC$383,$L348)/60,0)*60,60),0))</f>
        <v>0</v>
      </c>
      <c r="DE348" s="41">
        <f>IF(AD348="","",IF(SUM(成就内容!U$127:U$131)&lt;&gt;0,MAX(ROUNDUP(SMALL(AD$334:AD$383,$L348)/60,0)*60,60),0))</f>
        <v>0</v>
      </c>
      <c r="DF348" s="41">
        <f>IF(AE348="","",IF(SUM(成就内容!V$127:V$131)&lt;&gt;0,MAX(ROUNDUP(SMALL(AE$334:AE$383,$L348)/60,0)*60,60),0))</f>
        <v>0</v>
      </c>
      <c r="DG348" s="41">
        <f>IF(AF348="","",IF(SUM(成就内容!W$127:W$131)&lt;&gt;0,MAX(ROUNDUP(SMALL(AF$334:AF$383,$L348)/60,0)*60,60),0))</f>
        <v>0</v>
      </c>
      <c r="DH348" s="41">
        <f>IF(AG348="","",IF(SUM(成就内容!X$127:X$131)&lt;&gt;0,MAX(ROUNDUP(SMALL(AG$334:AG$383,$L348)/60,0)*60,60),0))</f>
        <v>0</v>
      </c>
      <c r="DI348" s="41">
        <f>IF(AH348="","",IF(SUM(成就内容!Y$127:Y$131)&lt;&gt;0,MAX(ROUNDUP(SMALL(AH$334:AH$383,$L348)/60,0)*60,60),0))</f>
        <v>0</v>
      </c>
      <c r="DJ348" s="41" t="str">
        <f>IF(AI348="","",IF(SUM(成就内容!Z$127:Z$131)&lt;&gt;0,MAX(ROUNDUP(SMALL(AI$334:AI$383,$L348)/60,0)*60,60),0))</f>
        <v/>
      </c>
      <c r="DK348" s="41">
        <f>IF(AJ348="","",IF(SUM(成就内容!AA$127:AA$131)&lt;&gt;0,MAX(ROUNDUP(SMALL(AJ$334:AJ$383,$L348)/60,0)*60,60),0))</f>
        <v>0</v>
      </c>
      <c r="DL348" s="41">
        <f>IF(AK348="","",IF(SUM(成就内容!AB$127:AB$131)&lt;&gt;0,MAX(ROUNDUP(SMALL(AK$334:AK$383,$L348)/60,0)*60,60),0))</f>
        <v>7860</v>
      </c>
      <c r="DM348" s="41">
        <f>IF(AL348="","",IF(SUM(成就内容!AC$127:AC$131)&lt;&gt;0,MAX(ROUNDUP(SMALL(AL$334:AL$383,$L348)/60,0)*60,60),0))</f>
        <v>840</v>
      </c>
      <c r="DN348" s="41">
        <f>IF(AM348="","",IF(SUM(成就内容!AD$127:AD$131)&lt;&gt;0,MAX(ROUNDUP(SMALL(AM$334:AM$383,$L348)/60,0)*60,60),0))</f>
        <v>840</v>
      </c>
      <c r="DO348" s="41">
        <f>IF(AN348="","",IF(SUM(成就内容!AE$127:AE$131)&lt;&gt;0,MAX(ROUNDUP(SMALL(AN$334:AN$383,$L348)/60,0)*60,60),0))</f>
        <v>840</v>
      </c>
      <c r="DP348" s="41">
        <f>IF(AO348="","",IF(SUM(成就内容!AF$127:AF$131)&lt;&gt;0,MAX(ROUNDUP(SMALL(AO$334:AO$383,$L348)/60,0)*60,60),0))</f>
        <v>840</v>
      </c>
      <c r="DQ348" s="41">
        <f>IF(AP348="","",IF(SUM(成就内容!AG$127:AG$131)&lt;&gt;0,MAX(ROUNDUP(SMALL(AP$334:AP$383,$L348)/60,0)*60,60),0))</f>
        <v>0</v>
      </c>
      <c r="DR348" s="41">
        <f>IF(AQ348="","",IF(SUM(成就内容!AH$127:AH$131)&lt;&gt;0,MAX(ROUNDUP(SMALL(AQ$334:AQ$383,$L348)/60,0)*60,60),0))</f>
        <v>0</v>
      </c>
      <c r="DS348" s="41">
        <f>IF(AR348="","",IF(SUM(成就内容!AI$127:AI$131)&lt;&gt;0,MAX(ROUNDUP(SMALL(AR$334:AR$383,$L348)/60,0)*60,60),0))</f>
        <v>0</v>
      </c>
      <c r="DT348" s="41">
        <f>IF(AS348="","",IF(SUM(成就内容!AJ$127:AJ$131)&lt;&gt;0,MAX(ROUNDUP(SMALL(AS$334:AS$383,$L348)/60,0)*60,60),0))</f>
        <v>0</v>
      </c>
      <c r="DU348" s="41" t="str">
        <f>IF(AT348="","",IF(SUM(成就内容!AK$127:AK$131)&lt;&gt;0,MAX(ROUNDUP(SMALL(AT$334:AT$383,$L348)/60,0)*60,60),0))</f>
        <v/>
      </c>
      <c r="DV348" s="41" t="str">
        <f>IF(AU348="","",IF(SUM(成就内容!AL$127:AL$131)&lt;&gt;0,MAX(ROUNDUP(SMALL(AU$334:AU$383,$L348)/60,0)*60,60),0))</f>
        <v/>
      </c>
      <c r="DW348" s="41">
        <f>IF(AV348="","",IF(SUM(成就内容!AM$127:AM$131)&lt;&gt;0,MAX(ROUNDUP(SMALL(AV$334:AV$383,$L348)/60,0)*60,60),0))</f>
        <v>0</v>
      </c>
      <c r="DX348" s="41">
        <f>IF(AW348="","",IF(SUM(成就内容!AN$127:AN$131)&lt;&gt;0,MAX(ROUNDUP(SMALL(AW$334:AW$383,$L348)/60,0)*60,60),0))</f>
        <v>0</v>
      </c>
      <c r="DY348" s="41">
        <f>IF(AX348="","",IF(SUM(成就内容!AO$127:AO$131)&lt;&gt;0,MAX(ROUNDUP(SMALL(AX$334:AX$383,$L348)/60,0)*60,60),0))</f>
        <v>840</v>
      </c>
      <c r="DZ348" s="41">
        <f>IF(AY348="","",IF(SUM(成就内容!AP$127:AP$131)&lt;&gt;0,MAX(ROUNDUP(SMALL(AY$334:AY$383,$L348)/60,0)*60,60),0))</f>
        <v>840</v>
      </c>
      <c r="EA348" s="41">
        <f>IF(AZ348="","",IF(SUM(成就内容!AQ$127:AQ$131)&lt;&gt;0,MAX(ROUNDUP(SMALL(AZ$334:AZ$383,$L348)/60,0)*60,60),0))</f>
        <v>840</v>
      </c>
      <c r="EB348" s="41">
        <f>IF(BA348="","",IF(SUM(成就内容!AR$127:AR$131)&lt;&gt;0,MAX(ROUNDUP(SMALL(BA$334:BA$383,$L348)/60,0)*60,60),0))</f>
        <v>1140</v>
      </c>
      <c r="EC348" s="41">
        <f>IF(BB348="","",IF(SUM(成就内容!AS$127:AS$131)&lt;&gt;0,MAX(ROUNDUP(SMALL(BB$334:BB$383,$L348)/60,0)*60,60),0))</f>
        <v>1140</v>
      </c>
      <c r="ED348" s="41">
        <f>IF(BC348="","",IF(SUM(成就内容!AT$127:AT$131)&lt;&gt;0,MAX(ROUNDUP(SMALL(BC$334:BC$383,$L348)/60,0)*60,60),0))</f>
        <v>1140</v>
      </c>
      <c r="EE348" s="41">
        <f>IF(BD348="","",IF(SUM(成就内容!AU$127:AU$131)&lt;&gt;0,MAX(ROUNDUP(SMALL(BD$334:BD$383,$L348)/60,0)*60,60),0))</f>
        <v>0</v>
      </c>
      <c r="EF348" s="41">
        <f>IF(BE348="","",IF(SUM(成就内容!AV$127:AV$131)&lt;&gt;0,MAX(ROUNDUP(SMALL(BE$334:BE$383,$L348)/60,0)*60,60),0))</f>
        <v>0</v>
      </c>
      <c r="EG348" s="41">
        <f>IF(BF348="","",IF(SUM(成就内容!AW$127:AW$131)&lt;&gt;0,MAX(ROUNDUP(SMALL(BF$334:BF$383,$L348)/60,0)*60,60),0))</f>
        <v>0</v>
      </c>
      <c r="EH348" s="41">
        <f>IF(BG348="","",IF(SUM(成就内容!AX$127:AX$131)&lt;&gt;0,MAX(ROUNDUP(SMALL(BG$334:BG$383,$L348)/60,0)*60,60),0))</f>
        <v>0</v>
      </c>
      <c r="EI348" s="41">
        <f>IF(BH348="","",IF(SUM(成就内容!AY$127:AY$131)&lt;&gt;0,MAX(ROUNDUP(SMALL(BH$334:BH$383,$L348)/60,0)*60,60),0))</f>
        <v>0</v>
      </c>
      <c r="EJ348" s="41">
        <f>IF(BI348="","",IF(SUM(成就内容!AZ$127:AZ$131)&lt;&gt;0,MAX(ROUNDUP(SMALL(BI$334:BI$383,$L348)/60,0)*60,60),0))</f>
        <v>0</v>
      </c>
      <c r="EK348" s="41">
        <f>IF(BJ348="","",IF(SUM(成就内容!BA$127:BA$131)&lt;&gt;0,MAX(ROUNDUP(SMALL(BJ$334:BJ$383,$L348)/60,0)*60,60),0))</f>
        <v>0</v>
      </c>
      <c r="EL348" s="41">
        <f>IF(BK348="","",IF(SUM(成就内容!BB$127:BB$131)&lt;&gt;0,MAX(ROUNDUP(SMALL(BK$334:BK$383,$L348)/60,0)*60,60),0))</f>
        <v>0</v>
      </c>
      <c r="EM348" s="41">
        <f>IF(BL348="","",IF(SUM(成就内容!BC$127:BC$131)&lt;&gt;0,MAX(ROUNDUP(SMALL(BL$334:BL$383,$L348)/60,0)*60,60),0))</f>
        <v>0</v>
      </c>
      <c r="EN348" s="41">
        <f>IF(BM348="","",IF(SUM(成就内容!BD$127:BD$131)&lt;&gt;0,MAX(ROUNDUP(SMALL(BM$334:BM$383,$L348)/60,0)*60,60),0))</f>
        <v>0</v>
      </c>
      <c r="EO348" s="41">
        <f>IF(BN348="","",IF(SUM(成就内容!BE$127:BE$131)&lt;&gt;0,MAX(ROUNDUP(SMALL(BN$334:BN$383,$L348)/60,0)*60,60),0))</f>
        <v>0</v>
      </c>
      <c r="EP348" s="41">
        <f>IF(BO348="","",IF(SUM(成就内容!BF$127:BF$131)&lt;&gt;0,MAX(ROUNDUP(SMALL(BO$334:BO$383,$L348)/60,0)*60,60),0))</f>
        <v>0</v>
      </c>
      <c r="EQ348" s="41">
        <f>IF(BP348="","",IF(SUM(成就内容!BG$127:BG$131)&lt;&gt;0,MAX(ROUNDUP(SMALL(BP$334:BP$383,$L348)/60,0)*60,60),0))</f>
        <v>0</v>
      </c>
      <c r="ER348" s="41">
        <f>IF(BQ348="","",IF(SUM(成就内容!BH$127:BH$131)&lt;&gt;0,MAX(ROUNDUP(SMALL(BQ$334:BQ$383,$L348)/60,0)*60,60),0))</f>
        <v>0</v>
      </c>
      <c r="ES348" s="41" t="str">
        <f>IF(BR348="","",IF(SUM(成就内容!BI$127:BI$131)&lt;&gt;0,MAX(ROUNDUP(SMALL(BR$334:BR$383,$L348)/60,0)*60,60),0))</f>
        <v/>
      </c>
      <c r="ET348" s="41">
        <f>IF(BS348="","",IF(SUM(成就内容!BJ$127:BJ$131)&lt;&gt;0,MAX(ROUNDUP(SMALL(BS$334:BS$383,$L348)/60,0)*60,60),0))</f>
        <v>420</v>
      </c>
      <c r="EU348" s="41">
        <f>IF(BT348="","",IF(SUM(成就内容!BK$127:BK$131)&lt;&gt;0,MAX(ROUNDUP(SMALL(BT$334:BT$383,$L348)/60,0)*60,60),0))</f>
        <v>780</v>
      </c>
      <c r="EV348" s="41">
        <f>IF(BU348="","",IF(SUM(成就内容!BL$127:BL$131)&lt;&gt;0,MAX(ROUNDUP(SMALL(BU$334:BU$383,$L348)/60,0)*60,60),0))</f>
        <v>840</v>
      </c>
      <c r="EW348" s="41">
        <f>IF(BV348="","",IF(SUM(成就内容!BM$127:BM$131)&lt;&gt;0,MAX(ROUNDUP(SMALL(BV$334:BV$383,$L348)/60,0)*60,60),0))</f>
        <v>0</v>
      </c>
      <c r="EX348" s="41">
        <f>IF(BW348="","",IF(SUM(成就内容!BN$127:BN$131)&lt;&gt;0,MAX(ROUNDUP(SMALL(BW$334:BW$383,$L348)/60,0)*60,60),0))</f>
        <v>0</v>
      </c>
      <c r="EY348" s="41">
        <f>IF(BX348="","",IF(SUM(成就内容!BO$127:BO$131)&lt;&gt;0,MAX(ROUNDUP(SMALL(BX$334:BX$383,$L348)/60,0)*60,60),0))</f>
        <v>0</v>
      </c>
      <c r="EZ348" s="41">
        <f>IF(BY348="","",IF(SUM(成就内容!BP$127:BP$131)&lt;&gt;0,MAX(ROUNDUP(SMALL(BY$334:BY$383,$L348)/60,0)*60,60),0))</f>
        <v>0</v>
      </c>
      <c r="FA348" s="41">
        <f>IF(BZ348="","",IF(SUM(成就内容!BQ$127:BQ$131)&lt;&gt;0,MAX(ROUNDUP(SMALL(BZ$334:BZ$383,$L348)/60,0)*60,60),0))</f>
        <v>0</v>
      </c>
      <c r="FB348" s="41">
        <f>IF(CA348="","",IF(SUM(成就内容!BR$127:BR$131)&lt;&gt;0,MAX(ROUNDUP(SMALL(CA$334:CA$383,$L348)/60,0)*60,60),0))</f>
        <v>0</v>
      </c>
      <c r="FC348" s="41">
        <f>IF(CB348="","",IF(SUM(成就内容!BS$127:BS$131)&lt;&gt;0,MAX(ROUNDUP(SMALL(CB$334:CB$383,$L348)/60,0)*60,60),0))</f>
        <v>0</v>
      </c>
      <c r="FD348" s="41">
        <f>IF(CC348="","",IF(SUM(成就内容!BT$127:BT$131)&lt;&gt;0,MAX(ROUNDUP(SMALL(CC$334:CC$383,$L348)/60,0)*60,60),0))</f>
        <v>0</v>
      </c>
      <c r="FE348" s="41">
        <f>IF(CD348="","",IF(SUM(成就内容!BU$127:BU$131)&lt;&gt;0,MAX(ROUNDUP(SMALL(CD$334:CD$383,$L348)/60,0)*60,60),0))</f>
        <v>0</v>
      </c>
      <c r="FF348" s="41" t="str">
        <f>IF(CE348="","",IF(SUM(成就内容!BV$127:BV$131)&lt;&gt;0,MAX(ROUNDUP(SMALL(CE$334:CE$383,$L348)/60,0)*60,60),0))</f>
        <v/>
      </c>
      <c r="FG348" s="41">
        <f>IF(CF348="","",IF(SUM(成就内容!BW$127:BW$131)&lt;&gt;0,MAX(ROUNDUP(SMALL(CF$334:CF$383,$L348)/60,0)*60,60),0))</f>
        <v>0</v>
      </c>
      <c r="FH348" s="41">
        <f>IF(CG348="","",IF(SUM(成就内容!BX$127:BX$131)&lt;&gt;0,MAX(ROUNDUP(SMALL(CG$334:CG$383,$L348)/60,0)*60,60),0))</f>
        <v>0</v>
      </c>
      <c r="FI348" s="41">
        <f>IF(CH348="","",IF(SUM(成就内容!BY$127:BY$131)&lt;&gt;0,MAX(ROUNDUP(SMALL(CH$334:CH$383,$L348)/60,0)*60,60),0))</f>
        <v>0</v>
      </c>
      <c r="FJ348" s="41">
        <f>IF(CI348="","",IF(SUM(成就内容!BZ$127:BZ$131)&lt;&gt;0,MAX(ROUNDUP(SMALL(CI$334:CI$383,$L348)/60,0)*60,60),0))</f>
        <v>0</v>
      </c>
    </row>
    <row r="349" spans="12:166" x14ac:dyDescent="0.15">
      <c r="L349" s="43">
        <v>16</v>
      </c>
      <c r="M349" s="79">
        <f>IFERROR(IF(成就内容!D22="","",INDEX($I$4:$I$178*SUM(成就内容!D$127:D$131)/SUM(成就内容!$D$127:$BZ$131),成就内容!D78,1))-SUM(M$334:M348),"")</f>
        <v>0</v>
      </c>
      <c r="N349" s="79" t="str">
        <f>IFERROR(IF(成就内容!E22="","",INDEX($I$4:$I$178*SUM(成就内容!E$127:E$131)/SUM(成就内容!$D$127:$BZ$131),成就内容!E78,1))-SUM(N$334:N348),"")</f>
        <v/>
      </c>
      <c r="O349" s="79">
        <f>IFERROR(IF(成就内容!F22="","",INDEX($I$4:$I$178*SUM(成就内容!F$127:F$131)/SUM(成就内容!$D$127:$BZ$131),成就内容!F78,1))-SUM(O$334:O348),"")</f>
        <v>0</v>
      </c>
      <c r="P349" s="79" t="str">
        <f>IFERROR(IF(成就内容!G22="","",INDEX($I$4:$I$178*SUM(成就内容!G$127:G$131)/SUM(成就内容!$D$127:$BZ$131),成就内容!G78,1))-SUM(P$334:P348),"")</f>
        <v/>
      </c>
      <c r="Q349" s="79">
        <f>IFERROR(IF(成就内容!H22="","",INDEX($I$4:$I$178*SUM(成就内容!H$127:H$131)/SUM(成就内容!$D$127:$BZ$131),成就内容!H78,1))-SUM(Q$334:Q348),"")</f>
        <v>0</v>
      </c>
      <c r="R349" s="79">
        <f>IFERROR(IF(成就内容!I22="","",INDEX($I$4:$I$178*SUM(成就内容!I$127:I$131)/SUM(成就内容!$D$127:$BZ$131),成就内容!I78,1))-SUM(R$334:R348),"")</f>
        <v>0</v>
      </c>
      <c r="S349" s="79">
        <f>IFERROR(IF(成就内容!J22="","",INDEX($I$4:$I$178*SUM(成就内容!J$127:J$131)/SUM(成就内容!$D$127:$BZ$131),成就内容!J78,1))-SUM(S$334:S348),"")</f>
        <v>0</v>
      </c>
      <c r="T349" s="79">
        <f>IFERROR(IF(成就内容!K22="","",INDEX($I$4:$I$178*SUM(成就内容!K$127:K$131)/SUM(成就内容!$D$127:$BZ$131),成就内容!K78,1))-SUM(T$334:T348),"")</f>
        <v>0</v>
      </c>
      <c r="U349" s="79">
        <f>IFERROR(IF(成就内容!L22="","",INDEX($I$4:$I$178*SUM(成就内容!L$127:L$131)/SUM(成就内容!$D$127:$BZ$131),成就内容!L78,1))-SUM(U$334:U348),"")</f>
        <v>0</v>
      </c>
      <c r="V349" s="79">
        <f>IFERROR(IF(成就内容!M22="","",INDEX($I$4:$I$178*SUM(成就内容!M$127:M$131)/SUM(成就内容!$D$127:$BZ$131),成就内容!M78,1))-SUM(V$334:V348),"")</f>
        <v>0</v>
      </c>
      <c r="W349" s="79">
        <f>IFERROR(IF(成就内容!N22="","",INDEX($I$4:$I$178*SUM(成就内容!N$127:N$131)/SUM(成就内容!$D$127:$BZ$131),成就内容!N78,1))-SUM(W$334:W348),"")</f>
        <v>0</v>
      </c>
      <c r="X349" s="79">
        <f>IFERROR(IF(成就内容!O22="","",INDEX($I$4:$I$178*SUM(成就内容!O$127:O$131)/SUM(成就内容!$D$127:$BZ$131),成就内容!O78,1))-SUM(X$334:X348),"")</f>
        <v>0</v>
      </c>
      <c r="Y349" s="79" t="str">
        <f>IFERROR(IF(成就内容!P22="","",INDEX($I$4:$I$178*SUM(成就内容!P$127:P$131)/SUM(成就内容!$D$127:$BZ$131),成就内容!P78,1))-SUM(Y$334:Y348),"")</f>
        <v/>
      </c>
      <c r="Z349" s="79">
        <f>IFERROR(IF(成就内容!Q22="","",INDEX($I$4:$I$178*SUM(成就内容!Q$127:Q$131)/SUM(成就内容!$D$127:$BZ$131),成就内容!Q78,1))-SUM(Z$334:Z348),"")</f>
        <v>0</v>
      </c>
      <c r="AA349" s="79">
        <f>IFERROR(IF(成就内容!R22="","",INDEX($I$4:$I$178*SUM(成就内容!R$127:R$131)/SUM(成就内容!$D$127:$BZ$131),成就内容!R78,1))-SUM(AA$334:AA348),"")</f>
        <v>0</v>
      </c>
      <c r="AB349" s="79">
        <f>IFERROR(IF(成就内容!S22="","",INDEX($I$4:$I$178*SUM(成就内容!S$127:S$131)/SUM(成就内容!$D$127:$BZ$131),成就内容!S78,1))-SUM(AB$334:AB348),"")</f>
        <v>0</v>
      </c>
      <c r="AC349" s="79">
        <f>IFERROR(IF(成就内容!T22="","",INDEX($I$4:$I$178*SUM(成就内容!T$127:T$131)/SUM(成就内容!$D$127:$BZ$131),成就内容!T78,1))-SUM(AC$334:AC348),"")</f>
        <v>0</v>
      </c>
      <c r="AD349" s="79">
        <f>IFERROR(IF(成就内容!U22="","",INDEX($I$4:$I$178*SUM(成就内容!U$127:U$131)/SUM(成就内容!$D$127:$BZ$131),成就内容!U78,1))-SUM(AD$334:AD348),"")</f>
        <v>0</v>
      </c>
      <c r="AE349" s="79">
        <f>IFERROR(IF(成就内容!V22="","",INDEX($I$4:$I$178*SUM(成就内容!V$127:V$131)/SUM(成就内容!$D$127:$BZ$131),成就内容!V78,1))-SUM(AE$334:AE348),"")</f>
        <v>0</v>
      </c>
      <c r="AF349" s="79">
        <f>IFERROR(IF(成就内容!W22="","",INDEX($I$4:$I$178*SUM(成就内容!W$127:W$131)/SUM(成就内容!$D$127:$BZ$131),成就内容!W78,1))-SUM(AF$334:AF348),"")</f>
        <v>0</v>
      </c>
      <c r="AG349" s="79">
        <f>IFERROR(IF(成就内容!X22="","",INDEX($I$4:$I$178*SUM(成就内容!X$127:X$131)/SUM(成就内容!$D$127:$BZ$131),成就内容!X78,1))-SUM(AG$334:AG348),"")</f>
        <v>0</v>
      </c>
      <c r="AH349" s="79">
        <f>IFERROR(IF(成就内容!Y22="","",INDEX($I$4:$I$178*SUM(成就内容!Y$127:Y$131)/SUM(成就内容!$D$127:$BZ$131),成就内容!Y78,1))-SUM(AH$334:AH348),"")</f>
        <v>0</v>
      </c>
      <c r="AI349" s="79" t="str">
        <f>IFERROR(IF(成就内容!Z22="","",INDEX($I$4:$I$178*SUM(成就内容!Z$127:Z$131)/SUM(成就内容!$D$127:$BZ$131),成就内容!Z78,1))-SUM(AI$334:AI348),"")</f>
        <v/>
      </c>
      <c r="AJ349" s="79">
        <f>IFERROR(IF(成就内容!AA22="","",INDEX($I$4:$I$178*SUM(成就内容!AA$127:AA$131)/SUM(成就内容!$D$127:$BZ$131),成就内容!AA78,1))-SUM(AJ$334:AJ348),"")</f>
        <v>0</v>
      </c>
      <c r="AK349" s="79">
        <f>IFERROR(IF(成就内容!AB22="","",INDEX($I$4:$I$178*SUM(成就内容!AB$127:AB$131)/SUM(成就内容!$D$127:$BZ$131),成就内容!AB78,1))-SUM(AK$334:AK348),"")</f>
        <v>9530.1937500000058</v>
      </c>
      <c r="AL349" s="79">
        <f>IFERROR(IF(成就内容!AC22="","",INDEX($I$4:$I$178*SUM(成就内容!AC$127:AC$131)/SUM(成就内容!$D$127:$BZ$131),成就内容!AC78,1))-SUM(AL$334:AL348),"")</f>
        <v>869.6875</v>
      </c>
      <c r="AM349" s="79">
        <f>IFERROR(IF(成就内容!AD22="","",INDEX($I$4:$I$178*SUM(成就内容!AD$127:AD$131)/SUM(成就内容!$D$127:$BZ$131),成就内容!AD78,1))-SUM(AM$334:AM348),"")</f>
        <v>948.75</v>
      </c>
      <c r="AN349" s="79">
        <f>IFERROR(IF(成就内容!AE22="","",INDEX($I$4:$I$178*SUM(成就内容!AE$127:AE$131)/SUM(成就内容!$D$127:$BZ$131),成就内容!AE78,1))-SUM(AN$334:AN348),"")</f>
        <v>948.75</v>
      </c>
      <c r="AO349" s="79">
        <f>IFERROR(IF(成就内容!AF22="","",INDEX($I$4:$I$178*SUM(成就内容!AF$127:AF$131)/SUM(成就内容!$D$127:$BZ$131),成就内容!AF78,1))-SUM(AO$334:AO348),"")</f>
        <v>948.75</v>
      </c>
      <c r="AP349" s="79">
        <f>IFERROR(IF(成就内容!AG22="","",INDEX($I$4:$I$178*SUM(成就内容!AG$127:AG$131)/SUM(成就内容!$D$127:$BZ$131),成就内容!AG78,1))-SUM(AP$334:AP348),"")</f>
        <v>0</v>
      </c>
      <c r="AQ349" s="79">
        <f>IFERROR(IF(成就内容!AH22="","",INDEX($I$4:$I$178*SUM(成就内容!AH$127:AH$131)/SUM(成就内容!$D$127:$BZ$131),成就内容!AH78,1))-SUM(AQ$334:AQ348),"")</f>
        <v>0</v>
      </c>
      <c r="AR349" s="79">
        <f>IFERROR(IF(成就内容!AI22="","",INDEX($I$4:$I$178*SUM(成就内容!AI$127:AI$131)/SUM(成就内容!$D$127:$BZ$131),成就内容!AI78,1))-SUM(AR$334:AR348),"")</f>
        <v>0</v>
      </c>
      <c r="AS349" s="79">
        <f>IFERROR(IF(成就内容!AJ22="","",INDEX($I$4:$I$178*SUM(成就内容!AJ$127:AJ$131)/SUM(成就内容!$D$127:$BZ$131),成就内容!AJ78,1))-SUM(AS$334:AS348),"")</f>
        <v>0</v>
      </c>
      <c r="AT349" s="79" t="str">
        <f>IFERROR(IF(成就内容!AK22="","",INDEX($I$4:$I$178*SUM(成就内容!AK$127:AK$131)/SUM(成就内容!$D$127:$BZ$131),成就内容!AK78,1))-SUM(AT$334:AT348),"")</f>
        <v/>
      </c>
      <c r="AU349" s="79" t="str">
        <f>IFERROR(IF(成就内容!AL22="","",INDEX($I$4:$I$178*SUM(成就内容!AL$127:AL$131)/SUM(成就内容!$D$127:$BZ$131),成就内容!AL78,1))-SUM(AU$334:AU348),"")</f>
        <v/>
      </c>
      <c r="AV349" s="79">
        <f>IFERROR(IF(成就内容!AM22="","",INDEX($I$4:$I$178*SUM(成就内容!AM$127:AM$131)/SUM(成就内容!$D$127:$BZ$131),成就内容!AM78,1))-SUM(AV$334:AV348),"")</f>
        <v>0</v>
      </c>
      <c r="AW349" s="79">
        <f>IFERROR(IF(成就内容!AN22="","",INDEX($I$4:$I$178*SUM(成就内容!AN$127:AN$131)/SUM(成就内容!$D$127:$BZ$131),成就内容!AN78,1))-SUM(AW$334:AW348),"")</f>
        <v>0</v>
      </c>
      <c r="AX349" s="79">
        <f>IFERROR(IF(成就内容!AO22="","",INDEX($I$4:$I$178*SUM(成就内容!AO$127:AO$131)/SUM(成就内容!$D$127:$BZ$131),成就内容!AO78,1))-SUM(AX$334:AX348),"")</f>
        <v>1106.875</v>
      </c>
      <c r="AY349" s="79">
        <f>IFERROR(IF(成就内容!AP22="","",INDEX($I$4:$I$178*SUM(成就内容!AP$127:AP$131)/SUM(成就内容!$D$127:$BZ$131),成就内容!AP78,1))-SUM(AY$334:AY348),"")</f>
        <v>1106.875</v>
      </c>
      <c r="AZ349" s="79">
        <f>IFERROR(IF(成就内容!AQ22="","",INDEX($I$4:$I$178*SUM(成就内容!AQ$127:AQ$131)/SUM(成就内容!$D$127:$BZ$131),成就内容!AQ78,1))-SUM(AZ$334:AZ348),"")</f>
        <v>1106.875</v>
      </c>
      <c r="BA349" s="79">
        <f>IFERROR(IF(成就内容!AR22="","",INDEX($I$4:$I$178*SUM(成就内容!AR$127:AR$131)/SUM(成就内容!$D$127:$BZ$131),成就内容!AR78,1))-SUM(BA$334:BA348),"")</f>
        <v>1328.25</v>
      </c>
      <c r="BB349" s="79">
        <f>IFERROR(IF(成就内容!AS22="","",INDEX($I$4:$I$178*SUM(成就内容!AS$127:AS$131)/SUM(成就内容!$D$127:$BZ$131),成就内容!AS78,1))-SUM(BB$334:BB348),"")</f>
        <v>1328.25</v>
      </c>
      <c r="BC349" s="79">
        <f>IFERROR(IF(成就内容!AT22="","",INDEX($I$4:$I$178*SUM(成就内容!AT$127:AT$131)/SUM(成就内容!$D$127:$BZ$131),成就内容!AT78,1))-SUM(BC$334:BC348),"")</f>
        <v>1328.25</v>
      </c>
      <c r="BD349" s="79">
        <f>IFERROR(IF(成就内容!AU22="","",INDEX($I$4:$I$178*SUM(成就内容!AU$127:AU$131)/SUM(成就内容!$D$127:$BZ$131),成就内容!AU78,1))-SUM(BD$334:BD348),"")</f>
        <v>0</v>
      </c>
      <c r="BE349" s="79">
        <f>IFERROR(IF(成就内容!AV22="","",INDEX($I$4:$I$178*SUM(成就内容!AV$127:AV$131)/SUM(成就内容!$D$127:$BZ$131),成就内容!AV78,1))-SUM(BE$334:BE348),"")</f>
        <v>0</v>
      </c>
      <c r="BF349" s="79">
        <f>IFERROR(IF(成就内容!AW22="","",INDEX($I$4:$I$178*SUM(成就内容!AW$127:AW$131)/SUM(成就内容!$D$127:$BZ$131),成就内容!AW78,1))-SUM(BF$334:BF348),"")</f>
        <v>0</v>
      </c>
      <c r="BG349" s="79">
        <f>IFERROR(IF(成就内容!AX22="","",INDEX($I$4:$I$178*SUM(成就内容!AX$127:AX$131)/SUM(成就内容!$D$127:$BZ$131),成就内容!AX78,1))-SUM(BG$334:BG348),"")</f>
        <v>0</v>
      </c>
      <c r="BH349" s="79">
        <f>IFERROR(IF(成就内容!AY22="","",INDEX($I$4:$I$178*SUM(成就内容!AY$127:AY$131)/SUM(成就内容!$D$127:$BZ$131),成就内容!AY78,1))-SUM(BH$334:BH348),"")</f>
        <v>0</v>
      </c>
      <c r="BI349" s="79">
        <f>IFERROR(IF(成就内容!AZ22="","",INDEX($I$4:$I$178*SUM(成就内容!AZ$127:AZ$131)/SUM(成就内容!$D$127:$BZ$131),成就内容!AZ78,1))-SUM(BI$334:BI348),"")</f>
        <v>0</v>
      </c>
      <c r="BJ349" s="79">
        <f>IFERROR(IF(成就内容!BA22="","",INDEX($I$4:$I$178*SUM(成就内容!BA$127:BA$131)/SUM(成就内容!$D$127:$BZ$131),成就内容!BA78,1))-SUM(BJ$334:BJ348),"")</f>
        <v>0</v>
      </c>
      <c r="BK349" s="79">
        <f>IFERROR(IF(成就内容!BB22="","",INDEX($I$4:$I$178*SUM(成就内容!BB$127:BB$131)/SUM(成就内容!$D$127:$BZ$131),成就内容!BB78,1))-SUM(BK$334:BK348),"")</f>
        <v>0</v>
      </c>
      <c r="BL349" s="79">
        <f>IFERROR(IF(成就内容!BC22="","",INDEX($I$4:$I$178*SUM(成就内容!BC$127:BC$131)/SUM(成就内容!$D$127:$BZ$131),成就内容!BC78,1))-SUM(BL$334:BL348),"")</f>
        <v>0</v>
      </c>
      <c r="BM349" s="79">
        <f>IFERROR(IF(成就内容!BD22="","",INDEX($I$4:$I$178*SUM(成就内容!BD$127:BD$131)/SUM(成就内容!$D$127:$BZ$131),成就内容!BD78,1))-SUM(BM$334:BM348),"")</f>
        <v>0</v>
      </c>
      <c r="BN349" s="79">
        <f>IFERROR(IF(成就内容!BE22="","",INDEX($I$4:$I$178*SUM(成就内容!BE$127:BE$131)/SUM(成就内容!$D$127:$BZ$131),成就内容!BE78,1))-SUM(BN$334:BN348),"")</f>
        <v>0</v>
      </c>
      <c r="BO349" s="79">
        <f>IFERROR(IF(成就内容!BF22="","",INDEX($I$4:$I$178*SUM(成就内容!BF$127:BF$131)/SUM(成就内容!$D$127:$BZ$131),成就内容!BF78,1))-SUM(BO$334:BO348),"")</f>
        <v>0</v>
      </c>
      <c r="BP349" s="79">
        <f>IFERROR(IF(成就内容!BG22="","",INDEX($I$4:$I$178*SUM(成就内容!BG$127:BG$131)/SUM(成就内容!$D$127:$BZ$131),成就内容!BG78,1))-SUM(BP$334:BP348),"")</f>
        <v>0</v>
      </c>
      <c r="BQ349" s="79">
        <f>IFERROR(IF(成就内容!BH22="","",INDEX($I$4:$I$178*SUM(成就内容!BH$127:BH$131)/SUM(成就内容!$D$127:$BZ$131),成就内容!BH78,1))-SUM(BQ$334:BQ348),"")</f>
        <v>0</v>
      </c>
      <c r="BR349" s="79" t="str">
        <f>IFERROR(IF(成就内容!BI22="","",INDEX($I$4:$I$178*SUM(成就内容!BI$127:BI$131)/SUM(成就内容!$D$127:$BZ$131),成就内容!BI78,1))-SUM(BR$334:BR348),"")</f>
        <v/>
      </c>
      <c r="BS349" s="79">
        <f>IFERROR(IF(成就内容!BJ22="","",INDEX($I$4:$I$178*SUM(成就内容!BJ$127:BJ$131)/SUM(成就内容!$D$127:$BZ$131),成就内容!BJ78,1))-SUM(BS$334:BS348),"")</f>
        <v>423.54374999999982</v>
      </c>
      <c r="BT349" s="79">
        <f>IFERROR(IF(成就内容!BK22="","",INDEX($I$4:$I$178*SUM(成就内容!BK$127:BK$131)/SUM(成就内容!$D$127:$BZ$131),成就内容!BK78,1))-SUM(BT$334:BT348),"")</f>
        <v>988.28125</v>
      </c>
      <c r="BU349" s="79">
        <f>IFERROR(IF(成就内容!BL22="","",INDEX($I$4:$I$178*SUM(成就内容!BL$127:BL$131)/SUM(成就内容!$D$127:$BZ$131),成就内容!BL78,1))-SUM(BU$334:BU348),"")</f>
        <v>1106.875</v>
      </c>
      <c r="BV349" s="79">
        <f>IFERROR(IF(成就内容!BM22="","",INDEX($I$4:$I$178*SUM(成就内容!BM$127:BM$131)/SUM(成就内容!$D$127:$BZ$131),成就内容!BM78,1))-SUM(BV$334:BV348),"")</f>
        <v>0</v>
      </c>
      <c r="BW349" s="79">
        <f>IFERROR(IF(成就内容!BN22="","",INDEX($I$4:$I$178*SUM(成就内容!BN$127:BN$131)/SUM(成就内容!$D$127:$BZ$131),成就内容!BN78,1))-SUM(BW$334:BW348),"")</f>
        <v>0</v>
      </c>
      <c r="BX349" s="79">
        <f>IFERROR(IF(成就内容!BO22="","",INDEX($I$4:$I$178*SUM(成就内容!BO$127:BO$131)/SUM(成就内容!$D$127:$BZ$131),成就内容!BO78,1))-SUM(BX$334:BX348),"")</f>
        <v>0</v>
      </c>
      <c r="BY349" s="79">
        <f>IFERROR(IF(成就内容!BP22="","",INDEX($I$4:$I$178*SUM(成就内容!BP$127:BP$131)/SUM(成就内容!$D$127:$BZ$131),成就内容!BP78,1))-SUM(BY$334:BY348),"")</f>
        <v>0</v>
      </c>
      <c r="BZ349" s="79">
        <f>IFERROR(IF(成就内容!BQ22="","",INDEX($I$4:$I$178*SUM(成就内容!BQ$127:BQ$131)/SUM(成就内容!$D$127:$BZ$131),成就内容!BQ78,1))-SUM(BZ$334:BZ348),"")</f>
        <v>0</v>
      </c>
      <c r="CA349" s="79" t="str">
        <f>IFERROR(IF(成就内容!BR22="","",INDEX($I$4:$I$178*SUM(成就内容!BR$127:BR$131)/SUM(成就内容!$D$127:$BZ$131),成就内容!BR78,1))-SUM(CA$334:CA348),"")</f>
        <v/>
      </c>
      <c r="CB349" s="79">
        <f>IFERROR(IF(成就内容!BS22="","",INDEX($I$4:$I$178*SUM(成就内容!BS$127:BS$131)/SUM(成就内容!$D$127:$BZ$131),成就内容!BS78,1))-SUM(CB$334:CB348),"")</f>
        <v>0</v>
      </c>
      <c r="CC349" s="79">
        <f>IFERROR(IF(成就内容!BT22="","",INDEX($I$4:$I$178*SUM(成就内容!BT$127:BT$131)/SUM(成就内容!$D$127:$BZ$131),成就内容!BT78,1))-SUM(CC$334:CC348),"")</f>
        <v>0</v>
      </c>
      <c r="CD349" s="79">
        <f>IFERROR(IF(成就内容!BU22="","",INDEX($I$4:$I$178*SUM(成就内容!BU$127:BU$131)/SUM(成就内容!$D$127:$BZ$131),成就内容!BU78,1))-SUM(CD$334:CD348),"")</f>
        <v>0</v>
      </c>
      <c r="CE349" s="79" t="str">
        <f>IFERROR(IF(成就内容!BV22="","",INDEX($I$4:$I$178*SUM(成就内容!BV$127:BV$131)/SUM(成就内容!$D$127:$BZ$131),成就内容!BV78,1))-SUM(CE$334:CE348),"")</f>
        <v/>
      </c>
      <c r="CF349" s="79">
        <f>IFERROR(IF(成就内容!BW22="","",INDEX($I$4:$I$178*SUM(成就内容!BW$127:BW$131)/SUM(成就内容!$D$127:$BZ$131),成就内容!BW78,1))-SUM(CF$334:CF348),"")</f>
        <v>0</v>
      </c>
      <c r="CG349" s="79">
        <f>IFERROR(IF(成就内容!BX22="","",INDEX($I$4:$I$178*SUM(成就内容!BX$127:BX$131)/SUM(成就内容!$D$127:$BZ$131),成就内容!BX78,1))-SUM(CG$334:CG348),"")</f>
        <v>0</v>
      </c>
      <c r="CH349" s="79">
        <f>IFERROR(IF(成就内容!BY22="","",INDEX($I$4:$I$178*SUM(成就内容!BY$127:BY$131)/SUM(成就内容!$D$127:$BZ$131),成就内容!BY78,1))-SUM(CH$334:CH348),"")</f>
        <v>0</v>
      </c>
      <c r="CI349" s="79">
        <f>IFERROR(IF(成就内容!BZ22="","",INDEX($I$4:$I$178*SUM(成就内容!BZ$127:BZ$131)/SUM(成就内容!$D$127:$BZ$131),成就内容!BZ78,1))-SUM(CI$334:CI348),"")</f>
        <v>0</v>
      </c>
      <c r="CM349" s="43">
        <v>16</v>
      </c>
      <c r="CN349" s="41">
        <f>IF(M349="","",IF(SUM(成就内容!D$127:D$131)&lt;&gt;0,MAX(ROUNDUP(SMALL(M$334:M$383,$L349)/60,0)*60,60),0))</f>
        <v>0</v>
      </c>
      <c r="CO349" s="41" t="str">
        <f>IF(N349="","",IF(SUM(成就内容!E$127:E$131)&lt;&gt;0,MAX(ROUNDUP(SMALL(N$334:N$383,$L349)/60,0)*60,60),0))</f>
        <v/>
      </c>
      <c r="CP349" s="41">
        <f>IF(O349="","",IF(SUM(成就内容!F$127:F$131)&lt;&gt;0,MAX(ROUNDUP(SMALL(O$334:O$383,$L349)/60,0)*60,60),0))</f>
        <v>0</v>
      </c>
      <c r="CQ349" s="41" t="str">
        <f>IF(P349="","",IF(SUM(成就内容!G$127:G$131)&lt;&gt;0,MAX(ROUNDUP(SMALL(P$334:P$383,$L349)/60,0)*60,60),0))</f>
        <v/>
      </c>
      <c r="CR349" s="41">
        <f>IF(Q349="","",IF(SUM(成就内容!H$127:H$131)&lt;&gt;0,MAX(ROUNDUP(SMALL(Q$334:Q$383,$L349)/60,0)*60,60),0))</f>
        <v>0</v>
      </c>
      <c r="CS349" s="41">
        <f>IF(R349="","",IF(SUM(成就内容!I$127:I$131)&lt;&gt;0,MAX(ROUNDUP(SMALL(R$334:R$383,$L349)/60,0)*60,60),0))</f>
        <v>0</v>
      </c>
      <c r="CT349" s="41">
        <f>IF(S349="","",IF(SUM(成就内容!J$127:J$131)&lt;&gt;0,MAX(ROUNDUP(SMALL(S$334:S$383,$L349)/60,0)*60,60),0))</f>
        <v>0</v>
      </c>
      <c r="CU349" s="41">
        <f>IF(T349="","",IF(SUM(成就内容!K$127:K$131)&lt;&gt;0,MAX(ROUNDUP(SMALL(T$334:T$383,$L349)/60,0)*60,60),0))</f>
        <v>0</v>
      </c>
      <c r="CV349" s="41">
        <f>IF(U349="","",IF(SUM(成就内容!L$127:L$131)&lt;&gt;0,MAX(ROUNDUP(SMALL(U$334:U$383,$L349)/60,0)*60,60),0))</f>
        <v>0</v>
      </c>
      <c r="CW349" s="41">
        <f>IF(V349="","",IF(SUM(成就内容!M$127:M$131)&lt;&gt;0,MAX(ROUNDUP(SMALL(V$334:V$383,$L349)/60,0)*60,60),0))</f>
        <v>0</v>
      </c>
      <c r="CX349" s="41">
        <f>IF(W349="","",IF(SUM(成就内容!N$127:N$131)&lt;&gt;0,MAX(ROUNDUP(SMALL(W$334:W$383,$L349)/60,0)*60,60),0))</f>
        <v>0</v>
      </c>
      <c r="CY349" s="41">
        <f>IF(X349="","",IF(SUM(成就内容!O$127:O$131)&lt;&gt;0,MAX(ROUNDUP(SMALL(X$334:X$383,$L349)/60,0)*60,60),0))</f>
        <v>0</v>
      </c>
      <c r="CZ349" s="41" t="str">
        <f>IF(Y349="","",IF(SUM(成就内容!P$127:P$131)&lt;&gt;0,MAX(ROUNDUP(SMALL(Y$334:Y$383,$L349)/60,0)*60,60),0))</f>
        <v/>
      </c>
      <c r="DA349" s="41">
        <f>IF(Z349="","",IF(SUM(成就内容!Q$127:Q$131)&lt;&gt;0,MAX(ROUNDUP(SMALL(Z$334:Z$383,$L349)/60,0)*60,60),0))</f>
        <v>0</v>
      </c>
      <c r="DB349" s="41">
        <f>IF(AA349="","",IF(SUM(成就内容!R$127:R$131)&lt;&gt;0,MAX(ROUNDUP(SMALL(AA$334:AA$383,$L349)/60,0)*60,60),0))</f>
        <v>0</v>
      </c>
      <c r="DC349" s="41">
        <f>IF(AB349="","",IF(SUM(成就内容!S$127:S$131)&lt;&gt;0,MAX(ROUNDUP(SMALL(AB$334:AB$383,$L349)/60,0)*60,60),0))</f>
        <v>0</v>
      </c>
      <c r="DD349" s="41">
        <f>IF(AC349="","",IF(SUM(成就内容!T$127:T$131)&lt;&gt;0,MAX(ROUNDUP(SMALL(AC$334:AC$383,$L349)/60,0)*60,60),0))</f>
        <v>0</v>
      </c>
      <c r="DE349" s="41">
        <f>IF(AD349="","",IF(SUM(成就内容!U$127:U$131)&lt;&gt;0,MAX(ROUNDUP(SMALL(AD$334:AD$383,$L349)/60,0)*60,60),0))</f>
        <v>0</v>
      </c>
      <c r="DF349" s="41">
        <f>IF(AE349="","",IF(SUM(成就内容!V$127:V$131)&lt;&gt;0,MAX(ROUNDUP(SMALL(AE$334:AE$383,$L349)/60,0)*60,60),0))</f>
        <v>0</v>
      </c>
      <c r="DG349" s="41">
        <f>IF(AF349="","",IF(SUM(成就内容!W$127:W$131)&lt;&gt;0,MAX(ROUNDUP(SMALL(AF$334:AF$383,$L349)/60,0)*60,60),0))</f>
        <v>0</v>
      </c>
      <c r="DH349" s="41">
        <f>IF(AG349="","",IF(SUM(成就内容!X$127:X$131)&lt;&gt;0,MAX(ROUNDUP(SMALL(AG$334:AG$383,$L349)/60,0)*60,60),0))</f>
        <v>0</v>
      </c>
      <c r="DI349" s="41">
        <f>IF(AH349="","",IF(SUM(成就内容!Y$127:Y$131)&lt;&gt;0,MAX(ROUNDUP(SMALL(AH$334:AH$383,$L349)/60,0)*60,60),0))</f>
        <v>0</v>
      </c>
      <c r="DJ349" s="41" t="str">
        <f>IF(AI349="","",IF(SUM(成就内容!Z$127:Z$131)&lt;&gt;0,MAX(ROUNDUP(SMALL(AI$334:AI$383,$L349)/60,0)*60,60),0))</f>
        <v/>
      </c>
      <c r="DK349" s="41">
        <f>IF(AJ349="","",IF(SUM(成就内容!AA$127:AA$131)&lt;&gt;0,MAX(ROUNDUP(SMALL(AJ$334:AJ$383,$L349)/60,0)*60,60),0))</f>
        <v>0</v>
      </c>
      <c r="DL349" s="41">
        <f>IF(AK349="","",IF(SUM(成就内容!AB$127:AB$131)&lt;&gt;0,MAX(ROUNDUP(SMALL(AK$334:AK$383,$L349)/60,0)*60,60),0))</f>
        <v>9540</v>
      </c>
      <c r="DM349" s="41">
        <f>IF(AL349="","",IF(SUM(成就内容!AC$127:AC$131)&lt;&gt;0,MAX(ROUNDUP(SMALL(AL$334:AL$383,$L349)/60,0)*60,60),0))</f>
        <v>900</v>
      </c>
      <c r="DN349" s="41">
        <f>IF(AM349="","",IF(SUM(成就内容!AD$127:AD$131)&lt;&gt;0,MAX(ROUNDUP(SMALL(AM$334:AM$383,$L349)/60,0)*60,60),0))</f>
        <v>960</v>
      </c>
      <c r="DO349" s="41">
        <f>IF(AN349="","",IF(SUM(成就内容!AE$127:AE$131)&lt;&gt;0,MAX(ROUNDUP(SMALL(AN$334:AN$383,$L349)/60,0)*60,60),0))</f>
        <v>960</v>
      </c>
      <c r="DP349" s="41">
        <f>IF(AO349="","",IF(SUM(成就内容!AF$127:AF$131)&lt;&gt;0,MAX(ROUNDUP(SMALL(AO$334:AO$383,$L349)/60,0)*60,60),0))</f>
        <v>960</v>
      </c>
      <c r="DQ349" s="41">
        <f>IF(AP349="","",IF(SUM(成就内容!AG$127:AG$131)&lt;&gt;0,MAX(ROUNDUP(SMALL(AP$334:AP$383,$L349)/60,0)*60,60),0))</f>
        <v>0</v>
      </c>
      <c r="DR349" s="41">
        <f>IF(AQ349="","",IF(SUM(成就内容!AH$127:AH$131)&lt;&gt;0,MAX(ROUNDUP(SMALL(AQ$334:AQ$383,$L349)/60,0)*60,60),0))</f>
        <v>0</v>
      </c>
      <c r="DS349" s="41">
        <f>IF(AR349="","",IF(SUM(成就内容!AI$127:AI$131)&lt;&gt;0,MAX(ROUNDUP(SMALL(AR$334:AR$383,$L349)/60,0)*60,60),0))</f>
        <v>0</v>
      </c>
      <c r="DT349" s="41">
        <f>IF(AS349="","",IF(SUM(成就内容!AJ$127:AJ$131)&lt;&gt;0,MAX(ROUNDUP(SMALL(AS$334:AS$383,$L349)/60,0)*60,60),0))</f>
        <v>0</v>
      </c>
      <c r="DU349" s="41" t="str">
        <f>IF(AT349="","",IF(SUM(成就内容!AK$127:AK$131)&lt;&gt;0,MAX(ROUNDUP(SMALL(AT$334:AT$383,$L349)/60,0)*60,60),0))</f>
        <v/>
      </c>
      <c r="DV349" s="41" t="str">
        <f>IF(AU349="","",IF(SUM(成就内容!AL$127:AL$131)&lt;&gt;0,MAX(ROUNDUP(SMALL(AU$334:AU$383,$L349)/60,0)*60,60),0))</f>
        <v/>
      </c>
      <c r="DW349" s="41">
        <f>IF(AV349="","",IF(SUM(成就内容!AM$127:AM$131)&lt;&gt;0,MAX(ROUNDUP(SMALL(AV$334:AV$383,$L349)/60,0)*60,60),0))</f>
        <v>0</v>
      </c>
      <c r="DX349" s="41">
        <f>IF(AW349="","",IF(SUM(成就内容!AN$127:AN$131)&lt;&gt;0,MAX(ROUNDUP(SMALL(AW$334:AW$383,$L349)/60,0)*60,60),0))</f>
        <v>0</v>
      </c>
      <c r="DY349" s="41">
        <f>IF(AX349="","",IF(SUM(成就内容!AO$127:AO$131)&lt;&gt;0,MAX(ROUNDUP(SMALL(AX$334:AX$383,$L349)/60,0)*60,60),0))</f>
        <v>1140</v>
      </c>
      <c r="DZ349" s="41">
        <f>IF(AY349="","",IF(SUM(成就内容!AP$127:AP$131)&lt;&gt;0,MAX(ROUNDUP(SMALL(AY$334:AY$383,$L349)/60,0)*60,60),0))</f>
        <v>1140</v>
      </c>
      <c r="EA349" s="41">
        <f>IF(AZ349="","",IF(SUM(成就内容!AQ$127:AQ$131)&lt;&gt;0,MAX(ROUNDUP(SMALL(AZ$334:AZ$383,$L349)/60,0)*60,60),0))</f>
        <v>1140</v>
      </c>
      <c r="EB349" s="41">
        <f>IF(BA349="","",IF(SUM(成就内容!AR$127:AR$131)&lt;&gt;0,MAX(ROUNDUP(SMALL(BA$334:BA$383,$L349)/60,0)*60,60),0))</f>
        <v>1380</v>
      </c>
      <c r="EC349" s="41">
        <f>IF(BB349="","",IF(SUM(成就内容!AS$127:AS$131)&lt;&gt;0,MAX(ROUNDUP(SMALL(BB$334:BB$383,$L349)/60,0)*60,60),0))</f>
        <v>1380</v>
      </c>
      <c r="ED349" s="41">
        <f>IF(BC349="","",IF(SUM(成就内容!AT$127:AT$131)&lt;&gt;0,MAX(ROUNDUP(SMALL(BC$334:BC$383,$L349)/60,0)*60,60),0))</f>
        <v>1380</v>
      </c>
      <c r="EE349" s="41">
        <f>IF(BD349="","",IF(SUM(成就内容!AU$127:AU$131)&lt;&gt;0,MAX(ROUNDUP(SMALL(BD$334:BD$383,$L349)/60,0)*60,60),0))</f>
        <v>0</v>
      </c>
      <c r="EF349" s="41">
        <f>IF(BE349="","",IF(SUM(成就内容!AV$127:AV$131)&lt;&gt;0,MAX(ROUNDUP(SMALL(BE$334:BE$383,$L349)/60,0)*60,60),0))</f>
        <v>0</v>
      </c>
      <c r="EG349" s="41">
        <f>IF(BF349="","",IF(SUM(成就内容!AW$127:AW$131)&lt;&gt;0,MAX(ROUNDUP(SMALL(BF$334:BF$383,$L349)/60,0)*60,60),0))</f>
        <v>0</v>
      </c>
      <c r="EH349" s="41">
        <f>IF(BG349="","",IF(SUM(成就内容!AX$127:AX$131)&lt;&gt;0,MAX(ROUNDUP(SMALL(BG$334:BG$383,$L349)/60,0)*60,60),0))</f>
        <v>0</v>
      </c>
      <c r="EI349" s="41">
        <f>IF(BH349="","",IF(SUM(成就内容!AY$127:AY$131)&lt;&gt;0,MAX(ROUNDUP(SMALL(BH$334:BH$383,$L349)/60,0)*60,60),0))</f>
        <v>0</v>
      </c>
      <c r="EJ349" s="41">
        <f>IF(BI349="","",IF(SUM(成就内容!AZ$127:AZ$131)&lt;&gt;0,MAX(ROUNDUP(SMALL(BI$334:BI$383,$L349)/60,0)*60,60),0))</f>
        <v>0</v>
      </c>
      <c r="EK349" s="41">
        <f>IF(BJ349="","",IF(SUM(成就内容!BA$127:BA$131)&lt;&gt;0,MAX(ROUNDUP(SMALL(BJ$334:BJ$383,$L349)/60,0)*60,60),0))</f>
        <v>0</v>
      </c>
      <c r="EL349" s="41">
        <f>IF(BK349="","",IF(SUM(成就内容!BB$127:BB$131)&lt;&gt;0,MAX(ROUNDUP(SMALL(BK$334:BK$383,$L349)/60,0)*60,60),0))</f>
        <v>0</v>
      </c>
      <c r="EM349" s="41">
        <f>IF(BL349="","",IF(SUM(成就内容!BC$127:BC$131)&lt;&gt;0,MAX(ROUNDUP(SMALL(BL$334:BL$383,$L349)/60,0)*60,60),0))</f>
        <v>0</v>
      </c>
      <c r="EN349" s="41">
        <f>IF(BM349="","",IF(SUM(成就内容!BD$127:BD$131)&lt;&gt;0,MAX(ROUNDUP(SMALL(BM$334:BM$383,$L349)/60,0)*60,60),0))</f>
        <v>0</v>
      </c>
      <c r="EO349" s="41">
        <f>IF(BN349="","",IF(SUM(成就内容!BE$127:BE$131)&lt;&gt;0,MAX(ROUNDUP(SMALL(BN$334:BN$383,$L349)/60,0)*60,60),0))</f>
        <v>0</v>
      </c>
      <c r="EP349" s="41">
        <f>IF(BO349="","",IF(SUM(成就内容!BF$127:BF$131)&lt;&gt;0,MAX(ROUNDUP(SMALL(BO$334:BO$383,$L349)/60,0)*60,60),0))</f>
        <v>0</v>
      </c>
      <c r="EQ349" s="41">
        <f>IF(BP349="","",IF(SUM(成就内容!BG$127:BG$131)&lt;&gt;0,MAX(ROUNDUP(SMALL(BP$334:BP$383,$L349)/60,0)*60,60),0))</f>
        <v>0</v>
      </c>
      <c r="ER349" s="41">
        <f>IF(BQ349="","",IF(SUM(成就内容!BH$127:BH$131)&lt;&gt;0,MAX(ROUNDUP(SMALL(BQ$334:BQ$383,$L349)/60,0)*60,60),0))</f>
        <v>0</v>
      </c>
      <c r="ES349" s="41" t="str">
        <f>IF(BR349="","",IF(SUM(成就内容!BI$127:BI$131)&lt;&gt;0,MAX(ROUNDUP(SMALL(BR$334:BR$383,$L349)/60,0)*60,60),0))</f>
        <v/>
      </c>
      <c r="ET349" s="41">
        <f>IF(BS349="","",IF(SUM(成就内容!BJ$127:BJ$131)&lt;&gt;0,MAX(ROUNDUP(SMALL(BS$334:BS$383,$L349)/60,0)*60,60),0))</f>
        <v>420</v>
      </c>
      <c r="EU349" s="41">
        <f>IF(BT349="","",IF(SUM(成就内容!BK$127:BK$131)&lt;&gt;0,MAX(ROUNDUP(SMALL(BT$334:BT$383,$L349)/60,0)*60,60),0))</f>
        <v>960</v>
      </c>
      <c r="EV349" s="41">
        <f>IF(BU349="","",IF(SUM(成就内容!BL$127:BL$131)&lt;&gt;0,MAX(ROUNDUP(SMALL(BU$334:BU$383,$L349)/60,0)*60,60),0))</f>
        <v>1140</v>
      </c>
      <c r="EW349" s="41">
        <f>IF(BV349="","",IF(SUM(成就内容!BM$127:BM$131)&lt;&gt;0,MAX(ROUNDUP(SMALL(BV$334:BV$383,$L349)/60,0)*60,60),0))</f>
        <v>0</v>
      </c>
      <c r="EX349" s="41">
        <f>IF(BW349="","",IF(SUM(成就内容!BN$127:BN$131)&lt;&gt;0,MAX(ROUNDUP(SMALL(BW$334:BW$383,$L349)/60,0)*60,60),0))</f>
        <v>0</v>
      </c>
      <c r="EY349" s="41">
        <f>IF(BX349="","",IF(SUM(成就内容!BO$127:BO$131)&lt;&gt;0,MAX(ROUNDUP(SMALL(BX$334:BX$383,$L349)/60,0)*60,60),0))</f>
        <v>0</v>
      </c>
      <c r="EZ349" s="41">
        <f>IF(BY349="","",IF(SUM(成就内容!BP$127:BP$131)&lt;&gt;0,MAX(ROUNDUP(SMALL(BY$334:BY$383,$L349)/60,0)*60,60),0))</f>
        <v>0</v>
      </c>
      <c r="FA349" s="41">
        <f>IF(BZ349="","",IF(SUM(成就内容!BQ$127:BQ$131)&lt;&gt;0,MAX(ROUNDUP(SMALL(BZ$334:BZ$383,$L349)/60,0)*60,60),0))</f>
        <v>0</v>
      </c>
      <c r="FB349" s="41" t="str">
        <f>IF(CA349="","",IF(SUM(成就内容!BR$127:BR$131)&lt;&gt;0,MAX(ROUNDUP(SMALL(CA$334:CA$383,$L349)/60,0)*60,60),0))</f>
        <v/>
      </c>
      <c r="FC349" s="41">
        <f>IF(CB349="","",IF(SUM(成就内容!BS$127:BS$131)&lt;&gt;0,MAX(ROUNDUP(SMALL(CB$334:CB$383,$L349)/60,0)*60,60),0))</f>
        <v>0</v>
      </c>
      <c r="FD349" s="41">
        <f>IF(CC349="","",IF(SUM(成就内容!BT$127:BT$131)&lt;&gt;0,MAX(ROUNDUP(SMALL(CC$334:CC$383,$L349)/60,0)*60,60),0))</f>
        <v>0</v>
      </c>
      <c r="FE349" s="41">
        <f>IF(CD349="","",IF(SUM(成就内容!BU$127:BU$131)&lt;&gt;0,MAX(ROUNDUP(SMALL(CD$334:CD$383,$L349)/60,0)*60,60),0))</f>
        <v>0</v>
      </c>
      <c r="FF349" s="41" t="str">
        <f>IF(CE349="","",IF(SUM(成就内容!BV$127:BV$131)&lt;&gt;0,MAX(ROUNDUP(SMALL(CE$334:CE$383,$L349)/60,0)*60,60),0))</f>
        <v/>
      </c>
      <c r="FG349" s="41">
        <f>IF(CF349="","",IF(SUM(成就内容!BW$127:BW$131)&lt;&gt;0,MAX(ROUNDUP(SMALL(CF$334:CF$383,$L349)/60,0)*60,60),0))</f>
        <v>0</v>
      </c>
      <c r="FH349" s="41">
        <f>IF(CG349="","",IF(SUM(成就内容!BX$127:BX$131)&lt;&gt;0,MAX(ROUNDUP(SMALL(CG$334:CG$383,$L349)/60,0)*60,60),0))</f>
        <v>0</v>
      </c>
      <c r="FI349" s="41">
        <f>IF(CH349="","",IF(SUM(成就内容!BY$127:BY$131)&lt;&gt;0,MAX(ROUNDUP(SMALL(CH$334:CH$383,$L349)/60,0)*60,60),0))</f>
        <v>0</v>
      </c>
      <c r="FJ349" s="41">
        <f>IF(CI349="","",IF(SUM(成就内容!BZ$127:BZ$131)&lt;&gt;0,MAX(ROUNDUP(SMALL(CI$334:CI$383,$L349)/60,0)*60,60),0))</f>
        <v>0</v>
      </c>
    </row>
    <row r="350" spans="12:166" x14ac:dyDescent="0.15">
      <c r="L350" s="43">
        <v>17</v>
      </c>
      <c r="M350" s="79">
        <f>IFERROR(IF(成就内容!D23="","",INDEX($I$4:$I$178*SUM(成就内容!D$127:D$131)/SUM(成就内容!$D$127:$BZ$131),成就内容!D79,1))-SUM(M$334:M349),"")</f>
        <v>0</v>
      </c>
      <c r="N350" s="79" t="str">
        <f>IFERROR(IF(成就内容!E23="","",INDEX($I$4:$I$178*SUM(成就内容!E$127:E$131)/SUM(成就内容!$D$127:$BZ$131),成就内容!E79,1))-SUM(N$334:N349),"")</f>
        <v/>
      </c>
      <c r="O350" s="79">
        <f>IFERROR(IF(成就内容!F23="","",INDEX($I$4:$I$178*SUM(成就内容!F$127:F$131)/SUM(成就内容!$D$127:$BZ$131),成就内容!F79,1))-SUM(O$334:O349),"")</f>
        <v>0</v>
      </c>
      <c r="P350" s="79" t="str">
        <f>IFERROR(IF(成就内容!G23="","",INDEX($I$4:$I$178*SUM(成就内容!G$127:G$131)/SUM(成就内容!$D$127:$BZ$131),成就内容!G79,1))-SUM(P$334:P349),"")</f>
        <v/>
      </c>
      <c r="Q350" s="79">
        <f>IFERROR(IF(成就内容!H23="","",INDEX($I$4:$I$178*SUM(成就内容!H$127:H$131)/SUM(成就内容!$D$127:$BZ$131),成就内容!H79,1))-SUM(Q$334:Q349),"")</f>
        <v>0</v>
      </c>
      <c r="R350" s="79">
        <f>IFERROR(IF(成就内容!I23="","",INDEX($I$4:$I$178*SUM(成就内容!I$127:I$131)/SUM(成就内容!$D$127:$BZ$131),成就内容!I79,1))-SUM(R$334:R349),"")</f>
        <v>0</v>
      </c>
      <c r="S350" s="79">
        <f>IFERROR(IF(成就内容!J23="","",INDEX($I$4:$I$178*SUM(成就内容!J$127:J$131)/SUM(成就内容!$D$127:$BZ$131),成就内容!J79,1))-SUM(S$334:S349),"")</f>
        <v>0</v>
      </c>
      <c r="T350" s="79">
        <f>IFERROR(IF(成就内容!K23="","",INDEX($I$4:$I$178*SUM(成就内容!K$127:K$131)/SUM(成就内容!$D$127:$BZ$131),成就内容!K79,1))-SUM(T$334:T349),"")</f>
        <v>0</v>
      </c>
      <c r="U350" s="79">
        <f>IFERROR(IF(成就内容!L23="","",INDEX($I$4:$I$178*SUM(成就内容!L$127:L$131)/SUM(成就内容!$D$127:$BZ$131),成就内容!L79,1))-SUM(U$334:U349),"")</f>
        <v>0</v>
      </c>
      <c r="V350" s="79">
        <f>IFERROR(IF(成就内容!M23="","",INDEX($I$4:$I$178*SUM(成就内容!M$127:M$131)/SUM(成就内容!$D$127:$BZ$131),成就内容!M79,1))-SUM(V$334:V349),"")</f>
        <v>0</v>
      </c>
      <c r="W350" s="79">
        <f>IFERROR(IF(成就内容!N23="","",INDEX($I$4:$I$178*SUM(成就内容!N$127:N$131)/SUM(成就内容!$D$127:$BZ$131),成就内容!N79,1))-SUM(W$334:W349),"")</f>
        <v>0</v>
      </c>
      <c r="X350" s="79">
        <f>IFERROR(IF(成就内容!O23="","",INDEX($I$4:$I$178*SUM(成就内容!O$127:O$131)/SUM(成就内容!$D$127:$BZ$131),成就内容!O79,1))-SUM(X$334:X349),"")</f>
        <v>0</v>
      </c>
      <c r="Y350" s="79" t="str">
        <f>IFERROR(IF(成就内容!P23="","",INDEX($I$4:$I$178*SUM(成就内容!P$127:P$131)/SUM(成就内容!$D$127:$BZ$131),成就内容!P79,1))-SUM(Y$334:Y349),"")</f>
        <v/>
      </c>
      <c r="Z350" s="79">
        <f>IFERROR(IF(成就内容!Q23="","",INDEX($I$4:$I$178*SUM(成就内容!Q$127:Q$131)/SUM(成就内容!$D$127:$BZ$131),成就内容!Q79,1))-SUM(Z$334:Z349),"")</f>
        <v>0</v>
      </c>
      <c r="AA350" s="79">
        <f>IFERROR(IF(成就内容!R23="","",INDEX($I$4:$I$178*SUM(成就内容!R$127:R$131)/SUM(成就内容!$D$127:$BZ$131),成就内容!R79,1))-SUM(AA$334:AA349),"")</f>
        <v>0</v>
      </c>
      <c r="AB350" s="79">
        <f>IFERROR(IF(成就内容!S23="","",INDEX($I$4:$I$178*SUM(成就内容!S$127:S$131)/SUM(成就内容!$D$127:$BZ$131),成就内容!S79,1))-SUM(AB$334:AB349),"")</f>
        <v>0</v>
      </c>
      <c r="AC350" s="79">
        <f>IFERROR(IF(成就内容!T23="","",INDEX($I$4:$I$178*SUM(成就内容!T$127:T$131)/SUM(成就内容!$D$127:$BZ$131),成就内容!T79,1))-SUM(AC$334:AC349),"")</f>
        <v>0</v>
      </c>
      <c r="AD350" s="79">
        <f>IFERROR(IF(成就内容!U23="","",INDEX($I$4:$I$178*SUM(成就内容!U$127:U$131)/SUM(成就内容!$D$127:$BZ$131),成就内容!U79,1))-SUM(AD$334:AD349),"")</f>
        <v>0</v>
      </c>
      <c r="AE350" s="79">
        <f>IFERROR(IF(成就内容!V23="","",INDEX($I$4:$I$178*SUM(成就内容!V$127:V$131)/SUM(成就内容!$D$127:$BZ$131),成就内容!V79,1))-SUM(AE$334:AE349),"")</f>
        <v>0</v>
      </c>
      <c r="AF350" s="79">
        <f>IFERROR(IF(成就内容!W23="","",INDEX($I$4:$I$178*SUM(成就内容!W$127:W$131)/SUM(成就内容!$D$127:$BZ$131),成就内容!W79,1))-SUM(AF$334:AF349),"")</f>
        <v>0</v>
      </c>
      <c r="AG350" s="79">
        <f>IFERROR(IF(成就内容!X23="","",INDEX($I$4:$I$178*SUM(成就内容!X$127:X$131)/SUM(成就内容!$D$127:$BZ$131),成就内容!X79,1))-SUM(AG$334:AG349),"")</f>
        <v>0</v>
      </c>
      <c r="AH350" s="79">
        <f>IFERROR(IF(成就内容!Y23="","",INDEX($I$4:$I$178*SUM(成就内容!Y$127:Y$131)/SUM(成就内容!$D$127:$BZ$131),成就内容!Y79,1))-SUM(AH$334:AH349),"")</f>
        <v>0</v>
      </c>
      <c r="AI350" s="79" t="str">
        <f>IFERROR(IF(成就内容!Z23="","",INDEX($I$4:$I$178*SUM(成就内容!Z$127:Z$131)/SUM(成就内容!$D$127:$BZ$131),成就内容!Z79,1))-SUM(AI$334:AI349),"")</f>
        <v/>
      </c>
      <c r="AJ350" s="79">
        <f>IFERROR(IF(成就内容!AA23="","",INDEX($I$4:$I$178*SUM(成就内容!AA$127:AA$131)/SUM(成就内容!$D$127:$BZ$131),成就内容!AA79,1))-SUM(AJ$334:AJ349),"")</f>
        <v>0</v>
      </c>
      <c r="AK350" s="79">
        <f>IFERROR(IF(成就内容!AB23="","",INDEX($I$4:$I$178*SUM(成就内容!AB$127:AB$131)/SUM(成就内容!$D$127:$BZ$131),成就内容!AB79,1))-SUM(AK$334:AK349),"")</f>
        <v>11389.743749999994</v>
      </c>
      <c r="AL350" s="79">
        <f>IFERROR(IF(成就内容!AC23="","",INDEX($I$4:$I$178*SUM(成就内容!AC$127:AC$131)/SUM(成就内容!$D$127:$BZ$131),成就内容!AC79,1))-SUM(AL$334:AL349),"")</f>
        <v>1106.875</v>
      </c>
      <c r="AM350" s="79">
        <f>IFERROR(IF(成就内容!AD23="","",INDEX($I$4:$I$178*SUM(成就内容!AD$127:AD$131)/SUM(成就内容!$D$127:$BZ$131),成就内容!AD79,1))-SUM(AM$334:AM349),"")</f>
        <v>1106.875</v>
      </c>
      <c r="AN350" s="79">
        <f>IFERROR(IF(成就内容!AE23="","",INDEX($I$4:$I$178*SUM(成就内容!AE$127:AE$131)/SUM(成就内容!$D$127:$BZ$131),成就内容!AE79,1))-SUM(AN$334:AN349),"")</f>
        <v>1106.875</v>
      </c>
      <c r="AO350" s="79">
        <f>IFERROR(IF(成就内容!AF23="","",INDEX($I$4:$I$178*SUM(成就内容!AF$127:AF$131)/SUM(成就内容!$D$127:$BZ$131),成就内容!AF79,1))-SUM(AO$334:AO349),"")</f>
        <v>1106.875</v>
      </c>
      <c r="AP350" s="79">
        <f>IFERROR(IF(成就内容!AG23="","",INDEX($I$4:$I$178*SUM(成就内容!AG$127:AG$131)/SUM(成就内容!$D$127:$BZ$131),成就内容!AG79,1))-SUM(AP$334:AP349),"")</f>
        <v>0</v>
      </c>
      <c r="AQ350" s="79">
        <f>IFERROR(IF(成就内容!AH23="","",INDEX($I$4:$I$178*SUM(成就内容!AH$127:AH$131)/SUM(成就内容!$D$127:$BZ$131),成就内容!AH79,1))-SUM(AQ$334:AQ349),"")</f>
        <v>0</v>
      </c>
      <c r="AR350" s="79">
        <f>IFERROR(IF(成就内容!AI23="","",INDEX($I$4:$I$178*SUM(成就内容!AI$127:AI$131)/SUM(成就内容!$D$127:$BZ$131),成就内容!AI79,1))-SUM(AR$334:AR349),"")</f>
        <v>0</v>
      </c>
      <c r="AS350" s="79">
        <f>IFERROR(IF(成就内容!AJ23="","",INDEX($I$4:$I$178*SUM(成就内容!AJ$127:AJ$131)/SUM(成就内容!$D$127:$BZ$131),成就内容!AJ79,1))-SUM(AS$334:AS349),"")</f>
        <v>0</v>
      </c>
      <c r="AT350" s="79" t="str">
        <f>IFERROR(IF(成就内容!AK23="","",INDEX($I$4:$I$178*SUM(成就内容!AK$127:AK$131)/SUM(成就内容!$D$127:$BZ$131),成就内容!AK79,1))-SUM(AT$334:AT349),"")</f>
        <v/>
      </c>
      <c r="AU350" s="79" t="str">
        <f>IFERROR(IF(成就内容!AL23="","",INDEX($I$4:$I$178*SUM(成就内容!AL$127:AL$131)/SUM(成就内容!$D$127:$BZ$131),成就内容!AL79,1))-SUM(AU$334:AU349),"")</f>
        <v/>
      </c>
      <c r="AV350" s="79">
        <f>IFERROR(IF(成就内容!AM23="","",INDEX($I$4:$I$178*SUM(成就内容!AM$127:AM$131)/SUM(成就内容!$D$127:$BZ$131),成就内容!AM79,1))-SUM(AV$334:AV349),"")</f>
        <v>0</v>
      </c>
      <c r="AW350" s="79">
        <f>IFERROR(IF(成就内容!AN23="","",INDEX($I$4:$I$178*SUM(成就内容!AN$127:AN$131)/SUM(成就内容!$D$127:$BZ$131),成就内容!AN79,1))-SUM(AW$334:AW349),"")</f>
        <v>0</v>
      </c>
      <c r="AX350" s="79">
        <f>IFERROR(IF(成就内容!AO23="","",INDEX($I$4:$I$178*SUM(成就内容!AO$127:AO$131)/SUM(成就内容!$D$127:$BZ$131),成就内容!AO79,1))-SUM(AX$334:AX349),"")</f>
        <v>1106.875</v>
      </c>
      <c r="AY350" s="79">
        <f>IFERROR(IF(成就内容!AP23="","",INDEX($I$4:$I$178*SUM(成就内容!AP$127:AP$131)/SUM(成就内容!$D$127:$BZ$131),成就内容!AP79,1))-SUM(AY$334:AY349),"")</f>
        <v>1106.875</v>
      </c>
      <c r="AZ350" s="79">
        <f>IFERROR(IF(成就内容!AQ23="","",INDEX($I$4:$I$178*SUM(成就内容!AQ$127:AQ$131)/SUM(成就内容!$D$127:$BZ$131),成就内容!AQ79,1))-SUM(AZ$334:AZ349),"")</f>
        <v>1106.875</v>
      </c>
      <c r="BA350" s="79">
        <f>IFERROR(IF(成就内容!AR23="","",INDEX($I$4:$I$178*SUM(成就内容!AR$127:AR$131)/SUM(成就内容!$D$127:$BZ$131),成就内容!AR79,1))-SUM(BA$334:BA349),"")</f>
        <v>1549.625</v>
      </c>
      <c r="BB350" s="79">
        <f>IFERROR(IF(成就内容!AS23="","",INDEX($I$4:$I$178*SUM(成就内容!AS$127:AS$131)/SUM(成就内容!$D$127:$BZ$131),成就内容!AS79,1))-SUM(BB$334:BB349),"")</f>
        <v>1549.625</v>
      </c>
      <c r="BC350" s="79">
        <f>IFERROR(IF(成就内容!AT23="","",INDEX($I$4:$I$178*SUM(成就内容!AT$127:AT$131)/SUM(成就内容!$D$127:$BZ$131),成就内容!AT79,1))-SUM(BC$334:BC349),"")</f>
        <v>1549.625</v>
      </c>
      <c r="BD350" s="79">
        <f>IFERROR(IF(成就内容!AU23="","",INDEX($I$4:$I$178*SUM(成就内容!AU$127:AU$131)/SUM(成就内容!$D$127:$BZ$131),成就内容!AU79,1))-SUM(BD$334:BD349),"")</f>
        <v>0</v>
      </c>
      <c r="BE350" s="79">
        <f>IFERROR(IF(成就内容!AV23="","",INDEX($I$4:$I$178*SUM(成就内容!AV$127:AV$131)/SUM(成就内容!$D$127:$BZ$131),成就内容!AV79,1))-SUM(BE$334:BE349),"")</f>
        <v>0</v>
      </c>
      <c r="BF350" s="79">
        <f>IFERROR(IF(成就内容!AW23="","",INDEX($I$4:$I$178*SUM(成就内容!AW$127:AW$131)/SUM(成就内容!$D$127:$BZ$131),成就内容!AW79,1))-SUM(BF$334:BF349),"")</f>
        <v>0</v>
      </c>
      <c r="BG350" s="79">
        <f>IFERROR(IF(成就内容!AX23="","",INDEX($I$4:$I$178*SUM(成就内容!AX$127:AX$131)/SUM(成就内容!$D$127:$BZ$131),成就内容!AX79,1))-SUM(BG$334:BG349),"")</f>
        <v>0</v>
      </c>
      <c r="BH350" s="79">
        <f>IFERROR(IF(成就内容!AY23="","",INDEX($I$4:$I$178*SUM(成就内容!AY$127:AY$131)/SUM(成就内容!$D$127:$BZ$131),成就内容!AY79,1))-SUM(BH$334:BH349),"")</f>
        <v>0</v>
      </c>
      <c r="BI350" s="79">
        <f>IFERROR(IF(成就内容!AZ23="","",INDEX($I$4:$I$178*SUM(成就内容!AZ$127:AZ$131)/SUM(成就内容!$D$127:$BZ$131),成就内容!AZ79,1))-SUM(BI$334:BI349),"")</f>
        <v>0</v>
      </c>
      <c r="BJ350" s="79">
        <f>IFERROR(IF(成就内容!BA23="","",INDEX($I$4:$I$178*SUM(成就内容!BA$127:BA$131)/SUM(成就内容!$D$127:$BZ$131),成就内容!BA79,1))-SUM(BJ$334:BJ349),"")</f>
        <v>0</v>
      </c>
      <c r="BK350" s="79">
        <f>IFERROR(IF(成就内容!BB23="","",INDEX($I$4:$I$178*SUM(成就内容!BB$127:BB$131)/SUM(成就内容!$D$127:$BZ$131),成就内容!BB79,1))-SUM(BK$334:BK349),"")</f>
        <v>0</v>
      </c>
      <c r="BL350" s="79">
        <f>IFERROR(IF(成就内容!BC23="","",INDEX($I$4:$I$178*SUM(成就内容!BC$127:BC$131)/SUM(成就内容!$D$127:$BZ$131),成就内容!BC79,1))-SUM(BL$334:BL349),"")</f>
        <v>0</v>
      </c>
      <c r="BM350" s="79">
        <f>IFERROR(IF(成就内容!BD23="","",INDEX($I$4:$I$178*SUM(成就内容!BD$127:BD$131)/SUM(成就内容!$D$127:$BZ$131),成就内容!BD79,1))-SUM(BM$334:BM349),"")</f>
        <v>0</v>
      </c>
      <c r="BN350" s="79">
        <f>IFERROR(IF(成就内容!BE23="","",INDEX($I$4:$I$178*SUM(成就内容!BE$127:BE$131)/SUM(成就内容!$D$127:$BZ$131),成就内容!BE79,1))-SUM(BN$334:BN349),"")</f>
        <v>0</v>
      </c>
      <c r="BO350" s="79">
        <f>IFERROR(IF(成就内容!BF23="","",INDEX($I$4:$I$178*SUM(成就内容!BF$127:BF$131)/SUM(成就内容!$D$127:$BZ$131),成就内容!BF79,1))-SUM(BO$334:BO349),"")</f>
        <v>0</v>
      </c>
      <c r="BP350" s="79">
        <f>IFERROR(IF(成就内容!BG23="","",INDEX($I$4:$I$178*SUM(成就内容!BG$127:BG$131)/SUM(成就内容!$D$127:$BZ$131),成就内容!BG79,1))-SUM(BP$334:BP349),"")</f>
        <v>0</v>
      </c>
      <c r="BQ350" s="79">
        <f>IFERROR(IF(成就内容!BH23="","",INDEX($I$4:$I$178*SUM(成就内容!BH$127:BH$131)/SUM(成就内容!$D$127:$BZ$131),成就内容!BH79,1))-SUM(BQ$334:BQ349),"")</f>
        <v>0</v>
      </c>
      <c r="BR350" s="79" t="str">
        <f>IFERROR(IF(成就内容!BI23="","",INDEX($I$4:$I$178*SUM(成就内容!BI$127:BI$131)/SUM(成就内容!$D$127:$BZ$131),成就内容!BI79,1))-SUM(BR$334:BR349),"")</f>
        <v/>
      </c>
      <c r="BS350" s="79">
        <f>IFERROR(IF(成就内容!BJ23="","",INDEX($I$4:$I$178*SUM(成就内容!BJ$127:BJ$131)/SUM(成就内容!$D$127:$BZ$131),成就内容!BJ79,1))-SUM(BS$334:BS349),"")</f>
        <v>423.54375000000027</v>
      </c>
      <c r="BT350" s="79">
        <f>IFERROR(IF(成就内容!BK23="","",INDEX($I$4:$I$178*SUM(成就内容!BK$127:BK$131)/SUM(成就内容!$D$127:$BZ$131),成就内容!BK79,1))-SUM(BT$334:BT349),"")</f>
        <v>751.09375</v>
      </c>
      <c r="BU350" s="79">
        <f>IFERROR(IF(成就内容!BL23="","",INDEX($I$4:$I$178*SUM(成就内容!BL$127:BL$131)/SUM(成就内容!$D$127:$BZ$131),成就内容!BL79,1))-SUM(BU$334:BU349),"")</f>
        <v>1106.875</v>
      </c>
      <c r="BV350" s="79">
        <f>IFERROR(IF(成就内容!BM23="","",INDEX($I$4:$I$178*SUM(成就内容!BM$127:BM$131)/SUM(成就内容!$D$127:$BZ$131),成就内容!BM79,1))-SUM(BV$334:BV349),"")</f>
        <v>0</v>
      </c>
      <c r="BW350" s="79">
        <f>IFERROR(IF(成就内容!BN23="","",INDEX($I$4:$I$178*SUM(成就内容!BN$127:BN$131)/SUM(成就内容!$D$127:$BZ$131),成就内容!BN79,1))-SUM(BW$334:BW349),"")</f>
        <v>0</v>
      </c>
      <c r="BX350" s="79">
        <f>IFERROR(IF(成就内容!BO23="","",INDEX($I$4:$I$178*SUM(成就内容!BO$127:BO$131)/SUM(成就内容!$D$127:$BZ$131),成就内容!BO79,1))-SUM(BX$334:BX349),"")</f>
        <v>0</v>
      </c>
      <c r="BY350" s="79">
        <f>IFERROR(IF(成就内容!BP23="","",INDEX($I$4:$I$178*SUM(成就内容!BP$127:BP$131)/SUM(成就内容!$D$127:$BZ$131),成就内容!BP79,1))-SUM(BY$334:BY349),"")</f>
        <v>0</v>
      </c>
      <c r="BZ350" s="79">
        <f>IFERROR(IF(成就内容!BQ23="","",INDEX($I$4:$I$178*SUM(成就内容!BQ$127:BQ$131)/SUM(成就内容!$D$127:$BZ$131),成就内容!BQ79,1))-SUM(BZ$334:BZ349),"")</f>
        <v>0</v>
      </c>
      <c r="CA350" s="79" t="str">
        <f>IFERROR(IF(成就内容!BR23="","",INDEX($I$4:$I$178*SUM(成就内容!BR$127:BR$131)/SUM(成就内容!$D$127:$BZ$131),成就内容!BR79,1))-SUM(CA$334:CA349),"")</f>
        <v/>
      </c>
      <c r="CB350" s="79">
        <f>IFERROR(IF(成就内容!BS23="","",INDEX($I$4:$I$178*SUM(成就内容!BS$127:BS$131)/SUM(成就内容!$D$127:$BZ$131),成就内容!BS79,1))-SUM(CB$334:CB349),"")</f>
        <v>0</v>
      </c>
      <c r="CC350" s="79">
        <f>IFERROR(IF(成就内容!BT23="","",INDEX($I$4:$I$178*SUM(成就内容!BT$127:BT$131)/SUM(成就内容!$D$127:$BZ$131),成就内容!BT79,1))-SUM(CC$334:CC349),"")</f>
        <v>0</v>
      </c>
      <c r="CD350" s="79">
        <f>IFERROR(IF(成就内容!BU23="","",INDEX($I$4:$I$178*SUM(成就内容!BU$127:BU$131)/SUM(成就内容!$D$127:$BZ$131),成就内容!BU79,1))-SUM(CD$334:CD349),"")</f>
        <v>0</v>
      </c>
      <c r="CE350" s="79" t="str">
        <f>IFERROR(IF(成就内容!BV23="","",INDEX($I$4:$I$178*SUM(成就内容!BV$127:BV$131)/SUM(成就内容!$D$127:$BZ$131),成就内容!BV79,1))-SUM(CE$334:CE349),"")</f>
        <v/>
      </c>
      <c r="CF350" s="79">
        <f>IFERROR(IF(成就内容!BW23="","",INDEX($I$4:$I$178*SUM(成就内容!BW$127:BW$131)/SUM(成就内容!$D$127:$BZ$131),成就内容!BW79,1))-SUM(CF$334:CF349),"")</f>
        <v>0</v>
      </c>
      <c r="CG350" s="79">
        <f>IFERROR(IF(成就内容!BX23="","",INDEX($I$4:$I$178*SUM(成就内容!BX$127:BX$131)/SUM(成就内容!$D$127:$BZ$131),成就内容!BX79,1))-SUM(CG$334:CG349),"")</f>
        <v>0</v>
      </c>
      <c r="CH350" s="79">
        <f>IFERROR(IF(成就内容!BY23="","",INDEX($I$4:$I$178*SUM(成就内容!BY$127:BY$131)/SUM(成就内容!$D$127:$BZ$131),成就内容!BY79,1))-SUM(CH$334:CH349),"")</f>
        <v>0</v>
      </c>
      <c r="CI350" s="79">
        <f>IFERROR(IF(成就内容!BZ23="","",INDEX($I$4:$I$178*SUM(成就内容!BZ$127:BZ$131)/SUM(成就内容!$D$127:$BZ$131),成就内容!BZ79,1))-SUM(CI$334:CI349),"")</f>
        <v>0</v>
      </c>
      <c r="CM350" s="43">
        <v>17</v>
      </c>
      <c r="CN350" s="41">
        <f>IF(M350="","",IF(SUM(成就内容!D$127:D$131)&lt;&gt;0,MAX(ROUNDUP(SMALL(M$334:M$383,$L350)/60,0)*60,60),0))</f>
        <v>0</v>
      </c>
      <c r="CO350" s="41" t="str">
        <f>IF(N350="","",IF(SUM(成就内容!E$127:E$131)&lt;&gt;0,MAX(ROUNDUP(SMALL(N$334:N$383,$L350)/60,0)*60,60),0))</f>
        <v/>
      </c>
      <c r="CP350" s="41">
        <f>IF(O350="","",IF(SUM(成就内容!F$127:F$131)&lt;&gt;0,MAX(ROUNDUP(SMALL(O$334:O$383,$L350)/60,0)*60,60),0))</f>
        <v>0</v>
      </c>
      <c r="CQ350" s="41" t="str">
        <f>IF(P350="","",IF(SUM(成就内容!G$127:G$131)&lt;&gt;0,MAX(ROUNDUP(SMALL(P$334:P$383,$L350)/60,0)*60,60),0))</f>
        <v/>
      </c>
      <c r="CR350" s="41">
        <f>IF(Q350="","",IF(SUM(成就内容!H$127:H$131)&lt;&gt;0,MAX(ROUNDUP(SMALL(Q$334:Q$383,$L350)/60,0)*60,60),0))</f>
        <v>0</v>
      </c>
      <c r="CS350" s="41">
        <f>IF(R350="","",IF(SUM(成就内容!I$127:I$131)&lt;&gt;0,MAX(ROUNDUP(SMALL(R$334:R$383,$L350)/60,0)*60,60),0))</f>
        <v>0</v>
      </c>
      <c r="CT350" s="41">
        <f>IF(S350="","",IF(SUM(成就内容!J$127:J$131)&lt;&gt;0,MAX(ROUNDUP(SMALL(S$334:S$383,$L350)/60,0)*60,60),0))</f>
        <v>0</v>
      </c>
      <c r="CU350" s="41">
        <f>IF(T350="","",IF(SUM(成就内容!K$127:K$131)&lt;&gt;0,MAX(ROUNDUP(SMALL(T$334:T$383,$L350)/60,0)*60,60),0))</f>
        <v>0</v>
      </c>
      <c r="CV350" s="41">
        <f>IF(U350="","",IF(SUM(成就内容!L$127:L$131)&lt;&gt;0,MAX(ROUNDUP(SMALL(U$334:U$383,$L350)/60,0)*60,60),0))</f>
        <v>0</v>
      </c>
      <c r="CW350" s="41">
        <f>IF(V350="","",IF(SUM(成就内容!M$127:M$131)&lt;&gt;0,MAX(ROUNDUP(SMALL(V$334:V$383,$L350)/60,0)*60,60),0))</f>
        <v>0</v>
      </c>
      <c r="CX350" s="41">
        <f>IF(W350="","",IF(SUM(成就内容!N$127:N$131)&lt;&gt;0,MAX(ROUNDUP(SMALL(W$334:W$383,$L350)/60,0)*60,60),0))</f>
        <v>0</v>
      </c>
      <c r="CY350" s="41">
        <f>IF(X350="","",IF(SUM(成就内容!O$127:O$131)&lt;&gt;0,MAX(ROUNDUP(SMALL(X$334:X$383,$L350)/60,0)*60,60),0))</f>
        <v>0</v>
      </c>
      <c r="CZ350" s="41" t="str">
        <f>IF(Y350="","",IF(SUM(成就内容!P$127:P$131)&lt;&gt;0,MAX(ROUNDUP(SMALL(Y$334:Y$383,$L350)/60,0)*60,60),0))</f>
        <v/>
      </c>
      <c r="DA350" s="41">
        <f>IF(Z350="","",IF(SUM(成就内容!Q$127:Q$131)&lt;&gt;0,MAX(ROUNDUP(SMALL(Z$334:Z$383,$L350)/60,0)*60,60),0))</f>
        <v>0</v>
      </c>
      <c r="DB350" s="41">
        <f>IF(AA350="","",IF(SUM(成就内容!R$127:R$131)&lt;&gt;0,MAX(ROUNDUP(SMALL(AA$334:AA$383,$L350)/60,0)*60,60),0))</f>
        <v>0</v>
      </c>
      <c r="DC350" s="41">
        <f>IF(AB350="","",IF(SUM(成就内容!S$127:S$131)&lt;&gt;0,MAX(ROUNDUP(SMALL(AB$334:AB$383,$L350)/60,0)*60,60),0))</f>
        <v>0</v>
      </c>
      <c r="DD350" s="41">
        <f>IF(AC350="","",IF(SUM(成就内容!T$127:T$131)&lt;&gt;0,MAX(ROUNDUP(SMALL(AC$334:AC$383,$L350)/60,0)*60,60),0))</f>
        <v>0</v>
      </c>
      <c r="DE350" s="41">
        <f>IF(AD350="","",IF(SUM(成就内容!U$127:U$131)&lt;&gt;0,MAX(ROUNDUP(SMALL(AD$334:AD$383,$L350)/60,0)*60,60),0))</f>
        <v>0</v>
      </c>
      <c r="DF350" s="41">
        <f>IF(AE350="","",IF(SUM(成就内容!V$127:V$131)&lt;&gt;0,MAX(ROUNDUP(SMALL(AE$334:AE$383,$L350)/60,0)*60,60),0))</f>
        <v>0</v>
      </c>
      <c r="DG350" s="41">
        <f>IF(AF350="","",IF(SUM(成就内容!W$127:W$131)&lt;&gt;0,MAX(ROUNDUP(SMALL(AF$334:AF$383,$L350)/60,0)*60,60),0))</f>
        <v>0</v>
      </c>
      <c r="DH350" s="41">
        <f>IF(AG350="","",IF(SUM(成就内容!X$127:X$131)&lt;&gt;0,MAX(ROUNDUP(SMALL(AG$334:AG$383,$L350)/60,0)*60,60),0))</f>
        <v>0</v>
      </c>
      <c r="DI350" s="41">
        <f>IF(AH350="","",IF(SUM(成就内容!Y$127:Y$131)&lt;&gt;0,MAX(ROUNDUP(SMALL(AH$334:AH$383,$L350)/60,0)*60,60),0))</f>
        <v>0</v>
      </c>
      <c r="DJ350" s="41" t="str">
        <f>IF(AI350="","",IF(SUM(成就内容!Z$127:Z$131)&lt;&gt;0,MAX(ROUNDUP(SMALL(AI$334:AI$383,$L350)/60,0)*60,60),0))</f>
        <v/>
      </c>
      <c r="DK350" s="41">
        <f>IF(AJ350="","",IF(SUM(成就内容!AA$127:AA$131)&lt;&gt;0,MAX(ROUNDUP(SMALL(AJ$334:AJ$383,$L350)/60,0)*60,60),0))</f>
        <v>0</v>
      </c>
      <c r="DL350" s="41">
        <f>IF(AK350="","",IF(SUM(成就内容!AB$127:AB$131)&lt;&gt;0,MAX(ROUNDUP(SMALL(AK$334:AK$383,$L350)/60,0)*60,60),0))</f>
        <v>11400</v>
      </c>
      <c r="DM350" s="41">
        <f>IF(AL350="","",IF(SUM(成就内容!AC$127:AC$131)&lt;&gt;0,MAX(ROUNDUP(SMALL(AL$334:AL$383,$L350)/60,0)*60,60),0))</f>
        <v>1140</v>
      </c>
      <c r="DN350" s="41">
        <f>IF(AM350="","",IF(SUM(成就内容!AD$127:AD$131)&lt;&gt;0,MAX(ROUNDUP(SMALL(AM$334:AM$383,$L350)/60,0)*60,60),0))</f>
        <v>1140</v>
      </c>
      <c r="DO350" s="41">
        <f>IF(AN350="","",IF(SUM(成就内容!AE$127:AE$131)&lt;&gt;0,MAX(ROUNDUP(SMALL(AN$334:AN$383,$L350)/60,0)*60,60),0))</f>
        <v>1140</v>
      </c>
      <c r="DP350" s="41">
        <f>IF(AO350="","",IF(SUM(成就内容!AF$127:AF$131)&lt;&gt;0,MAX(ROUNDUP(SMALL(AO$334:AO$383,$L350)/60,0)*60,60),0))</f>
        <v>1140</v>
      </c>
      <c r="DQ350" s="41">
        <f>IF(AP350="","",IF(SUM(成就内容!AG$127:AG$131)&lt;&gt;0,MAX(ROUNDUP(SMALL(AP$334:AP$383,$L350)/60,0)*60,60),0))</f>
        <v>0</v>
      </c>
      <c r="DR350" s="41">
        <f>IF(AQ350="","",IF(SUM(成就内容!AH$127:AH$131)&lt;&gt;0,MAX(ROUNDUP(SMALL(AQ$334:AQ$383,$L350)/60,0)*60,60),0))</f>
        <v>0</v>
      </c>
      <c r="DS350" s="41">
        <f>IF(AR350="","",IF(SUM(成就内容!AI$127:AI$131)&lt;&gt;0,MAX(ROUNDUP(SMALL(AR$334:AR$383,$L350)/60,0)*60,60),0))</f>
        <v>0</v>
      </c>
      <c r="DT350" s="41">
        <f>IF(AS350="","",IF(SUM(成就内容!AJ$127:AJ$131)&lt;&gt;0,MAX(ROUNDUP(SMALL(AS$334:AS$383,$L350)/60,0)*60,60),0))</f>
        <v>0</v>
      </c>
      <c r="DU350" s="41" t="str">
        <f>IF(AT350="","",IF(SUM(成就内容!AK$127:AK$131)&lt;&gt;0,MAX(ROUNDUP(SMALL(AT$334:AT$383,$L350)/60,0)*60,60),0))</f>
        <v/>
      </c>
      <c r="DV350" s="41" t="str">
        <f>IF(AU350="","",IF(SUM(成就内容!AL$127:AL$131)&lt;&gt;0,MAX(ROUNDUP(SMALL(AU$334:AU$383,$L350)/60,0)*60,60),0))</f>
        <v/>
      </c>
      <c r="DW350" s="41">
        <f>IF(AV350="","",IF(SUM(成就内容!AM$127:AM$131)&lt;&gt;0,MAX(ROUNDUP(SMALL(AV$334:AV$383,$L350)/60,0)*60,60),0))</f>
        <v>0</v>
      </c>
      <c r="DX350" s="41">
        <f>IF(AW350="","",IF(SUM(成就内容!AN$127:AN$131)&lt;&gt;0,MAX(ROUNDUP(SMALL(AW$334:AW$383,$L350)/60,0)*60,60),0))</f>
        <v>0</v>
      </c>
      <c r="DY350" s="41">
        <f>IF(AX350="","",IF(SUM(成就内容!AO$127:AO$131)&lt;&gt;0,MAX(ROUNDUP(SMALL(AX$334:AX$383,$L350)/60,0)*60,60),0))</f>
        <v>1140</v>
      </c>
      <c r="DZ350" s="41">
        <f>IF(AY350="","",IF(SUM(成就内容!AP$127:AP$131)&lt;&gt;0,MAX(ROUNDUP(SMALL(AY$334:AY$383,$L350)/60,0)*60,60),0))</f>
        <v>1140</v>
      </c>
      <c r="EA350" s="41">
        <f>IF(AZ350="","",IF(SUM(成就内容!AQ$127:AQ$131)&lt;&gt;0,MAX(ROUNDUP(SMALL(AZ$334:AZ$383,$L350)/60,0)*60,60),0))</f>
        <v>1140</v>
      </c>
      <c r="EB350" s="41">
        <f>IF(BA350="","",IF(SUM(成就内容!AR$127:AR$131)&lt;&gt;0,MAX(ROUNDUP(SMALL(BA$334:BA$383,$L350)/60,0)*60,60),0))</f>
        <v>1560</v>
      </c>
      <c r="EC350" s="41">
        <f>IF(BB350="","",IF(SUM(成就内容!AS$127:AS$131)&lt;&gt;0,MAX(ROUNDUP(SMALL(BB$334:BB$383,$L350)/60,0)*60,60),0))</f>
        <v>1560</v>
      </c>
      <c r="ED350" s="41">
        <f>IF(BC350="","",IF(SUM(成就内容!AT$127:AT$131)&lt;&gt;0,MAX(ROUNDUP(SMALL(BC$334:BC$383,$L350)/60,0)*60,60),0))</f>
        <v>1560</v>
      </c>
      <c r="EE350" s="41">
        <f>IF(BD350="","",IF(SUM(成就内容!AU$127:AU$131)&lt;&gt;0,MAX(ROUNDUP(SMALL(BD$334:BD$383,$L350)/60,0)*60,60),0))</f>
        <v>0</v>
      </c>
      <c r="EF350" s="41">
        <f>IF(BE350="","",IF(SUM(成就内容!AV$127:AV$131)&lt;&gt;0,MAX(ROUNDUP(SMALL(BE$334:BE$383,$L350)/60,0)*60,60),0))</f>
        <v>0</v>
      </c>
      <c r="EG350" s="41">
        <f>IF(BF350="","",IF(SUM(成就内容!AW$127:AW$131)&lt;&gt;0,MAX(ROUNDUP(SMALL(BF$334:BF$383,$L350)/60,0)*60,60),0))</f>
        <v>0</v>
      </c>
      <c r="EH350" s="41">
        <f>IF(BG350="","",IF(SUM(成就内容!AX$127:AX$131)&lt;&gt;0,MAX(ROUNDUP(SMALL(BG$334:BG$383,$L350)/60,0)*60,60),0))</f>
        <v>0</v>
      </c>
      <c r="EI350" s="41">
        <f>IF(BH350="","",IF(SUM(成就内容!AY$127:AY$131)&lt;&gt;0,MAX(ROUNDUP(SMALL(BH$334:BH$383,$L350)/60,0)*60,60),0))</f>
        <v>0</v>
      </c>
      <c r="EJ350" s="41">
        <f>IF(BI350="","",IF(SUM(成就内容!AZ$127:AZ$131)&lt;&gt;0,MAX(ROUNDUP(SMALL(BI$334:BI$383,$L350)/60,0)*60,60),0))</f>
        <v>0</v>
      </c>
      <c r="EK350" s="41">
        <f>IF(BJ350="","",IF(SUM(成就内容!BA$127:BA$131)&lt;&gt;0,MAX(ROUNDUP(SMALL(BJ$334:BJ$383,$L350)/60,0)*60,60),0))</f>
        <v>0</v>
      </c>
      <c r="EL350" s="41">
        <f>IF(BK350="","",IF(SUM(成就内容!BB$127:BB$131)&lt;&gt;0,MAX(ROUNDUP(SMALL(BK$334:BK$383,$L350)/60,0)*60,60),0))</f>
        <v>0</v>
      </c>
      <c r="EM350" s="41">
        <f>IF(BL350="","",IF(SUM(成就内容!BC$127:BC$131)&lt;&gt;0,MAX(ROUNDUP(SMALL(BL$334:BL$383,$L350)/60,0)*60,60),0))</f>
        <v>0</v>
      </c>
      <c r="EN350" s="41">
        <f>IF(BM350="","",IF(SUM(成就内容!BD$127:BD$131)&lt;&gt;0,MAX(ROUNDUP(SMALL(BM$334:BM$383,$L350)/60,0)*60,60),0))</f>
        <v>0</v>
      </c>
      <c r="EO350" s="41">
        <f>IF(BN350="","",IF(SUM(成就内容!BE$127:BE$131)&lt;&gt;0,MAX(ROUNDUP(SMALL(BN$334:BN$383,$L350)/60,0)*60,60),0))</f>
        <v>0</v>
      </c>
      <c r="EP350" s="41">
        <f>IF(BO350="","",IF(SUM(成就内容!BF$127:BF$131)&lt;&gt;0,MAX(ROUNDUP(SMALL(BO$334:BO$383,$L350)/60,0)*60,60),0))</f>
        <v>0</v>
      </c>
      <c r="EQ350" s="41">
        <f>IF(BP350="","",IF(SUM(成就内容!BG$127:BG$131)&lt;&gt;0,MAX(ROUNDUP(SMALL(BP$334:BP$383,$L350)/60,0)*60,60),0))</f>
        <v>0</v>
      </c>
      <c r="ER350" s="41">
        <f>IF(BQ350="","",IF(SUM(成就内容!BH$127:BH$131)&lt;&gt;0,MAX(ROUNDUP(SMALL(BQ$334:BQ$383,$L350)/60,0)*60,60),0))</f>
        <v>0</v>
      </c>
      <c r="ES350" s="41" t="str">
        <f>IF(BR350="","",IF(SUM(成就内容!BI$127:BI$131)&lt;&gt;0,MAX(ROUNDUP(SMALL(BR$334:BR$383,$L350)/60,0)*60,60),0))</f>
        <v/>
      </c>
      <c r="ET350" s="41">
        <f>IF(BS350="","",IF(SUM(成就内容!BJ$127:BJ$131)&lt;&gt;0,MAX(ROUNDUP(SMALL(BS$334:BS$383,$L350)/60,0)*60,60),0))</f>
        <v>480</v>
      </c>
      <c r="EU350" s="41">
        <f>IF(BT350="","",IF(SUM(成就内容!BK$127:BK$131)&lt;&gt;0,MAX(ROUNDUP(SMALL(BT$334:BT$383,$L350)/60,0)*60,60),0))</f>
        <v>1020</v>
      </c>
      <c r="EV350" s="41">
        <f>IF(BU350="","",IF(SUM(成就内容!BL$127:BL$131)&lt;&gt;0,MAX(ROUNDUP(SMALL(BU$334:BU$383,$L350)/60,0)*60,60),0))</f>
        <v>1140</v>
      </c>
      <c r="EW350" s="41">
        <f>IF(BV350="","",IF(SUM(成就内容!BM$127:BM$131)&lt;&gt;0,MAX(ROUNDUP(SMALL(BV$334:BV$383,$L350)/60,0)*60,60),0))</f>
        <v>0</v>
      </c>
      <c r="EX350" s="41">
        <f>IF(BW350="","",IF(SUM(成就内容!BN$127:BN$131)&lt;&gt;0,MAX(ROUNDUP(SMALL(BW$334:BW$383,$L350)/60,0)*60,60),0))</f>
        <v>0</v>
      </c>
      <c r="EY350" s="41">
        <f>IF(BX350="","",IF(SUM(成就内容!BO$127:BO$131)&lt;&gt;0,MAX(ROUNDUP(SMALL(BX$334:BX$383,$L350)/60,0)*60,60),0))</f>
        <v>0</v>
      </c>
      <c r="EZ350" s="41">
        <f>IF(BY350="","",IF(SUM(成就内容!BP$127:BP$131)&lt;&gt;0,MAX(ROUNDUP(SMALL(BY$334:BY$383,$L350)/60,0)*60,60),0))</f>
        <v>0</v>
      </c>
      <c r="FA350" s="41">
        <f>IF(BZ350="","",IF(SUM(成就内容!BQ$127:BQ$131)&lt;&gt;0,MAX(ROUNDUP(SMALL(BZ$334:BZ$383,$L350)/60,0)*60,60),0))</f>
        <v>0</v>
      </c>
      <c r="FB350" s="41" t="str">
        <f>IF(CA350="","",IF(SUM(成就内容!BR$127:BR$131)&lt;&gt;0,MAX(ROUNDUP(SMALL(CA$334:CA$383,$L350)/60,0)*60,60),0))</f>
        <v/>
      </c>
      <c r="FC350" s="41">
        <f>IF(CB350="","",IF(SUM(成就内容!BS$127:BS$131)&lt;&gt;0,MAX(ROUNDUP(SMALL(CB$334:CB$383,$L350)/60,0)*60,60),0))</f>
        <v>0</v>
      </c>
      <c r="FD350" s="41">
        <f>IF(CC350="","",IF(SUM(成就内容!BT$127:BT$131)&lt;&gt;0,MAX(ROUNDUP(SMALL(CC$334:CC$383,$L350)/60,0)*60,60),0))</f>
        <v>0</v>
      </c>
      <c r="FE350" s="41">
        <f>IF(CD350="","",IF(SUM(成就内容!BU$127:BU$131)&lt;&gt;0,MAX(ROUNDUP(SMALL(CD$334:CD$383,$L350)/60,0)*60,60),0))</f>
        <v>0</v>
      </c>
      <c r="FF350" s="41" t="str">
        <f>IF(CE350="","",IF(SUM(成就内容!BV$127:BV$131)&lt;&gt;0,MAX(ROUNDUP(SMALL(CE$334:CE$383,$L350)/60,0)*60,60),0))</f>
        <v/>
      </c>
      <c r="FG350" s="41">
        <f>IF(CF350="","",IF(SUM(成就内容!BW$127:BW$131)&lt;&gt;0,MAX(ROUNDUP(SMALL(CF$334:CF$383,$L350)/60,0)*60,60),0))</f>
        <v>0</v>
      </c>
      <c r="FH350" s="41">
        <f>IF(CG350="","",IF(SUM(成就内容!BX$127:BX$131)&lt;&gt;0,MAX(ROUNDUP(SMALL(CG$334:CG$383,$L350)/60,0)*60,60),0))</f>
        <v>0</v>
      </c>
      <c r="FI350" s="41">
        <f>IF(CH350="","",IF(SUM(成就内容!BY$127:BY$131)&lt;&gt;0,MAX(ROUNDUP(SMALL(CH$334:CH$383,$L350)/60,0)*60,60),0))</f>
        <v>0</v>
      </c>
      <c r="FJ350" s="41">
        <f>IF(CI350="","",IF(SUM(成就内容!BZ$127:BZ$131)&lt;&gt;0,MAX(ROUNDUP(SMALL(CI$334:CI$383,$L350)/60,0)*60,60),0))</f>
        <v>0</v>
      </c>
    </row>
    <row r="351" spans="12:166" x14ac:dyDescent="0.15">
      <c r="L351" s="43">
        <v>18</v>
      </c>
      <c r="M351" s="79">
        <f>IFERROR(IF(成就内容!D24="","",INDEX($I$4:$I$178*SUM(成就内容!D$127:D$131)/SUM(成就内容!$D$127:$BZ$131),成就内容!D80,1))-SUM(M$334:M350),"")</f>
        <v>0</v>
      </c>
      <c r="N351" s="79" t="str">
        <f>IFERROR(IF(成就内容!E24="","",INDEX($I$4:$I$178*SUM(成就内容!E$127:E$131)/SUM(成就内容!$D$127:$BZ$131),成就内容!E80,1))-SUM(N$334:N350),"")</f>
        <v/>
      </c>
      <c r="O351" s="79">
        <f>IFERROR(IF(成就内容!F24="","",INDEX($I$4:$I$178*SUM(成就内容!F$127:F$131)/SUM(成就内容!$D$127:$BZ$131),成就内容!F80,1))-SUM(O$334:O350),"")</f>
        <v>0</v>
      </c>
      <c r="P351" s="79" t="str">
        <f>IFERROR(IF(成就内容!G24="","",INDEX($I$4:$I$178*SUM(成就内容!G$127:G$131)/SUM(成就内容!$D$127:$BZ$131),成就内容!G80,1))-SUM(P$334:P350),"")</f>
        <v/>
      </c>
      <c r="Q351" s="79">
        <f>IFERROR(IF(成就内容!H24="","",INDEX($I$4:$I$178*SUM(成就内容!H$127:H$131)/SUM(成就内容!$D$127:$BZ$131),成就内容!H80,1))-SUM(Q$334:Q350),"")</f>
        <v>0</v>
      </c>
      <c r="R351" s="79">
        <f>IFERROR(IF(成就内容!I24="","",INDEX($I$4:$I$178*SUM(成就内容!I$127:I$131)/SUM(成就内容!$D$127:$BZ$131),成就内容!I80,1))-SUM(R$334:R350),"")</f>
        <v>0</v>
      </c>
      <c r="S351" s="79">
        <f>IFERROR(IF(成就内容!J24="","",INDEX($I$4:$I$178*SUM(成就内容!J$127:J$131)/SUM(成就内容!$D$127:$BZ$131),成就内容!J80,1))-SUM(S$334:S350),"")</f>
        <v>0</v>
      </c>
      <c r="T351" s="79">
        <f>IFERROR(IF(成就内容!K24="","",INDEX($I$4:$I$178*SUM(成就内容!K$127:K$131)/SUM(成就内容!$D$127:$BZ$131),成就内容!K80,1))-SUM(T$334:T350),"")</f>
        <v>0</v>
      </c>
      <c r="U351" s="79">
        <f>IFERROR(IF(成就内容!L24="","",INDEX($I$4:$I$178*SUM(成就内容!L$127:L$131)/SUM(成就内容!$D$127:$BZ$131),成就内容!L80,1))-SUM(U$334:U350),"")</f>
        <v>0</v>
      </c>
      <c r="V351" s="79">
        <f>IFERROR(IF(成就内容!M24="","",INDEX($I$4:$I$178*SUM(成就内容!M$127:M$131)/SUM(成就内容!$D$127:$BZ$131),成就内容!M80,1))-SUM(V$334:V350),"")</f>
        <v>0</v>
      </c>
      <c r="W351" s="79">
        <f>IFERROR(IF(成就内容!N24="","",INDEX($I$4:$I$178*SUM(成就内容!N$127:N$131)/SUM(成就内容!$D$127:$BZ$131),成就内容!N80,1))-SUM(W$334:W350),"")</f>
        <v>0</v>
      </c>
      <c r="X351" s="79">
        <f>IFERROR(IF(成就内容!O24="","",INDEX($I$4:$I$178*SUM(成就内容!O$127:O$131)/SUM(成就内容!$D$127:$BZ$131),成就内容!O80,1))-SUM(X$334:X350),"")</f>
        <v>0</v>
      </c>
      <c r="Y351" s="79" t="str">
        <f>IFERROR(IF(成就内容!P24="","",INDEX($I$4:$I$178*SUM(成就内容!P$127:P$131)/SUM(成就内容!$D$127:$BZ$131),成就内容!P80,1))-SUM(Y$334:Y350),"")</f>
        <v/>
      </c>
      <c r="Z351" s="79">
        <f>IFERROR(IF(成就内容!Q24="","",INDEX($I$4:$I$178*SUM(成就内容!Q$127:Q$131)/SUM(成就内容!$D$127:$BZ$131),成就内容!Q80,1))-SUM(Z$334:Z350),"")</f>
        <v>0</v>
      </c>
      <c r="AA351" s="79">
        <f>IFERROR(IF(成就内容!R24="","",INDEX($I$4:$I$178*SUM(成就内容!R$127:R$131)/SUM(成就内容!$D$127:$BZ$131),成就内容!R80,1))-SUM(AA$334:AA350),"")</f>
        <v>0</v>
      </c>
      <c r="AB351" s="79">
        <f>IFERROR(IF(成就内容!S24="","",INDEX($I$4:$I$178*SUM(成就内容!S$127:S$131)/SUM(成就内容!$D$127:$BZ$131),成就内容!S80,1))-SUM(AB$334:AB350),"")</f>
        <v>0</v>
      </c>
      <c r="AC351" s="79">
        <f>IFERROR(IF(成就内容!T24="","",INDEX($I$4:$I$178*SUM(成就内容!T$127:T$131)/SUM(成就内容!$D$127:$BZ$131),成就内容!T80,1))-SUM(AC$334:AC350),"")</f>
        <v>0</v>
      </c>
      <c r="AD351" s="79">
        <f>IFERROR(IF(成就内容!U24="","",INDEX($I$4:$I$178*SUM(成就内容!U$127:U$131)/SUM(成就内容!$D$127:$BZ$131),成就内容!U80,1))-SUM(AD$334:AD350),"")</f>
        <v>0</v>
      </c>
      <c r="AE351" s="79">
        <f>IFERROR(IF(成就内容!V24="","",INDEX($I$4:$I$178*SUM(成就内容!V$127:V$131)/SUM(成就内容!$D$127:$BZ$131),成就内容!V80,1))-SUM(AE$334:AE350),"")</f>
        <v>0</v>
      </c>
      <c r="AF351" s="79">
        <f>IFERROR(IF(成就内容!W24="","",INDEX($I$4:$I$178*SUM(成就内容!W$127:W$131)/SUM(成就内容!$D$127:$BZ$131),成就内容!W80,1))-SUM(AF$334:AF350),"")</f>
        <v>0</v>
      </c>
      <c r="AG351" s="79">
        <f>IFERROR(IF(成就内容!X24="","",INDEX($I$4:$I$178*SUM(成就内容!X$127:X$131)/SUM(成就内容!$D$127:$BZ$131),成就内容!X80,1))-SUM(AG$334:AG350),"")</f>
        <v>0</v>
      </c>
      <c r="AH351" s="79">
        <f>IFERROR(IF(成就内容!Y24="","",INDEX($I$4:$I$178*SUM(成就内容!Y$127:Y$131)/SUM(成就内容!$D$127:$BZ$131),成就内容!Y80,1))-SUM(AH$334:AH350),"")</f>
        <v>0</v>
      </c>
      <c r="AI351" s="79" t="str">
        <f>IFERROR(IF(成就内容!Z24="","",INDEX($I$4:$I$178*SUM(成就内容!Z$127:Z$131)/SUM(成就内容!$D$127:$BZ$131),成就内容!Z80,1))-SUM(AI$334:AI350),"")</f>
        <v/>
      </c>
      <c r="AJ351" s="79">
        <f>IFERROR(IF(成就内容!AA24="","",INDEX($I$4:$I$178*SUM(成就内容!AA$127:AA$131)/SUM(成就内容!$D$127:$BZ$131),成就内容!AA80,1))-SUM(AJ$334:AJ350),"")</f>
        <v>0</v>
      </c>
      <c r="AK351" s="79">
        <f>IFERROR(IF(成就内容!AB24="","",INDEX($I$4:$I$178*SUM(成就内容!AB$127:AB$131)/SUM(成就内容!$D$127:$BZ$131),成就内容!AB80,1))-SUM(AK$334:AK350),"")</f>
        <v>48292.612499999988</v>
      </c>
      <c r="AL351" s="79">
        <f>IFERROR(IF(成就内容!AC24="","",INDEX($I$4:$I$178*SUM(成就内容!AC$127:AC$131)/SUM(成就内容!$D$127:$BZ$131),成就内容!AC80,1))-SUM(AL$334:AL350),"")</f>
        <v>1106.875</v>
      </c>
      <c r="AM351" s="79">
        <f>IFERROR(IF(成就内容!AD24="","",INDEX($I$4:$I$178*SUM(成就内容!AD$127:AD$131)/SUM(成就内容!$D$127:$BZ$131),成就内容!AD80,1))-SUM(AM$334:AM350),"")</f>
        <v>1106.875</v>
      </c>
      <c r="AN351" s="79">
        <f>IFERROR(IF(成就内容!AE24="","",INDEX($I$4:$I$178*SUM(成就内容!AE$127:AE$131)/SUM(成就内容!$D$127:$BZ$131),成就内容!AE80,1))-SUM(AN$334:AN350),"")</f>
        <v>1106.875</v>
      </c>
      <c r="AO351" s="79">
        <f>IFERROR(IF(成就内容!AF24="","",INDEX($I$4:$I$178*SUM(成就内容!AF$127:AF$131)/SUM(成就内容!$D$127:$BZ$131),成就内容!AF80,1))-SUM(AO$334:AO350),"")</f>
        <v>1106.875</v>
      </c>
      <c r="AP351" s="79">
        <f>IFERROR(IF(成就内容!AG24="","",INDEX($I$4:$I$178*SUM(成就内容!AG$127:AG$131)/SUM(成就内容!$D$127:$BZ$131),成就内容!AG80,1))-SUM(AP$334:AP350),"")</f>
        <v>0</v>
      </c>
      <c r="AQ351" s="79">
        <f>IFERROR(IF(成就内容!AH24="","",INDEX($I$4:$I$178*SUM(成就内容!AH$127:AH$131)/SUM(成就内容!$D$127:$BZ$131),成就内容!AH80,1))-SUM(AQ$334:AQ350),"")</f>
        <v>0</v>
      </c>
      <c r="AR351" s="79">
        <f>IFERROR(IF(成就内容!AI24="","",INDEX($I$4:$I$178*SUM(成就内容!AI$127:AI$131)/SUM(成就内容!$D$127:$BZ$131),成就内容!AI80,1))-SUM(AR$334:AR350),"")</f>
        <v>0</v>
      </c>
      <c r="AS351" s="79">
        <f>IFERROR(IF(成就内容!AJ24="","",INDEX($I$4:$I$178*SUM(成就内容!AJ$127:AJ$131)/SUM(成就内容!$D$127:$BZ$131),成就内容!AJ80,1))-SUM(AS$334:AS350),"")</f>
        <v>0</v>
      </c>
      <c r="AT351" s="79" t="str">
        <f>IFERROR(IF(成就内容!AK24="","",INDEX($I$4:$I$178*SUM(成就内容!AK$127:AK$131)/SUM(成就内容!$D$127:$BZ$131),成就内容!AK80,1))-SUM(AT$334:AT350),"")</f>
        <v/>
      </c>
      <c r="AU351" s="79" t="str">
        <f>IFERROR(IF(成就内容!AL24="","",INDEX($I$4:$I$178*SUM(成就内容!AL$127:AL$131)/SUM(成就内容!$D$127:$BZ$131),成就内容!AL80,1))-SUM(AU$334:AU350),"")</f>
        <v/>
      </c>
      <c r="AV351" s="79">
        <f>IFERROR(IF(成就内容!AM24="","",INDEX($I$4:$I$178*SUM(成就内容!AM$127:AM$131)/SUM(成就内容!$D$127:$BZ$131),成就内容!AM80,1))-SUM(AV$334:AV350),"")</f>
        <v>0</v>
      </c>
      <c r="AW351" s="79">
        <f>IFERROR(IF(成就内容!AN24="","",INDEX($I$4:$I$178*SUM(成就内容!AN$127:AN$131)/SUM(成就内容!$D$127:$BZ$131),成就内容!AN80,1))-SUM(AW$334:AW350),"")</f>
        <v>0</v>
      </c>
      <c r="AX351" s="79">
        <f>IFERROR(IF(成就内容!AO24="","",INDEX($I$4:$I$178*SUM(成就内容!AO$127:AO$131)/SUM(成就内容!$D$127:$BZ$131),成就内容!AO80,1))-SUM(AX$334:AX350),"")</f>
        <v>1328.25</v>
      </c>
      <c r="AY351" s="79">
        <f>IFERROR(IF(成就内容!AP24="","",INDEX($I$4:$I$178*SUM(成就内容!AP$127:AP$131)/SUM(成就内容!$D$127:$BZ$131),成就内容!AP80,1))-SUM(AY$334:AY350),"")</f>
        <v>1328.25</v>
      </c>
      <c r="AZ351" s="79">
        <f>IFERROR(IF(成就内容!AQ24="","",INDEX($I$4:$I$178*SUM(成就内容!AQ$127:AQ$131)/SUM(成就内容!$D$127:$BZ$131),成就内容!AQ80,1))-SUM(AZ$334:AZ350),"")</f>
        <v>1328.25</v>
      </c>
      <c r="BA351" s="79">
        <f>IFERROR(IF(成就内容!AR24="","",INDEX($I$4:$I$178*SUM(成就内容!AR$127:AR$131)/SUM(成就内容!$D$127:$BZ$131),成就内容!AR80,1))-SUM(BA$334:BA350),"")</f>
        <v>1549.625</v>
      </c>
      <c r="BB351" s="79">
        <f>IFERROR(IF(成就内容!AS24="","",INDEX($I$4:$I$178*SUM(成就内容!AS$127:AS$131)/SUM(成就内容!$D$127:$BZ$131),成就内容!AS80,1))-SUM(BB$334:BB350),"")</f>
        <v>1549.625</v>
      </c>
      <c r="BC351" s="79">
        <f>IFERROR(IF(成就内容!AT24="","",INDEX($I$4:$I$178*SUM(成就内容!AT$127:AT$131)/SUM(成就内容!$D$127:$BZ$131),成就内容!AT80,1))-SUM(BC$334:BC350),"")</f>
        <v>1549.625</v>
      </c>
      <c r="BD351" s="79">
        <f>IFERROR(IF(成就内容!AU24="","",INDEX($I$4:$I$178*SUM(成就内容!AU$127:AU$131)/SUM(成就内容!$D$127:$BZ$131),成就内容!AU80,1))-SUM(BD$334:BD350),"")</f>
        <v>0</v>
      </c>
      <c r="BE351" s="79">
        <f>IFERROR(IF(成就内容!AV24="","",INDEX($I$4:$I$178*SUM(成就内容!AV$127:AV$131)/SUM(成就内容!$D$127:$BZ$131),成就内容!AV80,1))-SUM(BE$334:BE350),"")</f>
        <v>0</v>
      </c>
      <c r="BF351" s="79">
        <f>IFERROR(IF(成就内容!AW24="","",INDEX($I$4:$I$178*SUM(成就内容!AW$127:AW$131)/SUM(成就内容!$D$127:$BZ$131),成就内容!AW80,1))-SUM(BF$334:BF350),"")</f>
        <v>0</v>
      </c>
      <c r="BG351" s="79">
        <f>IFERROR(IF(成就内容!AX24="","",INDEX($I$4:$I$178*SUM(成就内容!AX$127:AX$131)/SUM(成就内容!$D$127:$BZ$131),成就内容!AX80,1))-SUM(BG$334:BG350),"")</f>
        <v>0</v>
      </c>
      <c r="BH351" s="79">
        <f>IFERROR(IF(成就内容!AY24="","",INDEX($I$4:$I$178*SUM(成就内容!AY$127:AY$131)/SUM(成就内容!$D$127:$BZ$131),成就内容!AY80,1))-SUM(BH$334:BH350),"")</f>
        <v>0</v>
      </c>
      <c r="BI351" s="79">
        <f>IFERROR(IF(成就内容!AZ24="","",INDEX($I$4:$I$178*SUM(成就内容!AZ$127:AZ$131)/SUM(成就内容!$D$127:$BZ$131),成就内容!AZ80,1))-SUM(BI$334:BI350),"")</f>
        <v>0</v>
      </c>
      <c r="BJ351" s="79">
        <f>IFERROR(IF(成就内容!BA24="","",INDEX($I$4:$I$178*SUM(成就内容!BA$127:BA$131)/SUM(成就内容!$D$127:$BZ$131),成就内容!BA80,1))-SUM(BJ$334:BJ350),"")</f>
        <v>0</v>
      </c>
      <c r="BK351" s="79">
        <f>IFERROR(IF(成就内容!BB24="","",INDEX($I$4:$I$178*SUM(成就内容!BB$127:BB$131)/SUM(成就内容!$D$127:$BZ$131),成就内容!BB80,1))-SUM(BK$334:BK350),"")</f>
        <v>0</v>
      </c>
      <c r="BL351" s="79">
        <f>IFERROR(IF(成就内容!BC24="","",INDEX($I$4:$I$178*SUM(成就内容!BC$127:BC$131)/SUM(成就内容!$D$127:$BZ$131),成就内容!BC80,1))-SUM(BL$334:BL350),"")</f>
        <v>0</v>
      </c>
      <c r="BM351" s="79">
        <f>IFERROR(IF(成就内容!BD24="","",INDEX($I$4:$I$178*SUM(成就内容!BD$127:BD$131)/SUM(成就内容!$D$127:$BZ$131),成就内容!BD80,1))-SUM(BM$334:BM350),"")</f>
        <v>0</v>
      </c>
      <c r="BN351" s="79">
        <f>IFERROR(IF(成就内容!BE24="","",INDEX($I$4:$I$178*SUM(成就内容!BE$127:BE$131)/SUM(成就内容!$D$127:$BZ$131),成就内容!BE80,1))-SUM(BN$334:BN350),"")</f>
        <v>0</v>
      </c>
      <c r="BO351" s="79">
        <f>IFERROR(IF(成就内容!BF24="","",INDEX($I$4:$I$178*SUM(成就内容!BF$127:BF$131)/SUM(成就内容!$D$127:$BZ$131),成就内容!BF80,1))-SUM(BO$334:BO350),"")</f>
        <v>0</v>
      </c>
      <c r="BP351" s="79">
        <f>IFERROR(IF(成就内容!BG24="","",INDEX($I$4:$I$178*SUM(成就内容!BG$127:BG$131)/SUM(成就内容!$D$127:$BZ$131),成就内容!BG80,1))-SUM(BP$334:BP350),"")</f>
        <v>0</v>
      </c>
      <c r="BQ351" s="79">
        <f>IFERROR(IF(成就内容!BH24="","",INDEX($I$4:$I$178*SUM(成就内容!BH$127:BH$131)/SUM(成就内容!$D$127:$BZ$131),成就内容!BH80,1))-SUM(BQ$334:BQ350),"")</f>
        <v>0</v>
      </c>
      <c r="BR351" s="79" t="str">
        <f>IFERROR(IF(成就内容!BI24="","",INDEX($I$4:$I$178*SUM(成就内容!BI$127:BI$131)/SUM(成就内容!$D$127:$BZ$131),成就内容!BI80,1))-SUM(BR$334:BR350),"")</f>
        <v/>
      </c>
      <c r="BS351" s="79">
        <f>IFERROR(IF(成就内容!BJ24="","",INDEX($I$4:$I$178*SUM(成就内容!BJ$127:BJ$131)/SUM(成就内容!$D$127:$BZ$131),成就内容!BJ80,1))-SUM(BS$334:BS350),"")</f>
        <v>282.36250000000018</v>
      </c>
      <c r="BT351" s="79">
        <f>IFERROR(IF(成就内容!BK24="","",INDEX($I$4:$I$178*SUM(成就内容!BK$127:BK$131)/SUM(成就内容!$D$127:$BZ$131),成就内容!BK80,1))-SUM(BT$334:BT350),"")</f>
        <v>2213.75</v>
      </c>
      <c r="BU351" s="79">
        <f>IFERROR(IF(成就内容!BL24="","",INDEX($I$4:$I$178*SUM(成就内容!BL$127:BL$131)/SUM(成就内容!$D$127:$BZ$131),成就内容!BL80,1))-SUM(BU$334:BU350),"")</f>
        <v>1328.25</v>
      </c>
      <c r="BV351" s="79">
        <f>IFERROR(IF(成就内容!BM24="","",INDEX($I$4:$I$178*SUM(成就内容!BM$127:BM$131)/SUM(成就内容!$D$127:$BZ$131),成就内容!BM80,1))-SUM(BV$334:BV350),"")</f>
        <v>0</v>
      </c>
      <c r="BW351" s="79">
        <f>IFERROR(IF(成就内容!BN24="","",INDEX($I$4:$I$178*SUM(成就内容!BN$127:BN$131)/SUM(成就内容!$D$127:$BZ$131),成就内容!BN80,1))-SUM(BW$334:BW350),"")</f>
        <v>0</v>
      </c>
      <c r="BX351" s="79">
        <f>IFERROR(IF(成就内容!BO24="","",INDEX($I$4:$I$178*SUM(成就内容!BO$127:BO$131)/SUM(成就内容!$D$127:$BZ$131),成就内容!BO80,1))-SUM(BX$334:BX350),"")</f>
        <v>0</v>
      </c>
      <c r="BY351" s="79">
        <f>IFERROR(IF(成就内容!BP24="","",INDEX($I$4:$I$178*SUM(成就内容!BP$127:BP$131)/SUM(成就内容!$D$127:$BZ$131),成就内容!BP80,1))-SUM(BY$334:BY350),"")</f>
        <v>0</v>
      </c>
      <c r="BZ351" s="79">
        <f>IFERROR(IF(成就内容!BQ24="","",INDEX($I$4:$I$178*SUM(成就内容!BQ$127:BQ$131)/SUM(成就内容!$D$127:$BZ$131),成就内容!BQ80,1))-SUM(BZ$334:BZ350),"")</f>
        <v>0</v>
      </c>
      <c r="CA351" s="79" t="str">
        <f>IFERROR(IF(成就内容!BR24="","",INDEX($I$4:$I$178*SUM(成就内容!BR$127:BR$131)/SUM(成就内容!$D$127:$BZ$131),成就内容!BR80,1))-SUM(CA$334:CA350),"")</f>
        <v/>
      </c>
      <c r="CB351" s="79">
        <f>IFERROR(IF(成就内容!BS24="","",INDEX($I$4:$I$178*SUM(成就内容!BS$127:BS$131)/SUM(成就内容!$D$127:$BZ$131),成就内容!BS80,1))-SUM(CB$334:CB350),"")</f>
        <v>0</v>
      </c>
      <c r="CC351" s="79">
        <f>IFERROR(IF(成就内容!BT24="","",INDEX($I$4:$I$178*SUM(成就内容!BT$127:BT$131)/SUM(成就内容!$D$127:$BZ$131),成就内容!BT80,1))-SUM(CC$334:CC350),"")</f>
        <v>0</v>
      </c>
      <c r="CD351" s="79">
        <f>IFERROR(IF(成就内容!BU24="","",INDEX($I$4:$I$178*SUM(成就内容!BU$127:BU$131)/SUM(成就内容!$D$127:$BZ$131),成就内容!BU80,1))-SUM(CD$334:CD350),"")</f>
        <v>0</v>
      </c>
      <c r="CE351" s="79" t="str">
        <f>IFERROR(IF(成就内容!BV24="","",INDEX($I$4:$I$178*SUM(成就内容!BV$127:BV$131)/SUM(成就内容!$D$127:$BZ$131),成就内容!BV80,1))-SUM(CE$334:CE350),"")</f>
        <v/>
      </c>
      <c r="CF351" s="79">
        <f>IFERROR(IF(成就内容!BW24="","",INDEX($I$4:$I$178*SUM(成就内容!BW$127:BW$131)/SUM(成就内容!$D$127:$BZ$131),成就内容!BW80,1))-SUM(CF$334:CF350),"")</f>
        <v>0</v>
      </c>
      <c r="CG351" s="79">
        <f>IFERROR(IF(成就内容!BX24="","",INDEX($I$4:$I$178*SUM(成就内容!BX$127:BX$131)/SUM(成就内容!$D$127:$BZ$131),成就内容!BX80,1))-SUM(CG$334:CG350),"")</f>
        <v>0</v>
      </c>
      <c r="CH351" s="79">
        <f>IFERROR(IF(成就内容!BY24="","",INDEX($I$4:$I$178*SUM(成就内容!BY$127:BY$131)/SUM(成就内容!$D$127:$BZ$131),成就内容!BY80,1))-SUM(CH$334:CH350),"")</f>
        <v>0</v>
      </c>
      <c r="CI351" s="79">
        <f>IFERROR(IF(成就内容!BZ24="","",INDEX($I$4:$I$178*SUM(成就内容!BZ$127:BZ$131)/SUM(成就内容!$D$127:$BZ$131),成就内容!BZ80,1))-SUM(CI$334:CI350),"")</f>
        <v>0</v>
      </c>
      <c r="CM351" s="43">
        <v>18</v>
      </c>
      <c r="CN351" s="41">
        <f>IF(M351="","",IF(SUM(成就内容!D$127:D$131)&lt;&gt;0,MAX(ROUNDUP(SMALL(M$334:M$383,$L351)/60,0)*60,60),0))</f>
        <v>0</v>
      </c>
      <c r="CO351" s="41" t="str">
        <f>IF(N351="","",IF(SUM(成就内容!E$127:E$131)&lt;&gt;0,MAX(ROUNDUP(SMALL(N$334:N$383,$L351)/60,0)*60,60),0))</f>
        <v/>
      </c>
      <c r="CP351" s="41">
        <f>IF(O351="","",IF(SUM(成就内容!F$127:F$131)&lt;&gt;0,MAX(ROUNDUP(SMALL(O$334:O$383,$L351)/60,0)*60,60),0))</f>
        <v>0</v>
      </c>
      <c r="CQ351" s="41" t="str">
        <f>IF(P351="","",IF(SUM(成就内容!G$127:G$131)&lt;&gt;0,MAX(ROUNDUP(SMALL(P$334:P$383,$L351)/60,0)*60,60),0))</f>
        <v/>
      </c>
      <c r="CR351" s="41">
        <f>IF(Q351="","",IF(SUM(成就内容!H$127:H$131)&lt;&gt;0,MAX(ROUNDUP(SMALL(Q$334:Q$383,$L351)/60,0)*60,60),0))</f>
        <v>0</v>
      </c>
      <c r="CS351" s="41">
        <f>IF(R351="","",IF(SUM(成就内容!I$127:I$131)&lt;&gt;0,MAX(ROUNDUP(SMALL(R$334:R$383,$L351)/60,0)*60,60),0))</f>
        <v>0</v>
      </c>
      <c r="CT351" s="41">
        <f>IF(S351="","",IF(SUM(成就内容!J$127:J$131)&lt;&gt;0,MAX(ROUNDUP(SMALL(S$334:S$383,$L351)/60,0)*60,60),0))</f>
        <v>0</v>
      </c>
      <c r="CU351" s="41">
        <f>IF(T351="","",IF(SUM(成就内容!K$127:K$131)&lt;&gt;0,MAX(ROUNDUP(SMALL(T$334:T$383,$L351)/60,0)*60,60),0))</f>
        <v>0</v>
      </c>
      <c r="CV351" s="41">
        <f>IF(U351="","",IF(SUM(成就内容!L$127:L$131)&lt;&gt;0,MAX(ROUNDUP(SMALL(U$334:U$383,$L351)/60,0)*60,60),0))</f>
        <v>0</v>
      </c>
      <c r="CW351" s="41">
        <f>IF(V351="","",IF(SUM(成就内容!M$127:M$131)&lt;&gt;0,MAX(ROUNDUP(SMALL(V$334:V$383,$L351)/60,0)*60,60),0))</f>
        <v>0</v>
      </c>
      <c r="CX351" s="41">
        <f>IF(W351="","",IF(SUM(成就内容!N$127:N$131)&lt;&gt;0,MAX(ROUNDUP(SMALL(W$334:W$383,$L351)/60,0)*60,60),0))</f>
        <v>0</v>
      </c>
      <c r="CY351" s="41">
        <f>IF(X351="","",IF(SUM(成就内容!O$127:O$131)&lt;&gt;0,MAX(ROUNDUP(SMALL(X$334:X$383,$L351)/60,0)*60,60),0))</f>
        <v>0</v>
      </c>
      <c r="CZ351" s="41" t="str">
        <f>IF(Y351="","",IF(SUM(成就内容!P$127:P$131)&lt;&gt;0,MAX(ROUNDUP(SMALL(Y$334:Y$383,$L351)/60,0)*60,60),0))</f>
        <v/>
      </c>
      <c r="DA351" s="41">
        <f>IF(Z351="","",IF(SUM(成就内容!Q$127:Q$131)&lt;&gt;0,MAX(ROUNDUP(SMALL(Z$334:Z$383,$L351)/60,0)*60,60),0))</f>
        <v>0</v>
      </c>
      <c r="DB351" s="41">
        <f>IF(AA351="","",IF(SUM(成就内容!R$127:R$131)&lt;&gt;0,MAX(ROUNDUP(SMALL(AA$334:AA$383,$L351)/60,0)*60,60),0))</f>
        <v>0</v>
      </c>
      <c r="DC351" s="41">
        <f>IF(AB351="","",IF(SUM(成就内容!S$127:S$131)&lt;&gt;0,MAX(ROUNDUP(SMALL(AB$334:AB$383,$L351)/60,0)*60,60),0))</f>
        <v>0</v>
      </c>
      <c r="DD351" s="41">
        <f>IF(AC351="","",IF(SUM(成就内容!T$127:T$131)&lt;&gt;0,MAX(ROUNDUP(SMALL(AC$334:AC$383,$L351)/60,0)*60,60),0))</f>
        <v>0</v>
      </c>
      <c r="DE351" s="41">
        <f>IF(AD351="","",IF(SUM(成就内容!U$127:U$131)&lt;&gt;0,MAX(ROUNDUP(SMALL(AD$334:AD$383,$L351)/60,0)*60,60),0))</f>
        <v>0</v>
      </c>
      <c r="DF351" s="41">
        <f>IF(AE351="","",IF(SUM(成就内容!V$127:V$131)&lt;&gt;0,MAX(ROUNDUP(SMALL(AE$334:AE$383,$L351)/60,0)*60,60),0))</f>
        <v>0</v>
      </c>
      <c r="DG351" s="41">
        <f>IF(AF351="","",IF(SUM(成就内容!W$127:W$131)&lt;&gt;0,MAX(ROUNDUP(SMALL(AF$334:AF$383,$L351)/60,0)*60,60),0))</f>
        <v>0</v>
      </c>
      <c r="DH351" s="41">
        <f>IF(AG351="","",IF(SUM(成就内容!X$127:X$131)&lt;&gt;0,MAX(ROUNDUP(SMALL(AG$334:AG$383,$L351)/60,0)*60,60),0))</f>
        <v>0</v>
      </c>
      <c r="DI351" s="41">
        <f>IF(AH351="","",IF(SUM(成就内容!Y$127:Y$131)&lt;&gt;0,MAX(ROUNDUP(SMALL(AH$334:AH$383,$L351)/60,0)*60,60),0))</f>
        <v>0</v>
      </c>
      <c r="DJ351" s="41" t="str">
        <f>IF(AI351="","",IF(SUM(成就内容!Z$127:Z$131)&lt;&gt;0,MAX(ROUNDUP(SMALL(AI$334:AI$383,$L351)/60,0)*60,60),0))</f>
        <v/>
      </c>
      <c r="DK351" s="41">
        <f>IF(AJ351="","",IF(SUM(成就内容!AA$127:AA$131)&lt;&gt;0,MAX(ROUNDUP(SMALL(AJ$334:AJ$383,$L351)/60,0)*60,60),0))</f>
        <v>0</v>
      </c>
      <c r="DL351" s="41">
        <f>IF(AK351="","",IF(SUM(成就内容!AB$127:AB$131)&lt;&gt;0,MAX(ROUNDUP(SMALL(AK$334:AK$383,$L351)/60,0)*60,60),0))</f>
        <v>48300</v>
      </c>
      <c r="DM351" s="41">
        <f>IF(AL351="","",IF(SUM(成就内容!AC$127:AC$131)&lt;&gt;0,MAX(ROUNDUP(SMALL(AL$334:AL$383,$L351)/60,0)*60,60),0))</f>
        <v>1140</v>
      </c>
      <c r="DN351" s="41">
        <f>IF(AM351="","",IF(SUM(成就内容!AD$127:AD$131)&lt;&gt;0,MAX(ROUNDUP(SMALL(AM$334:AM$383,$L351)/60,0)*60,60),0))</f>
        <v>1140</v>
      </c>
      <c r="DO351" s="41">
        <f>IF(AN351="","",IF(SUM(成就内容!AE$127:AE$131)&lt;&gt;0,MAX(ROUNDUP(SMALL(AN$334:AN$383,$L351)/60,0)*60,60),0))</f>
        <v>1140</v>
      </c>
      <c r="DP351" s="41">
        <f>IF(AO351="","",IF(SUM(成就内容!AF$127:AF$131)&lt;&gt;0,MAX(ROUNDUP(SMALL(AO$334:AO$383,$L351)/60,0)*60,60),0))</f>
        <v>1140</v>
      </c>
      <c r="DQ351" s="41">
        <f>IF(AP351="","",IF(SUM(成就内容!AG$127:AG$131)&lt;&gt;0,MAX(ROUNDUP(SMALL(AP$334:AP$383,$L351)/60,0)*60,60),0))</f>
        <v>0</v>
      </c>
      <c r="DR351" s="41">
        <f>IF(AQ351="","",IF(SUM(成就内容!AH$127:AH$131)&lt;&gt;0,MAX(ROUNDUP(SMALL(AQ$334:AQ$383,$L351)/60,0)*60,60),0))</f>
        <v>0</v>
      </c>
      <c r="DS351" s="41">
        <f>IF(AR351="","",IF(SUM(成就内容!AI$127:AI$131)&lt;&gt;0,MAX(ROUNDUP(SMALL(AR$334:AR$383,$L351)/60,0)*60,60),0))</f>
        <v>0</v>
      </c>
      <c r="DT351" s="41">
        <f>IF(AS351="","",IF(SUM(成就内容!AJ$127:AJ$131)&lt;&gt;0,MAX(ROUNDUP(SMALL(AS$334:AS$383,$L351)/60,0)*60,60),0))</f>
        <v>0</v>
      </c>
      <c r="DU351" s="41" t="str">
        <f>IF(AT351="","",IF(SUM(成就内容!AK$127:AK$131)&lt;&gt;0,MAX(ROUNDUP(SMALL(AT$334:AT$383,$L351)/60,0)*60,60),0))</f>
        <v/>
      </c>
      <c r="DV351" s="41" t="str">
        <f>IF(AU351="","",IF(SUM(成就内容!AL$127:AL$131)&lt;&gt;0,MAX(ROUNDUP(SMALL(AU$334:AU$383,$L351)/60,0)*60,60),0))</f>
        <v/>
      </c>
      <c r="DW351" s="41">
        <f>IF(AV351="","",IF(SUM(成就内容!AM$127:AM$131)&lt;&gt;0,MAX(ROUNDUP(SMALL(AV$334:AV$383,$L351)/60,0)*60,60),0))</f>
        <v>0</v>
      </c>
      <c r="DX351" s="41">
        <f>IF(AW351="","",IF(SUM(成就内容!AN$127:AN$131)&lt;&gt;0,MAX(ROUNDUP(SMALL(AW$334:AW$383,$L351)/60,0)*60,60),0))</f>
        <v>0</v>
      </c>
      <c r="DY351" s="41">
        <f>IF(AX351="","",IF(SUM(成就内容!AO$127:AO$131)&lt;&gt;0,MAX(ROUNDUP(SMALL(AX$334:AX$383,$L351)/60,0)*60,60),0))</f>
        <v>1380</v>
      </c>
      <c r="DZ351" s="41">
        <f>IF(AY351="","",IF(SUM(成就内容!AP$127:AP$131)&lt;&gt;0,MAX(ROUNDUP(SMALL(AY$334:AY$383,$L351)/60,0)*60,60),0))</f>
        <v>1380</v>
      </c>
      <c r="EA351" s="41">
        <f>IF(AZ351="","",IF(SUM(成就内容!AQ$127:AQ$131)&lt;&gt;0,MAX(ROUNDUP(SMALL(AZ$334:AZ$383,$L351)/60,0)*60,60),0))</f>
        <v>1380</v>
      </c>
      <c r="EB351" s="41">
        <f>IF(BA351="","",IF(SUM(成就内容!AR$127:AR$131)&lt;&gt;0,MAX(ROUNDUP(SMALL(BA$334:BA$383,$L351)/60,0)*60,60),0))</f>
        <v>1560</v>
      </c>
      <c r="EC351" s="41">
        <f>IF(BB351="","",IF(SUM(成就内容!AS$127:AS$131)&lt;&gt;0,MAX(ROUNDUP(SMALL(BB$334:BB$383,$L351)/60,0)*60,60),0))</f>
        <v>1560</v>
      </c>
      <c r="ED351" s="41">
        <f>IF(BC351="","",IF(SUM(成就内容!AT$127:AT$131)&lt;&gt;0,MAX(ROUNDUP(SMALL(BC$334:BC$383,$L351)/60,0)*60,60),0))</f>
        <v>1560</v>
      </c>
      <c r="EE351" s="41">
        <f>IF(BD351="","",IF(SUM(成就内容!AU$127:AU$131)&lt;&gt;0,MAX(ROUNDUP(SMALL(BD$334:BD$383,$L351)/60,0)*60,60),0))</f>
        <v>0</v>
      </c>
      <c r="EF351" s="41">
        <f>IF(BE351="","",IF(SUM(成就内容!AV$127:AV$131)&lt;&gt;0,MAX(ROUNDUP(SMALL(BE$334:BE$383,$L351)/60,0)*60,60),0))</f>
        <v>0</v>
      </c>
      <c r="EG351" s="41">
        <f>IF(BF351="","",IF(SUM(成就内容!AW$127:AW$131)&lt;&gt;0,MAX(ROUNDUP(SMALL(BF$334:BF$383,$L351)/60,0)*60,60),0))</f>
        <v>0</v>
      </c>
      <c r="EH351" s="41">
        <f>IF(BG351="","",IF(SUM(成就内容!AX$127:AX$131)&lt;&gt;0,MAX(ROUNDUP(SMALL(BG$334:BG$383,$L351)/60,0)*60,60),0))</f>
        <v>0</v>
      </c>
      <c r="EI351" s="41">
        <f>IF(BH351="","",IF(SUM(成就内容!AY$127:AY$131)&lt;&gt;0,MAX(ROUNDUP(SMALL(BH$334:BH$383,$L351)/60,0)*60,60),0))</f>
        <v>0</v>
      </c>
      <c r="EJ351" s="41">
        <f>IF(BI351="","",IF(SUM(成就内容!AZ$127:AZ$131)&lt;&gt;0,MAX(ROUNDUP(SMALL(BI$334:BI$383,$L351)/60,0)*60,60),0))</f>
        <v>0</v>
      </c>
      <c r="EK351" s="41">
        <f>IF(BJ351="","",IF(SUM(成就内容!BA$127:BA$131)&lt;&gt;0,MAX(ROUNDUP(SMALL(BJ$334:BJ$383,$L351)/60,0)*60,60),0))</f>
        <v>0</v>
      </c>
      <c r="EL351" s="41">
        <f>IF(BK351="","",IF(SUM(成就内容!BB$127:BB$131)&lt;&gt;0,MAX(ROUNDUP(SMALL(BK$334:BK$383,$L351)/60,0)*60,60),0))</f>
        <v>0</v>
      </c>
      <c r="EM351" s="41">
        <f>IF(BL351="","",IF(SUM(成就内容!BC$127:BC$131)&lt;&gt;0,MAX(ROUNDUP(SMALL(BL$334:BL$383,$L351)/60,0)*60,60),0))</f>
        <v>0</v>
      </c>
      <c r="EN351" s="41">
        <f>IF(BM351="","",IF(SUM(成就内容!BD$127:BD$131)&lt;&gt;0,MAX(ROUNDUP(SMALL(BM$334:BM$383,$L351)/60,0)*60,60),0))</f>
        <v>0</v>
      </c>
      <c r="EO351" s="41">
        <f>IF(BN351="","",IF(SUM(成就内容!BE$127:BE$131)&lt;&gt;0,MAX(ROUNDUP(SMALL(BN$334:BN$383,$L351)/60,0)*60,60),0))</f>
        <v>0</v>
      </c>
      <c r="EP351" s="41">
        <f>IF(BO351="","",IF(SUM(成就内容!BF$127:BF$131)&lt;&gt;0,MAX(ROUNDUP(SMALL(BO$334:BO$383,$L351)/60,0)*60,60),0))</f>
        <v>0</v>
      </c>
      <c r="EQ351" s="41">
        <f>IF(BP351="","",IF(SUM(成就内容!BG$127:BG$131)&lt;&gt;0,MAX(ROUNDUP(SMALL(BP$334:BP$383,$L351)/60,0)*60,60),0))</f>
        <v>0</v>
      </c>
      <c r="ER351" s="41">
        <f>IF(BQ351="","",IF(SUM(成就内容!BH$127:BH$131)&lt;&gt;0,MAX(ROUNDUP(SMALL(BQ$334:BQ$383,$L351)/60,0)*60,60),0))</f>
        <v>0</v>
      </c>
      <c r="ES351" s="41" t="str">
        <f>IF(BR351="","",IF(SUM(成就内容!BI$127:BI$131)&lt;&gt;0,MAX(ROUNDUP(SMALL(BR$334:BR$383,$L351)/60,0)*60,60),0))</f>
        <v/>
      </c>
      <c r="ET351" s="41">
        <f>IF(BS351="","",IF(SUM(成就内容!BJ$127:BJ$131)&lt;&gt;0,MAX(ROUNDUP(SMALL(BS$334:BS$383,$L351)/60,0)*60,60),0))</f>
        <v>480</v>
      </c>
      <c r="EU351" s="41">
        <f>IF(BT351="","",IF(SUM(成就内容!BK$127:BK$131)&lt;&gt;0,MAX(ROUNDUP(SMALL(BT$334:BT$383,$L351)/60,0)*60,60),0))</f>
        <v>1080</v>
      </c>
      <c r="EV351" s="41">
        <f>IF(BU351="","",IF(SUM(成就内容!BL$127:BL$131)&lt;&gt;0,MAX(ROUNDUP(SMALL(BU$334:BU$383,$L351)/60,0)*60,60),0))</f>
        <v>1380</v>
      </c>
      <c r="EW351" s="41">
        <f>IF(BV351="","",IF(SUM(成就内容!BM$127:BM$131)&lt;&gt;0,MAX(ROUNDUP(SMALL(BV$334:BV$383,$L351)/60,0)*60,60),0))</f>
        <v>0</v>
      </c>
      <c r="EX351" s="41">
        <f>IF(BW351="","",IF(SUM(成就内容!BN$127:BN$131)&lt;&gt;0,MAX(ROUNDUP(SMALL(BW$334:BW$383,$L351)/60,0)*60,60),0))</f>
        <v>0</v>
      </c>
      <c r="EY351" s="41">
        <f>IF(BX351="","",IF(SUM(成就内容!BO$127:BO$131)&lt;&gt;0,MAX(ROUNDUP(SMALL(BX$334:BX$383,$L351)/60,0)*60,60),0))</f>
        <v>0</v>
      </c>
      <c r="EZ351" s="41">
        <f>IF(BY351="","",IF(SUM(成就内容!BP$127:BP$131)&lt;&gt;0,MAX(ROUNDUP(SMALL(BY$334:BY$383,$L351)/60,0)*60,60),0))</f>
        <v>0</v>
      </c>
      <c r="FA351" s="41">
        <f>IF(BZ351="","",IF(SUM(成就内容!BQ$127:BQ$131)&lt;&gt;0,MAX(ROUNDUP(SMALL(BZ$334:BZ$383,$L351)/60,0)*60,60),0))</f>
        <v>0</v>
      </c>
      <c r="FB351" s="41" t="str">
        <f>IF(CA351="","",IF(SUM(成就内容!BR$127:BR$131)&lt;&gt;0,MAX(ROUNDUP(SMALL(CA$334:CA$383,$L351)/60,0)*60,60),0))</f>
        <v/>
      </c>
      <c r="FC351" s="41">
        <f>IF(CB351="","",IF(SUM(成就内容!BS$127:BS$131)&lt;&gt;0,MAX(ROUNDUP(SMALL(CB$334:CB$383,$L351)/60,0)*60,60),0))</f>
        <v>0</v>
      </c>
      <c r="FD351" s="41">
        <f>IF(CC351="","",IF(SUM(成就内容!BT$127:BT$131)&lt;&gt;0,MAX(ROUNDUP(SMALL(CC$334:CC$383,$L351)/60,0)*60,60),0))</f>
        <v>0</v>
      </c>
      <c r="FE351" s="41">
        <f>IF(CD351="","",IF(SUM(成就内容!BU$127:BU$131)&lt;&gt;0,MAX(ROUNDUP(SMALL(CD$334:CD$383,$L351)/60,0)*60,60),0))</f>
        <v>0</v>
      </c>
      <c r="FF351" s="41" t="str">
        <f>IF(CE351="","",IF(SUM(成就内容!BV$127:BV$131)&lt;&gt;0,MAX(ROUNDUP(SMALL(CE$334:CE$383,$L351)/60,0)*60,60),0))</f>
        <v/>
      </c>
      <c r="FG351" s="41">
        <f>IF(CF351="","",IF(SUM(成就内容!BW$127:BW$131)&lt;&gt;0,MAX(ROUNDUP(SMALL(CF$334:CF$383,$L351)/60,0)*60,60),0))</f>
        <v>0</v>
      </c>
      <c r="FH351" s="41">
        <f>IF(CG351="","",IF(SUM(成就内容!BX$127:BX$131)&lt;&gt;0,MAX(ROUNDUP(SMALL(CG$334:CG$383,$L351)/60,0)*60,60),0))</f>
        <v>0</v>
      </c>
      <c r="FI351" s="41">
        <f>IF(CH351="","",IF(SUM(成就内容!BY$127:BY$131)&lt;&gt;0,MAX(ROUNDUP(SMALL(CH$334:CH$383,$L351)/60,0)*60,60),0))</f>
        <v>0</v>
      </c>
      <c r="FJ351" s="41">
        <f>IF(CI351="","",IF(SUM(成就内容!BZ$127:BZ$131)&lt;&gt;0,MAX(ROUNDUP(SMALL(CI$334:CI$383,$L351)/60,0)*60,60),0))</f>
        <v>0</v>
      </c>
    </row>
    <row r="352" spans="12:166" x14ac:dyDescent="0.15">
      <c r="L352" s="43">
        <v>19</v>
      </c>
      <c r="M352" s="79">
        <f>IFERROR(IF(成就内容!D25="","",INDEX($I$4:$I$178*SUM(成就内容!D$127:D$131)/SUM(成就内容!$D$127:$BZ$131),成就内容!D81,1))-SUM(M$334:M351),"")</f>
        <v>0</v>
      </c>
      <c r="N352" s="79" t="str">
        <f>IFERROR(IF(成就内容!E25="","",INDEX($I$4:$I$178*SUM(成就内容!E$127:E$131)/SUM(成就内容!$D$127:$BZ$131),成就内容!E81,1))-SUM(N$334:N351),"")</f>
        <v/>
      </c>
      <c r="O352" s="79">
        <f>IFERROR(IF(成就内容!F25="","",INDEX($I$4:$I$178*SUM(成就内容!F$127:F$131)/SUM(成就内容!$D$127:$BZ$131),成就内容!F81,1))-SUM(O$334:O351),"")</f>
        <v>0</v>
      </c>
      <c r="P352" s="79" t="str">
        <f>IFERROR(IF(成就内容!G25="","",INDEX($I$4:$I$178*SUM(成就内容!G$127:G$131)/SUM(成就内容!$D$127:$BZ$131),成就内容!G81,1))-SUM(P$334:P351),"")</f>
        <v/>
      </c>
      <c r="Q352" s="79">
        <f>IFERROR(IF(成就内容!H25="","",INDEX($I$4:$I$178*SUM(成就内容!H$127:H$131)/SUM(成就内容!$D$127:$BZ$131),成就内容!H81,1))-SUM(Q$334:Q351),"")</f>
        <v>0</v>
      </c>
      <c r="R352" s="79">
        <f>IFERROR(IF(成就内容!I25="","",INDEX($I$4:$I$178*SUM(成就内容!I$127:I$131)/SUM(成就内容!$D$127:$BZ$131),成就内容!I81,1))-SUM(R$334:R351),"")</f>
        <v>0</v>
      </c>
      <c r="S352" s="79">
        <f>IFERROR(IF(成就内容!J25="","",INDEX($I$4:$I$178*SUM(成就内容!J$127:J$131)/SUM(成就内容!$D$127:$BZ$131),成就内容!J81,1))-SUM(S$334:S351),"")</f>
        <v>0</v>
      </c>
      <c r="T352" s="79">
        <f>IFERROR(IF(成就内容!K25="","",INDEX($I$4:$I$178*SUM(成就内容!K$127:K$131)/SUM(成就内容!$D$127:$BZ$131),成就内容!K81,1))-SUM(T$334:T351),"")</f>
        <v>0</v>
      </c>
      <c r="U352" s="79">
        <f>IFERROR(IF(成就内容!L25="","",INDEX($I$4:$I$178*SUM(成就内容!L$127:L$131)/SUM(成就内容!$D$127:$BZ$131),成就内容!L81,1))-SUM(U$334:U351),"")</f>
        <v>0</v>
      </c>
      <c r="V352" s="79">
        <f>IFERROR(IF(成就内容!M25="","",INDEX($I$4:$I$178*SUM(成就内容!M$127:M$131)/SUM(成就内容!$D$127:$BZ$131),成就内容!M81,1))-SUM(V$334:V351),"")</f>
        <v>0</v>
      </c>
      <c r="W352" s="79">
        <f>IFERROR(IF(成就内容!N25="","",INDEX($I$4:$I$178*SUM(成就内容!N$127:N$131)/SUM(成就内容!$D$127:$BZ$131),成就内容!N81,1))-SUM(W$334:W351),"")</f>
        <v>0</v>
      </c>
      <c r="X352" s="79">
        <f>IFERROR(IF(成就内容!O25="","",INDEX($I$4:$I$178*SUM(成就内容!O$127:O$131)/SUM(成就内容!$D$127:$BZ$131),成就内容!O81,1))-SUM(X$334:X351),"")</f>
        <v>0</v>
      </c>
      <c r="Y352" s="79" t="str">
        <f>IFERROR(IF(成就内容!P25="","",INDEX($I$4:$I$178*SUM(成就内容!P$127:P$131)/SUM(成就内容!$D$127:$BZ$131),成就内容!P81,1))-SUM(Y$334:Y351),"")</f>
        <v/>
      </c>
      <c r="Z352" s="79">
        <f>IFERROR(IF(成就内容!Q25="","",INDEX($I$4:$I$178*SUM(成就内容!Q$127:Q$131)/SUM(成就内容!$D$127:$BZ$131),成就内容!Q81,1))-SUM(Z$334:Z351),"")</f>
        <v>0</v>
      </c>
      <c r="AA352" s="79">
        <f>IFERROR(IF(成就内容!R25="","",INDEX($I$4:$I$178*SUM(成就内容!R$127:R$131)/SUM(成就内容!$D$127:$BZ$131),成就内容!R81,1))-SUM(AA$334:AA351),"")</f>
        <v>0</v>
      </c>
      <c r="AB352" s="79">
        <f>IFERROR(IF(成就内容!S25="","",INDEX($I$4:$I$178*SUM(成就内容!S$127:S$131)/SUM(成就内容!$D$127:$BZ$131),成就内容!S81,1))-SUM(AB$334:AB351),"")</f>
        <v>0</v>
      </c>
      <c r="AC352" s="79">
        <f>IFERROR(IF(成就内容!T25="","",INDEX($I$4:$I$178*SUM(成就内容!T$127:T$131)/SUM(成就内容!$D$127:$BZ$131),成就内容!T81,1))-SUM(AC$334:AC351),"")</f>
        <v>0</v>
      </c>
      <c r="AD352" s="79">
        <f>IFERROR(IF(成就内容!U25="","",INDEX($I$4:$I$178*SUM(成就内容!U$127:U$131)/SUM(成就内容!$D$127:$BZ$131),成就内容!U81,1))-SUM(AD$334:AD351),"")</f>
        <v>0</v>
      </c>
      <c r="AE352" s="79">
        <f>IFERROR(IF(成就内容!V25="","",INDEX($I$4:$I$178*SUM(成就内容!V$127:V$131)/SUM(成就内容!$D$127:$BZ$131),成就内容!V81,1))-SUM(AE$334:AE351),"")</f>
        <v>0</v>
      </c>
      <c r="AF352" s="79">
        <f>IFERROR(IF(成就内容!W25="","",INDEX($I$4:$I$178*SUM(成就内容!W$127:W$131)/SUM(成就内容!$D$127:$BZ$131),成就内容!W81,1))-SUM(AF$334:AF351),"")</f>
        <v>0</v>
      </c>
      <c r="AG352" s="79">
        <f>IFERROR(IF(成就内容!X25="","",INDEX($I$4:$I$178*SUM(成就内容!X$127:X$131)/SUM(成就内容!$D$127:$BZ$131),成就内容!X81,1))-SUM(AG$334:AG351),"")</f>
        <v>0</v>
      </c>
      <c r="AH352" s="79">
        <f>IFERROR(IF(成就内容!Y25="","",INDEX($I$4:$I$178*SUM(成就内容!Y$127:Y$131)/SUM(成就内容!$D$127:$BZ$131),成就内容!Y81,1))-SUM(AH$334:AH351),"")</f>
        <v>0</v>
      </c>
      <c r="AI352" s="79" t="str">
        <f>IFERROR(IF(成就内容!Z25="","",INDEX($I$4:$I$178*SUM(成就内容!Z$127:Z$131)/SUM(成就内容!$D$127:$BZ$131),成就内容!Z81,1))-SUM(AI$334:AI351),"")</f>
        <v/>
      </c>
      <c r="AJ352" s="79" t="str">
        <f>IFERROR(IF(成就内容!AA25="","",INDEX($I$4:$I$178*SUM(成就内容!AA$127:AA$131)/SUM(成就内容!$D$127:$BZ$131),成就内容!AA81,1))-SUM(AJ$334:AJ351),"")</f>
        <v/>
      </c>
      <c r="AK352" s="79" t="str">
        <f>IFERROR(IF(成就内容!AB25="","",INDEX($I$4:$I$178*SUM(成就内容!AB$127:AB$131)/SUM(成就内容!$D$127:$BZ$131),成就内容!AB81,1))-SUM(AK$334:AK351),"")</f>
        <v/>
      </c>
      <c r="AL352" s="79">
        <f>IFERROR(IF(成就内容!AC25="","",INDEX($I$4:$I$178*SUM(成就内容!AC$127:AC$131)/SUM(成就内容!$D$127:$BZ$131),成就内容!AC81,1))-SUM(AL$334:AL351),"")</f>
        <v>1438.9375</v>
      </c>
      <c r="AM352" s="79">
        <f>IFERROR(IF(成就内容!AD25="","",INDEX($I$4:$I$178*SUM(成就内容!AD$127:AD$131)/SUM(成就内容!$D$127:$BZ$131),成就内容!AD81,1))-SUM(AM$334:AM351),"")</f>
        <v>1549.625</v>
      </c>
      <c r="AN352" s="79">
        <f>IFERROR(IF(成就内容!AE25="","",INDEX($I$4:$I$178*SUM(成就内容!AE$127:AE$131)/SUM(成就内容!$D$127:$BZ$131),成就内容!AE81,1))-SUM(AN$334:AN351),"")</f>
        <v>1549.625</v>
      </c>
      <c r="AO352" s="79">
        <f>IFERROR(IF(成就内容!AF25="","",INDEX($I$4:$I$178*SUM(成就内容!AF$127:AF$131)/SUM(成就内容!$D$127:$BZ$131),成就内容!AF81,1))-SUM(AO$334:AO351),"")</f>
        <v>1549.625</v>
      </c>
      <c r="AP352" s="79">
        <f>IFERROR(IF(成就内容!AG25="","",INDEX($I$4:$I$178*SUM(成就内容!AG$127:AG$131)/SUM(成就内容!$D$127:$BZ$131),成就内容!AG81,1))-SUM(AP$334:AP351),"")</f>
        <v>0</v>
      </c>
      <c r="AQ352" s="79">
        <f>IFERROR(IF(成就内容!AH25="","",INDEX($I$4:$I$178*SUM(成就内容!AH$127:AH$131)/SUM(成就内容!$D$127:$BZ$131),成就内容!AH81,1))-SUM(AQ$334:AQ351),"")</f>
        <v>0</v>
      </c>
      <c r="AR352" s="79">
        <f>IFERROR(IF(成就内容!AI25="","",INDEX($I$4:$I$178*SUM(成就内容!AI$127:AI$131)/SUM(成就内容!$D$127:$BZ$131),成就内容!AI81,1))-SUM(AR$334:AR351),"")</f>
        <v>0</v>
      </c>
      <c r="AS352" s="79">
        <f>IFERROR(IF(成就内容!AJ25="","",INDEX($I$4:$I$178*SUM(成就内容!AJ$127:AJ$131)/SUM(成就内容!$D$127:$BZ$131),成就内容!AJ81,1))-SUM(AS$334:AS351),"")</f>
        <v>0</v>
      </c>
      <c r="AT352" s="79" t="str">
        <f>IFERROR(IF(成就内容!AK25="","",INDEX($I$4:$I$178*SUM(成就内容!AK$127:AK$131)/SUM(成就内容!$D$127:$BZ$131),成就内容!AK81,1))-SUM(AT$334:AT351),"")</f>
        <v/>
      </c>
      <c r="AU352" s="79" t="str">
        <f>IFERROR(IF(成就内容!AL25="","",INDEX($I$4:$I$178*SUM(成就内容!AL$127:AL$131)/SUM(成就内容!$D$127:$BZ$131),成就内容!AL81,1))-SUM(AU$334:AU351),"")</f>
        <v/>
      </c>
      <c r="AV352" s="79">
        <f>IFERROR(IF(成就内容!AM25="","",INDEX($I$4:$I$178*SUM(成就内容!AM$127:AM$131)/SUM(成就内容!$D$127:$BZ$131),成就内容!AM81,1))-SUM(AV$334:AV351),"")</f>
        <v>0</v>
      </c>
      <c r="AW352" s="79">
        <f>IFERROR(IF(成就内容!AN25="","",INDEX($I$4:$I$178*SUM(成就内容!AN$127:AN$131)/SUM(成就内容!$D$127:$BZ$131),成就内容!AN81,1))-SUM(AW$334:AW351),"")</f>
        <v>0</v>
      </c>
      <c r="AX352" s="79">
        <f>IFERROR(IF(成就内容!AO25="","",INDEX($I$4:$I$178*SUM(成就内容!AO$127:AO$131)/SUM(成就内容!$D$127:$BZ$131),成就内容!AO81,1))-SUM(AX$334:AX351),"")</f>
        <v>1549.625</v>
      </c>
      <c r="AY352" s="79">
        <f>IFERROR(IF(成就内容!AP25="","",INDEX($I$4:$I$178*SUM(成就内容!AP$127:AP$131)/SUM(成就内容!$D$127:$BZ$131),成就内容!AP81,1))-SUM(AY$334:AY351),"")</f>
        <v>1549.625</v>
      </c>
      <c r="AZ352" s="79">
        <f>IFERROR(IF(成就内容!AQ25="","",INDEX($I$4:$I$178*SUM(成就内容!AQ$127:AQ$131)/SUM(成就内容!$D$127:$BZ$131),成就内容!AQ81,1))-SUM(AZ$334:AZ351),"")</f>
        <v>1549.625</v>
      </c>
      <c r="BA352" s="79">
        <f>IFERROR(IF(成就内容!AR25="","",INDEX($I$4:$I$178*SUM(成就内容!AR$127:AR$131)/SUM(成就内容!$D$127:$BZ$131),成就内容!AR81,1))-SUM(BA$334:BA351),"")</f>
        <v>2169.4750000000004</v>
      </c>
      <c r="BB352" s="79">
        <f>IFERROR(IF(成就内容!AS25="","",INDEX($I$4:$I$178*SUM(成就内容!AS$127:AS$131)/SUM(成就内容!$D$127:$BZ$131),成就内容!AS81,1))-SUM(BB$334:BB351),"")</f>
        <v>2169.4750000000004</v>
      </c>
      <c r="BC352" s="79">
        <f>IFERROR(IF(成就内容!AT25="","",INDEX($I$4:$I$178*SUM(成就内容!AT$127:AT$131)/SUM(成就内容!$D$127:$BZ$131),成就内容!AT81,1))-SUM(BC$334:BC351),"")</f>
        <v>2169.4750000000004</v>
      </c>
      <c r="BD352" s="79">
        <f>IFERROR(IF(成就内容!AU25="","",INDEX($I$4:$I$178*SUM(成就内容!AU$127:AU$131)/SUM(成就内容!$D$127:$BZ$131),成就内容!AU81,1))-SUM(BD$334:BD351),"")</f>
        <v>0</v>
      </c>
      <c r="BE352" s="79">
        <f>IFERROR(IF(成就内容!AV25="","",INDEX($I$4:$I$178*SUM(成就内容!AV$127:AV$131)/SUM(成就内容!$D$127:$BZ$131),成就内容!AV81,1))-SUM(BE$334:BE351),"")</f>
        <v>0</v>
      </c>
      <c r="BF352" s="79">
        <f>IFERROR(IF(成就内容!AW25="","",INDEX($I$4:$I$178*SUM(成就内容!AW$127:AW$131)/SUM(成就内容!$D$127:$BZ$131),成就内容!AW81,1))-SUM(BF$334:BF351),"")</f>
        <v>0</v>
      </c>
      <c r="BG352" s="79">
        <f>IFERROR(IF(成就内容!AX25="","",INDEX($I$4:$I$178*SUM(成就内容!AX$127:AX$131)/SUM(成就内容!$D$127:$BZ$131),成就内容!AX81,1))-SUM(BG$334:BG351),"")</f>
        <v>0</v>
      </c>
      <c r="BH352" s="79">
        <f>IFERROR(IF(成就内容!AY25="","",INDEX($I$4:$I$178*SUM(成就内容!AY$127:AY$131)/SUM(成就内容!$D$127:$BZ$131),成就内容!AY81,1))-SUM(BH$334:BH351),"")</f>
        <v>0</v>
      </c>
      <c r="BI352" s="79">
        <f>IFERROR(IF(成就内容!AZ25="","",INDEX($I$4:$I$178*SUM(成就内容!AZ$127:AZ$131)/SUM(成就内容!$D$127:$BZ$131),成就内容!AZ81,1))-SUM(BI$334:BI351),"")</f>
        <v>0</v>
      </c>
      <c r="BJ352" s="79">
        <f>IFERROR(IF(成就内容!BA25="","",INDEX($I$4:$I$178*SUM(成就内容!BA$127:BA$131)/SUM(成就内容!$D$127:$BZ$131),成就内容!BA81,1))-SUM(BJ$334:BJ351),"")</f>
        <v>0</v>
      </c>
      <c r="BK352" s="79">
        <f>IFERROR(IF(成就内容!BB25="","",INDEX($I$4:$I$178*SUM(成就内容!BB$127:BB$131)/SUM(成就内容!$D$127:$BZ$131),成就内容!BB81,1))-SUM(BK$334:BK351),"")</f>
        <v>0</v>
      </c>
      <c r="BL352" s="79">
        <f>IFERROR(IF(成就内容!BC25="","",INDEX($I$4:$I$178*SUM(成就内容!BC$127:BC$131)/SUM(成就内容!$D$127:$BZ$131),成就内容!BC81,1))-SUM(BL$334:BL351),"")</f>
        <v>0</v>
      </c>
      <c r="BM352" s="79">
        <f>IFERROR(IF(成就内容!BD25="","",INDEX($I$4:$I$178*SUM(成就内容!BD$127:BD$131)/SUM(成就内容!$D$127:$BZ$131),成就内容!BD81,1))-SUM(BM$334:BM351),"")</f>
        <v>0</v>
      </c>
      <c r="BN352" s="79">
        <f>IFERROR(IF(成就内容!BE25="","",INDEX($I$4:$I$178*SUM(成就内容!BE$127:BE$131)/SUM(成就内容!$D$127:$BZ$131),成就内容!BE81,1))-SUM(BN$334:BN351),"")</f>
        <v>0</v>
      </c>
      <c r="BO352" s="79">
        <f>IFERROR(IF(成就内容!BF25="","",INDEX($I$4:$I$178*SUM(成就内容!BF$127:BF$131)/SUM(成就内容!$D$127:$BZ$131),成就内容!BF81,1))-SUM(BO$334:BO351),"")</f>
        <v>0</v>
      </c>
      <c r="BP352" s="79">
        <f>IFERROR(IF(成就内容!BG25="","",INDEX($I$4:$I$178*SUM(成就内容!BG$127:BG$131)/SUM(成就内容!$D$127:$BZ$131),成就内容!BG81,1))-SUM(BP$334:BP351),"")</f>
        <v>0</v>
      </c>
      <c r="BQ352" s="79">
        <f>IFERROR(IF(成就内容!BH25="","",INDEX($I$4:$I$178*SUM(成就内容!BH$127:BH$131)/SUM(成就内容!$D$127:$BZ$131),成就内容!BH81,1))-SUM(BQ$334:BQ351),"")</f>
        <v>0</v>
      </c>
      <c r="BR352" s="79" t="str">
        <f>IFERROR(IF(成就内容!BI25="","",INDEX($I$4:$I$178*SUM(成就内容!BI$127:BI$131)/SUM(成就内容!$D$127:$BZ$131),成就内容!BI81,1))-SUM(BR$334:BR351),"")</f>
        <v/>
      </c>
      <c r="BS352" s="79">
        <f>IFERROR(IF(成就内容!BJ25="","",INDEX($I$4:$I$178*SUM(成就内容!BJ$127:BJ$131)/SUM(成就内容!$D$127:$BZ$131),成就内容!BJ81,1))-SUM(BS$334:BS351),"")</f>
        <v>536.49374999999964</v>
      </c>
      <c r="BT352" s="79">
        <f>IFERROR(IF(成就内容!BK25="","",INDEX($I$4:$I$178*SUM(成就内容!BK$127:BK$131)/SUM(成就内容!$D$127:$BZ$131),成就内容!BK81,1))-SUM(BT$334:BT351),"")</f>
        <v>1549.625</v>
      </c>
      <c r="BU352" s="79">
        <f>IFERROR(IF(成就内容!BL25="","",INDEX($I$4:$I$178*SUM(成就内容!BL$127:BL$131)/SUM(成就内容!$D$127:$BZ$131),成就内容!BL81,1))-SUM(BU$334:BU351),"")</f>
        <v>1549.625</v>
      </c>
      <c r="BV352" s="79">
        <f>IFERROR(IF(成就内容!BM25="","",INDEX($I$4:$I$178*SUM(成就内容!BM$127:BM$131)/SUM(成就内容!$D$127:$BZ$131),成就内容!BM81,1))-SUM(BV$334:BV351),"")</f>
        <v>0</v>
      </c>
      <c r="BW352" s="79">
        <f>IFERROR(IF(成就内容!BN25="","",INDEX($I$4:$I$178*SUM(成就内容!BN$127:BN$131)/SUM(成就内容!$D$127:$BZ$131),成就内容!BN81,1))-SUM(BW$334:BW351),"")</f>
        <v>0</v>
      </c>
      <c r="BX352" s="79">
        <f>IFERROR(IF(成就内容!BO25="","",INDEX($I$4:$I$178*SUM(成就内容!BO$127:BO$131)/SUM(成就内容!$D$127:$BZ$131),成就内容!BO81,1))-SUM(BX$334:BX351),"")</f>
        <v>0</v>
      </c>
      <c r="BY352" s="79">
        <f>IFERROR(IF(成就内容!BP25="","",INDEX($I$4:$I$178*SUM(成就内容!BP$127:BP$131)/SUM(成就内容!$D$127:$BZ$131),成就内容!BP81,1))-SUM(BY$334:BY351),"")</f>
        <v>0</v>
      </c>
      <c r="BZ352" s="79">
        <f>IFERROR(IF(成就内容!BQ25="","",INDEX($I$4:$I$178*SUM(成就内容!BQ$127:BQ$131)/SUM(成就内容!$D$127:$BZ$131),成就内容!BQ81,1))-SUM(BZ$334:BZ351),"")</f>
        <v>0</v>
      </c>
      <c r="CA352" s="79" t="str">
        <f>IFERROR(IF(成就内容!BR25="","",INDEX($I$4:$I$178*SUM(成就内容!BR$127:BR$131)/SUM(成就内容!$D$127:$BZ$131),成就内容!BR81,1))-SUM(CA$334:CA351),"")</f>
        <v/>
      </c>
      <c r="CB352" s="79" t="str">
        <f>IFERROR(IF(成就内容!BS25="","",INDEX($I$4:$I$178*SUM(成就内容!BS$127:BS$131)/SUM(成就内容!$D$127:$BZ$131),成就内容!BS81,1))-SUM(CB$334:CB351),"")</f>
        <v/>
      </c>
      <c r="CC352" s="79">
        <f>IFERROR(IF(成就内容!BT25="","",INDEX($I$4:$I$178*SUM(成就内容!BT$127:BT$131)/SUM(成就内容!$D$127:$BZ$131),成就内容!BT81,1))-SUM(CC$334:CC351),"")</f>
        <v>0</v>
      </c>
      <c r="CD352" s="79">
        <f>IFERROR(IF(成就内容!BU25="","",INDEX($I$4:$I$178*SUM(成就内容!BU$127:BU$131)/SUM(成就内容!$D$127:$BZ$131),成就内容!BU81,1))-SUM(CD$334:CD351),"")</f>
        <v>0</v>
      </c>
      <c r="CE352" s="79" t="str">
        <f>IFERROR(IF(成就内容!BV25="","",INDEX($I$4:$I$178*SUM(成就内容!BV$127:BV$131)/SUM(成就内容!$D$127:$BZ$131),成就内容!BV81,1))-SUM(CE$334:CE351),"")</f>
        <v/>
      </c>
      <c r="CF352" s="79">
        <f>IFERROR(IF(成就内容!BW25="","",INDEX($I$4:$I$178*SUM(成就内容!BW$127:BW$131)/SUM(成就内容!$D$127:$BZ$131),成就内容!BW81,1))-SUM(CF$334:CF351),"")</f>
        <v>0</v>
      </c>
      <c r="CG352" s="79">
        <f>IFERROR(IF(成就内容!BX25="","",INDEX($I$4:$I$178*SUM(成就内容!BX$127:BX$131)/SUM(成就内容!$D$127:$BZ$131),成就内容!BX81,1))-SUM(CG$334:CG351),"")</f>
        <v>0</v>
      </c>
      <c r="CH352" s="79">
        <f>IFERROR(IF(成就内容!BY25="","",INDEX($I$4:$I$178*SUM(成就内容!BY$127:BY$131)/SUM(成就内容!$D$127:$BZ$131),成就内容!BY81,1))-SUM(CH$334:CH351),"")</f>
        <v>0</v>
      </c>
      <c r="CI352" s="79">
        <f>IFERROR(IF(成就内容!BZ25="","",INDEX($I$4:$I$178*SUM(成就内容!BZ$127:BZ$131)/SUM(成就内容!$D$127:$BZ$131),成就内容!BZ81,1))-SUM(CI$334:CI351),"")</f>
        <v>0</v>
      </c>
      <c r="CM352" s="43">
        <v>19</v>
      </c>
      <c r="CN352" s="41">
        <f>IF(M352="","",IF(SUM(成就内容!D$127:D$131)&lt;&gt;0,MAX(ROUNDUP(SMALL(M$334:M$383,$L352)/60,0)*60,60),0))</f>
        <v>0</v>
      </c>
      <c r="CO352" s="41" t="str">
        <f>IF(N352="","",IF(SUM(成就内容!E$127:E$131)&lt;&gt;0,MAX(ROUNDUP(SMALL(N$334:N$383,$L352)/60,0)*60,60),0))</f>
        <v/>
      </c>
      <c r="CP352" s="41">
        <f>IF(O352="","",IF(SUM(成就内容!F$127:F$131)&lt;&gt;0,MAX(ROUNDUP(SMALL(O$334:O$383,$L352)/60,0)*60,60),0))</f>
        <v>0</v>
      </c>
      <c r="CQ352" s="41" t="str">
        <f>IF(P352="","",IF(SUM(成就内容!G$127:G$131)&lt;&gt;0,MAX(ROUNDUP(SMALL(P$334:P$383,$L352)/60,0)*60,60),0))</f>
        <v/>
      </c>
      <c r="CR352" s="41">
        <f>IF(Q352="","",IF(SUM(成就内容!H$127:H$131)&lt;&gt;0,MAX(ROUNDUP(SMALL(Q$334:Q$383,$L352)/60,0)*60,60),0))</f>
        <v>0</v>
      </c>
      <c r="CS352" s="41">
        <f>IF(R352="","",IF(SUM(成就内容!I$127:I$131)&lt;&gt;0,MAX(ROUNDUP(SMALL(R$334:R$383,$L352)/60,0)*60,60),0))</f>
        <v>0</v>
      </c>
      <c r="CT352" s="41">
        <f>IF(S352="","",IF(SUM(成就内容!J$127:J$131)&lt;&gt;0,MAX(ROUNDUP(SMALL(S$334:S$383,$L352)/60,0)*60,60),0))</f>
        <v>0</v>
      </c>
      <c r="CU352" s="41">
        <f>IF(T352="","",IF(SUM(成就内容!K$127:K$131)&lt;&gt;0,MAX(ROUNDUP(SMALL(T$334:T$383,$L352)/60,0)*60,60),0))</f>
        <v>0</v>
      </c>
      <c r="CV352" s="41">
        <f>IF(U352="","",IF(SUM(成就内容!L$127:L$131)&lt;&gt;0,MAX(ROUNDUP(SMALL(U$334:U$383,$L352)/60,0)*60,60),0))</f>
        <v>0</v>
      </c>
      <c r="CW352" s="41">
        <f>IF(V352="","",IF(SUM(成就内容!M$127:M$131)&lt;&gt;0,MAX(ROUNDUP(SMALL(V$334:V$383,$L352)/60,0)*60,60),0))</f>
        <v>0</v>
      </c>
      <c r="CX352" s="41">
        <f>IF(W352="","",IF(SUM(成就内容!N$127:N$131)&lt;&gt;0,MAX(ROUNDUP(SMALL(W$334:W$383,$L352)/60,0)*60,60),0))</f>
        <v>0</v>
      </c>
      <c r="CY352" s="41">
        <f>IF(X352="","",IF(SUM(成就内容!O$127:O$131)&lt;&gt;0,MAX(ROUNDUP(SMALL(X$334:X$383,$L352)/60,0)*60,60),0))</f>
        <v>0</v>
      </c>
      <c r="CZ352" s="41" t="str">
        <f>IF(Y352="","",IF(SUM(成就内容!P$127:P$131)&lt;&gt;0,MAX(ROUNDUP(SMALL(Y$334:Y$383,$L352)/60,0)*60,60),0))</f>
        <v/>
      </c>
      <c r="DA352" s="41">
        <f>IF(Z352="","",IF(SUM(成就内容!Q$127:Q$131)&lt;&gt;0,MAX(ROUNDUP(SMALL(Z$334:Z$383,$L352)/60,0)*60,60),0))</f>
        <v>0</v>
      </c>
      <c r="DB352" s="41">
        <f>IF(AA352="","",IF(SUM(成就内容!R$127:R$131)&lt;&gt;0,MAX(ROUNDUP(SMALL(AA$334:AA$383,$L352)/60,0)*60,60),0))</f>
        <v>0</v>
      </c>
      <c r="DC352" s="41">
        <f>IF(AB352="","",IF(SUM(成就内容!S$127:S$131)&lt;&gt;0,MAX(ROUNDUP(SMALL(AB$334:AB$383,$L352)/60,0)*60,60),0))</f>
        <v>0</v>
      </c>
      <c r="DD352" s="41">
        <f>IF(AC352="","",IF(SUM(成就内容!T$127:T$131)&lt;&gt;0,MAX(ROUNDUP(SMALL(AC$334:AC$383,$L352)/60,0)*60,60),0))</f>
        <v>0</v>
      </c>
      <c r="DE352" s="41">
        <f>IF(AD352="","",IF(SUM(成就内容!U$127:U$131)&lt;&gt;0,MAX(ROUNDUP(SMALL(AD$334:AD$383,$L352)/60,0)*60,60),0))</f>
        <v>0</v>
      </c>
      <c r="DF352" s="41">
        <f>IF(AE352="","",IF(SUM(成就内容!V$127:V$131)&lt;&gt;0,MAX(ROUNDUP(SMALL(AE$334:AE$383,$L352)/60,0)*60,60),0))</f>
        <v>0</v>
      </c>
      <c r="DG352" s="41">
        <f>IF(AF352="","",IF(SUM(成就内容!W$127:W$131)&lt;&gt;0,MAX(ROUNDUP(SMALL(AF$334:AF$383,$L352)/60,0)*60,60),0))</f>
        <v>0</v>
      </c>
      <c r="DH352" s="41">
        <f>IF(AG352="","",IF(SUM(成就内容!X$127:X$131)&lt;&gt;0,MAX(ROUNDUP(SMALL(AG$334:AG$383,$L352)/60,0)*60,60),0))</f>
        <v>0</v>
      </c>
      <c r="DI352" s="41">
        <f>IF(AH352="","",IF(SUM(成就内容!Y$127:Y$131)&lt;&gt;0,MAX(ROUNDUP(SMALL(AH$334:AH$383,$L352)/60,0)*60,60),0))</f>
        <v>0</v>
      </c>
      <c r="DJ352" s="41" t="str">
        <f>IF(AI352="","",IF(SUM(成就内容!Z$127:Z$131)&lt;&gt;0,MAX(ROUNDUP(SMALL(AI$334:AI$383,$L352)/60,0)*60,60),0))</f>
        <v/>
      </c>
      <c r="DK352" s="41" t="str">
        <f>IF(AJ352="","",IF(SUM(成就内容!AA$127:AA$131)&lt;&gt;0,MAX(ROUNDUP(SMALL(AJ$334:AJ$383,$L352)/60,0)*60,60),0))</f>
        <v/>
      </c>
      <c r="DL352" s="41" t="str">
        <f>IF(AK352="","",IF(SUM(成就内容!AB$127:AB$131)&lt;&gt;0,MAX(ROUNDUP(SMALL(AK$334:AK$383,$L352)/60,0)*60,60),0))</f>
        <v/>
      </c>
      <c r="DM352" s="41">
        <f>IF(AL352="","",IF(SUM(成就内容!AC$127:AC$131)&lt;&gt;0,MAX(ROUNDUP(SMALL(AL$334:AL$383,$L352)/60,0)*60,60),0))</f>
        <v>1440</v>
      </c>
      <c r="DN352" s="41">
        <f>IF(AM352="","",IF(SUM(成就内容!AD$127:AD$131)&lt;&gt;0,MAX(ROUNDUP(SMALL(AM$334:AM$383,$L352)/60,0)*60,60),0))</f>
        <v>1560</v>
      </c>
      <c r="DO352" s="41">
        <f>IF(AN352="","",IF(SUM(成就内容!AE$127:AE$131)&lt;&gt;0,MAX(ROUNDUP(SMALL(AN$334:AN$383,$L352)/60,0)*60,60),0))</f>
        <v>1560</v>
      </c>
      <c r="DP352" s="41">
        <f>IF(AO352="","",IF(SUM(成就内容!AF$127:AF$131)&lt;&gt;0,MAX(ROUNDUP(SMALL(AO$334:AO$383,$L352)/60,0)*60,60),0))</f>
        <v>1560</v>
      </c>
      <c r="DQ352" s="41">
        <f>IF(AP352="","",IF(SUM(成就内容!AG$127:AG$131)&lt;&gt;0,MAX(ROUNDUP(SMALL(AP$334:AP$383,$L352)/60,0)*60,60),0))</f>
        <v>0</v>
      </c>
      <c r="DR352" s="41">
        <f>IF(AQ352="","",IF(SUM(成就内容!AH$127:AH$131)&lt;&gt;0,MAX(ROUNDUP(SMALL(AQ$334:AQ$383,$L352)/60,0)*60,60),0))</f>
        <v>0</v>
      </c>
      <c r="DS352" s="41">
        <f>IF(AR352="","",IF(SUM(成就内容!AI$127:AI$131)&lt;&gt;0,MAX(ROUNDUP(SMALL(AR$334:AR$383,$L352)/60,0)*60,60),0))</f>
        <v>0</v>
      </c>
      <c r="DT352" s="41">
        <f>IF(AS352="","",IF(SUM(成就内容!AJ$127:AJ$131)&lt;&gt;0,MAX(ROUNDUP(SMALL(AS$334:AS$383,$L352)/60,0)*60,60),0))</f>
        <v>0</v>
      </c>
      <c r="DU352" s="41" t="str">
        <f>IF(AT352="","",IF(SUM(成就内容!AK$127:AK$131)&lt;&gt;0,MAX(ROUNDUP(SMALL(AT$334:AT$383,$L352)/60,0)*60,60),0))</f>
        <v/>
      </c>
      <c r="DV352" s="41" t="str">
        <f>IF(AU352="","",IF(SUM(成就内容!AL$127:AL$131)&lt;&gt;0,MAX(ROUNDUP(SMALL(AU$334:AU$383,$L352)/60,0)*60,60),0))</f>
        <v/>
      </c>
      <c r="DW352" s="41">
        <f>IF(AV352="","",IF(SUM(成就内容!AM$127:AM$131)&lt;&gt;0,MAX(ROUNDUP(SMALL(AV$334:AV$383,$L352)/60,0)*60,60),0))</f>
        <v>0</v>
      </c>
      <c r="DX352" s="41">
        <f>IF(AW352="","",IF(SUM(成就内容!AN$127:AN$131)&lt;&gt;0,MAX(ROUNDUP(SMALL(AW$334:AW$383,$L352)/60,0)*60,60),0))</f>
        <v>0</v>
      </c>
      <c r="DY352" s="41">
        <f>IF(AX352="","",IF(SUM(成就内容!AO$127:AO$131)&lt;&gt;0,MAX(ROUNDUP(SMALL(AX$334:AX$383,$L352)/60,0)*60,60),0))</f>
        <v>1560</v>
      </c>
      <c r="DZ352" s="41">
        <f>IF(AY352="","",IF(SUM(成就内容!AP$127:AP$131)&lt;&gt;0,MAX(ROUNDUP(SMALL(AY$334:AY$383,$L352)/60,0)*60,60),0))</f>
        <v>1560</v>
      </c>
      <c r="EA352" s="41">
        <f>IF(AZ352="","",IF(SUM(成就内容!AQ$127:AQ$131)&lt;&gt;0,MAX(ROUNDUP(SMALL(AZ$334:AZ$383,$L352)/60,0)*60,60),0))</f>
        <v>1560</v>
      </c>
      <c r="EB352" s="41">
        <f>IF(BA352="","",IF(SUM(成就内容!AR$127:AR$131)&lt;&gt;0,MAX(ROUNDUP(SMALL(BA$334:BA$383,$L352)/60,0)*60,60),0))</f>
        <v>2220</v>
      </c>
      <c r="EC352" s="41">
        <f>IF(BB352="","",IF(SUM(成就内容!AS$127:AS$131)&lt;&gt;0,MAX(ROUNDUP(SMALL(BB$334:BB$383,$L352)/60,0)*60,60),0))</f>
        <v>2220</v>
      </c>
      <c r="ED352" s="41">
        <f>IF(BC352="","",IF(SUM(成就内容!AT$127:AT$131)&lt;&gt;0,MAX(ROUNDUP(SMALL(BC$334:BC$383,$L352)/60,0)*60,60),0))</f>
        <v>2220</v>
      </c>
      <c r="EE352" s="41">
        <f>IF(BD352="","",IF(SUM(成就内容!AU$127:AU$131)&lt;&gt;0,MAX(ROUNDUP(SMALL(BD$334:BD$383,$L352)/60,0)*60,60),0))</f>
        <v>0</v>
      </c>
      <c r="EF352" s="41">
        <f>IF(BE352="","",IF(SUM(成就内容!AV$127:AV$131)&lt;&gt;0,MAX(ROUNDUP(SMALL(BE$334:BE$383,$L352)/60,0)*60,60),0))</f>
        <v>0</v>
      </c>
      <c r="EG352" s="41">
        <f>IF(BF352="","",IF(SUM(成就内容!AW$127:AW$131)&lt;&gt;0,MAX(ROUNDUP(SMALL(BF$334:BF$383,$L352)/60,0)*60,60),0))</f>
        <v>0</v>
      </c>
      <c r="EH352" s="41">
        <f>IF(BG352="","",IF(SUM(成就内容!AX$127:AX$131)&lt;&gt;0,MAX(ROUNDUP(SMALL(BG$334:BG$383,$L352)/60,0)*60,60),0))</f>
        <v>0</v>
      </c>
      <c r="EI352" s="41">
        <f>IF(BH352="","",IF(SUM(成就内容!AY$127:AY$131)&lt;&gt;0,MAX(ROUNDUP(SMALL(BH$334:BH$383,$L352)/60,0)*60,60),0))</f>
        <v>0</v>
      </c>
      <c r="EJ352" s="41">
        <f>IF(BI352="","",IF(SUM(成就内容!AZ$127:AZ$131)&lt;&gt;0,MAX(ROUNDUP(SMALL(BI$334:BI$383,$L352)/60,0)*60,60),0))</f>
        <v>0</v>
      </c>
      <c r="EK352" s="41">
        <f>IF(BJ352="","",IF(SUM(成就内容!BA$127:BA$131)&lt;&gt;0,MAX(ROUNDUP(SMALL(BJ$334:BJ$383,$L352)/60,0)*60,60),0))</f>
        <v>0</v>
      </c>
      <c r="EL352" s="41">
        <f>IF(BK352="","",IF(SUM(成就内容!BB$127:BB$131)&lt;&gt;0,MAX(ROUNDUP(SMALL(BK$334:BK$383,$L352)/60,0)*60,60),0))</f>
        <v>0</v>
      </c>
      <c r="EM352" s="41">
        <f>IF(BL352="","",IF(SUM(成就内容!BC$127:BC$131)&lt;&gt;0,MAX(ROUNDUP(SMALL(BL$334:BL$383,$L352)/60,0)*60,60),0))</f>
        <v>0</v>
      </c>
      <c r="EN352" s="41">
        <f>IF(BM352="","",IF(SUM(成就内容!BD$127:BD$131)&lt;&gt;0,MAX(ROUNDUP(SMALL(BM$334:BM$383,$L352)/60,0)*60,60),0))</f>
        <v>0</v>
      </c>
      <c r="EO352" s="41">
        <f>IF(BN352="","",IF(SUM(成就内容!BE$127:BE$131)&lt;&gt;0,MAX(ROUNDUP(SMALL(BN$334:BN$383,$L352)/60,0)*60,60),0))</f>
        <v>0</v>
      </c>
      <c r="EP352" s="41">
        <f>IF(BO352="","",IF(SUM(成就内容!BF$127:BF$131)&lt;&gt;0,MAX(ROUNDUP(SMALL(BO$334:BO$383,$L352)/60,0)*60,60),0))</f>
        <v>0</v>
      </c>
      <c r="EQ352" s="41">
        <f>IF(BP352="","",IF(SUM(成就内容!BG$127:BG$131)&lt;&gt;0,MAX(ROUNDUP(SMALL(BP$334:BP$383,$L352)/60,0)*60,60),0))</f>
        <v>0</v>
      </c>
      <c r="ER352" s="41">
        <f>IF(BQ352="","",IF(SUM(成就内容!BH$127:BH$131)&lt;&gt;0,MAX(ROUNDUP(SMALL(BQ$334:BQ$383,$L352)/60,0)*60,60),0))</f>
        <v>0</v>
      </c>
      <c r="ES352" s="41" t="str">
        <f>IF(BR352="","",IF(SUM(成就内容!BI$127:BI$131)&lt;&gt;0,MAX(ROUNDUP(SMALL(BR$334:BR$383,$L352)/60,0)*60,60),0))</f>
        <v/>
      </c>
      <c r="ET352" s="41">
        <f>IF(BS352="","",IF(SUM(成就内容!BJ$127:BJ$131)&lt;&gt;0,MAX(ROUNDUP(SMALL(BS$334:BS$383,$L352)/60,0)*60,60),0))</f>
        <v>480</v>
      </c>
      <c r="EU352" s="41">
        <f>IF(BT352="","",IF(SUM(成就内容!BK$127:BK$131)&lt;&gt;0,MAX(ROUNDUP(SMALL(BT$334:BT$383,$L352)/60,0)*60,60),0))</f>
        <v>1140</v>
      </c>
      <c r="EV352" s="41">
        <f>IF(BU352="","",IF(SUM(成就内容!BL$127:BL$131)&lt;&gt;0,MAX(ROUNDUP(SMALL(BU$334:BU$383,$L352)/60,0)*60,60),0))</f>
        <v>1560</v>
      </c>
      <c r="EW352" s="41">
        <f>IF(BV352="","",IF(SUM(成就内容!BM$127:BM$131)&lt;&gt;0,MAX(ROUNDUP(SMALL(BV$334:BV$383,$L352)/60,0)*60,60),0))</f>
        <v>0</v>
      </c>
      <c r="EX352" s="41">
        <f>IF(BW352="","",IF(SUM(成就内容!BN$127:BN$131)&lt;&gt;0,MAX(ROUNDUP(SMALL(BW$334:BW$383,$L352)/60,0)*60,60),0))</f>
        <v>0</v>
      </c>
      <c r="EY352" s="41">
        <f>IF(BX352="","",IF(SUM(成就内容!BO$127:BO$131)&lt;&gt;0,MAX(ROUNDUP(SMALL(BX$334:BX$383,$L352)/60,0)*60,60),0))</f>
        <v>0</v>
      </c>
      <c r="EZ352" s="41">
        <f>IF(BY352="","",IF(SUM(成就内容!BP$127:BP$131)&lt;&gt;0,MAX(ROUNDUP(SMALL(BY$334:BY$383,$L352)/60,0)*60,60),0))</f>
        <v>0</v>
      </c>
      <c r="FA352" s="41">
        <f>IF(BZ352="","",IF(SUM(成就内容!BQ$127:BQ$131)&lt;&gt;0,MAX(ROUNDUP(SMALL(BZ$334:BZ$383,$L352)/60,0)*60,60),0))</f>
        <v>0</v>
      </c>
      <c r="FB352" s="41" t="str">
        <f>IF(CA352="","",IF(SUM(成就内容!BR$127:BR$131)&lt;&gt;0,MAX(ROUNDUP(SMALL(CA$334:CA$383,$L352)/60,0)*60,60),0))</f>
        <v/>
      </c>
      <c r="FC352" s="41" t="str">
        <f>IF(CB352="","",IF(SUM(成就内容!BS$127:BS$131)&lt;&gt;0,MAX(ROUNDUP(SMALL(CB$334:CB$383,$L352)/60,0)*60,60),0))</f>
        <v/>
      </c>
      <c r="FD352" s="41">
        <f>IF(CC352="","",IF(SUM(成就内容!BT$127:BT$131)&lt;&gt;0,MAX(ROUNDUP(SMALL(CC$334:CC$383,$L352)/60,0)*60,60),0))</f>
        <v>0</v>
      </c>
      <c r="FE352" s="41">
        <f>IF(CD352="","",IF(SUM(成就内容!BU$127:BU$131)&lt;&gt;0,MAX(ROUNDUP(SMALL(CD$334:CD$383,$L352)/60,0)*60,60),0))</f>
        <v>0</v>
      </c>
      <c r="FF352" s="41" t="str">
        <f>IF(CE352="","",IF(SUM(成就内容!BV$127:BV$131)&lt;&gt;0,MAX(ROUNDUP(SMALL(CE$334:CE$383,$L352)/60,0)*60,60),0))</f>
        <v/>
      </c>
      <c r="FG352" s="41">
        <f>IF(CF352="","",IF(SUM(成就内容!BW$127:BW$131)&lt;&gt;0,MAX(ROUNDUP(SMALL(CF$334:CF$383,$L352)/60,0)*60,60),0))</f>
        <v>0</v>
      </c>
      <c r="FH352" s="41">
        <f>IF(CG352="","",IF(SUM(成就内容!BX$127:BX$131)&lt;&gt;0,MAX(ROUNDUP(SMALL(CG$334:CG$383,$L352)/60,0)*60,60),0))</f>
        <v>0</v>
      </c>
      <c r="FI352" s="41">
        <f>IF(CH352="","",IF(SUM(成就内容!BY$127:BY$131)&lt;&gt;0,MAX(ROUNDUP(SMALL(CH$334:CH$383,$L352)/60,0)*60,60),0))</f>
        <v>0</v>
      </c>
      <c r="FJ352" s="41">
        <f>IF(CI352="","",IF(SUM(成就内容!BZ$127:BZ$131)&lt;&gt;0,MAX(ROUNDUP(SMALL(CI$334:CI$383,$L352)/60,0)*60,60),0))</f>
        <v>0</v>
      </c>
    </row>
    <row r="353" spans="10:166" x14ac:dyDescent="0.15">
      <c r="L353" s="43">
        <v>20</v>
      </c>
      <c r="M353" s="79">
        <f>IFERROR(IF(成就内容!D26="","",INDEX($I$4:$I$178*SUM(成就内容!D$127:D$131)/SUM(成就内容!$D$127:$BZ$131),成就内容!D82,1))-SUM(M$334:M352),"")</f>
        <v>0</v>
      </c>
      <c r="N353" s="79" t="str">
        <f>IFERROR(IF(成就内容!E26="","",INDEX($I$4:$I$178*SUM(成就内容!E$127:E$131)/SUM(成就内容!$D$127:$BZ$131),成就内容!E82,1))-SUM(N$334:N352),"")</f>
        <v/>
      </c>
      <c r="O353" s="79">
        <f>IFERROR(IF(成就内容!F26="","",INDEX($I$4:$I$178*SUM(成就内容!F$127:F$131)/SUM(成就内容!$D$127:$BZ$131),成就内容!F82,1))-SUM(O$334:O352),"")</f>
        <v>0</v>
      </c>
      <c r="P353" s="79" t="str">
        <f>IFERROR(IF(成就内容!G26="","",INDEX($I$4:$I$178*SUM(成就内容!G$127:G$131)/SUM(成就内容!$D$127:$BZ$131),成就内容!G82,1))-SUM(P$334:P352),"")</f>
        <v/>
      </c>
      <c r="Q353" s="79">
        <f>IFERROR(IF(成就内容!H26="","",INDEX($I$4:$I$178*SUM(成就内容!H$127:H$131)/SUM(成就内容!$D$127:$BZ$131),成就内容!H82,1))-SUM(Q$334:Q352),"")</f>
        <v>0</v>
      </c>
      <c r="R353" s="79">
        <f>IFERROR(IF(成就内容!I26="","",INDEX($I$4:$I$178*SUM(成就内容!I$127:I$131)/SUM(成就内容!$D$127:$BZ$131),成就内容!I82,1))-SUM(R$334:R352),"")</f>
        <v>0</v>
      </c>
      <c r="S353" s="79">
        <f>IFERROR(IF(成就内容!J26="","",INDEX($I$4:$I$178*SUM(成就内容!J$127:J$131)/SUM(成就内容!$D$127:$BZ$131),成就内容!J82,1))-SUM(S$334:S352),"")</f>
        <v>0</v>
      </c>
      <c r="T353" s="79">
        <f>IFERROR(IF(成就内容!K26="","",INDEX($I$4:$I$178*SUM(成就内容!K$127:K$131)/SUM(成就内容!$D$127:$BZ$131),成就内容!K82,1))-SUM(T$334:T352),"")</f>
        <v>0</v>
      </c>
      <c r="U353" s="79">
        <f>IFERROR(IF(成就内容!L26="","",INDEX($I$4:$I$178*SUM(成就内容!L$127:L$131)/SUM(成就内容!$D$127:$BZ$131),成就内容!L82,1))-SUM(U$334:U352),"")</f>
        <v>0</v>
      </c>
      <c r="V353" s="79">
        <f>IFERROR(IF(成就内容!M26="","",INDEX($I$4:$I$178*SUM(成就内容!M$127:M$131)/SUM(成就内容!$D$127:$BZ$131),成就内容!M82,1))-SUM(V$334:V352),"")</f>
        <v>0</v>
      </c>
      <c r="W353" s="79">
        <f>IFERROR(IF(成就内容!N26="","",INDEX($I$4:$I$178*SUM(成就内容!N$127:N$131)/SUM(成就内容!$D$127:$BZ$131),成就内容!N82,1))-SUM(W$334:W352),"")</f>
        <v>0</v>
      </c>
      <c r="X353" s="79">
        <f>IFERROR(IF(成就内容!O26="","",INDEX($I$4:$I$178*SUM(成就内容!O$127:O$131)/SUM(成就内容!$D$127:$BZ$131),成就内容!O82,1))-SUM(X$334:X352),"")</f>
        <v>0</v>
      </c>
      <c r="Y353" s="79" t="str">
        <f>IFERROR(IF(成就内容!P26="","",INDEX($I$4:$I$178*SUM(成就内容!P$127:P$131)/SUM(成就内容!$D$127:$BZ$131),成就内容!P82,1))-SUM(Y$334:Y352),"")</f>
        <v/>
      </c>
      <c r="Z353" s="79">
        <f>IFERROR(IF(成就内容!Q26="","",INDEX($I$4:$I$178*SUM(成就内容!Q$127:Q$131)/SUM(成就内容!$D$127:$BZ$131),成就内容!Q82,1))-SUM(Z$334:Z352),"")</f>
        <v>0</v>
      </c>
      <c r="AA353" s="79">
        <f>IFERROR(IF(成就内容!R26="","",INDEX($I$4:$I$178*SUM(成就内容!R$127:R$131)/SUM(成就内容!$D$127:$BZ$131),成就内容!R82,1))-SUM(AA$334:AA352),"")</f>
        <v>0</v>
      </c>
      <c r="AB353" s="79">
        <f>IFERROR(IF(成就内容!S26="","",INDEX($I$4:$I$178*SUM(成就内容!S$127:S$131)/SUM(成就内容!$D$127:$BZ$131),成就内容!S82,1))-SUM(AB$334:AB352),"")</f>
        <v>0</v>
      </c>
      <c r="AC353" s="79">
        <f>IFERROR(IF(成就内容!T26="","",INDEX($I$4:$I$178*SUM(成就内容!T$127:T$131)/SUM(成就内容!$D$127:$BZ$131),成就内容!T82,1))-SUM(AC$334:AC352),"")</f>
        <v>0</v>
      </c>
      <c r="AD353" s="79">
        <f>IFERROR(IF(成就内容!U26="","",INDEX($I$4:$I$178*SUM(成就内容!U$127:U$131)/SUM(成就内容!$D$127:$BZ$131),成就内容!U82,1))-SUM(AD$334:AD352),"")</f>
        <v>0</v>
      </c>
      <c r="AE353" s="79">
        <f>IFERROR(IF(成就内容!V26="","",INDEX($I$4:$I$178*SUM(成就内容!V$127:V$131)/SUM(成就内容!$D$127:$BZ$131),成就内容!V82,1))-SUM(AE$334:AE352),"")</f>
        <v>0</v>
      </c>
      <c r="AF353" s="79">
        <f>IFERROR(IF(成就内容!W26="","",INDEX($I$4:$I$178*SUM(成就内容!W$127:W$131)/SUM(成就内容!$D$127:$BZ$131),成就内容!W82,1))-SUM(AF$334:AF352),"")</f>
        <v>0</v>
      </c>
      <c r="AG353" s="79">
        <f>IFERROR(IF(成就内容!X26="","",INDEX($I$4:$I$178*SUM(成就内容!X$127:X$131)/SUM(成就内容!$D$127:$BZ$131),成就内容!X82,1))-SUM(AG$334:AG352),"")</f>
        <v>0</v>
      </c>
      <c r="AH353" s="79">
        <f>IFERROR(IF(成就内容!Y26="","",INDEX($I$4:$I$178*SUM(成就内容!Y$127:Y$131)/SUM(成就内容!$D$127:$BZ$131),成就内容!Y82,1))-SUM(AH$334:AH352),"")</f>
        <v>0</v>
      </c>
      <c r="AI353" s="79" t="str">
        <f>IFERROR(IF(成就内容!Z26="","",INDEX($I$4:$I$178*SUM(成就内容!Z$127:Z$131)/SUM(成就内容!$D$127:$BZ$131),成就内容!Z82,1))-SUM(AI$334:AI352),"")</f>
        <v/>
      </c>
      <c r="AJ353" s="79" t="str">
        <f>IFERROR(IF(成就内容!AA26="","",INDEX($I$4:$I$178*SUM(成就内容!AA$127:AA$131)/SUM(成就内容!$D$127:$BZ$131),成就内容!AA82,1))-SUM(AJ$334:AJ352),"")</f>
        <v/>
      </c>
      <c r="AK353" s="79" t="str">
        <f>IFERROR(IF(成就内容!AB26="","",INDEX($I$4:$I$178*SUM(成就内容!AB$127:AB$131)/SUM(成就内容!$D$127:$BZ$131),成就内容!AB82,1))-SUM(AK$334:AK352),"")</f>
        <v/>
      </c>
      <c r="AL353" s="79">
        <f>IFERROR(IF(成就内容!AC26="","",INDEX($I$4:$I$178*SUM(成就内容!AC$127:AC$131)/SUM(成就内容!$D$127:$BZ$131),成就内容!AC82,1))-SUM(AL$334:AL352),"")</f>
        <v>1549.625</v>
      </c>
      <c r="AM353" s="79">
        <f>IFERROR(IF(成就内容!AD26="","",INDEX($I$4:$I$178*SUM(成就内容!AD$127:AD$131)/SUM(成就内容!$D$127:$BZ$131),成就内容!AD82,1))-SUM(AM$334:AM352),"")</f>
        <v>1549.625</v>
      </c>
      <c r="AN353" s="79">
        <f>IFERROR(IF(成就内容!AE26="","",INDEX($I$4:$I$178*SUM(成就内容!AE$127:AE$131)/SUM(成就内容!$D$127:$BZ$131),成就内容!AE82,1))-SUM(AN$334:AN352),"")</f>
        <v>1549.625</v>
      </c>
      <c r="AO353" s="79">
        <f>IFERROR(IF(成就内容!AF26="","",INDEX($I$4:$I$178*SUM(成就内容!AF$127:AF$131)/SUM(成就内容!$D$127:$BZ$131),成就内容!AF82,1))-SUM(AO$334:AO352),"")</f>
        <v>1549.625</v>
      </c>
      <c r="AP353" s="79">
        <f>IFERROR(IF(成就内容!AG26="","",INDEX($I$4:$I$178*SUM(成就内容!AG$127:AG$131)/SUM(成就内容!$D$127:$BZ$131),成就内容!AG82,1))-SUM(AP$334:AP352),"")</f>
        <v>0</v>
      </c>
      <c r="AQ353" s="79">
        <f>IFERROR(IF(成就内容!AH26="","",INDEX($I$4:$I$178*SUM(成就内容!AH$127:AH$131)/SUM(成就内容!$D$127:$BZ$131),成就内容!AH82,1))-SUM(AQ$334:AQ352),"")</f>
        <v>0</v>
      </c>
      <c r="AR353" s="79">
        <f>IFERROR(IF(成就内容!AI26="","",INDEX($I$4:$I$178*SUM(成就内容!AI$127:AI$131)/SUM(成就内容!$D$127:$BZ$131),成就内容!AI82,1))-SUM(AR$334:AR352),"")</f>
        <v>0</v>
      </c>
      <c r="AS353" s="79">
        <f>IFERROR(IF(成就内容!AJ26="","",INDEX($I$4:$I$178*SUM(成就内容!AJ$127:AJ$131)/SUM(成就内容!$D$127:$BZ$131),成就内容!AJ82,1))-SUM(AS$334:AS352),"")</f>
        <v>0</v>
      </c>
      <c r="AT353" s="79" t="str">
        <f>IFERROR(IF(成就内容!AK26="","",INDEX($I$4:$I$178*SUM(成就内容!AK$127:AK$131)/SUM(成就内容!$D$127:$BZ$131),成就内容!AK82,1))-SUM(AT$334:AT352),"")</f>
        <v/>
      </c>
      <c r="AU353" s="79" t="str">
        <f>IFERROR(IF(成就内容!AL26="","",INDEX($I$4:$I$178*SUM(成就内容!AL$127:AL$131)/SUM(成就内容!$D$127:$BZ$131),成就内容!AL82,1))-SUM(AU$334:AU352),"")</f>
        <v/>
      </c>
      <c r="AV353" s="79">
        <f>IFERROR(IF(成就内容!AM26="","",INDEX($I$4:$I$178*SUM(成就内容!AM$127:AM$131)/SUM(成就内容!$D$127:$BZ$131),成就内容!AM82,1))-SUM(AV$334:AV352),"")</f>
        <v>0</v>
      </c>
      <c r="AW353" s="79">
        <f>IFERROR(IF(成就内容!AN26="","",INDEX($I$4:$I$178*SUM(成就内容!AN$127:AN$131)/SUM(成就内容!$D$127:$BZ$131),成就内容!AN82,1))-SUM(AW$334:AW352),"")</f>
        <v>0</v>
      </c>
      <c r="AX353" s="79">
        <f>IFERROR(IF(成就内容!AO26="","",INDEX($I$4:$I$178*SUM(成就内容!AO$127:AO$131)/SUM(成就内容!$D$127:$BZ$131),成就内容!AO82,1))-SUM(AX$334:AX352),"")</f>
        <v>1549.625</v>
      </c>
      <c r="AY353" s="79">
        <f>IFERROR(IF(成就内容!AP26="","",INDEX($I$4:$I$178*SUM(成就内容!AP$127:AP$131)/SUM(成就内容!$D$127:$BZ$131),成就内容!AP82,1))-SUM(AY$334:AY352),"")</f>
        <v>1549.625</v>
      </c>
      <c r="AZ353" s="79">
        <f>IFERROR(IF(成就内容!AQ26="","",INDEX($I$4:$I$178*SUM(成就内容!AQ$127:AQ$131)/SUM(成就内容!$D$127:$BZ$131),成就内容!AQ82,1))-SUM(AZ$334:AZ352),"")</f>
        <v>1549.625</v>
      </c>
      <c r="BA353" s="79">
        <f>IFERROR(IF(成就内容!AR26="","",INDEX($I$4:$I$178*SUM(成就内容!AR$127:AR$131)/SUM(成就内容!$D$127:$BZ$131),成就内容!AR82,1))-SUM(BA$334:BA352),"")</f>
        <v>2169.4750000000004</v>
      </c>
      <c r="BB353" s="79">
        <f>IFERROR(IF(成就内容!AS26="","",INDEX($I$4:$I$178*SUM(成就内容!AS$127:AS$131)/SUM(成就内容!$D$127:$BZ$131),成就内容!AS82,1))-SUM(BB$334:BB352),"")</f>
        <v>2169.4750000000004</v>
      </c>
      <c r="BC353" s="79">
        <f>IFERROR(IF(成就内容!AT26="","",INDEX($I$4:$I$178*SUM(成就内容!AT$127:AT$131)/SUM(成就内容!$D$127:$BZ$131),成就内容!AT82,1))-SUM(BC$334:BC352),"")</f>
        <v>2169.4750000000004</v>
      </c>
      <c r="BD353" s="79">
        <f>IFERROR(IF(成就内容!AU26="","",INDEX($I$4:$I$178*SUM(成就内容!AU$127:AU$131)/SUM(成就内容!$D$127:$BZ$131),成就内容!AU82,1))-SUM(BD$334:BD352),"")</f>
        <v>0</v>
      </c>
      <c r="BE353" s="79">
        <f>IFERROR(IF(成就内容!AV26="","",INDEX($I$4:$I$178*SUM(成就内容!AV$127:AV$131)/SUM(成就内容!$D$127:$BZ$131),成就内容!AV82,1))-SUM(BE$334:BE352),"")</f>
        <v>0</v>
      </c>
      <c r="BF353" s="79">
        <f>IFERROR(IF(成就内容!AW26="","",INDEX($I$4:$I$178*SUM(成就内容!AW$127:AW$131)/SUM(成就内容!$D$127:$BZ$131),成就内容!AW82,1))-SUM(BF$334:BF352),"")</f>
        <v>0</v>
      </c>
      <c r="BG353" s="79">
        <f>IFERROR(IF(成就内容!AX26="","",INDEX($I$4:$I$178*SUM(成就内容!AX$127:AX$131)/SUM(成就内容!$D$127:$BZ$131),成就内容!AX82,1))-SUM(BG$334:BG352),"")</f>
        <v>0</v>
      </c>
      <c r="BH353" s="79">
        <f>IFERROR(IF(成就内容!AY26="","",INDEX($I$4:$I$178*SUM(成就内容!AY$127:AY$131)/SUM(成就内容!$D$127:$BZ$131),成就内容!AY82,1))-SUM(BH$334:BH352),"")</f>
        <v>0</v>
      </c>
      <c r="BI353" s="79">
        <f>IFERROR(IF(成就内容!AZ26="","",INDEX($I$4:$I$178*SUM(成就内容!AZ$127:AZ$131)/SUM(成就内容!$D$127:$BZ$131),成就内容!AZ82,1))-SUM(BI$334:BI352),"")</f>
        <v>0</v>
      </c>
      <c r="BJ353" s="79">
        <f>IFERROR(IF(成就内容!BA26="","",INDEX($I$4:$I$178*SUM(成就内容!BA$127:BA$131)/SUM(成就内容!$D$127:$BZ$131),成就内容!BA82,1))-SUM(BJ$334:BJ352),"")</f>
        <v>0</v>
      </c>
      <c r="BK353" s="79">
        <f>IFERROR(IF(成就内容!BB26="","",INDEX($I$4:$I$178*SUM(成就内容!BB$127:BB$131)/SUM(成就内容!$D$127:$BZ$131),成就内容!BB82,1))-SUM(BK$334:BK352),"")</f>
        <v>0</v>
      </c>
      <c r="BL353" s="79">
        <f>IFERROR(IF(成就内容!BC26="","",INDEX($I$4:$I$178*SUM(成就内容!BC$127:BC$131)/SUM(成就内容!$D$127:$BZ$131),成就内容!BC82,1))-SUM(BL$334:BL352),"")</f>
        <v>0</v>
      </c>
      <c r="BM353" s="79">
        <f>IFERROR(IF(成就内容!BD26="","",INDEX($I$4:$I$178*SUM(成就内容!BD$127:BD$131)/SUM(成就内容!$D$127:$BZ$131),成就内容!BD82,1))-SUM(BM$334:BM352),"")</f>
        <v>0</v>
      </c>
      <c r="BN353" s="79">
        <f>IFERROR(IF(成就内容!BE26="","",INDEX($I$4:$I$178*SUM(成就内容!BE$127:BE$131)/SUM(成就内容!$D$127:$BZ$131),成就内容!BE82,1))-SUM(BN$334:BN352),"")</f>
        <v>0</v>
      </c>
      <c r="BO353" s="79">
        <f>IFERROR(IF(成就内容!BF26="","",INDEX($I$4:$I$178*SUM(成就内容!BF$127:BF$131)/SUM(成就内容!$D$127:$BZ$131),成就内容!BF82,1))-SUM(BO$334:BO352),"")</f>
        <v>0</v>
      </c>
      <c r="BP353" s="79">
        <f>IFERROR(IF(成就内容!BG26="","",INDEX($I$4:$I$178*SUM(成就内容!BG$127:BG$131)/SUM(成就内容!$D$127:$BZ$131),成就内容!BG82,1))-SUM(BP$334:BP352),"")</f>
        <v>0</v>
      </c>
      <c r="BQ353" s="79">
        <f>IFERROR(IF(成就内容!BH26="","",INDEX($I$4:$I$178*SUM(成就内容!BH$127:BH$131)/SUM(成就内容!$D$127:$BZ$131),成就内容!BH82,1))-SUM(BQ$334:BQ352),"")</f>
        <v>0</v>
      </c>
      <c r="BR353" s="79" t="str">
        <f>IFERROR(IF(成就内容!BI26="","",INDEX($I$4:$I$178*SUM(成就内容!BI$127:BI$131)/SUM(成就内容!$D$127:$BZ$131),成就内容!BI82,1))-SUM(BR$334:BR352),"")</f>
        <v/>
      </c>
      <c r="BS353" s="79">
        <f>IFERROR(IF(成就内容!BJ26="","",INDEX($I$4:$I$178*SUM(成就内容!BJ$127:BJ$131)/SUM(成就内容!$D$127:$BZ$131),成就内容!BJ82,1))-SUM(BS$334:BS352),"")</f>
        <v>395.3125</v>
      </c>
      <c r="BT353" s="79">
        <f>IFERROR(IF(成就内容!BK26="","",INDEX($I$4:$I$178*SUM(成就内容!BK$127:BK$131)/SUM(成就内容!$D$127:$BZ$131),成就内容!BK82,1))-SUM(BT$334:BT352),"")</f>
        <v>1937.03125</v>
      </c>
      <c r="BU353" s="79">
        <f>IFERROR(IF(成就内容!BL26="","",INDEX($I$4:$I$178*SUM(成就内容!BL$127:BL$131)/SUM(成就内容!$D$127:$BZ$131),成就内容!BL82,1))-SUM(BU$334:BU352),"")</f>
        <v>1549.625</v>
      </c>
      <c r="BV353" s="79">
        <f>IFERROR(IF(成就内容!BM26="","",INDEX($I$4:$I$178*SUM(成就内容!BM$127:BM$131)/SUM(成就内容!$D$127:$BZ$131),成就内容!BM82,1))-SUM(BV$334:BV352),"")</f>
        <v>0</v>
      </c>
      <c r="BW353" s="79">
        <f>IFERROR(IF(成就内容!BN26="","",INDEX($I$4:$I$178*SUM(成就内容!BN$127:BN$131)/SUM(成就内容!$D$127:$BZ$131),成就内容!BN82,1))-SUM(BW$334:BW352),"")</f>
        <v>0</v>
      </c>
      <c r="BX353" s="79">
        <f>IFERROR(IF(成就内容!BO26="","",INDEX($I$4:$I$178*SUM(成就内容!BO$127:BO$131)/SUM(成就内容!$D$127:$BZ$131),成就内容!BO82,1))-SUM(BX$334:BX352),"")</f>
        <v>0</v>
      </c>
      <c r="BY353" s="79">
        <f>IFERROR(IF(成就内容!BP26="","",INDEX($I$4:$I$178*SUM(成就内容!BP$127:BP$131)/SUM(成就内容!$D$127:$BZ$131),成就内容!BP82,1))-SUM(BY$334:BY352),"")</f>
        <v>0</v>
      </c>
      <c r="BZ353" s="79">
        <f>IFERROR(IF(成就内容!BQ26="","",INDEX($I$4:$I$178*SUM(成就内容!BQ$127:BQ$131)/SUM(成就内容!$D$127:$BZ$131),成就内容!BQ82,1))-SUM(BZ$334:BZ352),"")</f>
        <v>0</v>
      </c>
      <c r="CA353" s="79" t="str">
        <f>IFERROR(IF(成就内容!BR26="","",INDEX($I$4:$I$178*SUM(成就内容!BR$127:BR$131)/SUM(成就内容!$D$127:$BZ$131),成就内容!BR82,1))-SUM(CA$334:CA352),"")</f>
        <v/>
      </c>
      <c r="CB353" s="79" t="str">
        <f>IFERROR(IF(成就内容!BS26="","",INDEX($I$4:$I$178*SUM(成就内容!BS$127:BS$131)/SUM(成就内容!$D$127:$BZ$131),成就内容!BS82,1))-SUM(CB$334:CB352),"")</f>
        <v/>
      </c>
      <c r="CC353" s="79">
        <f>IFERROR(IF(成就内容!BT26="","",INDEX($I$4:$I$178*SUM(成就内容!BT$127:BT$131)/SUM(成就内容!$D$127:$BZ$131),成就内容!BT82,1))-SUM(CC$334:CC352),"")</f>
        <v>0</v>
      </c>
      <c r="CD353" s="79">
        <f>IFERROR(IF(成就内容!BU26="","",INDEX($I$4:$I$178*SUM(成就内容!BU$127:BU$131)/SUM(成就内容!$D$127:$BZ$131),成就内容!BU82,1))-SUM(CD$334:CD352),"")</f>
        <v>0</v>
      </c>
      <c r="CE353" s="79" t="str">
        <f>IFERROR(IF(成就内容!BV26="","",INDEX($I$4:$I$178*SUM(成就内容!BV$127:BV$131)/SUM(成就内容!$D$127:$BZ$131),成就内容!BV82,1))-SUM(CE$334:CE352),"")</f>
        <v/>
      </c>
      <c r="CF353" s="79">
        <f>IFERROR(IF(成就内容!BW26="","",INDEX($I$4:$I$178*SUM(成就内容!BW$127:BW$131)/SUM(成就内容!$D$127:$BZ$131),成就内容!BW82,1))-SUM(CF$334:CF352),"")</f>
        <v>0</v>
      </c>
      <c r="CG353" s="79">
        <f>IFERROR(IF(成就内容!BX26="","",INDEX($I$4:$I$178*SUM(成就内容!BX$127:BX$131)/SUM(成就内容!$D$127:$BZ$131),成就内容!BX82,1))-SUM(CG$334:CG352),"")</f>
        <v>0</v>
      </c>
      <c r="CH353" s="79">
        <f>IFERROR(IF(成就内容!BY26="","",INDEX($I$4:$I$178*SUM(成就内容!BY$127:BY$131)/SUM(成就内容!$D$127:$BZ$131),成就内容!BY82,1))-SUM(CH$334:CH352),"")</f>
        <v>0</v>
      </c>
      <c r="CI353" s="79">
        <f>IFERROR(IF(成就内容!BZ26="","",INDEX($I$4:$I$178*SUM(成就内容!BZ$127:BZ$131)/SUM(成就内容!$D$127:$BZ$131),成就内容!BZ82,1))-SUM(CI$334:CI352),"")</f>
        <v>0</v>
      </c>
      <c r="CM353" s="43">
        <v>20</v>
      </c>
      <c r="CN353" s="41">
        <f>IF(M353="","",IF(SUM(成就内容!D$127:D$131)&lt;&gt;0,MAX(ROUNDUP(SMALL(M$334:M$383,$L353)/60,0)*60,60),0))</f>
        <v>0</v>
      </c>
      <c r="CO353" s="41" t="str">
        <f>IF(N353="","",IF(SUM(成就内容!E$127:E$131)&lt;&gt;0,MAX(ROUNDUP(SMALL(N$334:N$383,$L353)/60,0)*60,60),0))</f>
        <v/>
      </c>
      <c r="CP353" s="41">
        <f>IF(O353="","",IF(SUM(成就内容!F$127:F$131)&lt;&gt;0,MAX(ROUNDUP(SMALL(O$334:O$383,$L353)/60,0)*60,60),0))</f>
        <v>0</v>
      </c>
      <c r="CQ353" s="41" t="str">
        <f>IF(P353="","",IF(SUM(成就内容!G$127:G$131)&lt;&gt;0,MAX(ROUNDUP(SMALL(P$334:P$383,$L353)/60,0)*60,60),0))</f>
        <v/>
      </c>
      <c r="CR353" s="41">
        <f>IF(Q353="","",IF(SUM(成就内容!H$127:H$131)&lt;&gt;0,MAX(ROUNDUP(SMALL(Q$334:Q$383,$L353)/60,0)*60,60),0))</f>
        <v>0</v>
      </c>
      <c r="CS353" s="41">
        <f>IF(R353="","",IF(SUM(成就内容!I$127:I$131)&lt;&gt;0,MAX(ROUNDUP(SMALL(R$334:R$383,$L353)/60,0)*60,60),0))</f>
        <v>0</v>
      </c>
      <c r="CT353" s="41">
        <f>IF(S353="","",IF(SUM(成就内容!J$127:J$131)&lt;&gt;0,MAX(ROUNDUP(SMALL(S$334:S$383,$L353)/60,0)*60,60),0))</f>
        <v>0</v>
      </c>
      <c r="CU353" s="41">
        <f>IF(T353="","",IF(SUM(成就内容!K$127:K$131)&lt;&gt;0,MAX(ROUNDUP(SMALL(T$334:T$383,$L353)/60,0)*60,60),0))</f>
        <v>0</v>
      </c>
      <c r="CV353" s="41">
        <f>IF(U353="","",IF(SUM(成就内容!L$127:L$131)&lt;&gt;0,MAX(ROUNDUP(SMALL(U$334:U$383,$L353)/60,0)*60,60),0))</f>
        <v>0</v>
      </c>
      <c r="CW353" s="41">
        <f>IF(V353="","",IF(SUM(成就内容!M$127:M$131)&lt;&gt;0,MAX(ROUNDUP(SMALL(V$334:V$383,$L353)/60,0)*60,60),0))</f>
        <v>0</v>
      </c>
      <c r="CX353" s="41">
        <f>IF(W353="","",IF(SUM(成就内容!N$127:N$131)&lt;&gt;0,MAX(ROUNDUP(SMALL(W$334:W$383,$L353)/60,0)*60,60),0))</f>
        <v>0</v>
      </c>
      <c r="CY353" s="41">
        <f>IF(X353="","",IF(SUM(成就内容!O$127:O$131)&lt;&gt;0,MAX(ROUNDUP(SMALL(X$334:X$383,$L353)/60,0)*60,60),0))</f>
        <v>0</v>
      </c>
      <c r="CZ353" s="41" t="str">
        <f>IF(Y353="","",IF(SUM(成就内容!P$127:P$131)&lt;&gt;0,MAX(ROUNDUP(SMALL(Y$334:Y$383,$L353)/60,0)*60,60),0))</f>
        <v/>
      </c>
      <c r="DA353" s="41">
        <f>IF(Z353="","",IF(SUM(成就内容!Q$127:Q$131)&lt;&gt;0,MAX(ROUNDUP(SMALL(Z$334:Z$383,$L353)/60,0)*60,60),0))</f>
        <v>0</v>
      </c>
      <c r="DB353" s="41">
        <f>IF(AA353="","",IF(SUM(成就内容!R$127:R$131)&lt;&gt;0,MAX(ROUNDUP(SMALL(AA$334:AA$383,$L353)/60,0)*60,60),0))</f>
        <v>0</v>
      </c>
      <c r="DC353" s="41">
        <f>IF(AB353="","",IF(SUM(成就内容!S$127:S$131)&lt;&gt;0,MAX(ROUNDUP(SMALL(AB$334:AB$383,$L353)/60,0)*60,60),0))</f>
        <v>0</v>
      </c>
      <c r="DD353" s="41">
        <f>IF(AC353="","",IF(SUM(成就内容!T$127:T$131)&lt;&gt;0,MAX(ROUNDUP(SMALL(AC$334:AC$383,$L353)/60,0)*60,60),0))</f>
        <v>0</v>
      </c>
      <c r="DE353" s="41">
        <f>IF(AD353="","",IF(SUM(成就内容!U$127:U$131)&lt;&gt;0,MAX(ROUNDUP(SMALL(AD$334:AD$383,$L353)/60,0)*60,60),0))</f>
        <v>0</v>
      </c>
      <c r="DF353" s="41">
        <f>IF(AE353="","",IF(SUM(成就内容!V$127:V$131)&lt;&gt;0,MAX(ROUNDUP(SMALL(AE$334:AE$383,$L353)/60,0)*60,60),0))</f>
        <v>0</v>
      </c>
      <c r="DG353" s="41">
        <f>IF(AF353="","",IF(SUM(成就内容!W$127:W$131)&lt;&gt;0,MAX(ROUNDUP(SMALL(AF$334:AF$383,$L353)/60,0)*60,60),0))</f>
        <v>0</v>
      </c>
      <c r="DH353" s="41">
        <f>IF(AG353="","",IF(SUM(成就内容!X$127:X$131)&lt;&gt;0,MAX(ROUNDUP(SMALL(AG$334:AG$383,$L353)/60,0)*60,60),0))</f>
        <v>0</v>
      </c>
      <c r="DI353" s="41">
        <f>IF(AH353="","",IF(SUM(成就内容!Y$127:Y$131)&lt;&gt;0,MAX(ROUNDUP(SMALL(AH$334:AH$383,$L353)/60,0)*60,60),0))</f>
        <v>0</v>
      </c>
      <c r="DJ353" s="41" t="str">
        <f>IF(AI353="","",IF(SUM(成就内容!Z$127:Z$131)&lt;&gt;0,MAX(ROUNDUP(SMALL(AI$334:AI$383,$L353)/60,0)*60,60),0))</f>
        <v/>
      </c>
      <c r="DK353" s="41" t="str">
        <f>IF(AJ353="","",IF(SUM(成就内容!AA$127:AA$131)&lt;&gt;0,MAX(ROUNDUP(SMALL(AJ$334:AJ$383,$L353)/60,0)*60,60),0))</f>
        <v/>
      </c>
      <c r="DL353" s="41" t="str">
        <f>IF(AK353="","",IF(SUM(成就内容!AB$127:AB$131)&lt;&gt;0,MAX(ROUNDUP(SMALL(AK$334:AK$383,$L353)/60,0)*60,60),0))</f>
        <v/>
      </c>
      <c r="DM353" s="41">
        <f>IF(AL353="","",IF(SUM(成就内容!AC$127:AC$131)&lt;&gt;0,MAX(ROUNDUP(SMALL(AL$334:AL$383,$L353)/60,0)*60,60),0))</f>
        <v>1560</v>
      </c>
      <c r="DN353" s="41">
        <f>IF(AM353="","",IF(SUM(成就内容!AD$127:AD$131)&lt;&gt;0,MAX(ROUNDUP(SMALL(AM$334:AM$383,$L353)/60,0)*60,60),0))</f>
        <v>1560</v>
      </c>
      <c r="DO353" s="41">
        <f>IF(AN353="","",IF(SUM(成就内容!AE$127:AE$131)&lt;&gt;0,MAX(ROUNDUP(SMALL(AN$334:AN$383,$L353)/60,0)*60,60),0))</f>
        <v>1560</v>
      </c>
      <c r="DP353" s="41">
        <f>IF(AO353="","",IF(SUM(成就内容!AF$127:AF$131)&lt;&gt;0,MAX(ROUNDUP(SMALL(AO$334:AO$383,$L353)/60,0)*60,60),0))</f>
        <v>1560</v>
      </c>
      <c r="DQ353" s="41">
        <f>IF(AP353="","",IF(SUM(成就内容!AG$127:AG$131)&lt;&gt;0,MAX(ROUNDUP(SMALL(AP$334:AP$383,$L353)/60,0)*60,60),0))</f>
        <v>0</v>
      </c>
      <c r="DR353" s="41">
        <f>IF(AQ353="","",IF(SUM(成就内容!AH$127:AH$131)&lt;&gt;0,MAX(ROUNDUP(SMALL(AQ$334:AQ$383,$L353)/60,0)*60,60),0))</f>
        <v>0</v>
      </c>
      <c r="DS353" s="41">
        <f>IF(AR353="","",IF(SUM(成就内容!AI$127:AI$131)&lt;&gt;0,MAX(ROUNDUP(SMALL(AR$334:AR$383,$L353)/60,0)*60,60),0))</f>
        <v>0</v>
      </c>
      <c r="DT353" s="41">
        <f>IF(AS353="","",IF(SUM(成就内容!AJ$127:AJ$131)&lt;&gt;0,MAX(ROUNDUP(SMALL(AS$334:AS$383,$L353)/60,0)*60,60),0))</f>
        <v>0</v>
      </c>
      <c r="DU353" s="41" t="str">
        <f>IF(AT353="","",IF(SUM(成就内容!AK$127:AK$131)&lt;&gt;0,MAX(ROUNDUP(SMALL(AT$334:AT$383,$L353)/60,0)*60,60),0))</f>
        <v/>
      </c>
      <c r="DV353" s="41" t="str">
        <f>IF(AU353="","",IF(SUM(成就内容!AL$127:AL$131)&lt;&gt;0,MAX(ROUNDUP(SMALL(AU$334:AU$383,$L353)/60,0)*60,60),0))</f>
        <v/>
      </c>
      <c r="DW353" s="41">
        <f>IF(AV353="","",IF(SUM(成就内容!AM$127:AM$131)&lt;&gt;0,MAX(ROUNDUP(SMALL(AV$334:AV$383,$L353)/60,0)*60,60),0))</f>
        <v>0</v>
      </c>
      <c r="DX353" s="41">
        <f>IF(AW353="","",IF(SUM(成就内容!AN$127:AN$131)&lt;&gt;0,MAX(ROUNDUP(SMALL(AW$334:AW$383,$L353)/60,0)*60,60),0))</f>
        <v>0</v>
      </c>
      <c r="DY353" s="41">
        <f>IF(AX353="","",IF(SUM(成就内容!AO$127:AO$131)&lt;&gt;0,MAX(ROUNDUP(SMALL(AX$334:AX$383,$L353)/60,0)*60,60),0))</f>
        <v>1560</v>
      </c>
      <c r="DZ353" s="41">
        <f>IF(AY353="","",IF(SUM(成就内容!AP$127:AP$131)&lt;&gt;0,MAX(ROUNDUP(SMALL(AY$334:AY$383,$L353)/60,0)*60,60),0))</f>
        <v>1560</v>
      </c>
      <c r="EA353" s="41">
        <f>IF(AZ353="","",IF(SUM(成就内容!AQ$127:AQ$131)&lt;&gt;0,MAX(ROUNDUP(SMALL(AZ$334:AZ$383,$L353)/60,0)*60,60),0))</f>
        <v>1560</v>
      </c>
      <c r="EB353" s="41">
        <f>IF(BA353="","",IF(SUM(成就内容!AR$127:AR$131)&lt;&gt;0,MAX(ROUNDUP(SMALL(BA$334:BA$383,$L353)/60,0)*60,60),0))</f>
        <v>2220</v>
      </c>
      <c r="EC353" s="41">
        <f>IF(BB353="","",IF(SUM(成就内容!AS$127:AS$131)&lt;&gt;0,MAX(ROUNDUP(SMALL(BB$334:BB$383,$L353)/60,0)*60,60),0))</f>
        <v>2220</v>
      </c>
      <c r="ED353" s="41">
        <f>IF(BC353="","",IF(SUM(成就内容!AT$127:AT$131)&lt;&gt;0,MAX(ROUNDUP(SMALL(BC$334:BC$383,$L353)/60,0)*60,60),0))</f>
        <v>2220</v>
      </c>
      <c r="EE353" s="41">
        <f>IF(BD353="","",IF(SUM(成就内容!AU$127:AU$131)&lt;&gt;0,MAX(ROUNDUP(SMALL(BD$334:BD$383,$L353)/60,0)*60,60),0))</f>
        <v>0</v>
      </c>
      <c r="EF353" s="41">
        <f>IF(BE353="","",IF(SUM(成就内容!AV$127:AV$131)&lt;&gt;0,MAX(ROUNDUP(SMALL(BE$334:BE$383,$L353)/60,0)*60,60),0))</f>
        <v>0</v>
      </c>
      <c r="EG353" s="41">
        <f>IF(BF353="","",IF(SUM(成就内容!AW$127:AW$131)&lt;&gt;0,MAX(ROUNDUP(SMALL(BF$334:BF$383,$L353)/60,0)*60,60),0))</f>
        <v>0</v>
      </c>
      <c r="EH353" s="41">
        <f>IF(BG353="","",IF(SUM(成就内容!AX$127:AX$131)&lt;&gt;0,MAX(ROUNDUP(SMALL(BG$334:BG$383,$L353)/60,0)*60,60),0))</f>
        <v>0</v>
      </c>
      <c r="EI353" s="41">
        <f>IF(BH353="","",IF(SUM(成就内容!AY$127:AY$131)&lt;&gt;0,MAX(ROUNDUP(SMALL(BH$334:BH$383,$L353)/60,0)*60,60),0))</f>
        <v>0</v>
      </c>
      <c r="EJ353" s="41">
        <f>IF(BI353="","",IF(SUM(成就内容!AZ$127:AZ$131)&lt;&gt;0,MAX(ROUNDUP(SMALL(BI$334:BI$383,$L353)/60,0)*60,60),0))</f>
        <v>0</v>
      </c>
      <c r="EK353" s="41">
        <f>IF(BJ353="","",IF(SUM(成就内容!BA$127:BA$131)&lt;&gt;0,MAX(ROUNDUP(SMALL(BJ$334:BJ$383,$L353)/60,0)*60,60),0))</f>
        <v>0</v>
      </c>
      <c r="EL353" s="41">
        <f>IF(BK353="","",IF(SUM(成就内容!BB$127:BB$131)&lt;&gt;0,MAX(ROUNDUP(SMALL(BK$334:BK$383,$L353)/60,0)*60,60),0))</f>
        <v>0</v>
      </c>
      <c r="EM353" s="41">
        <f>IF(BL353="","",IF(SUM(成就内容!BC$127:BC$131)&lt;&gt;0,MAX(ROUNDUP(SMALL(BL$334:BL$383,$L353)/60,0)*60,60),0))</f>
        <v>0</v>
      </c>
      <c r="EN353" s="41">
        <f>IF(BM353="","",IF(SUM(成就内容!BD$127:BD$131)&lt;&gt;0,MAX(ROUNDUP(SMALL(BM$334:BM$383,$L353)/60,0)*60,60),0))</f>
        <v>0</v>
      </c>
      <c r="EO353" s="41">
        <f>IF(BN353="","",IF(SUM(成就内容!BE$127:BE$131)&lt;&gt;0,MAX(ROUNDUP(SMALL(BN$334:BN$383,$L353)/60,0)*60,60),0))</f>
        <v>0</v>
      </c>
      <c r="EP353" s="41">
        <f>IF(BO353="","",IF(SUM(成就内容!BF$127:BF$131)&lt;&gt;0,MAX(ROUNDUP(SMALL(BO$334:BO$383,$L353)/60,0)*60,60),0))</f>
        <v>0</v>
      </c>
      <c r="EQ353" s="41">
        <f>IF(BP353="","",IF(SUM(成就内容!BG$127:BG$131)&lt;&gt;0,MAX(ROUNDUP(SMALL(BP$334:BP$383,$L353)/60,0)*60,60),0))</f>
        <v>0</v>
      </c>
      <c r="ER353" s="41">
        <f>IF(BQ353="","",IF(SUM(成就内容!BH$127:BH$131)&lt;&gt;0,MAX(ROUNDUP(SMALL(BQ$334:BQ$383,$L353)/60,0)*60,60),0))</f>
        <v>0</v>
      </c>
      <c r="ES353" s="41" t="str">
        <f>IF(BR353="","",IF(SUM(成就内容!BI$127:BI$131)&lt;&gt;0,MAX(ROUNDUP(SMALL(BR$334:BR$383,$L353)/60,0)*60,60),0))</f>
        <v/>
      </c>
      <c r="ET353" s="41">
        <f>IF(BS353="","",IF(SUM(成就内容!BJ$127:BJ$131)&lt;&gt;0,MAX(ROUNDUP(SMALL(BS$334:BS$383,$L353)/60,0)*60,60),0))</f>
        <v>540</v>
      </c>
      <c r="EU353" s="41">
        <f>IF(BT353="","",IF(SUM(成就内容!BK$127:BK$131)&lt;&gt;0,MAX(ROUNDUP(SMALL(BT$334:BT$383,$L353)/60,0)*60,60),0))</f>
        <v>1560</v>
      </c>
      <c r="EV353" s="41">
        <f>IF(BU353="","",IF(SUM(成就内容!BL$127:BL$131)&lt;&gt;0,MAX(ROUNDUP(SMALL(BU$334:BU$383,$L353)/60,0)*60,60),0))</f>
        <v>1560</v>
      </c>
      <c r="EW353" s="41">
        <f>IF(BV353="","",IF(SUM(成就内容!BM$127:BM$131)&lt;&gt;0,MAX(ROUNDUP(SMALL(BV$334:BV$383,$L353)/60,0)*60,60),0))</f>
        <v>0</v>
      </c>
      <c r="EX353" s="41">
        <f>IF(BW353="","",IF(SUM(成就内容!BN$127:BN$131)&lt;&gt;0,MAX(ROUNDUP(SMALL(BW$334:BW$383,$L353)/60,0)*60,60),0))</f>
        <v>0</v>
      </c>
      <c r="EY353" s="41">
        <f>IF(BX353="","",IF(SUM(成就内容!BO$127:BO$131)&lt;&gt;0,MAX(ROUNDUP(SMALL(BX$334:BX$383,$L353)/60,0)*60,60),0))</f>
        <v>0</v>
      </c>
      <c r="EZ353" s="41">
        <f>IF(BY353="","",IF(SUM(成就内容!BP$127:BP$131)&lt;&gt;0,MAX(ROUNDUP(SMALL(BY$334:BY$383,$L353)/60,0)*60,60),0))</f>
        <v>0</v>
      </c>
      <c r="FA353" s="41">
        <f>IF(BZ353="","",IF(SUM(成就内容!BQ$127:BQ$131)&lt;&gt;0,MAX(ROUNDUP(SMALL(BZ$334:BZ$383,$L353)/60,0)*60,60),0))</f>
        <v>0</v>
      </c>
      <c r="FB353" s="41" t="str">
        <f>IF(CA353="","",IF(SUM(成就内容!BR$127:BR$131)&lt;&gt;0,MAX(ROUNDUP(SMALL(CA$334:CA$383,$L353)/60,0)*60,60),0))</f>
        <v/>
      </c>
      <c r="FC353" s="41" t="str">
        <f>IF(CB353="","",IF(SUM(成就内容!BS$127:BS$131)&lt;&gt;0,MAX(ROUNDUP(SMALL(CB$334:CB$383,$L353)/60,0)*60,60),0))</f>
        <v/>
      </c>
      <c r="FD353" s="41">
        <f>IF(CC353="","",IF(SUM(成就内容!BT$127:BT$131)&lt;&gt;0,MAX(ROUNDUP(SMALL(CC$334:CC$383,$L353)/60,0)*60,60),0))</f>
        <v>0</v>
      </c>
      <c r="FE353" s="41">
        <f>IF(CD353="","",IF(SUM(成就内容!BU$127:BU$131)&lt;&gt;0,MAX(ROUNDUP(SMALL(CD$334:CD$383,$L353)/60,0)*60,60),0))</f>
        <v>0</v>
      </c>
      <c r="FF353" s="41" t="str">
        <f>IF(CE353="","",IF(SUM(成就内容!BV$127:BV$131)&lt;&gt;0,MAX(ROUNDUP(SMALL(CE$334:CE$383,$L353)/60,0)*60,60),0))</f>
        <v/>
      </c>
      <c r="FG353" s="41">
        <f>IF(CF353="","",IF(SUM(成就内容!BW$127:BW$131)&lt;&gt;0,MAX(ROUNDUP(SMALL(CF$334:CF$383,$L353)/60,0)*60,60),0))</f>
        <v>0</v>
      </c>
      <c r="FH353" s="41">
        <f>IF(CG353="","",IF(SUM(成就内容!BX$127:BX$131)&lt;&gt;0,MAX(ROUNDUP(SMALL(CG$334:CG$383,$L353)/60,0)*60,60),0))</f>
        <v>0</v>
      </c>
      <c r="FI353" s="41">
        <f>IF(CH353="","",IF(SUM(成就内容!BY$127:BY$131)&lt;&gt;0,MAX(ROUNDUP(SMALL(CH$334:CH$383,$L353)/60,0)*60,60),0))</f>
        <v>0</v>
      </c>
      <c r="FJ353" s="41">
        <f>IF(CI353="","",IF(SUM(成就内容!BZ$127:BZ$131)&lt;&gt;0,MAX(ROUNDUP(SMALL(CI$334:CI$383,$L353)/60,0)*60,60),0))</f>
        <v>0</v>
      </c>
    </row>
    <row r="354" spans="10:166" x14ac:dyDescent="0.15">
      <c r="L354" s="43">
        <v>21</v>
      </c>
      <c r="M354" s="79">
        <f>IFERROR(IF(成就内容!D27="","",INDEX($I$4:$I$178*SUM(成就内容!D$127:D$131)/SUM(成就内容!$D$127:$BZ$131),成就内容!D83,1))-SUM(M$334:M353),"")</f>
        <v>0</v>
      </c>
      <c r="N354" s="79" t="str">
        <f>IFERROR(IF(成就内容!E27="","",INDEX($I$4:$I$178*SUM(成就内容!E$127:E$131)/SUM(成就内容!$D$127:$BZ$131),成就内容!E83,1))-SUM(N$334:N353),"")</f>
        <v/>
      </c>
      <c r="O354" s="79" t="str">
        <f>IFERROR(IF(成就内容!F27="","",INDEX($I$4:$I$178*SUM(成就内容!F$127:F$131)/SUM(成就内容!$D$127:$BZ$131),成就内容!F83,1))-SUM(O$334:O353),"")</f>
        <v/>
      </c>
      <c r="P354" s="79" t="str">
        <f>IFERROR(IF(成就内容!G27="","",INDEX($I$4:$I$178*SUM(成就内容!G$127:G$131)/SUM(成就内容!$D$127:$BZ$131),成就内容!G83,1))-SUM(P$334:P353),"")</f>
        <v/>
      </c>
      <c r="Q354" s="79">
        <f>IFERROR(IF(成就内容!H27="","",INDEX($I$4:$I$178*SUM(成就内容!H$127:H$131)/SUM(成就内容!$D$127:$BZ$131),成就内容!H83,1))-SUM(Q$334:Q353),"")</f>
        <v>0</v>
      </c>
      <c r="R354" s="79">
        <f>IFERROR(IF(成就内容!I27="","",INDEX($I$4:$I$178*SUM(成就内容!I$127:I$131)/SUM(成就内容!$D$127:$BZ$131),成就内容!I83,1))-SUM(R$334:R353),"")</f>
        <v>0</v>
      </c>
      <c r="S354" s="79">
        <f>IFERROR(IF(成就内容!J27="","",INDEX($I$4:$I$178*SUM(成就内容!J$127:J$131)/SUM(成就内容!$D$127:$BZ$131),成就内容!J83,1))-SUM(S$334:S353),"")</f>
        <v>0</v>
      </c>
      <c r="T354" s="79">
        <f>IFERROR(IF(成就内容!K27="","",INDEX($I$4:$I$178*SUM(成就内容!K$127:K$131)/SUM(成就内容!$D$127:$BZ$131),成就内容!K83,1))-SUM(T$334:T353),"")</f>
        <v>0</v>
      </c>
      <c r="U354" s="79">
        <f>IFERROR(IF(成就内容!L27="","",INDEX($I$4:$I$178*SUM(成就内容!L$127:L$131)/SUM(成就内容!$D$127:$BZ$131),成就内容!L83,1))-SUM(U$334:U353),"")</f>
        <v>0</v>
      </c>
      <c r="V354" s="79">
        <f>IFERROR(IF(成就内容!M27="","",INDEX($I$4:$I$178*SUM(成就内容!M$127:M$131)/SUM(成就内容!$D$127:$BZ$131),成就内容!M83,1))-SUM(V$334:V353),"")</f>
        <v>0</v>
      </c>
      <c r="W354" s="79">
        <f>IFERROR(IF(成就内容!N27="","",INDEX($I$4:$I$178*SUM(成就内容!N$127:N$131)/SUM(成就内容!$D$127:$BZ$131),成就内容!N83,1))-SUM(W$334:W353),"")</f>
        <v>0</v>
      </c>
      <c r="X354" s="79">
        <f>IFERROR(IF(成就内容!O27="","",INDEX($I$4:$I$178*SUM(成就内容!O$127:O$131)/SUM(成就内容!$D$127:$BZ$131),成就内容!O83,1))-SUM(X$334:X353),"")</f>
        <v>0</v>
      </c>
      <c r="Y354" s="79" t="str">
        <f>IFERROR(IF(成就内容!P27="","",INDEX($I$4:$I$178*SUM(成就内容!P$127:P$131)/SUM(成就内容!$D$127:$BZ$131),成就内容!P83,1))-SUM(Y$334:Y353),"")</f>
        <v/>
      </c>
      <c r="Z354" s="79">
        <f>IFERROR(IF(成就内容!Q27="","",INDEX($I$4:$I$178*SUM(成就内容!Q$127:Q$131)/SUM(成就内容!$D$127:$BZ$131),成就内容!Q83,1))-SUM(Z$334:Z353),"")</f>
        <v>0</v>
      </c>
      <c r="AA354" s="79">
        <f>IFERROR(IF(成就内容!R27="","",INDEX($I$4:$I$178*SUM(成就内容!R$127:R$131)/SUM(成就内容!$D$127:$BZ$131),成就内容!R83,1))-SUM(AA$334:AA353),"")</f>
        <v>0</v>
      </c>
      <c r="AB354" s="79">
        <f>IFERROR(IF(成就内容!S27="","",INDEX($I$4:$I$178*SUM(成就内容!S$127:S$131)/SUM(成就内容!$D$127:$BZ$131),成就内容!S83,1))-SUM(AB$334:AB353),"")</f>
        <v>0</v>
      </c>
      <c r="AC354" s="79">
        <f>IFERROR(IF(成就内容!T27="","",INDEX($I$4:$I$178*SUM(成就内容!T$127:T$131)/SUM(成就内容!$D$127:$BZ$131),成就内容!T83,1))-SUM(AC$334:AC353),"")</f>
        <v>0</v>
      </c>
      <c r="AD354" s="79">
        <f>IFERROR(IF(成就内容!U27="","",INDEX($I$4:$I$178*SUM(成就内容!U$127:U$131)/SUM(成就内容!$D$127:$BZ$131),成就内容!U83,1))-SUM(AD$334:AD353),"")</f>
        <v>0</v>
      </c>
      <c r="AE354" s="79">
        <f>IFERROR(IF(成就内容!V27="","",INDEX($I$4:$I$178*SUM(成就内容!V$127:V$131)/SUM(成就内容!$D$127:$BZ$131),成就内容!V83,1))-SUM(AE$334:AE353),"")</f>
        <v>0</v>
      </c>
      <c r="AF354" s="79">
        <f>IFERROR(IF(成就内容!W27="","",INDEX($I$4:$I$178*SUM(成就内容!W$127:W$131)/SUM(成就内容!$D$127:$BZ$131),成就内容!W83,1))-SUM(AF$334:AF353),"")</f>
        <v>0</v>
      </c>
      <c r="AG354" s="79">
        <f>IFERROR(IF(成就内容!X27="","",INDEX($I$4:$I$178*SUM(成就内容!X$127:X$131)/SUM(成就内容!$D$127:$BZ$131),成就内容!X83,1))-SUM(AG$334:AG353),"")</f>
        <v>0</v>
      </c>
      <c r="AH354" s="79">
        <f>IFERROR(IF(成就内容!Y27="","",INDEX($I$4:$I$178*SUM(成就内容!Y$127:Y$131)/SUM(成就内容!$D$127:$BZ$131),成就内容!Y83,1))-SUM(AH$334:AH353),"")</f>
        <v>0</v>
      </c>
      <c r="AI354" s="79" t="str">
        <f>IFERROR(IF(成就内容!Z27="","",INDEX($I$4:$I$178*SUM(成就内容!Z$127:Z$131)/SUM(成就内容!$D$127:$BZ$131),成就内容!Z83,1))-SUM(AI$334:AI353),"")</f>
        <v/>
      </c>
      <c r="AJ354" s="79" t="str">
        <f>IFERROR(IF(成就内容!AA27="","",INDEX($I$4:$I$178*SUM(成就内容!AA$127:AA$131)/SUM(成就内容!$D$127:$BZ$131),成就内容!AA83,1))-SUM(AJ$334:AJ353),"")</f>
        <v/>
      </c>
      <c r="AK354" s="79" t="str">
        <f>IFERROR(IF(成就内容!AB27="","",INDEX($I$4:$I$178*SUM(成就内容!AB$127:AB$131)/SUM(成就内容!$D$127:$BZ$131),成就内容!AB83,1))-SUM(AK$334:AK353),"")</f>
        <v/>
      </c>
      <c r="AL354" s="79">
        <f>IFERROR(IF(成就内容!AC27="","",INDEX($I$4:$I$178*SUM(成就内容!AC$127:AC$131)/SUM(成就内容!$D$127:$BZ$131),成就内容!AC83,1))-SUM(AL$334:AL353),"")</f>
        <v>1704.5874999999996</v>
      </c>
      <c r="AM354" s="79">
        <f>IFERROR(IF(成就内容!AD27="","",INDEX($I$4:$I$178*SUM(成就内容!AD$127:AD$131)/SUM(成就内容!$D$127:$BZ$131),成就内容!AD83,1))-SUM(AM$334:AM353),"")</f>
        <v>1859.5499999999993</v>
      </c>
      <c r="AN354" s="79">
        <f>IFERROR(IF(成就内容!AE27="","",INDEX($I$4:$I$178*SUM(成就内容!AE$127:AE$131)/SUM(成就内容!$D$127:$BZ$131),成就内容!AE83,1))-SUM(AN$334:AN353),"")</f>
        <v>1859.5499999999993</v>
      </c>
      <c r="AO354" s="79">
        <f>IFERROR(IF(成就内容!AF27="","",INDEX($I$4:$I$178*SUM(成就内容!AF$127:AF$131)/SUM(成就内容!$D$127:$BZ$131),成就内容!AF83,1))-SUM(AO$334:AO353),"")</f>
        <v>1859.5499999999993</v>
      </c>
      <c r="AP354" s="79">
        <f>IFERROR(IF(成就内容!AG27="","",INDEX($I$4:$I$178*SUM(成就内容!AG$127:AG$131)/SUM(成就内容!$D$127:$BZ$131),成就内容!AG83,1))-SUM(AP$334:AP353),"")</f>
        <v>0</v>
      </c>
      <c r="AQ354" s="79">
        <f>IFERROR(IF(成就内容!AH27="","",INDEX($I$4:$I$178*SUM(成就内容!AH$127:AH$131)/SUM(成就内容!$D$127:$BZ$131),成就内容!AH83,1))-SUM(AQ$334:AQ353),"")</f>
        <v>0</v>
      </c>
      <c r="AR354" s="79">
        <f>IFERROR(IF(成就内容!AI27="","",INDEX($I$4:$I$178*SUM(成就内容!AI$127:AI$131)/SUM(成就内容!$D$127:$BZ$131),成就内容!AI83,1))-SUM(AR$334:AR353),"")</f>
        <v>0</v>
      </c>
      <c r="AS354" s="79">
        <f>IFERROR(IF(成就内容!AJ27="","",INDEX($I$4:$I$178*SUM(成就内容!AJ$127:AJ$131)/SUM(成就内容!$D$127:$BZ$131),成就内容!AJ83,1))-SUM(AS$334:AS353),"")</f>
        <v>0</v>
      </c>
      <c r="AT354" s="79" t="str">
        <f>IFERROR(IF(成就内容!AK27="","",INDEX($I$4:$I$178*SUM(成就内容!AK$127:AK$131)/SUM(成就内容!$D$127:$BZ$131),成就内容!AK83,1))-SUM(AT$334:AT353),"")</f>
        <v/>
      </c>
      <c r="AU354" s="79" t="str">
        <f>IFERROR(IF(成就内容!AL27="","",INDEX($I$4:$I$178*SUM(成就内容!AL$127:AL$131)/SUM(成就内容!$D$127:$BZ$131),成就内容!AL83,1))-SUM(AU$334:AU353),"")</f>
        <v/>
      </c>
      <c r="AV354" s="79">
        <f>IFERROR(IF(成就内容!AM27="","",INDEX($I$4:$I$178*SUM(成就内容!AM$127:AM$131)/SUM(成就内容!$D$127:$BZ$131),成就内容!AM83,1))-SUM(AV$334:AV353),"")</f>
        <v>0</v>
      </c>
      <c r="AW354" s="79">
        <f>IFERROR(IF(成就内容!AN27="","",INDEX($I$4:$I$178*SUM(成就内容!AN$127:AN$131)/SUM(成就内容!$D$127:$BZ$131),成就内容!AN83,1))-SUM(AW$334:AW353),"")</f>
        <v>0</v>
      </c>
      <c r="AX354" s="79">
        <f>IFERROR(IF(成就内容!AO27="","",INDEX($I$4:$I$178*SUM(成就内容!AO$127:AO$131)/SUM(成就内容!$D$127:$BZ$131),成就内容!AO83,1))-SUM(AX$334:AX353),"")</f>
        <v>2169.4750000000004</v>
      </c>
      <c r="AY354" s="79">
        <f>IFERROR(IF(成就内容!AP27="","",INDEX($I$4:$I$178*SUM(成就内容!AP$127:AP$131)/SUM(成就内容!$D$127:$BZ$131),成就内容!AP83,1))-SUM(AY$334:AY353),"")</f>
        <v>2169.4750000000004</v>
      </c>
      <c r="AZ354" s="79">
        <f>IFERROR(IF(成就内容!AQ27="","",INDEX($I$4:$I$178*SUM(成就内容!AQ$127:AQ$131)/SUM(成就内容!$D$127:$BZ$131),成就内容!AQ83,1))-SUM(AZ$334:AZ353),"")</f>
        <v>2169.4750000000004</v>
      </c>
      <c r="BA354" s="79">
        <f>IFERROR(IF(成就内容!AR27="","",INDEX($I$4:$I$178*SUM(成就内容!AR$127:AR$131)/SUM(成就内容!$D$127:$BZ$131),成就内容!AR83,1))-SUM(BA$334:BA353),"")</f>
        <v>2603.375</v>
      </c>
      <c r="BB354" s="79">
        <f>IFERROR(IF(成就内容!AS27="","",INDEX($I$4:$I$178*SUM(成就内容!AS$127:AS$131)/SUM(成就内容!$D$127:$BZ$131),成就内容!AS83,1))-SUM(BB$334:BB353),"")</f>
        <v>2603.375</v>
      </c>
      <c r="BC354" s="79">
        <f>IFERROR(IF(成就内容!AT27="","",INDEX($I$4:$I$178*SUM(成就内容!AT$127:AT$131)/SUM(成就内容!$D$127:$BZ$131),成就内容!AT83,1))-SUM(BC$334:BC353),"")</f>
        <v>2603.375</v>
      </c>
      <c r="BD354" s="79">
        <f>IFERROR(IF(成就内容!AU27="","",INDEX($I$4:$I$178*SUM(成就内容!AU$127:AU$131)/SUM(成就内容!$D$127:$BZ$131),成就内容!AU83,1))-SUM(BD$334:BD353),"")</f>
        <v>0</v>
      </c>
      <c r="BE354" s="79" t="str">
        <f>IFERROR(IF(成就内容!AV27="","",INDEX($I$4:$I$178*SUM(成就内容!AV$127:AV$131)/SUM(成就内容!$D$127:$BZ$131),成就内容!AV83,1))-SUM(BE$334:BE353),"")</f>
        <v/>
      </c>
      <c r="BF354" s="79">
        <f>IFERROR(IF(成就内容!AW27="","",INDEX($I$4:$I$178*SUM(成就内容!AW$127:AW$131)/SUM(成就内容!$D$127:$BZ$131),成就内容!AW83,1))-SUM(BF$334:BF353),"")</f>
        <v>0</v>
      </c>
      <c r="BG354" s="79">
        <f>IFERROR(IF(成就内容!AX27="","",INDEX($I$4:$I$178*SUM(成就内容!AX$127:AX$131)/SUM(成就内容!$D$127:$BZ$131),成就内容!AX83,1))-SUM(BG$334:BG353),"")</f>
        <v>0</v>
      </c>
      <c r="BH354" s="79">
        <f>IFERROR(IF(成就内容!AY27="","",INDEX($I$4:$I$178*SUM(成就内容!AY$127:AY$131)/SUM(成就内容!$D$127:$BZ$131),成就内容!AY83,1))-SUM(BH$334:BH353),"")</f>
        <v>0</v>
      </c>
      <c r="BI354" s="79">
        <f>IFERROR(IF(成就内容!AZ27="","",INDEX($I$4:$I$178*SUM(成就内容!AZ$127:AZ$131)/SUM(成就内容!$D$127:$BZ$131),成就内容!AZ83,1))-SUM(BI$334:BI353),"")</f>
        <v>0</v>
      </c>
      <c r="BJ354" s="79">
        <f>IFERROR(IF(成就内容!BA27="","",INDEX($I$4:$I$178*SUM(成就内容!BA$127:BA$131)/SUM(成就内容!$D$127:$BZ$131),成就内容!BA83,1))-SUM(BJ$334:BJ353),"")</f>
        <v>0</v>
      </c>
      <c r="BK354" s="79">
        <f>IFERROR(IF(成就内容!BB27="","",INDEX($I$4:$I$178*SUM(成就内容!BB$127:BB$131)/SUM(成就内容!$D$127:$BZ$131),成就内容!BB83,1))-SUM(BK$334:BK353),"")</f>
        <v>0</v>
      </c>
      <c r="BL354" s="79">
        <f>IFERROR(IF(成就内容!BC27="","",INDEX($I$4:$I$178*SUM(成就内容!BC$127:BC$131)/SUM(成就内容!$D$127:$BZ$131),成就内容!BC83,1))-SUM(BL$334:BL353),"")</f>
        <v>0</v>
      </c>
      <c r="BM354" s="79">
        <f>IFERROR(IF(成就内容!BD27="","",INDEX($I$4:$I$178*SUM(成就内容!BD$127:BD$131)/SUM(成就内容!$D$127:$BZ$131),成就内容!BD83,1))-SUM(BM$334:BM353),"")</f>
        <v>0</v>
      </c>
      <c r="BN354" s="79">
        <f>IFERROR(IF(成就内容!BE27="","",INDEX($I$4:$I$178*SUM(成就内容!BE$127:BE$131)/SUM(成就内容!$D$127:$BZ$131),成就内容!BE83,1))-SUM(BN$334:BN353),"")</f>
        <v>0</v>
      </c>
      <c r="BO354" s="79">
        <f>IFERROR(IF(成就内容!BF27="","",INDEX($I$4:$I$178*SUM(成就内容!BF$127:BF$131)/SUM(成就内容!$D$127:$BZ$131),成就内容!BF83,1))-SUM(BO$334:BO353),"")</f>
        <v>0</v>
      </c>
      <c r="BP354" s="79">
        <f>IFERROR(IF(成就内容!BG27="","",INDEX($I$4:$I$178*SUM(成就内容!BG$127:BG$131)/SUM(成就内容!$D$127:$BZ$131),成就内容!BG83,1))-SUM(BP$334:BP353),"")</f>
        <v>0</v>
      </c>
      <c r="BQ354" s="79">
        <f>IFERROR(IF(成就内容!BH27="","",INDEX($I$4:$I$178*SUM(成就内容!BH$127:BH$131)/SUM(成就内容!$D$127:$BZ$131),成就内容!BH83,1))-SUM(BQ$334:BQ353),"")</f>
        <v>0</v>
      </c>
      <c r="BR354" s="79" t="str">
        <f>IFERROR(IF(成就内容!BI27="","",INDEX($I$4:$I$178*SUM(成就内容!BI$127:BI$131)/SUM(成就内容!$D$127:$BZ$131),成就内容!BI83,1))-SUM(BR$334:BR353),"")</f>
        <v/>
      </c>
      <c r="BS354" s="79">
        <f>IFERROR(IF(成就内容!BJ27="","",INDEX($I$4:$I$178*SUM(成就内容!BJ$127:BJ$131)/SUM(成就内容!$D$127:$BZ$131),成就内容!BJ83,1))-SUM(BS$334:BS353),"")</f>
        <v>790.625</v>
      </c>
      <c r="BT354" s="79">
        <f>IFERROR(IF(成就内容!BK27="","",INDEX($I$4:$I$178*SUM(成就内容!BK$127:BK$131)/SUM(成就内容!$D$127:$BZ$131),成就内容!BK83,1))-SUM(BT$334:BT353),"")</f>
        <v>929.77499999999964</v>
      </c>
      <c r="BU354" s="79">
        <f>IFERROR(IF(成就内容!BL27="","",INDEX($I$4:$I$178*SUM(成就内容!BL$127:BL$131)/SUM(成就内容!$D$127:$BZ$131),成就内容!BL83,1))-SUM(BU$334:BU353),"")</f>
        <v>2169.4750000000004</v>
      </c>
      <c r="BV354" s="79">
        <f>IFERROR(IF(成就内容!BM27="","",INDEX($I$4:$I$178*SUM(成就内容!BM$127:BM$131)/SUM(成就内容!$D$127:$BZ$131),成就内容!BM83,1))-SUM(BV$334:BV353),"")</f>
        <v>0</v>
      </c>
      <c r="BW354" s="79">
        <f>IFERROR(IF(成就内容!BN27="","",INDEX($I$4:$I$178*SUM(成就内容!BN$127:BN$131)/SUM(成就内容!$D$127:$BZ$131),成就内容!BN83,1))-SUM(BW$334:BW353),"")</f>
        <v>0</v>
      </c>
      <c r="BX354" s="79">
        <f>IFERROR(IF(成就内容!BO27="","",INDEX($I$4:$I$178*SUM(成就内容!BO$127:BO$131)/SUM(成就内容!$D$127:$BZ$131),成就内容!BO83,1))-SUM(BX$334:BX353),"")</f>
        <v>0</v>
      </c>
      <c r="BY354" s="79">
        <f>IFERROR(IF(成就内容!BP27="","",INDEX($I$4:$I$178*SUM(成就内容!BP$127:BP$131)/SUM(成就内容!$D$127:$BZ$131),成就内容!BP83,1))-SUM(BY$334:BY353),"")</f>
        <v>0</v>
      </c>
      <c r="BZ354" s="79">
        <f>IFERROR(IF(成就内容!BQ27="","",INDEX($I$4:$I$178*SUM(成就内容!BQ$127:BQ$131)/SUM(成就内容!$D$127:$BZ$131),成就内容!BQ83,1))-SUM(BZ$334:BZ353),"")</f>
        <v>0</v>
      </c>
      <c r="CA354" s="79" t="str">
        <f>IFERROR(IF(成就内容!BR27="","",INDEX($I$4:$I$178*SUM(成就内容!BR$127:BR$131)/SUM(成就内容!$D$127:$BZ$131),成就内容!BR83,1))-SUM(CA$334:CA353),"")</f>
        <v/>
      </c>
      <c r="CB354" s="79" t="str">
        <f>IFERROR(IF(成就内容!BS27="","",INDEX($I$4:$I$178*SUM(成就内容!BS$127:BS$131)/SUM(成就内容!$D$127:$BZ$131),成就内容!BS83,1))-SUM(CB$334:CB353),"")</f>
        <v/>
      </c>
      <c r="CC354" s="79">
        <f>IFERROR(IF(成就内容!BT27="","",INDEX($I$4:$I$178*SUM(成就内容!BT$127:BT$131)/SUM(成就内容!$D$127:$BZ$131),成就内容!BT83,1))-SUM(CC$334:CC353),"")</f>
        <v>0</v>
      </c>
      <c r="CD354" s="79">
        <f>IFERROR(IF(成就内容!BU27="","",INDEX($I$4:$I$178*SUM(成就内容!BU$127:BU$131)/SUM(成就内容!$D$127:$BZ$131),成就内容!BU83,1))-SUM(CD$334:CD353),"")</f>
        <v>0</v>
      </c>
      <c r="CE354" s="79" t="str">
        <f>IFERROR(IF(成就内容!BV27="","",INDEX($I$4:$I$178*SUM(成就内容!BV$127:BV$131)/SUM(成就内容!$D$127:$BZ$131),成就内容!BV83,1))-SUM(CE$334:CE353),"")</f>
        <v/>
      </c>
      <c r="CF354" s="79">
        <f>IFERROR(IF(成就内容!BW27="","",INDEX($I$4:$I$178*SUM(成就内容!BW$127:BW$131)/SUM(成就内容!$D$127:$BZ$131),成就内容!BW83,1))-SUM(CF$334:CF353),"")</f>
        <v>0</v>
      </c>
      <c r="CG354" s="79">
        <f>IFERROR(IF(成就内容!BX27="","",INDEX($I$4:$I$178*SUM(成就内容!BX$127:BX$131)/SUM(成就内容!$D$127:$BZ$131),成就内容!BX83,1))-SUM(CG$334:CG353),"")</f>
        <v>0</v>
      </c>
      <c r="CH354" s="79">
        <f>IFERROR(IF(成就内容!BY27="","",INDEX($I$4:$I$178*SUM(成就内容!BY$127:BY$131)/SUM(成就内容!$D$127:$BZ$131),成就内容!BY83,1))-SUM(CH$334:CH353),"")</f>
        <v>0</v>
      </c>
      <c r="CI354" s="79">
        <f>IFERROR(IF(成就内容!BZ27="","",INDEX($I$4:$I$178*SUM(成就内容!BZ$127:BZ$131)/SUM(成就内容!$D$127:$BZ$131),成就内容!BZ83,1))-SUM(CI$334:CI353),"")</f>
        <v>0</v>
      </c>
      <c r="CM354" s="43">
        <v>21</v>
      </c>
      <c r="CN354" s="41">
        <f>IF(M354="","",IF(SUM(成就内容!D$127:D$131)&lt;&gt;0,MAX(ROUNDUP(SMALL(M$334:M$383,$L354)/60,0)*60,60),0))</f>
        <v>0</v>
      </c>
      <c r="CO354" s="41" t="str">
        <f>IF(N354="","",IF(SUM(成就内容!E$127:E$131)&lt;&gt;0,MAX(ROUNDUP(SMALL(N$334:N$383,$L354)/60,0)*60,60),0))</f>
        <v/>
      </c>
      <c r="CP354" s="41" t="str">
        <f>IF(O354="","",IF(SUM(成就内容!F$127:F$131)&lt;&gt;0,MAX(ROUNDUP(SMALL(O$334:O$383,$L354)/60,0)*60,60),0))</f>
        <v/>
      </c>
      <c r="CQ354" s="41" t="str">
        <f>IF(P354="","",IF(SUM(成就内容!G$127:G$131)&lt;&gt;0,MAX(ROUNDUP(SMALL(P$334:P$383,$L354)/60,0)*60,60),0))</f>
        <v/>
      </c>
      <c r="CR354" s="41">
        <f>IF(Q354="","",IF(SUM(成就内容!H$127:H$131)&lt;&gt;0,MAX(ROUNDUP(SMALL(Q$334:Q$383,$L354)/60,0)*60,60),0))</f>
        <v>0</v>
      </c>
      <c r="CS354" s="41">
        <f>IF(R354="","",IF(SUM(成就内容!I$127:I$131)&lt;&gt;0,MAX(ROUNDUP(SMALL(R$334:R$383,$L354)/60,0)*60,60),0))</f>
        <v>0</v>
      </c>
      <c r="CT354" s="41">
        <f>IF(S354="","",IF(SUM(成就内容!J$127:J$131)&lt;&gt;0,MAX(ROUNDUP(SMALL(S$334:S$383,$L354)/60,0)*60,60),0))</f>
        <v>0</v>
      </c>
      <c r="CU354" s="41">
        <f>IF(T354="","",IF(SUM(成就内容!K$127:K$131)&lt;&gt;0,MAX(ROUNDUP(SMALL(T$334:T$383,$L354)/60,0)*60,60),0))</f>
        <v>0</v>
      </c>
      <c r="CV354" s="41">
        <f>IF(U354="","",IF(SUM(成就内容!L$127:L$131)&lt;&gt;0,MAX(ROUNDUP(SMALL(U$334:U$383,$L354)/60,0)*60,60),0))</f>
        <v>0</v>
      </c>
      <c r="CW354" s="41">
        <f>IF(V354="","",IF(SUM(成就内容!M$127:M$131)&lt;&gt;0,MAX(ROUNDUP(SMALL(V$334:V$383,$L354)/60,0)*60,60),0))</f>
        <v>0</v>
      </c>
      <c r="CX354" s="41">
        <f>IF(W354="","",IF(SUM(成就内容!N$127:N$131)&lt;&gt;0,MAX(ROUNDUP(SMALL(W$334:W$383,$L354)/60,0)*60,60),0))</f>
        <v>0</v>
      </c>
      <c r="CY354" s="41">
        <f>IF(X354="","",IF(SUM(成就内容!O$127:O$131)&lt;&gt;0,MAX(ROUNDUP(SMALL(X$334:X$383,$L354)/60,0)*60,60),0))</f>
        <v>0</v>
      </c>
      <c r="CZ354" s="41" t="str">
        <f>IF(Y354="","",IF(SUM(成就内容!P$127:P$131)&lt;&gt;0,MAX(ROUNDUP(SMALL(Y$334:Y$383,$L354)/60,0)*60,60),0))</f>
        <v/>
      </c>
      <c r="DA354" s="41">
        <f>IF(Z354="","",IF(SUM(成就内容!Q$127:Q$131)&lt;&gt;0,MAX(ROUNDUP(SMALL(Z$334:Z$383,$L354)/60,0)*60,60),0))</f>
        <v>0</v>
      </c>
      <c r="DB354" s="41">
        <f>IF(AA354="","",IF(SUM(成就内容!R$127:R$131)&lt;&gt;0,MAX(ROUNDUP(SMALL(AA$334:AA$383,$L354)/60,0)*60,60),0))</f>
        <v>0</v>
      </c>
      <c r="DC354" s="41">
        <f>IF(AB354="","",IF(SUM(成就内容!S$127:S$131)&lt;&gt;0,MAX(ROUNDUP(SMALL(AB$334:AB$383,$L354)/60,0)*60,60),0))</f>
        <v>0</v>
      </c>
      <c r="DD354" s="41">
        <f>IF(AC354="","",IF(SUM(成就内容!T$127:T$131)&lt;&gt;0,MAX(ROUNDUP(SMALL(AC$334:AC$383,$L354)/60,0)*60,60),0))</f>
        <v>0</v>
      </c>
      <c r="DE354" s="41">
        <f>IF(AD354="","",IF(SUM(成就内容!U$127:U$131)&lt;&gt;0,MAX(ROUNDUP(SMALL(AD$334:AD$383,$L354)/60,0)*60,60),0))</f>
        <v>0</v>
      </c>
      <c r="DF354" s="41">
        <f>IF(AE354="","",IF(SUM(成就内容!V$127:V$131)&lt;&gt;0,MAX(ROUNDUP(SMALL(AE$334:AE$383,$L354)/60,0)*60,60),0))</f>
        <v>0</v>
      </c>
      <c r="DG354" s="41">
        <f>IF(AF354="","",IF(SUM(成就内容!W$127:W$131)&lt;&gt;0,MAX(ROUNDUP(SMALL(AF$334:AF$383,$L354)/60,0)*60,60),0))</f>
        <v>0</v>
      </c>
      <c r="DH354" s="41">
        <f>IF(AG354="","",IF(SUM(成就内容!X$127:X$131)&lt;&gt;0,MAX(ROUNDUP(SMALL(AG$334:AG$383,$L354)/60,0)*60,60),0))</f>
        <v>0</v>
      </c>
      <c r="DI354" s="41">
        <f>IF(AH354="","",IF(SUM(成就内容!Y$127:Y$131)&lt;&gt;0,MAX(ROUNDUP(SMALL(AH$334:AH$383,$L354)/60,0)*60,60),0))</f>
        <v>0</v>
      </c>
      <c r="DJ354" s="41" t="str">
        <f>IF(AI354="","",IF(SUM(成就内容!Z$127:Z$131)&lt;&gt;0,MAX(ROUNDUP(SMALL(AI$334:AI$383,$L354)/60,0)*60,60),0))</f>
        <v/>
      </c>
      <c r="DK354" s="41" t="str">
        <f>IF(AJ354="","",IF(SUM(成就内容!AA$127:AA$131)&lt;&gt;0,MAX(ROUNDUP(SMALL(AJ$334:AJ$383,$L354)/60,0)*60,60),0))</f>
        <v/>
      </c>
      <c r="DL354" s="41" t="str">
        <f>IF(AK354="","",IF(SUM(成就内容!AB$127:AB$131)&lt;&gt;0,MAX(ROUNDUP(SMALL(AK$334:AK$383,$L354)/60,0)*60,60),0))</f>
        <v/>
      </c>
      <c r="DM354" s="41">
        <f>IF(AL354="","",IF(SUM(成就内容!AC$127:AC$131)&lt;&gt;0,MAX(ROUNDUP(SMALL(AL$334:AL$383,$L354)/60,0)*60,60),0))</f>
        <v>1740</v>
      </c>
      <c r="DN354" s="41">
        <f>IF(AM354="","",IF(SUM(成就内容!AD$127:AD$131)&lt;&gt;0,MAX(ROUNDUP(SMALL(AM$334:AM$383,$L354)/60,0)*60,60),0))</f>
        <v>1860</v>
      </c>
      <c r="DO354" s="41">
        <f>IF(AN354="","",IF(SUM(成就内容!AE$127:AE$131)&lt;&gt;0,MAX(ROUNDUP(SMALL(AN$334:AN$383,$L354)/60,0)*60,60),0))</f>
        <v>1860</v>
      </c>
      <c r="DP354" s="41">
        <f>IF(AO354="","",IF(SUM(成就内容!AF$127:AF$131)&lt;&gt;0,MAX(ROUNDUP(SMALL(AO$334:AO$383,$L354)/60,0)*60,60),0))</f>
        <v>1860</v>
      </c>
      <c r="DQ354" s="41">
        <f>IF(AP354="","",IF(SUM(成就内容!AG$127:AG$131)&lt;&gt;0,MAX(ROUNDUP(SMALL(AP$334:AP$383,$L354)/60,0)*60,60),0))</f>
        <v>0</v>
      </c>
      <c r="DR354" s="41">
        <f>IF(AQ354="","",IF(SUM(成就内容!AH$127:AH$131)&lt;&gt;0,MAX(ROUNDUP(SMALL(AQ$334:AQ$383,$L354)/60,0)*60,60),0))</f>
        <v>0</v>
      </c>
      <c r="DS354" s="41">
        <f>IF(AR354="","",IF(SUM(成就内容!AI$127:AI$131)&lt;&gt;0,MAX(ROUNDUP(SMALL(AR$334:AR$383,$L354)/60,0)*60,60),0))</f>
        <v>0</v>
      </c>
      <c r="DT354" s="41">
        <f>IF(AS354="","",IF(SUM(成就内容!AJ$127:AJ$131)&lt;&gt;0,MAX(ROUNDUP(SMALL(AS$334:AS$383,$L354)/60,0)*60,60),0))</f>
        <v>0</v>
      </c>
      <c r="DU354" s="41" t="str">
        <f>IF(AT354="","",IF(SUM(成就内容!AK$127:AK$131)&lt;&gt;0,MAX(ROUNDUP(SMALL(AT$334:AT$383,$L354)/60,0)*60,60),0))</f>
        <v/>
      </c>
      <c r="DV354" s="41" t="str">
        <f>IF(AU354="","",IF(SUM(成就内容!AL$127:AL$131)&lt;&gt;0,MAX(ROUNDUP(SMALL(AU$334:AU$383,$L354)/60,0)*60,60),0))</f>
        <v/>
      </c>
      <c r="DW354" s="41">
        <f>IF(AV354="","",IF(SUM(成就内容!AM$127:AM$131)&lt;&gt;0,MAX(ROUNDUP(SMALL(AV$334:AV$383,$L354)/60,0)*60,60),0))</f>
        <v>0</v>
      </c>
      <c r="DX354" s="41">
        <f>IF(AW354="","",IF(SUM(成就内容!AN$127:AN$131)&lt;&gt;0,MAX(ROUNDUP(SMALL(AW$334:AW$383,$L354)/60,0)*60,60),0))</f>
        <v>0</v>
      </c>
      <c r="DY354" s="41">
        <f>IF(AX354="","",IF(SUM(成就内容!AO$127:AO$131)&lt;&gt;0,MAX(ROUNDUP(SMALL(AX$334:AX$383,$L354)/60,0)*60,60),0))</f>
        <v>2220</v>
      </c>
      <c r="DZ354" s="41">
        <f>IF(AY354="","",IF(SUM(成就内容!AP$127:AP$131)&lt;&gt;0,MAX(ROUNDUP(SMALL(AY$334:AY$383,$L354)/60,0)*60,60),0))</f>
        <v>2220</v>
      </c>
      <c r="EA354" s="41">
        <f>IF(AZ354="","",IF(SUM(成就内容!AQ$127:AQ$131)&lt;&gt;0,MAX(ROUNDUP(SMALL(AZ$334:AZ$383,$L354)/60,0)*60,60),0))</f>
        <v>2220</v>
      </c>
      <c r="EB354" s="41">
        <f>IF(BA354="","",IF(SUM(成就内容!AR$127:AR$131)&lt;&gt;0,MAX(ROUNDUP(SMALL(BA$334:BA$383,$L354)/60,0)*60,60),0))</f>
        <v>2640</v>
      </c>
      <c r="EC354" s="41">
        <f>IF(BB354="","",IF(SUM(成就内容!AS$127:AS$131)&lt;&gt;0,MAX(ROUNDUP(SMALL(BB$334:BB$383,$L354)/60,0)*60,60),0))</f>
        <v>2640</v>
      </c>
      <c r="ED354" s="41">
        <f>IF(BC354="","",IF(SUM(成就内容!AT$127:AT$131)&lt;&gt;0,MAX(ROUNDUP(SMALL(BC$334:BC$383,$L354)/60,0)*60,60),0))</f>
        <v>2640</v>
      </c>
      <c r="EE354" s="41">
        <f>IF(BD354="","",IF(SUM(成就内容!AU$127:AU$131)&lt;&gt;0,MAX(ROUNDUP(SMALL(BD$334:BD$383,$L354)/60,0)*60,60),0))</f>
        <v>0</v>
      </c>
      <c r="EF354" s="41" t="str">
        <f>IF(BE354="","",IF(SUM(成就内容!AV$127:AV$131)&lt;&gt;0,MAX(ROUNDUP(SMALL(BE$334:BE$383,$L354)/60,0)*60,60),0))</f>
        <v/>
      </c>
      <c r="EG354" s="41">
        <f>IF(BF354="","",IF(SUM(成就内容!AW$127:AW$131)&lt;&gt;0,MAX(ROUNDUP(SMALL(BF$334:BF$383,$L354)/60,0)*60,60),0))</f>
        <v>0</v>
      </c>
      <c r="EH354" s="41">
        <f>IF(BG354="","",IF(SUM(成就内容!AX$127:AX$131)&lt;&gt;0,MAX(ROUNDUP(SMALL(BG$334:BG$383,$L354)/60,0)*60,60),0))</f>
        <v>0</v>
      </c>
      <c r="EI354" s="41">
        <f>IF(BH354="","",IF(SUM(成就内容!AY$127:AY$131)&lt;&gt;0,MAX(ROUNDUP(SMALL(BH$334:BH$383,$L354)/60,0)*60,60),0))</f>
        <v>0</v>
      </c>
      <c r="EJ354" s="41">
        <f>IF(BI354="","",IF(SUM(成就内容!AZ$127:AZ$131)&lt;&gt;0,MAX(ROUNDUP(SMALL(BI$334:BI$383,$L354)/60,0)*60,60),0))</f>
        <v>0</v>
      </c>
      <c r="EK354" s="41">
        <f>IF(BJ354="","",IF(SUM(成就内容!BA$127:BA$131)&lt;&gt;0,MAX(ROUNDUP(SMALL(BJ$334:BJ$383,$L354)/60,0)*60,60),0))</f>
        <v>0</v>
      </c>
      <c r="EL354" s="41">
        <f>IF(BK354="","",IF(SUM(成就内容!BB$127:BB$131)&lt;&gt;0,MAX(ROUNDUP(SMALL(BK$334:BK$383,$L354)/60,0)*60,60),0))</f>
        <v>0</v>
      </c>
      <c r="EM354" s="41">
        <f>IF(BL354="","",IF(SUM(成就内容!BC$127:BC$131)&lt;&gt;0,MAX(ROUNDUP(SMALL(BL$334:BL$383,$L354)/60,0)*60,60),0))</f>
        <v>0</v>
      </c>
      <c r="EN354" s="41">
        <f>IF(BM354="","",IF(SUM(成就内容!BD$127:BD$131)&lt;&gt;0,MAX(ROUNDUP(SMALL(BM$334:BM$383,$L354)/60,0)*60,60),0))</f>
        <v>0</v>
      </c>
      <c r="EO354" s="41">
        <f>IF(BN354="","",IF(SUM(成就内容!BE$127:BE$131)&lt;&gt;0,MAX(ROUNDUP(SMALL(BN$334:BN$383,$L354)/60,0)*60,60),0))</f>
        <v>0</v>
      </c>
      <c r="EP354" s="41">
        <f>IF(BO354="","",IF(SUM(成就内容!BF$127:BF$131)&lt;&gt;0,MAX(ROUNDUP(SMALL(BO$334:BO$383,$L354)/60,0)*60,60),0))</f>
        <v>0</v>
      </c>
      <c r="EQ354" s="41">
        <f>IF(BP354="","",IF(SUM(成就内容!BG$127:BG$131)&lt;&gt;0,MAX(ROUNDUP(SMALL(BP$334:BP$383,$L354)/60,0)*60,60),0))</f>
        <v>0</v>
      </c>
      <c r="ER354" s="41">
        <f>IF(BQ354="","",IF(SUM(成就内容!BH$127:BH$131)&lt;&gt;0,MAX(ROUNDUP(SMALL(BQ$334:BQ$383,$L354)/60,0)*60,60),0))</f>
        <v>0</v>
      </c>
      <c r="ES354" s="41" t="str">
        <f>IF(BR354="","",IF(SUM(成就内容!BI$127:BI$131)&lt;&gt;0,MAX(ROUNDUP(SMALL(BR$334:BR$383,$L354)/60,0)*60,60),0))</f>
        <v/>
      </c>
      <c r="ET354" s="41">
        <f>IF(BS354="","",IF(SUM(成就内容!BJ$127:BJ$131)&lt;&gt;0,MAX(ROUNDUP(SMALL(BS$334:BS$383,$L354)/60,0)*60,60),0))</f>
        <v>720</v>
      </c>
      <c r="EU354" s="41">
        <f>IF(BT354="","",IF(SUM(成就内容!BK$127:BK$131)&lt;&gt;0,MAX(ROUNDUP(SMALL(BT$334:BT$383,$L354)/60,0)*60,60),0))</f>
        <v>1860</v>
      </c>
      <c r="EV354" s="41">
        <f>IF(BU354="","",IF(SUM(成就内容!BL$127:BL$131)&lt;&gt;0,MAX(ROUNDUP(SMALL(BU$334:BU$383,$L354)/60,0)*60,60),0))</f>
        <v>2220</v>
      </c>
      <c r="EW354" s="41">
        <f>IF(BV354="","",IF(SUM(成就内容!BM$127:BM$131)&lt;&gt;0,MAX(ROUNDUP(SMALL(BV$334:BV$383,$L354)/60,0)*60,60),0))</f>
        <v>0</v>
      </c>
      <c r="EX354" s="41">
        <f>IF(BW354="","",IF(SUM(成就内容!BN$127:BN$131)&lt;&gt;0,MAX(ROUNDUP(SMALL(BW$334:BW$383,$L354)/60,0)*60,60),0))</f>
        <v>0</v>
      </c>
      <c r="EY354" s="41">
        <f>IF(BX354="","",IF(SUM(成就内容!BO$127:BO$131)&lt;&gt;0,MAX(ROUNDUP(SMALL(BX$334:BX$383,$L354)/60,0)*60,60),0))</f>
        <v>0</v>
      </c>
      <c r="EZ354" s="41">
        <f>IF(BY354="","",IF(SUM(成就内容!BP$127:BP$131)&lt;&gt;0,MAX(ROUNDUP(SMALL(BY$334:BY$383,$L354)/60,0)*60,60),0))</f>
        <v>0</v>
      </c>
      <c r="FA354" s="41">
        <f>IF(BZ354="","",IF(SUM(成就内容!BQ$127:BQ$131)&lt;&gt;0,MAX(ROUNDUP(SMALL(BZ$334:BZ$383,$L354)/60,0)*60,60),0))</f>
        <v>0</v>
      </c>
      <c r="FB354" s="41" t="str">
        <f>IF(CA354="","",IF(SUM(成就内容!BR$127:BR$131)&lt;&gt;0,MAX(ROUNDUP(SMALL(CA$334:CA$383,$L354)/60,0)*60,60),0))</f>
        <v/>
      </c>
      <c r="FC354" s="41" t="str">
        <f>IF(CB354="","",IF(SUM(成就内容!BS$127:BS$131)&lt;&gt;0,MAX(ROUNDUP(SMALL(CB$334:CB$383,$L354)/60,0)*60,60),0))</f>
        <v/>
      </c>
      <c r="FD354" s="41">
        <f>IF(CC354="","",IF(SUM(成就内容!BT$127:BT$131)&lt;&gt;0,MAX(ROUNDUP(SMALL(CC$334:CC$383,$L354)/60,0)*60,60),0))</f>
        <v>0</v>
      </c>
      <c r="FE354" s="41">
        <f>IF(CD354="","",IF(SUM(成就内容!BU$127:BU$131)&lt;&gt;0,MAX(ROUNDUP(SMALL(CD$334:CD$383,$L354)/60,0)*60,60),0))</f>
        <v>0</v>
      </c>
      <c r="FF354" s="41" t="str">
        <f>IF(CE354="","",IF(SUM(成就内容!BV$127:BV$131)&lt;&gt;0,MAX(ROUNDUP(SMALL(CE$334:CE$383,$L354)/60,0)*60,60),0))</f>
        <v/>
      </c>
      <c r="FG354" s="41">
        <f>IF(CF354="","",IF(SUM(成就内容!BW$127:BW$131)&lt;&gt;0,MAX(ROUNDUP(SMALL(CF$334:CF$383,$L354)/60,0)*60,60),0))</f>
        <v>0</v>
      </c>
      <c r="FH354" s="41">
        <f>IF(CG354="","",IF(SUM(成就内容!BX$127:BX$131)&lt;&gt;0,MAX(ROUNDUP(SMALL(CG$334:CG$383,$L354)/60,0)*60,60),0))</f>
        <v>0</v>
      </c>
      <c r="FI354" s="41">
        <f>IF(CH354="","",IF(SUM(成就内容!BY$127:BY$131)&lt;&gt;0,MAX(ROUNDUP(SMALL(CH$334:CH$383,$L354)/60,0)*60,60),0))</f>
        <v>0</v>
      </c>
      <c r="FJ354" s="41">
        <f>IF(CI354="","",IF(SUM(成就内容!BZ$127:BZ$131)&lt;&gt;0,MAX(ROUNDUP(SMALL(CI$334:CI$383,$L354)/60,0)*60,60),0))</f>
        <v>0</v>
      </c>
    </row>
    <row r="355" spans="10:166" x14ac:dyDescent="0.15">
      <c r="L355" s="43">
        <v>22</v>
      </c>
      <c r="M355" s="79">
        <f>IFERROR(IF(成就内容!D28="","",INDEX($I$4:$I$178*SUM(成就内容!D$127:D$131)/SUM(成就内容!$D$127:$BZ$131),成就内容!D84,1))-SUM(M$334:M354),"")</f>
        <v>0</v>
      </c>
      <c r="N355" s="79" t="str">
        <f>IFERROR(IF(成就内容!E28="","",INDEX($I$4:$I$178*SUM(成就内容!E$127:E$131)/SUM(成就内容!$D$127:$BZ$131),成就内容!E84,1))-SUM(N$334:N354),"")</f>
        <v/>
      </c>
      <c r="O355" s="79" t="str">
        <f>IFERROR(IF(成就内容!F28="","",INDEX($I$4:$I$178*SUM(成就内容!F$127:F$131)/SUM(成就内容!$D$127:$BZ$131),成就内容!F84,1))-SUM(O$334:O354),"")</f>
        <v/>
      </c>
      <c r="P355" s="79" t="str">
        <f>IFERROR(IF(成就内容!G28="","",INDEX($I$4:$I$178*SUM(成就内容!G$127:G$131)/SUM(成就内容!$D$127:$BZ$131),成就内容!G84,1))-SUM(P$334:P354),"")</f>
        <v/>
      </c>
      <c r="Q355" s="79">
        <f>IFERROR(IF(成就内容!H28="","",INDEX($I$4:$I$178*SUM(成就内容!H$127:H$131)/SUM(成就内容!$D$127:$BZ$131),成就内容!H84,1))-SUM(Q$334:Q354),"")</f>
        <v>0</v>
      </c>
      <c r="R355" s="79">
        <f>IFERROR(IF(成就内容!I28="","",INDEX($I$4:$I$178*SUM(成就内容!I$127:I$131)/SUM(成就内容!$D$127:$BZ$131),成就内容!I84,1))-SUM(R$334:R354),"")</f>
        <v>0</v>
      </c>
      <c r="S355" s="79">
        <f>IFERROR(IF(成就内容!J28="","",INDEX($I$4:$I$178*SUM(成就内容!J$127:J$131)/SUM(成就内容!$D$127:$BZ$131),成就内容!J84,1))-SUM(S$334:S354),"")</f>
        <v>0</v>
      </c>
      <c r="T355" s="79">
        <f>IFERROR(IF(成就内容!K28="","",INDEX($I$4:$I$178*SUM(成就内容!K$127:K$131)/SUM(成就内容!$D$127:$BZ$131),成就内容!K84,1))-SUM(T$334:T354),"")</f>
        <v>0</v>
      </c>
      <c r="U355" s="79">
        <f>IFERROR(IF(成就内容!L28="","",INDEX($I$4:$I$178*SUM(成就内容!L$127:L$131)/SUM(成就内容!$D$127:$BZ$131),成就内容!L84,1))-SUM(U$334:U354),"")</f>
        <v>0</v>
      </c>
      <c r="V355" s="79">
        <f>IFERROR(IF(成就内容!M28="","",INDEX($I$4:$I$178*SUM(成就内容!M$127:M$131)/SUM(成就内容!$D$127:$BZ$131),成就内容!M84,1))-SUM(V$334:V354),"")</f>
        <v>0</v>
      </c>
      <c r="W355" s="79">
        <f>IFERROR(IF(成就内容!N28="","",INDEX($I$4:$I$178*SUM(成就内容!N$127:N$131)/SUM(成就内容!$D$127:$BZ$131),成就内容!N84,1))-SUM(W$334:W354),"")</f>
        <v>0</v>
      </c>
      <c r="X355" s="79">
        <f>IFERROR(IF(成就内容!O28="","",INDEX($I$4:$I$178*SUM(成就内容!O$127:O$131)/SUM(成就内容!$D$127:$BZ$131),成就内容!O84,1))-SUM(X$334:X354),"")</f>
        <v>0</v>
      </c>
      <c r="Y355" s="79" t="str">
        <f>IFERROR(IF(成就内容!P28="","",INDEX($I$4:$I$178*SUM(成就内容!P$127:P$131)/SUM(成就内容!$D$127:$BZ$131),成就内容!P84,1))-SUM(Y$334:Y354),"")</f>
        <v/>
      </c>
      <c r="Z355" s="79">
        <f>IFERROR(IF(成就内容!Q28="","",INDEX($I$4:$I$178*SUM(成就内容!Q$127:Q$131)/SUM(成就内容!$D$127:$BZ$131),成就内容!Q84,1))-SUM(Z$334:Z354),"")</f>
        <v>0</v>
      </c>
      <c r="AA355" s="79">
        <f>IFERROR(IF(成就内容!R28="","",INDEX($I$4:$I$178*SUM(成就内容!R$127:R$131)/SUM(成就内容!$D$127:$BZ$131),成就内容!R84,1))-SUM(AA$334:AA354),"")</f>
        <v>0</v>
      </c>
      <c r="AB355" s="79">
        <f>IFERROR(IF(成就内容!S28="","",INDEX($I$4:$I$178*SUM(成就内容!S$127:S$131)/SUM(成就内容!$D$127:$BZ$131),成就内容!S84,1))-SUM(AB$334:AB354),"")</f>
        <v>0</v>
      </c>
      <c r="AC355" s="79">
        <f>IFERROR(IF(成就内容!T28="","",INDEX($I$4:$I$178*SUM(成就内容!T$127:T$131)/SUM(成就内容!$D$127:$BZ$131),成就内容!T84,1))-SUM(AC$334:AC354),"")</f>
        <v>0</v>
      </c>
      <c r="AD355" s="79">
        <f>IFERROR(IF(成就内容!U28="","",INDEX($I$4:$I$178*SUM(成就内容!U$127:U$131)/SUM(成就内容!$D$127:$BZ$131),成就内容!U84,1))-SUM(AD$334:AD354),"")</f>
        <v>0</v>
      </c>
      <c r="AE355" s="79">
        <f>IFERROR(IF(成就内容!V28="","",INDEX($I$4:$I$178*SUM(成就内容!V$127:V$131)/SUM(成就内容!$D$127:$BZ$131),成就内容!V84,1))-SUM(AE$334:AE354),"")</f>
        <v>0</v>
      </c>
      <c r="AF355" s="79">
        <f>IFERROR(IF(成就内容!W28="","",INDEX($I$4:$I$178*SUM(成就内容!W$127:W$131)/SUM(成就内容!$D$127:$BZ$131),成就内容!W84,1))-SUM(AF$334:AF354),"")</f>
        <v>0</v>
      </c>
      <c r="AG355" s="79">
        <f>IFERROR(IF(成就内容!X28="","",INDEX($I$4:$I$178*SUM(成就内容!X$127:X$131)/SUM(成就内容!$D$127:$BZ$131),成就内容!X84,1))-SUM(AG$334:AG354),"")</f>
        <v>0</v>
      </c>
      <c r="AH355" s="79" t="str">
        <f>IFERROR(IF(成就内容!Y28="","",INDEX($I$4:$I$178*SUM(成就内容!Y$127:Y$131)/SUM(成就内容!$D$127:$BZ$131),成就内容!Y84,1))-SUM(AH$334:AH354),"")</f>
        <v/>
      </c>
      <c r="AI355" s="79" t="str">
        <f>IFERROR(IF(成就内容!Z28="","",INDEX($I$4:$I$178*SUM(成就内容!Z$127:Z$131)/SUM(成就内容!$D$127:$BZ$131),成就内容!Z84,1))-SUM(AI$334:AI354),"")</f>
        <v/>
      </c>
      <c r="AJ355" s="79" t="str">
        <f>IFERROR(IF(成就内容!AA28="","",INDEX($I$4:$I$178*SUM(成就内容!AA$127:AA$131)/SUM(成就内容!$D$127:$BZ$131),成就内容!AA84,1))-SUM(AJ$334:AJ354),"")</f>
        <v/>
      </c>
      <c r="AK355" s="79" t="str">
        <f>IFERROR(IF(成就内容!AB28="","",INDEX($I$4:$I$178*SUM(成就内容!AB$127:AB$131)/SUM(成就内容!$D$127:$BZ$131),成就内容!AB84,1))-SUM(AK$334:AK354),"")</f>
        <v/>
      </c>
      <c r="AL355" s="79">
        <f>IFERROR(IF(成就内容!AC28="","",INDEX($I$4:$I$178*SUM(成就内容!AC$127:AC$131)/SUM(成就内容!$D$127:$BZ$131),成就内容!AC84,1))-SUM(AL$334:AL354),"")</f>
        <v>2169.4750000000004</v>
      </c>
      <c r="AM355" s="79">
        <f>IFERROR(IF(成就内容!AD28="","",INDEX($I$4:$I$178*SUM(成就内容!AD$127:AD$131)/SUM(成就内容!$D$127:$BZ$131),成就内容!AD84,1))-SUM(AM$334:AM354),"")</f>
        <v>2169.4750000000004</v>
      </c>
      <c r="AN355" s="79">
        <f>IFERROR(IF(成就内容!AE28="","",INDEX($I$4:$I$178*SUM(成就内容!AE$127:AE$131)/SUM(成就内容!$D$127:$BZ$131),成就内容!AE84,1))-SUM(AN$334:AN354),"")</f>
        <v>2169.4750000000004</v>
      </c>
      <c r="AO355" s="79">
        <f>IFERROR(IF(成就内容!AF28="","",INDEX($I$4:$I$178*SUM(成就内容!AF$127:AF$131)/SUM(成就内容!$D$127:$BZ$131),成就内容!AF84,1))-SUM(AO$334:AO354),"")</f>
        <v>2169.4750000000004</v>
      </c>
      <c r="AP355" s="79">
        <f>IFERROR(IF(成就内容!AG28="","",INDEX($I$4:$I$178*SUM(成就内容!AG$127:AG$131)/SUM(成就内容!$D$127:$BZ$131),成就内容!AG84,1))-SUM(AP$334:AP354),"")</f>
        <v>0</v>
      </c>
      <c r="AQ355" s="79">
        <f>IFERROR(IF(成就内容!AH28="","",INDEX($I$4:$I$178*SUM(成就内容!AH$127:AH$131)/SUM(成就内容!$D$127:$BZ$131),成就内容!AH84,1))-SUM(AQ$334:AQ354),"")</f>
        <v>0</v>
      </c>
      <c r="AR355" s="79">
        <f>IFERROR(IF(成就内容!AI28="","",INDEX($I$4:$I$178*SUM(成就内容!AI$127:AI$131)/SUM(成就内容!$D$127:$BZ$131),成就内容!AI84,1))-SUM(AR$334:AR354),"")</f>
        <v>0</v>
      </c>
      <c r="AS355" s="79">
        <f>IFERROR(IF(成就内容!AJ28="","",INDEX($I$4:$I$178*SUM(成就内容!AJ$127:AJ$131)/SUM(成就内容!$D$127:$BZ$131),成就内容!AJ84,1))-SUM(AS$334:AS354),"")</f>
        <v>0</v>
      </c>
      <c r="AT355" s="79" t="str">
        <f>IFERROR(IF(成就内容!AK28="","",INDEX($I$4:$I$178*SUM(成就内容!AK$127:AK$131)/SUM(成就内容!$D$127:$BZ$131),成就内容!AK84,1))-SUM(AT$334:AT354),"")</f>
        <v/>
      </c>
      <c r="AU355" s="79" t="str">
        <f>IFERROR(IF(成就内容!AL28="","",INDEX($I$4:$I$178*SUM(成就内容!AL$127:AL$131)/SUM(成就内容!$D$127:$BZ$131),成就内容!AL84,1))-SUM(AU$334:AU354),"")</f>
        <v/>
      </c>
      <c r="AV355" s="79">
        <f>IFERROR(IF(成就内容!AM28="","",INDEX($I$4:$I$178*SUM(成就内容!AM$127:AM$131)/SUM(成就内容!$D$127:$BZ$131),成就内容!AM84,1))-SUM(AV$334:AV354),"")</f>
        <v>0</v>
      </c>
      <c r="AW355" s="79">
        <f>IFERROR(IF(成就内容!AN28="","",INDEX($I$4:$I$178*SUM(成就内容!AN$127:AN$131)/SUM(成就内容!$D$127:$BZ$131),成就内容!AN84,1))-SUM(AW$334:AW354),"")</f>
        <v>0</v>
      </c>
      <c r="AX355" s="79">
        <f>IFERROR(IF(成就内容!AO28="","",INDEX($I$4:$I$178*SUM(成就内容!AO$127:AO$131)/SUM(成就内容!$D$127:$BZ$131),成就内容!AO84,1))-SUM(AX$334:AX354),"")</f>
        <v>2169.4750000000004</v>
      </c>
      <c r="AY355" s="79">
        <f>IFERROR(IF(成就内容!AP28="","",INDEX($I$4:$I$178*SUM(成就内容!AP$127:AP$131)/SUM(成就内容!$D$127:$BZ$131),成就内容!AP84,1))-SUM(AY$334:AY354),"")</f>
        <v>2169.4750000000004</v>
      </c>
      <c r="AZ355" s="79">
        <f>IFERROR(IF(成就内容!AQ28="","",INDEX($I$4:$I$178*SUM(成就内容!AQ$127:AQ$131)/SUM(成就内容!$D$127:$BZ$131),成就内容!AQ84,1))-SUM(AZ$334:AZ354),"")</f>
        <v>2169.4750000000004</v>
      </c>
      <c r="BA355" s="79">
        <f>IFERROR(IF(成就内容!AR28="","",INDEX($I$4:$I$178*SUM(成就内容!AR$127:AR$131)/SUM(成就内容!$D$127:$BZ$131),成就内容!AR84,1))-SUM(BA$334:BA354),"")</f>
        <v>3037.2749999999978</v>
      </c>
      <c r="BB355" s="79">
        <f>IFERROR(IF(成就内容!AS28="","",INDEX($I$4:$I$178*SUM(成就内容!AS$127:AS$131)/SUM(成就内容!$D$127:$BZ$131),成就内容!AS84,1))-SUM(BB$334:BB354),"")</f>
        <v>3037.2749999999978</v>
      </c>
      <c r="BC355" s="79">
        <f>IFERROR(IF(成就内容!AT28="","",INDEX($I$4:$I$178*SUM(成就内容!AT$127:AT$131)/SUM(成就内容!$D$127:$BZ$131),成就内容!AT84,1))-SUM(BC$334:BC354),"")</f>
        <v>3037.2749999999978</v>
      </c>
      <c r="BD355" s="79">
        <f>IFERROR(IF(成就内容!AU28="","",INDEX($I$4:$I$178*SUM(成就内容!AU$127:AU$131)/SUM(成就内容!$D$127:$BZ$131),成就内容!AU84,1))-SUM(BD$334:BD354),"")</f>
        <v>0</v>
      </c>
      <c r="BE355" s="79" t="str">
        <f>IFERROR(IF(成就内容!AV28="","",INDEX($I$4:$I$178*SUM(成就内容!AV$127:AV$131)/SUM(成就内容!$D$127:$BZ$131),成就内容!AV84,1))-SUM(BE$334:BE354),"")</f>
        <v/>
      </c>
      <c r="BF355" s="79">
        <f>IFERROR(IF(成就内容!AW28="","",INDEX($I$4:$I$178*SUM(成就内容!AW$127:AW$131)/SUM(成就内容!$D$127:$BZ$131),成就内容!AW84,1))-SUM(BF$334:BF354),"")</f>
        <v>0</v>
      </c>
      <c r="BG355" s="79">
        <f>IFERROR(IF(成就内容!AX28="","",INDEX($I$4:$I$178*SUM(成就内容!AX$127:AX$131)/SUM(成就内容!$D$127:$BZ$131),成就内容!AX84,1))-SUM(BG$334:BG354),"")</f>
        <v>0</v>
      </c>
      <c r="BH355" s="79">
        <f>IFERROR(IF(成就内容!AY28="","",INDEX($I$4:$I$178*SUM(成就内容!AY$127:AY$131)/SUM(成就内容!$D$127:$BZ$131),成就内容!AY84,1))-SUM(BH$334:BH354),"")</f>
        <v>0</v>
      </c>
      <c r="BI355" s="79">
        <f>IFERROR(IF(成就内容!AZ28="","",INDEX($I$4:$I$178*SUM(成就内容!AZ$127:AZ$131)/SUM(成就内容!$D$127:$BZ$131),成就内容!AZ84,1))-SUM(BI$334:BI354),"")</f>
        <v>0</v>
      </c>
      <c r="BJ355" s="79">
        <f>IFERROR(IF(成就内容!BA28="","",INDEX($I$4:$I$178*SUM(成就内容!BA$127:BA$131)/SUM(成就内容!$D$127:$BZ$131),成就内容!BA84,1))-SUM(BJ$334:BJ354),"")</f>
        <v>0</v>
      </c>
      <c r="BK355" s="79">
        <f>IFERROR(IF(成就内容!BB28="","",INDEX($I$4:$I$178*SUM(成就内容!BB$127:BB$131)/SUM(成就内容!$D$127:$BZ$131),成就内容!BB84,1))-SUM(BK$334:BK354),"")</f>
        <v>0</v>
      </c>
      <c r="BL355" s="79">
        <f>IFERROR(IF(成就内容!BC28="","",INDEX($I$4:$I$178*SUM(成就内容!BC$127:BC$131)/SUM(成就内容!$D$127:$BZ$131),成就内容!BC84,1))-SUM(BL$334:BL354),"")</f>
        <v>0</v>
      </c>
      <c r="BM355" s="79">
        <f>IFERROR(IF(成就内容!BD28="","",INDEX($I$4:$I$178*SUM(成就内容!BD$127:BD$131)/SUM(成就内容!$D$127:$BZ$131),成就内容!BD84,1))-SUM(BM$334:BM354),"")</f>
        <v>0</v>
      </c>
      <c r="BN355" s="79">
        <f>IFERROR(IF(成就内容!BE28="","",INDEX($I$4:$I$178*SUM(成就内容!BE$127:BE$131)/SUM(成就内容!$D$127:$BZ$131),成就内容!BE84,1))-SUM(BN$334:BN354),"")</f>
        <v>0</v>
      </c>
      <c r="BO355" s="79">
        <f>IFERROR(IF(成就内容!BF28="","",INDEX($I$4:$I$178*SUM(成就内容!BF$127:BF$131)/SUM(成就内容!$D$127:$BZ$131),成就内容!BF84,1))-SUM(BO$334:BO354),"")</f>
        <v>0</v>
      </c>
      <c r="BP355" s="79">
        <f>IFERROR(IF(成就内容!BG28="","",INDEX($I$4:$I$178*SUM(成就内容!BG$127:BG$131)/SUM(成就内容!$D$127:$BZ$131),成就内容!BG84,1))-SUM(BP$334:BP354),"")</f>
        <v>0</v>
      </c>
      <c r="BQ355" s="79">
        <f>IFERROR(IF(成就内容!BH28="","",INDEX($I$4:$I$178*SUM(成就内容!BH$127:BH$131)/SUM(成就内容!$D$127:$BZ$131),成就内容!BH84,1))-SUM(BQ$334:BQ354),"")</f>
        <v>0</v>
      </c>
      <c r="BR355" s="79" t="str">
        <f>IFERROR(IF(成就内容!BI28="","",INDEX($I$4:$I$178*SUM(成就内容!BI$127:BI$131)/SUM(成就内容!$D$127:$BZ$131),成就内容!BI84,1))-SUM(BR$334:BR354),"")</f>
        <v/>
      </c>
      <c r="BS355" s="79">
        <f>IFERROR(IF(成就内容!BJ28="","",INDEX($I$4:$I$178*SUM(成就内容!BJ$127:BJ$131)/SUM(成就内容!$D$127:$BZ$131),成就内容!BJ84,1))-SUM(BS$334:BS354),"")</f>
        <v>672.03125</v>
      </c>
      <c r="BT355" s="79">
        <f>IFERROR(IF(成就内容!BK28="","",INDEX($I$4:$I$178*SUM(成就内容!BK$127:BK$131)/SUM(成就内容!$D$127:$BZ$131),成就内容!BK84,1))-SUM(BT$334:BT354),"")</f>
        <v>1084.7375000000011</v>
      </c>
      <c r="BU355" s="79">
        <f>IFERROR(IF(成就内容!BL28="","",INDEX($I$4:$I$178*SUM(成就内容!BL$127:BL$131)/SUM(成就内容!$D$127:$BZ$131),成就内容!BL84,1))-SUM(BU$334:BU354),"")</f>
        <v>2169.4750000000004</v>
      </c>
      <c r="BV355" s="79">
        <f>IFERROR(IF(成就内容!BM28="","",INDEX($I$4:$I$178*SUM(成就内容!BM$127:BM$131)/SUM(成就内容!$D$127:$BZ$131),成就内容!BM84,1))-SUM(BV$334:BV354),"")</f>
        <v>0</v>
      </c>
      <c r="BW355" s="79">
        <f>IFERROR(IF(成就内容!BN28="","",INDEX($I$4:$I$178*SUM(成就内容!BN$127:BN$131)/SUM(成就内容!$D$127:$BZ$131),成就内容!BN84,1))-SUM(BW$334:BW354),"")</f>
        <v>0</v>
      </c>
      <c r="BX355" s="79">
        <f>IFERROR(IF(成就内容!BO28="","",INDEX($I$4:$I$178*SUM(成就内容!BO$127:BO$131)/SUM(成就内容!$D$127:$BZ$131),成就内容!BO84,1))-SUM(BX$334:BX354),"")</f>
        <v>0</v>
      </c>
      <c r="BY355" s="79">
        <f>IFERROR(IF(成就内容!BP28="","",INDEX($I$4:$I$178*SUM(成就内容!BP$127:BP$131)/SUM(成就内容!$D$127:$BZ$131),成就内容!BP84,1))-SUM(BY$334:BY354),"")</f>
        <v>0</v>
      </c>
      <c r="BZ355" s="79">
        <f>IFERROR(IF(成就内容!BQ28="","",INDEX($I$4:$I$178*SUM(成就内容!BQ$127:BQ$131)/SUM(成就内容!$D$127:$BZ$131),成就内容!BQ84,1))-SUM(BZ$334:BZ354),"")</f>
        <v>0</v>
      </c>
      <c r="CA355" s="79" t="str">
        <f>IFERROR(IF(成就内容!BR28="","",INDEX($I$4:$I$178*SUM(成就内容!BR$127:BR$131)/SUM(成就内容!$D$127:$BZ$131),成就内容!BR84,1))-SUM(CA$334:CA354),"")</f>
        <v/>
      </c>
      <c r="CB355" s="79" t="str">
        <f>IFERROR(IF(成就内容!BS28="","",INDEX($I$4:$I$178*SUM(成就内容!BS$127:BS$131)/SUM(成就内容!$D$127:$BZ$131),成就内容!BS84,1))-SUM(CB$334:CB354),"")</f>
        <v/>
      </c>
      <c r="CC355" s="79">
        <f>IFERROR(IF(成就内容!BT28="","",INDEX($I$4:$I$178*SUM(成就内容!BT$127:BT$131)/SUM(成就内容!$D$127:$BZ$131),成就内容!BT84,1))-SUM(CC$334:CC354),"")</f>
        <v>0</v>
      </c>
      <c r="CD355" s="79">
        <f>IFERROR(IF(成就内容!BU28="","",INDEX($I$4:$I$178*SUM(成就内容!BU$127:BU$131)/SUM(成就内容!$D$127:$BZ$131),成就内容!BU84,1))-SUM(CD$334:CD354),"")</f>
        <v>0</v>
      </c>
      <c r="CE355" s="79" t="str">
        <f>IFERROR(IF(成就内容!BV28="","",INDEX($I$4:$I$178*SUM(成就内容!BV$127:BV$131)/SUM(成就内容!$D$127:$BZ$131),成就内容!BV84,1))-SUM(CE$334:CE354),"")</f>
        <v/>
      </c>
      <c r="CF355" s="79">
        <f>IFERROR(IF(成就内容!BW28="","",INDEX($I$4:$I$178*SUM(成就内容!BW$127:BW$131)/SUM(成就内容!$D$127:$BZ$131),成就内容!BW84,1))-SUM(CF$334:CF354),"")</f>
        <v>0</v>
      </c>
      <c r="CG355" s="79">
        <f>IFERROR(IF(成就内容!BX28="","",INDEX($I$4:$I$178*SUM(成就内容!BX$127:BX$131)/SUM(成就内容!$D$127:$BZ$131),成就内容!BX84,1))-SUM(CG$334:CG354),"")</f>
        <v>0</v>
      </c>
      <c r="CH355" s="79">
        <f>IFERROR(IF(成就内容!BY28="","",INDEX($I$4:$I$178*SUM(成就内容!BY$127:BY$131)/SUM(成就内容!$D$127:$BZ$131),成就内容!BY84,1))-SUM(CH$334:CH354),"")</f>
        <v>0</v>
      </c>
      <c r="CI355" s="79">
        <f>IFERROR(IF(成就内容!BZ28="","",INDEX($I$4:$I$178*SUM(成就内容!BZ$127:BZ$131)/SUM(成就内容!$D$127:$BZ$131),成就内容!BZ84,1))-SUM(CI$334:CI354),"")</f>
        <v>0</v>
      </c>
      <c r="CM355" s="43">
        <v>22</v>
      </c>
      <c r="CN355" s="41">
        <f>IF(M355="","",IF(SUM(成就内容!D$127:D$131)&lt;&gt;0,MAX(ROUNDUP(SMALL(M$334:M$383,$L355)/60,0)*60,60),0))</f>
        <v>0</v>
      </c>
      <c r="CO355" s="41" t="str">
        <f>IF(N355="","",IF(SUM(成就内容!E$127:E$131)&lt;&gt;0,MAX(ROUNDUP(SMALL(N$334:N$383,$L355)/60,0)*60,60),0))</f>
        <v/>
      </c>
      <c r="CP355" s="41" t="str">
        <f>IF(O355="","",IF(SUM(成就内容!F$127:F$131)&lt;&gt;0,MAX(ROUNDUP(SMALL(O$334:O$383,$L355)/60,0)*60,60),0))</f>
        <v/>
      </c>
      <c r="CQ355" s="41" t="str">
        <f>IF(P355="","",IF(SUM(成就内容!G$127:G$131)&lt;&gt;0,MAX(ROUNDUP(SMALL(P$334:P$383,$L355)/60,0)*60,60),0))</f>
        <v/>
      </c>
      <c r="CR355" s="41">
        <f>IF(Q355="","",IF(SUM(成就内容!H$127:H$131)&lt;&gt;0,MAX(ROUNDUP(SMALL(Q$334:Q$383,$L355)/60,0)*60,60),0))</f>
        <v>0</v>
      </c>
      <c r="CS355" s="41">
        <f>IF(R355="","",IF(SUM(成就内容!I$127:I$131)&lt;&gt;0,MAX(ROUNDUP(SMALL(R$334:R$383,$L355)/60,0)*60,60),0))</f>
        <v>0</v>
      </c>
      <c r="CT355" s="41">
        <f>IF(S355="","",IF(SUM(成就内容!J$127:J$131)&lt;&gt;0,MAX(ROUNDUP(SMALL(S$334:S$383,$L355)/60,0)*60,60),0))</f>
        <v>0</v>
      </c>
      <c r="CU355" s="41">
        <f>IF(T355="","",IF(SUM(成就内容!K$127:K$131)&lt;&gt;0,MAX(ROUNDUP(SMALL(T$334:T$383,$L355)/60,0)*60,60),0))</f>
        <v>0</v>
      </c>
      <c r="CV355" s="41">
        <f>IF(U355="","",IF(SUM(成就内容!L$127:L$131)&lt;&gt;0,MAX(ROUNDUP(SMALL(U$334:U$383,$L355)/60,0)*60,60),0))</f>
        <v>0</v>
      </c>
      <c r="CW355" s="41">
        <f>IF(V355="","",IF(SUM(成就内容!M$127:M$131)&lt;&gt;0,MAX(ROUNDUP(SMALL(V$334:V$383,$L355)/60,0)*60,60),0))</f>
        <v>0</v>
      </c>
      <c r="CX355" s="41">
        <f>IF(W355="","",IF(SUM(成就内容!N$127:N$131)&lt;&gt;0,MAX(ROUNDUP(SMALL(W$334:W$383,$L355)/60,0)*60,60),0))</f>
        <v>0</v>
      </c>
      <c r="CY355" s="41">
        <f>IF(X355="","",IF(SUM(成就内容!O$127:O$131)&lt;&gt;0,MAX(ROUNDUP(SMALL(X$334:X$383,$L355)/60,0)*60,60),0))</f>
        <v>0</v>
      </c>
      <c r="CZ355" s="41" t="str">
        <f>IF(Y355="","",IF(SUM(成就内容!P$127:P$131)&lt;&gt;0,MAX(ROUNDUP(SMALL(Y$334:Y$383,$L355)/60,0)*60,60),0))</f>
        <v/>
      </c>
      <c r="DA355" s="41">
        <f>IF(Z355="","",IF(SUM(成就内容!Q$127:Q$131)&lt;&gt;0,MAX(ROUNDUP(SMALL(Z$334:Z$383,$L355)/60,0)*60,60),0))</f>
        <v>0</v>
      </c>
      <c r="DB355" s="41">
        <f>IF(AA355="","",IF(SUM(成就内容!R$127:R$131)&lt;&gt;0,MAX(ROUNDUP(SMALL(AA$334:AA$383,$L355)/60,0)*60,60),0))</f>
        <v>0</v>
      </c>
      <c r="DC355" s="41">
        <f>IF(AB355="","",IF(SUM(成就内容!S$127:S$131)&lt;&gt;0,MAX(ROUNDUP(SMALL(AB$334:AB$383,$L355)/60,0)*60,60),0))</f>
        <v>0</v>
      </c>
      <c r="DD355" s="41">
        <f>IF(AC355="","",IF(SUM(成就内容!T$127:T$131)&lt;&gt;0,MAX(ROUNDUP(SMALL(AC$334:AC$383,$L355)/60,0)*60,60),0))</f>
        <v>0</v>
      </c>
      <c r="DE355" s="41">
        <f>IF(AD355="","",IF(SUM(成就内容!U$127:U$131)&lt;&gt;0,MAX(ROUNDUP(SMALL(AD$334:AD$383,$L355)/60,0)*60,60),0))</f>
        <v>0</v>
      </c>
      <c r="DF355" s="41">
        <f>IF(AE355="","",IF(SUM(成就内容!V$127:V$131)&lt;&gt;0,MAX(ROUNDUP(SMALL(AE$334:AE$383,$L355)/60,0)*60,60),0))</f>
        <v>0</v>
      </c>
      <c r="DG355" s="41">
        <f>IF(AF355="","",IF(SUM(成就内容!W$127:W$131)&lt;&gt;0,MAX(ROUNDUP(SMALL(AF$334:AF$383,$L355)/60,0)*60,60),0))</f>
        <v>0</v>
      </c>
      <c r="DH355" s="41">
        <f>IF(AG355="","",IF(SUM(成就内容!X$127:X$131)&lt;&gt;0,MAX(ROUNDUP(SMALL(AG$334:AG$383,$L355)/60,0)*60,60),0))</f>
        <v>0</v>
      </c>
      <c r="DI355" s="41" t="str">
        <f>IF(AH355="","",IF(SUM(成就内容!Y$127:Y$131)&lt;&gt;0,MAX(ROUNDUP(SMALL(AH$334:AH$383,$L355)/60,0)*60,60),0))</f>
        <v/>
      </c>
      <c r="DJ355" s="41" t="str">
        <f>IF(AI355="","",IF(SUM(成就内容!Z$127:Z$131)&lt;&gt;0,MAX(ROUNDUP(SMALL(AI$334:AI$383,$L355)/60,0)*60,60),0))</f>
        <v/>
      </c>
      <c r="DK355" s="41" t="str">
        <f>IF(AJ355="","",IF(SUM(成就内容!AA$127:AA$131)&lt;&gt;0,MAX(ROUNDUP(SMALL(AJ$334:AJ$383,$L355)/60,0)*60,60),0))</f>
        <v/>
      </c>
      <c r="DL355" s="41" t="str">
        <f>IF(AK355="","",IF(SUM(成就内容!AB$127:AB$131)&lt;&gt;0,MAX(ROUNDUP(SMALL(AK$334:AK$383,$L355)/60,0)*60,60),0))</f>
        <v/>
      </c>
      <c r="DM355" s="41">
        <f>IF(AL355="","",IF(SUM(成就内容!AC$127:AC$131)&lt;&gt;0,MAX(ROUNDUP(SMALL(AL$334:AL$383,$L355)/60,0)*60,60),0))</f>
        <v>2220</v>
      </c>
      <c r="DN355" s="41">
        <f>IF(AM355="","",IF(SUM(成就内容!AD$127:AD$131)&lt;&gt;0,MAX(ROUNDUP(SMALL(AM$334:AM$383,$L355)/60,0)*60,60),0))</f>
        <v>2220</v>
      </c>
      <c r="DO355" s="41">
        <f>IF(AN355="","",IF(SUM(成就内容!AE$127:AE$131)&lt;&gt;0,MAX(ROUNDUP(SMALL(AN$334:AN$383,$L355)/60,0)*60,60),0))</f>
        <v>2220</v>
      </c>
      <c r="DP355" s="41">
        <f>IF(AO355="","",IF(SUM(成就内容!AF$127:AF$131)&lt;&gt;0,MAX(ROUNDUP(SMALL(AO$334:AO$383,$L355)/60,0)*60,60),0))</f>
        <v>2220</v>
      </c>
      <c r="DQ355" s="41">
        <f>IF(AP355="","",IF(SUM(成就内容!AG$127:AG$131)&lt;&gt;0,MAX(ROUNDUP(SMALL(AP$334:AP$383,$L355)/60,0)*60,60),0))</f>
        <v>0</v>
      </c>
      <c r="DR355" s="41">
        <f>IF(AQ355="","",IF(SUM(成就内容!AH$127:AH$131)&lt;&gt;0,MAX(ROUNDUP(SMALL(AQ$334:AQ$383,$L355)/60,0)*60,60),0))</f>
        <v>0</v>
      </c>
      <c r="DS355" s="41">
        <f>IF(AR355="","",IF(SUM(成就内容!AI$127:AI$131)&lt;&gt;0,MAX(ROUNDUP(SMALL(AR$334:AR$383,$L355)/60,0)*60,60),0))</f>
        <v>0</v>
      </c>
      <c r="DT355" s="41">
        <f>IF(AS355="","",IF(SUM(成就内容!AJ$127:AJ$131)&lt;&gt;0,MAX(ROUNDUP(SMALL(AS$334:AS$383,$L355)/60,0)*60,60),0))</f>
        <v>0</v>
      </c>
      <c r="DU355" s="41" t="str">
        <f>IF(AT355="","",IF(SUM(成就内容!AK$127:AK$131)&lt;&gt;0,MAX(ROUNDUP(SMALL(AT$334:AT$383,$L355)/60,0)*60,60),0))</f>
        <v/>
      </c>
      <c r="DV355" s="41" t="str">
        <f>IF(AU355="","",IF(SUM(成就内容!AL$127:AL$131)&lt;&gt;0,MAX(ROUNDUP(SMALL(AU$334:AU$383,$L355)/60,0)*60,60),0))</f>
        <v/>
      </c>
      <c r="DW355" s="41">
        <f>IF(AV355="","",IF(SUM(成就内容!AM$127:AM$131)&lt;&gt;0,MAX(ROUNDUP(SMALL(AV$334:AV$383,$L355)/60,0)*60,60),0))</f>
        <v>0</v>
      </c>
      <c r="DX355" s="41">
        <f>IF(AW355="","",IF(SUM(成就内容!AN$127:AN$131)&lt;&gt;0,MAX(ROUNDUP(SMALL(AW$334:AW$383,$L355)/60,0)*60,60),0))</f>
        <v>0</v>
      </c>
      <c r="DY355" s="41">
        <f>IF(AX355="","",IF(SUM(成就内容!AO$127:AO$131)&lt;&gt;0,MAX(ROUNDUP(SMALL(AX$334:AX$383,$L355)/60,0)*60,60),0))</f>
        <v>2220</v>
      </c>
      <c r="DZ355" s="41">
        <f>IF(AY355="","",IF(SUM(成就内容!AP$127:AP$131)&lt;&gt;0,MAX(ROUNDUP(SMALL(AY$334:AY$383,$L355)/60,0)*60,60),0))</f>
        <v>2220</v>
      </c>
      <c r="EA355" s="41">
        <f>IF(AZ355="","",IF(SUM(成就内容!AQ$127:AQ$131)&lt;&gt;0,MAX(ROUNDUP(SMALL(AZ$334:AZ$383,$L355)/60,0)*60,60),0))</f>
        <v>2220</v>
      </c>
      <c r="EB355" s="41">
        <f>IF(BA355="","",IF(SUM(成就内容!AR$127:AR$131)&lt;&gt;0,MAX(ROUNDUP(SMALL(BA$334:BA$383,$L355)/60,0)*60,60),0))</f>
        <v>3060</v>
      </c>
      <c r="EC355" s="41">
        <f>IF(BB355="","",IF(SUM(成就内容!AS$127:AS$131)&lt;&gt;0,MAX(ROUNDUP(SMALL(BB$334:BB$383,$L355)/60,0)*60,60),0))</f>
        <v>3060</v>
      </c>
      <c r="ED355" s="41">
        <f>IF(BC355="","",IF(SUM(成就内容!AT$127:AT$131)&lt;&gt;0,MAX(ROUNDUP(SMALL(BC$334:BC$383,$L355)/60,0)*60,60),0))</f>
        <v>3060</v>
      </c>
      <c r="EE355" s="41">
        <f>IF(BD355="","",IF(SUM(成就内容!AU$127:AU$131)&lt;&gt;0,MAX(ROUNDUP(SMALL(BD$334:BD$383,$L355)/60,0)*60,60),0))</f>
        <v>0</v>
      </c>
      <c r="EF355" s="41" t="str">
        <f>IF(BE355="","",IF(SUM(成就内容!AV$127:AV$131)&lt;&gt;0,MAX(ROUNDUP(SMALL(BE$334:BE$383,$L355)/60,0)*60,60),0))</f>
        <v/>
      </c>
      <c r="EG355" s="41">
        <f>IF(BF355="","",IF(SUM(成就内容!AW$127:AW$131)&lt;&gt;0,MAX(ROUNDUP(SMALL(BF$334:BF$383,$L355)/60,0)*60,60),0))</f>
        <v>0</v>
      </c>
      <c r="EH355" s="41">
        <f>IF(BG355="","",IF(SUM(成就内容!AX$127:AX$131)&lt;&gt;0,MAX(ROUNDUP(SMALL(BG$334:BG$383,$L355)/60,0)*60,60),0))</f>
        <v>0</v>
      </c>
      <c r="EI355" s="41">
        <f>IF(BH355="","",IF(SUM(成就内容!AY$127:AY$131)&lt;&gt;0,MAX(ROUNDUP(SMALL(BH$334:BH$383,$L355)/60,0)*60,60),0))</f>
        <v>0</v>
      </c>
      <c r="EJ355" s="41">
        <f>IF(BI355="","",IF(SUM(成就内容!AZ$127:AZ$131)&lt;&gt;0,MAX(ROUNDUP(SMALL(BI$334:BI$383,$L355)/60,0)*60,60),0))</f>
        <v>0</v>
      </c>
      <c r="EK355" s="41">
        <f>IF(BJ355="","",IF(SUM(成就内容!BA$127:BA$131)&lt;&gt;0,MAX(ROUNDUP(SMALL(BJ$334:BJ$383,$L355)/60,0)*60,60),0))</f>
        <v>0</v>
      </c>
      <c r="EL355" s="41">
        <f>IF(BK355="","",IF(SUM(成就内容!BB$127:BB$131)&lt;&gt;0,MAX(ROUNDUP(SMALL(BK$334:BK$383,$L355)/60,0)*60,60),0))</f>
        <v>0</v>
      </c>
      <c r="EM355" s="41">
        <f>IF(BL355="","",IF(SUM(成就内容!BC$127:BC$131)&lt;&gt;0,MAX(ROUNDUP(SMALL(BL$334:BL$383,$L355)/60,0)*60,60),0))</f>
        <v>0</v>
      </c>
      <c r="EN355" s="41">
        <f>IF(BM355="","",IF(SUM(成就内容!BD$127:BD$131)&lt;&gt;0,MAX(ROUNDUP(SMALL(BM$334:BM$383,$L355)/60,0)*60,60),0))</f>
        <v>0</v>
      </c>
      <c r="EO355" s="41">
        <f>IF(BN355="","",IF(SUM(成就内容!BE$127:BE$131)&lt;&gt;0,MAX(ROUNDUP(SMALL(BN$334:BN$383,$L355)/60,0)*60,60),0))</f>
        <v>0</v>
      </c>
      <c r="EP355" s="41">
        <f>IF(BO355="","",IF(SUM(成就内容!BF$127:BF$131)&lt;&gt;0,MAX(ROUNDUP(SMALL(BO$334:BO$383,$L355)/60,0)*60,60),0))</f>
        <v>0</v>
      </c>
      <c r="EQ355" s="41">
        <f>IF(BP355="","",IF(SUM(成就内容!BG$127:BG$131)&lt;&gt;0,MAX(ROUNDUP(SMALL(BP$334:BP$383,$L355)/60,0)*60,60),0))</f>
        <v>0</v>
      </c>
      <c r="ER355" s="41">
        <f>IF(BQ355="","",IF(SUM(成就内容!BH$127:BH$131)&lt;&gt;0,MAX(ROUNDUP(SMALL(BQ$334:BQ$383,$L355)/60,0)*60,60),0))</f>
        <v>0</v>
      </c>
      <c r="ES355" s="41" t="str">
        <f>IF(BR355="","",IF(SUM(成就内容!BI$127:BI$131)&lt;&gt;0,MAX(ROUNDUP(SMALL(BR$334:BR$383,$L355)/60,0)*60,60),0))</f>
        <v/>
      </c>
      <c r="ET355" s="41">
        <f>IF(BS355="","",IF(SUM(成就内容!BJ$127:BJ$131)&lt;&gt;0,MAX(ROUNDUP(SMALL(BS$334:BS$383,$L355)/60,0)*60,60),0))</f>
        <v>780</v>
      </c>
      <c r="EU355" s="41">
        <f>IF(BT355="","",IF(SUM(成就内容!BK$127:BK$131)&lt;&gt;0,MAX(ROUNDUP(SMALL(BT$334:BT$383,$L355)/60,0)*60,60),0))</f>
        <v>1980</v>
      </c>
      <c r="EV355" s="41">
        <f>IF(BU355="","",IF(SUM(成就内容!BL$127:BL$131)&lt;&gt;0,MAX(ROUNDUP(SMALL(BU$334:BU$383,$L355)/60,0)*60,60),0))</f>
        <v>2220</v>
      </c>
      <c r="EW355" s="41">
        <f>IF(BV355="","",IF(SUM(成就内容!BM$127:BM$131)&lt;&gt;0,MAX(ROUNDUP(SMALL(BV$334:BV$383,$L355)/60,0)*60,60),0))</f>
        <v>0</v>
      </c>
      <c r="EX355" s="41">
        <f>IF(BW355="","",IF(SUM(成就内容!BN$127:BN$131)&lt;&gt;0,MAX(ROUNDUP(SMALL(BW$334:BW$383,$L355)/60,0)*60,60),0))</f>
        <v>0</v>
      </c>
      <c r="EY355" s="41">
        <f>IF(BX355="","",IF(SUM(成就内容!BO$127:BO$131)&lt;&gt;0,MAX(ROUNDUP(SMALL(BX$334:BX$383,$L355)/60,0)*60,60),0))</f>
        <v>0</v>
      </c>
      <c r="EZ355" s="41">
        <f>IF(BY355="","",IF(SUM(成就内容!BP$127:BP$131)&lt;&gt;0,MAX(ROUNDUP(SMALL(BY$334:BY$383,$L355)/60,0)*60,60),0))</f>
        <v>0</v>
      </c>
      <c r="FA355" s="41">
        <f>IF(BZ355="","",IF(SUM(成就内容!BQ$127:BQ$131)&lt;&gt;0,MAX(ROUNDUP(SMALL(BZ$334:BZ$383,$L355)/60,0)*60,60),0))</f>
        <v>0</v>
      </c>
      <c r="FB355" s="41" t="str">
        <f>IF(CA355="","",IF(SUM(成就内容!BR$127:BR$131)&lt;&gt;0,MAX(ROUNDUP(SMALL(CA$334:CA$383,$L355)/60,0)*60,60),0))</f>
        <v/>
      </c>
      <c r="FC355" s="41" t="str">
        <f>IF(CB355="","",IF(SUM(成就内容!BS$127:BS$131)&lt;&gt;0,MAX(ROUNDUP(SMALL(CB$334:CB$383,$L355)/60,0)*60,60),0))</f>
        <v/>
      </c>
      <c r="FD355" s="41">
        <f>IF(CC355="","",IF(SUM(成就内容!BT$127:BT$131)&lt;&gt;0,MAX(ROUNDUP(SMALL(CC$334:CC$383,$L355)/60,0)*60,60),0))</f>
        <v>0</v>
      </c>
      <c r="FE355" s="41">
        <f>IF(CD355="","",IF(SUM(成就内容!BU$127:BU$131)&lt;&gt;0,MAX(ROUNDUP(SMALL(CD$334:CD$383,$L355)/60,0)*60,60),0))</f>
        <v>0</v>
      </c>
      <c r="FF355" s="41" t="str">
        <f>IF(CE355="","",IF(SUM(成就内容!BV$127:BV$131)&lt;&gt;0,MAX(ROUNDUP(SMALL(CE$334:CE$383,$L355)/60,0)*60,60),0))</f>
        <v/>
      </c>
      <c r="FG355" s="41">
        <f>IF(CF355="","",IF(SUM(成就内容!BW$127:BW$131)&lt;&gt;0,MAX(ROUNDUP(SMALL(CF$334:CF$383,$L355)/60,0)*60,60),0))</f>
        <v>0</v>
      </c>
      <c r="FH355" s="41">
        <f>IF(CG355="","",IF(SUM(成就内容!BX$127:BX$131)&lt;&gt;0,MAX(ROUNDUP(SMALL(CG$334:CG$383,$L355)/60,0)*60,60),0))</f>
        <v>0</v>
      </c>
      <c r="FI355" s="41">
        <f>IF(CH355="","",IF(SUM(成就内容!BY$127:BY$131)&lt;&gt;0,MAX(ROUNDUP(SMALL(CH$334:CH$383,$L355)/60,0)*60,60),0))</f>
        <v>0</v>
      </c>
      <c r="FJ355" s="41">
        <f>IF(CI355="","",IF(SUM(成就内容!BZ$127:BZ$131)&lt;&gt;0,MAX(ROUNDUP(SMALL(CI$334:CI$383,$L355)/60,0)*60,60),0))</f>
        <v>0</v>
      </c>
    </row>
    <row r="356" spans="10:166" x14ac:dyDescent="0.15">
      <c r="L356" s="43">
        <v>23</v>
      </c>
      <c r="M356" s="79">
        <f>IFERROR(IF(成就内容!D29="","",INDEX($I$4:$I$178*SUM(成就内容!D$127:D$131)/SUM(成就内容!$D$127:$BZ$131),成就内容!D85,1))-SUM(M$334:M355),"")</f>
        <v>0</v>
      </c>
      <c r="N356" s="79" t="str">
        <f>IFERROR(IF(成就内容!E29="","",INDEX($I$4:$I$178*SUM(成就内容!E$127:E$131)/SUM(成就内容!$D$127:$BZ$131),成就内容!E85,1))-SUM(N$334:N355),"")</f>
        <v/>
      </c>
      <c r="O356" s="79" t="str">
        <f>IFERROR(IF(成就内容!F29="","",INDEX($I$4:$I$178*SUM(成就内容!F$127:F$131)/SUM(成就内容!$D$127:$BZ$131),成就内容!F85,1))-SUM(O$334:O355),"")</f>
        <v/>
      </c>
      <c r="P356" s="79" t="str">
        <f>IFERROR(IF(成就内容!G29="","",INDEX($I$4:$I$178*SUM(成就内容!G$127:G$131)/SUM(成就内容!$D$127:$BZ$131),成就内容!G85,1))-SUM(P$334:P355),"")</f>
        <v/>
      </c>
      <c r="Q356" s="79">
        <f>IFERROR(IF(成就内容!H29="","",INDEX($I$4:$I$178*SUM(成就内容!H$127:H$131)/SUM(成就内容!$D$127:$BZ$131),成就内容!H85,1))-SUM(Q$334:Q355),"")</f>
        <v>0</v>
      </c>
      <c r="R356" s="79">
        <f>IFERROR(IF(成就内容!I29="","",INDEX($I$4:$I$178*SUM(成就内容!I$127:I$131)/SUM(成就内容!$D$127:$BZ$131),成就内容!I85,1))-SUM(R$334:R355),"")</f>
        <v>0</v>
      </c>
      <c r="S356" s="79">
        <f>IFERROR(IF(成就内容!J29="","",INDEX($I$4:$I$178*SUM(成就内容!J$127:J$131)/SUM(成就内容!$D$127:$BZ$131),成就内容!J85,1))-SUM(S$334:S355),"")</f>
        <v>0</v>
      </c>
      <c r="T356" s="79">
        <f>IFERROR(IF(成就内容!K29="","",INDEX($I$4:$I$178*SUM(成就内容!K$127:K$131)/SUM(成就内容!$D$127:$BZ$131),成就内容!K85,1))-SUM(T$334:T355),"")</f>
        <v>0</v>
      </c>
      <c r="U356" s="79">
        <f>IFERROR(IF(成就内容!L29="","",INDEX($I$4:$I$178*SUM(成就内容!L$127:L$131)/SUM(成就内容!$D$127:$BZ$131),成就内容!L85,1))-SUM(U$334:U355),"")</f>
        <v>0</v>
      </c>
      <c r="V356" s="79">
        <f>IFERROR(IF(成就内容!M29="","",INDEX($I$4:$I$178*SUM(成就内容!M$127:M$131)/SUM(成就内容!$D$127:$BZ$131),成就内容!M85,1))-SUM(V$334:V355),"")</f>
        <v>0</v>
      </c>
      <c r="W356" s="79">
        <f>IFERROR(IF(成就内容!N29="","",INDEX($I$4:$I$178*SUM(成就内容!N$127:N$131)/SUM(成就内容!$D$127:$BZ$131),成就内容!N85,1))-SUM(W$334:W355),"")</f>
        <v>0</v>
      </c>
      <c r="X356" s="79">
        <f>IFERROR(IF(成就内容!O29="","",INDEX($I$4:$I$178*SUM(成就内容!O$127:O$131)/SUM(成就内容!$D$127:$BZ$131),成就内容!O85,1))-SUM(X$334:X355),"")</f>
        <v>0</v>
      </c>
      <c r="Y356" s="79" t="str">
        <f>IFERROR(IF(成就内容!P29="","",INDEX($I$4:$I$178*SUM(成就内容!P$127:P$131)/SUM(成就内容!$D$127:$BZ$131),成就内容!P85,1))-SUM(Y$334:Y355),"")</f>
        <v/>
      </c>
      <c r="Z356" s="79">
        <f>IFERROR(IF(成就内容!Q29="","",INDEX($I$4:$I$178*SUM(成就内容!Q$127:Q$131)/SUM(成就内容!$D$127:$BZ$131),成就内容!Q85,1))-SUM(Z$334:Z355),"")</f>
        <v>0</v>
      </c>
      <c r="AA356" s="79">
        <f>IFERROR(IF(成就内容!R29="","",INDEX($I$4:$I$178*SUM(成就内容!R$127:R$131)/SUM(成就内容!$D$127:$BZ$131),成就内容!R85,1))-SUM(AA$334:AA355),"")</f>
        <v>0</v>
      </c>
      <c r="AB356" s="79">
        <f>IFERROR(IF(成就内容!S29="","",INDEX($I$4:$I$178*SUM(成就内容!S$127:S$131)/SUM(成就内容!$D$127:$BZ$131),成就内容!S85,1))-SUM(AB$334:AB355),"")</f>
        <v>0</v>
      </c>
      <c r="AC356" s="79">
        <f>IFERROR(IF(成就内容!T29="","",INDEX($I$4:$I$178*SUM(成就内容!T$127:T$131)/SUM(成就内容!$D$127:$BZ$131),成就内容!T85,1))-SUM(AC$334:AC355),"")</f>
        <v>0</v>
      </c>
      <c r="AD356" s="79">
        <f>IFERROR(IF(成就内容!U29="","",INDEX($I$4:$I$178*SUM(成就内容!U$127:U$131)/SUM(成就内容!$D$127:$BZ$131),成就内容!U85,1))-SUM(AD$334:AD355),"")</f>
        <v>0</v>
      </c>
      <c r="AE356" s="79">
        <f>IFERROR(IF(成就内容!V29="","",INDEX($I$4:$I$178*SUM(成就内容!V$127:V$131)/SUM(成就内容!$D$127:$BZ$131),成就内容!V85,1))-SUM(AE$334:AE355),"")</f>
        <v>0</v>
      </c>
      <c r="AF356" s="79">
        <f>IFERROR(IF(成就内容!W29="","",INDEX($I$4:$I$178*SUM(成就内容!W$127:W$131)/SUM(成就内容!$D$127:$BZ$131),成就内容!W85,1))-SUM(AF$334:AF355),"")</f>
        <v>0</v>
      </c>
      <c r="AG356" s="79">
        <f>IFERROR(IF(成就内容!X29="","",INDEX($I$4:$I$178*SUM(成就内容!X$127:X$131)/SUM(成就内容!$D$127:$BZ$131),成就内容!X85,1))-SUM(AG$334:AG355),"")</f>
        <v>0</v>
      </c>
      <c r="AH356" s="79" t="str">
        <f>IFERROR(IF(成就内容!Y29="","",INDEX($I$4:$I$178*SUM(成就内容!Y$127:Y$131)/SUM(成就内容!$D$127:$BZ$131),成就内容!Y85,1))-SUM(AH$334:AH355),"")</f>
        <v/>
      </c>
      <c r="AI356" s="79" t="str">
        <f>IFERROR(IF(成就内容!Z29="","",INDEX($I$4:$I$178*SUM(成就内容!Z$127:Z$131)/SUM(成就内容!$D$127:$BZ$131),成就内容!Z85,1))-SUM(AI$334:AI355),"")</f>
        <v/>
      </c>
      <c r="AJ356" s="79" t="str">
        <f>IFERROR(IF(成就内容!AA29="","",INDEX($I$4:$I$178*SUM(成就内容!AA$127:AA$131)/SUM(成就内容!$D$127:$BZ$131),成就内容!AA85,1))-SUM(AJ$334:AJ355),"")</f>
        <v/>
      </c>
      <c r="AK356" s="79" t="str">
        <f>IFERROR(IF(成就内容!AB29="","",INDEX($I$4:$I$178*SUM(成就内容!AB$127:AB$131)/SUM(成就内容!$D$127:$BZ$131),成就内容!AB85,1))-SUM(AK$334:AK355),"")</f>
        <v/>
      </c>
      <c r="AL356" s="79">
        <f>IFERROR(IF(成就内容!AC29="","",INDEX($I$4:$I$178*SUM(成就内容!AC$127:AC$131)/SUM(成就内容!$D$127:$BZ$131),成就内容!AC85,1))-SUM(AL$334:AL355),"")</f>
        <v>2169.4749999999985</v>
      </c>
      <c r="AM356" s="79">
        <f>IFERROR(IF(成就内容!AD29="","",INDEX($I$4:$I$178*SUM(成就内容!AD$127:AD$131)/SUM(成就内容!$D$127:$BZ$131),成就内容!AD85,1))-SUM(AM$334:AM355),"")</f>
        <v>2169.4750000000004</v>
      </c>
      <c r="AN356" s="79">
        <f>IFERROR(IF(成就内容!AE29="","",INDEX($I$4:$I$178*SUM(成就内容!AE$127:AE$131)/SUM(成就内容!$D$127:$BZ$131),成就内容!AE85,1))-SUM(AN$334:AN355),"")</f>
        <v>2169.4750000000004</v>
      </c>
      <c r="AO356" s="79">
        <f>IFERROR(IF(成就内容!AF29="","",INDEX($I$4:$I$178*SUM(成就内容!AF$127:AF$131)/SUM(成就内容!$D$127:$BZ$131),成就内容!AF85,1))-SUM(AO$334:AO355),"")</f>
        <v>2169.4750000000004</v>
      </c>
      <c r="AP356" s="79">
        <f>IFERROR(IF(成就内容!AG29="","",INDEX($I$4:$I$178*SUM(成就内容!AG$127:AG$131)/SUM(成就内容!$D$127:$BZ$131),成就内容!AG85,1))-SUM(AP$334:AP355),"")</f>
        <v>0</v>
      </c>
      <c r="AQ356" s="79">
        <f>IFERROR(IF(成就内容!AH29="","",INDEX($I$4:$I$178*SUM(成就内容!AH$127:AH$131)/SUM(成就内容!$D$127:$BZ$131),成就内容!AH85,1))-SUM(AQ$334:AQ355),"")</f>
        <v>0</v>
      </c>
      <c r="AR356" s="79">
        <f>IFERROR(IF(成就内容!AI29="","",INDEX($I$4:$I$178*SUM(成就内容!AI$127:AI$131)/SUM(成就内容!$D$127:$BZ$131),成就内容!AI85,1))-SUM(AR$334:AR355),"")</f>
        <v>0</v>
      </c>
      <c r="AS356" s="79">
        <f>IFERROR(IF(成就内容!AJ29="","",INDEX($I$4:$I$178*SUM(成就内容!AJ$127:AJ$131)/SUM(成就内容!$D$127:$BZ$131),成就内容!AJ85,1))-SUM(AS$334:AS355),"")</f>
        <v>0</v>
      </c>
      <c r="AT356" s="79" t="str">
        <f>IFERROR(IF(成就内容!AK29="","",INDEX($I$4:$I$178*SUM(成就内容!AK$127:AK$131)/SUM(成就内容!$D$127:$BZ$131),成就内容!AK85,1))-SUM(AT$334:AT355),"")</f>
        <v/>
      </c>
      <c r="AU356" s="79" t="str">
        <f>IFERROR(IF(成就内容!AL29="","",INDEX($I$4:$I$178*SUM(成就内容!AL$127:AL$131)/SUM(成就内容!$D$127:$BZ$131),成就内容!AL85,1))-SUM(AU$334:AU355),"")</f>
        <v/>
      </c>
      <c r="AV356" s="79">
        <f>IFERROR(IF(成就内容!AM29="","",INDEX($I$4:$I$178*SUM(成就内容!AM$127:AM$131)/SUM(成就内容!$D$127:$BZ$131),成就内容!AM85,1))-SUM(AV$334:AV355),"")</f>
        <v>0</v>
      </c>
      <c r="AW356" s="79">
        <f>IFERROR(IF(成就内容!AN29="","",INDEX($I$4:$I$178*SUM(成就内容!AN$127:AN$131)/SUM(成就内容!$D$127:$BZ$131),成就内容!AN85,1))-SUM(AW$334:AW355),"")</f>
        <v>0</v>
      </c>
      <c r="AX356" s="79">
        <f>IFERROR(IF(成就内容!AO29="","",INDEX($I$4:$I$178*SUM(成就内容!AO$127:AO$131)/SUM(成就内容!$D$127:$BZ$131),成就内容!AO85,1))-SUM(AX$334:AX355),"")</f>
        <v>2603.375</v>
      </c>
      <c r="AY356" s="79">
        <f>IFERROR(IF(成就内容!AP29="","",INDEX($I$4:$I$178*SUM(成就内容!AP$127:AP$131)/SUM(成就内容!$D$127:$BZ$131),成就内容!AP85,1))-SUM(AY$334:AY355),"")</f>
        <v>2603.375</v>
      </c>
      <c r="AZ356" s="79">
        <f>IFERROR(IF(成就内容!AQ29="","",INDEX($I$4:$I$178*SUM(成就内容!AQ$127:AQ$131)/SUM(成就内容!$D$127:$BZ$131),成就内容!AQ85,1))-SUM(AZ$334:AZ355),"")</f>
        <v>2603.375</v>
      </c>
      <c r="BA356" s="79">
        <f>IFERROR(IF(成就内容!AR29="","",INDEX($I$4:$I$178*SUM(成就内容!AR$127:AR$131)/SUM(成就内容!$D$127:$BZ$131),成就内容!AR85,1))-SUM(BA$334:BA355),"")</f>
        <v>3037.2750000000015</v>
      </c>
      <c r="BB356" s="79">
        <f>IFERROR(IF(成就内容!AS29="","",INDEX($I$4:$I$178*SUM(成就内容!AS$127:AS$131)/SUM(成就内容!$D$127:$BZ$131),成就内容!AS85,1))-SUM(BB$334:BB355),"")</f>
        <v>3037.2750000000015</v>
      </c>
      <c r="BC356" s="79">
        <f>IFERROR(IF(成就内容!AT29="","",INDEX($I$4:$I$178*SUM(成就内容!AT$127:AT$131)/SUM(成就内容!$D$127:$BZ$131),成就内容!AT85,1))-SUM(BC$334:BC355),"")</f>
        <v>3037.2750000000015</v>
      </c>
      <c r="BD356" s="79">
        <f>IFERROR(IF(成就内容!AU29="","",INDEX($I$4:$I$178*SUM(成就内容!AU$127:AU$131)/SUM(成就内容!$D$127:$BZ$131),成就内容!AU85,1))-SUM(BD$334:BD355),"")</f>
        <v>0</v>
      </c>
      <c r="BE356" s="79" t="str">
        <f>IFERROR(IF(成就内容!AV29="","",INDEX($I$4:$I$178*SUM(成就内容!AV$127:AV$131)/SUM(成就内容!$D$127:$BZ$131),成就内容!AV85,1))-SUM(BE$334:BE355),"")</f>
        <v/>
      </c>
      <c r="BF356" s="79">
        <f>IFERROR(IF(成就内容!AW29="","",INDEX($I$4:$I$178*SUM(成就内容!AW$127:AW$131)/SUM(成就内容!$D$127:$BZ$131),成就内容!AW85,1))-SUM(BF$334:BF355),"")</f>
        <v>0</v>
      </c>
      <c r="BG356" s="79">
        <f>IFERROR(IF(成就内容!AX29="","",INDEX($I$4:$I$178*SUM(成就内容!AX$127:AX$131)/SUM(成就内容!$D$127:$BZ$131),成就内容!AX85,1))-SUM(BG$334:BG355),"")</f>
        <v>0</v>
      </c>
      <c r="BH356" s="79">
        <f>IFERROR(IF(成就内容!AY29="","",INDEX($I$4:$I$178*SUM(成就内容!AY$127:AY$131)/SUM(成就内容!$D$127:$BZ$131),成就内容!AY85,1))-SUM(BH$334:BH355),"")</f>
        <v>0</v>
      </c>
      <c r="BI356" s="79">
        <f>IFERROR(IF(成就内容!AZ29="","",INDEX($I$4:$I$178*SUM(成就内容!AZ$127:AZ$131)/SUM(成就内容!$D$127:$BZ$131),成就内容!AZ85,1))-SUM(BI$334:BI355),"")</f>
        <v>0</v>
      </c>
      <c r="BJ356" s="79">
        <f>IFERROR(IF(成就内容!BA29="","",INDEX($I$4:$I$178*SUM(成就内容!BA$127:BA$131)/SUM(成就内容!$D$127:$BZ$131),成就内容!BA85,1))-SUM(BJ$334:BJ355),"")</f>
        <v>0</v>
      </c>
      <c r="BK356" s="79">
        <f>IFERROR(IF(成就内容!BB29="","",INDEX($I$4:$I$178*SUM(成就内容!BB$127:BB$131)/SUM(成就内容!$D$127:$BZ$131),成就内容!BB85,1))-SUM(BK$334:BK355),"")</f>
        <v>0</v>
      </c>
      <c r="BL356" s="79">
        <f>IFERROR(IF(成就内容!BC29="","",INDEX($I$4:$I$178*SUM(成就内容!BC$127:BC$131)/SUM(成就内容!$D$127:$BZ$131),成就内容!BC85,1))-SUM(BL$334:BL355),"")</f>
        <v>0</v>
      </c>
      <c r="BM356" s="79">
        <f>IFERROR(IF(成就内容!BD29="","",INDEX($I$4:$I$178*SUM(成就内容!BD$127:BD$131)/SUM(成就内容!$D$127:$BZ$131),成就内容!BD85,1))-SUM(BM$334:BM355),"")</f>
        <v>0</v>
      </c>
      <c r="BN356" s="79">
        <f>IFERROR(IF(成就内容!BE29="","",INDEX($I$4:$I$178*SUM(成就内容!BE$127:BE$131)/SUM(成就内容!$D$127:$BZ$131),成就内容!BE85,1))-SUM(BN$334:BN355),"")</f>
        <v>0</v>
      </c>
      <c r="BO356" s="79">
        <f>IFERROR(IF(成就内容!BF29="","",INDEX($I$4:$I$178*SUM(成就内容!BF$127:BF$131)/SUM(成就内容!$D$127:$BZ$131),成就内容!BF85,1))-SUM(BO$334:BO355),"")</f>
        <v>0</v>
      </c>
      <c r="BP356" s="79">
        <f>IFERROR(IF(成就内容!BG29="","",INDEX($I$4:$I$178*SUM(成就内容!BG$127:BG$131)/SUM(成就内容!$D$127:$BZ$131),成就内容!BG85,1))-SUM(BP$334:BP355),"")</f>
        <v>0</v>
      </c>
      <c r="BQ356" s="79">
        <f>IFERROR(IF(成就内容!BH29="","",INDEX($I$4:$I$178*SUM(成就内容!BH$127:BH$131)/SUM(成就内容!$D$127:$BZ$131),成就内容!BH85,1))-SUM(BQ$334:BQ355),"")</f>
        <v>0</v>
      </c>
      <c r="BR356" s="79" t="str">
        <f>IFERROR(IF(成就内容!BI29="","",INDEX($I$4:$I$178*SUM(成就内容!BI$127:BI$131)/SUM(成就内容!$D$127:$BZ$131),成就内容!BI85,1))-SUM(BR$334:BR355),"")</f>
        <v/>
      </c>
      <c r="BS356" s="79">
        <f>IFERROR(IF(成就内容!BJ29="","",INDEX($I$4:$I$178*SUM(成就内容!BJ$127:BJ$131)/SUM(成就内容!$D$127:$BZ$131),成就内容!BJ85,1))-SUM(BS$334:BS355),"")</f>
        <v>830.15625</v>
      </c>
      <c r="BT356" s="79">
        <f>IFERROR(IF(成就内容!BK29="","",INDEX($I$4:$I$178*SUM(成就内容!BK$127:BK$131)/SUM(成就内容!$D$127:$BZ$131),成就内容!BK85,1))-SUM(BT$334:BT355),"")</f>
        <v>2711.84375</v>
      </c>
      <c r="BU356" s="79">
        <f>IFERROR(IF(成就内容!BL29="","",INDEX($I$4:$I$178*SUM(成就内容!BL$127:BL$131)/SUM(成就内容!$D$127:$BZ$131),成就内容!BL85,1))-SUM(BU$334:BU355),"")</f>
        <v>2603.375</v>
      </c>
      <c r="BV356" s="79">
        <f>IFERROR(IF(成就内容!BM29="","",INDEX($I$4:$I$178*SUM(成就内容!BM$127:BM$131)/SUM(成就内容!$D$127:$BZ$131),成就内容!BM85,1))-SUM(BV$334:BV355),"")</f>
        <v>0</v>
      </c>
      <c r="BW356" s="79" t="str">
        <f>IFERROR(IF(成就内容!BN29="","",INDEX($I$4:$I$178*SUM(成就内容!BN$127:BN$131)/SUM(成就内容!$D$127:$BZ$131),成就内容!BN85,1))-SUM(BW$334:BW355),"")</f>
        <v/>
      </c>
      <c r="BX356" s="79">
        <f>IFERROR(IF(成就内容!BO29="","",INDEX($I$4:$I$178*SUM(成就内容!BO$127:BO$131)/SUM(成就内容!$D$127:$BZ$131),成就内容!BO85,1))-SUM(BX$334:BX355),"")</f>
        <v>0</v>
      </c>
      <c r="BY356" s="79">
        <f>IFERROR(IF(成就内容!BP29="","",INDEX($I$4:$I$178*SUM(成就内容!BP$127:BP$131)/SUM(成就内容!$D$127:$BZ$131),成就内容!BP85,1))-SUM(BY$334:BY355),"")</f>
        <v>0</v>
      </c>
      <c r="BZ356" s="79">
        <f>IFERROR(IF(成就内容!BQ29="","",INDEX($I$4:$I$178*SUM(成就内容!BQ$127:BQ$131)/SUM(成就内容!$D$127:$BZ$131),成就内容!BQ85,1))-SUM(BZ$334:BZ355),"")</f>
        <v>0</v>
      </c>
      <c r="CA356" s="79" t="str">
        <f>IFERROR(IF(成就内容!BR29="","",INDEX($I$4:$I$178*SUM(成就内容!BR$127:BR$131)/SUM(成就内容!$D$127:$BZ$131),成就内容!BR85,1))-SUM(CA$334:CA355),"")</f>
        <v/>
      </c>
      <c r="CB356" s="79" t="str">
        <f>IFERROR(IF(成就内容!BS29="","",INDEX($I$4:$I$178*SUM(成就内容!BS$127:BS$131)/SUM(成就内容!$D$127:$BZ$131),成就内容!BS85,1))-SUM(CB$334:CB355),"")</f>
        <v/>
      </c>
      <c r="CC356" s="79">
        <f>IFERROR(IF(成就内容!BT29="","",INDEX($I$4:$I$178*SUM(成就内容!BT$127:BT$131)/SUM(成就内容!$D$127:$BZ$131),成就内容!BT85,1))-SUM(CC$334:CC355),"")</f>
        <v>0</v>
      </c>
      <c r="CD356" s="79">
        <f>IFERROR(IF(成就内容!BU29="","",INDEX($I$4:$I$178*SUM(成就内容!BU$127:BU$131)/SUM(成就内容!$D$127:$BZ$131),成就内容!BU85,1))-SUM(CD$334:CD355),"")</f>
        <v>0</v>
      </c>
      <c r="CE356" s="79" t="str">
        <f>IFERROR(IF(成就内容!BV29="","",INDEX($I$4:$I$178*SUM(成就内容!BV$127:BV$131)/SUM(成就内容!$D$127:$BZ$131),成就内容!BV85,1))-SUM(CE$334:CE355),"")</f>
        <v/>
      </c>
      <c r="CF356" s="79">
        <f>IFERROR(IF(成就内容!BW29="","",INDEX($I$4:$I$178*SUM(成就内容!BW$127:BW$131)/SUM(成就内容!$D$127:$BZ$131),成就内容!BW85,1))-SUM(CF$334:CF355),"")</f>
        <v>0</v>
      </c>
      <c r="CG356" s="79">
        <f>IFERROR(IF(成就内容!BX29="","",INDEX($I$4:$I$178*SUM(成就内容!BX$127:BX$131)/SUM(成就内容!$D$127:$BZ$131),成就内容!BX85,1))-SUM(CG$334:CG355),"")</f>
        <v>0</v>
      </c>
      <c r="CH356" s="79">
        <f>IFERROR(IF(成就内容!BY29="","",INDEX($I$4:$I$178*SUM(成就内容!BY$127:BY$131)/SUM(成就内容!$D$127:$BZ$131),成就内容!BY85,1))-SUM(CH$334:CH355),"")</f>
        <v>0</v>
      </c>
      <c r="CI356" s="79">
        <f>IFERROR(IF(成就内容!BZ29="","",INDEX($I$4:$I$178*SUM(成就内容!BZ$127:BZ$131)/SUM(成就内容!$D$127:$BZ$131),成就内容!BZ85,1))-SUM(CI$334:CI355),"")</f>
        <v>0</v>
      </c>
      <c r="CM356" s="43">
        <v>23</v>
      </c>
      <c r="CN356" s="41">
        <f>IF(M356="","",IF(SUM(成就内容!D$127:D$131)&lt;&gt;0,MAX(ROUNDUP(SMALL(M$334:M$383,$L356)/60,0)*60,60),0))</f>
        <v>0</v>
      </c>
      <c r="CO356" s="41" t="str">
        <f>IF(N356="","",IF(SUM(成就内容!E$127:E$131)&lt;&gt;0,MAX(ROUNDUP(SMALL(N$334:N$383,$L356)/60,0)*60,60),0))</f>
        <v/>
      </c>
      <c r="CP356" s="41" t="str">
        <f>IF(O356="","",IF(SUM(成就内容!F$127:F$131)&lt;&gt;0,MAX(ROUNDUP(SMALL(O$334:O$383,$L356)/60,0)*60,60),0))</f>
        <v/>
      </c>
      <c r="CQ356" s="41" t="str">
        <f>IF(P356="","",IF(SUM(成就内容!G$127:G$131)&lt;&gt;0,MAX(ROUNDUP(SMALL(P$334:P$383,$L356)/60,0)*60,60),0))</f>
        <v/>
      </c>
      <c r="CR356" s="41">
        <f>IF(Q356="","",IF(SUM(成就内容!H$127:H$131)&lt;&gt;0,MAX(ROUNDUP(SMALL(Q$334:Q$383,$L356)/60,0)*60,60),0))</f>
        <v>0</v>
      </c>
      <c r="CS356" s="41">
        <f>IF(R356="","",IF(SUM(成就内容!I$127:I$131)&lt;&gt;0,MAX(ROUNDUP(SMALL(R$334:R$383,$L356)/60,0)*60,60),0))</f>
        <v>0</v>
      </c>
      <c r="CT356" s="41">
        <f>IF(S356="","",IF(SUM(成就内容!J$127:J$131)&lt;&gt;0,MAX(ROUNDUP(SMALL(S$334:S$383,$L356)/60,0)*60,60),0))</f>
        <v>0</v>
      </c>
      <c r="CU356" s="41">
        <f>IF(T356="","",IF(SUM(成就内容!K$127:K$131)&lt;&gt;0,MAX(ROUNDUP(SMALL(T$334:T$383,$L356)/60,0)*60,60),0))</f>
        <v>0</v>
      </c>
      <c r="CV356" s="41">
        <f>IF(U356="","",IF(SUM(成就内容!L$127:L$131)&lt;&gt;0,MAX(ROUNDUP(SMALL(U$334:U$383,$L356)/60,0)*60,60),0))</f>
        <v>0</v>
      </c>
      <c r="CW356" s="41">
        <f>IF(V356="","",IF(SUM(成就内容!M$127:M$131)&lt;&gt;0,MAX(ROUNDUP(SMALL(V$334:V$383,$L356)/60,0)*60,60),0))</f>
        <v>0</v>
      </c>
      <c r="CX356" s="41">
        <f>IF(W356="","",IF(SUM(成就内容!N$127:N$131)&lt;&gt;0,MAX(ROUNDUP(SMALL(W$334:W$383,$L356)/60,0)*60,60),0))</f>
        <v>0</v>
      </c>
      <c r="CY356" s="41">
        <f>IF(X356="","",IF(SUM(成就内容!O$127:O$131)&lt;&gt;0,MAX(ROUNDUP(SMALL(X$334:X$383,$L356)/60,0)*60,60),0))</f>
        <v>0</v>
      </c>
      <c r="CZ356" s="41" t="str">
        <f>IF(Y356="","",IF(SUM(成就内容!P$127:P$131)&lt;&gt;0,MAX(ROUNDUP(SMALL(Y$334:Y$383,$L356)/60,0)*60,60),0))</f>
        <v/>
      </c>
      <c r="DA356" s="41">
        <f>IF(Z356="","",IF(SUM(成就内容!Q$127:Q$131)&lt;&gt;0,MAX(ROUNDUP(SMALL(Z$334:Z$383,$L356)/60,0)*60,60),0))</f>
        <v>0</v>
      </c>
      <c r="DB356" s="41">
        <f>IF(AA356="","",IF(SUM(成就内容!R$127:R$131)&lt;&gt;0,MAX(ROUNDUP(SMALL(AA$334:AA$383,$L356)/60,0)*60,60),0))</f>
        <v>0</v>
      </c>
      <c r="DC356" s="41">
        <f>IF(AB356="","",IF(SUM(成就内容!S$127:S$131)&lt;&gt;0,MAX(ROUNDUP(SMALL(AB$334:AB$383,$L356)/60,0)*60,60),0))</f>
        <v>0</v>
      </c>
      <c r="DD356" s="41">
        <f>IF(AC356="","",IF(SUM(成就内容!T$127:T$131)&lt;&gt;0,MAX(ROUNDUP(SMALL(AC$334:AC$383,$L356)/60,0)*60,60),0))</f>
        <v>0</v>
      </c>
      <c r="DE356" s="41">
        <f>IF(AD356="","",IF(SUM(成就内容!U$127:U$131)&lt;&gt;0,MAX(ROUNDUP(SMALL(AD$334:AD$383,$L356)/60,0)*60,60),0))</f>
        <v>0</v>
      </c>
      <c r="DF356" s="41">
        <f>IF(AE356="","",IF(SUM(成就内容!V$127:V$131)&lt;&gt;0,MAX(ROUNDUP(SMALL(AE$334:AE$383,$L356)/60,0)*60,60),0))</f>
        <v>0</v>
      </c>
      <c r="DG356" s="41">
        <f>IF(AF356="","",IF(SUM(成就内容!W$127:W$131)&lt;&gt;0,MAX(ROUNDUP(SMALL(AF$334:AF$383,$L356)/60,0)*60,60),0))</f>
        <v>0</v>
      </c>
      <c r="DH356" s="41">
        <f>IF(AG356="","",IF(SUM(成就内容!X$127:X$131)&lt;&gt;0,MAX(ROUNDUP(SMALL(AG$334:AG$383,$L356)/60,0)*60,60),0))</f>
        <v>0</v>
      </c>
      <c r="DI356" s="41" t="str">
        <f>IF(AH356="","",IF(SUM(成就内容!Y$127:Y$131)&lt;&gt;0,MAX(ROUNDUP(SMALL(AH$334:AH$383,$L356)/60,0)*60,60),0))</f>
        <v/>
      </c>
      <c r="DJ356" s="41" t="str">
        <f>IF(AI356="","",IF(SUM(成就内容!Z$127:Z$131)&lt;&gt;0,MAX(ROUNDUP(SMALL(AI$334:AI$383,$L356)/60,0)*60,60),0))</f>
        <v/>
      </c>
      <c r="DK356" s="41" t="str">
        <f>IF(AJ356="","",IF(SUM(成就内容!AA$127:AA$131)&lt;&gt;0,MAX(ROUNDUP(SMALL(AJ$334:AJ$383,$L356)/60,0)*60,60),0))</f>
        <v/>
      </c>
      <c r="DL356" s="41" t="str">
        <f>IF(AK356="","",IF(SUM(成就内容!AB$127:AB$131)&lt;&gt;0,MAX(ROUNDUP(SMALL(AK$334:AK$383,$L356)/60,0)*60,60),0))</f>
        <v/>
      </c>
      <c r="DM356" s="41">
        <f>IF(AL356="","",IF(SUM(成就内容!AC$127:AC$131)&lt;&gt;0,MAX(ROUNDUP(SMALL(AL$334:AL$383,$L356)/60,0)*60,60),0))</f>
        <v>2220</v>
      </c>
      <c r="DN356" s="41">
        <f>IF(AM356="","",IF(SUM(成就内容!AD$127:AD$131)&lt;&gt;0,MAX(ROUNDUP(SMALL(AM$334:AM$383,$L356)/60,0)*60,60),0))</f>
        <v>2220</v>
      </c>
      <c r="DO356" s="41">
        <f>IF(AN356="","",IF(SUM(成就内容!AE$127:AE$131)&lt;&gt;0,MAX(ROUNDUP(SMALL(AN$334:AN$383,$L356)/60,0)*60,60),0))</f>
        <v>2220</v>
      </c>
      <c r="DP356" s="41">
        <f>IF(AO356="","",IF(SUM(成就内容!AF$127:AF$131)&lt;&gt;0,MAX(ROUNDUP(SMALL(AO$334:AO$383,$L356)/60,0)*60,60),0))</f>
        <v>2220</v>
      </c>
      <c r="DQ356" s="41">
        <f>IF(AP356="","",IF(SUM(成就内容!AG$127:AG$131)&lt;&gt;0,MAX(ROUNDUP(SMALL(AP$334:AP$383,$L356)/60,0)*60,60),0))</f>
        <v>0</v>
      </c>
      <c r="DR356" s="41">
        <f>IF(AQ356="","",IF(SUM(成就内容!AH$127:AH$131)&lt;&gt;0,MAX(ROUNDUP(SMALL(AQ$334:AQ$383,$L356)/60,0)*60,60),0))</f>
        <v>0</v>
      </c>
      <c r="DS356" s="41">
        <f>IF(AR356="","",IF(SUM(成就内容!AI$127:AI$131)&lt;&gt;0,MAX(ROUNDUP(SMALL(AR$334:AR$383,$L356)/60,0)*60,60),0))</f>
        <v>0</v>
      </c>
      <c r="DT356" s="41">
        <f>IF(AS356="","",IF(SUM(成就内容!AJ$127:AJ$131)&lt;&gt;0,MAX(ROUNDUP(SMALL(AS$334:AS$383,$L356)/60,0)*60,60),0))</f>
        <v>0</v>
      </c>
      <c r="DU356" s="41" t="str">
        <f>IF(AT356="","",IF(SUM(成就内容!AK$127:AK$131)&lt;&gt;0,MAX(ROUNDUP(SMALL(AT$334:AT$383,$L356)/60,0)*60,60),0))</f>
        <v/>
      </c>
      <c r="DV356" s="41" t="str">
        <f>IF(AU356="","",IF(SUM(成就内容!AL$127:AL$131)&lt;&gt;0,MAX(ROUNDUP(SMALL(AU$334:AU$383,$L356)/60,0)*60,60),0))</f>
        <v/>
      </c>
      <c r="DW356" s="41">
        <f>IF(AV356="","",IF(SUM(成就内容!AM$127:AM$131)&lt;&gt;0,MAX(ROUNDUP(SMALL(AV$334:AV$383,$L356)/60,0)*60,60),0))</f>
        <v>0</v>
      </c>
      <c r="DX356" s="41">
        <f>IF(AW356="","",IF(SUM(成就内容!AN$127:AN$131)&lt;&gt;0,MAX(ROUNDUP(SMALL(AW$334:AW$383,$L356)/60,0)*60,60),0))</f>
        <v>0</v>
      </c>
      <c r="DY356" s="41">
        <f>IF(AX356="","",IF(SUM(成就内容!AO$127:AO$131)&lt;&gt;0,MAX(ROUNDUP(SMALL(AX$334:AX$383,$L356)/60,0)*60,60),0))</f>
        <v>2640</v>
      </c>
      <c r="DZ356" s="41">
        <f>IF(AY356="","",IF(SUM(成就内容!AP$127:AP$131)&lt;&gt;0,MAX(ROUNDUP(SMALL(AY$334:AY$383,$L356)/60,0)*60,60),0))</f>
        <v>2640</v>
      </c>
      <c r="EA356" s="41">
        <f>IF(AZ356="","",IF(SUM(成就内容!AQ$127:AQ$131)&lt;&gt;0,MAX(ROUNDUP(SMALL(AZ$334:AZ$383,$L356)/60,0)*60,60),0))</f>
        <v>2640</v>
      </c>
      <c r="EB356" s="41">
        <f>IF(BA356="","",IF(SUM(成就内容!AR$127:AR$131)&lt;&gt;0,MAX(ROUNDUP(SMALL(BA$334:BA$383,$L356)/60,0)*60,60),0))</f>
        <v>3060</v>
      </c>
      <c r="EC356" s="41">
        <f>IF(BB356="","",IF(SUM(成就内容!AS$127:AS$131)&lt;&gt;0,MAX(ROUNDUP(SMALL(BB$334:BB$383,$L356)/60,0)*60,60),0))</f>
        <v>3060</v>
      </c>
      <c r="ED356" s="41">
        <f>IF(BC356="","",IF(SUM(成就内容!AT$127:AT$131)&lt;&gt;0,MAX(ROUNDUP(SMALL(BC$334:BC$383,$L356)/60,0)*60,60),0))</f>
        <v>3060</v>
      </c>
      <c r="EE356" s="41">
        <f>IF(BD356="","",IF(SUM(成就内容!AU$127:AU$131)&lt;&gt;0,MAX(ROUNDUP(SMALL(BD$334:BD$383,$L356)/60,0)*60,60),0))</f>
        <v>0</v>
      </c>
      <c r="EF356" s="41" t="str">
        <f>IF(BE356="","",IF(SUM(成就内容!AV$127:AV$131)&lt;&gt;0,MAX(ROUNDUP(SMALL(BE$334:BE$383,$L356)/60,0)*60,60),0))</f>
        <v/>
      </c>
      <c r="EG356" s="41">
        <f>IF(BF356="","",IF(SUM(成就内容!AW$127:AW$131)&lt;&gt;0,MAX(ROUNDUP(SMALL(BF$334:BF$383,$L356)/60,0)*60,60),0))</f>
        <v>0</v>
      </c>
      <c r="EH356" s="41">
        <f>IF(BG356="","",IF(SUM(成就内容!AX$127:AX$131)&lt;&gt;0,MAX(ROUNDUP(SMALL(BG$334:BG$383,$L356)/60,0)*60,60),0))</f>
        <v>0</v>
      </c>
      <c r="EI356" s="41">
        <f>IF(BH356="","",IF(SUM(成就内容!AY$127:AY$131)&lt;&gt;0,MAX(ROUNDUP(SMALL(BH$334:BH$383,$L356)/60,0)*60,60),0))</f>
        <v>0</v>
      </c>
      <c r="EJ356" s="41">
        <f>IF(BI356="","",IF(SUM(成就内容!AZ$127:AZ$131)&lt;&gt;0,MAX(ROUNDUP(SMALL(BI$334:BI$383,$L356)/60,0)*60,60),0))</f>
        <v>0</v>
      </c>
      <c r="EK356" s="41">
        <f>IF(BJ356="","",IF(SUM(成就内容!BA$127:BA$131)&lt;&gt;0,MAX(ROUNDUP(SMALL(BJ$334:BJ$383,$L356)/60,0)*60,60),0))</f>
        <v>0</v>
      </c>
      <c r="EL356" s="41">
        <f>IF(BK356="","",IF(SUM(成就内容!BB$127:BB$131)&lt;&gt;0,MAX(ROUNDUP(SMALL(BK$334:BK$383,$L356)/60,0)*60,60),0))</f>
        <v>0</v>
      </c>
      <c r="EM356" s="41">
        <f>IF(BL356="","",IF(SUM(成就内容!BC$127:BC$131)&lt;&gt;0,MAX(ROUNDUP(SMALL(BL$334:BL$383,$L356)/60,0)*60,60),0))</f>
        <v>0</v>
      </c>
      <c r="EN356" s="41">
        <f>IF(BM356="","",IF(SUM(成就内容!BD$127:BD$131)&lt;&gt;0,MAX(ROUNDUP(SMALL(BM$334:BM$383,$L356)/60,0)*60,60),0))</f>
        <v>0</v>
      </c>
      <c r="EO356" s="41">
        <f>IF(BN356="","",IF(SUM(成就内容!BE$127:BE$131)&lt;&gt;0,MAX(ROUNDUP(SMALL(BN$334:BN$383,$L356)/60,0)*60,60),0))</f>
        <v>0</v>
      </c>
      <c r="EP356" s="41">
        <f>IF(BO356="","",IF(SUM(成就内容!BF$127:BF$131)&lt;&gt;0,MAX(ROUNDUP(SMALL(BO$334:BO$383,$L356)/60,0)*60,60),0))</f>
        <v>0</v>
      </c>
      <c r="EQ356" s="41">
        <f>IF(BP356="","",IF(SUM(成就内容!BG$127:BG$131)&lt;&gt;0,MAX(ROUNDUP(SMALL(BP$334:BP$383,$L356)/60,0)*60,60),0))</f>
        <v>0</v>
      </c>
      <c r="ER356" s="41">
        <f>IF(BQ356="","",IF(SUM(成就内容!BH$127:BH$131)&lt;&gt;0,MAX(ROUNDUP(SMALL(BQ$334:BQ$383,$L356)/60,0)*60,60),0))</f>
        <v>0</v>
      </c>
      <c r="ES356" s="41" t="str">
        <f>IF(BR356="","",IF(SUM(成就内容!BI$127:BI$131)&lt;&gt;0,MAX(ROUNDUP(SMALL(BR$334:BR$383,$L356)/60,0)*60,60),0))</f>
        <v/>
      </c>
      <c r="ET356" s="41">
        <f>IF(BS356="","",IF(SUM(成就内容!BJ$127:BJ$131)&lt;&gt;0,MAX(ROUNDUP(SMALL(BS$334:BS$383,$L356)/60,0)*60,60),0))</f>
        <v>840</v>
      </c>
      <c r="EU356" s="41">
        <f>IF(BT356="","",IF(SUM(成就内容!BK$127:BK$131)&lt;&gt;0,MAX(ROUNDUP(SMALL(BT$334:BT$383,$L356)/60,0)*60,60),0))</f>
        <v>2220</v>
      </c>
      <c r="EV356" s="41">
        <f>IF(BU356="","",IF(SUM(成就内容!BL$127:BL$131)&lt;&gt;0,MAX(ROUNDUP(SMALL(BU$334:BU$383,$L356)/60,0)*60,60),0))</f>
        <v>2640</v>
      </c>
      <c r="EW356" s="41">
        <f>IF(BV356="","",IF(SUM(成就内容!BM$127:BM$131)&lt;&gt;0,MAX(ROUNDUP(SMALL(BV$334:BV$383,$L356)/60,0)*60,60),0))</f>
        <v>0</v>
      </c>
      <c r="EX356" s="41" t="str">
        <f>IF(BW356="","",IF(SUM(成就内容!BN$127:BN$131)&lt;&gt;0,MAX(ROUNDUP(SMALL(BW$334:BW$383,$L356)/60,0)*60,60),0))</f>
        <v/>
      </c>
      <c r="EY356" s="41">
        <f>IF(BX356="","",IF(SUM(成就内容!BO$127:BO$131)&lt;&gt;0,MAX(ROUNDUP(SMALL(BX$334:BX$383,$L356)/60,0)*60,60),0))</f>
        <v>0</v>
      </c>
      <c r="EZ356" s="41">
        <f>IF(BY356="","",IF(SUM(成就内容!BP$127:BP$131)&lt;&gt;0,MAX(ROUNDUP(SMALL(BY$334:BY$383,$L356)/60,0)*60,60),0))</f>
        <v>0</v>
      </c>
      <c r="FA356" s="41">
        <f>IF(BZ356="","",IF(SUM(成就内容!BQ$127:BQ$131)&lt;&gt;0,MAX(ROUNDUP(SMALL(BZ$334:BZ$383,$L356)/60,0)*60,60),0))</f>
        <v>0</v>
      </c>
      <c r="FB356" s="41" t="str">
        <f>IF(CA356="","",IF(SUM(成就内容!BR$127:BR$131)&lt;&gt;0,MAX(ROUNDUP(SMALL(CA$334:CA$383,$L356)/60,0)*60,60),0))</f>
        <v/>
      </c>
      <c r="FC356" s="41" t="str">
        <f>IF(CB356="","",IF(SUM(成就内容!BS$127:BS$131)&lt;&gt;0,MAX(ROUNDUP(SMALL(CB$334:CB$383,$L356)/60,0)*60,60),0))</f>
        <v/>
      </c>
      <c r="FD356" s="41">
        <f>IF(CC356="","",IF(SUM(成就内容!BT$127:BT$131)&lt;&gt;0,MAX(ROUNDUP(SMALL(CC$334:CC$383,$L356)/60,0)*60,60),0))</f>
        <v>0</v>
      </c>
      <c r="FE356" s="41">
        <f>IF(CD356="","",IF(SUM(成就内容!BU$127:BU$131)&lt;&gt;0,MAX(ROUNDUP(SMALL(CD$334:CD$383,$L356)/60,0)*60,60),0))</f>
        <v>0</v>
      </c>
      <c r="FF356" s="41" t="str">
        <f>IF(CE356="","",IF(SUM(成就内容!BV$127:BV$131)&lt;&gt;0,MAX(ROUNDUP(SMALL(CE$334:CE$383,$L356)/60,0)*60,60),0))</f>
        <v/>
      </c>
      <c r="FG356" s="41">
        <f>IF(CF356="","",IF(SUM(成就内容!BW$127:BW$131)&lt;&gt;0,MAX(ROUNDUP(SMALL(CF$334:CF$383,$L356)/60,0)*60,60),0))</f>
        <v>0</v>
      </c>
      <c r="FH356" s="41">
        <f>IF(CG356="","",IF(SUM(成就内容!BX$127:BX$131)&lt;&gt;0,MAX(ROUNDUP(SMALL(CG$334:CG$383,$L356)/60,0)*60,60),0))</f>
        <v>0</v>
      </c>
      <c r="FI356" s="41">
        <f>IF(CH356="","",IF(SUM(成就内容!BY$127:BY$131)&lt;&gt;0,MAX(ROUNDUP(SMALL(CH$334:CH$383,$L356)/60,0)*60,60),0))</f>
        <v>0</v>
      </c>
      <c r="FJ356" s="41">
        <f>IF(CI356="","",IF(SUM(成就内容!BZ$127:BZ$131)&lt;&gt;0,MAX(ROUNDUP(SMALL(CI$334:CI$383,$L356)/60,0)*60,60),0))</f>
        <v>0</v>
      </c>
    </row>
    <row r="357" spans="10:166" x14ac:dyDescent="0.15">
      <c r="L357" s="43">
        <v>24</v>
      </c>
      <c r="M357" s="79">
        <f>IFERROR(IF(成就内容!D30="","",INDEX($I$4:$I$178*SUM(成就内容!D$127:D$131)/SUM(成就内容!$D$127:$BZ$131),成就内容!D86,1))-SUM(M$334:M356),"")</f>
        <v>0</v>
      </c>
      <c r="N357" s="79" t="str">
        <f>IFERROR(IF(成就内容!E30="","",INDEX($I$4:$I$178*SUM(成就内容!E$127:E$131)/SUM(成就内容!$D$127:$BZ$131),成就内容!E86,1))-SUM(N$334:N356),"")</f>
        <v/>
      </c>
      <c r="O357" s="79" t="str">
        <f>IFERROR(IF(成就内容!F30="","",INDEX($I$4:$I$178*SUM(成就内容!F$127:F$131)/SUM(成就内容!$D$127:$BZ$131),成就内容!F86,1))-SUM(O$334:O356),"")</f>
        <v/>
      </c>
      <c r="P357" s="79" t="str">
        <f>IFERROR(IF(成就内容!G30="","",INDEX($I$4:$I$178*SUM(成就内容!G$127:G$131)/SUM(成就内容!$D$127:$BZ$131),成就内容!G86,1))-SUM(P$334:P356),"")</f>
        <v/>
      </c>
      <c r="Q357" s="79">
        <f>IFERROR(IF(成就内容!H30="","",INDEX($I$4:$I$178*SUM(成就内容!H$127:H$131)/SUM(成就内容!$D$127:$BZ$131),成就内容!H86,1))-SUM(Q$334:Q356),"")</f>
        <v>0</v>
      </c>
      <c r="R357" s="79">
        <f>IFERROR(IF(成就内容!I30="","",INDEX($I$4:$I$178*SUM(成就内容!I$127:I$131)/SUM(成就内容!$D$127:$BZ$131),成就内容!I86,1))-SUM(R$334:R356),"")</f>
        <v>0</v>
      </c>
      <c r="S357" s="79">
        <f>IFERROR(IF(成就内容!J30="","",INDEX($I$4:$I$178*SUM(成就内容!J$127:J$131)/SUM(成就内容!$D$127:$BZ$131),成就内容!J86,1))-SUM(S$334:S356),"")</f>
        <v>0</v>
      </c>
      <c r="T357" s="79">
        <f>IFERROR(IF(成就内容!K30="","",INDEX($I$4:$I$178*SUM(成就内容!K$127:K$131)/SUM(成就内容!$D$127:$BZ$131),成就内容!K86,1))-SUM(T$334:T356),"")</f>
        <v>0</v>
      </c>
      <c r="U357" s="79">
        <f>IFERROR(IF(成就内容!L30="","",INDEX($I$4:$I$178*SUM(成就内容!L$127:L$131)/SUM(成就内容!$D$127:$BZ$131),成就内容!L86,1))-SUM(U$334:U356),"")</f>
        <v>0</v>
      </c>
      <c r="V357" s="79">
        <f>IFERROR(IF(成就内容!M30="","",INDEX($I$4:$I$178*SUM(成就内容!M$127:M$131)/SUM(成就内容!$D$127:$BZ$131),成就内容!M86,1))-SUM(V$334:V356),"")</f>
        <v>0</v>
      </c>
      <c r="W357" s="79">
        <f>IFERROR(IF(成就内容!N30="","",INDEX($I$4:$I$178*SUM(成就内容!N$127:N$131)/SUM(成就内容!$D$127:$BZ$131),成就内容!N86,1))-SUM(W$334:W356),"")</f>
        <v>0</v>
      </c>
      <c r="X357" s="79">
        <f>IFERROR(IF(成就内容!O30="","",INDEX($I$4:$I$178*SUM(成就内容!O$127:O$131)/SUM(成就内容!$D$127:$BZ$131),成就内容!O86,1))-SUM(X$334:X356),"")</f>
        <v>0</v>
      </c>
      <c r="Y357" s="79" t="str">
        <f>IFERROR(IF(成就内容!P30="","",INDEX($I$4:$I$178*SUM(成就内容!P$127:P$131)/SUM(成就内容!$D$127:$BZ$131),成就内容!P86,1))-SUM(Y$334:Y356),"")</f>
        <v/>
      </c>
      <c r="Z357" s="79">
        <f>IFERROR(IF(成就内容!Q30="","",INDEX($I$4:$I$178*SUM(成就内容!Q$127:Q$131)/SUM(成就内容!$D$127:$BZ$131),成就内容!Q86,1))-SUM(Z$334:Z356),"")</f>
        <v>0</v>
      </c>
      <c r="AA357" s="79">
        <f>IFERROR(IF(成就内容!R30="","",INDEX($I$4:$I$178*SUM(成就内容!R$127:R$131)/SUM(成就内容!$D$127:$BZ$131),成就内容!R86,1))-SUM(AA$334:AA356),"")</f>
        <v>0</v>
      </c>
      <c r="AB357" s="79">
        <f>IFERROR(IF(成就内容!S30="","",INDEX($I$4:$I$178*SUM(成就内容!S$127:S$131)/SUM(成就内容!$D$127:$BZ$131),成就内容!S86,1))-SUM(AB$334:AB356),"")</f>
        <v>0</v>
      </c>
      <c r="AC357" s="79">
        <f>IFERROR(IF(成就内容!T30="","",INDEX($I$4:$I$178*SUM(成就内容!T$127:T$131)/SUM(成就内容!$D$127:$BZ$131),成就内容!T86,1))-SUM(AC$334:AC356),"")</f>
        <v>0</v>
      </c>
      <c r="AD357" s="79">
        <f>IFERROR(IF(成就内容!U30="","",INDEX($I$4:$I$178*SUM(成就内容!U$127:U$131)/SUM(成就内容!$D$127:$BZ$131),成就内容!U86,1))-SUM(AD$334:AD356),"")</f>
        <v>0</v>
      </c>
      <c r="AE357" s="79">
        <f>IFERROR(IF(成就内容!V30="","",INDEX($I$4:$I$178*SUM(成就内容!V$127:V$131)/SUM(成就内容!$D$127:$BZ$131),成就内容!V86,1))-SUM(AE$334:AE356),"")</f>
        <v>0</v>
      </c>
      <c r="AF357" s="79">
        <f>IFERROR(IF(成就内容!W30="","",INDEX($I$4:$I$178*SUM(成就内容!W$127:W$131)/SUM(成就内容!$D$127:$BZ$131),成就内容!W86,1))-SUM(AF$334:AF356),"")</f>
        <v>0</v>
      </c>
      <c r="AG357" s="79">
        <f>IFERROR(IF(成就内容!X30="","",INDEX($I$4:$I$178*SUM(成就内容!X$127:X$131)/SUM(成就内容!$D$127:$BZ$131),成就内容!X86,1))-SUM(AG$334:AG356),"")</f>
        <v>0</v>
      </c>
      <c r="AH357" s="79" t="str">
        <f>IFERROR(IF(成就内容!Y30="","",INDEX($I$4:$I$178*SUM(成就内容!Y$127:Y$131)/SUM(成就内容!$D$127:$BZ$131),成就内容!Y86,1))-SUM(AH$334:AH356),"")</f>
        <v/>
      </c>
      <c r="AI357" s="79" t="str">
        <f>IFERROR(IF(成就内容!Z30="","",INDEX($I$4:$I$178*SUM(成就内容!Z$127:Z$131)/SUM(成就内容!$D$127:$BZ$131),成就内容!Z86,1))-SUM(AI$334:AI356),"")</f>
        <v/>
      </c>
      <c r="AJ357" s="79" t="str">
        <f>IFERROR(IF(成就内容!AA30="","",INDEX($I$4:$I$178*SUM(成就内容!AA$127:AA$131)/SUM(成就内容!$D$127:$BZ$131),成就内容!AA86,1))-SUM(AJ$334:AJ356),"")</f>
        <v/>
      </c>
      <c r="AK357" s="79" t="str">
        <f>IFERROR(IF(成就内容!AB30="","",INDEX($I$4:$I$178*SUM(成就内容!AB$127:AB$131)/SUM(成就内容!$D$127:$BZ$131),成就内容!AB86,1))-SUM(AK$334:AK356),"")</f>
        <v/>
      </c>
      <c r="AL357" s="79">
        <f>IFERROR(IF(成就内容!AC30="","",INDEX($I$4:$I$178*SUM(成就内容!AC$127:AC$131)/SUM(成就内容!$D$127:$BZ$131),成就内容!AC86,1))-SUM(AL$334:AL356),"")</f>
        <v>2820.3250000000007</v>
      </c>
      <c r="AM357" s="79">
        <f>IFERROR(IF(成就内容!AD30="","",INDEX($I$4:$I$178*SUM(成就内容!AD$127:AD$131)/SUM(成就内容!$D$127:$BZ$131),成就内容!AD86,1))-SUM(AM$334:AM356),"")</f>
        <v>3037.2750000000015</v>
      </c>
      <c r="AN357" s="79">
        <f>IFERROR(IF(成就内容!AE30="","",INDEX($I$4:$I$178*SUM(成就内容!AE$127:AE$131)/SUM(成就内容!$D$127:$BZ$131),成就内容!AE86,1))-SUM(AN$334:AN356),"")</f>
        <v>3037.2750000000015</v>
      </c>
      <c r="AO357" s="79">
        <f>IFERROR(IF(成就内容!AF30="","",INDEX($I$4:$I$178*SUM(成就内容!AF$127:AF$131)/SUM(成就内容!$D$127:$BZ$131),成就内容!AF86,1))-SUM(AO$334:AO356),"")</f>
        <v>3037.2750000000015</v>
      </c>
      <c r="AP357" s="79">
        <f>IFERROR(IF(成就内容!AG30="","",INDEX($I$4:$I$178*SUM(成就内容!AG$127:AG$131)/SUM(成就内容!$D$127:$BZ$131),成就内容!AG86,1))-SUM(AP$334:AP356),"")</f>
        <v>0</v>
      </c>
      <c r="AQ357" s="79">
        <f>IFERROR(IF(成就内容!AH30="","",INDEX($I$4:$I$178*SUM(成就内容!AH$127:AH$131)/SUM(成就内容!$D$127:$BZ$131),成就内容!AH86,1))-SUM(AQ$334:AQ356),"")</f>
        <v>0</v>
      </c>
      <c r="AR357" s="79">
        <f>IFERROR(IF(成就内容!AI30="","",INDEX($I$4:$I$178*SUM(成就内容!AI$127:AI$131)/SUM(成就内容!$D$127:$BZ$131),成就内容!AI86,1))-SUM(AR$334:AR356),"")</f>
        <v>0</v>
      </c>
      <c r="AS357" s="79">
        <f>IFERROR(IF(成就内容!AJ30="","",INDEX($I$4:$I$178*SUM(成就内容!AJ$127:AJ$131)/SUM(成就内容!$D$127:$BZ$131),成就内容!AJ86,1))-SUM(AS$334:AS356),"")</f>
        <v>0</v>
      </c>
      <c r="AT357" s="79" t="str">
        <f>IFERROR(IF(成就内容!AK30="","",INDEX($I$4:$I$178*SUM(成就内容!AK$127:AK$131)/SUM(成就内容!$D$127:$BZ$131),成就内容!AK86,1))-SUM(AT$334:AT356),"")</f>
        <v/>
      </c>
      <c r="AU357" s="79" t="str">
        <f>IFERROR(IF(成就内容!AL30="","",INDEX($I$4:$I$178*SUM(成就内容!AL$127:AL$131)/SUM(成就内容!$D$127:$BZ$131),成就内容!AL86,1))-SUM(AU$334:AU356),"")</f>
        <v/>
      </c>
      <c r="AV357" s="79">
        <f>IFERROR(IF(成就内容!AM30="","",INDEX($I$4:$I$178*SUM(成就内容!AM$127:AM$131)/SUM(成就内容!$D$127:$BZ$131),成就内容!AM86,1))-SUM(AV$334:AV356),"")</f>
        <v>0</v>
      </c>
      <c r="AW357" s="79">
        <f>IFERROR(IF(成就内容!AN30="","",INDEX($I$4:$I$178*SUM(成就内容!AN$127:AN$131)/SUM(成就内容!$D$127:$BZ$131),成就内容!AN86,1))-SUM(AW$334:AW356),"")</f>
        <v>0</v>
      </c>
      <c r="AX357" s="79">
        <f>IFERROR(IF(成就内容!AO30="","",INDEX($I$4:$I$178*SUM(成就内容!AO$127:AO$131)/SUM(成就内容!$D$127:$BZ$131),成就内容!AO86,1))-SUM(AX$334:AX356),"")</f>
        <v>3037.2749999999978</v>
      </c>
      <c r="AY357" s="79">
        <f>IFERROR(IF(成就内容!AP30="","",INDEX($I$4:$I$178*SUM(成就内容!AP$127:AP$131)/SUM(成就内容!$D$127:$BZ$131),成就内容!AP86,1))-SUM(AY$334:AY356),"")</f>
        <v>3037.2749999999978</v>
      </c>
      <c r="AZ357" s="79">
        <f>IFERROR(IF(成就内容!AQ30="","",INDEX($I$4:$I$178*SUM(成就内容!AQ$127:AQ$131)/SUM(成就内容!$D$127:$BZ$131),成就内容!AQ86,1))-SUM(AZ$334:AZ356),"")</f>
        <v>3037.2749999999978</v>
      </c>
      <c r="BA357" s="79">
        <f>IFERROR(IF(成就内容!AR30="","",INDEX($I$4:$I$178*SUM(成就内容!AR$127:AR$131)/SUM(成就内容!$D$127:$BZ$131),成就内容!AR86,1))-SUM(BA$334:BA356),"")</f>
        <v>4252.1749999999993</v>
      </c>
      <c r="BB357" s="79">
        <f>IFERROR(IF(成就内容!AS30="","",INDEX($I$4:$I$178*SUM(成就内容!AS$127:AS$131)/SUM(成就内容!$D$127:$BZ$131),成就内容!AS86,1))-SUM(BB$334:BB356),"")</f>
        <v>4252.1749999999993</v>
      </c>
      <c r="BC357" s="79">
        <f>IFERROR(IF(成就内容!AT30="","",INDEX($I$4:$I$178*SUM(成就内容!AT$127:AT$131)/SUM(成就内容!$D$127:$BZ$131),成就内容!AT86,1))-SUM(BC$334:BC356),"")</f>
        <v>4252.1749999999993</v>
      </c>
      <c r="BD357" s="79">
        <f>IFERROR(IF(成就内容!AU30="","",INDEX($I$4:$I$178*SUM(成就内容!AU$127:AU$131)/SUM(成就内容!$D$127:$BZ$131),成就内容!AU86,1))-SUM(BD$334:BD356),"")</f>
        <v>0</v>
      </c>
      <c r="BE357" s="79" t="str">
        <f>IFERROR(IF(成就内容!AV30="","",INDEX($I$4:$I$178*SUM(成就内容!AV$127:AV$131)/SUM(成就内容!$D$127:$BZ$131),成就内容!AV86,1))-SUM(BE$334:BE356),"")</f>
        <v/>
      </c>
      <c r="BF357" s="79">
        <f>IFERROR(IF(成就内容!AW30="","",INDEX($I$4:$I$178*SUM(成就内容!AW$127:AW$131)/SUM(成就内容!$D$127:$BZ$131),成就内容!AW86,1))-SUM(BF$334:BF356),"")</f>
        <v>0</v>
      </c>
      <c r="BG357" s="79">
        <f>IFERROR(IF(成就内容!AX30="","",INDEX($I$4:$I$178*SUM(成就内容!AX$127:AX$131)/SUM(成就内容!$D$127:$BZ$131),成就内容!AX86,1))-SUM(BG$334:BG356),"")</f>
        <v>0</v>
      </c>
      <c r="BH357" s="79">
        <f>IFERROR(IF(成就内容!AY30="","",INDEX($I$4:$I$178*SUM(成就内容!AY$127:AY$131)/SUM(成就内容!$D$127:$BZ$131),成就内容!AY86,1))-SUM(BH$334:BH356),"")</f>
        <v>0</v>
      </c>
      <c r="BI357" s="79">
        <f>IFERROR(IF(成就内容!AZ30="","",INDEX($I$4:$I$178*SUM(成就内容!AZ$127:AZ$131)/SUM(成就内容!$D$127:$BZ$131),成就内容!AZ86,1))-SUM(BI$334:BI356),"")</f>
        <v>0</v>
      </c>
      <c r="BJ357" s="79">
        <f>IFERROR(IF(成就内容!BA30="","",INDEX($I$4:$I$178*SUM(成就内容!BA$127:BA$131)/SUM(成就内容!$D$127:$BZ$131),成就内容!BA86,1))-SUM(BJ$334:BJ356),"")</f>
        <v>0</v>
      </c>
      <c r="BK357" s="79">
        <f>IFERROR(IF(成就内容!BB30="","",INDEX($I$4:$I$178*SUM(成就内容!BB$127:BB$131)/SUM(成就内容!$D$127:$BZ$131),成就内容!BB86,1))-SUM(BK$334:BK356),"")</f>
        <v>0</v>
      </c>
      <c r="BL357" s="79">
        <f>IFERROR(IF(成就内容!BC30="","",INDEX($I$4:$I$178*SUM(成就内容!BC$127:BC$131)/SUM(成就内容!$D$127:$BZ$131),成就内容!BC86,1))-SUM(BL$334:BL356),"")</f>
        <v>0</v>
      </c>
      <c r="BM357" s="79">
        <f>IFERROR(IF(成就内容!BD30="","",INDEX($I$4:$I$178*SUM(成就内容!BD$127:BD$131)/SUM(成就内容!$D$127:$BZ$131),成就内容!BD86,1))-SUM(BM$334:BM356),"")</f>
        <v>0</v>
      </c>
      <c r="BN357" s="79">
        <f>IFERROR(IF(成就内容!BE30="","",INDEX($I$4:$I$178*SUM(成就内容!BE$127:BE$131)/SUM(成就内容!$D$127:$BZ$131),成就内容!BE86,1))-SUM(BN$334:BN356),"")</f>
        <v>0</v>
      </c>
      <c r="BO357" s="79">
        <f>IFERROR(IF(成就内容!BF30="","",INDEX($I$4:$I$178*SUM(成就内容!BF$127:BF$131)/SUM(成就内容!$D$127:$BZ$131),成就内容!BF86,1))-SUM(BO$334:BO356),"")</f>
        <v>0</v>
      </c>
      <c r="BP357" s="79">
        <f>IFERROR(IF(成就内容!BG30="","",INDEX($I$4:$I$178*SUM(成就内容!BG$127:BG$131)/SUM(成就内容!$D$127:$BZ$131),成就内容!BG86,1))-SUM(BP$334:BP356),"")</f>
        <v>0</v>
      </c>
      <c r="BQ357" s="79">
        <f>IFERROR(IF(成就内容!BH30="","",INDEX($I$4:$I$178*SUM(成就内容!BH$127:BH$131)/SUM(成就内容!$D$127:$BZ$131),成就内容!BH86,1))-SUM(BQ$334:BQ356),"")</f>
        <v>0</v>
      </c>
      <c r="BR357" s="79" t="str">
        <f>IFERROR(IF(成就内容!BI30="","",INDEX($I$4:$I$178*SUM(成就内容!BI$127:BI$131)/SUM(成就内容!$D$127:$BZ$131),成就内容!BI86,1))-SUM(BR$334:BR356),"")</f>
        <v/>
      </c>
      <c r="BS357" s="79">
        <f>IFERROR(IF(成就内容!BJ30="","",INDEX($I$4:$I$178*SUM(成就内容!BJ$127:BJ$131)/SUM(成就内容!$D$127:$BZ$131),成就内容!BJ86,1))-SUM(BS$334:BS356),"")</f>
        <v>830.15625</v>
      </c>
      <c r="BT357" s="79">
        <f>IFERROR(IF(成就内容!BK30="","",INDEX($I$4:$I$178*SUM(成就内容!BK$127:BK$131)/SUM(成就内容!$D$127:$BZ$131),成就内容!BK86,1))-SUM(BT$334:BT356),"")</f>
        <v>5640.6499999999978</v>
      </c>
      <c r="BU357" s="79">
        <f>IFERROR(IF(成就内容!BL30="","",INDEX($I$4:$I$178*SUM(成就内容!BL$127:BL$131)/SUM(成就内容!$D$127:$BZ$131),成就内容!BL86,1))-SUM(BU$334:BU356),"")</f>
        <v>3037.2749999999978</v>
      </c>
      <c r="BV357" s="79">
        <f>IFERROR(IF(成就内容!BM30="","",INDEX($I$4:$I$178*SUM(成就内容!BM$127:BM$131)/SUM(成就内容!$D$127:$BZ$131),成就内容!BM86,1))-SUM(BV$334:BV356),"")</f>
        <v>0</v>
      </c>
      <c r="BW357" s="79" t="str">
        <f>IFERROR(IF(成就内容!BN30="","",INDEX($I$4:$I$178*SUM(成就内容!BN$127:BN$131)/SUM(成就内容!$D$127:$BZ$131),成就内容!BN86,1))-SUM(BW$334:BW356),"")</f>
        <v/>
      </c>
      <c r="BX357" s="79">
        <f>IFERROR(IF(成就内容!BO30="","",INDEX($I$4:$I$178*SUM(成就内容!BO$127:BO$131)/SUM(成就内容!$D$127:$BZ$131),成就内容!BO86,1))-SUM(BX$334:BX356),"")</f>
        <v>0</v>
      </c>
      <c r="BY357" s="79">
        <f>IFERROR(IF(成就内容!BP30="","",INDEX($I$4:$I$178*SUM(成就内容!BP$127:BP$131)/SUM(成就内容!$D$127:$BZ$131),成就内容!BP86,1))-SUM(BY$334:BY356),"")</f>
        <v>0</v>
      </c>
      <c r="BZ357" s="79">
        <f>IFERROR(IF(成就内容!BQ30="","",INDEX($I$4:$I$178*SUM(成就内容!BQ$127:BQ$131)/SUM(成就内容!$D$127:$BZ$131),成就内容!BQ86,1))-SUM(BZ$334:BZ356),"")</f>
        <v>0</v>
      </c>
      <c r="CA357" s="79" t="str">
        <f>IFERROR(IF(成就内容!BR30="","",INDEX($I$4:$I$178*SUM(成就内容!BR$127:BR$131)/SUM(成就内容!$D$127:$BZ$131),成就内容!BR86,1))-SUM(CA$334:CA356),"")</f>
        <v/>
      </c>
      <c r="CB357" s="79" t="str">
        <f>IFERROR(IF(成就内容!BS30="","",INDEX($I$4:$I$178*SUM(成就内容!BS$127:BS$131)/SUM(成就内容!$D$127:$BZ$131),成就内容!BS86,1))-SUM(CB$334:CB356),"")</f>
        <v/>
      </c>
      <c r="CC357" s="79">
        <f>IFERROR(IF(成就内容!BT30="","",INDEX($I$4:$I$178*SUM(成就内容!BT$127:BT$131)/SUM(成就内容!$D$127:$BZ$131),成就内容!BT86,1))-SUM(CC$334:CC356),"")</f>
        <v>0</v>
      </c>
      <c r="CD357" s="79">
        <f>IFERROR(IF(成就内容!BU30="","",INDEX($I$4:$I$178*SUM(成就内容!BU$127:BU$131)/SUM(成就内容!$D$127:$BZ$131),成就内容!BU86,1))-SUM(CD$334:CD356),"")</f>
        <v>0</v>
      </c>
      <c r="CE357" s="79" t="str">
        <f>IFERROR(IF(成就内容!BV30="","",INDEX($I$4:$I$178*SUM(成就内容!BV$127:BV$131)/SUM(成就内容!$D$127:$BZ$131),成就内容!BV86,1))-SUM(CE$334:CE356),"")</f>
        <v/>
      </c>
      <c r="CF357" s="79">
        <f>IFERROR(IF(成就内容!BW30="","",INDEX($I$4:$I$178*SUM(成就内容!BW$127:BW$131)/SUM(成就内容!$D$127:$BZ$131),成就内容!BW86,1))-SUM(CF$334:CF356),"")</f>
        <v>0</v>
      </c>
      <c r="CG357" s="79">
        <f>IFERROR(IF(成就内容!BX30="","",INDEX($I$4:$I$178*SUM(成就内容!BX$127:BX$131)/SUM(成就内容!$D$127:$BZ$131),成就内容!BX86,1))-SUM(CG$334:CG356),"")</f>
        <v>0</v>
      </c>
      <c r="CH357" s="79">
        <f>IFERROR(IF(成就内容!BY30="","",INDEX($I$4:$I$178*SUM(成就内容!BY$127:BY$131)/SUM(成就内容!$D$127:$BZ$131),成就内容!BY86,1))-SUM(CH$334:CH356),"")</f>
        <v>0</v>
      </c>
      <c r="CI357" s="79">
        <f>IFERROR(IF(成就内容!BZ30="","",INDEX($I$4:$I$178*SUM(成就内容!BZ$127:BZ$131)/SUM(成就内容!$D$127:$BZ$131),成就内容!BZ86,1))-SUM(CI$334:CI356),"")</f>
        <v>0</v>
      </c>
      <c r="CM357" s="43">
        <v>24</v>
      </c>
      <c r="CN357" s="41">
        <f>IF(M357="","",IF(SUM(成就内容!D$127:D$131)&lt;&gt;0,MAX(ROUNDUP(SMALL(M$334:M$383,$L357)/60,0)*60,60),0))</f>
        <v>0</v>
      </c>
      <c r="CO357" s="41" t="str">
        <f>IF(N357="","",IF(SUM(成就内容!E$127:E$131)&lt;&gt;0,MAX(ROUNDUP(SMALL(N$334:N$383,$L357)/60,0)*60,60),0))</f>
        <v/>
      </c>
      <c r="CP357" s="41" t="str">
        <f>IF(O357="","",IF(SUM(成就内容!F$127:F$131)&lt;&gt;0,MAX(ROUNDUP(SMALL(O$334:O$383,$L357)/60,0)*60,60),0))</f>
        <v/>
      </c>
      <c r="CQ357" s="41" t="str">
        <f>IF(P357="","",IF(SUM(成就内容!G$127:G$131)&lt;&gt;0,MAX(ROUNDUP(SMALL(P$334:P$383,$L357)/60,0)*60,60),0))</f>
        <v/>
      </c>
      <c r="CR357" s="41">
        <f>IF(Q357="","",IF(SUM(成就内容!H$127:H$131)&lt;&gt;0,MAX(ROUNDUP(SMALL(Q$334:Q$383,$L357)/60,0)*60,60),0))</f>
        <v>0</v>
      </c>
      <c r="CS357" s="41">
        <f>IF(R357="","",IF(SUM(成就内容!I$127:I$131)&lt;&gt;0,MAX(ROUNDUP(SMALL(R$334:R$383,$L357)/60,0)*60,60),0))</f>
        <v>0</v>
      </c>
      <c r="CT357" s="41">
        <f>IF(S357="","",IF(SUM(成就内容!J$127:J$131)&lt;&gt;0,MAX(ROUNDUP(SMALL(S$334:S$383,$L357)/60,0)*60,60),0))</f>
        <v>0</v>
      </c>
      <c r="CU357" s="41">
        <f>IF(T357="","",IF(SUM(成就内容!K$127:K$131)&lt;&gt;0,MAX(ROUNDUP(SMALL(T$334:T$383,$L357)/60,0)*60,60),0))</f>
        <v>0</v>
      </c>
      <c r="CV357" s="41">
        <f>IF(U357="","",IF(SUM(成就内容!L$127:L$131)&lt;&gt;0,MAX(ROUNDUP(SMALL(U$334:U$383,$L357)/60,0)*60,60),0))</f>
        <v>0</v>
      </c>
      <c r="CW357" s="41">
        <f>IF(V357="","",IF(SUM(成就内容!M$127:M$131)&lt;&gt;0,MAX(ROUNDUP(SMALL(V$334:V$383,$L357)/60,0)*60,60),0))</f>
        <v>0</v>
      </c>
      <c r="CX357" s="41">
        <f>IF(W357="","",IF(SUM(成就内容!N$127:N$131)&lt;&gt;0,MAX(ROUNDUP(SMALL(W$334:W$383,$L357)/60,0)*60,60),0))</f>
        <v>0</v>
      </c>
      <c r="CY357" s="41">
        <f>IF(X357="","",IF(SUM(成就内容!O$127:O$131)&lt;&gt;0,MAX(ROUNDUP(SMALL(X$334:X$383,$L357)/60,0)*60,60),0))</f>
        <v>0</v>
      </c>
      <c r="CZ357" s="41" t="str">
        <f>IF(Y357="","",IF(SUM(成就内容!P$127:P$131)&lt;&gt;0,MAX(ROUNDUP(SMALL(Y$334:Y$383,$L357)/60,0)*60,60),0))</f>
        <v/>
      </c>
      <c r="DA357" s="41">
        <f>IF(Z357="","",IF(SUM(成就内容!Q$127:Q$131)&lt;&gt;0,MAX(ROUNDUP(SMALL(Z$334:Z$383,$L357)/60,0)*60,60),0))</f>
        <v>0</v>
      </c>
      <c r="DB357" s="41">
        <f>IF(AA357="","",IF(SUM(成就内容!R$127:R$131)&lt;&gt;0,MAX(ROUNDUP(SMALL(AA$334:AA$383,$L357)/60,0)*60,60),0))</f>
        <v>0</v>
      </c>
      <c r="DC357" s="41">
        <f>IF(AB357="","",IF(SUM(成就内容!S$127:S$131)&lt;&gt;0,MAX(ROUNDUP(SMALL(AB$334:AB$383,$L357)/60,0)*60,60),0))</f>
        <v>0</v>
      </c>
      <c r="DD357" s="41">
        <f>IF(AC357="","",IF(SUM(成就内容!T$127:T$131)&lt;&gt;0,MAX(ROUNDUP(SMALL(AC$334:AC$383,$L357)/60,0)*60,60),0))</f>
        <v>0</v>
      </c>
      <c r="DE357" s="41">
        <f>IF(AD357="","",IF(SUM(成就内容!U$127:U$131)&lt;&gt;0,MAX(ROUNDUP(SMALL(AD$334:AD$383,$L357)/60,0)*60,60),0))</f>
        <v>0</v>
      </c>
      <c r="DF357" s="41">
        <f>IF(AE357="","",IF(SUM(成就内容!V$127:V$131)&lt;&gt;0,MAX(ROUNDUP(SMALL(AE$334:AE$383,$L357)/60,0)*60,60),0))</f>
        <v>0</v>
      </c>
      <c r="DG357" s="41">
        <f>IF(AF357="","",IF(SUM(成就内容!W$127:W$131)&lt;&gt;0,MAX(ROUNDUP(SMALL(AF$334:AF$383,$L357)/60,0)*60,60),0))</f>
        <v>0</v>
      </c>
      <c r="DH357" s="41">
        <f>IF(AG357="","",IF(SUM(成就内容!X$127:X$131)&lt;&gt;0,MAX(ROUNDUP(SMALL(AG$334:AG$383,$L357)/60,0)*60,60),0))</f>
        <v>0</v>
      </c>
      <c r="DI357" s="41" t="str">
        <f>IF(AH357="","",IF(SUM(成就内容!Y$127:Y$131)&lt;&gt;0,MAX(ROUNDUP(SMALL(AH$334:AH$383,$L357)/60,0)*60,60),0))</f>
        <v/>
      </c>
      <c r="DJ357" s="41" t="str">
        <f>IF(AI357="","",IF(SUM(成就内容!Z$127:Z$131)&lt;&gt;0,MAX(ROUNDUP(SMALL(AI$334:AI$383,$L357)/60,0)*60,60),0))</f>
        <v/>
      </c>
      <c r="DK357" s="41" t="str">
        <f>IF(AJ357="","",IF(SUM(成就内容!AA$127:AA$131)&lt;&gt;0,MAX(ROUNDUP(SMALL(AJ$334:AJ$383,$L357)/60,0)*60,60),0))</f>
        <v/>
      </c>
      <c r="DL357" s="41" t="str">
        <f>IF(AK357="","",IF(SUM(成就内容!AB$127:AB$131)&lt;&gt;0,MAX(ROUNDUP(SMALL(AK$334:AK$383,$L357)/60,0)*60,60),0))</f>
        <v/>
      </c>
      <c r="DM357" s="41">
        <f>IF(AL357="","",IF(SUM(成就内容!AC$127:AC$131)&lt;&gt;0,MAX(ROUNDUP(SMALL(AL$334:AL$383,$L357)/60,0)*60,60),0))</f>
        <v>2880</v>
      </c>
      <c r="DN357" s="41">
        <f>IF(AM357="","",IF(SUM(成就内容!AD$127:AD$131)&lt;&gt;0,MAX(ROUNDUP(SMALL(AM$334:AM$383,$L357)/60,0)*60,60),0))</f>
        <v>3060</v>
      </c>
      <c r="DO357" s="41">
        <f>IF(AN357="","",IF(SUM(成就内容!AE$127:AE$131)&lt;&gt;0,MAX(ROUNDUP(SMALL(AN$334:AN$383,$L357)/60,0)*60,60),0))</f>
        <v>3060</v>
      </c>
      <c r="DP357" s="41">
        <f>IF(AO357="","",IF(SUM(成就内容!AF$127:AF$131)&lt;&gt;0,MAX(ROUNDUP(SMALL(AO$334:AO$383,$L357)/60,0)*60,60),0))</f>
        <v>3060</v>
      </c>
      <c r="DQ357" s="41">
        <f>IF(AP357="","",IF(SUM(成就内容!AG$127:AG$131)&lt;&gt;0,MAX(ROUNDUP(SMALL(AP$334:AP$383,$L357)/60,0)*60,60),0))</f>
        <v>0</v>
      </c>
      <c r="DR357" s="41">
        <f>IF(AQ357="","",IF(SUM(成就内容!AH$127:AH$131)&lt;&gt;0,MAX(ROUNDUP(SMALL(AQ$334:AQ$383,$L357)/60,0)*60,60),0))</f>
        <v>0</v>
      </c>
      <c r="DS357" s="41">
        <f>IF(AR357="","",IF(SUM(成就内容!AI$127:AI$131)&lt;&gt;0,MAX(ROUNDUP(SMALL(AR$334:AR$383,$L357)/60,0)*60,60),0))</f>
        <v>0</v>
      </c>
      <c r="DT357" s="41">
        <f>IF(AS357="","",IF(SUM(成就内容!AJ$127:AJ$131)&lt;&gt;0,MAX(ROUNDUP(SMALL(AS$334:AS$383,$L357)/60,0)*60,60),0))</f>
        <v>0</v>
      </c>
      <c r="DU357" s="41" t="str">
        <f>IF(AT357="","",IF(SUM(成就内容!AK$127:AK$131)&lt;&gt;0,MAX(ROUNDUP(SMALL(AT$334:AT$383,$L357)/60,0)*60,60),0))</f>
        <v/>
      </c>
      <c r="DV357" s="41" t="str">
        <f>IF(AU357="","",IF(SUM(成就内容!AL$127:AL$131)&lt;&gt;0,MAX(ROUNDUP(SMALL(AU$334:AU$383,$L357)/60,0)*60,60),0))</f>
        <v/>
      </c>
      <c r="DW357" s="41">
        <f>IF(AV357="","",IF(SUM(成就内容!AM$127:AM$131)&lt;&gt;0,MAX(ROUNDUP(SMALL(AV$334:AV$383,$L357)/60,0)*60,60),0))</f>
        <v>0</v>
      </c>
      <c r="DX357" s="41">
        <f>IF(AW357="","",IF(SUM(成就内容!AN$127:AN$131)&lt;&gt;0,MAX(ROUNDUP(SMALL(AW$334:AW$383,$L357)/60,0)*60,60),0))</f>
        <v>0</v>
      </c>
      <c r="DY357" s="41">
        <f>IF(AX357="","",IF(SUM(成就内容!AO$127:AO$131)&lt;&gt;0,MAX(ROUNDUP(SMALL(AX$334:AX$383,$L357)/60,0)*60,60),0))</f>
        <v>3060</v>
      </c>
      <c r="DZ357" s="41">
        <f>IF(AY357="","",IF(SUM(成就内容!AP$127:AP$131)&lt;&gt;0,MAX(ROUNDUP(SMALL(AY$334:AY$383,$L357)/60,0)*60,60),0))</f>
        <v>3060</v>
      </c>
      <c r="EA357" s="41">
        <f>IF(AZ357="","",IF(SUM(成就内容!AQ$127:AQ$131)&lt;&gt;0,MAX(ROUNDUP(SMALL(AZ$334:AZ$383,$L357)/60,0)*60,60),0))</f>
        <v>3060</v>
      </c>
      <c r="EB357" s="41">
        <f>IF(BA357="","",IF(SUM(成就内容!AR$127:AR$131)&lt;&gt;0,MAX(ROUNDUP(SMALL(BA$334:BA$383,$L357)/60,0)*60,60),0))</f>
        <v>4260</v>
      </c>
      <c r="EC357" s="41">
        <f>IF(BB357="","",IF(SUM(成就内容!AS$127:AS$131)&lt;&gt;0,MAX(ROUNDUP(SMALL(BB$334:BB$383,$L357)/60,0)*60,60),0))</f>
        <v>4260</v>
      </c>
      <c r="ED357" s="41">
        <f>IF(BC357="","",IF(SUM(成就内容!AT$127:AT$131)&lt;&gt;0,MAX(ROUNDUP(SMALL(BC$334:BC$383,$L357)/60,0)*60,60),0))</f>
        <v>4260</v>
      </c>
      <c r="EE357" s="41">
        <f>IF(BD357="","",IF(SUM(成就内容!AU$127:AU$131)&lt;&gt;0,MAX(ROUNDUP(SMALL(BD$334:BD$383,$L357)/60,0)*60,60),0))</f>
        <v>0</v>
      </c>
      <c r="EF357" s="41" t="str">
        <f>IF(BE357="","",IF(SUM(成就内容!AV$127:AV$131)&lt;&gt;0,MAX(ROUNDUP(SMALL(BE$334:BE$383,$L357)/60,0)*60,60),0))</f>
        <v/>
      </c>
      <c r="EG357" s="41">
        <f>IF(BF357="","",IF(SUM(成就内容!AW$127:AW$131)&lt;&gt;0,MAX(ROUNDUP(SMALL(BF$334:BF$383,$L357)/60,0)*60,60),0))</f>
        <v>0</v>
      </c>
      <c r="EH357" s="41">
        <f>IF(BG357="","",IF(SUM(成就内容!AX$127:AX$131)&lt;&gt;0,MAX(ROUNDUP(SMALL(BG$334:BG$383,$L357)/60,0)*60,60),0))</f>
        <v>0</v>
      </c>
      <c r="EI357" s="41">
        <f>IF(BH357="","",IF(SUM(成就内容!AY$127:AY$131)&lt;&gt;0,MAX(ROUNDUP(SMALL(BH$334:BH$383,$L357)/60,0)*60,60),0))</f>
        <v>0</v>
      </c>
      <c r="EJ357" s="41">
        <f>IF(BI357="","",IF(SUM(成就内容!AZ$127:AZ$131)&lt;&gt;0,MAX(ROUNDUP(SMALL(BI$334:BI$383,$L357)/60,0)*60,60),0))</f>
        <v>0</v>
      </c>
      <c r="EK357" s="41">
        <f>IF(BJ357="","",IF(SUM(成就内容!BA$127:BA$131)&lt;&gt;0,MAX(ROUNDUP(SMALL(BJ$334:BJ$383,$L357)/60,0)*60,60),0))</f>
        <v>0</v>
      </c>
      <c r="EL357" s="41">
        <f>IF(BK357="","",IF(SUM(成就内容!BB$127:BB$131)&lt;&gt;0,MAX(ROUNDUP(SMALL(BK$334:BK$383,$L357)/60,0)*60,60),0))</f>
        <v>0</v>
      </c>
      <c r="EM357" s="41">
        <f>IF(BL357="","",IF(SUM(成就内容!BC$127:BC$131)&lt;&gt;0,MAX(ROUNDUP(SMALL(BL$334:BL$383,$L357)/60,0)*60,60),0))</f>
        <v>0</v>
      </c>
      <c r="EN357" s="41">
        <f>IF(BM357="","",IF(SUM(成就内容!BD$127:BD$131)&lt;&gt;0,MAX(ROUNDUP(SMALL(BM$334:BM$383,$L357)/60,0)*60,60),0))</f>
        <v>0</v>
      </c>
      <c r="EO357" s="41">
        <f>IF(BN357="","",IF(SUM(成就内容!BE$127:BE$131)&lt;&gt;0,MAX(ROUNDUP(SMALL(BN$334:BN$383,$L357)/60,0)*60,60),0))</f>
        <v>0</v>
      </c>
      <c r="EP357" s="41">
        <f>IF(BO357="","",IF(SUM(成就内容!BF$127:BF$131)&lt;&gt;0,MAX(ROUNDUP(SMALL(BO$334:BO$383,$L357)/60,0)*60,60),0))</f>
        <v>0</v>
      </c>
      <c r="EQ357" s="41">
        <f>IF(BP357="","",IF(SUM(成就内容!BG$127:BG$131)&lt;&gt;0,MAX(ROUNDUP(SMALL(BP$334:BP$383,$L357)/60,0)*60,60),0))</f>
        <v>0</v>
      </c>
      <c r="ER357" s="41">
        <f>IF(BQ357="","",IF(SUM(成就内容!BH$127:BH$131)&lt;&gt;0,MAX(ROUNDUP(SMALL(BQ$334:BQ$383,$L357)/60,0)*60,60),0))</f>
        <v>0</v>
      </c>
      <c r="ES357" s="41" t="str">
        <f>IF(BR357="","",IF(SUM(成就内容!BI$127:BI$131)&lt;&gt;0,MAX(ROUNDUP(SMALL(BR$334:BR$383,$L357)/60,0)*60,60),0))</f>
        <v/>
      </c>
      <c r="ET357" s="41">
        <f>IF(BS357="","",IF(SUM(成就内容!BJ$127:BJ$131)&lt;&gt;0,MAX(ROUNDUP(SMALL(BS$334:BS$383,$L357)/60,0)*60,60),0))</f>
        <v>840</v>
      </c>
      <c r="EU357" s="41">
        <f>IF(BT357="","",IF(SUM(成就内容!BK$127:BK$131)&lt;&gt;0,MAX(ROUNDUP(SMALL(BT$334:BT$383,$L357)/60,0)*60,60),0))</f>
        <v>2280</v>
      </c>
      <c r="EV357" s="41">
        <f>IF(BU357="","",IF(SUM(成就内容!BL$127:BL$131)&lt;&gt;0,MAX(ROUNDUP(SMALL(BU$334:BU$383,$L357)/60,0)*60,60),0))</f>
        <v>3060</v>
      </c>
      <c r="EW357" s="41">
        <f>IF(BV357="","",IF(SUM(成就内容!BM$127:BM$131)&lt;&gt;0,MAX(ROUNDUP(SMALL(BV$334:BV$383,$L357)/60,0)*60,60),0))</f>
        <v>0</v>
      </c>
      <c r="EX357" s="41" t="str">
        <f>IF(BW357="","",IF(SUM(成就内容!BN$127:BN$131)&lt;&gt;0,MAX(ROUNDUP(SMALL(BW$334:BW$383,$L357)/60,0)*60,60),0))</f>
        <v/>
      </c>
      <c r="EY357" s="41">
        <f>IF(BX357="","",IF(SUM(成就内容!BO$127:BO$131)&lt;&gt;0,MAX(ROUNDUP(SMALL(BX$334:BX$383,$L357)/60,0)*60,60),0))</f>
        <v>0</v>
      </c>
      <c r="EZ357" s="41">
        <f>IF(BY357="","",IF(SUM(成就内容!BP$127:BP$131)&lt;&gt;0,MAX(ROUNDUP(SMALL(BY$334:BY$383,$L357)/60,0)*60,60),0))</f>
        <v>0</v>
      </c>
      <c r="FA357" s="41">
        <f>IF(BZ357="","",IF(SUM(成就内容!BQ$127:BQ$131)&lt;&gt;0,MAX(ROUNDUP(SMALL(BZ$334:BZ$383,$L357)/60,0)*60,60),0))</f>
        <v>0</v>
      </c>
      <c r="FB357" s="41" t="str">
        <f>IF(CA357="","",IF(SUM(成就内容!BR$127:BR$131)&lt;&gt;0,MAX(ROUNDUP(SMALL(CA$334:CA$383,$L357)/60,0)*60,60),0))</f>
        <v/>
      </c>
      <c r="FC357" s="41" t="str">
        <f>IF(CB357="","",IF(SUM(成就内容!BS$127:BS$131)&lt;&gt;0,MAX(ROUNDUP(SMALL(CB$334:CB$383,$L357)/60,0)*60,60),0))</f>
        <v/>
      </c>
      <c r="FD357" s="41">
        <f>IF(CC357="","",IF(SUM(成就内容!BT$127:BT$131)&lt;&gt;0,MAX(ROUNDUP(SMALL(CC$334:CC$383,$L357)/60,0)*60,60),0))</f>
        <v>0</v>
      </c>
      <c r="FE357" s="41">
        <f>IF(CD357="","",IF(SUM(成就内容!BU$127:BU$131)&lt;&gt;0,MAX(ROUNDUP(SMALL(CD$334:CD$383,$L357)/60,0)*60,60),0))</f>
        <v>0</v>
      </c>
      <c r="FF357" s="41" t="str">
        <f>IF(CE357="","",IF(SUM(成就内容!BV$127:BV$131)&lt;&gt;0,MAX(ROUNDUP(SMALL(CE$334:CE$383,$L357)/60,0)*60,60),0))</f>
        <v/>
      </c>
      <c r="FG357" s="41">
        <f>IF(CF357="","",IF(SUM(成就内容!BW$127:BW$131)&lt;&gt;0,MAX(ROUNDUP(SMALL(CF$334:CF$383,$L357)/60,0)*60,60),0))</f>
        <v>0</v>
      </c>
      <c r="FH357" s="41">
        <f>IF(CG357="","",IF(SUM(成就内容!BX$127:BX$131)&lt;&gt;0,MAX(ROUNDUP(SMALL(CG$334:CG$383,$L357)/60,0)*60,60),0))</f>
        <v>0</v>
      </c>
      <c r="FI357" s="41">
        <f>IF(CH357="","",IF(SUM(成就内容!BY$127:BY$131)&lt;&gt;0,MAX(ROUNDUP(SMALL(CH$334:CH$383,$L357)/60,0)*60,60),0))</f>
        <v>0</v>
      </c>
      <c r="FJ357" s="41">
        <f>IF(CI357="","",IF(SUM(成就内容!BZ$127:BZ$131)&lt;&gt;0,MAX(ROUNDUP(SMALL(CI$334:CI$383,$L357)/60,0)*60,60),0))</f>
        <v>0</v>
      </c>
    </row>
    <row r="358" spans="10:166" s="96" customFormat="1" x14ac:dyDescent="0.15">
      <c r="J358" s="19"/>
      <c r="L358" s="43">
        <v>25</v>
      </c>
      <c r="M358" s="79">
        <f>IFERROR(IF(成就内容!D31="","",INDEX($I$4:$I$178*SUM(成就内容!D$127:D$131)/SUM(成就内容!$D$127:$BZ$131),成就内容!D87,1))-SUM(M$334:M357),"")</f>
        <v>0</v>
      </c>
      <c r="N358" s="79" t="str">
        <f>IFERROR(IF(成就内容!E31="","",INDEX($I$4:$I$178*SUM(成就内容!E$127:E$131)/SUM(成就内容!$D$127:$BZ$131),成就内容!E87,1))-SUM(N$334:N357),"")</f>
        <v/>
      </c>
      <c r="O358" s="79" t="str">
        <f>IFERROR(IF(成就内容!F31="","",INDEX($I$4:$I$178*SUM(成就内容!F$127:F$131)/SUM(成就内容!$D$127:$BZ$131),成就内容!F87,1))-SUM(O$334:O357),"")</f>
        <v/>
      </c>
      <c r="P358" s="79" t="str">
        <f>IFERROR(IF(成就内容!G31="","",INDEX($I$4:$I$178*SUM(成就内容!G$127:G$131)/SUM(成就内容!$D$127:$BZ$131),成就内容!G87,1))-SUM(P$334:P357),"")</f>
        <v/>
      </c>
      <c r="Q358" s="79">
        <f>IFERROR(IF(成就内容!H31="","",INDEX($I$4:$I$178*SUM(成就内容!H$127:H$131)/SUM(成就内容!$D$127:$BZ$131),成就内容!H87,1))-SUM(Q$334:Q357),"")</f>
        <v>0</v>
      </c>
      <c r="R358" s="79">
        <f>IFERROR(IF(成就内容!I31="","",INDEX($I$4:$I$178*SUM(成就内容!I$127:I$131)/SUM(成就内容!$D$127:$BZ$131),成就内容!I87,1))-SUM(R$334:R357),"")</f>
        <v>0</v>
      </c>
      <c r="S358" s="79">
        <f>IFERROR(IF(成就内容!J31="","",INDEX($I$4:$I$178*SUM(成就内容!J$127:J$131)/SUM(成就内容!$D$127:$BZ$131),成就内容!J87,1))-SUM(S$334:S357),"")</f>
        <v>0</v>
      </c>
      <c r="T358" s="79">
        <f>IFERROR(IF(成就内容!K31="","",INDEX($I$4:$I$178*SUM(成就内容!K$127:K$131)/SUM(成就内容!$D$127:$BZ$131),成就内容!K87,1))-SUM(T$334:T357),"")</f>
        <v>0</v>
      </c>
      <c r="U358" s="79">
        <f>IFERROR(IF(成就内容!L31="","",INDEX($I$4:$I$178*SUM(成就内容!L$127:L$131)/SUM(成就内容!$D$127:$BZ$131),成就内容!L87,1))-SUM(U$334:U357),"")</f>
        <v>0</v>
      </c>
      <c r="V358" s="79">
        <f>IFERROR(IF(成就内容!M31="","",INDEX($I$4:$I$178*SUM(成就内容!M$127:M$131)/SUM(成就内容!$D$127:$BZ$131),成就内容!M87,1))-SUM(V$334:V357),"")</f>
        <v>0</v>
      </c>
      <c r="W358" s="79">
        <f>IFERROR(IF(成就内容!N31="","",INDEX($I$4:$I$178*SUM(成就内容!N$127:N$131)/SUM(成就内容!$D$127:$BZ$131),成就内容!N87,1))-SUM(W$334:W357),"")</f>
        <v>0</v>
      </c>
      <c r="X358" s="79">
        <f>IFERROR(IF(成就内容!O31="","",INDEX($I$4:$I$178*SUM(成就内容!O$127:O$131)/SUM(成就内容!$D$127:$BZ$131),成就内容!O87,1))-SUM(X$334:X357),"")</f>
        <v>0</v>
      </c>
      <c r="Y358" s="79" t="str">
        <f>IFERROR(IF(成就内容!P31="","",INDEX($I$4:$I$178*SUM(成就内容!P$127:P$131)/SUM(成就内容!$D$127:$BZ$131),成就内容!P87,1))-SUM(Y$334:Y357),"")</f>
        <v/>
      </c>
      <c r="Z358" s="79">
        <f>IFERROR(IF(成就内容!Q31="","",INDEX($I$4:$I$178*SUM(成就内容!Q$127:Q$131)/SUM(成就内容!$D$127:$BZ$131),成就内容!Q87,1))-SUM(Z$334:Z357),"")</f>
        <v>0</v>
      </c>
      <c r="AA358" s="79">
        <f>IFERROR(IF(成就内容!R31="","",INDEX($I$4:$I$178*SUM(成就内容!R$127:R$131)/SUM(成就内容!$D$127:$BZ$131),成就内容!R87,1))-SUM(AA$334:AA357),"")</f>
        <v>0</v>
      </c>
      <c r="AB358" s="79">
        <f>IFERROR(IF(成就内容!S31="","",INDEX($I$4:$I$178*SUM(成就内容!S$127:S$131)/SUM(成就内容!$D$127:$BZ$131),成就内容!S87,1))-SUM(AB$334:AB357),"")</f>
        <v>0</v>
      </c>
      <c r="AC358" s="79">
        <f>IFERROR(IF(成就内容!T31="","",INDEX($I$4:$I$178*SUM(成就内容!T$127:T$131)/SUM(成就内容!$D$127:$BZ$131),成就内容!T87,1))-SUM(AC$334:AC357),"")</f>
        <v>0</v>
      </c>
      <c r="AD358" s="79">
        <f>IFERROR(IF(成就内容!U31="","",INDEX($I$4:$I$178*SUM(成就内容!U$127:U$131)/SUM(成就内容!$D$127:$BZ$131),成就内容!U87,1))-SUM(AD$334:AD357),"")</f>
        <v>0</v>
      </c>
      <c r="AE358" s="79">
        <f>IFERROR(IF(成就内容!V31="","",INDEX($I$4:$I$178*SUM(成就内容!V$127:V$131)/SUM(成就内容!$D$127:$BZ$131),成就内容!V87,1))-SUM(AE$334:AE357),"")</f>
        <v>0</v>
      </c>
      <c r="AF358" s="79">
        <f>IFERROR(IF(成就内容!W31="","",INDEX($I$4:$I$178*SUM(成就内容!W$127:W$131)/SUM(成就内容!$D$127:$BZ$131),成就内容!W87,1))-SUM(AF$334:AF357),"")</f>
        <v>0</v>
      </c>
      <c r="AG358" s="79">
        <f>IFERROR(IF(成就内容!X31="","",INDEX($I$4:$I$178*SUM(成就内容!X$127:X$131)/SUM(成就内容!$D$127:$BZ$131),成就内容!X87,1))-SUM(AG$334:AG357),"")</f>
        <v>0</v>
      </c>
      <c r="AH358" s="79" t="str">
        <f>IFERROR(IF(成就内容!Y31="","",INDEX($I$4:$I$178*SUM(成就内容!Y$127:Y$131)/SUM(成就内容!$D$127:$BZ$131),成就内容!Y87,1))-SUM(AH$334:AH357),"")</f>
        <v/>
      </c>
      <c r="AI358" s="79" t="str">
        <f>IFERROR(IF(成就内容!Z31="","",INDEX($I$4:$I$178*SUM(成就内容!Z$127:Z$131)/SUM(成就内容!$D$127:$BZ$131),成就内容!Z87,1))-SUM(AI$334:AI357),"")</f>
        <v/>
      </c>
      <c r="AJ358" s="79" t="str">
        <f>IFERROR(IF(成就内容!AA31="","",INDEX($I$4:$I$178*SUM(成就内容!AA$127:AA$131)/SUM(成就内容!$D$127:$BZ$131),成就内容!AA87,1))-SUM(AJ$334:AJ357),"")</f>
        <v/>
      </c>
      <c r="AK358" s="79" t="str">
        <f>IFERROR(IF(成就内容!AB31="","",INDEX($I$4:$I$178*SUM(成就内容!AB$127:AB$131)/SUM(成就内容!$D$127:$BZ$131),成就内容!AB87,1))-SUM(AK$334:AK357),"")</f>
        <v/>
      </c>
      <c r="AL358" s="79">
        <f>IFERROR(IF(成就内容!AC31="","",INDEX($I$4:$I$178*SUM(成就内容!AC$127:AC$131)/SUM(成就内容!$D$127:$BZ$131),成就内容!AC87,1))-SUM(AL$334:AL357),"")</f>
        <v>3037.2750000000015</v>
      </c>
      <c r="AM358" s="79">
        <f>IFERROR(IF(成就内容!AD31="","",INDEX($I$4:$I$178*SUM(成就内容!AD$127:AD$131)/SUM(成就内容!$D$127:$BZ$131),成就内容!AD87,1))-SUM(AM$334:AM357),"")</f>
        <v>3037.2749999999978</v>
      </c>
      <c r="AN358" s="79">
        <f>IFERROR(IF(成就内容!AE31="","",INDEX($I$4:$I$178*SUM(成就内容!AE$127:AE$131)/SUM(成就内容!$D$127:$BZ$131),成就内容!AE87,1))-SUM(AN$334:AN357),"")</f>
        <v>3037.2749999999978</v>
      </c>
      <c r="AO358" s="79">
        <f>IFERROR(IF(成就内容!AF31="","",INDEX($I$4:$I$178*SUM(成就内容!AF$127:AF$131)/SUM(成就内容!$D$127:$BZ$131),成就内容!AF87,1))-SUM(AO$334:AO357),"")</f>
        <v>3037.2749999999978</v>
      </c>
      <c r="AP358" s="79">
        <f>IFERROR(IF(成就内容!AG31="","",INDEX($I$4:$I$178*SUM(成就内容!AG$127:AG$131)/SUM(成就内容!$D$127:$BZ$131),成就内容!AG87,1))-SUM(AP$334:AP357),"")</f>
        <v>0</v>
      </c>
      <c r="AQ358" s="79">
        <f>IFERROR(IF(成就内容!AH31="","",INDEX($I$4:$I$178*SUM(成就内容!AH$127:AH$131)/SUM(成就内容!$D$127:$BZ$131),成就内容!AH87,1))-SUM(AQ$334:AQ357),"")</f>
        <v>0</v>
      </c>
      <c r="AR358" s="79">
        <f>IFERROR(IF(成就内容!AI31="","",INDEX($I$4:$I$178*SUM(成就内容!AI$127:AI$131)/SUM(成就内容!$D$127:$BZ$131),成就内容!AI87,1))-SUM(AR$334:AR357),"")</f>
        <v>0</v>
      </c>
      <c r="AS358" s="79">
        <f>IFERROR(IF(成就内容!AJ31="","",INDEX($I$4:$I$178*SUM(成就内容!AJ$127:AJ$131)/SUM(成就内容!$D$127:$BZ$131),成就内容!AJ87,1))-SUM(AS$334:AS357),"")</f>
        <v>0</v>
      </c>
      <c r="AT358" s="79" t="str">
        <f>IFERROR(IF(成就内容!AK31="","",INDEX($I$4:$I$178*SUM(成就内容!AK$127:AK$131)/SUM(成就内容!$D$127:$BZ$131),成就内容!AK87,1))-SUM(AT$334:AT357),"")</f>
        <v/>
      </c>
      <c r="AU358" s="79" t="str">
        <f>IFERROR(IF(成就内容!AL31="","",INDEX($I$4:$I$178*SUM(成就内容!AL$127:AL$131)/SUM(成就内容!$D$127:$BZ$131),成就内容!AL87,1))-SUM(AU$334:AU357),"")</f>
        <v/>
      </c>
      <c r="AV358" s="79" t="str">
        <f>IFERROR(IF(成就内容!AM31="","",INDEX($I$4:$I$178*SUM(成就内容!AM$127:AM$131)/SUM(成就内容!$D$127:$BZ$131),成就内容!AM87,1))-SUM(AV$334:AV357),"")</f>
        <v/>
      </c>
      <c r="AW358" s="79" t="str">
        <f>IFERROR(IF(成就内容!AN31="","",INDEX($I$4:$I$178*SUM(成就内容!AN$127:AN$131)/SUM(成就内容!$D$127:$BZ$131),成就内容!AN87,1))-SUM(AW$334:AW357),"")</f>
        <v/>
      </c>
      <c r="AX358" s="79">
        <f>IFERROR(IF(成就内容!AO31="","",INDEX($I$4:$I$178*SUM(成就内容!AO$127:AO$131)/SUM(成就内容!$D$127:$BZ$131),成就内容!AO87,1))-SUM(AX$334:AX357),"")</f>
        <v>3037.2750000000015</v>
      </c>
      <c r="AY358" s="79">
        <f>IFERROR(IF(成就内容!AP31="","",INDEX($I$4:$I$178*SUM(成就内容!AP$127:AP$131)/SUM(成就内容!$D$127:$BZ$131),成就内容!AP87,1))-SUM(AY$334:AY357),"")</f>
        <v>3037.2750000000015</v>
      </c>
      <c r="AZ358" s="79">
        <f>IFERROR(IF(成就内容!AQ31="","",INDEX($I$4:$I$178*SUM(成就内容!AQ$127:AQ$131)/SUM(成就内容!$D$127:$BZ$131),成就内容!AQ87,1))-SUM(AZ$334:AZ357),"")</f>
        <v>3037.2750000000015</v>
      </c>
      <c r="BA358" s="79">
        <f>IFERROR(IF(成就内容!AR31="","",INDEX($I$4:$I$178*SUM(成就内容!AR$127:AR$131)/SUM(成就内容!$D$127:$BZ$131),成就内容!AR87,1))-SUM(BA$334:BA357),"")</f>
        <v>4252.1749999999993</v>
      </c>
      <c r="BB358" s="79">
        <f>IFERROR(IF(成就内容!AS31="","",INDEX($I$4:$I$178*SUM(成就内容!AS$127:AS$131)/SUM(成就内容!$D$127:$BZ$131),成就内容!AS87,1))-SUM(BB$334:BB357),"")</f>
        <v>4252.1749999999993</v>
      </c>
      <c r="BC358" s="79">
        <f>IFERROR(IF(成就内容!AT31="","",INDEX($I$4:$I$178*SUM(成就内容!AT$127:AT$131)/SUM(成就内容!$D$127:$BZ$131),成就内容!AT87,1))-SUM(BC$334:BC357),"")</f>
        <v>4252.1749999999993</v>
      </c>
      <c r="BD358" s="79">
        <f>IFERROR(IF(成就内容!AU31="","",INDEX($I$4:$I$178*SUM(成就内容!AU$127:AU$131)/SUM(成就内容!$D$127:$BZ$131),成就内容!AU87,1))-SUM(BD$334:BD357),"")</f>
        <v>0</v>
      </c>
      <c r="BE358" s="79" t="str">
        <f>IFERROR(IF(成就内容!AV31="","",INDEX($I$4:$I$178*SUM(成就内容!AV$127:AV$131)/SUM(成就内容!$D$127:$BZ$131),成就内容!AV87,1))-SUM(BE$334:BE357),"")</f>
        <v/>
      </c>
      <c r="BF358" s="79">
        <f>IFERROR(IF(成就内容!AW31="","",INDEX($I$4:$I$178*SUM(成就内容!AW$127:AW$131)/SUM(成就内容!$D$127:$BZ$131),成就内容!AW87,1))-SUM(BF$334:BF357),"")</f>
        <v>0</v>
      </c>
      <c r="BG358" s="79">
        <f>IFERROR(IF(成就内容!AX31="","",INDEX($I$4:$I$178*SUM(成就内容!AX$127:AX$131)/SUM(成就内容!$D$127:$BZ$131),成就内容!AX87,1))-SUM(BG$334:BG357),"")</f>
        <v>0</v>
      </c>
      <c r="BH358" s="79">
        <f>IFERROR(IF(成就内容!AY31="","",INDEX($I$4:$I$178*SUM(成就内容!AY$127:AY$131)/SUM(成就内容!$D$127:$BZ$131),成就内容!AY87,1))-SUM(BH$334:BH357),"")</f>
        <v>0</v>
      </c>
      <c r="BI358" s="79">
        <f>IFERROR(IF(成就内容!AZ31="","",INDEX($I$4:$I$178*SUM(成就内容!AZ$127:AZ$131)/SUM(成就内容!$D$127:$BZ$131),成就内容!AZ87,1))-SUM(BI$334:BI357),"")</f>
        <v>0</v>
      </c>
      <c r="BJ358" s="79">
        <f>IFERROR(IF(成就内容!BA31="","",INDEX($I$4:$I$178*SUM(成就内容!BA$127:BA$131)/SUM(成就内容!$D$127:$BZ$131),成就内容!BA87,1))-SUM(BJ$334:BJ357),"")</f>
        <v>0</v>
      </c>
      <c r="BK358" s="79">
        <f>IFERROR(IF(成就内容!BB31="","",INDEX($I$4:$I$178*SUM(成就内容!BB$127:BB$131)/SUM(成就内容!$D$127:$BZ$131),成就内容!BB87,1))-SUM(BK$334:BK357),"")</f>
        <v>0</v>
      </c>
      <c r="BL358" s="79">
        <f>IFERROR(IF(成就内容!BC31="","",INDEX($I$4:$I$178*SUM(成就内容!BC$127:BC$131)/SUM(成就内容!$D$127:$BZ$131),成就内容!BC87,1))-SUM(BL$334:BL357),"")</f>
        <v>0</v>
      </c>
      <c r="BM358" s="79">
        <f>IFERROR(IF(成就内容!BD31="","",INDEX($I$4:$I$178*SUM(成就内容!BD$127:BD$131)/SUM(成就内容!$D$127:$BZ$131),成就内容!BD87,1))-SUM(BM$334:BM357),"")</f>
        <v>0</v>
      </c>
      <c r="BN358" s="79">
        <f>IFERROR(IF(成就内容!BE31="","",INDEX($I$4:$I$178*SUM(成就内容!BE$127:BE$131)/SUM(成就内容!$D$127:$BZ$131),成就内容!BE87,1))-SUM(BN$334:BN357),"")</f>
        <v>0</v>
      </c>
      <c r="BO358" s="79">
        <f>IFERROR(IF(成就内容!BF31="","",INDEX($I$4:$I$178*SUM(成就内容!BF$127:BF$131)/SUM(成就内容!$D$127:$BZ$131),成就内容!BF87,1))-SUM(BO$334:BO357),"")</f>
        <v>0</v>
      </c>
      <c r="BP358" s="79">
        <f>IFERROR(IF(成就内容!BG31="","",INDEX($I$4:$I$178*SUM(成就内容!BG$127:BG$131)/SUM(成就内容!$D$127:$BZ$131),成就内容!BG87,1))-SUM(BP$334:BP357),"")</f>
        <v>0</v>
      </c>
      <c r="BQ358" s="79">
        <f>IFERROR(IF(成就内容!BH31="","",INDEX($I$4:$I$178*SUM(成就内容!BH$127:BH$131)/SUM(成就内容!$D$127:$BZ$131),成就内容!BH87,1))-SUM(BQ$334:BQ357),"")</f>
        <v>0</v>
      </c>
      <c r="BR358" s="79" t="str">
        <f>IFERROR(IF(成就内容!BI31="","",INDEX($I$4:$I$178*SUM(成就内容!BI$127:BI$131)/SUM(成就内容!$D$127:$BZ$131),成就内容!BI87,1))-SUM(BR$334:BR357),"")</f>
        <v/>
      </c>
      <c r="BS358" s="79">
        <f>IFERROR(IF(成就内容!BJ31="","",INDEX($I$4:$I$178*SUM(成就内容!BJ$127:BJ$131)/SUM(成就内容!$D$127:$BZ$131),成就内容!BJ87,1))-SUM(BS$334:BS357),"")</f>
        <v>1217.5625</v>
      </c>
      <c r="BT358" s="79">
        <f>IFERROR(IF(成就内容!BK31="","",INDEX($I$4:$I$178*SUM(成就内容!BK$127:BK$131)/SUM(成就内容!$D$127:$BZ$131),成就内容!BK87,1))-SUM(BT$334:BT357),"")</f>
        <v>2277.9562500000029</v>
      </c>
      <c r="BU358" s="79">
        <f>IFERROR(IF(成就内容!BL31="","",INDEX($I$4:$I$178*SUM(成就内容!BL$127:BL$131)/SUM(成就内容!$D$127:$BZ$131),成就内容!BL87,1))-SUM(BU$334:BU357),"")</f>
        <v>3037.2750000000015</v>
      </c>
      <c r="BV358" s="79">
        <f>IFERROR(IF(成就内容!BM31="","",INDEX($I$4:$I$178*SUM(成就内容!BM$127:BM$131)/SUM(成就内容!$D$127:$BZ$131),成就内容!BM87,1))-SUM(BV$334:BV357),"")</f>
        <v>0</v>
      </c>
      <c r="BW358" s="79" t="str">
        <f>IFERROR(IF(成就内容!BN31="","",INDEX($I$4:$I$178*SUM(成就内容!BN$127:BN$131)/SUM(成就内容!$D$127:$BZ$131),成就内容!BN87,1))-SUM(BW$334:BW357),"")</f>
        <v/>
      </c>
      <c r="BX358" s="79">
        <f>IFERROR(IF(成就内容!BO31="","",INDEX($I$4:$I$178*SUM(成就内容!BO$127:BO$131)/SUM(成就内容!$D$127:$BZ$131),成就内容!BO87,1))-SUM(BX$334:BX357),"")</f>
        <v>0</v>
      </c>
      <c r="BY358" s="79">
        <f>IFERROR(IF(成就内容!BP31="","",INDEX($I$4:$I$178*SUM(成就内容!BP$127:BP$131)/SUM(成就内容!$D$127:$BZ$131),成就内容!BP87,1))-SUM(BY$334:BY357),"")</f>
        <v>0</v>
      </c>
      <c r="BZ358" s="79">
        <f>IFERROR(IF(成就内容!BQ31="","",INDEX($I$4:$I$178*SUM(成就内容!BQ$127:BQ$131)/SUM(成就内容!$D$127:$BZ$131),成就内容!BQ87,1))-SUM(BZ$334:BZ357),"")</f>
        <v>0</v>
      </c>
      <c r="CA358" s="79" t="str">
        <f>IFERROR(IF(成就内容!BR31="","",INDEX($I$4:$I$178*SUM(成就内容!BR$127:BR$131)/SUM(成就内容!$D$127:$BZ$131),成就内容!BR87,1))-SUM(CA$334:CA357),"")</f>
        <v/>
      </c>
      <c r="CB358" s="79" t="str">
        <f>IFERROR(IF(成就内容!BS31="","",INDEX($I$4:$I$178*SUM(成就内容!BS$127:BS$131)/SUM(成就内容!$D$127:$BZ$131),成就内容!BS87,1))-SUM(CB$334:CB357),"")</f>
        <v/>
      </c>
      <c r="CC358" s="79">
        <f>IFERROR(IF(成就内容!BT31="","",INDEX($I$4:$I$178*SUM(成就内容!BT$127:BT$131)/SUM(成就内容!$D$127:$BZ$131),成就内容!BT87,1))-SUM(CC$334:CC357),"")</f>
        <v>0</v>
      </c>
      <c r="CD358" s="79">
        <f>IFERROR(IF(成就内容!BU31="","",INDEX($I$4:$I$178*SUM(成就内容!BU$127:BU$131)/SUM(成就内容!$D$127:$BZ$131),成就内容!BU87,1))-SUM(CD$334:CD357),"")</f>
        <v>0</v>
      </c>
      <c r="CE358" s="79" t="str">
        <f>IFERROR(IF(成就内容!BV31="","",INDEX($I$4:$I$178*SUM(成就内容!BV$127:BV$131)/SUM(成就内容!$D$127:$BZ$131),成就内容!BV87,1))-SUM(CE$334:CE357),"")</f>
        <v/>
      </c>
      <c r="CF358" s="79">
        <f>IFERROR(IF(成就内容!BW31="","",INDEX($I$4:$I$178*SUM(成就内容!BW$127:BW$131)/SUM(成就内容!$D$127:$BZ$131),成就内容!BW87,1))-SUM(CF$334:CF357),"")</f>
        <v>0</v>
      </c>
      <c r="CG358" s="79">
        <f>IFERROR(IF(成就内容!BX31="","",INDEX($I$4:$I$178*SUM(成就内容!BX$127:BX$131)/SUM(成就内容!$D$127:$BZ$131),成就内容!BX87,1))-SUM(CG$334:CG357),"")</f>
        <v>0</v>
      </c>
      <c r="CH358" s="79">
        <f>IFERROR(IF(成就内容!BY31="","",INDEX($I$4:$I$178*SUM(成就内容!BY$127:BY$131)/SUM(成就内容!$D$127:$BZ$131),成就内容!BY87,1))-SUM(CH$334:CH357),"")</f>
        <v>0</v>
      </c>
      <c r="CI358" s="79">
        <f>IFERROR(IF(成就内容!BZ31="","",INDEX($I$4:$I$178*SUM(成就内容!BZ$127:BZ$131)/SUM(成就内容!$D$127:$BZ$131),成就内容!BZ87,1))-SUM(CI$334:CI357),"")</f>
        <v>0</v>
      </c>
      <c r="CK358" s="19"/>
      <c r="CM358" s="43">
        <v>25</v>
      </c>
      <c r="CN358" s="41">
        <f>IF(M358="","",IF(SUM(成就内容!D$127:D$131)&lt;&gt;0,MAX(ROUNDUP(SMALL(M$334:M$383,$L358)/60,0)*60,60),0))</f>
        <v>0</v>
      </c>
      <c r="CO358" s="41" t="str">
        <f>IF(N358="","",IF(SUM(成就内容!E$127:E$131)&lt;&gt;0,MAX(ROUNDUP(SMALL(N$334:N$383,$L358)/60,0)*60,60),0))</f>
        <v/>
      </c>
      <c r="CP358" s="41" t="str">
        <f>IF(O358="","",IF(SUM(成就内容!F$127:F$131)&lt;&gt;0,MAX(ROUNDUP(SMALL(O$334:O$383,$L358)/60,0)*60,60),0))</f>
        <v/>
      </c>
      <c r="CQ358" s="41" t="str">
        <f>IF(P358="","",IF(SUM(成就内容!G$127:G$131)&lt;&gt;0,MAX(ROUNDUP(SMALL(P$334:P$383,$L358)/60,0)*60,60),0))</f>
        <v/>
      </c>
      <c r="CR358" s="41">
        <f>IF(Q358="","",IF(SUM(成就内容!H$127:H$131)&lt;&gt;0,MAX(ROUNDUP(SMALL(Q$334:Q$383,$L358)/60,0)*60,60),0))</f>
        <v>0</v>
      </c>
      <c r="CS358" s="41">
        <f>IF(R358="","",IF(SUM(成就内容!I$127:I$131)&lt;&gt;0,MAX(ROUNDUP(SMALL(R$334:R$383,$L358)/60,0)*60,60),0))</f>
        <v>0</v>
      </c>
      <c r="CT358" s="41">
        <f>IF(S358="","",IF(SUM(成就内容!J$127:J$131)&lt;&gt;0,MAX(ROUNDUP(SMALL(S$334:S$383,$L358)/60,0)*60,60),0))</f>
        <v>0</v>
      </c>
      <c r="CU358" s="41">
        <f>IF(T358="","",IF(SUM(成就内容!K$127:K$131)&lt;&gt;0,MAX(ROUNDUP(SMALL(T$334:T$383,$L358)/60,0)*60,60),0))</f>
        <v>0</v>
      </c>
      <c r="CV358" s="41">
        <f>IF(U358="","",IF(SUM(成就内容!L$127:L$131)&lt;&gt;0,MAX(ROUNDUP(SMALL(U$334:U$383,$L358)/60,0)*60,60),0))</f>
        <v>0</v>
      </c>
      <c r="CW358" s="41">
        <f>IF(V358="","",IF(SUM(成就内容!M$127:M$131)&lt;&gt;0,MAX(ROUNDUP(SMALL(V$334:V$383,$L358)/60,0)*60,60),0))</f>
        <v>0</v>
      </c>
      <c r="CX358" s="41">
        <f>IF(W358="","",IF(SUM(成就内容!N$127:N$131)&lt;&gt;0,MAX(ROUNDUP(SMALL(W$334:W$383,$L358)/60,0)*60,60),0))</f>
        <v>0</v>
      </c>
      <c r="CY358" s="41">
        <f>IF(X358="","",IF(SUM(成就内容!O$127:O$131)&lt;&gt;0,MAX(ROUNDUP(SMALL(X$334:X$383,$L358)/60,0)*60,60),0))</f>
        <v>0</v>
      </c>
      <c r="CZ358" s="41" t="str">
        <f>IF(Y358="","",IF(SUM(成就内容!P$127:P$131)&lt;&gt;0,MAX(ROUNDUP(SMALL(Y$334:Y$383,$L358)/60,0)*60,60),0))</f>
        <v/>
      </c>
      <c r="DA358" s="41">
        <f>IF(Z358="","",IF(SUM(成就内容!Q$127:Q$131)&lt;&gt;0,MAX(ROUNDUP(SMALL(Z$334:Z$383,$L358)/60,0)*60,60),0))</f>
        <v>0</v>
      </c>
      <c r="DB358" s="41">
        <f>IF(AA358="","",IF(SUM(成就内容!R$127:R$131)&lt;&gt;0,MAX(ROUNDUP(SMALL(AA$334:AA$383,$L358)/60,0)*60,60),0))</f>
        <v>0</v>
      </c>
      <c r="DC358" s="41">
        <f>IF(AB358="","",IF(SUM(成就内容!S$127:S$131)&lt;&gt;0,MAX(ROUNDUP(SMALL(AB$334:AB$383,$L358)/60,0)*60,60),0))</f>
        <v>0</v>
      </c>
      <c r="DD358" s="41">
        <f>IF(AC358="","",IF(SUM(成就内容!T$127:T$131)&lt;&gt;0,MAX(ROUNDUP(SMALL(AC$334:AC$383,$L358)/60,0)*60,60),0))</f>
        <v>0</v>
      </c>
      <c r="DE358" s="41">
        <f>IF(AD358="","",IF(SUM(成就内容!U$127:U$131)&lt;&gt;0,MAX(ROUNDUP(SMALL(AD$334:AD$383,$L358)/60,0)*60,60),0))</f>
        <v>0</v>
      </c>
      <c r="DF358" s="41">
        <f>IF(AE358="","",IF(SUM(成就内容!V$127:V$131)&lt;&gt;0,MAX(ROUNDUP(SMALL(AE$334:AE$383,$L358)/60,0)*60,60),0))</f>
        <v>0</v>
      </c>
      <c r="DG358" s="41">
        <f>IF(AF358="","",IF(SUM(成就内容!W$127:W$131)&lt;&gt;0,MAX(ROUNDUP(SMALL(AF$334:AF$383,$L358)/60,0)*60,60),0))</f>
        <v>0</v>
      </c>
      <c r="DH358" s="41">
        <f>IF(AG358="","",IF(SUM(成就内容!X$127:X$131)&lt;&gt;0,MAX(ROUNDUP(SMALL(AG$334:AG$383,$L358)/60,0)*60,60),0))</f>
        <v>0</v>
      </c>
      <c r="DI358" s="41" t="str">
        <f>IF(AH358="","",IF(SUM(成就内容!Y$127:Y$131)&lt;&gt;0,MAX(ROUNDUP(SMALL(AH$334:AH$383,$L358)/60,0)*60,60),0))</f>
        <v/>
      </c>
      <c r="DJ358" s="41" t="str">
        <f>IF(AI358="","",IF(SUM(成就内容!Z$127:Z$131)&lt;&gt;0,MAX(ROUNDUP(SMALL(AI$334:AI$383,$L358)/60,0)*60,60),0))</f>
        <v/>
      </c>
      <c r="DK358" s="41" t="str">
        <f>IF(AJ358="","",IF(SUM(成就内容!AA$127:AA$131)&lt;&gt;0,MAX(ROUNDUP(SMALL(AJ$334:AJ$383,$L358)/60,0)*60,60),0))</f>
        <v/>
      </c>
      <c r="DL358" s="41" t="str">
        <f>IF(AK358="","",IF(SUM(成就内容!AB$127:AB$131)&lt;&gt;0,MAX(ROUNDUP(SMALL(AK$334:AK$383,$L358)/60,0)*60,60),0))</f>
        <v/>
      </c>
      <c r="DM358" s="41">
        <f>IF(AL358="","",IF(SUM(成就内容!AC$127:AC$131)&lt;&gt;0,MAX(ROUNDUP(SMALL(AL$334:AL$383,$L358)/60,0)*60,60),0))</f>
        <v>3060</v>
      </c>
      <c r="DN358" s="41">
        <f>IF(AM358="","",IF(SUM(成就内容!AD$127:AD$131)&lt;&gt;0,MAX(ROUNDUP(SMALL(AM$334:AM$383,$L358)/60,0)*60,60),0))</f>
        <v>3060</v>
      </c>
      <c r="DO358" s="41">
        <f>IF(AN358="","",IF(SUM(成就内容!AE$127:AE$131)&lt;&gt;0,MAX(ROUNDUP(SMALL(AN$334:AN$383,$L358)/60,0)*60,60),0))</f>
        <v>3060</v>
      </c>
      <c r="DP358" s="41">
        <f>IF(AO358="","",IF(SUM(成就内容!AF$127:AF$131)&lt;&gt;0,MAX(ROUNDUP(SMALL(AO$334:AO$383,$L358)/60,0)*60,60),0))</f>
        <v>3060</v>
      </c>
      <c r="DQ358" s="41">
        <f>IF(AP358="","",IF(SUM(成就内容!AG$127:AG$131)&lt;&gt;0,MAX(ROUNDUP(SMALL(AP$334:AP$383,$L358)/60,0)*60,60),0))</f>
        <v>0</v>
      </c>
      <c r="DR358" s="41">
        <f>IF(AQ358="","",IF(SUM(成就内容!AH$127:AH$131)&lt;&gt;0,MAX(ROUNDUP(SMALL(AQ$334:AQ$383,$L358)/60,0)*60,60),0))</f>
        <v>0</v>
      </c>
      <c r="DS358" s="41">
        <f>IF(AR358="","",IF(SUM(成就内容!AI$127:AI$131)&lt;&gt;0,MAX(ROUNDUP(SMALL(AR$334:AR$383,$L358)/60,0)*60,60),0))</f>
        <v>0</v>
      </c>
      <c r="DT358" s="41">
        <f>IF(AS358="","",IF(SUM(成就内容!AJ$127:AJ$131)&lt;&gt;0,MAX(ROUNDUP(SMALL(AS$334:AS$383,$L358)/60,0)*60,60),0))</f>
        <v>0</v>
      </c>
      <c r="DU358" s="41" t="str">
        <f>IF(AT358="","",IF(SUM(成就内容!AK$127:AK$131)&lt;&gt;0,MAX(ROUNDUP(SMALL(AT$334:AT$383,$L358)/60,0)*60,60),0))</f>
        <v/>
      </c>
      <c r="DV358" s="41" t="str">
        <f>IF(AU358="","",IF(SUM(成就内容!AL$127:AL$131)&lt;&gt;0,MAX(ROUNDUP(SMALL(AU$334:AU$383,$L358)/60,0)*60,60),0))</f>
        <v/>
      </c>
      <c r="DW358" s="41" t="str">
        <f>IF(AV358="","",IF(SUM(成就内容!AM$127:AM$131)&lt;&gt;0,MAX(ROUNDUP(SMALL(AV$334:AV$383,$L358)/60,0)*60,60),0))</f>
        <v/>
      </c>
      <c r="DX358" s="41" t="str">
        <f>IF(AW358="","",IF(SUM(成就内容!AN$127:AN$131)&lt;&gt;0,MAX(ROUNDUP(SMALL(AW$334:AW$383,$L358)/60,0)*60,60),0))</f>
        <v/>
      </c>
      <c r="DY358" s="41">
        <f>IF(AX358="","",IF(SUM(成就内容!AO$127:AO$131)&lt;&gt;0,MAX(ROUNDUP(SMALL(AX$334:AX$383,$L358)/60,0)*60,60),0))</f>
        <v>3060</v>
      </c>
      <c r="DZ358" s="41">
        <f>IF(AY358="","",IF(SUM(成就内容!AP$127:AP$131)&lt;&gt;0,MAX(ROUNDUP(SMALL(AY$334:AY$383,$L358)/60,0)*60,60),0))</f>
        <v>3060</v>
      </c>
      <c r="EA358" s="41">
        <f>IF(AZ358="","",IF(SUM(成就内容!AQ$127:AQ$131)&lt;&gt;0,MAX(ROUNDUP(SMALL(AZ$334:AZ$383,$L358)/60,0)*60,60),0))</f>
        <v>3060</v>
      </c>
      <c r="EB358" s="41">
        <f>IF(BA358="","",IF(SUM(成就内容!AR$127:AR$131)&lt;&gt;0,MAX(ROUNDUP(SMALL(BA$334:BA$383,$L358)/60,0)*60,60),0))</f>
        <v>4260</v>
      </c>
      <c r="EC358" s="41">
        <f>IF(BB358="","",IF(SUM(成就内容!AS$127:AS$131)&lt;&gt;0,MAX(ROUNDUP(SMALL(BB$334:BB$383,$L358)/60,0)*60,60),0))</f>
        <v>4260</v>
      </c>
      <c r="ED358" s="41">
        <f>IF(BC358="","",IF(SUM(成就内容!AT$127:AT$131)&lt;&gt;0,MAX(ROUNDUP(SMALL(BC$334:BC$383,$L358)/60,0)*60,60),0))</f>
        <v>4260</v>
      </c>
      <c r="EE358" s="41">
        <f>IF(BD358="","",IF(SUM(成就内容!AU$127:AU$131)&lt;&gt;0,MAX(ROUNDUP(SMALL(BD$334:BD$383,$L358)/60,0)*60,60),0))</f>
        <v>0</v>
      </c>
      <c r="EF358" s="41" t="str">
        <f>IF(BE358="","",IF(SUM(成就内容!AV$127:AV$131)&lt;&gt;0,MAX(ROUNDUP(SMALL(BE$334:BE$383,$L358)/60,0)*60,60),0))</f>
        <v/>
      </c>
      <c r="EG358" s="41">
        <f>IF(BF358="","",IF(SUM(成就内容!AW$127:AW$131)&lt;&gt;0,MAX(ROUNDUP(SMALL(BF$334:BF$383,$L358)/60,0)*60,60),0))</f>
        <v>0</v>
      </c>
      <c r="EH358" s="41">
        <f>IF(BG358="","",IF(SUM(成就内容!AX$127:AX$131)&lt;&gt;0,MAX(ROUNDUP(SMALL(BG$334:BG$383,$L358)/60,0)*60,60),0))</f>
        <v>0</v>
      </c>
      <c r="EI358" s="41">
        <f>IF(BH358="","",IF(SUM(成就内容!AY$127:AY$131)&lt;&gt;0,MAX(ROUNDUP(SMALL(BH$334:BH$383,$L358)/60,0)*60,60),0))</f>
        <v>0</v>
      </c>
      <c r="EJ358" s="41">
        <f>IF(BI358="","",IF(SUM(成就内容!AZ$127:AZ$131)&lt;&gt;0,MAX(ROUNDUP(SMALL(BI$334:BI$383,$L358)/60,0)*60,60),0))</f>
        <v>0</v>
      </c>
      <c r="EK358" s="41">
        <f>IF(BJ358="","",IF(SUM(成就内容!BA$127:BA$131)&lt;&gt;0,MAX(ROUNDUP(SMALL(BJ$334:BJ$383,$L358)/60,0)*60,60),0))</f>
        <v>0</v>
      </c>
      <c r="EL358" s="41">
        <f>IF(BK358="","",IF(SUM(成就内容!BB$127:BB$131)&lt;&gt;0,MAX(ROUNDUP(SMALL(BK$334:BK$383,$L358)/60,0)*60,60),0))</f>
        <v>0</v>
      </c>
      <c r="EM358" s="41">
        <f>IF(BL358="","",IF(SUM(成就内容!BC$127:BC$131)&lt;&gt;0,MAX(ROUNDUP(SMALL(BL$334:BL$383,$L358)/60,0)*60,60),0))</f>
        <v>0</v>
      </c>
      <c r="EN358" s="41">
        <f>IF(BM358="","",IF(SUM(成就内容!BD$127:BD$131)&lt;&gt;0,MAX(ROUNDUP(SMALL(BM$334:BM$383,$L358)/60,0)*60,60),0))</f>
        <v>0</v>
      </c>
      <c r="EO358" s="41">
        <f>IF(BN358="","",IF(SUM(成就内容!BE$127:BE$131)&lt;&gt;0,MAX(ROUNDUP(SMALL(BN$334:BN$383,$L358)/60,0)*60,60),0))</f>
        <v>0</v>
      </c>
      <c r="EP358" s="41">
        <f>IF(BO358="","",IF(SUM(成就内容!BF$127:BF$131)&lt;&gt;0,MAX(ROUNDUP(SMALL(BO$334:BO$383,$L358)/60,0)*60,60),0))</f>
        <v>0</v>
      </c>
      <c r="EQ358" s="41">
        <f>IF(BP358="","",IF(SUM(成就内容!BG$127:BG$131)&lt;&gt;0,MAX(ROUNDUP(SMALL(BP$334:BP$383,$L358)/60,0)*60,60),0))</f>
        <v>0</v>
      </c>
      <c r="ER358" s="41">
        <f>IF(BQ358="","",IF(SUM(成就内容!BH$127:BH$131)&lt;&gt;0,MAX(ROUNDUP(SMALL(BQ$334:BQ$383,$L358)/60,0)*60,60),0))</f>
        <v>0</v>
      </c>
      <c r="ES358" s="41" t="str">
        <f>IF(BR358="","",IF(SUM(成就内容!BI$127:BI$131)&lt;&gt;0,MAX(ROUNDUP(SMALL(BR$334:BR$383,$L358)/60,0)*60,60),0))</f>
        <v/>
      </c>
      <c r="ET358" s="41">
        <f>IF(BS358="","",IF(SUM(成就内容!BJ$127:BJ$131)&lt;&gt;0,MAX(ROUNDUP(SMALL(BS$334:BS$383,$L358)/60,0)*60,60),0))</f>
        <v>840</v>
      </c>
      <c r="EU358" s="41">
        <f>IF(BT358="","",IF(SUM(成就内容!BK$127:BK$131)&lt;&gt;0,MAX(ROUNDUP(SMALL(BT$334:BT$383,$L358)/60,0)*60,60),0))</f>
        <v>2760</v>
      </c>
      <c r="EV358" s="41">
        <f>IF(BU358="","",IF(SUM(成就内容!BL$127:BL$131)&lt;&gt;0,MAX(ROUNDUP(SMALL(BU$334:BU$383,$L358)/60,0)*60,60),0))</f>
        <v>3060</v>
      </c>
      <c r="EW358" s="41">
        <f>IF(BV358="","",IF(SUM(成就内容!BM$127:BM$131)&lt;&gt;0,MAX(ROUNDUP(SMALL(BV$334:BV$383,$L358)/60,0)*60,60),0))</f>
        <v>0</v>
      </c>
      <c r="EX358" s="41" t="str">
        <f>IF(BW358="","",IF(SUM(成就内容!BN$127:BN$131)&lt;&gt;0,MAX(ROUNDUP(SMALL(BW$334:BW$383,$L358)/60,0)*60,60),0))</f>
        <v/>
      </c>
      <c r="EY358" s="41">
        <f>IF(BX358="","",IF(SUM(成就内容!BO$127:BO$131)&lt;&gt;0,MAX(ROUNDUP(SMALL(BX$334:BX$383,$L358)/60,0)*60,60),0))</f>
        <v>0</v>
      </c>
      <c r="EZ358" s="41">
        <f>IF(BY358="","",IF(SUM(成就内容!BP$127:BP$131)&lt;&gt;0,MAX(ROUNDUP(SMALL(BY$334:BY$383,$L358)/60,0)*60,60),0))</f>
        <v>0</v>
      </c>
      <c r="FA358" s="41">
        <f>IF(BZ358="","",IF(SUM(成就内容!BQ$127:BQ$131)&lt;&gt;0,MAX(ROUNDUP(SMALL(BZ$334:BZ$383,$L358)/60,0)*60,60),0))</f>
        <v>0</v>
      </c>
      <c r="FB358" s="41" t="str">
        <f>IF(CA358="","",IF(SUM(成就内容!BR$127:BR$131)&lt;&gt;0,MAX(ROUNDUP(SMALL(CA$334:CA$383,$L358)/60,0)*60,60),0))</f>
        <v/>
      </c>
      <c r="FC358" s="41" t="str">
        <f>IF(CB358="","",IF(SUM(成就内容!BS$127:BS$131)&lt;&gt;0,MAX(ROUNDUP(SMALL(CB$334:CB$383,$L358)/60,0)*60,60),0))</f>
        <v/>
      </c>
      <c r="FD358" s="41">
        <f>IF(CC358="","",IF(SUM(成就内容!BT$127:BT$131)&lt;&gt;0,MAX(ROUNDUP(SMALL(CC$334:CC$383,$L358)/60,0)*60,60),0))</f>
        <v>0</v>
      </c>
      <c r="FE358" s="41">
        <f>IF(CD358="","",IF(SUM(成就内容!BU$127:BU$131)&lt;&gt;0,MAX(ROUNDUP(SMALL(CD$334:CD$383,$L358)/60,0)*60,60),0))</f>
        <v>0</v>
      </c>
      <c r="FF358" s="41" t="str">
        <f>IF(CE358="","",IF(SUM(成就内容!BV$127:BV$131)&lt;&gt;0,MAX(ROUNDUP(SMALL(CE$334:CE$383,$L358)/60,0)*60,60),0))</f>
        <v/>
      </c>
      <c r="FG358" s="41">
        <f>IF(CF358="","",IF(SUM(成就内容!BW$127:BW$131)&lt;&gt;0,MAX(ROUNDUP(SMALL(CF$334:CF$383,$L358)/60,0)*60,60),0))</f>
        <v>0</v>
      </c>
      <c r="FH358" s="41">
        <f>IF(CG358="","",IF(SUM(成就内容!BX$127:BX$131)&lt;&gt;0,MAX(ROUNDUP(SMALL(CG$334:CG$383,$L358)/60,0)*60,60),0))</f>
        <v>0</v>
      </c>
      <c r="FI358" s="41">
        <f>IF(CH358="","",IF(SUM(成就内容!BY$127:BY$131)&lt;&gt;0,MAX(ROUNDUP(SMALL(CH$334:CH$383,$L358)/60,0)*60,60),0))</f>
        <v>0</v>
      </c>
      <c r="FJ358" s="41">
        <f>IF(CI358="","",IF(SUM(成就内容!BZ$127:BZ$131)&lt;&gt;0,MAX(ROUNDUP(SMALL(CI$334:CI$383,$L358)/60,0)*60,60),0))</f>
        <v>0</v>
      </c>
    </row>
    <row r="359" spans="10:166" s="96" customFormat="1" x14ac:dyDescent="0.15">
      <c r="J359" s="19"/>
      <c r="L359" s="43">
        <v>26</v>
      </c>
      <c r="M359" s="79">
        <f>IFERROR(IF(成就内容!D32="","",INDEX($I$4:$I$178*SUM(成就内容!D$127:D$131)/SUM(成就内容!$D$127:$BZ$131),成就内容!D88,1))-SUM(M$334:M358),"")</f>
        <v>0</v>
      </c>
      <c r="N359" s="79" t="str">
        <f>IFERROR(IF(成就内容!E32="","",INDEX($I$4:$I$178*SUM(成就内容!E$127:E$131)/SUM(成就内容!$D$127:$BZ$131),成就内容!E88,1))-SUM(N$334:N358),"")</f>
        <v/>
      </c>
      <c r="O359" s="79" t="str">
        <f>IFERROR(IF(成就内容!F32="","",INDEX($I$4:$I$178*SUM(成就内容!F$127:F$131)/SUM(成就内容!$D$127:$BZ$131),成就内容!F88,1))-SUM(O$334:O358),"")</f>
        <v/>
      </c>
      <c r="P359" s="79" t="str">
        <f>IFERROR(IF(成就内容!G32="","",INDEX($I$4:$I$178*SUM(成就内容!G$127:G$131)/SUM(成就内容!$D$127:$BZ$131),成就内容!G88,1))-SUM(P$334:P358),"")</f>
        <v/>
      </c>
      <c r="Q359" s="79">
        <f>IFERROR(IF(成就内容!H32="","",INDEX($I$4:$I$178*SUM(成就内容!H$127:H$131)/SUM(成就内容!$D$127:$BZ$131),成就内容!H88,1))-SUM(Q$334:Q358),"")</f>
        <v>0</v>
      </c>
      <c r="R359" s="79">
        <f>IFERROR(IF(成就内容!I32="","",INDEX($I$4:$I$178*SUM(成就内容!I$127:I$131)/SUM(成就内容!$D$127:$BZ$131),成就内容!I88,1))-SUM(R$334:R358),"")</f>
        <v>0</v>
      </c>
      <c r="S359" s="79">
        <f>IFERROR(IF(成就内容!J32="","",INDEX($I$4:$I$178*SUM(成就内容!J$127:J$131)/SUM(成就内容!$D$127:$BZ$131),成就内容!J88,1))-SUM(S$334:S358),"")</f>
        <v>0</v>
      </c>
      <c r="T359" s="79">
        <f>IFERROR(IF(成就内容!K32="","",INDEX($I$4:$I$178*SUM(成就内容!K$127:K$131)/SUM(成就内容!$D$127:$BZ$131),成就内容!K88,1))-SUM(T$334:T358),"")</f>
        <v>0</v>
      </c>
      <c r="U359" s="79">
        <f>IFERROR(IF(成就内容!L32="","",INDEX($I$4:$I$178*SUM(成就内容!L$127:L$131)/SUM(成就内容!$D$127:$BZ$131),成就内容!L88,1))-SUM(U$334:U358),"")</f>
        <v>0</v>
      </c>
      <c r="V359" s="79">
        <f>IFERROR(IF(成就内容!M32="","",INDEX($I$4:$I$178*SUM(成就内容!M$127:M$131)/SUM(成就内容!$D$127:$BZ$131),成就内容!M88,1))-SUM(V$334:V358),"")</f>
        <v>0</v>
      </c>
      <c r="W359" s="79">
        <f>IFERROR(IF(成就内容!N32="","",INDEX($I$4:$I$178*SUM(成就内容!N$127:N$131)/SUM(成就内容!$D$127:$BZ$131),成就内容!N88,1))-SUM(W$334:W358),"")</f>
        <v>0</v>
      </c>
      <c r="X359" s="79">
        <f>IFERROR(IF(成就内容!O32="","",INDEX($I$4:$I$178*SUM(成就内容!O$127:O$131)/SUM(成就内容!$D$127:$BZ$131),成就内容!O88,1))-SUM(X$334:X358),"")</f>
        <v>0</v>
      </c>
      <c r="Y359" s="79" t="str">
        <f>IFERROR(IF(成就内容!P32="","",INDEX($I$4:$I$178*SUM(成就内容!P$127:P$131)/SUM(成就内容!$D$127:$BZ$131),成就内容!P88,1))-SUM(Y$334:Y358),"")</f>
        <v/>
      </c>
      <c r="Z359" s="79">
        <f>IFERROR(IF(成就内容!Q32="","",INDEX($I$4:$I$178*SUM(成就内容!Q$127:Q$131)/SUM(成就内容!$D$127:$BZ$131),成就内容!Q88,1))-SUM(Z$334:Z358),"")</f>
        <v>0</v>
      </c>
      <c r="AA359" s="79">
        <f>IFERROR(IF(成就内容!R32="","",INDEX($I$4:$I$178*SUM(成就内容!R$127:R$131)/SUM(成就内容!$D$127:$BZ$131),成就内容!R88,1))-SUM(AA$334:AA358),"")</f>
        <v>0</v>
      </c>
      <c r="AB359" s="79">
        <f>IFERROR(IF(成就内容!S32="","",INDEX($I$4:$I$178*SUM(成就内容!S$127:S$131)/SUM(成就内容!$D$127:$BZ$131),成就内容!S88,1))-SUM(AB$334:AB358),"")</f>
        <v>0</v>
      </c>
      <c r="AC359" s="79">
        <f>IFERROR(IF(成就内容!T32="","",INDEX($I$4:$I$178*SUM(成就内容!T$127:T$131)/SUM(成就内容!$D$127:$BZ$131),成就内容!T88,1))-SUM(AC$334:AC358),"")</f>
        <v>0</v>
      </c>
      <c r="AD359" s="79">
        <f>IFERROR(IF(成就内容!U32="","",INDEX($I$4:$I$178*SUM(成就内容!U$127:U$131)/SUM(成就内容!$D$127:$BZ$131),成就内容!U88,1))-SUM(AD$334:AD358),"")</f>
        <v>0</v>
      </c>
      <c r="AE359" s="79">
        <f>IFERROR(IF(成就内容!V32="","",INDEX($I$4:$I$178*SUM(成就内容!V$127:V$131)/SUM(成就内容!$D$127:$BZ$131),成就内容!V88,1))-SUM(AE$334:AE358),"")</f>
        <v>0</v>
      </c>
      <c r="AF359" s="79">
        <f>IFERROR(IF(成就内容!W32="","",INDEX($I$4:$I$178*SUM(成就内容!W$127:W$131)/SUM(成就内容!$D$127:$BZ$131),成就内容!W88,1))-SUM(AF$334:AF358),"")</f>
        <v>0</v>
      </c>
      <c r="AG359" s="79">
        <f>IFERROR(IF(成就内容!X32="","",INDEX($I$4:$I$178*SUM(成就内容!X$127:X$131)/SUM(成就内容!$D$127:$BZ$131),成就内容!X88,1))-SUM(AG$334:AG358),"")</f>
        <v>0</v>
      </c>
      <c r="AH359" s="79" t="str">
        <f>IFERROR(IF(成就内容!Y32="","",INDEX($I$4:$I$178*SUM(成就内容!Y$127:Y$131)/SUM(成就内容!$D$127:$BZ$131),成就内容!Y88,1))-SUM(AH$334:AH358),"")</f>
        <v/>
      </c>
      <c r="AI359" s="79" t="str">
        <f>IFERROR(IF(成就内容!Z32="","",INDEX($I$4:$I$178*SUM(成就内容!Z$127:Z$131)/SUM(成就内容!$D$127:$BZ$131),成就内容!Z88,1))-SUM(AI$334:AI358),"")</f>
        <v/>
      </c>
      <c r="AJ359" s="79" t="str">
        <f>IFERROR(IF(成就内容!AA32="","",INDEX($I$4:$I$178*SUM(成就内容!AA$127:AA$131)/SUM(成就内容!$D$127:$BZ$131),成就内容!AA88,1))-SUM(AJ$334:AJ358),"")</f>
        <v/>
      </c>
      <c r="AK359" s="79" t="str">
        <f>IFERROR(IF(成就内容!AB32="","",INDEX($I$4:$I$178*SUM(成就内容!AB$127:AB$131)/SUM(成就内容!$D$127:$BZ$131),成就内容!AB88,1))-SUM(AK$334:AK358),"")</f>
        <v/>
      </c>
      <c r="AL359" s="79">
        <f>IFERROR(IF(成就内容!AC32="","",INDEX($I$4:$I$178*SUM(成就内容!AC$127:AC$131)/SUM(成就内容!$D$127:$BZ$131),成就内容!AC88,1))-SUM(AL$334:AL358),"")</f>
        <v>3341</v>
      </c>
      <c r="AM359" s="79">
        <f>IFERROR(IF(成就内容!AD32="","",INDEX($I$4:$I$178*SUM(成就内容!AD$127:AD$131)/SUM(成就内容!$D$127:$BZ$131),成就内容!AD88,1))-SUM(AM$334:AM358),"")</f>
        <v>3644.7250000000022</v>
      </c>
      <c r="AN359" s="79">
        <f>IFERROR(IF(成就内容!AE32="","",INDEX($I$4:$I$178*SUM(成就内容!AE$127:AE$131)/SUM(成就内容!$D$127:$BZ$131),成就内容!AE88,1))-SUM(AN$334:AN358),"")</f>
        <v>3644.7250000000022</v>
      </c>
      <c r="AO359" s="79">
        <f>IFERROR(IF(成就内容!AF32="","",INDEX($I$4:$I$178*SUM(成就内容!AF$127:AF$131)/SUM(成就内容!$D$127:$BZ$131),成就内容!AF88,1))-SUM(AO$334:AO358),"")</f>
        <v>3644.7250000000022</v>
      </c>
      <c r="AP359" s="79">
        <f>IFERROR(IF(成就内容!AG32="","",INDEX($I$4:$I$178*SUM(成就内容!AG$127:AG$131)/SUM(成就内容!$D$127:$BZ$131),成就内容!AG88,1))-SUM(AP$334:AP358),"")</f>
        <v>0</v>
      </c>
      <c r="AQ359" s="79" t="str">
        <f>IFERROR(IF(成就内容!AH32="","",INDEX($I$4:$I$178*SUM(成就内容!AH$127:AH$131)/SUM(成就内容!$D$127:$BZ$131),成就内容!AH88,1))-SUM(AQ$334:AQ358),"")</f>
        <v/>
      </c>
      <c r="AR359" s="79">
        <f>IFERROR(IF(成就内容!AI32="","",INDEX($I$4:$I$178*SUM(成就内容!AI$127:AI$131)/SUM(成就内容!$D$127:$BZ$131),成就内容!AI88,1))-SUM(AR$334:AR358),"")</f>
        <v>0</v>
      </c>
      <c r="AS359" s="79">
        <f>IFERROR(IF(成就内容!AJ32="","",INDEX($I$4:$I$178*SUM(成就内容!AJ$127:AJ$131)/SUM(成就内容!$D$127:$BZ$131),成就内容!AJ88,1))-SUM(AS$334:AS358),"")</f>
        <v>0</v>
      </c>
      <c r="AT359" s="79" t="str">
        <f>IFERROR(IF(成就内容!AK32="","",INDEX($I$4:$I$178*SUM(成就内容!AK$127:AK$131)/SUM(成就内容!$D$127:$BZ$131),成就内容!AK88,1))-SUM(AT$334:AT358),"")</f>
        <v/>
      </c>
      <c r="AU359" s="79" t="str">
        <f>IFERROR(IF(成就内容!AL32="","",INDEX($I$4:$I$178*SUM(成就内容!AL$127:AL$131)/SUM(成就内容!$D$127:$BZ$131),成就内容!AL88,1))-SUM(AU$334:AU358),"")</f>
        <v/>
      </c>
      <c r="AV359" s="79" t="str">
        <f>IFERROR(IF(成就内容!AM32="","",INDEX($I$4:$I$178*SUM(成就内容!AM$127:AM$131)/SUM(成就内容!$D$127:$BZ$131),成就内容!AM88,1))-SUM(AV$334:AV358),"")</f>
        <v/>
      </c>
      <c r="AW359" s="79" t="str">
        <f>IFERROR(IF(成就内容!AN32="","",INDEX($I$4:$I$178*SUM(成就内容!AN$127:AN$131)/SUM(成就内容!$D$127:$BZ$131),成就内容!AN88,1))-SUM(AW$334:AW358),"")</f>
        <v/>
      </c>
      <c r="AX359" s="79">
        <f>IFERROR(IF(成就内容!AO32="","",INDEX($I$4:$I$178*SUM(成就内容!AO$127:AO$131)/SUM(成就内容!$D$127:$BZ$131),成就内容!AO88,1))-SUM(AX$334:AX358),"")</f>
        <v>4252.1749999999993</v>
      </c>
      <c r="AY359" s="79">
        <f>IFERROR(IF(成就内容!AP32="","",INDEX($I$4:$I$178*SUM(成就内容!AP$127:AP$131)/SUM(成就内容!$D$127:$BZ$131),成就内容!AP88,1))-SUM(AY$334:AY358),"")</f>
        <v>4252.1749999999993</v>
      </c>
      <c r="AZ359" s="79">
        <f>IFERROR(IF(成就内容!AQ32="","",INDEX($I$4:$I$178*SUM(成就内容!AQ$127:AQ$131)/SUM(成就内容!$D$127:$BZ$131),成就内容!AQ88,1))-SUM(AZ$334:AZ358),"")</f>
        <v>4252.1749999999993</v>
      </c>
      <c r="BA359" s="79">
        <f>IFERROR(IF(成就内容!AR32="","",INDEX($I$4:$I$178*SUM(成就内容!AR$127:AR$131)/SUM(成就内容!$D$127:$BZ$131),成就内容!AR88,1))-SUM(BA$334:BA358),"")</f>
        <v>5102.6125000000029</v>
      </c>
      <c r="BB359" s="79">
        <f>IFERROR(IF(成就内容!AS32="","",INDEX($I$4:$I$178*SUM(成就内容!AS$127:AS$131)/SUM(成就内容!$D$127:$BZ$131),成就内容!AS88,1))-SUM(BB$334:BB358),"")</f>
        <v>5102.6125000000029</v>
      </c>
      <c r="BC359" s="79">
        <f>IFERROR(IF(成就内容!AT32="","",INDEX($I$4:$I$178*SUM(成就内容!AT$127:AT$131)/SUM(成就内容!$D$127:$BZ$131),成就内容!AT88,1))-SUM(BC$334:BC358),"")</f>
        <v>5102.6125000000029</v>
      </c>
      <c r="BD359" s="79">
        <f>IFERROR(IF(成就内容!AU32="","",INDEX($I$4:$I$178*SUM(成就内容!AU$127:AU$131)/SUM(成就内容!$D$127:$BZ$131),成就内容!AU88,1))-SUM(BD$334:BD358),"")</f>
        <v>0</v>
      </c>
      <c r="BE359" s="79" t="str">
        <f>IFERROR(IF(成就内容!AV32="","",INDEX($I$4:$I$178*SUM(成就内容!AV$127:AV$131)/SUM(成就内容!$D$127:$BZ$131),成就内容!AV88,1))-SUM(BE$334:BE358),"")</f>
        <v/>
      </c>
      <c r="BF359" s="79">
        <f>IFERROR(IF(成就内容!AW32="","",INDEX($I$4:$I$178*SUM(成就内容!AW$127:AW$131)/SUM(成就内容!$D$127:$BZ$131),成就内容!AW88,1))-SUM(BF$334:BF358),"")</f>
        <v>0</v>
      </c>
      <c r="BG359" s="79">
        <f>IFERROR(IF(成就内容!AX32="","",INDEX($I$4:$I$178*SUM(成就内容!AX$127:AX$131)/SUM(成就内容!$D$127:$BZ$131),成就内容!AX88,1))-SUM(BG$334:BG358),"")</f>
        <v>0</v>
      </c>
      <c r="BH359" s="79">
        <f>IFERROR(IF(成就内容!AY32="","",INDEX($I$4:$I$178*SUM(成就内容!AY$127:AY$131)/SUM(成就内容!$D$127:$BZ$131),成就内容!AY88,1))-SUM(BH$334:BH358),"")</f>
        <v>0</v>
      </c>
      <c r="BI359" s="79">
        <f>IFERROR(IF(成就内容!AZ32="","",INDEX($I$4:$I$178*SUM(成就内容!AZ$127:AZ$131)/SUM(成就内容!$D$127:$BZ$131),成就内容!AZ88,1))-SUM(BI$334:BI358),"")</f>
        <v>0</v>
      </c>
      <c r="BJ359" s="79">
        <f>IFERROR(IF(成就内容!BA32="","",INDEX($I$4:$I$178*SUM(成就内容!BA$127:BA$131)/SUM(成就内容!$D$127:$BZ$131),成就内容!BA88,1))-SUM(BJ$334:BJ358),"")</f>
        <v>0</v>
      </c>
      <c r="BK359" s="79">
        <f>IFERROR(IF(成就内容!BB32="","",INDEX($I$4:$I$178*SUM(成就内容!BB$127:BB$131)/SUM(成就内容!$D$127:$BZ$131),成就内容!BB88,1))-SUM(BK$334:BK358),"")</f>
        <v>0</v>
      </c>
      <c r="BL359" s="79">
        <f>IFERROR(IF(成就内容!BC32="","",INDEX($I$4:$I$178*SUM(成就内容!BC$127:BC$131)/SUM(成就内容!$D$127:$BZ$131),成就内容!BC88,1))-SUM(BL$334:BL358),"")</f>
        <v>0</v>
      </c>
      <c r="BM359" s="79">
        <f>IFERROR(IF(成就内容!BD32="","",INDEX($I$4:$I$178*SUM(成就内容!BD$127:BD$131)/SUM(成就内容!$D$127:$BZ$131),成就内容!BD88,1))-SUM(BM$334:BM358),"")</f>
        <v>0</v>
      </c>
      <c r="BN359" s="79">
        <f>IFERROR(IF(成就内容!BE32="","",INDEX($I$4:$I$178*SUM(成就内容!BE$127:BE$131)/SUM(成就内容!$D$127:$BZ$131),成就内容!BE88,1))-SUM(BN$334:BN358),"")</f>
        <v>0</v>
      </c>
      <c r="BO359" s="79">
        <f>IFERROR(IF(成就内容!BF32="","",INDEX($I$4:$I$178*SUM(成就内容!BF$127:BF$131)/SUM(成就内容!$D$127:$BZ$131),成就内容!BF88,1))-SUM(BO$334:BO358),"")</f>
        <v>0</v>
      </c>
      <c r="BP359" s="79">
        <f>IFERROR(IF(成就内容!BG32="","",INDEX($I$4:$I$178*SUM(成就内容!BG$127:BG$131)/SUM(成就内容!$D$127:$BZ$131),成就内容!BG88,1))-SUM(BP$334:BP358),"")</f>
        <v>0</v>
      </c>
      <c r="BQ359" s="79">
        <f>IFERROR(IF(成就内容!BH32="","",INDEX($I$4:$I$178*SUM(成就内容!BH$127:BH$131)/SUM(成就内容!$D$127:$BZ$131),成就内容!BH88,1))-SUM(BQ$334:BQ358),"")</f>
        <v>0</v>
      </c>
      <c r="BR359" s="79" t="str">
        <f>IFERROR(IF(成就内容!BI32="","",INDEX($I$4:$I$178*SUM(成就内容!BI$127:BI$131)/SUM(成就内容!$D$127:$BZ$131),成就内容!BI88,1))-SUM(BR$334:BR358),"")</f>
        <v/>
      </c>
      <c r="BS359" s="79">
        <f>IFERROR(IF(成就内容!BJ32="","",INDEX($I$4:$I$178*SUM(成就内容!BJ$127:BJ$131)/SUM(成就内容!$D$127:$BZ$131),成就内容!BJ88,1))-SUM(BS$334:BS358),"")</f>
        <v>774.8125</v>
      </c>
      <c r="BT359" s="79">
        <f>IFERROR(IF(成就内容!BK32="","",INDEX($I$4:$I$178*SUM(成就内容!BK$127:BK$131)/SUM(成就内容!$D$127:$BZ$131),成就内容!BK88,1))-SUM(BT$334:BT358),"")</f>
        <v>1822.3624999999993</v>
      </c>
      <c r="BU359" s="79">
        <f>IFERROR(IF(成就内容!BL32="","",INDEX($I$4:$I$178*SUM(成就内容!BL$127:BL$131)/SUM(成就内容!$D$127:$BZ$131),成就内容!BL88,1))-SUM(BU$334:BU358),"")</f>
        <v>4252.1749999999993</v>
      </c>
      <c r="BV359" s="79">
        <f>IFERROR(IF(成就内容!BM32="","",INDEX($I$4:$I$178*SUM(成就内容!BM$127:BM$131)/SUM(成就内容!$D$127:$BZ$131),成就内容!BM88,1))-SUM(BV$334:BV358),"")</f>
        <v>0</v>
      </c>
      <c r="BW359" s="79" t="str">
        <f>IFERROR(IF(成就内容!BN32="","",INDEX($I$4:$I$178*SUM(成就内容!BN$127:BN$131)/SUM(成就内容!$D$127:$BZ$131),成就内容!BN88,1))-SUM(BW$334:BW358),"")</f>
        <v/>
      </c>
      <c r="BX359" s="79">
        <f>IFERROR(IF(成就内容!BO32="","",INDEX($I$4:$I$178*SUM(成就内容!BO$127:BO$131)/SUM(成就内容!$D$127:$BZ$131),成就内容!BO88,1))-SUM(BX$334:BX358),"")</f>
        <v>0</v>
      </c>
      <c r="BY359" s="79">
        <f>IFERROR(IF(成就内容!BP32="","",INDEX($I$4:$I$178*SUM(成就内容!BP$127:BP$131)/SUM(成就内容!$D$127:$BZ$131),成就内容!BP88,1))-SUM(BY$334:BY358),"")</f>
        <v>0</v>
      </c>
      <c r="BZ359" s="79">
        <f>IFERROR(IF(成就内容!BQ32="","",INDEX($I$4:$I$178*SUM(成就内容!BQ$127:BQ$131)/SUM(成就内容!$D$127:$BZ$131),成就内容!BQ88,1))-SUM(BZ$334:BZ358),"")</f>
        <v>0</v>
      </c>
      <c r="CA359" s="79" t="str">
        <f>IFERROR(IF(成就内容!BR32="","",INDEX($I$4:$I$178*SUM(成就内容!BR$127:BR$131)/SUM(成就内容!$D$127:$BZ$131),成就内容!BR88,1))-SUM(CA$334:CA358),"")</f>
        <v/>
      </c>
      <c r="CB359" s="79" t="str">
        <f>IFERROR(IF(成就内容!BS32="","",INDEX($I$4:$I$178*SUM(成就内容!BS$127:BS$131)/SUM(成就内容!$D$127:$BZ$131),成就内容!BS88,1))-SUM(CB$334:CB358),"")</f>
        <v/>
      </c>
      <c r="CC359" s="79">
        <f>IFERROR(IF(成就内容!BT32="","",INDEX($I$4:$I$178*SUM(成就内容!BT$127:BT$131)/SUM(成就内容!$D$127:$BZ$131),成就内容!BT88,1))-SUM(CC$334:CC358),"")</f>
        <v>0</v>
      </c>
      <c r="CD359" s="79">
        <f>IFERROR(IF(成就内容!BU32="","",INDEX($I$4:$I$178*SUM(成就内容!BU$127:BU$131)/SUM(成就内容!$D$127:$BZ$131),成就内容!BU88,1))-SUM(CD$334:CD358),"")</f>
        <v>0</v>
      </c>
      <c r="CE359" s="79" t="str">
        <f>IFERROR(IF(成就内容!BV32="","",INDEX($I$4:$I$178*SUM(成就内容!BV$127:BV$131)/SUM(成就内容!$D$127:$BZ$131),成就内容!BV88,1))-SUM(CE$334:CE358),"")</f>
        <v/>
      </c>
      <c r="CF359" s="79">
        <f>IFERROR(IF(成就内容!BW32="","",INDEX($I$4:$I$178*SUM(成就内容!BW$127:BW$131)/SUM(成就内容!$D$127:$BZ$131),成就内容!BW88,1))-SUM(CF$334:CF358),"")</f>
        <v>0</v>
      </c>
      <c r="CG359" s="79">
        <f>IFERROR(IF(成就内容!BX32="","",INDEX($I$4:$I$178*SUM(成就内容!BX$127:BX$131)/SUM(成就内容!$D$127:$BZ$131),成就内容!BX88,1))-SUM(CG$334:CG358),"")</f>
        <v>0</v>
      </c>
      <c r="CH359" s="79">
        <f>IFERROR(IF(成就内容!BY32="","",INDEX($I$4:$I$178*SUM(成就内容!BY$127:BY$131)/SUM(成就内容!$D$127:$BZ$131),成就内容!BY88,1))-SUM(CH$334:CH358),"")</f>
        <v>0</v>
      </c>
      <c r="CI359" s="79">
        <f>IFERROR(IF(成就内容!BZ32="","",INDEX($I$4:$I$178*SUM(成就内容!BZ$127:BZ$131)/SUM(成就内容!$D$127:$BZ$131),成就内容!BZ88,1))-SUM(CI$334:CI358),"")</f>
        <v>0</v>
      </c>
      <c r="CK359" s="19"/>
      <c r="CM359" s="43">
        <v>26</v>
      </c>
      <c r="CN359" s="41">
        <f>IF(M359="","",IF(SUM(成就内容!D$127:D$131)&lt;&gt;0,MAX(ROUNDUP(SMALL(M$334:M$383,$L359)/60,0)*60,60),0))</f>
        <v>0</v>
      </c>
      <c r="CO359" s="41" t="str">
        <f>IF(N359="","",IF(SUM(成就内容!E$127:E$131)&lt;&gt;0,MAX(ROUNDUP(SMALL(N$334:N$383,$L359)/60,0)*60,60),0))</f>
        <v/>
      </c>
      <c r="CP359" s="41" t="str">
        <f>IF(O359="","",IF(SUM(成就内容!F$127:F$131)&lt;&gt;0,MAX(ROUNDUP(SMALL(O$334:O$383,$L359)/60,0)*60,60),0))</f>
        <v/>
      </c>
      <c r="CQ359" s="41" t="str">
        <f>IF(P359="","",IF(SUM(成就内容!G$127:G$131)&lt;&gt;0,MAX(ROUNDUP(SMALL(P$334:P$383,$L359)/60,0)*60,60),0))</f>
        <v/>
      </c>
      <c r="CR359" s="41">
        <f>IF(Q359="","",IF(SUM(成就内容!H$127:H$131)&lt;&gt;0,MAX(ROUNDUP(SMALL(Q$334:Q$383,$L359)/60,0)*60,60),0))</f>
        <v>0</v>
      </c>
      <c r="CS359" s="41">
        <f>IF(R359="","",IF(SUM(成就内容!I$127:I$131)&lt;&gt;0,MAX(ROUNDUP(SMALL(R$334:R$383,$L359)/60,0)*60,60),0))</f>
        <v>0</v>
      </c>
      <c r="CT359" s="41">
        <f>IF(S359="","",IF(SUM(成就内容!J$127:J$131)&lt;&gt;0,MAX(ROUNDUP(SMALL(S$334:S$383,$L359)/60,0)*60,60),0))</f>
        <v>0</v>
      </c>
      <c r="CU359" s="41">
        <f>IF(T359="","",IF(SUM(成就内容!K$127:K$131)&lt;&gt;0,MAX(ROUNDUP(SMALL(T$334:T$383,$L359)/60,0)*60,60),0))</f>
        <v>0</v>
      </c>
      <c r="CV359" s="41">
        <f>IF(U359="","",IF(SUM(成就内容!L$127:L$131)&lt;&gt;0,MAX(ROUNDUP(SMALL(U$334:U$383,$L359)/60,0)*60,60),0))</f>
        <v>0</v>
      </c>
      <c r="CW359" s="41">
        <f>IF(V359="","",IF(SUM(成就内容!M$127:M$131)&lt;&gt;0,MAX(ROUNDUP(SMALL(V$334:V$383,$L359)/60,0)*60,60),0))</f>
        <v>0</v>
      </c>
      <c r="CX359" s="41">
        <f>IF(W359="","",IF(SUM(成就内容!N$127:N$131)&lt;&gt;0,MAX(ROUNDUP(SMALL(W$334:W$383,$L359)/60,0)*60,60),0))</f>
        <v>0</v>
      </c>
      <c r="CY359" s="41">
        <f>IF(X359="","",IF(SUM(成就内容!O$127:O$131)&lt;&gt;0,MAX(ROUNDUP(SMALL(X$334:X$383,$L359)/60,0)*60,60),0))</f>
        <v>0</v>
      </c>
      <c r="CZ359" s="41" t="str">
        <f>IF(Y359="","",IF(SUM(成就内容!P$127:P$131)&lt;&gt;0,MAX(ROUNDUP(SMALL(Y$334:Y$383,$L359)/60,0)*60,60),0))</f>
        <v/>
      </c>
      <c r="DA359" s="41">
        <f>IF(Z359="","",IF(SUM(成就内容!Q$127:Q$131)&lt;&gt;0,MAX(ROUNDUP(SMALL(Z$334:Z$383,$L359)/60,0)*60,60),0))</f>
        <v>0</v>
      </c>
      <c r="DB359" s="41">
        <f>IF(AA359="","",IF(SUM(成就内容!R$127:R$131)&lt;&gt;0,MAX(ROUNDUP(SMALL(AA$334:AA$383,$L359)/60,0)*60,60),0))</f>
        <v>0</v>
      </c>
      <c r="DC359" s="41">
        <f>IF(AB359="","",IF(SUM(成就内容!S$127:S$131)&lt;&gt;0,MAX(ROUNDUP(SMALL(AB$334:AB$383,$L359)/60,0)*60,60),0))</f>
        <v>0</v>
      </c>
      <c r="DD359" s="41">
        <f>IF(AC359="","",IF(SUM(成就内容!T$127:T$131)&lt;&gt;0,MAX(ROUNDUP(SMALL(AC$334:AC$383,$L359)/60,0)*60,60),0))</f>
        <v>0</v>
      </c>
      <c r="DE359" s="41">
        <f>IF(AD359="","",IF(SUM(成就内容!U$127:U$131)&lt;&gt;0,MAX(ROUNDUP(SMALL(AD$334:AD$383,$L359)/60,0)*60,60),0))</f>
        <v>0</v>
      </c>
      <c r="DF359" s="41">
        <f>IF(AE359="","",IF(SUM(成就内容!V$127:V$131)&lt;&gt;0,MAX(ROUNDUP(SMALL(AE$334:AE$383,$L359)/60,0)*60,60),0))</f>
        <v>0</v>
      </c>
      <c r="DG359" s="41">
        <f>IF(AF359="","",IF(SUM(成就内容!W$127:W$131)&lt;&gt;0,MAX(ROUNDUP(SMALL(AF$334:AF$383,$L359)/60,0)*60,60),0))</f>
        <v>0</v>
      </c>
      <c r="DH359" s="41">
        <f>IF(AG359="","",IF(SUM(成就内容!X$127:X$131)&lt;&gt;0,MAX(ROUNDUP(SMALL(AG$334:AG$383,$L359)/60,0)*60,60),0))</f>
        <v>0</v>
      </c>
      <c r="DI359" s="41" t="str">
        <f>IF(AH359="","",IF(SUM(成就内容!Y$127:Y$131)&lt;&gt;0,MAX(ROUNDUP(SMALL(AH$334:AH$383,$L359)/60,0)*60,60),0))</f>
        <v/>
      </c>
      <c r="DJ359" s="41" t="str">
        <f>IF(AI359="","",IF(SUM(成就内容!Z$127:Z$131)&lt;&gt;0,MAX(ROUNDUP(SMALL(AI$334:AI$383,$L359)/60,0)*60,60),0))</f>
        <v/>
      </c>
      <c r="DK359" s="41" t="str">
        <f>IF(AJ359="","",IF(SUM(成就内容!AA$127:AA$131)&lt;&gt;0,MAX(ROUNDUP(SMALL(AJ$334:AJ$383,$L359)/60,0)*60,60),0))</f>
        <v/>
      </c>
      <c r="DL359" s="41" t="str">
        <f>IF(AK359="","",IF(SUM(成就内容!AB$127:AB$131)&lt;&gt;0,MAX(ROUNDUP(SMALL(AK$334:AK$383,$L359)/60,0)*60,60),0))</f>
        <v/>
      </c>
      <c r="DM359" s="41">
        <f>IF(AL359="","",IF(SUM(成就内容!AC$127:AC$131)&lt;&gt;0,MAX(ROUNDUP(SMALL(AL$334:AL$383,$L359)/60,0)*60,60),0))</f>
        <v>3360</v>
      </c>
      <c r="DN359" s="41">
        <f>IF(AM359="","",IF(SUM(成就内容!AD$127:AD$131)&lt;&gt;0,MAX(ROUNDUP(SMALL(AM$334:AM$383,$L359)/60,0)*60,60),0))</f>
        <v>3660</v>
      </c>
      <c r="DO359" s="41">
        <f>IF(AN359="","",IF(SUM(成就内容!AE$127:AE$131)&lt;&gt;0,MAX(ROUNDUP(SMALL(AN$334:AN$383,$L359)/60,0)*60,60),0))</f>
        <v>3660</v>
      </c>
      <c r="DP359" s="41">
        <f>IF(AO359="","",IF(SUM(成就内容!AF$127:AF$131)&lt;&gt;0,MAX(ROUNDUP(SMALL(AO$334:AO$383,$L359)/60,0)*60,60),0))</f>
        <v>3660</v>
      </c>
      <c r="DQ359" s="41">
        <f>IF(AP359="","",IF(SUM(成就内容!AG$127:AG$131)&lt;&gt;0,MAX(ROUNDUP(SMALL(AP$334:AP$383,$L359)/60,0)*60,60),0))</f>
        <v>0</v>
      </c>
      <c r="DR359" s="41" t="str">
        <f>IF(AQ359="","",IF(SUM(成就内容!AH$127:AH$131)&lt;&gt;0,MAX(ROUNDUP(SMALL(AQ$334:AQ$383,$L359)/60,0)*60,60),0))</f>
        <v/>
      </c>
      <c r="DS359" s="41">
        <f>IF(AR359="","",IF(SUM(成就内容!AI$127:AI$131)&lt;&gt;0,MAX(ROUNDUP(SMALL(AR$334:AR$383,$L359)/60,0)*60,60),0))</f>
        <v>0</v>
      </c>
      <c r="DT359" s="41">
        <f>IF(AS359="","",IF(SUM(成就内容!AJ$127:AJ$131)&lt;&gt;0,MAX(ROUNDUP(SMALL(AS$334:AS$383,$L359)/60,0)*60,60),0))</f>
        <v>0</v>
      </c>
      <c r="DU359" s="41" t="str">
        <f>IF(AT359="","",IF(SUM(成就内容!AK$127:AK$131)&lt;&gt;0,MAX(ROUNDUP(SMALL(AT$334:AT$383,$L359)/60,0)*60,60),0))</f>
        <v/>
      </c>
      <c r="DV359" s="41" t="str">
        <f>IF(AU359="","",IF(SUM(成就内容!AL$127:AL$131)&lt;&gt;0,MAX(ROUNDUP(SMALL(AU$334:AU$383,$L359)/60,0)*60,60),0))</f>
        <v/>
      </c>
      <c r="DW359" s="41" t="str">
        <f>IF(AV359="","",IF(SUM(成就内容!AM$127:AM$131)&lt;&gt;0,MAX(ROUNDUP(SMALL(AV$334:AV$383,$L359)/60,0)*60,60),0))</f>
        <v/>
      </c>
      <c r="DX359" s="41" t="str">
        <f>IF(AW359="","",IF(SUM(成就内容!AN$127:AN$131)&lt;&gt;0,MAX(ROUNDUP(SMALL(AW$334:AW$383,$L359)/60,0)*60,60),0))</f>
        <v/>
      </c>
      <c r="DY359" s="41">
        <f>IF(AX359="","",IF(SUM(成就内容!AO$127:AO$131)&lt;&gt;0,MAX(ROUNDUP(SMALL(AX$334:AX$383,$L359)/60,0)*60,60),0))</f>
        <v>4260</v>
      </c>
      <c r="DZ359" s="41">
        <f>IF(AY359="","",IF(SUM(成就内容!AP$127:AP$131)&lt;&gt;0,MAX(ROUNDUP(SMALL(AY$334:AY$383,$L359)/60,0)*60,60),0))</f>
        <v>4260</v>
      </c>
      <c r="EA359" s="41">
        <f>IF(AZ359="","",IF(SUM(成就内容!AQ$127:AQ$131)&lt;&gt;0,MAX(ROUNDUP(SMALL(AZ$334:AZ$383,$L359)/60,0)*60,60),0))</f>
        <v>4260</v>
      </c>
      <c r="EB359" s="41">
        <f>IF(BA359="","",IF(SUM(成就内容!AR$127:AR$131)&lt;&gt;0,MAX(ROUNDUP(SMALL(BA$334:BA$383,$L359)/60,0)*60,60),0))</f>
        <v>5160</v>
      </c>
      <c r="EC359" s="41">
        <f>IF(BB359="","",IF(SUM(成就内容!AS$127:AS$131)&lt;&gt;0,MAX(ROUNDUP(SMALL(BB$334:BB$383,$L359)/60,0)*60,60),0))</f>
        <v>5160</v>
      </c>
      <c r="ED359" s="41">
        <f>IF(BC359="","",IF(SUM(成就内容!AT$127:AT$131)&lt;&gt;0,MAX(ROUNDUP(SMALL(BC$334:BC$383,$L359)/60,0)*60,60),0))</f>
        <v>5160</v>
      </c>
      <c r="EE359" s="41">
        <f>IF(BD359="","",IF(SUM(成就内容!AU$127:AU$131)&lt;&gt;0,MAX(ROUNDUP(SMALL(BD$334:BD$383,$L359)/60,0)*60,60),0))</f>
        <v>0</v>
      </c>
      <c r="EF359" s="41" t="str">
        <f>IF(BE359="","",IF(SUM(成就内容!AV$127:AV$131)&lt;&gt;0,MAX(ROUNDUP(SMALL(BE$334:BE$383,$L359)/60,0)*60,60),0))</f>
        <v/>
      </c>
      <c r="EG359" s="41">
        <f>IF(BF359="","",IF(SUM(成就内容!AW$127:AW$131)&lt;&gt;0,MAX(ROUNDUP(SMALL(BF$334:BF$383,$L359)/60,0)*60,60),0))</f>
        <v>0</v>
      </c>
      <c r="EH359" s="41">
        <f>IF(BG359="","",IF(SUM(成就内容!AX$127:AX$131)&lt;&gt;0,MAX(ROUNDUP(SMALL(BG$334:BG$383,$L359)/60,0)*60,60),0))</f>
        <v>0</v>
      </c>
      <c r="EI359" s="41">
        <f>IF(BH359="","",IF(SUM(成就内容!AY$127:AY$131)&lt;&gt;0,MAX(ROUNDUP(SMALL(BH$334:BH$383,$L359)/60,0)*60,60),0))</f>
        <v>0</v>
      </c>
      <c r="EJ359" s="41">
        <f>IF(BI359="","",IF(SUM(成就内容!AZ$127:AZ$131)&lt;&gt;0,MAX(ROUNDUP(SMALL(BI$334:BI$383,$L359)/60,0)*60,60),0))</f>
        <v>0</v>
      </c>
      <c r="EK359" s="41">
        <f>IF(BJ359="","",IF(SUM(成就内容!BA$127:BA$131)&lt;&gt;0,MAX(ROUNDUP(SMALL(BJ$334:BJ$383,$L359)/60,0)*60,60),0))</f>
        <v>0</v>
      </c>
      <c r="EL359" s="41">
        <f>IF(BK359="","",IF(SUM(成就内容!BB$127:BB$131)&lt;&gt;0,MAX(ROUNDUP(SMALL(BK$334:BK$383,$L359)/60,0)*60,60),0))</f>
        <v>0</v>
      </c>
      <c r="EM359" s="41">
        <f>IF(BL359="","",IF(SUM(成就内容!BC$127:BC$131)&lt;&gt;0,MAX(ROUNDUP(SMALL(BL$334:BL$383,$L359)/60,0)*60,60),0))</f>
        <v>0</v>
      </c>
      <c r="EN359" s="41">
        <f>IF(BM359="","",IF(SUM(成就内容!BD$127:BD$131)&lt;&gt;0,MAX(ROUNDUP(SMALL(BM$334:BM$383,$L359)/60,0)*60,60),0))</f>
        <v>0</v>
      </c>
      <c r="EO359" s="41">
        <f>IF(BN359="","",IF(SUM(成就内容!BE$127:BE$131)&lt;&gt;0,MAX(ROUNDUP(SMALL(BN$334:BN$383,$L359)/60,0)*60,60),0))</f>
        <v>0</v>
      </c>
      <c r="EP359" s="41">
        <f>IF(BO359="","",IF(SUM(成就内容!BF$127:BF$131)&lt;&gt;0,MAX(ROUNDUP(SMALL(BO$334:BO$383,$L359)/60,0)*60,60),0))</f>
        <v>0</v>
      </c>
      <c r="EQ359" s="41">
        <f>IF(BP359="","",IF(SUM(成就内容!BG$127:BG$131)&lt;&gt;0,MAX(ROUNDUP(SMALL(BP$334:BP$383,$L359)/60,0)*60,60),0))</f>
        <v>0</v>
      </c>
      <c r="ER359" s="41">
        <f>IF(BQ359="","",IF(SUM(成就内容!BH$127:BH$131)&lt;&gt;0,MAX(ROUNDUP(SMALL(BQ$334:BQ$383,$L359)/60,0)*60,60),0))</f>
        <v>0</v>
      </c>
      <c r="ES359" s="41" t="str">
        <f>IF(BR359="","",IF(SUM(成就内容!BI$127:BI$131)&lt;&gt;0,MAX(ROUNDUP(SMALL(BR$334:BR$383,$L359)/60,0)*60,60),0))</f>
        <v/>
      </c>
      <c r="ET359" s="41">
        <f>IF(BS359="","",IF(SUM(成就内容!BJ$127:BJ$131)&lt;&gt;0,MAX(ROUNDUP(SMALL(BS$334:BS$383,$L359)/60,0)*60,60),0))</f>
        <v>1200</v>
      </c>
      <c r="EU359" s="41">
        <f>IF(BT359="","",IF(SUM(成就内容!BK$127:BK$131)&lt;&gt;0,MAX(ROUNDUP(SMALL(BT$334:BT$383,$L359)/60,0)*60,60),0))</f>
        <v>5700</v>
      </c>
      <c r="EV359" s="41">
        <f>IF(BU359="","",IF(SUM(成就内容!BL$127:BL$131)&lt;&gt;0,MAX(ROUNDUP(SMALL(BU$334:BU$383,$L359)/60,0)*60,60),0))</f>
        <v>4260</v>
      </c>
      <c r="EW359" s="41">
        <f>IF(BV359="","",IF(SUM(成就内容!BM$127:BM$131)&lt;&gt;0,MAX(ROUNDUP(SMALL(BV$334:BV$383,$L359)/60,0)*60,60),0))</f>
        <v>0</v>
      </c>
      <c r="EX359" s="41" t="str">
        <f>IF(BW359="","",IF(SUM(成就内容!BN$127:BN$131)&lt;&gt;0,MAX(ROUNDUP(SMALL(BW$334:BW$383,$L359)/60,0)*60,60),0))</f>
        <v/>
      </c>
      <c r="EY359" s="41">
        <f>IF(BX359="","",IF(SUM(成就内容!BO$127:BO$131)&lt;&gt;0,MAX(ROUNDUP(SMALL(BX$334:BX$383,$L359)/60,0)*60,60),0))</f>
        <v>0</v>
      </c>
      <c r="EZ359" s="41">
        <f>IF(BY359="","",IF(SUM(成就内容!BP$127:BP$131)&lt;&gt;0,MAX(ROUNDUP(SMALL(BY$334:BY$383,$L359)/60,0)*60,60),0))</f>
        <v>0</v>
      </c>
      <c r="FA359" s="41">
        <f>IF(BZ359="","",IF(SUM(成就内容!BQ$127:BQ$131)&lt;&gt;0,MAX(ROUNDUP(SMALL(BZ$334:BZ$383,$L359)/60,0)*60,60),0))</f>
        <v>0</v>
      </c>
      <c r="FB359" s="41" t="str">
        <f>IF(CA359="","",IF(SUM(成就内容!BR$127:BR$131)&lt;&gt;0,MAX(ROUNDUP(SMALL(CA$334:CA$383,$L359)/60,0)*60,60),0))</f>
        <v/>
      </c>
      <c r="FC359" s="41" t="str">
        <f>IF(CB359="","",IF(SUM(成就内容!BS$127:BS$131)&lt;&gt;0,MAX(ROUNDUP(SMALL(CB$334:CB$383,$L359)/60,0)*60,60),0))</f>
        <v/>
      </c>
      <c r="FD359" s="41">
        <f>IF(CC359="","",IF(SUM(成就内容!BT$127:BT$131)&lt;&gt;0,MAX(ROUNDUP(SMALL(CC$334:CC$383,$L359)/60,0)*60,60),0))</f>
        <v>0</v>
      </c>
      <c r="FE359" s="41">
        <f>IF(CD359="","",IF(SUM(成就内容!BU$127:BU$131)&lt;&gt;0,MAX(ROUNDUP(SMALL(CD$334:CD$383,$L359)/60,0)*60,60),0))</f>
        <v>0</v>
      </c>
      <c r="FF359" s="41" t="str">
        <f>IF(CE359="","",IF(SUM(成就内容!BV$127:BV$131)&lt;&gt;0,MAX(ROUNDUP(SMALL(CE$334:CE$383,$L359)/60,0)*60,60),0))</f>
        <v/>
      </c>
      <c r="FG359" s="41">
        <f>IF(CF359="","",IF(SUM(成就内容!BW$127:BW$131)&lt;&gt;0,MAX(ROUNDUP(SMALL(CF$334:CF$383,$L359)/60,0)*60,60),0))</f>
        <v>0</v>
      </c>
      <c r="FH359" s="41">
        <f>IF(CG359="","",IF(SUM(成就内容!BX$127:BX$131)&lt;&gt;0,MAX(ROUNDUP(SMALL(CG$334:CG$383,$L359)/60,0)*60,60),0))</f>
        <v>0</v>
      </c>
      <c r="FI359" s="41">
        <f>IF(CH359="","",IF(SUM(成就内容!BY$127:BY$131)&lt;&gt;0,MAX(ROUNDUP(SMALL(CH$334:CH$383,$L359)/60,0)*60,60),0))</f>
        <v>0</v>
      </c>
      <c r="FJ359" s="41">
        <f>IF(CI359="","",IF(SUM(成就内容!BZ$127:BZ$131)&lt;&gt;0,MAX(ROUNDUP(SMALL(CI$334:CI$383,$L359)/60,0)*60,60),0))</f>
        <v>0</v>
      </c>
    </row>
    <row r="360" spans="10:166" s="96" customFormat="1" x14ac:dyDescent="0.15">
      <c r="J360" s="19"/>
      <c r="L360" s="43">
        <v>27</v>
      </c>
      <c r="M360" s="79">
        <f>IFERROR(IF(成就内容!D33="","",INDEX($I$4:$I$178*SUM(成就内容!D$127:D$131)/SUM(成就内容!$D$127:$BZ$131),成就内容!D89,1))-SUM(M$334:M359),"")</f>
        <v>0</v>
      </c>
      <c r="N360" s="79" t="str">
        <f>IFERROR(IF(成就内容!E33="","",INDEX($I$4:$I$178*SUM(成就内容!E$127:E$131)/SUM(成就内容!$D$127:$BZ$131),成就内容!E89,1))-SUM(N$334:N359),"")</f>
        <v/>
      </c>
      <c r="O360" s="79" t="str">
        <f>IFERROR(IF(成就内容!F33="","",INDEX($I$4:$I$178*SUM(成就内容!F$127:F$131)/SUM(成就内容!$D$127:$BZ$131),成就内容!F89,1))-SUM(O$334:O359),"")</f>
        <v/>
      </c>
      <c r="P360" s="79" t="str">
        <f>IFERROR(IF(成就内容!G33="","",INDEX($I$4:$I$178*SUM(成就内容!G$127:G$131)/SUM(成就内容!$D$127:$BZ$131),成就内容!G89,1))-SUM(P$334:P359),"")</f>
        <v/>
      </c>
      <c r="Q360" s="79">
        <f>IFERROR(IF(成就内容!H33="","",INDEX($I$4:$I$178*SUM(成就内容!H$127:H$131)/SUM(成就内容!$D$127:$BZ$131),成就内容!H89,1))-SUM(Q$334:Q359),"")</f>
        <v>0</v>
      </c>
      <c r="R360" s="79">
        <f>IFERROR(IF(成就内容!I33="","",INDEX($I$4:$I$178*SUM(成就内容!I$127:I$131)/SUM(成就内容!$D$127:$BZ$131),成就内容!I89,1))-SUM(R$334:R359),"")</f>
        <v>0</v>
      </c>
      <c r="S360" s="79">
        <f>IFERROR(IF(成就内容!J33="","",INDEX($I$4:$I$178*SUM(成就内容!J$127:J$131)/SUM(成就内容!$D$127:$BZ$131),成就内容!J89,1))-SUM(S$334:S359),"")</f>
        <v>0</v>
      </c>
      <c r="T360" s="79">
        <f>IFERROR(IF(成就内容!K33="","",INDEX($I$4:$I$178*SUM(成就内容!K$127:K$131)/SUM(成就内容!$D$127:$BZ$131),成就内容!K89,1))-SUM(T$334:T359),"")</f>
        <v>0</v>
      </c>
      <c r="U360" s="79">
        <f>IFERROR(IF(成就内容!L33="","",INDEX($I$4:$I$178*SUM(成就内容!L$127:L$131)/SUM(成就内容!$D$127:$BZ$131),成就内容!L89,1))-SUM(U$334:U359),"")</f>
        <v>0</v>
      </c>
      <c r="V360" s="79">
        <f>IFERROR(IF(成就内容!M33="","",INDEX($I$4:$I$178*SUM(成就内容!M$127:M$131)/SUM(成就内容!$D$127:$BZ$131),成就内容!M89,1))-SUM(V$334:V359),"")</f>
        <v>0</v>
      </c>
      <c r="W360" s="79">
        <f>IFERROR(IF(成就内容!N33="","",INDEX($I$4:$I$178*SUM(成就内容!N$127:N$131)/SUM(成就内容!$D$127:$BZ$131),成就内容!N89,1))-SUM(W$334:W359),"")</f>
        <v>0</v>
      </c>
      <c r="X360" s="79">
        <f>IFERROR(IF(成就内容!O33="","",INDEX($I$4:$I$178*SUM(成就内容!O$127:O$131)/SUM(成就内容!$D$127:$BZ$131),成就内容!O89,1))-SUM(X$334:X359),"")</f>
        <v>0</v>
      </c>
      <c r="Y360" s="79" t="str">
        <f>IFERROR(IF(成就内容!P33="","",INDEX($I$4:$I$178*SUM(成就内容!P$127:P$131)/SUM(成就内容!$D$127:$BZ$131),成就内容!P89,1))-SUM(Y$334:Y359),"")</f>
        <v/>
      </c>
      <c r="Z360" s="79">
        <f>IFERROR(IF(成就内容!Q33="","",INDEX($I$4:$I$178*SUM(成就内容!Q$127:Q$131)/SUM(成就内容!$D$127:$BZ$131),成就内容!Q89,1))-SUM(Z$334:Z359),"")</f>
        <v>0</v>
      </c>
      <c r="AA360" s="79">
        <f>IFERROR(IF(成就内容!R33="","",INDEX($I$4:$I$178*SUM(成就内容!R$127:R$131)/SUM(成就内容!$D$127:$BZ$131),成就内容!R89,1))-SUM(AA$334:AA359),"")</f>
        <v>0</v>
      </c>
      <c r="AB360" s="79">
        <f>IFERROR(IF(成就内容!S33="","",INDEX($I$4:$I$178*SUM(成就内容!S$127:S$131)/SUM(成就内容!$D$127:$BZ$131),成就内容!S89,1))-SUM(AB$334:AB359),"")</f>
        <v>0</v>
      </c>
      <c r="AC360" s="79">
        <f>IFERROR(IF(成就内容!T33="","",INDEX($I$4:$I$178*SUM(成就内容!T$127:T$131)/SUM(成就内容!$D$127:$BZ$131),成就内容!T89,1))-SUM(AC$334:AC359),"")</f>
        <v>0</v>
      </c>
      <c r="AD360" s="79">
        <f>IFERROR(IF(成就内容!U33="","",INDEX($I$4:$I$178*SUM(成就内容!U$127:U$131)/SUM(成就内容!$D$127:$BZ$131),成就内容!U89,1))-SUM(AD$334:AD359),"")</f>
        <v>0</v>
      </c>
      <c r="AE360" s="79">
        <f>IFERROR(IF(成就内容!V33="","",INDEX($I$4:$I$178*SUM(成就内容!V$127:V$131)/SUM(成就内容!$D$127:$BZ$131),成就内容!V89,1))-SUM(AE$334:AE359),"")</f>
        <v>0</v>
      </c>
      <c r="AF360" s="79">
        <f>IFERROR(IF(成就内容!W33="","",INDEX($I$4:$I$178*SUM(成就内容!W$127:W$131)/SUM(成就内容!$D$127:$BZ$131),成就内容!W89,1))-SUM(AF$334:AF359),"")</f>
        <v>0</v>
      </c>
      <c r="AG360" s="79">
        <f>IFERROR(IF(成就内容!X33="","",INDEX($I$4:$I$178*SUM(成就内容!X$127:X$131)/SUM(成就内容!$D$127:$BZ$131),成就内容!X89,1))-SUM(AG$334:AG359),"")</f>
        <v>0</v>
      </c>
      <c r="AH360" s="79" t="str">
        <f>IFERROR(IF(成就内容!Y33="","",INDEX($I$4:$I$178*SUM(成就内容!Y$127:Y$131)/SUM(成就内容!$D$127:$BZ$131),成就内容!Y89,1))-SUM(AH$334:AH359),"")</f>
        <v/>
      </c>
      <c r="AI360" s="79" t="str">
        <f>IFERROR(IF(成就内容!Z33="","",INDEX($I$4:$I$178*SUM(成就内容!Z$127:Z$131)/SUM(成就内容!$D$127:$BZ$131),成就内容!Z89,1))-SUM(AI$334:AI359),"")</f>
        <v/>
      </c>
      <c r="AJ360" s="79" t="str">
        <f>IFERROR(IF(成就内容!AA33="","",INDEX($I$4:$I$178*SUM(成就内容!AA$127:AA$131)/SUM(成就内容!$D$127:$BZ$131),成就内容!AA89,1))-SUM(AJ$334:AJ359),"")</f>
        <v/>
      </c>
      <c r="AK360" s="79" t="str">
        <f>IFERROR(IF(成就内容!AB33="","",INDEX($I$4:$I$178*SUM(成就内容!AB$127:AB$131)/SUM(成就内容!$D$127:$BZ$131),成就内容!AB89,1))-SUM(AK$334:AK359),"")</f>
        <v/>
      </c>
      <c r="AL360" s="79">
        <f>IFERROR(IF(成就内容!AC33="","",INDEX($I$4:$I$178*SUM(成就内容!AC$127:AC$131)/SUM(成就内容!$D$127:$BZ$131),成就内容!AC89,1))-SUM(AL$334:AL359),"")</f>
        <v>4252.1749999999993</v>
      </c>
      <c r="AM360" s="79">
        <f>IFERROR(IF(成就内容!AD33="","",INDEX($I$4:$I$178*SUM(成就内容!AD$127:AD$131)/SUM(成就内容!$D$127:$BZ$131),成就内容!AD89,1))-SUM(AM$334:AM359),"")</f>
        <v>4252.1749999999993</v>
      </c>
      <c r="AN360" s="79">
        <f>IFERROR(IF(成就内容!AE33="","",INDEX($I$4:$I$178*SUM(成就内容!AE$127:AE$131)/SUM(成就内容!$D$127:$BZ$131),成就内容!AE89,1))-SUM(AN$334:AN359),"")</f>
        <v>4252.1749999999993</v>
      </c>
      <c r="AO360" s="79">
        <f>IFERROR(IF(成就内容!AF33="","",INDEX($I$4:$I$178*SUM(成就内容!AF$127:AF$131)/SUM(成就内容!$D$127:$BZ$131),成就内容!AF89,1))-SUM(AO$334:AO359),"")</f>
        <v>4252.1749999999993</v>
      </c>
      <c r="AP360" s="79">
        <f>IFERROR(IF(成就内容!AG33="","",INDEX($I$4:$I$178*SUM(成就内容!AG$127:AG$131)/SUM(成就内容!$D$127:$BZ$131),成就内容!AG89,1))-SUM(AP$334:AP359),"")</f>
        <v>0</v>
      </c>
      <c r="AQ360" s="79" t="str">
        <f>IFERROR(IF(成就内容!AH33="","",INDEX($I$4:$I$178*SUM(成就内容!AH$127:AH$131)/SUM(成就内容!$D$127:$BZ$131),成就内容!AH89,1))-SUM(AQ$334:AQ359),"")</f>
        <v/>
      </c>
      <c r="AR360" s="79">
        <f>IFERROR(IF(成就内容!AI33="","",INDEX($I$4:$I$178*SUM(成就内容!AI$127:AI$131)/SUM(成就内容!$D$127:$BZ$131),成就内容!AI89,1))-SUM(AR$334:AR359),"")</f>
        <v>0</v>
      </c>
      <c r="AS360" s="79">
        <f>IFERROR(IF(成就内容!AJ33="","",INDEX($I$4:$I$178*SUM(成就内容!AJ$127:AJ$131)/SUM(成就内容!$D$127:$BZ$131),成就内容!AJ89,1))-SUM(AS$334:AS359),"")</f>
        <v>0</v>
      </c>
      <c r="AT360" s="79" t="str">
        <f>IFERROR(IF(成就内容!AK33="","",INDEX($I$4:$I$178*SUM(成就内容!AK$127:AK$131)/SUM(成就内容!$D$127:$BZ$131),成就内容!AK89,1))-SUM(AT$334:AT359),"")</f>
        <v/>
      </c>
      <c r="AU360" s="79" t="str">
        <f>IFERROR(IF(成就内容!AL33="","",INDEX($I$4:$I$178*SUM(成就内容!AL$127:AL$131)/SUM(成就内容!$D$127:$BZ$131),成就内容!AL89,1))-SUM(AU$334:AU359),"")</f>
        <v/>
      </c>
      <c r="AV360" s="79" t="str">
        <f>IFERROR(IF(成就内容!AM33="","",INDEX($I$4:$I$178*SUM(成就内容!AM$127:AM$131)/SUM(成就内容!$D$127:$BZ$131),成就内容!AM89,1))-SUM(AV$334:AV359),"")</f>
        <v/>
      </c>
      <c r="AW360" s="79" t="str">
        <f>IFERROR(IF(成就内容!AN33="","",INDEX($I$4:$I$178*SUM(成就内容!AN$127:AN$131)/SUM(成就内容!$D$127:$BZ$131),成就内容!AN89,1))-SUM(AW$334:AW359),"")</f>
        <v/>
      </c>
      <c r="AX360" s="79">
        <f>IFERROR(IF(成就内容!AO33="","",INDEX($I$4:$I$178*SUM(成就内容!AO$127:AO$131)/SUM(成就内容!$D$127:$BZ$131),成就内容!AO89,1))-SUM(AX$334:AX359),"")</f>
        <v>4252.1749999999993</v>
      </c>
      <c r="AY360" s="79">
        <f>IFERROR(IF(成就内容!AP33="","",INDEX($I$4:$I$178*SUM(成就内容!AP$127:AP$131)/SUM(成就内容!$D$127:$BZ$131),成就内容!AP89,1))-SUM(AY$334:AY359),"")</f>
        <v>4252.1749999999993</v>
      </c>
      <c r="AZ360" s="79">
        <f>IFERROR(IF(成就内容!AQ33="","",INDEX($I$4:$I$178*SUM(成就内容!AQ$127:AQ$131)/SUM(成就内容!$D$127:$BZ$131),成就内容!AQ89,1))-SUM(AZ$334:AZ359),"")</f>
        <v>4252.1749999999993</v>
      </c>
      <c r="BA360" s="79">
        <f>IFERROR(IF(成就内容!AR33="","",INDEX($I$4:$I$178*SUM(成就内容!AR$127:AR$131)/SUM(成就内容!$D$127:$BZ$131),成就内容!AR89,1))-SUM(BA$334:BA359),"")</f>
        <v>5953.0499999999956</v>
      </c>
      <c r="BB360" s="79">
        <f>IFERROR(IF(成就内容!AS33="","",INDEX($I$4:$I$178*SUM(成就内容!AS$127:AS$131)/SUM(成就内容!$D$127:$BZ$131),成就内容!AS89,1))-SUM(BB$334:BB359),"")</f>
        <v>5953.0499999999956</v>
      </c>
      <c r="BC360" s="79">
        <f>IFERROR(IF(成就内容!AT33="","",INDEX($I$4:$I$178*SUM(成就内容!AT$127:AT$131)/SUM(成就内容!$D$127:$BZ$131),成就内容!AT89,1))-SUM(BC$334:BC359),"")</f>
        <v>5953.0499999999956</v>
      </c>
      <c r="BD360" s="79">
        <f>IFERROR(IF(成就内容!AU33="","",INDEX($I$4:$I$178*SUM(成就内容!AU$127:AU$131)/SUM(成就内容!$D$127:$BZ$131),成就内容!AU89,1))-SUM(BD$334:BD359),"")</f>
        <v>0</v>
      </c>
      <c r="BE360" s="79" t="str">
        <f>IFERROR(IF(成就内容!AV33="","",INDEX($I$4:$I$178*SUM(成就内容!AV$127:AV$131)/SUM(成就内容!$D$127:$BZ$131),成就内容!AV89,1))-SUM(BE$334:BE359),"")</f>
        <v/>
      </c>
      <c r="BF360" s="79">
        <f>IFERROR(IF(成就内容!AW33="","",INDEX($I$4:$I$178*SUM(成就内容!AW$127:AW$131)/SUM(成就内容!$D$127:$BZ$131),成就内容!AW89,1))-SUM(BF$334:BF359),"")</f>
        <v>0</v>
      </c>
      <c r="BG360" s="79">
        <f>IFERROR(IF(成就内容!AX33="","",INDEX($I$4:$I$178*SUM(成就内容!AX$127:AX$131)/SUM(成就内容!$D$127:$BZ$131),成就内容!AX89,1))-SUM(BG$334:BG359),"")</f>
        <v>0</v>
      </c>
      <c r="BH360" s="79">
        <f>IFERROR(IF(成就内容!AY33="","",INDEX($I$4:$I$178*SUM(成就内容!AY$127:AY$131)/SUM(成就内容!$D$127:$BZ$131),成就内容!AY89,1))-SUM(BH$334:BH359),"")</f>
        <v>0</v>
      </c>
      <c r="BI360" s="79">
        <f>IFERROR(IF(成就内容!AZ33="","",INDEX($I$4:$I$178*SUM(成就内容!AZ$127:AZ$131)/SUM(成就内容!$D$127:$BZ$131),成就内容!AZ89,1))-SUM(BI$334:BI359),"")</f>
        <v>0</v>
      </c>
      <c r="BJ360" s="79">
        <f>IFERROR(IF(成就内容!BA33="","",INDEX($I$4:$I$178*SUM(成就内容!BA$127:BA$131)/SUM(成就内容!$D$127:$BZ$131),成就内容!BA89,1))-SUM(BJ$334:BJ359),"")</f>
        <v>0</v>
      </c>
      <c r="BK360" s="79">
        <f>IFERROR(IF(成就内容!BB33="","",INDEX($I$4:$I$178*SUM(成就内容!BB$127:BB$131)/SUM(成就内容!$D$127:$BZ$131),成就内容!BB89,1))-SUM(BK$334:BK359),"")</f>
        <v>0</v>
      </c>
      <c r="BL360" s="79">
        <f>IFERROR(IF(成就内容!BC33="","",INDEX($I$4:$I$178*SUM(成就内容!BC$127:BC$131)/SUM(成就内容!$D$127:$BZ$131),成就内容!BC89,1))-SUM(BL$334:BL359),"")</f>
        <v>0</v>
      </c>
      <c r="BM360" s="79">
        <f>IFERROR(IF(成就内容!BD33="","",INDEX($I$4:$I$178*SUM(成就内容!BD$127:BD$131)/SUM(成就内容!$D$127:$BZ$131),成就内容!BD89,1))-SUM(BM$334:BM359),"")</f>
        <v>0</v>
      </c>
      <c r="BN360" s="79">
        <f>IFERROR(IF(成就内容!BE33="","",INDEX($I$4:$I$178*SUM(成就内容!BE$127:BE$131)/SUM(成就内容!$D$127:$BZ$131),成就内容!BE89,1))-SUM(BN$334:BN359),"")</f>
        <v>0</v>
      </c>
      <c r="BO360" s="79">
        <f>IFERROR(IF(成就内容!BF33="","",INDEX($I$4:$I$178*SUM(成就内容!BF$127:BF$131)/SUM(成就内容!$D$127:$BZ$131),成就内容!BF89,1))-SUM(BO$334:BO359),"")</f>
        <v>0</v>
      </c>
      <c r="BP360" s="79">
        <f>IFERROR(IF(成就内容!BG33="","",INDEX($I$4:$I$178*SUM(成就内容!BG$127:BG$131)/SUM(成就内容!$D$127:$BZ$131),成就内容!BG89,1))-SUM(BP$334:BP359),"")</f>
        <v>0</v>
      </c>
      <c r="BQ360" s="79">
        <f>IFERROR(IF(成就内容!BH33="","",INDEX($I$4:$I$178*SUM(成就内容!BH$127:BH$131)/SUM(成就内容!$D$127:$BZ$131),成就内容!BH89,1))-SUM(BQ$334:BQ359),"")</f>
        <v>0</v>
      </c>
      <c r="BR360" s="79" t="str">
        <f>IFERROR(IF(成就内容!BI33="","",INDEX($I$4:$I$178*SUM(成就内容!BI$127:BI$131)/SUM(成就内容!$D$127:$BZ$131),成就内容!BI89,1))-SUM(BR$334:BR359),"")</f>
        <v/>
      </c>
      <c r="BS360" s="79">
        <f>IFERROR(IF(成就内容!BJ33="","",INDEX($I$4:$I$178*SUM(成就内容!BJ$127:BJ$131)/SUM(成就内容!$D$127:$BZ$131),成就内容!BJ89,1))-SUM(BS$334:BS359),"")</f>
        <v>1549.625</v>
      </c>
      <c r="BT360" s="79">
        <f>IFERROR(IF(成就内容!BK33="","",INDEX($I$4:$I$178*SUM(成就内容!BK$127:BK$131)/SUM(成就内容!$D$127:$BZ$131),成就内容!BK89,1))-SUM(BT$334:BT359),"")</f>
        <v>7441.3062499999978</v>
      </c>
      <c r="BU360" s="79">
        <f>IFERROR(IF(成就内容!BL33="","",INDEX($I$4:$I$178*SUM(成就内容!BL$127:BL$131)/SUM(成就内容!$D$127:$BZ$131),成就内容!BL89,1))-SUM(BU$334:BU359),"")</f>
        <v>4252.1749999999993</v>
      </c>
      <c r="BV360" s="79">
        <f>IFERROR(IF(成就内容!BM33="","",INDEX($I$4:$I$178*SUM(成就内容!BM$127:BM$131)/SUM(成就内容!$D$127:$BZ$131),成就内容!BM89,1))-SUM(BV$334:BV359),"")</f>
        <v>0</v>
      </c>
      <c r="BW360" s="79" t="str">
        <f>IFERROR(IF(成就内容!BN33="","",INDEX($I$4:$I$178*SUM(成就内容!BN$127:BN$131)/SUM(成就内容!$D$127:$BZ$131),成就内容!BN89,1))-SUM(BW$334:BW359),"")</f>
        <v/>
      </c>
      <c r="BX360" s="79">
        <f>IFERROR(IF(成就内容!BO33="","",INDEX($I$4:$I$178*SUM(成就内容!BO$127:BO$131)/SUM(成就内容!$D$127:$BZ$131),成就内容!BO89,1))-SUM(BX$334:BX359),"")</f>
        <v>0</v>
      </c>
      <c r="BY360" s="79">
        <f>IFERROR(IF(成就内容!BP33="","",INDEX($I$4:$I$178*SUM(成就内容!BP$127:BP$131)/SUM(成就内容!$D$127:$BZ$131),成就内容!BP89,1))-SUM(BY$334:BY359),"")</f>
        <v>0</v>
      </c>
      <c r="BZ360" s="79">
        <f>IFERROR(IF(成就内容!BQ33="","",INDEX($I$4:$I$178*SUM(成就内容!BQ$127:BQ$131)/SUM(成就内容!$D$127:$BZ$131),成就内容!BQ89,1))-SUM(BZ$334:BZ359),"")</f>
        <v>0</v>
      </c>
      <c r="CA360" s="79" t="str">
        <f>IFERROR(IF(成就内容!BR33="","",INDEX($I$4:$I$178*SUM(成就内容!BR$127:BR$131)/SUM(成就内容!$D$127:$BZ$131),成就内容!BR89,1))-SUM(CA$334:CA359),"")</f>
        <v/>
      </c>
      <c r="CB360" s="79" t="str">
        <f>IFERROR(IF(成就内容!BS33="","",INDEX($I$4:$I$178*SUM(成就内容!BS$127:BS$131)/SUM(成就内容!$D$127:$BZ$131),成就内容!BS89,1))-SUM(CB$334:CB359),"")</f>
        <v/>
      </c>
      <c r="CC360" s="79">
        <f>IFERROR(IF(成就内容!BT33="","",INDEX($I$4:$I$178*SUM(成就内容!BT$127:BT$131)/SUM(成就内容!$D$127:$BZ$131),成就内容!BT89,1))-SUM(CC$334:CC359),"")</f>
        <v>0</v>
      </c>
      <c r="CD360" s="79">
        <f>IFERROR(IF(成就内容!BU33="","",INDEX($I$4:$I$178*SUM(成就内容!BU$127:BU$131)/SUM(成就内容!$D$127:$BZ$131),成就内容!BU89,1))-SUM(CD$334:CD359),"")</f>
        <v>0</v>
      </c>
      <c r="CE360" s="79" t="str">
        <f>IFERROR(IF(成就内容!BV33="","",INDEX($I$4:$I$178*SUM(成就内容!BV$127:BV$131)/SUM(成就内容!$D$127:$BZ$131),成就内容!BV89,1))-SUM(CE$334:CE359),"")</f>
        <v/>
      </c>
      <c r="CF360" s="79">
        <f>IFERROR(IF(成就内容!BW33="","",INDEX($I$4:$I$178*SUM(成就内容!BW$127:BW$131)/SUM(成就内容!$D$127:$BZ$131),成就内容!BW89,1))-SUM(CF$334:CF359),"")</f>
        <v>0</v>
      </c>
      <c r="CG360" s="79">
        <f>IFERROR(IF(成就内容!BX33="","",INDEX($I$4:$I$178*SUM(成就内容!BX$127:BX$131)/SUM(成就内容!$D$127:$BZ$131),成就内容!BX89,1))-SUM(CG$334:CG359),"")</f>
        <v>0</v>
      </c>
      <c r="CH360" s="79">
        <f>IFERROR(IF(成就内容!BY33="","",INDEX($I$4:$I$178*SUM(成就内容!BY$127:BY$131)/SUM(成就内容!$D$127:$BZ$131),成就内容!BY89,1))-SUM(CH$334:CH359),"")</f>
        <v>0</v>
      </c>
      <c r="CI360" s="79">
        <f>IFERROR(IF(成就内容!BZ33="","",INDEX($I$4:$I$178*SUM(成就内容!BZ$127:BZ$131)/SUM(成就内容!$D$127:$BZ$131),成就内容!BZ89,1))-SUM(CI$334:CI359),"")</f>
        <v>0</v>
      </c>
      <c r="CK360" s="19"/>
      <c r="CM360" s="43">
        <v>27</v>
      </c>
      <c r="CN360" s="41">
        <f>IF(M360="","",IF(SUM(成就内容!D$127:D$131)&lt;&gt;0,MAX(ROUNDUP(SMALL(M$334:M$383,$L360)/60,0)*60,60),0))</f>
        <v>0</v>
      </c>
      <c r="CO360" s="41" t="str">
        <f>IF(N360="","",IF(SUM(成就内容!E$127:E$131)&lt;&gt;0,MAX(ROUNDUP(SMALL(N$334:N$383,$L360)/60,0)*60,60),0))</f>
        <v/>
      </c>
      <c r="CP360" s="41" t="str">
        <f>IF(O360="","",IF(SUM(成就内容!F$127:F$131)&lt;&gt;0,MAX(ROUNDUP(SMALL(O$334:O$383,$L360)/60,0)*60,60),0))</f>
        <v/>
      </c>
      <c r="CQ360" s="41" t="str">
        <f>IF(P360="","",IF(SUM(成就内容!G$127:G$131)&lt;&gt;0,MAX(ROUNDUP(SMALL(P$334:P$383,$L360)/60,0)*60,60),0))</f>
        <v/>
      </c>
      <c r="CR360" s="41">
        <f>IF(Q360="","",IF(SUM(成就内容!H$127:H$131)&lt;&gt;0,MAX(ROUNDUP(SMALL(Q$334:Q$383,$L360)/60,0)*60,60),0))</f>
        <v>0</v>
      </c>
      <c r="CS360" s="41">
        <f>IF(R360="","",IF(SUM(成就内容!I$127:I$131)&lt;&gt;0,MAX(ROUNDUP(SMALL(R$334:R$383,$L360)/60,0)*60,60),0))</f>
        <v>0</v>
      </c>
      <c r="CT360" s="41">
        <f>IF(S360="","",IF(SUM(成就内容!J$127:J$131)&lt;&gt;0,MAX(ROUNDUP(SMALL(S$334:S$383,$L360)/60,0)*60,60),0))</f>
        <v>0</v>
      </c>
      <c r="CU360" s="41">
        <f>IF(T360="","",IF(SUM(成就内容!K$127:K$131)&lt;&gt;0,MAX(ROUNDUP(SMALL(T$334:T$383,$L360)/60,0)*60,60),0))</f>
        <v>0</v>
      </c>
      <c r="CV360" s="41">
        <f>IF(U360="","",IF(SUM(成就内容!L$127:L$131)&lt;&gt;0,MAX(ROUNDUP(SMALL(U$334:U$383,$L360)/60,0)*60,60),0))</f>
        <v>0</v>
      </c>
      <c r="CW360" s="41">
        <f>IF(V360="","",IF(SUM(成就内容!M$127:M$131)&lt;&gt;0,MAX(ROUNDUP(SMALL(V$334:V$383,$L360)/60,0)*60,60),0))</f>
        <v>0</v>
      </c>
      <c r="CX360" s="41">
        <f>IF(W360="","",IF(SUM(成就内容!N$127:N$131)&lt;&gt;0,MAX(ROUNDUP(SMALL(W$334:W$383,$L360)/60,0)*60,60),0))</f>
        <v>0</v>
      </c>
      <c r="CY360" s="41">
        <f>IF(X360="","",IF(SUM(成就内容!O$127:O$131)&lt;&gt;0,MAX(ROUNDUP(SMALL(X$334:X$383,$L360)/60,0)*60,60),0))</f>
        <v>0</v>
      </c>
      <c r="CZ360" s="41" t="str">
        <f>IF(Y360="","",IF(SUM(成就内容!P$127:P$131)&lt;&gt;0,MAX(ROUNDUP(SMALL(Y$334:Y$383,$L360)/60,0)*60,60),0))</f>
        <v/>
      </c>
      <c r="DA360" s="41">
        <f>IF(Z360="","",IF(SUM(成就内容!Q$127:Q$131)&lt;&gt;0,MAX(ROUNDUP(SMALL(Z$334:Z$383,$L360)/60,0)*60,60),0))</f>
        <v>0</v>
      </c>
      <c r="DB360" s="41">
        <f>IF(AA360="","",IF(SUM(成就内容!R$127:R$131)&lt;&gt;0,MAX(ROUNDUP(SMALL(AA$334:AA$383,$L360)/60,0)*60,60),0))</f>
        <v>0</v>
      </c>
      <c r="DC360" s="41">
        <f>IF(AB360="","",IF(SUM(成就内容!S$127:S$131)&lt;&gt;0,MAX(ROUNDUP(SMALL(AB$334:AB$383,$L360)/60,0)*60,60),0))</f>
        <v>0</v>
      </c>
      <c r="DD360" s="41">
        <f>IF(AC360="","",IF(SUM(成就内容!T$127:T$131)&lt;&gt;0,MAX(ROUNDUP(SMALL(AC$334:AC$383,$L360)/60,0)*60,60),0))</f>
        <v>0</v>
      </c>
      <c r="DE360" s="41">
        <f>IF(AD360="","",IF(SUM(成就内容!U$127:U$131)&lt;&gt;0,MAX(ROUNDUP(SMALL(AD$334:AD$383,$L360)/60,0)*60,60),0))</f>
        <v>0</v>
      </c>
      <c r="DF360" s="41">
        <f>IF(AE360="","",IF(SUM(成就内容!V$127:V$131)&lt;&gt;0,MAX(ROUNDUP(SMALL(AE$334:AE$383,$L360)/60,0)*60,60),0))</f>
        <v>0</v>
      </c>
      <c r="DG360" s="41">
        <f>IF(AF360="","",IF(SUM(成就内容!W$127:W$131)&lt;&gt;0,MAX(ROUNDUP(SMALL(AF$334:AF$383,$L360)/60,0)*60,60),0))</f>
        <v>0</v>
      </c>
      <c r="DH360" s="41">
        <f>IF(AG360="","",IF(SUM(成就内容!X$127:X$131)&lt;&gt;0,MAX(ROUNDUP(SMALL(AG$334:AG$383,$L360)/60,0)*60,60),0))</f>
        <v>0</v>
      </c>
      <c r="DI360" s="41" t="str">
        <f>IF(AH360="","",IF(SUM(成就内容!Y$127:Y$131)&lt;&gt;0,MAX(ROUNDUP(SMALL(AH$334:AH$383,$L360)/60,0)*60,60),0))</f>
        <v/>
      </c>
      <c r="DJ360" s="41" t="str">
        <f>IF(AI360="","",IF(SUM(成就内容!Z$127:Z$131)&lt;&gt;0,MAX(ROUNDUP(SMALL(AI$334:AI$383,$L360)/60,0)*60,60),0))</f>
        <v/>
      </c>
      <c r="DK360" s="41" t="str">
        <f>IF(AJ360="","",IF(SUM(成就内容!AA$127:AA$131)&lt;&gt;0,MAX(ROUNDUP(SMALL(AJ$334:AJ$383,$L360)/60,0)*60,60),0))</f>
        <v/>
      </c>
      <c r="DL360" s="41" t="str">
        <f>IF(AK360="","",IF(SUM(成就内容!AB$127:AB$131)&lt;&gt;0,MAX(ROUNDUP(SMALL(AK$334:AK$383,$L360)/60,0)*60,60),0))</f>
        <v/>
      </c>
      <c r="DM360" s="41">
        <f>IF(AL360="","",IF(SUM(成就内容!AC$127:AC$131)&lt;&gt;0,MAX(ROUNDUP(SMALL(AL$334:AL$383,$L360)/60,0)*60,60),0))</f>
        <v>4260</v>
      </c>
      <c r="DN360" s="41">
        <f>IF(AM360="","",IF(SUM(成就内容!AD$127:AD$131)&lt;&gt;0,MAX(ROUNDUP(SMALL(AM$334:AM$383,$L360)/60,0)*60,60),0))</f>
        <v>4260</v>
      </c>
      <c r="DO360" s="41">
        <f>IF(AN360="","",IF(SUM(成就内容!AE$127:AE$131)&lt;&gt;0,MAX(ROUNDUP(SMALL(AN$334:AN$383,$L360)/60,0)*60,60),0))</f>
        <v>4260</v>
      </c>
      <c r="DP360" s="41">
        <f>IF(AO360="","",IF(SUM(成就内容!AF$127:AF$131)&lt;&gt;0,MAX(ROUNDUP(SMALL(AO$334:AO$383,$L360)/60,0)*60,60),0))</f>
        <v>4260</v>
      </c>
      <c r="DQ360" s="41">
        <f>IF(AP360="","",IF(SUM(成就内容!AG$127:AG$131)&lt;&gt;0,MAX(ROUNDUP(SMALL(AP$334:AP$383,$L360)/60,0)*60,60),0))</f>
        <v>0</v>
      </c>
      <c r="DR360" s="41" t="str">
        <f>IF(AQ360="","",IF(SUM(成就内容!AH$127:AH$131)&lt;&gt;0,MAX(ROUNDUP(SMALL(AQ$334:AQ$383,$L360)/60,0)*60,60),0))</f>
        <v/>
      </c>
      <c r="DS360" s="41">
        <f>IF(AR360="","",IF(SUM(成就内容!AI$127:AI$131)&lt;&gt;0,MAX(ROUNDUP(SMALL(AR$334:AR$383,$L360)/60,0)*60,60),0))</f>
        <v>0</v>
      </c>
      <c r="DT360" s="41">
        <f>IF(AS360="","",IF(SUM(成就内容!AJ$127:AJ$131)&lt;&gt;0,MAX(ROUNDUP(SMALL(AS$334:AS$383,$L360)/60,0)*60,60),0))</f>
        <v>0</v>
      </c>
      <c r="DU360" s="41" t="str">
        <f>IF(AT360="","",IF(SUM(成就内容!AK$127:AK$131)&lt;&gt;0,MAX(ROUNDUP(SMALL(AT$334:AT$383,$L360)/60,0)*60,60),0))</f>
        <v/>
      </c>
      <c r="DV360" s="41" t="str">
        <f>IF(AU360="","",IF(SUM(成就内容!AL$127:AL$131)&lt;&gt;0,MAX(ROUNDUP(SMALL(AU$334:AU$383,$L360)/60,0)*60,60),0))</f>
        <v/>
      </c>
      <c r="DW360" s="41" t="str">
        <f>IF(AV360="","",IF(SUM(成就内容!AM$127:AM$131)&lt;&gt;0,MAX(ROUNDUP(SMALL(AV$334:AV$383,$L360)/60,0)*60,60),0))</f>
        <v/>
      </c>
      <c r="DX360" s="41" t="str">
        <f>IF(AW360="","",IF(SUM(成就内容!AN$127:AN$131)&lt;&gt;0,MAX(ROUNDUP(SMALL(AW$334:AW$383,$L360)/60,0)*60,60),0))</f>
        <v/>
      </c>
      <c r="DY360" s="41">
        <f>IF(AX360="","",IF(SUM(成就内容!AO$127:AO$131)&lt;&gt;0,MAX(ROUNDUP(SMALL(AX$334:AX$383,$L360)/60,0)*60,60),0))</f>
        <v>4260</v>
      </c>
      <c r="DZ360" s="41">
        <f>IF(AY360="","",IF(SUM(成就内容!AP$127:AP$131)&lt;&gt;0,MAX(ROUNDUP(SMALL(AY$334:AY$383,$L360)/60,0)*60,60),0))</f>
        <v>4260</v>
      </c>
      <c r="EA360" s="41">
        <f>IF(AZ360="","",IF(SUM(成就内容!AQ$127:AQ$131)&lt;&gt;0,MAX(ROUNDUP(SMALL(AZ$334:AZ$383,$L360)/60,0)*60,60),0))</f>
        <v>4260</v>
      </c>
      <c r="EB360" s="41">
        <f>IF(BA360="","",IF(SUM(成就内容!AR$127:AR$131)&lt;&gt;0,MAX(ROUNDUP(SMALL(BA$334:BA$383,$L360)/60,0)*60,60),0))</f>
        <v>6000</v>
      </c>
      <c r="EC360" s="41">
        <f>IF(BB360="","",IF(SUM(成就内容!AS$127:AS$131)&lt;&gt;0,MAX(ROUNDUP(SMALL(BB$334:BB$383,$L360)/60,0)*60,60),0))</f>
        <v>6000</v>
      </c>
      <c r="ED360" s="41">
        <f>IF(BC360="","",IF(SUM(成就内容!AT$127:AT$131)&lt;&gt;0,MAX(ROUNDUP(SMALL(BC$334:BC$383,$L360)/60,0)*60,60),0))</f>
        <v>6000</v>
      </c>
      <c r="EE360" s="41">
        <f>IF(BD360="","",IF(SUM(成就内容!AU$127:AU$131)&lt;&gt;0,MAX(ROUNDUP(SMALL(BD$334:BD$383,$L360)/60,0)*60,60),0))</f>
        <v>0</v>
      </c>
      <c r="EF360" s="41" t="str">
        <f>IF(BE360="","",IF(SUM(成就内容!AV$127:AV$131)&lt;&gt;0,MAX(ROUNDUP(SMALL(BE$334:BE$383,$L360)/60,0)*60,60),0))</f>
        <v/>
      </c>
      <c r="EG360" s="41">
        <f>IF(BF360="","",IF(SUM(成就内容!AW$127:AW$131)&lt;&gt;0,MAX(ROUNDUP(SMALL(BF$334:BF$383,$L360)/60,0)*60,60),0))</f>
        <v>0</v>
      </c>
      <c r="EH360" s="41">
        <f>IF(BG360="","",IF(SUM(成就内容!AX$127:AX$131)&lt;&gt;0,MAX(ROUNDUP(SMALL(BG$334:BG$383,$L360)/60,0)*60,60),0))</f>
        <v>0</v>
      </c>
      <c r="EI360" s="41">
        <f>IF(BH360="","",IF(SUM(成就内容!AY$127:AY$131)&lt;&gt;0,MAX(ROUNDUP(SMALL(BH$334:BH$383,$L360)/60,0)*60,60),0))</f>
        <v>0</v>
      </c>
      <c r="EJ360" s="41">
        <f>IF(BI360="","",IF(SUM(成就内容!AZ$127:AZ$131)&lt;&gt;0,MAX(ROUNDUP(SMALL(BI$334:BI$383,$L360)/60,0)*60,60),0))</f>
        <v>0</v>
      </c>
      <c r="EK360" s="41">
        <f>IF(BJ360="","",IF(SUM(成就内容!BA$127:BA$131)&lt;&gt;0,MAX(ROUNDUP(SMALL(BJ$334:BJ$383,$L360)/60,0)*60,60),0))</f>
        <v>0</v>
      </c>
      <c r="EL360" s="41">
        <f>IF(BK360="","",IF(SUM(成就内容!BB$127:BB$131)&lt;&gt;0,MAX(ROUNDUP(SMALL(BK$334:BK$383,$L360)/60,0)*60,60),0))</f>
        <v>0</v>
      </c>
      <c r="EM360" s="41">
        <f>IF(BL360="","",IF(SUM(成就内容!BC$127:BC$131)&lt;&gt;0,MAX(ROUNDUP(SMALL(BL$334:BL$383,$L360)/60,0)*60,60),0))</f>
        <v>0</v>
      </c>
      <c r="EN360" s="41">
        <f>IF(BM360="","",IF(SUM(成就内容!BD$127:BD$131)&lt;&gt;0,MAX(ROUNDUP(SMALL(BM$334:BM$383,$L360)/60,0)*60,60),0))</f>
        <v>0</v>
      </c>
      <c r="EO360" s="41">
        <f>IF(BN360="","",IF(SUM(成就内容!BE$127:BE$131)&lt;&gt;0,MAX(ROUNDUP(SMALL(BN$334:BN$383,$L360)/60,0)*60,60),0))</f>
        <v>0</v>
      </c>
      <c r="EP360" s="41">
        <f>IF(BO360="","",IF(SUM(成就内容!BF$127:BF$131)&lt;&gt;0,MAX(ROUNDUP(SMALL(BO$334:BO$383,$L360)/60,0)*60,60),0))</f>
        <v>0</v>
      </c>
      <c r="EQ360" s="41">
        <f>IF(BP360="","",IF(SUM(成就内容!BG$127:BG$131)&lt;&gt;0,MAX(ROUNDUP(SMALL(BP$334:BP$383,$L360)/60,0)*60,60),0))</f>
        <v>0</v>
      </c>
      <c r="ER360" s="41">
        <f>IF(BQ360="","",IF(SUM(成就内容!BH$127:BH$131)&lt;&gt;0,MAX(ROUNDUP(SMALL(BQ$334:BQ$383,$L360)/60,0)*60,60),0))</f>
        <v>0</v>
      </c>
      <c r="ES360" s="41" t="str">
        <f>IF(BR360="","",IF(SUM(成就内容!BI$127:BI$131)&lt;&gt;0,MAX(ROUNDUP(SMALL(BR$334:BR$383,$L360)/60,0)*60,60),0))</f>
        <v/>
      </c>
      <c r="ET360" s="41">
        <f>IF(BS360="","",IF(SUM(成就内容!BJ$127:BJ$131)&lt;&gt;0,MAX(ROUNDUP(SMALL(BS$334:BS$383,$L360)/60,0)*60,60),0))</f>
        <v>1260</v>
      </c>
      <c r="EU360" s="41">
        <f>IF(BT360="","",IF(SUM(成就内容!BK$127:BK$131)&lt;&gt;0,MAX(ROUNDUP(SMALL(BT$334:BT$383,$L360)/60,0)*60,60),0))</f>
        <v>6600</v>
      </c>
      <c r="EV360" s="41">
        <f>IF(BU360="","",IF(SUM(成就内容!BL$127:BL$131)&lt;&gt;0,MAX(ROUNDUP(SMALL(BU$334:BU$383,$L360)/60,0)*60,60),0))</f>
        <v>4260</v>
      </c>
      <c r="EW360" s="41">
        <f>IF(BV360="","",IF(SUM(成就内容!BM$127:BM$131)&lt;&gt;0,MAX(ROUNDUP(SMALL(BV$334:BV$383,$L360)/60,0)*60,60),0))</f>
        <v>0</v>
      </c>
      <c r="EX360" s="41" t="str">
        <f>IF(BW360="","",IF(SUM(成就内容!BN$127:BN$131)&lt;&gt;0,MAX(ROUNDUP(SMALL(BW$334:BW$383,$L360)/60,0)*60,60),0))</f>
        <v/>
      </c>
      <c r="EY360" s="41">
        <f>IF(BX360="","",IF(SUM(成就内容!BO$127:BO$131)&lt;&gt;0,MAX(ROUNDUP(SMALL(BX$334:BX$383,$L360)/60,0)*60,60),0))</f>
        <v>0</v>
      </c>
      <c r="EZ360" s="41">
        <f>IF(BY360="","",IF(SUM(成就内容!BP$127:BP$131)&lt;&gt;0,MAX(ROUNDUP(SMALL(BY$334:BY$383,$L360)/60,0)*60,60),0))</f>
        <v>0</v>
      </c>
      <c r="FA360" s="41">
        <f>IF(BZ360="","",IF(SUM(成就内容!BQ$127:BQ$131)&lt;&gt;0,MAX(ROUNDUP(SMALL(BZ$334:BZ$383,$L360)/60,0)*60,60),0))</f>
        <v>0</v>
      </c>
      <c r="FB360" s="41" t="str">
        <f>IF(CA360="","",IF(SUM(成就内容!BR$127:BR$131)&lt;&gt;0,MAX(ROUNDUP(SMALL(CA$334:CA$383,$L360)/60,0)*60,60),0))</f>
        <v/>
      </c>
      <c r="FC360" s="41" t="str">
        <f>IF(CB360="","",IF(SUM(成就内容!BS$127:BS$131)&lt;&gt;0,MAX(ROUNDUP(SMALL(CB$334:CB$383,$L360)/60,0)*60,60),0))</f>
        <v/>
      </c>
      <c r="FD360" s="41">
        <f>IF(CC360="","",IF(SUM(成就内容!BT$127:BT$131)&lt;&gt;0,MAX(ROUNDUP(SMALL(CC$334:CC$383,$L360)/60,0)*60,60),0))</f>
        <v>0</v>
      </c>
      <c r="FE360" s="41">
        <f>IF(CD360="","",IF(SUM(成就内容!BU$127:BU$131)&lt;&gt;0,MAX(ROUNDUP(SMALL(CD$334:CD$383,$L360)/60,0)*60,60),0))</f>
        <v>0</v>
      </c>
      <c r="FF360" s="41" t="str">
        <f>IF(CE360="","",IF(SUM(成就内容!BV$127:BV$131)&lt;&gt;0,MAX(ROUNDUP(SMALL(CE$334:CE$383,$L360)/60,0)*60,60),0))</f>
        <v/>
      </c>
      <c r="FG360" s="41">
        <f>IF(CF360="","",IF(SUM(成就内容!BW$127:BW$131)&lt;&gt;0,MAX(ROUNDUP(SMALL(CF$334:CF$383,$L360)/60,0)*60,60),0))</f>
        <v>0</v>
      </c>
      <c r="FH360" s="41">
        <f>IF(CG360="","",IF(SUM(成就内容!BX$127:BX$131)&lt;&gt;0,MAX(ROUNDUP(SMALL(CG$334:CG$383,$L360)/60,0)*60,60),0))</f>
        <v>0</v>
      </c>
      <c r="FI360" s="41">
        <f>IF(CH360="","",IF(SUM(成就内容!BY$127:BY$131)&lt;&gt;0,MAX(ROUNDUP(SMALL(CH$334:CH$383,$L360)/60,0)*60,60),0))</f>
        <v>0</v>
      </c>
      <c r="FJ360" s="41">
        <f>IF(CI360="","",IF(SUM(成就内容!BZ$127:BZ$131)&lt;&gt;0,MAX(ROUNDUP(SMALL(CI$334:CI$383,$L360)/60,0)*60,60),0))</f>
        <v>0</v>
      </c>
    </row>
    <row r="361" spans="10:166" s="96" customFormat="1" x14ac:dyDescent="0.15">
      <c r="J361" s="19"/>
      <c r="L361" s="43">
        <v>28</v>
      </c>
      <c r="M361" s="79">
        <f>IFERROR(IF(成就内容!D34="","",INDEX($I$4:$I$178*SUM(成就内容!D$127:D$131)/SUM(成就内容!$D$127:$BZ$131),成就内容!D90,1))-SUM(M$334:M360),"")</f>
        <v>0</v>
      </c>
      <c r="N361" s="79" t="str">
        <f>IFERROR(IF(成就内容!E34="","",INDEX($I$4:$I$178*SUM(成就内容!E$127:E$131)/SUM(成就内容!$D$127:$BZ$131),成就内容!E90,1))-SUM(N$334:N360),"")</f>
        <v/>
      </c>
      <c r="O361" s="79" t="str">
        <f>IFERROR(IF(成就内容!F34="","",INDEX($I$4:$I$178*SUM(成就内容!F$127:F$131)/SUM(成就内容!$D$127:$BZ$131),成就内容!F90,1))-SUM(O$334:O360),"")</f>
        <v/>
      </c>
      <c r="P361" s="79" t="str">
        <f>IFERROR(IF(成就内容!G34="","",INDEX($I$4:$I$178*SUM(成就内容!G$127:G$131)/SUM(成就内容!$D$127:$BZ$131),成就内容!G90,1))-SUM(P$334:P360),"")</f>
        <v/>
      </c>
      <c r="Q361" s="79">
        <f>IFERROR(IF(成就内容!H34="","",INDEX($I$4:$I$178*SUM(成就内容!H$127:H$131)/SUM(成就内容!$D$127:$BZ$131),成就内容!H90,1))-SUM(Q$334:Q360),"")</f>
        <v>0</v>
      </c>
      <c r="R361" s="79">
        <f>IFERROR(IF(成就内容!I34="","",INDEX($I$4:$I$178*SUM(成就内容!I$127:I$131)/SUM(成就内容!$D$127:$BZ$131),成就内容!I90,1))-SUM(R$334:R360),"")</f>
        <v>0</v>
      </c>
      <c r="S361" s="79">
        <f>IFERROR(IF(成就内容!J34="","",INDEX($I$4:$I$178*SUM(成就内容!J$127:J$131)/SUM(成就内容!$D$127:$BZ$131),成就内容!J90,1))-SUM(S$334:S360),"")</f>
        <v>0</v>
      </c>
      <c r="T361" s="79">
        <f>IFERROR(IF(成就内容!K34="","",INDEX($I$4:$I$178*SUM(成就内容!K$127:K$131)/SUM(成就内容!$D$127:$BZ$131),成就内容!K90,1))-SUM(T$334:T360),"")</f>
        <v>0</v>
      </c>
      <c r="U361" s="79">
        <f>IFERROR(IF(成就内容!L34="","",INDEX($I$4:$I$178*SUM(成就内容!L$127:L$131)/SUM(成就内容!$D$127:$BZ$131),成就内容!L90,1))-SUM(U$334:U360),"")</f>
        <v>0</v>
      </c>
      <c r="V361" s="79">
        <f>IFERROR(IF(成就内容!M34="","",INDEX($I$4:$I$178*SUM(成就内容!M$127:M$131)/SUM(成就内容!$D$127:$BZ$131),成就内容!M90,1))-SUM(V$334:V360),"")</f>
        <v>0</v>
      </c>
      <c r="W361" s="79">
        <f>IFERROR(IF(成就内容!N34="","",INDEX($I$4:$I$178*SUM(成就内容!N$127:N$131)/SUM(成就内容!$D$127:$BZ$131),成就内容!N90,1))-SUM(W$334:W360),"")</f>
        <v>0</v>
      </c>
      <c r="X361" s="79">
        <f>IFERROR(IF(成就内容!O34="","",INDEX($I$4:$I$178*SUM(成就内容!O$127:O$131)/SUM(成就内容!$D$127:$BZ$131),成就内容!O90,1))-SUM(X$334:X360),"")</f>
        <v>0</v>
      </c>
      <c r="Y361" s="79" t="str">
        <f>IFERROR(IF(成就内容!P34="","",INDEX($I$4:$I$178*SUM(成就内容!P$127:P$131)/SUM(成就内容!$D$127:$BZ$131),成就内容!P90,1))-SUM(Y$334:Y360),"")</f>
        <v/>
      </c>
      <c r="Z361" s="79">
        <f>IFERROR(IF(成就内容!Q34="","",INDEX($I$4:$I$178*SUM(成就内容!Q$127:Q$131)/SUM(成就内容!$D$127:$BZ$131),成就内容!Q90,1))-SUM(Z$334:Z360),"")</f>
        <v>0</v>
      </c>
      <c r="AA361" s="79">
        <f>IFERROR(IF(成就内容!R34="","",INDEX($I$4:$I$178*SUM(成就内容!R$127:R$131)/SUM(成就内容!$D$127:$BZ$131),成就内容!R90,1))-SUM(AA$334:AA360),"")</f>
        <v>0</v>
      </c>
      <c r="AB361" s="79">
        <f>IFERROR(IF(成就内容!S34="","",INDEX($I$4:$I$178*SUM(成就内容!S$127:S$131)/SUM(成就内容!$D$127:$BZ$131),成就内容!S90,1))-SUM(AB$334:AB360),"")</f>
        <v>0</v>
      </c>
      <c r="AC361" s="79">
        <f>IFERROR(IF(成就内容!T34="","",INDEX($I$4:$I$178*SUM(成就内容!T$127:T$131)/SUM(成就内容!$D$127:$BZ$131),成就内容!T90,1))-SUM(AC$334:AC360),"")</f>
        <v>0</v>
      </c>
      <c r="AD361" s="79">
        <f>IFERROR(IF(成就内容!U34="","",INDEX($I$4:$I$178*SUM(成就内容!U$127:U$131)/SUM(成就内容!$D$127:$BZ$131),成就内容!U90,1))-SUM(AD$334:AD360),"")</f>
        <v>0</v>
      </c>
      <c r="AE361" s="79">
        <f>IFERROR(IF(成就内容!V34="","",INDEX($I$4:$I$178*SUM(成就内容!V$127:V$131)/SUM(成就内容!$D$127:$BZ$131),成就内容!V90,1))-SUM(AE$334:AE360),"")</f>
        <v>0</v>
      </c>
      <c r="AF361" s="79">
        <f>IFERROR(IF(成就内容!W34="","",INDEX($I$4:$I$178*SUM(成就内容!W$127:W$131)/SUM(成就内容!$D$127:$BZ$131),成就内容!W90,1))-SUM(AF$334:AF360),"")</f>
        <v>0</v>
      </c>
      <c r="AG361" s="79">
        <f>IFERROR(IF(成就内容!X34="","",INDEX($I$4:$I$178*SUM(成就内容!X$127:X$131)/SUM(成就内容!$D$127:$BZ$131),成就内容!X90,1))-SUM(AG$334:AG360),"")</f>
        <v>0</v>
      </c>
      <c r="AH361" s="79" t="str">
        <f>IFERROR(IF(成就内容!Y34="","",INDEX($I$4:$I$178*SUM(成就内容!Y$127:Y$131)/SUM(成就内容!$D$127:$BZ$131),成就内容!Y90,1))-SUM(AH$334:AH360),"")</f>
        <v/>
      </c>
      <c r="AI361" s="79" t="str">
        <f>IFERROR(IF(成就内容!Z34="","",INDEX($I$4:$I$178*SUM(成就内容!Z$127:Z$131)/SUM(成就内容!$D$127:$BZ$131),成就内容!Z90,1))-SUM(AI$334:AI360),"")</f>
        <v/>
      </c>
      <c r="AJ361" s="79" t="str">
        <f>IFERROR(IF(成就内容!AA34="","",INDEX($I$4:$I$178*SUM(成就内容!AA$127:AA$131)/SUM(成就内容!$D$127:$BZ$131),成就内容!AA90,1))-SUM(AJ$334:AJ360),"")</f>
        <v/>
      </c>
      <c r="AK361" s="79" t="str">
        <f>IFERROR(IF(成就内容!AB34="","",INDEX($I$4:$I$178*SUM(成就内容!AB$127:AB$131)/SUM(成就内容!$D$127:$BZ$131),成就内容!AB90,1))-SUM(AK$334:AK360),"")</f>
        <v/>
      </c>
      <c r="AL361" s="79">
        <f>IFERROR(IF(成就内容!AC34="","",INDEX($I$4:$I$178*SUM(成就内容!AC$127:AC$131)/SUM(成就内容!$D$127:$BZ$131),成就内容!AC90,1))-SUM(AL$334:AL360),"")</f>
        <v>4252.1750000000029</v>
      </c>
      <c r="AM361" s="79">
        <f>IFERROR(IF(成就内容!AD34="","",INDEX($I$4:$I$178*SUM(成就内容!AD$127:AD$131)/SUM(成就内容!$D$127:$BZ$131),成就内容!AD90,1))-SUM(AM$334:AM360),"")</f>
        <v>4252.1749999999993</v>
      </c>
      <c r="AN361" s="79">
        <f>IFERROR(IF(成就内容!AE34="","",INDEX($I$4:$I$178*SUM(成就内容!AE$127:AE$131)/SUM(成就内容!$D$127:$BZ$131),成就内容!AE90,1))-SUM(AN$334:AN360),"")</f>
        <v>4252.1749999999993</v>
      </c>
      <c r="AO361" s="79">
        <f>IFERROR(IF(成就内容!AF34="","",INDEX($I$4:$I$178*SUM(成就内容!AF$127:AF$131)/SUM(成就内容!$D$127:$BZ$131),成就内容!AF90,1))-SUM(AO$334:AO360),"")</f>
        <v>4252.1749999999993</v>
      </c>
      <c r="AP361" s="79">
        <f>IFERROR(IF(成就内容!AG34="","",INDEX($I$4:$I$178*SUM(成就内容!AG$127:AG$131)/SUM(成就内容!$D$127:$BZ$131),成就内容!AG90,1))-SUM(AP$334:AP360),"")</f>
        <v>0</v>
      </c>
      <c r="AQ361" s="79" t="str">
        <f>IFERROR(IF(成就内容!AH34="","",INDEX($I$4:$I$178*SUM(成就内容!AH$127:AH$131)/SUM(成就内容!$D$127:$BZ$131),成就内容!AH90,1))-SUM(AQ$334:AQ360),"")</f>
        <v/>
      </c>
      <c r="AR361" s="79">
        <f>IFERROR(IF(成就内容!AI34="","",INDEX($I$4:$I$178*SUM(成就内容!AI$127:AI$131)/SUM(成就内容!$D$127:$BZ$131),成就内容!AI90,1))-SUM(AR$334:AR360),"")</f>
        <v>0</v>
      </c>
      <c r="AS361" s="79">
        <f>IFERROR(IF(成就内容!AJ34="","",INDEX($I$4:$I$178*SUM(成就内容!AJ$127:AJ$131)/SUM(成就内容!$D$127:$BZ$131),成就内容!AJ90,1))-SUM(AS$334:AS360),"")</f>
        <v>0</v>
      </c>
      <c r="AT361" s="79" t="str">
        <f>IFERROR(IF(成就内容!AK34="","",INDEX($I$4:$I$178*SUM(成就内容!AK$127:AK$131)/SUM(成就内容!$D$127:$BZ$131),成就内容!AK90,1))-SUM(AT$334:AT360),"")</f>
        <v/>
      </c>
      <c r="AU361" s="79" t="str">
        <f>IFERROR(IF(成就内容!AL34="","",INDEX($I$4:$I$178*SUM(成就内容!AL$127:AL$131)/SUM(成就内容!$D$127:$BZ$131),成就内容!AL90,1))-SUM(AU$334:AU360),"")</f>
        <v/>
      </c>
      <c r="AV361" s="79" t="str">
        <f>IFERROR(IF(成就内容!AM34="","",INDEX($I$4:$I$178*SUM(成就内容!AM$127:AM$131)/SUM(成就内容!$D$127:$BZ$131),成就内容!AM90,1))-SUM(AV$334:AV360),"")</f>
        <v/>
      </c>
      <c r="AW361" s="79" t="str">
        <f>IFERROR(IF(成就内容!AN34="","",INDEX($I$4:$I$178*SUM(成就内容!AN$127:AN$131)/SUM(成就内容!$D$127:$BZ$131),成就内容!AN90,1))-SUM(AW$334:AW360),"")</f>
        <v/>
      </c>
      <c r="AX361" s="79">
        <f>IFERROR(IF(成就内容!AO34="","",INDEX($I$4:$I$178*SUM(成就内容!AO$127:AO$131)/SUM(成就内容!$D$127:$BZ$131),成就内容!AO90,1))-SUM(AX$334:AX360),"")</f>
        <v>5102.6125000000029</v>
      </c>
      <c r="AY361" s="79">
        <f>IFERROR(IF(成就内容!AP34="","",INDEX($I$4:$I$178*SUM(成就内容!AP$127:AP$131)/SUM(成就内容!$D$127:$BZ$131),成就内容!AP90,1))-SUM(AY$334:AY360),"")</f>
        <v>5102.6125000000029</v>
      </c>
      <c r="AZ361" s="79">
        <f>IFERROR(IF(成就内容!AQ34="","",INDEX($I$4:$I$178*SUM(成就内容!AQ$127:AQ$131)/SUM(成就内容!$D$127:$BZ$131),成就内容!AQ90,1))-SUM(AZ$334:AZ360),"")</f>
        <v>5102.6125000000029</v>
      </c>
      <c r="BA361" s="79">
        <f>IFERROR(IF(成就内容!AR34="","",INDEX($I$4:$I$178*SUM(成就内容!AR$127:AR$131)/SUM(成就内容!$D$127:$BZ$131),成就内容!AR90,1))-SUM(BA$334:BA360),"")</f>
        <v>5953.0500000000029</v>
      </c>
      <c r="BB361" s="79">
        <f>IFERROR(IF(成就内容!AS34="","",INDEX($I$4:$I$178*SUM(成就内容!AS$127:AS$131)/SUM(成就内容!$D$127:$BZ$131),成就内容!AS90,1))-SUM(BB$334:BB360),"")</f>
        <v>5953.0500000000029</v>
      </c>
      <c r="BC361" s="79">
        <f>IFERROR(IF(成就内容!AT34="","",INDEX($I$4:$I$178*SUM(成就内容!AT$127:AT$131)/SUM(成就内容!$D$127:$BZ$131),成就内容!AT90,1))-SUM(BC$334:BC360),"")</f>
        <v>5953.0500000000029</v>
      </c>
      <c r="BD361" s="79">
        <f>IFERROR(IF(成就内容!AU34="","",INDEX($I$4:$I$178*SUM(成就内容!AU$127:AU$131)/SUM(成就内容!$D$127:$BZ$131),成就内容!AU90,1))-SUM(BD$334:BD360),"")</f>
        <v>0</v>
      </c>
      <c r="BE361" s="79" t="str">
        <f>IFERROR(IF(成就内容!AV34="","",INDEX($I$4:$I$178*SUM(成就内容!AV$127:AV$131)/SUM(成就内容!$D$127:$BZ$131),成就内容!AV90,1))-SUM(BE$334:BE360),"")</f>
        <v/>
      </c>
      <c r="BF361" s="79">
        <f>IFERROR(IF(成就内容!AW34="","",INDEX($I$4:$I$178*SUM(成就内容!AW$127:AW$131)/SUM(成就内容!$D$127:$BZ$131),成就内容!AW90,1))-SUM(BF$334:BF360),"")</f>
        <v>0</v>
      </c>
      <c r="BG361" s="79">
        <f>IFERROR(IF(成就内容!AX34="","",INDEX($I$4:$I$178*SUM(成就内容!AX$127:AX$131)/SUM(成就内容!$D$127:$BZ$131),成就内容!AX90,1))-SUM(BG$334:BG360),"")</f>
        <v>0</v>
      </c>
      <c r="BH361" s="79">
        <f>IFERROR(IF(成就内容!AY34="","",INDEX($I$4:$I$178*SUM(成就内容!AY$127:AY$131)/SUM(成就内容!$D$127:$BZ$131),成就内容!AY90,1))-SUM(BH$334:BH360),"")</f>
        <v>0</v>
      </c>
      <c r="BI361" s="79">
        <f>IFERROR(IF(成就内容!AZ34="","",INDEX($I$4:$I$178*SUM(成就内容!AZ$127:AZ$131)/SUM(成就内容!$D$127:$BZ$131),成就内容!AZ90,1))-SUM(BI$334:BI360),"")</f>
        <v>0</v>
      </c>
      <c r="BJ361" s="79">
        <f>IFERROR(IF(成就内容!BA34="","",INDEX($I$4:$I$178*SUM(成就内容!BA$127:BA$131)/SUM(成就内容!$D$127:$BZ$131),成就内容!BA90,1))-SUM(BJ$334:BJ360),"")</f>
        <v>0</v>
      </c>
      <c r="BK361" s="79">
        <f>IFERROR(IF(成就内容!BB34="","",INDEX($I$4:$I$178*SUM(成就内容!BB$127:BB$131)/SUM(成就内容!$D$127:$BZ$131),成就内容!BB90,1))-SUM(BK$334:BK360),"")</f>
        <v>0</v>
      </c>
      <c r="BL361" s="79">
        <f>IFERROR(IF(成就内容!BC34="","",INDEX($I$4:$I$178*SUM(成就内容!BC$127:BC$131)/SUM(成就内容!$D$127:$BZ$131),成就内容!BC90,1))-SUM(BL$334:BL360),"")</f>
        <v>0</v>
      </c>
      <c r="BM361" s="79">
        <f>IFERROR(IF(成就内容!BD34="","",INDEX($I$4:$I$178*SUM(成就内容!BD$127:BD$131)/SUM(成就内容!$D$127:$BZ$131),成就内容!BD90,1))-SUM(BM$334:BM360),"")</f>
        <v>0</v>
      </c>
      <c r="BN361" s="79">
        <f>IFERROR(IF(成就内容!BE34="","",INDEX($I$4:$I$178*SUM(成就内容!BE$127:BE$131)/SUM(成就内容!$D$127:$BZ$131),成就内容!BE90,1))-SUM(BN$334:BN360),"")</f>
        <v>0</v>
      </c>
      <c r="BO361" s="79">
        <f>IFERROR(IF(成就内容!BF34="","",INDEX($I$4:$I$178*SUM(成就内容!BF$127:BF$131)/SUM(成就内容!$D$127:$BZ$131),成就内容!BF90,1))-SUM(BO$334:BO360),"")</f>
        <v>0</v>
      </c>
      <c r="BP361" s="79">
        <f>IFERROR(IF(成就内容!BG34="","",INDEX($I$4:$I$178*SUM(成就内容!BG$127:BG$131)/SUM(成就内容!$D$127:$BZ$131),成就内容!BG90,1))-SUM(BP$334:BP360),"")</f>
        <v>0</v>
      </c>
      <c r="BQ361" s="79">
        <f>IFERROR(IF(成就内容!BH34="","",INDEX($I$4:$I$178*SUM(成就内容!BH$127:BH$131)/SUM(成就内容!$D$127:$BZ$131),成就内容!BH90,1))-SUM(BQ$334:BQ360),"")</f>
        <v>0</v>
      </c>
      <c r="BR361" s="79" t="str">
        <f>IFERROR(IF(成就内容!BI34="","",INDEX($I$4:$I$178*SUM(成就内容!BI$127:BI$131)/SUM(成就内容!$D$127:$BZ$131),成就内容!BI90,1))-SUM(BR$334:BR360),"")</f>
        <v/>
      </c>
      <c r="BS361" s="79">
        <f>IFERROR(IF(成就内容!BJ34="","",INDEX($I$4:$I$178*SUM(成就内容!BJ$127:BJ$131)/SUM(成就内容!$D$127:$BZ$131),成就内容!BJ90,1))-SUM(BS$334:BS360),"")</f>
        <v>1162.21875</v>
      </c>
      <c r="BT361" s="79">
        <f>IFERROR(IF(成就内容!BK34="","",INDEX($I$4:$I$178*SUM(成就内容!BK$127:BK$131)/SUM(成就内容!$D$127:$BZ$131),成就内容!BK90,1))-SUM(BT$334:BT360),"")</f>
        <v>6590.875</v>
      </c>
      <c r="BU361" s="79">
        <f>IFERROR(IF(成就内容!BL34="","",INDEX($I$4:$I$178*SUM(成就内容!BL$127:BL$131)/SUM(成就内容!$D$127:$BZ$131),成就内容!BL90,1))-SUM(BU$334:BU360),"")</f>
        <v>5102.6125000000029</v>
      </c>
      <c r="BV361" s="79">
        <f>IFERROR(IF(成就内容!BM34="","",INDEX($I$4:$I$178*SUM(成就内容!BM$127:BM$131)/SUM(成就内容!$D$127:$BZ$131),成就内容!BM90,1))-SUM(BV$334:BV360),"")</f>
        <v>0</v>
      </c>
      <c r="BW361" s="79" t="str">
        <f>IFERROR(IF(成就内容!BN34="","",INDEX($I$4:$I$178*SUM(成就内容!BN$127:BN$131)/SUM(成就内容!$D$127:$BZ$131),成就内容!BN90,1))-SUM(BW$334:BW360),"")</f>
        <v/>
      </c>
      <c r="BX361" s="79">
        <f>IFERROR(IF(成就内容!BO34="","",INDEX($I$4:$I$178*SUM(成就内容!BO$127:BO$131)/SUM(成就内容!$D$127:$BZ$131),成就内容!BO90,1))-SUM(BX$334:BX360),"")</f>
        <v>0</v>
      </c>
      <c r="BY361" s="79">
        <f>IFERROR(IF(成就内容!BP34="","",INDEX($I$4:$I$178*SUM(成就内容!BP$127:BP$131)/SUM(成就内容!$D$127:$BZ$131),成就内容!BP90,1))-SUM(BY$334:BY360),"")</f>
        <v>0</v>
      </c>
      <c r="BZ361" s="79">
        <f>IFERROR(IF(成就内容!BQ34="","",INDEX($I$4:$I$178*SUM(成就内容!BQ$127:BQ$131)/SUM(成就内容!$D$127:$BZ$131),成就内容!BQ90,1))-SUM(BZ$334:BZ360),"")</f>
        <v>0</v>
      </c>
      <c r="CA361" s="79" t="str">
        <f>IFERROR(IF(成就内容!BR34="","",INDEX($I$4:$I$178*SUM(成就内容!BR$127:BR$131)/SUM(成就内容!$D$127:$BZ$131),成就内容!BR90,1))-SUM(CA$334:CA360),"")</f>
        <v/>
      </c>
      <c r="CB361" s="79" t="str">
        <f>IFERROR(IF(成就内容!BS34="","",INDEX($I$4:$I$178*SUM(成就内容!BS$127:BS$131)/SUM(成就内容!$D$127:$BZ$131),成就内容!BS90,1))-SUM(CB$334:CB360),"")</f>
        <v/>
      </c>
      <c r="CC361" s="79">
        <f>IFERROR(IF(成就内容!BT34="","",INDEX($I$4:$I$178*SUM(成就内容!BT$127:BT$131)/SUM(成就内容!$D$127:$BZ$131),成就内容!BT90,1))-SUM(CC$334:CC360),"")</f>
        <v>0</v>
      </c>
      <c r="CD361" s="79">
        <f>IFERROR(IF(成就内容!BU34="","",INDEX($I$4:$I$178*SUM(成就内容!BU$127:BU$131)/SUM(成就内容!$D$127:$BZ$131),成就内容!BU90,1))-SUM(CD$334:CD360),"")</f>
        <v>0</v>
      </c>
      <c r="CE361" s="79" t="str">
        <f>IFERROR(IF(成就内容!BV34="","",INDEX($I$4:$I$178*SUM(成就内容!BV$127:BV$131)/SUM(成就内容!$D$127:$BZ$131),成就内容!BV90,1))-SUM(CE$334:CE360),"")</f>
        <v/>
      </c>
      <c r="CF361" s="79">
        <f>IFERROR(IF(成就内容!BW34="","",INDEX($I$4:$I$178*SUM(成就内容!BW$127:BW$131)/SUM(成就内容!$D$127:$BZ$131),成就内容!BW90,1))-SUM(CF$334:CF360),"")</f>
        <v>0</v>
      </c>
      <c r="CG361" s="79">
        <f>IFERROR(IF(成就内容!BX34="","",INDEX($I$4:$I$178*SUM(成就内容!BX$127:BX$131)/SUM(成就内容!$D$127:$BZ$131),成就内容!BX90,1))-SUM(CG$334:CG360),"")</f>
        <v>0</v>
      </c>
      <c r="CH361" s="79">
        <f>IFERROR(IF(成就内容!BY34="","",INDEX($I$4:$I$178*SUM(成就内容!BY$127:BY$131)/SUM(成就内容!$D$127:$BZ$131),成就内容!BY90,1))-SUM(CH$334:CH360),"")</f>
        <v>0</v>
      </c>
      <c r="CI361" s="79">
        <f>IFERROR(IF(成就内容!BZ34="","",INDEX($I$4:$I$178*SUM(成就内容!BZ$127:BZ$131)/SUM(成就内容!$D$127:$BZ$131),成就内容!BZ90,1))-SUM(CI$334:CI360),"")</f>
        <v>0</v>
      </c>
      <c r="CK361" s="19"/>
      <c r="CM361" s="43">
        <v>28</v>
      </c>
      <c r="CN361" s="41">
        <f>IF(M361="","",IF(SUM(成就内容!D$127:D$131)&lt;&gt;0,MAX(ROUNDUP(SMALL(M$334:M$383,$L361)/60,0)*60,60),0))</f>
        <v>0</v>
      </c>
      <c r="CO361" s="41" t="str">
        <f>IF(N361="","",IF(SUM(成就内容!E$127:E$131)&lt;&gt;0,MAX(ROUNDUP(SMALL(N$334:N$383,$L361)/60,0)*60,60),0))</f>
        <v/>
      </c>
      <c r="CP361" s="41" t="str">
        <f>IF(O361="","",IF(SUM(成就内容!F$127:F$131)&lt;&gt;0,MAX(ROUNDUP(SMALL(O$334:O$383,$L361)/60,0)*60,60),0))</f>
        <v/>
      </c>
      <c r="CQ361" s="41" t="str">
        <f>IF(P361="","",IF(SUM(成就内容!G$127:G$131)&lt;&gt;0,MAX(ROUNDUP(SMALL(P$334:P$383,$L361)/60,0)*60,60),0))</f>
        <v/>
      </c>
      <c r="CR361" s="41">
        <f>IF(Q361="","",IF(SUM(成就内容!H$127:H$131)&lt;&gt;0,MAX(ROUNDUP(SMALL(Q$334:Q$383,$L361)/60,0)*60,60),0))</f>
        <v>0</v>
      </c>
      <c r="CS361" s="41">
        <f>IF(R361="","",IF(SUM(成就内容!I$127:I$131)&lt;&gt;0,MAX(ROUNDUP(SMALL(R$334:R$383,$L361)/60,0)*60,60),0))</f>
        <v>0</v>
      </c>
      <c r="CT361" s="41">
        <f>IF(S361="","",IF(SUM(成就内容!J$127:J$131)&lt;&gt;0,MAX(ROUNDUP(SMALL(S$334:S$383,$L361)/60,0)*60,60),0))</f>
        <v>0</v>
      </c>
      <c r="CU361" s="41">
        <f>IF(T361="","",IF(SUM(成就内容!K$127:K$131)&lt;&gt;0,MAX(ROUNDUP(SMALL(T$334:T$383,$L361)/60,0)*60,60),0))</f>
        <v>0</v>
      </c>
      <c r="CV361" s="41">
        <f>IF(U361="","",IF(SUM(成就内容!L$127:L$131)&lt;&gt;0,MAX(ROUNDUP(SMALL(U$334:U$383,$L361)/60,0)*60,60),0))</f>
        <v>0</v>
      </c>
      <c r="CW361" s="41">
        <f>IF(V361="","",IF(SUM(成就内容!M$127:M$131)&lt;&gt;0,MAX(ROUNDUP(SMALL(V$334:V$383,$L361)/60,0)*60,60),0))</f>
        <v>0</v>
      </c>
      <c r="CX361" s="41">
        <f>IF(W361="","",IF(SUM(成就内容!N$127:N$131)&lt;&gt;0,MAX(ROUNDUP(SMALL(W$334:W$383,$L361)/60,0)*60,60),0))</f>
        <v>0</v>
      </c>
      <c r="CY361" s="41">
        <f>IF(X361="","",IF(SUM(成就内容!O$127:O$131)&lt;&gt;0,MAX(ROUNDUP(SMALL(X$334:X$383,$L361)/60,0)*60,60),0))</f>
        <v>0</v>
      </c>
      <c r="CZ361" s="41" t="str">
        <f>IF(Y361="","",IF(SUM(成就内容!P$127:P$131)&lt;&gt;0,MAX(ROUNDUP(SMALL(Y$334:Y$383,$L361)/60,0)*60,60),0))</f>
        <v/>
      </c>
      <c r="DA361" s="41">
        <f>IF(Z361="","",IF(SUM(成就内容!Q$127:Q$131)&lt;&gt;0,MAX(ROUNDUP(SMALL(Z$334:Z$383,$L361)/60,0)*60,60),0))</f>
        <v>0</v>
      </c>
      <c r="DB361" s="41">
        <f>IF(AA361="","",IF(SUM(成就内容!R$127:R$131)&lt;&gt;0,MAX(ROUNDUP(SMALL(AA$334:AA$383,$L361)/60,0)*60,60),0))</f>
        <v>0</v>
      </c>
      <c r="DC361" s="41">
        <f>IF(AB361="","",IF(SUM(成就内容!S$127:S$131)&lt;&gt;0,MAX(ROUNDUP(SMALL(AB$334:AB$383,$L361)/60,0)*60,60),0))</f>
        <v>0</v>
      </c>
      <c r="DD361" s="41">
        <f>IF(AC361="","",IF(SUM(成就内容!T$127:T$131)&lt;&gt;0,MAX(ROUNDUP(SMALL(AC$334:AC$383,$L361)/60,0)*60,60),0))</f>
        <v>0</v>
      </c>
      <c r="DE361" s="41">
        <f>IF(AD361="","",IF(SUM(成就内容!U$127:U$131)&lt;&gt;0,MAX(ROUNDUP(SMALL(AD$334:AD$383,$L361)/60,0)*60,60),0))</f>
        <v>0</v>
      </c>
      <c r="DF361" s="41">
        <f>IF(AE361="","",IF(SUM(成就内容!V$127:V$131)&lt;&gt;0,MAX(ROUNDUP(SMALL(AE$334:AE$383,$L361)/60,0)*60,60),0))</f>
        <v>0</v>
      </c>
      <c r="DG361" s="41">
        <f>IF(AF361="","",IF(SUM(成就内容!W$127:W$131)&lt;&gt;0,MAX(ROUNDUP(SMALL(AF$334:AF$383,$L361)/60,0)*60,60),0))</f>
        <v>0</v>
      </c>
      <c r="DH361" s="41">
        <f>IF(AG361="","",IF(SUM(成就内容!X$127:X$131)&lt;&gt;0,MAX(ROUNDUP(SMALL(AG$334:AG$383,$L361)/60,0)*60,60),0))</f>
        <v>0</v>
      </c>
      <c r="DI361" s="41" t="str">
        <f>IF(AH361="","",IF(SUM(成就内容!Y$127:Y$131)&lt;&gt;0,MAX(ROUNDUP(SMALL(AH$334:AH$383,$L361)/60,0)*60,60),0))</f>
        <v/>
      </c>
      <c r="DJ361" s="41" t="str">
        <f>IF(AI361="","",IF(SUM(成就内容!Z$127:Z$131)&lt;&gt;0,MAX(ROUNDUP(SMALL(AI$334:AI$383,$L361)/60,0)*60,60),0))</f>
        <v/>
      </c>
      <c r="DK361" s="41" t="str">
        <f>IF(AJ361="","",IF(SUM(成就内容!AA$127:AA$131)&lt;&gt;0,MAX(ROUNDUP(SMALL(AJ$334:AJ$383,$L361)/60,0)*60,60),0))</f>
        <v/>
      </c>
      <c r="DL361" s="41" t="str">
        <f>IF(AK361="","",IF(SUM(成就内容!AB$127:AB$131)&lt;&gt;0,MAX(ROUNDUP(SMALL(AK$334:AK$383,$L361)/60,0)*60,60),0))</f>
        <v/>
      </c>
      <c r="DM361" s="41">
        <f>IF(AL361="","",IF(SUM(成就内容!AC$127:AC$131)&lt;&gt;0,MAX(ROUNDUP(SMALL(AL$334:AL$383,$L361)/60,0)*60,60),0))</f>
        <v>4260</v>
      </c>
      <c r="DN361" s="41">
        <f>IF(AM361="","",IF(SUM(成就内容!AD$127:AD$131)&lt;&gt;0,MAX(ROUNDUP(SMALL(AM$334:AM$383,$L361)/60,0)*60,60),0))</f>
        <v>4260</v>
      </c>
      <c r="DO361" s="41">
        <f>IF(AN361="","",IF(SUM(成就内容!AE$127:AE$131)&lt;&gt;0,MAX(ROUNDUP(SMALL(AN$334:AN$383,$L361)/60,0)*60,60),0))</f>
        <v>4260</v>
      </c>
      <c r="DP361" s="41">
        <f>IF(AO361="","",IF(SUM(成就内容!AF$127:AF$131)&lt;&gt;0,MAX(ROUNDUP(SMALL(AO$334:AO$383,$L361)/60,0)*60,60),0))</f>
        <v>4260</v>
      </c>
      <c r="DQ361" s="41">
        <f>IF(AP361="","",IF(SUM(成就内容!AG$127:AG$131)&lt;&gt;0,MAX(ROUNDUP(SMALL(AP$334:AP$383,$L361)/60,0)*60,60),0))</f>
        <v>0</v>
      </c>
      <c r="DR361" s="41" t="str">
        <f>IF(AQ361="","",IF(SUM(成就内容!AH$127:AH$131)&lt;&gt;0,MAX(ROUNDUP(SMALL(AQ$334:AQ$383,$L361)/60,0)*60,60),0))</f>
        <v/>
      </c>
      <c r="DS361" s="41">
        <f>IF(AR361="","",IF(SUM(成就内容!AI$127:AI$131)&lt;&gt;0,MAX(ROUNDUP(SMALL(AR$334:AR$383,$L361)/60,0)*60,60),0))</f>
        <v>0</v>
      </c>
      <c r="DT361" s="41">
        <f>IF(AS361="","",IF(SUM(成就内容!AJ$127:AJ$131)&lt;&gt;0,MAX(ROUNDUP(SMALL(AS$334:AS$383,$L361)/60,0)*60,60),0))</f>
        <v>0</v>
      </c>
      <c r="DU361" s="41" t="str">
        <f>IF(AT361="","",IF(SUM(成就内容!AK$127:AK$131)&lt;&gt;0,MAX(ROUNDUP(SMALL(AT$334:AT$383,$L361)/60,0)*60,60),0))</f>
        <v/>
      </c>
      <c r="DV361" s="41" t="str">
        <f>IF(AU361="","",IF(SUM(成就内容!AL$127:AL$131)&lt;&gt;0,MAX(ROUNDUP(SMALL(AU$334:AU$383,$L361)/60,0)*60,60),0))</f>
        <v/>
      </c>
      <c r="DW361" s="41" t="str">
        <f>IF(AV361="","",IF(SUM(成就内容!AM$127:AM$131)&lt;&gt;0,MAX(ROUNDUP(SMALL(AV$334:AV$383,$L361)/60,0)*60,60),0))</f>
        <v/>
      </c>
      <c r="DX361" s="41" t="str">
        <f>IF(AW361="","",IF(SUM(成就内容!AN$127:AN$131)&lt;&gt;0,MAX(ROUNDUP(SMALL(AW$334:AW$383,$L361)/60,0)*60,60),0))</f>
        <v/>
      </c>
      <c r="DY361" s="41">
        <f>IF(AX361="","",IF(SUM(成就内容!AO$127:AO$131)&lt;&gt;0,MAX(ROUNDUP(SMALL(AX$334:AX$383,$L361)/60,0)*60,60),0))</f>
        <v>5160</v>
      </c>
      <c r="DZ361" s="41">
        <f>IF(AY361="","",IF(SUM(成就内容!AP$127:AP$131)&lt;&gt;0,MAX(ROUNDUP(SMALL(AY$334:AY$383,$L361)/60,0)*60,60),0))</f>
        <v>5160</v>
      </c>
      <c r="EA361" s="41">
        <f>IF(AZ361="","",IF(SUM(成就内容!AQ$127:AQ$131)&lt;&gt;0,MAX(ROUNDUP(SMALL(AZ$334:AZ$383,$L361)/60,0)*60,60),0))</f>
        <v>5160</v>
      </c>
      <c r="EB361" s="41">
        <f>IF(BA361="","",IF(SUM(成就内容!AR$127:AR$131)&lt;&gt;0,MAX(ROUNDUP(SMALL(BA$334:BA$383,$L361)/60,0)*60,60),0))</f>
        <v>6000</v>
      </c>
      <c r="EC361" s="41">
        <f>IF(BB361="","",IF(SUM(成就内容!AS$127:AS$131)&lt;&gt;0,MAX(ROUNDUP(SMALL(BB$334:BB$383,$L361)/60,0)*60,60),0))</f>
        <v>6000</v>
      </c>
      <c r="ED361" s="41">
        <f>IF(BC361="","",IF(SUM(成就内容!AT$127:AT$131)&lt;&gt;0,MAX(ROUNDUP(SMALL(BC$334:BC$383,$L361)/60,0)*60,60),0))</f>
        <v>6000</v>
      </c>
      <c r="EE361" s="41">
        <f>IF(BD361="","",IF(SUM(成就内容!AU$127:AU$131)&lt;&gt;0,MAX(ROUNDUP(SMALL(BD$334:BD$383,$L361)/60,0)*60,60),0))</f>
        <v>0</v>
      </c>
      <c r="EF361" s="41" t="str">
        <f>IF(BE361="","",IF(SUM(成就内容!AV$127:AV$131)&lt;&gt;0,MAX(ROUNDUP(SMALL(BE$334:BE$383,$L361)/60,0)*60,60),0))</f>
        <v/>
      </c>
      <c r="EG361" s="41">
        <f>IF(BF361="","",IF(SUM(成就内容!AW$127:AW$131)&lt;&gt;0,MAX(ROUNDUP(SMALL(BF$334:BF$383,$L361)/60,0)*60,60),0))</f>
        <v>0</v>
      </c>
      <c r="EH361" s="41">
        <f>IF(BG361="","",IF(SUM(成就内容!AX$127:AX$131)&lt;&gt;0,MAX(ROUNDUP(SMALL(BG$334:BG$383,$L361)/60,0)*60,60),0))</f>
        <v>0</v>
      </c>
      <c r="EI361" s="41">
        <f>IF(BH361="","",IF(SUM(成就内容!AY$127:AY$131)&lt;&gt;0,MAX(ROUNDUP(SMALL(BH$334:BH$383,$L361)/60,0)*60,60),0))</f>
        <v>0</v>
      </c>
      <c r="EJ361" s="41">
        <f>IF(BI361="","",IF(SUM(成就内容!AZ$127:AZ$131)&lt;&gt;0,MAX(ROUNDUP(SMALL(BI$334:BI$383,$L361)/60,0)*60,60),0))</f>
        <v>0</v>
      </c>
      <c r="EK361" s="41">
        <f>IF(BJ361="","",IF(SUM(成就内容!BA$127:BA$131)&lt;&gt;0,MAX(ROUNDUP(SMALL(BJ$334:BJ$383,$L361)/60,0)*60,60),0))</f>
        <v>0</v>
      </c>
      <c r="EL361" s="41">
        <f>IF(BK361="","",IF(SUM(成就内容!BB$127:BB$131)&lt;&gt;0,MAX(ROUNDUP(SMALL(BK$334:BK$383,$L361)/60,0)*60,60),0))</f>
        <v>0</v>
      </c>
      <c r="EM361" s="41">
        <f>IF(BL361="","",IF(SUM(成就内容!BC$127:BC$131)&lt;&gt;0,MAX(ROUNDUP(SMALL(BL$334:BL$383,$L361)/60,0)*60,60),0))</f>
        <v>0</v>
      </c>
      <c r="EN361" s="41">
        <f>IF(BM361="","",IF(SUM(成就内容!BD$127:BD$131)&lt;&gt;0,MAX(ROUNDUP(SMALL(BM$334:BM$383,$L361)/60,0)*60,60),0))</f>
        <v>0</v>
      </c>
      <c r="EO361" s="41">
        <f>IF(BN361="","",IF(SUM(成就内容!BE$127:BE$131)&lt;&gt;0,MAX(ROUNDUP(SMALL(BN$334:BN$383,$L361)/60,0)*60,60),0))</f>
        <v>0</v>
      </c>
      <c r="EP361" s="41">
        <f>IF(BO361="","",IF(SUM(成就内容!BF$127:BF$131)&lt;&gt;0,MAX(ROUNDUP(SMALL(BO$334:BO$383,$L361)/60,0)*60,60),0))</f>
        <v>0</v>
      </c>
      <c r="EQ361" s="41">
        <f>IF(BP361="","",IF(SUM(成就内容!BG$127:BG$131)&lt;&gt;0,MAX(ROUNDUP(SMALL(BP$334:BP$383,$L361)/60,0)*60,60),0))</f>
        <v>0</v>
      </c>
      <c r="ER361" s="41">
        <f>IF(BQ361="","",IF(SUM(成就内容!BH$127:BH$131)&lt;&gt;0,MAX(ROUNDUP(SMALL(BQ$334:BQ$383,$L361)/60,0)*60,60),0))</f>
        <v>0</v>
      </c>
      <c r="ES361" s="41" t="str">
        <f>IF(BR361="","",IF(SUM(成就内容!BI$127:BI$131)&lt;&gt;0,MAX(ROUNDUP(SMALL(BR$334:BR$383,$L361)/60,0)*60,60),0))</f>
        <v/>
      </c>
      <c r="ET361" s="41">
        <f>IF(BS361="","",IF(SUM(成就内容!BJ$127:BJ$131)&lt;&gt;0,MAX(ROUNDUP(SMALL(BS$334:BS$383,$L361)/60,0)*60,60),0))</f>
        <v>1560</v>
      </c>
      <c r="EU361" s="41">
        <f>IF(BT361="","",IF(SUM(成就内容!BK$127:BK$131)&lt;&gt;0,MAX(ROUNDUP(SMALL(BT$334:BT$383,$L361)/60,0)*60,60),0))</f>
        <v>7500</v>
      </c>
      <c r="EV361" s="41">
        <f>IF(BU361="","",IF(SUM(成就内容!BL$127:BL$131)&lt;&gt;0,MAX(ROUNDUP(SMALL(BU$334:BU$383,$L361)/60,0)*60,60),0))</f>
        <v>5160</v>
      </c>
      <c r="EW361" s="41">
        <f>IF(BV361="","",IF(SUM(成就内容!BM$127:BM$131)&lt;&gt;0,MAX(ROUNDUP(SMALL(BV$334:BV$383,$L361)/60,0)*60,60),0))</f>
        <v>0</v>
      </c>
      <c r="EX361" s="41" t="str">
        <f>IF(BW361="","",IF(SUM(成就内容!BN$127:BN$131)&lt;&gt;0,MAX(ROUNDUP(SMALL(BW$334:BW$383,$L361)/60,0)*60,60),0))</f>
        <v/>
      </c>
      <c r="EY361" s="41">
        <f>IF(BX361="","",IF(SUM(成就内容!BO$127:BO$131)&lt;&gt;0,MAX(ROUNDUP(SMALL(BX$334:BX$383,$L361)/60,0)*60,60),0))</f>
        <v>0</v>
      </c>
      <c r="EZ361" s="41">
        <f>IF(BY361="","",IF(SUM(成就内容!BP$127:BP$131)&lt;&gt;0,MAX(ROUNDUP(SMALL(BY$334:BY$383,$L361)/60,0)*60,60),0))</f>
        <v>0</v>
      </c>
      <c r="FA361" s="41">
        <f>IF(BZ361="","",IF(SUM(成就内容!BQ$127:BQ$131)&lt;&gt;0,MAX(ROUNDUP(SMALL(BZ$334:BZ$383,$L361)/60,0)*60,60),0))</f>
        <v>0</v>
      </c>
      <c r="FB361" s="41" t="str">
        <f>IF(CA361="","",IF(SUM(成就内容!BR$127:BR$131)&lt;&gt;0,MAX(ROUNDUP(SMALL(CA$334:CA$383,$L361)/60,0)*60,60),0))</f>
        <v/>
      </c>
      <c r="FC361" s="41" t="str">
        <f>IF(CB361="","",IF(SUM(成就内容!BS$127:BS$131)&lt;&gt;0,MAX(ROUNDUP(SMALL(CB$334:CB$383,$L361)/60,0)*60,60),0))</f>
        <v/>
      </c>
      <c r="FD361" s="41">
        <f>IF(CC361="","",IF(SUM(成就内容!BT$127:BT$131)&lt;&gt;0,MAX(ROUNDUP(SMALL(CC$334:CC$383,$L361)/60,0)*60,60),0))</f>
        <v>0</v>
      </c>
      <c r="FE361" s="41">
        <f>IF(CD361="","",IF(SUM(成就内容!BU$127:BU$131)&lt;&gt;0,MAX(ROUNDUP(SMALL(CD$334:CD$383,$L361)/60,0)*60,60),0))</f>
        <v>0</v>
      </c>
      <c r="FF361" s="41" t="str">
        <f>IF(CE361="","",IF(SUM(成就内容!BV$127:BV$131)&lt;&gt;0,MAX(ROUNDUP(SMALL(CE$334:CE$383,$L361)/60,0)*60,60),0))</f>
        <v/>
      </c>
      <c r="FG361" s="41">
        <f>IF(CF361="","",IF(SUM(成就内容!BW$127:BW$131)&lt;&gt;0,MAX(ROUNDUP(SMALL(CF$334:CF$383,$L361)/60,0)*60,60),0))</f>
        <v>0</v>
      </c>
      <c r="FH361" s="41">
        <f>IF(CG361="","",IF(SUM(成就内容!BX$127:BX$131)&lt;&gt;0,MAX(ROUNDUP(SMALL(CG$334:CG$383,$L361)/60,0)*60,60),0))</f>
        <v>0</v>
      </c>
      <c r="FI361" s="41">
        <f>IF(CH361="","",IF(SUM(成就内容!BY$127:BY$131)&lt;&gt;0,MAX(ROUNDUP(SMALL(CH$334:CH$383,$L361)/60,0)*60,60),0))</f>
        <v>0</v>
      </c>
      <c r="FJ361" s="41">
        <f>IF(CI361="","",IF(SUM(成就内容!BZ$127:BZ$131)&lt;&gt;0,MAX(ROUNDUP(SMALL(CI$334:CI$383,$L361)/60,0)*60,60),0))</f>
        <v>0</v>
      </c>
    </row>
    <row r="362" spans="10:166" s="96" customFormat="1" x14ac:dyDescent="0.15">
      <c r="J362" s="19"/>
      <c r="L362" s="43">
        <v>29</v>
      </c>
      <c r="M362" s="79">
        <f>IFERROR(IF(成就内容!D35="","",INDEX($I$4:$I$178*SUM(成就内容!D$127:D$131)/SUM(成就内容!$D$127:$BZ$131),成就内容!D91,1))-SUM(M$334:M361),"")</f>
        <v>0</v>
      </c>
      <c r="N362" s="79" t="str">
        <f>IFERROR(IF(成就内容!E35="","",INDEX($I$4:$I$178*SUM(成就内容!E$127:E$131)/SUM(成就内容!$D$127:$BZ$131),成就内容!E91,1))-SUM(N$334:N361),"")</f>
        <v/>
      </c>
      <c r="O362" s="79" t="str">
        <f>IFERROR(IF(成就内容!F35="","",INDEX($I$4:$I$178*SUM(成就内容!F$127:F$131)/SUM(成就内容!$D$127:$BZ$131),成就内容!F91,1))-SUM(O$334:O361),"")</f>
        <v/>
      </c>
      <c r="P362" s="79" t="str">
        <f>IFERROR(IF(成就内容!G35="","",INDEX($I$4:$I$178*SUM(成就内容!G$127:G$131)/SUM(成就内容!$D$127:$BZ$131),成就内容!G91,1))-SUM(P$334:P361),"")</f>
        <v/>
      </c>
      <c r="Q362" s="79">
        <f>IFERROR(IF(成就内容!H35="","",INDEX($I$4:$I$178*SUM(成就内容!H$127:H$131)/SUM(成就内容!$D$127:$BZ$131),成就内容!H91,1))-SUM(Q$334:Q361),"")</f>
        <v>0</v>
      </c>
      <c r="R362" s="79">
        <f>IFERROR(IF(成就内容!I35="","",INDEX($I$4:$I$178*SUM(成就内容!I$127:I$131)/SUM(成就内容!$D$127:$BZ$131),成就内容!I91,1))-SUM(R$334:R361),"")</f>
        <v>0</v>
      </c>
      <c r="S362" s="79">
        <f>IFERROR(IF(成就内容!J35="","",INDEX($I$4:$I$178*SUM(成就内容!J$127:J$131)/SUM(成就内容!$D$127:$BZ$131),成就内容!J91,1))-SUM(S$334:S361),"")</f>
        <v>0</v>
      </c>
      <c r="T362" s="79">
        <f>IFERROR(IF(成就内容!K35="","",INDEX($I$4:$I$178*SUM(成就内容!K$127:K$131)/SUM(成就内容!$D$127:$BZ$131),成就内容!K91,1))-SUM(T$334:T361),"")</f>
        <v>0</v>
      </c>
      <c r="U362" s="79">
        <f>IFERROR(IF(成就内容!L35="","",INDEX($I$4:$I$178*SUM(成就内容!L$127:L$131)/SUM(成就内容!$D$127:$BZ$131),成就内容!L91,1))-SUM(U$334:U361),"")</f>
        <v>0</v>
      </c>
      <c r="V362" s="79">
        <f>IFERROR(IF(成就内容!M35="","",INDEX($I$4:$I$178*SUM(成就内容!M$127:M$131)/SUM(成就内容!$D$127:$BZ$131),成就内容!M91,1))-SUM(V$334:V361),"")</f>
        <v>0</v>
      </c>
      <c r="W362" s="79" t="str">
        <f>IFERROR(IF(成就内容!N35="","",INDEX($I$4:$I$178*SUM(成就内容!N$127:N$131)/SUM(成就内容!$D$127:$BZ$131),成就内容!N91,1))-SUM(W$334:W361),"")</f>
        <v/>
      </c>
      <c r="X362" s="79">
        <f>IFERROR(IF(成就内容!O35="","",INDEX($I$4:$I$178*SUM(成就内容!O$127:O$131)/SUM(成就内容!$D$127:$BZ$131),成就内容!O91,1))-SUM(X$334:X361),"")</f>
        <v>0</v>
      </c>
      <c r="Y362" s="79" t="str">
        <f>IFERROR(IF(成就内容!P35="","",INDEX($I$4:$I$178*SUM(成就内容!P$127:P$131)/SUM(成就内容!$D$127:$BZ$131),成就内容!P91,1))-SUM(Y$334:Y361),"")</f>
        <v/>
      </c>
      <c r="Z362" s="79">
        <f>IFERROR(IF(成就内容!Q35="","",INDEX($I$4:$I$178*SUM(成就内容!Q$127:Q$131)/SUM(成就内容!$D$127:$BZ$131),成就内容!Q91,1))-SUM(Z$334:Z361),"")</f>
        <v>0</v>
      </c>
      <c r="AA362" s="79">
        <f>IFERROR(IF(成就内容!R35="","",INDEX($I$4:$I$178*SUM(成就内容!R$127:R$131)/SUM(成就内容!$D$127:$BZ$131),成就内容!R91,1))-SUM(AA$334:AA361),"")</f>
        <v>0</v>
      </c>
      <c r="AB362" s="79">
        <f>IFERROR(IF(成就内容!S35="","",INDEX($I$4:$I$178*SUM(成就内容!S$127:S$131)/SUM(成就内容!$D$127:$BZ$131),成就内容!S91,1))-SUM(AB$334:AB361),"")</f>
        <v>0</v>
      </c>
      <c r="AC362" s="79">
        <f>IFERROR(IF(成就内容!T35="","",INDEX($I$4:$I$178*SUM(成就内容!T$127:T$131)/SUM(成就内容!$D$127:$BZ$131),成就内容!T91,1))-SUM(AC$334:AC361),"")</f>
        <v>0</v>
      </c>
      <c r="AD362" s="79">
        <f>IFERROR(IF(成就内容!U35="","",INDEX($I$4:$I$178*SUM(成就内容!U$127:U$131)/SUM(成就内容!$D$127:$BZ$131),成就内容!U91,1))-SUM(AD$334:AD361),"")</f>
        <v>0</v>
      </c>
      <c r="AE362" s="79">
        <f>IFERROR(IF(成就内容!V35="","",INDEX($I$4:$I$178*SUM(成就内容!V$127:V$131)/SUM(成就内容!$D$127:$BZ$131),成就内容!V91,1))-SUM(AE$334:AE361),"")</f>
        <v>0</v>
      </c>
      <c r="AF362" s="79" t="str">
        <f>IFERROR(IF(成就内容!W35="","",INDEX($I$4:$I$178*SUM(成就内容!W$127:W$131)/SUM(成就内容!$D$127:$BZ$131),成就内容!W91,1))-SUM(AF$334:AF361),"")</f>
        <v/>
      </c>
      <c r="AG362" s="79">
        <f>IFERROR(IF(成就内容!X35="","",INDEX($I$4:$I$178*SUM(成就内容!X$127:X$131)/SUM(成就内容!$D$127:$BZ$131),成就内容!X91,1))-SUM(AG$334:AG361),"")</f>
        <v>0</v>
      </c>
      <c r="AH362" s="79" t="str">
        <f>IFERROR(IF(成就内容!Y35="","",INDEX($I$4:$I$178*SUM(成就内容!Y$127:Y$131)/SUM(成就内容!$D$127:$BZ$131),成就内容!Y91,1))-SUM(AH$334:AH361),"")</f>
        <v/>
      </c>
      <c r="AI362" s="79" t="str">
        <f>IFERROR(IF(成就内容!Z35="","",INDEX($I$4:$I$178*SUM(成就内容!Z$127:Z$131)/SUM(成就内容!$D$127:$BZ$131),成就内容!Z91,1))-SUM(AI$334:AI361),"")</f>
        <v/>
      </c>
      <c r="AJ362" s="79" t="str">
        <f>IFERROR(IF(成就内容!AA35="","",INDEX($I$4:$I$178*SUM(成就内容!AA$127:AA$131)/SUM(成就内容!$D$127:$BZ$131),成就内容!AA91,1))-SUM(AJ$334:AJ361),"")</f>
        <v/>
      </c>
      <c r="AK362" s="79" t="str">
        <f>IFERROR(IF(成就内容!AB35="","",INDEX($I$4:$I$178*SUM(成就内容!AB$127:AB$131)/SUM(成就内容!$D$127:$BZ$131),成就内容!AB91,1))-SUM(AK$334:AK361),"")</f>
        <v/>
      </c>
      <c r="AL362" s="79">
        <f>IFERROR(IF(成就内容!AC35="","",INDEX($I$4:$I$178*SUM(成就内容!AC$127:AC$131)/SUM(成就内容!$D$127:$BZ$131),成就内容!AC91,1))-SUM(AL$334:AL361),"")</f>
        <v>5527.8312499999956</v>
      </c>
      <c r="AM362" s="79">
        <f>IFERROR(IF(成就内容!AD35="","",INDEX($I$4:$I$178*SUM(成就内容!AD$127:AD$131)/SUM(成就内容!$D$127:$BZ$131),成就内容!AD91,1))-SUM(AM$334:AM361),"")</f>
        <v>5953.0500000000029</v>
      </c>
      <c r="AN362" s="79">
        <f>IFERROR(IF(成就内容!AE35="","",INDEX($I$4:$I$178*SUM(成就内容!AE$127:AE$131)/SUM(成就内容!$D$127:$BZ$131),成就内容!AE91,1))-SUM(AN$334:AN361),"")</f>
        <v>5953.0500000000029</v>
      </c>
      <c r="AO362" s="79">
        <f>IFERROR(IF(成就内容!AF35="","",INDEX($I$4:$I$178*SUM(成就内容!AF$127:AF$131)/SUM(成就内容!$D$127:$BZ$131),成就内容!AF91,1))-SUM(AO$334:AO361),"")</f>
        <v>5953.0500000000029</v>
      </c>
      <c r="AP362" s="79">
        <f>IFERROR(IF(成就内容!AG35="","",INDEX($I$4:$I$178*SUM(成就内容!AG$127:AG$131)/SUM(成就内容!$D$127:$BZ$131),成就内容!AG91,1))-SUM(AP$334:AP361),"")</f>
        <v>0</v>
      </c>
      <c r="AQ362" s="79" t="str">
        <f>IFERROR(IF(成就内容!AH35="","",INDEX($I$4:$I$178*SUM(成就内容!AH$127:AH$131)/SUM(成就内容!$D$127:$BZ$131),成就内容!AH91,1))-SUM(AQ$334:AQ361),"")</f>
        <v/>
      </c>
      <c r="AR362" s="79">
        <f>IFERROR(IF(成就内容!AI35="","",INDEX($I$4:$I$178*SUM(成就内容!AI$127:AI$131)/SUM(成就内容!$D$127:$BZ$131),成就内容!AI91,1))-SUM(AR$334:AR361),"")</f>
        <v>0</v>
      </c>
      <c r="AS362" s="79">
        <f>IFERROR(IF(成就内容!AJ35="","",INDEX($I$4:$I$178*SUM(成就内容!AJ$127:AJ$131)/SUM(成就内容!$D$127:$BZ$131),成就内容!AJ91,1))-SUM(AS$334:AS361),"")</f>
        <v>0</v>
      </c>
      <c r="AT362" s="79" t="str">
        <f>IFERROR(IF(成就内容!AK35="","",INDEX($I$4:$I$178*SUM(成就内容!AK$127:AK$131)/SUM(成就内容!$D$127:$BZ$131),成就内容!AK91,1))-SUM(AT$334:AT361),"")</f>
        <v/>
      </c>
      <c r="AU362" s="79" t="str">
        <f>IFERROR(IF(成就内容!AL35="","",INDEX($I$4:$I$178*SUM(成就内容!AL$127:AL$131)/SUM(成就内容!$D$127:$BZ$131),成就内容!AL91,1))-SUM(AU$334:AU361),"")</f>
        <v/>
      </c>
      <c r="AV362" s="79" t="str">
        <f>IFERROR(IF(成就内容!AM35="","",INDEX($I$4:$I$178*SUM(成就内容!AM$127:AM$131)/SUM(成就内容!$D$127:$BZ$131),成就内容!AM91,1))-SUM(AV$334:AV361),"")</f>
        <v/>
      </c>
      <c r="AW362" s="79" t="str">
        <f>IFERROR(IF(成就内容!AN35="","",INDEX($I$4:$I$178*SUM(成就内容!AN$127:AN$131)/SUM(成就内容!$D$127:$BZ$131),成就内容!AN91,1))-SUM(AW$334:AW361),"")</f>
        <v/>
      </c>
      <c r="AX362" s="79">
        <f>IFERROR(IF(成就内容!AO35="","",INDEX($I$4:$I$178*SUM(成就内容!AO$127:AO$131)/SUM(成就内容!$D$127:$BZ$131),成就内容!AO91,1))-SUM(AX$334:AX361),"")</f>
        <v>5953.0499999999956</v>
      </c>
      <c r="AY362" s="79">
        <f>IFERROR(IF(成就内容!AP35="","",INDEX($I$4:$I$178*SUM(成就内容!AP$127:AP$131)/SUM(成就内容!$D$127:$BZ$131),成就内容!AP91,1))-SUM(AY$334:AY361),"")</f>
        <v>5953.0499999999956</v>
      </c>
      <c r="AZ362" s="79">
        <f>IFERROR(IF(成就内容!AQ35="","",INDEX($I$4:$I$178*SUM(成就内容!AQ$127:AQ$131)/SUM(成就内容!$D$127:$BZ$131),成就内容!AQ91,1))-SUM(AZ$334:AZ361),"")</f>
        <v>5953.0499999999956</v>
      </c>
      <c r="BA362" s="79">
        <f>IFERROR(IF(成就内容!AR35="","",INDEX($I$4:$I$178*SUM(成就内容!AR$127:AR$131)/SUM(成就内容!$D$127:$BZ$131),成就内容!AR91,1))-SUM(BA$334:BA361),"")</f>
        <v>8334.2750000000015</v>
      </c>
      <c r="BB362" s="79">
        <f>IFERROR(IF(成就内容!AS35="","",INDEX($I$4:$I$178*SUM(成就内容!AS$127:AS$131)/SUM(成就内容!$D$127:$BZ$131),成就内容!AS91,1))-SUM(BB$334:BB361),"")</f>
        <v>8334.2750000000015</v>
      </c>
      <c r="BC362" s="79">
        <f>IFERROR(IF(成就内容!AT35="","",INDEX($I$4:$I$178*SUM(成就内容!AT$127:AT$131)/SUM(成就内容!$D$127:$BZ$131),成就内容!AT91,1))-SUM(BC$334:BC361),"")</f>
        <v>8334.2750000000015</v>
      </c>
      <c r="BD362" s="79">
        <f>IFERROR(IF(成就内容!AU35="","",INDEX($I$4:$I$178*SUM(成就内容!AU$127:AU$131)/SUM(成就内容!$D$127:$BZ$131),成就内容!AU91,1))-SUM(BD$334:BD361),"")</f>
        <v>0</v>
      </c>
      <c r="BE362" s="79" t="str">
        <f>IFERROR(IF(成就内容!AV35="","",INDEX($I$4:$I$178*SUM(成就内容!AV$127:AV$131)/SUM(成就内容!$D$127:$BZ$131),成就内容!AV91,1))-SUM(BE$334:BE361),"")</f>
        <v/>
      </c>
      <c r="BF362" s="79">
        <f>IFERROR(IF(成就内容!AW35="","",INDEX($I$4:$I$178*SUM(成就内容!AW$127:AW$131)/SUM(成就内容!$D$127:$BZ$131),成就内容!AW91,1))-SUM(BF$334:BF361),"")</f>
        <v>0</v>
      </c>
      <c r="BG362" s="79">
        <f>IFERROR(IF(成就内容!AX35="","",INDEX($I$4:$I$178*SUM(成就内容!AX$127:AX$131)/SUM(成就内容!$D$127:$BZ$131),成就内容!AX91,1))-SUM(BG$334:BG361),"")</f>
        <v>0</v>
      </c>
      <c r="BH362" s="79">
        <f>IFERROR(IF(成就内容!AY35="","",INDEX($I$4:$I$178*SUM(成就内容!AY$127:AY$131)/SUM(成就内容!$D$127:$BZ$131),成就内容!AY91,1))-SUM(BH$334:BH361),"")</f>
        <v>0</v>
      </c>
      <c r="BI362" s="79">
        <f>IFERROR(IF(成就内容!AZ35="","",INDEX($I$4:$I$178*SUM(成就内容!AZ$127:AZ$131)/SUM(成就内容!$D$127:$BZ$131),成就内容!AZ91,1))-SUM(BI$334:BI361),"")</f>
        <v>0</v>
      </c>
      <c r="BJ362" s="79">
        <f>IFERROR(IF(成就内容!BA35="","",INDEX($I$4:$I$178*SUM(成就内容!BA$127:BA$131)/SUM(成就内容!$D$127:$BZ$131),成就内容!BA91,1))-SUM(BJ$334:BJ361),"")</f>
        <v>0</v>
      </c>
      <c r="BK362" s="79" t="str">
        <f>IFERROR(IF(成就内容!BB35="","",INDEX($I$4:$I$178*SUM(成就内容!BB$127:BB$131)/SUM(成就内容!$D$127:$BZ$131),成就内容!BB91,1))-SUM(BK$334:BK361),"")</f>
        <v/>
      </c>
      <c r="BL362" s="79">
        <f>IFERROR(IF(成就内容!BC35="","",INDEX($I$4:$I$178*SUM(成就内容!BC$127:BC$131)/SUM(成就内容!$D$127:$BZ$131),成就内容!BC91,1))-SUM(BL$334:BL361),"")</f>
        <v>0</v>
      </c>
      <c r="BM362" s="79">
        <f>IFERROR(IF(成就内容!BD35="","",INDEX($I$4:$I$178*SUM(成就内容!BD$127:BD$131)/SUM(成就内容!$D$127:$BZ$131),成就内容!BD91,1))-SUM(BM$334:BM361),"")</f>
        <v>0</v>
      </c>
      <c r="BN362" s="79">
        <f>IFERROR(IF(成就内容!BE35="","",INDEX($I$4:$I$178*SUM(成就内容!BE$127:BE$131)/SUM(成就内容!$D$127:$BZ$131),成就内容!BE91,1))-SUM(BN$334:BN361),"")</f>
        <v>0</v>
      </c>
      <c r="BO362" s="79">
        <f>IFERROR(IF(成就内容!BF35="","",INDEX($I$4:$I$178*SUM(成就内容!BF$127:BF$131)/SUM(成就内容!$D$127:$BZ$131),成就内容!BF91,1))-SUM(BO$334:BO361),"")</f>
        <v>0</v>
      </c>
      <c r="BP362" s="79">
        <f>IFERROR(IF(成就内容!BG35="","",INDEX($I$4:$I$178*SUM(成就内容!BG$127:BG$131)/SUM(成就内容!$D$127:$BZ$131),成就内容!BG91,1))-SUM(BP$334:BP361),"")</f>
        <v>0</v>
      </c>
      <c r="BQ362" s="79" t="str">
        <f>IFERROR(IF(成就内容!BH35="","",INDEX($I$4:$I$178*SUM(成就内容!BH$127:BH$131)/SUM(成就内容!$D$127:$BZ$131),成就内容!BH91,1))-SUM(BQ$334:BQ361),"")</f>
        <v/>
      </c>
      <c r="BR362" s="79" t="str">
        <f>IFERROR(IF(成就内容!BI35="","",INDEX($I$4:$I$178*SUM(成就内容!BI$127:BI$131)/SUM(成就内容!$D$127:$BZ$131),成就内容!BI91,1))-SUM(BR$334:BR361),"")</f>
        <v/>
      </c>
      <c r="BS362" s="79">
        <f>IFERROR(IF(成就内容!BJ35="","",INDEX($I$4:$I$178*SUM(成就内容!BJ$127:BJ$131)/SUM(成就内容!$D$127:$BZ$131),成就内容!BJ91,1))-SUM(BS$334:BS361),"")</f>
        <v>1627.1062500000007</v>
      </c>
      <c r="BT362" s="79">
        <f>IFERROR(IF(成就内容!BK35="","",INDEX($I$4:$I$178*SUM(成就内容!BK$127:BK$131)/SUM(成就内容!$D$127:$BZ$131),成就内容!BK91,1))-SUM(BT$334:BT361),"")</f>
        <v>18752.112500000003</v>
      </c>
      <c r="BU362" s="79">
        <f>IFERROR(IF(成就内容!BL35="","",INDEX($I$4:$I$178*SUM(成就内容!BL$127:BL$131)/SUM(成就内容!$D$127:$BZ$131),成就内容!BL91,1))-SUM(BU$334:BU361),"")</f>
        <v>5953.0499999999956</v>
      </c>
      <c r="BV362" s="79">
        <f>IFERROR(IF(成就内容!BM35="","",INDEX($I$4:$I$178*SUM(成就内容!BM$127:BM$131)/SUM(成就内容!$D$127:$BZ$131),成就内容!BM91,1))-SUM(BV$334:BV361),"")</f>
        <v>0</v>
      </c>
      <c r="BW362" s="79" t="str">
        <f>IFERROR(IF(成就内容!BN35="","",INDEX($I$4:$I$178*SUM(成就内容!BN$127:BN$131)/SUM(成就内容!$D$127:$BZ$131),成就内容!BN91,1))-SUM(BW$334:BW361),"")</f>
        <v/>
      </c>
      <c r="BX362" s="79">
        <f>IFERROR(IF(成就内容!BO35="","",INDEX($I$4:$I$178*SUM(成就内容!BO$127:BO$131)/SUM(成就内容!$D$127:$BZ$131),成就内容!BO91,1))-SUM(BX$334:BX361),"")</f>
        <v>0</v>
      </c>
      <c r="BY362" s="79">
        <f>IFERROR(IF(成就内容!BP35="","",INDEX($I$4:$I$178*SUM(成就内容!BP$127:BP$131)/SUM(成就内容!$D$127:$BZ$131),成就内容!BP91,1))-SUM(BY$334:BY361),"")</f>
        <v>0</v>
      </c>
      <c r="BZ362" s="79">
        <f>IFERROR(IF(成就内容!BQ35="","",INDEX($I$4:$I$178*SUM(成就内容!BQ$127:BQ$131)/SUM(成就内容!$D$127:$BZ$131),成就内容!BQ91,1))-SUM(BZ$334:BZ361),"")</f>
        <v>0</v>
      </c>
      <c r="CA362" s="79" t="str">
        <f>IFERROR(IF(成就内容!BR35="","",INDEX($I$4:$I$178*SUM(成就内容!BR$127:BR$131)/SUM(成就内容!$D$127:$BZ$131),成就内容!BR91,1))-SUM(CA$334:CA361),"")</f>
        <v/>
      </c>
      <c r="CB362" s="79" t="str">
        <f>IFERROR(IF(成就内容!BS35="","",INDEX($I$4:$I$178*SUM(成就内容!BS$127:BS$131)/SUM(成就内容!$D$127:$BZ$131),成就内容!BS91,1))-SUM(CB$334:CB361),"")</f>
        <v/>
      </c>
      <c r="CC362" s="79">
        <f>IFERROR(IF(成就内容!BT35="","",INDEX($I$4:$I$178*SUM(成就内容!BT$127:BT$131)/SUM(成就内容!$D$127:$BZ$131),成就内容!BT91,1))-SUM(CC$334:CC361),"")</f>
        <v>0</v>
      </c>
      <c r="CD362" s="79">
        <f>IFERROR(IF(成就内容!BU35="","",INDEX($I$4:$I$178*SUM(成就内容!BU$127:BU$131)/SUM(成就内容!$D$127:$BZ$131),成就内容!BU91,1))-SUM(CD$334:CD361),"")</f>
        <v>0</v>
      </c>
      <c r="CE362" s="79" t="str">
        <f>IFERROR(IF(成就内容!BV35="","",INDEX($I$4:$I$178*SUM(成就内容!BV$127:BV$131)/SUM(成就内容!$D$127:$BZ$131),成就内容!BV91,1))-SUM(CE$334:CE361),"")</f>
        <v/>
      </c>
      <c r="CF362" s="79">
        <f>IFERROR(IF(成就内容!BW35="","",INDEX($I$4:$I$178*SUM(成就内容!BW$127:BW$131)/SUM(成就内容!$D$127:$BZ$131),成就内容!BW91,1))-SUM(CF$334:CF361),"")</f>
        <v>0</v>
      </c>
      <c r="CG362" s="79">
        <f>IFERROR(IF(成就内容!BX35="","",INDEX($I$4:$I$178*SUM(成就内容!BX$127:BX$131)/SUM(成就内容!$D$127:$BZ$131),成就内容!BX91,1))-SUM(CG$334:CG361),"")</f>
        <v>0</v>
      </c>
      <c r="CH362" s="79">
        <f>IFERROR(IF(成就内容!BY35="","",INDEX($I$4:$I$178*SUM(成就内容!BY$127:BY$131)/SUM(成就内容!$D$127:$BZ$131),成就内容!BY91,1))-SUM(CH$334:CH361),"")</f>
        <v>0</v>
      </c>
      <c r="CI362" s="79">
        <f>IFERROR(IF(成就内容!BZ35="","",INDEX($I$4:$I$178*SUM(成就内容!BZ$127:BZ$131)/SUM(成就内容!$D$127:$BZ$131),成就内容!BZ91,1))-SUM(CI$334:CI361),"")</f>
        <v>0</v>
      </c>
      <c r="CK362" s="19"/>
      <c r="CM362" s="43">
        <v>29</v>
      </c>
      <c r="CN362" s="41">
        <f>IF(M362="","",IF(SUM(成就内容!D$127:D$131)&lt;&gt;0,MAX(ROUNDUP(SMALL(M$334:M$383,$L362)/60,0)*60,60),0))</f>
        <v>0</v>
      </c>
      <c r="CO362" s="41" t="str">
        <f>IF(N362="","",IF(SUM(成就内容!E$127:E$131)&lt;&gt;0,MAX(ROUNDUP(SMALL(N$334:N$383,$L362)/60,0)*60,60),0))</f>
        <v/>
      </c>
      <c r="CP362" s="41" t="str">
        <f>IF(O362="","",IF(SUM(成就内容!F$127:F$131)&lt;&gt;0,MAX(ROUNDUP(SMALL(O$334:O$383,$L362)/60,0)*60,60),0))</f>
        <v/>
      </c>
      <c r="CQ362" s="41" t="str">
        <f>IF(P362="","",IF(SUM(成就内容!G$127:G$131)&lt;&gt;0,MAX(ROUNDUP(SMALL(P$334:P$383,$L362)/60,0)*60,60),0))</f>
        <v/>
      </c>
      <c r="CR362" s="41">
        <f>IF(Q362="","",IF(SUM(成就内容!H$127:H$131)&lt;&gt;0,MAX(ROUNDUP(SMALL(Q$334:Q$383,$L362)/60,0)*60,60),0))</f>
        <v>0</v>
      </c>
      <c r="CS362" s="41">
        <f>IF(R362="","",IF(SUM(成就内容!I$127:I$131)&lt;&gt;0,MAX(ROUNDUP(SMALL(R$334:R$383,$L362)/60,0)*60,60),0))</f>
        <v>0</v>
      </c>
      <c r="CT362" s="41">
        <f>IF(S362="","",IF(SUM(成就内容!J$127:J$131)&lt;&gt;0,MAX(ROUNDUP(SMALL(S$334:S$383,$L362)/60,0)*60,60),0))</f>
        <v>0</v>
      </c>
      <c r="CU362" s="41">
        <f>IF(T362="","",IF(SUM(成就内容!K$127:K$131)&lt;&gt;0,MAX(ROUNDUP(SMALL(T$334:T$383,$L362)/60,0)*60,60),0))</f>
        <v>0</v>
      </c>
      <c r="CV362" s="41">
        <f>IF(U362="","",IF(SUM(成就内容!L$127:L$131)&lt;&gt;0,MAX(ROUNDUP(SMALL(U$334:U$383,$L362)/60,0)*60,60),0))</f>
        <v>0</v>
      </c>
      <c r="CW362" s="41">
        <f>IF(V362="","",IF(SUM(成就内容!M$127:M$131)&lt;&gt;0,MAX(ROUNDUP(SMALL(V$334:V$383,$L362)/60,0)*60,60),0))</f>
        <v>0</v>
      </c>
      <c r="CX362" s="41" t="str">
        <f>IF(W362="","",IF(SUM(成就内容!N$127:N$131)&lt;&gt;0,MAX(ROUNDUP(SMALL(W$334:W$383,$L362)/60,0)*60,60),0))</f>
        <v/>
      </c>
      <c r="CY362" s="41">
        <f>IF(X362="","",IF(SUM(成就内容!O$127:O$131)&lt;&gt;0,MAX(ROUNDUP(SMALL(X$334:X$383,$L362)/60,0)*60,60),0))</f>
        <v>0</v>
      </c>
      <c r="CZ362" s="41" t="str">
        <f>IF(Y362="","",IF(SUM(成就内容!P$127:P$131)&lt;&gt;0,MAX(ROUNDUP(SMALL(Y$334:Y$383,$L362)/60,0)*60,60),0))</f>
        <v/>
      </c>
      <c r="DA362" s="41">
        <f>IF(Z362="","",IF(SUM(成就内容!Q$127:Q$131)&lt;&gt;0,MAX(ROUNDUP(SMALL(Z$334:Z$383,$L362)/60,0)*60,60),0))</f>
        <v>0</v>
      </c>
      <c r="DB362" s="41">
        <f>IF(AA362="","",IF(SUM(成就内容!R$127:R$131)&lt;&gt;0,MAX(ROUNDUP(SMALL(AA$334:AA$383,$L362)/60,0)*60,60),0))</f>
        <v>0</v>
      </c>
      <c r="DC362" s="41">
        <f>IF(AB362="","",IF(SUM(成就内容!S$127:S$131)&lt;&gt;0,MAX(ROUNDUP(SMALL(AB$334:AB$383,$L362)/60,0)*60,60),0))</f>
        <v>0</v>
      </c>
      <c r="DD362" s="41">
        <f>IF(AC362="","",IF(SUM(成就内容!T$127:T$131)&lt;&gt;0,MAX(ROUNDUP(SMALL(AC$334:AC$383,$L362)/60,0)*60,60),0))</f>
        <v>0</v>
      </c>
      <c r="DE362" s="41">
        <f>IF(AD362="","",IF(SUM(成就内容!U$127:U$131)&lt;&gt;0,MAX(ROUNDUP(SMALL(AD$334:AD$383,$L362)/60,0)*60,60),0))</f>
        <v>0</v>
      </c>
      <c r="DF362" s="41">
        <f>IF(AE362="","",IF(SUM(成就内容!V$127:V$131)&lt;&gt;0,MAX(ROUNDUP(SMALL(AE$334:AE$383,$L362)/60,0)*60,60),0))</f>
        <v>0</v>
      </c>
      <c r="DG362" s="41" t="str">
        <f>IF(AF362="","",IF(SUM(成就内容!W$127:W$131)&lt;&gt;0,MAX(ROUNDUP(SMALL(AF$334:AF$383,$L362)/60,0)*60,60),0))</f>
        <v/>
      </c>
      <c r="DH362" s="41">
        <f>IF(AG362="","",IF(SUM(成就内容!X$127:X$131)&lt;&gt;0,MAX(ROUNDUP(SMALL(AG$334:AG$383,$L362)/60,0)*60,60),0))</f>
        <v>0</v>
      </c>
      <c r="DI362" s="41" t="str">
        <f>IF(AH362="","",IF(SUM(成就内容!Y$127:Y$131)&lt;&gt;0,MAX(ROUNDUP(SMALL(AH$334:AH$383,$L362)/60,0)*60,60),0))</f>
        <v/>
      </c>
      <c r="DJ362" s="41" t="str">
        <f>IF(AI362="","",IF(SUM(成就内容!Z$127:Z$131)&lt;&gt;0,MAX(ROUNDUP(SMALL(AI$334:AI$383,$L362)/60,0)*60,60),0))</f>
        <v/>
      </c>
      <c r="DK362" s="41" t="str">
        <f>IF(AJ362="","",IF(SUM(成就内容!AA$127:AA$131)&lt;&gt;0,MAX(ROUNDUP(SMALL(AJ$334:AJ$383,$L362)/60,0)*60,60),0))</f>
        <v/>
      </c>
      <c r="DL362" s="41" t="str">
        <f>IF(AK362="","",IF(SUM(成就内容!AB$127:AB$131)&lt;&gt;0,MAX(ROUNDUP(SMALL(AK$334:AK$383,$L362)/60,0)*60,60),0))</f>
        <v/>
      </c>
      <c r="DM362" s="41">
        <f>IF(AL362="","",IF(SUM(成就内容!AC$127:AC$131)&lt;&gt;0,MAX(ROUNDUP(SMALL(AL$334:AL$383,$L362)/60,0)*60,60),0))</f>
        <v>5580</v>
      </c>
      <c r="DN362" s="41">
        <f>IF(AM362="","",IF(SUM(成就内容!AD$127:AD$131)&lt;&gt;0,MAX(ROUNDUP(SMALL(AM$334:AM$383,$L362)/60,0)*60,60),0))</f>
        <v>6000</v>
      </c>
      <c r="DO362" s="41">
        <f>IF(AN362="","",IF(SUM(成就内容!AE$127:AE$131)&lt;&gt;0,MAX(ROUNDUP(SMALL(AN$334:AN$383,$L362)/60,0)*60,60),0))</f>
        <v>6000</v>
      </c>
      <c r="DP362" s="41">
        <f>IF(AO362="","",IF(SUM(成就内容!AF$127:AF$131)&lt;&gt;0,MAX(ROUNDUP(SMALL(AO$334:AO$383,$L362)/60,0)*60,60),0))</f>
        <v>6000</v>
      </c>
      <c r="DQ362" s="41">
        <f>IF(AP362="","",IF(SUM(成就内容!AG$127:AG$131)&lt;&gt;0,MAX(ROUNDUP(SMALL(AP$334:AP$383,$L362)/60,0)*60,60),0))</f>
        <v>0</v>
      </c>
      <c r="DR362" s="41" t="str">
        <f>IF(AQ362="","",IF(SUM(成就内容!AH$127:AH$131)&lt;&gt;0,MAX(ROUNDUP(SMALL(AQ$334:AQ$383,$L362)/60,0)*60,60),0))</f>
        <v/>
      </c>
      <c r="DS362" s="41">
        <f>IF(AR362="","",IF(SUM(成就内容!AI$127:AI$131)&lt;&gt;0,MAX(ROUNDUP(SMALL(AR$334:AR$383,$L362)/60,0)*60,60),0))</f>
        <v>0</v>
      </c>
      <c r="DT362" s="41">
        <f>IF(AS362="","",IF(SUM(成就内容!AJ$127:AJ$131)&lt;&gt;0,MAX(ROUNDUP(SMALL(AS$334:AS$383,$L362)/60,0)*60,60),0))</f>
        <v>0</v>
      </c>
      <c r="DU362" s="41" t="str">
        <f>IF(AT362="","",IF(SUM(成就内容!AK$127:AK$131)&lt;&gt;0,MAX(ROUNDUP(SMALL(AT$334:AT$383,$L362)/60,0)*60,60),0))</f>
        <v/>
      </c>
      <c r="DV362" s="41" t="str">
        <f>IF(AU362="","",IF(SUM(成就内容!AL$127:AL$131)&lt;&gt;0,MAX(ROUNDUP(SMALL(AU$334:AU$383,$L362)/60,0)*60,60),0))</f>
        <v/>
      </c>
      <c r="DW362" s="41" t="str">
        <f>IF(AV362="","",IF(SUM(成就内容!AM$127:AM$131)&lt;&gt;0,MAX(ROUNDUP(SMALL(AV$334:AV$383,$L362)/60,0)*60,60),0))</f>
        <v/>
      </c>
      <c r="DX362" s="41" t="str">
        <f>IF(AW362="","",IF(SUM(成就内容!AN$127:AN$131)&lt;&gt;0,MAX(ROUNDUP(SMALL(AW$334:AW$383,$L362)/60,0)*60,60),0))</f>
        <v/>
      </c>
      <c r="DY362" s="41">
        <f>IF(AX362="","",IF(SUM(成就内容!AO$127:AO$131)&lt;&gt;0,MAX(ROUNDUP(SMALL(AX$334:AX$383,$L362)/60,0)*60,60),0))</f>
        <v>6000</v>
      </c>
      <c r="DZ362" s="41">
        <f>IF(AY362="","",IF(SUM(成就内容!AP$127:AP$131)&lt;&gt;0,MAX(ROUNDUP(SMALL(AY$334:AY$383,$L362)/60,0)*60,60),0))</f>
        <v>6000</v>
      </c>
      <c r="EA362" s="41">
        <f>IF(AZ362="","",IF(SUM(成就内容!AQ$127:AQ$131)&lt;&gt;0,MAX(ROUNDUP(SMALL(AZ$334:AZ$383,$L362)/60,0)*60,60),0))</f>
        <v>6000</v>
      </c>
      <c r="EB362" s="41">
        <f>IF(BA362="","",IF(SUM(成就内容!AR$127:AR$131)&lt;&gt;0,MAX(ROUNDUP(SMALL(BA$334:BA$383,$L362)/60,0)*60,60),0))</f>
        <v>8340</v>
      </c>
      <c r="EC362" s="41">
        <f>IF(BB362="","",IF(SUM(成就内容!AS$127:AS$131)&lt;&gt;0,MAX(ROUNDUP(SMALL(BB$334:BB$383,$L362)/60,0)*60,60),0))</f>
        <v>8340</v>
      </c>
      <c r="ED362" s="41">
        <f>IF(BC362="","",IF(SUM(成就内容!AT$127:AT$131)&lt;&gt;0,MAX(ROUNDUP(SMALL(BC$334:BC$383,$L362)/60,0)*60,60),0))</f>
        <v>8340</v>
      </c>
      <c r="EE362" s="41">
        <f>IF(BD362="","",IF(SUM(成就内容!AU$127:AU$131)&lt;&gt;0,MAX(ROUNDUP(SMALL(BD$334:BD$383,$L362)/60,0)*60,60),0))</f>
        <v>0</v>
      </c>
      <c r="EF362" s="41" t="str">
        <f>IF(BE362="","",IF(SUM(成就内容!AV$127:AV$131)&lt;&gt;0,MAX(ROUNDUP(SMALL(BE$334:BE$383,$L362)/60,0)*60,60),0))</f>
        <v/>
      </c>
      <c r="EG362" s="41">
        <f>IF(BF362="","",IF(SUM(成就内容!AW$127:AW$131)&lt;&gt;0,MAX(ROUNDUP(SMALL(BF$334:BF$383,$L362)/60,0)*60,60),0))</f>
        <v>0</v>
      </c>
      <c r="EH362" s="41">
        <f>IF(BG362="","",IF(SUM(成就内容!AX$127:AX$131)&lt;&gt;0,MAX(ROUNDUP(SMALL(BG$334:BG$383,$L362)/60,0)*60,60),0))</f>
        <v>0</v>
      </c>
      <c r="EI362" s="41">
        <f>IF(BH362="","",IF(SUM(成就内容!AY$127:AY$131)&lt;&gt;0,MAX(ROUNDUP(SMALL(BH$334:BH$383,$L362)/60,0)*60,60),0))</f>
        <v>0</v>
      </c>
      <c r="EJ362" s="41">
        <f>IF(BI362="","",IF(SUM(成就内容!AZ$127:AZ$131)&lt;&gt;0,MAX(ROUNDUP(SMALL(BI$334:BI$383,$L362)/60,0)*60,60),0))</f>
        <v>0</v>
      </c>
      <c r="EK362" s="41">
        <f>IF(BJ362="","",IF(SUM(成就内容!BA$127:BA$131)&lt;&gt;0,MAX(ROUNDUP(SMALL(BJ$334:BJ$383,$L362)/60,0)*60,60),0))</f>
        <v>0</v>
      </c>
      <c r="EL362" s="41" t="str">
        <f>IF(BK362="","",IF(SUM(成就内容!BB$127:BB$131)&lt;&gt;0,MAX(ROUNDUP(SMALL(BK$334:BK$383,$L362)/60,0)*60,60),0))</f>
        <v/>
      </c>
      <c r="EM362" s="41">
        <f>IF(BL362="","",IF(SUM(成就内容!BC$127:BC$131)&lt;&gt;0,MAX(ROUNDUP(SMALL(BL$334:BL$383,$L362)/60,0)*60,60),0))</f>
        <v>0</v>
      </c>
      <c r="EN362" s="41">
        <f>IF(BM362="","",IF(SUM(成就内容!BD$127:BD$131)&lt;&gt;0,MAX(ROUNDUP(SMALL(BM$334:BM$383,$L362)/60,0)*60,60),0))</f>
        <v>0</v>
      </c>
      <c r="EO362" s="41">
        <f>IF(BN362="","",IF(SUM(成就内容!BE$127:BE$131)&lt;&gt;0,MAX(ROUNDUP(SMALL(BN$334:BN$383,$L362)/60,0)*60,60),0))</f>
        <v>0</v>
      </c>
      <c r="EP362" s="41">
        <f>IF(BO362="","",IF(SUM(成就内容!BF$127:BF$131)&lt;&gt;0,MAX(ROUNDUP(SMALL(BO$334:BO$383,$L362)/60,0)*60,60),0))</f>
        <v>0</v>
      </c>
      <c r="EQ362" s="41">
        <f>IF(BP362="","",IF(SUM(成就内容!BG$127:BG$131)&lt;&gt;0,MAX(ROUNDUP(SMALL(BP$334:BP$383,$L362)/60,0)*60,60),0))</f>
        <v>0</v>
      </c>
      <c r="ER362" s="41" t="str">
        <f>IF(BQ362="","",IF(SUM(成就内容!BH$127:BH$131)&lt;&gt;0,MAX(ROUNDUP(SMALL(BQ$334:BQ$383,$L362)/60,0)*60,60),0))</f>
        <v/>
      </c>
      <c r="ES362" s="41" t="str">
        <f>IF(BR362="","",IF(SUM(成就内容!BI$127:BI$131)&lt;&gt;0,MAX(ROUNDUP(SMALL(BR$334:BR$383,$L362)/60,0)*60,60),0))</f>
        <v/>
      </c>
      <c r="ET362" s="41">
        <f>IF(BS362="","",IF(SUM(成就内容!BJ$127:BJ$131)&lt;&gt;0,MAX(ROUNDUP(SMALL(BS$334:BS$383,$L362)/60,0)*60,60),0))</f>
        <v>1680</v>
      </c>
      <c r="EU362" s="41">
        <f>IF(BT362="","",IF(SUM(成就内容!BK$127:BK$131)&lt;&gt;0,MAX(ROUNDUP(SMALL(BT$334:BT$383,$L362)/60,0)*60,60),0))</f>
        <v>8220</v>
      </c>
      <c r="EV362" s="41">
        <f>IF(BU362="","",IF(SUM(成就内容!BL$127:BL$131)&lt;&gt;0,MAX(ROUNDUP(SMALL(BU$334:BU$383,$L362)/60,0)*60,60),0))</f>
        <v>6000</v>
      </c>
      <c r="EW362" s="41">
        <f>IF(BV362="","",IF(SUM(成就内容!BM$127:BM$131)&lt;&gt;0,MAX(ROUNDUP(SMALL(BV$334:BV$383,$L362)/60,0)*60,60),0))</f>
        <v>0</v>
      </c>
      <c r="EX362" s="41" t="str">
        <f>IF(BW362="","",IF(SUM(成就内容!BN$127:BN$131)&lt;&gt;0,MAX(ROUNDUP(SMALL(BW$334:BW$383,$L362)/60,0)*60,60),0))</f>
        <v/>
      </c>
      <c r="EY362" s="41">
        <f>IF(BX362="","",IF(SUM(成就内容!BO$127:BO$131)&lt;&gt;0,MAX(ROUNDUP(SMALL(BX$334:BX$383,$L362)/60,0)*60,60),0))</f>
        <v>0</v>
      </c>
      <c r="EZ362" s="41">
        <f>IF(BY362="","",IF(SUM(成就内容!BP$127:BP$131)&lt;&gt;0,MAX(ROUNDUP(SMALL(BY$334:BY$383,$L362)/60,0)*60,60),0))</f>
        <v>0</v>
      </c>
      <c r="FA362" s="41">
        <f>IF(BZ362="","",IF(SUM(成就内容!BQ$127:BQ$131)&lt;&gt;0,MAX(ROUNDUP(SMALL(BZ$334:BZ$383,$L362)/60,0)*60,60),0))</f>
        <v>0</v>
      </c>
      <c r="FB362" s="41" t="str">
        <f>IF(CA362="","",IF(SUM(成就内容!BR$127:BR$131)&lt;&gt;0,MAX(ROUNDUP(SMALL(CA$334:CA$383,$L362)/60,0)*60,60),0))</f>
        <v/>
      </c>
      <c r="FC362" s="41" t="str">
        <f>IF(CB362="","",IF(SUM(成就内容!BS$127:BS$131)&lt;&gt;0,MAX(ROUNDUP(SMALL(CB$334:CB$383,$L362)/60,0)*60,60),0))</f>
        <v/>
      </c>
      <c r="FD362" s="41">
        <f>IF(CC362="","",IF(SUM(成就内容!BT$127:BT$131)&lt;&gt;0,MAX(ROUNDUP(SMALL(CC$334:CC$383,$L362)/60,0)*60,60),0))</f>
        <v>0</v>
      </c>
      <c r="FE362" s="41">
        <f>IF(CD362="","",IF(SUM(成就内容!BU$127:BU$131)&lt;&gt;0,MAX(ROUNDUP(SMALL(CD$334:CD$383,$L362)/60,0)*60,60),0))</f>
        <v>0</v>
      </c>
      <c r="FF362" s="41" t="str">
        <f>IF(CE362="","",IF(SUM(成就内容!BV$127:BV$131)&lt;&gt;0,MAX(ROUNDUP(SMALL(CE$334:CE$383,$L362)/60,0)*60,60),0))</f>
        <v/>
      </c>
      <c r="FG362" s="41">
        <f>IF(CF362="","",IF(SUM(成就内容!BW$127:BW$131)&lt;&gt;0,MAX(ROUNDUP(SMALL(CF$334:CF$383,$L362)/60,0)*60,60),0))</f>
        <v>0</v>
      </c>
      <c r="FH362" s="41">
        <f>IF(CG362="","",IF(SUM(成就内容!BX$127:BX$131)&lt;&gt;0,MAX(ROUNDUP(SMALL(CG$334:CG$383,$L362)/60,0)*60,60),0))</f>
        <v>0</v>
      </c>
      <c r="FI362" s="41">
        <f>IF(CH362="","",IF(SUM(成就内容!BY$127:BY$131)&lt;&gt;0,MAX(ROUNDUP(SMALL(CH$334:CH$383,$L362)/60,0)*60,60),0))</f>
        <v>0</v>
      </c>
      <c r="FJ362" s="41">
        <f>IF(CI362="","",IF(SUM(成就内容!BZ$127:BZ$131)&lt;&gt;0,MAX(ROUNDUP(SMALL(CI$334:CI$383,$L362)/60,0)*60,60),0))</f>
        <v>0</v>
      </c>
    </row>
    <row r="363" spans="10:166" s="96" customFormat="1" x14ac:dyDescent="0.15">
      <c r="J363" s="19"/>
      <c r="L363" s="43">
        <v>30</v>
      </c>
      <c r="M363" s="79">
        <f>IFERROR(IF(成就内容!D36="","",INDEX($I$4:$I$178*SUM(成就内容!D$127:D$131)/SUM(成就内容!$D$127:$BZ$131),成就内容!D92,1))-SUM(M$334:M362),"")</f>
        <v>0</v>
      </c>
      <c r="N363" s="79" t="str">
        <f>IFERROR(IF(成就内容!E36="","",INDEX($I$4:$I$178*SUM(成就内容!E$127:E$131)/SUM(成就内容!$D$127:$BZ$131),成就内容!E92,1))-SUM(N$334:N362),"")</f>
        <v/>
      </c>
      <c r="O363" s="79" t="str">
        <f>IFERROR(IF(成就内容!F36="","",INDEX($I$4:$I$178*SUM(成就内容!F$127:F$131)/SUM(成就内容!$D$127:$BZ$131),成就内容!F92,1))-SUM(O$334:O362),"")</f>
        <v/>
      </c>
      <c r="P363" s="79" t="str">
        <f>IFERROR(IF(成就内容!G36="","",INDEX($I$4:$I$178*SUM(成就内容!G$127:G$131)/SUM(成就内容!$D$127:$BZ$131),成就内容!G92,1))-SUM(P$334:P362),"")</f>
        <v/>
      </c>
      <c r="Q363" s="79">
        <f>IFERROR(IF(成就内容!H36="","",INDEX($I$4:$I$178*SUM(成就内容!H$127:H$131)/SUM(成就内容!$D$127:$BZ$131),成就内容!H92,1))-SUM(Q$334:Q362),"")</f>
        <v>0</v>
      </c>
      <c r="R363" s="79">
        <f>IFERROR(IF(成就内容!I36="","",INDEX($I$4:$I$178*SUM(成就内容!I$127:I$131)/SUM(成就内容!$D$127:$BZ$131),成就内容!I92,1))-SUM(R$334:R362),"")</f>
        <v>0</v>
      </c>
      <c r="S363" s="79">
        <f>IFERROR(IF(成就内容!J36="","",INDEX($I$4:$I$178*SUM(成就内容!J$127:J$131)/SUM(成就内容!$D$127:$BZ$131),成就内容!J92,1))-SUM(S$334:S362),"")</f>
        <v>0</v>
      </c>
      <c r="T363" s="79">
        <f>IFERROR(IF(成就内容!K36="","",INDEX($I$4:$I$178*SUM(成就内容!K$127:K$131)/SUM(成就内容!$D$127:$BZ$131),成就内容!K92,1))-SUM(T$334:T362),"")</f>
        <v>0</v>
      </c>
      <c r="U363" s="79">
        <f>IFERROR(IF(成就内容!L36="","",INDEX($I$4:$I$178*SUM(成就内容!L$127:L$131)/SUM(成就内容!$D$127:$BZ$131),成就内容!L92,1))-SUM(U$334:U362),"")</f>
        <v>0</v>
      </c>
      <c r="V363" s="79">
        <f>IFERROR(IF(成就内容!M36="","",INDEX($I$4:$I$178*SUM(成就内容!M$127:M$131)/SUM(成就内容!$D$127:$BZ$131),成就内容!M92,1))-SUM(V$334:V362),"")</f>
        <v>0</v>
      </c>
      <c r="W363" s="79" t="str">
        <f>IFERROR(IF(成就内容!N36="","",INDEX($I$4:$I$178*SUM(成就内容!N$127:N$131)/SUM(成就内容!$D$127:$BZ$131),成就内容!N92,1))-SUM(W$334:W362),"")</f>
        <v/>
      </c>
      <c r="X363" s="79">
        <f>IFERROR(IF(成就内容!O36="","",INDEX($I$4:$I$178*SUM(成就内容!O$127:O$131)/SUM(成就内容!$D$127:$BZ$131),成就内容!O92,1))-SUM(X$334:X362),"")</f>
        <v>0</v>
      </c>
      <c r="Y363" s="79" t="str">
        <f>IFERROR(IF(成就内容!P36="","",INDEX($I$4:$I$178*SUM(成就内容!P$127:P$131)/SUM(成就内容!$D$127:$BZ$131),成就内容!P92,1))-SUM(Y$334:Y362),"")</f>
        <v/>
      </c>
      <c r="Z363" s="79">
        <f>IFERROR(IF(成就内容!Q36="","",INDEX($I$4:$I$178*SUM(成就内容!Q$127:Q$131)/SUM(成就内容!$D$127:$BZ$131),成就内容!Q92,1))-SUM(Z$334:Z362),"")</f>
        <v>0</v>
      </c>
      <c r="AA363" s="79">
        <f>IFERROR(IF(成就内容!R36="","",INDEX($I$4:$I$178*SUM(成就内容!R$127:R$131)/SUM(成就内容!$D$127:$BZ$131),成就内容!R92,1))-SUM(AA$334:AA362),"")</f>
        <v>0</v>
      </c>
      <c r="AB363" s="79">
        <f>IFERROR(IF(成就内容!S36="","",INDEX($I$4:$I$178*SUM(成就内容!S$127:S$131)/SUM(成就内容!$D$127:$BZ$131),成就内容!S92,1))-SUM(AB$334:AB362),"")</f>
        <v>0</v>
      </c>
      <c r="AC363" s="79">
        <f>IFERROR(IF(成就内容!T36="","",INDEX($I$4:$I$178*SUM(成就内容!T$127:T$131)/SUM(成就内容!$D$127:$BZ$131),成就内容!T92,1))-SUM(AC$334:AC362),"")</f>
        <v>0</v>
      </c>
      <c r="AD363" s="79">
        <f>IFERROR(IF(成就内容!U36="","",INDEX($I$4:$I$178*SUM(成就内容!U$127:U$131)/SUM(成就内容!$D$127:$BZ$131),成就内容!U92,1))-SUM(AD$334:AD362),"")</f>
        <v>0</v>
      </c>
      <c r="AE363" s="79">
        <f>IFERROR(IF(成就内容!V36="","",INDEX($I$4:$I$178*SUM(成就内容!V$127:V$131)/SUM(成就内容!$D$127:$BZ$131),成就内容!V92,1))-SUM(AE$334:AE362),"")</f>
        <v>0</v>
      </c>
      <c r="AF363" s="79" t="str">
        <f>IFERROR(IF(成就内容!W36="","",INDEX($I$4:$I$178*SUM(成就内容!W$127:W$131)/SUM(成就内容!$D$127:$BZ$131),成就内容!W92,1))-SUM(AF$334:AF362),"")</f>
        <v/>
      </c>
      <c r="AG363" s="79">
        <f>IFERROR(IF(成就内容!X36="","",INDEX($I$4:$I$178*SUM(成就内容!X$127:X$131)/SUM(成就内容!$D$127:$BZ$131),成就内容!X92,1))-SUM(AG$334:AG362),"")</f>
        <v>0</v>
      </c>
      <c r="AH363" s="79" t="str">
        <f>IFERROR(IF(成就内容!Y36="","",INDEX($I$4:$I$178*SUM(成就内容!Y$127:Y$131)/SUM(成就内容!$D$127:$BZ$131),成就内容!Y92,1))-SUM(AH$334:AH362),"")</f>
        <v/>
      </c>
      <c r="AI363" s="79" t="str">
        <f>IFERROR(IF(成就内容!Z36="","",INDEX($I$4:$I$178*SUM(成就内容!Z$127:Z$131)/SUM(成就内容!$D$127:$BZ$131),成就内容!Z92,1))-SUM(AI$334:AI362),"")</f>
        <v/>
      </c>
      <c r="AJ363" s="79" t="str">
        <f>IFERROR(IF(成就内容!AA36="","",INDEX($I$4:$I$178*SUM(成就内容!AA$127:AA$131)/SUM(成就内容!$D$127:$BZ$131),成就内容!AA92,1))-SUM(AJ$334:AJ362),"")</f>
        <v/>
      </c>
      <c r="AK363" s="79" t="str">
        <f>IFERROR(IF(成就内容!AB36="","",INDEX($I$4:$I$178*SUM(成就内容!AB$127:AB$131)/SUM(成就内容!$D$127:$BZ$131),成就内容!AB92,1))-SUM(AK$334:AK362),"")</f>
        <v/>
      </c>
      <c r="AL363" s="79">
        <f>IFERROR(IF(成就内容!AC36="","",INDEX($I$4:$I$178*SUM(成就内容!AC$127:AC$131)/SUM(成就内容!$D$127:$BZ$131),成就内容!AC92,1))-SUM(AL$334:AL362),"")</f>
        <v>5953.0500000000029</v>
      </c>
      <c r="AM363" s="79">
        <f>IFERROR(IF(成就内容!AD36="","",INDEX($I$4:$I$178*SUM(成就内容!AD$127:AD$131)/SUM(成就内容!$D$127:$BZ$131),成就内容!AD92,1))-SUM(AM$334:AM362),"")</f>
        <v>5953.0499999999956</v>
      </c>
      <c r="AN363" s="79">
        <f>IFERROR(IF(成就内容!AE36="","",INDEX($I$4:$I$178*SUM(成就内容!AE$127:AE$131)/SUM(成就内容!$D$127:$BZ$131),成就内容!AE92,1))-SUM(AN$334:AN362),"")</f>
        <v>5953.0499999999956</v>
      </c>
      <c r="AO363" s="79">
        <f>IFERROR(IF(成就内容!AF36="","",INDEX($I$4:$I$178*SUM(成就内容!AF$127:AF$131)/SUM(成就内容!$D$127:$BZ$131),成就内容!AF92,1))-SUM(AO$334:AO362),"")</f>
        <v>5953.0499999999956</v>
      </c>
      <c r="AP363" s="79">
        <f>IFERROR(IF(成就内容!AG36="","",INDEX($I$4:$I$178*SUM(成就内容!AG$127:AG$131)/SUM(成就内容!$D$127:$BZ$131),成就内容!AG92,1))-SUM(AP$334:AP362),"")</f>
        <v>0</v>
      </c>
      <c r="AQ363" s="79" t="str">
        <f>IFERROR(IF(成就内容!AH36="","",INDEX($I$4:$I$178*SUM(成就内容!AH$127:AH$131)/SUM(成就内容!$D$127:$BZ$131),成就内容!AH92,1))-SUM(AQ$334:AQ362),"")</f>
        <v/>
      </c>
      <c r="AR363" s="79">
        <f>IFERROR(IF(成就内容!AI36="","",INDEX($I$4:$I$178*SUM(成就内容!AI$127:AI$131)/SUM(成就内容!$D$127:$BZ$131),成就内容!AI92,1))-SUM(AR$334:AR362),"")</f>
        <v>0</v>
      </c>
      <c r="AS363" s="79">
        <f>IFERROR(IF(成就内容!AJ36="","",INDEX($I$4:$I$178*SUM(成就内容!AJ$127:AJ$131)/SUM(成就内容!$D$127:$BZ$131),成就内容!AJ92,1))-SUM(AS$334:AS362),"")</f>
        <v>0</v>
      </c>
      <c r="AT363" s="79" t="str">
        <f>IFERROR(IF(成就内容!AK36="","",INDEX($I$4:$I$178*SUM(成就内容!AK$127:AK$131)/SUM(成就内容!$D$127:$BZ$131),成就内容!AK92,1))-SUM(AT$334:AT362),"")</f>
        <v/>
      </c>
      <c r="AU363" s="79" t="str">
        <f>IFERROR(IF(成就内容!AL36="","",INDEX($I$4:$I$178*SUM(成就内容!AL$127:AL$131)/SUM(成就内容!$D$127:$BZ$131),成就内容!AL92,1))-SUM(AU$334:AU362),"")</f>
        <v/>
      </c>
      <c r="AV363" s="79" t="str">
        <f>IFERROR(IF(成就内容!AM36="","",INDEX($I$4:$I$178*SUM(成就内容!AM$127:AM$131)/SUM(成就内容!$D$127:$BZ$131),成就内容!AM92,1))-SUM(AV$334:AV362),"")</f>
        <v/>
      </c>
      <c r="AW363" s="79" t="str">
        <f>IFERROR(IF(成就内容!AN36="","",INDEX($I$4:$I$178*SUM(成就内容!AN$127:AN$131)/SUM(成就内容!$D$127:$BZ$131),成就内容!AN92,1))-SUM(AW$334:AW362),"")</f>
        <v/>
      </c>
      <c r="AX363" s="79">
        <f>IFERROR(IF(成就内容!AO36="","",INDEX($I$4:$I$178*SUM(成就内容!AO$127:AO$131)/SUM(成就内容!$D$127:$BZ$131),成就内容!AO92,1))-SUM(AX$334:AX362),"")</f>
        <v>5953.0500000000029</v>
      </c>
      <c r="AY363" s="79">
        <f>IFERROR(IF(成就内容!AP36="","",INDEX($I$4:$I$178*SUM(成就内容!AP$127:AP$131)/SUM(成就内容!$D$127:$BZ$131),成就内容!AP92,1))-SUM(AY$334:AY362),"")</f>
        <v>5953.0500000000029</v>
      </c>
      <c r="AZ363" s="79">
        <f>IFERROR(IF(成就内容!AQ36="","",INDEX($I$4:$I$178*SUM(成就内容!AQ$127:AQ$131)/SUM(成就内容!$D$127:$BZ$131),成就内容!AQ92,1))-SUM(AZ$334:AZ362),"")</f>
        <v>5953.0500000000029</v>
      </c>
      <c r="BA363" s="79">
        <f>IFERROR(IF(成就内容!AR36="","",INDEX($I$4:$I$178*SUM(成就内容!AR$127:AR$131)/SUM(成就内容!$D$127:$BZ$131),成就内容!AR92,1))-SUM(BA$334:BA362),"")</f>
        <v>8334.2750000000015</v>
      </c>
      <c r="BB363" s="79">
        <f>IFERROR(IF(成就内容!AS36="","",INDEX($I$4:$I$178*SUM(成就内容!AS$127:AS$131)/SUM(成就内容!$D$127:$BZ$131),成就内容!AS92,1))-SUM(BB$334:BB362),"")</f>
        <v>8334.2750000000015</v>
      </c>
      <c r="BC363" s="79">
        <f>IFERROR(IF(成就内容!AT36="","",INDEX($I$4:$I$178*SUM(成就内容!AT$127:AT$131)/SUM(成就内容!$D$127:$BZ$131),成就内容!AT92,1))-SUM(BC$334:BC362),"")</f>
        <v>8334.2750000000015</v>
      </c>
      <c r="BD363" s="79">
        <f>IFERROR(IF(成就内容!AU36="","",INDEX($I$4:$I$178*SUM(成就内容!AU$127:AU$131)/SUM(成就内容!$D$127:$BZ$131),成就内容!AU92,1))-SUM(BD$334:BD362),"")</f>
        <v>0</v>
      </c>
      <c r="BE363" s="79" t="str">
        <f>IFERROR(IF(成就内容!AV36="","",INDEX($I$4:$I$178*SUM(成就内容!AV$127:AV$131)/SUM(成就内容!$D$127:$BZ$131),成就内容!AV92,1))-SUM(BE$334:BE362),"")</f>
        <v/>
      </c>
      <c r="BF363" s="79">
        <f>IFERROR(IF(成就内容!AW36="","",INDEX($I$4:$I$178*SUM(成就内容!AW$127:AW$131)/SUM(成就内容!$D$127:$BZ$131),成就内容!AW92,1))-SUM(BF$334:BF362),"")</f>
        <v>0</v>
      </c>
      <c r="BG363" s="79">
        <f>IFERROR(IF(成就内容!AX36="","",INDEX($I$4:$I$178*SUM(成就内容!AX$127:AX$131)/SUM(成就内容!$D$127:$BZ$131),成就内容!AX92,1))-SUM(BG$334:BG362),"")</f>
        <v>0</v>
      </c>
      <c r="BH363" s="79">
        <f>IFERROR(IF(成就内容!AY36="","",INDEX($I$4:$I$178*SUM(成就内容!AY$127:AY$131)/SUM(成就内容!$D$127:$BZ$131),成就内容!AY92,1))-SUM(BH$334:BH362),"")</f>
        <v>0</v>
      </c>
      <c r="BI363" s="79">
        <f>IFERROR(IF(成就内容!AZ36="","",INDEX($I$4:$I$178*SUM(成就内容!AZ$127:AZ$131)/SUM(成就内容!$D$127:$BZ$131),成就内容!AZ92,1))-SUM(BI$334:BI362),"")</f>
        <v>0</v>
      </c>
      <c r="BJ363" s="79">
        <f>IFERROR(IF(成就内容!BA36="","",INDEX($I$4:$I$178*SUM(成就内容!BA$127:BA$131)/SUM(成就内容!$D$127:$BZ$131),成就内容!BA92,1))-SUM(BJ$334:BJ362),"")</f>
        <v>0</v>
      </c>
      <c r="BK363" s="79" t="str">
        <f>IFERROR(IF(成就内容!BB36="","",INDEX($I$4:$I$178*SUM(成就内容!BB$127:BB$131)/SUM(成就内容!$D$127:$BZ$131),成就内容!BB92,1))-SUM(BK$334:BK362),"")</f>
        <v/>
      </c>
      <c r="BL363" s="79">
        <f>IFERROR(IF(成就内容!BC36="","",INDEX($I$4:$I$178*SUM(成就内容!BC$127:BC$131)/SUM(成就内容!$D$127:$BZ$131),成就内容!BC92,1))-SUM(BL$334:BL362),"")</f>
        <v>0</v>
      </c>
      <c r="BM363" s="79">
        <f>IFERROR(IF(成就内容!BD36="","",INDEX($I$4:$I$178*SUM(成就内容!BD$127:BD$131)/SUM(成就内容!$D$127:$BZ$131),成就内容!BD92,1))-SUM(BM$334:BM362),"")</f>
        <v>0</v>
      </c>
      <c r="BN363" s="79">
        <f>IFERROR(IF(成就内容!BE36="","",INDEX($I$4:$I$178*SUM(成就内容!BE$127:BE$131)/SUM(成就内容!$D$127:$BZ$131),成就内容!BE92,1))-SUM(BN$334:BN362),"")</f>
        <v>0</v>
      </c>
      <c r="BO363" s="79">
        <f>IFERROR(IF(成就内容!BF36="","",INDEX($I$4:$I$178*SUM(成就内容!BF$127:BF$131)/SUM(成就内容!$D$127:$BZ$131),成就内容!BF92,1))-SUM(BO$334:BO362),"")</f>
        <v>0</v>
      </c>
      <c r="BP363" s="79">
        <f>IFERROR(IF(成就内容!BG36="","",INDEX($I$4:$I$178*SUM(成就内容!BG$127:BG$131)/SUM(成就内容!$D$127:$BZ$131),成就内容!BG92,1))-SUM(BP$334:BP362),"")</f>
        <v>0</v>
      </c>
      <c r="BQ363" s="79" t="str">
        <f>IFERROR(IF(成就内容!BH36="","",INDEX($I$4:$I$178*SUM(成就内容!BH$127:BH$131)/SUM(成就内容!$D$127:$BZ$131),成就内容!BH92,1))-SUM(BQ$334:BQ362),"")</f>
        <v/>
      </c>
      <c r="BR363" s="79" t="str">
        <f>IFERROR(IF(成就内容!BI36="","",INDEX($I$4:$I$178*SUM(成就内容!BI$127:BI$131)/SUM(成就内容!$D$127:$BZ$131),成就内容!BI92,1))-SUM(BR$334:BR362),"")</f>
        <v/>
      </c>
      <c r="BS363" s="79">
        <f>IFERROR(IF(成就内容!BJ36="","",INDEX($I$4:$I$178*SUM(成就内容!BJ$127:BJ$131)/SUM(成就内容!$D$127:$BZ$131),成就内容!BJ92,1))-SUM(BS$334:BS362),"")</f>
        <v>1627.1062499999989</v>
      </c>
      <c r="BT363" s="79">
        <f>IFERROR(IF(成就内容!BK36="","",INDEX($I$4:$I$178*SUM(成就内容!BK$127:BK$131)/SUM(成就内容!$D$127:$BZ$131),成就内容!BK92,1))-SUM(BT$334:BT362),"")</f>
        <v>15418.406249999993</v>
      </c>
      <c r="BU363" s="79">
        <f>IFERROR(IF(成就内容!BL36="","",INDEX($I$4:$I$178*SUM(成就内容!BL$127:BL$131)/SUM(成就内容!$D$127:$BZ$131),成就内容!BL92,1))-SUM(BU$334:BU362),"")</f>
        <v>5953.0500000000029</v>
      </c>
      <c r="BV363" s="79">
        <f>IFERROR(IF(成就内容!BM36="","",INDEX($I$4:$I$178*SUM(成就内容!BM$127:BM$131)/SUM(成就内容!$D$127:$BZ$131),成就内容!BM92,1))-SUM(BV$334:BV362),"")</f>
        <v>0</v>
      </c>
      <c r="BW363" s="79" t="str">
        <f>IFERROR(IF(成就内容!BN36="","",INDEX($I$4:$I$178*SUM(成就内容!BN$127:BN$131)/SUM(成就内容!$D$127:$BZ$131),成就内容!BN92,1))-SUM(BW$334:BW362),"")</f>
        <v/>
      </c>
      <c r="BX363" s="79">
        <f>IFERROR(IF(成就内容!BO36="","",INDEX($I$4:$I$178*SUM(成就内容!BO$127:BO$131)/SUM(成就内容!$D$127:$BZ$131),成就内容!BO92,1))-SUM(BX$334:BX362),"")</f>
        <v>0</v>
      </c>
      <c r="BY363" s="79">
        <f>IFERROR(IF(成就内容!BP36="","",INDEX($I$4:$I$178*SUM(成就内容!BP$127:BP$131)/SUM(成就内容!$D$127:$BZ$131),成就内容!BP92,1))-SUM(BY$334:BY362),"")</f>
        <v>0</v>
      </c>
      <c r="BZ363" s="79">
        <f>IFERROR(IF(成就内容!BQ36="","",INDEX($I$4:$I$178*SUM(成就内容!BQ$127:BQ$131)/SUM(成就内容!$D$127:$BZ$131),成就内容!BQ92,1))-SUM(BZ$334:BZ362),"")</f>
        <v>0</v>
      </c>
      <c r="CA363" s="79" t="str">
        <f>IFERROR(IF(成就内容!BR36="","",INDEX($I$4:$I$178*SUM(成就内容!BR$127:BR$131)/SUM(成就内容!$D$127:$BZ$131),成就内容!BR92,1))-SUM(CA$334:CA362),"")</f>
        <v/>
      </c>
      <c r="CB363" s="79" t="str">
        <f>IFERROR(IF(成就内容!BS36="","",INDEX($I$4:$I$178*SUM(成就内容!BS$127:BS$131)/SUM(成就内容!$D$127:$BZ$131),成就内容!BS92,1))-SUM(CB$334:CB362),"")</f>
        <v/>
      </c>
      <c r="CC363" s="79">
        <f>IFERROR(IF(成就内容!BT36="","",INDEX($I$4:$I$178*SUM(成就内容!BT$127:BT$131)/SUM(成就内容!$D$127:$BZ$131),成就内容!BT92,1))-SUM(CC$334:CC362),"")</f>
        <v>0</v>
      </c>
      <c r="CD363" s="79">
        <f>IFERROR(IF(成就内容!BU36="","",INDEX($I$4:$I$178*SUM(成就内容!BU$127:BU$131)/SUM(成就内容!$D$127:$BZ$131),成就内容!BU92,1))-SUM(CD$334:CD362),"")</f>
        <v>0</v>
      </c>
      <c r="CE363" s="79" t="str">
        <f>IFERROR(IF(成就内容!BV36="","",INDEX($I$4:$I$178*SUM(成就内容!BV$127:BV$131)/SUM(成就内容!$D$127:$BZ$131),成就内容!BV92,1))-SUM(CE$334:CE362),"")</f>
        <v/>
      </c>
      <c r="CF363" s="79">
        <f>IFERROR(IF(成就内容!BW36="","",INDEX($I$4:$I$178*SUM(成就内容!BW$127:BW$131)/SUM(成就内容!$D$127:$BZ$131),成就内容!BW92,1))-SUM(CF$334:CF362),"")</f>
        <v>0</v>
      </c>
      <c r="CG363" s="79">
        <f>IFERROR(IF(成就内容!BX36="","",INDEX($I$4:$I$178*SUM(成就内容!BX$127:BX$131)/SUM(成就内容!$D$127:$BZ$131),成就内容!BX92,1))-SUM(CG$334:CG362),"")</f>
        <v>0</v>
      </c>
      <c r="CH363" s="79">
        <f>IFERROR(IF(成就内容!BY36="","",INDEX($I$4:$I$178*SUM(成就内容!BY$127:BY$131)/SUM(成就内容!$D$127:$BZ$131),成就内容!BY92,1))-SUM(CH$334:CH362),"")</f>
        <v>0</v>
      </c>
      <c r="CI363" s="79">
        <f>IFERROR(IF(成就内容!BZ36="","",INDEX($I$4:$I$178*SUM(成就内容!BZ$127:BZ$131)/SUM(成就内容!$D$127:$BZ$131),成就内容!BZ92,1))-SUM(CI$334:CI362),"")</f>
        <v>0</v>
      </c>
      <c r="CK363" s="19"/>
      <c r="CM363" s="43">
        <v>30</v>
      </c>
      <c r="CN363" s="41">
        <f>IF(M363="","",IF(SUM(成就内容!D$127:D$131)&lt;&gt;0,MAX(ROUNDUP(SMALL(M$334:M$383,$L363)/60,0)*60,60),0))</f>
        <v>0</v>
      </c>
      <c r="CO363" s="41" t="str">
        <f>IF(N363="","",IF(SUM(成就内容!E$127:E$131)&lt;&gt;0,MAX(ROUNDUP(SMALL(N$334:N$383,$L363)/60,0)*60,60),0))</f>
        <v/>
      </c>
      <c r="CP363" s="41" t="str">
        <f>IF(O363="","",IF(SUM(成就内容!F$127:F$131)&lt;&gt;0,MAX(ROUNDUP(SMALL(O$334:O$383,$L363)/60,0)*60,60),0))</f>
        <v/>
      </c>
      <c r="CQ363" s="41" t="str">
        <f>IF(P363="","",IF(SUM(成就内容!G$127:G$131)&lt;&gt;0,MAX(ROUNDUP(SMALL(P$334:P$383,$L363)/60,0)*60,60),0))</f>
        <v/>
      </c>
      <c r="CR363" s="41">
        <f>IF(Q363="","",IF(SUM(成就内容!H$127:H$131)&lt;&gt;0,MAX(ROUNDUP(SMALL(Q$334:Q$383,$L363)/60,0)*60,60),0))</f>
        <v>0</v>
      </c>
      <c r="CS363" s="41">
        <f>IF(R363="","",IF(SUM(成就内容!I$127:I$131)&lt;&gt;0,MAX(ROUNDUP(SMALL(R$334:R$383,$L363)/60,0)*60,60),0))</f>
        <v>0</v>
      </c>
      <c r="CT363" s="41">
        <f>IF(S363="","",IF(SUM(成就内容!J$127:J$131)&lt;&gt;0,MAX(ROUNDUP(SMALL(S$334:S$383,$L363)/60,0)*60,60),0))</f>
        <v>0</v>
      </c>
      <c r="CU363" s="41">
        <f>IF(T363="","",IF(SUM(成就内容!K$127:K$131)&lt;&gt;0,MAX(ROUNDUP(SMALL(T$334:T$383,$L363)/60,0)*60,60),0))</f>
        <v>0</v>
      </c>
      <c r="CV363" s="41">
        <f>IF(U363="","",IF(SUM(成就内容!L$127:L$131)&lt;&gt;0,MAX(ROUNDUP(SMALL(U$334:U$383,$L363)/60,0)*60,60),0))</f>
        <v>0</v>
      </c>
      <c r="CW363" s="41">
        <f>IF(V363="","",IF(SUM(成就内容!M$127:M$131)&lt;&gt;0,MAX(ROUNDUP(SMALL(V$334:V$383,$L363)/60,0)*60,60),0))</f>
        <v>0</v>
      </c>
      <c r="CX363" s="41" t="str">
        <f>IF(W363="","",IF(SUM(成就内容!N$127:N$131)&lt;&gt;0,MAX(ROUNDUP(SMALL(W$334:W$383,$L363)/60,0)*60,60),0))</f>
        <v/>
      </c>
      <c r="CY363" s="41">
        <f>IF(X363="","",IF(SUM(成就内容!O$127:O$131)&lt;&gt;0,MAX(ROUNDUP(SMALL(X$334:X$383,$L363)/60,0)*60,60),0))</f>
        <v>0</v>
      </c>
      <c r="CZ363" s="41" t="str">
        <f>IF(Y363="","",IF(SUM(成就内容!P$127:P$131)&lt;&gt;0,MAX(ROUNDUP(SMALL(Y$334:Y$383,$L363)/60,0)*60,60),0))</f>
        <v/>
      </c>
      <c r="DA363" s="41">
        <f>IF(Z363="","",IF(SUM(成就内容!Q$127:Q$131)&lt;&gt;0,MAX(ROUNDUP(SMALL(Z$334:Z$383,$L363)/60,0)*60,60),0))</f>
        <v>0</v>
      </c>
      <c r="DB363" s="41">
        <f>IF(AA363="","",IF(SUM(成就内容!R$127:R$131)&lt;&gt;0,MAX(ROUNDUP(SMALL(AA$334:AA$383,$L363)/60,0)*60,60),0))</f>
        <v>0</v>
      </c>
      <c r="DC363" s="41">
        <f>IF(AB363="","",IF(SUM(成就内容!S$127:S$131)&lt;&gt;0,MAX(ROUNDUP(SMALL(AB$334:AB$383,$L363)/60,0)*60,60),0))</f>
        <v>0</v>
      </c>
      <c r="DD363" s="41">
        <f>IF(AC363="","",IF(SUM(成就内容!T$127:T$131)&lt;&gt;0,MAX(ROUNDUP(SMALL(AC$334:AC$383,$L363)/60,0)*60,60),0))</f>
        <v>0</v>
      </c>
      <c r="DE363" s="41">
        <f>IF(AD363="","",IF(SUM(成就内容!U$127:U$131)&lt;&gt;0,MAX(ROUNDUP(SMALL(AD$334:AD$383,$L363)/60,0)*60,60),0))</f>
        <v>0</v>
      </c>
      <c r="DF363" s="41">
        <f>IF(AE363="","",IF(SUM(成就内容!V$127:V$131)&lt;&gt;0,MAX(ROUNDUP(SMALL(AE$334:AE$383,$L363)/60,0)*60,60),0))</f>
        <v>0</v>
      </c>
      <c r="DG363" s="41" t="str">
        <f>IF(AF363="","",IF(SUM(成就内容!W$127:W$131)&lt;&gt;0,MAX(ROUNDUP(SMALL(AF$334:AF$383,$L363)/60,0)*60,60),0))</f>
        <v/>
      </c>
      <c r="DH363" s="41">
        <f>IF(AG363="","",IF(SUM(成就内容!X$127:X$131)&lt;&gt;0,MAX(ROUNDUP(SMALL(AG$334:AG$383,$L363)/60,0)*60,60),0))</f>
        <v>0</v>
      </c>
      <c r="DI363" s="41" t="str">
        <f>IF(AH363="","",IF(SUM(成就内容!Y$127:Y$131)&lt;&gt;0,MAX(ROUNDUP(SMALL(AH$334:AH$383,$L363)/60,0)*60,60),0))</f>
        <v/>
      </c>
      <c r="DJ363" s="41" t="str">
        <f>IF(AI363="","",IF(SUM(成就内容!Z$127:Z$131)&lt;&gt;0,MAX(ROUNDUP(SMALL(AI$334:AI$383,$L363)/60,0)*60,60),0))</f>
        <v/>
      </c>
      <c r="DK363" s="41" t="str">
        <f>IF(AJ363="","",IF(SUM(成就内容!AA$127:AA$131)&lt;&gt;0,MAX(ROUNDUP(SMALL(AJ$334:AJ$383,$L363)/60,0)*60,60),0))</f>
        <v/>
      </c>
      <c r="DL363" s="41" t="str">
        <f>IF(AK363="","",IF(SUM(成就内容!AB$127:AB$131)&lt;&gt;0,MAX(ROUNDUP(SMALL(AK$334:AK$383,$L363)/60,0)*60,60),0))</f>
        <v/>
      </c>
      <c r="DM363" s="41">
        <f>IF(AL363="","",IF(SUM(成就内容!AC$127:AC$131)&lt;&gt;0,MAX(ROUNDUP(SMALL(AL$334:AL$383,$L363)/60,0)*60,60),0))</f>
        <v>6000</v>
      </c>
      <c r="DN363" s="41">
        <f>IF(AM363="","",IF(SUM(成就内容!AD$127:AD$131)&lt;&gt;0,MAX(ROUNDUP(SMALL(AM$334:AM$383,$L363)/60,0)*60,60),0))</f>
        <v>6000</v>
      </c>
      <c r="DO363" s="41">
        <f>IF(AN363="","",IF(SUM(成就内容!AE$127:AE$131)&lt;&gt;0,MAX(ROUNDUP(SMALL(AN$334:AN$383,$L363)/60,0)*60,60),0))</f>
        <v>6000</v>
      </c>
      <c r="DP363" s="41">
        <f>IF(AO363="","",IF(SUM(成就内容!AF$127:AF$131)&lt;&gt;0,MAX(ROUNDUP(SMALL(AO$334:AO$383,$L363)/60,0)*60,60),0))</f>
        <v>6000</v>
      </c>
      <c r="DQ363" s="41">
        <f>IF(AP363="","",IF(SUM(成就内容!AG$127:AG$131)&lt;&gt;0,MAX(ROUNDUP(SMALL(AP$334:AP$383,$L363)/60,0)*60,60),0))</f>
        <v>0</v>
      </c>
      <c r="DR363" s="41" t="str">
        <f>IF(AQ363="","",IF(SUM(成就内容!AH$127:AH$131)&lt;&gt;0,MAX(ROUNDUP(SMALL(AQ$334:AQ$383,$L363)/60,0)*60,60),0))</f>
        <v/>
      </c>
      <c r="DS363" s="41">
        <f>IF(AR363="","",IF(SUM(成就内容!AI$127:AI$131)&lt;&gt;0,MAX(ROUNDUP(SMALL(AR$334:AR$383,$L363)/60,0)*60,60),0))</f>
        <v>0</v>
      </c>
      <c r="DT363" s="41">
        <f>IF(AS363="","",IF(SUM(成就内容!AJ$127:AJ$131)&lt;&gt;0,MAX(ROUNDUP(SMALL(AS$334:AS$383,$L363)/60,0)*60,60),0))</f>
        <v>0</v>
      </c>
      <c r="DU363" s="41" t="str">
        <f>IF(AT363="","",IF(SUM(成就内容!AK$127:AK$131)&lt;&gt;0,MAX(ROUNDUP(SMALL(AT$334:AT$383,$L363)/60,0)*60,60),0))</f>
        <v/>
      </c>
      <c r="DV363" s="41" t="str">
        <f>IF(AU363="","",IF(SUM(成就内容!AL$127:AL$131)&lt;&gt;0,MAX(ROUNDUP(SMALL(AU$334:AU$383,$L363)/60,0)*60,60),0))</f>
        <v/>
      </c>
      <c r="DW363" s="41" t="str">
        <f>IF(AV363="","",IF(SUM(成就内容!AM$127:AM$131)&lt;&gt;0,MAX(ROUNDUP(SMALL(AV$334:AV$383,$L363)/60,0)*60,60),0))</f>
        <v/>
      </c>
      <c r="DX363" s="41" t="str">
        <f>IF(AW363="","",IF(SUM(成就内容!AN$127:AN$131)&lt;&gt;0,MAX(ROUNDUP(SMALL(AW$334:AW$383,$L363)/60,0)*60,60),0))</f>
        <v/>
      </c>
      <c r="DY363" s="41">
        <f>IF(AX363="","",IF(SUM(成就内容!AO$127:AO$131)&lt;&gt;0,MAX(ROUNDUP(SMALL(AX$334:AX$383,$L363)/60,0)*60,60),0))</f>
        <v>6000</v>
      </c>
      <c r="DZ363" s="41">
        <f>IF(AY363="","",IF(SUM(成就内容!AP$127:AP$131)&lt;&gt;0,MAX(ROUNDUP(SMALL(AY$334:AY$383,$L363)/60,0)*60,60),0))</f>
        <v>6000</v>
      </c>
      <c r="EA363" s="41">
        <f>IF(AZ363="","",IF(SUM(成就内容!AQ$127:AQ$131)&lt;&gt;0,MAX(ROUNDUP(SMALL(AZ$334:AZ$383,$L363)/60,0)*60,60),0))</f>
        <v>6000</v>
      </c>
      <c r="EB363" s="41">
        <f>IF(BA363="","",IF(SUM(成就内容!AR$127:AR$131)&lt;&gt;0,MAX(ROUNDUP(SMALL(BA$334:BA$383,$L363)/60,0)*60,60),0))</f>
        <v>8340</v>
      </c>
      <c r="EC363" s="41">
        <f>IF(BB363="","",IF(SUM(成就内容!AS$127:AS$131)&lt;&gt;0,MAX(ROUNDUP(SMALL(BB$334:BB$383,$L363)/60,0)*60,60),0))</f>
        <v>8340</v>
      </c>
      <c r="ED363" s="41">
        <f>IF(BC363="","",IF(SUM(成就内容!AT$127:AT$131)&lt;&gt;0,MAX(ROUNDUP(SMALL(BC$334:BC$383,$L363)/60,0)*60,60),0))</f>
        <v>8340</v>
      </c>
      <c r="EE363" s="41">
        <f>IF(BD363="","",IF(SUM(成就内容!AU$127:AU$131)&lt;&gt;0,MAX(ROUNDUP(SMALL(BD$334:BD$383,$L363)/60,0)*60,60),0))</f>
        <v>0</v>
      </c>
      <c r="EF363" s="41" t="str">
        <f>IF(BE363="","",IF(SUM(成就内容!AV$127:AV$131)&lt;&gt;0,MAX(ROUNDUP(SMALL(BE$334:BE$383,$L363)/60,0)*60,60),0))</f>
        <v/>
      </c>
      <c r="EG363" s="41">
        <f>IF(BF363="","",IF(SUM(成就内容!AW$127:AW$131)&lt;&gt;0,MAX(ROUNDUP(SMALL(BF$334:BF$383,$L363)/60,0)*60,60),0))</f>
        <v>0</v>
      </c>
      <c r="EH363" s="41">
        <f>IF(BG363="","",IF(SUM(成就内容!AX$127:AX$131)&lt;&gt;0,MAX(ROUNDUP(SMALL(BG$334:BG$383,$L363)/60,0)*60,60),0))</f>
        <v>0</v>
      </c>
      <c r="EI363" s="41">
        <f>IF(BH363="","",IF(SUM(成就内容!AY$127:AY$131)&lt;&gt;0,MAX(ROUNDUP(SMALL(BH$334:BH$383,$L363)/60,0)*60,60),0))</f>
        <v>0</v>
      </c>
      <c r="EJ363" s="41">
        <f>IF(BI363="","",IF(SUM(成就内容!AZ$127:AZ$131)&lt;&gt;0,MAX(ROUNDUP(SMALL(BI$334:BI$383,$L363)/60,0)*60,60),0))</f>
        <v>0</v>
      </c>
      <c r="EK363" s="41">
        <f>IF(BJ363="","",IF(SUM(成就内容!BA$127:BA$131)&lt;&gt;0,MAX(ROUNDUP(SMALL(BJ$334:BJ$383,$L363)/60,0)*60,60),0))</f>
        <v>0</v>
      </c>
      <c r="EL363" s="41" t="str">
        <f>IF(BK363="","",IF(SUM(成就内容!BB$127:BB$131)&lt;&gt;0,MAX(ROUNDUP(SMALL(BK$334:BK$383,$L363)/60,0)*60,60),0))</f>
        <v/>
      </c>
      <c r="EM363" s="41">
        <f>IF(BL363="","",IF(SUM(成就内容!BC$127:BC$131)&lt;&gt;0,MAX(ROUNDUP(SMALL(BL$334:BL$383,$L363)/60,0)*60,60),0))</f>
        <v>0</v>
      </c>
      <c r="EN363" s="41">
        <f>IF(BM363="","",IF(SUM(成就内容!BD$127:BD$131)&lt;&gt;0,MAX(ROUNDUP(SMALL(BM$334:BM$383,$L363)/60,0)*60,60),0))</f>
        <v>0</v>
      </c>
      <c r="EO363" s="41">
        <f>IF(BN363="","",IF(SUM(成就内容!BE$127:BE$131)&lt;&gt;0,MAX(ROUNDUP(SMALL(BN$334:BN$383,$L363)/60,0)*60,60),0))</f>
        <v>0</v>
      </c>
      <c r="EP363" s="41">
        <f>IF(BO363="","",IF(SUM(成就内容!BF$127:BF$131)&lt;&gt;0,MAX(ROUNDUP(SMALL(BO$334:BO$383,$L363)/60,0)*60,60),0))</f>
        <v>0</v>
      </c>
      <c r="EQ363" s="41">
        <f>IF(BP363="","",IF(SUM(成就内容!BG$127:BG$131)&lt;&gt;0,MAX(ROUNDUP(SMALL(BP$334:BP$383,$L363)/60,0)*60,60),0))</f>
        <v>0</v>
      </c>
      <c r="ER363" s="41" t="str">
        <f>IF(BQ363="","",IF(SUM(成就内容!BH$127:BH$131)&lt;&gt;0,MAX(ROUNDUP(SMALL(BQ$334:BQ$383,$L363)/60,0)*60,60),0))</f>
        <v/>
      </c>
      <c r="ES363" s="41" t="str">
        <f>IF(BR363="","",IF(SUM(成就内容!BI$127:BI$131)&lt;&gt;0,MAX(ROUNDUP(SMALL(BR$334:BR$383,$L363)/60,0)*60,60),0))</f>
        <v/>
      </c>
      <c r="ET363" s="41">
        <f>IF(BS363="","",IF(SUM(成就内容!BJ$127:BJ$131)&lt;&gt;0,MAX(ROUNDUP(SMALL(BS$334:BS$383,$L363)/60,0)*60,60),0))</f>
        <v>1680</v>
      </c>
      <c r="EU363" s="41">
        <f>IF(BT363="","",IF(SUM(成就内容!BK$127:BK$131)&lt;&gt;0,MAX(ROUNDUP(SMALL(BT$334:BT$383,$L363)/60,0)*60,60),0))</f>
        <v>8220</v>
      </c>
      <c r="EV363" s="41">
        <f>IF(BU363="","",IF(SUM(成就内容!BL$127:BL$131)&lt;&gt;0,MAX(ROUNDUP(SMALL(BU$334:BU$383,$L363)/60,0)*60,60),0))</f>
        <v>6000</v>
      </c>
      <c r="EW363" s="41">
        <f>IF(BV363="","",IF(SUM(成就内容!BM$127:BM$131)&lt;&gt;0,MAX(ROUNDUP(SMALL(BV$334:BV$383,$L363)/60,0)*60,60),0))</f>
        <v>0</v>
      </c>
      <c r="EX363" s="41" t="str">
        <f>IF(BW363="","",IF(SUM(成就内容!BN$127:BN$131)&lt;&gt;0,MAX(ROUNDUP(SMALL(BW$334:BW$383,$L363)/60,0)*60,60),0))</f>
        <v/>
      </c>
      <c r="EY363" s="41">
        <f>IF(BX363="","",IF(SUM(成就内容!BO$127:BO$131)&lt;&gt;0,MAX(ROUNDUP(SMALL(BX$334:BX$383,$L363)/60,0)*60,60),0))</f>
        <v>0</v>
      </c>
      <c r="EZ363" s="41">
        <f>IF(BY363="","",IF(SUM(成就内容!BP$127:BP$131)&lt;&gt;0,MAX(ROUNDUP(SMALL(BY$334:BY$383,$L363)/60,0)*60,60),0))</f>
        <v>0</v>
      </c>
      <c r="FA363" s="41">
        <f>IF(BZ363="","",IF(SUM(成就内容!BQ$127:BQ$131)&lt;&gt;0,MAX(ROUNDUP(SMALL(BZ$334:BZ$383,$L363)/60,0)*60,60),0))</f>
        <v>0</v>
      </c>
      <c r="FB363" s="41" t="str">
        <f>IF(CA363="","",IF(SUM(成就内容!BR$127:BR$131)&lt;&gt;0,MAX(ROUNDUP(SMALL(CA$334:CA$383,$L363)/60,0)*60,60),0))</f>
        <v/>
      </c>
      <c r="FC363" s="41" t="str">
        <f>IF(CB363="","",IF(SUM(成就内容!BS$127:BS$131)&lt;&gt;0,MAX(ROUNDUP(SMALL(CB$334:CB$383,$L363)/60,0)*60,60),0))</f>
        <v/>
      </c>
      <c r="FD363" s="41">
        <f>IF(CC363="","",IF(SUM(成就内容!BT$127:BT$131)&lt;&gt;0,MAX(ROUNDUP(SMALL(CC$334:CC$383,$L363)/60,0)*60,60),0))</f>
        <v>0</v>
      </c>
      <c r="FE363" s="41">
        <f>IF(CD363="","",IF(SUM(成就内容!BU$127:BU$131)&lt;&gt;0,MAX(ROUNDUP(SMALL(CD$334:CD$383,$L363)/60,0)*60,60),0))</f>
        <v>0</v>
      </c>
      <c r="FF363" s="41" t="str">
        <f>IF(CE363="","",IF(SUM(成就内容!BV$127:BV$131)&lt;&gt;0,MAX(ROUNDUP(SMALL(CE$334:CE$383,$L363)/60,0)*60,60),0))</f>
        <v/>
      </c>
      <c r="FG363" s="41">
        <f>IF(CF363="","",IF(SUM(成就内容!BW$127:BW$131)&lt;&gt;0,MAX(ROUNDUP(SMALL(CF$334:CF$383,$L363)/60,0)*60,60),0))</f>
        <v>0</v>
      </c>
      <c r="FH363" s="41">
        <f>IF(CG363="","",IF(SUM(成就内容!BX$127:BX$131)&lt;&gt;0,MAX(ROUNDUP(SMALL(CG$334:CG$383,$L363)/60,0)*60,60),0))</f>
        <v>0</v>
      </c>
      <c r="FI363" s="41">
        <f>IF(CH363="","",IF(SUM(成就内容!BY$127:BY$131)&lt;&gt;0,MAX(ROUNDUP(SMALL(CH$334:CH$383,$L363)/60,0)*60,60),0))</f>
        <v>0</v>
      </c>
      <c r="FJ363" s="41">
        <f>IF(CI363="","",IF(SUM(成就内容!BZ$127:BZ$131)&lt;&gt;0,MAX(ROUNDUP(SMALL(CI$334:CI$383,$L363)/60,0)*60,60),0))</f>
        <v>0</v>
      </c>
    </row>
    <row r="364" spans="10:166" s="96" customFormat="1" x14ac:dyDescent="0.15">
      <c r="J364" s="19"/>
      <c r="L364" s="43">
        <v>31</v>
      </c>
      <c r="M364" s="79">
        <f>IFERROR(IF(成就内容!D37="","",INDEX($I$4:$I$178*SUM(成就内容!D$127:D$131)/SUM(成就内容!$D$127:$BZ$131),成就内容!D93,1))-SUM(M$334:M363),"")</f>
        <v>0</v>
      </c>
      <c r="N364" s="79" t="str">
        <f>IFERROR(IF(成就内容!E37="","",INDEX($I$4:$I$178*SUM(成就内容!E$127:E$131)/SUM(成就内容!$D$127:$BZ$131),成就内容!E93,1))-SUM(N$334:N363),"")</f>
        <v/>
      </c>
      <c r="O364" s="79" t="str">
        <f>IFERROR(IF(成就内容!F37="","",INDEX($I$4:$I$178*SUM(成就内容!F$127:F$131)/SUM(成就内容!$D$127:$BZ$131),成就内容!F93,1))-SUM(O$334:O363),"")</f>
        <v/>
      </c>
      <c r="P364" s="79" t="str">
        <f>IFERROR(IF(成就内容!G37="","",INDEX($I$4:$I$178*SUM(成就内容!G$127:G$131)/SUM(成就内容!$D$127:$BZ$131),成就内容!G93,1))-SUM(P$334:P363),"")</f>
        <v/>
      </c>
      <c r="Q364" s="79">
        <f>IFERROR(IF(成就内容!H37="","",INDEX($I$4:$I$178*SUM(成就内容!H$127:H$131)/SUM(成就内容!$D$127:$BZ$131),成就内容!H93,1))-SUM(Q$334:Q363),"")</f>
        <v>0</v>
      </c>
      <c r="R364" s="79">
        <f>IFERROR(IF(成就内容!I37="","",INDEX($I$4:$I$178*SUM(成就内容!I$127:I$131)/SUM(成就内容!$D$127:$BZ$131),成就内容!I93,1))-SUM(R$334:R363),"")</f>
        <v>0</v>
      </c>
      <c r="S364" s="79">
        <f>IFERROR(IF(成就内容!J37="","",INDEX($I$4:$I$178*SUM(成就内容!J$127:J$131)/SUM(成就内容!$D$127:$BZ$131),成就内容!J93,1))-SUM(S$334:S363),"")</f>
        <v>0</v>
      </c>
      <c r="T364" s="79">
        <f>IFERROR(IF(成就内容!K37="","",INDEX($I$4:$I$178*SUM(成就内容!K$127:K$131)/SUM(成就内容!$D$127:$BZ$131),成就内容!K93,1))-SUM(T$334:T363),"")</f>
        <v>0</v>
      </c>
      <c r="U364" s="79">
        <f>IFERROR(IF(成就内容!L37="","",INDEX($I$4:$I$178*SUM(成就内容!L$127:L$131)/SUM(成就内容!$D$127:$BZ$131),成就内容!L93,1))-SUM(U$334:U363),"")</f>
        <v>0</v>
      </c>
      <c r="V364" s="79">
        <f>IFERROR(IF(成就内容!M37="","",INDEX($I$4:$I$178*SUM(成就内容!M$127:M$131)/SUM(成就内容!$D$127:$BZ$131),成就内容!M93,1))-SUM(V$334:V363),"")</f>
        <v>0</v>
      </c>
      <c r="W364" s="79" t="str">
        <f>IFERROR(IF(成就内容!N37="","",INDEX($I$4:$I$178*SUM(成就内容!N$127:N$131)/SUM(成就内容!$D$127:$BZ$131),成就内容!N93,1))-SUM(W$334:W363),"")</f>
        <v/>
      </c>
      <c r="X364" s="79">
        <f>IFERROR(IF(成就内容!O37="","",INDEX($I$4:$I$178*SUM(成就内容!O$127:O$131)/SUM(成就内容!$D$127:$BZ$131),成就内容!O93,1))-SUM(X$334:X363),"")</f>
        <v>0</v>
      </c>
      <c r="Y364" s="79" t="str">
        <f>IFERROR(IF(成就内容!P37="","",INDEX($I$4:$I$178*SUM(成就内容!P$127:P$131)/SUM(成就内容!$D$127:$BZ$131),成就内容!P93,1))-SUM(Y$334:Y363),"")</f>
        <v/>
      </c>
      <c r="Z364" s="79">
        <f>IFERROR(IF(成就内容!Q37="","",INDEX($I$4:$I$178*SUM(成就内容!Q$127:Q$131)/SUM(成就内容!$D$127:$BZ$131),成就内容!Q93,1))-SUM(Z$334:Z363),"")</f>
        <v>0</v>
      </c>
      <c r="AA364" s="79">
        <f>IFERROR(IF(成就内容!R37="","",INDEX($I$4:$I$178*SUM(成就内容!R$127:R$131)/SUM(成就内容!$D$127:$BZ$131),成就内容!R93,1))-SUM(AA$334:AA363),"")</f>
        <v>0</v>
      </c>
      <c r="AB364" s="79">
        <f>IFERROR(IF(成就内容!S37="","",INDEX($I$4:$I$178*SUM(成就内容!S$127:S$131)/SUM(成就内容!$D$127:$BZ$131),成就内容!S93,1))-SUM(AB$334:AB363),"")</f>
        <v>0</v>
      </c>
      <c r="AC364" s="79">
        <f>IFERROR(IF(成就内容!T37="","",INDEX($I$4:$I$178*SUM(成就内容!T$127:T$131)/SUM(成就内容!$D$127:$BZ$131),成就内容!T93,1))-SUM(AC$334:AC363),"")</f>
        <v>0</v>
      </c>
      <c r="AD364" s="79">
        <f>IFERROR(IF(成就内容!U37="","",INDEX($I$4:$I$178*SUM(成就内容!U$127:U$131)/SUM(成就内容!$D$127:$BZ$131),成就内容!U93,1))-SUM(AD$334:AD363),"")</f>
        <v>0</v>
      </c>
      <c r="AE364" s="79">
        <f>IFERROR(IF(成就内容!V37="","",INDEX($I$4:$I$178*SUM(成就内容!V$127:V$131)/SUM(成就内容!$D$127:$BZ$131),成就内容!V93,1))-SUM(AE$334:AE363),"")</f>
        <v>0</v>
      </c>
      <c r="AF364" s="79" t="str">
        <f>IFERROR(IF(成就内容!W37="","",INDEX($I$4:$I$178*SUM(成就内容!W$127:W$131)/SUM(成就内容!$D$127:$BZ$131),成就内容!W93,1))-SUM(AF$334:AF363),"")</f>
        <v/>
      </c>
      <c r="AG364" s="79">
        <f>IFERROR(IF(成就内容!X37="","",INDEX($I$4:$I$178*SUM(成就内容!X$127:X$131)/SUM(成就内容!$D$127:$BZ$131),成就内容!X93,1))-SUM(AG$334:AG363),"")</f>
        <v>0</v>
      </c>
      <c r="AH364" s="79" t="str">
        <f>IFERROR(IF(成就内容!Y37="","",INDEX($I$4:$I$178*SUM(成就内容!Y$127:Y$131)/SUM(成就内容!$D$127:$BZ$131),成就内容!Y93,1))-SUM(AH$334:AH363),"")</f>
        <v/>
      </c>
      <c r="AI364" s="79" t="str">
        <f>IFERROR(IF(成就内容!Z37="","",INDEX($I$4:$I$178*SUM(成就内容!Z$127:Z$131)/SUM(成就内容!$D$127:$BZ$131),成就内容!Z93,1))-SUM(AI$334:AI363),"")</f>
        <v/>
      </c>
      <c r="AJ364" s="79" t="str">
        <f>IFERROR(IF(成就内容!AA37="","",INDEX($I$4:$I$178*SUM(成就内容!AA$127:AA$131)/SUM(成就内容!$D$127:$BZ$131),成就内容!AA93,1))-SUM(AJ$334:AJ363),"")</f>
        <v/>
      </c>
      <c r="AK364" s="79" t="str">
        <f>IFERROR(IF(成就内容!AB37="","",INDEX($I$4:$I$178*SUM(成就内容!AB$127:AB$131)/SUM(成就内容!$D$127:$BZ$131),成就内容!AB93,1))-SUM(AK$334:AK363),"")</f>
        <v/>
      </c>
      <c r="AL364" s="79">
        <f>IFERROR(IF(成就内容!AC37="","",INDEX($I$4:$I$178*SUM(成就内容!AC$127:AC$131)/SUM(成就内容!$D$127:$BZ$131),成就内容!AC93,1))-SUM(AL$334:AL363),"")</f>
        <v>6548.3562499999971</v>
      </c>
      <c r="AM364" s="79">
        <f>IFERROR(IF(成就内容!AD37="","",INDEX($I$4:$I$178*SUM(成就内容!AD$127:AD$131)/SUM(成就内容!$D$127:$BZ$131),成就内容!AD93,1))-SUM(AM$334:AM363),"")</f>
        <v>7143.6624999999985</v>
      </c>
      <c r="AN364" s="79">
        <f>IFERROR(IF(成就内容!AE37="","",INDEX($I$4:$I$178*SUM(成就内容!AE$127:AE$131)/SUM(成就内容!$D$127:$BZ$131),成就内容!AE93,1))-SUM(AN$334:AN363),"")</f>
        <v>7143.6624999999985</v>
      </c>
      <c r="AO364" s="79">
        <f>IFERROR(IF(成就内容!AF37="","",INDEX($I$4:$I$178*SUM(成就内容!AF$127:AF$131)/SUM(成就内容!$D$127:$BZ$131),成就内容!AF93,1))-SUM(AO$334:AO363),"")</f>
        <v>7143.6624999999985</v>
      </c>
      <c r="AP364" s="79">
        <f>IFERROR(IF(成就内容!AG37="","",INDEX($I$4:$I$178*SUM(成就内容!AG$127:AG$131)/SUM(成就内容!$D$127:$BZ$131),成就内容!AG93,1))-SUM(AP$334:AP363),"")</f>
        <v>0</v>
      </c>
      <c r="AQ364" s="79" t="str">
        <f>IFERROR(IF(成就内容!AH37="","",INDEX($I$4:$I$178*SUM(成就内容!AH$127:AH$131)/SUM(成就内容!$D$127:$BZ$131),成就内容!AH93,1))-SUM(AQ$334:AQ363),"")</f>
        <v/>
      </c>
      <c r="AR364" s="79">
        <f>IFERROR(IF(成就内容!AI37="","",INDEX($I$4:$I$178*SUM(成就内容!AI$127:AI$131)/SUM(成就内容!$D$127:$BZ$131),成就内容!AI93,1))-SUM(AR$334:AR363),"")</f>
        <v>0</v>
      </c>
      <c r="AS364" s="79">
        <f>IFERROR(IF(成就内容!AJ37="","",INDEX($I$4:$I$178*SUM(成就内容!AJ$127:AJ$131)/SUM(成就内容!$D$127:$BZ$131),成就内容!AJ93,1))-SUM(AS$334:AS363),"")</f>
        <v>0</v>
      </c>
      <c r="AT364" s="79" t="str">
        <f>IFERROR(IF(成就内容!AK37="","",INDEX($I$4:$I$178*SUM(成就内容!AK$127:AK$131)/SUM(成就内容!$D$127:$BZ$131),成就内容!AK93,1))-SUM(AT$334:AT363),"")</f>
        <v/>
      </c>
      <c r="AU364" s="79" t="str">
        <f>IFERROR(IF(成就内容!AL37="","",INDEX($I$4:$I$178*SUM(成就内容!AL$127:AL$131)/SUM(成就内容!$D$127:$BZ$131),成就内容!AL93,1))-SUM(AU$334:AU363),"")</f>
        <v/>
      </c>
      <c r="AV364" s="79" t="str">
        <f>IFERROR(IF(成就内容!AM37="","",INDEX($I$4:$I$178*SUM(成就内容!AM$127:AM$131)/SUM(成就内容!$D$127:$BZ$131),成就内容!AM93,1))-SUM(AV$334:AV363),"")</f>
        <v/>
      </c>
      <c r="AW364" s="79" t="str">
        <f>IFERROR(IF(成就内容!AN37="","",INDEX($I$4:$I$178*SUM(成就内容!AN$127:AN$131)/SUM(成就内容!$D$127:$BZ$131),成就内容!AN93,1))-SUM(AW$334:AW363),"")</f>
        <v/>
      </c>
      <c r="AX364" s="79">
        <f>IFERROR(IF(成就内容!AO37="","",INDEX($I$4:$I$178*SUM(成就内容!AO$127:AO$131)/SUM(成就内容!$D$127:$BZ$131),成就内容!AO93,1))-SUM(AX$334:AX363),"")</f>
        <v>8334.2750000000015</v>
      </c>
      <c r="AY364" s="79">
        <f>IFERROR(IF(成就内容!AP37="","",INDEX($I$4:$I$178*SUM(成就内容!AP$127:AP$131)/SUM(成就内容!$D$127:$BZ$131),成就内容!AP93,1))-SUM(AY$334:AY363),"")</f>
        <v>8334.2750000000015</v>
      </c>
      <c r="AZ364" s="79">
        <f>IFERROR(IF(成就内容!AQ37="","",INDEX($I$4:$I$178*SUM(成就内容!AQ$127:AQ$131)/SUM(成就内容!$D$127:$BZ$131),成就内容!AQ93,1))-SUM(AZ$334:AZ363),"")</f>
        <v>8334.2750000000015</v>
      </c>
      <c r="BA364" s="79">
        <f>IFERROR(IF(成就内容!AR37="","",INDEX($I$4:$I$178*SUM(成就内容!AR$127:AR$131)/SUM(成就内容!$D$127:$BZ$131),成就内容!AR93,1))-SUM(BA$334:BA363),"")</f>
        <v>10001.125</v>
      </c>
      <c r="BB364" s="79">
        <f>IFERROR(IF(成就内容!AS37="","",INDEX($I$4:$I$178*SUM(成就内容!AS$127:AS$131)/SUM(成就内容!$D$127:$BZ$131),成就内容!AS93,1))-SUM(BB$334:BB363),"")</f>
        <v>10001.125</v>
      </c>
      <c r="BC364" s="79">
        <f>IFERROR(IF(成就内容!AT37="","",INDEX($I$4:$I$178*SUM(成就内容!AT$127:AT$131)/SUM(成就内容!$D$127:$BZ$131),成就内容!AT93,1))-SUM(BC$334:BC363),"")</f>
        <v>10001.125</v>
      </c>
      <c r="BD364" s="79">
        <f>IFERROR(IF(成就内容!AU37="","",INDEX($I$4:$I$178*SUM(成就内容!AU$127:AU$131)/SUM(成就内容!$D$127:$BZ$131),成就内容!AU93,1))-SUM(BD$334:BD363),"")</f>
        <v>0</v>
      </c>
      <c r="BE364" s="79" t="str">
        <f>IFERROR(IF(成就内容!AV37="","",INDEX($I$4:$I$178*SUM(成就内容!AV$127:AV$131)/SUM(成就内容!$D$127:$BZ$131),成就内容!AV93,1))-SUM(BE$334:BE363),"")</f>
        <v/>
      </c>
      <c r="BF364" s="79">
        <f>IFERROR(IF(成就内容!AW37="","",INDEX($I$4:$I$178*SUM(成就内容!AW$127:AW$131)/SUM(成就内容!$D$127:$BZ$131),成就内容!AW93,1))-SUM(BF$334:BF363),"")</f>
        <v>0</v>
      </c>
      <c r="BG364" s="79">
        <f>IFERROR(IF(成就内容!AX37="","",INDEX($I$4:$I$178*SUM(成就内容!AX$127:AX$131)/SUM(成就内容!$D$127:$BZ$131),成就内容!AX93,1))-SUM(BG$334:BG363),"")</f>
        <v>0</v>
      </c>
      <c r="BH364" s="79">
        <f>IFERROR(IF(成就内容!AY37="","",INDEX($I$4:$I$178*SUM(成就内容!AY$127:AY$131)/SUM(成就内容!$D$127:$BZ$131),成就内容!AY93,1))-SUM(BH$334:BH363),"")</f>
        <v>0</v>
      </c>
      <c r="BI364" s="79">
        <f>IFERROR(IF(成就内容!AZ37="","",INDEX($I$4:$I$178*SUM(成就内容!AZ$127:AZ$131)/SUM(成就内容!$D$127:$BZ$131),成就内容!AZ93,1))-SUM(BI$334:BI363),"")</f>
        <v>0</v>
      </c>
      <c r="BJ364" s="79">
        <f>IFERROR(IF(成就内容!BA37="","",INDEX($I$4:$I$178*SUM(成就内容!BA$127:BA$131)/SUM(成就内容!$D$127:$BZ$131),成就内容!BA93,1))-SUM(BJ$334:BJ363),"")</f>
        <v>0</v>
      </c>
      <c r="BK364" s="79" t="str">
        <f>IFERROR(IF(成就内容!BB37="","",INDEX($I$4:$I$178*SUM(成就内容!BB$127:BB$131)/SUM(成就内容!$D$127:$BZ$131),成就内容!BB93,1))-SUM(BK$334:BK363),"")</f>
        <v/>
      </c>
      <c r="BL364" s="79">
        <f>IFERROR(IF(成就内容!BC37="","",INDEX($I$4:$I$178*SUM(成就内容!BC$127:BC$131)/SUM(成就内容!$D$127:$BZ$131),成就内容!BC93,1))-SUM(BL$334:BL363),"")</f>
        <v>0</v>
      </c>
      <c r="BM364" s="79">
        <f>IFERROR(IF(成就内容!BD37="","",INDEX($I$4:$I$178*SUM(成就内容!BD$127:BD$131)/SUM(成就内容!$D$127:$BZ$131),成就内容!BD93,1))-SUM(BM$334:BM363),"")</f>
        <v>0</v>
      </c>
      <c r="BN364" s="79">
        <f>IFERROR(IF(成就内容!BE37="","",INDEX($I$4:$I$178*SUM(成就内容!BE$127:BE$131)/SUM(成就内容!$D$127:$BZ$131),成就内容!BE93,1))-SUM(BN$334:BN363),"")</f>
        <v>0</v>
      </c>
      <c r="BO364" s="79">
        <f>IFERROR(IF(成就内容!BF37="","",INDEX($I$4:$I$178*SUM(成就内容!BF$127:BF$131)/SUM(成就内容!$D$127:$BZ$131),成就内容!BF93,1))-SUM(BO$334:BO363),"")</f>
        <v>0</v>
      </c>
      <c r="BP364" s="79">
        <f>IFERROR(IF(成就内容!BG37="","",INDEX($I$4:$I$178*SUM(成就内容!BG$127:BG$131)/SUM(成就内容!$D$127:$BZ$131),成就内容!BG93,1))-SUM(BP$334:BP363),"")</f>
        <v>0</v>
      </c>
      <c r="BQ364" s="79" t="str">
        <f>IFERROR(IF(成就内容!BH37="","",INDEX($I$4:$I$178*SUM(成就内容!BH$127:BH$131)/SUM(成就内容!$D$127:$BZ$131),成就内容!BH93,1))-SUM(BQ$334:BQ363),"")</f>
        <v/>
      </c>
      <c r="BR364" s="79" t="str">
        <f>IFERROR(IF(成就内容!BI37="","",INDEX($I$4:$I$178*SUM(成就内容!BI$127:BI$131)/SUM(成就内容!$D$127:$BZ$131),成就内容!BI93,1))-SUM(BR$334:BR363),"")</f>
        <v/>
      </c>
      <c r="BS364" s="79">
        <f>IFERROR(IF(成就内容!BJ37="","",INDEX($I$4:$I$178*SUM(成就内容!BJ$127:BJ$131)/SUM(成就内容!$D$127:$BZ$131),成就内容!BJ93,1))-SUM(BS$334:BS363),"")</f>
        <v>2169.4750000000004</v>
      </c>
      <c r="BT364" s="79">
        <f>IFERROR(IF(成就内容!BK37="","",INDEX($I$4:$I$178*SUM(成就内容!BK$127:BK$131)/SUM(成就内容!$D$127:$BZ$131),成就内容!BK93,1))-SUM(BT$334:BT363),"")</f>
        <v>17501.962500000009</v>
      </c>
      <c r="BU364" s="79">
        <f>IFERROR(IF(成就内容!BL37="","",INDEX($I$4:$I$178*SUM(成就内容!BL$127:BL$131)/SUM(成就内容!$D$127:$BZ$131),成就内容!BL93,1))-SUM(BU$334:BU363),"")</f>
        <v>8334.2750000000015</v>
      </c>
      <c r="BV364" s="79">
        <f>IFERROR(IF(成就内容!BM37="","",INDEX($I$4:$I$178*SUM(成就内容!BM$127:BM$131)/SUM(成就内容!$D$127:$BZ$131),成就内容!BM93,1))-SUM(BV$334:BV363),"")</f>
        <v>0</v>
      </c>
      <c r="BW364" s="79" t="str">
        <f>IFERROR(IF(成就内容!BN37="","",INDEX($I$4:$I$178*SUM(成就内容!BN$127:BN$131)/SUM(成就内容!$D$127:$BZ$131),成就内容!BN93,1))-SUM(BW$334:BW363),"")</f>
        <v/>
      </c>
      <c r="BX364" s="79">
        <f>IFERROR(IF(成就内容!BO37="","",INDEX($I$4:$I$178*SUM(成就内容!BO$127:BO$131)/SUM(成就内容!$D$127:$BZ$131),成就内容!BO93,1))-SUM(BX$334:BX363),"")</f>
        <v>0</v>
      </c>
      <c r="BY364" s="79">
        <f>IFERROR(IF(成就内容!BP37="","",INDEX($I$4:$I$178*SUM(成就内容!BP$127:BP$131)/SUM(成就内容!$D$127:$BZ$131),成就内容!BP93,1))-SUM(BY$334:BY363),"")</f>
        <v>0</v>
      </c>
      <c r="BZ364" s="79">
        <f>IFERROR(IF(成就内容!BQ37="","",INDEX($I$4:$I$178*SUM(成就内容!BQ$127:BQ$131)/SUM(成就内容!$D$127:$BZ$131),成就内容!BQ93,1))-SUM(BZ$334:BZ363),"")</f>
        <v>0</v>
      </c>
      <c r="CA364" s="79" t="str">
        <f>IFERROR(IF(成就内容!BR37="","",INDEX($I$4:$I$178*SUM(成就内容!BR$127:BR$131)/SUM(成就内容!$D$127:$BZ$131),成就内容!BR93,1))-SUM(CA$334:CA363),"")</f>
        <v/>
      </c>
      <c r="CB364" s="79" t="str">
        <f>IFERROR(IF(成就内容!BS37="","",INDEX($I$4:$I$178*SUM(成就内容!BS$127:BS$131)/SUM(成就内容!$D$127:$BZ$131),成就内容!BS93,1))-SUM(CB$334:CB363),"")</f>
        <v/>
      </c>
      <c r="CC364" s="79">
        <f>IFERROR(IF(成就内容!BT37="","",INDEX($I$4:$I$178*SUM(成就内容!BT$127:BT$131)/SUM(成就内容!$D$127:$BZ$131),成就内容!BT93,1))-SUM(CC$334:CC363),"")</f>
        <v>0</v>
      </c>
      <c r="CD364" s="79">
        <f>IFERROR(IF(成就内容!BU37="","",INDEX($I$4:$I$178*SUM(成就内容!BU$127:BU$131)/SUM(成就内容!$D$127:$BZ$131),成就内容!BU93,1))-SUM(CD$334:CD363),"")</f>
        <v>0</v>
      </c>
      <c r="CE364" s="79" t="str">
        <f>IFERROR(IF(成就内容!BV37="","",INDEX($I$4:$I$178*SUM(成就内容!BV$127:BV$131)/SUM(成就内容!$D$127:$BZ$131),成就内容!BV93,1))-SUM(CE$334:CE363),"")</f>
        <v/>
      </c>
      <c r="CF364" s="79">
        <f>IFERROR(IF(成就内容!BW37="","",INDEX($I$4:$I$178*SUM(成就内容!BW$127:BW$131)/SUM(成就内容!$D$127:$BZ$131),成就内容!BW93,1))-SUM(CF$334:CF363),"")</f>
        <v>0</v>
      </c>
      <c r="CG364" s="79">
        <f>IFERROR(IF(成就内容!BX37="","",INDEX($I$4:$I$178*SUM(成就内容!BX$127:BX$131)/SUM(成就内容!$D$127:$BZ$131),成就内容!BX93,1))-SUM(CG$334:CG363),"")</f>
        <v>0</v>
      </c>
      <c r="CH364" s="79">
        <f>IFERROR(IF(成就内容!BY37="","",INDEX($I$4:$I$178*SUM(成就内容!BY$127:BY$131)/SUM(成就内容!$D$127:$BZ$131),成就内容!BY93,1))-SUM(CH$334:CH363),"")</f>
        <v>0</v>
      </c>
      <c r="CI364" s="79">
        <f>IFERROR(IF(成就内容!BZ37="","",INDEX($I$4:$I$178*SUM(成就内容!BZ$127:BZ$131)/SUM(成就内容!$D$127:$BZ$131),成就内容!BZ93,1))-SUM(CI$334:CI363),"")</f>
        <v>0</v>
      </c>
      <c r="CK364" s="19"/>
      <c r="CM364" s="43">
        <v>31</v>
      </c>
      <c r="CN364" s="41">
        <f>IF(M364="","",IF(SUM(成就内容!D$127:D$131)&lt;&gt;0,MAX(ROUNDUP(SMALL(M$334:M$383,$L364)/60,0)*60,60),0))</f>
        <v>0</v>
      </c>
      <c r="CO364" s="41" t="str">
        <f>IF(N364="","",IF(SUM(成就内容!E$127:E$131)&lt;&gt;0,MAX(ROUNDUP(SMALL(N$334:N$383,$L364)/60,0)*60,60),0))</f>
        <v/>
      </c>
      <c r="CP364" s="41" t="str">
        <f>IF(O364="","",IF(SUM(成就内容!F$127:F$131)&lt;&gt;0,MAX(ROUNDUP(SMALL(O$334:O$383,$L364)/60,0)*60,60),0))</f>
        <v/>
      </c>
      <c r="CQ364" s="41" t="str">
        <f>IF(P364="","",IF(SUM(成就内容!G$127:G$131)&lt;&gt;0,MAX(ROUNDUP(SMALL(P$334:P$383,$L364)/60,0)*60,60),0))</f>
        <v/>
      </c>
      <c r="CR364" s="41">
        <f>IF(Q364="","",IF(SUM(成就内容!H$127:H$131)&lt;&gt;0,MAX(ROUNDUP(SMALL(Q$334:Q$383,$L364)/60,0)*60,60),0))</f>
        <v>0</v>
      </c>
      <c r="CS364" s="41">
        <f>IF(R364="","",IF(SUM(成就内容!I$127:I$131)&lt;&gt;0,MAX(ROUNDUP(SMALL(R$334:R$383,$L364)/60,0)*60,60),0))</f>
        <v>0</v>
      </c>
      <c r="CT364" s="41">
        <f>IF(S364="","",IF(SUM(成就内容!J$127:J$131)&lt;&gt;0,MAX(ROUNDUP(SMALL(S$334:S$383,$L364)/60,0)*60,60),0))</f>
        <v>0</v>
      </c>
      <c r="CU364" s="41">
        <f>IF(T364="","",IF(SUM(成就内容!K$127:K$131)&lt;&gt;0,MAX(ROUNDUP(SMALL(T$334:T$383,$L364)/60,0)*60,60),0))</f>
        <v>0</v>
      </c>
      <c r="CV364" s="41">
        <f>IF(U364="","",IF(SUM(成就内容!L$127:L$131)&lt;&gt;0,MAX(ROUNDUP(SMALL(U$334:U$383,$L364)/60,0)*60,60),0))</f>
        <v>0</v>
      </c>
      <c r="CW364" s="41">
        <f>IF(V364="","",IF(SUM(成就内容!M$127:M$131)&lt;&gt;0,MAX(ROUNDUP(SMALL(V$334:V$383,$L364)/60,0)*60,60),0))</f>
        <v>0</v>
      </c>
      <c r="CX364" s="41" t="str">
        <f>IF(W364="","",IF(SUM(成就内容!N$127:N$131)&lt;&gt;0,MAX(ROUNDUP(SMALL(W$334:W$383,$L364)/60,0)*60,60),0))</f>
        <v/>
      </c>
      <c r="CY364" s="41">
        <f>IF(X364="","",IF(SUM(成就内容!O$127:O$131)&lt;&gt;0,MAX(ROUNDUP(SMALL(X$334:X$383,$L364)/60,0)*60,60),0))</f>
        <v>0</v>
      </c>
      <c r="CZ364" s="41" t="str">
        <f>IF(Y364="","",IF(SUM(成就内容!P$127:P$131)&lt;&gt;0,MAX(ROUNDUP(SMALL(Y$334:Y$383,$L364)/60,0)*60,60),0))</f>
        <v/>
      </c>
      <c r="DA364" s="41">
        <f>IF(Z364="","",IF(SUM(成就内容!Q$127:Q$131)&lt;&gt;0,MAX(ROUNDUP(SMALL(Z$334:Z$383,$L364)/60,0)*60,60),0))</f>
        <v>0</v>
      </c>
      <c r="DB364" s="41">
        <f>IF(AA364="","",IF(SUM(成就内容!R$127:R$131)&lt;&gt;0,MAX(ROUNDUP(SMALL(AA$334:AA$383,$L364)/60,0)*60,60),0))</f>
        <v>0</v>
      </c>
      <c r="DC364" s="41">
        <f>IF(AB364="","",IF(SUM(成就内容!S$127:S$131)&lt;&gt;0,MAX(ROUNDUP(SMALL(AB$334:AB$383,$L364)/60,0)*60,60),0))</f>
        <v>0</v>
      </c>
      <c r="DD364" s="41">
        <f>IF(AC364="","",IF(SUM(成就内容!T$127:T$131)&lt;&gt;0,MAX(ROUNDUP(SMALL(AC$334:AC$383,$L364)/60,0)*60,60),0))</f>
        <v>0</v>
      </c>
      <c r="DE364" s="41">
        <f>IF(AD364="","",IF(SUM(成就内容!U$127:U$131)&lt;&gt;0,MAX(ROUNDUP(SMALL(AD$334:AD$383,$L364)/60,0)*60,60),0))</f>
        <v>0</v>
      </c>
      <c r="DF364" s="41">
        <f>IF(AE364="","",IF(SUM(成就内容!V$127:V$131)&lt;&gt;0,MAX(ROUNDUP(SMALL(AE$334:AE$383,$L364)/60,0)*60,60),0))</f>
        <v>0</v>
      </c>
      <c r="DG364" s="41" t="str">
        <f>IF(AF364="","",IF(SUM(成就内容!W$127:W$131)&lt;&gt;0,MAX(ROUNDUP(SMALL(AF$334:AF$383,$L364)/60,0)*60,60),0))</f>
        <v/>
      </c>
      <c r="DH364" s="41">
        <f>IF(AG364="","",IF(SUM(成就内容!X$127:X$131)&lt;&gt;0,MAX(ROUNDUP(SMALL(AG$334:AG$383,$L364)/60,0)*60,60),0))</f>
        <v>0</v>
      </c>
      <c r="DI364" s="41" t="str">
        <f>IF(AH364="","",IF(SUM(成就内容!Y$127:Y$131)&lt;&gt;0,MAX(ROUNDUP(SMALL(AH$334:AH$383,$L364)/60,0)*60,60),0))</f>
        <v/>
      </c>
      <c r="DJ364" s="41" t="str">
        <f>IF(AI364="","",IF(SUM(成就内容!Z$127:Z$131)&lt;&gt;0,MAX(ROUNDUP(SMALL(AI$334:AI$383,$L364)/60,0)*60,60),0))</f>
        <v/>
      </c>
      <c r="DK364" s="41" t="str">
        <f>IF(AJ364="","",IF(SUM(成就内容!AA$127:AA$131)&lt;&gt;0,MAX(ROUNDUP(SMALL(AJ$334:AJ$383,$L364)/60,0)*60,60),0))</f>
        <v/>
      </c>
      <c r="DL364" s="41" t="str">
        <f>IF(AK364="","",IF(SUM(成就内容!AB$127:AB$131)&lt;&gt;0,MAX(ROUNDUP(SMALL(AK$334:AK$383,$L364)/60,0)*60,60),0))</f>
        <v/>
      </c>
      <c r="DM364" s="41">
        <f>IF(AL364="","",IF(SUM(成就内容!AC$127:AC$131)&lt;&gt;0,MAX(ROUNDUP(SMALL(AL$334:AL$383,$L364)/60,0)*60,60),0))</f>
        <v>6600</v>
      </c>
      <c r="DN364" s="41">
        <f>IF(AM364="","",IF(SUM(成就内容!AD$127:AD$131)&lt;&gt;0,MAX(ROUNDUP(SMALL(AM$334:AM$383,$L364)/60,0)*60,60),0))</f>
        <v>7200</v>
      </c>
      <c r="DO364" s="41">
        <f>IF(AN364="","",IF(SUM(成就内容!AE$127:AE$131)&lt;&gt;0,MAX(ROUNDUP(SMALL(AN$334:AN$383,$L364)/60,0)*60,60),0))</f>
        <v>7200</v>
      </c>
      <c r="DP364" s="41">
        <f>IF(AO364="","",IF(SUM(成就内容!AF$127:AF$131)&lt;&gt;0,MAX(ROUNDUP(SMALL(AO$334:AO$383,$L364)/60,0)*60,60),0))</f>
        <v>7200</v>
      </c>
      <c r="DQ364" s="41">
        <f>IF(AP364="","",IF(SUM(成就内容!AG$127:AG$131)&lt;&gt;0,MAX(ROUNDUP(SMALL(AP$334:AP$383,$L364)/60,0)*60,60),0))</f>
        <v>0</v>
      </c>
      <c r="DR364" s="41" t="str">
        <f>IF(AQ364="","",IF(SUM(成就内容!AH$127:AH$131)&lt;&gt;0,MAX(ROUNDUP(SMALL(AQ$334:AQ$383,$L364)/60,0)*60,60),0))</f>
        <v/>
      </c>
      <c r="DS364" s="41">
        <f>IF(AR364="","",IF(SUM(成就内容!AI$127:AI$131)&lt;&gt;0,MAX(ROUNDUP(SMALL(AR$334:AR$383,$L364)/60,0)*60,60),0))</f>
        <v>0</v>
      </c>
      <c r="DT364" s="41">
        <f>IF(AS364="","",IF(SUM(成就内容!AJ$127:AJ$131)&lt;&gt;0,MAX(ROUNDUP(SMALL(AS$334:AS$383,$L364)/60,0)*60,60),0))</f>
        <v>0</v>
      </c>
      <c r="DU364" s="41" t="str">
        <f>IF(AT364="","",IF(SUM(成就内容!AK$127:AK$131)&lt;&gt;0,MAX(ROUNDUP(SMALL(AT$334:AT$383,$L364)/60,0)*60,60),0))</f>
        <v/>
      </c>
      <c r="DV364" s="41" t="str">
        <f>IF(AU364="","",IF(SUM(成就内容!AL$127:AL$131)&lt;&gt;0,MAX(ROUNDUP(SMALL(AU$334:AU$383,$L364)/60,0)*60,60),0))</f>
        <v/>
      </c>
      <c r="DW364" s="41" t="str">
        <f>IF(AV364="","",IF(SUM(成就内容!AM$127:AM$131)&lt;&gt;0,MAX(ROUNDUP(SMALL(AV$334:AV$383,$L364)/60,0)*60,60),0))</f>
        <v/>
      </c>
      <c r="DX364" s="41" t="str">
        <f>IF(AW364="","",IF(SUM(成就内容!AN$127:AN$131)&lt;&gt;0,MAX(ROUNDUP(SMALL(AW$334:AW$383,$L364)/60,0)*60,60),0))</f>
        <v/>
      </c>
      <c r="DY364" s="41">
        <f>IF(AX364="","",IF(SUM(成就内容!AO$127:AO$131)&lt;&gt;0,MAX(ROUNDUP(SMALL(AX$334:AX$383,$L364)/60,0)*60,60),0))</f>
        <v>8340</v>
      </c>
      <c r="DZ364" s="41">
        <f>IF(AY364="","",IF(SUM(成就内容!AP$127:AP$131)&lt;&gt;0,MAX(ROUNDUP(SMALL(AY$334:AY$383,$L364)/60,0)*60,60),0))</f>
        <v>8340</v>
      </c>
      <c r="EA364" s="41">
        <f>IF(AZ364="","",IF(SUM(成就内容!AQ$127:AQ$131)&lt;&gt;0,MAX(ROUNDUP(SMALL(AZ$334:AZ$383,$L364)/60,0)*60,60),0))</f>
        <v>8340</v>
      </c>
      <c r="EB364" s="41">
        <f>IF(BA364="","",IF(SUM(成就内容!AR$127:AR$131)&lt;&gt;0,MAX(ROUNDUP(SMALL(BA$334:BA$383,$L364)/60,0)*60,60),0))</f>
        <v>10020</v>
      </c>
      <c r="EC364" s="41">
        <f>IF(BB364="","",IF(SUM(成就内容!AS$127:AS$131)&lt;&gt;0,MAX(ROUNDUP(SMALL(BB$334:BB$383,$L364)/60,0)*60,60),0))</f>
        <v>10020</v>
      </c>
      <c r="ED364" s="41">
        <f>IF(BC364="","",IF(SUM(成就内容!AT$127:AT$131)&lt;&gt;0,MAX(ROUNDUP(SMALL(BC$334:BC$383,$L364)/60,0)*60,60),0))</f>
        <v>10020</v>
      </c>
      <c r="EE364" s="41">
        <f>IF(BD364="","",IF(SUM(成就内容!AU$127:AU$131)&lt;&gt;0,MAX(ROUNDUP(SMALL(BD$334:BD$383,$L364)/60,0)*60,60),0))</f>
        <v>0</v>
      </c>
      <c r="EF364" s="41" t="str">
        <f>IF(BE364="","",IF(SUM(成就内容!AV$127:AV$131)&lt;&gt;0,MAX(ROUNDUP(SMALL(BE$334:BE$383,$L364)/60,0)*60,60),0))</f>
        <v/>
      </c>
      <c r="EG364" s="41">
        <f>IF(BF364="","",IF(SUM(成就内容!AW$127:AW$131)&lt;&gt;0,MAX(ROUNDUP(SMALL(BF$334:BF$383,$L364)/60,0)*60,60),0))</f>
        <v>0</v>
      </c>
      <c r="EH364" s="41">
        <f>IF(BG364="","",IF(SUM(成就内容!AX$127:AX$131)&lt;&gt;0,MAX(ROUNDUP(SMALL(BG$334:BG$383,$L364)/60,0)*60,60),0))</f>
        <v>0</v>
      </c>
      <c r="EI364" s="41">
        <f>IF(BH364="","",IF(SUM(成就内容!AY$127:AY$131)&lt;&gt;0,MAX(ROUNDUP(SMALL(BH$334:BH$383,$L364)/60,0)*60,60),0))</f>
        <v>0</v>
      </c>
      <c r="EJ364" s="41">
        <f>IF(BI364="","",IF(SUM(成就内容!AZ$127:AZ$131)&lt;&gt;0,MAX(ROUNDUP(SMALL(BI$334:BI$383,$L364)/60,0)*60,60),0))</f>
        <v>0</v>
      </c>
      <c r="EK364" s="41">
        <f>IF(BJ364="","",IF(SUM(成就内容!BA$127:BA$131)&lt;&gt;0,MAX(ROUNDUP(SMALL(BJ$334:BJ$383,$L364)/60,0)*60,60),0))</f>
        <v>0</v>
      </c>
      <c r="EL364" s="41" t="str">
        <f>IF(BK364="","",IF(SUM(成就内容!BB$127:BB$131)&lt;&gt;0,MAX(ROUNDUP(SMALL(BK$334:BK$383,$L364)/60,0)*60,60),0))</f>
        <v/>
      </c>
      <c r="EM364" s="41">
        <f>IF(BL364="","",IF(SUM(成就内容!BC$127:BC$131)&lt;&gt;0,MAX(ROUNDUP(SMALL(BL$334:BL$383,$L364)/60,0)*60,60),0))</f>
        <v>0</v>
      </c>
      <c r="EN364" s="41">
        <f>IF(BM364="","",IF(SUM(成就内容!BD$127:BD$131)&lt;&gt;0,MAX(ROUNDUP(SMALL(BM$334:BM$383,$L364)/60,0)*60,60),0))</f>
        <v>0</v>
      </c>
      <c r="EO364" s="41">
        <f>IF(BN364="","",IF(SUM(成就内容!BE$127:BE$131)&lt;&gt;0,MAX(ROUNDUP(SMALL(BN$334:BN$383,$L364)/60,0)*60,60),0))</f>
        <v>0</v>
      </c>
      <c r="EP364" s="41">
        <f>IF(BO364="","",IF(SUM(成就内容!BF$127:BF$131)&lt;&gt;0,MAX(ROUNDUP(SMALL(BO$334:BO$383,$L364)/60,0)*60,60),0))</f>
        <v>0</v>
      </c>
      <c r="EQ364" s="41">
        <f>IF(BP364="","",IF(SUM(成就内容!BG$127:BG$131)&lt;&gt;0,MAX(ROUNDUP(SMALL(BP$334:BP$383,$L364)/60,0)*60,60),0))</f>
        <v>0</v>
      </c>
      <c r="ER364" s="41" t="str">
        <f>IF(BQ364="","",IF(SUM(成就内容!BH$127:BH$131)&lt;&gt;0,MAX(ROUNDUP(SMALL(BQ$334:BQ$383,$L364)/60,0)*60,60),0))</f>
        <v/>
      </c>
      <c r="ES364" s="41" t="str">
        <f>IF(BR364="","",IF(SUM(成就内容!BI$127:BI$131)&lt;&gt;0,MAX(ROUNDUP(SMALL(BR$334:BR$383,$L364)/60,0)*60,60),0))</f>
        <v/>
      </c>
      <c r="ET364" s="41">
        <f>IF(BS364="","",IF(SUM(成就内容!BJ$127:BJ$131)&lt;&gt;0,MAX(ROUNDUP(SMALL(BS$334:BS$383,$L364)/60,0)*60,60),0))</f>
        <v>2220</v>
      </c>
      <c r="EU364" s="41">
        <f>IF(BT364="","",IF(SUM(成就内容!BK$127:BK$131)&lt;&gt;0,MAX(ROUNDUP(SMALL(BT$334:BT$383,$L364)/60,0)*60,60),0))</f>
        <v>15420</v>
      </c>
      <c r="EV364" s="41">
        <f>IF(BU364="","",IF(SUM(成就内容!BL$127:BL$131)&lt;&gt;0,MAX(ROUNDUP(SMALL(BU$334:BU$383,$L364)/60,0)*60,60),0))</f>
        <v>8340</v>
      </c>
      <c r="EW364" s="41">
        <f>IF(BV364="","",IF(SUM(成就内容!BM$127:BM$131)&lt;&gt;0,MAX(ROUNDUP(SMALL(BV$334:BV$383,$L364)/60,0)*60,60),0))</f>
        <v>0</v>
      </c>
      <c r="EX364" s="41" t="str">
        <f>IF(BW364="","",IF(SUM(成就内容!BN$127:BN$131)&lt;&gt;0,MAX(ROUNDUP(SMALL(BW$334:BW$383,$L364)/60,0)*60,60),0))</f>
        <v/>
      </c>
      <c r="EY364" s="41">
        <f>IF(BX364="","",IF(SUM(成就内容!BO$127:BO$131)&lt;&gt;0,MAX(ROUNDUP(SMALL(BX$334:BX$383,$L364)/60,0)*60,60),0))</f>
        <v>0</v>
      </c>
      <c r="EZ364" s="41">
        <f>IF(BY364="","",IF(SUM(成就内容!BP$127:BP$131)&lt;&gt;0,MAX(ROUNDUP(SMALL(BY$334:BY$383,$L364)/60,0)*60,60),0))</f>
        <v>0</v>
      </c>
      <c r="FA364" s="41">
        <f>IF(BZ364="","",IF(SUM(成就内容!BQ$127:BQ$131)&lt;&gt;0,MAX(ROUNDUP(SMALL(BZ$334:BZ$383,$L364)/60,0)*60,60),0))</f>
        <v>0</v>
      </c>
      <c r="FB364" s="41" t="str">
        <f>IF(CA364="","",IF(SUM(成就内容!BR$127:BR$131)&lt;&gt;0,MAX(ROUNDUP(SMALL(CA$334:CA$383,$L364)/60,0)*60,60),0))</f>
        <v/>
      </c>
      <c r="FC364" s="41" t="str">
        <f>IF(CB364="","",IF(SUM(成就内容!BS$127:BS$131)&lt;&gt;0,MAX(ROUNDUP(SMALL(CB$334:CB$383,$L364)/60,0)*60,60),0))</f>
        <v/>
      </c>
      <c r="FD364" s="41">
        <f>IF(CC364="","",IF(SUM(成就内容!BT$127:BT$131)&lt;&gt;0,MAX(ROUNDUP(SMALL(CC$334:CC$383,$L364)/60,0)*60,60),0))</f>
        <v>0</v>
      </c>
      <c r="FE364" s="41">
        <f>IF(CD364="","",IF(SUM(成就内容!BU$127:BU$131)&lt;&gt;0,MAX(ROUNDUP(SMALL(CD$334:CD$383,$L364)/60,0)*60,60),0))</f>
        <v>0</v>
      </c>
      <c r="FF364" s="41" t="str">
        <f>IF(CE364="","",IF(SUM(成就内容!BV$127:BV$131)&lt;&gt;0,MAX(ROUNDUP(SMALL(CE$334:CE$383,$L364)/60,0)*60,60),0))</f>
        <v/>
      </c>
      <c r="FG364" s="41">
        <f>IF(CF364="","",IF(SUM(成就内容!BW$127:BW$131)&lt;&gt;0,MAX(ROUNDUP(SMALL(CF$334:CF$383,$L364)/60,0)*60,60),0))</f>
        <v>0</v>
      </c>
      <c r="FH364" s="41">
        <f>IF(CG364="","",IF(SUM(成就内容!BX$127:BX$131)&lt;&gt;0,MAX(ROUNDUP(SMALL(CG$334:CG$383,$L364)/60,0)*60,60),0))</f>
        <v>0</v>
      </c>
      <c r="FI364" s="41">
        <f>IF(CH364="","",IF(SUM(成就内容!BY$127:BY$131)&lt;&gt;0,MAX(ROUNDUP(SMALL(CH$334:CH$383,$L364)/60,0)*60,60),0))</f>
        <v>0</v>
      </c>
      <c r="FJ364" s="41">
        <f>IF(CI364="","",IF(SUM(成就内容!BZ$127:BZ$131)&lt;&gt;0,MAX(ROUNDUP(SMALL(CI$334:CI$383,$L364)/60,0)*60,60),0))</f>
        <v>0</v>
      </c>
    </row>
    <row r="365" spans="10:166" s="96" customFormat="1" x14ac:dyDescent="0.15">
      <c r="J365" s="19"/>
      <c r="L365" s="43">
        <v>32</v>
      </c>
      <c r="M365" s="79">
        <f>IFERROR(IF(成就内容!D38="","",INDEX($I$4:$I$178*SUM(成就内容!D$127:D$131)/SUM(成就内容!$D$127:$BZ$131),成就内容!D94,1))-SUM(M$334:M364),"")</f>
        <v>0</v>
      </c>
      <c r="N365" s="79" t="str">
        <f>IFERROR(IF(成就内容!E38="","",INDEX($I$4:$I$178*SUM(成就内容!E$127:E$131)/SUM(成就内容!$D$127:$BZ$131),成就内容!E94,1))-SUM(N$334:N364),"")</f>
        <v/>
      </c>
      <c r="O365" s="79" t="str">
        <f>IFERROR(IF(成就内容!F38="","",INDEX($I$4:$I$178*SUM(成就内容!F$127:F$131)/SUM(成就内容!$D$127:$BZ$131),成就内容!F94,1))-SUM(O$334:O364),"")</f>
        <v/>
      </c>
      <c r="P365" s="79" t="str">
        <f>IFERROR(IF(成就内容!G38="","",INDEX($I$4:$I$178*SUM(成就内容!G$127:G$131)/SUM(成就内容!$D$127:$BZ$131),成就内容!G94,1))-SUM(P$334:P364),"")</f>
        <v/>
      </c>
      <c r="Q365" s="79">
        <f>IFERROR(IF(成就内容!H38="","",INDEX($I$4:$I$178*SUM(成就内容!H$127:H$131)/SUM(成就内容!$D$127:$BZ$131),成就内容!H94,1))-SUM(Q$334:Q364),"")</f>
        <v>0</v>
      </c>
      <c r="R365" s="79">
        <f>IFERROR(IF(成就内容!I38="","",INDEX($I$4:$I$178*SUM(成就内容!I$127:I$131)/SUM(成就内容!$D$127:$BZ$131),成就内容!I94,1))-SUM(R$334:R364),"")</f>
        <v>0</v>
      </c>
      <c r="S365" s="79">
        <f>IFERROR(IF(成就内容!J38="","",INDEX($I$4:$I$178*SUM(成就内容!J$127:J$131)/SUM(成就内容!$D$127:$BZ$131),成就内容!J94,1))-SUM(S$334:S364),"")</f>
        <v>0</v>
      </c>
      <c r="T365" s="79">
        <f>IFERROR(IF(成就内容!K38="","",INDEX($I$4:$I$178*SUM(成就内容!K$127:K$131)/SUM(成就内容!$D$127:$BZ$131),成就内容!K94,1))-SUM(T$334:T364),"")</f>
        <v>0</v>
      </c>
      <c r="U365" s="79">
        <f>IFERROR(IF(成就内容!L38="","",INDEX($I$4:$I$178*SUM(成就内容!L$127:L$131)/SUM(成就内容!$D$127:$BZ$131),成就内容!L94,1))-SUM(U$334:U364),"")</f>
        <v>0</v>
      </c>
      <c r="V365" s="79">
        <f>IFERROR(IF(成就内容!M38="","",INDEX($I$4:$I$178*SUM(成就内容!M$127:M$131)/SUM(成就内容!$D$127:$BZ$131),成就内容!M94,1))-SUM(V$334:V364),"")</f>
        <v>0</v>
      </c>
      <c r="W365" s="79" t="str">
        <f>IFERROR(IF(成就内容!N38="","",INDEX($I$4:$I$178*SUM(成就内容!N$127:N$131)/SUM(成就内容!$D$127:$BZ$131),成就内容!N94,1))-SUM(W$334:W364),"")</f>
        <v/>
      </c>
      <c r="X365" s="79">
        <f>IFERROR(IF(成就内容!O38="","",INDEX($I$4:$I$178*SUM(成就内容!O$127:O$131)/SUM(成就内容!$D$127:$BZ$131),成就内容!O94,1))-SUM(X$334:X364),"")</f>
        <v>0</v>
      </c>
      <c r="Y365" s="79" t="str">
        <f>IFERROR(IF(成就内容!P38="","",INDEX($I$4:$I$178*SUM(成就内容!P$127:P$131)/SUM(成就内容!$D$127:$BZ$131),成就内容!P94,1))-SUM(Y$334:Y364),"")</f>
        <v/>
      </c>
      <c r="Z365" s="79">
        <f>IFERROR(IF(成就内容!Q38="","",INDEX($I$4:$I$178*SUM(成就内容!Q$127:Q$131)/SUM(成就内容!$D$127:$BZ$131),成就内容!Q94,1))-SUM(Z$334:Z364),"")</f>
        <v>0</v>
      </c>
      <c r="AA365" s="79">
        <f>IFERROR(IF(成就内容!R38="","",INDEX($I$4:$I$178*SUM(成就内容!R$127:R$131)/SUM(成就内容!$D$127:$BZ$131),成就内容!R94,1))-SUM(AA$334:AA364),"")</f>
        <v>0</v>
      </c>
      <c r="AB365" s="79">
        <f>IFERROR(IF(成就内容!S38="","",INDEX($I$4:$I$178*SUM(成就内容!S$127:S$131)/SUM(成就内容!$D$127:$BZ$131),成就内容!S94,1))-SUM(AB$334:AB364),"")</f>
        <v>0</v>
      </c>
      <c r="AC365" s="79">
        <f>IFERROR(IF(成就内容!T38="","",INDEX($I$4:$I$178*SUM(成就内容!T$127:T$131)/SUM(成就内容!$D$127:$BZ$131),成就内容!T94,1))-SUM(AC$334:AC364),"")</f>
        <v>0</v>
      </c>
      <c r="AD365" s="79">
        <f>IFERROR(IF(成就内容!U38="","",INDEX($I$4:$I$178*SUM(成就内容!U$127:U$131)/SUM(成就内容!$D$127:$BZ$131),成就内容!U94,1))-SUM(AD$334:AD364),"")</f>
        <v>0</v>
      </c>
      <c r="AE365" s="79">
        <f>IFERROR(IF(成就内容!V38="","",INDEX($I$4:$I$178*SUM(成就内容!V$127:V$131)/SUM(成就内容!$D$127:$BZ$131),成就内容!V94,1))-SUM(AE$334:AE364),"")</f>
        <v>0</v>
      </c>
      <c r="AF365" s="79" t="str">
        <f>IFERROR(IF(成就内容!W38="","",INDEX($I$4:$I$178*SUM(成就内容!W$127:W$131)/SUM(成就内容!$D$127:$BZ$131),成就内容!W94,1))-SUM(AF$334:AF364),"")</f>
        <v/>
      </c>
      <c r="AG365" s="79">
        <f>IFERROR(IF(成就内容!X38="","",INDEX($I$4:$I$178*SUM(成就内容!X$127:X$131)/SUM(成就内容!$D$127:$BZ$131),成就内容!X94,1))-SUM(AG$334:AG364),"")</f>
        <v>0</v>
      </c>
      <c r="AH365" s="79" t="str">
        <f>IFERROR(IF(成就内容!Y38="","",INDEX($I$4:$I$178*SUM(成就内容!Y$127:Y$131)/SUM(成就内容!$D$127:$BZ$131),成就内容!Y94,1))-SUM(AH$334:AH364),"")</f>
        <v/>
      </c>
      <c r="AI365" s="79" t="str">
        <f>IFERROR(IF(成就内容!Z38="","",INDEX($I$4:$I$178*SUM(成就内容!Z$127:Z$131)/SUM(成就内容!$D$127:$BZ$131),成就内容!Z94,1))-SUM(AI$334:AI364),"")</f>
        <v/>
      </c>
      <c r="AJ365" s="79" t="str">
        <f>IFERROR(IF(成就内容!AA38="","",INDEX($I$4:$I$178*SUM(成就内容!AA$127:AA$131)/SUM(成就内容!$D$127:$BZ$131),成就内容!AA94,1))-SUM(AJ$334:AJ364),"")</f>
        <v/>
      </c>
      <c r="AK365" s="79" t="str">
        <f>IFERROR(IF(成就内容!AB38="","",INDEX($I$4:$I$178*SUM(成就内容!AB$127:AB$131)/SUM(成就内容!$D$127:$BZ$131),成就内容!AB94,1))-SUM(AK$334:AK364),"")</f>
        <v/>
      </c>
      <c r="AL365" s="79">
        <f>IFERROR(IF(成就内容!AC38="","",INDEX($I$4:$I$178*SUM(成就内容!AC$127:AC$131)/SUM(成就内容!$D$127:$BZ$131),成就内容!AC94,1))-SUM(AL$334:AL364),"")</f>
        <v>8334.2750000000015</v>
      </c>
      <c r="AM365" s="79">
        <f>IFERROR(IF(成就内容!AD38="","",INDEX($I$4:$I$178*SUM(成就内容!AD$127:AD$131)/SUM(成就内容!$D$127:$BZ$131),成就内容!AD94,1))-SUM(AM$334:AM364),"")</f>
        <v>8334.2750000000015</v>
      </c>
      <c r="AN365" s="79">
        <f>IFERROR(IF(成就内容!AE38="","",INDEX($I$4:$I$178*SUM(成就内容!AE$127:AE$131)/SUM(成就内容!$D$127:$BZ$131),成就内容!AE94,1))-SUM(AN$334:AN364),"")</f>
        <v>8334.2750000000015</v>
      </c>
      <c r="AO365" s="79">
        <f>IFERROR(IF(成就内容!AF38="","",INDEX($I$4:$I$178*SUM(成就内容!AF$127:AF$131)/SUM(成就内容!$D$127:$BZ$131),成就内容!AF94,1))-SUM(AO$334:AO364),"")</f>
        <v>8334.2750000000015</v>
      </c>
      <c r="AP365" s="79">
        <f>IFERROR(IF(成就内容!AG38="","",INDEX($I$4:$I$178*SUM(成就内容!AG$127:AG$131)/SUM(成就内容!$D$127:$BZ$131),成就内容!AG94,1))-SUM(AP$334:AP364),"")</f>
        <v>0</v>
      </c>
      <c r="AQ365" s="79" t="str">
        <f>IFERROR(IF(成就内容!AH38="","",INDEX($I$4:$I$178*SUM(成就内容!AH$127:AH$131)/SUM(成就内容!$D$127:$BZ$131),成就内容!AH94,1))-SUM(AQ$334:AQ364),"")</f>
        <v/>
      </c>
      <c r="AR365" s="79">
        <f>IFERROR(IF(成就内容!AI38="","",INDEX($I$4:$I$178*SUM(成就内容!AI$127:AI$131)/SUM(成就内容!$D$127:$BZ$131),成就内容!AI94,1))-SUM(AR$334:AR364),"")</f>
        <v>0</v>
      </c>
      <c r="AS365" s="79">
        <f>IFERROR(IF(成就内容!AJ38="","",INDEX($I$4:$I$178*SUM(成就内容!AJ$127:AJ$131)/SUM(成就内容!$D$127:$BZ$131),成就内容!AJ94,1))-SUM(AS$334:AS364),"")</f>
        <v>0</v>
      </c>
      <c r="AT365" s="79" t="str">
        <f>IFERROR(IF(成就内容!AK38="","",INDEX($I$4:$I$178*SUM(成就内容!AK$127:AK$131)/SUM(成就内容!$D$127:$BZ$131),成就内容!AK94,1))-SUM(AT$334:AT364),"")</f>
        <v/>
      </c>
      <c r="AU365" s="79" t="str">
        <f>IFERROR(IF(成就内容!AL38="","",INDEX($I$4:$I$178*SUM(成就内容!AL$127:AL$131)/SUM(成就内容!$D$127:$BZ$131),成就内容!AL94,1))-SUM(AU$334:AU364),"")</f>
        <v/>
      </c>
      <c r="AV365" s="79" t="str">
        <f>IFERROR(IF(成就内容!AM38="","",INDEX($I$4:$I$178*SUM(成就内容!AM$127:AM$131)/SUM(成就内容!$D$127:$BZ$131),成就内容!AM94,1))-SUM(AV$334:AV364),"")</f>
        <v/>
      </c>
      <c r="AW365" s="79" t="str">
        <f>IFERROR(IF(成就内容!AN38="","",INDEX($I$4:$I$178*SUM(成就内容!AN$127:AN$131)/SUM(成就内容!$D$127:$BZ$131),成就内容!AN94,1))-SUM(AW$334:AW364),"")</f>
        <v/>
      </c>
      <c r="AX365" s="79">
        <f>IFERROR(IF(成就内容!AO38="","",INDEX($I$4:$I$178*SUM(成就内容!AO$127:AO$131)/SUM(成就内容!$D$127:$BZ$131),成就内容!AO94,1))-SUM(AX$334:AX364),"")</f>
        <v>8334.2750000000015</v>
      </c>
      <c r="AY365" s="79">
        <f>IFERROR(IF(成就内容!AP38="","",INDEX($I$4:$I$178*SUM(成就内容!AP$127:AP$131)/SUM(成就内容!$D$127:$BZ$131),成就内容!AP94,1))-SUM(AY$334:AY364),"")</f>
        <v>8334.2750000000015</v>
      </c>
      <c r="AZ365" s="79">
        <f>IFERROR(IF(成就内容!AQ38="","",INDEX($I$4:$I$178*SUM(成就内容!AQ$127:AQ$131)/SUM(成就内容!$D$127:$BZ$131),成就内容!AQ94,1))-SUM(AZ$334:AZ364),"")</f>
        <v>8334.2750000000015</v>
      </c>
      <c r="BA365" s="79">
        <f>IFERROR(IF(成就内容!AR38="","",INDEX($I$4:$I$178*SUM(成就内容!AR$127:AR$131)/SUM(成就内容!$D$127:$BZ$131),成就内容!AR94,1))-SUM(BA$334:BA364),"")</f>
        <v>11667.974999999991</v>
      </c>
      <c r="BB365" s="79">
        <f>IFERROR(IF(成就内容!AS38="","",INDEX($I$4:$I$178*SUM(成就内容!AS$127:AS$131)/SUM(成就内容!$D$127:$BZ$131),成就内容!AS94,1))-SUM(BB$334:BB364),"")</f>
        <v>11667.974999999991</v>
      </c>
      <c r="BC365" s="79">
        <f>IFERROR(IF(成就内容!AT38="","",INDEX($I$4:$I$178*SUM(成就内容!AT$127:AT$131)/SUM(成就内容!$D$127:$BZ$131),成就内容!AT94,1))-SUM(BC$334:BC364),"")</f>
        <v>11667.974999999991</v>
      </c>
      <c r="BD365" s="79">
        <f>IFERROR(IF(成就内容!AU38="","",INDEX($I$4:$I$178*SUM(成就内容!AU$127:AU$131)/SUM(成就内容!$D$127:$BZ$131),成就内容!AU94,1))-SUM(BD$334:BD364),"")</f>
        <v>0</v>
      </c>
      <c r="BE365" s="79" t="str">
        <f>IFERROR(IF(成就内容!AV38="","",INDEX($I$4:$I$178*SUM(成就内容!AV$127:AV$131)/SUM(成就内容!$D$127:$BZ$131),成就内容!AV94,1))-SUM(BE$334:BE364),"")</f>
        <v/>
      </c>
      <c r="BF365" s="79">
        <f>IFERROR(IF(成就内容!AW38="","",INDEX($I$4:$I$178*SUM(成就内容!AW$127:AW$131)/SUM(成就内容!$D$127:$BZ$131),成就内容!AW94,1))-SUM(BF$334:BF364),"")</f>
        <v>0</v>
      </c>
      <c r="BG365" s="79">
        <f>IFERROR(IF(成就内容!AX38="","",INDEX($I$4:$I$178*SUM(成就内容!AX$127:AX$131)/SUM(成就内容!$D$127:$BZ$131),成就内容!AX94,1))-SUM(BG$334:BG364),"")</f>
        <v>0</v>
      </c>
      <c r="BH365" s="79">
        <f>IFERROR(IF(成就内容!AY38="","",INDEX($I$4:$I$178*SUM(成就内容!AY$127:AY$131)/SUM(成就内容!$D$127:$BZ$131),成就内容!AY94,1))-SUM(BH$334:BH364),"")</f>
        <v>0</v>
      </c>
      <c r="BI365" s="79">
        <f>IFERROR(IF(成就内容!AZ38="","",INDEX($I$4:$I$178*SUM(成就内容!AZ$127:AZ$131)/SUM(成就内容!$D$127:$BZ$131),成就内容!AZ94,1))-SUM(BI$334:BI364),"")</f>
        <v>0</v>
      </c>
      <c r="BJ365" s="79">
        <f>IFERROR(IF(成就内容!BA38="","",INDEX($I$4:$I$178*SUM(成就内容!BA$127:BA$131)/SUM(成就内容!$D$127:$BZ$131),成就内容!BA94,1))-SUM(BJ$334:BJ364),"")</f>
        <v>0</v>
      </c>
      <c r="BK365" s="79" t="str">
        <f>IFERROR(IF(成就内容!BB38="","",INDEX($I$4:$I$178*SUM(成就内容!BB$127:BB$131)/SUM(成就内容!$D$127:$BZ$131),成就内容!BB94,1))-SUM(BK$334:BK364),"")</f>
        <v/>
      </c>
      <c r="BL365" s="79">
        <f>IFERROR(IF(成就内容!BC38="","",INDEX($I$4:$I$178*SUM(成就内容!BC$127:BC$131)/SUM(成就内容!$D$127:$BZ$131),成就内容!BC94,1))-SUM(BL$334:BL364),"")</f>
        <v>0</v>
      </c>
      <c r="BM365" s="79">
        <f>IFERROR(IF(成就内容!BD38="","",INDEX($I$4:$I$178*SUM(成就内容!BD$127:BD$131)/SUM(成就内容!$D$127:$BZ$131),成就内容!BD94,1))-SUM(BM$334:BM364),"")</f>
        <v>0</v>
      </c>
      <c r="BN365" s="79">
        <f>IFERROR(IF(成就内容!BE38="","",INDEX($I$4:$I$178*SUM(成就内容!BE$127:BE$131)/SUM(成就内容!$D$127:$BZ$131),成就内容!BE94,1))-SUM(BN$334:BN364),"")</f>
        <v>0</v>
      </c>
      <c r="BO365" s="79">
        <f>IFERROR(IF(成就内容!BF38="","",INDEX($I$4:$I$178*SUM(成就内容!BF$127:BF$131)/SUM(成就内容!$D$127:$BZ$131),成就内容!BF94,1))-SUM(BO$334:BO364),"")</f>
        <v>0</v>
      </c>
      <c r="BP365" s="79">
        <f>IFERROR(IF(成就内容!BG38="","",INDEX($I$4:$I$178*SUM(成就内容!BG$127:BG$131)/SUM(成就内容!$D$127:$BZ$131),成就内容!BG94,1))-SUM(BP$334:BP364),"")</f>
        <v>0</v>
      </c>
      <c r="BQ365" s="79" t="str">
        <f>IFERROR(IF(成就内容!BH38="","",INDEX($I$4:$I$178*SUM(成就内容!BH$127:BH$131)/SUM(成就内容!$D$127:$BZ$131),成就内容!BH94,1))-SUM(BQ$334:BQ364),"")</f>
        <v/>
      </c>
      <c r="BR365" s="79" t="str">
        <f>IFERROR(IF(成就内容!BI38="","",INDEX($I$4:$I$178*SUM(成就内容!BI$127:BI$131)/SUM(成就内容!$D$127:$BZ$131),成就内容!BI94,1))-SUM(BR$334:BR364),"")</f>
        <v/>
      </c>
      <c r="BS365" s="79">
        <f>IFERROR(IF(成就内容!BJ38="","",INDEX($I$4:$I$178*SUM(成就内容!BJ$127:BJ$131)/SUM(成就内容!$D$127:$BZ$131),成就内容!BJ94,1))-SUM(BS$334:BS364),"")</f>
        <v>2277.9562499999993</v>
      </c>
      <c r="BT365" s="79">
        <f>IFERROR(IF(成就内容!BK38="","",INDEX($I$4:$I$178*SUM(成就内容!BK$127:BK$131)/SUM(成就内容!$D$127:$BZ$131),成就内容!BK94,1))-SUM(BT$334:BT364),"")</f>
        <v>16918.568749999991</v>
      </c>
      <c r="BU365" s="79">
        <f>IFERROR(IF(成就内容!BL38="","",INDEX($I$4:$I$178*SUM(成就内容!BL$127:BL$131)/SUM(成就内容!$D$127:$BZ$131),成就内容!BL94,1))-SUM(BU$334:BU364),"")</f>
        <v>8334.2750000000015</v>
      </c>
      <c r="BV365" s="79">
        <f>IFERROR(IF(成就内容!BM38="","",INDEX($I$4:$I$178*SUM(成就内容!BM$127:BM$131)/SUM(成就内容!$D$127:$BZ$131),成就内容!BM94,1))-SUM(BV$334:BV364),"")</f>
        <v>0</v>
      </c>
      <c r="BW365" s="79" t="str">
        <f>IFERROR(IF(成就内容!BN38="","",INDEX($I$4:$I$178*SUM(成就内容!BN$127:BN$131)/SUM(成就内容!$D$127:$BZ$131),成就内容!BN94,1))-SUM(BW$334:BW364),"")</f>
        <v/>
      </c>
      <c r="BX365" s="79">
        <f>IFERROR(IF(成就内容!BO38="","",INDEX($I$4:$I$178*SUM(成就内容!BO$127:BO$131)/SUM(成就内容!$D$127:$BZ$131),成就内容!BO94,1))-SUM(BX$334:BX364),"")</f>
        <v>0</v>
      </c>
      <c r="BY365" s="79">
        <f>IFERROR(IF(成就内容!BP38="","",INDEX($I$4:$I$178*SUM(成就内容!BP$127:BP$131)/SUM(成就内容!$D$127:$BZ$131),成就内容!BP94,1))-SUM(BY$334:BY364),"")</f>
        <v>0</v>
      </c>
      <c r="BZ365" s="79">
        <f>IFERROR(IF(成就内容!BQ38="","",INDEX($I$4:$I$178*SUM(成就内容!BQ$127:BQ$131)/SUM(成就内容!$D$127:$BZ$131),成就内容!BQ94,1))-SUM(BZ$334:BZ364),"")</f>
        <v>0</v>
      </c>
      <c r="CA365" s="79" t="str">
        <f>IFERROR(IF(成就内容!BR38="","",INDEX($I$4:$I$178*SUM(成就内容!BR$127:BR$131)/SUM(成就内容!$D$127:$BZ$131),成就内容!BR94,1))-SUM(CA$334:CA364),"")</f>
        <v/>
      </c>
      <c r="CB365" s="79" t="str">
        <f>IFERROR(IF(成就内容!BS38="","",INDEX($I$4:$I$178*SUM(成就内容!BS$127:BS$131)/SUM(成就内容!$D$127:$BZ$131),成就内容!BS94,1))-SUM(CB$334:CB364),"")</f>
        <v/>
      </c>
      <c r="CC365" s="79">
        <f>IFERROR(IF(成就内容!BT38="","",INDEX($I$4:$I$178*SUM(成就内容!BT$127:BT$131)/SUM(成就内容!$D$127:$BZ$131),成就内容!BT94,1))-SUM(CC$334:CC364),"")</f>
        <v>0</v>
      </c>
      <c r="CD365" s="79">
        <f>IFERROR(IF(成就内容!BU38="","",INDEX($I$4:$I$178*SUM(成就内容!BU$127:BU$131)/SUM(成就内容!$D$127:$BZ$131),成就内容!BU94,1))-SUM(CD$334:CD364),"")</f>
        <v>0</v>
      </c>
      <c r="CE365" s="79" t="str">
        <f>IFERROR(IF(成就内容!BV38="","",INDEX($I$4:$I$178*SUM(成就内容!BV$127:BV$131)/SUM(成就内容!$D$127:$BZ$131),成就内容!BV94,1))-SUM(CE$334:CE364),"")</f>
        <v/>
      </c>
      <c r="CF365" s="79">
        <f>IFERROR(IF(成就内容!BW38="","",INDEX($I$4:$I$178*SUM(成就内容!BW$127:BW$131)/SUM(成就内容!$D$127:$BZ$131),成就内容!BW94,1))-SUM(CF$334:CF364),"")</f>
        <v>0</v>
      </c>
      <c r="CG365" s="79">
        <f>IFERROR(IF(成就内容!BX38="","",INDEX($I$4:$I$178*SUM(成就内容!BX$127:BX$131)/SUM(成就内容!$D$127:$BZ$131),成就内容!BX94,1))-SUM(CG$334:CG364),"")</f>
        <v>0</v>
      </c>
      <c r="CH365" s="79">
        <f>IFERROR(IF(成就内容!BY38="","",INDEX($I$4:$I$178*SUM(成就内容!BY$127:BY$131)/SUM(成就内容!$D$127:$BZ$131),成就内容!BY94,1))-SUM(CH$334:CH364),"")</f>
        <v>0</v>
      </c>
      <c r="CI365" s="79">
        <f>IFERROR(IF(成就内容!BZ38="","",INDEX($I$4:$I$178*SUM(成就内容!BZ$127:BZ$131)/SUM(成就内容!$D$127:$BZ$131),成就内容!BZ94,1))-SUM(CI$334:CI364),"")</f>
        <v>0</v>
      </c>
      <c r="CK365" s="19"/>
      <c r="CM365" s="43">
        <v>32</v>
      </c>
      <c r="CN365" s="41">
        <f>IF(M365="","",IF(SUM(成就内容!D$127:D$131)&lt;&gt;0,MAX(ROUNDUP(SMALL(M$334:M$383,$L365)/60,0)*60,60),0))</f>
        <v>0</v>
      </c>
      <c r="CO365" s="41" t="str">
        <f>IF(N365="","",IF(SUM(成就内容!E$127:E$131)&lt;&gt;0,MAX(ROUNDUP(SMALL(N$334:N$383,$L365)/60,0)*60,60),0))</f>
        <v/>
      </c>
      <c r="CP365" s="41" t="str">
        <f>IF(O365="","",IF(SUM(成就内容!F$127:F$131)&lt;&gt;0,MAX(ROUNDUP(SMALL(O$334:O$383,$L365)/60,0)*60,60),0))</f>
        <v/>
      </c>
      <c r="CQ365" s="41" t="str">
        <f>IF(P365="","",IF(SUM(成就内容!G$127:G$131)&lt;&gt;0,MAX(ROUNDUP(SMALL(P$334:P$383,$L365)/60,0)*60,60),0))</f>
        <v/>
      </c>
      <c r="CR365" s="41">
        <f>IF(Q365="","",IF(SUM(成就内容!H$127:H$131)&lt;&gt;0,MAX(ROUNDUP(SMALL(Q$334:Q$383,$L365)/60,0)*60,60),0))</f>
        <v>0</v>
      </c>
      <c r="CS365" s="41">
        <f>IF(R365="","",IF(SUM(成就内容!I$127:I$131)&lt;&gt;0,MAX(ROUNDUP(SMALL(R$334:R$383,$L365)/60,0)*60,60),0))</f>
        <v>0</v>
      </c>
      <c r="CT365" s="41">
        <f>IF(S365="","",IF(SUM(成就内容!J$127:J$131)&lt;&gt;0,MAX(ROUNDUP(SMALL(S$334:S$383,$L365)/60,0)*60,60),0))</f>
        <v>0</v>
      </c>
      <c r="CU365" s="41">
        <f>IF(T365="","",IF(SUM(成就内容!K$127:K$131)&lt;&gt;0,MAX(ROUNDUP(SMALL(T$334:T$383,$L365)/60,0)*60,60),0))</f>
        <v>0</v>
      </c>
      <c r="CV365" s="41">
        <f>IF(U365="","",IF(SUM(成就内容!L$127:L$131)&lt;&gt;0,MAX(ROUNDUP(SMALL(U$334:U$383,$L365)/60,0)*60,60),0))</f>
        <v>0</v>
      </c>
      <c r="CW365" s="41">
        <f>IF(V365="","",IF(SUM(成就内容!M$127:M$131)&lt;&gt;0,MAX(ROUNDUP(SMALL(V$334:V$383,$L365)/60,0)*60,60),0))</f>
        <v>0</v>
      </c>
      <c r="CX365" s="41" t="str">
        <f>IF(W365="","",IF(SUM(成就内容!N$127:N$131)&lt;&gt;0,MAX(ROUNDUP(SMALL(W$334:W$383,$L365)/60,0)*60,60),0))</f>
        <v/>
      </c>
      <c r="CY365" s="41">
        <f>IF(X365="","",IF(SUM(成就内容!O$127:O$131)&lt;&gt;0,MAX(ROUNDUP(SMALL(X$334:X$383,$L365)/60,0)*60,60),0))</f>
        <v>0</v>
      </c>
      <c r="CZ365" s="41" t="str">
        <f>IF(Y365="","",IF(SUM(成就内容!P$127:P$131)&lt;&gt;0,MAX(ROUNDUP(SMALL(Y$334:Y$383,$L365)/60,0)*60,60),0))</f>
        <v/>
      </c>
      <c r="DA365" s="41">
        <f>IF(Z365="","",IF(SUM(成就内容!Q$127:Q$131)&lt;&gt;0,MAX(ROUNDUP(SMALL(Z$334:Z$383,$L365)/60,0)*60,60),0))</f>
        <v>0</v>
      </c>
      <c r="DB365" s="41">
        <f>IF(AA365="","",IF(SUM(成就内容!R$127:R$131)&lt;&gt;0,MAX(ROUNDUP(SMALL(AA$334:AA$383,$L365)/60,0)*60,60),0))</f>
        <v>0</v>
      </c>
      <c r="DC365" s="41">
        <f>IF(AB365="","",IF(SUM(成就内容!S$127:S$131)&lt;&gt;0,MAX(ROUNDUP(SMALL(AB$334:AB$383,$L365)/60,0)*60,60),0))</f>
        <v>0</v>
      </c>
      <c r="DD365" s="41">
        <f>IF(AC365="","",IF(SUM(成就内容!T$127:T$131)&lt;&gt;0,MAX(ROUNDUP(SMALL(AC$334:AC$383,$L365)/60,0)*60,60),0))</f>
        <v>0</v>
      </c>
      <c r="DE365" s="41">
        <f>IF(AD365="","",IF(SUM(成就内容!U$127:U$131)&lt;&gt;0,MAX(ROUNDUP(SMALL(AD$334:AD$383,$L365)/60,0)*60,60),0))</f>
        <v>0</v>
      </c>
      <c r="DF365" s="41">
        <f>IF(AE365="","",IF(SUM(成就内容!V$127:V$131)&lt;&gt;0,MAX(ROUNDUP(SMALL(AE$334:AE$383,$L365)/60,0)*60,60),0))</f>
        <v>0</v>
      </c>
      <c r="DG365" s="41" t="str">
        <f>IF(AF365="","",IF(SUM(成就内容!W$127:W$131)&lt;&gt;0,MAX(ROUNDUP(SMALL(AF$334:AF$383,$L365)/60,0)*60,60),0))</f>
        <v/>
      </c>
      <c r="DH365" s="41">
        <f>IF(AG365="","",IF(SUM(成就内容!X$127:X$131)&lt;&gt;0,MAX(ROUNDUP(SMALL(AG$334:AG$383,$L365)/60,0)*60,60),0))</f>
        <v>0</v>
      </c>
      <c r="DI365" s="41" t="str">
        <f>IF(AH365="","",IF(SUM(成就内容!Y$127:Y$131)&lt;&gt;0,MAX(ROUNDUP(SMALL(AH$334:AH$383,$L365)/60,0)*60,60),0))</f>
        <v/>
      </c>
      <c r="DJ365" s="41" t="str">
        <f>IF(AI365="","",IF(SUM(成就内容!Z$127:Z$131)&lt;&gt;0,MAX(ROUNDUP(SMALL(AI$334:AI$383,$L365)/60,0)*60,60),0))</f>
        <v/>
      </c>
      <c r="DK365" s="41" t="str">
        <f>IF(AJ365="","",IF(SUM(成就内容!AA$127:AA$131)&lt;&gt;0,MAX(ROUNDUP(SMALL(AJ$334:AJ$383,$L365)/60,0)*60,60),0))</f>
        <v/>
      </c>
      <c r="DL365" s="41" t="str">
        <f>IF(AK365="","",IF(SUM(成就内容!AB$127:AB$131)&lt;&gt;0,MAX(ROUNDUP(SMALL(AK$334:AK$383,$L365)/60,0)*60,60),0))</f>
        <v/>
      </c>
      <c r="DM365" s="41">
        <f>IF(AL365="","",IF(SUM(成就内容!AC$127:AC$131)&lt;&gt;0,MAX(ROUNDUP(SMALL(AL$334:AL$383,$L365)/60,0)*60,60),0))</f>
        <v>8340</v>
      </c>
      <c r="DN365" s="41">
        <f>IF(AM365="","",IF(SUM(成就内容!AD$127:AD$131)&lt;&gt;0,MAX(ROUNDUP(SMALL(AM$334:AM$383,$L365)/60,0)*60,60),0))</f>
        <v>8340</v>
      </c>
      <c r="DO365" s="41">
        <f>IF(AN365="","",IF(SUM(成就内容!AE$127:AE$131)&lt;&gt;0,MAX(ROUNDUP(SMALL(AN$334:AN$383,$L365)/60,0)*60,60),0))</f>
        <v>8340</v>
      </c>
      <c r="DP365" s="41">
        <f>IF(AO365="","",IF(SUM(成就内容!AF$127:AF$131)&lt;&gt;0,MAX(ROUNDUP(SMALL(AO$334:AO$383,$L365)/60,0)*60,60),0))</f>
        <v>8340</v>
      </c>
      <c r="DQ365" s="41">
        <f>IF(AP365="","",IF(SUM(成就内容!AG$127:AG$131)&lt;&gt;0,MAX(ROUNDUP(SMALL(AP$334:AP$383,$L365)/60,0)*60,60),0))</f>
        <v>0</v>
      </c>
      <c r="DR365" s="41" t="str">
        <f>IF(AQ365="","",IF(SUM(成就内容!AH$127:AH$131)&lt;&gt;0,MAX(ROUNDUP(SMALL(AQ$334:AQ$383,$L365)/60,0)*60,60),0))</f>
        <v/>
      </c>
      <c r="DS365" s="41">
        <f>IF(AR365="","",IF(SUM(成就内容!AI$127:AI$131)&lt;&gt;0,MAX(ROUNDUP(SMALL(AR$334:AR$383,$L365)/60,0)*60,60),0))</f>
        <v>0</v>
      </c>
      <c r="DT365" s="41">
        <f>IF(AS365="","",IF(SUM(成就内容!AJ$127:AJ$131)&lt;&gt;0,MAX(ROUNDUP(SMALL(AS$334:AS$383,$L365)/60,0)*60,60),0))</f>
        <v>0</v>
      </c>
      <c r="DU365" s="41" t="str">
        <f>IF(AT365="","",IF(SUM(成就内容!AK$127:AK$131)&lt;&gt;0,MAX(ROUNDUP(SMALL(AT$334:AT$383,$L365)/60,0)*60,60),0))</f>
        <v/>
      </c>
      <c r="DV365" s="41" t="str">
        <f>IF(AU365="","",IF(SUM(成就内容!AL$127:AL$131)&lt;&gt;0,MAX(ROUNDUP(SMALL(AU$334:AU$383,$L365)/60,0)*60,60),0))</f>
        <v/>
      </c>
      <c r="DW365" s="41" t="str">
        <f>IF(AV365="","",IF(SUM(成就内容!AM$127:AM$131)&lt;&gt;0,MAX(ROUNDUP(SMALL(AV$334:AV$383,$L365)/60,0)*60,60),0))</f>
        <v/>
      </c>
      <c r="DX365" s="41" t="str">
        <f>IF(AW365="","",IF(SUM(成就内容!AN$127:AN$131)&lt;&gt;0,MAX(ROUNDUP(SMALL(AW$334:AW$383,$L365)/60,0)*60,60),0))</f>
        <v/>
      </c>
      <c r="DY365" s="41">
        <f>IF(AX365="","",IF(SUM(成就内容!AO$127:AO$131)&lt;&gt;0,MAX(ROUNDUP(SMALL(AX$334:AX$383,$L365)/60,0)*60,60),0))</f>
        <v>8340</v>
      </c>
      <c r="DZ365" s="41">
        <f>IF(AY365="","",IF(SUM(成就内容!AP$127:AP$131)&lt;&gt;0,MAX(ROUNDUP(SMALL(AY$334:AY$383,$L365)/60,0)*60,60),0))</f>
        <v>8340</v>
      </c>
      <c r="EA365" s="41">
        <f>IF(AZ365="","",IF(SUM(成就内容!AQ$127:AQ$131)&lt;&gt;0,MAX(ROUNDUP(SMALL(AZ$334:AZ$383,$L365)/60,0)*60,60),0))</f>
        <v>8340</v>
      </c>
      <c r="EB365" s="41">
        <f>IF(BA365="","",IF(SUM(成就内容!AR$127:AR$131)&lt;&gt;0,MAX(ROUNDUP(SMALL(BA$334:BA$383,$L365)/60,0)*60,60),0))</f>
        <v>11700</v>
      </c>
      <c r="EC365" s="41">
        <f>IF(BB365="","",IF(SUM(成就内容!AS$127:AS$131)&lt;&gt;0,MAX(ROUNDUP(SMALL(BB$334:BB$383,$L365)/60,0)*60,60),0))</f>
        <v>11700</v>
      </c>
      <c r="ED365" s="41">
        <f>IF(BC365="","",IF(SUM(成就内容!AT$127:AT$131)&lt;&gt;0,MAX(ROUNDUP(SMALL(BC$334:BC$383,$L365)/60,0)*60,60),0))</f>
        <v>11700</v>
      </c>
      <c r="EE365" s="41">
        <f>IF(BD365="","",IF(SUM(成就内容!AU$127:AU$131)&lt;&gt;0,MAX(ROUNDUP(SMALL(BD$334:BD$383,$L365)/60,0)*60,60),0))</f>
        <v>0</v>
      </c>
      <c r="EF365" s="41" t="str">
        <f>IF(BE365="","",IF(SUM(成就内容!AV$127:AV$131)&lt;&gt;0,MAX(ROUNDUP(SMALL(BE$334:BE$383,$L365)/60,0)*60,60),0))</f>
        <v/>
      </c>
      <c r="EG365" s="41">
        <f>IF(BF365="","",IF(SUM(成就内容!AW$127:AW$131)&lt;&gt;0,MAX(ROUNDUP(SMALL(BF$334:BF$383,$L365)/60,0)*60,60),0))</f>
        <v>0</v>
      </c>
      <c r="EH365" s="41">
        <f>IF(BG365="","",IF(SUM(成就内容!AX$127:AX$131)&lt;&gt;0,MAX(ROUNDUP(SMALL(BG$334:BG$383,$L365)/60,0)*60,60),0))</f>
        <v>0</v>
      </c>
      <c r="EI365" s="41">
        <f>IF(BH365="","",IF(SUM(成就内容!AY$127:AY$131)&lt;&gt;0,MAX(ROUNDUP(SMALL(BH$334:BH$383,$L365)/60,0)*60,60),0))</f>
        <v>0</v>
      </c>
      <c r="EJ365" s="41">
        <f>IF(BI365="","",IF(SUM(成就内容!AZ$127:AZ$131)&lt;&gt;0,MAX(ROUNDUP(SMALL(BI$334:BI$383,$L365)/60,0)*60,60),0))</f>
        <v>0</v>
      </c>
      <c r="EK365" s="41">
        <f>IF(BJ365="","",IF(SUM(成就内容!BA$127:BA$131)&lt;&gt;0,MAX(ROUNDUP(SMALL(BJ$334:BJ$383,$L365)/60,0)*60,60),0))</f>
        <v>0</v>
      </c>
      <c r="EL365" s="41" t="str">
        <f>IF(BK365="","",IF(SUM(成就内容!BB$127:BB$131)&lt;&gt;0,MAX(ROUNDUP(SMALL(BK$334:BK$383,$L365)/60,0)*60,60),0))</f>
        <v/>
      </c>
      <c r="EM365" s="41">
        <f>IF(BL365="","",IF(SUM(成就内容!BC$127:BC$131)&lt;&gt;0,MAX(ROUNDUP(SMALL(BL$334:BL$383,$L365)/60,0)*60,60),0))</f>
        <v>0</v>
      </c>
      <c r="EN365" s="41">
        <f>IF(BM365="","",IF(SUM(成就内容!BD$127:BD$131)&lt;&gt;0,MAX(ROUNDUP(SMALL(BM$334:BM$383,$L365)/60,0)*60,60),0))</f>
        <v>0</v>
      </c>
      <c r="EO365" s="41">
        <f>IF(BN365="","",IF(SUM(成就内容!BE$127:BE$131)&lt;&gt;0,MAX(ROUNDUP(SMALL(BN$334:BN$383,$L365)/60,0)*60,60),0))</f>
        <v>0</v>
      </c>
      <c r="EP365" s="41">
        <f>IF(BO365="","",IF(SUM(成就内容!BF$127:BF$131)&lt;&gt;0,MAX(ROUNDUP(SMALL(BO$334:BO$383,$L365)/60,0)*60,60),0))</f>
        <v>0</v>
      </c>
      <c r="EQ365" s="41">
        <f>IF(BP365="","",IF(SUM(成就内容!BG$127:BG$131)&lt;&gt;0,MAX(ROUNDUP(SMALL(BP$334:BP$383,$L365)/60,0)*60,60),0))</f>
        <v>0</v>
      </c>
      <c r="ER365" s="41" t="str">
        <f>IF(BQ365="","",IF(SUM(成就内容!BH$127:BH$131)&lt;&gt;0,MAX(ROUNDUP(SMALL(BQ$334:BQ$383,$L365)/60,0)*60,60),0))</f>
        <v/>
      </c>
      <c r="ES365" s="41" t="str">
        <f>IF(BR365="","",IF(SUM(成就内容!BI$127:BI$131)&lt;&gt;0,MAX(ROUNDUP(SMALL(BR$334:BR$383,$L365)/60,0)*60,60),0))</f>
        <v/>
      </c>
      <c r="ET365" s="41">
        <f>IF(BS365="","",IF(SUM(成就内容!BJ$127:BJ$131)&lt;&gt;0,MAX(ROUNDUP(SMALL(BS$334:BS$383,$L365)/60,0)*60,60),0))</f>
        <v>2280</v>
      </c>
      <c r="EU365" s="41">
        <f>IF(BT365="","",IF(SUM(成就内容!BK$127:BK$131)&lt;&gt;0,MAX(ROUNDUP(SMALL(BT$334:BT$383,$L365)/60,0)*60,60),0))</f>
        <v>16920</v>
      </c>
      <c r="EV365" s="41">
        <f>IF(BU365="","",IF(SUM(成就内容!BL$127:BL$131)&lt;&gt;0,MAX(ROUNDUP(SMALL(BU$334:BU$383,$L365)/60,0)*60,60),0))</f>
        <v>8340</v>
      </c>
      <c r="EW365" s="41">
        <f>IF(BV365="","",IF(SUM(成就内容!BM$127:BM$131)&lt;&gt;0,MAX(ROUNDUP(SMALL(BV$334:BV$383,$L365)/60,0)*60,60),0))</f>
        <v>0</v>
      </c>
      <c r="EX365" s="41" t="str">
        <f>IF(BW365="","",IF(SUM(成就内容!BN$127:BN$131)&lt;&gt;0,MAX(ROUNDUP(SMALL(BW$334:BW$383,$L365)/60,0)*60,60),0))</f>
        <v/>
      </c>
      <c r="EY365" s="41">
        <f>IF(BX365="","",IF(SUM(成就内容!BO$127:BO$131)&lt;&gt;0,MAX(ROUNDUP(SMALL(BX$334:BX$383,$L365)/60,0)*60,60),0))</f>
        <v>0</v>
      </c>
      <c r="EZ365" s="41">
        <f>IF(BY365="","",IF(SUM(成就内容!BP$127:BP$131)&lt;&gt;0,MAX(ROUNDUP(SMALL(BY$334:BY$383,$L365)/60,0)*60,60),0))</f>
        <v>0</v>
      </c>
      <c r="FA365" s="41">
        <f>IF(BZ365="","",IF(SUM(成就内容!BQ$127:BQ$131)&lt;&gt;0,MAX(ROUNDUP(SMALL(BZ$334:BZ$383,$L365)/60,0)*60,60),0))</f>
        <v>0</v>
      </c>
      <c r="FB365" s="41" t="str">
        <f>IF(CA365="","",IF(SUM(成就内容!BR$127:BR$131)&lt;&gt;0,MAX(ROUNDUP(SMALL(CA$334:CA$383,$L365)/60,0)*60,60),0))</f>
        <v/>
      </c>
      <c r="FC365" s="41" t="str">
        <f>IF(CB365="","",IF(SUM(成就内容!BS$127:BS$131)&lt;&gt;0,MAX(ROUNDUP(SMALL(CB$334:CB$383,$L365)/60,0)*60,60),0))</f>
        <v/>
      </c>
      <c r="FD365" s="41">
        <f>IF(CC365="","",IF(SUM(成就内容!BT$127:BT$131)&lt;&gt;0,MAX(ROUNDUP(SMALL(CC$334:CC$383,$L365)/60,0)*60,60),0))</f>
        <v>0</v>
      </c>
      <c r="FE365" s="41">
        <f>IF(CD365="","",IF(SUM(成就内容!BU$127:BU$131)&lt;&gt;0,MAX(ROUNDUP(SMALL(CD$334:CD$383,$L365)/60,0)*60,60),0))</f>
        <v>0</v>
      </c>
      <c r="FF365" s="41" t="str">
        <f>IF(CE365="","",IF(SUM(成就内容!BV$127:BV$131)&lt;&gt;0,MAX(ROUNDUP(SMALL(CE$334:CE$383,$L365)/60,0)*60,60),0))</f>
        <v/>
      </c>
      <c r="FG365" s="41">
        <f>IF(CF365="","",IF(SUM(成就内容!BW$127:BW$131)&lt;&gt;0,MAX(ROUNDUP(SMALL(CF$334:CF$383,$L365)/60,0)*60,60),0))</f>
        <v>0</v>
      </c>
      <c r="FH365" s="41">
        <f>IF(CG365="","",IF(SUM(成就内容!BX$127:BX$131)&lt;&gt;0,MAX(ROUNDUP(SMALL(CG$334:CG$383,$L365)/60,0)*60,60),0))</f>
        <v>0</v>
      </c>
      <c r="FI365" s="41">
        <f>IF(CH365="","",IF(SUM(成就内容!BY$127:BY$131)&lt;&gt;0,MAX(ROUNDUP(SMALL(CH$334:CH$383,$L365)/60,0)*60,60),0))</f>
        <v>0</v>
      </c>
      <c r="FJ365" s="41">
        <f>IF(CI365="","",IF(SUM(成就内容!BZ$127:BZ$131)&lt;&gt;0,MAX(ROUNDUP(SMALL(CI$334:CI$383,$L365)/60,0)*60,60),0))</f>
        <v>0</v>
      </c>
    </row>
    <row r="366" spans="10:166" s="96" customFormat="1" x14ac:dyDescent="0.15">
      <c r="J366" s="19"/>
      <c r="L366" s="43">
        <v>33</v>
      </c>
      <c r="M366" s="79">
        <f>IFERROR(IF(成就内容!D39="","",INDEX($I$4:$I$178*SUM(成就内容!D$127:D$131)/SUM(成就内容!$D$127:$BZ$131),成就内容!D95,1))-SUM(M$334:M365),"")</f>
        <v>0</v>
      </c>
      <c r="N366" s="79" t="str">
        <f>IFERROR(IF(成就内容!E39="","",INDEX($I$4:$I$178*SUM(成就内容!E$127:E$131)/SUM(成就内容!$D$127:$BZ$131),成就内容!E95,1))-SUM(N$334:N365),"")</f>
        <v/>
      </c>
      <c r="O366" s="79" t="str">
        <f>IFERROR(IF(成就内容!F39="","",INDEX($I$4:$I$178*SUM(成就内容!F$127:F$131)/SUM(成就内容!$D$127:$BZ$131),成就内容!F95,1))-SUM(O$334:O365),"")</f>
        <v/>
      </c>
      <c r="P366" s="79" t="str">
        <f>IFERROR(IF(成就内容!G39="","",INDEX($I$4:$I$178*SUM(成就内容!G$127:G$131)/SUM(成就内容!$D$127:$BZ$131),成就内容!G95,1))-SUM(P$334:P365),"")</f>
        <v/>
      </c>
      <c r="Q366" s="79">
        <f>IFERROR(IF(成就内容!H39="","",INDEX($I$4:$I$178*SUM(成就内容!H$127:H$131)/SUM(成就内容!$D$127:$BZ$131),成就内容!H95,1))-SUM(Q$334:Q365),"")</f>
        <v>0</v>
      </c>
      <c r="R366" s="79">
        <f>IFERROR(IF(成就内容!I39="","",INDEX($I$4:$I$178*SUM(成就内容!I$127:I$131)/SUM(成就内容!$D$127:$BZ$131),成就内容!I95,1))-SUM(R$334:R365),"")</f>
        <v>0</v>
      </c>
      <c r="S366" s="79">
        <f>IFERROR(IF(成就内容!J39="","",INDEX($I$4:$I$178*SUM(成就内容!J$127:J$131)/SUM(成就内容!$D$127:$BZ$131),成就内容!J95,1))-SUM(S$334:S365),"")</f>
        <v>0</v>
      </c>
      <c r="T366" s="79">
        <f>IFERROR(IF(成就内容!K39="","",INDEX($I$4:$I$178*SUM(成就内容!K$127:K$131)/SUM(成就内容!$D$127:$BZ$131),成就内容!K95,1))-SUM(T$334:T365),"")</f>
        <v>0</v>
      </c>
      <c r="U366" s="79">
        <f>IFERROR(IF(成就内容!L39="","",INDEX($I$4:$I$178*SUM(成就内容!L$127:L$131)/SUM(成就内容!$D$127:$BZ$131),成就内容!L95,1))-SUM(U$334:U365),"")</f>
        <v>0</v>
      </c>
      <c r="V366" s="79">
        <f>IFERROR(IF(成就内容!M39="","",INDEX($I$4:$I$178*SUM(成就内容!M$127:M$131)/SUM(成就内容!$D$127:$BZ$131),成就内容!M95,1))-SUM(V$334:V365),"")</f>
        <v>0</v>
      </c>
      <c r="W366" s="79" t="str">
        <f>IFERROR(IF(成就内容!N39="","",INDEX($I$4:$I$178*SUM(成就内容!N$127:N$131)/SUM(成就内容!$D$127:$BZ$131),成就内容!N95,1))-SUM(W$334:W365),"")</f>
        <v/>
      </c>
      <c r="X366" s="79" t="str">
        <f>IFERROR(IF(成就内容!O39="","",INDEX($I$4:$I$178*SUM(成就内容!O$127:O$131)/SUM(成就内容!$D$127:$BZ$131),成就内容!O95,1))-SUM(X$334:X365),"")</f>
        <v/>
      </c>
      <c r="Y366" s="79" t="str">
        <f>IFERROR(IF(成就内容!P39="","",INDEX($I$4:$I$178*SUM(成就内容!P$127:P$131)/SUM(成就内容!$D$127:$BZ$131),成就内容!P95,1))-SUM(Y$334:Y365),"")</f>
        <v/>
      </c>
      <c r="Z366" s="79">
        <f>IFERROR(IF(成就内容!Q39="","",INDEX($I$4:$I$178*SUM(成就内容!Q$127:Q$131)/SUM(成就内容!$D$127:$BZ$131),成就内容!Q95,1))-SUM(Z$334:Z365),"")</f>
        <v>0</v>
      </c>
      <c r="AA366" s="79">
        <f>IFERROR(IF(成就内容!R39="","",INDEX($I$4:$I$178*SUM(成就内容!R$127:R$131)/SUM(成就内容!$D$127:$BZ$131),成就内容!R95,1))-SUM(AA$334:AA365),"")</f>
        <v>0</v>
      </c>
      <c r="AB366" s="79">
        <f>IFERROR(IF(成就内容!S39="","",INDEX($I$4:$I$178*SUM(成就内容!S$127:S$131)/SUM(成就内容!$D$127:$BZ$131),成就内容!S95,1))-SUM(AB$334:AB365),"")</f>
        <v>0</v>
      </c>
      <c r="AC366" s="79">
        <f>IFERROR(IF(成就内容!T39="","",INDEX($I$4:$I$178*SUM(成就内容!T$127:T$131)/SUM(成就内容!$D$127:$BZ$131),成就内容!T95,1))-SUM(AC$334:AC365),"")</f>
        <v>0</v>
      </c>
      <c r="AD366" s="79">
        <f>IFERROR(IF(成就内容!U39="","",INDEX($I$4:$I$178*SUM(成就内容!U$127:U$131)/SUM(成就内容!$D$127:$BZ$131),成就内容!U95,1))-SUM(AD$334:AD365),"")</f>
        <v>0</v>
      </c>
      <c r="AE366" s="79">
        <f>IFERROR(IF(成就内容!V39="","",INDEX($I$4:$I$178*SUM(成就内容!V$127:V$131)/SUM(成就内容!$D$127:$BZ$131),成就内容!V95,1))-SUM(AE$334:AE365),"")</f>
        <v>0</v>
      </c>
      <c r="AF366" s="79" t="str">
        <f>IFERROR(IF(成就内容!W39="","",INDEX($I$4:$I$178*SUM(成就内容!W$127:W$131)/SUM(成就内容!$D$127:$BZ$131),成就内容!W95,1))-SUM(AF$334:AF365),"")</f>
        <v/>
      </c>
      <c r="AG366" s="79" t="str">
        <f>IFERROR(IF(成就内容!X39="","",INDEX($I$4:$I$178*SUM(成就内容!X$127:X$131)/SUM(成就内容!$D$127:$BZ$131),成就内容!X95,1))-SUM(AG$334:AG365),"")</f>
        <v/>
      </c>
      <c r="AH366" s="79" t="str">
        <f>IFERROR(IF(成就内容!Y39="","",INDEX($I$4:$I$178*SUM(成就内容!Y$127:Y$131)/SUM(成就内容!$D$127:$BZ$131),成就内容!Y95,1))-SUM(AH$334:AH365),"")</f>
        <v/>
      </c>
      <c r="AI366" s="79" t="str">
        <f>IFERROR(IF(成就内容!Z39="","",INDEX($I$4:$I$178*SUM(成就内容!Z$127:Z$131)/SUM(成就内容!$D$127:$BZ$131),成就内容!Z95,1))-SUM(AI$334:AI365),"")</f>
        <v/>
      </c>
      <c r="AJ366" s="79" t="str">
        <f>IFERROR(IF(成就内容!AA39="","",INDEX($I$4:$I$178*SUM(成就内容!AA$127:AA$131)/SUM(成就内容!$D$127:$BZ$131),成就内容!AA95,1))-SUM(AJ$334:AJ365),"")</f>
        <v/>
      </c>
      <c r="AK366" s="79" t="str">
        <f>IFERROR(IF(成就内容!AB39="","",INDEX($I$4:$I$178*SUM(成就内容!AB$127:AB$131)/SUM(成就内容!$D$127:$BZ$131),成就内容!AB95,1))-SUM(AK$334:AK365),"")</f>
        <v/>
      </c>
      <c r="AL366" s="79">
        <f>IFERROR(IF(成就内容!AC39="","",INDEX($I$4:$I$178*SUM(成就内容!AC$127:AC$131)/SUM(成就内容!$D$127:$BZ$131),成就内容!AC95,1))-SUM(AL$334:AL365),"")</f>
        <v>8334.2749999999942</v>
      </c>
      <c r="AM366" s="79">
        <f>IFERROR(IF(成就内容!AD39="","",INDEX($I$4:$I$178*SUM(成就内容!AD$127:AD$131)/SUM(成就内容!$D$127:$BZ$131),成就内容!AD95,1))-SUM(AM$334:AM365),"")</f>
        <v>8334.2750000000015</v>
      </c>
      <c r="AN366" s="79">
        <f>IFERROR(IF(成就内容!AE39="","",INDEX($I$4:$I$178*SUM(成就内容!AE$127:AE$131)/SUM(成就内容!$D$127:$BZ$131),成就内容!AE95,1))-SUM(AN$334:AN365),"")</f>
        <v>8334.2750000000015</v>
      </c>
      <c r="AO366" s="79">
        <f>IFERROR(IF(成就内容!AF39="","",INDEX($I$4:$I$178*SUM(成就内容!AF$127:AF$131)/SUM(成就内容!$D$127:$BZ$131),成就内容!AF95,1))-SUM(AO$334:AO365),"")</f>
        <v>8334.2750000000015</v>
      </c>
      <c r="AP366" s="79">
        <f>IFERROR(IF(成就内容!AG39="","",INDEX($I$4:$I$178*SUM(成就内容!AG$127:AG$131)/SUM(成就内容!$D$127:$BZ$131),成就内容!AG95,1))-SUM(AP$334:AP365),"")</f>
        <v>0</v>
      </c>
      <c r="AQ366" s="79" t="str">
        <f>IFERROR(IF(成就内容!AH39="","",INDEX($I$4:$I$178*SUM(成就内容!AH$127:AH$131)/SUM(成就内容!$D$127:$BZ$131),成就内容!AH95,1))-SUM(AQ$334:AQ365),"")</f>
        <v/>
      </c>
      <c r="AR366" s="79">
        <f>IFERROR(IF(成就内容!AI39="","",INDEX($I$4:$I$178*SUM(成就内容!AI$127:AI$131)/SUM(成就内容!$D$127:$BZ$131),成就内容!AI95,1))-SUM(AR$334:AR365),"")</f>
        <v>0</v>
      </c>
      <c r="AS366" s="79">
        <f>IFERROR(IF(成就内容!AJ39="","",INDEX($I$4:$I$178*SUM(成就内容!AJ$127:AJ$131)/SUM(成就内容!$D$127:$BZ$131),成就内容!AJ95,1))-SUM(AS$334:AS365),"")</f>
        <v>0</v>
      </c>
      <c r="AT366" s="79" t="str">
        <f>IFERROR(IF(成就内容!AK39="","",INDEX($I$4:$I$178*SUM(成就内容!AK$127:AK$131)/SUM(成就内容!$D$127:$BZ$131),成就内容!AK95,1))-SUM(AT$334:AT365),"")</f>
        <v/>
      </c>
      <c r="AU366" s="79" t="str">
        <f>IFERROR(IF(成就内容!AL39="","",INDEX($I$4:$I$178*SUM(成就内容!AL$127:AL$131)/SUM(成就内容!$D$127:$BZ$131),成就内容!AL95,1))-SUM(AU$334:AU365),"")</f>
        <v/>
      </c>
      <c r="AV366" s="79" t="str">
        <f>IFERROR(IF(成就内容!AM39="","",INDEX($I$4:$I$178*SUM(成就内容!AM$127:AM$131)/SUM(成就内容!$D$127:$BZ$131),成就内容!AM95,1))-SUM(AV$334:AV365),"")</f>
        <v/>
      </c>
      <c r="AW366" s="79" t="str">
        <f>IFERROR(IF(成就内容!AN39="","",INDEX($I$4:$I$178*SUM(成就内容!AN$127:AN$131)/SUM(成就内容!$D$127:$BZ$131),成就内容!AN95,1))-SUM(AW$334:AW365),"")</f>
        <v/>
      </c>
      <c r="AX366" s="79">
        <f>IFERROR(IF(成就内容!AO39="","",INDEX($I$4:$I$178*SUM(成就内容!AO$127:AO$131)/SUM(成就内容!$D$127:$BZ$131),成就内容!AO95,1))-SUM(AX$334:AX365),"")</f>
        <v>10001.125</v>
      </c>
      <c r="AY366" s="79">
        <f>IFERROR(IF(成就内容!AP39="","",INDEX($I$4:$I$178*SUM(成就内容!AP$127:AP$131)/SUM(成就内容!$D$127:$BZ$131),成就内容!AP95,1))-SUM(AY$334:AY365),"")</f>
        <v>10001.125</v>
      </c>
      <c r="AZ366" s="79">
        <f>IFERROR(IF(成就内容!AQ39="","",INDEX($I$4:$I$178*SUM(成就内容!AQ$127:AQ$131)/SUM(成就内容!$D$127:$BZ$131),成就内容!AQ95,1))-SUM(AZ$334:AZ365),"")</f>
        <v>10001.125</v>
      </c>
      <c r="BA366" s="79">
        <f>IFERROR(IF(成就内容!AR39="","",INDEX($I$4:$I$178*SUM(成就内容!AR$127:AR$131)/SUM(成就内容!$D$127:$BZ$131),成就内容!AR95,1))-SUM(BA$334:BA365),"")</f>
        <v>11667.975000000006</v>
      </c>
      <c r="BB366" s="79">
        <f>IFERROR(IF(成就内容!AS39="","",INDEX($I$4:$I$178*SUM(成就内容!AS$127:AS$131)/SUM(成就内容!$D$127:$BZ$131),成就内容!AS95,1))-SUM(BB$334:BB365),"")</f>
        <v>11667.975000000006</v>
      </c>
      <c r="BC366" s="79">
        <f>IFERROR(IF(成就内容!AT39="","",INDEX($I$4:$I$178*SUM(成就内容!AT$127:AT$131)/SUM(成就内容!$D$127:$BZ$131),成就内容!AT95,1))-SUM(BC$334:BC365),"")</f>
        <v>11667.975000000006</v>
      </c>
      <c r="BD366" s="79">
        <f>IFERROR(IF(成就内容!AU39="","",INDEX($I$4:$I$178*SUM(成就内容!AU$127:AU$131)/SUM(成就内容!$D$127:$BZ$131),成就内容!AU95,1))-SUM(BD$334:BD365),"")</f>
        <v>0</v>
      </c>
      <c r="BE366" s="79" t="str">
        <f>IFERROR(IF(成就内容!AV39="","",INDEX($I$4:$I$178*SUM(成就内容!AV$127:AV$131)/SUM(成就内容!$D$127:$BZ$131),成就内容!AV95,1))-SUM(BE$334:BE365),"")</f>
        <v/>
      </c>
      <c r="BF366" s="79">
        <f>IFERROR(IF(成就内容!AW39="","",INDEX($I$4:$I$178*SUM(成就内容!AW$127:AW$131)/SUM(成就内容!$D$127:$BZ$131),成就内容!AW95,1))-SUM(BF$334:BF365),"")</f>
        <v>0</v>
      </c>
      <c r="BG366" s="79">
        <f>IFERROR(IF(成就内容!AX39="","",INDEX($I$4:$I$178*SUM(成就内容!AX$127:AX$131)/SUM(成就内容!$D$127:$BZ$131),成就内容!AX95,1))-SUM(BG$334:BG365),"")</f>
        <v>0</v>
      </c>
      <c r="BH366" s="79">
        <f>IFERROR(IF(成就内容!AY39="","",INDEX($I$4:$I$178*SUM(成就内容!AY$127:AY$131)/SUM(成就内容!$D$127:$BZ$131),成就内容!AY95,1))-SUM(BH$334:BH365),"")</f>
        <v>0</v>
      </c>
      <c r="BI366" s="79">
        <f>IFERROR(IF(成就内容!AZ39="","",INDEX($I$4:$I$178*SUM(成就内容!AZ$127:AZ$131)/SUM(成就内容!$D$127:$BZ$131),成就内容!AZ95,1))-SUM(BI$334:BI365),"")</f>
        <v>0</v>
      </c>
      <c r="BJ366" s="79">
        <f>IFERROR(IF(成就内容!BA39="","",INDEX($I$4:$I$178*SUM(成就内容!BA$127:BA$131)/SUM(成就内容!$D$127:$BZ$131),成就内容!BA95,1))-SUM(BJ$334:BJ365),"")</f>
        <v>0</v>
      </c>
      <c r="BK366" s="79" t="str">
        <f>IFERROR(IF(成就内容!BB39="","",INDEX($I$4:$I$178*SUM(成就内容!BB$127:BB$131)/SUM(成就内容!$D$127:$BZ$131),成就内容!BB95,1))-SUM(BK$334:BK365),"")</f>
        <v/>
      </c>
      <c r="BL366" s="79">
        <f>IFERROR(IF(成就内容!BC39="","",INDEX($I$4:$I$178*SUM(成就内容!BC$127:BC$131)/SUM(成就内容!$D$127:$BZ$131),成就内容!BC95,1))-SUM(BL$334:BL365),"")</f>
        <v>0</v>
      </c>
      <c r="BM366" s="79">
        <f>IFERROR(IF(成就内容!BD39="","",INDEX($I$4:$I$178*SUM(成就内容!BD$127:BD$131)/SUM(成就内容!$D$127:$BZ$131),成就内容!BD95,1))-SUM(BM$334:BM365),"")</f>
        <v>0</v>
      </c>
      <c r="BN366" s="79">
        <f>IFERROR(IF(成就内容!BE39="","",INDEX($I$4:$I$178*SUM(成就内容!BE$127:BE$131)/SUM(成就内容!$D$127:$BZ$131),成就内容!BE95,1))-SUM(BN$334:BN365),"")</f>
        <v>0</v>
      </c>
      <c r="BO366" s="79">
        <f>IFERROR(IF(成就内容!BF39="","",INDEX($I$4:$I$178*SUM(成就内容!BF$127:BF$131)/SUM(成就内容!$D$127:$BZ$131),成就内容!BF95,1))-SUM(BO$334:BO365),"")</f>
        <v>0</v>
      </c>
      <c r="BP366" s="79">
        <f>IFERROR(IF(成就内容!BG39="","",INDEX($I$4:$I$178*SUM(成就内容!BG$127:BG$131)/SUM(成就内容!$D$127:$BZ$131),成就内容!BG95,1))-SUM(BP$334:BP365),"")</f>
        <v>0</v>
      </c>
      <c r="BQ366" s="79" t="str">
        <f>IFERROR(IF(成就内容!BH39="","",INDEX($I$4:$I$178*SUM(成就内容!BH$127:BH$131)/SUM(成就内容!$D$127:$BZ$131),成就内容!BH95,1))-SUM(BQ$334:BQ365),"")</f>
        <v/>
      </c>
      <c r="BR366" s="79" t="str">
        <f>IFERROR(IF(成就内容!BI39="","",INDEX($I$4:$I$178*SUM(成就内容!BI$127:BI$131)/SUM(成就内容!$D$127:$BZ$131),成就内容!BI95,1))-SUM(BR$334:BR365),"")</f>
        <v/>
      </c>
      <c r="BS366" s="79">
        <f>IFERROR(IF(成就内容!BJ39="","",INDEX($I$4:$I$178*SUM(成就内容!BJ$127:BJ$131)/SUM(成就内容!$D$127:$BZ$131),成就内容!BJ95,1))-SUM(BS$334:BS365),"")</f>
        <v>3037.2750000000015</v>
      </c>
      <c r="BT366" s="79">
        <f>IFERROR(IF(成就内容!BK39="","",INDEX($I$4:$I$178*SUM(成就内容!BK$127:BK$131)/SUM(成就内容!$D$127:$BZ$131),成就内容!BK95,1))-SUM(BT$334:BT365),"")</f>
        <v>8167.5875000000087</v>
      </c>
      <c r="BU366" s="79">
        <f>IFERROR(IF(成就内容!BL39="","",INDEX($I$4:$I$178*SUM(成就内容!BL$127:BL$131)/SUM(成就内容!$D$127:$BZ$131),成就内容!BL95,1))-SUM(BU$334:BU365),"")</f>
        <v>10001.125</v>
      </c>
      <c r="BV366" s="79">
        <f>IFERROR(IF(成就内容!BM39="","",INDEX($I$4:$I$178*SUM(成就内容!BM$127:BM$131)/SUM(成就内容!$D$127:$BZ$131),成就内容!BM95,1))-SUM(BV$334:BV365),"")</f>
        <v>0</v>
      </c>
      <c r="BW366" s="79" t="str">
        <f>IFERROR(IF(成就内容!BN39="","",INDEX($I$4:$I$178*SUM(成就内容!BN$127:BN$131)/SUM(成就内容!$D$127:$BZ$131),成就内容!BN95,1))-SUM(BW$334:BW365),"")</f>
        <v/>
      </c>
      <c r="BX366" s="79">
        <f>IFERROR(IF(成就内容!BO39="","",INDEX($I$4:$I$178*SUM(成就内容!BO$127:BO$131)/SUM(成就内容!$D$127:$BZ$131),成就内容!BO95,1))-SUM(BX$334:BX365),"")</f>
        <v>0</v>
      </c>
      <c r="BY366" s="79">
        <f>IFERROR(IF(成就内容!BP39="","",INDEX($I$4:$I$178*SUM(成就内容!BP$127:BP$131)/SUM(成就内容!$D$127:$BZ$131),成就内容!BP95,1))-SUM(BY$334:BY365),"")</f>
        <v>0</v>
      </c>
      <c r="BZ366" s="79">
        <f>IFERROR(IF(成就内容!BQ39="","",INDEX($I$4:$I$178*SUM(成就内容!BQ$127:BQ$131)/SUM(成就内容!$D$127:$BZ$131),成就内容!BQ95,1))-SUM(BZ$334:BZ365),"")</f>
        <v>0</v>
      </c>
      <c r="CA366" s="79" t="str">
        <f>IFERROR(IF(成就内容!BR39="","",INDEX($I$4:$I$178*SUM(成就内容!BR$127:BR$131)/SUM(成就内容!$D$127:$BZ$131),成就内容!BR95,1))-SUM(CA$334:CA365),"")</f>
        <v/>
      </c>
      <c r="CB366" s="79" t="str">
        <f>IFERROR(IF(成就内容!BS39="","",INDEX($I$4:$I$178*SUM(成就内容!BS$127:BS$131)/SUM(成就内容!$D$127:$BZ$131),成就内容!BS95,1))-SUM(CB$334:CB365),"")</f>
        <v/>
      </c>
      <c r="CC366" s="79">
        <f>IFERROR(IF(成就内容!BT39="","",INDEX($I$4:$I$178*SUM(成就内容!BT$127:BT$131)/SUM(成就内容!$D$127:$BZ$131),成就内容!BT95,1))-SUM(CC$334:CC365),"")</f>
        <v>0</v>
      </c>
      <c r="CD366" s="79">
        <f>IFERROR(IF(成就内容!BU39="","",INDEX($I$4:$I$178*SUM(成就内容!BU$127:BU$131)/SUM(成就内容!$D$127:$BZ$131),成就内容!BU95,1))-SUM(CD$334:CD365),"")</f>
        <v>0</v>
      </c>
      <c r="CE366" s="79" t="str">
        <f>IFERROR(IF(成就内容!BV39="","",INDEX($I$4:$I$178*SUM(成就内容!BV$127:BV$131)/SUM(成就内容!$D$127:$BZ$131),成就内容!BV95,1))-SUM(CE$334:CE365),"")</f>
        <v/>
      </c>
      <c r="CF366" s="79">
        <f>IFERROR(IF(成就内容!BW39="","",INDEX($I$4:$I$178*SUM(成就内容!BW$127:BW$131)/SUM(成就内容!$D$127:$BZ$131),成就内容!BW95,1))-SUM(CF$334:CF365),"")</f>
        <v>0</v>
      </c>
      <c r="CG366" s="79">
        <f>IFERROR(IF(成就内容!BX39="","",INDEX($I$4:$I$178*SUM(成就内容!BX$127:BX$131)/SUM(成就内容!$D$127:$BZ$131),成就内容!BX95,1))-SUM(CG$334:CG365),"")</f>
        <v>0</v>
      </c>
      <c r="CH366" s="79">
        <f>IFERROR(IF(成就内容!BY39="","",INDEX($I$4:$I$178*SUM(成就内容!BY$127:BY$131)/SUM(成就内容!$D$127:$BZ$131),成就内容!BY95,1))-SUM(CH$334:CH365),"")</f>
        <v>0</v>
      </c>
      <c r="CI366" s="79">
        <f>IFERROR(IF(成就内容!BZ39="","",INDEX($I$4:$I$178*SUM(成就内容!BZ$127:BZ$131)/SUM(成就内容!$D$127:$BZ$131),成就内容!BZ95,1))-SUM(CI$334:CI365),"")</f>
        <v>0</v>
      </c>
      <c r="CK366" s="19"/>
      <c r="CM366" s="43">
        <v>33</v>
      </c>
      <c r="CN366" s="41">
        <f>IF(M366="","",IF(SUM(成就内容!D$127:D$131)&lt;&gt;0,MAX(ROUNDUP(SMALL(M$334:M$383,$L366)/60,0)*60,60),0))</f>
        <v>0</v>
      </c>
      <c r="CO366" s="41" t="str">
        <f>IF(N366="","",IF(SUM(成就内容!E$127:E$131)&lt;&gt;0,MAX(ROUNDUP(SMALL(N$334:N$383,$L366)/60,0)*60,60),0))</f>
        <v/>
      </c>
      <c r="CP366" s="41" t="str">
        <f>IF(O366="","",IF(SUM(成就内容!F$127:F$131)&lt;&gt;0,MAX(ROUNDUP(SMALL(O$334:O$383,$L366)/60,0)*60,60),0))</f>
        <v/>
      </c>
      <c r="CQ366" s="41" t="str">
        <f>IF(P366="","",IF(SUM(成就内容!G$127:G$131)&lt;&gt;0,MAX(ROUNDUP(SMALL(P$334:P$383,$L366)/60,0)*60,60),0))</f>
        <v/>
      </c>
      <c r="CR366" s="41">
        <f>IF(Q366="","",IF(SUM(成就内容!H$127:H$131)&lt;&gt;0,MAX(ROUNDUP(SMALL(Q$334:Q$383,$L366)/60,0)*60,60),0))</f>
        <v>0</v>
      </c>
      <c r="CS366" s="41">
        <f>IF(R366="","",IF(SUM(成就内容!I$127:I$131)&lt;&gt;0,MAX(ROUNDUP(SMALL(R$334:R$383,$L366)/60,0)*60,60),0))</f>
        <v>0</v>
      </c>
      <c r="CT366" s="41">
        <f>IF(S366="","",IF(SUM(成就内容!J$127:J$131)&lt;&gt;0,MAX(ROUNDUP(SMALL(S$334:S$383,$L366)/60,0)*60,60),0))</f>
        <v>0</v>
      </c>
      <c r="CU366" s="41">
        <f>IF(T366="","",IF(SUM(成就内容!K$127:K$131)&lt;&gt;0,MAX(ROUNDUP(SMALL(T$334:T$383,$L366)/60,0)*60,60),0))</f>
        <v>0</v>
      </c>
      <c r="CV366" s="41">
        <f>IF(U366="","",IF(SUM(成就内容!L$127:L$131)&lt;&gt;0,MAX(ROUNDUP(SMALL(U$334:U$383,$L366)/60,0)*60,60),0))</f>
        <v>0</v>
      </c>
      <c r="CW366" s="41">
        <f>IF(V366="","",IF(SUM(成就内容!M$127:M$131)&lt;&gt;0,MAX(ROUNDUP(SMALL(V$334:V$383,$L366)/60,0)*60,60),0))</f>
        <v>0</v>
      </c>
      <c r="CX366" s="41" t="str">
        <f>IF(W366="","",IF(SUM(成就内容!N$127:N$131)&lt;&gt;0,MAX(ROUNDUP(SMALL(W$334:W$383,$L366)/60,0)*60,60),0))</f>
        <v/>
      </c>
      <c r="CY366" s="41" t="str">
        <f>IF(X366="","",IF(SUM(成就内容!O$127:O$131)&lt;&gt;0,MAX(ROUNDUP(SMALL(X$334:X$383,$L366)/60,0)*60,60),0))</f>
        <v/>
      </c>
      <c r="CZ366" s="41" t="str">
        <f>IF(Y366="","",IF(SUM(成就内容!P$127:P$131)&lt;&gt;0,MAX(ROUNDUP(SMALL(Y$334:Y$383,$L366)/60,0)*60,60),0))</f>
        <v/>
      </c>
      <c r="DA366" s="41">
        <f>IF(Z366="","",IF(SUM(成就内容!Q$127:Q$131)&lt;&gt;0,MAX(ROUNDUP(SMALL(Z$334:Z$383,$L366)/60,0)*60,60),0))</f>
        <v>0</v>
      </c>
      <c r="DB366" s="41">
        <f>IF(AA366="","",IF(SUM(成就内容!R$127:R$131)&lt;&gt;0,MAX(ROUNDUP(SMALL(AA$334:AA$383,$L366)/60,0)*60,60),0))</f>
        <v>0</v>
      </c>
      <c r="DC366" s="41">
        <f>IF(AB366="","",IF(SUM(成就内容!S$127:S$131)&lt;&gt;0,MAX(ROUNDUP(SMALL(AB$334:AB$383,$L366)/60,0)*60,60),0))</f>
        <v>0</v>
      </c>
      <c r="DD366" s="41">
        <f>IF(AC366="","",IF(SUM(成就内容!T$127:T$131)&lt;&gt;0,MAX(ROUNDUP(SMALL(AC$334:AC$383,$L366)/60,0)*60,60),0))</f>
        <v>0</v>
      </c>
      <c r="DE366" s="41">
        <f>IF(AD366="","",IF(SUM(成就内容!U$127:U$131)&lt;&gt;0,MAX(ROUNDUP(SMALL(AD$334:AD$383,$L366)/60,0)*60,60),0))</f>
        <v>0</v>
      </c>
      <c r="DF366" s="41">
        <f>IF(AE366="","",IF(SUM(成就内容!V$127:V$131)&lt;&gt;0,MAX(ROUNDUP(SMALL(AE$334:AE$383,$L366)/60,0)*60,60),0))</f>
        <v>0</v>
      </c>
      <c r="DG366" s="41" t="str">
        <f>IF(AF366="","",IF(SUM(成就内容!W$127:W$131)&lt;&gt;0,MAX(ROUNDUP(SMALL(AF$334:AF$383,$L366)/60,0)*60,60),0))</f>
        <v/>
      </c>
      <c r="DH366" s="41" t="str">
        <f>IF(AG366="","",IF(SUM(成就内容!X$127:X$131)&lt;&gt;0,MAX(ROUNDUP(SMALL(AG$334:AG$383,$L366)/60,0)*60,60),0))</f>
        <v/>
      </c>
      <c r="DI366" s="41" t="str">
        <f>IF(AH366="","",IF(SUM(成就内容!Y$127:Y$131)&lt;&gt;0,MAX(ROUNDUP(SMALL(AH$334:AH$383,$L366)/60,0)*60,60),0))</f>
        <v/>
      </c>
      <c r="DJ366" s="41" t="str">
        <f>IF(AI366="","",IF(SUM(成就内容!Z$127:Z$131)&lt;&gt;0,MAX(ROUNDUP(SMALL(AI$334:AI$383,$L366)/60,0)*60,60),0))</f>
        <v/>
      </c>
      <c r="DK366" s="41" t="str">
        <f>IF(AJ366="","",IF(SUM(成就内容!AA$127:AA$131)&lt;&gt;0,MAX(ROUNDUP(SMALL(AJ$334:AJ$383,$L366)/60,0)*60,60),0))</f>
        <v/>
      </c>
      <c r="DL366" s="41" t="str">
        <f>IF(AK366="","",IF(SUM(成就内容!AB$127:AB$131)&lt;&gt;0,MAX(ROUNDUP(SMALL(AK$334:AK$383,$L366)/60,0)*60,60),0))</f>
        <v/>
      </c>
      <c r="DM366" s="41">
        <f>IF(AL366="","",IF(SUM(成就内容!AC$127:AC$131)&lt;&gt;0,MAX(ROUNDUP(SMALL(AL$334:AL$383,$L366)/60,0)*60,60),0))</f>
        <v>8340</v>
      </c>
      <c r="DN366" s="41">
        <f>IF(AM366="","",IF(SUM(成就内容!AD$127:AD$131)&lt;&gt;0,MAX(ROUNDUP(SMALL(AM$334:AM$383,$L366)/60,0)*60,60),0))</f>
        <v>8340</v>
      </c>
      <c r="DO366" s="41">
        <f>IF(AN366="","",IF(SUM(成就内容!AE$127:AE$131)&lt;&gt;0,MAX(ROUNDUP(SMALL(AN$334:AN$383,$L366)/60,0)*60,60),0))</f>
        <v>8340</v>
      </c>
      <c r="DP366" s="41">
        <f>IF(AO366="","",IF(SUM(成就内容!AF$127:AF$131)&lt;&gt;0,MAX(ROUNDUP(SMALL(AO$334:AO$383,$L366)/60,0)*60,60),0))</f>
        <v>8340</v>
      </c>
      <c r="DQ366" s="41">
        <f>IF(AP366="","",IF(SUM(成就内容!AG$127:AG$131)&lt;&gt;0,MAX(ROUNDUP(SMALL(AP$334:AP$383,$L366)/60,0)*60,60),0))</f>
        <v>0</v>
      </c>
      <c r="DR366" s="41" t="str">
        <f>IF(AQ366="","",IF(SUM(成就内容!AH$127:AH$131)&lt;&gt;0,MAX(ROUNDUP(SMALL(AQ$334:AQ$383,$L366)/60,0)*60,60),0))</f>
        <v/>
      </c>
      <c r="DS366" s="41">
        <f>IF(AR366="","",IF(SUM(成就内容!AI$127:AI$131)&lt;&gt;0,MAX(ROUNDUP(SMALL(AR$334:AR$383,$L366)/60,0)*60,60),0))</f>
        <v>0</v>
      </c>
      <c r="DT366" s="41">
        <f>IF(AS366="","",IF(SUM(成就内容!AJ$127:AJ$131)&lt;&gt;0,MAX(ROUNDUP(SMALL(AS$334:AS$383,$L366)/60,0)*60,60),0))</f>
        <v>0</v>
      </c>
      <c r="DU366" s="41" t="str">
        <f>IF(AT366="","",IF(SUM(成就内容!AK$127:AK$131)&lt;&gt;0,MAX(ROUNDUP(SMALL(AT$334:AT$383,$L366)/60,0)*60,60),0))</f>
        <v/>
      </c>
      <c r="DV366" s="41" t="str">
        <f>IF(AU366="","",IF(SUM(成就内容!AL$127:AL$131)&lt;&gt;0,MAX(ROUNDUP(SMALL(AU$334:AU$383,$L366)/60,0)*60,60),0))</f>
        <v/>
      </c>
      <c r="DW366" s="41" t="str">
        <f>IF(AV366="","",IF(SUM(成就内容!AM$127:AM$131)&lt;&gt;0,MAX(ROUNDUP(SMALL(AV$334:AV$383,$L366)/60,0)*60,60),0))</f>
        <v/>
      </c>
      <c r="DX366" s="41" t="str">
        <f>IF(AW366="","",IF(SUM(成就内容!AN$127:AN$131)&lt;&gt;0,MAX(ROUNDUP(SMALL(AW$334:AW$383,$L366)/60,0)*60,60),0))</f>
        <v/>
      </c>
      <c r="DY366" s="41">
        <f>IF(AX366="","",IF(SUM(成就内容!AO$127:AO$131)&lt;&gt;0,MAX(ROUNDUP(SMALL(AX$334:AX$383,$L366)/60,0)*60,60),0))</f>
        <v>10020</v>
      </c>
      <c r="DZ366" s="41">
        <f>IF(AY366="","",IF(SUM(成就内容!AP$127:AP$131)&lt;&gt;0,MAX(ROUNDUP(SMALL(AY$334:AY$383,$L366)/60,0)*60,60),0))</f>
        <v>10020</v>
      </c>
      <c r="EA366" s="41">
        <f>IF(AZ366="","",IF(SUM(成就内容!AQ$127:AQ$131)&lt;&gt;0,MAX(ROUNDUP(SMALL(AZ$334:AZ$383,$L366)/60,0)*60,60),0))</f>
        <v>10020</v>
      </c>
      <c r="EB366" s="41">
        <f>IF(BA366="","",IF(SUM(成就内容!AR$127:AR$131)&lt;&gt;0,MAX(ROUNDUP(SMALL(BA$334:BA$383,$L366)/60,0)*60,60),0))</f>
        <v>11700</v>
      </c>
      <c r="EC366" s="41">
        <f>IF(BB366="","",IF(SUM(成就内容!AS$127:AS$131)&lt;&gt;0,MAX(ROUNDUP(SMALL(BB$334:BB$383,$L366)/60,0)*60,60),0))</f>
        <v>11700</v>
      </c>
      <c r="ED366" s="41">
        <f>IF(BC366="","",IF(SUM(成就内容!AT$127:AT$131)&lt;&gt;0,MAX(ROUNDUP(SMALL(BC$334:BC$383,$L366)/60,0)*60,60),0))</f>
        <v>11700</v>
      </c>
      <c r="EE366" s="41">
        <f>IF(BD366="","",IF(SUM(成就内容!AU$127:AU$131)&lt;&gt;0,MAX(ROUNDUP(SMALL(BD$334:BD$383,$L366)/60,0)*60,60),0))</f>
        <v>0</v>
      </c>
      <c r="EF366" s="41" t="str">
        <f>IF(BE366="","",IF(SUM(成就内容!AV$127:AV$131)&lt;&gt;0,MAX(ROUNDUP(SMALL(BE$334:BE$383,$L366)/60,0)*60,60),0))</f>
        <v/>
      </c>
      <c r="EG366" s="41">
        <f>IF(BF366="","",IF(SUM(成就内容!AW$127:AW$131)&lt;&gt;0,MAX(ROUNDUP(SMALL(BF$334:BF$383,$L366)/60,0)*60,60),0))</f>
        <v>0</v>
      </c>
      <c r="EH366" s="41">
        <f>IF(BG366="","",IF(SUM(成就内容!AX$127:AX$131)&lt;&gt;0,MAX(ROUNDUP(SMALL(BG$334:BG$383,$L366)/60,0)*60,60),0))</f>
        <v>0</v>
      </c>
      <c r="EI366" s="41">
        <f>IF(BH366="","",IF(SUM(成就内容!AY$127:AY$131)&lt;&gt;0,MAX(ROUNDUP(SMALL(BH$334:BH$383,$L366)/60,0)*60,60),0))</f>
        <v>0</v>
      </c>
      <c r="EJ366" s="41">
        <f>IF(BI366="","",IF(SUM(成就内容!AZ$127:AZ$131)&lt;&gt;0,MAX(ROUNDUP(SMALL(BI$334:BI$383,$L366)/60,0)*60,60),0))</f>
        <v>0</v>
      </c>
      <c r="EK366" s="41">
        <f>IF(BJ366="","",IF(SUM(成就内容!BA$127:BA$131)&lt;&gt;0,MAX(ROUNDUP(SMALL(BJ$334:BJ$383,$L366)/60,0)*60,60),0))</f>
        <v>0</v>
      </c>
      <c r="EL366" s="41" t="str">
        <f>IF(BK366="","",IF(SUM(成就内容!BB$127:BB$131)&lt;&gt;0,MAX(ROUNDUP(SMALL(BK$334:BK$383,$L366)/60,0)*60,60),0))</f>
        <v/>
      </c>
      <c r="EM366" s="41">
        <f>IF(BL366="","",IF(SUM(成就内容!BC$127:BC$131)&lt;&gt;0,MAX(ROUNDUP(SMALL(BL$334:BL$383,$L366)/60,0)*60,60),0))</f>
        <v>0</v>
      </c>
      <c r="EN366" s="41">
        <f>IF(BM366="","",IF(SUM(成就内容!BD$127:BD$131)&lt;&gt;0,MAX(ROUNDUP(SMALL(BM$334:BM$383,$L366)/60,0)*60,60),0))</f>
        <v>0</v>
      </c>
      <c r="EO366" s="41">
        <f>IF(BN366="","",IF(SUM(成就内容!BE$127:BE$131)&lt;&gt;0,MAX(ROUNDUP(SMALL(BN$334:BN$383,$L366)/60,0)*60,60),0))</f>
        <v>0</v>
      </c>
      <c r="EP366" s="41">
        <f>IF(BO366="","",IF(SUM(成就内容!BF$127:BF$131)&lt;&gt;0,MAX(ROUNDUP(SMALL(BO$334:BO$383,$L366)/60,0)*60,60),0))</f>
        <v>0</v>
      </c>
      <c r="EQ366" s="41">
        <f>IF(BP366="","",IF(SUM(成就内容!BG$127:BG$131)&lt;&gt;0,MAX(ROUNDUP(SMALL(BP$334:BP$383,$L366)/60,0)*60,60),0))</f>
        <v>0</v>
      </c>
      <c r="ER366" s="41" t="str">
        <f>IF(BQ366="","",IF(SUM(成就内容!BH$127:BH$131)&lt;&gt;0,MAX(ROUNDUP(SMALL(BQ$334:BQ$383,$L366)/60,0)*60,60),0))</f>
        <v/>
      </c>
      <c r="ES366" s="41" t="str">
        <f>IF(BR366="","",IF(SUM(成就内容!BI$127:BI$131)&lt;&gt;0,MAX(ROUNDUP(SMALL(BR$334:BR$383,$L366)/60,0)*60,60),0))</f>
        <v/>
      </c>
      <c r="ET366" s="41">
        <f>IF(BS366="","",IF(SUM(成就内容!BJ$127:BJ$131)&lt;&gt;0,MAX(ROUNDUP(SMALL(BS$334:BS$383,$L366)/60,0)*60,60),0))</f>
        <v>2280</v>
      </c>
      <c r="EU366" s="41">
        <f>IF(BT366="","",IF(SUM(成就内容!BK$127:BK$131)&lt;&gt;0,MAX(ROUNDUP(SMALL(BT$334:BT$383,$L366)/60,0)*60,60),0))</f>
        <v>17520</v>
      </c>
      <c r="EV366" s="41">
        <f>IF(BU366="","",IF(SUM(成就内容!BL$127:BL$131)&lt;&gt;0,MAX(ROUNDUP(SMALL(BU$334:BU$383,$L366)/60,0)*60,60),0))</f>
        <v>10020</v>
      </c>
      <c r="EW366" s="41">
        <f>IF(BV366="","",IF(SUM(成就内容!BM$127:BM$131)&lt;&gt;0,MAX(ROUNDUP(SMALL(BV$334:BV$383,$L366)/60,0)*60,60),0))</f>
        <v>0</v>
      </c>
      <c r="EX366" s="41" t="str">
        <f>IF(BW366="","",IF(SUM(成就内容!BN$127:BN$131)&lt;&gt;0,MAX(ROUNDUP(SMALL(BW$334:BW$383,$L366)/60,0)*60,60),0))</f>
        <v/>
      </c>
      <c r="EY366" s="41">
        <f>IF(BX366="","",IF(SUM(成就内容!BO$127:BO$131)&lt;&gt;0,MAX(ROUNDUP(SMALL(BX$334:BX$383,$L366)/60,0)*60,60),0))</f>
        <v>0</v>
      </c>
      <c r="EZ366" s="41">
        <f>IF(BY366="","",IF(SUM(成就内容!BP$127:BP$131)&lt;&gt;0,MAX(ROUNDUP(SMALL(BY$334:BY$383,$L366)/60,0)*60,60),0))</f>
        <v>0</v>
      </c>
      <c r="FA366" s="41">
        <f>IF(BZ366="","",IF(SUM(成就内容!BQ$127:BQ$131)&lt;&gt;0,MAX(ROUNDUP(SMALL(BZ$334:BZ$383,$L366)/60,0)*60,60),0))</f>
        <v>0</v>
      </c>
      <c r="FB366" s="41" t="str">
        <f>IF(CA366="","",IF(SUM(成就内容!BR$127:BR$131)&lt;&gt;0,MAX(ROUNDUP(SMALL(CA$334:CA$383,$L366)/60,0)*60,60),0))</f>
        <v/>
      </c>
      <c r="FC366" s="41" t="str">
        <f>IF(CB366="","",IF(SUM(成就内容!BS$127:BS$131)&lt;&gt;0,MAX(ROUNDUP(SMALL(CB$334:CB$383,$L366)/60,0)*60,60),0))</f>
        <v/>
      </c>
      <c r="FD366" s="41">
        <f>IF(CC366="","",IF(SUM(成就内容!BT$127:BT$131)&lt;&gt;0,MAX(ROUNDUP(SMALL(CC$334:CC$383,$L366)/60,0)*60,60),0))</f>
        <v>0</v>
      </c>
      <c r="FE366" s="41">
        <f>IF(CD366="","",IF(SUM(成就内容!BU$127:BU$131)&lt;&gt;0,MAX(ROUNDUP(SMALL(CD$334:CD$383,$L366)/60,0)*60,60),0))</f>
        <v>0</v>
      </c>
      <c r="FF366" s="41" t="str">
        <f>IF(CE366="","",IF(SUM(成就内容!BV$127:BV$131)&lt;&gt;0,MAX(ROUNDUP(SMALL(CE$334:CE$383,$L366)/60,0)*60,60),0))</f>
        <v/>
      </c>
      <c r="FG366" s="41">
        <f>IF(CF366="","",IF(SUM(成就内容!BW$127:BW$131)&lt;&gt;0,MAX(ROUNDUP(SMALL(CF$334:CF$383,$L366)/60,0)*60,60),0))</f>
        <v>0</v>
      </c>
      <c r="FH366" s="41">
        <f>IF(CG366="","",IF(SUM(成就内容!BX$127:BX$131)&lt;&gt;0,MAX(ROUNDUP(SMALL(CG$334:CG$383,$L366)/60,0)*60,60),0))</f>
        <v>0</v>
      </c>
      <c r="FI366" s="41">
        <f>IF(CH366="","",IF(SUM(成就内容!BY$127:BY$131)&lt;&gt;0,MAX(ROUNDUP(SMALL(CH$334:CH$383,$L366)/60,0)*60,60),0))</f>
        <v>0</v>
      </c>
      <c r="FJ366" s="41">
        <f>IF(CI366="","",IF(SUM(成就内容!BZ$127:BZ$131)&lt;&gt;0,MAX(ROUNDUP(SMALL(CI$334:CI$383,$L366)/60,0)*60,60),0))</f>
        <v>0</v>
      </c>
    </row>
    <row r="367" spans="10:166" s="96" customFormat="1" x14ac:dyDescent="0.15">
      <c r="J367" s="19"/>
      <c r="L367" s="43">
        <v>34</v>
      </c>
      <c r="M367" s="79">
        <f>IFERROR(IF(成就内容!D40="","",INDEX($I$4:$I$178*SUM(成就内容!D$127:D$131)/SUM(成就内容!$D$127:$BZ$131),成就内容!D96,1))-SUM(M$334:M366),"")</f>
        <v>0</v>
      </c>
      <c r="N367" s="79" t="str">
        <f>IFERROR(IF(成就内容!E40="","",INDEX($I$4:$I$178*SUM(成就内容!E$127:E$131)/SUM(成就内容!$D$127:$BZ$131),成就内容!E96,1))-SUM(N$334:N366),"")</f>
        <v/>
      </c>
      <c r="O367" s="79" t="str">
        <f>IFERROR(IF(成就内容!F40="","",INDEX($I$4:$I$178*SUM(成就内容!F$127:F$131)/SUM(成就内容!$D$127:$BZ$131),成就内容!F96,1))-SUM(O$334:O366),"")</f>
        <v/>
      </c>
      <c r="P367" s="79" t="str">
        <f>IFERROR(IF(成就内容!G40="","",INDEX($I$4:$I$178*SUM(成就内容!G$127:G$131)/SUM(成就内容!$D$127:$BZ$131),成就内容!G96,1))-SUM(P$334:P366),"")</f>
        <v/>
      </c>
      <c r="Q367" s="79">
        <f>IFERROR(IF(成就内容!H40="","",INDEX($I$4:$I$178*SUM(成就内容!H$127:H$131)/SUM(成就内容!$D$127:$BZ$131),成就内容!H96,1))-SUM(Q$334:Q366),"")</f>
        <v>0</v>
      </c>
      <c r="R367" s="79">
        <f>IFERROR(IF(成就内容!I40="","",INDEX($I$4:$I$178*SUM(成就内容!I$127:I$131)/SUM(成就内容!$D$127:$BZ$131),成就内容!I96,1))-SUM(R$334:R366),"")</f>
        <v>0</v>
      </c>
      <c r="S367" s="79">
        <f>IFERROR(IF(成就内容!J40="","",INDEX($I$4:$I$178*SUM(成就内容!J$127:J$131)/SUM(成就内容!$D$127:$BZ$131),成就内容!J96,1))-SUM(S$334:S366),"")</f>
        <v>0</v>
      </c>
      <c r="T367" s="79">
        <f>IFERROR(IF(成就内容!K40="","",INDEX($I$4:$I$178*SUM(成就内容!K$127:K$131)/SUM(成就内容!$D$127:$BZ$131),成就内容!K96,1))-SUM(T$334:T366),"")</f>
        <v>0</v>
      </c>
      <c r="U367" s="79">
        <f>IFERROR(IF(成就内容!L40="","",INDEX($I$4:$I$178*SUM(成就内容!L$127:L$131)/SUM(成就内容!$D$127:$BZ$131),成就内容!L96,1))-SUM(U$334:U366),"")</f>
        <v>0</v>
      </c>
      <c r="V367" s="79">
        <f>IFERROR(IF(成就内容!M40="","",INDEX($I$4:$I$178*SUM(成就内容!M$127:M$131)/SUM(成就内容!$D$127:$BZ$131),成就内容!M96,1))-SUM(V$334:V366),"")</f>
        <v>0</v>
      </c>
      <c r="W367" s="79" t="str">
        <f>IFERROR(IF(成就内容!N40="","",INDEX($I$4:$I$178*SUM(成就内容!N$127:N$131)/SUM(成就内容!$D$127:$BZ$131),成就内容!N96,1))-SUM(W$334:W366),"")</f>
        <v/>
      </c>
      <c r="X367" s="79" t="str">
        <f>IFERROR(IF(成就内容!O40="","",INDEX($I$4:$I$178*SUM(成就内容!O$127:O$131)/SUM(成就内容!$D$127:$BZ$131),成就内容!O96,1))-SUM(X$334:X366),"")</f>
        <v/>
      </c>
      <c r="Y367" s="79" t="str">
        <f>IFERROR(IF(成就内容!P40="","",INDEX($I$4:$I$178*SUM(成就内容!P$127:P$131)/SUM(成就内容!$D$127:$BZ$131),成就内容!P96,1))-SUM(Y$334:Y366),"")</f>
        <v/>
      </c>
      <c r="Z367" s="79">
        <f>IFERROR(IF(成就内容!Q40="","",INDEX($I$4:$I$178*SUM(成就内容!Q$127:Q$131)/SUM(成就内容!$D$127:$BZ$131),成就内容!Q96,1))-SUM(Z$334:Z366),"")</f>
        <v>0</v>
      </c>
      <c r="AA367" s="79">
        <f>IFERROR(IF(成就内容!R40="","",INDEX($I$4:$I$178*SUM(成就内容!R$127:R$131)/SUM(成就内容!$D$127:$BZ$131),成就内容!R96,1))-SUM(AA$334:AA366),"")</f>
        <v>0</v>
      </c>
      <c r="AB367" s="79">
        <f>IFERROR(IF(成就内容!S40="","",INDEX($I$4:$I$178*SUM(成就内容!S$127:S$131)/SUM(成就内容!$D$127:$BZ$131),成就内容!S96,1))-SUM(AB$334:AB366),"")</f>
        <v>0</v>
      </c>
      <c r="AC367" s="79">
        <f>IFERROR(IF(成就内容!T40="","",INDEX($I$4:$I$178*SUM(成就内容!T$127:T$131)/SUM(成就内容!$D$127:$BZ$131),成就内容!T96,1))-SUM(AC$334:AC366),"")</f>
        <v>0</v>
      </c>
      <c r="AD367" s="79">
        <f>IFERROR(IF(成就内容!U40="","",INDEX($I$4:$I$178*SUM(成就内容!U$127:U$131)/SUM(成就内容!$D$127:$BZ$131),成就内容!U96,1))-SUM(AD$334:AD366),"")</f>
        <v>0</v>
      </c>
      <c r="AE367" s="79">
        <f>IFERROR(IF(成就内容!V40="","",INDEX($I$4:$I$178*SUM(成就内容!V$127:V$131)/SUM(成就内容!$D$127:$BZ$131),成就内容!V96,1))-SUM(AE$334:AE366),"")</f>
        <v>0</v>
      </c>
      <c r="AF367" s="79" t="str">
        <f>IFERROR(IF(成就内容!W40="","",INDEX($I$4:$I$178*SUM(成就内容!W$127:W$131)/SUM(成就内容!$D$127:$BZ$131),成就内容!W96,1))-SUM(AF$334:AF366),"")</f>
        <v/>
      </c>
      <c r="AG367" s="79" t="str">
        <f>IFERROR(IF(成就内容!X40="","",INDEX($I$4:$I$178*SUM(成就内容!X$127:X$131)/SUM(成就内容!$D$127:$BZ$131),成就内容!X96,1))-SUM(AG$334:AG366),"")</f>
        <v/>
      </c>
      <c r="AH367" s="79" t="str">
        <f>IFERROR(IF(成就内容!Y40="","",INDEX($I$4:$I$178*SUM(成就内容!Y$127:Y$131)/SUM(成就内容!$D$127:$BZ$131),成就内容!Y96,1))-SUM(AH$334:AH366),"")</f>
        <v/>
      </c>
      <c r="AI367" s="79" t="str">
        <f>IFERROR(IF(成就内容!Z40="","",INDEX($I$4:$I$178*SUM(成就内容!Z$127:Z$131)/SUM(成就内容!$D$127:$BZ$131),成就内容!Z96,1))-SUM(AI$334:AI366),"")</f>
        <v/>
      </c>
      <c r="AJ367" s="79" t="str">
        <f>IFERROR(IF(成就内容!AA40="","",INDEX($I$4:$I$178*SUM(成就内容!AA$127:AA$131)/SUM(成就内容!$D$127:$BZ$131),成就内容!AA96,1))-SUM(AJ$334:AJ366),"")</f>
        <v/>
      </c>
      <c r="AK367" s="79" t="str">
        <f>IFERROR(IF(成就内容!AB40="","",INDEX($I$4:$I$178*SUM(成就内容!AB$127:AB$131)/SUM(成就内容!$D$127:$BZ$131),成就内容!AB96,1))-SUM(AK$334:AK366),"")</f>
        <v/>
      </c>
      <c r="AL367" s="79">
        <f>IFERROR(IF(成就内容!AC40="","",INDEX($I$4:$I$178*SUM(成就内容!AC$127:AC$131)/SUM(成就内容!$D$127:$BZ$131),成就内容!AC96,1))-SUM(AL$334:AL366),"")</f>
        <v>10834.550000000003</v>
      </c>
      <c r="AM367" s="79">
        <f>IFERROR(IF(成就内容!AD40="","",INDEX($I$4:$I$178*SUM(成就内容!AD$127:AD$131)/SUM(成就内容!$D$127:$BZ$131),成就内容!AD96,1))-SUM(AM$334:AM366),"")</f>
        <v>11667.975000000006</v>
      </c>
      <c r="AN367" s="79">
        <f>IFERROR(IF(成就内容!AE40="","",INDEX($I$4:$I$178*SUM(成就内容!AE$127:AE$131)/SUM(成就内容!$D$127:$BZ$131),成就内容!AE96,1))-SUM(AN$334:AN366),"")</f>
        <v>11667.975000000006</v>
      </c>
      <c r="AO367" s="79">
        <f>IFERROR(IF(成就内容!AF40="","",INDEX($I$4:$I$178*SUM(成就内容!AF$127:AF$131)/SUM(成就内容!$D$127:$BZ$131),成就内容!AF96,1))-SUM(AO$334:AO366),"")</f>
        <v>11667.975000000006</v>
      </c>
      <c r="AP367" s="79">
        <f>IFERROR(IF(成就内容!AG40="","",INDEX($I$4:$I$178*SUM(成就内容!AG$127:AG$131)/SUM(成就内容!$D$127:$BZ$131),成就内容!AG96,1))-SUM(AP$334:AP366),"")</f>
        <v>0</v>
      </c>
      <c r="AQ367" s="79" t="str">
        <f>IFERROR(IF(成就内容!AH40="","",INDEX($I$4:$I$178*SUM(成就内容!AH$127:AH$131)/SUM(成就内容!$D$127:$BZ$131),成就内容!AH96,1))-SUM(AQ$334:AQ366),"")</f>
        <v/>
      </c>
      <c r="AR367" s="79">
        <f>IFERROR(IF(成就内容!AI40="","",INDEX($I$4:$I$178*SUM(成就内容!AI$127:AI$131)/SUM(成就内容!$D$127:$BZ$131),成就内容!AI96,1))-SUM(AR$334:AR366),"")</f>
        <v>0</v>
      </c>
      <c r="AS367" s="79">
        <f>IFERROR(IF(成就内容!AJ40="","",INDEX($I$4:$I$178*SUM(成就内容!AJ$127:AJ$131)/SUM(成就内容!$D$127:$BZ$131),成就内容!AJ96,1))-SUM(AS$334:AS366),"")</f>
        <v>0</v>
      </c>
      <c r="AT367" s="79" t="str">
        <f>IFERROR(IF(成就内容!AK40="","",INDEX($I$4:$I$178*SUM(成就内容!AK$127:AK$131)/SUM(成就内容!$D$127:$BZ$131),成就内容!AK96,1))-SUM(AT$334:AT366),"")</f>
        <v/>
      </c>
      <c r="AU367" s="79" t="str">
        <f>IFERROR(IF(成就内容!AL40="","",INDEX($I$4:$I$178*SUM(成就内容!AL$127:AL$131)/SUM(成就内容!$D$127:$BZ$131),成就内容!AL96,1))-SUM(AU$334:AU366),"")</f>
        <v/>
      </c>
      <c r="AV367" s="79" t="str">
        <f>IFERROR(IF(成就内容!AM40="","",INDEX($I$4:$I$178*SUM(成就内容!AM$127:AM$131)/SUM(成就内容!$D$127:$BZ$131),成就内容!AM96,1))-SUM(AV$334:AV366),"")</f>
        <v/>
      </c>
      <c r="AW367" s="79" t="str">
        <f>IFERROR(IF(成就内容!AN40="","",INDEX($I$4:$I$178*SUM(成就内容!AN$127:AN$131)/SUM(成就内容!$D$127:$BZ$131),成就内容!AN96,1))-SUM(AW$334:AW366),"")</f>
        <v/>
      </c>
      <c r="AX367" s="79">
        <f>IFERROR(IF(成就内容!AO40="","",INDEX($I$4:$I$178*SUM(成就内容!AO$127:AO$131)/SUM(成就内容!$D$127:$BZ$131),成就内容!AO96,1))-SUM(AX$334:AX366),"")</f>
        <v>11667.974999999991</v>
      </c>
      <c r="AY367" s="79">
        <f>IFERROR(IF(成就内容!AP40="","",INDEX($I$4:$I$178*SUM(成就内容!AP$127:AP$131)/SUM(成就内容!$D$127:$BZ$131),成就内容!AP96,1))-SUM(AY$334:AY366),"")</f>
        <v>11667.974999999991</v>
      </c>
      <c r="AZ367" s="79">
        <f>IFERROR(IF(成就内容!AQ40="","",INDEX($I$4:$I$178*SUM(成就内容!AQ$127:AQ$131)/SUM(成就内容!$D$127:$BZ$131),成就内容!AQ96,1))-SUM(AZ$334:AZ366),"")</f>
        <v>11667.974999999991</v>
      </c>
      <c r="BA367" s="79">
        <f>IFERROR(IF(成就内容!AR40="","",INDEX($I$4:$I$178*SUM(成就内容!AR$127:AR$131)/SUM(成就内容!$D$127:$BZ$131),成就内容!AR96,1))-SUM(BA$334:BA366),"")</f>
        <v>16335.175000000003</v>
      </c>
      <c r="BB367" s="79">
        <f>IFERROR(IF(成就内容!AS40="","",INDEX($I$4:$I$178*SUM(成就内容!AS$127:AS$131)/SUM(成就内容!$D$127:$BZ$131),成就内容!AS96,1))-SUM(BB$334:BB366),"")</f>
        <v>16335.175000000003</v>
      </c>
      <c r="BC367" s="79">
        <f>IFERROR(IF(成就内容!AT40="","",INDEX($I$4:$I$178*SUM(成就内容!AT$127:AT$131)/SUM(成就内容!$D$127:$BZ$131),成就内容!AT96,1))-SUM(BC$334:BC366),"")</f>
        <v>16335.175000000003</v>
      </c>
      <c r="BD367" s="79">
        <f>IFERROR(IF(成就内容!AU40="","",INDEX($I$4:$I$178*SUM(成就内容!AU$127:AU$131)/SUM(成就内容!$D$127:$BZ$131),成就内容!AU96,1))-SUM(BD$334:BD366),"")</f>
        <v>0</v>
      </c>
      <c r="BE367" s="79" t="str">
        <f>IFERROR(IF(成就内容!AV40="","",INDEX($I$4:$I$178*SUM(成就内容!AV$127:AV$131)/SUM(成就内容!$D$127:$BZ$131),成就内容!AV96,1))-SUM(BE$334:BE366),"")</f>
        <v/>
      </c>
      <c r="BF367" s="79">
        <f>IFERROR(IF(成就内容!AW40="","",INDEX($I$4:$I$178*SUM(成就内容!AW$127:AW$131)/SUM(成就内容!$D$127:$BZ$131),成就内容!AW96,1))-SUM(BF$334:BF366),"")</f>
        <v>0</v>
      </c>
      <c r="BG367" s="79">
        <f>IFERROR(IF(成就内容!AX40="","",INDEX($I$4:$I$178*SUM(成就内容!AX$127:AX$131)/SUM(成就内容!$D$127:$BZ$131),成就内容!AX96,1))-SUM(BG$334:BG366),"")</f>
        <v>0</v>
      </c>
      <c r="BH367" s="79">
        <f>IFERROR(IF(成就内容!AY40="","",INDEX($I$4:$I$178*SUM(成就内容!AY$127:AY$131)/SUM(成就内容!$D$127:$BZ$131),成就内容!AY96,1))-SUM(BH$334:BH366),"")</f>
        <v>0</v>
      </c>
      <c r="BI367" s="79">
        <f>IFERROR(IF(成就内容!AZ40="","",INDEX($I$4:$I$178*SUM(成就内容!AZ$127:AZ$131)/SUM(成就内容!$D$127:$BZ$131),成就内容!AZ96,1))-SUM(BI$334:BI366),"")</f>
        <v>0</v>
      </c>
      <c r="BJ367" s="79">
        <f>IFERROR(IF(成就内容!BA40="","",INDEX($I$4:$I$178*SUM(成就内容!BA$127:BA$131)/SUM(成就内容!$D$127:$BZ$131),成就内容!BA96,1))-SUM(BJ$334:BJ366),"")</f>
        <v>0</v>
      </c>
      <c r="BK367" s="79" t="str">
        <f>IFERROR(IF(成就内容!BB40="","",INDEX($I$4:$I$178*SUM(成就内容!BB$127:BB$131)/SUM(成就内容!$D$127:$BZ$131),成就内容!BB96,1))-SUM(BK$334:BK366),"")</f>
        <v/>
      </c>
      <c r="BL367" s="79">
        <f>IFERROR(IF(成就内容!BC40="","",INDEX($I$4:$I$178*SUM(成就内容!BC$127:BC$131)/SUM(成就内容!$D$127:$BZ$131),成就内容!BC96,1))-SUM(BL$334:BL366),"")</f>
        <v>0</v>
      </c>
      <c r="BM367" s="79">
        <f>IFERROR(IF(成就内容!BD40="","",INDEX($I$4:$I$178*SUM(成就内容!BD$127:BD$131)/SUM(成就内容!$D$127:$BZ$131),成就内容!BD96,1))-SUM(BM$334:BM366),"")</f>
        <v>0</v>
      </c>
      <c r="BN367" s="79">
        <f>IFERROR(IF(成就内容!BE40="","",INDEX($I$4:$I$178*SUM(成就内容!BE$127:BE$131)/SUM(成就内容!$D$127:$BZ$131),成就内容!BE96,1))-SUM(BN$334:BN366),"")</f>
        <v>0</v>
      </c>
      <c r="BO367" s="79">
        <f>IFERROR(IF(成就内容!BF40="","",INDEX($I$4:$I$178*SUM(成就内容!BF$127:BF$131)/SUM(成就内容!$D$127:$BZ$131),成就内容!BF96,1))-SUM(BO$334:BO366),"")</f>
        <v>0</v>
      </c>
      <c r="BP367" s="79">
        <f>IFERROR(IF(成就内容!BG40="","",INDEX($I$4:$I$178*SUM(成就内容!BG$127:BG$131)/SUM(成就内容!$D$127:$BZ$131),成就内容!BG96,1))-SUM(BP$334:BP366),"")</f>
        <v>0</v>
      </c>
      <c r="BQ367" s="79" t="str">
        <f>IFERROR(IF(成就内容!BH40="","",INDEX($I$4:$I$178*SUM(成就内容!BH$127:BH$131)/SUM(成就内容!$D$127:$BZ$131),成就内容!BH96,1))-SUM(BQ$334:BQ366),"")</f>
        <v/>
      </c>
      <c r="BR367" s="79" t="str">
        <f>IFERROR(IF(成就内容!BI40="","",INDEX($I$4:$I$178*SUM(成就内容!BI$127:BI$131)/SUM(成就内容!$D$127:$BZ$131),成就内容!BI96,1))-SUM(BR$334:BR366),"")</f>
        <v/>
      </c>
      <c r="BS367" s="79">
        <f>IFERROR(IF(成就内容!BJ40="","",INDEX($I$4:$I$178*SUM(成就内容!BJ$127:BJ$131)/SUM(成就内容!$D$127:$BZ$131),成就内容!BJ96,1))-SUM(BS$334:BS366),"")</f>
        <v>2277.9562499999993</v>
      </c>
      <c r="BT367" s="79">
        <f>IFERROR(IF(成就内容!BK40="","",INDEX($I$4:$I$178*SUM(成就内容!BK$127:BK$131)/SUM(成就内容!$D$127:$BZ$131),成就内容!BK96,1))-SUM(BT$334:BT366),"")</f>
        <v>8167.5874999999942</v>
      </c>
      <c r="BU367" s="79">
        <f>IFERROR(IF(成就内容!BL40="","",INDEX($I$4:$I$178*SUM(成就内容!BL$127:BL$131)/SUM(成就内容!$D$127:$BZ$131),成就内容!BL96,1))-SUM(BU$334:BU366),"")</f>
        <v>11667.974999999991</v>
      </c>
      <c r="BV367" s="79">
        <f>IFERROR(IF(成就内容!BM40="","",INDEX($I$4:$I$178*SUM(成就内容!BM$127:BM$131)/SUM(成就内容!$D$127:$BZ$131),成就内容!BM96,1))-SUM(BV$334:BV366),"")</f>
        <v>0</v>
      </c>
      <c r="BW367" s="79" t="str">
        <f>IFERROR(IF(成就内容!BN40="","",INDEX($I$4:$I$178*SUM(成就内容!BN$127:BN$131)/SUM(成就内容!$D$127:$BZ$131),成就内容!BN96,1))-SUM(BW$334:BW366),"")</f>
        <v/>
      </c>
      <c r="BX367" s="79">
        <f>IFERROR(IF(成就内容!BO40="","",INDEX($I$4:$I$178*SUM(成就内容!BO$127:BO$131)/SUM(成就内容!$D$127:$BZ$131),成就内容!BO96,1))-SUM(BX$334:BX366),"")</f>
        <v>0</v>
      </c>
      <c r="BY367" s="79">
        <f>IFERROR(IF(成就内容!BP40="","",INDEX($I$4:$I$178*SUM(成就内容!BP$127:BP$131)/SUM(成就内容!$D$127:$BZ$131),成就内容!BP96,1))-SUM(BY$334:BY366),"")</f>
        <v>0</v>
      </c>
      <c r="BZ367" s="79">
        <f>IFERROR(IF(成就内容!BQ40="","",INDEX($I$4:$I$178*SUM(成就内容!BQ$127:BQ$131)/SUM(成就内容!$D$127:$BZ$131),成就内容!BQ96,1))-SUM(BZ$334:BZ366),"")</f>
        <v>0</v>
      </c>
      <c r="CA367" s="79" t="str">
        <f>IFERROR(IF(成就内容!BR40="","",INDEX($I$4:$I$178*SUM(成就内容!BR$127:BR$131)/SUM(成就内容!$D$127:$BZ$131),成就内容!BR96,1))-SUM(CA$334:CA366),"")</f>
        <v/>
      </c>
      <c r="CB367" s="79" t="str">
        <f>IFERROR(IF(成就内容!BS40="","",INDEX($I$4:$I$178*SUM(成就内容!BS$127:BS$131)/SUM(成就内容!$D$127:$BZ$131),成就内容!BS96,1))-SUM(CB$334:CB366),"")</f>
        <v/>
      </c>
      <c r="CC367" s="79">
        <f>IFERROR(IF(成就内容!BT40="","",INDEX($I$4:$I$178*SUM(成就内容!BT$127:BT$131)/SUM(成就内容!$D$127:$BZ$131),成就内容!BT96,1))-SUM(CC$334:CC366),"")</f>
        <v>0</v>
      </c>
      <c r="CD367" s="79">
        <f>IFERROR(IF(成就内容!BU40="","",INDEX($I$4:$I$178*SUM(成就内容!BU$127:BU$131)/SUM(成就内容!$D$127:$BZ$131),成就内容!BU96,1))-SUM(CD$334:CD366),"")</f>
        <v>0</v>
      </c>
      <c r="CE367" s="79" t="str">
        <f>IFERROR(IF(成就内容!BV40="","",INDEX($I$4:$I$178*SUM(成就内容!BV$127:BV$131)/SUM(成就内容!$D$127:$BZ$131),成就内容!BV96,1))-SUM(CE$334:CE366),"")</f>
        <v/>
      </c>
      <c r="CF367" s="79">
        <f>IFERROR(IF(成就内容!BW40="","",INDEX($I$4:$I$178*SUM(成就内容!BW$127:BW$131)/SUM(成就内容!$D$127:$BZ$131),成就内容!BW96,1))-SUM(CF$334:CF366),"")</f>
        <v>0</v>
      </c>
      <c r="CG367" s="79">
        <f>IFERROR(IF(成就内容!BX40="","",INDEX($I$4:$I$178*SUM(成就内容!BX$127:BX$131)/SUM(成就内容!$D$127:$BZ$131),成就内容!BX96,1))-SUM(CG$334:CG366),"")</f>
        <v>0</v>
      </c>
      <c r="CH367" s="79">
        <f>IFERROR(IF(成就内容!BY40="","",INDEX($I$4:$I$178*SUM(成就内容!BY$127:BY$131)/SUM(成就内容!$D$127:$BZ$131),成就内容!BY96,1))-SUM(CH$334:CH366),"")</f>
        <v>0</v>
      </c>
      <c r="CI367" s="79">
        <f>IFERROR(IF(成就内容!BZ40="","",INDEX($I$4:$I$178*SUM(成就内容!BZ$127:BZ$131)/SUM(成就内容!$D$127:$BZ$131),成就内容!BZ96,1))-SUM(CI$334:CI366),"")</f>
        <v>0</v>
      </c>
      <c r="CK367" s="19"/>
      <c r="CM367" s="43">
        <v>34</v>
      </c>
      <c r="CN367" s="41">
        <f>IF(M367="","",IF(SUM(成就内容!D$127:D$131)&lt;&gt;0,MAX(ROUNDUP(SMALL(M$334:M$383,$L367)/60,0)*60,60),0))</f>
        <v>0</v>
      </c>
      <c r="CO367" s="41" t="str">
        <f>IF(N367="","",IF(SUM(成就内容!E$127:E$131)&lt;&gt;0,MAX(ROUNDUP(SMALL(N$334:N$383,$L367)/60,0)*60,60),0))</f>
        <v/>
      </c>
      <c r="CP367" s="41" t="str">
        <f>IF(O367="","",IF(SUM(成就内容!F$127:F$131)&lt;&gt;0,MAX(ROUNDUP(SMALL(O$334:O$383,$L367)/60,0)*60,60),0))</f>
        <v/>
      </c>
      <c r="CQ367" s="41" t="str">
        <f>IF(P367="","",IF(SUM(成就内容!G$127:G$131)&lt;&gt;0,MAX(ROUNDUP(SMALL(P$334:P$383,$L367)/60,0)*60,60),0))</f>
        <v/>
      </c>
      <c r="CR367" s="41">
        <f>IF(Q367="","",IF(SUM(成就内容!H$127:H$131)&lt;&gt;0,MAX(ROUNDUP(SMALL(Q$334:Q$383,$L367)/60,0)*60,60),0))</f>
        <v>0</v>
      </c>
      <c r="CS367" s="41">
        <f>IF(R367="","",IF(SUM(成就内容!I$127:I$131)&lt;&gt;0,MAX(ROUNDUP(SMALL(R$334:R$383,$L367)/60,0)*60,60),0))</f>
        <v>0</v>
      </c>
      <c r="CT367" s="41">
        <f>IF(S367="","",IF(SUM(成就内容!J$127:J$131)&lt;&gt;0,MAX(ROUNDUP(SMALL(S$334:S$383,$L367)/60,0)*60,60),0))</f>
        <v>0</v>
      </c>
      <c r="CU367" s="41">
        <f>IF(T367="","",IF(SUM(成就内容!K$127:K$131)&lt;&gt;0,MAX(ROUNDUP(SMALL(T$334:T$383,$L367)/60,0)*60,60),0))</f>
        <v>0</v>
      </c>
      <c r="CV367" s="41">
        <f>IF(U367="","",IF(SUM(成就内容!L$127:L$131)&lt;&gt;0,MAX(ROUNDUP(SMALL(U$334:U$383,$L367)/60,0)*60,60),0))</f>
        <v>0</v>
      </c>
      <c r="CW367" s="41">
        <f>IF(V367="","",IF(SUM(成就内容!M$127:M$131)&lt;&gt;0,MAX(ROUNDUP(SMALL(V$334:V$383,$L367)/60,0)*60,60),0))</f>
        <v>0</v>
      </c>
      <c r="CX367" s="41" t="str">
        <f>IF(W367="","",IF(SUM(成就内容!N$127:N$131)&lt;&gt;0,MAX(ROUNDUP(SMALL(W$334:W$383,$L367)/60,0)*60,60),0))</f>
        <v/>
      </c>
      <c r="CY367" s="41" t="str">
        <f>IF(X367="","",IF(SUM(成就内容!O$127:O$131)&lt;&gt;0,MAX(ROUNDUP(SMALL(X$334:X$383,$L367)/60,0)*60,60),0))</f>
        <v/>
      </c>
      <c r="CZ367" s="41" t="str">
        <f>IF(Y367="","",IF(SUM(成就内容!P$127:P$131)&lt;&gt;0,MAX(ROUNDUP(SMALL(Y$334:Y$383,$L367)/60,0)*60,60),0))</f>
        <v/>
      </c>
      <c r="DA367" s="41">
        <f>IF(Z367="","",IF(SUM(成就内容!Q$127:Q$131)&lt;&gt;0,MAX(ROUNDUP(SMALL(Z$334:Z$383,$L367)/60,0)*60,60),0))</f>
        <v>0</v>
      </c>
      <c r="DB367" s="41">
        <f>IF(AA367="","",IF(SUM(成就内容!R$127:R$131)&lt;&gt;0,MAX(ROUNDUP(SMALL(AA$334:AA$383,$L367)/60,0)*60,60),0))</f>
        <v>0</v>
      </c>
      <c r="DC367" s="41">
        <f>IF(AB367="","",IF(SUM(成就内容!S$127:S$131)&lt;&gt;0,MAX(ROUNDUP(SMALL(AB$334:AB$383,$L367)/60,0)*60,60),0))</f>
        <v>0</v>
      </c>
      <c r="DD367" s="41">
        <f>IF(AC367="","",IF(SUM(成就内容!T$127:T$131)&lt;&gt;0,MAX(ROUNDUP(SMALL(AC$334:AC$383,$L367)/60,0)*60,60),0))</f>
        <v>0</v>
      </c>
      <c r="DE367" s="41">
        <f>IF(AD367="","",IF(SUM(成就内容!U$127:U$131)&lt;&gt;0,MAX(ROUNDUP(SMALL(AD$334:AD$383,$L367)/60,0)*60,60),0))</f>
        <v>0</v>
      </c>
      <c r="DF367" s="41">
        <f>IF(AE367="","",IF(SUM(成就内容!V$127:V$131)&lt;&gt;0,MAX(ROUNDUP(SMALL(AE$334:AE$383,$L367)/60,0)*60,60),0))</f>
        <v>0</v>
      </c>
      <c r="DG367" s="41" t="str">
        <f>IF(AF367="","",IF(SUM(成就内容!W$127:W$131)&lt;&gt;0,MAX(ROUNDUP(SMALL(AF$334:AF$383,$L367)/60,0)*60,60),0))</f>
        <v/>
      </c>
      <c r="DH367" s="41" t="str">
        <f>IF(AG367="","",IF(SUM(成就内容!X$127:X$131)&lt;&gt;0,MAX(ROUNDUP(SMALL(AG$334:AG$383,$L367)/60,0)*60,60),0))</f>
        <v/>
      </c>
      <c r="DI367" s="41" t="str">
        <f>IF(AH367="","",IF(SUM(成就内容!Y$127:Y$131)&lt;&gt;0,MAX(ROUNDUP(SMALL(AH$334:AH$383,$L367)/60,0)*60,60),0))</f>
        <v/>
      </c>
      <c r="DJ367" s="41" t="str">
        <f>IF(AI367="","",IF(SUM(成就内容!Z$127:Z$131)&lt;&gt;0,MAX(ROUNDUP(SMALL(AI$334:AI$383,$L367)/60,0)*60,60),0))</f>
        <v/>
      </c>
      <c r="DK367" s="41" t="str">
        <f>IF(AJ367="","",IF(SUM(成就内容!AA$127:AA$131)&lt;&gt;0,MAX(ROUNDUP(SMALL(AJ$334:AJ$383,$L367)/60,0)*60,60),0))</f>
        <v/>
      </c>
      <c r="DL367" s="41" t="str">
        <f>IF(AK367="","",IF(SUM(成就内容!AB$127:AB$131)&lt;&gt;0,MAX(ROUNDUP(SMALL(AK$334:AK$383,$L367)/60,0)*60,60),0))</f>
        <v/>
      </c>
      <c r="DM367" s="41">
        <f>IF(AL367="","",IF(SUM(成就内容!AC$127:AC$131)&lt;&gt;0,MAX(ROUNDUP(SMALL(AL$334:AL$383,$L367)/60,0)*60,60),0))</f>
        <v>10860</v>
      </c>
      <c r="DN367" s="41">
        <f>IF(AM367="","",IF(SUM(成就内容!AD$127:AD$131)&lt;&gt;0,MAX(ROUNDUP(SMALL(AM$334:AM$383,$L367)/60,0)*60,60),0))</f>
        <v>11700</v>
      </c>
      <c r="DO367" s="41">
        <f>IF(AN367="","",IF(SUM(成就内容!AE$127:AE$131)&lt;&gt;0,MAX(ROUNDUP(SMALL(AN$334:AN$383,$L367)/60,0)*60,60),0))</f>
        <v>11700</v>
      </c>
      <c r="DP367" s="41">
        <f>IF(AO367="","",IF(SUM(成就内容!AF$127:AF$131)&lt;&gt;0,MAX(ROUNDUP(SMALL(AO$334:AO$383,$L367)/60,0)*60,60),0))</f>
        <v>11700</v>
      </c>
      <c r="DQ367" s="41">
        <f>IF(AP367="","",IF(SUM(成就内容!AG$127:AG$131)&lt;&gt;0,MAX(ROUNDUP(SMALL(AP$334:AP$383,$L367)/60,0)*60,60),0))</f>
        <v>0</v>
      </c>
      <c r="DR367" s="41" t="str">
        <f>IF(AQ367="","",IF(SUM(成就内容!AH$127:AH$131)&lt;&gt;0,MAX(ROUNDUP(SMALL(AQ$334:AQ$383,$L367)/60,0)*60,60),0))</f>
        <v/>
      </c>
      <c r="DS367" s="41">
        <f>IF(AR367="","",IF(SUM(成就内容!AI$127:AI$131)&lt;&gt;0,MAX(ROUNDUP(SMALL(AR$334:AR$383,$L367)/60,0)*60,60),0))</f>
        <v>0</v>
      </c>
      <c r="DT367" s="41">
        <f>IF(AS367="","",IF(SUM(成就内容!AJ$127:AJ$131)&lt;&gt;0,MAX(ROUNDUP(SMALL(AS$334:AS$383,$L367)/60,0)*60,60),0))</f>
        <v>0</v>
      </c>
      <c r="DU367" s="41" t="str">
        <f>IF(AT367="","",IF(SUM(成就内容!AK$127:AK$131)&lt;&gt;0,MAX(ROUNDUP(SMALL(AT$334:AT$383,$L367)/60,0)*60,60),0))</f>
        <v/>
      </c>
      <c r="DV367" s="41" t="str">
        <f>IF(AU367="","",IF(SUM(成就内容!AL$127:AL$131)&lt;&gt;0,MAX(ROUNDUP(SMALL(AU$334:AU$383,$L367)/60,0)*60,60),0))</f>
        <v/>
      </c>
      <c r="DW367" s="41" t="str">
        <f>IF(AV367="","",IF(SUM(成就内容!AM$127:AM$131)&lt;&gt;0,MAX(ROUNDUP(SMALL(AV$334:AV$383,$L367)/60,0)*60,60),0))</f>
        <v/>
      </c>
      <c r="DX367" s="41" t="str">
        <f>IF(AW367="","",IF(SUM(成就内容!AN$127:AN$131)&lt;&gt;0,MAX(ROUNDUP(SMALL(AW$334:AW$383,$L367)/60,0)*60,60),0))</f>
        <v/>
      </c>
      <c r="DY367" s="41">
        <f>IF(AX367="","",IF(SUM(成就内容!AO$127:AO$131)&lt;&gt;0,MAX(ROUNDUP(SMALL(AX$334:AX$383,$L367)/60,0)*60,60),0))</f>
        <v>11700</v>
      </c>
      <c r="DZ367" s="41">
        <f>IF(AY367="","",IF(SUM(成就内容!AP$127:AP$131)&lt;&gt;0,MAX(ROUNDUP(SMALL(AY$334:AY$383,$L367)/60,0)*60,60),0))</f>
        <v>11700</v>
      </c>
      <c r="EA367" s="41">
        <f>IF(AZ367="","",IF(SUM(成就内容!AQ$127:AQ$131)&lt;&gt;0,MAX(ROUNDUP(SMALL(AZ$334:AZ$383,$L367)/60,0)*60,60),0))</f>
        <v>11700</v>
      </c>
      <c r="EB367" s="41">
        <f>IF(BA367="","",IF(SUM(成就内容!AR$127:AR$131)&lt;&gt;0,MAX(ROUNDUP(SMALL(BA$334:BA$383,$L367)/60,0)*60,60),0))</f>
        <v>16380</v>
      </c>
      <c r="EC367" s="41">
        <f>IF(BB367="","",IF(SUM(成就内容!AS$127:AS$131)&lt;&gt;0,MAX(ROUNDUP(SMALL(BB$334:BB$383,$L367)/60,0)*60,60),0))</f>
        <v>16380</v>
      </c>
      <c r="ED367" s="41">
        <f>IF(BC367="","",IF(SUM(成就内容!AT$127:AT$131)&lt;&gt;0,MAX(ROUNDUP(SMALL(BC$334:BC$383,$L367)/60,0)*60,60),0))</f>
        <v>16380</v>
      </c>
      <c r="EE367" s="41">
        <f>IF(BD367="","",IF(SUM(成就内容!AU$127:AU$131)&lt;&gt;0,MAX(ROUNDUP(SMALL(BD$334:BD$383,$L367)/60,0)*60,60),0))</f>
        <v>0</v>
      </c>
      <c r="EF367" s="41" t="str">
        <f>IF(BE367="","",IF(SUM(成就内容!AV$127:AV$131)&lt;&gt;0,MAX(ROUNDUP(SMALL(BE$334:BE$383,$L367)/60,0)*60,60),0))</f>
        <v/>
      </c>
      <c r="EG367" s="41">
        <f>IF(BF367="","",IF(SUM(成就内容!AW$127:AW$131)&lt;&gt;0,MAX(ROUNDUP(SMALL(BF$334:BF$383,$L367)/60,0)*60,60),0))</f>
        <v>0</v>
      </c>
      <c r="EH367" s="41">
        <f>IF(BG367="","",IF(SUM(成就内容!AX$127:AX$131)&lt;&gt;0,MAX(ROUNDUP(SMALL(BG$334:BG$383,$L367)/60,0)*60,60),0))</f>
        <v>0</v>
      </c>
      <c r="EI367" s="41">
        <f>IF(BH367="","",IF(SUM(成就内容!AY$127:AY$131)&lt;&gt;0,MAX(ROUNDUP(SMALL(BH$334:BH$383,$L367)/60,0)*60,60),0))</f>
        <v>0</v>
      </c>
      <c r="EJ367" s="41">
        <f>IF(BI367="","",IF(SUM(成就内容!AZ$127:AZ$131)&lt;&gt;0,MAX(ROUNDUP(SMALL(BI$334:BI$383,$L367)/60,0)*60,60),0))</f>
        <v>0</v>
      </c>
      <c r="EK367" s="41">
        <f>IF(BJ367="","",IF(SUM(成就内容!BA$127:BA$131)&lt;&gt;0,MAX(ROUNDUP(SMALL(BJ$334:BJ$383,$L367)/60,0)*60,60),0))</f>
        <v>0</v>
      </c>
      <c r="EL367" s="41" t="str">
        <f>IF(BK367="","",IF(SUM(成就内容!BB$127:BB$131)&lt;&gt;0,MAX(ROUNDUP(SMALL(BK$334:BK$383,$L367)/60,0)*60,60),0))</f>
        <v/>
      </c>
      <c r="EM367" s="41">
        <f>IF(BL367="","",IF(SUM(成就内容!BC$127:BC$131)&lt;&gt;0,MAX(ROUNDUP(SMALL(BL$334:BL$383,$L367)/60,0)*60,60),0))</f>
        <v>0</v>
      </c>
      <c r="EN367" s="41">
        <f>IF(BM367="","",IF(SUM(成就内容!BD$127:BD$131)&lt;&gt;0,MAX(ROUNDUP(SMALL(BM$334:BM$383,$L367)/60,0)*60,60),0))</f>
        <v>0</v>
      </c>
      <c r="EO367" s="41">
        <f>IF(BN367="","",IF(SUM(成就内容!BE$127:BE$131)&lt;&gt;0,MAX(ROUNDUP(SMALL(BN$334:BN$383,$L367)/60,0)*60,60),0))</f>
        <v>0</v>
      </c>
      <c r="EP367" s="41">
        <f>IF(BO367="","",IF(SUM(成就内容!BF$127:BF$131)&lt;&gt;0,MAX(ROUNDUP(SMALL(BO$334:BO$383,$L367)/60,0)*60,60),0))</f>
        <v>0</v>
      </c>
      <c r="EQ367" s="41">
        <f>IF(BP367="","",IF(SUM(成就内容!BG$127:BG$131)&lt;&gt;0,MAX(ROUNDUP(SMALL(BP$334:BP$383,$L367)/60,0)*60,60),0))</f>
        <v>0</v>
      </c>
      <c r="ER367" s="41" t="str">
        <f>IF(BQ367="","",IF(SUM(成就内容!BH$127:BH$131)&lt;&gt;0,MAX(ROUNDUP(SMALL(BQ$334:BQ$383,$L367)/60,0)*60,60),0))</f>
        <v/>
      </c>
      <c r="ES367" s="41" t="str">
        <f>IF(BR367="","",IF(SUM(成就内容!BI$127:BI$131)&lt;&gt;0,MAX(ROUNDUP(SMALL(BR$334:BR$383,$L367)/60,0)*60,60),0))</f>
        <v/>
      </c>
      <c r="ET367" s="41">
        <f>IF(BS367="","",IF(SUM(成就内容!BJ$127:BJ$131)&lt;&gt;0,MAX(ROUNDUP(SMALL(BS$334:BS$383,$L367)/60,0)*60,60),0))</f>
        <v>3060</v>
      </c>
      <c r="EU367" s="41">
        <f>IF(BT367="","",IF(SUM(成就内容!BK$127:BK$131)&lt;&gt;0,MAX(ROUNDUP(SMALL(BT$334:BT$383,$L367)/60,0)*60,60),0))</f>
        <v>18780</v>
      </c>
      <c r="EV367" s="41">
        <f>IF(BU367="","",IF(SUM(成就内容!BL$127:BL$131)&lt;&gt;0,MAX(ROUNDUP(SMALL(BU$334:BU$383,$L367)/60,0)*60,60),0))</f>
        <v>11700</v>
      </c>
      <c r="EW367" s="41">
        <f>IF(BV367="","",IF(SUM(成就内容!BM$127:BM$131)&lt;&gt;0,MAX(ROUNDUP(SMALL(BV$334:BV$383,$L367)/60,0)*60,60),0))</f>
        <v>0</v>
      </c>
      <c r="EX367" s="41" t="str">
        <f>IF(BW367="","",IF(SUM(成就内容!BN$127:BN$131)&lt;&gt;0,MAX(ROUNDUP(SMALL(BW$334:BW$383,$L367)/60,0)*60,60),0))</f>
        <v/>
      </c>
      <c r="EY367" s="41">
        <f>IF(BX367="","",IF(SUM(成就内容!BO$127:BO$131)&lt;&gt;0,MAX(ROUNDUP(SMALL(BX$334:BX$383,$L367)/60,0)*60,60),0))</f>
        <v>0</v>
      </c>
      <c r="EZ367" s="41">
        <f>IF(BY367="","",IF(SUM(成就内容!BP$127:BP$131)&lt;&gt;0,MAX(ROUNDUP(SMALL(BY$334:BY$383,$L367)/60,0)*60,60),0))</f>
        <v>0</v>
      </c>
      <c r="FA367" s="41">
        <f>IF(BZ367="","",IF(SUM(成就内容!BQ$127:BQ$131)&lt;&gt;0,MAX(ROUNDUP(SMALL(BZ$334:BZ$383,$L367)/60,0)*60,60),0))</f>
        <v>0</v>
      </c>
      <c r="FB367" s="41" t="str">
        <f>IF(CA367="","",IF(SUM(成就内容!BR$127:BR$131)&lt;&gt;0,MAX(ROUNDUP(SMALL(CA$334:CA$383,$L367)/60,0)*60,60),0))</f>
        <v/>
      </c>
      <c r="FC367" s="41" t="str">
        <f>IF(CB367="","",IF(SUM(成就内容!BS$127:BS$131)&lt;&gt;0,MAX(ROUNDUP(SMALL(CB$334:CB$383,$L367)/60,0)*60,60),0))</f>
        <v/>
      </c>
      <c r="FD367" s="41">
        <f>IF(CC367="","",IF(SUM(成就内容!BT$127:BT$131)&lt;&gt;0,MAX(ROUNDUP(SMALL(CC$334:CC$383,$L367)/60,0)*60,60),0))</f>
        <v>0</v>
      </c>
      <c r="FE367" s="41">
        <f>IF(CD367="","",IF(SUM(成就内容!BU$127:BU$131)&lt;&gt;0,MAX(ROUNDUP(SMALL(CD$334:CD$383,$L367)/60,0)*60,60),0))</f>
        <v>0</v>
      </c>
      <c r="FF367" s="41" t="str">
        <f>IF(CE367="","",IF(SUM(成就内容!BV$127:BV$131)&lt;&gt;0,MAX(ROUNDUP(SMALL(CE$334:CE$383,$L367)/60,0)*60,60),0))</f>
        <v/>
      </c>
      <c r="FG367" s="41">
        <f>IF(CF367="","",IF(SUM(成就内容!BW$127:BW$131)&lt;&gt;0,MAX(ROUNDUP(SMALL(CF$334:CF$383,$L367)/60,0)*60,60),0))</f>
        <v>0</v>
      </c>
      <c r="FH367" s="41">
        <f>IF(CG367="","",IF(SUM(成就内容!BX$127:BX$131)&lt;&gt;0,MAX(ROUNDUP(SMALL(CG$334:CG$383,$L367)/60,0)*60,60),0))</f>
        <v>0</v>
      </c>
      <c r="FI367" s="41">
        <f>IF(CH367="","",IF(SUM(成就内容!BY$127:BY$131)&lt;&gt;0,MAX(ROUNDUP(SMALL(CH$334:CH$383,$L367)/60,0)*60,60),0))</f>
        <v>0</v>
      </c>
      <c r="FJ367" s="41">
        <f>IF(CI367="","",IF(SUM(成就内容!BZ$127:BZ$131)&lt;&gt;0,MAX(ROUNDUP(SMALL(CI$334:CI$383,$L367)/60,0)*60,60),0))</f>
        <v>0</v>
      </c>
    </row>
    <row r="368" spans="10:166" s="96" customFormat="1" x14ac:dyDescent="0.15">
      <c r="J368" s="19"/>
      <c r="L368" s="43">
        <v>35</v>
      </c>
      <c r="M368" s="79">
        <f>IFERROR(IF(成就内容!D41="","",INDEX($I$4:$I$178*SUM(成就内容!D$127:D$131)/SUM(成就内容!$D$127:$BZ$131),成就内容!D97,1))-SUM(M$334:M367),"")</f>
        <v>0</v>
      </c>
      <c r="N368" s="79" t="str">
        <f>IFERROR(IF(成就内容!E41="","",INDEX($I$4:$I$178*SUM(成就内容!E$127:E$131)/SUM(成就内容!$D$127:$BZ$131),成就内容!E97,1))-SUM(N$334:N367),"")</f>
        <v/>
      </c>
      <c r="O368" s="79" t="str">
        <f>IFERROR(IF(成就内容!F41="","",INDEX($I$4:$I$178*SUM(成就内容!F$127:F$131)/SUM(成就内容!$D$127:$BZ$131),成就内容!F97,1))-SUM(O$334:O367),"")</f>
        <v/>
      </c>
      <c r="P368" s="79" t="str">
        <f>IFERROR(IF(成就内容!G41="","",INDEX($I$4:$I$178*SUM(成就内容!G$127:G$131)/SUM(成就内容!$D$127:$BZ$131),成就内容!G97,1))-SUM(P$334:P367),"")</f>
        <v/>
      </c>
      <c r="Q368" s="79">
        <f>IFERROR(IF(成就内容!H41="","",INDEX($I$4:$I$178*SUM(成就内容!H$127:H$131)/SUM(成就内容!$D$127:$BZ$131),成就内容!H97,1))-SUM(Q$334:Q367),"")</f>
        <v>0</v>
      </c>
      <c r="R368" s="79">
        <f>IFERROR(IF(成就内容!I41="","",INDEX($I$4:$I$178*SUM(成就内容!I$127:I$131)/SUM(成就内容!$D$127:$BZ$131),成就内容!I97,1))-SUM(R$334:R367),"")</f>
        <v>0</v>
      </c>
      <c r="S368" s="79">
        <f>IFERROR(IF(成就内容!J41="","",INDEX($I$4:$I$178*SUM(成就内容!J$127:J$131)/SUM(成就内容!$D$127:$BZ$131),成就内容!J97,1))-SUM(S$334:S367),"")</f>
        <v>0</v>
      </c>
      <c r="T368" s="79">
        <f>IFERROR(IF(成就内容!K41="","",INDEX($I$4:$I$178*SUM(成就内容!K$127:K$131)/SUM(成就内容!$D$127:$BZ$131),成就内容!K97,1))-SUM(T$334:T367),"")</f>
        <v>0</v>
      </c>
      <c r="U368" s="79">
        <f>IFERROR(IF(成就内容!L41="","",INDEX($I$4:$I$178*SUM(成就内容!L$127:L$131)/SUM(成就内容!$D$127:$BZ$131),成就内容!L97,1))-SUM(U$334:U367),"")</f>
        <v>0</v>
      </c>
      <c r="V368" s="79">
        <f>IFERROR(IF(成就内容!M41="","",INDEX($I$4:$I$178*SUM(成就内容!M$127:M$131)/SUM(成就内容!$D$127:$BZ$131),成就内容!M97,1))-SUM(V$334:V367),"")</f>
        <v>0</v>
      </c>
      <c r="W368" s="79" t="str">
        <f>IFERROR(IF(成就内容!N41="","",INDEX($I$4:$I$178*SUM(成就内容!N$127:N$131)/SUM(成就内容!$D$127:$BZ$131),成就内容!N97,1))-SUM(W$334:W367),"")</f>
        <v/>
      </c>
      <c r="X368" s="79" t="str">
        <f>IFERROR(IF(成就内容!O41="","",INDEX($I$4:$I$178*SUM(成就内容!O$127:O$131)/SUM(成就内容!$D$127:$BZ$131),成就内容!O97,1))-SUM(X$334:X367),"")</f>
        <v/>
      </c>
      <c r="Y368" s="79" t="str">
        <f>IFERROR(IF(成就内容!P41="","",INDEX($I$4:$I$178*SUM(成就内容!P$127:P$131)/SUM(成就内容!$D$127:$BZ$131),成就内容!P97,1))-SUM(Y$334:Y367),"")</f>
        <v/>
      </c>
      <c r="Z368" s="79">
        <f>IFERROR(IF(成就内容!Q41="","",INDEX($I$4:$I$178*SUM(成就内容!Q$127:Q$131)/SUM(成就内容!$D$127:$BZ$131),成就内容!Q97,1))-SUM(Z$334:Z367),"")</f>
        <v>0</v>
      </c>
      <c r="AA368" s="79">
        <f>IFERROR(IF(成就内容!R41="","",INDEX($I$4:$I$178*SUM(成就内容!R$127:R$131)/SUM(成就内容!$D$127:$BZ$131),成就内容!R97,1))-SUM(AA$334:AA367),"")</f>
        <v>0</v>
      </c>
      <c r="AB368" s="79">
        <f>IFERROR(IF(成就内容!S41="","",INDEX($I$4:$I$178*SUM(成就内容!S$127:S$131)/SUM(成就内容!$D$127:$BZ$131),成就内容!S97,1))-SUM(AB$334:AB367),"")</f>
        <v>0</v>
      </c>
      <c r="AC368" s="79">
        <f>IFERROR(IF(成就内容!T41="","",INDEX($I$4:$I$178*SUM(成就内容!T$127:T$131)/SUM(成就内容!$D$127:$BZ$131),成就内容!T97,1))-SUM(AC$334:AC367),"")</f>
        <v>0</v>
      </c>
      <c r="AD368" s="79">
        <f>IFERROR(IF(成就内容!U41="","",INDEX($I$4:$I$178*SUM(成就内容!U$127:U$131)/SUM(成就内容!$D$127:$BZ$131),成就内容!U97,1))-SUM(AD$334:AD367),"")</f>
        <v>0</v>
      </c>
      <c r="AE368" s="79">
        <f>IFERROR(IF(成就内容!V41="","",INDEX($I$4:$I$178*SUM(成就内容!V$127:V$131)/SUM(成就内容!$D$127:$BZ$131),成就内容!V97,1))-SUM(AE$334:AE367),"")</f>
        <v>0</v>
      </c>
      <c r="AF368" s="79" t="str">
        <f>IFERROR(IF(成就内容!W41="","",INDEX($I$4:$I$178*SUM(成就内容!W$127:W$131)/SUM(成就内容!$D$127:$BZ$131),成就内容!W97,1))-SUM(AF$334:AF367),"")</f>
        <v/>
      </c>
      <c r="AG368" s="79" t="str">
        <f>IFERROR(IF(成就内容!X41="","",INDEX($I$4:$I$178*SUM(成就内容!X$127:X$131)/SUM(成就内容!$D$127:$BZ$131),成就内容!X97,1))-SUM(AG$334:AG367),"")</f>
        <v/>
      </c>
      <c r="AH368" s="79" t="str">
        <f>IFERROR(IF(成就内容!Y41="","",INDEX($I$4:$I$178*SUM(成就内容!Y$127:Y$131)/SUM(成就内容!$D$127:$BZ$131),成就内容!Y97,1))-SUM(AH$334:AH367),"")</f>
        <v/>
      </c>
      <c r="AI368" s="79" t="str">
        <f>IFERROR(IF(成就内容!Z41="","",INDEX($I$4:$I$178*SUM(成就内容!Z$127:Z$131)/SUM(成就内容!$D$127:$BZ$131),成就内容!Z97,1))-SUM(AI$334:AI367),"")</f>
        <v/>
      </c>
      <c r="AJ368" s="79" t="str">
        <f>IFERROR(IF(成就内容!AA41="","",INDEX($I$4:$I$178*SUM(成就内容!AA$127:AA$131)/SUM(成就内容!$D$127:$BZ$131),成就内容!AA97,1))-SUM(AJ$334:AJ367),"")</f>
        <v/>
      </c>
      <c r="AK368" s="79" t="str">
        <f>IFERROR(IF(成就内容!AB41="","",INDEX($I$4:$I$178*SUM(成就内容!AB$127:AB$131)/SUM(成就内容!$D$127:$BZ$131),成就内容!AB97,1))-SUM(AK$334:AK367),"")</f>
        <v/>
      </c>
      <c r="AL368" s="79">
        <f>IFERROR(IF(成就内容!AC41="","",INDEX($I$4:$I$178*SUM(成就内容!AC$127:AC$131)/SUM(成就内容!$D$127:$BZ$131),成就内容!AC97,1))-SUM(AL$334:AL367),"")</f>
        <v>11667.975000000006</v>
      </c>
      <c r="AM368" s="79">
        <f>IFERROR(IF(成就内容!AD41="","",INDEX($I$4:$I$178*SUM(成就内容!AD$127:AD$131)/SUM(成就内容!$D$127:$BZ$131),成就内容!AD97,1))-SUM(AM$334:AM367),"")</f>
        <v>11667.974999999991</v>
      </c>
      <c r="AN368" s="79">
        <f>IFERROR(IF(成就内容!AE41="","",INDEX($I$4:$I$178*SUM(成就内容!AE$127:AE$131)/SUM(成就内容!$D$127:$BZ$131),成就内容!AE97,1))-SUM(AN$334:AN367),"")</f>
        <v>11667.974999999991</v>
      </c>
      <c r="AO368" s="79">
        <f>IFERROR(IF(成就内容!AF41="","",INDEX($I$4:$I$178*SUM(成就内容!AF$127:AF$131)/SUM(成就内容!$D$127:$BZ$131),成就内容!AF97,1))-SUM(AO$334:AO367),"")</f>
        <v>11667.974999999991</v>
      </c>
      <c r="AP368" s="79">
        <f>IFERROR(IF(成就内容!AG41="","",INDEX($I$4:$I$178*SUM(成就内容!AG$127:AG$131)/SUM(成就内容!$D$127:$BZ$131),成就内容!AG97,1))-SUM(AP$334:AP367),"")</f>
        <v>0</v>
      </c>
      <c r="AQ368" s="79" t="str">
        <f>IFERROR(IF(成就内容!AH41="","",INDEX($I$4:$I$178*SUM(成就内容!AH$127:AH$131)/SUM(成就内容!$D$127:$BZ$131),成就内容!AH97,1))-SUM(AQ$334:AQ367),"")</f>
        <v/>
      </c>
      <c r="AR368" s="79">
        <f>IFERROR(IF(成就内容!AI41="","",INDEX($I$4:$I$178*SUM(成就内容!AI$127:AI$131)/SUM(成就内容!$D$127:$BZ$131),成就内容!AI97,1))-SUM(AR$334:AR367),"")</f>
        <v>0</v>
      </c>
      <c r="AS368" s="79">
        <f>IFERROR(IF(成就内容!AJ41="","",INDEX($I$4:$I$178*SUM(成就内容!AJ$127:AJ$131)/SUM(成就内容!$D$127:$BZ$131),成就内容!AJ97,1))-SUM(AS$334:AS367),"")</f>
        <v>0</v>
      </c>
      <c r="AT368" s="79" t="str">
        <f>IFERROR(IF(成就内容!AK41="","",INDEX($I$4:$I$178*SUM(成就内容!AK$127:AK$131)/SUM(成就内容!$D$127:$BZ$131),成就内容!AK97,1))-SUM(AT$334:AT367),"")</f>
        <v/>
      </c>
      <c r="AU368" s="79" t="str">
        <f>IFERROR(IF(成就内容!AL41="","",INDEX($I$4:$I$178*SUM(成就内容!AL$127:AL$131)/SUM(成就内容!$D$127:$BZ$131),成就内容!AL97,1))-SUM(AU$334:AU367),"")</f>
        <v/>
      </c>
      <c r="AV368" s="79" t="str">
        <f>IFERROR(IF(成就内容!AM41="","",INDEX($I$4:$I$178*SUM(成就内容!AM$127:AM$131)/SUM(成就内容!$D$127:$BZ$131),成就内容!AM97,1))-SUM(AV$334:AV367),"")</f>
        <v/>
      </c>
      <c r="AW368" s="79" t="str">
        <f>IFERROR(IF(成就内容!AN41="","",INDEX($I$4:$I$178*SUM(成就内容!AN$127:AN$131)/SUM(成就内容!$D$127:$BZ$131),成就内容!AN97,1))-SUM(AW$334:AW367),"")</f>
        <v/>
      </c>
      <c r="AX368" s="79">
        <f>IFERROR(IF(成就内容!AO41="","",INDEX($I$4:$I$178*SUM(成就内容!AO$127:AO$131)/SUM(成就内容!$D$127:$BZ$131),成就内容!AO97,1))-SUM(AX$334:AX367),"")</f>
        <v>11667.975000000006</v>
      </c>
      <c r="AY368" s="79">
        <f>IFERROR(IF(成就内容!AP41="","",INDEX($I$4:$I$178*SUM(成就内容!AP$127:AP$131)/SUM(成就内容!$D$127:$BZ$131),成就内容!AP97,1))-SUM(AY$334:AY367),"")</f>
        <v>11667.975000000006</v>
      </c>
      <c r="AZ368" s="79">
        <f>IFERROR(IF(成就内容!AQ41="","",INDEX($I$4:$I$178*SUM(成就内容!AQ$127:AQ$131)/SUM(成就内容!$D$127:$BZ$131),成就内容!AQ97,1))-SUM(AZ$334:AZ367),"")</f>
        <v>11667.975000000006</v>
      </c>
      <c r="BA368" s="79">
        <f>IFERROR(IF(成就内容!AR41="","",INDEX($I$4:$I$178*SUM(成就内容!AR$127:AR$131)/SUM(成就内容!$D$127:$BZ$131),成就内容!AR97,1))-SUM(BA$334:BA367),"")</f>
        <v>16335.175000000003</v>
      </c>
      <c r="BB368" s="79">
        <f>IFERROR(IF(成就内容!AS41="","",INDEX($I$4:$I$178*SUM(成就内容!AS$127:AS$131)/SUM(成就内容!$D$127:$BZ$131),成就内容!AS97,1))-SUM(BB$334:BB367),"")</f>
        <v>16335.175000000003</v>
      </c>
      <c r="BC368" s="79">
        <f>IFERROR(IF(成就内容!AT41="","",INDEX($I$4:$I$178*SUM(成就内容!AT$127:AT$131)/SUM(成就内容!$D$127:$BZ$131),成就内容!AT97,1))-SUM(BC$334:BC367),"")</f>
        <v>16335.175000000003</v>
      </c>
      <c r="BD368" s="79">
        <f>IFERROR(IF(成就内容!AU41="","",INDEX($I$4:$I$178*SUM(成就内容!AU$127:AU$131)/SUM(成就内容!$D$127:$BZ$131),成就内容!AU97,1))-SUM(BD$334:BD367),"")</f>
        <v>0</v>
      </c>
      <c r="BE368" s="79" t="str">
        <f>IFERROR(IF(成就内容!AV41="","",INDEX($I$4:$I$178*SUM(成就内容!AV$127:AV$131)/SUM(成就内容!$D$127:$BZ$131),成就内容!AV97,1))-SUM(BE$334:BE367),"")</f>
        <v/>
      </c>
      <c r="BF368" s="79">
        <f>IFERROR(IF(成就内容!AW41="","",INDEX($I$4:$I$178*SUM(成就内容!AW$127:AW$131)/SUM(成就内容!$D$127:$BZ$131),成就内容!AW97,1))-SUM(BF$334:BF367),"")</f>
        <v>0</v>
      </c>
      <c r="BG368" s="79">
        <f>IFERROR(IF(成就内容!AX41="","",INDEX($I$4:$I$178*SUM(成就内容!AX$127:AX$131)/SUM(成就内容!$D$127:$BZ$131),成就内容!AX97,1))-SUM(BG$334:BG367),"")</f>
        <v>0</v>
      </c>
      <c r="BH368" s="79">
        <f>IFERROR(IF(成就内容!AY41="","",INDEX($I$4:$I$178*SUM(成就内容!AY$127:AY$131)/SUM(成就内容!$D$127:$BZ$131),成就内容!AY97,1))-SUM(BH$334:BH367),"")</f>
        <v>0</v>
      </c>
      <c r="BI368" s="79">
        <f>IFERROR(IF(成就内容!AZ41="","",INDEX($I$4:$I$178*SUM(成就内容!AZ$127:AZ$131)/SUM(成就内容!$D$127:$BZ$131),成就内容!AZ97,1))-SUM(BI$334:BI367),"")</f>
        <v>0</v>
      </c>
      <c r="BJ368" s="79">
        <f>IFERROR(IF(成就内容!BA41="","",INDEX($I$4:$I$178*SUM(成就内容!BA$127:BA$131)/SUM(成就内容!$D$127:$BZ$131),成就内容!BA97,1))-SUM(BJ$334:BJ367),"")</f>
        <v>0</v>
      </c>
      <c r="BK368" s="79" t="str">
        <f>IFERROR(IF(成就内容!BB41="","",INDEX($I$4:$I$178*SUM(成就内容!BB$127:BB$131)/SUM(成就内容!$D$127:$BZ$131),成就内容!BB97,1))-SUM(BK$334:BK367),"")</f>
        <v/>
      </c>
      <c r="BL368" s="79">
        <f>IFERROR(IF(成就内容!BC41="","",INDEX($I$4:$I$178*SUM(成就内容!BC$127:BC$131)/SUM(成就内容!$D$127:$BZ$131),成就内容!BC97,1))-SUM(BL$334:BL367),"")</f>
        <v>0</v>
      </c>
      <c r="BM368" s="79">
        <f>IFERROR(IF(成就内容!BD41="","",INDEX($I$4:$I$178*SUM(成就内容!BD$127:BD$131)/SUM(成就内容!$D$127:$BZ$131),成就内容!BD97,1))-SUM(BM$334:BM367),"")</f>
        <v>0</v>
      </c>
      <c r="BN368" s="79">
        <f>IFERROR(IF(成就内容!BE41="","",INDEX($I$4:$I$178*SUM(成就内容!BE$127:BE$131)/SUM(成就内容!$D$127:$BZ$131),成就内容!BE97,1))-SUM(BN$334:BN367),"")</f>
        <v>0</v>
      </c>
      <c r="BO368" s="79">
        <f>IFERROR(IF(成就内容!BF41="","",INDEX($I$4:$I$178*SUM(成就内容!BF$127:BF$131)/SUM(成就内容!$D$127:$BZ$131),成就内容!BF97,1))-SUM(BO$334:BO367),"")</f>
        <v>0</v>
      </c>
      <c r="BP368" s="79">
        <f>IFERROR(IF(成就内容!BG41="","",INDEX($I$4:$I$178*SUM(成就内容!BG$127:BG$131)/SUM(成就内容!$D$127:$BZ$131),成就内容!BG97,1))-SUM(BP$334:BP367),"")</f>
        <v>0</v>
      </c>
      <c r="BQ368" s="79" t="str">
        <f>IFERROR(IF(成就内容!BH41="","",INDEX($I$4:$I$178*SUM(成就内容!BH$127:BH$131)/SUM(成就内容!$D$127:$BZ$131),成就内容!BH97,1))-SUM(BQ$334:BQ367),"")</f>
        <v/>
      </c>
      <c r="BR368" s="79" t="str">
        <f>IFERROR(IF(成就内容!BI41="","",INDEX($I$4:$I$178*SUM(成就内容!BI$127:BI$131)/SUM(成就内容!$D$127:$BZ$131),成就内容!BI97,1))-SUM(BR$334:BR367),"")</f>
        <v/>
      </c>
      <c r="BS368" s="79">
        <f>IFERROR(IF(成就内容!BJ41="","",INDEX($I$4:$I$178*SUM(成就内容!BJ$127:BJ$131)/SUM(成就内容!$D$127:$BZ$131),成就内容!BJ97,1))-SUM(BS$334:BS367),"")</f>
        <v>4252.1749999999993</v>
      </c>
      <c r="BT368" s="79" t="str">
        <f>IFERROR(IF(成就内容!BK41="","",INDEX($I$4:$I$178*SUM(成就内容!BK$127:BK$131)/SUM(成就内容!$D$127:$BZ$131),成就内容!BK97,1))-SUM(BT$334:BT367),"")</f>
        <v/>
      </c>
      <c r="BU368" s="79">
        <f>IFERROR(IF(成就内容!BL41="","",INDEX($I$4:$I$178*SUM(成就内容!BL$127:BL$131)/SUM(成就内容!$D$127:$BZ$131),成就内容!BL97,1))-SUM(BU$334:BU367),"")</f>
        <v>11667.975000000006</v>
      </c>
      <c r="BV368" s="79">
        <f>IFERROR(IF(成就内容!BM41="","",INDEX($I$4:$I$178*SUM(成就内容!BM$127:BM$131)/SUM(成就内容!$D$127:$BZ$131),成就内容!BM97,1))-SUM(BV$334:BV367),"")</f>
        <v>0</v>
      </c>
      <c r="BW368" s="79" t="str">
        <f>IFERROR(IF(成就内容!BN41="","",INDEX($I$4:$I$178*SUM(成就内容!BN$127:BN$131)/SUM(成就内容!$D$127:$BZ$131),成就内容!BN97,1))-SUM(BW$334:BW367),"")</f>
        <v/>
      </c>
      <c r="BX368" s="79">
        <f>IFERROR(IF(成就内容!BO41="","",INDEX($I$4:$I$178*SUM(成就内容!BO$127:BO$131)/SUM(成就内容!$D$127:$BZ$131),成就内容!BO97,1))-SUM(BX$334:BX367),"")</f>
        <v>0</v>
      </c>
      <c r="BY368" s="79">
        <f>IFERROR(IF(成就内容!BP41="","",INDEX($I$4:$I$178*SUM(成就内容!BP$127:BP$131)/SUM(成就内容!$D$127:$BZ$131),成就内容!BP97,1))-SUM(BY$334:BY367),"")</f>
        <v>0</v>
      </c>
      <c r="BZ368" s="79">
        <f>IFERROR(IF(成就内容!BQ41="","",INDEX($I$4:$I$178*SUM(成就内容!BQ$127:BQ$131)/SUM(成就内容!$D$127:$BZ$131),成就内容!BQ97,1))-SUM(BZ$334:BZ367),"")</f>
        <v>0</v>
      </c>
      <c r="CA368" s="79" t="str">
        <f>IFERROR(IF(成就内容!BR41="","",INDEX($I$4:$I$178*SUM(成就内容!BR$127:BR$131)/SUM(成就内容!$D$127:$BZ$131),成就内容!BR97,1))-SUM(CA$334:CA367),"")</f>
        <v/>
      </c>
      <c r="CB368" s="79" t="str">
        <f>IFERROR(IF(成就内容!BS41="","",INDEX($I$4:$I$178*SUM(成就内容!BS$127:BS$131)/SUM(成就内容!$D$127:$BZ$131),成就内容!BS97,1))-SUM(CB$334:CB367),"")</f>
        <v/>
      </c>
      <c r="CC368" s="79">
        <f>IFERROR(IF(成就内容!BT41="","",INDEX($I$4:$I$178*SUM(成就内容!BT$127:BT$131)/SUM(成就内容!$D$127:$BZ$131),成就内容!BT97,1))-SUM(CC$334:CC367),"")</f>
        <v>0</v>
      </c>
      <c r="CD368" s="79">
        <f>IFERROR(IF(成就内容!BU41="","",INDEX($I$4:$I$178*SUM(成就内容!BU$127:BU$131)/SUM(成就内容!$D$127:$BZ$131),成就内容!BU97,1))-SUM(CD$334:CD367),"")</f>
        <v>0</v>
      </c>
      <c r="CE368" s="79" t="str">
        <f>IFERROR(IF(成就内容!BV41="","",INDEX($I$4:$I$178*SUM(成就内容!BV$127:BV$131)/SUM(成就内容!$D$127:$BZ$131),成就内容!BV97,1))-SUM(CE$334:CE367),"")</f>
        <v/>
      </c>
      <c r="CF368" s="79">
        <f>IFERROR(IF(成就内容!BW41="","",INDEX($I$4:$I$178*SUM(成就内容!BW$127:BW$131)/SUM(成就内容!$D$127:$BZ$131),成就内容!BW97,1))-SUM(CF$334:CF367),"")</f>
        <v>0</v>
      </c>
      <c r="CG368" s="79">
        <f>IFERROR(IF(成就内容!BX41="","",INDEX($I$4:$I$178*SUM(成就内容!BX$127:BX$131)/SUM(成就内容!$D$127:$BZ$131),成就内容!BX97,1))-SUM(CG$334:CG367),"")</f>
        <v>0</v>
      </c>
      <c r="CH368" s="79">
        <f>IFERROR(IF(成就内容!BY41="","",INDEX($I$4:$I$178*SUM(成就内容!BY$127:BY$131)/SUM(成就内容!$D$127:$BZ$131),成就内容!BY97,1))-SUM(CH$334:CH367),"")</f>
        <v>0</v>
      </c>
      <c r="CI368" s="79">
        <f>IFERROR(IF(成就内容!BZ41="","",INDEX($I$4:$I$178*SUM(成就内容!BZ$127:BZ$131)/SUM(成就内容!$D$127:$BZ$131),成就内容!BZ97,1))-SUM(CI$334:CI367),"")</f>
        <v>0</v>
      </c>
      <c r="CK368" s="19"/>
      <c r="CM368" s="43">
        <v>35</v>
      </c>
      <c r="CN368" s="41">
        <f>IF(M368="","",IF(SUM(成就内容!D$127:D$131)&lt;&gt;0,MAX(ROUNDUP(SMALL(M$334:M$383,$L368)/60,0)*60,60),0))</f>
        <v>0</v>
      </c>
      <c r="CO368" s="41" t="str">
        <f>IF(N368="","",IF(SUM(成就内容!E$127:E$131)&lt;&gt;0,MAX(ROUNDUP(SMALL(N$334:N$383,$L368)/60,0)*60,60),0))</f>
        <v/>
      </c>
      <c r="CP368" s="41" t="str">
        <f>IF(O368="","",IF(SUM(成就内容!F$127:F$131)&lt;&gt;0,MAX(ROUNDUP(SMALL(O$334:O$383,$L368)/60,0)*60,60),0))</f>
        <v/>
      </c>
      <c r="CQ368" s="41" t="str">
        <f>IF(P368="","",IF(SUM(成就内容!G$127:G$131)&lt;&gt;0,MAX(ROUNDUP(SMALL(P$334:P$383,$L368)/60,0)*60,60),0))</f>
        <v/>
      </c>
      <c r="CR368" s="41">
        <f>IF(Q368="","",IF(SUM(成就内容!H$127:H$131)&lt;&gt;0,MAX(ROUNDUP(SMALL(Q$334:Q$383,$L368)/60,0)*60,60),0))</f>
        <v>0</v>
      </c>
      <c r="CS368" s="41">
        <f>IF(R368="","",IF(SUM(成就内容!I$127:I$131)&lt;&gt;0,MAX(ROUNDUP(SMALL(R$334:R$383,$L368)/60,0)*60,60),0))</f>
        <v>0</v>
      </c>
      <c r="CT368" s="41">
        <f>IF(S368="","",IF(SUM(成就内容!J$127:J$131)&lt;&gt;0,MAX(ROUNDUP(SMALL(S$334:S$383,$L368)/60,0)*60,60),0))</f>
        <v>0</v>
      </c>
      <c r="CU368" s="41">
        <f>IF(T368="","",IF(SUM(成就内容!K$127:K$131)&lt;&gt;0,MAX(ROUNDUP(SMALL(T$334:T$383,$L368)/60,0)*60,60),0))</f>
        <v>0</v>
      </c>
      <c r="CV368" s="41">
        <f>IF(U368="","",IF(SUM(成就内容!L$127:L$131)&lt;&gt;0,MAX(ROUNDUP(SMALL(U$334:U$383,$L368)/60,0)*60,60),0))</f>
        <v>0</v>
      </c>
      <c r="CW368" s="41">
        <f>IF(V368="","",IF(SUM(成就内容!M$127:M$131)&lt;&gt;0,MAX(ROUNDUP(SMALL(V$334:V$383,$L368)/60,0)*60,60),0))</f>
        <v>0</v>
      </c>
      <c r="CX368" s="41" t="str">
        <f>IF(W368="","",IF(SUM(成就内容!N$127:N$131)&lt;&gt;0,MAX(ROUNDUP(SMALL(W$334:W$383,$L368)/60,0)*60,60),0))</f>
        <v/>
      </c>
      <c r="CY368" s="41" t="str">
        <f>IF(X368="","",IF(SUM(成就内容!O$127:O$131)&lt;&gt;0,MAX(ROUNDUP(SMALL(X$334:X$383,$L368)/60,0)*60,60),0))</f>
        <v/>
      </c>
      <c r="CZ368" s="41" t="str">
        <f>IF(Y368="","",IF(SUM(成就内容!P$127:P$131)&lt;&gt;0,MAX(ROUNDUP(SMALL(Y$334:Y$383,$L368)/60,0)*60,60),0))</f>
        <v/>
      </c>
      <c r="DA368" s="41">
        <f>IF(Z368="","",IF(SUM(成就内容!Q$127:Q$131)&lt;&gt;0,MAX(ROUNDUP(SMALL(Z$334:Z$383,$L368)/60,0)*60,60),0))</f>
        <v>0</v>
      </c>
      <c r="DB368" s="41">
        <f>IF(AA368="","",IF(SUM(成就内容!R$127:R$131)&lt;&gt;0,MAX(ROUNDUP(SMALL(AA$334:AA$383,$L368)/60,0)*60,60),0))</f>
        <v>0</v>
      </c>
      <c r="DC368" s="41">
        <f>IF(AB368="","",IF(SUM(成就内容!S$127:S$131)&lt;&gt;0,MAX(ROUNDUP(SMALL(AB$334:AB$383,$L368)/60,0)*60,60),0))</f>
        <v>0</v>
      </c>
      <c r="DD368" s="41">
        <f>IF(AC368="","",IF(SUM(成就内容!T$127:T$131)&lt;&gt;0,MAX(ROUNDUP(SMALL(AC$334:AC$383,$L368)/60,0)*60,60),0))</f>
        <v>0</v>
      </c>
      <c r="DE368" s="41">
        <f>IF(AD368="","",IF(SUM(成就内容!U$127:U$131)&lt;&gt;0,MAX(ROUNDUP(SMALL(AD$334:AD$383,$L368)/60,0)*60,60),0))</f>
        <v>0</v>
      </c>
      <c r="DF368" s="41">
        <f>IF(AE368="","",IF(SUM(成就内容!V$127:V$131)&lt;&gt;0,MAX(ROUNDUP(SMALL(AE$334:AE$383,$L368)/60,0)*60,60),0))</f>
        <v>0</v>
      </c>
      <c r="DG368" s="41" t="str">
        <f>IF(AF368="","",IF(SUM(成就内容!W$127:W$131)&lt;&gt;0,MAX(ROUNDUP(SMALL(AF$334:AF$383,$L368)/60,0)*60,60),0))</f>
        <v/>
      </c>
      <c r="DH368" s="41" t="str">
        <f>IF(AG368="","",IF(SUM(成就内容!X$127:X$131)&lt;&gt;0,MAX(ROUNDUP(SMALL(AG$334:AG$383,$L368)/60,0)*60,60),0))</f>
        <v/>
      </c>
      <c r="DI368" s="41" t="str">
        <f>IF(AH368="","",IF(SUM(成就内容!Y$127:Y$131)&lt;&gt;0,MAX(ROUNDUP(SMALL(AH$334:AH$383,$L368)/60,0)*60,60),0))</f>
        <v/>
      </c>
      <c r="DJ368" s="41" t="str">
        <f>IF(AI368="","",IF(SUM(成就内容!Z$127:Z$131)&lt;&gt;0,MAX(ROUNDUP(SMALL(AI$334:AI$383,$L368)/60,0)*60,60),0))</f>
        <v/>
      </c>
      <c r="DK368" s="41" t="str">
        <f>IF(AJ368="","",IF(SUM(成就内容!AA$127:AA$131)&lt;&gt;0,MAX(ROUNDUP(SMALL(AJ$334:AJ$383,$L368)/60,0)*60,60),0))</f>
        <v/>
      </c>
      <c r="DL368" s="41" t="str">
        <f>IF(AK368="","",IF(SUM(成就内容!AB$127:AB$131)&lt;&gt;0,MAX(ROUNDUP(SMALL(AK$334:AK$383,$L368)/60,0)*60,60),0))</f>
        <v/>
      </c>
      <c r="DM368" s="41">
        <f>IF(AL368="","",IF(SUM(成就内容!AC$127:AC$131)&lt;&gt;0,MAX(ROUNDUP(SMALL(AL$334:AL$383,$L368)/60,0)*60,60),0))</f>
        <v>11700</v>
      </c>
      <c r="DN368" s="41">
        <f>IF(AM368="","",IF(SUM(成就内容!AD$127:AD$131)&lt;&gt;0,MAX(ROUNDUP(SMALL(AM$334:AM$383,$L368)/60,0)*60,60),0))</f>
        <v>11700</v>
      </c>
      <c r="DO368" s="41">
        <f>IF(AN368="","",IF(SUM(成就内容!AE$127:AE$131)&lt;&gt;0,MAX(ROUNDUP(SMALL(AN$334:AN$383,$L368)/60,0)*60,60),0))</f>
        <v>11700</v>
      </c>
      <c r="DP368" s="41">
        <f>IF(AO368="","",IF(SUM(成就内容!AF$127:AF$131)&lt;&gt;0,MAX(ROUNDUP(SMALL(AO$334:AO$383,$L368)/60,0)*60,60),0))</f>
        <v>11700</v>
      </c>
      <c r="DQ368" s="41">
        <f>IF(AP368="","",IF(SUM(成就内容!AG$127:AG$131)&lt;&gt;0,MAX(ROUNDUP(SMALL(AP$334:AP$383,$L368)/60,0)*60,60),0))</f>
        <v>0</v>
      </c>
      <c r="DR368" s="41" t="str">
        <f>IF(AQ368="","",IF(SUM(成就内容!AH$127:AH$131)&lt;&gt;0,MAX(ROUNDUP(SMALL(AQ$334:AQ$383,$L368)/60,0)*60,60),0))</f>
        <v/>
      </c>
      <c r="DS368" s="41">
        <f>IF(AR368="","",IF(SUM(成就内容!AI$127:AI$131)&lt;&gt;0,MAX(ROUNDUP(SMALL(AR$334:AR$383,$L368)/60,0)*60,60),0))</f>
        <v>0</v>
      </c>
      <c r="DT368" s="41">
        <f>IF(AS368="","",IF(SUM(成就内容!AJ$127:AJ$131)&lt;&gt;0,MAX(ROUNDUP(SMALL(AS$334:AS$383,$L368)/60,0)*60,60),0))</f>
        <v>0</v>
      </c>
      <c r="DU368" s="41" t="str">
        <f>IF(AT368="","",IF(SUM(成就内容!AK$127:AK$131)&lt;&gt;0,MAX(ROUNDUP(SMALL(AT$334:AT$383,$L368)/60,0)*60,60),0))</f>
        <v/>
      </c>
      <c r="DV368" s="41" t="str">
        <f>IF(AU368="","",IF(SUM(成就内容!AL$127:AL$131)&lt;&gt;0,MAX(ROUNDUP(SMALL(AU$334:AU$383,$L368)/60,0)*60,60),0))</f>
        <v/>
      </c>
      <c r="DW368" s="41" t="str">
        <f>IF(AV368="","",IF(SUM(成就内容!AM$127:AM$131)&lt;&gt;0,MAX(ROUNDUP(SMALL(AV$334:AV$383,$L368)/60,0)*60,60),0))</f>
        <v/>
      </c>
      <c r="DX368" s="41" t="str">
        <f>IF(AW368="","",IF(SUM(成就内容!AN$127:AN$131)&lt;&gt;0,MAX(ROUNDUP(SMALL(AW$334:AW$383,$L368)/60,0)*60,60),0))</f>
        <v/>
      </c>
      <c r="DY368" s="41">
        <f>IF(AX368="","",IF(SUM(成就内容!AO$127:AO$131)&lt;&gt;0,MAX(ROUNDUP(SMALL(AX$334:AX$383,$L368)/60,0)*60,60),0))</f>
        <v>11700</v>
      </c>
      <c r="DZ368" s="41">
        <f>IF(AY368="","",IF(SUM(成就内容!AP$127:AP$131)&lt;&gt;0,MAX(ROUNDUP(SMALL(AY$334:AY$383,$L368)/60,0)*60,60),0))</f>
        <v>11700</v>
      </c>
      <c r="EA368" s="41">
        <f>IF(AZ368="","",IF(SUM(成就内容!AQ$127:AQ$131)&lt;&gt;0,MAX(ROUNDUP(SMALL(AZ$334:AZ$383,$L368)/60,0)*60,60),0))</f>
        <v>11700</v>
      </c>
      <c r="EB368" s="41">
        <f>IF(BA368="","",IF(SUM(成就内容!AR$127:AR$131)&lt;&gt;0,MAX(ROUNDUP(SMALL(BA$334:BA$383,$L368)/60,0)*60,60),0))</f>
        <v>16380</v>
      </c>
      <c r="EC368" s="41">
        <f>IF(BB368="","",IF(SUM(成就内容!AS$127:AS$131)&lt;&gt;0,MAX(ROUNDUP(SMALL(BB$334:BB$383,$L368)/60,0)*60,60),0))</f>
        <v>16380</v>
      </c>
      <c r="ED368" s="41">
        <f>IF(BC368="","",IF(SUM(成就内容!AT$127:AT$131)&lt;&gt;0,MAX(ROUNDUP(SMALL(BC$334:BC$383,$L368)/60,0)*60,60),0))</f>
        <v>16380</v>
      </c>
      <c r="EE368" s="41">
        <f>IF(BD368="","",IF(SUM(成就内容!AU$127:AU$131)&lt;&gt;0,MAX(ROUNDUP(SMALL(BD$334:BD$383,$L368)/60,0)*60,60),0))</f>
        <v>0</v>
      </c>
      <c r="EF368" s="41" t="str">
        <f>IF(BE368="","",IF(SUM(成就内容!AV$127:AV$131)&lt;&gt;0,MAX(ROUNDUP(SMALL(BE$334:BE$383,$L368)/60,0)*60,60),0))</f>
        <v/>
      </c>
      <c r="EG368" s="41">
        <f>IF(BF368="","",IF(SUM(成就内容!AW$127:AW$131)&lt;&gt;0,MAX(ROUNDUP(SMALL(BF$334:BF$383,$L368)/60,0)*60,60),0))</f>
        <v>0</v>
      </c>
      <c r="EH368" s="41">
        <f>IF(BG368="","",IF(SUM(成就内容!AX$127:AX$131)&lt;&gt;0,MAX(ROUNDUP(SMALL(BG$334:BG$383,$L368)/60,0)*60,60),0))</f>
        <v>0</v>
      </c>
      <c r="EI368" s="41">
        <f>IF(BH368="","",IF(SUM(成就内容!AY$127:AY$131)&lt;&gt;0,MAX(ROUNDUP(SMALL(BH$334:BH$383,$L368)/60,0)*60,60),0))</f>
        <v>0</v>
      </c>
      <c r="EJ368" s="41">
        <f>IF(BI368="","",IF(SUM(成就内容!AZ$127:AZ$131)&lt;&gt;0,MAX(ROUNDUP(SMALL(BI$334:BI$383,$L368)/60,0)*60,60),0))</f>
        <v>0</v>
      </c>
      <c r="EK368" s="41">
        <f>IF(BJ368="","",IF(SUM(成就内容!BA$127:BA$131)&lt;&gt;0,MAX(ROUNDUP(SMALL(BJ$334:BJ$383,$L368)/60,0)*60,60),0))</f>
        <v>0</v>
      </c>
      <c r="EL368" s="41" t="str">
        <f>IF(BK368="","",IF(SUM(成就内容!BB$127:BB$131)&lt;&gt;0,MAX(ROUNDUP(SMALL(BK$334:BK$383,$L368)/60,0)*60,60),0))</f>
        <v/>
      </c>
      <c r="EM368" s="41">
        <f>IF(BL368="","",IF(SUM(成就内容!BC$127:BC$131)&lt;&gt;0,MAX(ROUNDUP(SMALL(BL$334:BL$383,$L368)/60,0)*60,60),0))</f>
        <v>0</v>
      </c>
      <c r="EN368" s="41">
        <f>IF(BM368="","",IF(SUM(成就内容!BD$127:BD$131)&lt;&gt;0,MAX(ROUNDUP(SMALL(BM$334:BM$383,$L368)/60,0)*60,60),0))</f>
        <v>0</v>
      </c>
      <c r="EO368" s="41">
        <f>IF(BN368="","",IF(SUM(成就内容!BE$127:BE$131)&lt;&gt;0,MAX(ROUNDUP(SMALL(BN$334:BN$383,$L368)/60,0)*60,60),0))</f>
        <v>0</v>
      </c>
      <c r="EP368" s="41">
        <f>IF(BO368="","",IF(SUM(成就内容!BF$127:BF$131)&lt;&gt;0,MAX(ROUNDUP(SMALL(BO$334:BO$383,$L368)/60,0)*60,60),0))</f>
        <v>0</v>
      </c>
      <c r="EQ368" s="41">
        <f>IF(BP368="","",IF(SUM(成就内容!BG$127:BG$131)&lt;&gt;0,MAX(ROUNDUP(SMALL(BP$334:BP$383,$L368)/60,0)*60,60),0))</f>
        <v>0</v>
      </c>
      <c r="ER368" s="41" t="str">
        <f>IF(BQ368="","",IF(SUM(成就内容!BH$127:BH$131)&lt;&gt;0,MAX(ROUNDUP(SMALL(BQ$334:BQ$383,$L368)/60,0)*60,60),0))</f>
        <v/>
      </c>
      <c r="ES368" s="41" t="str">
        <f>IF(BR368="","",IF(SUM(成就内容!BI$127:BI$131)&lt;&gt;0,MAX(ROUNDUP(SMALL(BR$334:BR$383,$L368)/60,0)*60,60),0))</f>
        <v/>
      </c>
      <c r="ET368" s="41">
        <f>IF(BS368="","",IF(SUM(成就内容!BJ$127:BJ$131)&lt;&gt;0,MAX(ROUNDUP(SMALL(BS$334:BS$383,$L368)/60,0)*60,60),0))</f>
        <v>3240</v>
      </c>
      <c r="EU368" s="41" t="str">
        <f>IF(BT368="","",IF(SUM(成就内容!BK$127:BK$131)&lt;&gt;0,MAX(ROUNDUP(SMALL(BT$334:BT$383,$L368)/60,0)*60,60),0))</f>
        <v/>
      </c>
      <c r="EV368" s="41">
        <f>IF(BU368="","",IF(SUM(成就内容!BL$127:BL$131)&lt;&gt;0,MAX(ROUNDUP(SMALL(BU$334:BU$383,$L368)/60,0)*60,60),0))</f>
        <v>11700</v>
      </c>
      <c r="EW368" s="41">
        <f>IF(BV368="","",IF(SUM(成就内容!BM$127:BM$131)&lt;&gt;0,MAX(ROUNDUP(SMALL(BV$334:BV$383,$L368)/60,0)*60,60),0))</f>
        <v>0</v>
      </c>
      <c r="EX368" s="41" t="str">
        <f>IF(BW368="","",IF(SUM(成就内容!BN$127:BN$131)&lt;&gt;0,MAX(ROUNDUP(SMALL(BW$334:BW$383,$L368)/60,0)*60,60),0))</f>
        <v/>
      </c>
      <c r="EY368" s="41">
        <f>IF(BX368="","",IF(SUM(成就内容!BO$127:BO$131)&lt;&gt;0,MAX(ROUNDUP(SMALL(BX$334:BX$383,$L368)/60,0)*60,60),0))</f>
        <v>0</v>
      </c>
      <c r="EZ368" s="41">
        <f>IF(BY368="","",IF(SUM(成就内容!BP$127:BP$131)&lt;&gt;0,MAX(ROUNDUP(SMALL(BY$334:BY$383,$L368)/60,0)*60,60),0))</f>
        <v>0</v>
      </c>
      <c r="FA368" s="41">
        <f>IF(BZ368="","",IF(SUM(成就内容!BQ$127:BQ$131)&lt;&gt;0,MAX(ROUNDUP(SMALL(BZ$334:BZ$383,$L368)/60,0)*60,60),0))</f>
        <v>0</v>
      </c>
      <c r="FB368" s="41" t="str">
        <f>IF(CA368="","",IF(SUM(成就内容!BR$127:BR$131)&lt;&gt;0,MAX(ROUNDUP(SMALL(CA$334:CA$383,$L368)/60,0)*60,60),0))</f>
        <v/>
      </c>
      <c r="FC368" s="41" t="str">
        <f>IF(CB368="","",IF(SUM(成就内容!BS$127:BS$131)&lt;&gt;0,MAX(ROUNDUP(SMALL(CB$334:CB$383,$L368)/60,0)*60,60),0))</f>
        <v/>
      </c>
      <c r="FD368" s="41">
        <f>IF(CC368="","",IF(SUM(成就内容!BT$127:BT$131)&lt;&gt;0,MAX(ROUNDUP(SMALL(CC$334:CC$383,$L368)/60,0)*60,60),0))</f>
        <v>0</v>
      </c>
      <c r="FE368" s="41">
        <f>IF(CD368="","",IF(SUM(成就内容!BU$127:BU$131)&lt;&gt;0,MAX(ROUNDUP(SMALL(CD$334:CD$383,$L368)/60,0)*60,60),0))</f>
        <v>0</v>
      </c>
      <c r="FF368" s="41" t="str">
        <f>IF(CE368="","",IF(SUM(成就内容!BV$127:BV$131)&lt;&gt;0,MAX(ROUNDUP(SMALL(CE$334:CE$383,$L368)/60,0)*60,60),0))</f>
        <v/>
      </c>
      <c r="FG368" s="41">
        <f>IF(CF368="","",IF(SUM(成就内容!BW$127:BW$131)&lt;&gt;0,MAX(ROUNDUP(SMALL(CF$334:CF$383,$L368)/60,0)*60,60),0))</f>
        <v>0</v>
      </c>
      <c r="FH368" s="41">
        <f>IF(CG368="","",IF(SUM(成就内容!BX$127:BX$131)&lt;&gt;0,MAX(ROUNDUP(SMALL(CG$334:CG$383,$L368)/60,0)*60,60),0))</f>
        <v>0</v>
      </c>
      <c r="FI368" s="41">
        <f>IF(CH368="","",IF(SUM(成就内容!BY$127:BY$131)&lt;&gt;0,MAX(ROUNDUP(SMALL(CH$334:CH$383,$L368)/60,0)*60,60),0))</f>
        <v>0</v>
      </c>
      <c r="FJ368" s="41">
        <f>IF(CI368="","",IF(SUM(成就内容!BZ$127:BZ$131)&lt;&gt;0,MAX(ROUNDUP(SMALL(CI$334:CI$383,$L368)/60,0)*60,60),0))</f>
        <v>0</v>
      </c>
    </row>
    <row r="369" spans="10:166" s="96" customFormat="1" x14ac:dyDescent="0.15">
      <c r="J369" s="19"/>
      <c r="L369" s="43">
        <v>36</v>
      </c>
      <c r="M369" s="79">
        <f>IFERROR(IF(成就内容!D42="","",INDEX($I$4:$I$178*SUM(成就内容!D$127:D$131)/SUM(成就内容!$D$127:$BZ$131),成就内容!D98,1))-SUM(M$334:M368),"")</f>
        <v>0</v>
      </c>
      <c r="N369" s="79" t="str">
        <f>IFERROR(IF(成就内容!E42="","",INDEX($I$4:$I$178*SUM(成就内容!E$127:E$131)/SUM(成就内容!$D$127:$BZ$131),成就内容!E98,1))-SUM(N$334:N368),"")</f>
        <v/>
      </c>
      <c r="O369" s="79" t="str">
        <f>IFERROR(IF(成就内容!F42="","",INDEX($I$4:$I$178*SUM(成就内容!F$127:F$131)/SUM(成就内容!$D$127:$BZ$131),成就内容!F98,1))-SUM(O$334:O368),"")</f>
        <v/>
      </c>
      <c r="P369" s="79" t="str">
        <f>IFERROR(IF(成就内容!G42="","",INDEX($I$4:$I$178*SUM(成就内容!G$127:G$131)/SUM(成就内容!$D$127:$BZ$131),成就内容!G98,1))-SUM(P$334:P368),"")</f>
        <v/>
      </c>
      <c r="Q369" s="79">
        <f>IFERROR(IF(成就内容!H42="","",INDEX($I$4:$I$178*SUM(成就内容!H$127:H$131)/SUM(成就内容!$D$127:$BZ$131),成就内容!H98,1))-SUM(Q$334:Q368),"")</f>
        <v>0</v>
      </c>
      <c r="R369" s="79">
        <f>IFERROR(IF(成就内容!I42="","",INDEX($I$4:$I$178*SUM(成就内容!I$127:I$131)/SUM(成就内容!$D$127:$BZ$131),成就内容!I98,1))-SUM(R$334:R368),"")</f>
        <v>0</v>
      </c>
      <c r="S369" s="79">
        <f>IFERROR(IF(成就内容!J42="","",INDEX($I$4:$I$178*SUM(成就内容!J$127:J$131)/SUM(成就内容!$D$127:$BZ$131),成就内容!J98,1))-SUM(S$334:S368),"")</f>
        <v>0</v>
      </c>
      <c r="T369" s="79">
        <f>IFERROR(IF(成就内容!K42="","",INDEX($I$4:$I$178*SUM(成就内容!K$127:K$131)/SUM(成就内容!$D$127:$BZ$131),成就内容!K98,1))-SUM(T$334:T368),"")</f>
        <v>0</v>
      </c>
      <c r="U369" s="79">
        <f>IFERROR(IF(成就内容!L42="","",INDEX($I$4:$I$178*SUM(成就内容!L$127:L$131)/SUM(成就内容!$D$127:$BZ$131),成就内容!L98,1))-SUM(U$334:U368),"")</f>
        <v>0</v>
      </c>
      <c r="V369" s="79">
        <f>IFERROR(IF(成就内容!M42="","",INDEX($I$4:$I$178*SUM(成就内容!M$127:M$131)/SUM(成就内容!$D$127:$BZ$131),成就内容!M98,1))-SUM(V$334:V368),"")</f>
        <v>0</v>
      </c>
      <c r="W369" s="79" t="str">
        <f>IFERROR(IF(成就内容!N42="","",INDEX($I$4:$I$178*SUM(成就内容!N$127:N$131)/SUM(成就内容!$D$127:$BZ$131),成就内容!N98,1))-SUM(W$334:W368),"")</f>
        <v/>
      </c>
      <c r="X369" s="79" t="str">
        <f>IFERROR(IF(成就内容!O42="","",INDEX($I$4:$I$178*SUM(成就内容!O$127:O$131)/SUM(成就内容!$D$127:$BZ$131),成就内容!O98,1))-SUM(X$334:X368),"")</f>
        <v/>
      </c>
      <c r="Y369" s="79" t="str">
        <f>IFERROR(IF(成就内容!P42="","",INDEX($I$4:$I$178*SUM(成就内容!P$127:P$131)/SUM(成就内容!$D$127:$BZ$131),成就内容!P98,1))-SUM(Y$334:Y368),"")</f>
        <v/>
      </c>
      <c r="Z369" s="79">
        <f>IFERROR(IF(成就内容!Q42="","",INDEX($I$4:$I$178*SUM(成就内容!Q$127:Q$131)/SUM(成就内容!$D$127:$BZ$131),成就内容!Q98,1))-SUM(Z$334:Z368),"")</f>
        <v>0</v>
      </c>
      <c r="AA369" s="79">
        <f>IFERROR(IF(成就内容!R42="","",INDEX($I$4:$I$178*SUM(成就内容!R$127:R$131)/SUM(成就内容!$D$127:$BZ$131),成就内容!R98,1))-SUM(AA$334:AA368),"")</f>
        <v>0</v>
      </c>
      <c r="AB369" s="79">
        <f>IFERROR(IF(成就内容!S42="","",INDEX($I$4:$I$178*SUM(成就内容!S$127:S$131)/SUM(成就内容!$D$127:$BZ$131),成就内容!S98,1))-SUM(AB$334:AB368),"")</f>
        <v>0</v>
      </c>
      <c r="AC369" s="79">
        <f>IFERROR(IF(成就内容!T42="","",INDEX($I$4:$I$178*SUM(成就内容!T$127:T$131)/SUM(成就内容!$D$127:$BZ$131),成就内容!T98,1))-SUM(AC$334:AC368),"")</f>
        <v>0</v>
      </c>
      <c r="AD369" s="79">
        <f>IFERROR(IF(成就内容!U42="","",INDEX($I$4:$I$178*SUM(成就内容!U$127:U$131)/SUM(成就内容!$D$127:$BZ$131),成就内容!U98,1))-SUM(AD$334:AD368),"")</f>
        <v>0</v>
      </c>
      <c r="AE369" s="79">
        <f>IFERROR(IF(成就内容!V42="","",INDEX($I$4:$I$178*SUM(成就内容!V$127:V$131)/SUM(成就内容!$D$127:$BZ$131),成就内容!V98,1))-SUM(AE$334:AE368),"")</f>
        <v>0</v>
      </c>
      <c r="AF369" s="79" t="str">
        <f>IFERROR(IF(成就内容!W42="","",INDEX($I$4:$I$178*SUM(成就内容!W$127:W$131)/SUM(成就内容!$D$127:$BZ$131),成就内容!W98,1))-SUM(AF$334:AF368),"")</f>
        <v/>
      </c>
      <c r="AG369" s="79" t="str">
        <f>IFERROR(IF(成就内容!X42="","",INDEX($I$4:$I$178*SUM(成就内容!X$127:X$131)/SUM(成就内容!$D$127:$BZ$131),成就内容!X98,1))-SUM(AG$334:AG368),"")</f>
        <v/>
      </c>
      <c r="AH369" s="79" t="str">
        <f>IFERROR(IF(成就内容!Y42="","",INDEX($I$4:$I$178*SUM(成就内容!Y$127:Y$131)/SUM(成就内容!$D$127:$BZ$131),成就内容!Y98,1))-SUM(AH$334:AH368),"")</f>
        <v/>
      </c>
      <c r="AI369" s="79" t="str">
        <f>IFERROR(IF(成就内容!Z42="","",INDEX($I$4:$I$178*SUM(成就内容!Z$127:Z$131)/SUM(成就内容!$D$127:$BZ$131),成就内容!Z98,1))-SUM(AI$334:AI368),"")</f>
        <v/>
      </c>
      <c r="AJ369" s="79" t="str">
        <f>IFERROR(IF(成就内容!AA42="","",INDEX($I$4:$I$178*SUM(成就内容!AA$127:AA$131)/SUM(成就内容!$D$127:$BZ$131),成就内容!AA98,1))-SUM(AJ$334:AJ368),"")</f>
        <v/>
      </c>
      <c r="AK369" s="79" t="str">
        <f>IFERROR(IF(成就内容!AB42="","",INDEX($I$4:$I$178*SUM(成就内容!AB$127:AB$131)/SUM(成就内容!$D$127:$BZ$131),成就内容!AB98,1))-SUM(AK$334:AK368),"")</f>
        <v/>
      </c>
      <c r="AL369" s="79">
        <f>IFERROR(IF(成就内容!AC42="","",INDEX($I$4:$I$178*SUM(成就内容!AC$127:AC$131)/SUM(成就内容!$D$127:$BZ$131),成就内容!AC98,1))-SUM(AL$334:AL368),"")</f>
        <v>12834.774999999994</v>
      </c>
      <c r="AM369" s="79">
        <f>IFERROR(IF(成就内容!AD42="","",INDEX($I$4:$I$178*SUM(成就内容!AD$127:AD$131)/SUM(成就内容!$D$127:$BZ$131),成就内容!AD98,1))-SUM(AM$334:AM368),"")</f>
        <v>14001.574999999997</v>
      </c>
      <c r="AN369" s="79">
        <f>IFERROR(IF(成就内容!AE42="","",INDEX($I$4:$I$178*SUM(成就内容!AE$127:AE$131)/SUM(成就内容!$D$127:$BZ$131),成就内容!AE98,1))-SUM(AN$334:AN368),"")</f>
        <v>14001.574999999997</v>
      </c>
      <c r="AO369" s="79">
        <f>IFERROR(IF(成就内容!AF42="","",INDEX($I$4:$I$178*SUM(成就内容!AF$127:AF$131)/SUM(成就内容!$D$127:$BZ$131),成就内容!AF98,1))-SUM(AO$334:AO368),"")</f>
        <v>14001.574999999997</v>
      </c>
      <c r="AP369" s="79">
        <f>IFERROR(IF(成就内容!AG42="","",INDEX($I$4:$I$178*SUM(成就内容!AG$127:AG$131)/SUM(成就内容!$D$127:$BZ$131),成就内容!AG98,1))-SUM(AP$334:AP368),"")</f>
        <v>0</v>
      </c>
      <c r="AQ369" s="79" t="str">
        <f>IFERROR(IF(成就内容!AH42="","",INDEX($I$4:$I$178*SUM(成就内容!AH$127:AH$131)/SUM(成就内容!$D$127:$BZ$131),成就内容!AH98,1))-SUM(AQ$334:AQ368),"")</f>
        <v/>
      </c>
      <c r="AR369" s="79">
        <f>IFERROR(IF(成就内容!AI42="","",INDEX($I$4:$I$178*SUM(成就内容!AI$127:AI$131)/SUM(成就内容!$D$127:$BZ$131),成就内容!AI98,1))-SUM(AR$334:AR368),"")</f>
        <v>0</v>
      </c>
      <c r="AS369" s="79">
        <f>IFERROR(IF(成就内容!AJ42="","",INDEX($I$4:$I$178*SUM(成就内容!AJ$127:AJ$131)/SUM(成就内容!$D$127:$BZ$131),成就内容!AJ98,1))-SUM(AS$334:AS368),"")</f>
        <v>0</v>
      </c>
      <c r="AT369" s="79" t="str">
        <f>IFERROR(IF(成就内容!AK42="","",INDEX($I$4:$I$178*SUM(成就内容!AK$127:AK$131)/SUM(成就内容!$D$127:$BZ$131),成就内容!AK98,1))-SUM(AT$334:AT368),"")</f>
        <v/>
      </c>
      <c r="AU369" s="79" t="str">
        <f>IFERROR(IF(成就内容!AL42="","",INDEX($I$4:$I$178*SUM(成就内容!AL$127:AL$131)/SUM(成就内容!$D$127:$BZ$131),成就内容!AL98,1))-SUM(AU$334:AU368),"")</f>
        <v/>
      </c>
      <c r="AV369" s="79" t="str">
        <f>IFERROR(IF(成就内容!AM42="","",INDEX($I$4:$I$178*SUM(成就内容!AM$127:AM$131)/SUM(成就内容!$D$127:$BZ$131),成就内容!AM98,1))-SUM(AV$334:AV368),"")</f>
        <v/>
      </c>
      <c r="AW369" s="79" t="str">
        <f>IFERROR(IF(成就内容!AN42="","",INDEX($I$4:$I$178*SUM(成就内容!AN$127:AN$131)/SUM(成就内容!$D$127:$BZ$131),成就内容!AN98,1))-SUM(AW$334:AW368),"")</f>
        <v/>
      </c>
      <c r="AX369" s="79">
        <f>IFERROR(IF(成就内容!AO42="","",INDEX($I$4:$I$178*SUM(成就内容!AO$127:AO$131)/SUM(成就内容!$D$127:$BZ$131),成就内容!AO98,1))-SUM(AX$334:AX368),"")</f>
        <v>16335.175000000003</v>
      </c>
      <c r="AY369" s="79">
        <f>IFERROR(IF(成就内容!AP42="","",INDEX($I$4:$I$178*SUM(成就内容!AP$127:AP$131)/SUM(成就内容!$D$127:$BZ$131),成就内容!AP98,1))-SUM(AY$334:AY368),"")</f>
        <v>16335.175000000003</v>
      </c>
      <c r="AZ369" s="79">
        <f>IFERROR(IF(成就内容!AQ42="","",INDEX($I$4:$I$178*SUM(成就内容!AQ$127:AQ$131)/SUM(成就内容!$D$127:$BZ$131),成就内容!AQ98,1))-SUM(AZ$334:AZ368),"")</f>
        <v>16335.175000000003</v>
      </c>
      <c r="BA369" s="79">
        <f>IFERROR(IF(成就内容!AR42="","",INDEX($I$4:$I$178*SUM(成就内容!AR$127:AR$131)/SUM(成就内容!$D$127:$BZ$131),成就内容!AR98,1))-SUM(BA$334:BA368),"")</f>
        <v>19602.212499999994</v>
      </c>
      <c r="BB369" s="79">
        <f>IFERROR(IF(成就内容!AS42="","",INDEX($I$4:$I$178*SUM(成就内容!AS$127:AS$131)/SUM(成就内容!$D$127:$BZ$131),成就内容!AS98,1))-SUM(BB$334:BB368),"")</f>
        <v>19602.212499999994</v>
      </c>
      <c r="BC369" s="79">
        <f>IFERROR(IF(成就内容!AT42="","",INDEX($I$4:$I$178*SUM(成就内容!AT$127:AT$131)/SUM(成就内容!$D$127:$BZ$131),成就内容!AT98,1))-SUM(BC$334:BC368),"")</f>
        <v>19602.212499999994</v>
      </c>
      <c r="BD369" s="79">
        <f>IFERROR(IF(成就内容!AU42="","",INDEX($I$4:$I$178*SUM(成就内容!AU$127:AU$131)/SUM(成就内容!$D$127:$BZ$131),成就内容!AU98,1))-SUM(BD$334:BD368),"")</f>
        <v>0</v>
      </c>
      <c r="BE369" s="79" t="str">
        <f>IFERROR(IF(成就内容!AV42="","",INDEX($I$4:$I$178*SUM(成就内容!AV$127:AV$131)/SUM(成就内容!$D$127:$BZ$131),成就内容!AV98,1))-SUM(BE$334:BE368),"")</f>
        <v/>
      </c>
      <c r="BF369" s="79">
        <f>IFERROR(IF(成就内容!AW42="","",INDEX($I$4:$I$178*SUM(成就内容!AW$127:AW$131)/SUM(成就内容!$D$127:$BZ$131),成就内容!AW98,1))-SUM(BF$334:BF368),"")</f>
        <v>0</v>
      </c>
      <c r="BG369" s="79">
        <f>IFERROR(IF(成就内容!AX42="","",INDEX($I$4:$I$178*SUM(成就内容!AX$127:AX$131)/SUM(成就内容!$D$127:$BZ$131),成就内容!AX98,1))-SUM(BG$334:BG368),"")</f>
        <v>0</v>
      </c>
      <c r="BH369" s="79">
        <f>IFERROR(IF(成就内容!AY42="","",INDEX($I$4:$I$178*SUM(成就内容!AY$127:AY$131)/SUM(成就内容!$D$127:$BZ$131),成就内容!AY98,1))-SUM(BH$334:BH368),"")</f>
        <v>0</v>
      </c>
      <c r="BI369" s="79">
        <f>IFERROR(IF(成就内容!AZ42="","",INDEX($I$4:$I$178*SUM(成就内容!AZ$127:AZ$131)/SUM(成就内容!$D$127:$BZ$131),成就内容!AZ98,1))-SUM(BI$334:BI368),"")</f>
        <v>0</v>
      </c>
      <c r="BJ369" s="79">
        <f>IFERROR(IF(成就内容!BA42="","",INDEX($I$4:$I$178*SUM(成就内容!BA$127:BA$131)/SUM(成就内容!$D$127:$BZ$131),成就内容!BA98,1))-SUM(BJ$334:BJ368),"")</f>
        <v>0</v>
      </c>
      <c r="BK369" s="79" t="str">
        <f>IFERROR(IF(成就内容!BB42="","",INDEX($I$4:$I$178*SUM(成就内容!BB$127:BB$131)/SUM(成就内容!$D$127:$BZ$131),成就内容!BB98,1))-SUM(BK$334:BK368),"")</f>
        <v/>
      </c>
      <c r="BL369" s="79">
        <f>IFERROR(IF(成就内容!BC42="","",INDEX($I$4:$I$178*SUM(成就内容!BC$127:BC$131)/SUM(成就内容!$D$127:$BZ$131),成就内容!BC98,1))-SUM(BL$334:BL368),"")</f>
        <v>0</v>
      </c>
      <c r="BM369" s="79">
        <f>IFERROR(IF(成就内容!BD42="","",INDEX($I$4:$I$178*SUM(成就内容!BD$127:BD$131)/SUM(成就内容!$D$127:$BZ$131),成就内容!BD98,1))-SUM(BM$334:BM368),"")</f>
        <v>0</v>
      </c>
      <c r="BN369" s="79">
        <f>IFERROR(IF(成就内容!BE42="","",INDEX($I$4:$I$178*SUM(成就内容!BE$127:BE$131)/SUM(成就内容!$D$127:$BZ$131),成就内容!BE98,1))-SUM(BN$334:BN368),"")</f>
        <v>0</v>
      </c>
      <c r="BO369" s="79">
        <f>IFERROR(IF(成就内容!BF42="","",INDEX($I$4:$I$178*SUM(成就内容!BF$127:BF$131)/SUM(成就内容!$D$127:$BZ$131),成就内容!BF98,1))-SUM(BO$334:BO368),"")</f>
        <v>0</v>
      </c>
      <c r="BP369" s="79">
        <f>IFERROR(IF(成就内容!BG42="","",INDEX($I$4:$I$178*SUM(成就内容!BG$127:BG$131)/SUM(成就内容!$D$127:$BZ$131),成就内容!BG98,1))-SUM(BP$334:BP368),"")</f>
        <v>0</v>
      </c>
      <c r="BQ369" s="79" t="str">
        <f>IFERROR(IF(成就内容!BH42="","",INDEX($I$4:$I$178*SUM(成就内容!BH$127:BH$131)/SUM(成就内容!$D$127:$BZ$131),成就内容!BH98,1))-SUM(BQ$334:BQ368),"")</f>
        <v/>
      </c>
      <c r="BR369" s="79" t="str">
        <f>IFERROR(IF(成就内容!BI42="","",INDEX($I$4:$I$178*SUM(成就内容!BI$127:BI$131)/SUM(成就内容!$D$127:$BZ$131),成就内容!BI98,1))-SUM(BR$334:BR368),"")</f>
        <v/>
      </c>
      <c r="BS369" s="79">
        <f>IFERROR(IF(成就内容!BJ42="","",INDEX($I$4:$I$178*SUM(成就内容!BJ$127:BJ$131)/SUM(成就内容!$D$127:$BZ$131),成就内容!BJ98,1))-SUM(BS$334:BS368),"")</f>
        <v>3189.1312500000022</v>
      </c>
      <c r="BT369" s="79" t="str">
        <f>IFERROR(IF(成就内容!BK42="","",INDEX($I$4:$I$178*SUM(成就内容!BK$127:BK$131)/SUM(成就内容!$D$127:$BZ$131),成就内容!BK98,1))-SUM(BT$334:BT368),"")</f>
        <v/>
      </c>
      <c r="BU369" s="79">
        <f>IFERROR(IF(成就内容!BL42="","",INDEX($I$4:$I$178*SUM(成就内容!BL$127:BL$131)/SUM(成就内容!$D$127:$BZ$131),成就内容!BL98,1))-SUM(BU$334:BU368),"")</f>
        <v>16335.175000000003</v>
      </c>
      <c r="BV369" s="79">
        <f>IFERROR(IF(成就内容!BM42="","",INDEX($I$4:$I$178*SUM(成就内容!BM$127:BM$131)/SUM(成就内容!$D$127:$BZ$131),成就内容!BM98,1))-SUM(BV$334:BV368),"")</f>
        <v>0</v>
      </c>
      <c r="BW369" s="79" t="str">
        <f>IFERROR(IF(成就内容!BN42="","",INDEX($I$4:$I$178*SUM(成就内容!BN$127:BN$131)/SUM(成就内容!$D$127:$BZ$131),成就内容!BN98,1))-SUM(BW$334:BW368),"")</f>
        <v/>
      </c>
      <c r="BX369" s="79">
        <f>IFERROR(IF(成就内容!BO42="","",INDEX($I$4:$I$178*SUM(成就内容!BO$127:BO$131)/SUM(成就内容!$D$127:$BZ$131),成就内容!BO98,1))-SUM(BX$334:BX368),"")</f>
        <v>0</v>
      </c>
      <c r="BY369" s="79">
        <f>IFERROR(IF(成就内容!BP42="","",INDEX($I$4:$I$178*SUM(成就内容!BP$127:BP$131)/SUM(成就内容!$D$127:$BZ$131),成就内容!BP98,1))-SUM(BY$334:BY368),"")</f>
        <v>0</v>
      </c>
      <c r="BZ369" s="79">
        <f>IFERROR(IF(成就内容!BQ42="","",INDEX($I$4:$I$178*SUM(成就内容!BQ$127:BQ$131)/SUM(成就内容!$D$127:$BZ$131),成就内容!BQ98,1))-SUM(BZ$334:BZ368),"")</f>
        <v>0</v>
      </c>
      <c r="CA369" s="79" t="str">
        <f>IFERROR(IF(成就内容!BR42="","",INDEX($I$4:$I$178*SUM(成就内容!BR$127:BR$131)/SUM(成就内容!$D$127:$BZ$131),成就内容!BR98,1))-SUM(CA$334:CA368),"")</f>
        <v/>
      </c>
      <c r="CB369" s="79" t="str">
        <f>IFERROR(IF(成就内容!BS42="","",INDEX($I$4:$I$178*SUM(成就内容!BS$127:BS$131)/SUM(成就内容!$D$127:$BZ$131),成就内容!BS98,1))-SUM(CB$334:CB368),"")</f>
        <v/>
      </c>
      <c r="CC369" s="79">
        <f>IFERROR(IF(成就内容!BT42="","",INDEX($I$4:$I$178*SUM(成就内容!BT$127:BT$131)/SUM(成就内容!$D$127:$BZ$131),成就内容!BT98,1))-SUM(CC$334:CC368),"")</f>
        <v>0</v>
      </c>
      <c r="CD369" s="79">
        <f>IFERROR(IF(成就内容!BU42="","",INDEX($I$4:$I$178*SUM(成就内容!BU$127:BU$131)/SUM(成就内容!$D$127:$BZ$131),成就内容!BU98,1))-SUM(CD$334:CD368),"")</f>
        <v>0</v>
      </c>
      <c r="CE369" s="79" t="str">
        <f>IFERROR(IF(成就内容!BV42="","",INDEX($I$4:$I$178*SUM(成就内容!BV$127:BV$131)/SUM(成就内容!$D$127:$BZ$131),成就内容!BV98,1))-SUM(CE$334:CE368),"")</f>
        <v/>
      </c>
      <c r="CF369" s="79">
        <f>IFERROR(IF(成就内容!BW42="","",INDEX($I$4:$I$178*SUM(成就内容!BW$127:BW$131)/SUM(成就内容!$D$127:$BZ$131),成就内容!BW98,1))-SUM(CF$334:CF368),"")</f>
        <v>0</v>
      </c>
      <c r="CG369" s="79" t="str">
        <f>IFERROR(IF(成就内容!BX42="","",INDEX($I$4:$I$178*SUM(成就内容!BX$127:BX$131)/SUM(成就内容!$D$127:$BZ$131),成就内容!BX98,1))-SUM(CG$334:CG368),"")</f>
        <v/>
      </c>
      <c r="CH369" s="79">
        <f>IFERROR(IF(成就内容!BY42="","",INDEX($I$4:$I$178*SUM(成就内容!BY$127:BY$131)/SUM(成就内容!$D$127:$BZ$131),成就内容!BY98,1))-SUM(CH$334:CH368),"")</f>
        <v>0</v>
      </c>
      <c r="CI369" s="79">
        <f>IFERROR(IF(成就内容!BZ42="","",INDEX($I$4:$I$178*SUM(成就内容!BZ$127:BZ$131)/SUM(成就内容!$D$127:$BZ$131),成就内容!BZ98,1))-SUM(CI$334:CI368),"")</f>
        <v>0</v>
      </c>
      <c r="CK369" s="19"/>
      <c r="CM369" s="43">
        <v>36</v>
      </c>
      <c r="CN369" s="41">
        <f>IF(M369="","",IF(SUM(成就内容!D$127:D$131)&lt;&gt;0,MAX(ROUNDUP(SMALL(M$334:M$383,$L369)/60,0)*60,60),0))</f>
        <v>0</v>
      </c>
      <c r="CO369" s="41" t="str">
        <f>IF(N369="","",IF(SUM(成就内容!E$127:E$131)&lt;&gt;0,MAX(ROUNDUP(SMALL(N$334:N$383,$L369)/60,0)*60,60),0))</f>
        <v/>
      </c>
      <c r="CP369" s="41" t="str">
        <f>IF(O369="","",IF(SUM(成就内容!F$127:F$131)&lt;&gt;0,MAX(ROUNDUP(SMALL(O$334:O$383,$L369)/60,0)*60,60),0))</f>
        <v/>
      </c>
      <c r="CQ369" s="41" t="str">
        <f>IF(P369="","",IF(SUM(成就内容!G$127:G$131)&lt;&gt;0,MAX(ROUNDUP(SMALL(P$334:P$383,$L369)/60,0)*60,60),0))</f>
        <v/>
      </c>
      <c r="CR369" s="41">
        <f>IF(Q369="","",IF(SUM(成就内容!H$127:H$131)&lt;&gt;0,MAX(ROUNDUP(SMALL(Q$334:Q$383,$L369)/60,0)*60,60),0))</f>
        <v>0</v>
      </c>
      <c r="CS369" s="41">
        <f>IF(R369="","",IF(SUM(成就内容!I$127:I$131)&lt;&gt;0,MAX(ROUNDUP(SMALL(R$334:R$383,$L369)/60,0)*60,60),0))</f>
        <v>0</v>
      </c>
      <c r="CT369" s="41">
        <f>IF(S369="","",IF(SUM(成就内容!J$127:J$131)&lt;&gt;0,MAX(ROUNDUP(SMALL(S$334:S$383,$L369)/60,0)*60,60),0))</f>
        <v>0</v>
      </c>
      <c r="CU369" s="41">
        <f>IF(T369="","",IF(SUM(成就内容!K$127:K$131)&lt;&gt;0,MAX(ROUNDUP(SMALL(T$334:T$383,$L369)/60,0)*60,60),0))</f>
        <v>0</v>
      </c>
      <c r="CV369" s="41">
        <f>IF(U369="","",IF(SUM(成就内容!L$127:L$131)&lt;&gt;0,MAX(ROUNDUP(SMALL(U$334:U$383,$L369)/60,0)*60,60),0))</f>
        <v>0</v>
      </c>
      <c r="CW369" s="41">
        <f>IF(V369="","",IF(SUM(成就内容!M$127:M$131)&lt;&gt;0,MAX(ROUNDUP(SMALL(V$334:V$383,$L369)/60,0)*60,60),0))</f>
        <v>0</v>
      </c>
      <c r="CX369" s="41" t="str">
        <f>IF(W369="","",IF(SUM(成就内容!N$127:N$131)&lt;&gt;0,MAX(ROUNDUP(SMALL(W$334:W$383,$L369)/60,0)*60,60),0))</f>
        <v/>
      </c>
      <c r="CY369" s="41" t="str">
        <f>IF(X369="","",IF(SUM(成就内容!O$127:O$131)&lt;&gt;0,MAX(ROUNDUP(SMALL(X$334:X$383,$L369)/60,0)*60,60),0))</f>
        <v/>
      </c>
      <c r="CZ369" s="41" t="str">
        <f>IF(Y369="","",IF(SUM(成就内容!P$127:P$131)&lt;&gt;0,MAX(ROUNDUP(SMALL(Y$334:Y$383,$L369)/60,0)*60,60),0))</f>
        <v/>
      </c>
      <c r="DA369" s="41">
        <f>IF(Z369="","",IF(SUM(成就内容!Q$127:Q$131)&lt;&gt;0,MAX(ROUNDUP(SMALL(Z$334:Z$383,$L369)/60,0)*60,60),0))</f>
        <v>0</v>
      </c>
      <c r="DB369" s="41">
        <f>IF(AA369="","",IF(SUM(成就内容!R$127:R$131)&lt;&gt;0,MAX(ROUNDUP(SMALL(AA$334:AA$383,$L369)/60,0)*60,60),0))</f>
        <v>0</v>
      </c>
      <c r="DC369" s="41">
        <f>IF(AB369="","",IF(SUM(成就内容!S$127:S$131)&lt;&gt;0,MAX(ROUNDUP(SMALL(AB$334:AB$383,$L369)/60,0)*60,60),0))</f>
        <v>0</v>
      </c>
      <c r="DD369" s="41">
        <f>IF(AC369="","",IF(SUM(成就内容!T$127:T$131)&lt;&gt;0,MAX(ROUNDUP(SMALL(AC$334:AC$383,$L369)/60,0)*60,60),0))</f>
        <v>0</v>
      </c>
      <c r="DE369" s="41">
        <f>IF(AD369="","",IF(SUM(成就内容!U$127:U$131)&lt;&gt;0,MAX(ROUNDUP(SMALL(AD$334:AD$383,$L369)/60,0)*60,60),0))</f>
        <v>0</v>
      </c>
      <c r="DF369" s="41">
        <f>IF(AE369="","",IF(SUM(成就内容!V$127:V$131)&lt;&gt;0,MAX(ROUNDUP(SMALL(AE$334:AE$383,$L369)/60,0)*60,60),0))</f>
        <v>0</v>
      </c>
      <c r="DG369" s="41" t="str">
        <f>IF(AF369="","",IF(SUM(成就内容!W$127:W$131)&lt;&gt;0,MAX(ROUNDUP(SMALL(AF$334:AF$383,$L369)/60,0)*60,60),0))</f>
        <v/>
      </c>
      <c r="DH369" s="41" t="str">
        <f>IF(AG369="","",IF(SUM(成就内容!X$127:X$131)&lt;&gt;0,MAX(ROUNDUP(SMALL(AG$334:AG$383,$L369)/60,0)*60,60),0))</f>
        <v/>
      </c>
      <c r="DI369" s="41" t="str">
        <f>IF(AH369="","",IF(SUM(成就内容!Y$127:Y$131)&lt;&gt;0,MAX(ROUNDUP(SMALL(AH$334:AH$383,$L369)/60,0)*60,60),0))</f>
        <v/>
      </c>
      <c r="DJ369" s="41" t="str">
        <f>IF(AI369="","",IF(SUM(成就内容!Z$127:Z$131)&lt;&gt;0,MAX(ROUNDUP(SMALL(AI$334:AI$383,$L369)/60,0)*60,60),0))</f>
        <v/>
      </c>
      <c r="DK369" s="41" t="str">
        <f>IF(AJ369="","",IF(SUM(成就内容!AA$127:AA$131)&lt;&gt;0,MAX(ROUNDUP(SMALL(AJ$334:AJ$383,$L369)/60,0)*60,60),0))</f>
        <v/>
      </c>
      <c r="DL369" s="41" t="str">
        <f>IF(AK369="","",IF(SUM(成就内容!AB$127:AB$131)&lt;&gt;0,MAX(ROUNDUP(SMALL(AK$334:AK$383,$L369)/60,0)*60,60),0))</f>
        <v/>
      </c>
      <c r="DM369" s="41">
        <f>IF(AL369="","",IF(SUM(成就内容!AC$127:AC$131)&lt;&gt;0,MAX(ROUNDUP(SMALL(AL$334:AL$383,$L369)/60,0)*60,60),0))</f>
        <v>12840</v>
      </c>
      <c r="DN369" s="41">
        <f>IF(AM369="","",IF(SUM(成就内容!AD$127:AD$131)&lt;&gt;0,MAX(ROUNDUP(SMALL(AM$334:AM$383,$L369)/60,0)*60,60),0))</f>
        <v>14040</v>
      </c>
      <c r="DO369" s="41">
        <f>IF(AN369="","",IF(SUM(成就内容!AE$127:AE$131)&lt;&gt;0,MAX(ROUNDUP(SMALL(AN$334:AN$383,$L369)/60,0)*60,60),0))</f>
        <v>14040</v>
      </c>
      <c r="DP369" s="41">
        <f>IF(AO369="","",IF(SUM(成就内容!AF$127:AF$131)&lt;&gt;0,MAX(ROUNDUP(SMALL(AO$334:AO$383,$L369)/60,0)*60,60),0))</f>
        <v>14040</v>
      </c>
      <c r="DQ369" s="41">
        <f>IF(AP369="","",IF(SUM(成就内容!AG$127:AG$131)&lt;&gt;0,MAX(ROUNDUP(SMALL(AP$334:AP$383,$L369)/60,0)*60,60),0))</f>
        <v>0</v>
      </c>
      <c r="DR369" s="41" t="str">
        <f>IF(AQ369="","",IF(SUM(成就内容!AH$127:AH$131)&lt;&gt;0,MAX(ROUNDUP(SMALL(AQ$334:AQ$383,$L369)/60,0)*60,60),0))</f>
        <v/>
      </c>
      <c r="DS369" s="41">
        <f>IF(AR369="","",IF(SUM(成就内容!AI$127:AI$131)&lt;&gt;0,MAX(ROUNDUP(SMALL(AR$334:AR$383,$L369)/60,0)*60,60),0))</f>
        <v>0</v>
      </c>
      <c r="DT369" s="41">
        <f>IF(AS369="","",IF(SUM(成就内容!AJ$127:AJ$131)&lt;&gt;0,MAX(ROUNDUP(SMALL(AS$334:AS$383,$L369)/60,0)*60,60),0))</f>
        <v>0</v>
      </c>
      <c r="DU369" s="41" t="str">
        <f>IF(AT369="","",IF(SUM(成就内容!AK$127:AK$131)&lt;&gt;0,MAX(ROUNDUP(SMALL(AT$334:AT$383,$L369)/60,0)*60,60),0))</f>
        <v/>
      </c>
      <c r="DV369" s="41" t="str">
        <f>IF(AU369="","",IF(SUM(成就内容!AL$127:AL$131)&lt;&gt;0,MAX(ROUNDUP(SMALL(AU$334:AU$383,$L369)/60,0)*60,60),0))</f>
        <v/>
      </c>
      <c r="DW369" s="41" t="str">
        <f>IF(AV369="","",IF(SUM(成就内容!AM$127:AM$131)&lt;&gt;0,MAX(ROUNDUP(SMALL(AV$334:AV$383,$L369)/60,0)*60,60),0))</f>
        <v/>
      </c>
      <c r="DX369" s="41" t="str">
        <f>IF(AW369="","",IF(SUM(成就内容!AN$127:AN$131)&lt;&gt;0,MAX(ROUNDUP(SMALL(AW$334:AW$383,$L369)/60,0)*60,60),0))</f>
        <v/>
      </c>
      <c r="DY369" s="41">
        <f>IF(AX369="","",IF(SUM(成就内容!AO$127:AO$131)&lt;&gt;0,MAX(ROUNDUP(SMALL(AX$334:AX$383,$L369)/60,0)*60,60),0))</f>
        <v>16380</v>
      </c>
      <c r="DZ369" s="41">
        <f>IF(AY369="","",IF(SUM(成就内容!AP$127:AP$131)&lt;&gt;0,MAX(ROUNDUP(SMALL(AY$334:AY$383,$L369)/60,0)*60,60),0))</f>
        <v>16380</v>
      </c>
      <c r="EA369" s="41">
        <f>IF(AZ369="","",IF(SUM(成就内容!AQ$127:AQ$131)&lt;&gt;0,MAX(ROUNDUP(SMALL(AZ$334:AZ$383,$L369)/60,0)*60,60),0))</f>
        <v>16380</v>
      </c>
      <c r="EB369" s="41">
        <f>IF(BA369="","",IF(SUM(成就内容!AR$127:AR$131)&lt;&gt;0,MAX(ROUNDUP(SMALL(BA$334:BA$383,$L369)/60,0)*60,60),0))</f>
        <v>19620</v>
      </c>
      <c r="EC369" s="41">
        <f>IF(BB369="","",IF(SUM(成就内容!AS$127:AS$131)&lt;&gt;0,MAX(ROUNDUP(SMALL(BB$334:BB$383,$L369)/60,0)*60,60),0))</f>
        <v>19620</v>
      </c>
      <c r="ED369" s="41">
        <f>IF(BC369="","",IF(SUM(成就内容!AT$127:AT$131)&lt;&gt;0,MAX(ROUNDUP(SMALL(BC$334:BC$383,$L369)/60,0)*60,60),0))</f>
        <v>19620</v>
      </c>
      <c r="EE369" s="41">
        <f>IF(BD369="","",IF(SUM(成就内容!AU$127:AU$131)&lt;&gt;0,MAX(ROUNDUP(SMALL(BD$334:BD$383,$L369)/60,0)*60,60),0))</f>
        <v>0</v>
      </c>
      <c r="EF369" s="41" t="str">
        <f>IF(BE369="","",IF(SUM(成就内容!AV$127:AV$131)&lt;&gt;0,MAX(ROUNDUP(SMALL(BE$334:BE$383,$L369)/60,0)*60,60),0))</f>
        <v/>
      </c>
      <c r="EG369" s="41">
        <f>IF(BF369="","",IF(SUM(成就内容!AW$127:AW$131)&lt;&gt;0,MAX(ROUNDUP(SMALL(BF$334:BF$383,$L369)/60,0)*60,60),0))</f>
        <v>0</v>
      </c>
      <c r="EH369" s="41">
        <f>IF(BG369="","",IF(SUM(成就内容!AX$127:AX$131)&lt;&gt;0,MAX(ROUNDUP(SMALL(BG$334:BG$383,$L369)/60,0)*60,60),0))</f>
        <v>0</v>
      </c>
      <c r="EI369" s="41">
        <f>IF(BH369="","",IF(SUM(成就内容!AY$127:AY$131)&lt;&gt;0,MAX(ROUNDUP(SMALL(BH$334:BH$383,$L369)/60,0)*60,60),0))</f>
        <v>0</v>
      </c>
      <c r="EJ369" s="41">
        <f>IF(BI369="","",IF(SUM(成就内容!AZ$127:AZ$131)&lt;&gt;0,MAX(ROUNDUP(SMALL(BI$334:BI$383,$L369)/60,0)*60,60),0))</f>
        <v>0</v>
      </c>
      <c r="EK369" s="41">
        <f>IF(BJ369="","",IF(SUM(成就内容!BA$127:BA$131)&lt;&gt;0,MAX(ROUNDUP(SMALL(BJ$334:BJ$383,$L369)/60,0)*60,60),0))</f>
        <v>0</v>
      </c>
      <c r="EL369" s="41" t="str">
        <f>IF(BK369="","",IF(SUM(成就内容!BB$127:BB$131)&lt;&gt;0,MAX(ROUNDUP(SMALL(BK$334:BK$383,$L369)/60,0)*60,60),0))</f>
        <v/>
      </c>
      <c r="EM369" s="41">
        <f>IF(BL369="","",IF(SUM(成就内容!BC$127:BC$131)&lt;&gt;0,MAX(ROUNDUP(SMALL(BL$334:BL$383,$L369)/60,0)*60,60),0))</f>
        <v>0</v>
      </c>
      <c r="EN369" s="41">
        <f>IF(BM369="","",IF(SUM(成就内容!BD$127:BD$131)&lt;&gt;0,MAX(ROUNDUP(SMALL(BM$334:BM$383,$L369)/60,0)*60,60),0))</f>
        <v>0</v>
      </c>
      <c r="EO369" s="41">
        <f>IF(BN369="","",IF(SUM(成就内容!BE$127:BE$131)&lt;&gt;0,MAX(ROUNDUP(SMALL(BN$334:BN$383,$L369)/60,0)*60,60),0))</f>
        <v>0</v>
      </c>
      <c r="EP369" s="41">
        <f>IF(BO369="","",IF(SUM(成就内容!BF$127:BF$131)&lt;&gt;0,MAX(ROUNDUP(SMALL(BO$334:BO$383,$L369)/60,0)*60,60),0))</f>
        <v>0</v>
      </c>
      <c r="EQ369" s="41">
        <f>IF(BP369="","",IF(SUM(成就内容!BG$127:BG$131)&lt;&gt;0,MAX(ROUNDUP(SMALL(BP$334:BP$383,$L369)/60,0)*60,60),0))</f>
        <v>0</v>
      </c>
      <c r="ER369" s="41" t="str">
        <f>IF(BQ369="","",IF(SUM(成就内容!BH$127:BH$131)&lt;&gt;0,MAX(ROUNDUP(SMALL(BQ$334:BQ$383,$L369)/60,0)*60,60),0))</f>
        <v/>
      </c>
      <c r="ES369" s="41" t="str">
        <f>IF(BR369="","",IF(SUM(成就内容!BI$127:BI$131)&lt;&gt;0,MAX(ROUNDUP(SMALL(BR$334:BR$383,$L369)/60,0)*60,60),0))</f>
        <v/>
      </c>
      <c r="ET369" s="41">
        <f>IF(BS369="","",IF(SUM(成就内容!BJ$127:BJ$131)&lt;&gt;0,MAX(ROUNDUP(SMALL(BS$334:BS$383,$L369)/60,0)*60,60),0))</f>
        <v>4260</v>
      </c>
      <c r="EU369" s="41" t="str">
        <f>IF(BT369="","",IF(SUM(成就内容!BK$127:BK$131)&lt;&gt;0,MAX(ROUNDUP(SMALL(BT$334:BT$383,$L369)/60,0)*60,60),0))</f>
        <v/>
      </c>
      <c r="EV369" s="41">
        <f>IF(BU369="","",IF(SUM(成就内容!BL$127:BL$131)&lt;&gt;0,MAX(ROUNDUP(SMALL(BU$334:BU$383,$L369)/60,0)*60,60),0))</f>
        <v>16380</v>
      </c>
      <c r="EW369" s="41">
        <f>IF(BV369="","",IF(SUM(成就内容!BM$127:BM$131)&lt;&gt;0,MAX(ROUNDUP(SMALL(BV$334:BV$383,$L369)/60,0)*60,60),0))</f>
        <v>0</v>
      </c>
      <c r="EX369" s="41" t="str">
        <f>IF(BW369="","",IF(SUM(成就内容!BN$127:BN$131)&lt;&gt;0,MAX(ROUNDUP(SMALL(BW$334:BW$383,$L369)/60,0)*60,60),0))</f>
        <v/>
      </c>
      <c r="EY369" s="41">
        <f>IF(BX369="","",IF(SUM(成就内容!BO$127:BO$131)&lt;&gt;0,MAX(ROUNDUP(SMALL(BX$334:BX$383,$L369)/60,0)*60,60),0))</f>
        <v>0</v>
      </c>
      <c r="EZ369" s="41">
        <f>IF(BY369="","",IF(SUM(成就内容!BP$127:BP$131)&lt;&gt;0,MAX(ROUNDUP(SMALL(BY$334:BY$383,$L369)/60,0)*60,60),0))</f>
        <v>0</v>
      </c>
      <c r="FA369" s="41">
        <f>IF(BZ369="","",IF(SUM(成就内容!BQ$127:BQ$131)&lt;&gt;0,MAX(ROUNDUP(SMALL(BZ$334:BZ$383,$L369)/60,0)*60,60),0))</f>
        <v>0</v>
      </c>
      <c r="FB369" s="41" t="str">
        <f>IF(CA369="","",IF(SUM(成就内容!BR$127:BR$131)&lt;&gt;0,MAX(ROUNDUP(SMALL(CA$334:CA$383,$L369)/60,0)*60,60),0))</f>
        <v/>
      </c>
      <c r="FC369" s="41" t="str">
        <f>IF(CB369="","",IF(SUM(成就内容!BS$127:BS$131)&lt;&gt;0,MAX(ROUNDUP(SMALL(CB$334:CB$383,$L369)/60,0)*60,60),0))</f>
        <v/>
      </c>
      <c r="FD369" s="41">
        <f>IF(CC369="","",IF(SUM(成就内容!BT$127:BT$131)&lt;&gt;0,MAX(ROUNDUP(SMALL(CC$334:CC$383,$L369)/60,0)*60,60),0))</f>
        <v>0</v>
      </c>
      <c r="FE369" s="41">
        <f>IF(CD369="","",IF(SUM(成就内容!BU$127:BU$131)&lt;&gt;0,MAX(ROUNDUP(SMALL(CD$334:CD$383,$L369)/60,0)*60,60),0))</f>
        <v>0</v>
      </c>
      <c r="FF369" s="41" t="str">
        <f>IF(CE369="","",IF(SUM(成就内容!BV$127:BV$131)&lt;&gt;0,MAX(ROUNDUP(SMALL(CE$334:CE$383,$L369)/60,0)*60,60),0))</f>
        <v/>
      </c>
      <c r="FG369" s="41">
        <f>IF(CF369="","",IF(SUM(成就内容!BW$127:BW$131)&lt;&gt;0,MAX(ROUNDUP(SMALL(CF$334:CF$383,$L369)/60,0)*60,60),0))</f>
        <v>0</v>
      </c>
      <c r="FH369" s="41" t="str">
        <f>IF(CG369="","",IF(SUM(成就内容!BX$127:BX$131)&lt;&gt;0,MAX(ROUNDUP(SMALL(CG$334:CG$383,$L369)/60,0)*60,60),0))</f>
        <v/>
      </c>
      <c r="FI369" s="41">
        <f>IF(CH369="","",IF(SUM(成就内容!BY$127:BY$131)&lt;&gt;0,MAX(ROUNDUP(SMALL(CH$334:CH$383,$L369)/60,0)*60,60),0))</f>
        <v>0</v>
      </c>
      <c r="FJ369" s="41">
        <f>IF(CI369="","",IF(SUM(成就内容!BZ$127:BZ$131)&lt;&gt;0,MAX(ROUNDUP(SMALL(CI$334:CI$383,$L369)/60,0)*60,60),0))</f>
        <v>0</v>
      </c>
    </row>
    <row r="370" spans="10:166" s="96" customFormat="1" x14ac:dyDescent="0.15">
      <c r="J370" s="19"/>
      <c r="L370" s="43">
        <v>37</v>
      </c>
      <c r="M370" s="79">
        <f>IFERROR(IF(成就内容!D43="","",INDEX($I$4:$I$178*SUM(成就内容!D$127:D$131)/SUM(成就内容!$D$127:$BZ$131),成就内容!D99,1))-SUM(M$334:M369),"")</f>
        <v>0</v>
      </c>
      <c r="N370" s="79" t="str">
        <f>IFERROR(IF(成就内容!E43="","",INDEX($I$4:$I$178*SUM(成就内容!E$127:E$131)/SUM(成就内容!$D$127:$BZ$131),成就内容!E99,1))-SUM(N$334:N369),"")</f>
        <v/>
      </c>
      <c r="O370" s="79" t="str">
        <f>IFERROR(IF(成就内容!F43="","",INDEX($I$4:$I$178*SUM(成就内容!F$127:F$131)/SUM(成就内容!$D$127:$BZ$131),成就内容!F99,1))-SUM(O$334:O369),"")</f>
        <v/>
      </c>
      <c r="P370" s="79" t="str">
        <f>IFERROR(IF(成就内容!G43="","",INDEX($I$4:$I$178*SUM(成就内容!G$127:G$131)/SUM(成就内容!$D$127:$BZ$131),成就内容!G99,1))-SUM(P$334:P369),"")</f>
        <v/>
      </c>
      <c r="Q370" s="79">
        <f>IFERROR(IF(成就内容!H43="","",INDEX($I$4:$I$178*SUM(成就内容!H$127:H$131)/SUM(成就内容!$D$127:$BZ$131),成就内容!H99,1))-SUM(Q$334:Q369),"")</f>
        <v>0</v>
      </c>
      <c r="R370" s="79">
        <f>IFERROR(IF(成就内容!I43="","",INDEX($I$4:$I$178*SUM(成就内容!I$127:I$131)/SUM(成就内容!$D$127:$BZ$131),成就内容!I99,1))-SUM(R$334:R369),"")</f>
        <v>0</v>
      </c>
      <c r="S370" s="79">
        <f>IFERROR(IF(成就内容!J43="","",INDEX($I$4:$I$178*SUM(成就内容!J$127:J$131)/SUM(成就内容!$D$127:$BZ$131),成就内容!J99,1))-SUM(S$334:S369),"")</f>
        <v>0</v>
      </c>
      <c r="T370" s="79">
        <f>IFERROR(IF(成就内容!K43="","",INDEX($I$4:$I$178*SUM(成就内容!K$127:K$131)/SUM(成就内容!$D$127:$BZ$131),成就内容!K99,1))-SUM(T$334:T369),"")</f>
        <v>0</v>
      </c>
      <c r="U370" s="79">
        <f>IFERROR(IF(成就内容!L43="","",INDEX($I$4:$I$178*SUM(成就内容!L$127:L$131)/SUM(成就内容!$D$127:$BZ$131),成就内容!L99,1))-SUM(U$334:U369),"")</f>
        <v>0</v>
      </c>
      <c r="V370" s="79">
        <f>IFERROR(IF(成就内容!M43="","",INDEX($I$4:$I$178*SUM(成就内容!M$127:M$131)/SUM(成就内容!$D$127:$BZ$131),成就内容!M99,1))-SUM(V$334:V369),"")</f>
        <v>0</v>
      </c>
      <c r="W370" s="79" t="str">
        <f>IFERROR(IF(成就内容!N43="","",INDEX($I$4:$I$178*SUM(成就内容!N$127:N$131)/SUM(成就内容!$D$127:$BZ$131),成就内容!N99,1))-SUM(W$334:W369),"")</f>
        <v/>
      </c>
      <c r="X370" s="79" t="str">
        <f>IFERROR(IF(成就内容!O43="","",INDEX($I$4:$I$178*SUM(成就内容!O$127:O$131)/SUM(成就内容!$D$127:$BZ$131),成就内容!O99,1))-SUM(X$334:X369),"")</f>
        <v/>
      </c>
      <c r="Y370" s="79" t="str">
        <f>IFERROR(IF(成就内容!P43="","",INDEX($I$4:$I$178*SUM(成就内容!P$127:P$131)/SUM(成就内容!$D$127:$BZ$131),成就内容!P99,1))-SUM(Y$334:Y369),"")</f>
        <v/>
      </c>
      <c r="Z370" s="79">
        <f>IFERROR(IF(成就内容!Q43="","",INDEX($I$4:$I$178*SUM(成就内容!Q$127:Q$131)/SUM(成就内容!$D$127:$BZ$131),成就内容!Q99,1))-SUM(Z$334:Z369),"")</f>
        <v>0</v>
      </c>
      <c r="AA370" s="79">
        <f>IFERROR(IF(成就内容!R43="","",INDEX($I$4:$I$178*SUM(成就内容!R$127:R$131)/SUM(成就内容!$D$127:$BZ$131),成就内容!R99,1))-SUM(AA$334:AA369),"")</f>
        <v>0</v>
      </c>
      <c r="AB370" s="79">
        <f>IFERROR(IF(成就内容!S43="","",INDEX($I$4:$I$178*SUM(成就内容!S$127:S$131)/SUM(成就内容!$D$127:$BZ$131),成就内容!S99,1))-SUM(AB$334:AB369),"")</f>
        <v>0</v>
      </c>
      <c r="AC370" s="79">
        <f>IFERROR(IF(成就内容!T43="","",INDEX($I$4:$I$178*SUM(成就内容!T$127:T$131)/SUM(成就内容!$D$127:$BZ$131),成就内容!T99,1))-SUM(AC$334:AC369),"")</f>
        <v>0</v>
      </c>
      <c r="AD370" s="79">
        <f>IFERROR(IF(成就内容!U43="","",INDEX($I$4:$I$178*SUM(成就内容!U$127:U$131)/SUM(成就内容!$D$127:$BZ$131),成就内容!U99,1))-SUM(AD$334:AD369),"")</f>
        <v>0</v>
      </c>
      <c r="AE370" s="79">
        <f>IFERROR(IF(成就内容!V43="","",INDEX($I$4:$I$178*SUM(成就内容!V$127:V$131)/SUM(成就内容!$D$127:$BZ$131),成就内容!V99,1))-SUM(AE$334:AE369),"")</f>
        <v>0</v>
      </c>
      <c r="AF370" s="79" t="str">
        <f>IFERROR(IF(成就内容!W43="","",INDEX($I$4:$I$178*SUM(成就内容!W$127:W$131)/SUM(成就内容!$D$127:$BZ$131),成就内容!W99,1))-SUM(AF$334:AF369),"")</f>
        <v/>
      </c>
      <c r="AG370" s="79" t="str">
        <f>IFERROR(IF(成就内容!X43="","",INDEX($I$4:$I$178*SUM(成就内容!X$127:X$131)/SUM(成就内容!$D$127:$BZ$131),成就内容!X99,1))-SUM(AG$334:AG369),"")</f>
        <v/>
      </c>
      <c r="AH370" s="79" t="str">
        <f>IFERROR(IF(成就内容!Y43="","",INDEX($I$4:$I$178*SUM(成就内容!Y$127:Y$131)/SUM(成就内容!$D$127:$BZ$131),成就内容!Y99,1))-SUM(AH$334:AH369),"")</f>
        <v/>
      </c>
      <c r="AI370" s="79" t="str">
        <f>IFERROR(IF(成就内容!Z43="","",INDEX($I$4:$I$178*SUM(成就内容!Z$127:Z$131)/SUM(成就内容!$D$127:$BZ$131),成就内容!Z99,1))-SUM(AI$334:AI369),"")</f>
        <v/>
      </c>
      <c r="AJ370" s="79" t="str">
        <f>IFERROR(IF(成就内容!AA43="","",INDEX($I$4:$I$178*SUM(成就内容!AA$127:AA$131)/SUM(成就内容!$D$127:$BZ$131),成就内容!AA99,1))-SUM(AJ$334:AJ369),"")</f>
        <v/>
      </c>
      <c r="AK370" s="79" t="str">
        <f>IFERROR(IF(成就内容!AB43="","",INDEX($I$4:$I$178*SUM(成就内容!AB$127:AB$131)/SUM(成就内容!$D$127:$BZ$131),成就内容!AB99,1))-SUM(AK$334:AK369),"")</f>
        <v/>
      </c>
      <c r="AL370" s="79">
        <f>IFERROR(IF(成就内容!AC43="","",INDEX($I$4:$I$178*SUM(成就内容!AC$127:AC$131)/SUM(成就内容!$D$127:$BZ$131),成就内容!AC99,1))-SUM(AL$334:AL369),"")</f>
        <v>16335.175000000003</v>
      </c>
      <c r="AM370" s="79">
        <f>IFERROR(IF(成就内容!AD43="","",INDEX($I$4:$I$178*SUM(成就内容!AD$127:AD$131)/SUM(成就内容!$D$127:$BZ$131),成就内容!AD99,1))-SUM(AM$334:AM369),"")</f>
        <v>16335.175000000003</v>
      </c>
      <c r="AN370" s="79">
        <f>IFERROR(IF(成就内容!AE43="","",INDEX($I$4:$I$178*SUM(成就内容!AE$127:AE$131)/SUM(成就内容!$D$127:$BZ$131),成就内容!AE99,1))-SUM(AN$334:AN369),"")</f>
        <v>16335.175000000003</v>
      </c>
      <c r="AO370" s="79">
        <f>IFERROR(IF(成就内容!AF43="","",INDEX($I$4:$I$178*SUM(成就内容!AF$127:AF$131)/SUM(成就内容!$D$127:$BZ$131),成就内容!AF99,1))-SUM(AO$334:AO369),"")</f>
        <v>16335.175000000003</v>
      </c>
      <c r="AP370" s="79">
        <f>IFERROR(IF(成就内容!AG43="","",INDEX($I$4:$I$178*SUM(成就内容!AG$127:AG$131)/SUM(成就内容!$D$127:$BZ$131),成就内容!AG99,1))-SUM(AP$334:AP369),"")</f>
        <v>0</v>
      </c>
      <c r="AQ370" s="79" t="str">
        <f>IFERROR(IF(成就内容!AH43="","",INDEX($I$4:$I$178*SUM(成就内容!AH$127:AH$131)/SUM(成就内容!$D$127:$BZ$131),成就内容!AH99,1))-SUM(AQ$334:AQ369),"")</f>
        <v/>
      </c>
      <c r="AR370" s="79">
        <f>IFERROR(IF(成就内容!AI43="","",INDEX($I$4:$I$178*SUM(成就内容!AI$127:AI$131)/SUM(成就内容!$D$127:$BZ$131),成就内容!AI99,1))-SUM(AR$334:AR369),"")</f>
        <v>0</v>
      </c>
      <c r="AS370" s="79">
        <f>IFERROR(IF(成就内容!AJ43="","",INDEX($I$4:$I$178*SUM(成就内容!AJ$127:AJ$131)/SUM(成就内容!$D$127:$BZ$131),成就内容!AJ99,1))-SUM(AS$334:AS369),"")</f>
        <v>0</v>
      </c>
      <c r="AT370" s="79" t="str">
        <f>IFERROR(IF(成就内容!AK43="","",INDEX($I$4:$I$178*SUM(成就内容!AK$127:AK$131)/SUM(成就内容!$D$127:$BZ$131),成就内容!AK99,1))-SUM(AT$334:AT369),"")</f>
        <v/>
      </c>
      <c r="AU370" s="79" t="str">
        <f>IFERROR(IF(成就内容!AL43="","",INDEX($I$4:$I$178*SUM(成就内容!AL$127:AL$131)/SUM(成就内容!$D$127:$BZ$131),成就内容!AL99,1))-SUM(AU$334:AU369),"")</f>
        <v/>
      </c>
      <c r="AV370" s="79" t="str">
        <f>IFERROR(IF(成就内容!AM43="","",INDEX($I$4:$I$178*SUM(成就内容!AM$127:AM$131)/SUM(成就内容!$D$127:$BZ$131),成就内容!AM99,1))-SUM(AV$334:AV369),"")</f>
        <v/>
      </c>
      <c r="AW370" s="79" t="str">
        <f>IFERROR(IF(成就内容!AN43="","",INDEX($I$4:$I$178*SUM(成就内容!AN$127:AN$131)/SUM(成就内容!$D$127:$BZ$131),成就内容!AN99,1))-SUM(AW$334:AW369),"")</f>
        <v/>
      </c>
      <c r="AX370" s="79">
        <f>IFERROR(IF(成就内容!AO43="","",INDEX($I$4:$I$178*SUM(成就内容!AO$127:AO$131)/SUM(成就内容!$D$127:$BZ$131),成就内容!AO99,1))-SUM(AX$334:AX369),"")</f>
        <v>16335.175000000003</v>
      </c>
      <c r="AY370" s="79">
        <f>IFERROR(IF(成就内容!AP43="","",INDEX($I$4:$I$178*SUM(成就内容!AP$127:AP$131)/SUM(成就内容!$D$127:$BZ$131),成就内容!AP99,1))-SUM(AY$334:AY369),"")</f>
        <v>16335.175000000003</v>
      </c>
      <c r="AZ370" s="79">
        <f>IFERROR(IF(成就内容!AQ43="","",INDEX($I$4:$I$178*SUM(成就内容!AQ$127:AQ$131)/SUM(成就内容!$D$127:$BZ$131),成就内容!AQ99,1))-SUM(AZ$334:AZ369),"")</f>
        <v>16335.175000000003</v>
      </c>
      <c r="BA370" s="79">
        <f>IFERROR(IF(成就内容!AR43="","",INDEX($I$4:$I$178*SUM(成就内容!AR$127:AR$131)/SUM(成就内容!$D$127:$BZ$131),成就内容!AR99,1))-SUM(BA$334:BA369),"")</f>
        <v>22869.25</v>
      </c>
      <c r="BB370" s="79">
        <f>IFERROR(IF(成就内容!AS43="","",INDEX($I$4:$I$178*SUM(成就内容!AS$127:AS$131)/SUM(成就内容!$D$127:$BZ$131),成就内容!AS99,1))-SUM(BB$334:BB369),"")</f>
        <v>22869.25</v>
      </c>
      <c r="BC370" s="79">
        <f>IFERROR(IF(成就内容!AT43="","",INDEX($I$4:$I$178*SUM(成就内容!AT$127:AT$131)/SUM(成就内容!$D$127:$BZ$131),成就内容!AT99,1))-SUM(BC$334:BC369),"")</f>
        <v>22869.25</v>
      </c>
      <c r="BD370" s="79" t="str">
        <f>IFERROR(IF(成就内容!AU43="","",INDEX($I$4:$I$178*SUM(成就内容!AU$127:AU$131)/SUM(成就内容!$D$127:$BZ$131),成就内容!AU99,1))-SUM(BD$334:BD369),"")</f>
        <v/>
      </c>
      <c r="BE370" s="79" t="str">
        <f>IFERROR(IF(成就内容!AV43="","",INDEX($I$4:$I$178*SUM(成就内容!AV$127:AV$131)/SUM(成就内容!$D$127:$BZ$131),成就内容!AV99,1))-SUM(BE$334:BE369),"")</f>
        <v/>
      </c>
      <c r="BF370" s="79">
        <f>IFERROR(IF(成就内容!AW43="","",INDEX($I$4:$I$178*SUM(成就内容!AW$127:AW$131)/SUM(成就内容!$D$127:$BZ$131),成就内容!AW99,1))-SUM(BF$334:BF369),"")</f>
        <v>0</v>
      </c>
      <c r="BG370" s="79" t="str">
        <f>IFERROR(IF(成就内容!AX43="","",INDEX($I$4:$I$178*SUM(成就内容!AX$127:AX$131)/SUM(成就内容!$D$127:$BZ$131),成就内容!AX99,1))-SUM(BG$334:BG369),"")</f>
        <v/>
      </c>
      <c r="BH370" s="79" t="str">
        <f>IFERROR(IF(成就内容!AY43="","",INDEX($I$4:$I$178*SUM(成就内容!AY$127:AY$131)/SUM(成就内容!$D$127:$BZ$131),成就内容!AY99,1))-SUM(BH$334:BH369),"")</f>
        <v/>
      </c>
      <c r="BI370" s="79" t="str">
        <f>IFERROR(IF(成就内容!AZ43="","",INDEX($I$4:$I$178*SUM(成就内容!AZ$127:AZ$131)/SUM(成就内容!$D$127:$BZ$131),成就内容!AZ99,1))-SUM(BI$334:BI369),"")</f>
        <v/>
      </c>
      <c r="BJ370" s="79" t="str">
        <f>IFERROR(IF(成就内容!BA43="","",INDEX($I$4:$I$178*SUM(成就内容!BA$127:BA$131)/SUM(成就内容!$D$127:$BZ$131),成就内容!BA99,1))-SUM(BJ$334:BJ369),"")</f>
        <v/>
      </c>
      <c r="BK370" s="79" t="str">
        <f>IFERROR(IF(成就内容!BB43="","",INDEX($I$4:$I$178*SUM(成就内容!BB$127:BB$131)/SUM(成就内容!$D$127:$BZ$131),成就内容!BB99,1))-SUM(BK$334:BK369),"")</f>
        <v/>
      </c>
      <c r="BL370" s="79">
        <f>IFERROR(IF(成就内容!BC43="","",INDEX($I$4:$I$178*SUM(成就内容!BC$127:BC$131)/SUM(成就内容!$D$127:$BZ$131),成就内容!BC99,1))-SUM(BL$334:BL369),"")</f>
        <v>0</v>
      </c>
      <c r="BM370" s="79">
        <f>IFERROR(IF(成就内容!BD43="","",INDEX($I$4:$I$178*SUM(成就内容!BD$127:BD$131)/SUM(成就内容!$D$127:$BZ$131),成就内容!BD99,1))-SUM(BM$334:BM369),"")</f>
        <v>0</v>
      </c>
      <c r="BN370" s="79">
        <f>IFERROR(IF(成就内容!BE43="","",INDEX($I$4:$I$178*SUM(成就内容!BE$127:BE$131)/SUM(成就内容!$D$127:$BZ$131),成就内容!BE99,1))-SUM(BN$334:BN369),"")</f>
        <v>0</v>
      </c>
      <c r="BO370" s="79">
        <f>IFERROR(IF(成就内容!BF43="","",INDEX($I$4:$I$178*SUM(成就内容!BF$127:BF$131)/SUM(成就内容!$D$127:$BZ$131),成就内容!BF99,1))-SUM(BO$334:BO369),"")</f>
        <v>0</v>
      </c>
      <c r="BP370" s="79">
        <f>IFERROR(IF(成就内容!BG43="","",INDEX($I$4:$I$178*SUM(成就内容!BG$127:BG$131)/SUM(成就内容!$D$127:$BZ$131),成就内容!BG99,1))-SUM(BP$334:BP369),"")</f>
        <v>0</v>
      </c>
      <c r="BQ370" s="79" t="str">
        <f>IFERROR(IF(成就内容!BH43="","",INDEX($I$4:$I$178*SUM(成就内容!BH$127:BH$131)/SUM(成就内容!$D$127:$BZ$131),成就内容!BH99,1))-SUM(BQ$334:BQ369),"")</f>
        <v/>
      </c>
      <c r="BR370" s="79" t="str">
        <f>IFERROR(IF(成就内容!BI43="","",INDEX($I$4:$I$178*SUM(成就内容!BI$127:BI$131)/SUM(成就内容!$D$127:$BZ$131),成就内容!BI99,1))-SUM(BR$334:BR369),"")</f>
        <v/>
      </c>
      <c r="BS370" s="79">
        <f>IFERROR(IF(成就内容!BJ43="","",INDEX($I$4:$I$178*SUM(成就内容!BJ$127:BJ$131)/SUM(成就内容!$D$127:$BZ$131),成就内容!BJ99,1))-SUM(BS$334:BS369),"")</f>
        <v>4677.3937499999956</v>
      </c>
      <c r="BT370" s="79" t="str">
        <f>IFERROR(IF(成就内容!BK43="","",INDEX($I$4:$I$178*SUM(成就内容!BK$127:BK$131)/SUM(成就内容!$D$127:$BZ$131),成就内容!BK99,1))-SUM(BT$334:BT369),"")</f>
        <v/>
      </c>
      <c r="BU370" s="79">
        <f>IFERROR(IF(成就内容!BL43="","",INDEX($I$4:$I$178*SUM(成就内容!BL$127:BL$131)/SUM(成就内容!$D$127:$BZ$131),成就内容!BL99,1))-SUM(BU$334:BU369),"")</f>
        <v>16335.175000000003</v>
      </c>
      <c r="BV370" s="79">
        <f>IFERROR(IF(成就内容!BM43="","",INDEX($I$4:$I$178*SUM(成就内容!BM$127:BM$131)/SUM(成就内容!$D$127:$BZ$131),成就内容!BM99,1))-SUM(BV$334:BV369),"")</f>
        <v>0</v>
      </c>
      <c r="BW370" s="79" t="str">
        <f>IFERROR(IF(成就内容!BN43="","",INDEX($I$4:$I$178*SUM(成就内容!BN$127:BN$131)/SUM(成就内容!$D$127:$BZ$131),成就内容!BN99,1))-SUM(BW$334:BW369),"")</f>
        <v/>
      </c>
      <c r="BX370" s="79">
        <f>IFERROR(IF(成就内容!BO43="","",INDEX($I$4:$I$178*SUM(成就内容!BO$127:BO$131)/SUM(成就内容!$D$127:$BZ$131),成就内容!BO99,1))-SUM(BX$334:BX369),"")</f>
        <v>0</v>
      </c>
      <c r="BY370" s="79">
        <f>IFERROR(IF(成就内容!BP43="","",INDEX($I$4:$I$178*SUM(成就内容!BP$127:BP$131)/SUM(成就内容!$D$127:$BZ$131),成就内容!BP99,1))-SUM(BY$334:BY369),"")</f>
        <v>0</v>
      </c>
      <c r="BZ370" s="79">
        <f>IFERROR(IF(成就内容!BQ43="","",INDEX($I$4:$I$178*SUM(成就内容!BQ$127:BQ$131)/SUM(成就内容!$D$127:$BZ$131),成就内容!BQ99,1))-SUM(BZ$334:BZ369),"")</f>
        <v>0</v>
      </c>
      <c r="CA370" s="79" t="str">
        <f>IFERROR(IF(成就内容!BR43="","",INDEX($I$4:$I$178*SUM(成就内容!BR$127:BR$131)/SUM(成就内容!$D$127:$BZ$131),成就内容!BR99,1))-SUM(CA$334:CA369),"")</f>
        <v/>
      </c>
      <c r="CB370" s="79" t="str">
        <f>IFERROR(IF(成就内容!BS43="","",INDEX($I$4:$I$178*SUM(成就内容!BS$127:BS$131)/SUM(成就内容!$D$127:$BZ$131),成就内容!BS99,1))-SUM(CB$334:CB369),"")</f>
        <v/>
      </c>
      <c r="CC370" s="79">
        <f>IFERROR(IF(成就内容!BT43="","",INDEX($I$4:$I$178*SUM(成就内容!BT$127:BT$131)/SUM(成就内容!$D$127:$BZ$131),成就内容!BT99,1))-SUM(CC$334:CC369),"")</f>
        <v>0</v>
      </c>
      <c r="CD370" s="79">
        <f>IFERROR(IF(成就内容!BU43="","",INDEX($I$4:$I$178*SUM(成就内容!BU$127:BU$131)/SUM(成就内容!$D$127:$BZ$131),成就内容!BU99,1))-SUM(CD$334:CD369),"")</f>
        <v>0</v>
      </c>
      <c r="CE370" s="79" t="str">
        <f>IFERROR(IF(成就内容!BV43="","",INDEX($I$4:$I$178*SUM(成就内容!BV$127:BV$131)/SUM(成就内容!$D$127:$BZ$131),成就内容!BV99,1))-SUM(CE$334:CE369),"")</f>
        <v/>
      </c>
      <c r="CF370" s="79" t="str">
        <f>IFERROR(IF(成就内容!BW43="","",INDEX($I$4:$I$178*SUM(成就内容!BW$127:BW$131)/SUM(成就内容!$D$127:$BZ$131),成就内容!BW99,1))-SUM(CF$334:CF369),"")</f>
        <v/>
      </c>
      <c r="CG370" s="79" t="str">
        <f>IFERROR(IF(成就内容!BX43="","",INDEX($I$4:$I$178*SUM(成就内容!BX$127:BX$131)/SUM(成就内容!$D$127:$BZ$131),成就内容!BX99,1))-SUM(CG$334:CG369),"")</f>
        <v/>
      </c>
      <c r="CH370" s="79">
        <f>IFERROR(IF(成就内容!BY43="","",INDEX($I$4:$I$178*SUM(成就内容!BY$127:BY$131)/SUM(成就内容!$D$127:$BZ$131),成就内容!BY99,1))-SUM(CH$334:CH369),"")</f>
        <v>0</v>
      </c>
      <c r="CI370" s="79">
        <f>IFERROR(IF(成就内容!BZ43="","",INDEX($I$4:$I$178*SUM(成就内容!BZ$127:BZ$131)/SUM(成就内容!$D$127:$BZ$131),成就内容!BZ99,1))-SUM(CI$334:CI369),"")</f>
        <v>0</v>
      </c>
      <c r="CK370" s="19"/>
      <c r="CM370" s="43">
        <v>37</v>
      </c>
      <c r="CN370" s="41">
        <f>IF(M370="","",IF(SUM(成就内容!D$127:D$131)&lt;&gt;0,MAX(ROUNDUP(SMALL(M$334:M$383,$L370)/60,0)*60,60),0))</f>
        <v>0</v>
      </c>
      <c r="CO370" s="41" t="str">
        <f>IF(N370="","",IF(SUM(成就内容!E$127:E$131)&lt;&gt;0,MAX(ROUNDUP(SMALL(N$334:N$383,$L370)/60,0)*60,60),0))</f>
        <v/>
      </c>
      <c r="CP370" s="41" t="str">
        <f>IF(O370="","",IF(SUM(成就内容!F$127:F$131)&lt;&gt;0,MAX(ROUNDUP(SMALL(O$334:O$383,$L370)/60,0)*60,60),0))</f>
        <v/>
      </c>
      <c r="CQ370" s="41" t="str">
        <f>IF(P370="","",IF(SUM(成就内容!G$127:G$131)&lt;&gt;0,MAX(ROUNDUP(SMALL(P$334:P$383,$L370)/60,0)*60,60),0))</f>
        <v/>
      </c>
      <c r="CR370" s="41">
        <f>IF(Q370="","",IF(SUM(成就内容!H$127:H$131)&lt;&gt;0,MAX(ROUNDUP(SMALL(Q$334:Q$383,$L370)/60,0)*60,60),0))</f>
        <v>0</v>
      </c>
      <c r="CS370" s="41">
        <f>IF(R370="","",IF(SUM(成就内容!I$127:I$131)&lt;&gt;0,MAX(ROUNDUP(SMALL(R$334:R$383,$L370)/60,0)*60,60),0))</f>
        <v>0</v>
      </c>
      <c r="CT370" s="41">
        <f>IF(S370="","",IF(SUM(成就内容!J$127:J$131)&lt;&gt;0,MAX(ROUNDUP(SMALL(S$334:S$383,$L370)/60,0)*60,60),0))</f>
        <v>0</v>
      </c>
      <c r="CU370" s="41">
        <f>IF(T370="","",IF(SUM(成就内容!K$127:K$131)&lt;&gt;0,MAX(ROUNDUP(SMALL(T$334:T$383,$L370)/60,0)*60,60),0))</f>
        <v>0</v>
      </c>
      <c r="CV370" s="41">
        <f>IF(U370="","",IF(SUM(成就内容!L$127:L$131)&lt;&gt;0,MAX(ROUNDUP(SMALL(U$334:U$383,$L370)/60,0)*60,60),0))</f>
        <v>0</v>
      </c>
      <c r="CW370" s="41">
        <f>IF(V370="","",IF(SUM(成就内容!M$127:M$131)&lt;&gt;0,MAX(ROUNDUP(SMALL(V$334:V$383,$L370)/60,0)*60,60),0))</f>
        <v>0</v>
      </c>
      <c r="CX370" s="41" t="str">
        <f>IF(W370="","",IF(SUM(成就内容!N$127:N$131)&lt;&gt;0,MAX(ROUNDUP(SMALL(W$334:W$383,$L370)/60,0)*60,60),0))</f>
        <v/>
      </c>
      <c r="CY370" s="41" t="str">
        <f>IF(X370="","",IF(SUM(成就内容!O$127:O$131)&lt;&gt;0,MAX(ROUNDUP(SMALL(X$334:X$383,$L370)/60,0)*60,60),0))</f>
        <v/>
      </c>
      <c r="CZ370" s="41" t="str">
        <f>IF(Y370="","",IF(SUM(成就内容!P$127:P$131)&lt;&gt;0,MAX(ROUNDUP(SMALL(Y$334:Y$383,$L370)/60,0)*60,60),0))</f>
        <v/>
      </c>
      <c r="DA370" s="41">
        <f>IF(Z370="","",IF(SUM(成就内容!Q$127:Q$131)&lt;&gt;0,MAX(ROUNDUP(SMALL(Z$334:Z$383,$L370)/60,0)*60,60),0))</f>
        <v>0</v>
      </c>
      <c r="DB370" s="41">
        <f>IF(AA370="","",IF(SUM(成就内容!R$127:R$131)&lt;&gt;0,MAX(ROUNDUP(SMALL(AA$334:AA$383,$L370)/60,0)*60,60),0))</f>
        <v>0</v>
      </c>
      <c r="DC370" s="41">
        <f>IF(AB370="","",IF(SUM(成就内容!S$127:S$131)&lt;&gt;0,MAX(ROUNDUP(SMALL(AB$334:AB$383,$L370)/60,0)*60,60),0))</f>
        <v>0</v>
      </c>
      <c r="DD370" s="41">
        <f>IF(AC370="","",IF(SUM(成就内容!T$127:T$131)&lt;&gt;0,MAX(ROUNDUP(SMALL(AC$334:AC$383,$L370)/60,0)*60,60),0))</f>
        <v>0</v>
      </c>
      <c r="DE370" s="41">
        <f>IF(AD370="","",IF(SUM(成就内容!U$127:U$131)&lt;&gt;0,MAX(ROUNDUP(SMALL(AD$334:AD$383,$L370)/60,0)*60,60),0))</f>
        <v>0</v>
      </c>
      <c r="DF370" s="41">
        <f>IF(AE370="","",IF(SUM(成就内容!V$127:V$131)&lt;&gt;0,MAX(ROUNDUP(SMALL(AE$334:AE$383,$L370)/60,0)*60,60),0))</f>
        <v>0</v>
      </c>
      <c r="DG370" s="41" t="str">
        <f>IF(AF370="","",IF(SUM(成就内容!W$127:W$131)&lt;&gt;0,MAX(ROUNDUP(SMALL(AF$334:AF$383,$L370)/60,0)*60,60),0))</f>
        <v/>
      </c>
      <c r="DH370" s="41" t="str">
        <f>IF(AG370="","",IF(SUM(成就内容!X$127:X$131)&lt;&gt;0,MAX(ROUNDUP(SMALL(AG$334:AG$383,$L370)/60,0)*60,60),0))</f>
        <v/>
      </c>
      <c r="DI370" s="41" t="str">
        <f>IF(AH370="","",IF(SUM(成就内容!Y$127:Y$131)&lt;&gt;0,MAX(ROUNDUP(SMALL(AH$334:AH$383,$L370)/60,0)*60,60),0))</f>
        <v/>
      </c>
      <c r="DJ370" s="41" t="str">
        <f>IF(AI370="","",IF(SUM(成就内容!Z$127:Z$131)&lt;&gt;0,MAX(ROUNDUP(SMALL(AI$334:AI$383,$L370)/60,0)*60,60),0))</f>
        <v/>
      </c>
      <c r="DK370" s="41" t="str">
        <f>IF(AJ370="","",IF(SUM(成就内容!AA$127:AA$131)&lt;&gt;0,MAX(ROUNDUP(SMALL(AJ$334:AJ$383,$L370)/60,0)*60,60),0))</f>
        <v/>
      </c>
      <c r="DL370" s="41" t="str">
        <f>IF(AK370="","",IF(SUM(成就内容!AB$127:AB$131)&lt;&gt;0,MAX(ROUNDUP(SMALL(AK$334:AK$383,$L370)/60,0)*60,60),0))</f>
        <v/>
      </c>
      <c r="DM370" s="41">
        <f>IF(AL370="","",IF(SUM(成就内容!AC$127:AC$131)&lt;&gt;0,MAX(ROUNDUP(SMALL(AL$334:AL$383,$L370)/60,0)*60,60),0))</f>
        <v>16380</v>
      </c>
      <c r="DN370" s="41">
        <f>IF(AM370="","",IF(SUM(成就内容!AD$127:AD$131)&lt;&gt;0,MAX(ROUNDUP(SMALL(AM$334:AM$383,$L370)/60,0)*60,60),0))</f>
        <v>16380</v>
      </c>
      <c r="DO370" s="41">
        <f>IF(AN370="","",IF(SUM(成就内容!AE$127:AE$131)&lt;&gt;0,MAX(ROUNDUP(SMALL(AN$334:AN$383,$L370)/60,0)*60,60),0))</f>
        <v>16380</v>
      </c>
      <c r="DP370" s="41">
        <f>IF(AO370="","",IF(SUM(成就内容!AF$127:AF$131)&lt;&gt;0,MAX(ROUNDUP(SMALL(AO$334:AO$383,$L370)/60,0)*60,60),0))</f>
        <v>16380</v>
      </c>
      <c r="DQ370" s="41">
        <f>IF(AP370="","",IF(SUM(成就内容!AG$127:AG$131)&lt;&gt;0,MAX(ROUNDUP(SMALL(AP$334:AP$383,$L370)/60,0)*60,60),0))</f>
        <v>0</v>
      </c>
      <c r="DR370" s="41" t="str">
        <f>IF(AQ370="","",IF(SUM(成就内容!AH$127:AH$131)&lt;&gt;0,MAX(ROUNDUP(SMALL(AQ$334:AQ$383,$L370)/60,0)*60,60),0))</f>
        <v/>
      </c>
      <c r="DS370" s="41">
        <f>IF(AR370="","",IF(SUM(成就内容!AI$127:AI$131)&lt;&gt;0,MAX(ROUNDUP(SMALL(AR$334:AR$383,$L370)/60,0)*60,60),0))</f>
        <v>0</v>
      </c>
      <c r="DT370" s="41">
        <f>IF(AS370="","",IF(SUM(成就内容!AJ$127:AJ$131)&lt;&gt;0,MAX(ROUNDUP(SMALL(AS$334:AS$383,$L370)/60,0)*60,60),0))</f>
        <v>0</v>
      </c>
      <c r="DU370" s="41" t="str">
        <f>IF(AT370="","",IF(SUM(成就内容!AK$127:AK$131)&lt;&gt;0,MAX(ROUNDUP(SMALL(AT$334:AT$383,$L370)/60,0)*60,60),0))</f>
        <v/>
      </c>
      <c r="DV370" s="41" t="str">
        <f>IF(AU370="","",IF(SUM(成就内容!AL$127:AL$131)&lt;&gt;0,MAX(ROUNDUP(SMALL(AU$334:AU$383,$L370)/60,0)*60,60),0))</f>
        <v/>
      </c>
      <c r="DW370" s="41" t="str">
        <f>IF(AV370="","",IF(SUM(成就内容!AM$127:AM$131)&lt;&gt;0,MAX(ROUNDUP(SMALL(AV$334:AV$383,$L370)/60,0)*60,60),0))</f>
        <v/>
      </c>
      <c r="DX370" s="41" t="str">
        <f>IF(AW370="","",IF(SUM(成就内容!AN$127:AN$131)&lt;&gt;0,MAX(ROUNDUP(SMALL(AW$334:AW$383,$L370)/60,0)*60,60),0))</f>
        <v/>
      </c>
      <c r="DY370" s="41">
        <f>IF(AX370="","",IF(SUM(成就内容!AO$127:AO$131)&lt;&gt;0,MAX(ROUNDUP(SMALL(AX$334:AX$383,$L370)/60,0)*60,60),0))</f>
        <v>16380</v>
      </c>
      <c r="DZ370" s="41">
        <f>IF(AY370="","",IF(SUM(成就内容!AP$127:AP$131)&lt;&gt;0,MAX(ROUNDUP(SMALL(AY$334:AY$383,$L370)/60,0)*60,60),0))</f>
        <v>16380</v>
      </c>
      <c r="EA370" s="41">
        <f>IF(AZ370="","",IF(SUM(成就内容!AQ$127:AQ$131)&lt;&gt;0,MAX(ROUNDUP(SMALL(AZ$334:AZ$383,$L370)/60,0)*60,60),0))</f>
        <v>16380</v>
      </c>
      <c r="EB370" s="41">
        <f>IF(BA370="","",IF(SUM(成就内容!AR$127:AR$131)&lt;&gt;0,MAX(ROUNDUP(SMALL(BA$334:BA$383,$L370)/60,0)*60,60),0))</f>
        <v>22920</v>
      </c>
      <c r="EC370" s="41">
        <f>IF(BB370="","",IF(SUM(成就内容!AS$127:AS$131)&lt;&gt;0,MAX(ROUNDUP(SMALL(BB$334:BB$383,$L370)/60,0)*60,60),0))</f>
        <v>22920</v>
      </c>
      <c r="ED370" s="41">
        <f>IF(BC370="","",IF(SUM(成就内容!AT$127:AT$131)&lt;&gt;0,MAX(ROUNDUP(SMALL(BC$334:BC$383,$L370)/60,0)*60,60),0))</f>
        <v>22920</v>
      </c>
      <c r="EE370" s="41" t="str">
        <f>IF(BD370="","",IF(SUM(成就内容!AU$127:AU$131)&lt;&gt;0,MAX(ROUNDUP(SMALL(BD$334:BD$383,$L370)/60,0)*60,60),0))</f>
        <v/>
      </c>
      <c r="EF370" s="41" t="str">
        <f>IF(BE370="","",IF(SUM(成就内容!AV$127:AV$131)&lt;&gt;0,MAX(ROUNDUP(SMALL(BE$334:BE$383,$L370)/60,0)*60,60),0))</f>
        <v/>
      </c>
      <c r="EG370" s="41">
        <f>IF(BF370="","",IF(SUM(成就内容!AW$127:AW$131)&lt;&gt;0,MAX(ROUNDUP(SMALL(BF$334:BF$383,$L370)/60,0)*60,60),0))</f>
        <v>0</v>
      </c>
      <c r="EH370" s="41" t="str">
        <f>IF(BG370="","",IF(SUM(成就内容!AX$127:AX$131)&lt;&gt;0,MAX(ROUNDUP(SMALL(BG$334:BG$383,$L370)/60,0)*60,60),0))</f>
        <v/>
      </c>
      <c r="EI370" s="41" t="str">
        <f>IF(BH370="","",IF(SUM(成就内容!AY$127:AY$131)&lt;&gt;0,MAX(ROUNDUP(SMALL(BH$334:BH$383,$L370)/60,0)*60,60),0))</f>
        <v/>
      </c>
      <c r="EJ370" s="41" t="str">
        <f>IF(BI370="","",IF(SUM(成就内容!AZ$127:AZ$131)&lt;&gt;0,MAX(ROUNDUP(SMALL(BI$334:BI$383,$L370)/60,0)*60,60),0))</f>
        <v/>
      </c>
      <c r="EK370" s="41" t="str">
        <f>IF(BJ370="","",IF(SUM(成就内容!BA$127:BA$131)&lt;&gt;0,MAX(ROUNDUP(SMALL(BJ$334:BJ$383,$L370)/60,0)*60,60),0))</f>
        <v/>
      </c>
      <c r="EL370" s="41" t="str">
        <f>IF(BK370="","",IF(SUM(成就内容!BB$127:BB$131)&lt;&gt;0,MAX(ROUNDUP(SMALL(BK$334:BK$383,$L370)/60,0)*60,60),0))</f>
        <v/>
      </c>
      <c r="EM370" s="41">
        <f>IF(BL370="","",IF(SUM(成就内容!BC$127:BC$131)&lt;&gt;0,MAX(ROUNDUP(SMALL(BL$334:BL$383,$L370)/60,0)*60,60),0))</f>
        <v>0</v>
      </c>
      <c r="EN370" s="41">
        <f>IF(BM370="","",IF(SUM(成就内容!BD$127:BD$131)&lt;&gt;0,MAX(ROUNDUP(SMALL(BM$334:BM$383,$L370)/60,0)*60,60),0))</f>
        <v>0</v>
      </c>
      <c r="EO370" s="41">
        <f>IF(BN370="","",IF(SUM(成就内容!BE$127:BE$131)&lt;&gt;0,MAX(ROUNDUP(SMALL(BN$334:BN$383,$L370)/60,0)*60,60),0))</f>
        <v>0</v>
      </c>
      <c r="EP370" s="41">
        <f>IF(BO370="","",IF(SUM(成就内容!BF$127:BF$131)&lt;&gt;0,MAX(ROUNDUP(SMALL(BO$334:BO$383,$L370)/60,0)*60,60),0))</f>
        <v>0</v>
      </c>
      <c r="EQ370" s="41">
        <f>IF(BP370="","",IF(SUM(成就内容!BG$127:BG$131)&lt;&gt;0,MAX(ROUNDUP(SMALL(BP$334:BP$383,$L370)/60,0)*60,60),0))</f>
        <v>0</v>
      </c>
      <c r="ER370" s="41" t="str">
        <f>IF(BQ370="","",IF(SUM(成就内容!BH$127:BH$131)&lt;&gt;0,MAX(ROUNDUP(SMALL(BQ$334:BQ$383,$L370)/60,0)*60,60),0))</f>
        <v/>
      </c>
      <c r="ES370" s="41" t="str">
        <f>IF(BR370="","",IF(SUM(成就内容!BI$127:BI$131)&lt;&gt;0,MAX(ROUNDUP(SMALL(BR$334:BR$383,$L370)/60,0)*60,60),0))</f>
        <v/>
      </c>
      <c r="ET370" s="41">
        <f>IF(BS370="","",IF(SUM(成就内容!BJ$127:BJ$131)&lt;&gt;0,MAX(ROUNDUP(SMALL(BS$334:BS$383,$L370)/60,0)*60,60),0))</f>
        <v>4500</v>
      </c>
      <c r="EU370" s="41" t="str">
        <f>IF(BT370="","",IF(SUM(成就内容!BK$127:BK$131)&lt;&gt;0,MAX(ROUNDUP(SMALL(BT$334:BT$383,$L370)/60,0)*60,60),0))</f>
        <v/>
      </c>
      <c r="EV370" s="41">
        <f>IF(BU370="","",IF(SUM(成就内容!BL$127:BL$131)&lt;&gt;0,MAX(ROUNDUP(SMALL(BU$334:BU$383,$L370)/60,0)*60,60),0))</f>
        <v>16380</v>
      </c>
      <c r="EW370" s="41">
        <f>IF(BV370="","",IF(SUM(成就内容!BM$127:BM$131)&lt;&gt;0,MAX(ROUNDUP(SMALL(BV$334:BV$383,$L370)/60,0)*60,60),0))</f>
        <v>0</v>
      </c>
      <c r="EX370" s="41" t="str">
        <f>IF(BW370="","",IF(SUM(成就内容!BN$127:BN$131)&lt;&gt;0,MAX(ROUNDUP(SMALL(BW$334:BW$383,$L370)/60,0)*60,60),0))</f>
        <v/>
      </c>
      <c r="EY370" s="41">
        <f>IF(BX370="","",IF(SUM(成就内容!BO$127:BO$131)&lt;&gt;0,MAX(ROUNDUP(SMALL(BX$334:BX$383,$L370)/60,0)*60,60),0))</f>
        <v>0</v>
      </c>
      <c r="EZ370" s="41">
        <f>IF(BY370="","",IF(SUM(成就内容!BP$127:BP$131)&lt;&gt;0,MAX(ROUNDUP(SMALL(BY$334:BY$383,$L370)/60,0)*60,60),0))</f>
        <v>0</v>
      </c>
      <c r="FA370" s="41">
        <f>IF(BZ370="","",IF(SUM(成就内容!BQ$127:BQ$131)&lt;&gt;0,MAX(ROUNDUP(SMALL(BZ$334:BZ$383,$L370)/60,0)*60,60),0))</f>
        <v>0</v>
      </c>
      <c r="FB370" s="41" t="str">
        <f>IF(CA370="","",IF(SUM(成就内容!BR$127:BR$131)&lt;&gt;0,MAX(ROUNDUP(SMALL(CA$334:CA$383,$L370)/60,0)*60,60),0))</f>
        <v/>
      </c>
      <c r="FC370" s="41" t="str">
        <f>IF(CB370="","",IF(SUM(成就内容!BS$127:BS$131)&lt;&gt;0,MAX(ROUNDUP(SMALL(CB$334:CB$383,$L370)/60,0)*60,60),0))</f>
        <v/>
      </c>
      <c r="FD370" s="41">
        <f>IF(CC370="","",IF(SUM(成就内容!BT$127:BT$131)&lt;&gt;0,MAX(ROUNDUP(SMALL(CC$334:CC$383,$L370)/60,0)*60,60),0))</f>
        <v>0</v>
      </c>
      <c r="FE370" s="41">
        <f>IF(CD370="","",IF(SUM(成就内容!BU$127:BU$131)&lt;&gt;0,MAX(ROUNDUP(SMALL(CD$334:CD$383,$L370)/60,0)*60,60),0))</f>
        <v>0</v>
      </c>
      <c r="FF370" s="41" t="str">
        <f>IF(CE370="","",IF(SUM(成就内容!BV$127:BV$131)&lt;&gt;0,MAX(ROUNDUP(SMALL(CE$334:CE$383,$L370)/60,0)*60,60),0))</f>
        <v/>
      </c>
      <c r="FG370" s="41" t="str">
        <f>IF(CF370="","",IF(SUM(成就内容!BW$127:BW$131)&lt;&gt;0,MAX(ROUNDUP(SMALL(CF$334:CF$383,$L370)/60,0)*60,60),0))</f>
        <v/>
      </c>
      <c r="FH370" s="41" t="str">
        <f>IF(CG370="","",IF(SUM(成就内容!BX$127:BX$131)&lt;&gt;0,MAX(ROUNDUP(SMALL(CG$334:CG$383,$L370)/60,0)*60,60),0))</f>
        <v/>
      </c>
      <c r="FI370" s="41">
        <f>IF(CH370="","",IF(SUM(成就内容!BY$127:BY$131)&lt;&gt;0,MAX(ROUNDUP(SMALL(CH$334:CH$383,$L370)/60,0)*60,60),0))</f>
        <v>0</v>
      </c>
      <c r="FJ370" s="41">
        <f>IF(CI370="","",IF(SUM(成就内容!BZ$127:BZ$131)&lt;&gt;0,MAX(ROUNDUP(SMALL(CI$334:CI$383,$L370)/60,0)*60,60),0))</f>
        <v>0</v>
      </c>
    </row>
    <row r="371" spans="10:166" s="96" customFormat="1" x14ac:dyDescent="0.15">
      <c r="J371" s="19"/>
      <c r="L371" s="43">
        <v>38</v>
      </c>
      <c r="M371" s="79">
        <f>IFERROR(IF(成就内容!D44="","",INDEX($I$4:$I$178*SUM(成就内容!D$127:D$131)/SUM(成就内容!$D$127:$BZ$131),成就内容!D100,1))-SUM(M$334:M370),"")</f>
        <v>0</v>
      </c>
      <c r="N371" s="79" t="str">
        <f>IFERROR(IF(成就内容!E44="","",INDEX($I$4:$I$178*SUM(成就内容!E$127:E$131)/SUM(成就内容!$D$127:$BZ$131),成就内容!E100,1))-SUM(N$334:N370),"")</f>
        <v/>
      </c>
      <c r="O371" s="79" t="str">
        <f>IFERROR(IF(成就内容!F44="","",INDEX($I$4:$I$178*SUM(成就内容!F$127:F$131)/SUM(成就内容!$D$127:$BZ$131),成就内容!F100,1))-SUM(O$334:O370),"")</f>
        <v/>
      </c>
      <c r="P371" s="79" t="str">
        <f>IFERROR(IF(成就内容!G44="","",INDEX($I$4:$I$178*SUM(成就内容!G$127:G$131)/SUM(成就内容!$D$127:$BZ$131),成就内容!G100,1))-SUM(P$334:P370),"")</f>
        <v/>
      </c>
      <c r="Q371" s="79">
        <f>IFERROR(IF(成就内容!H44="","",INDEX($I$4:$I$178*SUM(成就内容!H$127:H$131)/SUM(成就内容!$D$127:$BZ$131),成就内容!H100,1))-SUM(Q$334:Q370),"")</f>
        <v>0</v>
      </c>
      <c r="R371" s="79">
        <f>IFERROR(IF(成就内容!I44="","",INDEX($I$4:$I$178*SUM(成就内容!I$127:I$131)/SUM(成就内容!$D$127:$BZ$131),成就内容!I100,1))-SUM(R$334:R370),"")</f>
        <v>0</v>
      </c>
      <c r="S371" s="79">
        <f>IFERROR(IF(成就内容!J44="","",INDEX($I$4:$I$178*SUM(成就内容!J$127:J$131)/SUM(成就内容!$D$127:$BZ$131),成就内容!J100,1))-SUM(S$334:S370),"")</f>
        <v>0</v>
      </c>
      <c r="T371" s="79">
        <f>IFERROR(IF(成就内容!K44="","",INDEX($I$4:$I$178*SUM(成就内容!K$127:K$131)/SUM(成就内容!$D$127:$BZ$131),成就内容!K100,1))-SUM(T$334:T370),"")</f>
        <v>0</v>
      </c>
      <c r="U371" s="79">
        <f>IFERROR(IF(成就内容!L44="","",INDEX($I$4:$I$178*SUM(成就内容!L$127:L$131)/SUM(成就内容!$D$127:$BZ$131),成就内容!L100,1))-SUM(U$334:U370),"")</f>
        <v>0</v>
      </c>
      <c r="V371" s="79">
        <f>IFERROR(IF(成就内容!M44="","",INDEX($I$4:$I$178*SUM(成就内容!M$127:M$131)/SUM(成就内容!$D$127:$BZ$131),成就内容!M100,1))-SUM(V$334:V370),"")</f>
        <v>0</v>
      </c>
      <c r="W371" s="79" t="str">
        <f>IFERROR(IF(成就内容!N44="","",INDEX($I$4:$I$178*SUM(成就内容!N$127:N$131)/SUM(成就内容!$D$127:$BZ$131),成就内容!N100,1))-SUM(W$334:W370),"")</f>
        <v/>
      </c>
      <c r="X371" s="79" t="str">
        <f>IFERROR(IF(成就内容!O44="","",INDEX($I$4:$I$178*SUM(成就内容!O$127:O$131)/SUM(成就内容!$D$127:$BZ$131),成就内容!O100,1))-SUM(X$334:X370),"")</f>
        <v/>
      </c>
      <c r="Y371" s="79" t="str">
        <f>IFERROR(IF(成就内容!P44="","",INDEX($I$4:$I$178*SUM(成就内容!P$127:P$131)/SUM(成就内容!$D$127:$BZ$131),成就内容!P100,1))-SUM(Y$334:Y370),"")</f>
        <v/>
      </c>
      <c r="Z371" s="79">
        <f>IFERROR(IF(成就内容!Q44="","",INDEX($I$4:$I$178*SUM(成就内容!Q$127:Q$131)/SUM(成就内容!$D$127:$BZ$131),成就内容!Q100,1))-SUM(Z$334:Z370),"")</f>
        <v>0</v>
      </c>
      <c r="AA371" s="79">
        <f>IFERROR(IF(成就内容!R44="","",INDEX($I$4:$I$178*SUM(成就内容!R$127:R$131)/SUM(成就内容!$D$127:$BZ$131),成就内容!R100,1))-SUM(AA$334:AA370),"")</f>
        <v>0</v>
      </c>
      <c r="AB371" s="79">
        <f>IFERROR(IF(成就内容!S44="","",INDEX($I$4:$I$178*SUM(成就内容!S$127:S$131)/SUM(成就内容!$D$127:$BZ$131),成就内容!S100,1))-SUM(AB$334:AB370),"")</f>
        <v>0</v>
      </c>
      <c r="AC371" s="79">
        <f>IFERROR(IF(成就内容!T44="","",INDEX($I$4:$I$178*SUM(成就内容!T$127:T$131)/SUM(成就内容!$D$127:$BZ$131),成就内容!T100,1))-SUM(AC$334:AC370),"")</f>
        <v>0</v>
      </c>
      <c r="AD371" s="79">
        <f>IFERROR(IF(成就内容!U44="","",INDEX($I$4:$I$178*SUM(成就内容!U$127:U$131)/SUM(成就内容!$D$127:$BZ$131),成就内容!U100,1))-SUM(AD$334:AD370),"")</f>
        <v>0</v>
      </c>
      <c r="AE371" s="79">
        <f>IFERROR(IF(成就内容!V44="","",INDEX($I$4:$I$178*SUM(成就内容!V$127:V$131)/SUM(成就内容!$D$127:$BZ$131),成就内容!V100,1))-SUM(AE$334:AE370),"")</f>
        <v>0</v>
      </c>
      <c r="AF371" s="79" t="str">
        <f>IFERROR(IF(成就内容!W44="","",INDEX($I$4:$I$178*SUM(成就内容!W$127:W$131)/SUM(成就内容!$D$127:$BZ$131),成就内容!W100,1))-SUM(AF$334:AF370),"")</f>
        <v/>
      </c>
      <c r="AG371" s="79" t="str">
        <f>IFERROR(IF(成就内容!X44="","",INDEX($I$4:$I$178*SUM(成就内容!X$127:X$131)/SUM(成就内容!$D$127:$BZ$131),成就内容!X100,1))-SUM(AG$334:AG370),"")</f>
        <v/>
      </c>
      <c r="AH371" s="79" t="str">
        <f>IFERROR(IF(成就内容!Y44="","",INDEX($I$4:$I$178*SUM(成就内容!Y$127:Y$131)/SUM(成就内容!$D$127:$BZ$131),成就内容!Y100,1))-SUM(AH$334:AH370),"")</f>
        <v/>
      </c>
      <c r="AI371" s="79" t="str">
        <f>IFERROR(IF(成就内容!Z44="","",INDEX($I$4:$I$178*SUM(成就内容!Z$127:Z$131)/SUM(成就内容!$D$127:$BZ$131),成就内容!Z100,1))-SUM(AI$334:AI370),"")</f>
        <v/>
      </c>
      <c r="AJ371" s="79" t="str">
        <f>IFERROR(IF(成就内容!AA44="","",INDEX($I$4:$I$178*SUM(成就内容!AA$127:AA$131)/SUM(成就内容!$D$127:$BZ$131),成就内容!AA100,1))-SUM(AJ$334:AJ370),"")</f>
        <v/>
      </c>
      <c r="AK371" s="79" t="str">
        <f>IFERROR(IF(成就内容!AB44="","",INDEX($I$4:$I$178*SUM(成就内容!AB$127:AB$131)/SUM(成就内容!$D$127:$BZ$131),成就内容!AB100,1))-SUM(AK$334:AK370),"")</f>
        <v/>
      </c>
      <c r="AL371" s="79">
        <f>IFERROR(IF(成就内容!AC44="","",INDEX($I$4:$I$178*SUM(成就内容!AC$127:AC$131)/SUM(成就内容!$D$127:$BZ$131),成就内容!AC100,1))-SUM(AL$334:AL370),"")</f>
        <v>16335.174999999988</v>
      </c>
      <c r="AM371" s="79">
        <f>IFERROR(IF(成就内容!AD44="","",INDEX($I$4:$I$178*SUM(成就内容!AD$127:AD$131)/SUM(成就内容!$D$127:$BZ$131),成就内容!AD100,1))-SUM(AM$334:AM370),"")</f>
        <v>16335.175000000003</v>
      </c>
      <c r="AN371" s="79">
        <f>IFERROR(IF(成就内容!AE44="","",INDEX($I$4:$I$178*SUM(成就内容!AE$127:AE$131)/SUM(成就内容!$D$127:$BZ$131),成就内容!AE100,1))-SUM(AN$334:AN370),"")</f>
        <v>16335.175000000003</v>
      </c>
      <c r="AO371" s="79">
        <f>IFERROR(IF(成就内容!AF44="","",INDEX($I$4:$I$178*SUM(成就内容!AF$127:AF$131)/SUM(成就内容!$D$127:$BZ$131),成就内容!AF100,1))-SUM(AO$334:AO370),"")</f>
        <v>16335.175000000003</v>
      </c>
      <c r="AP371" s="79">
        <f>IFERROR(IF(成就内容!AG44="","",INDEX($I$4:$I$178*SUM(成就内容!AG$127:AG$131)/SUM(成就内容!$D$127:$BZ$131),成就内容!AG100,1))-SUM(AP$334:AP370),"")</f>
        <v>0</v>
      </c>
      <c r="AQ371" s="79" t="str">
        <f>IFERROR(IF(成就内容!AH44="","",INDEX($I$4:$I$178*SUM(成就内容!AH$127:AH$131)/SUM(成就内容!$D$127:$BZ$131),成就内容!AH100,1))-SUM(AQ$334:AQ370),"")</f>
        <v/>
      </c>
      <c r="AR371" s="79">
        <f>IFERROR(IF(成就内容!AI44="","",INDEX($I$4:$I$178*SUM(成就内容!AI$127:AI$131)/SUM(成就内容!$D$127:$BZ$131),成就内容!AI100,1))-SUM(AR$334:AR370),"")</f>
        <v>0</v>
      </c>
      <c r="AS371" s="79">
        <f>IFERROR(IF(成就内容!AJ44="","",INDEX($I$4:$I$178*SUM(成就内容!AJ$127:AJ$131)/SUM(成就内容!$D$127:$BZ$131),成就内容!AJ100,1))-SUM(AS$334:AS370),"")</f>
        <v>0</v>
      </c>
      <c r="AT371" s="79" t="str">
        <f>IFERROR(IF(成就内容!AK44="","",INDEX($I$4:$I$178*SUM(成就内容!AK$127:AK$131)/SUM(成就内容!$D$127:$BZ$131),成就内容!AK100,1))-SUM(AT$334:AT370),"")</f>
        <v/>
      </c>
      <c r="AU371" s="79" t="str">
        <f>IFERROR(IF(成就内容!AL44="","",INDEX($I$4:$I$178*SUM(成就内容!AL$127:AL$131)/SUM(成就内容!$D$127:$BZ$131),成就内容!AL100,1))-SUM(AU$334:AU370),"")</f>
        <v/>
      </c>
      <c r="AV371" s="79" t="str">
        <f>IFERROR(IF(成就内容!AM44="","",INDEX($I$4:$I$178*SUM(成就内容!AM$127:AM$131)/SUM(成就内容!$D$127:$BZ$131),成就内容!AM100,1))-SUM(AV$334:AV370),"")</f>
        <v/>
      </c>
      <c r="AW371" s="79" t="str">
        <f>IFERROR(IF(成就内容!AN44="","",INDEX($I$4:$I$178*SUM(成就内容!AN$127:AN$131)/SUM(成就内容!$D$127:$BZ$131),成就内容!AN100,1))-SUM(AW$334:AW370),"")</f>
        <v/>
      </c>
      <c r="AX371" s="79">
        <f>IFERROR(IF(成就内容!AO44="","",INDEX($I$4:$I$178*SUM(成就内容!AO$127:AO$131)/SUM(成就内容!$D$127:$BZ$131),成就内容!AO100,1))-SUM(AX$334:AX370),"")</f>
        <v>19602.212499999994</v>
      </c>
      <c r="AY371" s="79">
        <f>IFERROR(IF(成就内容!AP44="","",INDEX($I$4:$I$178*SUM(成就内容!AP$127:AP$131)/SUM(成就内容!$D$127:$BZ$131),成就内容!AP100,1))-SUM(AY$334:AY370),"")</f>
        <v>19602.212499999994</v>
      </c>
      <c r="AZ371" s="79">
        <f>IFERROR(IF(成就内容!AQ44="","",INDEX($I$4:$I$178*SUM(成就内容!AQ$127:AQ$131)/SUM(成就内容!$D$127:$BZ$131),成就内容!AQ100,1))-SUM(AZ$334:AZ370),"")</f>
        <v>19602.212499999994</v>
      </c>
      <c r="BA371" s="79">
        <f>IFERROR(IF(成就内容!AR44="","",INDEX($I$4:$I$178*SUM(成就内容!AR$127:AR$131)/SUM(成就内容!$D$127:$BZ$131),成就内容!AR100,1))-SUM(BA$334:BA370),"")</f>
        <v>22869.25</v>
      </c>
      <c r="BB371" s="79">
        <f>IFERROR(IF(成就内容!AS44="","",INDEX($I$4:$I$178*SUM(成就内容!AS$127:AS$131)/SUM(成就内容!$D$127:$BZ$131),成就内容!AS100,1))-SUM(BB$334:BB370),"")</f>
        <v>22869.25</v>
      </c>
      <c r="BC371" s="79">
        <f>IFERROR(IF(成就内容!AT44="","",INDEX($I$4:$I$178*SUM(成就内容!AT$127:AT$131)/SUM(成就内容!$D$127:$BZ$131),成就内容!AT100,1))-SUM(BC$334:BC370),"")</f>
        <v>22869.25</v>
      </c>
      <c r="BD371" s="79" t="str">
        <f>IFERROR(IF(成就内容!AU44="","",INDEX($I$4:$I$178*SUM(成就内容!AU$127:AU$131)/SUM(成就内容!$D$127:$BZ$131),成就内容!AU100,1))-SUM(BD$334:BD370),"")</f>
        <v/>
      </c>
      <c r="BE371" s="79" t="str">
        <f>IFERROR(IF(成就内容!AV44="","",INDEX($I$4:$I$178*SUM(成就内容!AV$127:AV$131)/SUM(成就内容!$D$127:$BZ$131),成就内容!AV100,1))-SUM(BE$334:BE370),"")</f>
        <v/>
      </c>
      <c r="BF371" s="79">
        <f>IFERROR(IF(成就内容!AW44="","",INDEX($I$4:$I$178*SUM(成就内容!AW$127:AW$131)/SUM(成就内容!$D$127:$BZ$131),成就内容!AW100,1))-SUM(BF$334:BF370),"")</f>
        <v>0</v>
      </c>
      <c r="BG371" s="79" t="str">
        <f>IFERROR(IF(成就内容!AX44="","",INDEX($I$4:$I$178*SUM(成就内容!AX$127:AX$131)/SUM(成就内容!$D$127:$BZ$131),成就内容!AX100,1))-SUM(BG$334:BG370),"")</f>
        <v/>
      </c>
      <c r="BH371" s="79" t="str">
        <f>IFERROR(IF(成就内容!AY44="","",INDEX($I$4:$I$178*SUM(成就内容!AY$127:AY$131)/SUM(成就内容!$D$127:$BZ$131),成就内容!AY100,1))-SUM(BH$334:BH370),"")</f>
        <v/>
      </c>
      <c r="BI371" s="79" t="str">
        <f>IFERROR(IF(成就内容!AZ44="","",INDEX($I$4:$I$178*SUM(成就内容!AZ$127:AZ$131)/SUM(成就内容!$D$127:$BZ$131),成就内容!AZ100,1))-SUM(BI$334:BI370),"")</f>
        <v/>
      </c>
      <c r="BJ371" s="79" t="str">
        <f>IFERROR(IF(成就内容!BA44="","",INDEX($I$4:$I$178*SUM(成就内容!BA$127:BA$131)/SUM(成就内容!$D$127:$BZ$131),成就内容!BA100,1))-SUM(BJ$334:BJ370),"")</f>
        <v/>
      </c>
      <c r="BK371" s="79" t="str">
        <f>IFERROR(IF(成就内容!BB44="","",INDEX($I$4:$I$178*SUM(成就内容!BB$127:BB$131)/SUM(成就内容!$D$127:$BZ$131),成就内容!BB100,1))-SUM(BK$334:BK370),"")</f>
        <v/>
      </c>
      <c r="BL371" s="79">
        <f>IFERROR(IF(成就内容!BC44="","",INDEX($I$4:$I$178*SUM(成就内容!BC$127:BC$131)/SUM(成就内容!$D$127:$BZ$131),成就内容!BC100,1))-SUM(BL$334:BL370),"")</f>
        <v>0</v>
      </c>
      <c r="BM371" s="79">
        <f>IFERROR(IF(成就内容!BD44="","",INDEX($I$4:$I$178*SUM(成就内容!BD$127:BD$131)/SUM(成就内容!$D$127:$BZ$131),成就内容!BD100,1))-SUM(BM$334:BM370),"")</f>
        <v>0</v>
      </c>
      <c r="BN371" s="79">
        <f>IFERROR(IF(成就内容!BE44="","",INDEX($I$4:$I$178*SUM(成就内容!BE$127:BE$131)/SUM(成就内容!$D$127:$BZ$131),成就内容!BE100,1))-SUM(BN$334:BN370),"")</f>
        <v>0</v>
      </c>
      <c r="BO371" s="79">
        <f>IFERROR(IF(成就内容!BF44="","",INDEX($I$4:$I$178*SUM(成就内容!BF$127:BF$131)/SUM(成就内容!$D$127:$BZ$131),成就内容!BF100,1))-SUM(BO$334:BO370),"")</f>
        <v>0</v>
      </c>
      <c r="BP371" s="79">
        <f>IFERROR(IF(成就内容!BG44="","",INDEX($I$4:$I$178*SUM(成就内容!BG$127:BG$131)/SUM(成就内容!$D$127:$BZ$131),成就内容!BG100,1))-SUM(BP$334:BP370),"")</f>
        <v>0</v>
      </c>
      <c r="BQ371" s="79" t="str">
        <f>IFERROR(IF(成就内容!BH44="","",INDEX($I$4:$I$178*SUM(成就内容!BH$127:BH$131)/SUM(成就内容!$D$127:$BZ$131),成就内容!BH100,1))-SUM(BQ$334:BQ370),"")</f>
        <v/>
      </c>
      <c r="BR371" s="79" t="str">
        <f>IFERROR(IF(成就内容!BI44="","",INDEX($I$4:$I$178*SUM(成就内容!BI$127:BI$131)/SUM(成就内容!$D$127:$BZ$131),成就内容!BI100,1))-SUM(BR$334:BR370),"")</f>
        <v/>
      </c>
      <c r="BS371" s="79">
        <f>IFERROR(IF(成就内容!BJ44="","",INDEX($I$4:$I$178*SUM(成就内容!BJ$127:BJ$131)/SUM(成就内容!$D$127:$BZ$131),成就内容!BJ100,1))-SUM(BS$334:BS370),"")</f>
        <v>4464.7875000000058</v>
      </c>
      <c r="BT371" s="79" t="str">
        <f>IFERROR(IF(成就内容!BK44="","",INDEX($I$4:$I$178*SUM(成就内容!BK$127:BK$131)/SUM(成就内容!$D$127:$BZ$131),成就内容!BK100,1))-SUM(BT$334:BT370),"")</f>
        <v/>
      </c>
      <c r="BU371" s="79">
        <f>IFERROR(IF(成就内容!BL44="","",INDEX($I$4:$I$178*SUM(成就内容!BL$127:BL$131)/SUM(成就内容!$D$127:$BZ$131),成就内容!BL100,1))-SUM(BU$334:BU370),"")</f>
        <v>19602.212499999994</v>
      </c>
      <c r="BV371" s="79">
        <f>IFERROR(IF(成就内容!BM44="","",INDEX($I$4:$I$178*SUM(成就内容!BM$127:BM$131)/SUM(成就内容!$D$127:$BZ$131),成就内容!BM100,1))-SUM(BV$334:BV370),"")</f>
        <v>0</v>
      </c>
      <c r="BW371" s="79" t="str">
        <f>IFERROR(IF(成就内容!BN44="","",INDEX($I$4:$I$178*SUM(成就内容!BN$127:BN$131)/SUM(成就内容!$D$127:$BZ$131),成就内容!BN100,1))-SUM(BW$334:BW370),"")</f>
        <v/>
      </c>
      <c r="BX371" s="79">
        <f>IFERROR(IF(成就内容!BO44="","",INDEX($I$4:$I$178*SUM(成就内容!BO$127:BO$131)/SUM(成就内容!$D$127:$BZ$131),成就内容!BO100,1))-SUM(BX$334:BX370),"")</f>
        <v>0</v>
      </c>
      <c r="BY371" s="79">
        <f>IFERROR(IF(成就内容!BP44="","",INDEX($I$4:$I$178*SUM(成就内容!BP$127:BP$131)/SUM(成就内容!$D$127:$BZ$131),成就内容!BP100,1))-SUM(BY$334:BY370),"")</f>
        <v>0</v>
      </c>
      <c r="BZ371" s="79">
        <f>IFERROR(IF(成就内容!BQ44="","",INDEX($I$4:$I$178*SUM(成就内容!BQ$127:BQ$131)/SUM(成就内容!$D$127:$BZ$131),成就内容!BQ100,1))-SUM(BZ$334:BZ370),"")</f>
        <v>0</v>
      </c>
      <c r="CA371" s="79" t="str">
        <f>IFERROR(IF(成就内容!BR44="","",INDEX($I$4:$I$178*SUM(成就内容!BR$127:BR$131)/SUM(成就内容!$D$127:$BZ$131),成就内容!BR100,1))-SUM(CA$334:CA370),"")</f>
        <v/>
      </c>
      <c r="CB371" s="79" t="str">
        <f>IFERROR(IF(成就内容!BS44="","",INDEX($I$4:$I$178*SUM(成就内容!BS$127:BS$131)/SUM(成就内容!$D$127:$BZ$131),成就内容!BS100,1))-SUM(CB$334:CB370),"")</f>
        <v/>
      </c>
      <c r="CC371" s="79">
        <f>IFERROR(IF(成就内容!BT44="","",INDEX($I$4:$I$178*SUM(成就内容!BT$127:BT$131)/SUM(成就内容!$D$127:$BZ$131),成就内容!BT100,1))-SUM(CC$334:CC370),"")</f>
        <v>0</v>
      </c>
      <c r="CD371" s="79">
        <f>IFERROR(IF(成就内容!BU44="","",INDEX($I$4:$I$178*SUM(成就内容!BU$127:BU$131)/SUM(成就内容!$D$127:$BZ$131),成就内容!BU100,1))-SUM(CD$334:CD370),"")</f>
        <v>0</v>
      </c>
      <c r="CE371" s="79" t="str">
        <f>IFERROR(IF(成就内容!BV44="","",INDEX($I$4:$I$178*SUM(成就内容!BV$127:BV$131)/SUM(成就内容!$D$127:$BZ$131),成就内容!BV100,1))-SUM(CE$334:CE370),"")</f>
        <v/>
      </c>
      <c r="CF371" s="79" t="str">
        <f>IFERROR(IF(成就内容!BW44="","",INDEX($I$4:$I$178*SUM(成就内容!BW$127:BW$131)/SUM(成就内容!$D$127:$BZ$131),成就内容!BW100,1))-SUM(CF$334:CF370),"")</f>
        <v/>
      </c>
      <c r="CG371" s="79" t="str">
        <f>IFERROR(IF(成就内容!BX44="","",INDEX($I$4:$I$178*SUM(成就内容!BX$127:BX$131)/SUM(成就内容!$D$127:$BZ$131),成就内容!BX100,1))-SUM(CG$334:CG370),"")</f>
        <v/>
      </c>
      <c r="CH371" s="79">
        <f>IFERROR(IF(成就内容!BY44="","",INDEX($I$4:$I$178*SUM(成就内容!BY$127:BY$131)/SUM(成就内容!$D$127:$BZ$131),成就内容!BY100,1))-SUM(CH$334:CH370),"")</f>
        <v>0</v>
      </c>
      <c r="CI371" s="79">
        <f>IFERROR(IF(成就内容!BZ44="","",INDEX($I$4:$I$178*SUM(成就内容!BZ$127:BZ$131)/SUM(成就内容!$D$127:$BZ$131),成就内容!BZ100,1))-SUM(CI$334:CI370),"")</f>
        <v>0</v>
      </c>
      <c r="CK371" s="19"/>
      <c r="CM371" s="43">
        <v>38</v>
      </c>
      <c r="CN371" s="41">
        <f>IF(M371="","",IF(SUM(成就内容!D$127:D$131)&lt;&gt;0,MAX(ROUNDUP(SMALL(M$334:M$383,$L371)/60,0)*60,60),0))</f>
        <v>0</v>
      </c>
      <c r="CO371" s="41" t="str">
        <f>IF(N371="","",IF(SUM(成就内容!E$127:E$131)&lt;&gt;0,MAX(ROUNDUP(SMALL(N$334:N$383,$L371)/60,0)*60,60),0))</f>
        <v/>
      </c>
      <c r="CP371" s="41" t="str">
        <f>IF(O371="","",IF(SUM(成就内容!F$127:F$131)&lt;&gt;0,MAX(ROUNDUP(SMALL(O$334:O$383,$L371)/60,0)*60,60),0))</f>
        <v/>
      </c>
      <c r="CQ371" s="41" t="str">
        <f>IF(P371="","",IF(SUM(成就内容!G$127:G$131)&lt;&gt;0,MAX(ROUNDUP(SMALL(P$334:P$383,$L371)/60,0)*60,60),0))</f>
        <v/>
      </c>
      <c r="CR371" s="41">
        <f>IF(Q371="","",IF(SUM(成就内容!H$127:H$131)&lt;&gt;0,MAX(ROUNDUP(SMALL(Q$334:Q$383,$L371)/60,0)*60,60),0))</f>
        <v>0</v>
      </c>
      <c r="CS371" s="41">
        <f>IF(R371="","",IF(SUM(成就内容!I$127:I$131)&lt;&gt;0,MAX(ROUNDUP(SMALL(R$334:R$383,$L371)/60,0)*60,60),0))</f>
        <v>0</v>
      </c>
      <c r="CT371" s="41">
        <f>IF(S371="","",IF(SUM(成就内容!J$127:J$131)&lt;&gt;0,MAX(ROUNDUP(SMALL(S$334:S$383,$L371)/60,0)*60,60),0))</f>
        <v>0</v>
      </c>
      <c r="CU371" s="41">
        <f>IF(T371="","",IF(SUM(成就内容!K$127:K$131)&lt;&gt;0,MAX(ROUNDUP(SMALL(T$334:T$383,$L371)/60,0)*60,60),0))</f>
        <v>0</v>
      </c>
      <c r="CV371" s="41">
        <f>IF(U371="","",IF(SUM(成就内容!L$127:L$131)&lt;&gt;0,MAX(ROUNDUP(SMALL(U$334:U$383,$L371)/60,0)*60,60),0))</f>
        <v>0</v>
      </c>
      <c r="CW371" s="41">
        <f>IF(V371="","",IF(SUM(成就内容!M$127:M$131)&lt;&gt;0,MAX(ROUNDUP(SMALL(V$334:V$383,$L371)/60,0)*60,60),0))</f>
        <v>0</v>
      </c>
      <c r="CX371" s="41" t="str">
        <f>IF(W371="","",IF(SUM(成就内容!N$127:N$131)&lt;&gt;0,MAX(ROUNDUP(SMALL(W$334:W$383,$L371)/60,0)*60,60),0))</f>
        <v/>
      </c>
      <c r="CY371" s="41" t="str">
        <f>IF(X371="","",IF(SUM(成就内容!O$127:O$131)&lt;&gt;0,MAX(ROUNDUP(SMALL(X$334:X$383,$L371)/60,0)*60,60),0))</f>
        <v/>
      </c>
      <c r="CZ371" s="41" t="str">
        <f>IF(Y371="","",IF(SUM(成就内容!P$127:P$131)&lt;&gt;0,MAX(ROUNDUP(SMALL(Y$334:Y$383,$L371)/60,0)*60,60),0))</f>
        <v/>
      </c>
      <c r="DA371" s="41">
        <f>IF(Z371="","",IF(SUM(成就内容!Q$127:Q$131)&lt;&gt;0,MAX(ROUNDUP(SMALL(Z$334:Z$383,$L371)/60,0)*60,60),0))</f>
        <v>0</v>
      </c>
      <c r="DB371" s="41">
        <f>IF(AA371="","",IF(SUM(成就内容!R$127:R$131)&lt;&gt;0,MAX(ROUNDUP(SMALL(AA$334:AA$383,$L371)/60,0)*60,60),0))</f>
        <v>0</v>
      </c>
      <c r="DC371" s="41">
        <f>IF(AB371="","",IF(SUM(成就内容!S$127:S$131)&lt;&gt;0,MAX(ROUNDUP(SMALL(AB$334:AB$383,$L371)/60,0)*60,60),0))</f>
        <v>0</v>
      </c>
      <c r="DD371" s="41">
        <f>IF(AC371="","",IF(SUM(成就内容!T$127:T$131)&lt;&gt;0,MAX(ROUNDUP(SMALL(AC$334:AC$383,$L371)/60,0)*60,60),0))</f>
        <v>0</v>
      </c>
      <c r="DE371" s="41">
        <f>IF(AD371="","",IF(SUM(成就内容!U$127:U$131)&lt;&gt;0,MAX(ROUNDUP(SMALL(AD$334:AD$383,$L371)/60,0)*60,60),0))</f>
        <v>0</v>
      </c>
      <c r="DF371" s="41">
        <f>IF(AE371="","",IF(SUM(成就内容!V$127:V$131)&lt;&gt;0,MAX(ROUNDUP(SMALL(AE$334:AE$383,$L371)/60,0)*60,60),0))</f>
        <v>0</v>
      </c>
      <c r="DG371" s="41" t="str">
        <f>IF(AF371="","",IF(SUM(成就内容!W$127:W$131)&lt;&gt;0,MAX(ROUNDUP(SMALL(AF$334:AF$383,$L371)/60,0)*60,60),0))</f>
        <v/>
      </c>
      <c r="DH371" s="41" t="str">
        <f>IF(AG371="","",IF(SUM(成就内容!X$127:X$131)&lt;&gt;0,MAX(ROUNDUP(SMALL(AG$334:AG$383,$L371)/60,0)*60,60),0))</f>
        <v/>
      </c>
      <c r="DI371" s="41" t="str">
        <f>IF(AH371="","",IF(SUM(成就内容!Y$127:Y$131)&lt;&gt;0,MAX(ROUNDUP(SMALL(AH$334:AH$383,$L371)/60,0)*60,60),0))</f>
        <v/>
      </c>
      <c r="DJ371" s="41" t="str">
        <f>IF(AI371="","",IF(SUM(成就内容!Z$127:Z$131)&lt;&gt;0,MAX(ROUNDUP(SMALL(AI$334:AI$383,$L371)/60,0)*60,60),0))</f>
        <v/>
      </c>
      <c r="DK371" s="41" t="str">
        <f>IF(AJ371="","",IF(SUM(成就内容!AA$127:AA$131)&lt;&gt;0,MAX(ROUNDUP(SMALL(AJ$334:AJ$383,$L371)/60,0)*60,60),0))</f>
        <v/>
      </c>
      <c r="DL371" s="41" t="str">
        <f>IF(AK371="","",IF(SUM(成就内容!AB$127:AB$131)&lt;&gt;0,MAX(ROUNDUP(SMALL(AK$334:AK$383,$L371)/60,0)*60,60),0))</f>
        <v/>
      </c>
      <c r="DM371" s="41">
        <f>IF(AL371="","",IF(SUM(成就内容!AC$127:AC$131)&lt;&gt;0,MAX(ROUNDUP(SMALL(AL$334:AL$383,$L371)/60,0)*60,60),0))</f>
        <v>16380</v>
      </c>
      <c r="DN371" s="41">
        <f>IF(AM371="","",IF(SUM(成就内容!AD$127:AD$131)&lt;&gt;0,MAX(ROUNDUP(SMALL(AM$334:AM$383,$L371)/60,0)*60,60),0))</f>
        <v>16380</v>
      </c>
      <c r="DO371" s="41">
        <f>IF(AN371="","",IF(SUM(成就内容!AE$127:AE$131)&lt;&gt;0,MAX(ROUNDUP(SMALL(AN$334:AN$383,$L371)/60,0)*60,60),0))</f>
        <v>16380</v>
      </c>
      <c r="DP371" s="41">
        <f>IF(AO371="","",IF(SUM(成就内容!AF$127:AF$131)&lt;&gt;0,MAX(ROUNDUP(SMALL(AO$334:AO$383,$L371)/60,0)*60,60),0))</f>
        <v>16380</v>
      </c>
      <c r="DQ371" s="41">
        <f>IF(AP371="","",IF(SUM(成就内容!AG$127:AG$131)&lt;&gt;0,MAX(ROUNDUP(SMALL(AP$334:AP$383,$L371)/60,0)*60,60),0))</f>
        <v>0</v>
      </c>
      <c r="DR371" s="41" t="str">
        <f>IF(AQ371="","",IF(SUM(成就内容!AH$127:AH$131)&lt;&gt;0,MAX(ROUNDUP(SMALL(AQ$334:AQ$383,$L371)/60,0)*60,60),0))</f>
        <v/>
      </c>
      <c r="DS371" s="41">
        <f>IF(AR371="","",IF(SUM(成就内容!AI$127:AI$131)&lt;&gt;0,MAX(ROUNDUP(SMALL(AR$334:AR$383,$L371)/60,0)*60,60),0))</f>
        <v>0</v>
      </c>
      <c r="DT371" s="41">
        <f>IF(AS371="","",IF(SUM(成就内容!AJ$127:AJ$131)&lt;&gt;0,MAX(ROUNDUP(SMALL(AS$334:AS$383,$L371)/60,0)*60,60),0))</f>
        <v>0</v>
      </c>
      <c r="DU371" s="41" t="str">
        <f>IF(AT371="","",IF(SUM(成就内容!AK$127:AK$131)&lt;&gt;0,MAX(ROUNDUP(SMALL(AT$334:AT$383,$L371)/60,0)*60,60),0))</f>
        <v/>
      </c>
      <c r="DV371" s="41" t="str">
        <f>IF(AU371="","",IF(SUM(成就内容!AL$127:AL$131)&lt;&gt;0,MAX(ROUNDUP(SMALL(AU$334:AU$383,$L371)/60,0)*60,60),0))</f>
        <v/>
      </c>
      <c r="DW371" s="41" t="str">
        <f>IF(AV371="","",IF(SUM(成就内容!AM$127:AM$131)&lt;&gt;0,MAX(ROUNDUP(SMALL(AV$334:AV$383,$L371)/60,0)*60,60),0))</f>
        <v/>
      </c>
      <c r="DX371" s="41" t="str">
        <f>IF(AW371="","",IF(SUM(成就内容!AN$127:AN$131)&lt;&gt;0,MAX(ROUNDUP(SMALL(AW$334:AW$383,$L371)/60,0)*60,60),0))</f>
        <v/>
      </c>
      <c r="DY371" s="41">
        <f>IF(AX371="","",IF(SUM(成就内容!AO$127:AO$131)&lt;&gt;0,MAX(ROUNDUP(SMALL(AX$334:AX$383,$L371)/60,0)*60,60),0))</f>
        <v>19620</v>
      </c>
      <c r="DZ371" s="41">
        <f>IF(AY371="","",IF(SUM(成就内容!AP$127:AP$131)&lt;&gt;0,MAX(ROUNDUP(SMALL(AY$334:AY$383,$L371)/60,0)*60,60),0))</f>
        <v>19620</v>
      </c>
      <c r="EA371" s="41">
        <f>IF(AZ371="","",IF(SUM(成就内容!AQ$127:AQ$131)&lt;&gt;0,MAX(ROUNDUP(SMALL(AZ$334:AZ$383,$L371)/60,0)*60,60),0))</f>
        <v>19620</v>
      </c>
      <c r="EB371" s="41">
        <f>IF(BA371="","",IF(SUM(成就内容!AR$127:AR$131)&lt;&gt;0,MAX(ROUNDUP(SMALL(BA$334:BA$383,$L371)/60,0)*60,60),0))</f>
        <v>22920</v>
      </c>
      <c r="EC371" s="41">
        <f>IF(BB371="","",IF(SUM(成就内容!AS$127:AS$131)&lt;&gt;0,MAX(ROUNDUP(SMALL(BB$334:BB$383,$L371)/60,0)*60,60),0))</f>
        <v>22920</v>
      </c>
      <c r="ED371" s="41">
        <f>IF(BC371="","",IF(SUM(成就内容!AT$127:AT$131)&lt;&gt;0,MAX(ROUNDUP(SMALL(BC$334:BC$383,$L371)/60,0)*60,60),0))</f>
        <v>22920</v>
      </c>
      <c r="EE371" s="41" t="str">
        <f>IF(BD371="","",IF(SUM(成就内容!AU$127:AU$131)&lt;&gt;0,MAX(ROUNDUP(SMALL(BD$334:BD$383,$L371)/60,0)*60,60),0))</f>
        <v/>
      </c>
      <c r="EF371" s="41" t="str">
        <f>IF(BE371="","",IF(SUM(成就内容!AV$127:AV$131)&lt;&gt;0,MAX(ROUNDUP(SMALL(BE$334:BE$383,$L371)/60,0)*60,60),0))</f>
        <v/>
      </c>
      <c r="EG371" s="41">
        <f>IF(BF371="","",IF(SUM(成就内容!AW$127:AW$131)&lt;&gt;0,MAX(ROUNDUP(SMALL(BF$334:BF$383,$L371)/60,0)*60,60),0))</f>
        <v>0</v>
      </c>
      <c r="EH371" s="41" t="str">
        <f>IF(BG371="","",IF(SUM(成就内容!AX$127:AX$131)&lt;&gt;0,MAX(ROUNDUP(SMALL(BG$334:BG$383,$L371)/60,0)*60,60),0))</f>
        <v/>
      </c>
      <c r="EI371" s="41" t="str">
        <f>IF(BH371="","",IF(SUM(成就内容!AY$127:AY$131)&lt;&gt;0,MAX(ROUNDUP(SMALL(BH$334:BH$383,$L371)/60,0)*60,60),0))</f>
        <v/>
      </c>
      <c r="EJ371" s="41" t="str">
        <f>IF(BI371="","",IF(SUM(成就内容!AZ$127:AZ$131)&lt;&gt;0,MAX(ROUNDUP(SMALL(BI$334:BI$383,$L371)/60,0)*60,60),0))</f>
        <v/>
      </c>
      <c r="EK371" s="41" t="str">
        <f>IF(BJ371="","",IF(SUM(成就内容!BA$127:BA$131)&lt;&gt;0,MAX(ROUNDUP(SMALL(BJ$334:BJ$383,$L371)/60,0)*60,60),0))</f>
        <v/>
      </c>
      <c r="EL371" s="41" t="str">
        <f>IF(BK371="","",IF(SUM(成就内容!BB$127:BB$131)&lt;&gt;0,MAX(ROUNDUP(SMALL(BK$334:BK$383,$L371)/60,0)*60,60),0))</f>
        <v/>
      </c>
      <c r="EM371" s="41">
        <f>IF(BL371="","",IF(SUM(成就内容!BC$127:BC$131)&lt;&gt;0,MAX(ROUNDUP(SMALL(BL$334:BL$383,$L371)/60,0)*60,60),0))</f>
        <v>0</v>
      </c>
      <c r="EN371" s="41">
        <f>IF(BM371="","",IF(SUM(成就内容!BD$127:BD$131)&lt;&gt;0,MAX(ROUNDUP(SMALL(BM$334:BM$383,$L371)/60,0)*60,60),0))</f>
        <v>0</v>
      </c>
      <c r="EO371" s="41">
        <f>IF(BN371="","",IF(SUM(成就内容!BE$127:BE$131)&lt;&gt;0,MAX(ROUNDUP(SMALL(BN$334:BN$383,$L371)/60,0)*60,60),0))</f>
        <v>0</v>
      </c>
      <c r="EP371" s="41">
        <f>IF(BO371="","",IF(SUM(成就内容!BF$127:BF$131)&lt;&gt;0,MAX(ROUNDUP(SMALL(BO$334:BO$383,$L371)/60,0)*60,60),0))</f>
        <v>0</v>
      </c>
      <c r="EQ371" s="41">
        <f>IF(BP371="","",IF(SUM(成就内容!BG$127:BG$131)&lt;&gt;0,MAX(ROUNDUP(SMALL(BP$334:BP$383,$L371)/60,0)*60,60),0))</f>
        <v>0</v>
      </c>
      <c r="ER371" s="41" t="str">
        <f>IF(BQ371="","",IF(SUM(成就内容!BH$127:BH$131)&lt;&gt;0,MAX(ROUNDUP(SMALL(BQ$334:BQ$383,$L371)/60,0)*60,60),0))</f>
        <v/>
      </c>
      <c r="ES371" s="41" t="str">
        <f>IF(BR371="","",IF(SUM(成就内容!BI$127:BI$131)&lt;&gt;0,MAX(ROUNDUP(SMALL(BR$334:BR$383,$L371)/60,0)*60,60),0))</f>
        <v/>
      </c>
      <c r="ET371" s="41">
        <f>IF(BS371="","",IF(SUM(成就内容!BJ$127:BJ$131)&lt;&gt;0,MAX(ROUNDUP(SMALL(BS$334:BS$383,$L371)/60,0)*60,60),0))</f>
        <v>4680</v>
      </c>
      <c r="EU371" s="41" t="str">
        <f>IF(BT371="","",IF(SUM(成就内容!BK$127:BK$131)&lt;&gt;0,MAX(ROUNDUP(SMALL(BT$334:BT$383,$L371)/60,0)*60,60),0))</f>
        <v/>
      </c>
      <c r="EV371" s="41">
        <f>IF(BU371="","",IF(SUM(成就内容!BL$127:BL$131)&lt;&gt;0,MAX(ROUNDUP(SMALL(BU$334:BU$383,$L371)/60,0)*60,60),0))</f>
        <v>19620</v>
      </c>
      <c r="EW371" s="41">
        <f>IF(BV371="","",IF(SUM(成就内容!BM$127:BM$131)&lt;&gt;0,MAX(ROUNDUP(SMALL(BV$334:BV$383,$L371)/60,0)*60,60),0))</f>
        <v>0</v>
      </c>
      <c r="EX371" s="41" t="str">
        <f>IF(BW371="","",IF(SUM(成就内容!BN$127:BN$131)&lt;&gt;0,MAX(ROUNDUP(SMALL(BW$334:BW$383,$L371)/60,0)*60,60),0))</f>
        <v/>
      </c>
      <c r="EY371" s="41">
        <f>IF(BX371="","",IF(SUM(成就内容!BO$127:BO$131)&lt;&gt;0,MAX(ROUNDUP(SMALL(BX$334:BX$383,$L371)/60,0)*60,60),0))</f>
        <v>0</v>
      </c>
      <c r="EZ371" s="41">
        <f>IF(BY371="","",IF(SUM(成就内容!BP$127:BP$131)&lt;&gt;0,MAX(ROUNDUP(SMALL(BY$334:BY$383,$L371)/60,0)*60,60),0))</f>
        <v>0</v>
      </c>
      <c r="FA371" s="41">
        <f>IF(BZ371="","",IF(SUM(成就内容!BQ$127:BQ$131)&lt;&gt;0,MAX(ROUNDUP(SMALL(BZ$334:BZ$383,$L371)/60,0)*60,60),0))</f>
        <v>0</v>
      </c>
      <c r="FB371" s="41" t="str">
        <f>IF(CA371="","",IF(SUM(成就内容!BR$127:BR$131)&lt;&gt;0,MAX(ROUNDUP(SMALL(CA$334:CA$383,$L371)/60,0)*60,60),0))</f>
        <v/>
      </c>
      <c r="FC371" s="41" t="str">
        <f>IF(CB371="","",IF(SUM(成就内容!BS$127:BS$131)&lt;&gt;0,MAX(ROUNDUP(SMALL(CB$334:CB$383,$L371)/60,0)*60,60),0))</f>
        <v/>
      </c>
      <c r="FD371" s="41">
        <f>IF(CC371="","",IF(SUM(成就内容!BT$127:BT$131)&lt;&gt;0,MAX(ROUNDUP(SMALL(CC$334:CC$383,$L371)/60,0)*60,60),0))</f>
        <v>0</v>
      </c>
      <c r="FE371" s="41">
        <f>IF(CD371="","",IF(SUM(成就内容!BU$127:BU$131)&lt;&gt;0,MAX(ROUNDUP(SMALL(CD$334:CD$383,$L371)/60,0)*60,60),0))</f>
        <v>0</v>
      </c>
      <c r="FF371" s="41" t="str">
        <f>IF(CE371="","",IF(SUM(成就内容!BV$127:BV$131)&lt;&gt;0,MAX(ROUNDUP(SMALL(CE$334:CE$383,$L371)/60,0)*60,60),0))</f>
        <v/>
      </c>
      <c r="FG371" s="41" t="str">
        <f>IF(CF371="","",IF(SUM(成就内容!BW$127:BW$131)&lt;&gt;0,MAX(ROUNDUP(SMALL(CF$334:CF$383,$L371)/60,0)*60,60),0))</f>
        <v/>
      </c>
      <c r="FH371" s="41" t="str">
        <f>IF(CG371="","",IF(SUM(成就内容!BX$127:BX$131)&lt;&gt;0,MAX(ROUNDUP(SMALL(CG$334:CG$383,$L371)/60,0)*60,60),0))</f>
        <v/>
      </c>
      <c r="FI371" s="41">
        <f>IF(CH371="","",IF(SUM(成就内容!BY$127:BY$131)&lt;&gt;0,MAX(ROUNDUP(SMALL(CH$334:CH$383,$L371)/60,0)*60,60),0))</f>
        <v>0</v>
      </c>
      <c r="FJ371" s="41">
        <f>IF(CI371="","",IF(SUM(成就内容!BZ$127:BZ$131)&lt;&gt;0,MAX(ROUNDUP(SMALL(CI$334:CI$383,$L371)/60,0)*60,60),0))</f>
        <v>0</v>
      </c>
    </row>
    <row r="372" spans="10:166" s="96" customFormat="1" x14ac:dyDescent="0.15">
      <c r="J372" s="19"/>
      <c r="L372" s="43">
        <v>39</v>
      </c>
      <c r="M372" s="79">
        <f>IFERROR(IF(成就内容!D45="","",INDEX($I$4:$I$178*SUM(成就内容!D$127:D$131)/SUM(成就内容!$D$127:$BZ$131),成就内容!D101,1))-SUM(M$334:M371),"")</f>
        <v>0</v>
      </c>
      <c r="N372" s="79" t="str">
        <f>IFERROR(IF(成就内容!E45="","",INDEX($I$4:$I$178*SUM(成就内容!E$127:E$131)/SUM(成就内容!$D$127:$BZ$131),成就内容!E101,1))-SUM(N$334:N371),"")</f>
        <v/>
      </c>
      <c r="O372" s="79" t="str">
        <f>IFERROR(IF(成就内容!F45="","",INDEX($I$4:$I$178*SUM(成就内容!F$127:F$131)/SUM(成就内容!$D$127:$BZ$131),成就内容!F101,1))-SUM(O$334:O371),"")</f>
        <v/>
      </c>
      <c r="P372" s="79" t="str">
        <f>IFERROR(IF(成就内容!G45="","",INDEX($I$4:$I$178*SUM(成就内容!G$127:G$131)/SUM(成就内容!$D$127:$BZ$131),成就内容!G101,1))-SUM(P$334:P371),"")</f>
        <v/>
      </c>
      <c r="Q372" s="79">
        <f>IFERROR(IF(成就内容!H45="","",INDEX($I$4:$I$178*SUM(成就内容!H$127:H$131)/SUM(成就内容!$D$127:$BZ$131),成就内容!H101,1))-SUM(Q$334:Q371),"")</f>
        <v>0</v>
      </c>
      <c r="R372" s="79">
        <f>IFERROR(IF(成就内容!I45="","",INDEX($I$4:$I$178*SUM(成就内容!I$127:I$131)/SUM(成就内容!$D$127:$BZ$131),成就内容!I101,1))-SUM(R$334:R371),"")</f>
        <v>0</v>
      </c>
      <c r="S372" s="79">
        <f>IFERROR(IF(成就内容!J45="","",INDEX($I$4:$I$178*SUM(成就内容!J$127:J$131)/SUM(成就内容!$D$127:$BZ$131),成就内容!J101,1))-SUM(S$334:S371),"")</f>
        <v>0</v>
      </c>
      <c r="T372" s="79">
        <f>IFERROR(IF(成就内容!K45="","",INDEX($I$4:$I$178*SUM(成就内容!K$127:K$131)/SUM(成就内容!$D$127:$BZ$131),成就内容!K101,1))-SUM(T$334:T371),"")</f>
        <v>0</v>
      </c>
      <c r="U372" s="79">
        <f>IFERROR(IF(成就内容!L45="","",INDEX($I$4:$I$178*SUM(成就内容!L$127:L$131)/SUM(成就内容!$D$127:$BZ$131),成就内容!L101,1))-SUM(U$334:U371),"")</f>
        <v>0</v>
      </c>
      <c r="V372" s="79">
        <f>IFERROR(IF(成就内容!M45="","",INDEX($I$4:$I$178*SUM(成就内容!M$127:M$131)/SUM(成就内容!$D$127:$BZ$131),成就内容!M101,1))-SUM(V$334:V371),"")</f>
        <v>0</v>
      </c>
      <c r="W372" s="79" t="str">
        <f>IFERROR(IF(成就内容!N45="","",INDEX($I$4:$I$178*SUM(成就内容!N$127:N$131)/SUM(成就内容!$D$127:$BZ$131),成就内容!N101,1))-SUM(W$334:W371),"")</f>
        <v/>
      </c>
      <c r="X372" s="79" t="str">
        <f>IFERROR(IF(成就内容!O45="","",INDEX($I$4:$I$178*SUM(成就内容!O$127:O$131)/SUM(成就内容!$D$127:$BZ$131),成就内容!O101,1))-SUM(X$334:X371),"")</f>
        <v/>
      </c>
      <c r="Y372" s="79" t="str">
        <f>IFERROR(IF(成就内容!P45="","",INDEX($I$4:$I$178*SUM(成就内容!P$127:P$131)/SUM(成就内容!$D$127:$BZ$131),成就内容!P101,1))-SUM(Y$334:Y371),"")</f>
        <v/>
      </c>
      <c r="Z372" s="79">
        <f>IFERROR(IF(成就内容!Q45="","",INDEX($I$4:$I$178*SUM(成就内容!Q$127:Q$131)/SUM(成就内容!$D$127:$BZ$131),成就内容!Q101,1))-SUM(Z$334:Z371),"")</f>
        <v>0</v>
      </c>
      <c r="AA372" s="79">
        <f>IFERROR(IF(成就内容!R45="","",INDEX($I$4:$I$178*SUM(成就内容!R$127:R$131)/SUM(成就内容!$D$127:$BZ$131),成就内容!R101,1))-SUM(AA$334:AA371),"")</f>
        <v>0</v>
      </c>
      <c r="AB372" s="79">
        <f>IFERROR(IF(成就内容!S45="","",INDEX($I$4:$I$178*SUM(成就内容!S$127:S$131)/SUM(成就内容!$D$127:$BZ$131),成就内容!S101,1))-SUM(AB$334:AB371),"")</f>
        <v>0</v>
      </c>
      <c r="AC372" s="79">
        <f>IFERROR(IF(成就内容!T45="","",INDEX($I$4:$I$178*SUM(成就内容!T$127:T$131)/SUM(成就内容!$D$127:$BZ$131),成就内容!T101,1))-SUM(AC$334:AC371),"")</f>
        <v>0</v>
      </c>
      <c r="AD372" s="79">
        <f>IFERROR(IF(成就内容!U45="","",INDEX($I$4:$I$178*SUM(成就内容!U$127:U$131)/SUM(成就内容!$D$127:$BZ$131),成就内容!U101,1))-SUM(AD$334:AD371),"")</f>
        <v>0</v>
      </c>
      <c r="AE372" s="79">
        <f>IFERROR(IF(成就内容!V45="","",INDEX($I$4:$I$178*SUM(成就内容!V$127:V$131)/SUM(成就内容!$D$127:$BZ$131),成就内容!V101,1))-SUM(AE$334:AE371),"")</f>
        <v>0</v>
      </c>
      <c r="AF372" s="79" t="str">
        <f>IFERROR(IF(成就内容!W45="","",INDEX($I$4:$I$178*SUM(成就内容!W$127:W$131)/SUM(成就内容!$D$127:$BZ$131),成就内容!W101,1))-SUM(AF$334:AF371),"")</f>
        <v/>
      </c>
      <c r="AG372" s="79" t="str">
        <f>IFERROR(IF(成就内容!X45="","",INDEX($I$4:$I$178*SUM(成就内容!X$127:X$131)/SUM(成就内容!$D$127:$BZ$131),成就内容!X101,1))-SUM(AG$334:AG371),"")</f>
        <v/>
      </c>
      <c r="AH372" s="79" t="str">
        <f>IFERROR(IF(成就内容!Y45="","",INDEX($I$4:$I$178*SUM(成就内容!Y$127:Y$131)/SUM(成就内容!$D$127:$BZ$131),成就内容!Y101,1))-SUM(AH$334:AH371),"")</f>
        <v/>
      </c>
      <c r="AI372" s="79" t="str">
        <f>IFERROR(IF(成就内容!Z45="","",INDEX($I$4:$I$178*SUM(成就内容!Z$127:Z$131)/SUM(成就内容!$D$127:$BZ$131),成就内容!Z101,1))-SUM(AI$334:AI371),"")</f>
        <v/>
      </c>
      <c r="AJ372" s="79" t="str">
        <f>IFERROR(IF(成就内容!AA45="","",INDEX($I$4:$I$178*SUM(成就内容!AA$127:AA$131)/SUM(成就内容!$D$127:$BZ$131),成就内容!AA101,1))-SUM(AJ$334:AJ371),"")</f>
        <v/>
      </c>
      <c r="AK372" s="79" t="str">
        <f>IFERROR(IF(成就内容!AB45="","",INDEX($I$4:$I$178*SUM(成就内容!AB$127:AB$131)/SUM(成就内容!$D$127:$BZ$131),成就内容!AB101,1))-SUM(AK$334:AK371),"")</f>
        <v/>
      </c>
      <c r="AL372" s="79">
        <f>IFERROR(IF(成就内容!AC45="","",INDEX($I$4:$I$178*SUM(成就内容!AC$127:AC$131)/SUM(成就内容!$D$127:$BZ$131),成就内容!AC101,1))-SUM(AL$334:AL371),"")</f>
        <v>21235.731250000012</v>
      </c>
      <c r="AM372" s="79">
        <f>IFERROR(IF(成就内容!AD45="","",INDEX($I$4:$I$178*SUM(成就内容!AD$127:AD$131)/SUM(成就内容!$D$127:$BZ$131),成就内容!AD101,1))-SUM(AM$334:AM371),"")</f>
        <v>22869.25</v>
      </c>
      <c r="AN372" s="79">
        <f>IFERROR(IF(成就内容!AE45="","",INDEX($I$4:$I$178*SUM(成就内容!AE$127:AE$131)/SUM(成就内容!$D$127:$BZ$131),成就内容!AE101,1))-SUM(AN$334:AN371),"")</f>
        <v>22869.25</v>
      </c>
      <c r="AO372" s="79">
        <f>IFERROR(IF(成就内容!AF45="","",INDEX($I$4:$I$178*SUM(成就内容!AF$127:AF$131)/SUM(成就内容!$D$127:$BZ$131),成就内容!AF101,1))-SUM(AO$334:AO371),"")</f>
        <v>22869.25</v>
      </c>
      <c r="AP372" s="79">
        <f>IFERROR(IF(成就内容!AG45="","",INDEX($I$4:$I$178*SUM(成就内容!AG$127:AG$131)/SUM(成就内容!$D$127:$BZ$131),成就内容!AG101,1))-SUM(AP$334:AP371),"")</f>
        <v>0</v>
      </c>
      <c r="AQ372" s="79" t="str">
        <f>IFERROR(IF(成就内容!AH45="","",INDEX($I$4:$I$178*SUM(成就内容!AH$127:AH$131)/SUM(成就内容!$D$127:$BZ$131),成就内容!AH101,1))-SUM(AQ$334:AQ371),"")</f>
        <v/>
      </c>
      <c r="AR372" s="79">
        <f>IFERROR(IF(成就内容!AI45="","",INDEX($I$4:$I$178*SUM(成就内容!AI$127:AI$131)/SUM(成就内容!$D$127:$BZ$131),成就内容!AI101,1))-SUM(AR$334:AR371),"")</f>
        <v>0</v>
      </c>
      <c r="AS372" s="79">
        <f>IFERROR(IF(成就内容!AJ45="","",INDEX($I$4:$I$178*SUM(成就内容!AJ$127:AJ$131)/SUM(成就内容!$D$127:$BZ$131),成就内容!AJ101,1))-SUM(AS$334:AS371),"")</f>
        <v>0</v>
      </c>
      <c r="AT372" s="79" t="str">
        <f>IFERROR(IF(成就内容!AK45="","",INDEX($I$4:$I$178*SUM(成就内容!AK$127:AK$131)/SUM(成就内容!$D$127:$BZ$131),成就内容!AK101,1))-SUM(AT$334:AT371),"")</f>
        <v/>
      </c>
      <c r="AU372" s="79" t="str">
        <f>IFERROR(IF(成就内容!AL45="","",INDEX($I$4:$I$178*SUM(成就内容!AL$127:AL$131)/SUM(成就内容!$D$127:$BZ$131),成就内容!AL101,1))-SUM(AU$334:AU371),"")</f>
        <v/>
      </c>
      <c r="AV372" s="79" t="str">
        <f>IFERROR(IF(成就内容!AM45="","",INDEX($I$4:$I$178*SUM(成就内容!AM$127:AM$131)/SUM(成就内容!$D$127:$BZ$131),成就内容!AM101,1))-SUM(AV$334:AV371),"")</f>
        <v/>
      </c>
      <c r="AW372" s="79" t="str">
        <f>IFERROR(IF(成就内容!AN45="","",INDEX($I$4:$I$178*SUM(成就内容!AN$127:AN$131)/SUM(成就内容!$D$127:$BZ$131),成就内容!AN101,1))-SUM(AW$334:AW371),"")</f>
        <v/>
      </c>
      <c r="AX372" s="79">
        <f>IFERROR(IF(成就内容!AO45="","",INDEX($I$4:$I$178*SUM(成就内容!AO$127:AO$131)/SUM(成就内容!$D$127:$BZ$131),成就内容!AO101,1))-SUM(AX$334:AX371),"")</f>
        <v>22869.25</v>
      </c>
      <c r="AY372" s="79">
        <f>IFERROR(IF(成就内容!AP45="","",INDEX($I$4:$I$178*SUM(成就内容!AP$127:AP$131)/SUM(成就内容!$D$127:$BZ$131),成就内容!AP101,1))-SUM(AY$334:AY371),"")</f>
        <v>22869.25</v>
      </c>
      <c r="AZ372" s="79">
        <f>IFERROR(IF(成就内容!AQ45="","",INDEX($I$4:$I$178*SUM(成就内容!AQ$127:AQ$131)/SUM(成就内容!$D$127:$BZ$131),成就内容!AQ101,1))-SUM(AZ$334:AZ371),"")</f>
        <v>22869.25</v>
      </c>
      <c r="BA372" s="79" t="str">
        <f>IFERROR(IF(成就内容!AR45="","",INDEX($I$4:$I$178*SUM(成就内容!AR$127:AR$131)/SUM(成就内容!$D$127:$BZ$131),成就内容!AR101,1))-SUM(BA$334:BA371),"")</f>
        <v/>
      </c>
      <c r="BB372" s="79" t="str">
        <f>IFERROR(IF(成就内容!AS45="","",INDEX($I$4:$I$178*SUM(成就内容!AS$127:AS$131)/SUM(成就内容!$D$127:$BZ$131),成就内容!AS101,1))-SUM(BB$334:BB371),"")</f>
        <v/>
      </c>
      <c r="BC372" s="79" t="str">
        <f>IFERROR(IF(成就内容!AT45="","",INDEX($I$4:$I$178*SUM(成就内容!AT$127:AT$131)/SUM(成就内容!$D$127:$BZ$131),成就内容!AT101,1))-SUM(BC$334:BC371),"")</f>
        <v/>
      </c>
      <c r="BD372" s="79" t="str">
        <f>IFERROR(IF(成就内容!AU45="","",INDEX($I$4:$I$178*SUM(成就内容!AU$127:AU$131)/SUM(成就内容!$D$127:$BZ$131),成就内容!AU101,1))-SUM(BD$334:BD371),"")</f>
        <v/>
      </c>
      <c r="BE372" s="79" t="str">
        <f>IFERROR(IF(成就内容!AV45="","",INDEX($I$4:$I$178*SUM(成就内容!AV$127:AV$131)/SUM(成就内容!$D$127:$BZ$131),成就内容!AV101,1))-SUM(BE$334:BE371),"")</f>
        <v/>
      </c>
      <c r="BF372" s="79">
        <f>IFERROR(IF(成就内容!AW45="","",INDEX($I$4:$I$178*SUM(成就内容!AW$127:AW$131)/SUM(成就内容!$D$127:$BZ$131),成就内容!AW101,1))-SUM(BF$334:BF371),"")</f>
        <v>0</v>
      </c>
      <c r="BG372" s="79" t="str">
        <f>IFERROR(IF(成就内容!AX45="","",INDEX($I$4:$I$178*SUM(成就内容!AX$127:AX$131)/SUM(成就内容!$D$127:$BZ$131),成就内容!AX101,1))-SUM(BG$334:BG371),"")</f>
        <v/>
      </c>
      <c r="BH372" s="79" t="str">
        <f>IFERROR(IF(成就内容!AY45="","",INDEX($I$4:$I$178*SUM(成就内容!AY$127:AY$131)/SUM(成就内容!$D$127:$BZ$131),成就内容!AY101,1))-SUM(BH$334:BH371),"")</f>
        <v/>
      </c>
      <c r="BI372" s="79" t="str">
        <f>IFERROR(IF(成就内容!AZ45="","",INDEX($I$4:$I$178*SUM(成就内容!AZ$127:AZ$131)/SUM(成就内容!$D$127:$BZ$131),成就内容!AZ101,1))-SUM(BI$334:BI371),"")</f>
        <v/>
      </c>
      <c r="BJ372" s="79" t="str">
        <f>IFERROR(IF(成就内容!BA45="","",INDEX($I$4:$I$178*SUM(成就内容!BA$127:BA$131)/SUM(成就内容!$D$127:$BZ$131),成就内容!BA101,1))-SUM(BJ$334:BJ371),"")</f>
        <v/>
      </c>
      <c r="BK372" s="79" t="str">
        <f>IFERROR(IF(成就内容!BB45="","",INDEX($I$4:$I$178*SUM(成就内容!BB$127:BB$131)/SUM(成就内容!$D$127:$BZ$131),成就内容!BB101,1))-SUM(BK$334:BK371),"")</f>
        <v/>
      </c>
      <c r="BL372" s="79">
        <f>IFERROR(IF(成就内容!BC45="","",INDEX($I$4:$I$178*SUM(成就内容!BC$127:BC$131)/SUM(成就内容!$D$127:$BZ$131),成就内容!BC101,1))-SUM(BL$334:BL371),"")</f>
        <v>0</v>
      </c>
      <c r="BM372" s="79">
        <f>IFERROR(IF(成就内容!BD45="","",INDEX($I$4:$I$178*SUM(成就内容!BD$127:BD$131)/SUM(成就内容!$D$127:$BZ$131),成就内容!BD101,1))-SUM(BM$334:BM371),"")</f>
        <v>0</v>
      </c>
      <c r="BN372" s="79">
        <f>IFERROR(IF(成就内容!BE45="","",INDEX($I$4:$I$178*SUM(成就内容!BE$127:BE$131)/SUM(成就内容!$D$127:$BZ$131),成就内容!BE101,1))-SUM(BN$334:BN371),"")</f>
        <v>0</v>
      </c>
      <c r="BO372" s="79">
        <f>IFERROR(IF(成就内容!BF45="","",INDEX($I$4:$I$178*SUM(成就内容!BF$127:BF$131)/SUM(成就内容!$D$127:$BZ$131),成就内容!BF101,1))-SUM(BO$334:BO371),"")</f>
        <v>0</v>
      </c>
      <c r="BP372" s="79">
        <f>IFERROR(IF(成就内容!BG45="","",INDEX($I$4:$I$178*SUM(成就内容!BG$127:BG$131)/SUM(成就内容!$D$127:$BZ$131),成就内容!BG101,1))-SUM(BP$334:BP371),"")</f>
        <v>0</v>
      </c>
      <c r="BQ372" s="79" t="str">
        <f>IFERROR(IF(成就内容!BH45="","",INDEX($I$4:$I$178*SUM(成就内容!BH$127:BH$131)/SUM(成就内容!$D$127:$BZ$131),成就内容!BH101,1))-SUM(BQ$334:BQ371),"")</f>
        <v/>
      </c>
      <c r="BR372" s="79" t="str">
        <f>IFERROR(IF(成就内容!BI45="","",INDEX($I$4:$I$178*SUM(成就内容!BI$127:BI$131)/SUM(成就内容!$D$127:$BZ$131),成就内容!BI101,1))-SUM(BR$334:BR371),"")</f>
        <v/>
      </c>
      <c r="BS372" s="79">
        <f>IFERROR(IF(成就内容!BJ45="","",INDEX($I$4:$I$178*SUM(成就内容!BJ$127:BJ$131)/SUM(成就内容!$D$127:$BZ$131),成就内容!BJ101,1))-SUM(BS$334:BS371),"")</f>
        <v>5953.0499999999956</v>
      </c>
      <c r="BT372" s="79" t="str">
        <f>IFERROR(IF(成就内容!BK45="","",INDEX($I$4:$I$178*SUM(成就内容!BK$127:BK$131)/SUM(成就内容!$D$127:$BZ$131),成就内容!BK101,1))-SUM(BT$334:BT371),"")</f>
        <v/>
      </c>
      <c r="BU372" s="79">
        <f>IFERROR(IF(成就内容!BL45="","",INDEX($I$4:$I$178*SUM(成就内容!BL$127:BL$131)/SUM(成就内容!$D$127:$BZ$131),成就内容!BL101,1))-SUM(BU$334:BU371),"")</f>
        <v>22869.25</v>
      </c>
      <c r="BV372" s="79">
        <f>IFERROR(IF(成就内容!BM45="","",INDEX($I$4:$I$178*SUM(成就内容!BM$127:BM$131)/SUM(成就内容!$D$127:$BZ$131),成就内容!BM101,1))-SUM(BV$334:BV371),"")</f>
        <v>0</v>
      </c>
      <c r="BW372" s="79" t="str">
        <f>IFERROR(IF(成就内容!BN45="","",INDEX($I$4:$I$178*SUM(成就内容!BN$127:BN$131)/SUM(成就内容!$D$127:$BZ$131),成就内容!BN101,1))-SUM(BW$334:BW371),"")</f>
        <v/>
      </c>
      <c r="BX372" s="79">
        <f>IFERROR(IF(成就内容!BO45="","",INDEX($I$4:$I$178*SUM(成就内容!BO$127:BO$131)/SUM(成就内容!$D$127:$BZ$131),成就内容!BO101,1))-SUM(BX$334:BX371),"")</f>
        <v>0</v>
      </c>
      <c r="BY372" s="79">
        <f>IFERROR(IF(成就内容!BP45="","",INDEX($I$4:$I$178*SUM(成就内容!BP$127:BP$131)/SUM(成就内容!$D$127:$BZ$131),成就内容!BP101,1))-SUM(BY$334:BY371),"")</f>
        <v>0</v>
      </c>
      <c r="BZ372" s="79">
        <f>IFERROR(IF(成就内容!BQ45="","",INDEX($I$4:$I$178*SUM(成就内容!BQ$127:BQ$131)/SUM(成就内容!$D$127:$BZ$131),成就内容!BQ101,1))-SUM(BZ$334:BZ371),"")</f>
        <v>0</v>
      </c>
      <c r="CA372" s="79" t="str">
        <f>IFERROR(IF(成就内容!BR45="","",INDEX($I$4:$I$178*SUM(成就内容!BR$127:BR$131)/SUM(成就内容!$D$127:$BZ$131),成就内容!BR101,1))-SUM(CA$334:CA371),"")</f>
        <v/>
      </c>
      <c r="CB372" s="79" t="str">
        <f>IFERROR(IF(成就内容!BS45="","",INDEX($I$4:$I$178*SUM(成就内容!BS$127:BS$131)/SUM(成就内容!$D$127:$BZ$131),成就内容!BS101,1))-SUM(CB$334:CB371),"")</f>
        <v/>
      </c>
      <c r="CC372" s="79">
        <f>IFERROR(IF(成就内容!BT45="","",INDEX($I$4:$I$178*SUM(成就内容!BT$127:BT$131)/SUM(成就内容!$D$127:$BZ$131),成就内容!BT101,1))-SUM(CC$334:CC371),"")</f>
        <v>0</v>
      </c>
      <c r="CD372" s="79">
        <f>IFERROR(IF(成就内容!BU45="","",INDEX($I$4:$I$178*SUM(成就内容!BU$127:BU$131)/SUM(成就内容!$D$127:$BZ$131),成就内容!BU101,1))-SUM(CD$334:CD371),"")</f>
        <v>0</v>
      </c>
      <c r="CE372" s="79" t="str">
        <f>IFERROR(IF(成就内容!BV45="","",INDEX($I$4:$I$178*SUM(成就内容!BV$127:BV$131)/SUM(成就内容!$D$127:$BZ$131),成就内容!BV101,1))-SUM(CE$334:CE371),"")</f>
        <v/>
      </c>
      <c r="CF372" s="79" t="str">
        <f>IFERROR(IF(成就内容!BW45="","",INDEX($I$4:$I$178*SUM(成就内容!BW$127:BW$131)/SUM(成就内容!$D$127:$BZ$131),成就内容!BW101,1))-SUM(CF$334:CF371),"")</f>
        <v/>
      </c>
      <c r="CG372" s="79" t="str">
        <f>IFERROR(IF(成就内容!BX45="","",INDEX($I$4:$I$178*SUM(成就内容!BX$127:BX$131)/SUM(成就内容!$D$127:$BZ$131),成就内容!BX101,1))-SUM(CG$334:CG371),"")</f>
        <v/>
      </c>
      <c r="CH372" s="79">
        <f>IFERROR(IF(成就内容!BY45="","",INDEX($I$4:$I$178*SUM(成就内容!BY$127:BY$131)/SUM(成就内容!$D$127:$BZ$131),成就内容!BY101,1))-SUM(CH$334:CH371),"")</f>
        <v>0</v>
      </c>
      <c r="CI372" s="79">
        <f>IFERROR(IF(成就内容!BZ45="","",INDEX($I$4:$I$178*SUM(成就内容!BZ$127:BZ$131)/SUM(成就内容!$D$127:$BZ$131),成就内容!BZ101,1))-SUM(CI$334:CI371),"")</f>
        <v>0</v>
      </c>
      <c r="CK372" s="19"/>
      <c r="CM372" s="43">
        <v>39</v>
      </c>
      <c r="CN372" s="41">
        <f>IF(M372="","",IF(SUM(成就内容!D$127:D$131)&lt;&gt;0,MAX(ROUNDUP(SMALL(M$334:M$383,$L372)/60,0)*60,60),0))</f>
        <v>0</v>
      </c>
      <c r="CO372" s="41" t="str">
        <f>IF(N372="","",IF(SUM(成就内容!E$127:E$131)&lt;&gt;0,MAX(ROUNDUP(SMALL(N$334:N$383,$L372)/60,0)*60,60),0))</f>
        <v/>
      </c>
      <c r="CP372" s="41" t="str">
        <f>IF(O372="","",IF(SUM(成就内容!F$127:F$131)&lt;&gt;0,MAX(ROUNDUP(SMALL(O$334:O$383,$L372)/60,0)*60,60),0))</f>
        <v/>
      </c>
      <c r="CQ372" s="41" t="str">
        <f>IF(P372="","",IF(SUM(成就内容!G$127:G$131)&lt;&gt;0,MAX(ROUNDUP(SMALL(P$334:P$383,$L372)/60,0)*60,60),0))</f>
        <v/>
      </c>
      <c r="CR372" s="41">
        <f>IF(Q372="","",IF(SUM(成就内容!H$127:H$131)&lt;&gt;0,MAX(ROUNDUP(SMALL(Q$334:Q$383,$L372)/60,0)*60,60),0))</f>
        <v>0</v>
      </c>
      <c r="CS372" s="41">
        <f>IF(R372="","",IF(SUM(成就内容!I$127:I$131)&lt;&gt;0,MAX(ROUNDUP(SMALL(R$334:R$383,$L372)/60,0)*60,60),0))</f>
        <v>0</v>
      </c>
      <c r="CT372" s="41">
        <f>IF(S372="","",IF(SUM(成就内容!J$127:J$131)&lt;&gt;0,MAX(ROUNDUP(SMALL(S$334:S$383,$L372)/60,0)*60,60),0))</f>
        <v>0</v>
      </c>
      <c r="CU372" s="41">
        <f>IF(T372="","",IF(SUM(成就内容!K$127:K$131)&lt;&gt;0,MAX(ROUNDUP(SMALL(T$334:T$383,$L372)/60,0)*60,60),0))</f>
        <v>0</v>
      </c>
      <c r="CV372" s="41">
        <f>IF(U372="","",IF(SUM(成就内容!L$127:L$131)&lt;&gt;0,MAX(ROUNDUP(SMALL(U$334:U$383,$L372)/60,0)*60,60),0))</f>
        <v>0</v>
      </c>
      <c r="CW372" s="41">
        <f>IF(V372="","",IF(SUM(成就内容!M$127:M$131)&lt;&gt;0,MAX(ROUNDUP(SMALL(V$334:V$383,$L372)/60,0)*60,60),0))</f>
        <v>0</v>
      </c>
      <c r="CX372" s="41" t="str">
        <f>IF(W372="","",IF(SUM(成就内容!N$127:N$131)&lt;&gt;0,MAX(ROUNDUP(SMALL(W$334:W$383,$L372)/60,0)*60,60),0))</f>
        <v/>
      </c>
      <c r="CY372" s="41" t="str">
        <f>IF(X372="","",IF(SUM(成就内容!O$127:O$131)&lt;&gt;0,MAX(ROUNDUP(SMALL(X$334:X$383,$L372)/60,0)*60,60),0))</f>
        <v/>
      </c>
      <c r="CZ372" s="41" t="str">
        <f>IF(Y372="","",IF(SUM(成就内容!P$127:P$131)&lt;&gt;0,MAX(ROUNDUP(SMALL(Y$334:Y$383,$L372)/60,0)*60,60),0))</f>
        <v/>
      </c>
      <c r="DA372" s="41">
        <f>IF(Z372="","",IF(SUM(成就内容!Q$127:Q$131)&lt;&gt;0,MAX(ROUNDUP(SMALL(Z$334:Z$383,$L372)/60,0)*60,60),0))</f>
        <v>0</v>
      </c>
      <c r="DB372" s="41">
        <f>IF(AA372="","",IF(SUM(成就内容!R$127:R$131)&lt;&gt;0,MAX(ROUNDUP(SMALL(AA$334:AA$383,$L372)/60,0)*60,60),0))</f>
        <v>0</v>
      </c>
      <c r="DC372" s="41">
        <f>IF(AB372="","",IF(SUM(成就内容!S$127:S$131)&lt;&gt;0,MAX(ROUNDUP(SMALL(AB$334:AB$383,$L372)/60,0)*60,60),0))</f>
        <v>0</v>
      </c>
      <c r="DD372" s="41">
        <f>IF(AC372="","",IF(SUM(成就内容!T$127:T$131)&lt;&gt;0,MAX(ROUNDUP(SMALL(AC$334:AC$383,$L372)/60,0)*60,60),0))</f>
        <v>0</v>
      </c>
      <c r="DE372" s="41">
        <f>IF(AD372="","",IF(SUM(成就内容!U$127:U$131)&lt;&gt;0,MAX(ROUNDUP(SMALL(AD$334:AD$383,$L372)/60,0)*60,60),0))</f>
        <v>0</v>
      </c>
      <c r="DF372" s="41">
        <f>IF(AE372="","",IF(SUM(成就内容!V$127:V$131)&lt;&gt;0,MAX(ROUNDUP(SMALL(AE$334:AE$383,$L372)/60,0)*60,60),0))</f>
        <v>0</v>
      </c>
      <c r="DG372" s="41" t="str">
        <f>IF(AF372="","",IF(SUM(成就内容!W$127:W$131)&lt;&gt;0,MAX(ROUNDUP(SMALL(AF$334:AF$383,$L372)/60,0)*60,60),0))</f>
        <v/>
      </c>
      <c r="DH372" s="41" t="str">
        <f>IF(AG372="","",IF(SUM(成就内容!X$127:X$131)&lt;&gt;0,MAX(ROUNDUP(SMALL(AG$334:AG$383,$L372)/60,0)*60,60),0))</f>
        <v/>
      </c>
      <c r="DI372" s="41" t="str">
        <f>IF(AH372="","",IF(SUM(成就内容!Y$127:Y$131)&lt;&gt;0,MAX(ROUNDUP(SMALL(AH$334:AH$383,$L372)/60,0)*60,60),0))</f>
        <v/>
      </c>
      <c r="DJ372" s="41" t="str">
        <f>IF(AI372="","",IF(SUM(成就内容!Z$127:Z$131)&lt;&gt;0,MAX(ROUNDUP(SMALL(AI$334:AI$383,$L372)/60,0)*60,60),0))</f>
        <v/>
      </c>
      <c r="DK372" s="41" t="str">
        <f>IF(AJ372="","",IF(SUM(成就内容!AA$127:AA$131)&lt;&gt;0,MAX(ROUNDUP(SMALL(AJ$334:AJ$383,$L372)/60,0)*60,60),0))</f>
        <v/>
      </c>
      <c r="DL372" s="41" t="str">
        <f>IF(AK372="","",IF(SUM(成就内容!AB$127:AB$131)&lt;&gt;0,MAX(ROUNDUP(SMALL(AK$334:AK$383,$L372)/60,0)*60,60),0))</f>
        <v/>
      </c>
      <c r="DM372" s="41">
        <f>IF(AL372="","",IF(SUM(成就内容!AC$127:AC$131)&lt;&gt;0,MAX(ROUNDUP(SMALL(AL$334:AL$383,$L372)/60,0)*60,60),0))</f>
        <v>21240</v>
      </c>
      <c r="DN372" s="41">
        <f>IF(AM372="","",IF(SUM(成就内容!AD$127:AD$131)&lt;&gt;0,MAX(ROUNDUP(SMALL(AM$334:AM$383,$L372)/60,0)*60,60),0))</f>
        <v>22920</v>
      </c>
      <c r="DO372" s="41">
        <f>IF(AN372="","",IF(SUM(成就内容!AE$127:AE$131)&lt;&gt;0,MAX(ROUNDUP(SMALL(AN$334:AN$383,$L372)/60,0)*60,60),0))</f>
        <v>22920</v>
      </c>
      <c r="DP372" s="41">
        <f>IF(AO372="","",IF(SUM(成就内容!AF$127:AF$131)&lt;&gt;0,MAX(ROUNDUP(SMALL(AO$334:AO$383,$L372)/60,0)*60,60),0))</f>
        <v>22920</v>
      </c>
      <c r="DQ372" s="41">
        <f>IF(AP372="","",IF(SUM(成就内容!AG$127:AG$131)&lt;&gt;0,MAX(ROUNDUP(SMALL(AP$334:AP$383,$L372)/60,0)*60,60),0))</f>
        <v>0</v>
      </c>
      <c r="DR372" s="41" t="str">
        <f>IF(AQ372="","",IF(SUM(成就内容!AH$127:AH$131)&lt;&gt;0,MAX(ROUNDUP(SMALL(AQ$334:AQ$383,$L372)/60,0)*60,60),0))</f>
        <v/>
      </c>
      <c r="DS372" s="41">
        <f>IF(AR372="","",IF(SUM(成就内容!AI$127:AI$131)&lt;&gt;0,MAX(ROUNDUP(SMALL(AR$334:AR$383,$L372)/60,0)*60,60),0))</f>
        <v>0</v>
      </c>
      <c r="DT372" s="41">
        <f>IF(AS372="","",IF(SUM(成就内容!AJ$127:AJ$131)&lt;&gt;0,MAX(ROUNDUP(SMALL(AS$334:AS$383,$L372)/60,0)*60,60),0))</f>
        <v>0</v>
      </c>
      <c r="DU372" s="41" t="str">
        <f>IF(AT372="","",IF(SUM(成就内容!AK$127:AK$131)&lt;&gt;0,MAX(ROUNDUP(SMALL(AT$334:AT$383,$L372)/60,0)*60,60),0))</f>
        <v/>
      </c>
      <c r="DV372" s="41" t="str">
        <f>IF(AU372="","",IF(SUM(成就内容!AL$127:AL$131)&lt;&gt;0,MAX(ROUNDUP(SMALL(AU$334:AU$383,$L372)/60,0)*60,60),0))</f>
        <v/>
      </c>
      <c r="DW372" s="41" t="str">
        <f>IF(AV372="","",IF(SUM(成就内容!AM$127:AM$131)&lt;&gt;0,MAX(ROUNDUP(SMALL(AV$334:AV$383,$L372)/60,0)*60,60),0))</f>
        <v/>
      </c>
      <c r="DX372" s="41" t="str">
        <f>IF(AW372="","",IF(SUM(成就内容!AN$127:AN$131)&lt;&gt;0,MAX(ROUNDUP(SMALL(AW$334:AW$383,$L372)/60,0)*60,60),0))</f>
        <v/>
      </c>
      <c r="DY372" s="41">
        <f>IF(AX372="","",IF(SUM(成就内容!AO$127:AO$131)&lt;&gt;0,MAX(ROUNDUP(SMALL(AX$334:AX$383,$L372)/60,0)*60,60),0))</f>
        <v>22920</v>
      </c>
      <c r="DZ372" s="41">
        <f>IF(AY372="","",IF(SUM(成就内容!AP$127:AP$131)&lt;&gt;0,MAX(ROUNDUP(SMALL(AY$334:AY$383,$L372)/60,0)*60,60),0))</f>
        <v>22920</v>
      </c>
      <c r="EA372" s="41">
        <f>IF(AZ372="","",IF(SUM(成就内容!AQ$127:AQ$131)&lt;&gt;0,MAX(ROUNDUP(SMALL(AZ$334:AZ$383,$L372)/60,0)*60,60),0))</f>
        <v>22920</v>
      </c>
      <c r="EB372" s="41" t="str">
        <f>IF(BA372="","",IF(SUM(成就内容!AR$127:AR$131)&lt;&gt;0,MAX(ROUNDUP(SMALL(BA$334:BA$383,$L372)/60,0)*60,60),0))</f>
        <v/>
      </c>
      <c r="EC372" s="41" t="str">
        <f>IF(BB372="","",IF(SUM(成就内容!AS$127:AS$131)&lt;&gt;0,MAX(ROUNDUP(SMALL(BB$334:BB$383,$L372)/60,0)*60,60),0))</f>
        <v/>
      </c>
      <c r="ED372" s="41" t="str">
        <f>IF(BC372="","",IF(SUM(成就内容!AT$127:AT$131)&lt;&gt;0,MAX(ROUNDUP(SMALL(BC$334:BC$383,$L372)/60,0)*60,60),0))</f>
        <v/>
      </c>
      <c r="EE372" s="41" t="str">
        <f>IF(BD372="","",IF(SUM(成就内容!AU$127:AU$131)&lt;&gt;0,MAX(ROUNDUP(SMALL(BD$334:BD$383,$L372)/60,0)*60,60),0))</f>
        <v/>
      </c>
      <c r="EF372" s="41" t="str">
        <f>IF(BE372="","",IF(SUM(成就内容!AV$127:AV$131)&lt;&gt;0,MAX(ROUNDUP(SMALL(BE$334:BE$383,$L372)/60,0)*60,60),0))</f>
        <v/>
      </c>
      <c r="EG372" s="41">
        <f>IF(BF372="","",IF(SUM(成就内容!AW$127:AW$131)&lt;&gt;0,MAX(ROUNDUP(SMALL(BF$334:BF$383,$L372)/60,0)*60,60),0))</f>
        <v>0</v>
      </c>
      <c r="EH372" s="41" t="str">
        <f>IF(BG372="","",IF(SUM(成就内容!AX$127:AX$131)&lt;&gt;0,MAX(ROUNDUP(SMALL(BG$334:BG$383,$L372)/60,0)*60,60),0))</f>
        <v/>
      </c>
      <c r="EI372" s="41" t="str">
        <f>IF(BH372="","",IF(SUM(成就内容!AY$127:AY$131)&lt;&gt;0,MAX(ROUNDUP(SMALL(BH$334:BH$383,$L372)/60,0)*60,60),0))</f>
        <v/>
      </c>
      <c r="EJ372" s="41" t="str">
        <f>IF(BI372="","",IF(SUM(成就内容!AZ$127:AZ$131)&lt;&gt;0,MAX(ROUNDUP(SMALL(BI$334:BI$383,$L372)/60,0)*60,60),0))</f>
        <v/>
      </c>
      <c r="EK372" s="41" t="str">
        <f>IF(BJ372="","",IF(SUM(成就内容!BA$127:BA$131)&lt;&gt;0,MAX(ROUNDUP(SMALL(BJ$334:BJ$383,$L372)/60,0)*60,60),0))</f>
        <v/>
      </c>
      <c r="EL372" s="41" t="str">
        <f>IF(BK372="","",IF(SUM(成就内容!BB$127:BB$131)&lt;&gt;0,MAX(ROUNDUP(SMALL(BK$334:BK$383,$L372)/60,0)*60,60),0))</f>
        <v/>
      </c>
      <c r="EM372" s="41">
        <f>IF(BL372="","",IF(SUM(成就内容!BC$127:BC$131)&lt;&gt;0,MAX(ROUNDUP(SMALL(BL$334:BL$383,$L372)/60,0)*60,60),0))</f>
        <v>0</v>
      </c>
      <c r="EN372" s="41">
        <f>IF(BM372="","",IF(SUM(成就内容!BD$127:BD$131)&lt;&gt;0,MAX(ROUNDUP(SMALL(BM$334:BM$383,$L372)/60,0)*60,60),0))</f>
        <v>0</v>
      </c>
      <c r="EO372" s="41">
        <f>IF(BN372="","",IF(SUM(成就内容!BE$127:BE$131)&lt;&gt;0,MAX(ROUNDUP(SMALL(BN$334:BN$383,$L372)/60,0)*60,60),0))</f>
        <v>0</v>
      </c>
      <c r="EP372" s="41">
        <f>IF(BO372="","",IF(SUM(成就内容!BF$127:BF$131)&lt;&gt;0,MAX(ROUNDUP(SMALL(BO$334:BO$383,$L372)/60,0)*60,60),0))</f>
        <v>0</v>
      </c>
      <c r="EQ372" s="41">
        <f>IF(BP372="","",IF(SUM(成就内容!BG$127:BG$131)&lt;&gt;0,MAX(ROUNDUP(SMALL(BP$334:BP$383,$L372)/60,0)*60,60),0))</f>
        <v>0</v>
      </c>
      <c r="ER372" s="41" t="str">
        <f>IF(BQ372="","",IF(SUM(成就内容!BH$127:BH$131)&lt;&gt;0,MAX(ROUNDUP(SMALL(BQ$334:BQ$383,$L372)/60,0)*60,60),0))</f>
        <v/>
      </c>
      <c r="ES372" s="41" t="str">
        <f>IF(BR372="","",IF(SUM(成就内容!BI$127:BI$131)&lt;&gt;0,MAX(ROUNDUP(SMALL(BR$334:BR$383,$L372)/60,0)*60,60),0))</f>
        <v/>
      </c>
      <c r="ET372" s="41">
        <f>IF(BS372="","",IF(SUM(成就内容!BJ$127:BJ$131)&lt;&gt;0,MAX(ROUNDUP(SMALL(BS$334:BS$383,$L372)/60,0)*60,60),0))</f>
        <v>5100</v>
      </c>
      <c r="EU372" s="41" t="str">
        <f>IF(BT372="","",IF(SUM(成就内容!BK$127:BK$131)&lt;&gt;0,MAX(ROUNDUP(SMALL(BT$334:BT$383,$L372)/60,0)*60,60),0))</f>
        <v/>
      </c>
      <c r="EV372" s="41">
        <f>IF(BU372="","",IF(SUM(成就内容!BL$127:BL$131)&lt;&gt;0,MAX(ROUNDUP(SMALL(BU$334:BU$383,$L372)/60,0)*60,60),0))</f>
        <v>22920</v>
      </c>
      <c r="EW372" s="41">
        <f>IF(BV372="","",IF(SUM(成就内容!BM$127:BM$131)&lt;&gt;0,MAX(ROUNDUP(SMALL(BV$334:BV$383,$L372)/60,0)*60,60),0))</f>
        <v>0</v>
      </c>
      <c r="EX372" s="41" t="str">
        <f>IF(BW372="","",IF(SUM(成就内容!BN$127:BN$131)&lt;&gt;0,MAX(ROUNDUP(SMALL(BW$334:BW$383,$L372)/60,0)*60,60),0))</f>
        <v/>
      </c>
      <c r="EY372" s="41">
        <f>IF(BX372="","",IF(SUM(成就内容!BO$127:BO$131)&lt;&gt;0,MAX(ROUNDUP(SMALL(BX$334:BX$383,$L372)/60,0)*60,60),0))</f>
        <v>0</v>
      </c>
      <c r="EZ372" s="41">
        <f>IF(BY372="","",IF(SUM(成就内容!BP$127:BP$131)&lt;&gt;0,MAX(ROUNDUP(SMALL(BY$334:BY$383,$L372)/60,0)*60,60),0))</f>
        <v>0</v>
      </c>
      <c r="FA372" s="41">
        <f>IF(BZ372="","",IF(SUM(成就内容!BQ$127:BQ$131)&lt;&gt;0,MAX(ROUNDUP(SMALL(BZ$334:BZ$383,$L372)/60,0)*60,60),0))</f>
        <v>0</v>
      </c>
      <c r="FB372" s="41" t="str">
        <f>IF(CA372="","",IF(SUM(成就内容!BR$127:BR$131)&lt;&gt;0,MAX(ROUNDUP(SMALL(CA$334:CA$383,$L372)/60,0)*60,60),0))</f>
        <v/>
      </c>
      <c r="FC372" s="41" t="str">
        <f>IF(CB372="","",IF(SUM(成就内容!BS$127:BS$131)&lt;&gt;0,MAX(ROUNDUP(SMALL(CB$334:CB$383,$L372)/60,0)*60,60),0))</f>
        <v/>
      </c>
      <c r="FD372" s="41">
        <f>IF(CC372="","",IF(SUM(成就内容!BT$127:BT$131)&lt;&gt;0,MAX(ROUNDUP(SMALL(CC$334:CC$383,$L372)/60,0)*60,60),0))</f>
        <v>0</v>
      </c>
      <c r="FE372" s="41">
        <f>IF(CD372="","",IF(SUM(成就内容!BU$127:BU$131)&lt;&gt;0,MAX(ROUNDUP(SMALL(CD$334:CD$383,$L372)/60,0)*60,60),0))</f>
        <v>0</v>
      </c>
      <c r="FF372" s="41" t="str">
        <f>IF(CE372="","",IF(SUM(成就内容!BV$127:BV$131)&lt;&gt;0,MAX(ROUNDUP(SMALL(CE$334:CE$383,$L372)/60,0)*60,60),0))</f>
        <v/>
      </c>
      <c r="FG372" s="41" t="str">
        <f>IF(CF372="","",IF(SUM(成就内容!BW$127:BW$131)&lt;&gt;0,MAX(ROUNDUP(SMALL(CF$334:CF$383,$L372)/60,0)*60,60),0))</f>
        <v/>
      </c>
      <c r="FH372" s="41" t="str">
        <f>IF(CG372="","",IF(SUM(成就内容!BX$127:BX$131)&lt;&gt;0,MAX(ROUNDUP(SMALL(CG$334:CG$383,$L372)/60,0)*60,60),0))</f>
        <v/>
      </c>
      <c r="FI372" s="41">
        <f>IF(CH372="","",IF(SUM(成就内容!BY$127:BY$131)&lt;&gt;0,MAX(ROUNDUP(SMALL(CH$334:CH$383,$L372)/60,0)*60,60),0))</f>
        <v>0</v>
      </c>
      <c r="FJ372" s="41">
        <f>IF(CI372="","",IF(SUM(成就内容!BZ$127:BZ$131)&lt;&gt;0,MAX(ROUNDUP(SMALL(CI$334:CI$383,$L372)/60,0)*60,60),0))</f>
        <v>0</v>
      </c>
    </row>
    <row r="373" spans="10:166" s="96" customFormat="1" x14ac:dyDescent="0.15">
      <c r="J373" s="19"/>
      <c r="L373" s="43">
        <v>40</v>
      </c>
      <c r="M373" s="79">
        <f>IFERROR(IF(成就内容!D46="","",INDEX($I$4:$I$178*SUM(成就内容!D$127:D$131)/SUM(成就内容!$D$127:$BZ$131),成就内容!D102,1))-SUM(M$334:M372),"")</f>
        <v>0</v>
      </c>
      <c r="N373" s="79" t="str">
        <f>IFERROR(IF(成就内容!E46="","",INDEX($I$4:$I$178*SUM(成就内容!E$127:E$131)/SUM(成就内容!$D$127:$BZ$131),成就内容!E102,1))-SUM(N$334:N372),"")</f>
        <v/>
      </c>
      <c r="O373" s="79" t="str">
        <f>IFERROR(IF(成就内容!F46="","",INDEX($I$4:$I$178*SUM(成就内容!F$127:F$131)/SUM(成就内容!$D$127:$BZ$131),成就内容!F102,1))-SUM(O$334:O372),"")</f>
        <v/>
      </c>
      <c r="P373" s="79" t="str">
        <f>IFERROR(IF(成就内容!G46="","",INDEX($I$4:$I$178*SUM(成就内容!G$127:G$131)/SUM(成就内容!$D$127:$BZ$131),成就内容!G102,1))-SUM(P$334:P372),"")</f>
        <v/>
      </c>
      <c r="Q373" s="79">
        <f>IFERROR(IF(成就内容!H46="","",INDEX($I$4:$I$178*SUM(成就内容!H$127:H$131)/SUM(成就内容!$D$127:$BZ$131),成就内容!H102,1))-SUM(Q$334:Q372),"")</f>
        <v>0</v>
      </c>
      <c r="R373" s="79">
        <f>IFERROR(IF(成就内容!I46="","",INDEX($I$4:$I$178*SUM(成就内容!I$127:I$131)/SUM(成就内容!$D$127:$BZ$131),成就内容!I102,1))-SUM(R$334:R372),"")</f>
        <v>0</v>
      </c>
      <c r="S373" s="79">
        <f>IFERROR(IF(成就内容!J46="","",INDEX($I$4:$I$178*SUM(成就内容!J$127:J$131)/SUM(成就内容!$D$127:$BZ$131),成就内容!J102,1))-SUM(S$334:S372),"")</f>
        <v>0</v>
      </c>
      <c r="T373" s="79">
        <f>IFERROR(IF(成就内容!K46="","",INDEX($I$4:$I$178*SUM(成就内容!K$127:K$131)/SUM(成就内容!$D$127:$BZ$131),成就内容!K102,1))-SUM(T$334:T372),"")</f>
        <v>0</v>
      </c>
      <c r="U373" s="79">
        <f>IFERROR(IF(成就内容!L46="","",INDEX($I$4:$I$178*SUM(成就内容!L$127:L$131)/SUM(成就内容!$D$127:$BZ$131),成就内容!L102,1))-SUM(U$334:U372),"")</f>
        <v>0</v>
      </c>
      <c r="V373" s="79">
        <f>IFERROR(IF(成就内容!M46="","",INDEX($I$4:$I$178*SUM(成就内容!M$127:M$131)/SUM(成就内容!$D$127:$BZ$131),成就内容!M102,1))-SUM(V$334:V372),"")</f>
        <v>0</v>
      </c>
      <c r="W373" s="79" t="str">
        <f>IFERROR(IF(成就内容!N46="","",INDEX($I$4:$I$178*SUM(成就内容!N$127:N$131)/SUM(成就内容!$D$127:$BZ$131),成就内容!N102,1))-SUM(W$334:W372),"")</f>
        <v/>
      </c>
      <c r="X373" s="79" t="str">
        <f>IFERROR(IF(成就内容!O46="","",INDEX($I$4:$I$178*SUM(成就内容!O$127:O$131)/SUM(成就内容!$D$127:$BZ$131),成就内容!O102,1))-SUM(X$334:X372),"")</f>
        <v/>
      </c>
      <c r="Y373" s="79" t="str">
        <f>IFERROR(IF(成就内容!P46="","",INDEX($I$4:$I$178*SUM(成就内容!P$127:P$131)/SUM(成就内容!$D$127:$BZ$131),成就内容!P102,1))-SUM(Y$334:Y372),"")</f>
        <v/>
      </c>
      <c r="Z373" s="79">
        <f>IFERROR(IF(成就内容!Q46="","",INDEX($I$4:$I$178*SUM(成就内容!Q$127:Q$131)/SUM(成就内容!$D$127:$BZ$131),成就内容!Q102,1))-SUM(Z$334:Z372),"")</f>
        <v>0</v>
      </c>
      <c r="AA373" s="79">
        <f>IFERROR(IF(成就内容!R46="","",INDEX($I$4:$I$178*SUM(成就内容!R$127:R$131)/SUM(成就内容!$D$127:$BZ$131),成就内容!R102,1))-SUM(AA$334:AA372),"")</f>
        <v>0</v>
      </c>
      <c r="AB373" s="79">
        <f>IFERROR(IF(成就内容!S46="","",INDEX($I$4:$I$178*SUM(成就内容!S$127:S$131)/SUM(成就内容!$D$127:$BZ$131),成就内容!S102,1))-SUM(AB$334:AB372),"")</f>
        <v>0</v>
      </c>
      <c r="AC373" s="79">
        <f>IFERROR(IF(成就内容!T46="","",INDEX($I$4:$I$178*SUM(成就内容!T$127:T$131)/SUM(成就内容!$D$127:$BZ$131),成就内容!T102,1))-SUM(AC$334:AC372),"")</f>
        <v>0</v>
      </c>
      <c r="AD373" s="79">
        <f>IFERROR(IF(成就内容!U46="","",INDEX($I$4:$I$178*SUM(成就内容!U$127:U$131)/SUM(成就内容!$D$127:$BZ$131),成就内容!U102,1))-SUM(AD$334:AD372),"")</f>
        <v>0</v>
      </c>
      <c r="AE373" s="79">
        <f>IFERROR(IF(成就内容!V46="","",INDEX($I$4:$I$178*SUM(成就内容!V$127:V$131)/SUM(成就内容!$D$127:$BZ$131),成就内容!V102,1))-SUM(AE$334:AE372),"")</f>
        <v>0</v>
      </c>
      <c r="AF373" s="79" t="str">
        <f>IFERROR(IF(成就内容!W46="","",INDEX($I$4:$I$178*SUM(成就内容!W$127:W$131)/SUM(成就内容!$D$127:$BZ$131),成就内容!W102,1))-SUM(AF$334:AF372),"")</f>
        <v/>
      </c>
      <c r="AG373" s="79" t="str">
        <f>IFERROR(IF(成就内容!X46="","",INDEX($I$4:$I$178*SUM(成就内容!X$127:X$131)/SUM(成就内容!$D$127:$BZ$131),成就内容!X102,1))-SUM(AG$334:AG372),"")</f>
        <v/>
      </c>
      <c r="AH373" s="79" t="str">
        <f>IFERROR(IF(成就内容!Y46="","",INDEX($I$4:$I$178*SUM(成就内容!Y$127:Y$131)/SUM(成就内容!$D$127:$BZ$131),成就内容!Y102,1))-SUM(AH$334:AH372),"")</f>
        <v/>
      </c>
      <c r="AI373" s="79" t="str">
        <f>IFERROR(IF(成就内容!Z46="","",INDEX($I$4:$I$178*SUM(成就内容!Z$127:Z$131)/SUM(成就内容!$D$127:$BZ$131),成就内容!Z102,1))-SUM(AI$334:AI372),"")</f>
        <v/>
      </c>
      <c r="AJ373" s="79" t="str">
        <f>IFERROR(IF(成就内容!AA46="","",INDEX($I$4:$I$178*SUM(成就内容!AA$127:AA$131)/SUM(成就内容!$D$127:$BZ$131),成就内容!AA102,1))-SUM(AJ$334:AJ372),"")</f>
        <v/>
      </c>
      <c r="AK373" s="79" t="str">
        <f>IFERROR(IF(成就内容!AB46="","",INDEX($I$4:$I$178*SUM(成就内容!AB$127:AB$131)/SUM(成就内容!$D$127:$BZ$131),成就内容!AB102,1))-SUM(AK$334:AK372),"")</f>
        <v/>
      </c>
      <c r="AL373" s="79">
        <f>IFERROR(IF(成就内容!AC46="","",INDEX($I$4:$I$178*SUM(成就内容!AC$127:AC$131)/SUM(成就内容!$D$127:$BZ$131),成就内容!AC102,1))-SUM(AL$334:AL372),"")</f>
        <v>22869.25</v>
      </c>
      <c r="AM373" s="79">
        <f>IFERROR(IF(成就内容!AD46="","",INDEX($I$4:$I$178*SUM(成就内容!AD$127:AD$131)/SUM(成就内容!$D$127:$BZ$131),成就内容!AD102,1))-SUM(AM$334:AM372),"")</f>
        <v>22869.25</v>
      </c>
      <c r="AN373" s="79">
        <f>IFERROR(IF(成就内容!AE46="","",INDEX($I$4:$I$178*SUM(成就内容!AE$127:AE$131)/SUM(成就内容!$D$127:$BZ$131),成就内容!AE102,1))-SUM(AN$334:AN372),"")</f>
        <v>22869.25</v>
      </c>
      <c r="AO373" s="79">
        <f>IFERROR(IF(成就内容!AF46="","",INDEX($I$4:$I$178*SUM(成就内容!AF$127:AF$131)/SUM(成就内容!$D$127:$BZ$131),成就内容!AF102,1))-SUM(AO$334:AO372),"")</f>
        <v>22869.25</v>
      </c>
      <c r="AP373" s="79" t="str">
        <f>IFERROR(IF(成就内容!AG46="","",INDEX($I$4:$I$178*SUM(成就内容!AG$127:AG$131)/SUM(成就内容!$D$127:$BZ$131),成就内容!AG102,1))-SUM(AP$334:AP372),"")</f>
        <v/>
      </c>
      <c r="AQ373" s="79" t="str">
        <f>IFERROR(IF(成就内容!AH46="","",INDEX($I$4:$I$178*SUM(成就内容!AH$127:AH$131)/SUM(成就内容!$D$127:$BZ$131),成就内容!AH102,1))-SUM(AQ$334:AQ372),"")</f>
        <v/>
      </c>
      <c r="AR373" s="79" t="str">
        <f>IFERROR(IF(成就内容!AI46="","",INDEX($I$4:$I$178*SUM(成就内容!AI$127:AI$131)/SUM(成就内容!$D$127:$BZ$131),成就内容!AI102,1))-SUM(AR$334:AR372),"")</f>
        <v/>
      </c>
      <c r="AS373" s="79" t="str">
        <f>IFERROR(IF(成就内容!AJ46="","",INDEX($I$4:$I$178*SUM(成就内容!AJ$127:AJ$131)/SUM(成就内容!$D$127:$BZ$131),成就内容!AJ102,1))-SUM(AS$334:AS372),"")</f>
        <v/>
      </c>
      <c r="AT373" s="79" t="str">
        <f>IFERROR(IF(成就内容!AK46="","",INDEX($I$4:$I$178*SUM(成就内容!AK$127:AK$131)/SUM(成就内容!$D$127:$BZ$131),成就内容!AK102,1))-SUM(AT$334:AT372),"")</f>
        <v/>
      </c>
      <c r="AU373" s="79" t="str">
        <f>IFERROR(IF(成就内容!AL46="","",INDEX($I$4:$I$178*SUM(成就内容!AL$127:AL$131)/SUM(成就内容!$D$127:$BZ$131),成就内容!AL102,1))-SUM(AU$334:AU372),"")</f>
        <v/>
      </c>
      <c r="AV373" s="79" t="str">
        <f>IFERROR(IF(成就内容!AM46="","",INDEX($I$4:$I$178*SUM(成就内容!AM$127:AM$131)/SUM(成就内容!$D$127:$BZ$131),成就内容!AM102,1))-SUM(AV$334:AV372),"")</f>
        <v/>
      </c>
      <c r="AW373" s="79" t="str">
        <f>IFERROR(IF(成就内容!AN46="","",INDEX($I$4:$I$178*SUM(成就内容!AN$127:AN$131)/SUM(成就内容!$D$127:$BZ$131),成就内容!AN102,1))-SUM(AW$334:AW372),"")</f>
        <v/>
      </c>
      <c r="AX373" s="79">
        <f>IFERROR(IF(成就内容!AO46="","",INDEX($I$4:$I$178*SUM(成就内容!AO$127:AO$131)/SUM(成就内容!$D$127:$BZ$131),成就内容!AO102,1))-SUM(AX$334:AX372),"")</f>
        <v>22869.25</v>
      </c>
      <c r="AY373" s="79">
        <f>IFERROR(IF(成就内容!AP46="","",INDEX($I$4:$I$178*SUM(成就内容!AP$127:AP$131)/SUM(成就内容!$D$127:$BZ$131),成就内容!AP102,1))-SUM(AY$334:AY372),"")</f>
        <v>22869.25</v>
      </c>
      <c r="AZ373" s="79">
        <f>IFERROR(IF(成就内容!AQ46="","",INDEX($I$4:$I$178*SUM(成就内容!AQ$127:AQ$131)/SUM(成就内容!$D$127:$BZ$131),成就内容!AQ102,1))-SUM(AZ$334:AZ372),"")</f>
        <v>22869.25</v>
      </c>
      <c r="BA373" s="79" t="str">
        <f>IFERROR(IF(成就内容!AR46="","",INDEX($I$4:$I$178*SUM(成就内容!AR$127:AR$131)/SUM(成就内容!$D$127:$BZ$131),成就内容!AR102,1))-SUM(BA$334:BA372),"")</f>
        <v/>
      </c>
      <c r="BB373" s="79" t="str">
        <f>IFERROR(IF(成就内容!AS46="","",INDEX($I$4:$I$178*SUM(成就内容!AS$127:AS$131)/SUM(成就内容!$D$127:$BZ$131),成就内容!AS102,1))-SUM(BB$334:BB372),"")</f>
        <v/>
      </c>
      <c r="BC373" s="79" t="str">
        <f>IFERROR(IF(成就内容!AT46="","",INDEX($I$4:$I$178*SUM(成就内容!AT$127:AT$131)/SUM(成就内容!$D$127:$BZ$131),成就内容!AT102,1))-SUM(BC$334:BC372),"")</f>
        <v/>
      </c>
      <c r="BD373" s="79" t="str">
        <f>IFERROR(IF(成就内容!AU46="","",INDEX($I$4:$I$178*SUM(成就内容!AU$127:AU$131)/SUM(成就内容!$D$127:$BZ$131),成就内容!AU102,1))-SUM(BD$334:BD372),"")</f>
        <v/>
      </c>
      <c r="BE373" s="79" t="str">
        <f>IFERROR(IF(成就内容!AV46="","",INDEX($I$4:$I$178*SUM(成就内容!AV$127:AV$131)/SUM(成就内容!$D$127:$BZ$131),成就内容!AV102,1))-SUM(BE$334:BE372),"")</f>
        <v/>
      </c>
      <c r="BF373" s="79">
        <f>IFERROR(IF(成就内容!AW46="","",INDEX($I$4:$I$178*SUM(成就内容!AW$127:AW$131)/SUM(成就内容!$D$127:$BZ$131),成就内容!AW102,1))-SUM(BF$334:BF372),"")</f>
        <v>0</v>
      </c>
      <c r="BG373" s="79" t="str">
        <f>IFERROR(IF(成就内容!AX46="","",INDEX($I$4:$I$178*SUM(成就内容!AX$127:AX$131)/SUM(成就内容!$D$127:$BZ$131),成就内容!AX102,1))-SUM(BG$334:BG372),"")</f>
        <v/>
      </c>
      <c r="BH373" s="79" t="str">
        <f>IFERROR(IF(成就内容!AY46="","",INDEX($I$4:$I$178*SUM(成就内容!AY$127:AY$131)/SUM(成就内容!$D$127:$BZ$131),成就内容!AY102,1))-SUM(BH$334:BH372),"")</f>
        <v/>
      </c>
      <c r="BI373" s="79" t="str">
        <f>IFERROR(IF(成就内容!AZ46="","",INDEX($I$4:$I$178*SUM(成就内容!AZ$127:AZ$131)/SUM(成就内容!$D$127:$BZ$131),成就内容!AZ102,1))-SUM(BI$334:BI372),"")</f>
        <v/>
      </c>
      <c r="BJ373" s="79" t="str">
        <f>IFERROR(IF(成就内容!BA46="","",INDEX($I$4:$I$178*SUM(成就内容!BA$127:BA$131)/SUM(成就内容!$D$127:$BZ$131),成就内容!BA102,1))-SUM(BJ$334:BJ372),"")</f>
        <v/>
      </c>
      <c r="BK373" s="79" t="str">
        <f>IFERROR(IF(成就内容!BB46="","",INDEX($I$4:$I$178*SUM(成就内容!BB$127:BB$131)/SUM(成就内容!$D$127:$BZ$131),成就内容!BB102,1))-SUM(BK$334:BK372),"")</f>
        <v/>
      </c>
      <c r="BL373" s="79">
        <f>IFERROR(IF(成就内容!BC46="","",INDEX($I$4:$I$178*SUM(成就内容!BC$127:BC$131)/SUM(成就内容!$D$127:$BZ$131),成就内容!BC102,1))-SUM(BL$334:BL372),"")</f>
        <v>0</v>
      </c>
      <c r="BM373" s="79">
        <f>IFERROR(IF(成就内容!BD46="","",INDEX($I$4:$I$178*SUM(成就内容!BD$127:BD$131)/SUM(成就内容!$D$127:$BZ$131),成就内容!BD102,1))-SUM(BM$334:BM372),"")</f>
        <v>0</v>
      </c>
      <c r="BN373" s="79">
        <f>IFERROR(IF(成就内容!BE46="","",INDEX($I$4:$I$178*SUM(成就内容!BE$127:BE$131)/SUM(成就内容!$D$127:$BZ$131),成就内容!BE102,1))-SUM(BN$334:BN372),"")</f>
        <v>0</v>
      </c>
      <c r="BO373" s="79">
        <f>IFERROR(IF(成就内容!BF46="","",INDEX($I$4:$I$178*SUM(成就内容!BF$127:BF$131)/SUM(成就内容!$D$127:$BZ$131),成就内容!BF102,1))-SUM(BO$334:BO372),"")</f>
        <v>0</v>
      </c>
      <c r="BP373" s="79" t="str">
        <f>IFERROR(IF(成就内容!BG46="","",INDEX($I$4:$I$178*SUM(成就内容!BG$127:BG$131)/SUM(成就内容!$D$127:$BZ$131),成就内容!BG102,1))-SUM(BP$334:BP372),"")</f>
        <v/>
      </c>
      <c r="BQ373" s="79" t="str">
        <f>IFERROR(IF(成就内容!BH46="","",INDEX($I$4:$I$178*SUM(成就内容!BH$127:BH$131)/SUM(成就内容!$D$127:$BZ$131),成就内容!BH102,1))-SUM(BQ$334:BQ372),"")</f>
        <v/>
      </c>
      <c r="BR373" s="79" t="str">
        <f>IFERROR(IF(成就内容!BI46="","",INDEX($I$4:$I$178*SUM(成就内容!BI$127:BI$131)/SUM(成就内容!$D$127:$BZ$131),成就内容!BI102,1))-SUM(BR$334:BR372),"")</f>
        <v/>
      </c>
      <c r="BS373" s="79">
        <f>IFERROR(IF(成就内容!BJ46="","",INDEX($I$4:$I$178*SUM(成就内容!BJ$127:BJ$131)/SUM(成就内容!$D$127:$BZ$131),成就内容!BJ102,1))-SUM(BS$334:BS372),"")</f>
        <v>5060.09375</v>
      </c>
      <c r="BT373" s="79" t="str">
        <f>IFERROR(IF(成就内容!BK46="","",INDEX($I$4:$I$178*SUM(成就内容!BK$127:BK$131)/SUM(成就内容!$D$127:$BZ$131),成就内容!BK102,1))-SUM(BT$334:BT372),"")</f>
        <v/>
      </c>
      <c r="BU373" s="79">
        <f>IFERROR(IF(成就内容!BL46="","",INDEX($I$4:$I$178*SUM(成就内容!BL$127:BL$131)/SUM(成就内容!$D$127:$BZ$131),成就内容!BL102,1))-SUM(BU$334:BU372),"")</f>
        <v>22869.25</v>
      </c>
      <c r="BV373" s="79">
        <f>IFERROR(IF(成就内容!BM46="","",INDEX($I$4:$I$178*SUM(成就内容!BM$127:BM$131)/SUM(成就内容!$D$127:$BZ$131),成就内容!BM102,1))-SUM(BV$334:BV372),"")</f>
        <v>0</v>
      </c>
      <c r="BW373" s="79" t="str">
        <f>IFERROR(IF(成就内容!BN46="","",INDEX($I$4:$I$178*SUM(成就内容!BN$127:BN$131)/SUM(成就内容!$D$127:$BZ$131),成就内容!BN102,1))-SUM(BW$334:BW372),"")</f>
        <v/>
      </c>
      <c r="BX373" s="79">
        <f>IFERROR(IF(成就内容!BO46="","",INDEX($I$4:$I$178*SUM(成就内容!BO$127:BO$131)/SUM(成就内容!$D$127:$BZ$131),成就内容!BO102,1))-SUM(BX$334:BX372),"")</f>
        <v>0</v>
      </c>
      <c r="BY373" s="79">
        <f>IFERROR(IF(成就内容!BP46="","",INDEX($I$4:$I$178*SUM(成就内容!BP$127:BP$131)/SUM(成就内容!$D$127:$BZ$131),成就内容!BP102,1))-SUM(BY$334:BY372),"")</f>
        <v>0</v>
      </c>
      <c r="BZ373" s="79">
        <f>IFERROR(IF(成就内容!BQ46="","",INDEX($I$4:$I$178*SUM(成就内容!BQ$127:BQ$131)/SUM(成就内容!$D$127:$BZ$131),成就内容!BQ102,1))-SUM(BZ$334:BZ372),"")</f>
        <v>0</v>
      </c>
      <c r="CA373" s="79" t="str">
        <f>IFERROR(IF(成就内容!BR46="","",INDEX($I$4:$I$178*SUM(成就内容!BR$127:BR$131)/SUM(成就内容!$D$127:$BZ$131),成就内容!BR102,1))-SUM(CA$334:CA372),"")</f>
        <v/>
      </c>
      <c r="CB373" s="79" t="str">
        <f>IFERROR(IF(成就内容!BS46="","",INDEX($I$4:$I$178*SUM(成就内容!BS$127:BS$131)/SUM(成就内容!$D$127:$BZ$131),成就内容!BS102,1))-SUM(CB$334:CB372),"")</f>
        <v/>
      </c>
      <c r="CC373" s="79">
        <f>IFERROR(IF(成就内容!BT46="","",INDEX($I$4:$I$178*SUM(成就内容!BT$127:BT$131)/SUM(成就内容!$D$127:$BZ$131),成就内容!BT102,1))-SUM(CC$334:CC372),"")</f>
        <v>0</v>
      </c>
      <c r="CD373" s="79">
        <f>IFERROR(IF(成就内容!BU46="","",INDEX($I$4:$I$178*SUM(成就内容!BU$127:BU$131)/SUM(成就内容!$D$127:$BZ$131),成就内容!BU102,1))-SUM(CD$334:CD372),"")</f>
        <v>0</v>
      </c>
      <c r="CE373" s="79" t="str">
        <f>IFERROR(IF(成就内容!BV46="","",INDEX($I$4:$I$178*SUM(成就内容!BV$127:BV$131)/SUM(成就内容!$D$127:$BZ$131),成就内容!BV102,1))-SUM(CE$334:CE372),"")</f>
        <v/>
      </c>
      <c r="CF373" s="79" t="str">
        <f>IFERROR(IF(成就内容!BW46="","",INDEX($I$4:$I$178*SUM(成就内容!BW$127:BW$131)/SUM(成就内容!$D$127:$BZ$131),成就内容!BW102,1))-SUM(CF$334:CF372),"")</f>
        <v/>
      </c>
      <c r="CG373" s="79" t="str">
        <f>IFERROR(IF(成就内容!BX46="","",INDEX($I$4:$I$178*SUM(成就内容!BX$127:BX$131)/SUM(成就内容!$D$127:$BZ$131),成就内容!BX102,1))-SUM(CG$334:CG372),"")</f>
        <v/>
      </c>
      <c r="CH373" s="79">
        <f>IFERROR(IF(成就内容!BY46="","",INDEX($I$4:$I$178*SUM(成就内容!BY$127:BY$131)/SUM(成就内容!$D$127:$BZ$131),成就内容!BY102,1))-SUM(CH$334:CH372),"")</f>
        <v>0</v>
      </c>
      <c r="CI373" s="79" t="str">
        <f>IFERROR(IF(成就内容!BZ46="","",INDEX($I$4:$I$178*SUM(成就内容!BZ$127:BZ$131)/SUM(成就内容!$D$127:$BZ$131),成就内容!BZ102,1))-SUM(CI$334:CI372),"")</f>
        <v/>
      </c>
      <c r="CK373" s="19"/>
      <c r="CM373" s="43">
        <v>40</v>
      </c>
      <c r="CN373" s="41">
        <f>IF(M373="","",IF(SUM(成就内容!D$127:D$131)&lt;&gt;0,MAX(ROUNDUP(SMALL(M$334:M$383,$L373)/60,0)*60,60),0))</f>
        <v>0</v>
      </c>
      <c r="CO373" s="41" t="str">
        <f>IF(N373="","",IF(SUM(成就内容!E$127:E$131)&lt;&gt;0,MAX(ROUNDUP(SMALL(N$334:N$383,$L373)/60,0)*60,60),0))</f>
        <v/>
      </c>
      <c r="CP373" s="41" t="str">
        <f>IF(O373="","",IF(SUM(成就内容!F$127:F$131)&lt;&gt;0,MAX(ROUNDUP(SMALL(O$334:O$383,$L373)/60,0)*60,60),0))</f>
        <v/>
      </c>
      <c r="CQ373" s="41" t="str">
        <f>IF(P373="","",IF(SUM(成就内容!G$127:G$131)&lt;&gt;0,MAX(ROUNDUP(SMALL(P$334:P$383,$L373)/60,0)*60,60),0))</f>
        <v/>
      </c>
      <c r="CR373" s="41">
        <f>IF(Q373="","",IF(SUM(成就内容!H$127:H$131)&lt;&gt;0,MAX(ROUNDUP(SMALL(Q$334:Q$383,$L373)/60,0)*60,60),0))</f>
        <v>0</v>
      </c>
      <c r="CS373" s="41">
        <f>IF(R373="","",IF(SUM(成就内容!I$127:I$131)&lt;&gt;0,MAX(ROUNDUP(SMALL(R$334:R$383,$L373)/60,0)*60,60),0))</f>
        <v>0</v>
      </c>
      <c r="CT373" s="41">
        <f>IF(S373="","",IF(SUM(成就内容!J$127:J$131)&lt;&gt;0,MAX(ROUNDUP(SMALL(S$334:S$383,$L373)/60,0)*60,60),0))</f>
        <v>0</v>
      </c>
      <c r="CU373" s="41">
        <f>IF(T373="","",IF(SUM(成就内容!K$127:K$131)&lt;&gt;0,MAX(ROUNDUP(SMALL(T$334:T$383,$L373)/60,0)*60,60),0))</f>
        <v>0</v>
      </c>
      <c r="CV373" s="41">
        <f>IF(U373="","",IF(SUM(成就内容!L$127:L$131)&lt;&gt;0,MAX(ROUNDUP(SMALL(U$334:U$383,$L373)/60,0)*60,60),0))</f>
        <v>0</v>
      </c>
      <c r="CW373" s="41">
        <f>IF(V373="","",IF(SUM(成就内容!M$127:M$131)&lt;&gt;0,MAX(ROUNDUP(SMALL(V$334:V$383,$L373)/60,0)*60,60),0))</f>
        <v>0</v>
      </c>
      <c r="CX373" s="41" t="str">
        <f>IF(W373="","",IF(SUM(成就内容!N$127:N$131)&lt;&gt;0,MAX(ROUNDUP(SMALL(W$334:W$383,$L373)/60,0)*60,60),0))</f>
        <v/>
      </c>
      <c r="CY373" s="41" t="str">
        <f>IF(X373="","",IF(SUM(成就内容!O$127:O$131)&lt;&gt;0,MAX(ROUNDUP(SMALL(X$334:X$383,$L373)/60,0)*60,60),0))</f>
        <v/>
      </c>
      <c r="CZ373" s="41" t="str">
        <f>IF(Y373="","",IF(SUM(成就内容!P$127:P$131)&lt;&gt;0,MAX(ROUNDUP(SMALL(Y$334:Y$383,$L373)/60,0)*60,60),0))</f>
        <v/>
      </c>
      <c r="DA373" s="41">
        <f>IF(Z373="","",IF(SUM(成就内容!Q$127:Q$131)&lt;&gt;0,MAX(ROUNDUP(SMALL(Z$334:Z$383,$L373)/60,0)*60,60),0))</f>
        <v>0</v>
      </c>
      <c r="DB373" s="41">
        <f>IF(AA373="","",IF(SUM(成就内容!R$127:R$131)&lt;&gt;0,MAX(ROUNDUP(SMALL(AA$334:AA$383,$L373)/60,0)*60,60),0))</f>
        <v>0</v>
      </c>
      <c r="DC373" s="41">
        <f>IF(AB373="","",IF(SUM(成就内容!S$127:S$131)&lt;&gt;0,MAX(ROUNDUP(SMALL(AB$334:AB$383,$L373)/60,0)*60,60),0))</f>
        <v>0</v>
      </c>
      <c r="DD373" s="41">
        <f>IF(AC373="","",IF(SUM(成就内容!T$127:T$131)&lt;&gt;0,MAX(ROUNDUP(SMALL(AC$334:AC$383,$L373)/60,0)*60,60),0))</f>
        <v>0</v>
      </c>
      <c r="DE373" s="41">
        <f>IF(AD373="","",IF(SUM(成就内容!U$127:U$131)&lt;&gt;0,MAX(ROUNDUP(SMALL(AD$334:AD$383,$L373)/60,0)*60,60),0))</f>
        <v>0</v>
      </c>
      <c r="DF373" s="41">
        <f>IF(AE373="","",IF(SUM(成就内容!V$127:V$131)&lt;&gt;0,MAX(ROUNDUP(SMALL(AE$334:AE$383,$L373)/60,0)*60,60),0))</f>
        <v>0</v>
      </c>
      <c r="DG373" s="41" t="str">
        <f>IF(AF373="","",IF(SUM(成就内容!W$127:W$131)&lt;&gt;0,MAX(ROUNDUP(SMALL(AF$334:AF$383,$L373)/60,0)*60,60),0))</f>
        <v/>
      </c>
      <c r="DH373" s="41" t="str">
        <f>IF(AG373="","",IF(SUM(成就内容!X$127:X$131)&lt;&gt;0,MAX(ROUNDUP(SMALL(AG$334:AG$383,$L373)/60,0)*60,60),0))</f>
        <v/>
      </c>
      <c r="DI373" s="41" t="str">
        <f>IF(AH373="","",IF(SUM(成就内容!Y$127:Y$131)&lt;&gt;0,MAX(ROUNDUP(SMALL(AH$334:AH$383,$L373)/60,0)*60,60),0))</f>
        <v/>
      </c>
      <c r="DJ373" s="41" t="str">
        <f>IF(AI373="","",IF(SUM(成就内容!Z$127:Z$131)&lt;&gt;0,MAX(ROUNDUP(SMALL(AI$334:AI$383,$L373)/60,0)*60,60),0))</f>
        <v/>
      </c>
      <c r="DK373" s="41" t="str">
        <f>IF(AJ373="","",IF(SUM(成就内容!AA$127:AA$131)&lt;&gt;0,MAX(ROUNDUP(SMALL(AJ$334:AJ$383,$L373)/60,0)*60,60),0))</f>
        <v/>
      </c>
      <c r="DL373" s="41" t="str">
        <f>IF(AK373="","",IF(SUM(成就内容!AB$127:AB$131)&lt;&gt;0,MAX(ROUNDUP(SMALL(AK$334:AK$383,$L373)/60,0)*60,60),0))</f>
        <v/>
      </c>
      <c r="DM373" s="41">
        <f>IF(AL373="","",IF(SUM(成就内容!AC$127:AC$131)&lt;&gt;0,MAX(ROUNDUP(SMALL(AL$334:AL$383,$L373)/60,0)*60,60),0))</f>
        <v>22920</v>
      </c>
      <c r="DN373" s="41">
        <f>IF(AM373="","",IF(SUM(成就内容!AD$127:AD$131)&lt;&gt;0,MAX(ROUNDUP(SMALL(AM$334:AM$383,$L373)/60,0)*60,60),0))</f>
        <v>22920</v>
      </c>
      <c r="DO373" s="41">
        <f>IF(AN373="","",IF(SUM(成就内容!AE$127:AE$131)&lt;&gt;0,MAX(ROUNDUP(SMALL(AN$334:AN$383,$L373)/60,0)*60,60),0))</f>
        <v>22920</v>
      </c>
      <c r="DP373" s="41">
        <f>IF(AO373="","",IF(SUM(成就内容!AF$127:AF$131)&lt;&gt;0,MAX(ROUNDUP(SMALL(AO$334:AO$383,$L373)/60,0)*60,60),0))</f>
        <v>22920</v>
      </c>
      <c r="DQ373" s="41" t="str">
        <f>IF(AP373="","",IF(SUM(成就内容!AG$127:AG$131)&lt;&gt;0,MAX(ROUNDUP(SMALL(AP$334:AP$383,$L373)/60,0)*60,60),0))</f>
        <v/>
      </c>
      <c r="DR373" s="41" t="str">
        <f>IF(AQ373="","",IF(SUM(成就内容!AH$127:AH$131)&lt;&gt;0,MAX(ROUNDUP(SMALL(AQ$334:AQ$383,$L373)/60,0)*60,60),0))</f>
        <v/>
      </c>
      <c r="DS373" s="41" t="str">
        <f>IF(AR373="","",IF(SUM(成就内容!AI$127:AI$131)&lt;&gt;0,MAX(ROUNDUP(SMALL(AR$334:AR$383,$L373)/60,0)*60,60),0))</f>
        <v/>
      </c>
      <c r="DT373" s="41" t="str">
        <f>IF(AS373="","",IF(SUM(成就内容!AJ$127:AJ$131)&lt;&gt;0,MAX(ROUNDUP(SMALL(AS$334:AS$383,$L373)/60,0)*60,60),0))</f>
        <v/>
      </c>
      <c r="DU373" s="41" t="str">
        <f>IF(AT373="","",IF(SUM(成就内容!AK$127:AK$131)&lt;&gt;0,MAX(ROUNDUP(SMALL(AT$334:AT$383,$L373)/60,0)*60,60),0))</f>
        <v/>
      </c>
      <c r="DV373" s="41" t="str">
        <f>IF(AU373="","",IF(SUM(成就内容!AL$127:AL$131)&lt;&gt;0,MAX(ROUNDUP(SMALL(AU$334:AU$383,$L373)/60,0)*60,60),0))</f>
        <v/>
      </c>
      <c r="DW373" s="41" t="str">
        <f>IF(AV373="","",IF(SUM(成就内容!AM$127:AM$131)&lt;&gt;0,MAX(ROUNDUP(SMALL(AV$334:AV$383,$L373)/60,0)*60,60),0))</f>
        <v/>
      </c>
      <c r="DX373" s="41" t="str">
        <f>IF(AW373="","",IF(SUM(成就内容!AN$127:AN$131)&lt;&gt;0,MAX(ROUNDUP(SMALL(AW$334:AW$383,$L373)/60,0)*60,60),0))</f>
        <v/>
      </c>
      <c r="DY373" s="41">
        <f>IF(AX373="","",IF(SUM(成就内容!AO$127:AO$131)&lt;&gt;0,MAX(ROUNDUP(SMALL(AX$334:AX$383,$L373)/60,0)*60,60),0))</f>
        <v>22920</v>
      </c>
      <c r="DZ373" s="41">
        <f>IF(AY373="","",IF(SUM(成就内容!AP$127:AP$131)&lt;&gt;0,MAX(ROUNDUP(SMALL(AY$334:AY$383,$L373)/60,0)*60,60),0))</f>
        <v>22920</v>
      </c>
      <c r="EA373" s="41">
        <f>IF(AZ373="","",IF(SUM(成就内容!AQ$127:AQ$131)&lt;&gt;0,MAX(ROUNDUP(SMALL(AZ$334:AZ$383,$L373)/60,0)*60,60),0))</f>
        <v>22920</v>
      </c>
      <c r="EB373" s="41" t="str">
        <f>IF(BA373="","",IF(SUM(成就内容!AR$127:AR$131)&lt;&gt;0,MAX(ROUNDUP(SMALL(BA$334:BA$383,$L373)/60,0)*60,60),0))</f>
        <v/>
      </c>
      <c r="EC373" s="41" t="str">
        <f>IF(BB373="","",IF(SUM(成就内容!AS$127:AS$131)&lt;&gt;0,MAX(ROUNDUP(SMALL(BB$334:BB$383,$L373)/60,0)*60,60),0))</f>
        <v/>
      </c>
      <c r="ED373" s="41" t="str">
        <f>IF(BC373="","",IF(SUM(成就内容!AT$127:AT$131)&lt;&gt;0,MAX(ROUNDUP(SMALL(BC$334:BC$383,$L373)/60,0)*60,60),0))</f>
        <v/>
      </c>
      <c r="EE373" s="41" t="str">
        <f>IF(BD373="","",IF(SUM(成就内容!AU$127:AU$131)&lt;&gt;0,MAX(ROUNDUP(SMALL(BD$334:BD$383,$L373)/60,0)*60,60),0))</f>
        <v/>
      </c>
      <c r="EF373" s="41" t="str">
        <f>IF(BE373="","",IF(SUM(成就内容!AV$127:AV$131)&lt;&gt;0,MAX(ROUNDUP(SMALL(BE$334:BE$383,$L373)/60,0)*60,60),0))</f>
        <v/>
      </c>
      <c r="EG373" s="41">
        <f>IF(BF373="","",IF(SUM(成就内容!AW$127:AW$131)&lt;&gt;0,MAX(ROUNDUP(SMALL(BF$334:BF$383,$L373)/60,0)*60,60),0))</f>
        <v>0</v>
      </c>
      <c r="EH373" s="41" t="str">
        <f>IF(BG373="","",IF(SUM(成就内容!AX$127:AX$131)&lt;&gt;0,MAX(ROUNDUP(SMALL(BG$334:BG$383,$L373)/60,0)*60,60),0))</f>
        <v/>
      </c>
      <c r="EI373" s="41" t="str">
        <f>IF(BH373="","",IF(SUM(成就内容!AY$127:AY$131)&lt;&gt;0,MAX(ROUNDUP(SMALL(BH$334:BH$383,$L373)/60,0)*60,60),0))</f>
        <v/>
      </c>
      <c r="EJ373" s="41" t="str">
        <f>IF(BI373="","",IF(SUM(成就内容!AZ$127:AZ$131)&lt;&gt;0,MAX(ROUNDUP(SMALL(BI$334:BI$383,$L373)/60,0)*60,60),0))</f>
        <v/>
      </c>
      <c r="EK373" s="41" t="str">
        <f>IF(BJ373="","",IF(SUM(成就内容!BA$127:BA$131)&lt;&gt;0,MAX(ROUNDUP(SMALL(BJ$334:BJ$383,$L373)/60,0)*60,60),0))</f>
        <v/>
      </c>
      <c r="EL373" s="41" t="str">
        <f>IF(BK373="","",IF(SUM(成就内容!BB$127:BB$131)&lt;&gt;0,MAX(ROUNDUP(SMALL(BK$334:BK$383,$L373)/60,0)*60,60),0))</f>
        <v/>
      </c>
      <c r="EM373" s="41">
        <f>IF(BL373="","",IF(SUM(成就内容!BC$127:BC$131)&lt;&gt;0,MAX(ROUNDUP(SMALL(BL$334:BL$383,$L373)/60,0)*60,60),0))</f>
        <v>0</v>
      </c>
      <c r="EN373" s="41">
        <f>IF(BM373="","",IF(SUM(成就内容!BD$127:BD$131)&lt;&gt;0,MAX(ROUNDUP(SMALL(BM$334:BM$383,$L373)/60,0)*60,60),0))</f>
        <v>0</v>
      </c>
      <c r="EO373" s="41">
        <f>IF(BN373="","",IF(SUM(成就内容!BE$127:BE$131)&lt;&gt;0,MAX(ROUNDUP(SMALL(BN$334:BN$383,$L373)/60,0)*60,60),0))</f>
        <v>0</v>
      </c>
      <c r="EP373" s="41">
        <f>IF(BO373="","",IF(SUM(成就内容!BF$127:BF$131)&lt;&gt;0,MAX(ROUNDUP(SMALL(BO$334:BO$383,$L373)/60,0)*60,60),0))</f>
        <v>0</v>
      </c>
      <c r="EQ373" s="41" t="str">
        <f>IF(BP373="","",IF(SUM(成就内容!BG$127:BG$131)&lt;&gt;0,MAX(ROUNDUP(SMALL(BP$334:BP$383,$L373)/60,0)*60,60),0))</f>
        <v/>
      </c>
      <c r="ER373" s="41" t="str">
        <f>IF(BQ373="","",IF(SUM(成就内容!BH$127:BH$131)&lt;&gt;0,MAX(ROUNDUP(SMALL(BQ$334:BQ$383,$L373)/60,0)*60,60),0))</f>
        <v/>
      </c>
      <c r="ES373" s="41" t="str">
        <f>IF(BR373="","",IF(SUM(成就内容!BI$127:BI$131)&lt;&gt;0,MAX(ROUNDUP(SMALL(BR$334:BR$383,$L373)/60,0)*60,60),0))</f>
        <v/>
      </c>
      <c r="ET373" s="41">
        <f>IF(BS373="","",IF(SUM(成就内容!BJ$127:BJ$131)&lt;&gt;0,MAX(ROUNDUP(SMALL(BS$334:BS$383,$L373)/60,0)*60,60),0))</f>
        <v>6000</v>
      </c>
      <c r="EU373" s="41" t="str">
        <f>IF(BT373="","",IF(SUM(成就内容!BK$127:BK$131)&lt;&gt;0,MAX(ROUNDUP(SMALL(BT$334:BT$383,$L373)/60,0)*60,60),0))</f>
        <v/>
      </c>
      <c r="EV373" s="41">
        <f>IF(BU373="","",IF(SUM(成就内容!BL$127:BL$131)&lt;&gt;0,MAX(ROUNDUP(SMALL(BU$334:BU$383,$L373)/60,0)*60,60),0))</f>
        <v>22920</v>
      </c>
      <c r="EW373" s="41">
        <f>IF(BV373="","",IF(SUM(成就内容!BM$127:BM$131)&lt;&gt;0,MAX(ROUNDUP(SMALL(BV$334:BV$383,$L373)/60,0)*60,60),0))</f>
        <v>0</v>
      </c>
      <c r="EX373" s="41" t="str">
        <f>IF(BW373="","",IF(SUM(成就内容!BN$127:BN$131)&lt;&gt;0,MAX(ROUNDUP(SMALL(BW$334:BW$383,$L373)/60,0)*60,60),0))</f>
        <v/>
      </c>
      <c r="EY373" s="41">
        <f>IF(BX373="","",IF(SUM(成就内容!BO$127:BO$131)&lt;&gt;0,MAX(ROUNDUP(SMALL(BX$334:BX$383,$L373)/60,0)*60,60),0))</f>
        <v>0</v>
      </c>
      <c r="EZ373" s="41">
        <f>IF(BY373="","",IF(SUM(成就内容!BP$127:BP$131)&lt;&gt;0,MAX(ROUNDUP(SMALL(BY$334:BY$383,$L373)/60,0)*60,60),0))</f>
        <v>0</v>
      </c>
      <c r="FA373" s="41">
        <f>IF(BZ373="","",IF(SUM(成就内容!BQ$127:BQ$131)&lt;&gt;0,MAX(ROUNDUP(SMALL(BZ$334:BZ$383,$L373)/60,0)*60,60),0))</f>
        <v>0</v>
      </c>
      <c r="FB373" s="41" t="str">
        <f>IF(CA373="","",IF(SUM(成就内容!BR$127:BR$131)&lt;&gt;0,MAX(ROUNDUP(SMALL(CA$334:CA$383,$L373)/60,0)*60,60),0))</f>
        <v/>
      </c>
      <c r="FC373" s="41" t="str">
        <f>IF(CB373="","",IF(SUM(成就内容!BS$127:BS$131)&lt;&gt;0,MAX(ROUNDUP(SMALL(CB$334:CB$383,$L373)/60,0)*60,60),0))</f>
        <v/>
      </c>
      <c r="FD373" s="41">
        <f>IF(CC373="","",IF(SUM(成就内容!BT$127:BT$131)&lt;&gt;0,MAX(ROUNDUP(SMALL(CC$334:CC$383,$L373)/60,0)*60,60),0))</f>
        <v>0</v>
      </c>
      <c r="FE373" s="41">
        <f>IF(CD373="","",IF(SUM(成就内容!BU$127:BU$131)&lt;&gt;0,MAX(ROUNDUP(SMALL(CD$334:CD$383,$L373)/60,0)*60,60),0))</f>
        <v>0</v>
      </c>
      <c r="FF373" s="41" t="str">
        <f>IF(CE373="","",IF(SUM(成就内容!BV$127:BV$131)&lt;&gt;0,MAX(ROUNDUP(SMALL(CE$334:CE$383,$L373)/60,0)*60,60),0))</f>
        <v/>
      </c>
      <c r="FG373" s="41" t="str">
        <f>IF(CF373="","",IF(SUM(成就内容!BW$127:BW$131)&lt;&gt;0,MAX(ROUNDUP(SMALL(CF$334:CF$383,$L373)/60,0)*60,60),0))</f>
        <v/>
      </c>
      <c r="FH373" s="41" t="str">
        <f>IF(CG373="","",IF(SUM(成就内容!BX$127:BX$131)&lt;&gt;0,MAX(ROUNDUP(SMALL(CG$334:CG$383,$L373)/60,0)*60,60),0))</f>
        <v/>
      </c>
      <c r="FI373" s="41">
        <f>IF(CH373="","",IF(SUM(成就内容!BY$127:BY$131)&lt;&gt;0,MAX(ROUNDUP(SMALL(CH$334:CH$383,$L373)/60,0)*60,60),0))</f>
        <v>0</v>
      </c>
      <c r="FJ373" s="41" t="str">
        <f>IF(CI373="","",IF(SUM(成就内容!BZ$127:BZ$131)&lt;&gt;0,MAX(ROUNDUP(SMALL(CI$334:CI$383,$L373)/60,0)*60,60),0))</f>
        <v/>
      </c>
    </row>
    <row r="374" spans="10:166" s="96" customFormat="1" x14ac:dyDescent="0.15">
      <c r="J374" s="19"/>
      <c r="L374" s="43">
        <v>41</v>
      </c>
      <c r="M374" s="79" t="str">
        <f>IFERROR(IF(成就内容!D47="","",INDEX($I$4:$I$178*SUM(成就内容!D$127:D$131)/SUM(成就内容!$D$127:$BZ$131),成就内容!D103,1))-SUM(M$334:M373),"")</f>
        <v/>
      </c>
      <c r="N374" s="79" t="str">
        <f>IFERROR(IF(成就内容!E47="","",INDEX($I$4:$I$178*SUM(成就内容!E$127:E$131)/SUM(成就内容!$D$127:$BZ$131),成就内容!E103,1))-SUM(N$334:N373),"")</f>
        <v/>
      </c>
      <c r="O374" s="79" t="str">
        <f>IFERROR(IF(成就内容!F47="","",INDEX($I$4:$I$178*SUM(成就内容!F$127:F$131)/SUM(成就内容!$D$127:$BZ$131),成就内容!F103,1))-SUM(O$334:O373),"")</f>
        <v/>
      </c>
      <c r="P374" s="79" t="str">
        <f>IFERROR(IF(成就内容!G47="","",INDEX($I$4:$I$178*SUM(成就内容!G$127:G$131)/SUM(成就内容!$D$127:$BZ$131),成就内容!G103,1))-SUM(P$334:P373),"")</f>
        <v/>
      </c>
      <c r="Q374" s="79" t="str">
        <f>IFERROR(IF(成就内容!H47="","",INDEX($I$4:$I$178*SUM(成就内容!H$127:H$131)/SUM(成就内容!$D$127:$BZ$131),成就内容!H103,1))-SUM(Q$334:Q373),"")</f>
        <v/>
      </c>
      <c r="R374" s="79" t="str">
        <f>IFERROR(IF(成就内容!I47="","",INDEX($I$4:$I$178*SUM(成就内容!I$127:I$131)/SUM(成就内容!$D$127:$BZ$131),成就内容!I103,1))-SUM(R$334:R373),"")</f>
        <v/>
      </c>
      <c r="S374" s="79" t="str">
        <f>IFERROR(IF(成就内容!J47="","",INDEX($I$4:$I$178*SUM(成就内容!J$127:J$131)/SUM(成就内容!$D$127:$BZ$131),成就内容!J103,1))-SUM(S$334:S373),"")</f>
        <v/>
      </c>
      <c r="T374" s="79" t="str">
        <f>IFERROR(IF(成就内容!K47="","",INDEX($I$4:$I$178*SUM(成就内容!K$127:K$131)/SUM(成就内容!$D$127:$BZ$131),成就内容!K103,1))-SUM(T$334:T373),"")</f>
        <v/>
      </c>
      <c r="U374" s="79" t="str">
        <f>IFERROR(IF(成就内容!L47="","",INDEX($I$4:$I$178*SUM(成就内容!L$127:L$131)/SUM(成就内容!$D$127:$BZ$131),成就内容!L103,1))-SUM(U$334:U373),"")</f>
        <v/>
      </c>
      <c r="V374" s="79" t="str">
        <f>IFERROR(IF(成就内容!M47="","",INDEX($I$4:$I$178*SUM(成就内容!M$127:M$131)/SUM(成就内容!$D$127:$BZ$131),成就内容!M103,1))-SUM(V$334:V373),"")</f>
        <v/>
      </c>
      <c r="W374" s="79" t="str">
        <f>IFERROR(IF(成就内容!N47="","",INDEX($I$4:$I$178*SUM(成就内容!N$127:N$131)/SUM(成就内容!$D$127:$BZ$131),成就内容!N103,1))-SUM(W$334:W373),"")</f>
        <v/>
      </c>
      <c r="X374" s="79" t="str">
        <f>IFERROR(IF(成就内容!O47="","",INDEX($I$4:$I$178*SUM(成就内容!O$127:O$131)/SUM(成就内容!$D$127:$BZ$131),成就内容!O103,1))-SUM(X$334:X373),"")</f>
        <v/>
      </c>
      <c r="Y374" s="79" t="str">
        <f>IFERROR(IF(成就内容!P47="","",INDEX($I$4:$I$178*SUM(成就内容!P$127:P$131)/SUM(成就内容!$D$127:$BZ$131),成就内容!P103,1))-SUM(Y$334:Y373),"")</f>
        <v/>
      </c>
      <c r="Z374" s="79" t="str">
        <f>IFERROR(IF(成就内容!Q47="","",INDEX($I$4:$I$178*SUM(成就内容!Q$127:Q$131)/SUM(成就内容!$D$127:$BZ$131),成就内容!Q103,1))-SUM(Z$334:Z373),"")</f>
        <v/>
      </c>
      <c r="AA374" s="79" t="str">
        <f>IFERROR(IF(成就内容!R47="","",INDEX($I$4:$I$178*SUM(成就内容!R$127:R$131)/SUM(成就内容!$D$127:$BZ$131),成就内容!R103,1))-SUM(AA$334:AA373),"")</f>
        <v/>
      </c>
      <c r="AB374" s="79" t="str">
        <f>IFERROR(IF(成就内容!S47="","",INDEX($I$4:$I$178*SUM(成就内容!S$127:S$131)/SUM(成就内容!$D$127:$BZ$131),成就内容!S103,1))-SUM(AB$334:AB373),"")</f>
        <v/>
      </c>
      <c r="AC374" s="79" t="str">
        <f>IFERROR(IF(成就内容!T47="","",INDEX($I$4:$I$178*SUM(成就内容!T$127:T$131)/SUM(成就内容!$D$127:$BZ$131),成就内容!T103,1))-SUM(AC$334:AC373),"")</f>
        <v/>
      </c>
      <c r="AD374" s="79" t="str">
        <f>IFERROR(IF(成就内容!U47="","",INDEX($I$4:$I$178*SUM(成就内容!U$127:U$131)/SUM(成就内容!$D$127:$BZ$131),成就内容!U103,1))-SUM(AD$334:AD373),"")</f>
        <v/>
      </c>
      <c r="AE374" s="79" t="str">
        <f>IFERROR(IF(成就内容!V47="","",INDEX($I$4:$I$178*SUM(成就内容!V$127:V$131)/SUM(成就内容!$D$127:$BZ$131),成就内容!V103,1))-SUM(AE$334:AE373),"")</f>
        <v/>
      </c>
      <c r="AF374" s="79" t="str">
        <f>IFERROR(IF(成就内容!W47="","",INDEX($I$4:$I$178*SUM(成就内容!W$127:W$131)/SUM(成就内容!$D$127:$BZ$131),成就内容!W103,1))-SUM(AF$334:AF373),"")</f>
        <v/>
      </c>
      <c r="AG374" s="79" t="str">
        <f>IFERROR(IF(成就内容!X47="","",INDEX($I$4:$I$178*SUM(成就内容!X$127:X$131)/SUM(成就内容!$D$127:$BZ$131),成就内容!X103,1))-SUM(AG$334:AG373),"")</f>
        <v/>
      </c>
      <c r="AH374" s="79" t="str">
        <f>IFERROR(IF(成就内容!Y47="","",INDEX($I$4:$I$178*SUM(成就内容!Y$127:Y$131)/SUM(成就内容!$D$127:$BZ$131),成就内容!Y103,1))-SUM(AH$334:AH373),"")</f>
        <v/>
      </c>
      <c r="AI374" s="79" t="str">
        <f>IFERROR(IF(成就内容!Z47="","",INDEX($I$4:$I$178*SUM(成就内容!Z$127:Z$131)/SUM(成就内容!$D$127:$BZ$131),成就内容!Z103,1))-SUM(AI$334:AI373),"")</f>
        <v/>
      </c>
      <c r="AJ374" s="79" t="str">
        <f>IFERROR(IF(成就内容!AA47="","",INDEX($I$4:$I$178*SUM(成就内容!AA$127:AA$131)/SUM(成就内容!$D$127:$BZ$131),成就内容!AA103,1))-SUM(AJ$334:AJ373),"")</f>
        <v/>
      </c>
      <c r="AK374" s="79" t="str">
        <f>IFERROR(IF(成就内容!AB47="","",INDEX($I$4:$I$178*SUM(成就内容!AB$127:AB$131)/SUM(成就内容!$D$127:$BZ$131),成就内容!AB103,1))-SUM(AK$334:AK373),"")</f>
        <v/>
      </c>
      <c r="AL374" s="79" t="str">
        <f>IFERROR(IF(成就内容!AC47="","",INDEX($I$4:$I$178*SUM(成就内容!AC$127:AC$131)/SUM(成就内容!$D$127:$BZ$131),成就内容!AC103,1))-SUM(AL$334:AL373),"")</f>
        <v/>
      </c>
      <c r="AM374" s="79" t="str">
        <f>IFERROR(IF(成就内容!AD47="","",INDEX($I$4:$I$178*SUM(成就内容!AD$127:AD$131)/SUM(成就内容!$D$127:$BZ$131),成就内容!AD103,1))-SUM(AM$334:AM373),"")</f>
        <v/>
      </c>
      <c r="AN374" s="79" t="str">
        <f>IFERROR(IF(成就内容!AE47="","",INDEX($I$4:$I$178*SUM(成就内容!AE$127:AE$131)/SUM(成就内容!$D$127:$BZ$131),成就内容!AE103,1))-SUM(AN$334:AN373),"")</f>
        <v/>
      </c>
      <c r="AO374" s="79" t="str">
        <f>IFERROR(IF(成就内容!AF47="","",INDEX($I$4:$I$178*SUM(成就内容!AF$127:AF$131)/SUM(成就内容!$D$127:$BZ$131),成就内容!AF103,1))-SUM(AO$334:AO373),"")</f>
        <v/>
      </c>
      <c r="AP374" s="79" t="str">
        <f>IFERROR(IF(成就内容!AG47="","",INDEX($I$4:$I$178*SUM(成就内容!AG$127:AG$131)/SUM(成就内容!$D$127:$BZ$131),成就内容!AG103,1))-SUM(AP$334:AP373),"")</f>
        <v/>
      </c>
      <c r="AQ374" s="79" t="str">
        <f>IFERROR(IF(成就内容!AH47="","",INDEX($I$4:$I$178*SUM(成就内容!AH$127:AH$131)/SUM(成就内容!$D$127:$BZ$131),成就内容!AH103,1))-SUM(AQ$334:AQ373),"")</f>
        <v/>
      </c>
      <c r="AR374" s="79" t="str">
        <f>IFERROR(IF(成就内容!AI47="","",INDEX($I$4:$I$178*SUM(成就内容!AI$127:AI$131)/SUM(成就内容!$D$127:$BZ$131),成就内容!AI103,1))-SUM(AR$334:AR373),"")</f>
        <v/>
      </c>
      <c r="AS374" s="79" t="str">
        <f>IFERROR(IF(成就内容!AJ47="","",INDEX($I$4:$I$178*SUM(成就内容!AJ$127:AJ$131)/SUM(成就内容!$D$127:$BZ$131),成就内容!AJ103,1))-SUM(AS$334:AS373),"")</f>
        <v/>
      </c>
      <c r="AT374" s="79" t="str">
        <f>IFERROR(IF(成就内容!AK47="","",INDEX($I$4:$I$178*SUM(成就内容!AK$127:AK$131)/SUM(成就内容!$D$127:$BZ$131),成就内容!AK103,1))-SUM(AT$334:AT373),"")</f>
        <v/>
      </c>
      <c r="AU374" s="79" t="str">
        <f>IFERROR(IF(成就内容!AL47="","",INDEX($I$4:$I$178*SUM(成就内容!AL$127:AL$131)/SUM(成就内容!$D$127:$BZ$131),成就内容!AL103,1))-SUM(AU$334:AU373),"")</f>
        <v/>
      </c>
      <c r="AV374" s="79" t="str">
        <f>IFERROR(IF(成就内容!AM47="","",INDEX($I$4:$I$178*SUM(成就内容!AM$127:AM$131)/SUM(成就内容!$D$127:$BZ$131),成就内容!AM103,1))-SUM(AV$334:AV373),"")</f>
        <v/>
      </c>
      <c r="AW374" s="79" t="str">
        <f>IFERROR(IF(成就内容!AN47="","",INDEX($I$4:$I$178*SUM(成就内容!AN$127:AN$131)/SUM(成就内容!$D$127:$BZ$131),成就内容!AN103,1))-SUM(AW$334:AW373),"")</f>
        <v/>
      </c>
      <c r="AX374" s="79" t="str">
        <f>IFERROR(IF(成就内容!AO47="","",INDEX($I$4:$I$178*SUM(成就内容!AO$127:AO$131)/SUM(成就内容!$D$127:$BZ$131),成就内容!AO103,1))-SUM(AX$334:AX373),"")</f>
        <v/>
      </c>
      <c r="AY374" s="79" t="str">
        <f>IFERROR(IF(成就内容!AP47="","",INDEX($I$4:$I$178*SUM(成就内容!AP$127:AP$131)/SUM(成就内容!$D$127:$BZ$131),成就内容!AP103,1))-SUM(AY$334:AY373),"")</f>
        <v/>
      </c>
      <c r="AZ374" s="79" t="str">
        <f>IFERROR(IF(成就内容!AQ47="","",INDEX($I$4:$I$178*SUM(成就内容!AQ$127:AQ$131)/SUM(成就内容!$D$127:$BZ$131),成就内容!AQ103,1))-SUM(AZ$334:AZ373),"")</f>
        <v/>
      </c>
      <c r="BA374" s="79" t="str">
        <f>IFERROR(IF(成就内容!AR47="","",INDEX($I$4:$I$178*SUM(成就内容!AR$127:AR$131)/SUM(成就内容!$D$127:$BZ$131),成就内容!AR103,1))-SUM(BA$334:BA373),"")</f>
        <v/>
      </c>
      <c r="BB374" s="79" t="str">
        <f>IFERROR(IF(成就内容!AS47="","",INDEX($I$4:$I$178*SUM(成就内容!AS$127:AS$131)/SUM(成就内容!$D$127:$BZ$131),成就内容!AS103,1))-SUM(BB$334:BB373),"")</f>
        <v/>
      </c>
      <c r="BC374" s="79" t="str">
        <f>IFERROR(IF(成就内容!AT47="","",INDEX($I$4:$I$178*SUM(成就内容!AT$127:AT$131)/SUM(成就内容!$D$127:$BZ$131),成就内容!AT103,1))-SUM(BC$334:BC373),"")</f>
        <v/>
      </c>
      <c r="BD374" s="79" t="str">
        <f>IFERROR(IF(成就内容!AU47="","",INDEX($I$4:$I$178*SUM(成就内容!AU$127:AU$131)/SUM(成就内容!$D$127:$BZ$131),成就内容!AU103,1))-SUM(BD$334:BD373),"")</f>
        <v/>
      </c>
      <c r="BE374" s="79" t="str">
        <f>IFERROR(IF(成就内容!AV47="","",INDEX($I$4:$I$178*SUM(成就内容!AV$127:AV$131)/SUM(成就内容!$D$127:$BZ$131),成就内容!AV103,1))-SUM(BE$334:BE373),"")</f>
        <v/>
      </c>
      <c r="BF374" s="79" t="str">
        <f>IFERROR(IF(成就内容!AW47="","",INDEX($I$4:$I$178*SUM(成就内容!AW$127:AW$131)/SUM(成就内容!$D$127:$BZ$131),成就内容!AW103,1))-SUM(BF$334:BF373),"")</f>
        <v/>
      </c>
      <c r="BG374" s="79" t="str">
        <f>IFERROR(IF(成就内容!AX47="","",INDEX($I$4:$I$178*SUM(成就内容!AX$127:AX$131)/SUM(成就内容!$D$127:$BZ$131),成就内容!AX103,1))-SUM(BG$334:BG373),"")</f>
        <v/>
      </c>
      <c r="BH374" s="79" t="str">
        <f>IFERROR(IF(成就内容!AY47="","",INDEX($I$4:$I$178*SUM(成就内容!AY$127:AY$131)/SUM(成就内容!$D$127:$BZ$131),成就内容!AY103,1))-SUM(BH$334:BH373),"")</f>
        <v/>
      </c>
      <c r="BI374" s="79" t="str">
        <f>IFERROR(IF(成就内容!AZ47="","",INDEX($I$4:$I$178*SUM(成就内容!AZ$127:AZ$131)/SUM(成就内容!$D$127:$BZ$131),成就内容!AZ103,1))-SUM(BI$334:BI373),"")</f>
        <v/>
      </c>
      <c r="BJ374" s="79" t="str">
        <f>IFERROR(IF(成就内容!BA47="","",INDEX($I$4:$I$178*SUM(成就内容!BA$127:BA$131)/SUM(成就内容!$D$127:$BZ$131),成就内容!BA103,1))-SUM(BJ$334:BJ373),"")</f>
        <v/>
      </c>
      <c r="BK374" s="79" t="str">
        <f>IFERROR(IF(成就内容!BB47="","",INDEX($I$4:$I$178*SUM(成就内容!BB$127:BB$131)/SUM(成就内容!$D$127:$BZ$131),成就内容!BB103,1))-SUM(BK$334:BK373),"")</f>
        <v/>
      </c>
      <c r="BL374" s="79" t="str">
        <f>IFERROR(IF(成就内容!BC47="","",INDEX($I$4:$I$178*SUM(成就内容!BC$127:BC$131)/SUM(成就内容!$D$127:$BZ$131),成就内容!BC103,1))-SUM(BL$334:BL373),"")</f>
        <v/>
      </c>
      <c r="BM374" s="79" t="str">
        <f>IFERROR(IF(成就内容!BD47="","",INDEX($I$4:$I$178*SUM(成就内容!BD$127:BD$131)/SUM(成就内容!$D$127:$BZ$131),成就内容!BD103,1))-SUM(BM$334:BM373),"")</f>
        <v/>
      </c>
      <c r="BN374" s="79" t="str">
        <f>IFERROR(IF(成就内容!BE47="","",INDEX($I$4:$I$178*SUM(成就内容!BE$127:BE$131)/SUM(成就内容!$D$127:$BZ$131),成就内容!BE103,1))-SUM(BN$334:BN373),"")</f>
        <v/>
      </c>
      <c r="BO374" s="79" t="str">
        <f>IFERROR(IF(成就内容!BF47="","",INDEX($I$4:$I$178*SUM(成就内容!BF$127:BF$131)/SUM(成就内容!$D$127:$BZ$131),成就内容!BF103,1))-SUM(BO$334:BO373),"")</f>
        <v/>
      </c>
      <c r="BP374" s="79" t="str">
        <f>IFERROR(IF(成就内容!BG47="","",INDEX($I$4:$I$178*SUM(成就内容!BG$127:BG$131)/SUM(成就内容!$D$127:$BZ$131),成就内容!BG103,1))-SUM(BP$334:BP373),"")</f>
        <v/>
      </c>
      <c r="BQ374" s="79" t="str">
        <f>IFERROR(IF(成就内容!BH47="","",INDEX($I$4:$I$178*SUM(成就内容!BH$127:BH$131)/SUM(成就内容!$D$127:$BZ$131),成就内容!BH103,1))-SUM(BQ$334:BQ373),"")</f>
        <v/>
      </c>
      <c r="BR374" s="79" t="str">
        <f>IFERROR(IF(成就内容!BI47="","",INDEX($I$4:$I$178*SUM(成就内容!BI$127:BI$131)/SUM(成就内容!$D$127:$BZ$131),成就内容!BI103,1))-SUM(BR$334:BR373),"")</f>
        <v/>
      </c>
      <c r="BS374" s="79">
        <f>IFERROR(IF(成就内容!BJ47="","",INDEX($I$4:$I$178*SUM(成就内容!BJ$127:BJ$131)/SUM(成就内容!$D$127:$BZ$131),成就内容!BJ103,1))-SUM(BS$334:BS373),"")</f>
        <v>6250.7062500000029</v>
      </c>
      <c r="BT374" s="79" t="str">
        <f>IFERROR(IF(成就内容!BK47="","",INDEX($I$4:$I$178*SUM(成就内容!BK$127:BK$131)/SUM(成就内容!$D$127:$BZ$131),成就内容!BK103,1))-SUM(BT$334:BT373),"")</f>
        <v/>
      </c>
      <c r="BU374" s="79" t="str">
        <f>IFERROR(IF(成就内容!BL47="","",INDEX($I$4:$I$178*SUM(成就内容!BL$127:BL$131)/SUM(成就内容!$D$127:$BZ$131),成就内容!BL103,1))-SUM(BU$334:BU373),"")</f>
        <v/>
      </c>
      <c r="BV374" s="79">
        <f>IFERROR(IF(成就内容!BM47="","",INDEX($I$4:$I$178*SUM(成就内容!BM$127:BM$131)/SUM(成就内容!$D$127:$BZ$131),成就内容!BM103,1))-SUM(BV$334:BV373),"")</f>
        <v>0</v>
      </c>
      <c r="BW374" s="79" t="str">
        <f>IFERROR(IF(成就内容!BN47="","",INDEX($I$4:$I$178*SUM(成就内容!BN$127:BN$131)/SUM(成就内容!$D$127:$BZ$131),成就内容!BN103,1))-SUM(BW$334:BW373),"")</f>
        <v/>
      </c>
      <c r="BX374" s="79">
        <f>IFERROR(IF(成就内容!BO47="","",INDEX($I$4:$I$178*SUM(成就内容!BO$127:BO$131)/SUM(成就内容!$D$127:$BZ$131),成就内容!BO103,1))-SUM(BX$334:BX373),"")</f>
        <v>0</v>
      </c>
      <c r="BY374" s="79">
        <f>IFERROR(IF(成就内容!BP47="","",INDEX($I$4:$I$178*SUM(成就内容!BP$127:BP$131)/SUM(成就内容!$D$127:$BZ$131),成就内容!BP103,1))-SUM(BY$334:BY373),"")</f>
        <v>0</v>
      </c>
      <c r="BZ374" s="79">
        <f>IFERROR(IF(成就内容!BQ47="","",INDEX($I$4:$I$178*SUM(成就内容!BQ$127:BQ$131)/SUM(成就内容!$D$127:$BZ$131),成就内容!BQ103,1))-SUM(BZ$334:BZ373),"")</f>
        <v>0</v>
      </c>
      <c r="CA374" s="79" t="str">
        <f>IFERROR(IF(成就内容!BR47="","",INDEX($I$4:$I$178*SUM(成就内容!BR$127:BR$131)/SUM(成就内容!$D$127:$BZ$131),成就内容!BR103,1))-SUM(CA$334:CA373),"")</f>
        <v/>
      </c>
      <c r="CB374" s="79" t="str">
        <f>IFERROR(IF(成就内容!BS47="","",INDEX($I$4:$I$178*SUM(成就内容!BS$127:BS$131)/SUM(成就内容!$D$127:$BZ$131),成就内容!BS103,1))-SUM(CB$334:CB373),"")</f>
        <v/>
      </c>
      <c r="CC374" s="79">
        <f>IFERROR(IF(成就内容!BT47="","",INDEX($I$4:$I$178*SUM(成就内容!BT$127:BT$131)/SUM(成就内容!$D$127:$BZ$131),成就内容!BT103,1))-SUM(CC$334:CC373),"")</f>
        <v>0</v>
      </c>
      <c r="CD374" s="79">
        <f>IFERROR(IF(成就内容!BU47="","",INDEX($I$4:$I$178*SUM(成就内容!BU$127:BU$131)/SUM(成就内容!$D$127:$BZ$131),成就内容!BU103,1))-SUM(CD$334:CD373),"")</f>
        <v>0</v>
      </c>
      <c r="CE374" s="79" t="str">
        <f>IFERROR(IF(成就内容!BV47="","",INDEX($I$4:$I$178*SUM(成就内容!BV$127:BV$131)/SUM(成就内容!$D$127:$BZ$131),成就内容!BV103,1))-SUM(CE$334:CE373),"")</f>
        <v/>
      </c>
      <c r="CF374" s="79" t="str">
        <f>IFERROR(IF(成就内容!BW47="","",INDEX($I$4:$I$178*SUM(成就内容!BW$127:BW$131)/SUM(成就内容!$D$127:$BZ$131),成就内容!BW103,1))-SUM(CF$334:CF373),"")</f>
        <v/>
      </c>
      <c r="CG374" s="79" t="str">
        <f>IFERROR(IF(成就内容!BX47="","",INDEX($I$4:$I$178*SUM(成就内容!BX$127:BX$131)/SUM(成就内容!$D$127:$BZ$131),成就内容!BX103,1))-SUM(CG$334:CG373),"")</f>
        <v/>
      </c>
      <c r="CH374" s="79" t="str">
        <f>IFERROR(IF(成就内容!BY47="","",INDEX($I$4:$I$178*SUM(成就内容!BY$127:BY$131)/SUM(成就内容!$D$127:$BZ$131),成就内容!BY103,1))-SUM(CH$334:CH373),"")</f>
        <v/>
      </c>
      <c r="CI374" s="79" t="str">
        <f>IFERROR(IF(成就内容!BZ47="","",INDEX($I$4:$I$178*SUM(成就内容!BZ$127:BZ$131)/SUM(成就内容!$D$127:$BZ$131),成就内容!BZ103,1))-SUM(CI$334:CI373),"")</f>
        <v/>
      </c>
      <c r="CK374" s="19"/>
      <c r="CM374" s="43">
        <v>41</v>
      </c>
      <c r="CN374" s="41" t="str">
        <f>IF(M374="","",IF(SUM(成就内容!D$127:D$131)&lt;&gt;0,MAX(ROUNDUP(SMALL(M$334:M$383,$L374)/60,0)*60,60),0))</f>
        <v/>
      </c>
      <c r="CO374" s="41" t="str">
        <f>IF(N374="","",IF(SUM(成就内容!E$127:E$131)&lt;&gt;0,MAX(ROUNDUP(SMALL(N$334:N$383,$L374)/60,0)*60,60),0))</f>
        <v/>
      </c>
      <c r="CP374" s="41" t="str">
        <f>IF(O374="","",IF(SUM(成就内容!F$127:F$131)&lt;&gt;0,MAX(ROUNDUP(SMALL(O$334:O$383,$L374)/60,0)*60,60),0))</f>
        <v/>
      </c>
      <c r="CQ374" s="41" t="str">
        <f>IF(P374="","",IF(SUM(成就内容!G$127:G$131)&lt;&gt;0,MAX(ROUNDUP(SMALL(P$334:P$383,$L374)/60,0)*60,60),0))</f>
        <v/>
      </c>
      <c r="CR374" s="41" t="str">
        <f>IF(Q374="","",IF(SUM(成就内容!H$127:H$131)&lt;&gt;0,MAX(ROUNDUP(SMALL(Q$334:Q$383,$L374)/60,0)*60,60),0))</f>
        <v/>
      </c>
      <c r="CS374" s="41" t="str">
        <f>IF(R374="","",IF(SUM(成就内容!I$127:I$131)&lt;&gt;0,MAX(ROUNDUP(SMALL(R$334:R$383,$L374)/60,0)*60,60),0))</f>
        <v/>
      </c>
      <c r="CT374" s="41" t="str">
        <f>IF(S374="","",IF(SUM(成就内容!J$127:J$131)&lt;&gt;0,MAX(ROUNDUP(SMALL(S$334:S$383,$L374)/60,0)*60,60),0))</f>
        <v/>
      </c>
      <c r="CU374" s="41" t="str">
        <f>IF(T374="","",IF(SUM(成就内容!K$127:K$131)&lt;&gt;0,MAX(ROUNDUP(SMALL(T$334:T$383,$L374)/60,0)*60,60),0))</f>
        <v/>
      </c>
      <c r="CV374" s="41" t="str">
        <f>IF(U374="","",IF(SUM(成就内容!L$127:L$131)&lt;&gt;0,MAX(ROUNDUP(SMALL(U$334:U$383,$L374)/60,0)*60,60),0))</f>
        <v/>
      </c>
      <c r="CW374" s="41" t="str">
        <f>IF(V374="","",IF(SUM(成就内容!M$127:M$131)&lt;&gt;0,MAX(ROUNDUP(SMALL(V$334:V$383,$L374)/60,0)*60,60),0))</f>
        <v/>
      </c>
      <c r="CX374" s="41" t="str">
        <f>IF(W374="","",IF(SUM(成就内容!N$127:N$131)&lt;&gt;0,MAX(ROUNDUP(SMALL(W$334:W$383,$L374)/60,0)*60,60),0))</f>
        <v/>
      </c>
      <c r="CY374" s="41" t="str">
        <f>IF(X374="","",IF(SUM(成就内容!O$127:O$131)&lt;&gt;0,MAX(ROUNDUP(SMALL(X$334:X$383,$L374)/60,0)*60,60),0))</f>
        <v/>
      </c>
      <c r="CZ374" s="41" t="str">
        <f>IF(Y374="","",IF(SUM(成就内容!P$127:P$131)&lt;&gt;0,MAX(ROUNDUP(SMALL(Y$334:Y$383,$L374)/60,0)*60,60),0))</f>
        <v/>
      </c>
      <c r="DA374" s="41" t="str">
        <f>IF(Z374="","",IF(SUM(成就内容!Q$127:Q$131)&lt;&gt;0,MAX(ROUNDUP(SMALL(Z$334:Z$383,$L374)/60,0)*60,60),0))</f>
        <v/>
      </c>
      <c r="DB374" s="41" t="str">
        <f>IF(AA374="","",IF(SUM(成就内容!R$127:R$131)&lt;&gt;0,MAX(ROUNDUP(SMALL(AA$334:AA$383,$L374)/60,0)*60,60),0))</f>
        <v/>
      </c>
      <c r="DC374" s="41" t="str">
        <f>IF(AB374="","",IF(SUM(成就内容!S$127:S$131)&lt;&gt;0,MAX(ROUNDUP(SMALL(AB$334:AB$383,$L374)/60,0)*60,60),0))</f>
        <v/>
      </c>
      <c r="DD374" s="41" t="str">
        <f>IF(AC374="","",IF(SUM(成就内容!T$127:T$131)&lt;&gt;0,MAX(ROUNDUP(SMALL(AC$334:AC$383,$L374)/60,0)*60,60),0))</f>
        <v/>
      </c>
      <c r="DE374" s="41" t="str">
        <f>IF(AD374="","",IF(SUM(成就内容!U$127:U$131)&lt;&gt;0,MAX(ROUNDUP(SMALL(AD$334:AD$383,$L374)/60,0)*60,60),0))</f>
        <v/>
      </c>
      <c r="DF374" s="41" t="str">
        <f>IF(AE374="","",IF(SUM(成就内容!V$127:V$131)&lt;&gt;0,MAX(ROUNDUP(SMALL(AE$334:AE$383,$L374)/60,0)*60,60),0))</f>
        <v/>
      </c>
      <c r="DG374" s="41" t="str">
        <f>IF(AF374="","",IF(SUM(成就内容!W$127:W$131)&lt;&gt;0,MAX(ROUNDUP(SMALL(AF$334:AF$383,$L374)/60,0)*60,60),0))</f>
        <v/>
      </c>
      <c r="DH374" s="41" t="str">
        <f>IF(AG374="","",IF(SUM(成就内容!X$127:X$131)&lt;&gt;0,MAX(ROUNDUP(SMALL(AG$334:AG$383,$L374)/60,0)*60,60),0))</f>
        <v/>
      </c>
      <c r="DI374" s="41" t="str">
        <f>IF(AH374="","",IF(SUM(成就内容!Y$127:Y$131)&lt;&gt;0,MAX(ROUNDUP(SMALL(AH$334:AH$383,$L374)/60,0)*60,60),0))</f>
        <v/>
      </c>
      <c r="DJ374" s="41" t="str">
        <f>IF(AI374="","",IF(SUM(成就内容!Z$127:Z$131)&lt;&gt;0,MAX(ROUNDUP(SMALL(AI$334:AI$383,$L374)/60,0)*60,60),0))</f>
        <v/>
      </c>
      <c r="DK374" s="41" t="str">
        <f>IF(AJ374="","",IF(SUM(成就内容!AA$127:AA$131)&lt;&gt;0,MAX(ROUNDUP(SMALL(AJ$334:AJ$383,$L374)/60,0)*60,60),0))</f>
        <v/>
      </c>
      <c r="DL374" s="41" t="str">
        <f>IF(AK374="","",IF(SUM(成就内容!AB$127:AB$131)&lt;&gt;0,MAX(ROUNDUP(SMALL(AK$334:AK$383,$L374)/60,0)*60,60),0))</f>
        <v/>
      </c>
      <c r="DM374" s="41" t="str">
        <f>IF(AL374="","",IF(SUM(成就内容!AC$127:AC$131)&lt;&gt;0,MAX(ROUNDUP(SMALL(AL$334:AL$383,$L374)/60,0)*60,60),0))</f>
        <v/>
      </c>
      <c r="DN374" s="41" t="str">
        <f>IF(AM374="","",IF(SUM(成就内容!AD$127:AD$131)&lt;&gt;0,MAX(ROUNDUP(SMALL(AM$334:AM$383,$L374)/60,0)*60,60),0))</f>
        <v/>
      </c>
      <c r="DO374" s="41" t="str">
        <f>IF(AN374="","",IF(SUM(成就内容!AE$127:AE$131)&lt;&gt;0,MAX(ROUNDUP(SMALL(AN$334:AN$383,$L374)/60,0)*60,60),0))</f>
        <v/>
      </c>
      <c r="DP374" s="41" t="str">
        <f>IF(AO374="","",IF(SUM(成就内容!AF$127:AF$131)&lt;&gt;0,MAX(ROUNDUP(SMALL(AO$334:AO$383,$L374)/60,0)*60,60),0))</f>
        <v/>
      </c>
      <c r="DQ374" s="41" t="str">
        <f>IF(AP374="","",IF(SUM(成就内容!AG$127:AG$131)&lt;&gt;0,MAX(ROUNDUP(SMALL(AP$334:AP$383,$L374)/60,0)*60,60),0))</f>
        <v/>
      </c>
      <c r="DR374" s="41" t="str">
        <f>IF(AQ374="","",IF(SUM(成就内容!AH$127:AH$131)&lt;&gt;0,MAX(ROUNDUP(SMALL(AQ$334:AQ$383,$L374)/60,0)*60,60),0))</f>
        <v/>
      </c>
      <c r="DS374" s="41" t="str">
        <f>IF(AR374="","",IF(SUM(成就内容!AI$127:AI$131)&lt;&gt;0,MAX(ROUNDUP(SMALL(AR$334:AR$383,$L374)/60,0)*60,60),0))</f>
        <v/>
      </c>
      <c r="DT374" s="41" t="str">
        <f>IF(AS374="","",IF(SUM(成就内容!AJ$127:AJ$131)&lt;&gt;0,MAX(ROUNDUP(SMALL(AS$334:AS$383,$L374)/60,0)*60,60),0))</f>
        <v/>
      </c>
      <c r="DU374" s="41" t="str">
        <f>IF(AT374="","",IF(SUM(成就内容!AK$127:AK$131)&lt;&gt;0,MAX(ROUNDUP(SMALL(AT$334:AT$383,$L374)/60,0)*60,60),0))</f>
        <v/>
      </c>
      <c r="DV374" s="41" t="str">
        <f>IF(AU374="","",IF(SUM(成就内容!AL$127:AL$131)&lt;&gt;0,MAX(ROUNDUP(SMALL(AU$334:AU$383,$L374)/60,0)*60,60),0))</f>
        <v/>
      </c>
      <c r="DW374" s="41" t="str">
        <f>IF(AV374="","",IF(SUM(成就内容!AM$127:AM$131)&lt;&gt;0,MAX(ROUNDUP(SMALL(AV$334:AV$383,$L374)/60,0)*60,60),0))</f>
        <v/>
      </c>
      <c r="DX374" s="41" t="str">
        <f>IF(AW374="","",IF(SUM(成就内容!AN$127:AN$131)&lt;&gt;0,MAX(ROUNDUP(SMALL(AW$334:AW$383,$L374)/60,0)*60,60),0))</f>
        <v/>
      </c>
      <c r="DY374" s="41" t="str">
        <f>IF(AX374="","",IF(SUM(成就内容!AO$127:AO$131)&lt;&gt;0,MAX(ROUNDUP(SMALL(AX$334:AX$383,$L374)/60,0)*60,60),0))</f>
        <v/>
      </c>
      <c r="DZ374" s="41" t="str">
        <f>IF(AY374="","",IF(SUM(成就内容!AP$127:AP$131)&lt;&gt;0,MAX(ROUNDUP(SMALL(AY$334:AY$383,$L374)/60,0)*60,60),0))</f>
        <v/>
      </c>
      <c r="EA374" s="41" t="str">
        <f>IF(AZ374="","",IF(SUM(成就内容!AQ$127:AQ$131)&lt;&gt;0,MAX(ROUNDUP(SMALL(AZ$334:AZ$383,$L374)/60,0)*60,60),0))</f>
        <v/>
      </c>
      <c r="EB374" s="41" t="str">
        <f>IF(BA374="","",IF(SUM(成就内容!AR$127:AR$131)&lt;&gt;0,MAX(ROUNDUP(SMALL(BA$334:BA$383,$L374)/60,0)*60,60),0))</f>
        <v/>
      </c>
      <c r="EC374" s="41" t="str">
        <f>IF(BB374="","",IF(SUM(成就内容!AS$127:AS$131)&lt;&gt;0,MAX(ROUNDUP(SMALL(BB$334:BB$383,$L374)/60,0)*60,60),0))</f>
        <v/>
      </c>
      <c r="ED374" s="41" t="str">
        <f>IF(BC374="","",IF(SUM(成就内容!AT$127:AT$131)&lt;&gt;0,MAX(ROUNDUP(SMALL(BC$334:BC$383,$L374)/60,0)*60,60),0))</f>
        <v/>
      </c>
      <c r="EE374" s="41" t="str">
        <f>IF(BD374="","",IF(SUM(成就内容!AU$127:AU$131)&lt;&gt;0,MAX(ROUNDUP(SMALL(BD$334:BD$383,$L374)/60,0)*60,60),0))</f>
        <v/>
      </c>
      <c r="EF374" s="41" t="str">
        <f>IF(BE374="","",IF(SUM(成就内容!AV$127:AV$131)&lt;&gt;0,MAX(ROUNDUP(SMALL(BE$334:BE$383,$L374)/60,0)*60,60),0))</f>
        <v/>
      </c>
      <c r="EG374" s="41" t="str">
        <f>IF(BF374="","",IF(SUM(成就内容!AW$127:AW$131)&lt;&gt;0,MAX(ROUNDUP(SMALL(BF$334:BF$383,$L374)/60,0)*60,60),0))</f>
        <v/>
      </c>
      <c r="EH374" s="41" t="str">
        <f>IF(BG374="","",IF(SUM(成就内容!AX$127:AX$131)&lt;&gt;0,MAX(ROUNDUP(SMALL(BG$334:BG$383,$L374)/60,0)*60,60),0))</f>
        <v/>
      </c>
      <c r="EI374" s="41" t="str">
        <f>IF(BH374="","",IF(SUM(成就内容!AY$127:AY$131)&lt;&gt;0,MAX(ROUNDUP(SMALL(BH$334:BH$383,$L374)/60,0)*60,60),0))</f>
        <v/>
      </c>
      <c r="EJ374" s="41" t="str">
        <f>IF(BI374="","",IF(SUM(成就内容!AZ$127:AZ$131)&lt;&gt;0,MAX(ROUNDUP(SMALL(BI$334:BI$383,$L374)/60,0)*60,60),0))</f>
        <v/>
      </c>
      <c r="EK374" s="41" t="str">
        <f>IF(BJ374="","",IF(SUM(成就内容!BA$127:BA$131)&lt;&gt;0,MAX(ROUNDUP(SMALL(BJ$334:BJ$383,$L374)/60,0)*60,60),0))</f>
        <v/>
      </c>
      <c r="EL374" s="41" t="str">
        <f>IF(BK374="","",IF(SUM(成就内容!BB$127:BB$131)&lt;&gt;0,MAX(ROUNDUP(SMALL(BK$334:BK$383,$L374)/60,0)*60,60),0))</f>
        <v/>
      </c>
      <c r="EM374" s="41" t="str">
        <f>IF(BL374="","",IF(SUM(成就内容!BC$127:BC$131)&lt;&gt;0,MAX(ROUNDUP(SMALL(BL$334:BL$383,$L374)/60,0)*60,60),0))</f>
        <v/>
      </c>
      <c r="EN374" s="41" t="str">
        <f>IF(BM374="","",IF(SUM(成就内容!BD$127:BD$131)&lt;&gt;0,MAX(ROUNDUP(SMALL(BM$334:BM$383,$L374)/60,0)*60,60),0))</f>
        <v/>
      </c>
      <c r="EO374" s="41" t="str">
        <f>IF(BN374="","",IF(SUM(成就内容!BE$127:BE$131)&lt;&gt;0,MAX(ROUNDUP(SMALL(BN$334:BN$383,$L374)/60,0)*60,60),0))</f>
        <v/>
      </c>
      <c r="EP374" s="41" t="str">
        <f>IF(BO374="","",IF(SUM(成就内容!BF$127:BF$131)&lt;&gt;0,MAX(ROUNDUP(SMALL(BO$334:BO$383,$L374)/60,0)*60,60),0))</f>
        <v/>
      </c>
      <c r="EQ374" s="41" t="str">
        <f>IF(BP374="","",IF(SUM(成就内容!BG$127:BG$131)&lt;&gt;0,MAX(ROUNDUP(SMALL(BP$334:BP$383,$L374)/60,0)*60,60),0))</f>
        <v/>
      </c>
      <c r="ER374" s="41" t="str">
        <f>IF(BQ374="","",IF(SUM(成就内容!BH$127:BH$131)&lt;&gt;0,MAX(ROUNDUP(SMALL(BQ$334:BQ$383,$L374)/60,0)*60,60),0))</f>
        <v/>
      </c>
      <c r="ES374" s="41" t="str">
        <f>IF(BR374="","",IF(SUM(成就内容!BI$127:BI$131)&lt;&gt;0,MAX(ROUNDUP(SMALL(BR$334:BR$383,$L374)/60,0)*60,60),0))</f>
        <v/>
      </c>
      <c r="ET374" s="41">
        <f>IF(BS374="","",IF(SUM(成就内容!BJ$127:BJ$131)&lt;&gt;0,MAX(ROUNDUP(SMALL(BS$334:BS$383,$L374)/60,0)*60,60),0))</f>
        <v>6300</v>
      </c>
      <c r="EU374" s="41" t="str">
        <f>IF(BT374="","",IF(SUM(成就内容!BK$127:BK$131)&lt;&gt;0,MAX(ROUNDUP(SMALL(BT$334:BT$383,$L374)/60,0)*60,60),0))</f>
        <v/>
      </c>
      <c r="EV374" s="41" t="str">
        <f>IF(BU374="","",IF(SUM(成就内容!BL$127:BL$131)&lt;&gt;0,MAX(ROUNDUP(SMALL(BU$334:BU$383,$L374)/60,0)*60,60),0))</f>
        <v/>
      </c>
      <c r="EW374" s="41">
        <f>IF(BV374="","",IF(SUM(成就内容!BM$127:BM$131)&lt;&gt;0,MAX(ROUNDUP(SMALL(BV$334:BV$383,$L374)/60,0)*60,60),0))</f>
        <v>0</v>
      </c>
      <c r="EX374" s="41" t="str">
        <f>IF(BW374="","",IF(SUM(成就内容!BN$127:BN$131)&lt;&gt;0,MAX(ROUNDUP(SMALL(BW$334:BW$383,$L374)/60,0)*60,60),0))</f>
        <v/>
      </c>
      <c r="EY374" s="41">
        <f>IF(BX374="","",IF(SUM(成就内容!BO$127:BO$131)&lt;&gt;0,MAX(ROUNDUP(SMALL(BX$334:BX$383,$L374)/60,0)*60,60),0))</f>
        <v>0</v>
      </c>
      <c r="EZ374" s="41">
        <f>IF(BY374="","",IF(SUM(成就内容!BP$127:BP$131)&lt;&gt;0,MAX(ROUNDUP(SMALL(BY$334:BY$383,$L374)/60,0)*60,60),0))</f>
        <v>0</v>
      </c>
      <c r="FA374" s="41">
        <f>IF(BZ374="","",IF(SUM(成就内容!BQ$127:BQ$131)&lt;&gt;0,MAX(ROUNDUP(SMALL(BZ$334:BZ$383,$L374)/60,0)*60,60),0))</f>
        <v>0</v>
      </c>
      <c r="FB374" s="41" t="str">
        <f>IF(CA374="","",IF(SUM(成就内容!BR$127:BR$131)&lt;&gt;0,MAX(ROUNDUP(SMALL(CA$334:CA$383,$L374)/60,0)*60,60),0))</f>
        <v/>
      </c>
      <c r="FC374" s="41" t="str">
        <f>IF(CB374="","",IF(SUM(成就内容!BS$127:BS$131)&lt;&gt;0,MAX(ROUNDUP(SMALL(CB$334:CB$383,$L374)/60,0)*60,60),0))</f>
        <v/>
      </c>
      <c r="FD374" s="41">
        <f>IF(CC374="","",IF(SUM(成就内容!BT$127:BT$131)&lt;&gt;0,MAX(ROUNDUP(SMALL(CC$334:CC$383,$L374)/60,0)*60,60),0))</f>
        <v>0</v>
      </c>
      <c r="FE374" s="41">
        <f>IF(CD374="","",IF(SUM(成就内容!BU$127:BU$131)&lt;&gt;0,MAX(ROUNDUP(SMALL(CD$334:CD$383,$L374)/60,0)*60,60),0))</f>
        <v>0</v>
      </c>
      <c r="FF374" s="41" t="str">
        <f>IF(CE374="","",IF(SUM(成就内容!BV$127:BV$131)&lt;&gt;0,MAX(ROUNDUP(SMALL(CE$334:CE$383,$L374)/60,0)*60,60),0))</f>
        <v/>
      </c>
      <c r="FG374" s="41" t="str">
        <f>IF(CF374="","",IF(SUM(成就内容!BW$127:BW$131)&lt;&gt;0,MAX(ROUNDUP(SMALL(CF$334:CF$383,$L374)/60,0)*60,60),0))</f>
        <v/>
      </c>
      <c r="FH374" s="41" t="str">
        <f>IF(CG374="","",IF(SUM(成就内容!BX$127:BX$131)&lt;&gt;0,MAX(ROUNDUP(SMALL(CG$334:CG$383,$L374)/60,0)*60,60),0))</f>
        <v/>
      </c>
      <c r="FI374" s="41" t="str">
        <f>IF(CH374="","",IF(SUM(成就内容!BY$127:BY$131)&lt;&gt;0,MAX(ROUNDUP(SMALL(CH$334:CH$383,$L374)/60,0)*60,60),0))</f>
        <v/>
      </c>
      <c r="FJ374" s="41" t="str">
        <f>IF(CI374="","",IF(SUM(成就内容!BZ$127:BZ$131)&lt;&gt;0,MAX(ROUNDUP(SMALL(CI$334:CI$383,$L374)/60,0)*60,60),0))</f>
        <v/>
      </c>
    </row>
    <row r="375" spans="10:166" s="96" customFormat="1" x14ac:dyDescent="0.15">
      <c r="J375" s="19"/>
      <c r="L375" s="43">
        <v>42</v>
      </c>
      <c r="M375" s="79" t="str">
        <f>IFERROR(IF(成就内容!D48="","",INDEX($I$4:$I$178*SUM(成就内容!D$127:D$131)/SUM(成就内容!$D$127:$BZ$131),成就内容!D104,1))-SUM(M$334:M374),"")</f>
        <v/>
      </c>
      <c r="N375" s="79" t="str">
        <f>IFERROR(IF(成就内容!E48="","",INDEX($I$4:$I$178*SUM(成就内容!E$127:E$131)/SUM(成就内容!$D$127:$BZ$131),成就内容!E104,1))-SUM(N$334:N374),"")</f>
        <v/>
      </c>
      <c r="O375" s="79" t="str">
        <f>IFERROR(IF(成就内容!F48="","",INDEX($I$4:$I$178*SUM(成就内容!F$127:F$131)/SUM(成就内容!$D$127:$BZ$131),成就内容!F104,1))-SUM(O$334:O374),"")</f>
        <v/>
      </c>
      <c r="P375" s="79" t="str">
        <f>IFERROR(IF(成就内容!G48="","",INDEX($I$4:$I$178*SUM(成就内容!G$127:G$131)/SUM(成就内容!$D$127:$BZ$131),成就内容!G104,1))-SUM(P$334:P374),"")</f>
        <v/>
      </c>
      <c r="Q375" s="79" t="str">
        <f>IFERROR(IF(成就内容!H48="","",INDEX($I$4:$I$178*SUM(成就内容!H$127:H$131)/SUM(成就内容!$D$127:$BZ$131),成就内容!H104,1))-SUM(Q$334:Q374),"")</f>
        <v/>
      </c>
      <c r="R375" s="79" t="str">
        <f>IFERROR(IF(成就内容!I48="","",INDEX($I$4:$I$178*SUM(成就内容!I$127:I$131)/SUM(成就内容!$D$127:$BZ$131),成就内容!I104,1))-SUM(R$334:R374),"")</f>
        <v/>
      </c>
      <c r="S375" s="79" t="str">
        <f>IFERROR(IF(成就内容!J48="","",INDEX($I$4:$I$178*SUM(成就内容!J$127:J$131)/SUM(成就内容!$D$127:$BZ$131),成就内容!J104,1))-SUM(S$334:S374),"")</f>
        <v/>
      </c>
      <c r="T375" s="79" t="str">
        <f>IFERROR(IF(成就内容!K48="","",INDEX($I$4:$I$178*SUM(成就内容!K$127:K$131)/SUM(成就内容!$D$127:$BZ$131),成就内容!K104,1))-SUM(T$334:T374),"")</f>
        <v/>
      </c>
      <c r="U375" s="79" t="str">
        <f>IFERROR(IF(成就内容!L48="","",INDEX($I$4:$I$178*SUM(成就内容!L$127:L$131)/SUM(成就内容!$D$127:$BZ$131),成就内容!L104,1))-SUM(U$334:U374),"")</f>
        <v/>
      </c>
      <c r="V375" s="79" t="str">
        <f>IFERROR(IF(成就内容!M48="","",INDEX($I$4:$I$178*SUM(成就内容!M$127:M$131)/SUM(成就内容!$D$127:$BZ$131),成就内容!M104,1))-SUM(V$334:V374),"")</f>
        <v/>
      </c>
      <c r="W375" s="79" t="str">
        <f>IFERROR(IF(成就内容!N48="","",INDEX($I$4:$I$178*SUM(成就内容!N$127:N$131)/SUM(成就内容!$D$127:$BZ$131),成就内容!N104,1))-SUM(W$334:W374),"")</f>
        <v/>
      </c>
      <c r="X375" s="79" t="str">
        <f>IFERROR(IF(成就内容!O48="","",INDEX($I$4:$I$178*SUM(成就内容!O$127:O$131)/SUM(成就内容!$D$127:$BZ$131),成就内容!O104,1))-SUM(X$334:X374),"")</f>
        <v/>
      </c>
      <c r="Y375" s="79" t="str">
        <f>IFERROR(IF(成就内容!P48="","",INDEX($I$4:$I$178*SUM(成就内容!P$127:P$131)/SUM(成就内容!$D$127:$BZ$131),成就内容!P104,1))-SUM(Y$334:Y374),"")</f>
        <v/>
      </c>
      <c r="Z375" s="79" t="str">
        <f>IFERROR(IF(成就内容!Q48="","",INDEX($I$4:$I$178*SUM(成就内容!Q$127:Q$131)/SUM(成就内容!$D$127:$BZ$131),成就内容!Q104,1))-SUM(Z$334:Z374),"")</f>
        <v/>
      </c>
      <c r="AA375" s="79" t="str">
        <f>IFERROR(IF(成就内容!R48="","",INDEX($I$4:$I$178*SUM(成就内容!R$127:R$131)/SUM(成就内容!$D$127:$BZ$131),成就内容!R104,1))-SUM(AA$334:AA374),"")</f>
        <v/>
      </c>
      <c r="AB375" s="79" t="str">
        <f>IFERROR(IF(成就内容!S48="","",INDEX($I$4:$I$178*SUM(成就内容!S$127:S$131)/SUM(成就内容!$D$127:$BZ$131),成就内容!S104,1))-SUM(AB$334:AB374),"")</f>
        <v/>
      </c>
      <c r="AC375" s="79" t="str">
        <f>IFERROR(IF(成就内容!T48="","",INDEX($I$4:$I$178*SUM(成就内容!T$127:T$131)/SUM(成就内容!$D$127:$BZ$131),成就内容!T104,1))-SUM(AC$334:AC374),"")</f>
        <v/>
      </c>
      <c r="AD375" s="79" t="str">
        <f>IFERROR(IF(成就内容!U48="","",INDEX($I$4:$I$178*SUM(成就内容!U$127:U$131)/SUM(成就内容!$D$127:$BZ$131),成就内容!U104,1))-SUM(AD$334:AD374),"")</f>
        <v/>
      </c>
      <c r="AE375" s="79" t="str">
        <f>IFERROR(IF(成就内容!V48="","",INDEX($I$4:$I$178*SUM(成就内容!V$127:V$131)/SUM(成就内容!$D$127:$BZ$131),成就内容!V104,1))-SUM(AE$334:AE374),"")</f>
        <v/>
      </c>
      <c r="AF375" s="79" t="str">
        <f>IFERROR(IF(成就内容!W48="","",INDEX($I$4:$I$178*SUM(成就内容!W$127:W$131)/SUM(成就内容!$D$127:$BZ$131),成就内容!W104,1))-SUM(AF$334:AF374),"")</f>
        <v/>
      </c>
      <c r="AG375" s="79" t="str">
        <f>IFERROR(IF(成就内容!X48="","",INDEX($I$4:$I$178*SUM(成就内容!X$127:X$131)/SUM(成就内容!$D$127:$BZ$131),成就内容!X104,1))-SUM(AG$334:AG374),"")</f>
        <v/>
      </c>
      <c r="AH375" s="79" t="str">
        <f>IFERROR(IF(成就内容!Y48="","",INDEX($I$4:$I$178*SUM(成就内容!Y$127:Y$131)/SUM(成就内容!$D$127:$BZ$131),成就内容!Y104,1))-SUM(AH$334:AH374),"")</f>
        <v/>
      </c>
      <c r="AI375" s="79" t="str">
        <f>IFERROR(IF(成就内容!Z48="","",INDEX($I$4:$I$178*SUM(成就内容!Z$127:Z$131)/SUM(成就内容!$D$127:$BZ$131),成就内容!Z104,1))-SUM(AI$334:AI374),"")</f>
        <v/>
      </c>
      <c r="AJ375" s="79" t="str">
        <f>IFERROR(IF(成就内容!AA48="","",INDEX($I$4:$I$178*SUM(成就内容!AA$127:AA$131)/SUM(成就内容!$D$127:$BZ$131),成就内容!AA104,1))-SUM(AJ$334:AJ374),"")</f>
        <v/>
      </c>
      <c r="AK375" s="79" t="str">
        <f>IFERROR(IF(成就内容!AB48="","",INDEX($I$4:$I$178*SUM(成就内容!AB$127:AB$131)/SUM(成就内容!$D$127:$BZ$131),成就内容!AB104,1))-SUM(AK$334:AK374),"")</f>
        <v/>
      </c>
      <c r="AL375" s="79" t="str">
        <f>IFERROR(IF(成就内容!AC48="","",INDEX($I$4:$I$178*SUM(成就内容!AC$127:AC$131)/SUM(成就内容!$D$127:$BZ$131),成就内容!AC104,1))-SUM(AL$334:AL374),"")</f>
        <v/>
      </c>
      <c r="AM375" s="79" t="str">
        <f>IFERROR(IF(成就内容!AD48="","",INDEX($I$4:$I$178*SUM(成就内容!AD$127:AD$131)/SUM(成就内容!$D$127:$BZ$131),成就内容!AD104,1))-SUM(AM$334:AM374),"")</f>
        <v/>
      </c>
      <c r="AN375" s="79" t="str">
        <f>IFERROR(IF(成就内容!AE48="","",INDEX($I$4:$I$178*SUM(成就内容!AE$127:AE$131)/SUM(成就内容!$D$127:$BZ$131),成就内容!AE104,1))-SUM(AN$334:AN374),"")</f>
        <v/>
      </c>
      <c r="AO375" s="79" t="str">
        <f>IFERROR(IF(成就内容!AF48="","",INDEX($I$4:$I$178*SUM(成就内容!AF$127:AF$131)/SUM(成就内容!$D$127:$BZ$131),成就内容!AF104,1))-SUM(AO$334:AO374),"")</f>
        <v/>
      </c>
      <c r="AP375" s="79" t="str">
        <f>IFERROR(IF(成就内容!AG48="","",INDEX($I$4:$I$178*SUM(成就内容!AG$127:AG$131)/SUM(成就内容!$D$127:$BZ$131),成就内容!AG104,1))-SUM(AP$334:AP374),"")</f>
        <v/>
      </c>
      <c r="AQ375" s="79" t="str">
        <f>IFERROR(IF(成就内容!AH48="","",INDEX($I$4:$I$178*SUM(成就内容!AH$127:AH$131)/SUM(成就内容!$D$127:$BZ$131),成就内容!AH104,1))-SUM(AQ$334:AQ374),"")</f>
        <v/>
      </c>
      <c r="AR375" s="79" t="str">
        <f>IFERROR(IF(成就内容!AI48="","",INDEX($I$4:$I$178*SUM(成就内容!AI$127:AI$131)/SUM(成就内容!$D$127:$BZ$131),成就内容!AI104,1))-SUM(AR$334:AR374),"")</f>
        <v/>
      </c>
      <c r="AS375" s="79" t="str">
        <f>IFERROR(IF(成就内容!AJ48="","",INDEX($I$4:$I$178*SUM(成就内容!AJ$127:AJ$131)/SUM(成就内容!$D$127:$BZ$131),成就内容!AJ104,1))-SUM(AS$334:AS374),"")</f>
        <v/>
      </c>
      <c r="AT375" s="79" t="str">
        <f>IFERROR(IF(成就内容!AK48="","",INDEX($I$4:$I$178*SUM(成就内容!AK$127:AK$131)/SUM(成就内容!$D$127:$BZ$131),成就内容!AK104,1))-SUM(AT$334:AT374),"")</f>
        <v/>
      </c>
      <c r="AU375" s="79" t="str">
        <f>IFERROR(IF(成就内容!AL48="","",INDEX($I$4:$I$178*SUM(成就内容!AL$127:AL$131)/SUM(成就内容!$D$127:$BZ$131),成就内容!AL104,1))-SUM(AU$334:AU374),"")</f>
        <v/>
      </c>
      <c r="AV375" s="79" t="str">
        <f>IFERROR(IF(成就内容!AM48="","",INDEX($I$4:$I$178*SUM(成就内容!AM$127:AM$131)/SUM(成就内容!$D$127:$BZ$131),成就内容!AM104,1))-SUM(AV$334:AV374),"")</f>
        <v/>
      </c>
      <c r="AW375" s="79" t="str">
        <f>IFERROR(IF(成就内容!AN48="","",INDEX($I$4:$I$178*SUM(成就内容!AN$127:AN$131)/SUM(成就内容!$D$127:$BZ$131),成就内容!AN104,1))-SUM(AW$334:AW374),"")</f>
        <v/>
      </c>
      <c r="AX375" s="79" t="str">
        <f>IFERROR(IF(成就内容!AO48="","",INDEX($I$4:$I$178*SUM(成就内容!AO$127:AO$131)/SUM(成就内容!$D$127:$BZ$131),成就内容!AO104,1))-SUM(AX$334:AX374),"")</f>
        <v/>
      </c>
      <c r="AY375" s="79" t="str">
        <f>IFERROR(IF(成就内容!AP48="","",INDEX($I$4:$I$178*SUM(成就内容!AP$127:AP$131)/SUM(成就内容!$D$127:$BZ$131),成就内容!AP104,1))-SUM(AY$334:AY374),"")</f>
        <v/>
      </c>
      <c r="AZ375" s="79" t="str">
        <f>IFERROR(IF(成就内容!AQ48="","",INDEX($I$4:$I$178*SUM(成就内容!AQ$127:AQ$131)/SUM(成就内容!$D$127:$BZ$131),成就内容!AQ104,1))-SUM(AZ$334:AZ374),"")</f>
        <v/>
      </c>
      <c r="BA375" s="79" t="str">
        <f>IFERROR(IF(成就内容!AR48="","",INDEX($I$4:$I$178*SUM(成就内容!AR$127:AR$131)/SUM(成就内容!$D$127:$BZ$131),成就内容!AR104,1))-SUM(BA$334:BA374),"")</f>
        <v/>
      </c>
      <c r="BB375" s="79" t="str">
        <f>IFERROR(IF(成就内容!AS48="","",INDEX($I$4:$I$178*SUM(成就内容!AS$127:AS$131)/SUM(成就内容!$D$127:$BZ$131),成就内容!AS104,1))-SUM(BB$334:BB374),"")</f>
        <v/>
      </c>
      <c r="BC375" s="79" t="str">
        <f>IFERROR(IF(成就内容!AT48="","",INDEX($I$4:$I$178*SUM(成就内容!AT$127:AT$131)/SUM(成就内容!$D$127:$BZ$131),成就内容!AT104,1))-SUM(BC$334:BC374),"")</f>
        <v/>
      </c>
      <c r="BD375" s="79" t="str">
        <f>IFERROR(IF(成就内容!AU48="","",INDEX($I$4:$I$178*SUM(成就内容!AU$127:AU$131)/SUM(成就内容!$D$127:$BZ$131),成就内容!AU104,1))-SUM(BD$334:BD374),"")</f>
        <v/>
      </c>
      <c r="BE375" s="79" t="str">
        <f>IFERROR(IF(成就内容!AV48="","",INDEX($I$4:$I$178*SUM(成就内容!AV$127:AV$131)/SUM(成就内容!$D$127:$BZ$131),成就内容!AV104,1))-SUM(BE$334:BE374),"")</f>
        <v/>
      </c>
      <c r="BF375" s="79" t="str">
        <f>IFERROR(IF(成就内容!AW48="","",INDEX($I$4:$I$178*SUM(成就内容!AW$127:AW$131)/SUM(成就内容!$D$127:$BZ$131),成就内容!AW104,1))-SUM(BF$334:BF374),"")</f>
        <v/>
      </c>
      <c r="BG375" s="79" t="str">
        <f>IFERROR(IF(成就内容!AX48="","",INDEX($I$4:$I$178*SUM(成就内容!AX$127:AX$131)/SUM(成就内容!$D$127:$BZ$131),成就内容!AX104,1))-SUM(BG$334:BG374),"")</f>
        <v/>
      </c>
      <c r="BH375" s="79" t="str">
        <f>IFERROR(IF(成就内容!AY48="","",INDEX($I$4:$I$178*SUM(成就内容!AY$127:AY$131)/SUM(成就内容!$D$127:$BZ$131),成就内容!AY104,1))-SUM(BH$334:BH374),"")</f>
        <v/>
      </c>
      <c r="BI375" s="79" t="str">
        <f>IFERROR(IF(成就内容!AZ48="","",INDEX($I$4:$I$178*SUM(成就内容!AZ$127:AZ$131)/SUM(成就内容!$D$127:$BZ$131),成就内容!AZ104,1))-SUM(BI$334:BI374),"")</f>
        <v/>
      </c>
      <c r="BJ375" s="79" t="str">
        <f>IFERROR(IF(成就内容!BA48="","",INDEX($I$4:$I$178*SUM(成就内容!BA$127:BA$131)/SUM(成就内容!$D$127:$BZ$131),成就内容!BA104,1))-SUM(BJ$334:BJ374),"")</f>
        <v/>
      </c>
      <c r="BK375" s="79" t="str">
        <f>IFERROR(IF(成就内容!BB48="","",INDEX($I$4:$I$178*SUM(成就内容!BB$127:BB$131)/SUM(成就内容!$D$127:$BZ$131),成就内容!BB104,1))-SUM(BK$334:BK374),"")</f>
        <v/>
      </c>
      <c r="BL375" s="79" t="str">
        <f>IFERROR(IF(成就内容!BC48="","",INDEX($I$4:$I$178*SUM(成就内容!BC$127:BC$131)/SUM(成就内容!$D$127:$BZ$131),成就内容!BC104,1))-SUM(BL$334:BL374),"")</f>
        <v/>
      </c>
      <c r="BM375" s="79" t="str">
        <f>IFERROR(IF(成就内容!BD48="","",INDEX($I$4:$I$178*SUM(成就内容!BD$127:BD$131)/SUM(成就内容!$D$127:$BZ$131),成就内容!BD104,1))-SUM(BM$334:BM374),"")</f>
        <v/>
      </c>
      <c r="BN375" s="79" t="str">
        <f>IFERROR(IF(成就内容!BE48="","",INDEX($I$4:$I$178*SUM(成就内容!BE$127:BE$131)/SUM(成就内容!$D$127:$BZ$131),成就内容!BE104,1))-SUM(BN$334:BN374),"")</f>
        <v/>
      </c>
      <c r="BO375" s="79" t="str">
        <f>IFERROR(IF(成就内容!BF48="","",INDEX($I$4:$I$178*SUM(成就内容!BF$127:BF$131)/SUM(成就内容!$D$127:$BZ$131),成就内容!BF104,1))-SUM(BO$334:BO374),"")</f>
        <v/>
      </c>
      <c r="BP375" s="79" t="str">
        <f>IFERROR(IF(成就内容!BG48="","",INDEX($I$4:$I$178*SUM(成就内容!BG$127:BG$131)/SUM(成就内容!$D$127:$BZ$131),成就内容!BG104,1))-SUM(BP$334:BP374),"")</f>
        <v/>
      </c>
      <c r="BQ375" s="79" t="str">
        <f>IFERROR(IF(成就内容!BH48="","",INDEX($I$4:$I$178*SUM(成就内容!BH$127:BH$131)/SUM(成就内容!$D$127:$BZ$131),成就内容!BH104,1))-SUM(BQ$334:BQ374),"")</f>
        <v/>
      </c>
      <c r="BR375" s="79" t="str">
        <f>IFERROR(IF(成就内容!BI48="","",INDEX($I$4:$I$178*SUM(成就内容!BI$127:BI$131)/SUM(成就内容!$D$127:$BZ$131),成就内容!BI104,1))-SUM(BR$334:BR374),"")</f>
        <v/>
      </c>
      <c r="BS375" s="79">
        <f>IFERROR(IF(成就内容!BJ48="","",INDEX($I$4:$I$178*SUM(成就内容!BJ$127:BJ$131)/SUM(成就内容!$D$127:$BZ$131),成就内容!BJ104,1))-SUM(BS$334:BS374),"")</f>
        <v>8334.2750000000015</v>
      </c>
      <c r="BT375" s="79" t="str">
        <f>IFERROR(IF(成就内容!BK48="","",INDEX($I$4:$I$178*SUM(成就内容!BK$127:BK$131)/SUM(成就内容!$D$127:$BZ$131),成就内容!BK104,1))-SUM(BT$334:BT374),"")</f>
        <v/>
      </c>
      <c r="BU375" s="79" t="str">
        <f>IFERROR(IF(成就内容!BL48="","",INDEX($I$4:$I$178*SUM(成就内容!BL$127:BL$131)/SUM(成就内容!$D$127:$BZ$131),成就内容!BL104,1))-SUM(BU$334:BU374),"")</f>
        <v/>
      </c>
      <c r="BV375" s="79">
        <f>IFERROR(IF(成就内容!BM48="","",INDEX($I$4:$I$178*SUM(成就内容!BM$127:BM$131)/SUM(成就内容!$D$127:$BZ$131),成就内容!BM104,1))-SUM(BV$334:BV374),"")</f>
        <v>0</v>
      </c>
      <c r="BW375" s="79" t="str">
        <f>IFERROR(IF(成就内容!BN48="","",INDEX($I$4:$I$178*SUM(成就内容!BN$127:BN$131)/SUM(成就内容!$D$127:$BZ$131),成就内容!BN104,1))-SUM(BW$334:BW374),"")</f>
        <v/>
      </c>
      <c r="BX375" s="79">
        <f>IFERROR(IF(成就内容!BO48="","",INDEX($I$4:$I$178*SUM(成就内容!BO$127:BO$131)/SUM(成就内容!$D$127:$BZ$131),成就内容!BO104,1))-SUM(BX$334:BX374),"")</f>
        <v>0</v>
      </c>
      <c r="BY375" s="79">
        <f>IFERROR(IF(成就内容!BP48="","",INDEX($I$4:$I$178*SUM(成就内容!BP$127:BP$131)/SUM(成就内容!$D$127:$BZ$131),成就内容!BP104,1))-SUM(BY$334:BY374),"")</f>
        <v>0</v>
      </c>
      <c r="BZ375" s="79">
        <f>IFERROR(IF(成就内容!BQ48="","",INDEX($I$4:$I$178*SUM(成就内容!BQ$127:BQ$131)/SUM(成就内容!$D$127:$BZ$131),成就内容!BQ104,1))-SUM(BZ$334:BZ374),"")</f>
        <v>0</v>
      </c>
      <c r="CA375" s="79" t="str">
        <f>IFERROR(IF(成就内容!BR48="","",INDEX($I$4:$I$178*SUM(成就内容!BR$127:BR$131)/SUM(成就内容!$D$127:$BZ$131),成就内容!BR104,1))-SUM(CA$334:CA374),"")</f>
        <v/>
      </c>
      <c r="CB375" s="79" t="str">
        <f>IFERROR(IF(成就内容!BS48="","",INDEX($I$4:$I$178*SUM(成就内容!BS$127:BS$131)/SUM(成就内容!$D$127:$BZ$131),成就内容!BS104,1))-SUM(CB$334:CB374),"")</f>
        <v/>
      </c>
      <c r="CC375" s="79">
        <f>IFERROR(IF(成就内容!BT48="","",INDEX($I$4:$I$178*SUM(成就内容!BT$127:BT$131)/SUM(成就内容!$D$127:$BZ$131),成就内容!BT104,1))-SUM(CC$334:CC374),"")</f>
        <v>0</v>
      </c>
      <c r="CD375" s="79">
        <f>IFERROR(IF(成就内容!BU48="","",INDEX($I$4:$I$178*SUM(成就内容!BU$127:BU$131)/SUM(成就内容!$D$127:$BZ$131),成就内容!BU104,1))-SUM(CD$334:CD374),"")</f>
        <v>0</v>
      </c>
      <c r="CE375" s="79" t="str">
        <f>IFERROR(IF(成就内容!BV48="","",INDEX($I$4:$I$178*SUM(成就内容!BV$127:BV$131)/SUM(成就内容!$D$127:$BZ$131),成就内容!BV104,1))-SUM(CE$334:CE374),"")</f>
        <v/>
      </c>
      <c r="CF375" s="79" t="str">
        <f>IFERROR(IF(成就内容!BW48="","",INDEX($I$4:$I$178*SUM(成就内容!BW$127:BW$131)/SUM(成就内容!$D$127:$BZ$131),成就内容!BW104,1))-SUM(CF$334:CF374),"")</f>
        <v/>
      </c>
      <c r="CG375" s="79" t="str">
        <f>IFERROR(IF(成就内容!BX48="","",INDEX($I$4:$I$178*SUM(成就内容!BX$127:BX$131)/SUM(成就内容!$D$127:$BZ$131),成就内容!BX104,1))-SUM(CG$334:CG374),"")</f>
        <v/>
      </c>
      <c r="CH375" s="79" t="str">
        <f>IFERROR(IF(成就内容!BY48="","",INDEX($I$4:$I$178*SUM(成就内容!BY$127:BY$131)/SUM(成就内容!$D$127:$BZ$131),成就内容!BY104,1))-SUM(CH$334:CH374),"")</f>
        <v/>
      </c>
      <c r="CI375" s="79" t="str">
        <f>IFERROR(IF(成就内容!BZ48="","",INDEX($I$4:$I$178*SUM(成就内容!BZ$127:BZ$131)/SUM(成就内容!$D$127:$BZ$131),成就内容!BZ104,1))-SUM(CI$334:CI374),"")</f>
        <v/>
      </c>
      <c r="CK375" s="19"/>
      <c r="CM375" s="43">
        <v>42</v>
      </c>
      <c r="CN375" s="41" t="str">
        <f>IF(M375="","",IF(SUM(成就内容!D$127:D$131)&lt;&gt;0,MAX(ROUNDUP(SMALL(M$334:M$383,$L375)/60,0)*60,60),0))</f>
        <v/>
      </c>
      <c r="CO375" s="41" t="str">
        <f>IF(N375="","",IF(SUM(成就内容!E$127:E$131)&lt;&gt;0,MAX(ROUNDUP(SMALL(N$334:N$383,$L375)/60,0)*60,60),0))</f>
        <v/>
      </c>
      <c r="CP375" s="41" t="str">
        <f>IF(O375="","",IF(SUM(成就内容!F$127:F$131)&lt;&gt;0,MAX(ROUNDUP(SMALL(O$334:O$383,$L375)/60,0)*60,60),0))</f>
        <v/>
      </c>
      <c r="CQ375" s="41" t="str">
        <f>IF(P375="","",IF(SUM(成就内容!G$127:G$131)&lt;&gt;0,MAX(ROUNDUP(SMALL(P$334:P$383,$L375)/60,0)*60,60),0))</f>
        <v/>
      </c>
      <c r="CR375" s="41" t="str">
        <f>IF(Q375="","",IF(SUM(成就内容!H$127:H$131)&lt;&gt;0,MAX(ROUNDUP(SMALL(Q$334:Q$383,$L375)/60,0)*60,60),0))</f>
        <v/>
      </c>
      <c r="CS375" s="41" t="str">
        <f>IF(R375="","",IF(SUM(成就内容!I$127:I$131)&lt;&gt;0,MAX(ROUNDUP(SMALL(R$334:R$383,$L375)/60,0)*60,60),0))</f>
        <v/>
      </c>
      <c r="CT375" s="41" t="str">
        <f>IF(S375="","",IF(SUM(成就内容!J$127:J$131)&lt;&gt;0,MAX(ROUNDUP(SMALL(S$334:S$383,$L375)/60,0)*60,60),0))</f>
        <v/>
      </c>
      <c r="CU375" s="41" t="str">
        <f>IF(T375="","",IF(SUM(成就内容!K$127:K$131)&lt;&gt;0,MAX(ROUNDUP(SMALL(T$334:T$383,$L375)/60,0)*60,60),0))</f>
        <v/>
      </c>
      <c r="CV375" s="41" t="str">
        <f>IF(U375="","",IF(SUM(成就内容!L$127:L$131)&lt;&gt;0,MAX(ROUNDUP(SMALL(U$334:U$383,$L375)/60,0)*60,60),0))</f>
        <v/>
      </c>
      <c r="CW375" s="41" t="str">
        <f>IF(V375="","",IF(SUM(成就内容!M$127:M$131)&lt;&gt;0,MAX(ROUNDUP(SMALL(V$334:V$383,$L375)/60,0)*60,60),0))</f>
        <v/>
      </c>
      <c r="CX375" s="41" t="str">
        <f>IF(W375="","",IF(SUM(成就内容!N$127:N$131)&lt;&gt;0,MAX(ROUNDUP(SMALL(W$334:W$383,$L375)/60,0)*60,60),0))</f>
        <v/>
      </c>
      <c r="CY375" s="41" t="str">
        <f>IF(X375="","",IF(SUM(成就内容!O$127:O$131)&lt;&gt;0,MAX(ROUNDUP(SMALL(X$334:X$383,$L375)/60,0)*60,60),0))</f>
        <v/>
      </c>
      <c r="CZ375" s="41" t="str">
        <f>IF(Y375="","",IF(SUM(成就内容!P$127:P$131)&lt;&gt;0,MAX(ROUNDUP(SMALL(Y$334:Y$383,$L375)/60,0)*60,60),0))</f>
        <v/>
      </c>
      <c r="DA375" s="41" t="str">
        <f>IF(Z375="","",IF(SUM(成就内容!Q$127:Q$131)&lt;&gt;0,MAX(ROUNDUP(SMALL(Z$334:Z$383,$L375)/60,0)*60,60),0))</f>
        <v/>
      </c>
      <c r="DB375" s="41" t="str">
        <f>IF(AA375="","",IF(SUM(成就内容!R$127:R$131)&lt;&gt;0,MAX(ROUNDUP(SMALL(AA$334:AA$383,$L375)/60,0)*60,60),0))</f>
        <v/>
      </c>
      <c r="DC375" s="41" t="str">
        <f>IF(AB375="","",IF(SUM(成就内容!S$127:S$131)&lt;&gt;0,MAX(ROUNDUP(SMALL(AB$334:AB$383,$L375)/60,0)*60,60),0))</f>
        <v/>
      </c>
      <c r="DD375" s="41" t="str">
        <f>IF(AC375="","",IF(SUM(成就内容!T$127:T$131)&lt;&gt;0,MAX(ROUNDUP(SMALL(AC$334:AC$383,$L375)/60,0)*60,60),0))</f>
        <v/>
      </c>
      <c r="DE375" s="41" t="str">
        <f>IF(AD375="","",IF(SUM(成就内容!U$127:U$131)&lt;&gt;0,MAX(ROUNDUP(SMALL(AD$334:AD$383,$L375)/60,0)*60,60),0))</f>
        <v/>
      </c>
      <c r="DF375" s="41" t="str">
        <f>IF(AE375="","",IF(SUM(成就内容!V$127:V$131)&lt;&gt;0,MAX(ROUNDUP(SMALL(AE$334:AE$383,$L375)/60,0)*60,60),0))</f>
        <v/>
      </c>
      <c r="DG375" s="41" t="str">
        <f>IF(AF375="","",IF(SUM(成就内容!W$127:W$131)&lt;&gt;0,MAX(ROUNDUP(SMALL(AF$334:AF$383,$L375)/60,0)*60,60),0))</f>
        <v/>
      </c>
      <c r="DH375" s="41" t="str">
        <f>IF(AG375="","",IF(SUM(成就内容!X$127:X$131)&lt;&gt;0,MAX(ROUNDUP(SMALL(AG$334:AG$383,$L375)/60,0)*60,60),0))</f>
        <v/>
      </c>
      <c r="DI375" s="41" t="str">
        <f>IF(AH375="","",IF(SUM(成就内容!Y$127:Y$131)&lt;&gt;0,MAX(ROUNDUP(SMALL(AH$334:AH$383,$L375)/60,0)*60,60),0))</f>
        <v/>
      </c>
      <c r="DJ375" s="41" t="str">
        <f>IF(AI375="","",IF(SUM(成就内容!Z$127:Z$131)&lt;&gt;0,MAX(ROUNDUP(SMALL(AI$334:AI$383,$L375)/60,0)*60,60),0))</f>
        <v/>
      </c>
      <c r="DK375" s="41" t="str">
        <f>IF(AJ375="","",IF(SUM(成就内容!AA$127:AA$131)&lt;&gt;0,MAX(ROUNDUP(SMALL(AJ$334:AJ$383,$L375)/60,0)*60,60),0))</f>
        <v/>
      </c>
      <c r="DL375" s="41" t="str">
        <f>IF(AK375="","",IF(SUM(成就内容!AB$127:AB$131)&lt;&gt;0,MAX(ROUNDUP(SMALL(AK$334:AK$383,$L375)/60,0)*60,60),0))</f>
        <v/>
      </c>
      <c r="DM375" s="41" t="str">
        <f>IF(AL375="","",IF(SUM(成就内容!AC$127:AC$131)&lt;&gt;0,MAX(ROUNDUP(SMALL(AL$334:AL$383,$L375)/60,0)*60,60),0))</f>
        <v/>
      </c>
      <c r="DN375" s="41" t="str">
        <f>IF(AM375="","",IF(SUM(成就内容!AD$127:AD$131)&lt;&gt;0,MAX(ROUNDUP(SMALL(AM$334:AM$383,$L375)/60,0)*60,60),0))</f>
        <v/>
      </c>
      <c r="DO375" s="41" t="str">
        <f>IF(AN375="","",IF(SUM(成就内容!AE$127:AE$131)&lt;&gt;0,MAX(ROUNDUP(SMALL(AN$334:AN$383,$L375)/60,0)*60,60),0))</f>
        <v/>
      </c>
      <c r="DP375" s="41" t="str">
        <f>IF(AO375="","",IF(SUM(成就内容!AF$127:AF$131)&lt;&gt;0,MAX(ROUNDUP(SMALL(AO$334:AO$383,$L375)/60,0)*60,60),0))</f>
        <v/>
      </c>
      <c r="DQ375" s="41" t="str">
        <f>IF(AP375="","",IF(SUM(成就内容!AG$127:AG$131)&lt;&gt;0,MAX(ROUNDUP(SMALL(AP$334:AP$383,$L375)/60,0)*60,60),0))</f>
        <v/>
      </c>
      <c r="DR375" s="41" t="str">
        <f>IF(AQ375="","",IF(SUM(成就内容!AH$127:AH$131)&lt;&gt;0,MAX(ROUNDUP(SMALL(AQ$334:AQ$383,$L375)/60,0)*60,60),0))</f>
        <v/>
      </c>
      <c r="DS375" s="41" t="str">
        <f>IF(AR375="","",IF(SUM(成就内容!AI$127:AI$131)&lt;&gt;0,MAX(ROUNDUP(SMALL(AR$334:AR$383,$L375)/60,0)*60,60),0))</f>
        <v/>
      </c>
      <c r="DT375" s="41" t="str">
        <f>IF(AS375="","",IF(SUM(成就内容!AJ$127:AJ$131)&lt;&gt;0,MAX(ROUNDUP(SMALL(AS$334:AS$383,$L375)/60,0)*60,60),0))</f>
        <v/>
      </c>
      <c r="DU375" s="41" t="str">
        <f>IF(AT375="","",IF(SUM(成就内容!AK$127:AK$131)&lt;&gt;0,MAX(ROUNDUP(SMALL(AT$334:AT$383,$L375)/60,0)*60,60),0))</f>
        <v/>
      </c>
      <c r="DV375" s="41" t="str">
        <f>IF(AU375="","",IF(SUM(成就内容!AL$127:AL$131)&lt;&gt;0,MAX(ROUNDUP(SMALL(AU$334:AU$383,$L375)/60,0)*60,60),0))</f>
        <v/>
      </c>
      <c r="DW375" s="41" t="str">
        <f>IF(AV375="","",IF(SUM(成就内容!AM$127:AM$131)&lt;&gt;0,MAX(ROUNDUP(SMALL(AV$334:AV$383,$L375)/60,0)*60,60),0))</f>
        <v/>
      </c>
      <c r="DX375" s="41" t="str">
        <f>IF(AW375="","",IF(SUM(成就内容!AN$127:AN$131)&lt;&gt;0,MAX(ROUNDUP(SMALL(AW$334:AW$383,$L375)/60,0)*60,60),0))</f>
        <v/>
      </c>
      <c r="DY375" s="41" t="str">
        <f>IF(AX375="","",IF(SUM(成就内容!AO$127:AO$131)&lt;&gt;0,MAX(ROUNDUP(SMALL(AX$334:AX$383,$L375)/60,0)*60,60),0))</f>
        <v/>
      </c>
      <c r="DZ375" s="41" t="str">
        <f>IF(AY375="","",IF(SUM(成就内容!AP$127:AP$131)&lt;&gt;0,MAX(ROUNDUP(SMALL(AY$334:AY$383,$L375)/60,0)*60,60),0))</f>
        <v/>
      </c>
      <c r="EA375" s="41" t="str">
        <f>IF(AZ375="","",IF(SUM(成就内容!AQ$127:AQ$131)&lt;&gt;0,MAX(ROUNDUP(SMALL(AZ$334:AZ$383,$L375)/60,0)*60,60),0))</f>
        <v/>
      </c>
      <c r="EB375" s="41" t="str">
        <f>IF(BA375="","",IF(SUM(成就内容!AR$127:AR$131)&lt;&gt;0,MAX(ROUNDUP(SMALL(BA$334:BA$383,$L375)/60,0)*60,60),0))</f>
        <v/>
      </c>
      <c r="EC375" s="41" t="str">
        <f>IF(BB375="","",IF(SUM(成就内容!AS$127:AS$131)&lt;&gt;0,MAX(ROUNDUP(SMALL(BB$334:BB$383,$L375)/60,0)*60,60),0))</f>
        <v/>
      </c>
      <c r="ED375" s="41" t="str">
        <f>IF(BC375="","",IF(SUM(成就内容!AT$127:AT$131)&lt;&gt;0,MAX(ROUNDUP(SMALL(BC$334:BC$383,$L375)/60,0)*60,60),0))</f>
        <v/>
      </c>
      <c r="EE375" s="41" t="str">
        <f>IF(BD375="","",IF(SUM(成就内容!AU$127:AU$131)&lt;&gt;0,MAX(ROUNDUP(SMALL(BD$334:BD$383,$L375)/60,0)*60,60),0))</f>
        <v/>
      </c>
      <c r="EF375" s="41" t="str">
        <f>IF(BE375="","",IF(SUM(成就内容!AV$127:AV$131)&lt;&gt;0,MAX(ROUNDUP(SMALL(BE$334:BE$383,$L375)/60,0)*60,60),0))</f>
        <v/>
      </c>
      <c r="EG375" s="41" t="str">
        <f>IF(BF375="","",IF(SUM(成就内容!AW$127:AW$131)&lt;&gt;0,MAX(ROUNDUP(SMALL(BF$334:BF$383,$L375)/60,0)*60,60),0))</f>
        <v/>
      </c>
      <c r="EH375" s="41" t="str">
        <f>IF(BG375="","",IF(SUM(成就内容!AX$127:AX$131)&lt;&gt;0,MAX(ROUNDUP(SMALL(BG$334:BG$383,$L375)/60,0)*60,60),0))</f>
        <v/>
      </c>
      <c r="EI375" s="41" t="str">
        <f>IF(BH375="","",IF(SUM(成就内容!AY$127:AY$131)&lt;&gt;0,MAX(ROUNDUP(SMALL(BH$334:BH$383,$L375)/60,0)*60,60),0))</f>
        <v/>
      </c>
      <c r="EJ375" s="41" t="str">
        <f>IF(BI375="","",IF(SUM(成就内容!AZ$127:AZ$131)&lt;&gt;0,MAX(ROUNDUP(SMALL(BI$334:BI$383,$L375)/60,0)*60,60),0))</f>
        <v/>
      </c>
      <c r="EK375" s="41" t="str">
        <f>IF(BJ375="","",IF(SUM(成就内容!BA$127:BA$131)&lt;&gt;0,MAX(ROUNDUP(SMALL(BJ$334:BJ$383,$L375)/60,0)*60,60),0))</f>
        <v/>
      </c>
      <c r="EL375" s="41" t="str">
        <f>IF(BK375="","",IF(SUM(成就内容!BB$127:BB$131)&lt;&gt;0,MAX(ROUNDUP(SMALL(BK$334:BK$383,$L375)/60,0)*60,60),0))</f>
        <v/>
      </c>
      <c r="EM375" s="41" t="str">
        <f>IF(BL375="","",IF(SUM(成就内容!BC$127:BC$131)&lt;&gt;0,MAX(ROUNDUP(SMALL(BL$334:BL$383,$L375)/60,0)*60,60),0))</f>
        <v/>
      </c>
      <c r="EN375" s="41" t="str">
        <f>IF(BM375="","",IF(SUM(成就内容!BD$127:BD$131)&lt;&gt;0,MAX(ROUNDUP(SMALL(BM$334:BM$383,$L375)/60,0)*60,60),0))</f>
        <v/>
      </c>
      <c r="EO375" s="41" t="str">
        <f>IF(BN375="","",IF(SUM(成就内容!BE$127:BE$131)&lt;&gt;0,MAX(ROUNDUP(SMALL(BN$334:BN$383,$L375)/60,0)*60,60),0))</f>
        <v/>
      </c>
      <c r="EP375" s="41" t="str">
        <f>IF(BO375="","",IF(SUM(成就内容!BF$127:BF$131)&lt;&gt;0,MAX(ROUNDUP(SMALL(BO$334:BO$383,$L375)/60,0)*60,60),0))</f>
        <v/>
      </c>
      <c r="EQ375" s="41" t="str">
        <f>IF(BP375="","",IF(SUM(成就内容!BG$127:BG$131)&lt;&gt;0,MAX(ROUNDUP(SMALL(BP$334:BP$383,$L375)/60,0)*60,60),0))</f>
        <v/>
      </c>
      <c r="ER375" s="41" t="str">
        <f>IF(BQ375="","",IF(SUM(成就内容!BH$127:BH$131)&lt;&gt;0,MAX(ROUNDUP(SMALL(BQ$334:BQ$383,$L375)/60,0)*60,60),0))</f>
        <v/>
      </c>
      <c r="ES375" s="41" t="str">
        <f>IF(BR375="","",IF(SUM(成就内容!BI$127:BI$131)&lt;&gt;0,MAX(ROUNDUP(SMALL(BR$334:BR$383,$L375)/60,0)*60,60),0))</f>
        <v/>
      </c>
      <c r="ET375" s="41">
        <f>IF(BS375="","",IF(SUM(成就内容!BJ$127:BJ$131)&lt;&gt;0,MAX(ROUNDUP(SMALL(BS$334:BS$383,$L375)/60,0)*60,60),0))</f>
        <v>7140</v>
      </c>
      <c r="EU375" s="41" t="str">
        <f>IF(BT375="","",IF(SUM(成就内容!BK$127:BK$131)&lt;&gt;0,MAX(ROUNDUP(SMALL(BT$334:BT$383,$L375)/60,0)*60,60),0))</f>
        <v/>
      </c>
      <c r="EV375" s="41" t="str">
        <f>IF(BU375="","",IF(SUM(成就内容!BL$127:BL$131)&lt;&gt;0,MAX(ROUNDUP(SMALL(BU$334:BU$383,$L375)/60,0)*60,60),0))</f>
        <v/>
      </c>
      <c r="EW375" s="41">
        <f>IF(BV375="","",IF(SUM(成就内容!BM$127:BM$131)&lt;&gt;0,MAX(ROUNDUP(SMALL(BV$334:BV$383,$L375)/60,0)*60,60),0))</f>
        <v>0</v>
      </c>
      <c r="EX375" s="41" t="str">
        <f>IF(BW375="","",IF(SUM(成就内容!BN$127:BN$131)&lt;&gt;0,MAX(ROUNDUP(SMALL(BW$334:BW$383,$L375)/60,0)*60,60),0))</f>
        <v/>
      </c>
      <c r="EY375" s="41">
        <f>IF(BX375="","",IF(SUM(成就内容!BO$127:BO$131)&lt;&gt;0,MAX(ROUNDUP(SMALL(BX$334:BX$383,$L375)/60,0)*60,60),0))</f>
        <v>0</v>
      </c>
      <c r="EZ375" s="41">
        <f>IF(BY375="","",IF(SUM(成就内容!BP$127:BP$131)&lt;&gt;0,MAX(ROUNDUP(SMALL(BY$334:BY$383,$L375)/60,0)*60,60),0))</f>
        <v>0</v>
      </c>
      <c r="FA375" s="41">
        <f>IF(BZ375="","",IF(SUM(成就内容!BQ$127:BQ$131)&lt;&gt;0,MAX(ROUNDUP(SMALL(BZ$334:BZ$383,$L375)/60,0)*60,60),0))</f>
        <v>0</v>
      </c>
      <c r="FB375" s="41" t="str">
        <f>IF(CA375="","",IF(SUM(成就内容!BR$127:BR$131)&lt;&gt;0,MAX(ROUNDUP(SMALL(CA$334:CA$383,$L375)/60,0)*60,60),0))</f>
        <v/>
      </c>
      <c r="FC375" s="41" t="str">
        <f>IF(CB375="","",IF(SUM(成就内容!BS$127:BS$131)&lt;&gt;0,MAX(ROUNDUP(SMALL(CB$334:CB$383,$L375)/60,0)*60,60),0))</f>
        <v/>
      </c>
      <c r="FD375" s="41">
        <f>IF(CC375="","",IF(SUM(成就内容!BT$127:BT$131)&lt;&gt;0,MAX(ROUNDUP(SMALL(CC$334:CC$383,$L375)/60,0)*60,60),0))</f>
        <v>0</v>
      </c>
      <c r="FE375" s="41">
        <f>IF(CD375="","",IF(SUM(成就内容!BU$127:BU$131)&lt;&gt;0,MAX(ROUNDUP(SMALL(CD$334:CD$383,$L375)/60,0)*60,60),0))</f>
        <v>0</v>
      </c>
      <c r="FF375" s="41" t="str">
        <f>IF(CE375="","",IF(SUM(成就内容!BV$127:BV$131)&lt;&gt;0,MAX(ROUNDUP(SMALL(CE$334:CE$383,$L375)/60,0)*60,60),0))</f>
        <v/>
      </c>
      <c r="FG375" s="41" t="str">
        <f>IF(CF375="","",IF(SUM(成就内容!BW$127:BW$131)&lt;&gt;0,MAX(ROUNDUP(SMALL(CF$334:CF$383,$L375)/60,0)*60,60),0))</f>
        <v/>
      </c>
      <c r="FH375" s="41" t="str">
        <f>IF(CG375="","",IF(SUM(成就内容!BX$127:BX$131)&lt;&gt;0,MAX(ROUNDUP(SMALL(CG$334:CG$383,$L375)/60,0)*60,60),0))</f>
        <v/>
      </c>
      <c r="FI375" s="41" t="str">
        <f>IF(CH375="","",IF(SUM(成就内容!BY$127:BY$131)&lt;&gt;0,MAX(ROUNDUP(SMALL(CH$334:CH$383,$L375)/60,0)*60,60),0))</f>
        <v/>
      </c>
      <c r="FJ375" s="41" t="str">
        <f>IF(CI375="","",IF(SUM(成就内容!BZ$127:BZ$131)&lt;&gt;0,MAX(ROUNDUP(SMALL(CI$334:CI$383,$L375)/60,0)*60,60),0))</f>
        <v/>
      </c>
    </row>
    <row r="376" spans="10:166" s="96" customFormat="1" x14ac:dyDescent="0.15">
      <c r="J376" s="19"/>
      <c r="L376" s="43">
        <v>43</v>
      </c>
      <c r="M376" s="79" t="str">
        <f>IFERROR(IF(成就内容!D49="","",INDEX($I$4:$I$178*SUM(成就内容!D$127:D$131)/SUM(成就内容!$D$127:$BZ$131),成就内容!D105,1))-SUM(M$334:M375),"")</f>
        <v/>
      </c>
      <c r="N376" s="79" t="str">
        <f>IFERROR(IF(成就内容!E49="","",INDEX($I$4:$I$178*SUM(成就内容!E$127:E$131)/SUM(成就内容!$D$127:$BZ$131),成就内容!E105,1))-SUM(N$334:N375),"")</f>
        <v/>
      </c>
      <c r="O376" s="79" t="str">
        <f>IFERROR(IF(成就内容!F49="","",INDEX($I$4:$I$178*SUM(成就内容!F$127:F$131)/SUM(成就内容!$D$127:$BZ$131),成就内容!F105,1))-SUM(O$334:O375),"")</f>
        <v/>
      </c>
      <c r="P376" s="79" t="str">
        <f>IFERROR(IF(成就内容!G49="","",INDEX($I$4:$I$178*SUM(成就内容!G$127:G$131)/SUM(成就内容!$D$127:$BZ$131),成就内容!G105,1))-SUM(P$334:P375),"")</f>
        <v/>
      </c>
      <c r="Q376" s="79" t="str">
        <f>IFERROR(IF(成就内容!H49="","",INDEX($I$4:$I$178*SUM(成就内容!H$127:H$131)/SUM(成就内容!$D$127:$BZ$131),成就内容!H105,1))-SUM(Q$334:Q375),"")</f>
        <v/>
      </c>
      <c r="R376" s="79" t="str">
        <f>IFERROR(IF(成就内容!I49="","",INDEX($I$4:$I$178*SUM(成就内容!I$127:I$131)/SUM(成就内容!$D$127:$BZ$131),成就内容!I105,1))-SUM(R$334:R375),"")</f>
        <v/>
      </c>
      <c r="S376" s="79" t="str">
        <f>IFERROR(IF(成就内容!J49="","",INDEX($I$4:$I$178*SUM(成就内容!J$127:J$131)/SUM(成就内容!$D$127:$BZ$131),成就内容!J105,1))-SUM(S$334:S375),"")</f>
        <v/>
      </c>
      <c r="T376" s="79" t="str">
        <f>IFERROR(IF(成就内容!K49="","",INDEX($I$4:$I$178*SUM(成就内容!K$127:K$131)/SUM(成就内容!$D$127:$BZ$131),成就内容!K105,1))-SUM(T$334:T375),"")</f>
        <v/>
      </c>
      <c r="U376" s="79" t="str">
        <f>IFERROR(IF(成就内容!L49="","",INDEX($I$4:$I$178*SUM(成就内容!L$127:L$131)/SUM(成就内容!$D$127:$BZ$131),成就内容!L105,1))-SUM(U$334:U375),"")</f>
        <v/>
      </c>
      <c r="V376" s="79" t="str">
        <f>IFERROR(IF(成就内容!M49="","",INDEX($I$4:$I$178*SUM(成就内容!M$127:M$131)/SUM(成就内容!$D$127:$BZ$131),成就内容!M105,1))-SUM(V$334:V375),"")</f>
        <v/>
      </c>
      <c r="W376" s="79" t="str">
        <f>IFERROR(IF(成就内容!N49="","",INDEX($I$4:$I$178*SUM(成就内容!N$127:N$131)/SUM(成就内容!$D$127:$BZ$131),成就内容!N105,1))-SUM(W$334:W375),"")</f>
        <v/>
      </c>
      <c r="X376" s="79" t="str">
        <f>IFERROR(IF(成就内容!O49="","",INDEX($I$4:$I$178*SUM(成就内容!O$127:O$131)/SUM(成就内容!$D$127:$BZ$131),成就内容!O105,1))-SUM(X$334:X375),"")</f>
        <v/>
      </c>
      <c r="Y376" s="79" t="str">
        <f>IFERROR(IF(成就内容!P49="","",INDEX($I$4:$I$178*SUM(成就内容!P$127:P$131)/SUM(成就内容!$D$127:$BZ$131),成就内容!P105,1))-SUM(Y$334:Y375),"")</f>
        <v/>
      </c>
      <c r="Z376" s="79" t="str">
        <f>IFERROR(IF(成就内容!Q49="","",INDEX($I$4:$I$178*SUM(成就内容!Q$127:Q$131)/SUM(成就内容!$D$127:$BZ$131),成就内容!Q105,1))-SUM(Z$334:Z375),"")</f>
        <v/>
      </c>
      <c r="AA376" s="79" t="str">
        <f>IFERROR(IF(成就内容!R49="","",INDEX($I$4:$I$178*SUM(成就内容!R$127:R$131)/SUM(成就内容!$D$127:$BZ$131),成就内容!R105,1))-SUM(AA$334:AA375),"")</f>
        <v/>
      </c>
      <c r="AB376" s="79" t="str">
        <f>IFERROR(IF(成就内容!S49="","",INDEX($I$4:$I$178*SUM(成就内容!S$127:S$131)/SUM(成就内容!$D$127:$BZ$131),成就内容!S105,1))-SUM(AB$334:AB375),"")</f>
        <v/>
      </c>
      <c r="AC376" s="79" t="str">
        <f>IFERROR(IF(成就内容!T49="","",INDEX($I$4:$I$178*SUM(成就内容!T$127:T$131)/SUM(成就内容!$D$127:$BZ$131),成就内容!T105,1))-SUM(AC$334:AC375),"")</f>
        <v/>
      </c>
      <c r="AD376" s="79" t="str">
        <f>IFERROR(IF(成就内容!U49="","",INDEX($I$4:$I$178*SUM(成就内容!U$127:U$131)/SUM(成就内容!$D$127:$BZ$131),成就内容!U105,1))-SUM(AD$334:AD375),"")</f>
        <v/>
      </c>
      <c r="AE376" s="79" t="str">
        <f>IFERROR(IF(成就内容!V49="","",INDEX($I$4:$I$178*SUM(成就内容!V$127:V$131)/SUM(成就内容!$D$127:$BZ$131),成就内容!V105,1))-SUM(AE$334:AE375),"")</f>
        <v/>
      </c>
      <c r="AF376" s="79" t="str">
        <f>IFERROR(IF(成就内容!W49="","",INDEX($I$4:$I$178*SUM(成就内容!W$127:W$131)/SUM(成就内容!$D$127:$BZ$131),成就内容!W105,1))-SUM(AF$334:AF375),"")</f>
        <v/>
      </c>
      <c r="AG376" s="79" t="str">
        <f>IFERROR(IF(成就内容!X49="","",INDEX($I$4:$I$178*SUM(成就内容!X$127:X$131)/SUM(成就内容!$D$127:$BZ$131),成就内容!X105,1))-SUM(AG$334:AG375),"")</f>
        <v/>
      </c>
      <c r="AH376" s="79" t="str">
        <f>IFERROR(IF(成就内容!Y49="","",INDEX($I$4:$I$178*SUM(成就内容!Y$127:Y$131)/SUM(成就内容!$D$127:$BZ$131),成就内容!Y105,1))-SUM(AH$334:AH375),"")</f>
        <v/>
      </c>
      <c r="AI376" s="79" t="str">
        <f>IFERROR(IF(成就内容!Z49="","",INDEX($I$4:$I$178*SUM(成就内容!Z$127:Z$131)/SUM(成就内容!$D$127:$BZ$131),成就内容!Z105,1))-SUM(AI$334:AI375),"")</f>
        <v/>
      </c>
      <c r="AJ376" s="79" t="str">
        <f>IFERROR(IF(成就内容!AA49="","",INDEX($I$4:$I$178*SUM(成就内容!AA$127:AA$131)/SUM(成就内容!$D$127:$BZ$131),成就内容!AA105,1))-SUM(AJ$334:AJ375),"")</f>
        <v/>
      </c>
      <c r="AK376" s="79" t="str">
        <f>IFERROR(IF(成就内容!AB49="","",INDEX($I$4:$I$178*SUM(成就内容!AB$127:AB$131)/SUM(成就内容!$D$127:$BZ$131),成就内容!AB105,1))-SUM(AK$334:AK375),"")</f>
        <v/>
      </c>
      <c r="AL376" s="79" t="str">
        <f>IFERROR(IF(成就内容!AC49="","",INDEX($I$4:$I$178*SUM(成就内容!AC$127:AC$131)/SUM(成就内容!$D$127:$BZ$131),成就内容!AC105,1))-SUM(AL$334:AL375),"")</f>
        <v/>
      </c>
      <c r="AM376" s="79" t="str">
        <f>IFERROR(IF(成就内容!AD49="","",INDEX($I$4:$I$178*SUM(成就内容!AD$127:AD$131)/SUM(成就内容!$D$127:$BZ$131),成就内容!AD105,1))-SUM(AM$334:AM375),"")</f>
        <v/>
      </c>
      <c r="AN376" s="79" t="str">
        <f>IFERROR(IF(成就内容!AE49="","",INDEX($I$4:$I$178*SUM(成就内容!AE$127:AE$131)/SUM(成就内容!$D$127:$BZ$131),成就内容!AE105,1))-SUM(AN$334:AN375),"")</f>
        <v/>
      </c>
      <c r="AO376" s="79" t="str">
        <f>IFERROR(IF(成就内容!AF49="","",INDEX($I$4:$I$178*SUM(成就内容!AF$127:AF$131)/SUM(成就内容!$D$127:$BZ$131),成就内容!AF105,1))-SUM(AO$334:AO375),"")</f>
        <v/>
      </c>
      <c r="AP376" s="79" t="str">
        <f>IFERROR(IF(成就内容!AG49="","",INDEX($I$4:$I$178*SUM(成就内容!AG$127:AG$131)/SUM(成就内容!$D$127:$BZ$131),成就内容!AG105,1))-SUM(AP$334:AP375),"")</f>
        <v/>
      </c>
      <c r="AQ376" s="79" t="str">
        <f>IFERROR(IF(成就内容!AH49="","",INDEX($I$4:$I$178*SUM(成就内容!AH$127:AH$131)/SUM(成就内容!$D$127:$BZ$131),成就内容!AH105,1))-SUM(AQ$334:AQ375),"")</f>
        <v/>
      </c>
      <c r="AR376" s="79" t="str">
        <f>IFERROR(IF(成就内容!AI49="","",INDEX($I$4:$I$178*SUM(成就内容!AI$127:AI$131)/SUM(成就内容!$D$127:$BZ$131),成就内容!AI105,1))-SUM(AR$334:AR375),"")</f>
        <v/>
      </c>
      <c r="AS376" s="79" t="str">
        <f>IFERROR(IF(成就内容!AJ49="","",INDEX($I$4:$I$178*SUM(成就内容!AJ$127:AJ$131)/SUM(成就内容!$D$127:$BZ$131),成就内容!AJ105,1))-SUM(AS$334:AS375),"")</f>
        <v/>
      </c>
      <c r="AT376" s="79" t="str">
        <f>IFERROR(IF(成就内容!AK49="","",INDEX($I$4:$I$178*SUM(成就内容!AK$127:AK$131)/SUM(成就内容!$D$127:$BZ$131),成就内容!AK105,1))-SUM(AT$334:AT375),"")</f>
        <v/>
      </c>
      <c r="AU376" s="79" t="str">
        <f>IFERROR(IF(成就内容!AL49="","",INDEX($I$4:$I$178*SUM(成就内容!AL$127:AL$131)/SUM(成就内容!$D$127:$BZ$131),成就内容!AL105,1))-SUM(AU$334:AU375),"")</f>
        <v/>
      </c>
      <c r="AV376" s="79" t="str">
        <f>IFERROR(IF(成就内容!AM49="","",INDEX($I$4:$I$178*SUM(成就内容!AM$127:AM$131)/SUM(成就内容!$D$127:$BZ$131),成就内容!AM105,1))-SUM(AV$334:AV375),"")</f>
        <v/>
      </c>
      <c r="AW376" s="79" t="str">
        <f>IFERROR(IF(成就内容!AN49="","",INDEX($I$4:$I$178*SUM(成就内容!AN$127:AN$131)/SUM(成就内容!$D$127:$BZ$131),成就内容!AN105,1))-SUM(AW$334:AW375),"")</f>
        <v/>
      </c>
      <c r="AX376" s="79" t="str">
        <f>IFERROR(IF(成就内容!AO49="","",INDEX($I$4:$I$178*SUM(成就内容!AO$127:AO$131)/SUM(成就内容!$D$127:$BZ$131),成就内容!AO105,1))-SUM(AX$334:AX375),"")</f>
        <v/>
      </c>
      <c r="AY376" s="79" t="str">
        <f>IFERROR(IF(成就内容!AP49="","",INDEX($I$4:$I$178*SUM(成就内容!AP$127:AP$131)/SUM(成就内容!$D$127:$BZ$131),成就内容!AP105,1))-SUM(AY$334:AY375),"")</f>
        <v/>
      </c>
      <c r="AZ376" s="79" t="str">
        <f>IFERROR(IF(成就内容!AQ49="","",INDEX($I$4:$I$178*SUM(成就内容!AQ$127:AQ$131)/SUM(成就内容!$D$127:$BZ$131),成就内容!AQ105,1))-SUM(AZ$334:AZ375),"")</f>
        <v/>
      </c>
      <c r="BA376" s="79" t="str">
        <f>IFERROR(IF(成就内容!AR49="","",INDEX($I$4:$I$178*SUM(成就内容!AR$127:AR$131)/SUM(成就内容!$D$127:$BZ$131),成就内容!AR105,1))-SUM(BA$334:BA375),"")</f>
        <v/>
      </c>
      <c r="BB376" s="79" t="str">
        <f>IFERROR(IF(成就内容!AS49="","",INDEX($I$4:$I$178*SUM(成就内容!AS$127:AS$131)/SUM(成就内容!$D$127:$BZ$131),成就内容!AS105,1))-SUM(BB$334:BB375),"")</f>
        <v/>
      </c>
      <c r="BC376" s="79" t="str">
        <f>IFERROR(IF(成就内容!AT49="","",INDEX($I$4:$I$178*SUM(成就内容!AT$127:AT$131)/SUM(成就内容!$D$127:$BZ$131),成就内容!AT105,1))-SUM(BC$334:BC375),"")</f>
        <v/>
      </c>
      <c r="BD376" s="79" t="str">
        <f>IFERROR(IF(成就内容!AU49="","",INDEX($I$4:$I$178*SUM(成就内容!AU$127:AU$131)/SUM(成就内容!$D$127:$BZ$131),成就内容!AU105,1))-SUM(BD$334:BD375),"")</f>
        <v/>
      </c>
      <c r="BE376" s="79" t="str">
        <f>IFERROR(IF(成就内容!AV49="","",INDEX($I$4:$I$178*SUM(成就内容!AV$127:AV$131)/SUM(成就内容!$D$127:$BZ$131),成就内容!AV105,1))-SUM(BE$334:BE375),"")</f>
        <v/>
      </c>
      <c r="BF376" s="79" t="str">
        <f>IFERROR(IF(成就内容!AW49="","",INDEX($I$4:$I$178*SUM(成就内容!AW$127:AW$131)/SUM(成就内容!$D$127:$BZ$131),成就内容!AW105,1))-SUM(BF$334:BF375),"")</f>
        <v/>
      </c>
      <c r="BG376" s="79" t="str">
        <f>IFERROR(IF(成就内容!AX49="","",INDEX($I$4:$I$178*SUM(成就内容!AX$127:AX$131)/SUM(成就内容!$D$127:$BZ$131),成就内容!AX105,1))-SUM(BG$334:BG375),"")</f>
        <v/>
      </c>
      <c r="BH376" s="79" t="str">
        <f>IFERROR(IF(成就内容!AY49="","",INDEX($I$4:$I$178*SUM(成就内容!AY$127:AY$131)/SUM(成就内容!$D$127:$BZ$131),成就内容!AY105,1))-SUM(BH$334:BH375),"")</f>
        <v/>
      </c>
      <c r="BI376" s="79" t="str">
        <f>IFERROR(IF(成就内容!AZ49="","",INDEX($I$4:$I$178*SUM(成就内容!AZ$127:AZ$131)/SUM(成就内容!$D$127:$BZ$131),成就内容!AZ105,1))-SUM(BI$334:BI375),"")</f>
        <v/>
      </c>
      <c r="BJ376" s="79" t="str">
        <f>IFERROR(IF(成就内容!BA49="","",INDEX($I$4:$I$178*SUM(成就内容!BA$127:BA$131)/SUM(成就内容!$D$127:$BZ$131),成就内容!BA105,1))-SUM(BJ$334:BJ375),"")</f>
        <v/>
      </c>
      <c r="BK376" s="79" t="str">
        <f>IFERROR(IF(成就内容!BB49="","",INDEX($I$4:$I$178*SUM(成就内容!BB$127:BB$131)/SUM(成就内容!$D$127:$BZ$131),成就内容!BB105,1))-SUM(BK$334:BK375),"")</f>
        <v/>
      </c>
      <c r="BL376" s="79" t="str">
        <f>IFERROR(IF(成就内容!BC49="","",INDEX($I$4:$I$178*SUM(成就内容!BC$127:BC$131)/SUM(成就内容!$D$127:$BZ$131),成就内容!BC105,1))-SUM(BL$334:BL375),"")</f>
        <v/>
      </c>
      <c r="BM376" s="79" t="str">
        <f>IFERROR(IF(成就内容!BD49="","",INDEX($I$4:$I$178*SUM(成就内容!BD$127:BD$131)/SUM(成就内容!$D$127:$BZ$131),成就内容!BD105,1))-SUM(BM$334:BM375),"")</f>
        <v/>
      </c>
      <c r="BN376" s="79" t="str">
        <f>IFERROR(IF(成就内容!BE49="","",INDEX($I$4:$I$178*SUM(成就内容!BE$127:BE$131)/SUM(成就内容!$D$127:$BZ$131),成就内容!BE105,1))-SUM(BN$334:BN375),"")</f>
        <v/>
      </c>
      <c r="BO376" s="79" t="str">
        <f>IFERROR(IF(成就内容!BF49="","",INDEX($I$4:$I$178*SUM(成就内容!BF$127:BF$131)/SUM(成就内容!$D$127:$BZ$131),成就内容!BF105,1))-SUM(BO$334:BO375),"")</f>
        <v/>
      </c>
      <c r="BP376" s="79" t="str">
        <f>IFERROR(IF(成就内容!BG49="","",INDEX($I$4:$I$178*SUM(成就内容!BG$127:BG$131)/SUM(成就内容!$D$127:$BZ$131),成就内容!BG105,1))-SUM(BP$334:BP375),"")</f>
        <v/>
      </c>
      <c r="BQ376" s="79" t="str">
        <f>IFERROR(IF(成就内容!BH49="","",INDEX($I$4:$I$178*SUM(成就内容!BH$127:BH$131)/SUM(成就内容!$D$127:$BZ$131),成就内容!BH105,1))-SUM(BQ$334:BQ375),"")</f>
        <v/>
      </c>
      <c r="BR376" s="79" t="str">
        <f>IFERROR(IF(成就内容!BI49="","",INDEX($I$4:$I$178*SUM(成就内容!BI$127:BI$131)/SUM(成就内容!$D$127:$BZ$131),成就内容!BI105,1))-SUM(BR$334:BR375),"")</f>
        <v/>
      </c>
      <c r="BS376" s="79">
        <f>IFERROR(IF(成就内容!BJ49="","",INDEX($I$4:$I$178*SUM(成就内容!BJ$127:BJ$131)/SUM(成就内容!$D$127:$BZ$131),成就内容!BJ105,1))-SUM(BS$334:BS375),"")</f>
        <v>7084.1312499999913</v>
      </c>
      <c r="BT376" s="79" t="str">
        <f>IFERROR(IF(成就内容!BK49="","",INDEX($I$4:$I$178*SUM(成就内容!BK$127:BK$131)/SUM(成就内容!$D$127:$BZ$131),成就内容!BK105,1))-SUM(BT$334:BT375),"")</f>
        <v/>
      </c>
      <c r="BU376" s="79" t="str">
        <f>IFERROR(IF(成就内容!BL49="","",INDEX($I$4:$I$178*SUM(成就内容!BL$127:BL$131)/SUM(成就内容!$D$127:$BZ$131),成就内容!BL105,1))-SUM(BU$334:BU375),"")</f>
        <v/>
      </c>
      <c r="BV376" s="79">
        <f>IFERROR(IF(成就内容!BM49="","",INDEX($I$4:$I$178*SUM(成就内容!BM$127:BM$131)/SUM(成就内容!$D$127:$BZ$131),成就内容!BM105,1))-SUM(BV$334:BV375),"")</f>
        <v>0</v>
      </c>
      <c r="BW376" s="79" t="str">
        <f>IFERROR(IF(成就内容!BN49="","",INDEX($I$4:$I$178*SUM(成就内容!BN$127:BN$131)/SUM(成就内容!$D$127:$BZ$131),成就内容!BN105,1))-SUM(BW$334:BW375),"")</f>
        <v/>
      </c>
      <c r="BX376" s="79">
        <f>IFERROR(IF(成就内容!BO49="","",INDEX($I$4:$I$178*SUM(成就内容!BO$127:BO$131)/SUM(成就内容!$D$127:$BZ$131),成就内容!BO105,1))-SUM(BX$334:BX375),"")</f>
        <v>0</v>
      </c>
      <c r="BY376" s="79">
        <f>IFERROR(IF(成就内容!BP49="","",INDEX($I$4:$I$178*SUM(成就内容!BP$127:BP$131)/SUM(成就内容!$D$127:$BZ$131),成就内容!BP105,1))-SUM(BY$334:BY375),"")</f>
        <v>0</v>
      </c>
      <c r="BZ376" s="79">
        <f>IFERROR(IF(成就内容!BQ49="","",INDEX($I$4:$I$178*SUM(成就内容!BQ$127:BQ$131)/SUM(成就内容!$D$127:$BZ$131),成就内容!BQ105,1))-SUM(BZ$334:BZ375),"")</f>
        <v>0</v>
      </c>
      <c r="CA376" s="79" t="str">
        <f>IFERROR(IF(成就内容!BR49="","",INDEX($I$4:$I$178*SUM(成就内容!BR$127:BR$131)/SUM(成就内容!$D$127:$BZ$131),成就内容!BR105,1))-SUM(CA$334:CA375),"")</f>
        <v/>
      </c>
      <c r="CB376" s="79" t="str">
        <f>IFERROR(IF(成就内容!BS49="","",INDEX($I$4:$I$178*SUM(成就内容!BS$127:BS$131)/SUM(成就内容!$D$127:$BZ$131),成就内容!BS105,1))-SUM(CB$334:CB375),"")</f>
        <v/>
      </c>
      <c r="CC376" s="79">
        <f>IFERROR(IF(成就内容!BT49="","",INDEX($I$4:$I$178*SUM(成就内容!BT$127:BT$131)/SUM(成就内容!$D$127:$BZ$131),成就内容!BT105,1))-SUM(CC$334:CC375),"")</f>
        <v>0</v>
      </c>
      <c r="CD376" s="79">
        <f>IFERROR(IF(成就内容!BU49="","",INDEX($I$4:$I$178*SUM(成就内容!BU$127:BU$131)/SUM(成就内容!$D$127:$BZ$131),成就内容!BU105,1))-SUM(CD$334:CD375),"")</f>
        <v>0</v>
      </c>
      <c r="CE376" s="79" t="str">
        <f>IFERROR(IF(成就内容!BV49="","",INDEX($I$4:$I$178*SUM(成就内容!BV$127:BV$131)/SUM(成就内容!$D$127:$BZ$131),成就内容!BV105,1))-SUM(CE$334:CE375),"")</f>
        <v/>
      </c>
      <c r="CF376" s="79" t="str">
        <f>IFERROR(IF(成就内容!BW49="","",INDEX($I$4:$I$178*SUM(成就内容!BW$127:BW$131)/SUM(成就内容!$D$127:$BZ$131),成就内容!BW105,1))-SUM(CF$334:CF375),"")</f>
        <v/>
      </c>
      <c r="CG376" s="79" t="str">
        <f>IFERROR(IF(成就内容!BX49="","",INDEX($I$4:$I$178*SUM(成就内容!BX$127:BX$131)/SUM(成就内容!$D$127:$BZ$131),成就内容!BX105,1))-SUM(CG$334:CG375),"")</f>
        <v/>
      </c>
      <c r="CH376" s="79" t="str">
        <f>IFERROR(IF(成就内容!BY49="","",INDEX($I$4:$I$178*SUM(成就内容!BY$127:BY$131)/SUM(成就内容!$D$127:$BZ$131),成就内容!BY105,1))-SUM(CH$334:CH375),"")</f>
        <v/>
      </c>
      <c r="CI376" s="79" t="str">
        <f>IFERROR(IF(成就内容!BZ49="","",INDEX($I$4:$I$178*SUM(成就内容!BZ$127:BZ$131)/SUM(成就内容!$D$127:$BZ$131),成就内容!BZ105,1))-SUM(CI$334:CI375),"")</f>
        <v/>
      </c>
      <c r="CK376" s="19"/>
      <c r="CM376" s="43">
        <v>43</v>
      </c>
      <c r="CN376" s="41" t="str">
        <f>IF(M376="","",IF(SUM(成就内容!D$127:D$131)&lt;&gt;0,MAX(ROUNDUP(SMALL(M$334:M$383,$L376)/60,0)*60,60),0))</f>
        <v/>
      </c>
      <c r="CO376" s="41" t="str">
        <f>IF(N376="","",IF(SUM(成就内容!E$127:E$131)&lt;&gt;0,MAX(ROUNDUP(SMALL(N$334:N$383,$L376)/60,0)*60,60),0))</f>
        <v/>
      </c>
      <c r="CP376" s="41" t="str">
        <f>IF(O376="","",IF(SUM(成就内容!F$127:F$131)&lt;&gt;0,MAX(ROUNDUP(SMALL(O$334:O$383,$L376)/60,0)*60,60),0))</f>
        <v/>
      </c>
      <c r="CQ376" s="41" t="str">
        <f>IF(P376="","",IF(SUM(成就内容!G$127:G$131)&lt;&gt;0,MAX(ROUNDUP(SMALL(P$334:P$383,$L376)/60,0)*60,60),0))</f>
        <v/>
      </c>
      <c r="CR376" s="41" t="str">
        <f>IF(Q376="","",IF(SUM(成就内容!H$127:H$131)&lt;&gt;0,MAX(ROUNDUP(SMALL(Q$334:Q$383,$L376)/60,0)*60,60),0))</f>
        <v/>
      </c>
      <c r="CS376" s="41" t="str">
        <f>IF(R376="","",IF(SUM(成就内容!I$127:I$131)&lt;&gt;0,MAX(ROUNDUP(SMALL(R$334:R$383,$L376)/60,0)*60,60),0))</f>
        <v/>
      </c>
      <c r="CT376" s="41" t="str">
        <f>IF(S376="","",IF(SUM(成就内容!J$127:J$131)&lt;&gt;0,MAX(ROUNDUP(SMALL(S$334:S$383,$L376)/60,0)*60,60),0))</f>
        <v/>
      </c>
      <c r="CU376" s="41" t="str">
        <f>IF(T376="","",IF(SUM(成就内容!K$127:K$131)&lt;&gt;0,MAX(ROUNDUP(SMALL(T$334:T$383,$L376)/60,0)*60,60),0))</f>
        <v/>
      </c>
      <c r="CV376" s="41" t="str">
        <f>IF(U376="","",IF(SUM(成就内容!L$127:L$131)&lt;&gt;0,MAX(ROUNDUP(SMALL(U$334:U$383,$L376)/60,0)*60,60),0))</f>
        <v/>
      </c>
      <c r="CW376" s="41" t="str">
        <f>IF(V376="","",IF(SUM(成就内容!M$127:M$131)&lt;&gt;0,MAX(ROUNDUP(SMALL(V$334:V$383,$L376)/60,0)*60,60),0))</f>
        <v/>
      </c>
      <c r="CX376" s="41" t="str">
        <f>IF(W376="","",IF(SUM(成就内容!N$127:N$131)&lt;&gt;0,MAX(ROUNDUP(SMALL(W$334:W$383,$L376)/60,0)*60,60),0))</f>
        <v/>
      </c>
      <c r="CY376" s="41" t="str">
        <f>IF(X376="","",IF(SUM(成就内容!O$127:O$131)&lt;&gt;0,MAX(ROUNDUP(SMALL(X$334:X$383,$L376)/60,0)*60,60),0))</f>
        <v/>
      </c>
      <c r="CZ376" s="41" t="str">
        <f>IF(Y376="","",IF(SUM(成就内容!P$127:P$131)&lt;&gt;0,MAX(ROUNDUP(SMALL(Y$334:Y$383,$L376)/60,0)*60,60),0))</f>
        <v/>
      </c>
      <c r="DA376" s="41" t="str">
        <f>IF(Z376="","",IF(SUM(成就内容!Q$127:Q$131)&lt;&gt;0,MAX(ROUNDUP(SMALL(Z$334:Z$383,$L376)/60,0)*60,60),0))</f>
        <v/>
      </c>
      <c r="DB376" s="41" t="str">
        <f>IF(AA376="","",IF(SUM(成就内容!R$127:R$131)&lt;&gt;0,MAX(ROUNDUP(SMALL(AA$334:AA$383,$L376)/60,0)*60,60),0))</f>
        <v/>
      </c>
      <c r="DC376" s="41" t="str">
        <f>IF(AB376="","",IF(SUM(成就内容!S$127:S$131)&lt;&gt;0,MAX(ROUNDUP(SMALL(AB$334:AB$383,$L376)/60,0)*60,60),0))</f>
        <v/>
      </c>
      <c r="DD376" s="41" t="str">
        <f>IF(AC376="","",IF(SUM(成就内容!T$127:T$131)&lt;&gt;0,MAX(ROUNDUP(SMALL(AC$334:AC$383,$L376)/60,0)*60,60),0))</f>
        <v/>
      </c>
      <c r="DE376" s="41" t="str">
        <f>IF(AD376="","",IF(SUM(成就内容!U$127:U$131)&lt;&gt;0,MAX(ROUNDUP(SMALL(AD$334:AD$383,$L376)/60,0)*60,60),0))</f>
        <v/>
      </c>
      <c r="DF376" s="41" t="str">
        <f>IF(AE376="","",IF(SUM(成就内容!V$127:V$131)&lt;&gt;0,MAX(ROUNDUP(SMALL(AE$334:AE$383,$L376)/60,0)*60,60),0))</f>
        <v/>
      </c>
      <c r="DG376" s="41" t="str">
        <f>IF(AF376="","",IF(SUM(成就内容!W$127:W$131)&lt;&gt;0,MAX(ROUNDUP(SMALL(AF$334:AF$383,$L376)/60,0)*60,60),0))</f>
        <v/>
      </c>
      <c r="DH376" s="41" t="str">
        <f>IF(AG376="","",IF(SUM(成就内容!X$127:X$131)&lt;&gt;0,MAX(ROUNDUP(SMALL(AG$334:AG$383,$L376)/60,0)*60,60),0))</f>
        <v/>
      </c>
      <c r="DI376" s="41" t="str">
        <f>IF(AH376="","",IF(SUM(成就内容!Y$127:Y$131)&lt;&gt;0,MAX(ROUNDUP(SMALL(AH$334:AH$383,$L376)/60,0)*60,60),0))</f>
        <v/>
      </c>
      <c r="DJ376" s="41" t="str">
        <f>IF(AI376="","",IF(SUM(成就内容!Z$127:Z$131)&lt;&gt;0,MAX(ROUNDUP(SMALL(AI$334:AI$383,$L376)/60,0)*60,60),0))</f>
        <v/>
      </c>
      <c r="DK376" s="41" t="str">
        <f>IF(AJ376="","",IF(SUM(成就内容!AA$127:AA$131)&lt;&gt;0,MAX(ROUNDUP(SMALL(AJ$334:AJ$383,$L376)/60,0)*60,60),0))</f>
        <v/>
      </c>
      <c r="DL376" s="41" t="str">
        <f>IF(AK376="","",IF(SUM(成就内容!AB$127:AB$131)&lt;&gt;0,MAX(ROUNDUP(SMALL(AK$334:AK$383,$L376)/60,0)*60,60),0))</f>
        <v/>
      </c>
      <c r="DM376" s="41" t="str">
        <f>IF(AL376="","",IF(SUM(成就内容!AC$127:AC$131)&lt;&gt;0,MAX(ROUNDUP(SMALL(AL$334:AL$383,$L376)/60,0)*60,60),0))</f>
        <v/>
      </c>
      <c r="DN376" s="41" t="str">
        <f>IF(AM376="","",IF(SUM(成就内容!AD$127:AD$131)&lt;&gt;0,MAX(ROUNDUP(SMALL(AM$334:AM$383,$L376)/60,0)*60,60),0))</f>
        <v/>
      </c>
      <c r="DO376" s="41" t="str">
        <f>IF(AN376="","",IF(SUM(成就内容!AE$127:AE$131)&lt;&gt;0,MAX(ROUNDUP(SMALL(AN$334:AN$383,$L376)/60,0)*60,60),0))</f>
        <v/>
      </c>
      <c r="DP376" s="41" t="str">
        <f>IF(AO376="","",IF(SUM(成就内容!AF$127:AF$131)&lt;&gt;0,MAX(ROUNDUP(SMALL(AO$334:AO$383,$L376)/60,0)*60,60),0))</f>
        <v/>
      </c>
      <c r="DQ376" s="41" t="str">
        <f>IF(AP376="","",IF(SUM(成就内容!AG$127:AG$131)&lt;&gt;0,MAX(ROUNDUP(SMALL(AP$334:AP$383,$L376)/60,0)*60,60),0))</f>
        <v/>
      </c>
      <c r="DR376" s="41" t="str">
        <f>IF(AQ376="","",IF(SUM(成就内容!AH$127:AH$131)&lt;&gt;0,MAX(ROUNDUP(SMALL(AQ$334:AQ$383,$L376)/60,0)*60,60),0))</f>
        <v/>
      </c>
      <c r="DS376" s="41" t="str">
        <f>IF(AR376="","",IF(SUM(成就内容!AI$127:AI$131)&lt;&gt;0,MAX(ROUNDUP(SMALL(AR$334:AR$383,$L376)/60,0)*60,60),0))</f>
        <v/>
      </c>
      <c r="DT376" s="41" t="str">
        <f>IF(AS376="","",IF(SUM(成就内容!AJ$127:AJ$131)&lt;&gt;0,MAX(ROUNDUP(SMALL(AS$334:AS$383,$L376)/60,0)*60,60),0))</f>
        <v/>
      </c>
      <c r="DU376" s="41" t="str">
        <f>IF(AT376="","",IF(SUM(成就内容!AK$127:AK$131)&lt;&gt;0,MAX(ROUNDUP(SMALL(AT$334:AT$383,$L376)/60,0)*60,60),0))</f>
        <v/>
      </c>
      <c r="DV376" s="41" t="str">
        <f>IF(AU376="","",IF(SUM(成就内容!AL$127:AL$131)&lt;&gt;0,MAX(ROUNDUP(SMALL(AU$334:AU$383,$L376)/60,0)*60,60),0))</f>
        <v/>
      </c>
      <c r="DW376" s="41" t="str">
        <f>IF(AV376="","",IF(SUM(成就内容!AM$127:AM$131)&lt;&gt;0,MAX(ROUNDUP(SMALL(AV$334:AV$383,$L376)/60,0)*60,60),0))</f>
        <v/>
      </c>
      <c r="DX376" s="41" t="str">
        <f>IF(AW376="","",IF(SUM(成就内容!AN$127:AN$131)&lt;&gt;0,MAX(ROUNDUP(SMALL(AW$334:AW$383,$L376)/60,0)*60,60),0))</f>
        <v/>
      </c>
      <c r="DY376" s="41" t="str">
        <f>IF(AX376="","",IF(SUM(成就内容!AO$127:AO$131)&lt;&gt;0,MAX(ROUNDUP(SMALL(AX$334:AX$383,$L376)/60,0)*60,60),0))</f>
        <v/>
      </c>
      <c r="DZ376" s="41" t="str">
        <f>IF(AY376="","",IF(SUM(成就内容!AP$127:AP$131)&lt;&gt;0,MAX(ROUNDUP(SMALL(AY$334:AY$383,$L376)/60,0)*60,60),0))</f>
        <v/>
      </c>
      <c r="EA376" s="41" t="str">
        <f>IF(AZ376="","",IF(SUM(成就内容!AQ$127:AQ$131)&lt;&gt;0,MAX(ROUNDUP(SMALL(AZ$334:AZ$383,$L376)/60,0)*60,60),0))</f>
        <v/>
      </c>
      <c r="EB376" s="41" t="str">
        <f>IF(BA376="","",IF(SUM(成就内容!AR$127:AR$131)&lt;&gt;0,MAX(ROUNDUP(SMALL(BA$334:BA$383,$L376)/60,0)*60,60),0))</f>
        <v/>
      </c>
      <c r="EC376" s="41" t="str">
        <f>IF(BB376="","",IF(SUM(成就内容!AS$127:AS$131)&lt;&gt;0,MAX(ROUNDUP(SMALL(BB$334:BB$383,$L376)/60,0)*60,60),0))</f>
        <v/>
      </c>
      <c r="ED376" s="41" t="str">
        <f>IF(BC376="","",IF(SUM(成就内容!AT$127:AT$131)&lt;&gt;0,MAX(ROUNDUP(SMALL(BC$334:BC$383,$L376)/60,0)*60,60),0))</f>
        <v/>
      </c>
      <c r="EE376" s="41" t="str">
        <f>IF(BD376="","",IF(SUM(成就内容!AU$127:AU$131)&lt;&gt;0,MAX(ROUNDUP(SMALL(BD$334:BD$383,$L376)/60,0)*60,60),0))</f>
        <v/>
      </c>
      <c r="EF376" s="41" t="str">
        <f>IF(BE376="","",IF(SUM(成就内容!AV$127:AV$131)&lt;&gt;0,MAX(ROUNDUP(SMALL(BE$334:BE$383,$L376)/60,0)*60,60),0))</f>
        <v/>
      </c>
      <c r="EG376" s="41" t="str">
        <f>IF(BF376="","",IF(SUM(成就内容!AW$127:AW$131)&lt;&gt;0,MAX(ROUNDUP(SMALL(BF$334:BF$383,$L376)/60,0)*60,60),0))</f>
        <v/>
      </c>
      <c r="EH376" s="41" t="str">
        <f>IF(BG376="","",IF(SUM(成就内容!AX$127:AX$131)&lt;&gt;0,MAX(ROUNDUP(SMALL(BG$334:BG$383,$L376)/60,0)*60,60),0))</f>
        <v/>
      </c>
      <c r="EI376" s="41" t="str">
        <f>IF(BH376="","",IF(SUM(成就内容!AY$127:AY$131)&lt;&gt;0,MAX(ROUNDUP(SMALL(BH$334:BH$383,$L376)/60,0)*60,60),0))</f>
        <v/>
      </c>
      <c r="EJ376" s="41" t="str">
        <f>IF(BI376="","",IF(SUM(成就内容!AZ$127:AZ$131)&lt;&gt;0,MAX(ROUNDUP(SMALL(BI$334:BI$383,$L376)/60,0)*60,60),0))</f>
        <v/>
      </c>
      <c r="EK376" s="41" t="str">
        <f>IF(BJ376="","",IF(SUM(成就内容!BA$127:BA$131)&lt;&gt;0,MAX(ROUNDUP(SMALL(BJ$334:BJ$383,$L376)/60,0)*60,60),0))</f>
        <v/>
      </c>
      <c r="EL376" s="41" t="str">
        <f>IF(BK376="","",IF(SUM(成就内容!BB$127:BB$131)&lt;&gt;0,MAX(ROUNDUP(SMALL(BK$334:BK$383,$L376)/60,0)*60,60),0))</f>
        <v/>
      </c>
      <c r="EM376" s="41" t="str">
        <f>IF(BL376="","",IF(SUM(成就内容!BC$127:BC$131)&lt;&gt;0,MAX(ROUNDUP(SMALL(BL$334:BL$383,$L376)/60,0)*60,60),0))</f>
        <v/>
      </c>
      <c r="EN376" s="41" t="str">
        <f>IF(BM376="","",IF(SUM(成就内容!BD$127:BD$131)&lt;&gt;0,MAX(ROUNDUP(SMALL(BM$334:BM$383,$L376)/60,0)*60,60),0))</f>
        <v/>
      </c>
      <c r="EO376" s="41" t="str">
        <f>IF(BN376="","",IF(SUM(成就内容!BE$127:BE$131)&lt;&gt;0,MAX(ROUNDUP(SMALL(BN$334:BN$383,$L376)/60,0)*60,60),0))</f>
        <v/>
      </c>
      <c r="EP376" s="41" t="str">
        <f>IF(BO376="","",IF(SUM(成就内容!BF$127:BF$131)&lt;&gt;0,MAX(ROUNDUP(SMALL(BO$334:BO$383,$L376)/60,0)*60,60),0))</f>
        <v/>
      </c>
      <c r="EQ376" s="41" t="str">
        <f>IF(BP376="","",IF(SUM(成就内容!BG$127:BG$131)&lt;&gt;0,MAX(ROUNDUP(SMALL(BP$334:BP$383,$L376)/60,0)*60,60),0))</f>
        <v/>
      </c>
      <c r="ER376" s="41" t="str">
        <f>IF(BQ376="","",IF(SUM(成就内容!BH$127:BH$131)&lt;&gt;0,MAX(ROUNDUP(SMALL(BQ$334:BQ$383,$L376)/60,0)*60,60),0))</f>
        <v/>
      </c>
      <c r="ES376" s="41" t="str">
        <f>IF(BR376="","",IF(SUM(成就内容!BI$127:BI$131)&lt;&gt;0,MAX(ROUNDUP(SMALL(BR$334:BR$383,$L376)/60,0)*60,60),0))</f>
        <v/>
      </c>
      <c r="ET376" s="41">
        <f>IF(BS376="","",IF(SUM(成就内容!BJ$127:BJ$131)&lt;&gt;0,MAX(ROUNDUP(SMALL(BS$334:BS$383,$L376)/60,0)*60,60),0))</f>
        <v>8340</v>
      </c>
      <c r="EU376" s="41" t="str">
        <f>IF(BT376="","",IF(SUM(成就内容!BK$127:BK$131)&lt;&gt;0,MAX(ROUNDUP(SMALL(BT$334:BT$383,$L376)/60,0)*60,60),0))</f>
        <v/>
      </c>
      <c r="EV376" s="41" t="str">
        <f>IF(BU376="","",IF(SUM(成就内容!BL$127:BL$131)&lt;&gt;0,MAX(ROUNDUP(SMALL(BU$334:BU$383,$L376)/60,0)*60,60),0))</f>
        <v/>
      </c>
      <c r="EW376" s="41">
        <f>IF(BV376="","",IF(SUM(成就内容!BM$127:BM$131)&lt;&gt;0,MAX(ROUNDUP(SMALL(BV$334:BV$383,$L376)/60,0)*60,60),0))</f>
        <v>0</v>
      </c>
      <c r="EX376" s="41" t="str">
        <f>IF(BW376="","",IF(SUM(成就内容!BN$127:BN$131)&lt;&gt;0,MAX(ROUNDUP(SMALL(BW$334:BW$383,$L376)/60,0)*60,60),0))</f>
        <v/>
      </c>
      <c r="EY376" s="41">
        <f>IF(BX376="","",IF(SUM(成就内容!BO$127:BO$131)&lt;&gt;0,MAX(ROUNDUP(SMALL(BX$334:BX$383,$L376)/60,0)*60,60),0))</f>
        <v>0</v>
      </c>
      <c r="EZ376" s="41">
        <f>IF(BY376="","",IF(SUM(成就内容!BP$127:BP$131)&lt;&gt;0,MAX(ROUNDUP(SMALL(BY$334:BY$383,$L376)/60,0)*60,60),0))</f>
        <v>0</v>
      </c>
      <c r="FA376" s="41">
        <f>IF(BZ376="","",IF(SUM(成就内容!BQ$127:BQ$131)&lt;&gt;0,MAX(ROUNDUP(SMALL(BZ$334:BZ$383,$L376)/60,0)*60,60),0))</f>
        <v>0</v>
      </c>
      <c r="FB376" s="41" t="str">
        <f>IF(CA376="","",IF(SUM(成就内容!BR$127:BR$131)&lt;&gt;0,MAX(ROUNDUP(SMALL(CA$334:CA$383,$L376)/60,0)*60,60),0))</f>
        <v/>
      </c>
      <c r="FC376" s="41" t="str">
        <f>IF(CB376="","",IF(SUM(成就内容!BS$127:BS$131)&lt;&gt;0,MAX(ROUNDUP(SMALL(CB$334:CB$383,$L376)/60,0)*60,60),0))</f>
        <v/>
      </c>
      <c r="FD376" s="41">
        <f>IF(CC376="","",IF(SUM(成就内容!BT$127:BT$131)&lt;&gt;0,MAX(ROUNDUP(SMALL(CC$334:CC$383,$L376)/60,0)*60,60),0))</f>
        <v>0</v>
      </c>
      <c r="FE376" s="41">
        <f>IF(CD376="","",IF(SUM(成就内容!BU$127:BU$131)&lt;&gt;0,MAX(ROUNDUP(SMALL(CD$334:CD$383,$L376)/60,0)*60,60),0))</f>
        <v>0</v>
      </c>
      <c r="FF376" s="41" t="str">
        <f>IF(CE376="","",IF(SUM(成就内容!BV$127:BV$131)&lt;&gt;0,MAX(ROUNDUP(SMALL(CE$334:CE$383,$L376)/60,0)*60,60),0))</f>
        <v/>
      </c>
      <c r="FG376" s="41" t="str">
        <f>IF(CF376="","",IF(SUM(成就内容!BW$127:BW$131)&lt;&gt;0,MAX(ROUNDUP(SMALL(CF$334:CF$383,$L376)/60,0)*60,60),0))</f>
        <v/>
      </c>
      <c r="FH376" s="41" t="str">
        <f>IF(CG376="","",IF(SUM(成就内容!BX$127:BX$131)&lt;&gt;0,MAX(ROUNDUP(SMALL(CG$334:CG$383,$L376)/60,0)*60,60),0))</f>
        <v/>
      </c>
      <c r="FI376" s="41" t="str">
        <f>IF(CH376="","",IF(SUM(成就内容!BY$127:BY$131)&lt;&gt;0,MAX(ROUNDUP(SMALL(CH$334:CH$383,$L376)/60,0)*60,60),0))</f>
        <v/>
      </c>
      <c r="FJ376" s="41" t="str">
        <f>IF(CI376="","",IF(SUM(成就内容!BZ$127:BZ$131)&lt;&gt;0,MAX(ROUNDUP(SMALL(CI$334:CI$383,$L376)/60,0)*60,60),0))</f>
        <v/>
      </c>
    </row>
    <row r="377" spans="10:166" s="96" customFormat="1" x14ac:dyDescent="0.15">
      <c r="J377" s="19"/>
      <c r="L377" s="43">
        <v>44</v>
      </c>
      <c r="M377" s="79" t="str">
        <f>IFERROR(IF(成就内容!D50="","",INDEX($I$4:$I$178*SUM(成就内容!D$127:D$131)/SUM(成就内容!$D$127:$BZ$131),成就内容!D106,1))-SUM(M$334:M376),"")</f>
        <v/>
      </c>
      <c r="N377" s="79" t="str">
        <f>IFERROR(IF(成就内容!E50="","",INDEX($I$4:$I$178*SUM(成就内容!E$127:E$131)/SUM(成就内容!$D$127:$BZ$131),成就内容!E106,1))-SUM(N$334:N376),"")</f>
        <v/>
      </c>
      <c r="O377" s="79" t="str">
        <f>IFERROR(IF(成就内容!F50="","",INDEX($I$4:$I$178*SUM(成就内容!F$127:F$131)/SUM(成就内容!$D$127:$BZ$131),成就内容!F106,1))-SUM(O$334:O376),"")</f>
        <v/>
      </c>
      <c r="P377" s="79" t="str">
        <f>IFERROR(IF(成就内容!G50="","",INDEX($I$4:$I$178*SUM(成就内容!G$127:G$131)/SUM(成就内容!$D$127:$BZ$131),成就内容!G106,1))-SUM(P$334:P376),"")</f>
        <v/>
      </c>
      <c r="Q377" s="79" t="str">
        <f>IFERROR(IF(成就内容!H50="","",INDEX($I$4:$I$178*SUM(成就内容!H$127:H$131)/SUM(成就内容!$D$127:$BZ$131),成就内容!H106,1))-SUM(Q$334:Q376),"")</f>
        <v/>
      </c>
      <c r="R377" s="79" t="str">
        <f>IFERROR(IF(成就内容!I50="","",INDEX($I$4:$I$178*SUM(成就内容!I$127:I$131)/SUM(成就内容!$D$127:$BZ$131),成就内容!I106,1))-SUM(R$334:R376),"")</f>
        <v/>
      </c>
      <c r="S377" s="79" t="str">
        <f>IFERROR(IF(成就内容!J50="","",INDEX($I$4:$I$178*SUM(成就内容!J$127:J$131)/SUM(成就内容!$D$127:$BZ$131),成就内容!J106,1))-SUM(S$334:S376),"")</f>
        <v/>
      </c>
      <c r="T377" s="79" t="str">
        <f>IFERROR(IF(成就内容!K50="","",INDEX($I$4:$I$178*SUM(成就内容!K$127:K$131)/SUM(成就内容!$D$127:$BZ$131),成就内容!K106,1))-SUM(T$334:T376),"")</f>
        <v/>
      </c>
      <c r="U377" s="79" t="str">
        <f>IFERROR(IF(成就内容!L50="","",INDEX($I$4:$I$178*SUM(成就内容!L$127:L$131)/SUM(成就内容!$D$127:$BZ$131),成就内容!L106,1))-SUM(U$334:U376),"")</f>
        <v/>
      </c>
      <c r="V377" s="79" t="str">
        <f>IFERROR(IF(成就内容!M50="","",INDEX($I$4:$I$178*SUM(成就内容!M$127:M$131)/SUM(成就内容!$D$127:$BZ$131),成就内容!M106,1))-SUM(V$334:V376),"")</f>
        <v/>
      </c>
      <c r="W377" s="79" t="str">
        <f>IFERROR(IF(成就内容!N50="","",INDEX($I$4:$I$178*SUM(成就内容!N$127:N$131)/SUM(成就内容!$D$127:$BZ$131),成就内容!N106,1))-SUM(W$334:W376),"")</f>
        <v/>
      </c>
      <c r="X377" s="79" t="str">
        <f>IFERROR(IF(成就内容!O50="","",INDEX($I$4:$I$178*SUM(成就内容!O$127:O$131)/SUM(成就内容!$D$127:$BZ$131),成就内容!O106,1))-SUM(X$334:X376),"")</f>
        <v/>
      </c>
      <c r="Y377" s="79" t="str">
        <f>IFERROR(IF(成就内容!P50="","",INDEX($I$4:$I$178*SUM(成就内容!P$127:P$131)/SUM(成就内容!$D$127:$BZ$131),成就内容!P106,1))-SUM(Y$334:Y376),"")</f>
        <v/>
      </c>
      <c r="Z377" s="79" t="str">
        <f>IFERROR(IF(成就内容!Q50="","",INDEX($I$4:$I$178*SUM(成就内容!Q$127:Q$131)/SUM(成就内容!$D$127:$BZ$131),成就内容!Q106,1))-SUM(Z$334:Z376),"")</f>
        <v/>
      </c>
      <c r="AA377" s="79" t="str">
        <f>IFERROR(IF(成就内容!R50="","",INDEX($I$4:$I$178*SUM(成就内容!R$127:R$131)/SUM(成就内容!$D$127:$BZ$131),成就内容!R106,1))-SUM(AA$334:AA376),"")</f>
        <v/>
      </c>
      <c r="AB377" s="79" t="str">
        <f>IFERROR(IF(成就内容!S50="","",INDEX($I$4:$I$178*SUM(成就内容!S$127:S$131)/SUM(成就内容!$D$127:$BZ$131),成就内容!S106,1))-SUM(AB$334:AB376),"")</f>
        <v/>
      </c>
      <c r="AC377" s="79" t="str">
        <f>IFERROR(IF(成就内容!T50="","",INDEX($I$4:$I$178*SUM(成就内容!T$127:T$131)/SUM(成就内容!$D$127:$BZ$131),成就内容!T106,1))-SUM(AC$334:AC376),"")</f>
        <v/>
      </c>
      <c r="AD377" s="79" t="str">
        <f>IFERROR(IF(成就内容!U50="","",INDEX($I$4:$I$178*SUM(成就内容!U$127:U$131)/SUM(成就内容!$D$127:$BZ$131),成就内容!U106,1))-SUM(AD$334:AD376),"")</f>
        <v/>
      </c>
      <c r="AE377" s="79" t="str">
        <f>IFERROR(IF(成就内容!V50="","",INDEX($I$4:$I$178*SUM(成就内容!V$127:V$131)/SUM(成就内容!$D$127:$BZ$131),成就内容!V106,1))-SUM(AE$334:AE376),"")</f>
        <v/>
      </c>
      <c r="AF377" s="79" t="str">
        <f>IFERROR(IF(成就内容!W50="","",INDEX($I$4:$I$178*SUM(成就内容!W$127:W$131)/SUM(成就内容!$D$127:$BZ$131),成就内容!W106,1))-SUM(AF$334:AF376),"")</f>
        <v/>
      </c>
      <c r="AG377" s="79" t="str">
        <f>IFERROR(IF(成就内容!X50="","",INDEX($I$4:$I$178*SUM(成就内容!X$127:X$131)/SUM(成就内容!$D$127:$BZ$131),成就内容!X106,1))-SUM(AG$334:AG376),"")</f>
        <v/>
      </c>
      <c r="AH377" s="79" t="str">
        <f>IFERROR(IF(成就内容!Y50="","",INDEX($I$4:$I$178*SUM(成就内容!Y$127:Y$131)/SUM(成就内容!$D$127:$BZ$131),成就内容!Y106,1))-SUM(AH$334:AH376),"")</f>
        <v/>
      </c>
      <c r="AI377" s="79" t="str">
        <f>IFERROR(IF(成就内容!Z50="","",INDEX($I$4:$I$178*SUM(成就内容!Z$127:Z$131)/SUM(成就内容!$D$127:$BZ$131),成就内容!Z106,1))-SUM(AI$334:AI376),"")</f>
        <v/>
      </c>
      <c r="AJ377" s="79" t="str">
        <f>IFERROR(IF(成就内容!AA50="","",INDEX($I$4:$I$178*SUM(成就内容!AA$127:AA$131)/SUM(成就内容!$D$127:$BZ$131),成就内容!AA106,1))-SUM(AJ$334:AJ376),"")</f>
        <v/>
      </c>
      <c r="AK377" s="79" t="str">
        <f>IFERROR(IF(成就内容!AB50="","",INDEX($I$4:$I$178*SUM(成就内容!AB$127:AB$131)/SUM(成就内容!$D$127:$BZ$131),成就内容!AB106,1))-SUM(AK$334:AK376),"")</f>
        <v/>
      </c>
      <c r="AL377" s="79" t="str">
        <f>IFERROR(IF(成就内容!AC50="","",INDEX($I$4:$I$178*SUM(成就内容!AC$127:AC$131)/SUM(成就内容!$D$127:$BZ$131),成就内容!AC106,1))-SUM(AL$334:AL376),"")</f>
        <v/>
      </c>
      <c r="AM377" s="79" t="str">
        <f>IFERROR(IF(成就内容!AD50="","",INDEX($I$4:$I$178*SUM(成就内容!AD$127:AD$131)/SUM(成就内容!$D$127:$BZ$131),成就内容!AD106,1))-SUM(AM$334:AM376),"")</f>
        <v/>
      </c>
      <c r="AN377" s="79" t="str">
        <f>IFERROR(IF(成就内容!AE50="","",INDEX($I$4:$I$178*SUM(成就内容!AE$127:AE$131)/SUM(成就内容!$D$127:$BZ$131),成就内容!AE106,1))-SUM(AN$334:AN376),"")</f>
        <v/>
      </c>
      <c r="AO377" s="79" t="str">
        <f>IFERROR(IF(成就内容!AF50="","",INDEX($I$4:$I$178*SUM(成就内容!AF$127:AF$131)/SUM(成就内容!$D$127:$BZ$131),成就内容!AF106,1))-SUM(AO$334:AO376),"")</f>
        <v/>
      </c>
      <c r="AP377" s="79" t="str">
        <f>IFERROR(IF(成就内容!AG50="","",INDEX($I$4:$I$178*SUM(成就内容!AG$127:AG$131)/SUM(成就内容!$D$127:$BZ$131),成就内容!AG106,1))-SUM(AP$334:AP376),"")</f>
        <v/>
      </c>
      <c r="AQ377" s="79" t="str">
        <f>IFERROR(IF(成就内容!AH50="","",INDEX($I$4:$I$178*SUM(成就内容!AH$127:AH$131)/SUM(成就内容!$D$127:$BZ$131),成就内容!AH106,1))-SUM(AQ$334:AQ376),"")</f>
        <v/>
      </c>
      <c r="AR377" s="79" t="str">
        <f>IFERROR(IF(成就内容!AI50="","",INDEX($I$4:$I$178*SUM(成就内容!AI$127:AI$131)/SUM(成就内容!$D$127:$BZ$131),成就内容!AI106,1))-SUM(AR$334:AR376),"")</f>
        <v/>
      </c>
      <c r="AS377" s="79" t="str">
        <f>IFERROR(IF(成就内容!AJ50="","",INDEX($I$4:$I$178*SUM(成就内容!AJ$127:AJ$131)/SUM(成就内容!$D$127:$BZ$131),成就内容!AJ106,1))-SUM(AS$334:AS376),"")</f>
        <v/>
      </c>
      <c r="AT377" s="79" t="str">
        <f>IFERROR(IF(成就内容!AK50="","",INDEX($I$4:$I$178*SUM(成就内容!AK$127:AK$131)/SUM(成就内容!$D$127:$BZ$131),成就内容!AK106,1))-SUM(AT$334:AT376),"")</f>
        <v/>
      </c>
      <c r="AU377" s="79" t="str">
        <f>IFERROR(IF(成就内容!AL50="","",INDEX($I$4:$I$178*SUM(成就内容!AL$127:AL$131)/SUM(成就内容!$D$127:$BZ$131),成就内容!AL106,1))-SUM(AU$334:AU376),"")</f>
        <v/>
      </c>
      <c r="AV377" s="79" t="str">
        <f>IFERROR(IF(成就内容!AM50="","",INDEX($I$4:$I$178*SUM(成就内容!AM$127:AM$131)/SUM(成就内容!$D$127:$BZ$131),成就内容!AM106,1))-SUM(AV$334:AV376),"")</f>
        <v/>
      </c>
      <c r="AW377" s="79" t="str">
        <f>IFERROR(IF(成就内容!AN50="","",INDEX($I$4:$I$178*SUM(成就内容!AN$127:AN$131)/SUM(成就内容!$D$127:$BZ$131),成就内容!AN106,1))-SUM(AW$334:AW376),"")</f>
        <v/>
      </c>
      <c r="AX377" s="79" t="str">
        <f>IFERROR(IF(成就内容!AO50="","",INDEX($I$4:$I$178*SUM(成就内容!AO$127:AO$131)/SUM(成就内容!$D$127:$BZ$131),成就内容!AO106,1))-SUM(AX$334:AX376),"")</f>
        <v/>
      </c>
      <c r="AY377" s="79" t="str">
        <f>IFERROR(IF(成就内容!AP50="","",INDEX($I$4:$I$178*SUM(成就内容!AP$127:AP$131)/SUM(成就内容!$D$127:$BZ$131),成就内容!AP106,1))-SUM(AY$334:AY376),"")</f>
        <v/>
      </c>
      <c r="AZ377" s="79" t="str">
        <f>IFERROR(IF(成就内容!AQ50="","",INDEX($I$4:$I$178*SUM(成就内容!AQ$127:AQ$131)/SUM(成就内容!$D$127:$BZ$131),成就内容!AQ106,1))-SUM(AZ$334:AZ376),"")</f>
        <v/>
      </c>
      <c r="BA377" s="79" t="str">
        <f>IFERROR(IF(成就内容!AR50="","",INDEX($I$4:$I$178*SUM(成就内容!AR$127:AR$131)/SUM(成就内容!$D$127:$BZ$131),成就内容!AR106,1))-SUM(BA$334:BA376),"")</f>
        <v/>
      </c>
      <c r="BB377" s="79" t="str">
        <f>IFERROR(IF(成就内容!AS50="","",INDEX($I$4:$I$178*SUM(成就内容!AS$127:AS$131)/SUM(成就内容!$D$127:$BZ$131),成就内容!AS106,1))-SUM(BB$334:BB376),"")</f>
        <v/>
      </c>
      <c r="BC377" s="79" t="str">
        <f>IFERROR(IF(成就内容!AT50="","",INDEX($I$4:$I$178*SUM(成就内容!AT$127:AT$131)/SUM(成就内容!$D$127:$BZ$131),成就内容!AT106,1))-SUM(BC$334:BC376),"")</f>
        <v/>
      </c>
      <c r="BD377" s="79" t="str">
        <f>IFERROR(IF(成就内容!AU50="","",INDEX($I$4:$I$178*SUM(成就内容!AU$127:AU$131)/SUM(成就内容!$D$127:$BZ$131),成就内容!AU106,1))-SUM(BD$334:BD376),"")</f>
        <v/>
      </c>
      <c r="BE377" s="79" t="str">
        <f>IFERROR(IF(成就内容!AV50="","",INDEX($I$4:$I$178*SUM(成就内容!AV$127:AV$131)/SUM(成就内容!$D$127:$BZ$131),成就内容!AV106,1))-SUM(BE$334:BE376),"")</f>
        <v/>
      </c>
      <c r="BF377" s="79" t="str">
        <f>IFERROR(IF(成就内容!AW50="","",INDEX($I$4:$I$178*SUM(成就内容!AW$127:AW$131)/SUM(成就内容!$D$127:$BZ$131),成就内容!AW106,1))-SUM(BF$334:BF376),"")</f>
        <v/>
      </c>
      <c r="BG377" s="79" t="str">
        <f>IFERROR(IF(成就内容!AX50="","",INDEX($I$4:$I$178*SUM(成就内容!AX$127:AX$131)/SUM(成就内容!$D$127:$BZ$131),成就内容!AX106,1))-SUM(BG$334:BG376),"")</f>
        <v/>
      </c>
      <c r="BH377" s="79" t="str">
        <f>IFERROR(IF(成就内容!AY50="","",INDEX($I$4:$I$178*SUM(成就内容!AY$127:AY$131)/SUM(成就内容!$D$127:$BZ$131),成就内容!AY106,1))-SUM(BH$334:BH376),"")</f>
        <v/>
      </c>
      <c r="BI377" s="79" t="str">
        <f>IFERROR(IF(成就内容!AZ50="","",INDEX($I$4:$I$178*SUM(成就内容!AZ$127:AZ$131)/SUM(成就内容!$D$127:$BZ$131),成就内容!AZ106,1))-SUM(BI$334:BI376),"")</f>
        <v/>
      </c>
      <c r="BJ377" s="79" t="str">
        <f>IFERROR(IF(成就内容!BA50="","",INDEX($I$4:$I$178*SUM(成就内容!BA$127:BA$131)/SUM(成就内容!$D$127:$BZ$131),成就内容!BA106,1))-SUM(BJ$334:BJ376),"")</f>
        <v/>
      </c>
      <c r="BK377" s="79" t="str">
        <f>IFERROR(IF(成就内容!BB50="","",INDEX($I$4:$I$178*SUM(成就内容!BB$127:BB$131)/SUM(成就内容!$D$127:$BZ$131),成就内容!BB106,1))-SUM(BK$334:BK376),"")</f>
        <v/>
      </c>
      <c r="BL377" s="79" t="str">
        <f>IFERROR(IF(成就内容!BC50="","",INDEX($I$4:$I$178*SUM(成就内容!BC$127:BC$131)/SUM(成就内容!$D$127:$BZ$131),成就内容!BC106,1))-SUM(BL$334:BL376),"")</f>
        <v/>
      </c>
      <c r="BM377" s="79" t="str">
        <f>IFERROR(IF(成就内容!BD50="","",INDEX($I$4:$I$178*SUM(成就内容!BD$127:BD$131)/SUM(成就内容!$D$127:$BZ$131),成就内容!BD106,1))-SUM(BM$334:BM376),"")</f>
        <v/>
      </c>
      <c r="BN377" s="79" t="str">
        <f>IFERROR(IF(成就内容!BE50="","",INDEX($I$4:$I$178*SUM(成就内容!BE$127:BE$131)/SUM(成就内容!$D$127:$BZ$131),成就内容!BE106,1))-SUM(BN$334:BN376),"")</f>
        <v/>
      </c>
      <c r="BO377" s="79" t="str">
        <f>IFERROR(IF(成就内容!BF50="","",INDEX($I$4:$I$178*SUM(成就内容!BF$127:BF$131)/SUM(成就内容!$D$127:$BZ$131),成就内容!BF106,1))-SUM(BO$334:BO376),"")</f>
        <v/>
      </c>
      <c r="BP377" s="79" t="str">
        <f>IFERROR(IF(成就内容!BG50="","",INDEX($I$4:$I$178*SUM(成就内容!BG$127:BG$131)/SUM(成就内容!$D$127:$BZ$131),成就内容!BG106,1))-SUM(BP$334:BP376),"")</f>
        <v/>
      </c>
      <c r="BQ377" s="79" t="str">
        <f>IFERROR(IF(成就内容!BH50="","",INDEX($I$4:$I$178*SUM(成就内容!BH$127:BH$131)/SUM(成就内容!$D$127:$BZ$131),成就内容!BH106,1))-SUM(BQ$334:BQ376),"")</f>
        <v/>
      </c>
      <c r="BR377" s="79" t="str">
        <f>IFERROR(IF(成就内容!BI50="","",INDEX($I$4:$I$178*SUM(成就内容!BI$127:BI$131)/SUM(成就内容!$D$127:$BZ$131),成就内容!BI106,1))-SUM(BR$334:BR376),"")</f>
        <v/>
      </c>
      <c r="BS377" s="79">
        <f>IFERROR(IF(成就内容!BJ50="","",INDEX($I$4:$I$178*SUM(成就内容!BJ$127:BJ$131)/SUM(成就内容!$D$127:$BZ$131),成就内容!BJ106,1))-SUM(BS$334:BS376),"")</f>
        <v>11667.975000000006</v>
      </c>
      <c r="BT377" s="79" t="str">
        <f>IFERROR(IF(成就内容!BK50="","",INDEX($I$4:$I$178*SUM(成就内容!BK$127:BK$131)/SUM(成就内容!$D$127:$BZ$131),成就内容!BK106,1))-SUM(BT$334:BT376),"")</f>
        <v/>
      </c>
      <c r="BU377" s="79" t="str">
        <f>IFERROR(IF(成就内容!BL50="","",INDEX($I$4:$I$178*SUM(成就内容!BL$127:BL$131)/SUM(成就内容!$D$127:$BZ$131),成就内容!BL106,1))-SUM(BU$334:BU376),"")</f>
        <v/>
      </c>
      <c r="BV377" s="79">
        <f>IFERROR(IF(成就内容!BM50="","",INDEX($I$4:$I$178*SUM(成就内容!BM$127:BM$131)/SUM(成就内容!$D$127:$BZ$131),成就内容!BM106,1))-SUM(BV$334:BV376),"")</f>
        <v>0</v>
      </c>
      <c r="BW377" s="79" t="str">
        <f>IFERROR(IF(成就内容!BN50="","",INDEX($I$4:$I$178*SUM(成就内容!BN$127:BN$131)/SUM(成就内容!$D$127:$BZ$131),成就内容!BN106,1))-SUM(BW$334:BW376),"")</f>
        <v/>
      </c>
      <c r="BX377" s="79">
        <f>IFERROR(IF(成就内容!BO50="","",INDEX($I$4:$I$178*SUM(成就内容!BO$127:BO$131)/SUM(成就内容!$D$127:$BZ$131),成就内容!BO106,1))-SUM(BX$334:BX376),"")</f>
        <v>0</v>
      </c>
      <c r="BY377" s="79">
        <f>IFERROR(IF(成就内容!BP50="","",INDEX($I$4:$I$178*SUM(成就内容!BP$127:BP$131)/SUM(成就内容!$D$127:$BZ$131),成就内容!BP106,1))-SUM(BY$334:BY376),"")</f>
        <v>0</v>
      </c>
      <c r="BZ377" s="79">
        <f>IFERROR(IF(成就内容!BQ50="","",INDEX($I$4:$I$178*SUM(成就内容!BQ$127:BQ$131)/SUM(成就内容!$D$127:$BZ$131),成就内容!BQ106,1))-SUM(BZ$334:BZ376),"")</f>
        <v>0</v>
      </c>
      <c r="CA377" s="79" t="str">
        <f>IFERROR(IF(成就内容!BR50="","",INDEX($I$4:$I$178*SUM(成就内容!BR$127:BR$131)/SUM(成就内容!$D$127:$BZ$131),成就内容!BR106,1))-SUM(CA$334:CA376),"")</f>
        <v/>
      </c>
      <c r="CB377" s="79" t="str">
        <f>IFERROR(IF(成就内容!BS50="","",INDEX($I$4:$I$178*SUM(成就内容!BS$127:BS$131)/SUM(成就内容!$D$127:$BZ$131),成就内容!BS106,1))-SUM(CB$334:CB376),"")</f>
        <v/>
      </c>
      <c r="CC377" s="79">
        <f>IFERROR(IF(成就内容!BT50="","",INDEX($I$4:$I$178*SUM(成就内容!BT$127:BT$131)/SUM(成就内容!$D$127:$BZ$131),成就内容!BT106,1))-SUM(CC$334:CC376),"")</f>
        <v>0</v>
      </c>
      <c r="CD377" s="79">
        <f>IFERROR(IF(成就内容!BU50="","",INDEX($I$4:$I$178*SUM(成就内容!BU$127:BU$131)/SUM(成就内容!$D$127:$BZ$131),成就内容!BU106,1))-SUM(CD$334:CD376),"")</f>
        <v>0</v>
      </c>
      <c r="CE377" s="79" t="str">
        <f>IFERROR(IF(成就内容!BV50="","",INDEX($I$4:$I$178*SUM(成就内容!BV$127:BV$131)/SUM(成就内容!$D$127:$BZ$131),成就内容!BV106,1))-SUM(CE$334:CE376),"")</f>
        <v/>
      </c>
      <c r="CF377" s="79" t="str">
        <f>IFERROR(IF(成就内容!BW50="","",INDEX($I$4:$I$178*SUM(成就内容!BW$127:BW$131)/SUM(成就内容!$D$127:$BZ$131),成就内容!BW106,1))-SUM(CF$334:CF376),"")</f>
        <v/>
      </c>
      <c r="CG377" s="79" t="str">
        <f>IFERROR(IF(成就内容!BX50="","",INDEX($I$4:$I$178*SUM(成就内容!BX$127:BX$131)/SUM(成就内容!$D$127:$BZ$131),成就内容!BX106,1))-SUM(CG$334:CG376),"")</f>
        <v/>
      </c>
      <c r="CH377" s="79" t="str">
        <f>IFERROR(IF(成就内容!BY50="","",INDEX($I$4:$I$178*SUM(成就内容!BY$127:BY$131)/SUM(成就内容!$D$127:$BZ$131),成就内容!BY106,1))-SUM(CH$334:CH376),"")</f>
        <v/>
      </c>
      <c r="CI377" s="79" t="str">
        <f>IFERROR(IF(成就内容!BZ50="","",INDEX($I$4:$I$178*SUM(成就内容!BZ$127:BZ$131)/SUM(成就内容!$D$127:$BZ$131),成就内容!BZ106,1))-SUM(CI$334:CI376),"")</f>
        <v/>
      </c>
      <c r="CK377" s="19"/>
      <c r="CM377" s="43">
        <v>44</v>
      </c>
      <c r="CN377" s="41" t="str">
        <f>IF(M377="","",IF(SUM(成就内容!D$127:D$131)&lt;&gt;0,MAX(ROUNDUP(SMALL(M$334:M$383,$L377)/60,0)*60,60),0))</f>
        <v/>
      </c>
      <c r="CO377" s="41" t="str">
        <f>IF(N377="","",IF(SUM(成就内容!E$127:E$131)&lt;&gt;0,MAX(ROUNDUP(SMALL(N$334:N$383,$L377)/60,0)*60,60),0))</f>
        <v/>
      </c>
      <c r="CP377" s="41" t="str">
        <f>IF(O377="","",IF(SUM(成就内容!F$127:F$131)&lt;&gt;0,MAX(ROUNDUP(SMALL(O$334:O$383,$L377)/60,0)*60,60),0))</f>
        <v/>
      </c>
      <c r="CQ377" s="41" t="str">
        <f>IF(P377="","",IF(SUM(成就内容!G$127:G$131)&lt;&gt;0,MAX(ROUNDUP(SMALL(P$334:P$383,$L377)/60,0)*60,60),0))</f>
        <v/>
      </c>
      <c r="CR377" s="41" t="str">
        <f>IF(Q377="","",IF(SUM(成就内容!H$127:H$131)&lt;&gt;0,MAX(ROUNDUP(SMALL(Q$334:Q$383,$L377)/60,0)*60,60),0))</f>
        <v/>
      </c>
      <c r="CS377" s="41" t="str">
        <f>IF(R377="","",IF(SUM(成就内容!I$127:I$131)&lt;&gt;0,MAX(ROUNDUP(SMALL(R$334:R$383,$L377)/60,0)*60,60),0))</f>
        <v/>
      </c>
      <c r="CT377" s="41" t="str">
        <f>IF(S377="","",IF(SUM(成就内容!J$127:J$131)&lt;&gt;0,MAX(ROUNDUP(SMALL(S$334:S$383,$L377)/60,0)*60,60),0))</f>
        <v/>
      </c>
      <c r="CU377" s="41" t="str">
        <f>IF(T377="","",IF(SUM(成就内容!K$127:K$131)&lt;&gt;0,MAX(ROUNDUP(SMALL(T$334:T$383,$L377)/60,0)*60,60),0))</f>
        <v/>
      </c>
      <c r="CV377" s="41" t="str">
        <f>IF(U377="","",IF(SUM(成就内容!L$127:L$131)&lt;&gt;0,MAX(ROUNDUP(SMALL(U$334:U$383,$L377)/60,0)*60,60),0))</f>
        <v/>
      </c>
      <c r="CW377" s="41" t="str">
        <f>IF(V377="","",IF(SUM(成就内容!M$127:M$131)&lt;&gt;0,MAX(ROUNDUP(SMALL(V$334:V$383,$L377)/60,0)*60,60),0))</f>
        <v/>
      </c>
      <c r="CX377" s="41" t="str">
        <f>IF(W377="","",IF(SUM(成就内容!N$127:N$131)&lt;&gt;0,MAX(ROUNDUP(SMALL(W$334:W$383,$L377)/60,0)*60,60),0))</f>
        <v/>
      </c>
      <c r="CY377" s="41" t="str">
        <f>IF(X377="","",IF(SUM(成就内容!O$127:O$131)&lt;&gt;0,MAX(ROUNDUP(SMALL(X$334:X$383,$L377)/60,0)*60,60),0))</f>
        <v/>
      </c>
      <c r="CZ377" s="41" t="str">
        <f>IF(Y377="","",IF(SUM(成就内容!P$127:P$131)&lt;&gt;0,MAX(ROUNDUP(SMALL(Y$334:Y$383,$L377)/60,0)*60,60),0))</f>
        <v/>
      </c>
      <c r="DA377" s="41" t="str">
        <f>IF(Z377="","",IF(SUM(成就内容!Q$127:Q$131)&lt;&gt;0,MAX(ROUNDUP(SMALL(Z$334:Z$383,$L377)/60,0)*60,60),0))</f>
        <v/>
      </c>
      <c r="DB377" s="41" t="str">
        <f>IF(AA377="","",IF(SUM(成就内容!R$127:R$131)&lt;&gt;0,MAX(ROUNDUP(SMALL(AA$334:AA$383,$L377)/60,0)*60,60),0))</f>
        <v/>
      </c>
      <c r="DC377" s="41" t="str">
        <f>IF(AB377="","",IF(SUM(成就内容!S$127:S$131)&lt;&gt;0,MAX(ROUNDUP(SMALL(AB$334:AB$383,$L377)/60,0)*60,60),0))</f>
        <v/>
      </c>
      <c r="DD377" s="41" t="str">
        <f>IF(AC377="","",IF(SUM(成就内容!T$127:T$131)&lt;&gt;0,MAX(ROUNDUP(SMALL(AC$334:AC$383,$L377)/60,0)*60,60),0))</f>
        <v/>
      </c>
      <c r="DE377" s="41" t="str">
        <f>IF(AD377="","",IF(SUM(成就内容!U$127:U$131)&lt;&gt;0,MAX(ROUNDUP(SMALL(AD$334:AD$383,$L377)/60,0)*60,60),0))</f>
        <v/>
      </c>
      <c r="DF377" s="41" t="str">
        <f>IF(AE377="","",IF(SUM(成就内容!V$127:V$131)&lt;&gt;0,MAX(ROUNDUP(SMALL(AE$334:AE$383,$L377)/60,0)*60,60),0))</f>
        <v/>
      </c>
      <c r="DG377" s="41" t="str">
        <f>IF(AF377="","",IF(SUM(成就内容!W$127:W$131)&lt;&gt;0,MAX(ROUNDUP(SMALL(AF$334:AF$383,$L377)/60,0)*60,60),0))</f>
        <v/>
      </c>
      <c r="DH377" s="41" t="str">
        <f>IF(AG377="","",IF(SUM(成就内容!X$127:X$131)&lt;&gt;0,MAX(ROUNDUP(SMALL(AG$334:AG$383,$L377)/60,0)*60,60),0))</f>
        <v/>
      </c>
      <c r="DI377" s="41" t="str">
        <f>IF(AH377="","",IF(SUM(成就内容!Y$127:Y$131)&lt;&gt;0,MAX(ROUNDUP(SMALL(AH$334:AH$383,$L377)/60,0)*60,60),0))</f>
        <v/>
      </c>
      <c r="DJ377" s="41" t="str">
        <f>IF(AI377="","",IF(SUM(成就内容!Z$127:Z$131)&lt;&gt;0,MAX(ROUNDUP(SMALL(AI$334:AI$383,$L377)/60,0)*60,60),0))</f>
        <v/>
      </c>
      <c r="DK377" s="41" t="str">
        <f>IF(AJ377="","",IF(SUM(成就内容!AA$127:AA$131)&lt;&gt;0,MAX(ROUNDUP(SMALL(AJ$334:AJ$383,$L377)/60,0)*60,60),0))</f>
        <v/>
      </c>
      <c r="DL377" s="41" t="str">
        <f>IF(AK377="","",IF(SUM(成就内容!AB$127:AB$131)&lt;&gt;0,MAX(ROUNDUP(SMALL(AK$334:AK$383,$L377)/60,0)*60,60),0))</f>
        <v/>
      </c>
      <c r="DM377" s="41" t="str">
        <f>IF(AL377="","",IF(SUM(成就内容!AC$127:AC$131)&lt;&gt;0,MAX(ROUNDUP(SMALL(AL$334:AL$383,$L377)/60,0)*60,60),0))</f>
        <v/>
      </c>
      <c r="DN377" s="41" t="str">
        <f>IF(AM377="","",IF(SUM(成就内容!AD$127:AD$131)&lt;&gt;0,MAX(ROUNDUP(SMALL(AM$334:AM$383,$L377)/60,0)*60,60),0))</f>
        <v/>
      </c>
      <c r="DO377" s="41" t="str">
        <f>IF(AN377="","",IF(SUM(成就内容!AE$127:AE$131)&lt;&gt;0,MAX(ROUNDUP(SMALL(AN$334:AN$383,$L377)/60,0)*60,60),0))</f>
        <v/>
      </c>
      <c r="DP377" s="41" t="str">
        <f>IF(AO377="","",IF(SUM(成就内容!AF$127:AF$131)&lt;&gt;0,MAX(ROUNDUP(SMALL(AO$334:AO$383,$L377)/60,0)*60,60),0))</f>
        <v/>
      </c>
      <c r="DQ377" s="41" t="str">
        <f>IF(AP377="","",IF(SUM(成就内容!AG$127:AG$131)&lt;&gt;0,MAX(ROUNDUP(SMALL(AP$334:AP$383,$L377)/60,0)*60,60),0))</f>
        <v/>
      </c>
      <c r="DR377" s="41" t="str">
        <f>IF(AQ377="","",IF(SUM(成就内容!AH$127:AH$131)&lt;&gt;0,MAX(ROUNDUP(SMALL(AQ$334:AQ$383,$L377)/60,0)*60,60),0))</f>
        <v/>
      </c>
      <c r="DS377" s="41" t="str">
        <f>IF(AR377="","",IF(SUM(成就内容!AI$127:AI$131)&lt;&gt;0,MAX(ROUNDUP(SMALL(AR$334:AR$383,$L377)/60,0)*60,60),0))</f>
        <v/>
      </c>
      <c r="DT377" s="41" t="str">
        <f>IF(AS377="","",IF(SUM(成就内容!AJ$127:AJ$131)&lt;&gt;0,MAX(ROUNDUP(SMALL(AS$334:AS$383,$L377)/60,0)*60,60),0))</f>
        <v/>
      </c>
      <c r="DU377" s="41" t="str">
        <f>IF(AT377="","",IF(SUM(成就内容!AK$127:AK$131)&lt;&gt;0,MAX(ROUNDUP(SMALL(AT$334:AT$383,$L377)/60,0)*60,60),0))</f>
        <v/>
      </c>
      <c r="DV377" s="41" t="str">
        <f>IF(AU377="","",IF(SUM(成就内容!AL$127:AL$131)&lt;&gt;0,MAX(ROUNDUP(SMALL(AU$334:AU$383,$L377)/60,0)*60,60),0))</f>
        <v/>
      </c>
      <c r="DW377" s="41" t="str">
        <f>IF(AV377="","",IF(SUM(成就内容!AM$127:AM$131)&lt;&gt;0,MAX(ROUNDUP(SMALL(AV$334:AV$383,$L377)/60,0)*60,60),0))</f>
        <v/>
      </c>
      <c r="DX377" s="41" t="str">
        <f>IF(AW377="","",IF(SUM(成就内容!AN$127:AN$131)&lt;&gt;0,MAX(ROUNDUP(SMALL(AW$334:AW$383,$L377)/60,0)*60,60),0))</f>
        <v/>
      </c>
      <c r="DY377" s="41" t="str">
        <f>IF(AX377="","",IF(SUM(成就内容!AO$127:AO$131)&lt;&gt;0,MAX(ROUNDUP(SMALL(AX$334:AX$383,$L377)/60,0)*60,60),0))</f>
        <v/>
      </c>
      <c r="DZ377" s="41" t="str">
        <f>IF(AY377="","",IF(SUM(成就内容!AP$127:AP$131)&lt;&gt;0,MAX(ROUNDUP(SMALL(AY$334:AY$383,$L377)/60,0)*60,60),0))</f>
        <v/>
      </c>
      <c r="EA377" s="41" t="str">
        <f>IF(AZ377="","",IF(SUM(成就内容!AQ$127:AQ$131)&lt;&gt;0,MAX(ROUNDUP(SMALL(AZ$334:AZ$383,$L377)/60,0)*60,60),0))</f>
        <v/>
      </c>
      <c r="EB377" s="41" t="str">
        <f>IF(BA377="","",IF(SUM(成就内容!AR$127:AR$131)&lt;&gt;0,MAX(ROUNDUP(SMALL(BA$334:BA$383,$L377)/60,0)*60,60),0))</f>
        <v/>
      </c>
      <c r="EC377" s="41" t="str">
        <f>IF(BB377="","",IF(SUM(成就内容!AS$127:AS$131)&lt;&gt;0,MAX(ROUNDUP(SMALL(BB$334:BB$383,$L377)/60,0)*60,60),0))</f>
        <v/>
      </c>
      <c r="ED377" s="41" t="str">
        <f>IF(BC377="","",IF(SUM(成就内容!AT$127:AT$131)&lt;&gt;0,MAX(ROUNDUP(SMALL(BC$334:BC$383,$L377)/60,0)*60,60),0))</f>
        <v/>
      </c>
      <c r="EE377" s="41" t="str">
        <f>IF(BD377="","",IF(SUM(成就内容!AU$127:AU$131)&lt;&gt;0,MAX(ROUNDUP(SMALL(BD$334:BD$383,$L377)/60,0)*60,60),0))</f>
        <v/>
      </c>
      <c r="EF377" s="41" t="str">
        <f>IF(BE377="","",IF(SUM(成就内容!AV$127:AV$131)&lt;&gt;0,MAX(ROUNDUP(SMALL(BE$334:BE$383,$L377)/60,0)*60,60),0))</f>
        <v/>
      </c>
      <c r="EG377" s="41" t="str">
        <f>IF(BF377="","",IF(SUM(成就内容!AW$127:AW$131)&lt;&gt;0,MAX(ROUNDUP(SMALL(BF$334:BF$383,$L377)/60,0)*60,60),0))</f>
        <v/>
      </c>
      <c r="EH377" s="41" t="str">
        <f>IF(BG377="","",IF(SUM(成就内容!AX$127:AX$131)&lt;&gt;0,MAX(ROUNDUP(SMALL(BG$334:BG$383,$L377)/60,0)*60,60),0))</f>
        <v/>
      </c>
      <c r="EI377" s="41" t="str">
        <f>IF(BH377="","",IF(SUM(成就内容!AY$127:AY$131)&lt;&gt;0,MAX(ROUNDUP(SMALL(BH$334:BH$383,$L377)/60,0)*60,60),0))</f>
        <v/>
      </c>
      <c r="EJ377" s="41" t="str">
        <f>IF(BI377="","",IF(SUM(成就内容!AZ$127:AZ$131)&lt;&gt;0,MAX(ROUNDUP(SMALL(BI$334:BI$383,$L377)/60,0)*60,60),0))</f>
        <v/>
      </c>
      <c r="EK377" s="41" t="str">
        <f>IF(BJ377="","",IF(SUM(成就内容!BA$127:BA$131)&lt;&gt;0,MAX(ROUNDUP(SMALL(BJ$334:BJ$383,$L377)/60,0)*60,60),0))</f>
        <v/>
      </c>
      <c r="EL377" s="41" t="str">
        <f>IF(BK377="","",IF(SUM(成就内容!BB$127:BB$131)&lt;&gt;0,MAX(ROUNDUP(SMALL(BK$334:BK$383,$L377)/60,0)*60,60),0))</f>
        <v/>
      </c>
      <c r="EM377" s="41" t="str">
        <f>IF(BL377="","",IF(SUM(成就内容!BC$127:BC$131)&lt;&gt;0,MAX(ROUNDUP(SMALL(BL$334:BL$383,$L377)/60,0)*60,60),0))</f>
        <v/>
      </c>
      <c r="EN377" s="41" t="str">
        <f>IF(BM377="","",IF(SUM(成就内容!BD$127:BD$131)&lt;&gt;0,MAX(ROUNDUP(SMALL(BM$334:BM$383,$L377)/60,0)*60,60),0))</f>
        <v/>
      </c>
      <c r="EO377" s="41" t="str">
        <f>IF(BN377="","",IF(SUM(成就内容!BE$127:BE$131)&lt;&gt;0,MAX(ROUNDUP(SMALL(BN$334:BN$383,$L377)/60,0)*60,60),0))</f>
        <v/>
      </c>
      <c r="EP377" s="41" t="str">
        <f>IF(BO377="","",IF(SUM(成就内容!BF$127:BF$131)&lt;&gt;0,MAX(ROUNDUP(SMALL(BO$334:BO$383,$L377)/60,0)*60,60),0))</f>
        <v/>
      </c>
      <c r="EQ377" s="41" t="str">
        <f>IF(BP377="","",IF(SUM(成就内容!BG$127:BG$131)&lt;&gt;0,MAX(ROUNDUP(SMALL(BP$334:BP$383,$L377)/60,0)*60,60),0))</f>
        <v/>
      </c>
      <c r="ER377" s="41" t="str">
        <f>IF(BQ377="","",IF(SUM(成就内容!BH$127:BH$131)&lt;&gt;0,MAX(ROUNDUP(SMALL(BQ$334:BQ$383,$L377)/60,0)*60,60),0))</f>
        <v/>
      </c>
      <c r="ES377" s="41" t="str">
        <f>IF(BR377="","",IF(SUM(成就内容!BI$127:BI$131)&lt;&gt;0,MAX(ROUNDUP(SMALL(BR$334:BR$383,$L377)/60,0)*60,60),0))</f>
        <v/>
      </c>
      <c r="ET377" s="41">
        <f>IF(BS377="","",IF(SUM(成就内容!BJ$127:BJ$131)&lt;&gt;0,MAX(ROUNDUP(SMALL(BS$334:BS$383,$L377)/60,0)*60,60),0))</f>
        <v>8760</v>
      </c>
      <c r="EU377" s="41" t="str">
        <f>IF(BT377="","",IF(SUM(成就内容!BK$127:BK$131)&lt;&gt;0,MAX(ROUNDUP(SMALL(BT$334:BT$383,$L377)/60,0)*60,60),0))</f>
        <v/>
      </c>
      <c r="EV377" s="41" t="str">
        <f>IF(BU377="","",IF(SUM(成就内容!BL$127:BL$131)&lt;&gt;0,MAX(ROUNDUP(SMALL(BU$334:BU$383,$L377)/60,0)*60,60),0))</f>
        <v/>
      </c>
      <c r="EW377" s="41">
        <f>IF(BV377="","",IF(SUM(成就内容!BM$127:BM$131)&lt;&gt;0,MAX(ROUNDUP(SMALL(BV$334:BV$383,$L377)/60,0)*60,60),0))</f>
        <v>0</v>
      </c>
      <c r="EX377" s="41" t="str">
        <f>IF(BW377="","",IF(SUM(成就内容!BN$127:BN$131)&lt;&gt;0,MAX(ROUNDUP(SMALL(BW$334:BW$383,$L377)/60,0)*60,60),0))</f>
        <v/>
      </c>
      <c r="EY377" s="41">
        <f>IF(BX377="","",IF(SUM(成就内容!BO$127:BO$131)&lt;&gt;0,MAX(ROUNDUP(SMALL(BX$334:BX$383,$L377)/60,0)*60,60),0))</f>
        <v>0</v>
      </c>
      <c r="EZ377" s="41">
        <f>IF(BY377="","",IF(SUM(成就内容!BP$127:BP$131)&lt;&gt;0,MAX(ROUNDUP(SMALL(BY$334:BY$383,$L377)/60,0)*60,60),0))</f>
        <v>0</v>
      </c>
      <c r="FA377" s="41">
        <f>IF(BZ377="","",IF(SUM(成就内容!BQ$127:BQ$131)&lt;&gt;0,MAX(ROUNDUP(SMALL(BZ$334:BZ$383,$L377)/60,0)*60,60),0))</f>
        <v>0</v>
      </c>
      <c r="FB377" s="41" t="str">
        <f>IF(CA377="","",IF(SUM(成就内容!BR$127:BR$131)&lt;&gt;0,MAX(ROUNDUP(SMALL(CA$334:CA$383,$L377)/60,0)*60,60),0))</f>
        <v/>
      </c>
      <c r="FC377" s="41" t="str">
        <f>IF(CB377="","",IF(SUM(成就内容!BS$127:BS$131)&lt;&gt;0,MAX(ROUNDUP(SMALL(CB$334:CB$383,$L377)/60,0)*60,60),0))</f>
        <v/>
      </c>
      <c r="FD377" s="41">
        <f>IF(CC377="","",IF(SUM(成就内容!BT$127:BT$131)&lt;&gt;0,MAX(ROUNDUP(SMALL(CC$334:CC$383,$L377)/60,0)*60,60),0))</f>
        <v>0</v>
      </c>
      <c r="FE377" s="41">
        <f>IF(CD377="","",IF(SUM(成就内容!BU$127:BU$131)&lt;&gt;0,MAX(ROUNDUP(SMALL(CD$334:CD$383,$L377)/60,0)*60,60),0))</f>
        <v>0</v>
      </c>
      <c r="FF377" s="41" t="str">
        <f>IF(CE377="","",IF(SUM(成就内容!BV$127:BV$131)&lt;&gt;0,MAX(ROUNDUP(SMALL(CE$334:CE$383,$L377)/60,0)*60,60),0))</f>
        <v/>
      </c>
      <c r="FG377" s="41" t="str">
        <f>IF(CF377="","",IF(SUM(成就内容!BW$127:BW$131)&lt;&gt;0,MAX(ROUNDUP(SMALL(CF$334:CF$383,$L377)/60,0)*60,60),0))</f>
        <v/>
      </c>
      <c r="FH377" s="41" t="str">
        <f>IF(CG377="","",IF(SUM(成就内容!BX$127:BX$131)&lt;&gt;0,MAX(ROUNDUP(SMALL(CG$334:CG$383,$L377)/60,0)*60,60),0))</f>
        <v/>
      </c>
      <c r="FI377" s="41" t="str">
        <f>IF(CH377="","",IF(SUM(成就内容!BY$127:BY$131)&lt;&gt;0,MAX(ROUNDUP(SMALL(CH$334:CH$383,$L377)/60,0)*60,60),0))</f>
        <v/>
      </c>
      <c r="FJ377" s="41" t="str">
        <f>IF(CI377="","",IF(SUM(成就内容!BZ$127:BZ$131)&lt;&gt;0,MAX(ROUNDUP(SMALL(CI$334:CI$383,$L377)/60,0)*60,60),0))</f>
        <v/>
      </c>
    </row>
    <row r="378" spans="10:166" s="96" customFormat="1" x14ac:dyDescent="0.15">
      <c r="J378" s="19"/>
      <c r="L378" s="43">
        <v>45</v>
      </c>
      <c r="M378" s="79" t="str">
        <f>IFERROR(IF(成就内容!D51="","",INDEX($I$4:$I$178*SUM(成就内容!D$127:D$131)/SUM(成就内容!$D$127:$BZ$131),成就内容!D107,1))-SUM(M$334:M377),"")</f>
        <v/>
      </c>
      <c r="N378" s="79" t="str">
        <f>IFERROR(IF(成就内容!E51="","",INDEX($I$4:$I$178*SUM(成就内容!E$127:E$131)/SUM(成就内容!$D$127:$BZ$131),成就内容!E107,1))-SUM(N$334:N377),"")</f>
        <v/>
      </c>
      <c r="O378" s="79" t="str">
        <f>IFERROR(IF(成就内容!F51="","",INDEX($I$4:$I$178*SUM(成就内容!F$127:F$131)/SUM(成就内容!$D$127:$BZ$131),成就内容!F107,1))-SUM(O$334:O377),"")</f>
        <v/>
      </c>
      <c r="P378" s="79" t="str">
        <f>IFERROR(IF(成就内容!G51="","",INDEX($I$4:$I$178*SUM(成就内容!G$127:G$131)/SUM(成就内容!$D$127:$BZ$131),成就内容!G107,1))-SUM(P$334:P377),"")</f>
        <v/>
      </c>
      <c r="Q378" s="79" t="str">
        <f>IFERROR(IF(成就内容!H51="","",INDEX($I$4:$I$178*SUM(成就内容!H$127:H$131)/SUM(成就内容!$D$127:$BZ$131),成就内容!H107,1))-SUM(Q$334:Q377),"")</f>
        <v/>
      </c>
      <c r="R378" s="79" t="str">
        <f>IFERROR(IF(成就内容!I51="","",INDEX($I$4:$I$178*SUM(成就内容!I$127:I$131)/SUM(成就内容!$D$127:$BZ$131),成就内容!I107,1))-SUM(R$334:R377),"")</f>
        <v/>
      </c>
      <c r="S378" s="79" t="str">
        <f>IFERROR(IF(成就内容!J51="","",INDEX($I$4:$I$178*SUM(成就内容!J$127:J$131)/SUM(成就内容!$D$127:$BZ$131),成就内容!J107,1))-SUM(S$334:S377),"")</f>
        <v/>
      </c>
      <c r="T378" s="79" t="str">
        <f>IFERROR(IF(成就内容!K51="","",INDEX($I$4:$I$178*SUM(成就内容!K$127:K$131)/SUM(成就内容!$D$127:$BZ$131),成就内容!K107,1))-SUM(T$334:T377),"")</f>
        <v/>
      </c>
      <c r="U378" s="79" t="str">
        <f>IFERROR(IF(成就内容!L51="","",INDEX($I$4:$I$178*SUM(成就内容!L$127:L$131)/SUM(成就内容!$D$127:$BZ$131),成就内容!L107,1))-SUM(U$334:U377),"")</f>
        <v/>
      </c>
      <c r="V378" s="79" t="str">
        <f>IFERROR(IF(成就内容!M51="","",INDEX($I$4:$I$178*SUM(成就内容!M$127:M$131)/SUM(成就内容!$D$127:$BZ$131),成就内容!M107,1))-SUM(V$334:V377),"")</f>
        <v/>
      </c>
      <c r="W378" s="79" t="str">
        <f>IFERROR(IF(成就内容!N51="","",INDEX($I$4:$I$178*SUM(成就内容!N$127:N$131)/SUM(成就内容!$D$127:$BZ$131),成就内容!N107,1))-SUM(W$334:W377),"")</f>
        <v/>
      </c>
      <c r="X378" s="79" t="str">
        <f>IFERROR(IF(成就内容!O51="","",INDEX($I$4:$I$178*SUM(成就内容!O$127:O$131)/SUM(成就内容!$D$127:$BZ$131),成就内容!O107,1))-SUM(X$334:X377),"")</f>
        <v/>
      </c>
      <c r="Y378" s="79" t="str">
        <f>IFERROR(IF(成就内容!P51="","",INDEX($I$4:$I$178*SUM(成就内容!P$127:P$131)/SUM(成就内容!$D$127:$BZ$131),成就内容!P107,1))-SUM(Y$334:Y377),"")</f>
        <v/>
      </c>
      <c r="Z378" s="79" t="str">
        <f>IFERROR(IF(成就内容!Q51="","",INDEX($I$4:$I$178*SUM(成就内容!Q$127:Q$131)/SUM(成就内容!$D$127:$BZ$131),成就内容!Q107,1))-SUM(Z$334:Z377),"")</f>
        <v/>
      </c>
      <c r="AA378" s="79" t="str">
        <f>IFERROR(IF(成就内容!R51="","",INDEX($I$4:$I$178*SUM(成就内容!R$127:R$131)/SUM(成就内容!$D$127:$BZ$131),成就内容!R107,1))-SUM(AA$334:AA377),"")</f>
        <v/>
      </c>
      <c r="AB378" s="79" t="str">
        <f>IFERROR(IF(成就内容!S51="","",INDEX($I$4:$I$178*SUM(成就内容!S$127:S$131)/SUM(成就内容!$D$127:$BZ$131),成就内容!S107,1))-SUM(AB$334:AB377),"")</f>
        <v/>
      </c>
      <c r="AC378" s="79" t="str">
        <f>IFERROR(IF(成就内容!T51="","",INDEX($I$4:$I$178*SUM(成就内容!T$127:T$131)/SUM(成就内容!$D$127:$BZ$131),成就内容!T107,1))-SUM(AC$334:AC377),"")</f>
        <v/>
      </c>
      <c r="AD378" s="79" t="str">
        <f>IFERROR(IF(成就内容!U51="","",INDEX($I$4:$I$178*SUM(成就内容!U$127:U$131)/SUM(成就内容!$D$127:$BZ$131),成就内容!U107,1))-SUM(AD$334:AD377),"")</f>
        <v/>
      </c>
      <c r="AE378" s="79" t="str">
        <f>IFERROR(IF(成就内容!V51="","",INDEX($I$4:$I$178*SUM(成就内容!V$127:V$131)/SUM(成就内容!$D$127:$BZ$131),成就内容!V107,1))-SUM(AE$334:AE377),"")</f>
        <v/>
      </c>
      <c r="AF378" s="79" t="str">
        <f>IFERROR(IF(成就内容!W51="","",INDEX($I$4:$I$178*SUM(成就内容!W$127:W$131)/SUM(成就内容!$D$127:$BZ$131),成就内容!W107,1))-SUM(AF$334:AF377),"")</f>
        <v/>
      </c>
      <c r="AG378" s="79" t="str">
        <f>IFERROR(IF(成就内容!X51="","",INDEX($I$4:$I$178*SUM(成就内容!X$127:X$131)/SUM(成就内容!$D$127:$BZ$131),成就内容!X107,1))-SUM(AG$334:AG377),"")</f>
        <v/>
      </c>
      <c r="AH378" s="79" t="str">
        <f>IFERROR(IF(成就内容!Y51="","",INDEX($I$4:$I$178*SUM(成就内容!Y$127:Y$131)/SUM(成就内容!$D$127:$BZ$131),成就内容!Y107,1))-SUM(AH$334:AH377),"")</f>
        <v/>
      </c>
      <c r="AI378" s="79" t="str">
        <f>IFERROR(IF(成就内容!Z51="","",INDEX($I$4:$I$178*SUM(成就内容!Z$127:Z$131)/SUM(成就内容!$D$127:$BZ$131),成就内容!Z107,1))-SUM(AI$334:AI377),"")</f>
        <v/>
      </c>
      <c r="AJ378" s="79" t="str">
        <f>IFERROR(IF(成就内容!AA51="","",INDEX($I$4:$I$178*SUM(成就内容!AA$127:AA$131)/SUM(成就内容!$D$127:$BZ$131),成就内容!AA107,1))-SUM(AJ$334:AJ377),"")</f>
        <v/>
      </c>
      <c r="AK378" s="79" t="str">
        <f>IFERROR(IF(成就内容!AB51="","",INDEX($I$4:$I$178*SUM(成就内容!AB$127:AB$131)/SUM(成就内容!$D$127:$BZ$131),成就内容!AB107,1))-SUM(AK$334:AK377),"")</f>
        <v/>
      </c>
      <c r="AL378" s="79" t="str">
        <f>IFERROR(IF(成就内容!AC51="","",INDEX($I$4:$I$178*SUM(成就内容!AC$127:AC$131)/SUM(成就内容!$D$127:$BZ$131),成就内容!AC107,1))-SUM(AL$334:AL377),"")</f>
        <v/>
      </c>
      <c r="AM378" s="79" t="str">
        <f>IFERROR(IF(成就内容!AD51="","",INDEX($I$4:$I$178*SUM(成就内容!AD$127:AD$131)/SUM(成就内容!$D$127:$BZ$131),成就内容!AD107,1))-SUM(AM$334:AM377),"")</f>
        <v/>
      </c>
      <c r="AN378" s="79" t="str">
        <f>IFERROR(IF(成就内容!AE51="","",INDEX($I$4:$I$178*SUM(成就内容!AE$127:AE$131)/SUM(成就内容!$D$127:$BZ$131),成就内容!AE107,1))-SUM(AN$334:AN377),"")</f>
        <v/>
      </c>
      <c r="AO378" s="79" t="str">
        <f>IFERROR(IF(成就内容!AF51="","",INDEX($I$4:$I$178*SUM(成就内容!AF$127:AF$131)/SUM(成就内容!$D$127:$BZ$131),成就内容!AF107,1))-SUM(AO$334:AO377),"")</f>
        <v/>
      </c>
      <c r="AP378" s="79" t="str">
        <f>IFERROR(IF(成就内容!AG51="","",INDEX($I$4:$I$178*SUM(成就内容!AG$127:AG$131)/SUM(成就内容!$D$127:$BZ$131),成就内容!AG107,1))-SUM(AP$334:AP377),"")</f>
        <v/>
      </c>
      <c r="AQ378" s="79" t="str">
        <f>IFERROR(IF(成就内容!AH51="","",INDEX($I$4:$I$178*SUM(成就内容!AH$127:AH$131)/SUM(成就内容!$D$127:$BZ$131),成就内容!AH107,1))-SUM(AQ$334:AQ377),"")</f>
        <v/>
      </c>
      <c r="AR378" s="79" t="str">
        <f>IFERROR(IF(成就内容!AI51="","",INDEX($I$4:$I$178*SUM(成就内容!AI$127:AI$131)/SUM(成就内容!$D$127:$BZ$131),成就内容!AI107,1))-SUM(AR$334:AR377),"")</f>
        <v/>
      </c>
      <c r="AS378" s="79" t="str">
        <f>IFERROR(IF(成就内容!AJ51="","",INDEX($I$4:$I$178*SUM(成就内容!AJ$127:AJ$131)/SUM(成就内容!$D$127:$BZ$131),成就内容!AJ107,1))-SUM(AS$334:AS377),"")</f>
        <v/>
      </c>
      <c r="AT378" s="79" t="str">
        <f>IFERROR(IF(成就内容!AK51="","",INDEX($I$4:$I$178*SUM(成就内容!AK$127:AK$131)/SUM(成就内容!$D$127:$BZ$131),成就内容!AK107,1))-SUM(AT$334:AT377),"")</f>
        <v/>
      </c>
      <c r="AU378" s="79" t="str">
        <f>IFERROR(IF(成就内容!AL51="","",INDEX($I$4:$I$178*SUM(成就内容!AL$127:AL$131)/SUM(成就内容!$D$127:$BZ$131),成就内容!AL107,1))-SUM(AU$334:AU377),"")</f>
        <v/>
      </c>
      <c r="AV378" s="79" t="str">
        <f>IFERROR(IF(成就内容!AM51="","",INDEX($I$4:$I$178*SUM(成就内容!AM$127:AM$131)/SUM(成就内容!$D$127:$BZ$131),成就内容!AM107,1))-SUM(AV$334:AV377),"")</f>
        <v/>
      </c>
      <c r="AW378" s="79" t="str">
        <f>IFERROR(IF(成就内容!AN51="","",INDEX($I$4:$I$178*SUM(成就内容!AN$127:AN$131)/SUM(成就内容!$D$127:$BZ$131),成就内容!AN107,1))-SUM(AW$334:AW377),"")</f>
        <v/>
      </c>
      <c r="AX378" s="79" t="str">
        <f>IFERROR(IF(成就内容!AO51="","",INDEX($I$4:$I$178*SUM(成就内容!AO$127:AO$131)/SUM(成就内容!$D$127:$BZ$131),成就内容!AO107,1))-SUM(AX$334:AX377),"")</f>
        <v/>
      </c>
      <c r="AY378" s="79" t="str">
        <f>IFERROR(IF(成就内容!AP51="","",INDEX($I$4:$I$178*SUM(成就内容!AP$127:AP$131)/SUM(成就内容!$D$127:$BZ$131),成就内容!AP107,1))-SUM(AY$334:AY377),"")</f>
        <v/>
      </c>
      <c r="AZ378" s="79" t="str">
        <f>IFERROR(IF(成就内容!AQ51="","",INDEX($I$4:$I$178*SUM(成就内容!AQ$127:AQ$131)/SUM(成就内容!$D$127:$BZ$131),成就内容!AQ107,1))-SUM(AZ$334:AZ377),"")</f>
        <v/>
      </c>
      <c r="BA378" s="79" t="str">
        <f>IFERROR(IF(成就内容!AR51="","",INDEX($I$4:$I$178*SUM(成就内容!AR$127:AR$131)/SUM(成就内容!$D$127:$BZ$131),成就内容!AR107,1))-SUM(BA$334:BA377),"")</f>
        <v/>
      </c>
      <c r="BB378" s="79" t="str">
        <f>IFERROR(IF(成就内容!AS51="","",INDEX($I$4:$I$178*SUM(成就内容!AS$127:AS$131)/SUM(成就内容!$D$127:$BZ$131),成就内容!AS107,1))-SUM(BB$334:BB377),"")</f>
        <v/>
      </c>
      <c r="BC378" s="79" t="str">
        <f>IFERROR(IF(成就内容!AT51="","",INDEX($I$4:$I$178*SUM(成就内容!AT$127:AT$131)/SUM(成就内容!$D$127:$BZ$131),成就内容!AT107,1))-SUM(BC$334:BC377),"")</f>
        <v/>
      </c>
      <c r="BD378" s="79" t="str">
        <f>IFERROR(IF(成就内容!AU51="","",INDEX($I$4:$I$178*SUM(成就内容!AU$127:AU$131)/SUM(成就内容!$D$127:$BZ$131),成就内容!AU107,1))-SUM(BD$334:BD377),"")</f>
        <v/>
      </c>
      <c r="BE378" s="79" t="str">
        <f>IFERROR(IF(成就内容!AV51="","",INDEX($I$4:$I$178*SUM(成就内容!AV$127:AV$131)/SUM(成就内容!$D$127:$BZ$131),成就内容!AV107,1))-SUM(BE$334:BE377),"")</f>
        <v/>
      </c>
      <c r="BF378" s="79" t="str">
        <f>IFERROR(IF(成就内容!AW51="","",INDEX($I$4:$I$178*SUM(成就内容!AW$127:AW$131)/SUM(成就内容!$D$127:$BZ$131),成就内容!AW107,1))-SUM(BF$334:BF377),"")</f>
        <v/>
      </c>
      <c r="BG378" s="79" t="str">
        <f>IFERROR(IF(成就内容!AX51="","",INDEX($I$4:$I$178*SUM(成就内容!AX$127:AX$131)/SUM(成就内容!$D$127:$BZ$131),成就内容!AX107,1))-SUM(BG$334:BG377),"")</f>
        <v/>
      </c>
      <c r="BH378" s="79" t="str">
        <f>IFERROR(IF(成就内容!AY51="","",INDEX($I$4:$I$178*SUM(成就内容!AY$127:AY$131)/SUM(成就内容!$D$127:$BZ$131),成就内容!AY107,1))-SUM(BH$334:BH377),"")</f>
        <v/>
      </c>
      <c r="BI378" s="79" t="str">
        <f>IFERROR(IF(成就内容!AZ51="","",INDEX($I$4:$I$178*SUM(成就内容!AZ$127:AZ$131)/SUM(成就内容!$D$127:$BZ$131),成就内容!AZ107,1))-SUM(BI$334:BI377),"")</f>
        <v/>
      </c>
      <c r="BJ378" s="79" t="str">
        <f>IFERROR(IF(成就内容!BA51="","",INDEX($I$4:$I$178*SUM(成就内容!BA$127:BA$131)/SUM(成就内容!$D$127:$BZ$131),成就内容!BA107,1))-SUM(BJ$334:BJ377),"")</f>
        <v/>
      </c>
      <c r="BK378" s="79" t="str">
        <f>IFERROR(IF(成就内容!BB51="","",INDEX($I$4:$I$178*SUM(成就内容!BB$127:BB$131)/SUM(成就内容!$D$127:$BZ$131),成就内容!BB107,1))-SUM(BK$334:BK377),"")</f>
        <v/>
      </c>
      <c r="BL378" s="79" t="str">
        <f>IFERROR(IF(成就内容!BC51="","",INDEX($I$4:$I$178*SUM(成就内容!BC$127:BC$131)/SUM(成就内容!$D$127:$BZ$131),成就内容!BC107,1))-SUM(BL$334:BL377),"")</f>
        <v/>
      </c>
      <c r="BM378" s="79" t="str">
        <f>IFERROR(IF(成就内容!BD51="","",INDEX($I$4:$I$178*SUM(成就内容!BD$127:BD$131)/SUM(成就内容!$D$127:$BZ$131),成就内容!BD107,1))-SUM(BM$334:BM377),"")</f>
        <v/>
      </c>
      <c r="BN378" s="79" t="str">
        <f>IFERROR(IF(成就内容!BE51="","",INDEX($I$4:$I$178*SUM(成就内容!BE$127:BE$131)/SUM(成就内容!$D$127:$BZ$131),成就内容!BE107,1))-SUM(BN$334:BN377),"")</f>
        <v/>
      </c>
      <c r="BO378" s="79" t="str">
        <f>IFERROR(IF(成就内容!BF51="","",INDEX($I$4:$I$178*SUM(成就内容!BF$127:BF$131)/SUM(成就内容!$D$127:$BZ$131),成就内容!BF107,1))-SUM(BO$334:BO377),"")</f>
        <v/>
      </c>
      <c r="BP378" s="79" t="str">
        <f>IFERROR(IF(成就内容!BG51="","",INDEX($I$4:$I$178*SUM(成就内容!BG$127:BG$131)/SUM(成就内容!$D$127:$BZ$131),成就内容!BG107,1))-SUM(BP$334:BP377),"")</f>
        <v/>
      </c>
      <c r="BQ378" s="79" t="str">
        <f>IFERROR(IF(成就内容!BH51="","",INDEX($I$4:$I$178*SUM(成就内容!BH$127:BH$131)/SUM(成就内容!$D$127:$BZ$131),成就内容!BH107,1))-SUM(BQ$334:BQ377),"")</f>
        <v/>
      </c>
      <c r="BR378" s="79" t="str">
        <f>IFERROR(IF(成就内容!BI51="","",INDEX($I$4:$I$178*SUM(成就内容!BI$127:BI$131)/SUM(成就内容!$D$127:$BZ$131),成就内容!BI107,1))-SUM(BR$334:BR377),"")</f>
        <v/>
      </c>
      <c r="BS378" s="79">
        <f>IFERROR(IF(成就内容!BJ51="","",INDEX($I$4:$I$178*SUM(成就内容!BJ$127:BJ$131)/SUM(成就内容!$D$127:$BZ$131),成就内容!BJ107,1))-SUM(BS$334:BS377),"")</f>
        <v>8750.9812499999971</v>
      </c>
      <c r="BT378" s="79" t="str">
        <f>IFERROR(IF(成就内容!BK51="","",INDEX($I$4:$I$178*SUM(成就内容!BK$127:BK$131)/SUM(成就内容!$D$127:$BZ$131),成就内容!BK107,1))-SUM(BT$334:BT377),"")</f>
        <v/>
      </c>
      <c r="BU378" s="79" t="str">
        <f>IFERROR(IF(成就内容!BL51="","",INDEX($I$4:$I$178*SUM(成就内容!BL$127:BL$131)/SUM(成就内容!$D$127:$BZ$131),成就内容!BL107,1))-SUM(BU$334:BU377),"")</f>
        <v/>
      </c>
      <c r="BV378" s="79">
        <f>IFERROR(IF(成就内容!BM51="","",INDEX($I$4:$I$178*SUM(成就内容!BM$127:BM$131)/SUM(成就内容!$D$127:$BZ$131),成就内容!BM107,1))-SUM(BV$334:BV377),"")</f>
        <v>0</v>
      </c>
      <c r="BW378" s="79" t="str">
        <f>IFERROR(IF(成就内容!BN51="","",INDEX($I$4:$I$178*SUM(成就内容!BN$127:BN$131)/SUM(成就内容!$D$127:$BZ$131),成就内容!BN107,1))-SUM(BW$334:BW377),"")</f>
        <v/>
      </c>
      <c r="BX378" s="79">
        <f>IFERROR(IF(成就内容!BO51="","",INDEX($I$4:$I$178*SUM(成就内容!BO$127:BO$131)/SUM(成就内容!$D$127:$BZ$131),成就内容!BO107,1))-SUM(BX$334:BX377),"")</f>
        <v>0</v>
      </c>
      <c r="BY378" s="79">
        <f>IFERROR(IF(成就内容!BP51="","",INDEX($I$4:$I$178*SUM(成就内容!BP$127:BP$131)/SUM(成就内容!$D$127:$BZ$131),成就内容!BP107,1))-SUM(BY$334:BY377),"")</f>
        <v>0</v>
      </c>
      <c r="BZ378" s="79">
        <f>IFERROR(IF(成就内容!BQ51="","",INDEX($I$4:$I$178*SUM(成就内容!BQ$127:BQ$131)/SUM(成就内容!$D$127:$BZ$131),成就内容!BQ107,1))-SUM(BZ$334:BZ377),"")</f>
        <v>0</v>
      </c>
      <c r="CA378" s="79" t="str">
        <f>IFERROR(IF(成就内容!BR51="","",INDEX($I$4:$I$178*SUM(成就内容!BR$127:BR$131)/SUM(成就内容!$D$127:$BZ$131),成就内容!BR107,1))-SUM(CA$334:CA377),"")</f>
        <v/>
      </c>
      <c r="CB378" s="79" t="str">
        <f>IFERROR(IF(成就内容!BS51="","",INDEX($I$4:$I$178*SUM(成就内容!BS$127:BS$131)/SUM(成就内容!$D$127:$BZ$131),成就内容!BS107,1))-SUM(CB$334:CB377),"")</f>
        <v/>
      </c>
      <c r="CC378" s="79">
        <f>IFERROR(IF(成就内容!BT51="","",INDEX($I$4:$I$178*SUM(成就内容!BT$127:BT$131)/SUM(成就内容!$D$127:$BZ$131),成就内容!BT107,1))-SUM(CC$334:CC377),"")</f>
        <v>0</v>
      </c>
      <c r="CD378" s="79">
        <f>IFERROR(IF(成就内容!BU51="","",INDEX($I$4:$I$178*SUM(成就内容!BU$127:BU$131)/SUM(成就内容!$D$127:$BZ$131),成就内容!BU107,1))-SUM(CD$334:CD377),"")</f>
        <v>0</v>
      </c>
      <c r="CE378" s="79" t="str">
        <f>IFERROR(IF(成就内容!BV51="","",INDEX($I$4:$I$178*SUM(成就内容!BV$127:BV$131)/SUM(成就内容!$D$127:$BZ$131),成就内容!BV107,1))-SUM(CE$334:CE377),"")</f>
        <v/>
      </c>
      <c r="CF378" s="79" t="str">
        <f>IFERROR(IF(成就内容!BW51="","",INDEX($I$4:$I$178*SUM(成就内容!BW$127:BW$131)/SUM(成就内容!$D$127:$BZ$131),成就内容!BW107,1))-SUM(CF$334:CF377),"")</f>
        <v/>
      </c>
      <c r="CG378" s="79" t="str">
        <f>IFERROR(IF(成就内容!BX51="","",INDEX($I$4:$I$178*SUM(成就内容!BX$127:BX$131)/SUM(成就内容!$D$127:$BZ$131),成就内容!BX107,1))-SUM(CG$334:CG377),"")</f>
        <v/>
      </c>
      <c r="CH378" s="79" t="str">
        <f>IFERROR(IF(成就内容!BY51="","",INDEX($I$4:$I$178*SUM(成就内容!BY$127:BY$131)/SUM(成就内容!$D$127:$BZ$131),成就内容!BY107,1))-SUM(CH$334:CH377),"")</f>
        <v/>
      </c>
      <c r="CI378" s="79" t="str">
        <f>IFERROR(IF(成就内容!BZ51="","",INDEX($I$4:$I$178*SUM(成就内容!BZ$127:BZ$131)/SUM(成就内容!$D$127:$BZ$131),成就内容!BZ107,1))-SUM(CI$334:CI377),"")</f>
        <v/>
      </c>
      <c r="CK378" s="19"/>
      <c r="CM378" s="43">
        <v>45</v>
      </c>
      <c r="CN378" s="41" t="str">
        <f>IF(M378="","",IF(SUM(成就内容!D$127:D$131)&lt;&gt;0,MAX(ROUNDUP(SMALL(M$334:M$383,$L378)/60,0)*60,60),0))</f>
        <v/>
      </c>
      <c r="CO378" s="41" t="str">
        <f>IF(N378="","",IF(SUM(成就内容!E$127:E$131)&lt;&gt;0,MAX(ROUNDUP(SMALL(N$334:N$383,$L378)/60,0)*60,60),0))</f>
        <v/>
      </c>
      <c r="CP378" s="41" t="str">
        <f>IF(O378="","",IF(SUM(成就内容!F$127:F$131)&lt;&gt;0,MAX(ROUNDUP(SMALL(O$334:O$383,$L378)/60,0)*60,60),0))</f>
        <v/>
      </c>
      <c r="CQ378" s="41" t="str">
        <f>IF(P378="","",IF(SUM(成就内容!G$127:G$131)&lt;&gt;0,MAX(ROUNDUP(SMALL(P$334:P$383,$L378)/60,0)*60,60),0))</f>
        <v/>
      </c>
      <c r="CR378" s="41" t="str">
        <f>IF(Q378="","",IF(SUM(成就内容!H$127:H$131)&lt;&gt;0,MAX(ROUNDUP(SMALL(Q$334:Q$383,$L378)/60,0)*60,60),0))</f>
        <v/>
      </c>
      <c r="CS378" s="41" t="str">
        <f>IF(R378="","",IF(SUM(成就内容!I$127:I$131)&lt;&gt;0,MAX(ROUNDUP(SMALL(R$334:R$383,$L378)/60,0)*60,60),0))</f>
        <v/>
      </c>
      <c r="CT378" s="41" t="str">
        <f>IF(S378="","",IF(SUM(成就内容!J$127:J$131)&lt;&gt;0,MAX(ROUNDUP(SMALL(S$334:S$383,$L378)/60,0)*60,60),0))</f>
        <v/>
      </c>
      <c r="CU378" s="41" t="str">
        <f>IF(T378="","",IF(SUM(成就内容!K$127:K$131)&lt;&gt;0,MAX(ROUNDUP(SMALL(T$334:T$383,$L378)/60,0)*60,60),0))</f>
        <v/>
      </c>
      <c r="CV378" s="41" t="str">
        <f>IF(U378="","",IF(SUM(成就内容!L$127:L$131)&lt;&gt;0,MAX(ROUNDUP(SMALL(U$334:U$383,$L378)/60,0)*60,60),0))</f>
        <v/>
      </c>
      <c r="CW378" s="41" t="str">
        <f>IF(V378="","",IF(SUM(成就内容!M$127:M$131)&lt;&gt;0,MAX(ROUNDUP(SMALL(V$334:V$383,$L378)/60,0)*60,60),0))</f>
        <v/>
      </c>
      <c r="CX378" s="41" t="str">
        <f>IF(W378="","",IF(SUM(成就内容!N$127:N$131)&lt;&gt;0,MAX(ROUNDUP(SMALL(W$334:W$383,$L378)/60,0)*60,60),0))</f>
        <v/>
      </c>
      <c r="CY378" s="41" t="str">
        <f>IF(X378="","",IF(SUM(成就内容!O$127:O$131)&lt;&gt;0,MAX(ROUNDUP(SMALL(X$334:X$383,$L378)/60,0)*60,60),0))</f>
        <v/>
      </c>
      <c r="CZ378" s="41" t="str">
        <f>IF(Y378="","",IF(SUM(成就内容!P$127:P$131)&lt;&gt;0,MAX(ROUNDUP(SMALL(Y$334:Y$383,$L378)/60,0)*60,60),0))</f>
        <v/>
      </c>
      <c r="DA378" s="41" t="str">
        <f>IF(Z378="","",IF(SUM(成就内容!Q$127:Q$131)&lt;&gt;0,MAX(ROUNDUP(SMALL(Z$334:Z$383,$L378)/60,0)*60,60),0))</f>
        <v/>
      </c>
      <c r="DB378" s="41" t="str">
        <f>IF(AA378="","",IF(SUM(成就内容!R$127:R$131)&lt;&gt;0,MAX(ROUNDUP(SMALL(AA$334:AA$383,$L378)/60,0)*60,60),0))</f>
        <v/>
      </c>
      <c r="DC378" s="41" t="str">
        <f>IF(AB378="","",IF(SUM(成就内容!S$127:S$131)&lt;&gt;0,MAX(ROUNDUP(SMALL(AB$334:AB$383,$L378)/60,0)*60,60),0))</f>
        <v/>
      </c>
      <c r="DD378" s="41" t="str">
        <f>IF(AC378="","",IF(SUM(成就内容!T$127:T$131)&lt;&gt;0,MAX(ROUNDUP(SMALL(AC$334:AC$383,$L378)/60,0)*60,60),0))</f>
        <v/>
      </c>
      <c r="DE378" s="41" t="str">
        <f>IF(AD378="","",IF(SUM(成就内容!U$127:U$131)&lt;&gt;0,MAX(ROUNDUP(SMALL(AD$334:AD$383,$L378)/60,0)*60,60),0))</f>
        <v/>
      </c>
      <c r="DF378" s="41" t="str">
        <f>IF(AE378="","",IF(SUM(成就内容!V$127:V$131)&lt;&gt;0,MAX(ROUNDUP(SMALL(AE$334:AE$383,$L378)/60,0)*60,60),0))</f>
        <v/>
      </c>
      <c r="DG378" s="41" t="str">
        <f>IF(AF378="","",IF(SUM(成就内容!W$127:W$131)&lt;&gt;0,MAX(ROUNDUP(SMALL(AF$334:AF$383,$L378)/60,0)*60,60),0))</f>
        <v/>
      </c>
      <c r="DH378" s="41" t="str">
        <f>IF(AG378="","",IF(SUM(成就内容!X$127:X$131)&lt;&gt;0,MAX(ROUNDUP(SMALL(AG$334:AG$383,$L378)/60,0)*60,60),0))</f>
        <v/>
      </c>
      <c r="DI378" s="41" t="str">
        <f>IF(AH378="","",IF(SUM(成就内容!Y$127:Y$131)&lt;&gt;0,MAX(ROUNDUP(SMALL(AH$334:AH$383,$L378)/60,0)*60,60),0))</f>
        <v/>
      </c>
      <c r="DJ378" s="41" t="str">
        <f>IF(AI378="","",IF(SUM(成就内容!Z$127:Z$131)&lt;&gt;0,MAX(ROUNDUP(SMALL(AI$334:AI$383,$L378)/60,0)*60,60),0))</f>
        <v/>
      </c>
      <c r="DK378" s="41" t="str">
        <f>IF(AJ378="","",IF(SUM(成就内容!AA$127:AA$131)&lt;&gt;0,MAX(ROUNDUP(SMALL(AJ$334:AJ$383,$L378)/60,0)*60,60),0))</f>
        <v/>
      </c>
      <c r="DL378" s="41" t="str">
        <f>IF(AK378="","",IF(SUM(成就内容!AB$127:AB$131)&lt;&gt;0,MAX(ROUNDUP(SMALL(AK$334:AK$383,$L378)/60,0)*60,60),0))</f>
        <v/>
      </c>
      <c r="DM378" s="41" t="str">
        <f>IF(AL378="","",IF(SUM(成就内容!AC$127:AC$131)&lt;&gt;0,MAX(ROUNDUP(SMALL(AL$334:AL$383,$L378)/60,0)*60,60),0))</f>
        <v/>
      </c>
      <c r="DN378" s="41" t="str">
        <f>IF(AM378="","",IF(SUM(成就内容!AD$127:AD$131)&lt;&gt;0,MAX(ROUNDUP(SMALL(AM$334:AM$383,$L378)/60,0)*60,60),0))</f>
        <v/>
      </c>
      <c r="DO378" s="41" t="str">
        <f>IF(AN378="","",IF(SUM(成就内容!AE$127:AE$131)&lt;&gt;0,MAX(ROUNDUP(SMALL(AN$334:AN$383,$L378)/60,0)*60,60),0))</f>
        <v/>
      </c>
      <c r="DP378" s="41" t="str">
        <f>IF(AO378="","",IF(SUM(成就内容!AF$127:AF$131)&lt;&gt;0,MAX(ROUNDUP(SMALL(AO$334:AO$383,$L378)/60,0)*60,60),0))</f>
        <v/>
      </c>
      <c r="DQ378" s="41" t="str">
        <f>IF(AP378="","",IF(SUM(成就内容!AG$127:AG$131)&lt;&gt;0,MAX(ROUNDUP(SMALL(AP$334:AP$383,$L378)/60,0)*60,60),0))</f>
        <v/>
      </c>
      <c r="DR378" s="41" t="str">
        <f>IF(AQ378="","",IF(SUM(成就内容!AH$127:AH$131)&lt;&gt;0,MAX(ROUNDUP(SMALL(AQ$334:AQ$383,$L378)/60,0)*60,60),0))</f>
        <v/>
      </c>
      <c r="DS378" s="41" t="str">
        <f>IF(AR378="","",IF(SUM(成就内容!AI$127:AI$131)&lt;&gt;0,MAX(ROUNDUP(SMALL(AR$334:AR$383,$L378)/60,0)*60,60),0))</f>
        <v/>
      </c>
      <c r="DT378" s="41" t="str">
        <f>IF(AS378="","",IF(SUM(成就内容!AJ$127:AJ$131)&lt;&gt;0,MAX(ROUNDUP(SMALL(AS$334:AS$383,$L378)/60,0)*60,60),0))</f>
        <v/>
      </c>
      <c r="DU378" s="41" t="str">
        <f>IF(AT378="","",IF(SUM(成就内容!AK$127:AK$131)&lt;&gt;0,MAX(ROUNDUP(SMALL(AT$334:AT$383,$L378)/60,0)*60,60),0))</f>
        <v/>
      </c>
      <c r="DV378" s="41" t="str">
        <f>IF(AU378="","",IF(SUM(成就内容!AL$127:AL$131)&lt;&gt;0,MAX(ROUNDUP(SMALL(AU$334:AU$383,$L378)/60,0)*60,60),0))</f>
        <v/>
      </c>
      <c r="DW378" s="41" t="str">
        <f>IF(AV378="","",IF(SUM(成就内容!AM$127:AM$131)&lt;&gt;0,MAX(ROUNDUP(SMALL(AV$334:AV$383,$L378)/60,0)*60,60),0))</f>
        <v/>
      </c>
      <c r="DX378" s="41" t="str">
        <f>IF(AW378="","",IF(SUM(成就内容!AN$127:AN$131)&lt;&gt;0,MAX(ROUNDUP(SMALL(AW$334:AW$383,$L378)/60,0)*60,60),0))</f>
        <v/>
      </c>
      <c r="DY378" s="41" t="str">
        <f>IF(AX378="","",IF(SUM(成就内容!AO$127:AO$131)&lt;&gt;0,MAX(ROUNDUP(SMALL(AX$334:AX$383,$L378)/60,0)*60,60),0))</f>
        <v/>
      </c>
      <c r="DZ378" s="41" t="str">
        <f>IF(AY378="","",IF(SUM(成就内容!AP$127:AP$131)&lt;&gt;0,MAX(ROUNDUP(SMALL(AY$334:AY$383,$L378)/60,0)*60,60),0))</f>
        <v/>
      </c>
      <c r="EA378" s="41" t="str">
        <f>IF(AZ378="","",IF(SUM(成就内容!AQ$127:AQ$131)&lt;&gt;0,MAX(ROUNDUP(SMALL(AZ$334:AZ$383,$L378)/60,0)*60,60),0))</f>
        <v/>
      </c>
      <c r="EB378" s="41" t="str">
        <f>IF(BA378="","",IF(SUM(成就内容!AR$127:AR$131)&lt;&gt;0,MAX(ROUNDUP(SMALL(BA$334:BA$383,$L378)/60,0)*60,60),0))</f>
        <v/>
      </c>
      <c r="EC378" s="41" t="str">
        <f>IF(BB378="","",IF(SUM(成就内容!AS$127:AS$131)&lt;&gt;0,MAX(ROUNDUP(SMALL(BB$334:BB$383,$L378)/60,0)*60,60),0))</f>
        <v/>
      </c>
      <c r="ED378" s="41" t="str">
        <f>IF(BC378="","",IF(SUM(成就内容!AT$127:AT$131)&lt;&gt;0,MAX(ROUNDUP(SMALL(BC$334:BC$383,$L378)/60,0)*60,60),0))</f>
        <v/>
      </c>
      <c r="EE378" s="41" t="str">
        <f>IF(BD378="","",IF(SUM(成就内容!AU$127:AU$131)&lt;&gt;0,MAX(ROUNDUP(SMALL(BD$334:BD$383,$L378)/60,0)*60,60),0))</f>
        <v/>
      </c>
      <c r="EF378" s="41" t="str">
        <f>IF(BE378="","",IF(SUM(成就内容!AV$127:AV$131)&lt;&gt;0,MAX(ROUNDUP(SMALL(BE$334:BE$383,$L378)/60,0)*60,60),0))</f>
        <v/>
      </c>
      <c r="EG378" s="41" t="str">
        <f>IF(BF378="","",IF(SUM(成就内容!AW$127:AW$131)&lt;&gt;0,MAX(ROUNDUP(SMALL(BF$334:BF$383,$L378)/60,0)*60,60),0))</f>
        <v/>
      </c>
      <c r="EH378" s="41" t="str">
        <f>IF(BG378="","",IF(SUM(成就内容!AX$127:AX$131)&lt;&gt;0,MAX(ROUNDUP(SMALL(BG$334:BG$383,$L378)/60,0)*60,60),0))</f>
        <v/>
      </c>
      <c r="EI378" s="41" t="str">
        <f>IF(BH378="","",IF(SUM(成就内容!AY$127:AY$131)&lt;&gt;0,MAX(ROUNDUP(SMALL(BH$334:BH$383,$L378)/60,0)*60,60),0))</f>
        <v/>
      </c>
      <c r="EJ378" s="41" t="str">
        <f>IF(BI378="","",IF(SUM(成就内容!AZ$127:AZ$131)&lt;&gt;0,MAX(ROUNDUP(SMALL(BI$334:BI$383,$L378)/60,0)*60,60),0))</f>
        <v/>
      </c>
      <c r="EK378" s="41" t="str">
        <f>IF(BJ378="","",IF(SUM(成就内容!BA$127:BA$131)&lt;&gt;0,MAX(ROUNDUP(SMALL(BJ$334:BJ$383,$L378)/60,0)*60,60),0))</f>
        <v/>
      </c>
      <c r="EL378" s="41" t="str">
        <f>IF(BK378="","",IF(SUM(成就内容!BB$127:BB$131)&lt;&gt;0,MAX(ROUNDUP(SMALL(BK$334:BK$383,$L378)/60,0)*60,60),0))</f>
        <v/>
      </c>
      <c r="EM378" s="41" t="str">
        <f>IF(BL378="","",IF(SUM(成就内容!BC$127:BC$131)&lt;&gt;0,MAX(ROUNDUP(SMALL(BL$334:BL$383,$L378)/60,0)*60,60),0))</f>
        <v/>
      </c>
      <c r="EN378" s="41" t="str">
        <f>IF(BM378="","",IF(SUM(成就内容!BD$127:BD$131)&lt;&gt;0,MAX(ROUNDUP(SMALL(BM$334:BM$383,$L378)/60,0)*60,60),0))</f>
        <v/>
      </c>
      <c r="EO378" s="41" t="str">
        <f>IF(BN378="","",IF(SUM(成就内容!BE$127:BE$131)&lt;&gt;0,MAX(ROUNDUP(SMALL(BN$334:BN$383,$L378)/60,0)*60,60),0))</f>
        <v/>
      </c>
      <c r="EP378" s="41" t="str">
        <f>IF(BO378="","",IF(SUM(成就内容!BF$127:BF$131)&lt;&gt;0,MAX(ROUNDUP(SMALL(BO$334:BO$383,$L378)/60,0)*60,60),0))</f>
        <v/>
      </c>
      <c r="EQ378" s="41" t="str">
        <f>IF(BP378="","",IF(SUM(成就内容!BG$127:BG$131)&lt;&gt;0,MAX(ROUNDUP(SMALL(BP$334:BP$383,$L378)/60,0)*60,60),0))</f>
        <v/>
      </c>
      <c r="ER378" s="41" t="str">
        <f>IF(BQ378="","",IF(SUM(成就内容!BH$127:BH$131)&lt;&gt;0,MAX(ROUNDUP(SMALL(BQ$334:BQ$383,$L378)/60,0)*60,60),0))</f>
        <v/>
      </c>
      <c r="ES378" s="41" t="str">
        <f>IF(BR378="","",IF(SUM(成就内容!BI$127:BI$131)&lt;&gt;0,MAX(ROUNDUP(SMALL(BR$334:BR$383,$L378)/60,0)*60,60),0))</f>
        <v/>
      </c>
      <c r="ET378" s="41">
        <f>IF(BS378="","",IF(SUM(成就内容!BJ$127:BJ$131)&lt;&gt;0,MAX(ROUNDUP(SMALL(BS$334:BS$383,$L378)/60,0)*60,60),0))</f>
        <v>11700</v>
      </c>
      <c r="EU378" s="41" t="str">
        <f>IF(BT378="","",IF(SUM(成就内容!BK$127:BK$131)&lt;&gt;0,MAX(ROUNDUP(SMALL(BT$334:BT$383,$L378)/60,0)*60,60),0))</f>
        <v/>
      </c>
      <c r="EV378" s="41" t="str">
        <f>IF(BU378="","",IF(SUM(成就内容!BL$127:BL$131)&lt;&gt;0,MAX(ROUNDUP(SMALL(BU$334:BU$383,$L378)/60,0)*60,60),0))</f>
        <v/>
      </c>
      <c r="EW378" s="41">
        <f>IF(BV378="","",IF(SUM(成就内容!BM$127:BM$131)&lt;&gt;0,MAX(ROUNDUP(SMALL(BV$334:BV$383,$L378)/60,0)*60,60),0))</f>
        <v>0</v>
      </c>
      <c r="EX378" s="41" t="str">
        <f>IF(BW378="","",IF(SUM(成就内容!BN$127:BN$131)&lt;&gt;0,MAX(ROUNDUP(SMALL(BW$334:BW$383,$L378)/60,0)*60,60),0))</f>
        <v/>
      </c>
      <c r="EY378" s="41">
        <f>IF(BX378="","",IF(SUM(成就内容!BO$127:BO$131)&lt;&gt;0,MAX(ROUNDUP(SMALL(BX$334:BX$383,$L378)/60,0)*60,60),0))</f>
        <v>0</v>
      </c>
      <c r="EZ378" s="41">
        <f>IF(BY378="","",IF(SUM(成就内容!BP$127:BP$131)&lt;&gt;0,MAX(ROUNDUP(SMALL(BY$334:BY$383,$L378)/60,0)*60,60),0))</f>
        <v>0</v>
      </c>
      <c r="FA378" s="41">
        <f>IF(BZ378="","",IF(SUM(成就内容!BQ$127:BQ$131)&lt;&gt;0,MAX(ROUNDUP(SMALL(BZ$334:BZ$383,$L378)/60,0)*60,60),0))</f>
        <v>0</v>
      </c>
      <c r="FB378" s="41" t="str">
        <f>IF(CA378="","",IF(SUM(成就内容!BR$127:BR$131)&lt;&gt;0,MAX(ROUNDUP(SMALL(CA$334:CA$383,$L378)/60,0)*60,60),0))</f>
        <v/>
      </c>
      <c r="FC378" s="41" t="str">
        <f>IF(CB378="","",IF(SUM(成就内容!BS$127:BS$131)&lt;&gt;0,MAX(ROUNDUP(SMALL(CB$334:CB$383,$L378)/60,0)*60,60),0))</f>
        <v/>
      </c>
      <c r="FD378" s="41">
        <f>IF(CC378="","",IF(SUM(成就内容!BT$127:BT$131)&lt;&gt;0,MAX(ROUNDUP(SMALL(CC$334:CC$383,$L378)/60,0)*60,60),0))</f>
        <v>0</v>
      </c>
      <c r="FE378" s="41">
        <f>IF(CD378="","",IF(SUM(成就内容!BU$127:BU$131)&lt;&gt;0,MAX(ROUNDUP(SMALL(CD$334:CD$383,$L378)/60,0)*60,60),0))</f>
        <v>0</v>
      </c>
      <c r="FF378" s="41" t="str">
        <f>IF(CE378="","",IF(SUM(成就内容!BV$127:BV$131)&lt;&gt;0,MAX(ROUNDUP(SMALL(CE$334:CE$383,$L378)/60,0)*60,60),0))</f>
        <v/>
      </c>
      <c r="FG378" s="41" t="str">
        <f>IF(CF378="","",IF(SUM(成就内容!BW$127:BW$131)&lt;&gt;0,MAX(ROUNDUP(SMALL(CF$334:CF$383,$L378)/60,0)*60,60),0))</f>
        <v/>
      </c>
      <c r="FH378" s="41" t="str">
        <f>IF(CG378="","",IF(SUM(成就内容!BX$127:BX$131)&lt;&gt;0,MAX(ROUNDUP(SMALL(CG$334:CG$383,$L378)/60,0)*60,60),0))</f>
        <v/>
      </c>
      <c r="FI378" s="41" t="str">
        <f>IF(CH378="","",IF(SUM(成就内容!BY$127:BY$131)&lt;&gt;0,MAX(ROUNDUP(SMALL(CH$334:CH$383,$L378)/60,0)*60,60),0))</f>
        <v/>
      </c>
      <c r="FJ378" s="41" t="str">
        <f>IF(CI378="","",IF(SUM(成就内容!BZ$127:BZ$131)&lt;&gt;0,MAX(ROUNDUP(SMALL(CI$334:CI$383,$L378)/60,0)*60,60),0))</f>
        <v/>
      </c>
    </row>
    <row r="379" spans="10:166" s="96" customFormat="1" x14ac:dyDescent="0.15">
      <c r="J379" s="19"/>
      <c r="L379" s="43">
        <v>46</v>
      </c>
      <c r="M379" s="79" t="str">
        <f>IFERROR(IF(成就内容!D52="","",INDEX($I$4:$I$178*SUM(成就内容!D$127:D$131)/SUM(成就内容!$D$127:$BZ$131),成就内容!D108,1))-SUM(M$334:M378),"")</f>
        <v/>
      </c>
      <c r="N379" s="79" t="str">
        <f>IFERROR(IF(成就内容!E52="","",INDEX($I$4:$I$178*SUM(成就内容!E$127:E$131)/SUM(成就内容!$D$127:$BZ$131),成就内容!E108,1))-SUM(N$334:N378),"")</f>
        <v/>
      </c>
      <c r="O379" s="79" t="str">
        <f>IFERROR(IF(成就内容!F52="","",INDEX($I$4:$I$178*SUM(成就内容!F$127:F$131)/SUM(成就内容!$D$127:$BZ$131),成就内容!F108,1))-SUM(O$334:O378),"")</f>
        <v/>
      </c>
      <c r="P379" s="79" t="str">
        <f>IFERROR(IF(成就内容!G52="","",INDEX($I$4:$I$178*SUM(成就内容!G$127:G$131)/SUM(成就内容!$D$127:$BZ$131),成就内容!G108,1))-SUM(P$334:P378),"")</f>
        <v/>
      </c>
      <c r="Q379" s="79" t="str">
        <f>IFERROR(IF(成就内容!H52="","",INDEX($I$4:$I$178*SUM(成就内容!H$127:H$131)/SUM(成就内容!$D$127:$BZ$131),成就内容!H108,1))-SUM(Q$334:Q378),"")</f>
        <v/>
      </c>
      <c r="R379" s="79" t="str">
        <f>IFERROR(IF(成就内容!I52="","",INDEX($I$4:$I$178*SUM(成就内容!I$127:I$131)/SUM(成就内容!$D$127:$BZ$131),成就内容!I108,1))-SUM(R$334:R378),"")</f>
        <v/>
      </c>
      <c r="S379" s="79" t="str">
        <f>IFERROR(IF(成就内容!J52="","",INDEX($I$4:$I$178*SUM(成就内容!J$127:J$131)/SUM(成就内容!$D$127:$BZ$131),成就内容!J108,1))-SUM(S$334:S378),"")</f>
        <v/>
      </c>
      <c r="T379" s="79" t="str">
        <f>IFERROR(IF(成就内容!K52="","",INDEX($I$4:$I$178*SUM(成就内容!K$127:K$131)/SUM(成就内容!$D$127:$BZ$131),成就内容!K108,1))-SUM(T$334:T378),"")</f>
        <v/>
      </c>
      <c r="U379" s="79" t="str">
        <f>IFERROR(IF(成就内容!L52="","",INDEX($I$4:$I$178*SUM(成就内容!L$127:L$131)/SUM(成就内容!$D$127:$BZ$131),成就内容!L108,1))-SUM(U$334:U378),"")</f>
        <v/>
      </c>
      <c r="V379" s="79" t="str">
        <f>IFERROR(IF(成就内容!M52="","",INDEX($I$4:$I$178*SUM(成就内容!M$127:M$131)/SUM(成就内容!$D$127:$BZ$131),成就内容!M108,1))-SUM(V$334:V378),"")</f>
        <v/>
      </c>
      <c r="W379" s="79" t="str">
        <f>IFERROR(IF(成就内容!N52="","",INDEX($I$4:$I$178*SUM(成就内容!N$127:N$131)/SUM(成就内容!$D$127:$BZ$131),成就内容!N108,1))-SUM(W$334:W378),"")</f>
        <v/>
      </c>
      <c r="X379" s="79" t="str">
        <f>IFERROR(IF(成就内容!O52="","",INDEX($I$4:$I$178*SUM(成就内容!O$127:O$131)/SUM(成就内容!$D$127:$BZ$131),成就内容!O108,1))-SUM(X$334:X378),"")</f>
        <v/>
      </c>
      <c r="Y379" s="79" t="str">
        <f>IFERROR(IF(成就内容!P52="","",INDEX($I$4:$I$178*SUM(成就内容!P$127:P$131)/SUM(成就内容!$D$127:$BZ$131),成就内容!P108,1))-SUM(Y$334:Y378),"")</f>
        <v/>
      </c>
      <c r="Z379" s="79" t="str">
        <f>IFERROR(IF(成就内容!Q52="","",INDEX($I$4:$I$178*SUM(成就内容!Q$127:Q$131)/SUM(成就内容!$D$127:$BZ$131),成就内容!Q108,1))-SUM(Z$334:Z378),"")</f>
        <v/>
      </c>
      <c r="AA379" s="79" t="str">
        <f>IFERROR(IF(成就内容!R52="","",INDEX($I$4:$I$178*SUM(成就内容!R$127:R$131)/SUM(成就内容!$D$127:$BZ$131),成就内容!R108,1))-SUM(AA$334:AA378),"")</f>
        <v/>
      </c>
      <c r="AB379" s="79" t="str">
        <f>IFERROR(IF(成就内容!S52="","",INDEX($I$4:$I$178*SUM(成就内容!S$127:S$131)/SUM(成就内容!$D$127:$BZ$131),成就内容!S108,1))-SUM(AB$334:AB378),"")</f>
        <v/>
      </c>
      <c r="AC379" s="79" t="str">
        <f>IFERROR(IF(成就内容!T52="","",INDEX($I$4:$I$178*SUM(成就内容!T$127:T$131)/SUM(成就内容!$D$127:$BZ$131),成就内容!T108,1))-SUM(AC$334:AC378),"")</f>
        <v/>
      </c>
      <c r="AD379" s="79" t="str">
        <f>IFERROR(IF(成就内容!U52="","",INDEX($I$4:$I$178*SUM(成就内容!U$127:U$131)/SUM(成就内容!$D$127:$BZ$131),成就内容!U108,1))-SUM(AD$334:AD378),"")</f>
        <v/>
      </c>
      <c r="AE379" s="79" t="str">
        <f>IFERROR(IF(成就内容!V52="","",INDEX($I$4:$I$178*SUM(成就内容!V$127:V$131)/SUM(成就内容!$D$127:$BZ$131),成就内容!V108,1))-SUM(AE$334:AE378),"")</f>
        <v/>
      </c>
      <c r="AF379" s="79" t="str">
        <f>IFERROR(IF(成就内容!W52="","",INDEX($I$4:$I$178*SUM(成就内容!W$127:W$131)/SUM(成就内容!$D$127:$BZ$131),成就内容!W108,1))-SUM(AF$334:AF378),"")</f>
        <v/>
      </c>
      <c r="AG379" s="79" t="str">
        <f>IFERROR(IF(成就内容!X52="","",INDEX($I$4:$I$178*SUM(成就内容!X$127:X$131)/SUM(成就内容!$D$127:$BZ$131),成就内容!X108,1))-SUM(AG$334:AG378),"")</f>
        <v/>
      </c>
      <c r="AH379" s="79" t="str">
        <f>IFERROR(IF(成就内容!Y52="","",INDEX($I$4:$I$178*SUM(成就内容!Y$127:Y$131)/SUM(成就内容!$D$127:$BZ$131),成就内容!Y108,1))-SUM(AH$334:AH378),"")</f>
        <v/>
      </c>
      <c r="AI379" s="79" t="str">
        <f>IFERROR(IF(成就内容!Z52="","",INDEX($I$4:$I$178*SUM(成就内容!Z$127:Z$131)/SUM(成就内容!$D$127:$BZ$131),成就内容!Z108,1))-SUM(AI$334:AI378),"")</f>
        <v/>
      </c>
      <c r="AJ379" s="79" t="str">
        <f>IFERROR(IF(成就内容!AA52="","",INDEX($I$4:$I$178*SUM(成就内容!AA$127:AA$131)/SUM(成就内容!$D$127:$BZ$131),成就内容!AA108,1))-SUM(AJ$334:AJ378),"")</f>
        <v/>
      </c>
      <c r="AK379" s="79" t="str">
        <f>IFERROR(IF(成就内容!AB52="","",INDEX($I$4:$I$178*SUM(成就内容!AB$127:AB$131)/SUM(成就内容!$D$127:$BZ$131),成就内容!AB108,1))-SUM(AK$334:AK378),"")</f>
        <v/>
      </c>
      <c r="AL379" s="79" t="str">
        <f>IFERROR(IF(成就内容!AC52="","",INDEX($I$4:$I$178*SUM(成就内容!AC$127:AC$131)/SUM(成就内容!$D$127:$BZ$131),成就内容!AC108,1))-SUM(AL$334:AL378),"")</f>
        <v/>
      </c>
      <c r="AM379" s="79" t="str">
        <f>IFERROR(IF(成就内容!AD52="","",INDEX($I$4:$I$178*SUM(成就内容!AD$127:AD$131)/SUM(成就内容!$D$127:$BZ$131),成就内容!AD108,1))-SUM(AM$334:AM378),"")</f>
        <v/>
      </c>
      <c r="AN379" s="79" t="str">
        <f>IFERROR(IF(成就内容!AE52="","",INDEX($I$4:$I$178*SUM(成就内容!AE$127:AE$131)/SUM(成就内容!$D$127:$BZ$131),成就内容!AE108,1))-SUM(AN$334:AN378),"")</f>
        <v/>
      </c>
      <c r="AO379" s="79" t="str">
        <f>IFERROR(IF(成就内容!AF52="","",INDEX($I$4:$I$178*SUM(成就内容!AF$127:AF$131)/SUM(成就内容!$D$127:$BZ$131),成就内容!AF108,1))-SUM(AO$334:AO378),"")</f>
        <v/>
      </c>
      <c r="AP379" s="79" t="str">
        <f>IFERROR(IF(成就内容!AG52="","",INDEX($I$4:$I$178*SUM(成就内容!AG$127:AG$131)/SUM(成就内容!$D$127:$BZ$131),成就内容!AG108,1))-SUM(AP$334:AP378),"")</f>
        <v/>
      </c>
      <c r="AQ379" s="79" t="str">
        <f>IFERROR(IF(成就内容!AH52="","",INDEX($I$4:$I$178*SUM(成就内容!AH$127:AH$131)/SUM(成就内容!$D$127:$BZ$131),成就内容!AH108,1))-SUM(AQ$334:AQ378),"")</f>
        <v/>
      </c>
      <c r="AR379" s="79" t="str">
        <f>IFERROR(IF(成就内容!AI52="","",INDEX($I$4:$I$178*SUM(成就内容!AI$127:AI$131)/SUM(成就内容!$D$127:$BZ$131),成就内容!AI108,1))-SUM(AR$334:AR378),"")</f>
        <v/>
      </c>
      <c r="AS379" s="79" t="str">
        <f>IFERROR(IF(成就内容!AJ52="","",INDEX($I$4:$I$178*SUM(成就内容!AJ$127:AJ$131)/SUM(成就内容!$D$127:$BZ$131),成就内容!AJ108,1))-SUM(AS$334:AS378),"")</f>
        <v/>
      </c>
      <c r="AT379" s="79" t="str">
        <f>IFERROR(IF(成就内容!AK52="","",INDEX($I$4:$I$178*SUM(成就内容!AK$127:AK$131)/SUM(成就内容!$D$127:$BZ$131),成就内容!AK108,1))-SUM(AT$334:AT378),"")</f>
        <v/>
      </c>
      <c r="AU379" s="79" t="str">
        <f>IFERROR(IF(成就内容!AL52="","",INDEX($I$4:$I$178*SUM(成就内容!AL$127:AL$131)/SUM(成就内容!$D$127:$BZ$131),成就内容!AL108,1))-SUM(AU$334:AU378),"")</f>
        <v/>
      </c>
      <c r="AV379" s="79" t="str">
        <f>IFERROR(IF(成就内容!AM52="","",INDEX($I$4:$I$178*SUM(成就内容!AM$127:AM$131)/SUM(成就内容!$D$127:$BZ$131),成就内容!AM108,1))-SUM(AV$334:AV378),"")</f>
        <v/>
      </c>
      <c r="AW379" s="79" t="str">
        <f>IFERROR(IF(成就内容!AN52="","",INDEX($I$4:$I$178*SUM(成就内容!AN$127:AN$131)/SUM(成就内容!$D$127:$BZ$131),成就内容!AN108,1))-SUM(AW$334:AW378),"")</f>
        <v/>
      </c>
      <c r="AX379" s="79" t="str">
        <f>IFERROR(IF(成就内容!AO52="","",INDEX($I$4:$I$178*SUM(成就内容!AO$127:AO$131)/SUM(成就内容!$D$127:$BZ$131),成就内容!AO108,1))-SUM(AX$334:AX378),"")</f>
        <v/>
      </c>
      <c r="AY379" s="79" t="str">
        <f>IFERROR(IF(成就内容!AP52="","",INDEX($I$4:$I$178*SUM(成就内容!AP$127:AP$131)/SUM(成就内容!$D$127:$BZ$131),成就内容!AP108,1))-SUM(AY$334:AY378),"")</f>
        <v/>
      </c>
      <c r="AZ379" s="79" t="str">
        <f>IFERROR(IF(成就内容!AQ52="","",INDEX($I$4:$I$178*SUM(成就内容!AQ$127:AQ$131)/SUM(成就内容!$D$127:$BZ$131),成就内容!AQ108,1))-SUM(AZ$334:AZ378),"")</f>
        <v/>
      </c>
      <c r="BA379" s="79" t="str">
        <f>IFERROR(IF(成就内容!AR52="","",INDEX($I$4:$I$178*SUM(成就内容!AR$127:AR$131)/SUM(成就内容!$D$127:$BZ$131),成就内容!AR108,1))-SUM(BA$334:BA378),"")</f>
        <v/>
      </c>
      <c r="BB379" s="79" t="str">
        <f>IFERROR(IF(成就内容!AS52="","",INDEX($I$4:$I$178*SUM(成就内容!AS$127:AS$131)/SUM(成就内容!$D$127:$BZ$131),成就内容!AS108,1))-SUM(BB$334:BB378),"")</f>
        <v/>
      </c>
      <c r="BC379" s="79" t="str">
        <f>IFERROR(IF(成就内容!AT52="","",INDEX($I$4:$I$178*SUM(成就内容!AT$127:AT$131)/SUM(成就内容!$D$127:$BZ$131),成就内容!AT108,1))-SUM(BC$334:BC378),"")</f>
        <v/>
      </c>
      <c r="BD379" s="79" t="str">
        <f>IFERROR(IF(成就内容!AU52="","",INDEX($I$4:$I$178*SUM(成就内容!AU$127:AU$131)/SUM(成就内容!$D$127:$BZ$131),成就内容!AU108,1))-SUM(BD$334:BD378),"")</f>
        <v/>
      </c>
      <c r="BE379" s="79" t="str">
        <f>IFERROR(IF(成就内容!AV52="","",INDEX($I$4:$I$178*SUM(成就内容!AV$127:AV$131)/SUM(成就内容!$D$127:$BZ$131),成就内容!AV108,1))-SUM(BE$334:BE378),"")</f>
        <v/>
      </c>
      <c r="BF379" s="79" t="str">
        <f>IFERROR(IF(成就内容!AW52="","",INDEX($I$4:$I$178*SUM(成就内容!AW$127:AW$131)/SUM(成就内容!$D$127:$BZ$131),成就内容!AW108,1))-SUM(BF$334:BF378),"")</f>
        <v/>
      </c>
      <c r="BG379" s="79" t="str">
        <f>IFERROR(IF(成就内容!AX52="","",INDEX($I$4:$I$178*SUM(成就内容!AX$127:AX$131)/SUM(成就内容!$D$127:$BZ$131),成就内容!AX108,1))-SUM(BG$334:BG378),"")</f>
        <v/>
      </c>
      <c r="BH379" s="79" t="str">
        <f>IFERROR(IF(成就内容!AY52="","",INDEX($I$4:$I$178*SUM(成就内容!AY$127:AY$131)/SUM(成就内容!$D$127:$BZ$131),成就内容!AY108,1))-SUM(BH$334:BH378),"")</f>
        <v/>
      </c>
      <c r="BI379" s="79" t="str">
        <f>IFERROR(IF(成就内容!AZ52="","",INDEX($I$4:$I$178*SUM(成就内容!AZ$127:AZ$131)/SUM(成就内容!$D$127:$BZ$131),成就内容!AZ108,1))-SUM(BI$334:BI378),"")</f>
        <v/>
      </c>
      <c r="BJ379" s="79" t="str">
        <f>IFERROR(IF(成就内容!BA52="","",INDEX($I$4:$I$178*SUM(成就内容!BA$127:BA$131)/SUM(成就内容!$D$127:$BZ$131),成就内容!BA108,1))-SUM(BJ$334:BJ378),"")</f>
        <v/>
      </c>
      <c r="BK379" s="79" t="str">
        <f>IFERROR(IF(成就内容!BB52="","",INDEX($I$4:$I$178*SUM(成就内容!BB$127:BB$131)/SUM(成就内容!$D$127:$BZ$131),成就内容!BB108,1))-SUM(BK$334:BK378),"")</f>
        <v/>
      </c>
      <c r="BL379" s="79" t="str">
        <f>IFERROR(IF(成就内容!BC52="","",INDEX($I$4:$I$178*SUM(成就内容!BC$127:BC$131)/SUM(成就内容!$D$127:$BZ$131),成就内容!BC108,1))-SUM(BL$334:BL378),"")</f>
        <v/>
      </c>
      <c r="BM379" s="79" t="str">
        <f>IFERROR(IF(成就内容!BD52="","",INDEX($I$4:$I$178*SUM(成就内容!BD$127:BD$131)/SUM(成就内容!$D$127:$BZ$131),成就内容!BD108,1))-SUM(BM$334:BM378),"")</f>
        <v/>
      </c>
      <c r="BN379" s="79" t="str">
        <f>IFERROR(IF(成就内容!BE52="","",INDEX($I$4:$I$178*SUM(成就内容!BE$127:BE$131)/SUM(成就内容!$D$127:$BZ$131),成就内容!BE108,1))-SUM(BN$334:BN378),"")</f>
        <v/>
      </c>
      <c r="BO379" s="79" t="str">
        <f>IFERROR(IF(成就内容!BF52="","",INDEX($I$4:$I$178*SUM(成就内容!BF$127:BF$131)/SUM(成就内容!$D$127:$BZ$131),成就内容!BF108,1))-SUM(BO$334:BO378),"")</f>
        <v/>
      </c>
      <c r="BP379" s="79" t="str">
        <f>IFERROR(IF(成就内容!BG52="","",INDEX($I$4:$I$178*SUM(成就内容!BG$127:BG$131)/SUM(成就内容!$D$127:$BZ$131),成就内容!BG108,1))-SUM(BP$334:BP378),"")</f>
        <v/>
      </c>
      <c r="BQ379" s="79" t="str">
        <f>IFERROR(IF(成就内容!BH52="","",INDEX($I$4:$I$178*SUM(成就内容!BH$127:BH$131)/SUM(成就内容!$D$127:$BZ$131),成就内容!BH108,1))-SUM(BQ$334:BQ378),"")</f>
        <v/>
      </c>
      <c r="BR379" s="79" t="str">
        <f>IFERROR(IF(成就内容!BI52="","",INDEX($I$4:$I$178*SUM(成就内容!BI$127:BI$131)/SUM(成就内容!$D$127:$BZ$131),成就内容!BI108,1))-SUM(BR$334:BR378),"")</f>
        <v/>
      </c>
      <c r="BS379" s="79">
        <f>IFERROR(IF(成就内容!BJ52="","",INDEX($I$4:$I$178*SUM(成就内容!BJ$127:BJ$131)/SUM(成就内容!$D$127:$BZ$131),成就内容!BJ108,1))-SUM(BS$334:BS378),"")</f>
        <v>14001.574999999997</v>
      </c>
      <c r="BT379" s="79" t="str">
        <f>IFERROR(IF(成就内容!BK52="","",INDEX($I$4:$I$178*SUM(成就内容!BK$127:BK$131)/SUM(成就内容!$D$127:$BZ$131),成就内容!BK108,1))-SUM(BT$334:BT378),"")</f>
        <v/>
      </c>
      <c r="BU379" s="79" t="str">
        <f>IFERROR(IF(成就内容!BL52="","",INDEX($I$4:$I$178*SUM(成就内容!BL$127:BL$131)/SUM(成就内容!$D$127:$BZ$131),成就内容!BL108,1))-SUM(BU$334:BU378),"")</f>
        <v/>
      </c>
      <c r="BV379" s="79" t="str">
        <f>IFERROR(IF(成就内容!BM52="","",INDEX($I$4:$I$178*SUM(成就内容!BM$127:BM$131)/SUM(成就内容!$D$127:$BZ$131),成就内容!BM108,1))-SUM(BV$334:BV378),"")</f>
        <v/>
      </c>
      <c r="BW379" s="79" t="str">
        <f>IFERROR(IF(成就内容!BN52="","",INDEX($I$4:$I$178*SUM(成就内容!BN$127:BN$131)/SUM(成就内容!$D$127:$BZ$131),成就内容!BN108,1))-SUM(BW$334:BW378),"")</f>
        <v/>
      </c>
      <c r="BX379" s="79">
        <f>IFERROR(IF(成就内容!BO52="","",INDEX($I$4:$I$178*SUM(成就内容!BO$127:BO$131)/SUM(成就内容!$D$127:$BZ$131),成就内容!BO108,1))-SUM(BX$334:BX378),"")</f>
        <v>0</v>
      </c>
      <c r="BY379" s="79">
        <f>IFERROR(IF(成就内容!BP52="","",INDEX($I$4:$I$178*SUM(成就内容!BP$127:BP$131)/SUM(成就内容!$D$127:$BZ$131),成就内容!BP108,1))-SUM(BY$334:BY378),"")</f>
        <v>0</v>
      </c>
      <c r="BZ379" s="79">
        <f>IFERROR(IF(成就内容!BQ52="","",INDEX($I$4:$I$178*SUM(成就内容!BQ$127:BQ$131)/SUM(成就内容!$D$127:$BZ$131),成就内容!BQ108,1))-SUM(BZ$334:BZ378),"")</f>
        <v>0</v>
      </c>
      <c r="CA379" s="79" t="str">
        <f>IFERROR(IF(成就内容!BR52="","",INDEX($I$4:$I$178*SUM(成就内容!BR$127:BR$131)/SUM(成就内容!$D$127:$BZ$131),成就内容!BR108,1))-SUM(CA$334:CA378),"")</f>
        <v/>
      </c>
      <c r="CB379" s="79" t="str">
        <f>IFERROR(IF(成就内容!BS52="","",INDEX($I$4:$I$178*SUM(成就内容!BS$127:BS$131)/SUM(成就内容!$D$127:$BZ$131),成就内容!BS108,1))-SUM(CB$334:CB378),"")</f>
        <v/>
      </c>
      <c r="CC379" s="79">
        <f>IFERROR(IF(成就内容!BT52="","",INDEX($I$4:$I$178*SUM(成就内容!BT$127:BT$131)/SUM(成就内容!$D$127:$BZ$131),成就内容!BT108,1))-SUM(CC$334:CC378),"")</f>
        <v>0</v>
      </c>
      <c r="CD379" s="79">
        <f>IFERROR(IF(成就内容!BU52="","",INDEX($I$4:$I$178*SUM(成就内容!BU$127:BU$131)/SUM(成就内容!$D$127:$BZ$131),成就内容!BU108,1))-SUM(CD$334:CD378),"")</f>
        <v>0</v>
      </c>
      <c r="CE379" s="79" t="str">
        <f>IFERROR(IF(成就内容!BV52="","",INDEX($I$4:$I$178*SUM(成就内容!BV$127:BV$131)/SUM(成就内容!$D$127:$BZ$131),成就内容!BV108,1))-SUM(CE$334:CE378),"")</f>
        <v/>
      </c>
      <c r="CF379" s="79" t="str">
        <f>IFERROR(IF(成就内容!BW52="","",INDEX($I$4:$I$178*SUM(成就内容!BW$127:BW$131)/SUM(成就内容!$D$127:$BZ$131),成就内容!BW108,1))-SUM(CF$334:CF378),"")</f>
        <v/>
      </c>
      <c r="CG379" s="79" t="str">
        <f>IFERROR(IF(成就内容!BX52="","",INDEX($I$4:$I$178*SUM(成就内容!BX$127:BX$131)/SUM(成就内容!$D$127:$BZ$131),成就内容!BX108,1))-SUM(CG$334:CG378),"")</f>
        <v/>
      </c>
      <c r="CH379" s="79" t="str">
        <f>IFERROR(IF(成就内容!BY52="","",INDEX($I$4:$I$178*SUM(成就内容!BY$127:BY$131)/SUM(成就内容!$D$127:$BZ$131),成就内容!BY108,1))-SUM(CH$334:CH378),"")</f>
        <v/>
      </c>
      <c r="CI379" s="79" t="str">
        <f>IFERROR(IF(成就内容!BZ52="","",INDEX($I$4:$I$178*SUM(成就内容!BZ$127:BZ$131)/SUM(成就内容!$D$127:$BZ$131),成就内容!BZ108,1))-SUM(CI$334:CI378),"")</f>
        <v/>
      </c>
      <c r="CK379" s="19"/>
      <c r="CM379" s="43">
        <v>46</v>
      </c>
      <c r="CN379" s="41" t="str">
        <f>IF(M379="","",IF(SUM(成就内容!D$127:D$131)&lt;&gt;0,MAX(ROUNDUP(SMALL(M$334:M$383,$L379)/60,0)*60,60),0))</f>
        <v/>
      </c>
      <c r="CO379" s="41" t="str">
        <f>IF(N379="","",IF(SUM(成就内容!E$127:E$131)&lt;&gt;0,MAX(ROUNDUP(SMALL(N$334:N$383,$L379)/60,0)*60,60),0))</f>
        <v/>
      </c>
      <c r="CP379" s="41" t="str">
        <f>IF(O379="","",IF(SUM(成就内容!F$127:F$131)&lt;&gt;0,MAX(ROUNDUP(SMALL(O$334:O$383,$L379)/60,0)*60,60),0))</f>
        <v/>
      </c>
      <c r="CQ379" s="41" t="str">
        <f>IF(P379="","",IF(SUM(成就内容!G$127:G$131)&lt;&gt;0,MAX(ROUNDUP(SMALL(P$334:P$383,$L379)/60,0)*60,60),0))</f>
        <v/>
      </c>
      <c r="CR379" s="41" t="str">
        <f>IF(Q379="","",IF(SUM(成就内容!H$127:H$131)&lt;&gt;0,MAX(ROUNDUP(SMALL(Q$334:Q$383,$L379)/60,0)*60,60),0))</f>
        <v/>
      </c>
      <c r="CS379" s="41" t="str">
        <f>IF(R379="","",IF(SUM(成就内容!I$127:I$131)&lt;&gt;0,MAX(ROUNDUP(SMALL(R$334:R$383,$L379)/60,0)*60,60),0))</f>
        <v/>
      </c>
      <c r="CT379" s="41" t="str">
        <f>IF(S379="","",IF(SUM(成就内容!J$127:J$131)&lt;&gt;0,MAX(ROUNDUP(SMALL(S$334:S$383,$L379)/60,0)*60,60),0))</f>
        <v/>
      </c>
      <c r="CU379" s="41" t="str">
        <f>IF(T379="","",IF(SUM(成就内容!K$127:K$131)&lt;&gt;0,MAX(ROUNDUP(SMALL(T$334:T$383,$L379)/60,0)*60,60),0))</f>
        <v/>
      </c>
      <c r="CV379" s="41" t="str">
        <f>IF(U379="","",IF(SUM(成就内容!L$127:L$131)&lt;&gt;0,MAX(ROUNDUP(SMALL(U$334:U$383,$L379)/60,0)*60,60),0))</f>
        <v/>
      </c>
      <c r="CW379" s="41" t="str">
        <f>IF(V379="","",IF(SUM(成就内容!M$127:M$131)&lt;&gt;0,MAX(ROUNDUP(SMALL(V$334:V$383,$L379)/60,0)*60,60),0))</f>
        <v/>
      </c>
      <c r="CX379" s="41" t="str">
        <f>IF(W379="","",IF(SUM(成就内容!N$127:N$131)&lt;&gt;0,MAX(ROUNDUP(SMALL(W$334:W$383,$L379)/60,0)*60,60),0))</f>
        <v/>
      </c>
      <c r="CY379" s="41" t="str">
        <f>IF(X379="","",IF(SUM(成就内容!O$127:O$131)&lt;&gt;0,MAX(ROUNDUP(SMALL(X$334:X$383,$L379)/60,0)*60,60),0))</f>
        <v/>
      </c>
      <c r="CZ379" s="41" t="str">
        <f>IF(Y379="","",IF(SUM(成就内容!P$127:P$131)&lt;&gt;0,MAX(ROUNDUP(SMALL(Y$334:Y$383,$L379)/60,0)*60,60),0))</f>
        <v/>
      </c>
      <c r="DA379" s="41" t="str">
        <f>IF(Z379="","",IF(SUM(成就内容!Q$127:Q$131)&lt;&gt;0,MAX(ROUNDUP(SMALL(Z$334:Z$383,$L379)/60,0)*60,60),0))</f>
        <v/>
      </c>
      <c r="DB379" s="41" t="str">
        <f>IF(AA379="","",IF(SUM(成就内容!R$127:R$131)&lt;&gt;0,MAX(ROUNDUP(SMALL(AA$334:AA$383,$L379)/60,0)*60,60),0))</f>
        <v/>
      </c>
      <c r="DC379" s="41" t="str">
        <f>IF(AB379="","",IF(SUM(成就内容!S$127:S$131)&lt;&gt;0,MAX(ROUNDUP(SMALL(AB$334:AB$383,$L379)/60,0)*60,60),0))</f>
        <v/>
      </c>
      <c r="DD379" s="41" t="str">
        <f>IF(AC379="","",IF(SUM(成就内容!T$127:T$131)&lt;&gt;0,MAX(ROUNDUP(SMALL(AC$334:AC$383,$L379)/60,0)*60,60),0))</f>
        <v/>
      </c>
      <c r="DE379" s="41" t="str">
        <f>IF(AD379="","",IF(SUM(成就内容!U$127:U$131)&lt;&gt;0,MAX(ROUNDUP(SMALL(AD$334:AD$383,$L379)/60,0)*60,60),0))</f>
        <v/>
      </c>
      <c r="DF379" s="41" t="str">
        <f>IF(AE379="","",IF(SUM(成就内容!V$127:V$131)&lt;&gt;0,MAX(ROUNDUP(SMALL(AE$334:AE$383,$L379)/60,0)*60,60),0))</f>
        <v/>
      </c>
      <c r="DG379" s="41" t="str">
        <f>IF(AF379="","",IF(SUM(成就内容!W$127:W$131)&lt;&gt;0,MAX(ROUNDUP(SMALL(AF$334:AF$383,$L379)/60,0)*60,60),0))</f>
        <v/>
      </c>
      <c r="DH379" s="41" t="str">
        <f>IF(AG379="","",IF(SUM(成就内容!X$127:X$131)&lt;&gt;0,MAX(ROUNDUP(SMALL(AG$334:AG$383,$L379)/60,0)*60,60),0))</f>
        <v/>
      </c>
      <c r="DI379" s="41" t="str">
        <f>IF(AH379="","",IF(SUM(成就内容!Y$127:Y$131)&lt;&gt;0,MAX(ROUNDUP(SMALL(AH$334:AH$383,$L379)/60,0)*60,60),0))</f>
        <v/>
      </c>
      <c r="DJ379" s="41" t="str">
        <f>IF(AI379="","",IF(SUM(成就内容!Z$127:Z$131)&lt;&gt;0,MAX(ROUNDUP(SMALL(AI$334:AI$383,$L379)/60,0)*60,60),0))</f>
        <v/>
      </c>
      <c r="DK379" s="41" t="str">
        <f>IF(AJ379="","",IF(SUM(成就内容!AA$127:AA$131)&lt;&gt;0,MAX(ROUNDUP(SMALL(AJ$334:AJ$383,$L379)/60,0)*60,60),0))</f>
        <v/>
      </c>
      <c r="DL379" s="41" t="str">
        <f>IF(AK379="","",IF(SUM(成就内容!AB$127:AB$131)&lt;&gt;0,MAX(ROUNDUP(SMALL(AK$334:AK$383,$L379)/60,0)*60,60),0))</f>
        <v/>
      </c>
      <c r="DM379" s="41" t="str">
        <f>IF(AL379="","",IF(SUM(成就内容!AC$127:AC$131)&lt;&gt;0,MAX(ROUNDUP(SMALL(AL$334:AL$383,$L379)/60,0)*60,60),0))</f>
        <v/>
      </c>
      <c r="DN379" s="41" t="str">
        <f>IF(AM379="","",IF(SUM(成就内容!AD$127:AD$131)&lt;&gt;0,MAX(ROUNDUP(SMALL(AM$334:AM$383,$L379)/60,0)*60,60),0))</f>
        <v/>
      </c>
      <c r="DO379" s="41" t="str">
        <f>IF(AN379="","",IF(SUM(成就内容!AE$127:AE$131)&lt;&gt;0,MAX(ROUNDUP(SMALL(AN$334:AN$383,$L379)/60,0)*60,60),0))</f>
        <v/>
      </c>
      <c r="DP379" s="41" t="str">
        <f>IF(AO379="","",IF(SUM(成就内容!AF$127:AF$131)&lt;&gt;0,MAX(ROUNDUP(SMALL(AO$334:AO$383,$L379)/60,0)*60,60),0))</f>
        <v/>
      </c>
      <c r="DQ379" s="41" t="str">
        <f>IF(AP379="","",IF(SUM(成就内容!AG$127:AG$131)&lt;&gt;0,MAX(ROUNDUP(SMALL(AP$334:AP$383,$L379)/60,0)*60,60),0))</f>
        <v/>
      </c>
      <c r="DR379" s="41" t="str">
        <f>IF(AQ379="","",IF(SUM(成就内容!AH$127:AH$131)&lt;&gt;0,MAX(ROUNDUP(SMALL(AQ$334:AQ$383,$L379)/60,0)*60,60),0))</f>
        <v/>
      </c>
      <c r="DS379" s="41" t="str">
        <f>IF(AR379="","",IF(SUM(成就内容!AI$127:AI$131)&lt;&gt;0,MAX(ROUNDUP(SMALL(AR$334:AR$383,$L379)/60,0)*60,60),0))</f>
        <v/>
      </c>
      <c r="DT379" s="41" t="str">
        <f>IF(AS379="","",IF(SUM(成就内容!AJ$127:AJ$131)&lt;&gt;0,MAX(ROUNDUP(SMALL(AS$334:AS$383,$L379)/60,0)*60,60),0))</f>
        <v/>
      </c>
      <c r="DU379" s="41" t="str">
        <f>IF(AT379="","",IF(SUM(成就内容!AK$127:AK$131)&lt;&gt;0,MAX(ROUNDUP(SMALL(AT$334:AT$383,$L379)/60,0)*60,60),0))</f>
        <v/>
      </c>
      <c r="DV379" s="41" t="str">
        <f>IF(AU379="","",IF(SUM(成就内容!AL$127:AL$131)&lt;&gt;0,MAX(ROUNDUP(SMALL(AU$334:AU$383,$L379)/60,0)*60,60),0))</f>
        <v/>
      </c>
      <c r="DW379" s="41" t="str">
        <f>IF(AV379="","",IF(SUM(成就内容!AM$127:AM$131)&lt;&gt;0,MAX(ROUNDUP(SMALL(AV$334:AV$383,$L379)/60,0)*60,60),0))</f>
        <v/>
      </c>
      <c r="DX379" s="41" t="str">
        <f>IF(AW379="","",IF(SUM(成就内容!AN$127:AN$131)&lt;&gt;0,MAX(ROUNDUP(SMALL(AW$334:AW$383,$L379)/60,0)*60,60),0))</f>
        <v/>
      </c>
      <c r="DY379" s="41" t="str">
        <f>IF(AX379="","",IF(SUM(成就内容!AO$127:AO$131)&lt;&gt;0,MAX(ROUNDUP(SMALL(AX$334:AX$383,$L379)/60,0)*60,60),0))</f>
        <v/>
      </c>
      <c r="DZ379" s="41" t="str">
        <f>IF(AY379="","",IF(SUM(成就内容!AP$127:AP$131)&lt;&gt;0,MAX(ROUNDUP(SMALL(AY$334:AY$383,$L379)/60,0)*60,60),0))</f>
        <v/>
      </c>
      <c r="EA379" s="41" t="str">
        <f>IF(AZ379="","",IF(SUM(成就内容!AQ$127:AQ$131)&lt;&gt;0,MAX(ROUNDUP(SMALL(AZ$334:AZ$383,$L379)/60,0)*60,60),0))</f>
        <v/>
      </c>
      <c r="EB379" s="41" t="str">
        <f>IF(BA379="","",IF(SUM(成就内容!AR$127:AR$131)&lt;&gt;0,MAX(ROUNDUP(SMALL(BA$334:BA$383,$L379)/60,0)*60,60),0))</f>
        <v/>
      </c>
      <c r="EC379" s="41" t="str">
        <f>IF(BB379="","",IF(SUM(成就内容!AS$127:AS$131)&lt;&gt;0,MAX(ROUNDUP(SMALL(BB$334:BB$383,$L379)/60,0)*60,60),0))</f>
        <v/>
      </c>
      <c r="ED379" s="41" t="str">
        <f>IF(BC379="","",IF(SUM(成就内容!AT$127:AT$131)&lt;&gt;0,MAX(ROUNDUP(SMALL(BC$334:BC$383,$L379)/60,0)*60,60),0))</f>
        <v/>
      </c>
      <c r="EE379" s="41" t="str">
        <f>IF(BD379="","",IF(SUM(成就内容!AU$127:AU$131)&lt;&gt;0,MAX(ROUNDUP(SMALL(BD$334:BD$383,$L379)/60,0)*60,60),0))</f>
        <v/>
      </c>
      <c r="EF379" s="41" t="str">
        <f>IF(BE379="","",IF(SUM(成就内容!AV$127:AV$131)&lt;&gt;0,MAX(ROUNDUP(SMALL(BE$334:BE$383,$L379)/60,0)*60,60),0))</f>
        <v/>
      </c>
      <c r="EG379" s="41" t="str">
        <f>IF(BF379="","",IF(SUM(成就内容!AW$127:AW$131)&lt;&gt;0,MAX(ROUNDUP(SMALL(BF$334:BF$383,$L379)/60,0)*60,60),0))</f>
        <v/>
      </c>
      <c r="EH379" s="41" t="str">
        <f>IF(BG379="","",IF(SUM(成就内容!AX$127:AX$131)&lt;&gt;0,MAX(ROUNDUP(SMALL(BG$334:BG$383,$L379)/60,0)*60,60),0))</f>
        <v/>
      </c>
      <c r="EI379" s="41" t="str">
        <f>IF(BH379="","",IF(SUM(成就内容!AY$127:AY$131)&lt;&gt;0,MAX(ROUNDUP(SMALL(BH$334:BH$383,$L379)/60,0)*60,60),0))</f>
        <v/>
      </c>
      <c r="EJ379" s="41" t="str">
        <f>IF(BI379="","",IF(SUM(成就内容!AZ$127:AZ$131)&lt;&gt;0,MAX(ROUNDUP(SMALL(BI$334:BI$383,$L379)/60,0)*60,60),0))</f>
        <v/>
      </c>
      <c r="EK379" s="41" t="str">
        <f>IF(BJ379="","",IF(SUM(成就内容!BA$127:BA$131)&lt;&gt;0,MAX(ROUNDUP(SMALL(BJ$334:BJ$383,$L379)/60,0)*60,60),0))</f>
        <v/>
      </c>
      <c r="EL379" s="41" t="str">
        <f>IF(BK379="","",IF(SUM(成就内容!BB$127:BB$131)&lt;&gt;0,MAX(ROUNDUP(SMALL(BK$334:BK$383,$L379)/60,0)*60,60),0))</f>
        <v/>
      </c>
      <c r="EM379" s="41" t="str">
        <f>IF(BL379="","",IF(SUM(成就内容!BC$127:BC$131)&lt;&gt;0,MAX(ROUNDUP(SMALL(BL$334:BL$383,$L379)/60,0)*60,60),0))</f>
        <v/>
      </c>
      <c r="EN379" s="41" t="str">
        <f>IF(BM379="","",IF(SUM(成就内容!BD$127:BD$131)&lt;&gt;0,MAX(ROUNDUP(SMALL(BM$334:BM$383,$L379)/60,0)*60,60),0))</f>
        <v/>
      </c>
      <c r="EO379" s="41" t="str">
        <f>IF(BN379="","",IF(SUM(成就内容!BE$127:BE$131)&lt;&gt;0,MAX(ROUNDUP(SMALL(BN$334:BN$383,$L379)/60,0)*60,60),0))</f>
        <v/>
      </c>
      <c r="EP379" s="41" t="str">
        <f>IF(BO379="","",IF(SUM(成就内容!BF$127:BF$131)&lt;&gt;0,MAX(ROUNDUP(SMALL(BO$334:BO$383,$L379)/60,0)*60,60),0))</f>
        <v/>
      </c>
      <c r="EQ379" s="41" t="str">
        <f>IF(BP379="","",IF(SUM(成就内容!BG$127:BG$131)&lt;&gt;0,MAX(ROUNDUP(SMALL(BP$334:BP$383,$L379)/60,0)*60,60),0))</f>
        <v/>
      </c>
      <c r="ER379" s="41" t="str">
        <f>IF(BQ379="","",IF(SUM(成就内容!BH$127:BH$131)&lt;&gt;0,MAX(ROUNDUP(SMALL(BQ$334:BQ$383,$L379)/60,0)*60,60),0))</f>
        <v/>
      </c>
      <c r="ES379" s="41" t="str">
        <f>IF(BR379="","",IF(SUM(成就内容!BI$127:BI$131)&lt;&gt;0,MAX(ROUNDUP(SMALL(BR$334:BR$383,$L379)/60,0)*60,60),0))</f>
        <v/>
      </c>
      <c r="ET379" s="41">
        <f>IF(BS379="","",IF(SUM(成就内容!BJ$127:BJ$131)&lt;&gt;0,MAX(ROUNDUP(SMALL(BS$334:BS$383,$L379)/60,0)*60,60),0))</f>
        <v>12300</v>
      </c>
      <c r="EU379" s="41" t="str">
        <f>IF(BT379="","",IF(SUM(成就内容!BK$127:BK$131)&lt;&gt;0,MAX(ROUNDUP(SMALL(BT$334:BT$383,$L379)/60,0)*60,60),0))</f>
        <v/>
      </c>
      <c r="EV379" s="41" t="str">
        <f>IF(BU379="","",IF(SUM(成就内容!BL$127:BL$131)&lt;&gt;0,MAX(ROUNDUP(SMALL(BU$334:BU$383,$L379)/60,0)*60,60),0))</f>
        <v/>
      </c>
      <c r="EW379" s="41" t="str">
        <f>IF(BV379="","",IF(SUM(成就内容!BM$127:BM$131)&lt;&gt;0,MAX(ROUNDUP(SMALL(BV$334:BV$383,$L379)/60,0)*60,60),0))</f>
        <v/>
      </c>
      <c r="EX379" s="41" t="str">
        <f>IF(BW379="","",IF(SUM(成就内容!BN$127:BN$131)&lt;&gt;0,MAX(ROUNDUP(SMALL(BW$334:BW$383,$L379)/60,0)*60,60),0))</f>
        <v/>
      </c>
      <c r="EY379" s="41">
        <f>IF(BX379="","",IF(SUM(成就内容!BO$127:BO$131)&lt;&gt;0,MAX(ROUNDUP(SMALL(BX$334:BX$383,$L379)/60,0)*60,60),0))</f>
        <v>0</v>
      </c>
      <c r="EZ379" s="41">
        <f>IF(BY379="","",IF(SUM(成就内容!BP$127:BP$131)&lt;&gt;0,MAX(ROUNDUP(SMALL(BY$334:BY$383,$L379)/60,0)*60,60),0))</f>
        <v>0</v>
      </c>
      <c r="FA379" s="41">
        <f>IF(BZ379="","",IF(SUM(成就内容!BQ$127:BQ$131)&lt;&gt;0,MAX(ROUNDUP(SMALL(BZ$334:BZ$383,$L379)/60,0)*60,60),0))</f>
        <v>0</v>
      </c>
      <c r="FB379" s="41" t="str">
        <f>IF(CA379="","",IF(SUM(成就内容!BR$127:BR$131)&lt;&gt;0,MAX(ROUNDUP(SMALL(CA$334:CA$383,$L379)/60,0)*60,60),0))</f>
        <v/>
      </c>
      <c r="FC379" s="41" t="str">
        <f>IF(CB379="","",IF(SUM(成就内容!BS$127:BS$131)&lt;&gt;0,MAX(ROUNDUP(SMALL(CB$334:CB$383,$L379)/60,0)*60,60),0))</f>
        <v/>
      </c>
      <c r="FD379" s="41">
        <f>IF(CC379="","",IF(SUM(成就内容!BT$127:BT$131)&lt;&gt;0,MAX(ROUNDUP(SMALL(CC$334:CC$383,$L379)/60,0)*60,60),0))</f>
        <v>0</v>
      </c>
      <c r="FE379" s="41">
        <f>IF(CD379="","",IF(SUM(成就内容!BU$127:BU$131)&lt;&gt;0,MAX(ROUNDUP(SMALL(CD$334:CD$383,$L379)/60,0)*60,60),0))</f>
        <v>0</v>
      </c>
      <c r="FF379" s="41" t="str">
        <f>IF(CE379="","",IF(SUM(成就内容!BV$127:BV$131)&lt;&gt;0,MAX(ROUNDUP(SMALL(CE$334:CE$383,$L379)/60,0)*60,60),0))</f>
        <v/>
      </c>
      <c r="FG379" s="41" t="str">
        <f>IF(CF379="","",IF(SUM(成就内容!BW$127:BW$131)&lt;&gt;0,MAX(ROUNDUP(SMALL(CF$334:CF$383,$L379)/60,0)*60,60),0))</f>
        <v/>
      </c>
      <c r="FH379" s="41" t="str">
        <f>IF(CG379="","",IF(SUM(成就内容!BX$127:BX$131)&lt;&gt;0,MAX(ROUNDUP(SMALL(CG$334:CG$383,$L379)/60,0)*60,60),0))</f>
        <v/>
      </c>
      <c r="FI379" s="41" t="str">
        <f>IF(CH379="","",IF(SUM(成就内容!BY$127:BY$131)&lt;&gt;0,MAX(ROUNDUP(SMALL(CH$334:CH$383,$L379)/60,0)*60,60),0))</f>
        <v/>
      </c>
      <c r="FJ379" s="41" t="str">
        <f>IF(CI379="","",IF(SUM(成就内容!BZ$127:BZ$131)&lt;&gt;0,MAX(ROUNDUP(SMALL(CI$334:CI$383,$L379)/60,0)*60,60),0))</f>
        <v/>
      </c>
    </row>
    <row r="380" spans="10:166" s="96" customFormat="1" x14ac:dyDescent="0.15">
      <c r="J380" s="19"/>
      <c r="L380" s="43">
        <v>47</v>
      </c>
      <c r="M380" s="79" t="str">
        <f>IFERROR(IF(成就内容!D53="","",INDEX($I$4:$I$178*SUM(成就内容!D$127:D$131)/SUM(成就内容!$D$127:$BZ$131),成就内容!D109,1))-SUM(M$334:M379),"")</f>
        <v/>
      </c>
      <c r="N380" s="79" t="str">
        <f>IFERROR(IF(成就内容!E53="","",INDEX($I$4:$I$178*SUM(成就内容!E$127:E$131)/SUM(成就内容!$D$127:$BZ$131),成就内容!E109,1))-SUM(N$334:N379),"")</f>
        <v/>
      </c>
      <c r="O380" s="79" t="str">
        <f>IFERROR(IF(成就内容!F53="","",INDEX($I$4:$I$178*SUM(成就内容!F$127:F$131)/SUM(成就内容!$D$127:$BZ$131),成就内容!F109,1))-SUM(O$334:O379),"")</f>
        <v/>
      </c>
      <c r="P380" s="79" t="str">
        <f>IFERROR(IF(成就内容!G53="","",INDEX($I$4:$I$178*SUM(成就内容!G$127:G$131)/SUM(成就内容!$D$127:$BZ$131),成就内容!G109,1))-SUM(P$334:P379),"")</f>
        <v/>
      </c>
      <c r="Q380" s="79" t="str">
        <f>IFERROR(IF(成就内容!H53="","",INDEX($I$4:$I$178*SUM(成就内容!H$127:H$131)/SUM(成就内容!$D$127:$BZ$131),成就内容!H109,1))-SUM(Q$334:Q379),"")</f>
        <v/>
      </c>
      <c r="R380" s="79" t="str">
        <f>IFERROR(IF(成就内容!I53="","",INDEX($I$4:$I$178*SUM(成就内容!I$127:I$131)/SUM(成就内容!$D$127:$BZ$131),成就内容!I109,1))-SUM(R$334:R379),"")</f>
        <v/>
      </c>
      <c r="S380" s="79" t="str">
        <f>IFERROR(IF(成就内容!J53="","",INDEX($I$4:$I$178*SUM(成就内容!J$127:J$131)/SUM(成就内容!$D$127:$BZ$131),成就内容!J109,1))-SUM(S$334:S379),"")</f>
        <v/>
      </c>
      <c r="T380" s="79" t="str">
        <f>IFERROR(IF(成就内容!K53="","",INDEX($I$4:$I$178*SUM(成就内容!K$127:K$131)/SUM(成就内容!$D$127:$BZ$131),成就内容!K109,1))-SUM(T$334:T379),"")</f>
        <v/>
      </c>
      <c r="U380" s="79" t="str">
        <f>IFERROR(IF(成就内容!L53="","",INDEX($I$4:$I$178*SUM(成就内容!L$127:L$131)/SUM(成就内容!$D$127:$BZ$131),成就内容!L109,1))-SUM(U$334:U379),"")</f>
        <v/>
      </c>
      <c r="V380" s="79" t="str">
        <f>IFERROR(IF(成就内容!M53="","",INDEX($I$4:$I$178*SUM(成就内容!M$127:M$131)/SUM(成就内容!$D$127:$BZ$131),成就内容!M109,1))-SUM(V$334:V379),"")</f>
        <v/>
      </c>
      <c r="W380" s="79" t="str">
        <f>IFERROR(IF(成就内容!N53="","",INDEX($I$4:$I$178*SUM(成就内容!N$127:N$131)/SUM(成就内容!$D$127:$BZ$131),成就内容!N109,1))-SUM(W$334:W379),"")</f>
        <v/>
      </c>
      <c r="X380" s="79" t="str">
        <f>IFERROR(IF(成就内容!O53="","",INDEX($I$4:$I$178*SUM(成就内容!O$127:O$131)/SUM(成就内容!$D$127:$BZ$131),成就内容!O109,1))-SUM(X$334:X379),"")</f>
        <v/>
      </c>
      <c r="Y380" s="79" t="str">
        <f>IFERROR(IF(成就内容!P53="","",INDEX($I$4:$I$178*SUM(成就内容!P$127:P$131)/SUM(成就内容!$D$127:$BZ$131),成就内容!P109,1))-SUM(Y$334:Y379),"")</f>
        <v/>
      </c>
      <c r="Z380" s="79" t="str">
        <f>IFERROR(IF(成就内容!Q53="","",INDEX($I$4:$I$178*SUM(成就内容!Q$127:Q$131)/SUM(成就内容!$D$127:$BZ$131),成就内容!Q109,1))-SUM(Z$334:Z379),"")</f>
        <v/>
      </c>
      <c r="AA380" s="79" t="str">
        <f>IFERROR(IF(成就内容!R53="","",INDEX($I$4:$I$178*SUM(成就内容!R$127:R$131)/SUM(成就内容!$D$127:$BZ$131),成就内容!R109,1))-SUM(AA$334:AA379),"")</f>
        <v/>
      </c>
      <c r="AB380" s="79" t="str">
        <f>IFERROR(IF(成就内容!S53="","",INDEX($I$4:$I$178*SUM(成就内容!S$127:S$131)/SUM(成就内容!$D$127:$BZ$131),成就内容!S109,1))-SUM(AB$334:AB379),"")</f>
        <v/>
      </c>
      <c r="AC380" s="79" t="str">
        <f>IFERROR(IF(成就内容!T53="","",INDEX($I$4:$I$178*SUM(成就内容!T$127:T$131)/SUM(成就内容!$D$127:$BZ$131),成就内容!T109,1))-SUM(AC$334:AC379),"")</f>
        <v/>
      </c>
      <c r="AD380" s="79" t="str">
        <f>IFERROR(IF(成就内容!U53="","",INDEX($I$4:$I$178*SUM(成就内容!U$127:U$131)/SUM(成就内容!$D$127:$BZ$131),成就内容!U109,1))-SUM(AD$334:AD379),"")</f>
        <v/>
      </c>
      <c r="AE380" s="79" t="str">
        <f>IFERROR(IF(成就内容!V53="","",INDEX($I$4:$I$178*SUM(成就内容!V$127:V$131)/SUM(成就内容!$D$127:$BZ$131),成就内容!V109,1))-SUM(AE$334:AE379),"")</f>
        <v/>
      </c>
      <c r="AF380" s="79" t="str">
        <f>IFERROR(IF(成就内容!W53="","",INDEX($I$4:$I$178*SUM(成就内容!W$127:W$131)/SUM(成就内容!$D$127:$BZ$131),成就内容!W109,1))-SUM(AF$334:AF379),"")</f>
        <v/>
      </c>
      <c r="AG380" s="79" t="str">
        <f>IFERROR(IF(成就内容!X53="","",INDEX($I$4:$I$178*SUM(成就内容!X$127:X$131)/SUM(成就内容!$D$127:$BZ$131),成就内容!X109,1))-SUM(AG$334:AG379),"")</f>
        <v/>
      </c>
      <c r="AH380" s="79" t="str">
        <f>IFERROR(IF(成就内容!Y53="","",INDEX($I$4:$I$178*SUM(成就内容!Y$127:Y$131)/SUM(成就内容!$D$127:$BZ$131),成就内容!Y109,1))-SUM(AH$334:AH379),"")</f>
        <v/>
      </c>
      <c r="AI380" s="79" t="str">
        <f>IFERROR(IF(成就内容!Z53="","",INDEX($I$4:$I$178*SUM(成就内容!Z$127:Z$131)/SUM(成就内容!$D$127:$BZ$131),成就内容!Z109,1))-SUM(AI$334:AI379),"")</f>
        <v/>
      </c>
      <c r="AJ380" s="79" t="str">
        <f>IFERROR(IF(成就内容!AA53="","",INDEX($I$4:$I$178*SUM(成就内容!AA$127:AA$131)/SUM(成就内容!$D$127:$BZ$131),成就内容!AA109,1))-SUM(AJ$334:AJ379),"")</f>
        <v/>
      </c>
      <c r="AK380" s="79" t="str">
        <f>IFERROR(IF(成就内容!AB53="","",INDEX($I$4:$I$178*SUM(成就内容!AB$127:AB$131)/SUM(成就内容!$D$127:$BZ$131),成就内容!AB109,1))-SUM(AK$334:AK379),"")</f>
        <v/>
      </c>
      <c r="AL380" s="79" t="str">
        <f>IFERROR(IF(成就内容!AC53="","",INDEX($I$4:$I$178*SUM(成就内容!AC$127:AC$131)/SUM(成就内容!$D$127:$BZ$131),成就内容!AC109,1))-SUM(AL$334:AL379),"")</f>
        <v/>
      </c>
      <c r="AM380" s="79" t="str">
        <f>IFERROR(IF(成就内容!AD53="","",INDEX($I$4:$I$178*SUM(成就内容!AD$127:AD$131)/SUM(成就内容!$D$127:$BZ$131),成就内容!AD109,1))-SUM(AM$334:AM379),"")</f>
        <v/>
      </c>
      <c r="AN380" s="79" t="str">
        <f>IFERROR(IF(成就内容!AE53="","",INDEX($I$4:$I$178*SUM(成就内容!AE$127:AE$131)/SUM(成就内容!$D$127:$BZ$131),成就内容!AE109,1))-SUM(AN$334:AN379),"")</f>
        <v/>
      </c>
      <c r="AO380" s="79" t="str">
        <f>IFERROR(IF(成就内容!AF53="","",INDEX($I$4:$I$178*SUM(成就内容!AF$127:AF$131)/SUM(成就内容!$D$127:$BZ$131),成就内容!AF109,1))-SUM(AO$334:AO379),"")</f>
        <v/>
      </c>
      <c r="AP380" s="79" t="str">
        <f>IFERROR(IF(成就内容!AG53="","",INDEX($I$4:$I$178*SUM(成就内容!AG$127:AG$131)/SUM(成就内容!$D$127:$BZ$131),成就内容!AG109,1))-SUM(AP$334:AP379),"")</f>
        <v/>
      </c>
      <c r="AQ380" s="79" t="str">
        <f>IFERROR(IF(成就内容!AH53="","",INDEX($I$4:$I$178*SUM(成就内容!AH$127:AH$131)/SUM(成就内容!$D$127:$BZ$131),成就内容!AH109,1))-SUM(AQ$334:AQ379),"")</f>
        <v/>
      </c>
      <c r="AR380" s="79" t="str">
        <f>IFERROR(IF(成就内容!AI53="","",INDEX($I$4:$I$178*SUM(成就内容!AI$127:AI$131)/SUM(成就内容!$D$127:$BZ$131),成就内容!AI109,1))-SUM(AR$334:AR379),"")</f>
        <v/>
      </c>
      <c r="AS380" s="79" t="str">
        <f>IFERROR(IF(成就内容!AJ53="","",INDEX($I$4:$I$178*SUM(成就内容!AJ$127:AJ$131)/SUM(成就内容!$D$127:$BZ$131),成就内容!AJ109,1))-SUM(AS$334:AS379),"")</f>
        <v/>
      </c>
      <c r="AT380" s="79" t="str">
        <f>IFERROR(IF(成就内容!AK53="","",INDEX($I$4:$I$178*SUM(成就内容!AK$127:AK$131)/SUM(成就内容!$D$127:$BZ$131),成就内容!AK109,1))-SUM(AT$334:AT379),"")</f>
        <v/>
      </c>
      <c r="AU380" s="79" t="str">
        <f>IFERROR(IF(成就内容!AL53="","",INDEX($I$4:$I$178*SUM(成就内容!AL$127:AL$131)/SUM(成就内容!$D$127:$BZ$131),成就内容!AL109,1))-SUM(AU$334:AU379),"")</f>
        <v/>
      </c>
      <c r="AV380" s="79" t="str">
        <f>IFERROR(IF(成就内容!AM53="","",INDEX($I$4:$I$178*SUM(成就内容!AM$127:AM$131)/SUM(成就内容!$D$127:$BZ$131),成就内容!AM109,1))-SUM(AV$334:AV379),"")</f>
        <v/>
      </c>
      <c r="AW380" s="79" t="str">
        <f>IFERROR(IF(成就内容!AN53="","",INDEX($I$4:$I$178*SUM(成就内容!AN$127:AN$131)/SUM(成就内容!$D$127:$BZ$131),成就内容!AN109,1))-SUM(AW$334:AW379),"")</f>
        <v/>
      </c>
      <c r="AX380" s="79" t="str">
        <f>IFERROR(IF(成就内容!AO53="","",INDEX($I$4:$I$178*SUM(成就内容!AO$127:AO$131)/SUM(成就内容!$D$127:$BZ$131),成就内容!AO109,1))-SUM(AX$334:AX379),"")</f>
        <v/>
      </c>
      <c r="AY380" s="79" t="str">
        <f>IFERROR(IF(成就内容!AP53="","",INDEX($I$4:$I$178*SUM(成就内容!AP$127:AP$131)/SUM(成就内容!$D$127:$BZ$131),成就内容!AP109,1))-SUM(AY$334:AY379),"")</f>
        <v/>
      </c>
      <c r="AZ380" s="79" t="str">
        <f>IFERROR(IF(成就内容!AQ53="","",INDEX($I$4:$I$178*SUM(成就内容!AQ$127:AQ$131)/SUM(成就内容!$D$127:$BZ$131),成就内容!AQ109,1))-SUM(AZ$334:AZ379),"")</f>
        <v/>
      </c>
      <c r="BA380" s="79" t="str">
        <f>IFERROR(IF(成就内容!AR53="","",INDEX($I$4:$I$178*SUM(成就内容!AR$127:AR$131)/SUM(成就内容!$D$127:$BZ$131),成就内容!AR109,1))-SUM(BA$334:BA379),"")</f>
        <v/>
      </c>
      <c r="BB380" s="79" t="str">
        <f>IFERROR(IF(成就内容!AS53="","",INDEX($I$4:$I$178*SUM(成就内容!AS$127:AS$131)/SUM(成就内容!$D$127:$BZ$131),成就内容!AS109,1))-SUM(BB$334:BB379),"")</f>
        <v/>
      </c>
      <c r="BC380" s="79" t="str">
        <f>IFERROR(IF(成就内容!AT53="","",INDEX($I$4:$I$178*SUM(成就内容!AT$127:AT$131)/SUM(成就内容!$D$127:$BZ$131),成就内容!AT109,1))-SUM(BC$334:BC379),"")</f>
        <v/>
      </c>
      <c r="BD380" s="79" t="str">
        <f>IFERROR(IF(成就内容!AU53="","",INDEX($I$4:$I$178*SUM(成就内容!AU$127:AU$131)/SUM(成就内容!$D$127:$BZ$131),成就内容!AU109,1))-SUM(BD$334:BD379),"")</f>
        <v/>
      </c>
      <c r="BE380" s="79" t="str">
        <f>IFERROR(IF(成就内容!AV53="","",INDEX($I$4:$I$178*SUM(成就内容!AV$127:AV$131)/SUM(成就内容!$D$127:$BZ$131),成就内容!AV109,1))-SUM(BE$334:BE379),"")</f>
        <v/>
      </c>
      <c r="BF380" s="79" t="str">
        <f>IFERROR(IF(成就内容!AW53="","",INDEX($I$4:$I$178*SUM(成就内容!AW$127:AW$131)/SUM(成就内容!$D$127:$BZ$131),成就内容!AW109,1))-SUM(BF$334:BF379),"")</f>
        <v/>
      </c>
      <c r="BG380" s="79" t="str">
        <f>IFERROR(IF(成就内容!AX53="","",INDEX($I$4:$I$178*SUM(成就内容!AX$127:AX$131)/SUM(成就内容!$D$127:$BZ$131),成就内容!AX109,1))-SUM(BG$334:BG379),"")</f>
        <v/>
      </c>
      <c r="BH380" s="79" t="str">
        <f>IFERROR(IF(成就内容!AY53="","",INDEX($I$4:$I$178*SUM(成就内容!AY$127:AY$131)/SUM(成就内容!$D$127:$BZ$131),成就内容!AY109,1))-SUM(BH$334:BH379),"")</f>
        <v/>
      </c>
      <c r="BI380" s="79" t="str">
        <f>IFERROR(IF(成就内容!AZ53="","",INDEX($I$4:$I$178*SUM(成就内容!AZ$127:AZ$131)/SUM(成就内容!$D$127:$BZ$131),成就内容!AZ109,1))-SUM(BI$334:BI379),"")</f>
        <v/>
      </c>
      <c r="BJ380" s="79" t="str">
        <f>IFERROR(IF(成就内容!BA53="","",INDEX($I$4:$I$178*SUM(成就内容!BA$127:BA$131)/SUM(成就内容!$D$127:$BZ$131),成就内容!BA109,1))-SUM(BJ$334:BJ379),"")</f>
        <v/>
      </c>
      <c r="BK380" s="79" t="str">
        <f>IFERROR(IF(成就内容!BB53="","",INDEX($I$4:$I$178*SUM(成就内容!BB$127:BB$131)/SUM(成就内容!$D$127:$BZ$131),成就内容!BB109,1))-SUM(BK$334:BK379),"")</f>
        <v/>
      </c>
      <c r="BL380" s="79" t="str">
        <f>IFERROR(IF(成就内容!BC53="","",INDEX($I$4:$I$178*SUM(成就内容!BC$127:BC$131)/SUM(成就内容!$D$127:$BZ$131),成就内容!BC109,1))-SUM(BL$334:BL379),"")</f>
        <v/>
      </c>
      <c r="BM380" s="79" t="str">
        <f>IFERROR(IF(成就内容!BD53="","",INDEX($I$4:$I$178*SUM(成就内容!BD$127:BD$131)/SUM(成就内容!$D$127:$BZ$131),成就内容!BD109,1))-SUM(BM$334:BM379),"")</f>
        <v/>
      </c>
      <c r="BN380" s="79" t="str">
        <f>IFERROR(IF(成就内容!BE53="","",INDEX($I$4:$I$178*SUM(成就内容!BE$127:BE$131)/SUM(成就内容!$D$127:$BZ$131),成就内容!BE109,1))-SUM(BN$334:BN379),"")</f>
        <v/>
      </c>
      <c r="BO380" s="79" t="str">
        <f>IFERROR(IF(成就内容!BF53="","",INDEX($I$4:$I$178*SUM(成就内容!BF$127:BF$131)/SUM(成就内容!$D$127:$BZ$131),成就内容!BF109,1))-SUM(BO$334:BO379),"")</f>
        <v/>
      </c>
      <c r="BP380" s="79" t="str">
        <f>IFERROR(IF(成就内容!BG53="","",INDEX($I$4:$I$178*SUM(成就内容!BG$127:BG$131)/SUM(成就内容!$D$127:$BZ$131),成就内容!BG109,1))-SUM(BP$334:BP379),"")</f>
        <v/>
      </c>
      <c r="BQ380" s="79" t="str">
        <f>IFERROR(IF(成就内容!BH53="","",INDEX($I$4:$I$178*SUM(成就内容!BH$127:BH$131)/SUM(成就内容!$D$127:$BZ$131),成就内容!BH109,1))-SUM(BQ$334:BQ379),"")</f>
        <v/>
      </c>
      <c r="BR380" s="79" t="str">
        <f>IFERROR(IF(成就内容!BI53="","",INDEX($I$4:$I$178*SUM(成就内容!BI$127:BI$131)/SUM(成就内容!$D$127:$BZ$131),成就内容!BI109,1))-SUM(BR$334:BR379),"")</f>
        <v/>
      </c>
      <c r="BS380" s="79">
        <f>IFERROR(IF(成就内容!BJ53="","",INDEX($I$4:$I$178*SUM(成就内容!BJ$127:BJ$131)/SUM(成就内容!$D$127:$BZ$131),成就内容!BJ109,1))-SUM(BS$334:BS379),"")</f>
        <v>12251.381250000006</v>
      </c>
      <c r="BT380" s="79" t="str">
        <f>IFERROR(IF(成就内容!BK53="","",INDEX($I$4:$I$178*SUM(成就内容!BK$127:BK$131)/SUM(成就内容!$D$127:$BZ$131),成就内容!BK109,1))-SUM(BT$334:BT379),"")</f>
        <v/>
      </c>
      <c r="BU380" s="79" t="str">
        <f>IFERROR(IF(成就内容!BL53="","",INDEX($I$4:$I$178*SUM(成就内容!BL$127:BL$131)/SUM(成就内容!$D$127:$BZ$131),成就内容!BL109,1))-SUM(BU$334:BU379),"")</f>
        <v/>
      </c>
      <c r="BV380" s="79" t="str">
        <f>IFERROR(IF(成就内容!BM53="","",INDEX($I$4:$I$178*SUM(成就内容!BM$127:BM$131)/SUM(成就内容!$D$127:$BZ$131),成就内容!BM109,1))-SUM(BV$334:BV379),"")</f>
        <v/>
      </c>
      <c r="BW380" s="79" t="str">
        <f>IFERROR(IF(成就内容!BN53="","",INDEX($I$4:$I$178*SUM(成就内容!BN$127:BN$131)/SUM(成就内容!$D$127:$BZ$131),成就内容!BN109,1))-SUM(BW$334:BW379),"")</f>
        <v/>
      </c>
      <c r="BX380" s="79">
        <f>IFERROR(IF(成就内容!BO53="","",INDEX($I$4:$I$178*SUM(成就内容!BO$127:BO$131)/SUM(成就内容!$D$127:$BZ$131),成就内容!BO109,1))-SUM(BX$334:BX379),"")</f>
        <v>0</v>
      </c>
      <c r="BY380" s="79">
        <f>IFERROR(IF(成就内容!BP53="","",INDEX($I$4:$I$178*SUM(成就内容!BP$127:BP$131)/SUM(成就内容!$D$127:$BZ$131),成就内容!BP109,1))-SUM(BY$334:BY379),"")</f>
        <v>0</v>
      </c>
      <c r="BZ380" s="79">
        <f>IFERROR(IF(成就内容!BQ53="","",INDEX($I$4:$I$178*SUM(成就内容!BQ$127:BQ$131)/SUM(成就内容!$D$127:$BZ$131),成就内容!BQ109,1))-SUM(BZ$334:BZ379),"")</f>
        <v>0</v>
      </c>
      <c r="CA380" s="79" t="str">
        <f>IFERROR(IF(成就内容!BR53="","",INDEX($I$4:$I$178*SUM(成就内容!BR$127:BR$131)/SUM(成就内容!$D$127:$BZ$131),成就内容!BR109,1))-SUM(CA$334:CA379),"")</f>
        <v/>
      </c>
      <c r="CB380" s="79" t="str">
        <f>IFERROR(IF(成就内容!BS53="","",INDEX($I$4:$I$178*SUM(成就内容!BS$127:BS$131)/SUM(成就内容!$D$127:$BZ$131),成就内容!BS109,1))-SUM(CB$334:CB379),"")</f>
        <v/>
      </c>
      <c r="CC380" s="79">
        <f>IFERROR(IF(成就内容!BT53="","",INDEX($I$4:$I$178*SUM(成就内容!BT$127:BT$131)/SUM(成就内容!$D$127:$BZ$131),成就内容!BT109,1))-SUM(CC$334:CC379),"")</f>
        <v>0</v>
      </c>
      <c r="CD380" s="79">
        <f>IFERROR(IF(成就内容!BU53="","",INDEX($I$4:$I$178*SUM(成就内容!BU$127:BU$131)/SUM(成就内容!$D$127:$BZ$131),成就内容!BU109,1))-SUM(CD$334:CD379),"")</f>
        <v>0</v>
      </c>
      <c r="CE380" s="79" t="str">
        <f>IFERROR(IF(成就内容!BV53="","",INDEX($I$4:$I$178*SUM(成就内容!BV$127:BV$131)/SUM(成就内容!$D$127:$BZ$131),成就内容!BV109,1))-SUM(CE$334:CE379),"")</f>
        <v/>
      </c>
      <c r="CF380" s="79" t="str">
        <f>IFERROR(IF(成就内容!BW53="","",INDEX($I$4:$I$178*SUM(成就内容!BW$127:BW$131)/SUM(成就内容!$D$127:$BZ$131),成就内容!BW109,1))-SUM(CF$334:CF379),"")</f>
        <v/>
      </c>
      <c r="CG380" s="79" t="str">
        <f>IFERROR(IF(成就内容!BX53="","",INDEX($I$4:$I$178*SUM(成就内容!BX$127:BX$131)/SUM(成就内容!$D$127:$BZ$131),成就内容!BX109,1))-SUM(CG$334:CG379),"")</f>
        <v/>
      </c>
      <c r="CH380" s="79" t="str">
        <f>IFERROR(IF(成就内容!BY53="","",INDEX($I$4:$I$178*SUM(成就内容!BY$127:BY$131)/SUM(成就内容!$D$127:$BZ$131),成就内容!BY109,1))-SUM(CH$334:CH379),"")</f>
        <v/>
      </c>
      <c r="CI380" s="79" t="str">
        <f>IFERROR(IF(成就内容!BZ53="","",INDEX($I$4:$I$178*SUM(成就内容!BZ$127:BZ$131)/SUM(成就内容!$D$127:$BZ$131),成就内容!BZ109,1))-SUM(CI$334:CI379),"")</f>
        <v/>
      </c>
      <c r="CK380" s="19"/>
      <c r="CM380" s="43">
        <v>47</v>
      </c>
      <c r="CN380" s="41" t="str">
        <f>IF(M380="","",IF(SUM(成就内容!D$127:D$131)&lt;&gt;0,MAX(ROUNDUP(SMALL(M$334:M$383,$L380)/60,0)*60,60),0))</f>
        <v/>
      </c>
      <c r="CO380" s="41" t="str">
        <f>IF(N380="","",IF(SUM(成就内容!E$127:E$131)&lt;&gt;0,MAX(ROUNDUP(SMALL(N$334:N$383,$L380)/60,0)*60,60),0))</f>
        <v/>
      </c>
      <c r="CP380" s="41" t="str">
        <f>IF(O380="","",IF(SUM(成就内容!F$127:F$131)&lt;&gt;0,MAX(ROUNDUP(SMALL(O$334:O$383,$L380)/60,0)*60,60),0))</f>
        <v/>
      </c>
      <c r="CQ380" s="41" t="str">
        <f>IF(P380="","",IF(SUM(成就内容!G$127:G$131)&lt;&gt;0,MAX(ROUNDUP(SMALL(P$334:P$383,$L380)/60,0)*60,60),0))</f>
        <v/>
      </c>
      <c r="CR380" s="41" t="str">
        <f>IF(Q380="","",IF(SUM(成就内容!H$127:H$131)&lt;&gt;0,MAX(ROUNDUP(SMALL(Q$334:Q$383,$L380)/60,0)*60,60),0))</f>
        <v/>
      </c>
      <c r="CS380" s="41" t="str">
        <f>IF(R380="","",IF(SUM(成就内容!I$127:I$131)&lt;&gt;0,MAX(ROUNDUP(SMALL(R$334:R$383,$L380)/60,0)*60,60),0))</f>
        <v/>
      </c>
      <c r="CT380" s="41" t="str">
        <f>IF(S380="","",IF(SUM(成就内容!J$127:J$131)&lt;&gt;0,MAX(ROUNDUP(SMALL(S$334:S$383,$L380)/60,0)*60,60),0))</f>
        <v/>
      </c>
      <c r="CU380" s="41" t="str">
        <f>IF(T380="","",IF(SUM(成就内容!K$127:K$131)&lt;&gt;0,MAX(ROUNDUP(SMALL(T$334:T$383,$L380)/60,0)*60,60),0))</f>
        <v/>
      </c>
      <c r="CV380" s="41" t="str">
        <f>IF(U380="","",IF(SUM(成就内容!L$127:L$131)&lt;&gt;0,MAX(ROUNDUP(SMALL(U$334:U$383,$L380)/60,0)*60,60),0))</f>
        <v/>
      </c>
      <c r="CW380" s="41" t="str">
        <f>IF(V380="","",IF(SUM(成就内容!M$127:M$131)&lt;&gt;0,MAX(ROUNDUP(SMALL(V$334:V$383,$L380)/60,0)*60,60),0))</f>
        <v/>
      </c>
      <c r="CX380" s="41" t="str">
        <f>IF(W380="","",IF(SUM(成就内容!N$127:N$131)&lt;&gt;0,MAX(ROUNDUP(SMALL(W$334:W$383,$L380)/60,0)*60,60),0))</f>
        <v/>
      </c>
      <c r="CY380" s="41" t="str">
        <f>IF(X380="","",IF(SUM(成就内容!O$127:O$131)&lt;&gt;0,MAX(ROUNDUP(SMALL(X$334:X$383,$L380)/60,0)*60,60),0))</f>
        <v/>
      </c>
      <c r="CZ380" s="41" t="str">
        <f>IF(Y380="","",IF(SUM(成就内容!P$127:P$131)&lt;&gt;0,MAX(ROUNDUP(SMALL(Y$334:Y$383,$L380)/60,0)*60,60),0))</f>
        <v/>
      </c>
      <c r="DA380" s="41" t="str">
        <f>IF(Z380="","",IF(SUM(成就内容!Q$127:Q$131)&lt;&gt;0,MAX(ROUNDUP(SMALL(Z$334:Z$383,$L380)/60,0)*60,60),0))</f>
        <v/>
      </c>
      <c r="DB380" s="41" t="str">
        <f>IF(AA380="","",IF(SUM(成就内容!R$127:R$131)&lt;&gt;0,MAX(ROUNDUP(SMALL(AA$334:AA$383,$L380)/60,0)*60,60),0))</f>
        <v/>
      </c>
      <c r="DC380" s="41" t="str">
        <f>IF(AB380="","",IF(SUM(成就内容!S$127:S$131)&lt;&gt;0,MAX(ROUNDUP(SMALL(AB$334:AB$383,$L380)/60,0)*60,60),0))</f>
        <v/>
      </c>
      <c r="DD380" s="41" t="str">
        <f>IF(AC380="","",IF(SUM(成就内容!T$127:T$131)&lt;&gt;0,MAX(ROUNDUP(SMALL(AC$334:AC$383,$L380)/60,0)*60,60),0))</f>
        <v/>
      </c>
      <c r="DE380" s="41" t="str">
        <f>IF(AD380="","",IF(SUM(成就内容!U$127:U$131)&lt;&gt;0,MAX(ROUNDUP(SMALL(AD$334:AD$383,$L380)/60,0)*60,60),0))</f>
        <v/>
      </c>
      <c r="DF380" s="41" t="str">
        <f>IF(AE380="","",IF(SUM(成就内容!V$127:V$131)&lt;&gt;0,MAX(ROUNDUP(SMALL(AE$334:AE$383,$L380)/60,0)*60,60),0))</f>
        <v/>
      </c>
      <c r="DG380" s="41" t="str">
        <f>IF(AF380="","",IF(SUM(成就内容!W$127:W$131)&lt;&gt;0,MAX(ROUNDUP(SMALL(AF$334:AF$383,$L380)/60,0)*60,60),0))</f>
        <v/>
      </c>
      <c r="DH380" s="41" t="str">
        <f>IF(AG380="","",IF(SUM(成就内容!X$127:X$131)&lt;&gt;0,MAX(ROUNDUP(SMALL(AG$334:AG$383,$L380)/60,0)*60,60),0))</f>
        <v/>
      </c>
      <c r="DI380" s="41" t="str">
        <f>IF(AH380="","",IF(SUM(成就内容!Y$127:Y$131)&lt;&gt;0,MAX(ROUNDUP(SMALL(AH$334:AH$383,$L380)/60,0)*60,60),0))</f>
        <v/>
      </c>
      <c r="DJ380" s="41" t="str">
        <f>IF(AI380="","",IF(SUM(成就内容!Z$127:Z$131)&lt;&gt;0,MAX(ROUNDUP(SMALL(AI$334:AI$383,$L380)/60,0)*60,60),0))</f>
        <v/>
      </c>
      <c r="DK380" s="41" t="str">
        <f>IF(AJ380="","",IF(SUM(成就内容!AA$127:AA$131)&lt;&gt;0,MAX(ROUNDUP(SMALL(AJ$334:AJ$383,$L380)/60,0)*60,60),0))</f>
        <v/>
      </c>
      <c r="DL380" s="41" t="str">
        <f>IF(AK380="","",IF(SUM(成就内容!AB$127:AB$131)&lt;&gt;0,MAX(ROUNDUP(SMALL(AK$334:AK$383,$L380)/60,0)*60,60),0))</f>
        <v/>
      </c>
      <c r="DM380" s="41" t="str">
        <f>IF(AL380="","",IF(SUM(成就内容!AC$127:AC$131)&lt;&gt;0,MAX(ROUNDUP(SMALL(AL$334:AL$383,$L380)/60,0)*60,60),0))</f>
        <v/>
      </c>
      <c r="DN380" s="41" t="str">
        <f>IF(AM380="","",IF(SUM(成就内容!AD$127:AD$131)&lt;&gt;0,MAX(ROUNDUP(SMALL(AM$334:AM$383,$L380)/60,0)*60,60),0))</f>
        <v/>
      </c>
      <c r="DO380" s="41" t="str">
        <f>IF(AN380="","",IF(SUM(成就内容!AE$127:AE$131)&lt;&gt;0,MAX(ROUNDUP(SMALL(AN$334:AN$383,$L380)/60,0)*60,60),0))</f>
        <v/>
      </c>
      <c r="DP380" s="41" t="str">
        <f>IF(AO380="","",IF(SUM(成就内容!AF$127:AF$131)&lt;&gt;0,MAX(ROUNDUP(SMALL(AO$334:AO$383,$L380)/60,0)*60,60),0))</f>
        <v/>
      </c>
      <c r="DQ380" s="41" t="str">
        <f>IF(AP380="","",IF(SUM(成就内容!AG$127:AG$131)&lt;&gt;0,MAX(ROUNDUP(SMALL(AP$334:AP$383,$L380)/60,0)*60,60),0))</f>
        <v/>
      </c>
      <c r="DR380" s="41" t="str">
        <f>IF(AQ380="","",IF(SUM(成就内容!AH$127:AH$131)&lt;&gt;0,MAX(ROUNDUP(SMALL(AQ$334:AQ$383,$L380)/60,0)*60,60),0))</f>
        <v/>
      </c>
      <c r="DS380" s="41" t="str">
        <f>IF(AR380="","",IF(SUM(成就内容!AI$127:AI$131)&lt;&gt;0,MAX(ROUNDUP(SMALL(AR$334:AR$383,$L380)/60,0)*60,60),0))</f>
        <v/>
      </c>
      <c r="DT380" s="41" t="str">
        <f>IF(AS380="","",IF(SUM(成就内容!AJ$127:AJ$131)&lt;&gt;0,MAX(ROUNDUP(SMALL(AS$334:AS$383,$L380)/60,0)*60,60),0))</f>
        <v/>
      </c>
      <c r="DU380" s="41" t="str">
        <f>IF(AT380="","",IF(SUM(成就内容!AK$127:AK$131)&lt;&gt;0,MAX(ROUNDUP(SMALL(AT$334:AT$383,$L380)/60,0)*60,60),0))</f>
        <v/>
      </c>
      <c r="DV380" s="41" t="str">
        <f>IF(AU380="","",IF(SUM(成就内容!AL$127:AL$131)&lt;&gt;0,MAX(ROUNDUP(SMALL(AU$334:AU$383,$L380)/60,0)*60,60),0))</f>
        <v/>
      </c>
      <c r="DW380" s="41" t="str">
        <f>IF(AV380="","",IF(SUM(成就内容!AM$127:AM$131)&lt;&gt;0,MAX(ROUNDUP(SMALL(AV$334:AV$383,$L380)/60,0)*60,60),0))</f>
        <v/>
      </c>
      <c r="DX380" s="41" t="str">
        <f>IF(AW380="","",IF(SUM(成就内容!AN$127:AN$131)&lt;&gt;0,MAX(ROUNDUP(SMALL(AW$334:AW$383,$L380)/60,0)*60,60),0))</f>
        <v/>
      </c>
      <c r="DY380" s="41" t="str">
        <f>IF(AX380="","",IF(SUM(成就内容!AO$127:AO$131)&lt;&gt;0,MAX(ROUNDUP(SMALL(AX$334:AX$383,$L380)/60,0)*60,60),0))</f>
        <v/>
      </c>
      <c r="DZ380" s="41" t="str">
        <f>IF(AY380="","",IF(SUM(成就内容!AP$127:AP$131)&lt;&gt;0,MAX(ROUNDUP(SMALL(AY$334:AY$383,$L380)/60,0)*60,60),0))</f>
        <v/>
      </c>
      <c r="EA380" s="41" t="str">
        <f>IF(AZ380="","",IF(SUM(成就内容!AQ$127:AQ$131)&lt;&gt;0,MAX(ROUNDUP(SMALL(AZ$334:AZ$383,$L380)/60,0)*60,60),0))</f>
        <v/>
      </c>
      <c r="EB380" s="41" t="str">
        <f>IF(BA380="","",IF(SUM(成就内容!AR$127:AR$131)&lt;&gt;0,MAX(ROUNDUP(SMALL(BA$334:BA$383,$L380)/60,0)*60,60),0))</f>
        <v/>
      </c>
      <c r="EC380" s="41" t="str">
        <f>IF(BB380="","",IF(SUM(成就内容!AS$127:AS$131)&lt;&gt;0,MAX(ROUNDUP(SMALL(BB$334:BB$383,$L380)/60,0)*60,60),0))</f>
        <v/>
      </c>
      <c r="ED380" s="41" t="str">
        <f>IF(BC380="","",IF(SUM(成就内容!AT$127:AT$131)&lt;&gt;0,MAX(ROUNDUP(SMALL(BC$334:BC$383,$L380)/60,0)*60,60),0))</f>
        <v/>
      </c>
      <c r="EE380" s="41" t="str">
        <f>IF(BD380="","",IF(SUM(成就内容!AU$127:AU$131)&lt;&gt;0,MAX(ROUNDUP(SMALL(BD$334:BD$383,$L380)/60,0)*60,60),0))</f>
        <v/>
      </c>
      <c r="EF380" s="41" t="str">
        <f>IF(BE380="","",IF(SUM(成就内容!AV$127:AV$131)&lt;&gt;0,MAX(ROUNDUP(SMALL(BE$334:BE$383,$L380)/60,0)*60,60),0))</f>
        <v/>
      </c>
      <c r="EG380" s="41" t="str">
        <f>IF(BF380="","",IF(SUM(成就内容!AW$127:AW$131)&lt;&gt;0,MAX(ROUNDUP(SMALL(BF$334:BF$383,$L380)/60,0)*60,60),0))</f>
        <v/>
      </c>
      <c r="EH380" s="41" t="str">
        <f>IF(BG380="","",IF(SUM(成就内容!AX$127:AX$131)&lt;&gt;0,MAX(ROUNDUP(SMALL(BG$334:BG$383,$L380)/60,0)*60,60),0))</f>
        <v/>
      </c>
      <c r="EI380" s="41" t="str">
        <f>IF(BH380="","",IF(SUM(成就内容!AY$127:AY$131)&lt;&gt;0,MAX(ROUNDUP(SMALL(BH$334:BH$383,$L380)/60,0)*60,60),0))</f>
        <v/>
      </c>
      <c r="EJ380" s="41" t="str">
        <f>IF(BI380="","",IF(SUM(成就内容!AZ$127:AZ$131)&lt;&gt;0,MAX(ROUNDUP(SMALL(BI$334:BI$383,$L380)/60,0)*60,60),0))</f>
        <v/>
      </c>
      <c r="EK380" s="41" t="str">
        <f>IF(BJ380="","",IF(SUM(成就内容!BA$127:BA$131)&lt;&gt;0,MAX(ROUNDUP(SMALL(BJ$334:BJ$383,$L380)/60,0)*60,60),0))</f>
        <v/>
      </c>
      <c r="EL380" s="41" t="str">
        <f>IF(BK380="","",IF(SUM(成就内容!BB$127:BB$131)&lt;&gt;0,MAX(ROUNDUP(SMALL(BK$334:BK$383,$L380)/60,0)*60,60),0))</f>
        <v/>
      </c>
      <c r="EM380" s="41" t="str">
        <f>IF(BL380="","",IF(SUM(成就内容!BC$127:BC$131)&lt;&gt;0,MAX(ROUNDUP(SMALL(BL$334:BL$383,$L380)/60,0)*60,60),0))</f>
        <v/>
      </c>
      <c r="EN380" s="41" t="str">
        <f>IF(BM380="","",IF(SUM(成就内容!BD$127:BD$131)&lt;&gt;0,MAX(ROUNDUP(SMALL(BM$334:BM$383,$L380)/60,0)*60,60),0))</f>
        <v/>
      </c>
      <c r="EO380" s="41" t="str">
        <f>IF(BN380="","",IF(SUM(成就内容!BE$127:BE$131)&lt;&gt;0,MAX(ROUNDUP(SMALL(BN$334:BN$383,$L380)/60,0)*60,60),0))</f>
        <v/>
      </c>
      <c r="EP380" s="41" t="str">
        <f>IF(BO380="","",IF(SUM(成就内容!BF$127:BF$131)&lt;&gt;0,MAX(ROUNDUP(SMALL(BO$334:BO$383,$L380)/60,0)*60,60),0))</f>
        <v/>
      </c>
      <c r="EQ380" s="41" t="str">
        <f>IF(BP380="","",IF(SUM(成就内容!BG$127:BG$131)&lt;&gt;0,MAX(ROUNDUP(SMALL(BP$334:BP$383,$L380)/60,0)*60,60),0))</f>
        <v/>
      </c>
      <c r="ER380" s="41" t="str">
        <f>IF(BQ380="","",IF(SUM(成就内容!BH$127:BH$131)&lt;&gt;0,MAX(ROUNDUP(SMALL(BQ$334:BQ$383,$L380)/60,0)*60,60),0))</f>
        <v/>
      </c>
      <c r="ES380" s="41" t="str">
        <f>IF(BR380="","",IF(SUM(成就内容!BI$127:BI$131)&lt;&gt;0,MAX(ROUNDUP(SMALL(BR$334:BR$383,$L380)/60,0)*60,60),0))</f>
        <v/>
      </c>
      <c r="ET380" s="41">
        <f>IF(BS380="","",IF(SUM(成就内容!BJ$127:BJ$131)&lt;&gt;0,MAX(ROUNDUP(SMALL(BS$334:BS$383,$L380)/60,0)*60,60),0))</f>
        <v>14040</v>
      </c>
      <c r="EU380" s="41" t="str">
        <f>IF(BT380="","",IF(SUM(成就内容!BK$127:BK$131)&lt;&gt;0,MAX(ROUNDUP(SMALL(BT$334:BT$383,$L380)/60,0)*60,60),0))</f>
        <v/>
      </c>
      <c r="EV380" s="41" t="str">
        <f>IF(BU380="","",IF(SUM(成就内容!BL$127:BL$131)&lt;&gt;0,MAX(ROUNDUP(SMALL(BU$334:BU$383,$L380)/60,0)*60,60),0))</f>
        <v/>
      </c>
      <c r="EW380" s="41" t="str">
        <f>IF(BV380="","",IF(SUM(成就内容!BM$127:BM$131)&lt;&gt;0,MAX(ROUNDUP(SMALL(BV$334:BV$383,$L380)/60,0)*60,60),0))</f>
        <v/>
      </c>
      <c r="EX380" s="41" t="str">
        <f>IF(BW380="","",IF(SUM(成就内容!BN$127:BN$131)&lt;&gt;0,MAX(ROUNDUP(SMALL(BW$334:BW$383,$L380)/60,0)*60,60),0))</f>
        <v/>
      </c>
      <c r="EY380" s="41">
        <f>IF(BX380="","",IF(SUM(成就内容!BO$127:BO$131)&lt;&gt;0,MAX(ROUNDUP(SMALL(BX$334:BX$383,$L380)/60,0)*60,60),0))</f>
        <v>0</v>
      </c>
      <c r="EZ380" s="41">
        <f>IF(BY380="","",IF(SUM(成就内容!BP$127:BP$131)&lt;&gt;0,MAX(ROUNDUP(SMALL(BY$334:BY$383,$L380)/60,0)*60,60),0))</f>
        <v>0</v>
      </c>
      <c r="FA380" s="41">
        <f>IF(BZ380="","",IF(SUM(成就内容!BQ$127:BQ$131)&lt;&gt;0,MAX(ROUNDUP(SMALL(BZ$334:BZ$383,$L380)/60,0)*60,60),0))</f>
        <v>0</v>
      </c>
      <c r="FB380" s="41" t="str">
        <f>IF(CA380="","",IF(SUM(成就内容!BR$127:BR$131)&lt;&gt;0,MAX(ROUNDUP(SMALL(CA$334:CA$383,$L380)/60,0)*60,60),0))</f>
        <v/>
      </c>
      <c r="FC380" s="41" t="str">
        <f>IF(CB380="","",IF(SUM(成就内容!BS$127:BS$131)&lt;&gt;0,MAX(ROUNDUP(SMALL(CB$334:CB$383,$L380)/60,0)*60,60),0))</f>
        <v/>
      </c>
      <c r="FD380" s="41">
        <f>IF(CC380="","",IF(SUM(成就内容!BT$127:BT$131)&lt;&gt;0,MAX(ROUNDUP(SMALL(CC$334:CC$383,$L380)/60,0)*60,60),0))</f>
        <v>0</v>
      </c>
      <c r="FE380" s="41">
        <f>IF(CD380="","",IF(SUM(成就内容!BU$127:BU$131)&lt;&gt;0,MAX(ROUNDUP(SMALL(CD$334:CD$383,$L380)/60,0)*60,60),0))</f>
        <v>0</v>
      </c>
      <c r="FF380" s="41" t="str">
        <f>IF(CE380="","",IF(SUM(成就内容!BV$127:BV$131)&lt;&gt;0,MAX(ROUNDUP(SMALL(CE$334:CE$383,$L380)/60,0)*60,60),0))</f>
        <v/>
      </c>
      <c r="FG380" s="41" t="str">
        <f>IF(CF380="","",IF(SUM(成就内容!BW$127:BW$131)&lt;&gt;0,MAX(ROUNDUP(SMALL(CF$334:CF$383,$L380)/60,0)*60,60),0))</f>
        <v/>
      </c>
      <c r="FH380" s="41" t="str">
        <f>IF(CG380="","",IF(SUM(成就内容!BX$127:BX$131)&lt;&gt;0,MAX(ROUNDUP(SMALL(CG$334:CG$383,$L380)/60,0)*60,60),0))</f>
        <v/>
      </c>
      <c r="FI380" s="41" t="str">
        <f>IF(CH380="","",IF(SUM(成就内容!BY$127:BY$131)&lt;&gt;0,MAX(ROUNDUP(SMALL(CH$334:CH$383,$L380)/60,0)*60,60),0))</f>
        <v/>
      </c>
      <c r="FJ380" s="41" t="str">
        <f>IF(CI380="","",IF(SUM(成就内容!BZ$127:BZ$131)&lt;&gt;0,MAX(ROUNDUP(SMALL(CI$334:CI$383,$L380)/60,0)*60,60),0))</f>
        <v/>
      </c>
    </row>
    <row r="381" spans="10:166" s="96" customFormat="1" x14ac:dyDescent="0.15">
      <c r="J381" s="19"/>
      <c r="L381" s="43">
        <v>48</v>
      </c>
      <c r="M381" s="79" t="str">
        <f>IFERROR(IF(成就内容!D54="","",INDEX($I$4:$I$178*SUM(成就内容!D$127:D$131)/SUM(成就内容!$D$127:$BZ$131),成就内容!D110,1))-SUM(M$334:M380),"")</f>
        <v/>
      </c>
      <c r="N381" s="79" t="str">
        <f>IFERROR(IF(成就内容!E54="","",INDEX($I$4:$I$178*SUM(成就内容!E$127:E$131)/SUM(成就内容!$D$127:$BZ$131),成就内容!E110,1))-SUM(N$334:N380),"")</f>
        <v/>
      </c>
      <c r="O381" s="79" t="str">
        <f>IFERROR(IF(成就内容!F54="","",INDEX($I$4:$I$178*SUM(成就内容!F$127:F$131)/SUM(成就内容!$D$127:$BZ$131),成就内容!F110,1))-SUM(O$334:O380),"")</f>
        <v/>
      </c>
      <c r="P381" s="79" t="str">
        <f>IFERROR(IF(成就内容!G54="","",INDEX($I$4:$I$178*SUM(成就内容!G$127:G$131)/SUM(成就内容!$D$127:$BZ$131),成就内容!G110,1))-SUM(P$334:P380),"")</f>
        <v/>
      </c>
      <c r="Q381" s="79" t="str">
        <f>IFERROR(IF(成就内容!H54="","",INDEX($I$4:$I$178*SUM(成就内容!H$127:H$131)/SUM(成就内容!$D$127:$BZ$131),成就内容!H110,1))-SUM(Q$334:Q380),"")</f>
        <v/>
      </c>
      <c r="R381" s="79" t="str">
        <f>IFERROR(IF(成就内容!I54="","",INDEX($I$4:$I$178*SUM(成就内容!I$127:I$131)/SUM(成就内容!$D$127:$BZ$131),成就内容!I110,1))-SUM(R$334:R380),"")</f>
        <v/>
      </c>
      <c r="S381" s="79" t="str">
        <f>IFERROR(IF(成就内容!J54="","",INDEX($I$4:$I$178*SUM(成就内容!J$127:J$131)/SUM(成就内容!$D$127:$BZ$131),成就内容!J110,1))-SUM(S$334:S380),"")</f>
        <v/>
      </c>
      <c r="T381" s="79" t="str">
        <f>IFERROR(IF(成就内容!K54="","",INDEX($I$4:$I$178*SUM(成就内容!K$127:K$131)/SUM(成就内容!$D$127:$BZ$131),成就内容!K110,1))-SUM(T$334:T380),"")</f>
        <v/>
      </c>
      <c r="U381" s="79" t="str">
        <f>IFERROR(IF(成就内容!L54="","",INDEX($I$4:$I$178*SUM(成就内容!L$127:L$131)/SUM(成就内容!$D$127:$BZ$131),成就内容!L110,1))-SUM(U$334:U380),"")</f>
        <v/>
      </c>
      <c r="V381" s="79" t="str">
        <f>IFERROR(IF(成就内容!M54="","",INDEX($I$4:$I$178*SUM(成就内容!M$127:M$131)/SUM(成就内容!$D$127:$BZ$131),成就内容!M110,1))-SUM(V$334:V380),"")</f>
        <v/>
      </c>
      <c r="W381" s="79" t="str">
        <f>IFERROR(IF(成就内容!N54="","",INDEX($I$4:$I$178*SUM(成就内容!N$127:N$131)/SUM(成就内容!$D$127:$BZ$131),成就内容!N110,1))-SUM(W$334:W380),"")</f>
        <v/>
      </c>
      <c r="X381" s="79" t="str">
        <f>IFERROR(IF(成就内容!O54="","",INDEX($I$4:$I$178*SUM(成就内容!O$127:O$131)/SUM(成就内容!$D$127:$BZ$131),成就内容!O110,1))-SUM(X$334:X380),"")</f>
        <v/>
      </c>
      <c r="Y381" s="79" t="str">
        <f>IFERROR(IF(成就内容!P54="","",INDEX($I$4:$I$178*SUM(成就内容!P$127:P$131)/SUM(成就内容!$D$127:$BZ$131),成就内容!P110,1))-SUM(Y$334:Y380),"")</f>
        <v/>
      </c>
      <c r="Z381" s="79" t="str">
        <f>IFERROR(IF(成就内容!Q54="","",INDEX($I$4:$I$178*SUM(成就内容!Q$127:Q$131)/SUM(成就内容!$D$127:$BZ$131),成就内容!Q110,1))-SUM(Z$334:Z380),"")</f>
        <v/>
      </c>
      <c r="AA381" s="79" t="str">
        <f>IFERROR(IF(成就内容!R54="","",INDEX($I$4:$I$178*SUM(成就内容!R$127:R$131)/SUM(成就内容!$D$127:$BZ$131),成就内容!R110,1))-SUM(AA$334:AA380),"")</f>
        <v/>
      </c>
      <c r="AB381" s="79" t="str">
        <f>IFERROR(IF(成就内容!S54="","",INDEX($I$4:$I$178*SUM(成就内容!S$127:S$131)/SUM(成就内容!$D$127:$BZ$131),成就内容!S110,1))-SUM(AB$334:AB380),"")</f>
        <v/>
      </c>
      <c r="AC381" s="79" t="str">
        <f>IFERROR(IF(成就内容!T54="","",INDEX($I$4:$I$178*SUM(成就内容!T$127:T$131)/SUM(成就内容!$D$127:$BZ$131),成就内容!T110,1))-SUM(AC$334:AC380),"")</f>
        <v/>
      </c>
      <c r="AD381" s="79" t="str">
        <f>IFERROR(IF(成就内容!U54="","",INDEX($I$4:$I$178*SUM(成就内容!U$127:U$131)/SUM(成就内容!$D$127:$BZ$131),成就内容!U110,1))-SUM(AD$334:AD380),"")</f>
        <v/>
      </c>
      <c r="AE381" s="79" t="str">
        <f>IFERROR(IF(成就内容!V54="","",INDEX($I$4:$I$178*SUM(成就内容!V$127:V$131)/SUM(成就内容!$D$127:$BZ$131),成就内容!V110,1))-SUM(AE$334:AE380),"")</f>
        <v/>
      </c>
      <c r="AF381" s="79" t="str">
        <f>IFERROR(IF(成就内容!W54="","",INDEX($I$4:$I$178*SUM(成就内容!W$127:W$131)/SUM(成就内容!$D$127:$BZ$131),成就内容!W110,1))-SUM(AF$334:AF380),"")</f>
        <v/>
      </c>
      <c r="AG381" s="79" t="str">
        <f>IFERROR(IF(成就内容!X54="","",INDEX($I$4:$I$178*SUM(成就内容!X$127:X$131)/SUM(成就内容!$D$127:$BZ$131),成就内容!X110,1))-SUM(AG$334:AG380),"")</f>
        <v/>
      </c>
      <c r="AH381" s="79" t="str">
        <f>IFERROR(IF(成就内容!Y54="","",INDEX($I$4:$I$178*SUM(成就内容!Y$127:Y$131)/SUM(成就内容!$D$127:$BZ$131),成就内容!Y110,1))-SUM(AH$334:AH380),"")</f>
        <v/>
      </c>
      <c r="AI381" s="79" t="str">
        <f>IFERROR(IF(成就内容!Z54="","",INDEX($I$4:$I$178*SUM(成就内容!Z$127:Z$131)/SUM(成就内容!$D$127:$BZ$131),成就内容!Z110,1))-SUM(AI$334:AI380),"")</f>
        <v/>
      </c>
      <c r="AJ381" s="79" t="str">
        <f>IFERROR(IF(成就内容!AA54="","",INDEX($I$4:$I$178*SUM(成就内容!AA$127:AA$131)/SUM(成就内容!$D$127:$BZ$131),成就内容!AA110,1))-SUM(AJ$334:AJ380),"")</f>
        <v/>
      </c>
      <c r="AK381" s="79" t="str">
        <f>IFERROR(IF(成就内容!AB54="","",INDEX($I$4:$I$178*SUM(成就内容!AB$127:AB$131)/SUM(成就内容!$D$127:$BZ$131),成就内容!AB110,1))-SUM(AK$334:AK380),"")</f>
        <v/>
      </c>
      <c r="AL381" s="79" t="str">
        <f>IFERROR(IF(成就内容!AC54="","",INDEX($I$4:$I$178*SUM(成就内容!AC$127:AC$131)/SUM(成就内容!$D$127:$BZ$131),成就内容!AC110,1))-SUM(AL$334:AL380),"")</f>
        <v/>
      </c>
      <c r="AM381" s="79" t="str">
        <f>IFERROR(IF(成就内容!AD54="","",INDEX($I$4:$I$178*SUM(成就内容!AD$127:AD$131)/SUM(成就内容!$D$127:$BZ$131),成就内容!AD110,1))-SUM(AM$334:AM380),"")</f>
        <v/>
      </c>
      <c r="AN381" s="79" t="str">
        <f>IFERROR(IF(成就内容!AE54="","",INDEX($I$4:$I$178*SUM(成就内容!AE$127:AE$131)/SUM(成就内容!$D$127:$BZ$131),成就内容!AE110,1))-SUM(AN$334:AN380),"")</f>
        <v/>
      </c>
      <c r="AO381" s="79" t="str">
        <f>IFERROR(IF(成就内容!AF54="","",INDEX($I$4:$I$178*SUM(成就内容!AF$127:AF$131)/SUM(成就内容!$D$127:$BZ$131),成就内容!AF110,1))-SUM(AO$334:AO380),"")</f>
        <v/>
      </c>
      <c r="AP381" s="79" t="str">
        <f>IFERROR(IF(成就内容!AG54="","",INDEX($I$4:$I$178*SUM(成就内容!AG$127:AG$131)/SUM(成就内容!$D$127:$BZ$131),成就内容!AG110,1))-SUM(AP$334:AP380),"")</f>
        <v/>
      </c>
      <c r="AQ381" s="79" t="str">
        <f>IFERROR(IF(成就内容!AH54="","",INDEX($I$4:$I$178*SUM(成就内容!AH$127:AH$131)/SUM(成就内容!$D$127:$BZ$131),成就内容!AH110,1))-SUM(AQ$334:AQ380),"")</f>
        <v/>
      </c>
      <c r="AR381" s="79" t="str">
        <f>IFERROR(IF(成就内容!AI54="","",INDEX($I$4:$I$178*SUM(成就内容!AI$127:AI$131)/SUM(成就内容!$D$127:$BZ$131),成就内容!AI110,1))-SUM(AR$334:AR380),"")</f>
        <v/>
      </c>
      <c r="AS381" s="79" t="str">
        <f>IFERROR(IF(成就内容!AJ54="","",INDEX($I$4:$I$178*SUM(成就内容!AJ$127:AJ$131)/SUM(成就内容!$D$127:$BZ$131),成就内容!AJ110,1))-SUM(AS$334:AS380),"")</f>
        <v/>
      </c>
      <c r="AT381" s="79" t="str">
        <f>IFERROR(IF(成就内容!AK54="","",INDEX($I$4:$I$178*SUM(成就内容!AK$127:AK$131)/SUM(成就内容!$D$127:$BZ$131),成就内容!AK110,1))-SUM(AT$334:AT380),"")</f>
        <v/>
      </c>
      <c r="AU381" s="79" t="str">
        <f>IFERROR(IF(成就内容!AL54="","",INDEX($I$4:$I$178*SUM(成就内容!AL$127:AL$131)/SUM(成就内容!$D$127:$BZ$131),成就内容!AL110,1))-SUM(AU$334:AU380),"")</f>
        <v/>
      </c>
      <c r="AV381" s="79" t="str">
        <f>IFERROR(IF(成就内容!AM54="","",INDEX($I$4:$I$178*SUM(成就内容!AM$127:AM$131)/SUM(成就内容!$D$127:$BZ$131),成就内容!AM110,1))-SUM(AV$334:AV380),"")</f>
        <v/>
      </c>
      <c r="AW381" s="79" t="str">
        <f>IFERROR(IF(成就内容!AN54="","",INDEX($I$4:$I$178*SUM(成就内容!AN$127:AN$131)/SUM(成就内容!$D$127:$BZ$131),成就内容!AN110,1))-SUM(AW$334:AW380),"")</f>
        <v/>
      </c>
      <c r="AX381" s="79" t="str">
        <f>IFERROR(IF(成就内容!AO54="","",INDEX($I$4:$I$178*SUM(成就内容!AO$127:AO$131)/SUM(成就内容!$D$127:$BZ$131),成就内容!AO110,1))-SUM(AX$334:AX380),"")</f>
        <v/>
      </c>
      <c r="AY381" s="79" t="str">
        <f>IFERROR(IF(成就内容!AP54="","",INDEX($I$4:$I$178*SUM(成就内容!AP$127:AP$131)/SUM(成就内容!$D$127:$BZ$131),成就内容!AP110,1))-SUM(AY$334:AY380),"")</f>
        <v/>
      </c>
      <c r="AZ381" s="79" t="str">
        <f>IFERROR(IF(成就内容!AQ54="","",INDEX($I$4:$I$178*SUM(成就内容!AQ$127:AQ$131)/SUM(成就内容!$D$127:$BZ$131),成就内容!AQ110,1))-SUM(AZ$334:AZ380),"")</f>
        <v/>
      </c>
      <c r="BA381" s="79" t="str">
        <f>IFERROR(IF(成就内容!AR54="","",INDEX($I$4:$I$178*SUM(成就内容!AR$127:AR$131)/SUM(成就内容!$D$127:$BZ$131),成就内容!AR110,1))-SUM(BA$334:BA380),"")</f>
        <v/>
      </c>
      <c r="BB381" s="79" t="str">
        <f>IFERROR(IF(成就内容!AS54="","",INDEX($I$4:$I$178*SUM(成就内容!AS$127:AS$131)/SUM(成就内容!$D$127:$BZ$131),成就内容!AS110,1))-SUM(BB$334:BB380),"")</f>
        <v/>
      </c>
      <c r="BC381" s="79" t="str">
        <f>IFERROR(IF(成就内容!AT54="","",INDEX($I$4:$I$178*SUM(成就内容!AT$127:AT$131)/SUM(成就内容!$D$127:$BZ$131),成就内容!AT110,1))-SUM(BC$334:BC380),"")</f>
        <v/>
      </c>
      <c r="BD381" s="79" t="str">
        <f>IFERROR(IF(成就内容!AU54="","",INDEX($I$4:$I$178*SUM(成就内容!AU$127:AU$131)/SUM(成就内容!$D$127:$BZ$131),成就内容!AU110,1))-SUM(BD$334:BD380),"")</f>
        <v/>
      </c>
      <c r="BE381" s="79" t="str">
        <f>IFERROR(IF(成就内容!AV54="","",INDEX($I$4:$I$178*SUM(成就内容!AV$127:AV$131)/SUM(成就内容!$D$127:$BZ$131),成就内容!AV110,1))-SUM(BE$334:BE380),"")</f>
        <v/>
      </c>
      <c r="BF381" s="79" t="str">
        <f>IFERROR(IF(成就内容!AW54="","",INDEX($I$4:$I$178*SUM(成就内容!AW$127:AW$131)/SUM(成就内容!$D$127:$BZ$131),成就内容!AW110,1))-SUM(BF$334:BF380),"")</f>
        <v/>
      </c>
      <c r="BG381" s="79" t="str">
        <f>IFERROR(IF(成就内容!AX54="","",INDEX($I$4:$I$178*SUM(成就内容!AX$127:AX$131)/SUM(成就内容!$D$127:$BZ$131),成就内容!AX110,1))-SUM(BG$334:BG380),"")</f>
        <v/>
      </c>
      <c r="BH381" s="79" t="str">
        <f>IFERROR(IF(成就内容!AY54="","",INDEX($I$4:$I$178*SUM(成就内容!AY$127:AY$131)/SUM(成就内容!$D$127:$BZ$131),成就内容!AY110,1))-SUM(BH$334:BH380),"")</f>
        <v/>
      </c>
      <c r="BI381" s="79" t="str">
        <f>IFERROR(IF(成就内容!AZ54="","",INDEX($I$4:$I$178*SUM(成就内容!AZ$127:AZ$131)/SUM(成就内容!$D$127:$BZ$131),成就内容!AZ110,1))-SUM(BI$334:BI380),"")</f>
        <v/>
      </c>
      <c r="BJ381" s="79" t="str">
        <f>IFERROR(IF(成就内容!BA54="","",INDEX($I$4:$I$178*SUM(成就内容!BA$127:BA$131)/SUM(成就内容!$D$127:$BZ$131),成就内容!BA110,1))-SUM(BJ$334:BJ380),"")</f>
        <v/>
      </c>
      <c r="BK381" s="79" t="str">
        <f>IFERROR(IF(成就内容!BB54="","",INDEX($I$4:$I$178*SUM(成就内容!BB$127:BB$131)/SUM(成就内容!$D$127:$BZ$131),成就内容!BB110,1))-SUM(BK$334:BK380),"")</f>
        <v/>
      </c>
      <c r="BL381" s="79" t="str">
        <f>IFERROR(IF(成就内容!BC54="","",INDEX($I$4:$I$178*SUM(成就内容!BC$127:BC$131)/SUM(成就内容!$D$127:$BZ$131),成就内容!BC110,1))-SUM(BL$334:BL380),"")</f>
        <v/>
      </c>
      <c r="BM381" s="79" t="str">
        <f>IFERROR(IF(成就内容!BD54="","",INDEX($I$4:$I$178*SUM(成就内容!BD$127:BD$131)/SUM(成就内容!$D$127:$BZ$131),成就内容!BD110,1))-SUM(BM$334:BM380),"")</f>
        <v/>
      </c>
      <c r="BN381" s="79" t="str">
        <f>IFERROR(IF(成就内容!BE54="","",INDEX($I$4:$I$178*SUM(成就内容!BE$127:BE$131)/SUM(成就内容!$D$127:$BZ$131),成就内容!BE110,1))-SUM(BN$334:BN380),"")</f>
        <v/>
      </c>
      <c r="BO381" s="79" t="str">
        <f>IFERROR(IF(成就内容!BF54="","",INDEX($I$4:$I$178*SUM(成就内容!BF$127:BF$131)/SUM(成就内容!$D$127:$BZ$131),成就内容!BF110,1))-SUM(BO$334:BO380),"")</f>
        <v/>
      </c>
      <c r="BP381" s="79" t="str">
        <f>IFERROR(IF(成就内容!BG54="","",INDEX($I$4:$I$178*SUM(成就内容!BG$127:BG$131)/SUM(成就内容!$D$127:$BZ$131),成就内容!BG110,1))-SUM(BP$334:BP380),"")</f>
        <v/>
      </c>
      <c r="BQ381" s="79" t="str">
        <f>IFERROR(IF(成就内容!BH54="","",INDEX($I$4:$I$178*SUM(成就内容!BH$127:BH$131)/SUM(成就内容!$D$127:$BZ$131),成就内容!BH110,1))-SUM(BQ$334:BQ380),"")</f>
        <v/>
      </c>
      <c r="BR381" s="79" t="str">
        <f>IFERROR(IF(成就内容!BI54="","",INDEX($I$4:$I$178*SUM(成就内容!BI$127:BI$131)/SUM(成就内容!$D$127:$BZ$131),成就内容!BI110,1))-SUM(BR$334:BR380),"")</f>
        <v/>
      </c>
      <c r="BS381" s="79">
        <f>IFERROR(IF(成就内容!BJ54="","",INDEX($I$4:$I$178*SUM(成就内容!BJ$127:BJ$131)/SUM(成就内容!$D$127:$BZ$131),成就内容!BJ110,1))-SUM(BS$334:BS380),"")</f>
        <v>16335.174999999988</v>
      </c>
      <c r="BT381" s="79" t="str">
        <f>IFERROR(IF(成就内容!BK54="","",INDEX($I$4:$I$178*SUM(成就内容!BK$127:BK$131)/SUM(成就内容!$D$127:$BZ$131),成就内容!BK110,1))-SUM(BT$334:BT380),"")</f>
        <v/>
      </c>
      <c r="BU381" s="79" t="str">
        <f>IFERROR(IF(成就内容!BL54="","",INDEX($I$4:$I$178*SUM(成就内容!BL$127:BL$131)/SUM(成就内容!$D$127:$BZ$131),成就内容!BL110,1))-SUM(BU$334:BU380),"")</f>
        <v/>
      </c>
      <c r="BV381" s="79" t="str">
        <f>IFERROR(IF(成就内容!BM54="","",INDEX($I$4:$I$178*SUM(成就内容!BM$127:BM$131)/SUM(成就内容!$D$127:$BZ$131),成就内容!BM110,1))-SUM(BV$334:BV380),"")</f>
        <v/>
      </c>
      <c r="BW381" s="79" t="str">
        <f>IFERROR(IF(成就内容!BN54="","",INDEX($I$4:$I$178*SUM(成就内容!BN$127:BN$131)/SUM(成就内容!$D$127:$BZ$131),成就内容!BN110,1))-SUM(BW$334:BW380),"")</f>
        <v/>
      </c>
      <c r="BX381" s="79">
        <f>IFERROR(IF(成就内容!BO54="","",INDEX($I$4:$I$178*SUM(成就内容!BO$127:BO$131)/SUM(成就内容!$D$127:$BZ$131),成就内容!BO110,1))-SUM(BX$334:BX380),"")</f>
        <v>0</v>
      </c>
      <c r="BY381" s="79">
        <f>IFERROR(IF(成就内容!BP54="","",INDEX($I$4:$I$178*SUM(成就内容!BP$127:BP$131)/SUM(成就内容!$D$127:$BZ$131),成就内容!BP110,1))-SUM(BY$334:BY380),"")</f>
        <v>0</v>
      </c>
      <c r="BZ381" s="79">
        <f>IFERROR(IF(成就内容!BQ54="","",INDEX($I$4:$I$178*SUM(成就内容!BQ$127:BQ$131)/SUM(成就内容!$D$127:$BZ$131),成就内容!BQ110,1))-SUM(BZ$334:BZ380),"")</f>
        <v>0</v>
      </c>
      <c r="CA381" s="79" t="str">
        <f>IFERROR(IF(成就内容!BR54="","",INDEX($I$4:$I$178*SUM(成就内容!BR$127:BR$131)/SUM(成就内容!$D$127:$BZ$131),成就内容!BR110,1))-SUM(CA$334:CA380),"")</f>
        <v/>
      </c>
      <c r="CB381" s="79" t="str">
        <f>IFERROR(IF(成就内容!BS54="","",INDEX($I$4:$I$178*SUM(成就内容!BS$127:BS$131)/SUM(成就内容!$D$127:$BZ$131),成就内容!BS110,1))-SUM(CB$334:CB380),"")</f>
        <v/>
      </c>
      <c r="CC381" s="79">
        <f>IFERROR(IF(成就内容!BT54="","",INDEX($I$4:$I$178*SUM(成就内容!BT$127:BT$131)/SUM(成就内容!$D$127:$BZ$131),成就内容!BT110,1))-SUM(CC$334:CC380),"")</f>
        <v>0</v>
      </c>
      <c r="CD381" s="79">
        <f>IFERROR(IF(成就内容!BU54="","",INDEX($I$4:$I$178*SUM(成就内容!BU$127:BU$131)/SUM(成就内容!$D$127:$BZ$131),成就内容!BU110,1))-SUM(CD$334:CD380),"")</f>
        <v>0</v>
      </c>
      <c r="CE381" s="79" t="str">
        <f>IFERROR(IF(成就内容!BV54="","",INDEX($I$4:$I$178*SUM(成就内容!BV$127:BV$131)/SUM(成就内容!$D$127:$BZ$131),成就内容!BV110,1))-SUM(CE$334:CE380),"")</f>
        <v/>
      </c>
      <c r="CF381" s="79" t="str">
        <f>IFERROR(IF(成就内容!BW54="","",INDEX($I$4:$I$178*SUM(成就内容!BW$127:BW$131)/SUM(成就内容!$D$127:$BZ$131),成就内容!BW110,1))-SUM(CF$334:CF380),"")</f>
        <v/>
      </c>
      <c r="CG381" s="79" t="str">
        <f>IFERROR(IF(成就内容!BX54="","",INDEX($I$4:$I$178*SUM(成就内容!BX$127:BX$131)/SUM(成就内容!$D$127:$BZ$131),成就内容!BX110,1))-SUM(CG$334:CG380),"")</f>
        <v/>
      </c>
      <c r="CH381" s="79" t="str">
        <f>IFERROR(IF(成就内容!BY54="","",INDEX($I$4:$I$178*SUM(成就内容!BY$127:BY$131)/SUM(成就内容!$D$127:$BZ$131),成就内容!BY110,1))-SUM(CH$334:CH380),"")</f>
        <v/>
      </c>
      <c r="CI381" s="79" t="str">
        <f>IFERROR(IF(成就内容!BZ54="","",INDEX($I$4:$I$178*SUM(成就内容!BZ$127:BZ$131)/SUM(成就内容!$D$127:$BZ$131),成就内容!BZ110,1))-SUM(CI$334:CI380),"")</f>
        <v/>
      </c>
      <c r="CK381" s="19"/>
      <c r="CM381" s="43">
        <v>48</v>
      </c>
      <c r="CN381" s="41" t="str">
        <f>IF(M381="","",IF(SUM(成就内容!D$127:D$131)&lt;&gt;0,MAX(ROUNDUP(SMALL(M$334:M$383,$L381)/60,0)*60,60),0))</f>
        <v/>
      </c>
      <c r="CO381" s="41" t="str">
        <f>IF(N381="","",IF(SUM(成就内容!E$127:E$131)&lt;&gt;0,MAX(ROUNDUP(SMALL(N$334:N$383,$L381)/60,0)*60,60),0))</f>
        <v/>
      </c>
      <c r="CP381" s="41" t="str">
        <f>IF(O381="","",IF(SUM(成就内容!F$127:F$131)&lt;&gt;0,MAX(ROUNDUP(SMALL(O$334:O$383,$L381)/60,0)*60,60),0))</f>
        <v/>
      </c>
      <c r="CQ381" s="41" t="str">
        <f>IF(P381="","",IF(SUM(成就内容!G$127:G$131)&lt;&gt;0,MAX(ROUNDUP(SMALL(P$334:P$383,$L381)/60,0)*60,60),0))</f>
        <v/>
      </c>
      <c r="CR381" s="41" t="str">
        <f>IF(Q381="","",IF(SUM(成就内容!H$127:H$131)&lt;&gt;0,MAX(ROUNDUP(SMALL(Q$334:Q$383,$L381)/60,0)*60,60),0))</f>
        <v/>
      </c>
      <c r="CS381" s="41" t="str">
        <f>IF(R381="","",IF(SUM(成就内容!I$127:I$131)&lt;&gt;0,MAX(ROUNDUP(SMALL(R$334:R$383,$L381)/60,0)*60,60),0))</f>
        <v/>
      </c>
      <c r="CT381" s="41" t="str">
        <f>IF(S381="","",IF(SUM(成就内容!J$127:J$131)&lt;&gt;0,MAX(ROUNDUP(SMALL(S$334:S$383,$L381)/60,0)*60,60),0))</f>
        <v/>
      </c>
      <c r="CU381" s="41" t="str">
        <f>IF(T381="","",IF(SUM(成就内容!K$127:K$131)&lt;&gt;0,MAX(ROUNDUP(SMALL(T$334:T$383,$L381)/60,0)*60,60),0))</f>
        <v/>
      </c>
      <c r="CV381" s="41" t="str">
        <f>IF(U381="","",IF(SUM(成就内容!L$127:L$131)&lt;&gt;0,MAX(ROUNDUP(SMALL(U$334:U$383,$L381)/60,0)*60,60),0))</f>
        <v/>
      </c>
      <c r="CW381" s="41" t="str">
        <f>IF(V381="","",IF(SUM(成就内容!M$127:M$131)&lt;&gt;0,MAX(ROUNDUP(SMALL(V$334:V$383,$L381)/60,0)*60,60),0))</f>
        <v/>
      </c>
      <c r="CX381" s="41" t="str">
        <f>IF(W381="","",IF(SUM(成就内容!N$127:N$131)&lt;&gt;0,MAX(ROUNDUP(SMALL(W$334:W$383,$L381)/60,0)*60,60),0))</f>
        <v/>
      </c>
      <c r="CY381" s="41" t="str">
        <f>IF(X381="","",IF(SUM(成就内容!O$127:O$131)&lt;&gt;0,MAX(ROUNDUP(SMALL(X$334:X$383,$L381)/60,0)*60,60),0))</f>
        <v/>
      </c>
      <c r="CZ381" s="41" t="str">
        <f>IF(Y381="","",IF(SUM(成就内容!P$127:P$131)&lt;&gt;0,MAX(ROUNDUP(SMALL(Y$334:Y$383,$L381)/60,0)*60,60),0))</f>
        <v/>
      </c>
      <c r="DA381" s="41" t="str">
        <f>IF(Z381="","",IF(SUM(成就内容!Q$127:Q$131)&lt;&gt;0,MAX(ROUNDUP(SMALL(Z$334:Z$383,$L381)/60,0)*60,60),0))</f>
        <v/>
      </c>
      <c r="DB381" s="41" t="str">
        <f>IF(AA381="","",IF(SUM(成就内容!R$127:R$131)&lt;&gt;0,MAX(ROUNDUP(SMALL(AA$334:AA$383,$L381)/60,0)*60,60),0))</f>
        <v/>
      </c>
      <c r="DC381" s="41" t="str">
        <f>IF(AB381="","",IF(SUM(成就内容!S$127:S$131)&lt;&gt;0,MAX(ROUNDUP(SMALL(AB$334:AB$383,$L381)/60,0)*60,60),0))</f>
        <v/>
      </c>
      <c r="DD381" s="41" t="str">
        <f>IF(AC381="","",IF(SUM(成就内容!T$127:T$131)&lt;&gt;0,MAX(ROUNDUP(SMALL(AC$334:AC$383,$L381)/60,0)*60,60),0))</f>
        <v/>
      </c>
      <c r="DE381" s="41" t="str">
        <f>IF(AD381="","",IF(SUM(成就内容!U$127:U$131)&lt;&gt;0,MAX(ROUNDUP(SMALL(AD$334:AD$383,$L381)/60,0)*60,60),0))</f>
        <v/>
      </c>
      <c r="DF381" s="41" t="str">
        <f>IF(AE381="","",IF(SUM(成就内容!V$127:V$131)&lt;&gt;0,MAX(ROUNDUP(SMALL(AE$334:AE$383,$L381)/60,0)*60,60),0))</f>
        <v/>
      </c>
      <c r="DG381" s="41" t="str">
        <f>IF(AF381="","",IF(SUM(成就内容!W$127:W$131)&lt;&gt;0,MAX(ROUNDUP(SMALL(AF$334:AF$383,$L381)/60,0)*60,60),0))</f>
        <v/>
      </c>
      <c r="DH381" s="41" t="str">
        <f>IF(AG381="","",IF(SUM(成就内容!X$127:X$131)&lt;&gt;0,MAX(ROUNDUP(SMALL(AG$334:AG$383,$L381)/60,0)*60,60),0))</f>
        <v/>
      </c>
      <c r="DI381" s="41" t="str">
        <f>IF(AH381="","",IF(SUM(成就内容!Y$127:Y$131)&lt;&gt;0,MAX(ROUNDUP(SMALL(AH$334:AH$383,$L381)/60,0)*60,60),0))</f>
        <v/>
      </c>
      <c r="DJ381" s="41" t="str">
        <f>IF(AI381="","",IF(SUM(成就内容!Z$127:Z$131)&lt;&gt;0,MAX(ROUNDUP(SMALL(AI$334:AI$383,$L381)/60,0)*60,60),0))</f>
        <v/>
      </c>
      <c r="DK381" s="41" t="str">
        <f>IF(AJ381="","",IF(SUM(成就内容!AA$127:AA$131)&lt;&gt;0,MAX(ROUNDUP(SMALL(AJ$334:AJ$383,$L381)/60,0)*60,60),0))</f>
        <v/>
      </c>
      <c r="DL381" s="41" t="str">
        <f>IF(AK381="","",IF(SUM(成就内容!AB$127:AB$131)&lt;&gt;0,MAX(ROUNDUP(SMALL(AK$334:AK$383,$L381)/60,0)*60,60),0))</f>
        <v/>
      </c>
      <c r="DM381" s="41" t="str">
        <f>IF(AL381="","",IF(SUM(成就内容!AC$127:AC$131)&lt;&gt;0,MAX(ROUNDUP(SMALL(AL$334:AL$383,$L381)/60,0)*60,60),0))</f>
        <v/>
      </c>
      <c r="DN381" s="41" t="str">
        <f>IF(AM381="","",IF(SUM(成就内容!AD$127:AD$131)&lt;&gt;0,MAX(ROUNDUP(SMALL(AM$334:AM$383,$L381)/60,0)*60,60),0))</f>
        <v/>
      </c>
      <c r="DO381" s="41" t="str">
        <f>IF(AN381="","",IF(SUM(成就内容!AE$127:AE$131)&lt;&gt;0,MAX(ROUNDUP(SMALL(AN$334:AN$383,$L381)/60,0)*60,60),0))</f>
        <v/>
      </c>
      <c r="DP381" s="41" t="str">
        <f>IF(AO381="","",IF(SUM(成就内容!AF$127:AF$131)&lt;&gt;0,MAX(ROUNDUP(SMALL(AO$334:AO$383,$L381)/60,0)*60,60),0))</f>
        <v/>
      </c>
      <c r="DQ381" s="41" t="str">
        <f>IF(AP381="","",IF(SUM(成就内容!AG$127:AG$131)&lt;&gt;0,MAX(ROUNDUP(SMALL(AP$334:AP$383,$L381)/60,0)*60,60),0))</f>
        <v/>
      </c>
      <c r="DR381" s="41" t="str">
        <f>IF(AQ381="","",IF(SUM(成就内容!AH$127:AH$131)&lt;&gt;0,MAX(ROUNDUP(SMALL(AQ$334:AQ$383,$L381)/60,0)*60,60),0))</f>
        <v/>
      </c>
      <c r="DS381" s="41" t="str">
        <f>IF(AR381="","",IF(SUM(成就内容!AI$127:AI$131)&lt;&gt;0,MAX(ROUNDUP(SMALL(AR$334:AR$383,$L381)/60,0)*60,60),0))</f>
        <v/>
      </c>
      <c r="DT381" s="41" t="str">
        <f>IF(AS381="","",IF(SUM(成就内容!AJ$127:AJ$131)&lt;&gt;0,MAX(ROUNDUP(SMALL(AS$334:AS$383,$L381)/60,0)*60,60),0))</f>
        <v/>
      </c>
      <c r="DU381" s="41" t="str">
        <f>IF(AT381="","",IF(SUM(成就内容!AK$127:AK$131)&lt;&gt;0,MAX(ROUNDUP(SMALL(AT$334:AT$383,$L381)/60,0)*60,60),0))</f>
        <v/>
      </c>
      <c r="DV381" s="41" t="str">
        <f>IF(AU381="","",IF(SUM(成就内容!AL$127:AL$131)&lt;&gt;0,MAX(ROUNDUP(SMALL(AU$334:AU$383,$L381)/60,0)*60,60),0))</f>
        <v/>
      </c>
      <c r="DW381" s="41" t="str">
        <f>IF(AV381="","",IF(SUM(成就内容!AM$127:AM$131)&lt;&gt;0,MAX(ROUNDUP(SMALL(AV$334:AV$383,$L381)/60,0)*60,60),0))</f>
        <v/>
      </c>
      <c r="DX381" s="41" t="str">
        <f>IF(AW381="","",IF(SUM(成就内容!AN$127:AN$131)&lt;&gt;0,MAX(ROUNDUP(SMALL(AW$334:AW$383,$L381)/60,0)*60,60),0))</f>
        <v/>
      </c>
      <c r="DY381" s="41" t="str">
        <f>IF(AX381="","",IF(SUM(成就内容!AO$127:AO$131)&lt;&gt;0,MAX(ROUNDUP(SMALL(AX$334:AX$383,$L381)/60,0)*60,60),0))</f>
        <v/>
      </c>
      <c r="DZ381" s="41" t="str">
        <f>IF(AY381="","",IF(SUM(成就内容!AP$127:AP$131)&lt;&gt;0,MAX(ROUNDUP(SMALL(AY$334:AY$383,$L381)/60,0)*60,60),0))</f>
        <v/>
      </c>
      <c r="EA381" s="41" t="str">
        <f>IF(AZ381="","",IF(SUM(成就内容!AQ$127:AQ$131)&lt;&gt;0,MAX(ROUNDUP(SMALL(AZ$334:AZ$383,$L381)/60,0)*60,60),0))</f>
        <v/>
      </c>
      <c r="EB381" s="41" t="str">
        <f>IF(BA381="","",IF(SUM(成就内容!AR$127:AR$131)&lt;&gt;0,MAX(ROUNDUP(SMALL(BA$334:BA$383,$L381)/60,0)*60,60),0))</f>
        <v/>
      </c>
      <c r="EC381" s="41" t="str">
        <f>IF(BB381="","",IF(SUM(成就内容!AS$127:AS$131)&lt;&gt;0,MAX(ROUNDUP(SMALL(BB$334:BB$383,$L381)/60,0)*60,60),0))</f>
        <v/>
      </c>
      <c r="ED381" s="41" t="str">
        <f>IF(BC381="","",IF(SUM(成就内容!AT$127:AT$131)&lt;&gt;0,MAX(ROUNDUP(SMALL(BC$334:BC$383,$L381)/60,0)*60,60),0))</f>
        <v/>
      </c>
      <c r="EE381" s="41" t="str">
        <f>IF(BD381="","",IF(SUM(成就内容!AU$127:AU$131)&lt;&gt;0,MAX(ROUNDUP(SMALL(BD$334:BD$383,$L381)/60,0)*60,60),0))</f>
        <v/>
      </c>
      <c r="EF381" s="41" t="str">
        <f>IF(BE381="","",IF(SUM(成就内容!AV$127:AV$131)&lt;&gt;0,MAX(ROUNDUP(SMALL(BE$334:BE$383,$L381)/60,0)*60,60),0))</f>
        <v/>
      </c>
      <c r="EG381" s="41" t="str">
        <f>IF(BF381="","",IF(SUM(成就内容!AW$127:AW$131)&lt;&gt;0,MAX(ROUNDUP(SMALL(BF$334:BF$383,$L381)/60,0)*60,60),0))</f>
        <v/>
      </c>
      <c r="EH381" s="41" t="str">
        <f>IF(BG381="","",IF(SUM(成就内容!AX$127:AX$131)&lt;&gt;0,MAX(ROUNDUP(SMALL(BG$334:BG$383,$L381)/60,0)*60,60),0))</f>
        <v/>
      </c>
      <c r="EI381" s="41" t="str">
        <f>IF(BH381="","",IF(SUM(成就内容!AY$127:AY$131)&lt;&gt;0,MAX(ROUNDUP(SMALL(BH$334:BH$383,$L381)/60,0)*60,60),0))</f>
        <v/>
      </c>
      <c r="EJ381" s="41" t="str">
        <f>IF(BI381="","",IF(SUM(成就内容!AZ$127:AZ$131)&lt;&gt;0,MAX(ROUNDUP(SMALL(BI$334:BI$383,$L381)/60,0)*60,60),0))</f>
        <v/>
      </c>
      <c r="EK381" s="41" t="str">
        <f>IF(BJ381="","",IF(SUM(成就内容!BA$127:BA$131)&lt;&gt;0,MAX(ROUNDUP(SMALL(BJ$334:BJ$383,$L381)/60,0)*60,60),0))</f>
        <v/>
      </c>
      <c r="EL381" s="41" t="str">
        <f>IF(BK381="","",IF(SUM(成就内容!BB$127:BB$131)&lt;&gt;0,MAX(ROUNDUP(SMALL(BK$334:BK$383,$L381)/60,0)*60,60),0))</f>
        <v/>
      </c>
      <c r="EM381" s="41" t="str">
        <f>IF(BL381="","",IF(SUM(成就内容!BC$127:BC$131)&lt;&gt;0,MAX(ROUNDUP(SMALL(BL$334:BL$383,$L381)/60,0)*60,60),0))</f>
        <v/>
      </c>
      <c r="EN381" s="41" t="str">
        <f>IF(BM381="","",IF(SUM(成就内容!BD$127:BD$131)&lt;&gt;0,MAX(ROUNDUP(SMALL(BM$334:BM$383,$L381)/60,0)*60,60),0))</f>
        <v/>
      </c>
      <c r="EO381" s="41" t="str">
        <f>IF(BN381="","",IF(SUM(成就内容!BE$127:BE$131)&lt;&gt;0,MAX(ROUNDUP(SMALL(BN$334:BN$383,$L381)/60,0)*60,60),0))</f>
        <v/>
      </c>
      <c r="EP381" s="41" t="str">
        <f>IF(BO381="","",IF(SUM(成就内容!BF$127:BF$131)&lt;&gt;0,MAX(ROUNDUP(SMALL(BO$334:BO$383,$L381)/60,0)*60,60),0))</f>
        <v/>
      </c>
      <c r="EQ381" s="41" t="str">
        <f>IF(BP381="","",IF(SUM(成就内容!BG$127:BG$131)&lt;&gt;0,MAX(ROUNDUP(SMALL(BP$334:BP$383,$L381)/60,0)*60,60),0))</f>
        <v/>
      </c>
      <c r="ER381" s="41" t="str">
        <f>IF(BQ381="","",IF(SUM(成就内容!BH$127:BH$131)&lt;&gt;0,MAX(ROUNDUP(SMALL(BQ$334:BQ$383,$L381)/60,0)*60,60),0))</f>
        <v/>
      </c>
      <c r="ES381" s="41" t="str">
        <f>IF(BR381="","",IF(SUM(成就内容!BI$127:BI$131)&lt;&gt;0,MAX(ROUNDUP(SMALL(BR$334:BR$383,$L381)/60,0)*60,60),0))</f>
        <v/>
      </c>
      <c r="ET381" s="41">
        <f>IF(BS381="","",IF(SUM(成就内容!BJ$127:BJ$131)&lt;&gt;0,MAX(ROUNDUP(SMALL(BS$334:BS$383,$L381)/60,0)*60,60),0))</f>
        <v>15540</v>
      </c>
      <c r="EU381" s="41" t="str">
        <f>IF(BT381="","",IF(SUM(成就内容!BK$127:BK$131)&lt;&gt;0,MAX(ROUNDUP(SMALL(BT$334:BT$383,$L381)/60,0)*60,60),0))</f>
        <v/>
      </c>
      <c r="EV381" s="41" t="str">
        <f>IF(BU381="","",IF(SUM(成就内容!BL$127:BL$131)&lt;&gt;0,MAX(ROUNDUP(SMALL(BU$334:BU$383,$L381)/60,0)*60,60),0))</f>
        <v/>
      </c>
      <c r="EW381" s="41" t="str">
        <f>IF(BV381="","",IF(SUM(成就内容!BM$127:BM$131)&lt;&gt;0,MAX(ROUNDUP(SMALL(BV$334:BV$383,$L381)/60,0)*60,60),0))</f>
        <v/>
      </c>
      <c r="EX381" s="41" t="str">
        <f>IF(BW381="","",IF(SUM(成就内容!BN$127:BN$131)&lt;&gt;0,MAX(ROUNDUP(SMALL(BW$334:BW$383,$L381)/60,0)*60,60),0))</f>
        <v/>
      </c>
      <c r="EY381" s="41">
        <f>IF(BX381="","",IF(SUM(成就内容!BO$127:BO$131)&lt;&gt;0,MAX(ROUNDUP(SMALL(BX$334:BX$383,$L381)/60,0)*60,60),0))</f>
        <v>0</v>
      </c>
      <c r="EZ381" s="41">
        <f>IF(BY381="","",IF(SUM(成就内容!BP$127:BP$131)&lt;&gt;0,MAX(ROUNDUP(SMALL(BY$334:BY$383,$L381)/60,0)*60,60),0))</f>
        <v>0</v>
      </c>
      <c r="FA381" s="41">
        <f>IF(BZ381="","",IF(SUM(成就内容!BQ$127:BQ$131)&lt;&gt;0,MAX(ROUNDUP(SMALL(BZ$334:BZ$383,$L381)/60,0)*60,60),0))</f>
        <v>0</v>
      </c>
      <c r="FB381" s="41" t="str">
        <f>IF(CA381="","",IF(SUM(成就内容!BR$127:BR$131)&lt;&gt;0,MAX(ROUNDUP(SMALL(CA$334:CA$383,$L381)/60,0)*60,60),0))</f>
        <v/>
      </c>
      <c r="FC381" s="41" t="str">
        <f>IF(CB381="","",IF(SUM(成就内容!BS$127:BS$131)&lt;&gt;0,MAX(ROUNDUP(SMALL(CB$334:CB$383,$L381)/60,0)*60,60),0))</f>
        <v/>
      </c>
      <c r="FD381" s="41">
        <f>IF(CC381="","",IF(SUM(成就内容!BT$127:BT$131)&lt;&gt;0,MAX(ROUNDUP(SMALL(CC$334:CC$383,$L381)/60,0)*60,60),0))</f>
        <v>0</v>
      </c>
      <c r="FE381" s="41">
        <f>IF(CD381="","",IF(SUM(成就内容!BU$127:BU$131)&lt;&gt;0,MAX(ROUNDUP(SMALL(CD$334:CD$383,$L381)/60,0)*60,60),0))</f>
        <v>0</v>
      </c>
      <c r="FF381" s="41" t="str">
        <f>IF(CE381="","",IF(SUM(成就内容!BV$127:BV$131)&lt;&gt;0,MAX(ROUNDUP(SMALL(CE$334:CE$383,$L381)/60,0)*60,60),0))</f>
        <v/>
      </c>
      <c r="FG381" s="41" t="str">
        <f>IF(CF381="","",IF(SUM(成就内容!BW$127:BW$131)&lt;&gt;0,MAX(ROUNDUP(SMALL(CF$334:CF$383,$L381)/60,0)*60,60),0))</f>
        <v/>
      </c>
      <c r="FH381" s="41" t="str">
        <f>IF(CG381="","",IF(SUM(成就内容!BX$127:BX$131)&lt;&gt;0,MAX(ROUNDUP(SMALL(CG$334:CG$383,$L381)/60,0)*60,60),0))</f>
        <v/>
      </c>
      <c r="FI381" s="41" t="str">
        <f>IF(CH381="","",IF(SUM(成就内容!BY$127:BY$131)&lt;&gt;0,MAX(ROUNDUP(SMALL(CH$334:CH$383,$L381)/60,0)*60,60),0))</f>
        <v/>
      </c>
      <c r="FJ381" s="41" t="str">
        <f>IF(CI381="","",IF(SUM(成就内容!BZ$127:BZ$131)&lt;&gt;0,MAX(ROUNDUP(SMALL(CI$334:CI$383,$L381)/60,0)*60,60),0))</f>
        <v/>
      </c>
    </row>
    <row r="382" spans="10:166" s="96" customFormat="1" x14ac:dyDescent="0.15">
      <c r="J382" s="19"/>
      <c r="L382" s="43">
        <v>49</v>
      </c>
      <c r="M382" s="79" t="str">
        <f>IFERROR(IF(成就内容!D55="","",INDEX($I$4:$I$178*SUM(成就内容!D$127:D$131)/SUM(成就内容!$D$127:$BZ$131),成就内容!D111,1))-SUM(M$334:M381),"")</f>
        <v/>
      </c>
      <c r="N382" s="79" t="str">
        <f>IFERROR(IF(成就内容!E55="","",INDEX($I$4:$I$178*SUM(成就内容!E$127:E$131)/SUM(成就内容!$D$127:$BZ$131),成就内容!E111,1))-SUM(N$334:N381),"")</f>
        <v/>
      </c>
      <c r="O382" s="79" t="str">
        <f>IFERROR(IF(成就内容!F55="","",INDEX($I$4:$I$178*SUM(成就内容!F$127:F$131)/SUM(成就内容!$D$127:$BZ$131),成就内容!F111,1))-SUM(O$334:O381),"")</f>
        <v/>
      </c>
      <c r="P382" s="79" t="str">
        <f>IFERROR(IF(成就内容!G55="","",INDEX($I$4:$I$178*SUM(成就内容!G$127:G$131)/SUM(成就内容!$D$127:$BZ$131),成就内容!G111,1))-SUM(P$334:P381),"")</f>
        <v/>
      </c>
      <c r="Q382" s="79" t="str">
        <f>IFERROR(IF(成就内容!H55="","",INDEX($I$4:$I$178*SUM(成就内容!H$127:H$131)/SUM(成就内容!$D$127:$BZ$131),成就内容!H111,1))-SUM(Q$334:Q381),"")</f>
        <v/>
      </c>
      <c r="R382" s="79" t="str">
        <f>IFERROR(IF(成就内容!I55="","",INDEX($I$4:$I$178*SUM(成就内容!I$127:I$131)/SUM(成就内容!$D$127:$BZ$131),成就内容!I111,1))-SUM(R$334:R381),"")</f>
        <v/>
      </c>
      <c r="S382" s="79" t="str">
        <f>IFERROR(IF(成就内容!J55="","",INDEX($I$4:$I$178*SUM(成就内容!J$127:J$131)/SUM(成就内容!$D$127:$BZ$131),成就内容!J111,1))-SUM(S$334:S381),"")</f>
        <v/>
      </c>
      <c r="T382" s="79" t="str">
        <f>IFERROR(IF(成就内容!K55="","",INDEX($I$4:$I$178*SUM(成就内容!K$127:K$131)/SUM(成就内容!$D$127:$BZ$131),成就内容!K111,1))-SUM(T$334:T381),"")</f>
        <v/>
      </c>
      <c r="U382" s="79" t="str">
        <f>IFERROR(IF(成就内容!L55="","",INDEX($I$4:$I$178*SUM(成就内容!L$127:L$131)/SUM(成就内容!$D$127:$BZ$131),成就内容!L111,1))-SUM(U$334:U381),"")</f>
        <v/>
      </c>
      <c r="V382" s="79" t="str">
        <f>IFERROR(IF(成就内容!M55="","",INDEX($I$4:$I$178*SUM(成就内容!M$127:M$131)/SUM(成就内容!$D$127:$BZ$131),成就内容!M111,1))-SUM(V$334:V381),"")</f>
        <v/>
      </c>
      <c r="W382" s="79" t="str">
        <f>IFERROR(IF(成就内容!N55="","",INDEX($I$4:$I$178*SUM(成就内容!N$127:N$131)/SUM(成就内容!$D$127:$BZ$131),成就内容!N111,1))-SUM(W$334:W381),"")</f>
        <v/>
      </c>
      <c r="X382" s="79" t="str">
        <f>IFERROR(IF(成就内容!O55="","",INDEX($I$4:$I$178*SUM(成就内容!O$127:O$131)/SUM(成就内容!$D$127:$BZ$131),成就内容!O111,1))-SUM(X$334:X381),"")</f>
        <v/>
      </c>
      <c r="Y382" s="79" t="str">
        <f>IFERROR(IF(成就内容!P55="","",INDEX($I$4:$I$178*SUM(成就内容!P$127:P$131)/SUM(成就内容!$D$127:$BZ$131),成就内容!P111,1))-SUM(Y$334:Y381),"")</f>
        <v/>
      </c>
      <c r="Z382" s="79" t="str">
        <f>IFERROR(IF(成就内容!Q55="","",INDEX($I$4:$I$178*SUM(成就内容!Q$127:Q$131)/SUM(成就内容!$D$127:$BZ$131),成就内容!Q111,1))-SUM(Z$334:Z381),"")</f>
        <v/>
      </c>
      <c r="AA382" s="79" t="str">
        <f>IFERROR(IF(成就内容!R55="","",INDEX($I$4:$I$178*SUM(成就内容!R$127:R$131)/SUM(成就内容!$D$127:$BZ$131),成就内容!R111,1))-SUM(AA$334:AA381),"")</f>
        <v/>
      </c>
      <c r="AB382" s="79" t="str">
        <f>IFERROR(IF(成就内容!S55="","",INDEX($I$4:$I$178*SUM(成就内容!S$127:S$131)/SUM(成就内容!$D$127:$BZ$131),成就内容!S111,1))-SUM(AB$334:AB381),"")</f>
        <v/>
      </c>
      <c r="AC382" s="79" t="str">
        <f>IFERROR(IF(成就内容!T55="","",INDEX($I$4:$I$178*SUM(成就内容!T$127:T$131)/SUM(成就内容!$D$127:$BZ$131),成就内容!T111,1))-SUM(AC$334:AC381),"")</f>
        <v/>
      </c>
      <c r="AD382" s="79" t="str">
        <f>IFERROR(IF(成就内容!U55="","",INDEX($I$4:$I$178*SUM(成就内容!U$127:U$131)/SUM(成就内容!$D$127:$BZ$131),成就内容!U111,1))-SUM(AD$334:AD381),"")</f>
        <v/>
      </c>
      <c r="AE382" s="79" t="str">
        <f>IFERROR(IF(成就内容!V55="","",INDEX($I$4:$I$178*SUM(成就内容!V$127:V$131)/SUM(成就内容!$D$127:$BZ$131),成就内容!V111,1))-SUM(AE$334:AE381),"")</f>
        <v/>
      </c>
      <c r="AF382" s="79" t="str">
        <f>IFERROR(IF(成就内容!W55="","",INDEX($I$4:$I$178*SUM(成就内容!W$127:W$131)/SUM(成就内容!$D$127:$BZ$131),成就内容!W111,1))-SUM(AF$334:AF381),"")</f>
        <v/>
      </c>
      <c r="AG382" s="79" t="str">
        <f>IFERROR(IF(成就内容!X55="","",INDEX($I$4:$I$178*SUM(成就内容!X$127:X$131)/SUM(成就内容!$D$127:$BZ$131),成就内容!X111,1))-SUM(AG$334:AG381),"")</f>
        <v/>
      </c>
      <c r="AH382" s="79" t="str">
        <f>IFERROR(IF(成就内容!Y55="","",INDEX($I$4:$I$178*SUM(成就内容!Y$127:Y$131)/SUM(成就内容!$D$127:$BZ$131),成就内容!Y111,1))-SUM(AH$334:AH381),"")</f>
        <v/>
      </c>
      <c r="AI382" s="79" t="str">
        <f>IFERROR(IF(成就内容!Z55="","",INDEX($I$4:$I$178*SUM(成就内容!Z$127:Z$131)/SUM(成就内容!$D$127:$BZ$131),成就内容!Z111,1))-SUM(AI$334:AI381),"")</f>
        <v/>
      </c>
      <c r="AJ382" s="79" t="str">
        <f>IFERROR(IF(成就内容!AA55="","",INDEX($I$4:$I$178*SUM(成就内容!AA$127:AA$131)/SUM(成就内容!$D$127:$BZ$131),成就内容!AA111,1))-SUM(AJ$334:AJ381),"")</f>
        <v/>
      </c>
      <c r="AK382" s="79" t="str">
        <f>IFERROR(IF(成就内容!AB55="","",INDEX($I$4:$I$178*SUM(成就内容!AB$127:AB$131)/SUM(成就内容!$D$127:$BZ$131),成就内容!AB111,1))-SUM(AK$334:AK381),"")</f>
        <v/>
      </c>
      <c r="AL382" s="79" t="str">
        <f>IFERROR(IF(成就内容!AC55="","",INDEX($I$4:$I$178*SUM(成就内容!AC$127:AC$131)/SUM(成就内容!$D$127:$BZ$131),成就内容!AC111,1))-SUM(AL$334:AL381),"")</f>
        <v/>
      </c>
      <c r="AM382" s="79" t="str">
        <f>IFERROR(IF(成就内容!AD55="","",INDEX($I$4:$I$178*SUM(成就内容!AD$127:AD$131)/SUM(成就内容!$D$127:$BZ$131),成就内容!AD111,1))-SUM(AM$334:AM381),"")</f>
        <v/>
      </c>
      <c r="AN382" s="79" t="str">
        <f>IFERROR(IF(成就内容!AE55="","",INDEX($I$4:$I$178*SUM(成就内容!AE$127:AE$131)/SUM(成就内容!$D$127:$BZ$131),成就内容!AE111,1))-SUM(AN$334:AN381),"")</f>
        <v/>
      </c>
      <c r="AO382" s="79" t="str">
        <f>IFERROR(IF(成就内容!AF55="","",INDEX($I$4:$I$178*SUM(成就内容!AF$127:AF$131)/SUM(成就内容!$D$127:$BZ$131),成就内容!AF111,1))-SUM(AO$334:AO381),"")</f>
        <v/>
      </c>
      <c r="AP382" s="79" t="str">
        <f>IFERROR(IF(成就内容!AG55="","",INDEX($I$4:$I$178*SUM(成就内容!AG$127:AG$131)/SUM(成就内容!$D$127:$BZ$131),成就内容!AG111,1))-SUM(AP$334:AP381),"")</f>
        <v/>
      </c>
      <c r="AQ382" s="79" t="str">
        <f>IFERROR(IF(成就内容!AH55="","",INDEX($I$4:$I$178*SUM(成就内容!AH$127:AH$131)/SUM(成就内容!$D$127:$BZ$131),成就内容!AH111,1))-SUM(AQ$334:AQ381),"")</f>
        <v/>
      </c>
      <c r="AR382" s="79" t="str">
        <f>IFERROR(IF(成就内容!AI55="","",INDEX($I$4:$I$178*SUM(成就内容!AI$127:AI$131)/SUM(成就内容!$D$127:$BZ$131),成就内容!AI111,1))-SUM(AR$334:AR381),"")</f>
        <v/>
      </c>
      <c r="AS382" s="79" t="str">
        <f>IFERROR(IF(成就内容!AJ55="","",INDEX($I$4:$I$178*SUM(成就内容!AJ$127:AJ$131)/SUM(成就内容!$D$127:$BZ$131),成就内容!AJ111,1))-SUM(AS$334:AS381),"")</f>
        <v/>
      </c>
      <c r="AT382" s="79" t="str">
        <f>IFERROR(IF(成就内容!AK55="","",INDEX($I$4:$I$178*SUM(成就内容!AK$127:AK$131)/SUM(成就内容!$D$127:$BZ$131),成就内容!AK111,1))-SUM(AT$334:AT381),"")</f>
        <v/>
      </c>
      <c r="AU382" s="79" t="str">
        <f>IFERROR(IF(成就内容!AL55="","",INDEX($I$4:$I$178*SUM(成就内容!AL$127:AL$131)/SUM(成就内容!$D$127:$BZ$131),成就内容!AL111,1))-SUM(AU$334:AU381),"")</f>
        <v/>
      </c>
      <c r="AV382" s="79" t="str">
        <f>IFERROR(IF(成就内容!AM55="","",INDEX($I$4:$I$178*SUM(成就内容!AM$127:AM$131)/SUM(成就内容!$D$127:$BZ$131),成就内容!AM111,1))-SUM(AV$334:AV381),"")</f>
        <v/>
      </c>
      <c r="AW382" s="79" t="str">
        <f>IFERROR(IF(成就内容!AN55="","",INDEX($I$4:$I$178*SUM(成就内容!AN$127:AN$131)/SUM(成就内容!$D$127:$BZ$131),成就内容!AN111,1))-SUM(AW$334:AW381),"")</f>
        <v/>
      </c>
      <c r="AX382" s="79" t="str">
        <f>IFERROR(IF(成就内容!AO55="","",INDEX($I$4:$I$178*SUM(成就内容!AO$127:AO$131)/SUM(成就内容!$D$127:$BZ$131),成就内容!AO111,1))-SUM(AX$334:AX381),"")</f>
        <v/>
      </c>
      <c r="AY382" s="79" t="str">
        <f>IFERROR(IF(成就内容!AP55="","",INDEX($I$4:$I$178*SUM(成就内容!AP$127:AP$131)/SUM(成就内容!$D$127:$BZ$131),成就内容!AP111,1))-SUM(AY$334:AY381),"")</f>
        <v/>
      </c>
      <c r="AZ382" s="79" t="str">
        <f>IFERROR(IF(成就内容!AQ55="","",INDEX($I$4:$I$178*SUM(成就内容!AQ$127:AQ$131)/SUM(成就内容!$D$127:$BZ$131),成就内容!AQ111,1))-SUM(AZ$334:AZ381),"")</f>
        <v/>
      </c>
      <c r="BA382" s="79" t="str">
        <f>IFERROR(IF(成就内容!AR55="","",INDEX($I$4:$I$178*SUM(成就内容!AR$127:AR$131)/SUM(成就内容!$D$127:$BZ$131),成就内容!AR111,1))-SUM(BA$334:BA381),"")</f>
        <v/>
      </c>
      <c r="BB382" s="79" t="str">
        <f>IFERROR(IF(成就内容!AS55="","",INDEX($I$4:$I$178*SUM(成就内容!AS$127:AS$131)/SUM(成就内容!$D$127:$BZ$131),成就内容!AS111,1))-SUM(BB$334:BB381),"")</f>
        <v/>
      </c>
      <c r="BC382" s="79" t="str">
        <f>IFERROR(IF(成就内容!AT55="","",INDEX($I$4:$I$178*SUM(成就内容!AT$127:AT$131)/SUM(成就内容!$D$127:$BZ$131),成就内容!AT111,1))-SUM(BC$334:BC381),"")</f>
        <v/>
      </c>
      <c r="BD382" s="79" t="str">
        <f>IFERROR(IF(成就内容!AU55="","",INDEX($I$4:$I$178*SUM(成就内容!AU$127:AU$131)/SUM(成就内容!$D$127:$BZ$131),成就内容!AU111,1))-SUM(BD$334:BD381),"")</f>
        <v/>
      </c>
      <c r="BE382" s="79" t="str">
        <f>IFERROR(IF(成就内容!AV55="","",INDEX($I$4:$I$178*SUM(成就内容!AV$127:AV$131)/SUM(成就内容!$D$127:$BZ$131),成就内容!AV111,1))-SUM(BE$334:BE381),"")</f>
        <v/>
      </c>
      <c r="BF382" s="79" t="str">
        <f>IFERROR(IF(成就内容!AW55="","",INDEX($I$4:$I$178*SUM(成就内容!AW$127:AW$131)/SUM(成就内容!$D$127:$BZ$131),成就内容!AW111,1))-SUM(BF$334:BF381),"")</f>
        <v/>
      </c>
      <c r="BG382" s="79" t="str">
        <f>IFERROR(IF(成就内容!AX55="","",INDEX($I$4:$I$178*SUM(成就内容!AX$127:AX$131)/SUM(成就内容!$D$127:$BZ$131),成就内容!AX111,1))-SUM(BG$334:BG381),"")</f>
        <v/>
      </c>
      <c r="BH382" s="79" t="str">
        <f>IFERROR(IF(成就内容!AY55="","",INDEX($I$4:$I$178*SUM(成就内容!AY$127:AY$131)/SUM(成就内容!$D$127:$BZ$131),成就内容!AY111,1))-SUM(BH$334:BH381),"")</f>
        <v/>
      </c>
      <c r="BI382" s="79" t="str">
        <f>IFERROR(IF(成就内容!AZ55="","",INDEX($I$4:$I$178*SUM(成就内容!AZ$127:AZ$131)/SUM(成就内容!$D$127:$BZ$131),成就内容!AZ111,1))-SUM(BI$334:BI381),"")</f>
        <v/>
      </c>
      <c r="BJ382" s="79" t="str">
        <f>IFERROR(IF(成就内容!BA55="","",INDEX($I$4:$I$178*SUM(成就内容!BA$127:BA$131)/SUM(成就内容!$D$127:$BZ$131),成就内容!BA111,1))-SUM(BJ$334:BJ381),"")</f>
        <v/>
      </c>
      <c r="BK382" s="79" t="str">
        <f>IFERROR(IF(成就内容!BB55="","",INDEX($I$4:$I$178*SUM(成就内容!BB$127:BB$131)/SUM(成就内容!$D$127:$BZ$131),成就内容!BB111,1))-SUM(BK$334:BK381),"")</f>
        <v/>
      </c>
      <c r="BL382" s="79" t="str">
        <f>IFERROR(IF(成就内容!BC55="","",INDEX($I$4:$I$178*SUM(成就内容!BC$127:BC$131)/SUM(成就内容!$D$127:$BZ$131),成就内容!BC111,1))-SUM(BL$334:BL381),"")</f>
        <v/>
      </c>
      <c r="BM382" s="79" t="str">
        <f>IFERROR(IF(成就内容!BD55="","",INDEX($I$4:$I$178*SUM(成就内容!BD$127:BD$131)/SUM(成就内容!$D$127:$BZ$131),成就内容!BD111,1))-SUM(BM$334:BM381),"")</f>
        <v/>
      </c>
      <c r="BN382" s="79" t="str">
        <f>IFERROR(IF(成就内容!BE55="","",INDEX($I$4:$I$178*SUM(成就内容!BE$127:BE$131)/SUM(成就内容!$D$127:$BZ$131),成就内容!BE111,1))-SUM(BN$334:BN381),"")</f>
        <v/>
      </c>
      <c r="BO382" s="79" t="str">
        <f>IFERROR(IF(成就内容!BF55="","",INDEX($I$4:$I$178*SUM(成就内容!BF$127:BF$131)/SUM(成就内容!$D$127:$BZ$131),成就内容!BF111,1))-SUM(BO$334:BO381),"")</f>
        <v/>
      </c>
      <c r="BP382" s="79" t="str">
        <f>IFERROR(IF(成就内容!BG55="","",INDEX($I$4:$I$178*SUM(成就内容!BG$127:BG$131)/SUM(成就内容!$D$127:$BZ$131),成就内容!BG111,1))-SUM(BP$334:BP381),"")</f>
        <v/>
      </c>
      <c r="BQ382" s="79" t="str">
        <f>IFERROR(IF(成就内容!BH55="","",INDEX($I$4:$I$178*SUM(成就内容!BH$127:BH$131)/SUM(成就内容!$D$127:$BZ$131),成就内容!BH111,1))-SUM(BQ$334:BQ381),"")</f>
        <v/>
      </c>
      <c r="BR382" s="79" t="str">
        <f>IFERROR(IF(成就内容!BI55="","",INDEX($I$4:$I$178*SUM(成就内容!BI$127:BI$131)/SUM(成就内容!$D$127:$BZ$131),成就内容!BI111,1))-SUM(BR$334:BR381),"")</f>
        <v/>
      </c>
      <c r="BS382" s="79">
        <f>IFERROR(IF(成就内容!BJ55="","",INDEX($I$4:$I$178*SUM(成就内容!BJ$127:BJ$131)/SUM(成就内容!$D$127:$BZ$131),成就内容!BJ111,1))-SUM(BS$334:BS381),"")</f>
        <v>15518.418750000012</v>
      </c>
      <c r="BT382" s="79" t="str">
        <f>IFERROR(IF(成就内容!BK55="","",INDEX($I$4:$I$178*SUM(成就内容!BK$127:BK$131)/SUM(成就内容!$D$127:$BZ$131),成就内容!BK111,1))-SUM(BT$334:BT381),"")</f>
        <v/>
      </c>
      <c r="BU382" s="79" t="str">
        <f>IFERROR(IF(成就内容!BL55="","",INDEX($I$4:$I$178*SUM(成就内容!BL$127:BL$131)/SUM(成就内容!$D$127:$BZ$131),成就内容!BL111,1))-SUM(BU$334:BU381),"")</f>
        <v/>
      </c>
      <c r="BV382" s="79" t="str">
        <f>IFERROR(IF(成就内容!BM55="","",INDEX($I$4:$I$178*SUM(成就内容!BM$127:BM$131)/SUM(成就内容!$D$127:$BZ$131),成就内容!BM111,1))-SUM(BV$334:BV381),"")</f>
        <v/>
      </c>
      <c r="BW382" s="79" t="str">
        <f>IFERROR(IF(成就内容!BN55="","",INDEX($I$4:$I$178*SUM(成就内容!BN$127:BN$131)/SUM(成就内容!$D$127:$BZ$131),成就内容!BN111,1))-SUM(BW$334:BW381),"")</f>
        <v/>
      </c>
      <c r="BX382" s="79">
        <f>IFERROR(IF(成就内容!BO55="","",INDEX($I$4:$I$178*SUM(成就内容!BO$127:BO$131)/SUM(成就内容!$D$127:$BZ$131),成就内容!BO111,1))-SUM(BX$334:BX381),"")</f>
        <v>0</v>
      </c>
      <c r="BY382" s="79">
        <f>IFERROR(IF(成就内容!BP55="","",INDEX($I$4:$I$178*SUM(成就内容!BP$127:BP$131)/SUM(成就内容!$D$127:$BZ$131),成就内容!BP111,1))-SUM(BY$334:BY381),"")</f>
        <v>0</v>
      </c>
      <c r="BZ382" s="79">
        <f>IFERROR(IF(成就内容!BQ55="","",INDEX($I$4:$I$178*SUM(成就内容!BQ$127:BQ$131)/SUM(成就内容!$D$127:$BZ$131),成就内容!BQ111,1))-SUM(BZ$334:BZ381),"")</f>
        <v>0</v>
      </c>
      <c r="CA382" s="79" t="str">
        <f>IFERROR(IF(成就内容!BR55="","",INDEX($I$4:$I$178*SUM(成就内容!BR$127:BR$131)/SUM(成就内容!$D$127:$BZ$131),成就内容!BR111,1))-SUM(CA$334:CA381),"")</f>
        <v/>
      </c>
      <c r="CB382" s="79" t="str">
        <f>IFERROR(IF(成就内容!BS55="","",INDEX($I$4:$I$178*SUM(成就内容!BS$127:BS$131)/SUM(成就内容!$D$127:$BZ$131),成就内容!BS111,1))-SUM(CB$334:CB381),"")</f>
        <v/>
      </c>
      <c r="CC382" s="79">
        <f>IFERROR(IF(成就内容!BT55="","",INDEX($I$4:$I$178*SUM(成就内容!BT$127:BT$131)/SUM(成就内容!$D$127:$BZ$131),成就内容!BT111,1))-SUM(CC$334:CC381),"")</f>
        <v>0</v>
      </c>
      <c r="CD382" s="79">
        <f>IFERROR(IF(成就内容!BU55="","",INDEX($I$4:$I$178*SUM(成就内容!BU$127:BU$131)/SUM(成就内容!$D$127:$BZ$131),成就内容!BU111,1))-SUM(CD$334:CD381),"")</f>
        <v>0</v>
      </c>
      <c r="CE382" s="79" t="str">
        <f>IFERROR(IF(成就内容!BV55="","",INDEX($I$4:$I$178*SUM(成就内容!BV$127:BV$131)/SUM(成就内容!$D$127:$BZ$131),成就内容!BV111,1))-SUM(CE$334:CE381),"")</f>
        <v/>
      </c>
      <c r="CF382" s="79" t="str">
        <f>IFERROR(IF(成就内容!BW55="","",INDEX($I$4:$I$178*SUM(成就内容!BW$127:BW$131)/SUM(成就内容!$D$127:$BZ$131),成就内容!BW111,1))-SUM(CF$334:CF381),"")</f>
        <v/>
      </c>
      <c r="CG382" s="79" t="str">
        <f>IFERROR(IF(成就内容!BX55="","",INDEX($I$4:$I$178*SUM(成就内容!BX$127:BX$131)/SUM(成就内容!$D$127:$BZ$131),成就内容!BX111,1))-SUM(CG$334:CG381),"")</f>
        <v/>
      </c>
      <c r="CH382" s="79" t="str">
        <f>IFERROR(IF(成就内容!BY55="","",INDEX($I$4:$I$178*SUM(成就内容!BY$127:BY$131)/SUM(成就内容!$D$127:$BZ$131),成就内容!BY111,1))-SUM(CH$334:CH381),"")</f>
        <v/>
      </c>
      <c r="CI382" s="79" t="str">
        <f>IFERROR(IF(成就内容!BZ55="","",INDEX($I$4:$I$178*SUM(成就内容!BZ$127:BZ$131)/SUM(成就内容!$D$127:$BZ$131),成就内容!BZ111,1))-SUM(CI$334:CI381),"")</f>
        <v/>
      </c>
      <c r="CK382" s="19"/>
      <c r="CM382" s="43">
        <v>49</v>
      </c>
      <c r="CN382" s="41" t="str">
        <f>IF(M382="","",IF(SUM(成就内容!D$127:D$131)&lt;&gt;0,MAX(ROUNDUP(SMALL(M$334:M$383,$L382)/60,0)*60,60),0))</f>
        <v/>
      </c>
      <c r="CO382" s="41" t="str">
        <f>IF(N382="","",IF(SUM(成就内容!E$127:E$131)&lt;&gt;0,MAX(ROUNDUP(SMALL(N$334:N$383,$L382)/60,0)*60,60),0))</f>
        <v/>
      </c>
      <c r="CP382" s="41" t="str">
        <f>IF(O382="","",IF(SUM(成就内容!F$127:F$131)&lt;&gt;0,MAX(ROUNDUP(SMALL(O$334:O$383,$L382)/60,0)*60,60),0))</f>
        <v/>
      </c>
      <c r="CQ382" s="41" t="str">
        <f>IF(P382="","",IF(SUM(成就内容!G$127:G$131)&lt;&gt;0,MAX(ROUNDUP(SMALL(P$334:P$383,$L382)/60,0)*60,60),0))</f>
        <v/>
      </c>
      <c r="CR382" s="41" t="str">
        <f>IF(Q382="","",IF(SUM(成就内容!H$127:H$131)&lt;&gt;0,MAX(ROUNDUP(SMALL(Q$334:Q$383,$L382)/60,0)*60,60),0))</f>
        <v/>
      </c>
      <c r="CS382" s="41" t="str">
        <f>IF(R382="","",IF(SUM(成就内容!I$127:I$131)&lt;&gt;0,MAX(ROUNDUP(SMALL(R$334:R$383,$L382)/60,0)*60,60),0))</f>
        <v/>
      </c>
      <c r="CT382" s="41" t="str">
        <f>IF(S382="","",IF(SUM(成就内容!J$127:J$131)&lt;&gt;0,MAX(ROUNDUP(SMALL(S$334:S$383,$L382)/60,0)*60,60),0))</f>
        <v/>
      </c>
      <c r="CU382" s="41" t="str">
        <f>IF(T382="","",IF(SUM(成就内容!K$127:K$131)&lt;&gt;0,MAX(ROUNDUP(SMALL(T$334:T$383,$L382)/60,0)*60,60),0))</f>
        <v/>
      </c>
      <c r="CV382" s="41" t="str">
        <f>IF(U382="","",IF(SUM(成就内容!L$127:L$131)&lt;&gt;0,MAX(ROUNDUP(SMALL(U$334:U$383,$L382)/60,0)*60,60),0))</f>
        <v/>
      </c>
      <c r="CW382" s="41" t="str">
        <f>IF(V382="","",IF(SUM(成就内容!M$127:M$131)&lt;&gt;0,MAX(ROUNDUP(SMALL(V$334:V$383,$L382)/60,0)*60,60),0))</f>
        <v/>
      </c>
      <c r="CX382" s="41" t="str">
        <f>IF(W382="","",IF(SUM(成就内容!N$127:N$131)&lt;&gt;0,MAX(ROUNDUP(SMALL(W$334:W$383,$L382)/60,0)*60,60),0))</f>
        <v/>
      </c>
      <c r="CY382" s="41" t="str">
        <f>IF(X382="","",IF(SUM(成就内容!O$127:O$131)&lt;&gt;0,MAX(ROUNDUP(SMALL(X$334:X$383,$L382)/60,0)*60,60),0))</f>
        <v/>
      </c>
      <c r="CZ382" s="41" t="str">
        <f>IF(Y382="","",IF(SUM(成就内容!P$127:P$131)&lt;&gt;0,MAX(ROUNDUP(SMALL(Y$334:Y$383,$L382)/60,0)*60,60),0))</f>
        <v/>
      </c>
      <c r="DA382" s="41" t="str">
        <f>IF(Z382="","",IF(SUM(成就内容!Q$127:Q$131)&lt;&gt;0,MAX(ROUNDUP(SMALL(Z$334:Z$383,$L382)/60,0)*60,60),0))</f>
        <v/>
      </c>
      <c r="DB382" s="41" t="str">
        <f>IF(AA382="","",IF(SUM(成就内容!R$127:R$131)&lt;&gt;0,MAX(ROUNDUP(SMALL(AA$334:AA$383,$L382)/60,0)*60,60),0))</f>
        <v/>
      </c>
      <c r="DC382" s="41" t="str">
        <f>IF(AB382="","",IF(SUM(成就内容!S$127:S$131)&lt;&gt;0,MAX(ROUNDUP(SMALL(AB$334:AB$383,$L382)/60,0)*60,60),0))</f>
        <v/>
      </c>
      <c r="DD382" s="41" t="str">
        <f>IF(AC382="","",IF(SUM(成就内容!T$127:T$131)&lt;&gt;0,MAX(ROUNDUP(SMALL(AC$334:AC$383,$L382)/60,0)*60,60),0))</f>
        <v/>
      </c>
      <c r="DE382" s="41" t="str">
        <f>IF(AD382="","",IF(SUM(成就内容!U$127:U$131)&lt;&gt;0,MAX(ROUNDUP(SMALL(AD$334:AD$383,$L382)/60,0)*60,60),0))</f>
        <v/>
      </c>
      <c r="DF382" s="41" t="str">
        <f>IF(AE382="","",IF(SUM(成就内容!V$127:V$131)&lt;&gt;0,MAX(ROUNDUP(SMALL(AE$334:AE$383,$L382)/60,0)*60,60),0))</f>
        <v/>
      </c>
      <c r="DG382" s="41" t="str">
        <f>IF(AF382="","",IF(SUM(成就内容!W$127:W$131)&lt;&gt;0,MAX(ROUNDUP(SMALL(AF$334:AF$383,$L382)/60,0)*60,60),0))</f>
        <v/>
      </c>
      <c r="DH382" s="41" t="str">
        <f>IF(AG382="","",IF(SUM(成就内容!X$127:X$131)&lt;&gt;0,MAX(ROUNDUP(SMALL(AG$334:AG$383,$L382)/60,0)*60,60),0))</f>
        <v/>
      </c>
      <c r="DI382" s="41" t="str">
        <f>IF(AH382="","",IF(SUM(成就内容!Y$127:Y$131)&lt;&gt;0,MAX(ROUNDUP(SMALL(AH$334:AH$383,$L382)/60,0)*60,60),0))</f>
        <v/>
      </c>
      <c r="DJ382" s="41" t="str">
        <f>IF(AI382="","",IF(SUM(成就内容!Z$127:Z$131)&lt;&gt;0,MAX(ROUNDUP(SMALL(AI$334:AI$383,$L382)/60,0)*60,60),0))</f>
        <v/>
      </c>
      <c r="DK382" s="41" t="str">
        <f>IF(AJ382="","",IF(SUM(成就内容!AA$127:AA$131)&lt;&gt;0,MAX(ROUNDUP(SMALL(AJ$334:AJ$383,$L382)/60,0)*60,60),0))</f>
        <v/>
      </c>
      <c r="DL382" s="41" t="str">
        <f>IF(AK382="","",IF(SUM(成就内容!AB$127:AB$131)&lt;&gt;0,MAX(ROUNDUP(SMALL(AK$334:AK$383,$L382)/60,0)*60,60),0))</f>
        <v/>
      </c>
      <c r="DM382" s="41" t="str">
        <f>IF(AL382="","",IF(SUM(成就内容!AC$127:AC$131)&lt;&gt;0,MAX(ROUNDUP(SMALL(AL$334:AL$383,$L382)/60,0)*60,60),0))</f>
        <v/>
      </c>
      <c r="DN382" s="41" t="str">
        <f>IF(AM382="","",IF(SUM(成就内容!AD$127:AD$131)&lt;&gt;0,MAX(ROUNDUP(SMALL(AM$334:AM$383,$L382)/60,0)*60,60),0))</f>
        <v/>
      </c>
      <c r="DO382" s="41" t="str">
        <f>IF(AN382="","",IF(SUM(成就内容!AE$127:AE$131)&lt;&gt;0,MAX(ROUNDUP(SMALL(AN$334:AN$383,$L382)/60,0)*60,60),0))</f>
        <v/>
      </c>
      <c r="DP382" s="41" t="str">
        <f>IF(AO382="","",IF(SUM(成就内容!AF$127:AF$131)&lt;&gt;0,MAX(ROUNDUP(SMALL(AO$334:AO$383,$L382)/60,0)*60,60),0))</f>
        <v/>
      </c>
      <c r="DQ382" s="41" t="str">
        <f>IF(AP382="","",IF(SUM(成就内容!AG$127:AG$131)&lt;&gt;0,MAX(ROUNDUP(SMALL(AP$334:AP$383,$L382)/60,0)*60,60),0))</f>
        <v/>
      </c>
      <c r="DR382" s="41" t="str">
        <f>IF(AQ382="","",IF(SUM(成就内容!AH$127:AH$131)&lt;&gt;0,MAX(ROUNDUP(SMALL(AQ$334:AQ$383,$L382)/60,0)*60,60),0))</f>
        <v/>
      </c>
      <c r="DS382" s="41" t="str">
        <f>IF(AR382="","",IF(SUM(成就内容!AI$127:AI$131)&lt;&gt;0,MAX(ROUNDUP(SMALL(AR$334:AR$383,$L382)/60,0)*60,60),0))</f>
        <v/>
      </c>
      <c r="DT382" s="41" t="str">
        <f>IF(AS382="","",IF(SUM(成就内容!AJ$127:AJ$131)&lt;&gt;0,MAX(ROUNDUP(SMALL(AS$334:AS$383,$L382)/60,0)*60,60),0))</f>
        <v/>
      </c>
      <c r="DU382" s="41" t="str">
        <f>IF(AT382="","",IF(SUM(成就内容!AK$127:AK$131)&lt;&gt;0,MAX(ROUNDUP(SMALL(AT$334:AT$383,$L382)/60,0)*60,60),0))</f>
        <v/>
      </c>
      <c r="DV382" s="41" t="str">
        <f>IF(AU382="","",IF(SUM(成就内容!AL$127:AL$131)&lt;&gt;0,MAX(ROUNDUP(SMALL(AU$334:AU$383,$L382)/60,0)*60,60),0))</f>
        <v/>
      </c>
      <c r="DW382" s="41" t="str">
        <f>IF(AV382="","",IF(SUM(成就内容!AM$127:AM$131)&lt;&gt;0,MAX(ROUNDUP(SMALL(AV$334:AV$383,$L382)/60,0)*60,60),0))</f>
        <v/>
      </c>
      <c r="DX382" s="41" t="str">
        <f>IF(AW382="","",IF(SUM(成就内容!AN$127:AN$131)&lt;&gt;0,MAX(ROUNDUP(SMALL(AW$334:AW$383,$L382)/60,0)*60,60),0))</f>
        <v/>
      </c>
      <c r="DY382" s="41" t="str">
        <f>IF(AX382="","",IF(SUM(成就内容!AO$127:AO$131)&lt;&gt;0,MAX(ROUNDUP(SMALL(AX$334:AX$383,$L382)/60,0)*60,60),0))</f>
        <v/>
      </c>
      <c r="DZ382" s="41" t="str">
        <f>IF(AY382="","",IF(SUM(成就内容!AP$127:AP$131)&lt;&gt;0,MAX(ROUNDUP(SMALL(AY$334:AY$383,$L382)/60,0)*60,60),0))</f>
        <v/>
      </c>
      <c r="EA382" s="41" t="str">
        <f>IF(AZ382="","",IF(SUM(成就内容!AQ$127:AQ$131)&lt;&gt;0,MAX(ROUNDUP(SMALL(AZ$334:AZ$383,$L382)/60,0)*60,60),0))</f>
        <v/>
      </c>
      <c r="EB382" s="41" t="str">
        <f>IF(BA382="","",IF(SUM(成就内容!AR$127:AR$131)&lt;&gt;0,MAX(ROUNDUP(SMALL(BA$334:BA$383,$L382)/60,0)*60,60),0))</f>
        <v/>
      </c>
      <c r="EC382" s="41" t="str">
        <f>IF(BB382="","",IF(SUM(成就内容!AS$127:AS$131)&lt;&gt;0,MAX(ROUNDUP(SMALL(BB$334:BB$383,$L382)/60,0)*60,60),0))</f>
        <v/>
      </c>
      <c r="ED382" s="41" t="str">
        <f>IF(BC382="","",IF(SUM(成就内容!AT$127:AT$131)&lt;&gt;0,MAX(ROUNDUP(SMALL(BC$334:BC$383,$L382)/60,0)*60,60),0))</f>
        <v/>
      </c>
      <c r="EE382" s="41" t="str">
        <f>IF(BD382="","",IF(SUM(成就内容!AU$127:AU$131)&lt;&gt;0,MAX(ROUNDUP(SMALL(BD$334:BD$383,$L382)/60,0)*60,60),0))</f>
        <v/>
      </c>
      <c r="EF382" s="41" t="str">
        <f>IF(BE382="","",IF(SUM(成就内容!AV$127:AV$131)&lt;&gt;0,MAX(ROUNDUP(SMALL(BE$334:BE$383,$L382)/60,0)*60,60),0))</f>
        <v/>
      </c>
      <c r="EG382" s="41" t="str">
        <f>IF(BF382="","",IF(SUM(成就内容!AW$127:AW$131)&lt;&gt;0,MAX(ROUNDUP(SMALL(BF$334:BF$383,$L382)/60,0)*60,60),0))</f>
        <v/>
      </c>
      <c r="EH382" s="41" t="str">
        <f>IF(BG382="","",IF(SUM(成就内容!AX$127:AX$131)&lt;&gt;0,MAX(ROUNDUP(SMALL(BG$334:BG$383,$L382)/60,0)*60,60),0))</f>
        <v/>
      </c>
      <c r="EI382" s="41" t="str">
        <f>IF(BH382="","",IF(SUM(成就内容!AY$127:AY$131)&lt;&gt;0,MAX(ROUNDUP(SMALL(BH$334:BH$383,$L382)/60,0)*60,60),0))</f>
        <v/>
      </c>
      <c r="EJ382" s="41" t="str">
        <f>IF(BI382="","",IF(SUM(成就内容!AZ$127:AZ$131)&lt;&gt;0,MAX(ROUNDUP(SMALL(BI$334:BI$383,$L382)/60,0)*60,60),0))</f>
        <v/>
      </c>
      <c r="EK382" s="41" t="str">
        <f>IF(BJ382="","",IF(SUM(成就内容!BA$127:BA$131)&lt;&gt;0,MAX(ROUNDUP(SMALL(BJ$334:BJ$383,$L382)/60,0)*60,60),0))</f>
        <v/>
      </c>
      <c r="EL382" s="41" t="str">
        <f>IF(BK382="","",IF(SUM(成就内容!BB$127:BB$131)&lt;&gt;0,MAX(ROUNDUP(SMALL(BK$334:BK$383,$L382)/60,0)*60,60),0))</f>
        <v/>
      </c>
      <c r="EM382" s="41" t="str">
        <f>IF(BL382="","",IF(SUM(成就内容!BC$127:BC$131)&lt;&gt;0,MAX(ROUNDUP(SMALL(BL$334:BL$383,$L382)/60,0)*60,60),0))</f>
        <v/>
      </c>
      <c r="EN382" s="41" t="str">
        <f>IF(BM382="","",IF(SUM(成就内容!BD$127:BD$131)&lt;&gt;0,MAX(ROUNDUP(SMALL(BM$334:BM$383,$L382)/60,0)*60,60),0))</f>
        <v/>
      </c>
      <c r="EO382" s="41" t="str">
        <f>IF(BN382="","",IF(SUM(成就内容!BE$127:BE$131)&lt;&gt;0,MAX(ROUNDUP(SMALL(BN$334:BN$383,$L382)/60,0)*60,60),0))</f>
        <v/>
      </c>
      <c r="EP382" s="41" t="str">
        <f>IF(BO382="","",IF(SUM(成就内容!BF$127:BF$131)&lt;&gt;0,MAX(ROUNDUP(SMALL(BO$334:BO$383,$L382)/60,0)*60,60),0))</f>
        <v/>
      </c>
      <c r="EQ382" s="41" t="str">
        <f>IF(BP382="","",IF(SUM(成就内容!BG$127:BG$131)&lt;&gt;0,MAX(ROUNDUP(SMALL(BP$334:BP$383,$L382)/60,0)*60,60),0))</f>
        <v/>
      </c>
      <c r="ER382" s="41" t="str">
        <f>IF(BQ382="","",IF(SUM(成就内容!BH$127:BH$131)&lt;&gt;0,MAX(ROUNDUP(SMALL(BQ$334:BQ$383,$L382)/60,0)*60,60),0))</f>
        <v/>
      </c>
      <c r="ES382" s="41" t="str">
        <f>IF(BR382="","",IF(SUM(成就内容!BI$127:BI$131)&lt;&gt;0,MAX(ROUNDUP(SMALL(BR$334:BR$383,$L382)/60,0)*60,60),0))</f>
        <v/>
      </c>
      <c r="ET382" s="41">
        <f>IF(BS382="","",IF(SUM(成就内容!BJ$127:BJ$131)&lt;&gt;0,MAX(ROUNDUP(SMALL(BS$334:BS$383,$L382)/60,0)*60,60),0))</f>
        <v>16380</v>
      </c>
      <c r="EU382" s="41" t="str">
        <f>IF(BT382="","",IF(SUM(成就内容!BK$127:BK$131)&lt;&gt;0,MAX(ROUNDUP(SMALL(BT$334:BT$383,$L382)/60,0)*60,60),0))</f>
        <v/>
      </c>
      <c r="EV382" s="41" t="str">
        <f>IF(BU382="","",IF(SUM(成就内容!BL$127:BL$131)&lt;&gt;0,MAX(ROUNDUP(SMALL(BU$334:BU$383,$L382)/60,0)*60,60),0))</f>
        <v/>
      </c>
      <c r="EW382" s="41" t="str">
        <f>IF(BV382="","",IF(SUM(成就内容!BM$127:BM$131)&lt;&gt;0,MAX(ROUNDUP(SMALL(BV$334:BV$383,$L382)/60,0)*60,60),0))</f>
        <v/>
      </c>
      <c r="EX382" s="41" t="str">
        <f>IF(BW382="","",IF(SUM(成就内容!BN$127:BN$131)&lt;&gt;0,MAX(ROUNDUP(SMALL(BW$334:BW$383,$L382)/60,0)*60,60),0))</f>
        <v/>
      </c>
      <c r="EY382" s="41">
        <f>IF(BX382="","",IF(SUM(成就内容!BO$127:BO$131)&lt;&gt;0,MAX(ROUNDUP(SMALL(BX$334:BX$383,$L382)/60,0)*60,60),0))</f>
        <v>0</v>
      </c>
      <c r="EZ382" s="41">
        <f>IF(BY382="","",IF(SUM(成就内容!BP$127:BP$131)&lt;&gt;0,MAX(ROUNDUP(SMALL(BY$334:BY$383,$L382)/60,0)*60,60),0))</f>
        <v>0</v>
      </c>
      <c r="FA382" s="41">
        <f>IF(BZ382="","",IF(SUM(成就内容!BQ$127:BQ$131)&lt;&gt;0,MAX(ROUNDUP(SMALL(BZ$334:BZ$383,$L382)/60,0)*60,60),0))</f>
        <v>0</v>
      </c>
      <c r="FB382" s="41" t="str">
        <f>IF(CA382="","",IF(SUM(成就内容!BR$127:BR$131)&lt;&gt;0,MAX(ROUNDUP(SMALL(CA$334:CA$383,$L382)/60,0)*60,60),0))</f>
        <v/>
      </c>
      <c r="FC382" s="41" t="str">
        <f>IF(CB382="","",IF(SUM(成就内容!BS$127:BS$131)&lt;&gt;0,MAX(ROUNDUP(SMALL(CB$334:CB$383,$L382)/60,0)*60,60),0))</f>
        <v/>
      </c>
      <c r="FD382" s="41">
        <f>IF(CC382="","",IF(SUM(成就内容!BT$127:BT$131)&lt;&gt;0,MAX(ROUNDUP(SMALL(CC$334:CC$383,$L382)/60,0)*60,60),0))</f>
        <v>0</v>
      </c>
      <c r="FE382" s="41">
        <f>IF(CD382="","",IF(SUM(成就内容!BU$127:BU$131)&lt;&gt;0,MAX(ROUNDUP(SMALL(CD$334:CD$383,$L382)/60,0)*60,60),0))</f>
        <v>0</v>
      </c>
      <c r="FF382" s="41" t="str">
        <f>IF(CE382="","",IF(SUM(成就内容!BV$127:BV$131)&lt;&gt;0,MAX(ROUNDUP(SMALL(CE$334:CE$383,$L382)/60,0)*60,60),0))</f>
        <v/>
      </c>
      <c r="FG382" s="41" t="str">
        <f>IF(CF382="","",IF(SUM(成就内容!BW$127:BW$131)&lt;&gt;0,MAX(ROUNDUP(SMALL(CF$334:CF$383,$L382)/60,0)*60,60),0))</f>
        <v/>
      </c>
      <c r="FH382" s="41" t="str">
        <f>IF(CG382="","",IF(SUM(成就内容!BX$127:BX$131)&lt;&gt;0,MAX(ROUNDUP(SMALL(CG$334:CG$383,$L382)/60,0)*60,60),0))</f>
        <v/>
      </c>
      <c r="FI382" s="41" t="str">
        <f>IF(CH382="","",IF(SUM(成就内容!BY$127:BY$131)&lt;&gt;0,MAX(ROUNDUP(SMALL(CH$334:CH$383,$L382)/60,0)*60,60),0))</f>
        <v/>
      </c>
      <c r="FJ382" s="41" t="str">
        <f>IF(CI382="","",IF(SUM(成就内容!BZ$127:BZ$131)&lt;&gt;0,MAX(ROUNDUP(SMALL(CI$334:CI$383,$L382)/60,0)*60,60),0))</f>
        <v/>
      </c>
    </row>
    <row r="383" spans="10:166" x14ac:dyDescent="0.15">
      <c r="L383" s="43">
        <v>50</v>
      </c>
      <c r="M383" s="79" t="str">
        <f>IFERROR(IF(成就内容!D56="","",INDEX($I$4:$I$178*SUM(成就内容!D$127:D$131)/SUM(成就内容!$D$127:$BZ$131),成就内容!D112,1))-SUM(M$334:M382),"")</f>
        <v/>
      </c>
      <c r="N383" s="79" t="str">
        <f>IFERROR(IF(成就内容!E56="","",INDEX($I$4:$I$178*SUM(成就内容!E$127:E$131)/SUM(成就内容!$D$127:$BZ$131),成就内容!E112,1))-SUM(N$334:N382),"")</f>
        <v/>
      </c>
      <c r="O383" s="79" t="str">
        <f>IFERROR(IF(成就内容!F56="","",INDEX($I$4:$I$178*SUM(成就内容!F$127:F$131)/SUM(成就内容!$D$127:$BZ$131),成就内容!F112,1))-SUM(O$334:O382),"")</f>
        <v/>
      </c>
      <c r="P383" s="79" t="str">
        <f>IFERROR(IF(成就内容!G56="","",INDEX($I$4:$I$178*SUM(成就内容!G$127:G$131)/SUM(成就内容!$D$127:$BZ$131),成就内容!G112,1))-SUM(P$334:P382),"")</f>
        <v/>
      </c>
      <c r="Q383" s="79" t="str">
        <f>IFERROR(IF(成就内容!H56="","",INDEX($I$4:$I$178*SUM(成就内容!H$127:H$131)/SUM(成就内容!$D$127:$BZ$131),成就内容!H112,1))-SUM(Q$334:Q382),"")</f>
        <v/>
      </c>
      <c r="R383" s="79" t="str">
        <f>IFERROR(IF(成就内容!I56="","",INDEX($I$4:$I$178*SUM(成就内容!I$127:I$131)/SUM(成就内容!$D$127:$BZ$131),成就内容!I112,1))-SUM(R$334:R382),"")</f>
        <v/>
      </c>
      <c r="S383" s="79" t="str">
        <f>IFERROR(IF(成就内容!J56="","",INDEX($I$4:$I$178*SUM(成就内容!J$127:J$131)/SUM(成就内容!$D$127:$BZ$131),成就内容!J112,1))-SUM(S$334:S382),"")</f>
        <v/>
      </c>
      <c r="T383" s="79" t="str">
        <f>IFERROR(IF(成就内容!K56="","",INDEX($I$4:$I$178*SUM(成就内容!K$127:K$131)/SUM(成就内容!$D$127:$BZ$131),成就内容!K112,1))-SUM(T$334:T382),"")</f>
        <v/>
      </c>
      <c r="U383" s="79" t="str">
        <f>IFERROR(IF(成就内容!L56="","",INDEX($I$4:$I$178*SUM(成就内容!L$127:L$131)/SUM(成就内容!$D$127:$BZ$131),成就内容!L112,1))-SUM(U$334:U382),"")</f>
        <v/>
      </c>
      <c r="V383" s="79" t="str">
        <f>IFERROR(IF(成就内容!M56="","",INDEX($I$4:$I$178*SUM(成就内容!M$127:M$131)/SUM(成就内容!$D$127:$BZ$131),成就内容!M112,1))-SUM(V$334:V382),"")</f>
        <v/>
      </c>
      <c r="W383" s="79" t="str">
        <f>IFERROR(IF(成就内容!N56="","",INDEX($I$4:$I$178*SUM(成就内容!N$127:N$131)/SUM(成就内容!$D$127:$BZ$131),成就内容!N112,1))-SUM(W$334:W382),"")</f>
        <v/>
      </c>
      <c r="X383" s="79" t="str">
        <f>IFERROR(IF(成就内容!O56="","",INDEX($I$4:$I$178*SUM(成就内容!O$127:O$131)/SUM(成就内容!$D$127:$BZ$131),成就内容!O112,1))-SUM(X$334:X382),"")</f>
        <v/>
      </c>
      <c r="Y383" s="79" t="str">
        <f>IFERROR(IF(成就内容!P56="","",INDEX($I$4:$I$178*SUM(成就内容!P$127:P$131)/SUM(成就内容!$D$127:$BZ$131),成就内容!P112,1))-SUM(Y$334:Y382),"")</f>
        <v/>
      </c>
      <c r="Z383" s="79" t="str">
        <f>IFERROR(IF(成就内容!Q56="","",INDEX($I$4:$I$178*SUM(成就内容!Q$127:Q$131)/SUM(成就内容!$D$127:$BZ$131),成就内容!Q112,1))-SUM(Z$334:Z382),"")</f>
        <v/>
      </c>
      <c r="AA383" s="79" t="str">
        <f>IFERROR(IF(成就内容!R56="","",INDEX($I$4:$I$178*SUM(成就内容!R$127:R$131)/SUM(成就内容!$D$127:$BZ$131),成就内容!R112,1))-SUM(AA$334:AA382),"")</f>
        <v/>
      </c>
      <c r="AB383" s="79" t="str">
        <f>IFERROR(IF(成就内容!S56="","",INDEX($I$4:$I$178*SUM(成就内容!S$127:S$131)/SUM(成就内容!$D$127:$BZ$131),成就内容!S112,1))-SUM(AB$334:AB382),"")</f>
        <v/>
      </c>
      <c r="AC383" s="79" t="str">
        <f>IFERROR(IF(成就内容!T56="","",INDEX($I$4:$I$178*SUM(成就内容!T$127:T$131)/SUM(成就内容!$D$127:$BZ$131),成就内容!T112,1))-SUM(AC$334:AC382),"")</f>
        <v/>
      </c>
      <c r="AD383" s="79" t="str">
        <f>IFERROR(IF(成就内容!U56="","",INDEX($I$4:$I$178*SUM(成就内容!U$127:U$131)/SUM(成就内容!$D$127:$BZ$131),成就内容!U112,1))-SUM(AD$334:AD382),"")</f>
        <v/>
      </c>
      <c r="AE383" s="79" t="str">
        <f>IFERROR(IF(成就内容!V56="","",INDEX($I$4:$I$178*SUM(成就内容!V$127:V$131)/SUM(成就内容!$D$127:$BZ$131),成就内容!V112,1))-SUM(AE$334:AE382),"")</f>
        <v/>
      </c>
      <c r="AF383" s="79" t="str">
        <f>IFERROR(IF(成就内容!W56="","",INDEX($I$4:$I$178*SUM(成就内容!W$127:W$131)/SUM(成就内容!$D$127:$BZ$131),成就内容!W112,1))-SUM(AF$334:AF382),"")</f>
        <v/>
      </c>
      <c r="AG383" s="79" t="str">
        <f>IFERROR(IF(成就内容!X56="","",INDEX($I$4:$I$178*SUM(成就内容!X$127:X$131)/SUM(成就内容!$D$127:$BZ$131),成就内容!X112,1))-SUM(AG$334:AG382),"")</f>
        <v/>
      </c>
      <c r="AH383" s="79" t="str">
        <f>IFERROR(IF(成就内容!Y56="","",INDEX($I$4:$I$178*SUM(成就内容!Y$127:Y$131)/SUM(成就内容!$D$127:$BZ$131),成就内容!Y112,1))-SUM(AH$334:AH382),"")</f>
        <v/>
      </c>
      <c r="AI383" s="79" t="str">
        <f>IFERROR(IF(成就内容!Z56="","",INDEX($I$4:$I$178*SUM(成就内容!Z$127:Z$131)/SUM(成就内容!$D$127:$BZ$131),成就内容!Z112,1))-SUM(AI$334:AI382),"")</f>
        <v/>
      </c>
      <c r="AJ383" s="79" t="str">
        <f>IFERROR(IF(成就内容!AA56="","",INDEX($I$4:$I$178*SUM(成就内容!AA$127:AA$131)/SUM(成就内容!$D$127:$BZ$131),成就内容!AA112,1))-SUM(AJ$334:AJ382),"")</f>
        <v/>
      </c>
      <c r="AK383" s="79" t="str">
        <f>IFERROR(IF(成就内容!AB56="","",INDEX($I$4:$I$178*SUM(成就内容!AB$127:AB$131)/SUM(成就内容!$D$127:$BZ$131),成就内容!AB112,1))-SUM(AK$334:AK382),"")</f>
        <v/>
      </c>
      <c r="AL383" s="79" t="str">
        <f>IFERROR(IF(成就内容!AC56="","",INDEX($I$4:$I$178*SUM(成就内容!AC$127:AC$131)/SUM(成就内容!$D$127:$BZ$131),成就内容!AC112,1))-SUM(AL$334:AL382),"")</f>
        <v/>
      </c>
      <c r="AM383" s="79" t="str">
        <f>IFERROR(IF(成就内容!AD56="","",INDEX($I$4:$I$178*SUM(成就内容!AD$127:AD$131)/SUM(成就内容!$D$127:$BZ$131),成就内容!AD112,1))-SUM(AM$334:AM382),"")</f>
        <v/>
      </c>
      <c r="AN383" s="79" t="str">
        <f>IFERROR(IF(成就内容!AE56="","",INDEX($I$4:$I$178*SUM(成就内容!AE$127:AE$131)/SUM(成就内容!$D$127:$BZ$131),成就内容!AE112,1))-SUM(AN$334:AN382),"")</f>
        <v/>
      </c>
      <c r="AO383" s="79" t="str">
        <f>IFERROR(IF(成就内容!AF56="","",INDEX($I$4:$I$178*SUM(成就内容!AF$127:AF$131)/SUM(成就内容!$D$127:$BZ$131),成就内容!AF112,1))-SUM(AO$334:AO382),"")</f>
        <v/>
      </c>
      <c r="AP383" s="79" t="str">
        <f>IFERROR(IF(成就内容!AG56="","",INDEX($I$4:$I$178*SUM(成就内容!AG$127:AG$131)/SUM(成就内容!$D$127:$BZ$131),成就内容!AG112,1))-SUM(AP$334:AP382),"")</f>
        <v/>
      </c>
      <c r="AQ383" s="79" t="str">
        <f>IFERROR(IF(成就内容!AH56="","",INDEX($I$4:$I$178*SUM(成就内容!AH$127:AH$131)/SUM(成就内容!$D$127:$BZ$131),成就内容!AH112,1))-SUM(AQ$334:AQ382),"")</f>
        <v/>
      </c>
      <c r="AR383" s="79" t="str">
        <f>IFERROR(IF(成就内容!AI56="","",INDEX($I$4:$I$178*SUM(成就内容!AI$127:AI$131)/SUM(成就内容!$D$127:$BZ$131),成就内容!AI112,1))-SUM(AR$334:AR382),"")</f>
        <v/>
      </c>
      <c r="AS383" s="79" t="str">
        <f>IFERROR(IF(成就内容!AJ56="","",INDEX($I$4:$I$178*SUM(成就内容!AJ$127:AJ$131)/SUM(成就内容!$D$127:$BZ$131),成就内容!AJ112,1))-SUM(AS$334:AS382),"")</f>
        <v/>
      </c>
      <c r="AT383" s="79" t="str">
        <f>IFERROR(IF(成就内容!AK56="","",INDEX($I$4:$I$178*SUM(成就内容!AK$127:AK$131)/SUM(成就内容!$D$127:$BZ$131),成就内容!AK112,1))-SUM(AT$334:AT382),"")</f>
        <v/>
      </c>
      <c r="AU383" s="79" t="str">
        <f>IFERROR(IF(成就内容!AL56="","",INDEX($I$4:$I$178*SUM(成就内容!AL$127:AL$131)/SUM(成就内容!$D$127:$BZ$131),成就内容!AL112,1))-SUM(AU$334:AU382),"")</f>
        <v/>
      </c>
      <c r="AV383" s="79" t="str">
        <f>IFERROR(IF(成就内容!AM56="","",INDEX($I$4:$I$178*SUM(成就内容!AM$127:AM$131)/SUM(成就内容!$D$127:$BZ$131),成就内容!AM112,1))-SUM(AV$334:AV382),"")</f>
        <v/>
      </c>
      <c r="AW383" s="79" t="str">
        <f>IFERROR(IF(成就内容!AN56="","",INDEX($I$4:$I$178*SUM(成就内容!AN$127:AN$131)/SUM(成就内容!$D$127:$BZ$131),成就内容!AN112,1))-SUM(AW$334:AW382),"")</f>
        <v/>
      </c>
      <c r="AX383" s="79" t="str">
        <f>IFERROR(IF(成就内容!AO56="","",INDEX($I$4:$I$178*SUM(成就内容!AO$127:AO$131)/SUM(成就内容!$D$127:$BZ$131),成就内容!AO112,1))-SUM(AX$334:AX382),"")</f>
        <v/>
      </c>
      <c r="AY383" s="79" t="str">
        <f>IFERROR(IF(成就内容!AP56="","",INDEX($I$4:$I$178*SUM(成就内容!AP$127:AP$131)/SUM(成就内容!$D$127:$BZ$131),成就内容!AP112,1))-SUM(AY$334:AY382),"")</f>
        <v/>
      </c>
      <c r="AZ383" s="79" t="str">
        <f>IFERROR(IF(成就内容!AQ56="","",INDEX($I$4:$I$178*SUM(成就内容!AQ$127:AQ$131)/SUM(成就内容!$D$127:$BZ$131),成就内容!AQ112,1))-SUM(AZ$334:AZ382),"")</f>
        <v/>
      </c>
      <c r="BA383" s="79" t="str">
        <f>IFERROR(IF(成就内容!AR56="","",INDEX($I$4:$I$178*SUM(成就内容!AR$127:AR$131)/SUM(成就内容!$D$127:$BZ$131),成就内容!AR112,1))-SUM(BA$334:BA382),"")</f>
        <v/>
      </c>
      <c r="BB383" s="79" t="str">
        <f>IFERROR(IF(成就内容!AS56="","",INDEX($I$4:$I$178*SUM(成就内容!AS$127:AS$131)/SUM(成就内容!$D$127:$BZ$131),成就内容!AS112,1))-SUM(BB$334:BB382),"")</f>
        <v/>
      </c>
      <c r="BC383" s="79" t="str">
        <f>IFERROR(IF(成就内容!AT56="","",INDEX($I$4:$I$178*SUM(成就内容!AT$127:AT$131)/SUM(成就内容!$D$127:$BZ$131),成就内容!AT112,1))-SUM(BC$334:BC382),"")</f>
        <v/>
      </c>
      <c r="BD383" s="79" t="str">
        <f>IFERROR(IF(成就内容!AU56="","",INDEX($I$4:$I$178*SUM(成就内容!AU$127:AU$131)/SUM(成就内容!$D$127:$BZ$131),成就内容!AU112,1))-SUM(BD$334:BD382),"")</f>
        <v/>
      </c>
      <c r="BE383" s="79" t="str">
        <f>IFERROR(IF(成就内容!AV56="","",INDEX($I$4:$I$178*SUM(成就内容!AV$127:AV$131)/SUM(成就内容!$D$127:$BZ$131),成就内容!AV112,1))-SUM(BE$334:BE382),"")</f>
        <v/>
      </c>
      <c r="BF383" s="79" t="str">
        <f>IFERROR(IF(成就内容!AW56="","",INDEX($I$4:$I$178*SUM(成就内容!AW$127:AW$131)/SUM(成就内容!$D$127:$BZ$131),成就内容!AW112,1))-SUM(BF$334:BF382),"")</f>
        <v/>
      </c>
      <c r="BG383" s="79" t="str">
        <f>IFERROR(IF(成就内容!AX56="","",INDEX($I$4:$I$178*SUM(成就内容!AX$127:AX$131)/SUM(成就内容!$D$127:$BZ$131),成就内容!AX112,1))-SUM(BG$334:BG382),"")</f>
        <v/>
      </c>
      <c r="BH383" s="79" t="str">
        <f>IFERROR(IF(成就内容!AY56="","",INDEX($I$4:$I$178*SUM(成就内容!AY$127:AY$131)/SUM(成就内容!$D$127:$BZ$131),成就内容!AY112,1))-SUM(BH$334:BH382),"")</f>
        <v/>
      </c>
      <c r="BI383" s="79" t="str">
        <f>IFERROR(IF(成就内容!AZ56="","",INDEX($I$4:$I$178*SUM(成就内容!AZ$127:AZ$131)/SUM(成就内容!$D$127:$BZ$131),成就内容!AZ112,1))-SUM(BI$334:BI382),"")</f>
        <v/>
      </c>
      <c r="BJ383" s="79" t="str">
        <f>IFERROR(IF(成就内容!BA56="","",INDEX($I$4:$I$178*SUM(成就内容!BA$127:BA$131)/SUM(成就内容!$D$127:$BZ$131),成就内容!BA112,1))-SUM(BJ$334:BJ382),"")</f>
        <v/>
      </c>
      <c r="BK383" s="79" t="str">
        <f>IFERROR(IF(成就内容!BB56="","",INDEX($I$4:$I$178*SUM(成就内容!BB$127:BB$131)/SUM(成就内容!$D$127:$BZ$131),成就内容!BB112,1))-SUM(BK$334:BK382),"")</f>
        <v/>
      </c>
      <c r="BL383" s="79" t="str">
        <f>IFERROR(IF(成就内容!BC56="","",INDEX($I$4:$I$178*SUM(成就内容!BC$127:BC$131)/SUM(成就内容!$D$127:$BZ$131),成就内容!BC112,1))-SUM(BL$334:BL382),"")</f>
        <v/>
      </c>
      <c r="BM383" s="79" t="str">
        <f>IFERROR(IF(成就内容!BD56="","",INDEX($I$4:$I$178*SUM(成就内容!BD$127:BD$131)/SUM(成就内容!$D$127:$BZ$131),成就内容!BD112,1))-SUM(BM$334:BM382),"")</f>
        <v/>
      </c>
      <c r="BN383" s="79" t="str">
        <f>IFERROR(IF(成就内容!BE56="","",INDEX($I$4:$I$178*SUM(成就内容!BE$127:BE$131)/SUM(成就内容!$D$127:$BZ$131),成就内容!BE112,1))-SUM(BN$334:BN382),"")</f>
        <v/>
      </c>
      <c r="BO383" s="79" t="str">
        <f>IFERROR(IF(成就内容!BF56="","",INDEX($I$4:$I$178*SUM(成就内容!BF$127:BF$131)/SUM(成就内容!$D$127:$BZ$131),成就内容!BF112,1))-SUM(BO$334:BO382),"")</f>
        <v/>
      </c>
      <c r="BP383" s="79" t="str">
        <f>IFERROR(IF(成就内容!BG56="","",INDEX($I$4:$I$178*SUM(成就内容!BG$127:BG$131)/SUM(成就内容!$D$127:$BZ$131),成就内容!BG112,1))-SUM(BP$334:BP382),"")</f>
        <v/>
      </c>
      <c r="BQ383" s="79" t="str">
        <f>IFERROR(IF(成就内容!BH56="","",INDEX($I$4:$I$178*SUM(成就内容!BH$127:BH$131)/SUM(成就内容!$D$127:$BZ$131),成就内容!BH112,1))-SUM(BQ$334:BQ382),"")</f>
        <v/>
      </c>
      <c r="BR383" s="79" t="str">
        <f>IFERROR(IF(成就内容!BI56="","",INDEX($I$4:$I$178*SUM(成就内容!BI$127:BI$131)/SUM(成就内容!$D$127:$BZ$131),成就内容!BI112,1))-SUM(BR$334:BR382),"")</f>
        <v/>
      </c>
      <c r="BS383" s="79">
        <f>IFERROR(IF(成就内容!BJ56="","",INDEX($I$4:$I$178*SUM(成就内容!BJ$127:BJ$131)/SUM(成就内容!$D$127:$BZ$131),成就内容!BJ112,1))-SUM(BS$334:BS382),"")</f>
        <v>45738.5</v>
      </c>
      <c r="BT383" s="79" t="str">
        <f>IFERROR(IF(成就内容!BK56="","",INDEX($I$4:$I$178*SUM(成就内容!BK$127:BK$131)/SUM(成就内容!$D$127:$BZ$131),成就内容!BK112,1))-SUM(BT$334:BT382),"")</f>
        <v/>
      </c>
      <c r="BU383" s="79" t="str">
        <f>IFERROR(IF(成就内容!BL56="","",INDEX($I$4:$I$178*SUM(成就内容!BL$127:BL$131)/SUM(成就内容!$D$127:$BZ$131),成就内容!BL112,1))-SUM(BU$334:BU382),"")</f>
        <v/>
      </c>
      <c r="BV383" s="79" t="str">
        <f>IFERROR(IF(成就内容!BM56="","",INDEX($I$4:$I$178*SUM(成就内容!BM$127:BM$131)/SUM(成就内容!$D$127:$BZ$131),成就内容!BM112,1))-SUM(BV$334:BV382),"")</f>
        <v/>
      </c>
      <c r="BW383" s="79" t="str">
        <f>IFERROR(IF(成就内容!BN56="","",INDEX($I$4:$I$178*SUM(成就内容!BN$127:BN$131)/SUM(成就内容!$D$127:$BZ$131),成就内容!BN112,1))-SUM(BW$334:BW382),"")</f>
        <v/>
      </c>
      <c r="BX383" s="79">
        <f>IFERROR(IF(成就内容!BO56="","",INDEX($I$4:$I$178*SUM(成就内容!BO$127:BO$131)/SUM(成就内容!$D$127:$BZ$131),成就内容!BO112,1))-SUM(BX$334:BX382),"")</f>
        <v>0</v>
      </c>
      <c r="BY383" s="79">
        <f>IFERROR(IF(成就内容!BP56="","",INDEX($I$4:$I$178*SUM(成就内容!BP$127:BP$131)/SUM(成就内容!$D$127:$BZ$131),成就内容!BP112,1))-SUM(BY$334:BY382),"")</f>
        <v>0</v>
      </c>
      <c r="BZ383" s="79">
        <f>IFERROR(IF(成就内容!BQ56="","",INDEX($I$4:$I$178*SUM(成就内容!BQ$127:BQ$131)/SUM(成就内容!$D$127:$BZ$131),成就内容!BQ112,1))-SUM(BZ$334:BZ382),"")</f>
        <v>0</v>
      </c>
      <c r="CA383" s="79" t="str">
        <f>IFERROR(IF(成就内容!BR56="","",INDEX($I$4:$I$178*SUM(成就内容!BR$127:BR$131)/SUM(成就内容!$D$127:$BZ$131),成就内容!BR112,1))-SUM(CA$334:CA382),"")</f>
        <v/>
      </c>
      <c r="CB383" s="79" t="str">
        <f>IFERROR(IF(成就内容!BS56="","",INDEX($I$4:$I$178*SUM(成就内容!BS$127:BS$131)/SUM(成就内容!$D$127:$BZ$131),成就内容!BS112,1))-SUM(CB$334:CB382),"")</f>
        <v/>
      </c>
      <c r="CC383" s="79">
        <f>IFERROR(IF(成就内容!BT56="","",INDEX($I$4:$I$178*SUM(成就内容!BT$127:BT$131)/SUM(成就内容!$D$127:$BZ$131),成就内容!BT112,1))-SUM(CC$334:CC382),"")</f>
        <v>0</v>
      </c>
      <c r="CD383" s="79">
        <f>IFERROR(IF(成就内容!BU56="","",INDEX($I$4:$I$178*SUM(成就内容!BU$127:BU$131)/SUM(成就内容!$D$127:$BZ$131),成就内容!BU112,1))-SUM(CD$334:CD382),"")</f>
        <v>0</v>
      </c>
      <c r="CE383" s="79" t="str">
        <f>IFERROR(IF(成就内容!BV56="","",INDEX($I$4:$I$178*SUM(成就内容!BV$127:BV$131)/SUM(成就内容!$D$127:$BZ$131),成就内容!BV112,1))-SUM(CE$334:CE382),"")</f>
        <v/>
      </c>
      <c r="CF383" s="79" t="str">
        <f>IFERROR(IF(成就内容!BW56="","",INDEX($I$4:$I$178*SUM(成就内容!BW$127:BW$131)/SUM(成就内容!$D$127:$BZ$131),成就内容!BW112,1))-SUM(CF$334:CF382),"")</f>
        <v/>
      </c>
      <c r="CG383" s="79" t="str">
        <f>IFERROR(IF(成就内容!BX56="","",INDEX($I$4:$I$178*SUM(成就内容!BX$127:BX$131)/SUM(成就内容!$D$127:$BZ$131),成就内容!BX112,1))-SUM(CG$334:CG382),"")</f>
        <v/>
      </c>
      <c r="CH383" s="79" t="str">
        <f>IFERROR(IF(成就内容!BY56="","",INDEX($I$4:$I$178*SUM(成就内容!BY$127:BY$131)/SUM(成就内容!$D$127:$BZ$131),成就内容!BY112,1))-SUM(CH$334:CH382),"")</f>
        <v/>
      </c>
      <c r="CI383" s="79" t="str">
        <f>IFERROR(IF(成就内容!BZ56="","",INDEX($I$4:$I$178*SUM(成就内容!BZ$127:BZ$131)/SUM(成就内容!$D$127:$BZ$131),成就内容!BZ112,1))-SUM(CI$334:CI382),"")</f>
        <v/>
      </c>
      <c r="CJ383" s="96"/>
      <c r="CL383" s="96"/>
      <c r="CM383" s="43">
        <v>50</v>
      </c>
      <c r="CN383" s="41" t="str">
        <f>IF(M383="","",IF(SUM(成就内容!D$127:D$131)&lt;&gt;0,MAX(ROUNDUP(SMALL(M$334:M$383,$L383)/60,0)*60,60),0))</f>
        <v/>
      </c>
      <c r="CO383" s="41" t="str">
        <f>IF(N383="","",IF(SUM(成就内容!E$127:E$131)&lt;&gt;0,MAX(ROUNDUP(SMALL(N$334:N$383,$L383)/60,0)*60,60),0))</f>
        <v/>
      </c>
      <c r="CP383" s="41" t="str">
        <f>IF(O383="","",IF(SUM(成就内容!F$127:F$131)&lt;&gt;0,MAX(ROUNDUP(SMALL(O$334:O$383,$L383)/60,0)*60,60),0))</f>
        <v/>
      </c>
      <c r="CQ383" s="41" t="str">
        <f>IF(P383="","",IF(SUM(成就内容!G$127:G$131)&lt;&gt;0,MAX(ROUNDUP(SMALL(P$334:P$383,$L383)/60,0)*60,60),0))</f>
        <v/>
      </c>
      <c r="CR383" s="41" t="str">
        <f>IF(Q383="","",IF(SUM(成就内容!H$127:H$131)&lt;&gt;0,MAX(ROUNDUP(SMALL(Q$334:Q$383,$L383)/60,0)*60,60),0))</f>
        <v/>
      </c>
      <c r="CS383" s="41" t="str">
        <f>IF(R383="","",IF(SUM(成就内容!I$127:I$131)&lt;&gt;0,MAX(ROUNDUP(SMALL(R$334:R$383,$L383)/60,0)*60,60),0))</f>
        <v/>
      </c>
      <c r="CT383" s="41" t="str">
        <f>IF(S383="","",IF(SUM(成就内容!J$127:J$131)&lt;&gt;0,MAX(ROUNDUP(SMALL(S$334:S$383,$L383)/60,0)*60,60),0))</f>
        <v/>
      </c>
      <c r="CU383" s="41" t="str">
        <f>IF(T383="","",IF(SUM(成就内容!K$127:K$131)&lt;&gt;0,MAX(ROUNDUP(SMALL(T$334:T$383,$L383)/60,0)*60,60),0))</f>
        <v/>
      </c>
      <c r="CV383" s="41" t="str">
        <f>IF(U383="","",IF(SUM(成就内容!L$127:L$131)&lt;&gt;0,MAX(ROUNDUP(SMALL(U$334:U$383,$L383)/60,0)*60,60),0))</f>
        <v/>
      </c>
      <c r="CW383" s="41" t="str">
        <f>IF(V383="","",IF(SUM(成就内容!M$127:M$131)&lt;&gt;0,MAX(ROUNDUP(SMALL(V$334:V$383,$L383)/60,0)*60,60),0))</f>
        <v/>
      </c>
      <c r="CX383" s="41" t="str">
        <f>IF(W383="","",IF(SUM(成就内容!N$127:N$131)&lt;&gt;0,MAX(ROUNDUP(SMALL(W$334:W$383,$L383)/60,0)*60,60),0))</f>
        <v/>
      </c>
      <c r="CY383" s="41" t="str">
        <f>IF(X383="","",IF(SUM(成就内容!O$127:O$131)&lt;&gt;0,MAX(ROUNDUP(SMALL(X$334:X$383,$L383)/60,0)*60,60),0))</f>
        <v/>
      </c>
      <c r="CZ383" s="41" t="str">
        <f>IF(Y383="","",IF(SUM(成就内容!P$127:P$131)&lt;&gt;0,MAX(ROUNDUP(SMALL(Y$334:Y$383,$L383)/60,0)*60,60),0))</f>
        <v/>
      </c>
      <c r="DA383" s="41" t="str">
        <f>IF(Z383="","",IF(SUM(成就内容!Q$127:Q$131)&lt;&gt;0,MAX(ROUNDUP(SMALL(Z$334:Z$383,$L383)/60,0)*60,60),0))</f>
        <v/>
      </c>
      <c r="DB383" s="41" t="str">
        <f>IF(AA383="","",IF(SUM(成就内容!R$127:R$131)&lt;&gt;0,MAX(ROUNDUP(SMALL(AA$334:AA$383,$L383)/60,0)*60,60),0))</f>
        <v/>
      </c>
      <c r="DC383" s="41" t="str">
        <f>IF(AB383="","",IF(SUM(成就内容!S$127:S$131)&lt;&gt;0,MAX(ROUNDUP(SMALL(AB$334:AB$383,$L383)/60,0)*60,60),0))</f>
        <v/>
      </c>
      <c r="DD383" s="41" t="str">
        <f>IF(AC383="","",IF(SUM(成就内容!T$127:T$131)&lt;&gt;0,MAX(ROUNDUP(SMALL(AC$334:AC$383,$L383)/60,0)*60,60),0))</f>
        <v/>
      </c>
      <c r="DE383" s="41" t="str">
        <f>IF(AD383="","",IF(SUM(成就内容!U$127:U$131)&lt;&gt;0,MAX(ROUNDUP(SMALL(AD$334:AD$383,$L383)/60,0)*60,60),0))</f>
        <v/>
      </c>
      <c r="DF383" s="41" t="str">
        <f>IF(AE383="","",IF(SUM(成就内容!V$127:V$131)&lt;&gt;0,MAX(ROUNDUP(SMALL(AE$334:AE$383,$L383)/60,0)*60,60),0))</f>
        <v/>
      </c>
      <c r="DG383" s="41" t="str">
        <f>IF(AF383="","",IF(SUM(成就内容!W$127:W$131)&lt;&gt;0,MAX(ROUNDUP(SMALL(AF$334:AF$383,$L383)/60,0)*60,60),0))</f>
        <v/>
      </c>
      <c r="DH383" s="41" t="str">
        <f>IF(AG383="","",IF(SUM(成就内容!X$127:X$131)&lt;&gt;0,MAX(ROUNDUP(SMALL(AG$334:AG$383,$L383)/60,0)*60,60),0))</f>
        <v/>
      </c>
      <c r="DI383" s="41" t="str">
        <f>IF(AH383="","",IF(SUM(成就内容!Y$127:Y$131)&lt;&gt;0,MAX(ROUNDUP(SMALL(AH$334:AH$383,$L383)/60,0)*60,60),0))</f>
        <v/>
      </c>
      <c r="DJ383" s="41" t="str">
        <f>IF(AI383="","",IF(SUM(成就内容!Z$127:Z$131)&lt;&gt;0,MAX(ROUNDUP(SMALL(AI$334:AI$383,$L383)/60,0)*60,60),0))</f>
        <v/>
      </c>
      <c r="DK383" s="41" t="str">
        <f>IF(AJ383="","",IF(SUM(成就内容!AA$127:AA$131)&lt;&gt;0,MAX(ROUNDUP(SMALL(AJ$334:AJ$383,$L383)/60,0)*60,60),0))</f>
        <v/>
      </c>
      <c r="DL383" s="41" t="str">
        <f>IF(AK383="","",IF(SUM(成就内容!AB$127:AB$131)&lt;&gt;0,MAX(ROUNDUP(SMALL(AK$334:AK$383,$L383)/60,0)*60,60),0))</f>
        <v/>
      </c>
      <c r="DM383" s="41" t="str">
        <f>IF(AL383="","",IF(SUM(成就内容!AC$127:AC$131)&lt;&gt;0,MAX(ROUNDUP(SMALL(AL$334:AL$383,$L383)/60,0)*60,60),0))</f>
        <v/>
      </c>
      <c r="DN383" s="41" t="str">
        <f>IF(AM383="","",IF(SUM(成就内容!AD$127:AD$131)&lt;&gt;0,MAX(ROUNDUP(SMALL(AM$334:AM$383,$L383)/60,0)*60,60),0))</f>
        <v/>
      </c>
      <c r="DO383" s="41" t="str">
        <f>IF(AN383="","",IF(SUM(成就内容!AE$127:AE$131)&lt;&gt;0,MAX(ROUNDUP(SMALL(AN$334:AN$383,$L383)/60,0)*60,60),0))</f>
        <v/>
      </c>
      <c r="DP383" s="41" t="str">
        <f>IF(AO383="","",IF(SUM(成就内容!AF$127:AF$131)&lt;&gt;0,MAX(ROUNDUP(SMALL(AO$334:AO$383,$L383)/60,0)*60,60),0))</f>
        <v/>
      </c>
      <c r="DQ383" s="41" t="str">
        <f>IF(AP383="","",IF(SUM(成就内容!AG$127:AG$131)&lt;&gt;0,MAX(ROUNDUP(SMALL(AP$334:AP$383,$L383)/60,0)*60,60),0))</f>
        <v/>
      </c>
      <c r="DR383" s="41" t="str">
        <f>IF(AQ383="","",IF(SUM(成就内容!AH$127:AH$131)&lt;&gt;0,MAX(ROUNDUP(SMALL(AQ$334:AQ$383,$L383)/60,0)*60,60),0))</f>
        <v/>
      </c>
      <c r="DS383" s="41" t="str">
        <f>IF(AR383="","",IF(SUM(成就内容!AI$127:AI$131)&lt;&gt;0,MAX(ROUNDUP(SMALL(AR$334:AR$383,$L383)/60,0)*60,60),0))</f>
        <v/>
      </c>
      <c r="DT383" s="41" t="str">
        <f>IF(AS383="","",IF(SUM(成就内容!AJ$127:AJ$131)&lt;&gt;0,MAX(ROUNDUP(SMALL(AS$334:AS$383,$L383)/60,0)*60,60),0))</f>
        <v/>
      </c>
      <c r="DU383" s="41" t="str">
        <f>IF(AT383="","",IF(SUM(成就内容!AK$127:AK$131)&lt;&gt;0,MAX(ROUNDUP(SMALL(AT$334:AT$383,$L383)/60,0)*60,60),0))</f>
        <v/>
      </c>
      <c r="DV383" s="41" t="str">
        <f>IF(AU383="","",IF(SUM(成就内容!AL$127:AL$131)&lt;&gt;0,MAX(ROUNDUP(SMALL(AU$334:AU$383,$L383)/60,0)*60,60),0))</f>
        <v/>
      </c>
      <c r="DW383" s="41" t="str">
        <f>IF(AV383="","",IF(SUM(成就内容!AM$127:AM$131)&lt;&gt;0,MAX(ROUNDUP(SMALL(AV$334:AV$383,$L383)/60,0)*60,60),0))</f>
        <v/>
      </c>
      <c r="DX383" s="41" t="str">
        <f>IF(AW383="","",IF(SUM(成就内容!AN$127:AN$131)&lt;&gt;0,MAX(ROUNDUP(SMALL(AW$334:AW$383,$L383)/60,0)*60,60),0))</f>
        <v/>
      </c>
      <c r="DY383" s="41" t="str">
        <f>IF(AX383="","",IF(SUM(成就内容!AO$127:AO$131)&lt;&gt;0,MAX(ROUNDUP(SMALL(AX$334:AX$383,$L383)/60,0)*60,60),0))</f>
        <v/>
      </c>
      <c r="DZ383" s="41" t="str">
        <f>IF(AY383="","",IF(SUM(成就内容!AP$127:AP$131)&lt;&gt;0,MAX(ROUNDUP(SMALL(AY$334:AY$383,$L383)/60,0)*60,60),0))</f>
        <v/>
      </c>
      <c r="EA383" s="41" t="str">
        <f>IF(AZ383="","",IF(SUM(成就内容!AQ$127:AQ$131)&lt;&gt;0,MAX(ROUNDUP(SMALL(AZ$334:AZ$383,$L383)/60,0)*60,60),0))</f>
        <v/>
      </c>
      <c r="EB383" s="41" t="str">
        <f>IF(BA383="","",IF(SUM(成就内容!AR$127:AR$131)&lt;&gt;0,MAX(ROUNDUP(SMALL(BA$334:BA$383,$L383)/60,0)*60,60),0))</f>
        <v/>
      </c>
      <c r="EC383" s="41" t="str">
        <f>IF(BB383="","",IF(SUM(成就内容!AS$127:AS$131)&lt;&gt;0,MAX(ROUNDUP(SMALL(BB$334:BB$383,$L383)/60,0)*60,60),0))</f>
        <v/>
      </c>
      <c r="ED383" s="41" t="str">
        <f>IF(BC383="","",IF(SUM(成就内容!AT$127:AT$131)&lt;&gt;0,MAX(ROUNDUP(SMALL(BC$334:BC$383,$L383)/60,0)*60,60),0))</f>
        <v/>
      </c>
      <c r="EE383" s="41" t="str">
        <f>IF(BD383="","",IF(SUM(成就内容!AU$127:AU$131)&lt;&gt;0,MAX(ROUNDUP(SMALL(BD$334:BD$383,$L383)/60,0)*60,60),0))</f>
        <v/>
      </c>
      <c r="EF383" s="41" t="str">
        <f>IF(BE383="","",IF(SUM(成就内容!AV$127:AV$131)&lt;&gt;0,MAX(ROUNDUP(SMALL(BE$334:BE$383,$L383)/60,0)*60,60),0))</f>
        <v/>
      </c>
      <c r="EG383" s="41" t="str">
        <f>IF(BF383="","",IF(SUM(成就内容!AW$127:AW$131)&lt;&gt;0,MAX(ROUNDUP(SMALL(BF$334:BF$383,$L383)/60,0)*60,60),0))</f>
        <v/>
      </c>
      <c r="EH383" s="41" t="str">
        <f>IF(BG383="","",IF(SUM(成就内容!AX$127:AX$131)&lt;&gt;0,MAX(ROUNDUP(SMALL(BG$334:BG$383,$L383)/60,0)*60,60),0))</f>
        <v/>
      </c>
      <c r="EI383" s="41" t="str">
        <f>IF(BH383="","",IF(SUM(成就内容!AY$127:AY$131)&lt;&gt;0,MAX(ROUNDUP(SMALL(BH$334:BH$383,$L383)/60,0)*60,60),0))</f>
        <v/>
      </c>
      <c r="EJ383" s="41" t="str">
        <f>IF(BI383="","",IF(SUM(成就内容!AZ$127:AZ$131)&lt;&gt;0,MAX(ROUNDUP(SMALL(BI$334:BI$383,$L383)/60,0)*60,60),0))</f>
        <v/>
      </c>
      <c r="EK383" s="41" t="str">
        <f>IF(BJ383="","",IF(SUM(成就内容!BA$127:BA$131)&lt;&gt;0,MAX(ROUNDUP(SMALL(BJ$334:BJ$383,$L383)/60,0)*60,60),0))</f>
        <v/>
      </c>
      <c r="EL383" s="41" t="str">
        <f>IF(BK383="","",IF(SUM(成就内容!BB$127:BB$131)&lt;&gt;0,MAX(ROUNDUP(SMALL(BK$334:BK$383,$L383)/60,0)*60,60),0))</f>
        <v/>
      </c>
      <c r="EM383" s="41" t="str">
        <f>IF(BL383="","",IF(SUM(成就内容!BC$127:BC$131)&lt;&gt;0,MAX(ROUNDUP(SMALL(BL$334:BL$383,$L383)/60,0)*60,60),0))</f>
        <v/>
      </c>
      <c r="EN383" s="41" t="str">
        <f>IF(BM383="","",IF(SUM(成就内容!BD$127:BD$131)&lt;&gt;0,MAX(ROUNDUP(SMALL(BM$334:BM$383,$L383)/60,0)*60,60),0))</f>
        <v/>
      </c>
      <c r="EO383" s="41" t="str">
        <f>IF(BN383="","",IF(SUM(成就内容!BE$127:BE$131)&lt;&gt;0,MAX(ROUNDUP(SMALL(BN$334:BN$383,$L383)/60,0)*60,60),0))</f>
        <v/>
      </c>
      <c r="EP383" s="41" t="str">
        <f>IF(BO383="","",IF(SUM(成就内容!BF$127:BF$131)&lt;&gt;0,MAX(ROUNDUP(SMALL(BO$334:BO$383,$L383)/60,0)*60,60),0))</f>
        <v/>
      </c>
      <c r="EQ383" s="41" t="str">
        <f>IF(BP383="","",IF(SUM(成就内容!BG$127:BG$131)&lt;&gt;0,MAX(ROUNDUP(SMALL(BP$334:BP$383,$L383)/60,0)*60,60),0))</f>
        <v/>
      </c>
      <c r="ER383" s="41" t="str">
        <f>IF(BQ383="","",IF(SUM(成就内容!BH$127:BH$131)&lt;&gt;0,MAX(ROUNDUP(SMALL(BQ$334:BQ$383,$L383)/60,0)*60,60),0))</f>
        <v/>
      </c>
      <c r="ES383" s="41" t="str">
        <f>IF(BR383="","",IF(SUM(成就内容!BI$127:BI$131)&lt;&gt;0,MAX(ROUNDUP(SMALL(BR$334:BR$383,$L383)/60,0)*60,60),0))</f>
        <v/>
      </c>
      <c r="ET383" s="41">
        <f>IF(BS383="","",IF(SUM(成就内容!BJ$127:BJ$131)&lt;&gt;0,MAX(ROUNDUP(SMALL(BS$334:BS$383,$L383)/60,0)*60,60),0))</f>
        <v>45780</v>
      </c>
      <c r="EU383" s="41" t="str">
        <f>IF(BT383="","",IF(SUM(成就内容!BK$127:BK$131)&lt;&gt;0,MAX(ROUNDUP(SMALL(BT$334:BT$383,$L383)/60,0)*60,60),0))</f>
        <v/>
      </c>
      <c r="EV383" s="41" t="str">
        <f>IF(BU383="","",IF(SUM(成就内容!BL$127:BL$131)&lt;&gt;0,MAX(ROUNDUP(SMALL(BU$334:BU$383,$L383)/60,0)*60,60),0))</f>
        <v/>
      </c>
      <c r="EW383" s="41" t="str">
        <f>IF(BV383="","",IF(SUM(成就内容!BM$127:BM$131)&lt;&gt;0,MAX(ROUNDUP(SMALL(BV$334:BV$383,$L383)/60,0)*60,60),0))</f>
        <v/>
      </c>
      <c r="EX383" s="41" t="str">
        <f>IF(BW383="","",IF(SUM(成就内容!BN$127:BN$131)&lt;&gt;0,MAX(ROUNDUP(SMALL(BW$334:BW$383,$L383)/60,0)*60,60),0))</f>
        <v/>
      </c>
      <c r="EY383" s="41">
        <f>IF(BX383="","",IF(SUM(成就内容!BO$127:BO$131)&lt;&gt;0,MAX(ROUNDUP(SMALL(BX$334:BX$383,$L383)/60,0)*60,60),0))</f>
        <v>0</v>
      </c>
      <c r="EZ383" s="41">
        <f>IF(BY383="","",IF(SUM(成就内容!BP$127:BP$131)&lt;&gt;0,MAX(ROUNDUP(SMALL(BY$334:BY$383,$L383)/60,0)*60,60),0))</f>
        <v>0</v>
      </c>
      <c r="FA383" s="41">
        <f>IF(BZ383="","",IF(SUM(成就内容!BQ$127:BQ$131)&lt;&gt;0,MAX(ROUNDUP(SMALL(BZ$334:BZ$383,$L383)/60,0)*60,60),0))</f>
        <v>0</v>
      </c>
      <c r="FB383" s="41" t="str">
        <f>IF(CA383="","",IF(SUM(成就内容!BR$127:BR$131)&lt;&gt;0,MAX(ROUNDUP(SMALL(CA$334:CA$383,$L383)/60,0)*60,60),0))</f>
        <v/>
      </c>
      <c r="FC383" s="41" t="str">
        <f>IF(CB383="","",IF(SUM(成就内容!BS$127:BS$131)&lt;&gt;0,MAX(ROUNDUP(SMALL(CB$334:CB$383,$L383)/60,0)*60,60),0))</f>
        <v/>
      </c>
      <c r="FD383" s="41">
        <f>IF(CC383="","",IF(SUM(成就内容!BT$127:BT$131)&lt;&gt;0,MAX(ROUNDUP(SMALL(CC$334:CC$383,$L383)/60,0)*60,60),0))</f>
        <v>0</v>
      </c>
      <c r="FE383" s="41">
        <f>IF(CD383="","",IF(SUM(成就内容!BU$127:BU$131)&lt;&gt;0,MAX(ROUNDUP(SMALL(CD$334:CD$383,$L383)/60,0)*60,60),0))</f>
        <v>0</v>
      </c>
      <c r="FF383" s="41" t="str">
        <f>IF(CE383="","",IF(SUM(成就内容!BV$127:BV$131)&lt;&gt;0,MAX(ROUNDUP(SMALL(CE$334:CE$383,$L383)/60,0)*60,60),0))</f>
        <v/>
      </c>
      <c r="FG383" s="41" t="str">
        <f>IF(CF383="","",IF(SUM(成就内容!BW$127:BW$131)&lt;&gt;0,MAX(ROUNDUP(SMALL(CF$334:CF$383,$L383)/60,0)*60,60),0))</f>
        <v/>
      </c>
      <c r="FH383" s="41" t="str">
        <f>IF(CG383="","",IF(SUM(成就内容!BX$127:BX$131)&lt;&gt;0,MAX(ROUNDUP(SMALL(CG$334:CG$383,$L383)/60,0)*60,60),0))</f>
        <v/>
      </c>
      <c r="FI383" s="41" t="str">
        <f>IF(CH383="","",IF(SUM(成就内容!BY$127:BY$131)&lt;&gt;0,MAX(ROUNDUP(SMALL(CH$334:CH$383,$L383)/60,0)*60,60),0))</f>
        <v/>
      </c>
      <c r="FJ383" s="41" t="str">
        <f>IF(CI383="","",IF(SUM(成就内容!BZ$127:BZ$131)&lt;&gt;0,MAX(ROUNDUP(SMALL(CI$334:CI$383,$L383)/60,0)*60,60),0))</f>
        <v/>
      </c>
    </row>
  </sheetData>
  <mergeCells count="238">
    <mergeCell ref="DQ331:DT331"/>
    <mergeCell ref="DU331:DX331"/>
    <mergeCell ref="DY331:EL331"/>
    <mergeCell ref="EM331:FE331"/>
    <mergeCell ref="FF331:FJ331"/>
    <mergeCell ref="CO332:CQ332"/>
    <mergeCell ref="CR332:CX332"/>
    <mergeCell ref="DA332:DG332"/>
    <mergeCell ref="DI332:DJ332"/>
    <mergeCell ref="DM332:DP332"/>
    <mergeCell ref="DY332:EE332"/>
    <mergeCell ref="EM332:ER332"/>
    <mergeCell ref="EX332:FA332"/>
    <mergeCell ref="FB332:FE332"/>
    <mergeCell ref="FF332:FG332"/>
    <mergeCell ref="FH332:FI332"/>
    <mergeCell ref="BL331:CD331"/>
    <mergeCell ref="CE331:CI331"/>
    <mergeCell ref="AX332:BD332"/>
    <mergeCell ref="BL332:BQ332"/>
    <mergeCell ref="BW332:BZ332"/>
    <mergeCell ref="CA332:CD332"/>
    <mergeCell ref="CE332:CF332"/>
    <mergeCell ref="CG332:CH332"/>
    <mergeCell ref="CN331:DP331"/>
    <mergeCell ref="M331:AO331"/>
    <mergeCell ref="N332:P332"/>
    <mergeCell ref="Q332:W332"/>
    <mergeCell ref="Z332:AF332"/>
    <mergeCell ref="AH332:AI332"/>
    <mergeCell ref="AL332:AO332"/>
    <mergeCell ref="AP331:AS331"/>
    <mergeCell ref="AT331:AW331"/>
    <mergeCell ref="AX331:BK331"/>
    <mergeCell ref="CN276:DP276"/>
    <mergeCell ref="DQ276:DT276"/>
    <mergeCell ref="DU276:DX276"/>
    <mergeCell ref="DY276:EL276"/>
    <mergeCell ref="EM276:FE276"/>
    <mergeCell ref="FF276:FJ276"/>
    <mergeCell ref="CO277:CQ277"/>
    <mergeCell ref="CR277:CX277"/>
    <mergeCell ref="DA277:DG277"/>
    <mergeCell ref="DI277:DJ277"/>
    <mergeCell ref="DM277:DP277"/>
    <mergeCell ref="DY277:EE277"/>
    <mergeCell ref="EM277:ER277"/>
    <mergeCell ref="EX277:FA277"/>
    <mergeCell ref="FB277:FE277"/>
    <mergeCell ref="FF277:FG277"/>
    <mergeCell ref="FH277:FI277"/>
    <mergeCell ref="CN221:DP221"/>
    <mergeCell ref="DQ221:DT221"/>
    <mergeCell ref="DU221:DX221"/>
    <mergeCell ref="DY221:EL221"/>
    <mergeCell ref="EM221:FE221"/>
    <mergeCell ref="FF221:FJ221"/>
    <mergeCell ref="CO222:CQ222"/>
    <mergeCell ref="CR222:CX222"/>
    <mergeCell ref="DA222:DG222"/>
    <mergeCell ref="DI222:DJ222"/>
    <mergeCell ref="DM222:DP222"/>
    <mergeCell ref="DY222:EE222"/>
    <mergeCell ref="EM222:ER222"/>
    <mergeCell ref="EX222:FA222"/>
    <mergeCell ref="FB222:FE222"/>
    <mergeCell ref="FF222:FG222"/>
    <mergeCell ref="FH222:FI222"/>
    <mergeCell ref="CN166:DP166"/>
    <mergeCell ref="DQ166:DT166"/>
    <mergeCell ref="DU166:DX166"/>
    <mergeCell ref="DY166:EL166"/>
    <mergeCell ref="EM166:FE166"/>
    <mergeCell ref="FF166:FJ166"/>
    <mergeCell ref="CO167:CQ167"/>
    <mergeCell ref="CR167:CX167"/>
    <mergeCell ref="DA167:DG167"/>
    <mergeCell ref="DI167:DJ167"/>
    <mergeCell ref="DM167:DP167"/>
    <mergeCell ref="DY167:EE167"/>
    <mergeCell ref="EM167:ER167"/>
    <mergeCell ref="EX167:FA167"/>
    <mergeCell ref="FB167:FE167"/>
    <mergeCell ref="FF167:FG167"/>
    <mergeCell ref="FH167:FI167"/>
    <mergeCell ref="CN111:DP111"/>
    <mergeCell ref="DQ111:DT111"/>
    <mergeCell ref="DU111:DX111"/>
    <mergeCell ref="DY111:EL111"/>
    <mergeCell ref="EM111:FE111"/>
    <mergeCell ref="FF111:FJ111"/>
    <mergeCell ref="CO112:CQ112"/>
    <mergeCell ref="CR112:CX112"/>
    <mergeCell ref="DA112:DG112"/>
    <mergeCell ref="DI112:DJ112"/>
    <mergeCell ref="DM112:DP112"/>
    <mergeCell ref="DY112:EE112"/>
    <mergeCell ref="EM112:ER112"/>
    <mergeCell ref="EX112:FA112"/>
    <mergeCell ref="FB112:FE112"/>
    <mergeCell ref="FF112:FG112"/>
    <mergeCell ref="FH112:FI112"/>
    <mergeCell ref="CN56:DP56"/>
    <mergeCell ref="DQ56:DT56"/>
    <mergeCell ref="DU56:DX56"/>
    <mergeCell ref="DY56:EL56"/>
    <mergeCell ref="EM56:FE56"/>
    <mergeCell ref="FF56:FJ56"/>
    <mergeCell ref="CO57:CQ57"/>
    <mergeCell ref="CR57:CX57"/>
    <mergeCell ref="DA57:DG57"/>
    <mergeCell ref="DI57:DJ57"/>
    <mergeCell ref="DM57:DP57"/>
    <mergeCell ref="DY57:EE57"/>
    <mergeCell ref="EM57:ER57"/>
    <mergeCell ref="EX57:FA57"/>
    <mergeCell ref="FB57:FE57"/>
    <mergeCell ref="FF57:FG57"/>
    <mergeCell ref="FH57:FI57"/>
    <mergeCell ref="CN1:DP1"/>
    <mergeCell ref="DQ1:DT1"/>
    <mergeCell ref="DU1:DX1"/>
    <mergeCell ref="DY1:EL1"/>
    <mergeCell ref="EM1:FE1"/>
    <mergeCell ref="FF1:FJ1"/>
    <mergeCell ref="CO2:CQ2"/>
    <mergeCell ref="CR2:CX2"/>
    <mergeCell ref="DA2:DG2"/>
    <mergeCell ref="DI2:DJ2"/>
    <mergeCell ref="DM2:DP2"/>
    <mergeCell ref="DY2:EE2"/>
    <mergeCell ref="EM2:ER2"/>
    <mergeCell ref="EX2:FA2"/>
    <mergeCell ref="FB2:FE2"/>
    <mergeCell ref="FF2:FG2"/>
    <mergeCell ref="FH2:FI2"/>
    <mergeCell ref="BL277:BQ277"/>
    <mergeCell ref="BW277:BZ277"/>
    <mergeCell ref="CA277:CD277"/>
    <mergeCell ref="CE277:CF277"/>
    <mergeCell ref="CG277:CH277"/>
    <mergeCell ref="N277:P277"/>
    <mergeCell ref="Q277:W277"/>
    <mergeCell ref="Z277:AF277"/>
    <mergeCell ref="AH277:AI277"/>
    <mergeCell ref="AL277:AO277"/>
    <mergeCell ref="AX277:BD277"/>
    <mergeCell ref="CE222:CF222"/>
    <mergeCell ref="CG222:CH222"/>
    <mergeCell ref="M276:AO276"/>
    <mergeCell ref="AP276:AS276"/>
    <mergeCell ref="AT276:AW276"/>
    <mergeCell ref="AX276:BK276"/>
    <mergeCell ref="BL276:CD276"/>
    <mergeCell ref="CE276:CI276"/>
    <mergeCell ref="CE221:CI221"/>
    <mergeCell ref="N222:P222"/>
    <mergeCell ref="Q222:W222"/>
    <mergeCell ref="Z222:AF222"/>
    <mergeCell ref="AH222:AI222"/>
    <mergeCell ref="AL222:AO222"/>
    <mergeCell ref="AX222:BD222"/>
    <mergeCell ref="BL222:BQ222"/>
    <mergeCell ref="BW222:BZ222"/>
    <mergeCell ref="CA222:CD222"/>
    <mergeCell ref="BL167:BQ167"/>
    <mergeCell ref="BW167:BZ167"/>
    <mergeCell ref="CA167:CD167"/>
    <mergeCell ref="CE167:CF167"/>
    <mergeCell ref="CG167:CH167"/>
    <mergeCell ref="M221:AO221"/>
    <mergeCell ref="AP221:AS221"/>
    <mergeCell ref="AT221:AW221"/>
    <mergeCell ref="AX221:BK221"/>
    <mergeCell ref="BL221:CD221"/>
    <mergeCell ref="N167:P167"/>
    <mergeCell ref="Q167:W167"/>
    <mergeCell ref="Z167:AF167"/>
    <mergeCell ref="AH167:AI167"/>
    <mergeCell ref="AL167:AO167"/>
    <mergeCell ref="AX167:BD167"/>
    <mergeCell ref="CE112:CF112"/>
    <mergeCell ref="CG112:CH112"/>
    <mergeCell ref="M166:AO166"/>
    <mergeCell ref="AP166:AS166"/>
    <mergeCell ref="AT166:AW166"/>
    <mergeCell ref="AX166:BK166"/>
    <mergeCell ref="BL166:CD166"/>
    <mergeCell ref="CE166:CI166"/>
    <mergeCell ref="CE111:CI111"/>
    <mergeCell ref="N112:P112"/>
    <mergeCell ref="Q112:W112"/>
    <mergeCell ref="Z112:AF112"/>
    <mergeCell ref="AH112:AI112"/>
    <mergeCell ref="AL112:AO112"/>
    <mergeCell ref="AX112:BD112"/>
    <mergeCell ref="BL112:BQ112"/>
    <mergeCell ref="BW112:BZ112"/>
    <mergeCell ref="CA112:CD112"/>
    <mergeCell ref="BL57:BQ57"/>
    <mergeCell ref="BW57:BZ57"/>
    <mergeCell ref="CA57:CD57"/>
    <mergeCell ref="CE57:CF57"/>
    <mergeCell ref="CG57:CH57"/>
    <mergeCell ref="M111:AO111"/>
    <mergeCell ref="AP111:AS111"/>
    <mergeCell ref="AT111:AW111"/>
    <mergeCell ref="AX111:BK111"/>
    <mergeCell ref="BL111:CD111"/>
    <mergeCell ref="N57:P57"/>
    <mergeCell ref="Q57:W57"/>
    <mergeCell ref="Z57:AF57"/>
    <mergeCell ref="AH57:AI57"/>
    <mergeCell ref="AL57:AO57"/>
    <mergeCell ref="AX57:BD57"/>
    <mergeCell ref="CG2:CH2"/>
    <mergeCell ref="M56:AO56"/>
    <mergeCell ref="AP56:AS56"/>
    <mergeCell ref="AT56:AW56"/>
    <mergeCell ref="AX56:BK56"/>
    <mergeCell ref="BL56:CD56"/>
    <mergeCell ref="CE56:CI56"/>
    <mergeCell ref="AP1:AS1"/>
    <mergeCell ref="AT1:AW1"/>
    <mergeCell ref="AX1:BK1"/>
    <mergeCell ref="BL1:CD1"/>
    <mergeCell ref="CE1:CI1"/>
    <mergeCell ref="AX2:BD2"/>
    <mergeCell ref="BL2:BQ2"/>
    <mergeCell ref="BW2:BZ2"/>
    <mergeCell ref="CA2:CD2"/>
    <mergeCell ref="CE2:CF2"/>
    <mergeCell ref="M1:AO1"/>
    <mergeCell ref="N2:P2"/>
    <mergeCell ref="Q2:W2"/>
    <mergeCell ref="Z2:AF2"/>
    <mergeCell ref="AH2:AI2"/>
    <mergeCell ref="AL2:AO2"/>
  </mergeCells>
  <phoneticPr fontId="3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T56"/>
  <sheetViews>
    <sheetView topLeftCell="K31" workbookViewId="0">
      <selection activeCell="M9" sqref="M9"/>
    </sheetView>
  </sheetViews>
  <sheetFormatPr defaultRowHeight="13.5" x14ac:dyDescent="0.15"/>
  <cols>
    <col min="1" max="4" width="9" style="49"/>
    <col min="5" max="7" width="18.75" style="49" customWidth="1"/>
    <col min="8" max="18" width="9" style="49"/>
    <col min="21" max="16384" width="9" style="49"/>
  </cols>
  <sheetData>
    <row r="3" spans="1:16" x14ac:dyDescent="0.15">
      <c r="A3" s="49" t="s">
        <v>186</v>
      </c>
    </row>
    <row r="4" spans="1:16" x14ac:dyDescent="0.15">
      <c r="A4" s="49" t="s">
        <v>187</v>
      </c>
      <c r="D4" s="49" t="s">
        <v>184</v>
      </c>
      <c r="E4" s="49" t="s">
        <v>183</v>
      </c>
      <c r="F4" s="49" t="s">
        <v>189</v>
      </c>
      <c r="G4" s="49" t="s">
        <v>190</v>
      </c>
    </row>
    <row r="5" spans="1:16" x14ac:dyDescent="0.15">
      <c r="A5" s="49" t="s">
        <v>188</v>
      </c>
      <c r="D5" s="49" t="s">
        <v>186</v>
      </c>
      <c r="E5" s="49" t="s">
        <v>191</v>
      </c>
    </row>
    <row r="6" spans="1:16" x14ac:dyDescent="0.15">
      <c r="A6" s="49" t="s">
        <v>134</v>
      </c>
      <c r="D6" s="49" t="s">
        <v>186</v>
      </c>
      <c r="E6" s="49" t="s">
        <v>192</v>
      </c>
      <c r="M6" s="49" t="s">
        <v>275</v>
      </c>
    </row>
    <row r="7" spans="1:16" x14ac:dyDescent="0.15">
      <c r="A7" s="49" t="s">
        <v>286</v>
      </c>
      <c r="D7" s="49" t="s">
        <v>186</v>
      </c>
      <c r="E7" s="49" t="s">
        <v>193</v>
      </c>
      <c r="M7" s="49" t="s">
        <v>217</v>
      </c>
    </row>
    <row r="8" spans="1:16" x14ac:dyDescent="0.15">
      <c r="D8" s="49" t="s">
        <v>186</v>
      </c>
      <c r="E8" s="49" t="s">
        <v>194</v>
      </c>
      <c r="M8" s="49" t="s">
        <v>218</v>
      </c>
    </row>
    <row r="9" spans="1:16" x14ac:dyDescent="0.15">
      <c r="D9" s="49" t="s">
        <v>186</v>
      </c>
      <c r="E9" s="49" t="s">
        <v>195</v>
      </c>
      <c r="M9" s="49" t="s">
        <v>219</v>
      </c>
    </row>
    <row r="10" spans="1:16" x14ac:dyDescent="0.15">
      <c r="D10" s="49" t="s">
        <v>186</v>
      </c>
      <c r="E10" s="49" t="s">
        <v>196</v>
      </c>
      <c r="M10" s="49" t="s">
        <v>220</v>
      </c>
    </row>
    <row r="11" spans="1:16" x14ac:dyDescent="0.15">
      <c r="D11" s="49" t="s">
        <v>186</v>
      </c>
      <c r="E11" s="49" t="s">
        <v>197</v>
      </c>
      <c r="M11" s="49" t="s">
        <v>221</v>
      </c>
    </row>
    <row r="12" spans="1:16" x14ac:dyDescent="0.15">
      <c r="D12" s="49" t="s">
        <v>186</v>
      </c>
      <c r="E12" s="49" t="s">
        <v>198</v>
      </c>
      <c r="M12" s="49" t="s">
        <v>222</v>
      </c>
    </row>
    <row r="13" spans="1:16" x14ac:dyDescent="0.15">
      <c r="D13" s="49" t="s">
        <v>186</v>
      </c>
      <c r="E13" s="49" t="s">
        <v>199</v>
      </c>
      <c r="M13" s="49" t="s">
        <v>223</v>
      </c>
      <c r="P13" s="49" t="s">
        <v>191</v>
      </c>
    </row>
    <row r="14" spans="1:16" x14ac:dyDescent="0.15">
      <c r="D14" s="49" t="s">
        <v>186</v>
      </c>
      <c r="E14" s="49" t="s">
        <v>200</v>
      </c>
      <c r="M14" s="49" t="s">
        <v>224</v>
      </c>
      <c r="P14" s="49" t="s">
        <v>276</v>
      </c>
    </row>
    <row r="15" spans="1:16" x14ac:dyDescent="0.15">
      <c r="D15" s="49" t="s">
        <v>186</v>
      </c>
      <c r="E15" s="49" t="s">
        <v>201</v>
      </c>
      <c r="M15" s="49" t="s">
        <v>225</v>
      </c>
      <c r="P15" s="49" t="s">
        <v>277</v>
      </c>
    </row>
    <row r="16" spans="1:16" x14ac:dyDescent="0.15">
      <c r="D16" s="49" t="s">
        <v>186</v>
      </c>
      <c r="E16" s="49" t="s">
        <v>202</v>
      </c>
      <c r="M16" s="49" t="s">
        <v>226</v>
      </c>
      <c r="P16" s="49" t="s">
        <v>278</v>
      </c>
    </row>
    <row r="17" spans="4:16" x14ac:dyDescent="0.15">
      <c r="D17" s="49" t="s">
        <v>186</v>
      </c>
      <c r="E17" s="49" t="s">
        <v>203</v>
      </c>
      <c r="M17" s="49" t="s">
        <v>227</v>
      </c>
      <c r="P17" s="49" t="s">
        <v>279</v>
      </c>
    </row>
    <row r="18" spans="4:16" x14ac:dyDescent="0.15">
      <c r="D18" s="49" t="s">
        <v>186</v>
      </c>
      <c r="E18" s="49" t="s">
        <v>204</v>
      </c>
      <c r="M18" s="49" t="s">
        <v>241</v>
      </c>
      <c r="P18" s="49" t="s">
        <v>282</v>
      </c>
    </row>
    <row r="19" spans="4:16" x14ac:dyDescent="0.15">
      <c r="D19" s="49" t="s">
        <v>186</v>
      </c>
      <c r="E19" s="49" t="s">
        <v>205</v>
      </c>
      <c r="M19" s="49" t="s">
        <v>228</v>
      </c>
      <c r="P19" s="51" t="s">
        <v>283</v>
      </c>
    </row>
    <row r="20" spans="4:16" x14ac:dyDescent="0.15">
      <c r="D20" s="49" t="s">
        <v>186</v>
      </c>
      <c r="E20" s="49" t="s">
        <v>206</v>
      </c>
      <c r="M20" s="49" t="s">
        <v>229</v>
      </c>
      <c r="P20" s="49" t="s">
        <v>281</v>
      </c>
    </row>
    <row r="21" spans="4:16" x14ac:dyDescent="0.15">
      <c r="M21" s="49" t="s">
        <v>230</v>
      </c>
      <c r="P21" s="49" t="s">
        <v>280</v>
      </c>
    </row>
    <row r="22" spans="4:16" x14ac:dyDescent="0.15">
      <c r="D22" s="49" t="s">
        <v>187</v>
      </c>
      <c r="E22" s="49" t="s">
        <v>207</v>
      </c>
      <c r="F22" s="49" t="s">
        <v>208</v>
      </c>
      <c r="M22" s="49" t="s">
        <v>231</v>
      </c>
      <c r="P22" s="49" t="s">
        <v>284</v>
      </c>
    </row>
    <row r="23" spans="4:16" x14ac:dyDescent="0.15">
      <c r="E23" s="49" t="s">
        <v>216</v>
      </c>
      <c r="F23" s="49" t="s">
        <v>209</v>
      </c>
      <c r="M23" s="49" t="s">
        <v>232</v>
      </c>
      <c r="P23" s="49" t="s">
        <v>292</v>
      </c>
    </row>
    <row r="24" spans="4:16" x14ac:dyDescent="0.15">
      <c r="E24" s="49" t="s">
        <v>211</v>
      </c>
      <c r="F24" s="49" t="s">
        <v>210</v>
      </c>
      <c r="M24" s="49" t="s">
        <v>233</v>
      </c>
      <c r="P24" s="49" t="s">
        <v>291</v>
      </c>
    </row>
    <row r="25" spans="4:16" x14ac:dyDescent="0.15">
      <c r="E25" s="49" t="s">
        <v>212</v>
      </c>
      <c r="F25" s="49" t="s">
        <v>213</v>
      </c>
      <c r="M25" s="49" t="s">
        <v>234</v>
      </c>
      <c r="P25" s="49" t="s">
        <v>289</v>
      </c>
    </row>
    <row r="26" spans="4:16" x14ac:dyDescent="0.15">
      <c r="E26" s="49" t="s">
        <v>214</v>
      </c>
      <c r="F26" s="49" t="s">
        <v>215</v>
      </c>
      <c r="M26" s="49" t="s">
        <v>235</v>
      </c>
      <c r="P26" s="49" t="s">
        <v>290</v>
      </c>
    </row>
    <row r="27" spans="4:16" x14ac:dyDescent="0.15">
      <c r="M27" s="49" t="s">
        <v>236</v>
      </c>
      <c r="P27" s="49" t="s">
        <v>295</v>
      </c>
    </row>
    <row r="28" spans="4:16" x14ac:dyDescent="0.15">
      <c r="M28" s="49" t="s">
        <v>237</v>
      </c>
      <c r="P28" s="49" t="s">
        <v>293</v>
      </c>
    </row>
    <row r="29" spans="4:16" x14ac:dyDescent="0.15">
      <c r="M29" s="49" t="s">
        <v>238</v>
      </c>
      <c r="P29" s="49" t="s">
        <v>294</v>
      </c>
    </row>
    <row r="30" spans="4:16" x14ac:dyDescent="0.15">
      <c r="M30" s="49" t="s">
        <v>239</v>
      </c>
      <c r="P30" s="49" t="s">
        <v>296</v>
      </c>
    </row>
    <row r="31" spans="4:16" x14ac:dyDescent="0.15">
      <c r="M31" s="49" t="s">
        <v>240</v>
      </c>
      <c r="P31" s="49" t="s">
        <v>297</v>
      </c>
    </row>
    <row r="32" spans="4:16" x14ac:dyDescent="0.15">
      <c r="M32" s="49" t="s">
        <v>242</v>
      </c>
      <c r="P32" s="49" t="s">
        <v>298</v>
      </c>
    </row>
    <row r="33" spans="4:16" x14ac:dyDescent="0.15">
      <c r="M33" s="49" t="s">
        <v>243</v>
      </c>
    </row>
    <row r="34" spans="4:16" x14ac:dyDescent="0.15">
      <c r="M34" s="49" t="s">
        <v>244</v>
      </c>
    </row>
    <row r="35" spans="4:16" x14ac:dyDescent="0.15">
      <c r="F35" s="49" t="s">
        <v>267</v>
      </c>
      <c r="G35" s="49" t="s">
        <v>268</v>
      </c>
      <c r="M35" s="49" t="s">
        <v>245</v>
      </c>
      <c r="P35" s="49" t="s">
        <v>285</v>
      </c>
    </row>
    <row r="36" spans="4:16" x14ac:dyDescent="0.15">
      <c r="G36" s="49" t="s">
        <v>270</v>
      </c>
      <c r="M36" s="49" t="s">
        <v>246</v>
      </c>
      <c r="P36" s="49" t="s">
        <v>288</v>
      </c>
    </row>
    <row r="37" spans="4:16" x14ac:dyDescent="0.15">
      <c r="G37" s="49" t="s">
        <v>272</v>
      </c>
      <c r="M37" s="49" t="s">
        <v>247</v>
      </c>
      <c r="P37" s="49" t="s">
        <v>287</v>
      </c>
    </row>
    <row r="38" spans="4:16" x14ac:dyDescent="0.15">
      <c r="D38" s="49" t="s">
        <v>267</v>
      </c>
      <c r="G38" s="49" t="s">
        <v>273</v>
      </c>
      <c r="M38" s="49" t="s">
        <v>248</v>
      </c>
    </row>
    <row r="39" spans="4:16" x14ac:dyDescent="0.15">
      <c r="D39" s="49" t="s">
        <v>185</v>
      </c>
      <c r="G39" s="49" t="s">
        <v>274</v>
      </c>
      <c r="M39" s="49" t="s">
        <v>249</v>
      </c>
    </row>
    <row r="40" spans="4:16" x14ac:dyDescent="0.15">
      <c r="D40" s="49" t="s">
        <v>266</v>
      </c>
      <c r="G40" s="49" t="s">
        <v>271</v>
      </c>
      <c r="M40" s="49" t="s">
        <v>250</v>
      </c>
    </row>
    <row r="41" spans="4:16" x14ac:dyDescent="0.15">
      <c r="G41" s="49" t="s">
        <v>269</v>
      </c>
      <c r="M41" s="49" t="s">
        <v>234</v>
      </c>
    </row>
    <row r="42" spans="4:16" x14ac:dyDescent="0.15">
      <c r="M42" s="49" t="s">
        <v>251</v>
      </c>
    </row>
    <row r="43" spans="4:16" x14ac:dyDescent="0.15">
      <c r="M43" s="49" t="s">
        <v>252</v>
      </c>
    </row>
    <row r="44" spans="4:16" x14ac:dyDescent="0.15">
      <c r="M44" s="49" t="s">
        <v>253</v>
      </c>
    </row>
    <row r="45" spans="4:16" x14ac:dyDescent="0.15">
      <c r="M45" s="49" t="s">
        <v>254</v>
      </c>
    </row>
    <row r="46" spans="4:16" x14ac:dyDescent="0.15">
      <c r="M46" s="49" t="s">
        <v>255</v>
      </c>
    </row>
    <row r="47" spans="4:16" x14ac:dyDescent="0.15">
      <c r="M47" s="49" t="s">
        <v>256</v>
      </c>
    </row>
    <row r="48" spans="4:16" x14ac:dyDescent="0.15">
      <c r="M48" s="49" t="s">
        <v>257</v>
      </c>
    </row>
    <row r="49" spans="13:13" x14ac:dyDescent="0.15">
      <c r="M49" s="49" t="s">
        <v>258</v>
      </c>
    </row>
    <row r="50" spans="13:13" x14ac:dyDescent="0.15">
      <c r="M50" s="49" t="s">
        <v>259</v>
      </c>
    </row>
    <row r="51" spans="13:13" x14ac:dyDescent="0.15">
      <c r="M51" s="49" t="s">
        <v>260</v>
      </c>
    </row>
    <row r="52" spans="13:13" x14ac:dyDescent="0.15">
      <c r="M52" s="49" t="s">
        <v>261</v>
      </c>
    </row>
    <row r="53" spans="13:13" x14ac:dyDescent="0.15">
      <c r="M53" s="49" t="s">
        <v>262</v>
      </c>
    </row>
    <row r="54" spans="13:13" x14ac:dyDescent="0.15">
      <c r="M54" s="49" t="s">
        <v>263</v>
      </c>
    </row>
    <row r="55" spans="13:13" x14ac:dyDescent="0.15">
      <c r="M55" s="49" t="s">
        <v>264</v>
      </c>
    </row>
    <row r="56" spans="13:13" x14ac:dyDescent="0.15">
      <c r="M56" s="49" t="s">
        <v>265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C1:J123"/>
  <sheetViews>
    <sheetView workbookViewId="0">
      <selection activeCell="F26" sqref="F26"/>
    </sheetView>
  </sheetViews>
  <sheetFormatPr defaultRowHeight="13.5" x14ac:dyDescent="0.15"/>
  <cols>
    <col min="1" max="2" width="9" style="55"/>
    <col min="3" max="3" width="17.25" style="55" bestFit="1" customWidth="1"/>
    <col min="4" max="4" width="9" style="55"/>
    <col min="5" max="5" width="15.875" style="55" customWidth="1"/>
    <col min="6" max="6" width="14.75" style="55" customWidth="1"/>
    <col min="7" max="7" width="30.375" style="55" customWidth="1"/>
    <col min="8" max="8" width="77.125" style="55" customWidth="1"/>
    <col min="9" max="9" width="9" style="55"/>
    <col min="10" max="10" width="9" style="56"/>
    <col min="11" max="16384" width="9" style="55"/>
  </cols>
  <sheetData>
    <row r="1" spans="3:8" x14ac:dyDescent="0.15">
      <c r="C1" s="55" t="s">
        <v>485</v>
      </c>
      <c r="E1" s="55" t="s">
        <v>299</v>
      </c>
    </row>
    <row r="3" spans="3:8" x14ac:dyDescent="0.15">
      <c r="C3" s="54" t="s">
        <v>486</v>
      </c>
      <c r="E3" s="54" t="s">
        <v>300</v>
      </c>
      <c r="F3" s="54"/>
      <c r="G3" s="54" t="s">
        <v>301</v>
      </c>
      <c r="H3" s="54" t="s">
        <v>302</v>
      </c>
    </row>
    <row r="4" spans="3:8" x14ac:dyDescent="0.15">
      <c r="C4" s="31" t="s">
        <v>439</v>
      </c>
      <c r="E4" s="31" t="s">
        <v>303</v>
      </c>
      <c r="F4" s="31" t="s">
        <v>304</v>
      </c>
      <c r="G4" s="31" t="s">
        <v>305</v>
      </c>
      <c r="H4" s="31"/>
    </row>
    <row r="5" spans="3:8" x14ac:dyDescent="0.15">
      <c r="C5" s="31" t="s">
        <v>440</v>
      </c>
      <c r="E5" s="31" t="s">
        <v>303</v>
      </c>
      <c r="F5" s="31" t="s">
        <v>304</v>
      </c>
      <c r="G5" s="31" t="s">
        <v>306</v>
      </c>
      <c r="H5" s="31"/>
    </row>
    <row r="6" spans="3:8" x14ac:dyDescent="0.15">
      <c r="C6" s="31" t="s">
        <v>441</v>
      </c>
      <c r="E6" s="31" t="s">
        <v>307</v>
      </c>
      <c r="F6" s="31" t="s">
        <v>308</v>
      </c>
      <c r="G6" s="31" t="s">
        <v>309</v>
      </c>
      <c r="H6" s="31"/>
    </row>
    <row r="7" spans="3:8" x14ac:dyDescent="0.15">
      <c r="C7" s="31" t="s">
        <v>442</v>
      </c>
      <c r="E7" s="31" t="s">
        <v>310</v>
      </c>
      <c r="F7" s="31" t="s">
        <v>311</v>
      </c>
      <c r="G7" s="31" t="s">
        <v>312</v>
      </c>
      <c r="H7" s="31"/>
    </row>
    <row r="8" spans="3:8" x14ac:dyDescent="0.15">
      <c r="C8" s="31" t="s">
        <v>443</v>
      </c>
      <c r="E8" s="31" t="s">
        <v>303</v>
      </c>
      <c r="F8" s="31" t="s">
        <v>304</v>
      </c>
      <c r="G8" s="31" t="s">
        <v>313</v>
      </c>
      <c r="H8" s="31"/>
    </row>
    <row r="9" spans="3:8" x14ac:dyDescent="0.15">
      <c r="C9" s="31" t="s">
        <v>444</v>
      </c>
      <c r="E9" s="31" t="s">
        <v>303</v>
      </c>
      <c r="F9" s="31" t="s">
        <v>304</v>
      </c>
      <c r="G9" s="31" t="s">
        <v>314</v>
      </c>
      <c r="H9" s="31"/>
    </row>
    <row r="10" spans="3:8" x14ac:dyDescent="0.15">
      <c r="C10" s="31" t="s">
        <v>445</v>
      </c>
      <c r="E10" s="31" t="s">
        <v>303</v>
      </c>
      <c r="F10" s="31" t="s">
        <v>304</v>
      </c>
      <c r="G10" s="31" t="s">
        <v>315</v>
      </c>
      <c r="H10" s="31"/>
    </row>
    <row r="11" spans="3:8" x14ac:dyDescent="0.15">
      <c r="C11" s="31" t="s">
        <v>446</v>
      </c>
      <c r="E11" s="31" t="s">
        <v>303</v>
      </c>
      <c r="F11" s="31" t="s">
        <v>304</v>
      </c>
      <c r="G11" s="31" t="s">
        <v>316</v>
      </c>
      <c r="H11" s="31"/>
    </row>
    <row r="12" spans="3:8" x14ac:dyDescent="0.15">
      <c r="C12" s="31" t="s">
        <v>447</v>
      </c>
      <c r="E12" s="31" t="s">
        <v>310</v>
      </c>
      <c r="F12" s="31" t="s">
        <v>311</v>
      </c>
      <c r="G12" s="31" t="s">
        <v>317</v>
      </c>
      <c r="H12" s="31"/>
    </row>
    <row r="13" spans="3:8" x14ac:dyDescent="0.15">
      <c r="C13" s="31" t="s">
        <v>226</v>
      </c>
      <c r="E13" s="31" t="s">
        <v>310</v>
      </c>
      <c r="F13" s="31" t="s">
        <v>311</v>
      </c>
      <c r="G13" s="31" t="s">
        <v>318</v>
      </c>
      <c r="H13" s="31" t="s">
        <v>319</v>
      </c>
    </row>
    <row r="14" spans="3:8" x14ac:dyDescent="0.15">
      <c r="C14" s="31" t="s">
        <v>448</v>
      </c>
      <c r="E14" s="31" t="s">
        <v>303</v>
      </c>
      <c r="F14" s="31" t="s">
        <v>304</v>
      </c>
      <c r="G14" s="31" t="s">
        <v>320</v>
      </c>
      <c r="H14" s="31"/>
    </row>
    <row r="15" spans="3:8" x14ac:dyDescent="0.15">
      <c r="C15" s="31" t="s">
        <v>449</v>
      </c>
      <c r="E15" s="31" t="s">
        <v>303</v>
      </c>
      <c r="F15" s="31" t="s">
        <v>304</v>
      </c>
      <c r="G15" s="31" t="s">
        <v>321</v>
      </c>
      <c r="H15" s="31"/>
    </row>
    <row r="16" spans="3:8" x14ac:dyDescent="0.15">
      <c r="C16" s="31" t="s">
        <v>228</v>
      </c>
      <c r="E16" s="31" t="s">
        <v>322</v>
      </c>
      <c r="F16" s="31" t="s">
        <v>323</v>
      </c>
      <c r="G16" s="31" t="s">
        <v>324</v>
      </c>
      <c r="H16" s="31" t="s">
        <v>325</v>
      </c>
    </row>
    <row r="17" spans="3:8" x14ac:dyDescent="0.15">
      <c r="C17" s="31" t="s">
        <v>450</v>
      </c>
      <c r="E17" s="31" t="s">
        <v>322</v>
      </c>
      <c r="F17" s="31" t="s">
        <v>323</v>
      </c>
      <c r="G17" s="31" t="s">
        <v>326</v>
      </c>
      <c r="H17" s="31"/>
    </row>
    <row r="18" spans="3:8" x14ac:dyDescent="0.15">
      <c r="C18" s="31" t="s">
        <v>451</v>
      </c>
      <c r="E18" s="31" t="s">
        <v>322</v>
      </c>
      <c r="F18" s="31" t="s">
        <v>323</v>
      </c>
      <c r="G18" s="31" t="s">
        <v>327</v>
      </c>
      <c r="H18" s="31"/>
    </row>
    <row r="19" spans="3:8" x14ac:dyDescent="0.15">
      <c r="C19" s="31" t="s">
        <v>452</v>
      </c>
      <c r="E19" s="31" t="s">
        <v>303</v>
      </c>
      <c r="F19" s="31" t="s">
        <v>304</v>
      </c>
      <c r="G19" s="31" t="s">
        <v>328</v>
      </c>
      <c r="H19" s="31"/>
    </row>
    <row r="20" spans="3:8" x14ac:dyDescent="0.15">
      <c r="C20" s="31" t="s">
        <v>453</v>
      </c>
      <c r="E20" s="31" t="s">
        <v>303</v>
      </c>
      <c r="F20" s="31" t="s">
        <v>304</v>
      </c>
      <c r="G20" s="31" t="s">
        <v>329</v>
      </c>
      <c r="H20" s="31"/>
    </row>
    <row r="21" spans="3:8" x14ac:dyDescent="0.15">
      <c r="C21" s="31" t="s">
        <v>454</v>
      </c>
      <c r="E21" s="31" t="s">
        <v>303</v>
      </c>
      <c r="F21" s="31" t="s">
        <v>304</v>
      </c>
      <c r="G21" s="31" t="s">
        <v>330</v>
      </c>
      <c r="H21" s="31"/>
    </row>
    <row r="22" spans="3:8" x14ac:dyDescent="0.15">
      <c r="C22" s="31" t="s">
        <v>455</v>
      </c>
      <c r="E22" s="31" t="s">
        <v>303</v>
      </c>
      <c r="F22" s="31" t="s">
        <v>304</v>
      </c>
      <c r="G22" s="31" t="s">
        <v>331</v>
      </c>
      <c r="H22" s="31"/>
    </row>
    <row r="23" spans="3:8" x14ac:dyDescent="0.15">
      <c r="C23" s="31" t="s">
        <v>456</v>
      </c>
      <c r="E23" s="31" t="s">
        <v>303</v>
      </c>
      <c r="F23" s="31" t="s">
        <v>304</v>
      </c>
      <c r="G23" s="31" t="s">
        <v>332</v>
      </c>
      <c r="H23" s="31"/>
    </row>
    <row r="24" spans="3:8" x14ac:dyDescent="0.15">
      <c r="C24" s="31" t="s">
        <v>457</v>
      </c>
      <c r="E24" s="31" t="s">
        <v>303</v>
      </c>
      <c r="F24" s="31" t="s">
        <v>304</v>
      </c>
      <c r="G24" s="31" t="s">
        <v>333</v>
      </c>
      <c r="H24" s="31"/>
    </row>
    <row r="25" spans="3:8" x14ac:dyDescent="0.15">
      <c r="C25" s="31" t="s">
        <v>458</v>
      </c>
      <c r="E25" s="31" t="s">
        <v>303</v>
      </c>
      <c r="F25" s="31" t="s">
        <v>304</v>
      </c>
      <c r="G25" s="31" t="s">
        <v>334</v>
      </c>
      <c r="H25" s="31"/>
    </row>
    <row r="26" spans="3:8" x14ac:dyDescent="0.15">
      <c r="C26" s="31" t="s">
        <v>459</v>
      </c>
      <c r="E26" s="31" t="s">
        <v>303</v>
      </c>
      <c r="F26" s="31" t="s">
        <v>304</v>
      </c>
      <c r="G26" s="31" t="s">
        <v>335</v>
      </c>
      <c r="H26" s="31"/>
    </row>
    <row r="27" spans="3:8" x14ac:dyDescent="0.15">
      <c r="C27" s="31" t="s">
        <v>460</v>
      </c>
      <c r="E27" s="31" t="s">
        <v>303</v>
      </c>
      <c r="F27" s="31" t="s">
        <v>304</v>
      </c>
      <c r="G27" s="31" t="s">
        <v>336</v>
      </c>
      <c r="H27" s="31"/>
    </row>
    <row r="28" spans="3:8" x14ac:dyDescent="0.15">
      <c r="C28" s="31" t="s">
        <v>461</v>
      </c>
      <c r="E28" s="31" t="s">
        <v>303</v>
      </c>
      <c r="F28" s="31" t="s">
        <v>304</v>
      </c>
      <c r="G28" s="31" t="s">
        <v>337</v>
      </c>
      <c r="H28" s="31"/>
    </row>
    <row r="29" spans="3:8" x14ac:dyDescent="0.15">
      <c r="C29" s="31" t="s">
        <v>462</v>
      </c>
      <c r="E29" s="31" t="s">
        <v>310</v>
      </c>
      <c r="F29" s="31" t="s">
        <v>311</v>
      </c>
      <c r="G29" s="31" t="s">
        <v>338</v>
      </c>
      <c r="H29" s="31"/>
    </row>
    <row r="30" spans="3:8" x14ac:dyDescent="0.15">
      <c r="C30" s="31" t="s">
        <v>463</v>
      </c>
      <c r="E30" s="31" t="s">
        <v>303</v>
      </c>
      <c r="F30" s="31" t="s">
        <v>304</v>
      </c>
      <c r="G30" s="31" t="s">
        <v>339</v>
      </c>
      <c r="H30" s="31"/>
    </row>
    <row r="31" spans="3:8" x14ac:dyDescent="0.15">
      <c r="C31" s="31" t="s">
        <v>464</v>
      </c>
      <c r="E31" s="31" t="s">
        <v>303</v>
      </c>
      <c r="F31" s="31" t="s">
        <v>304</v>
      </c>
      <c r="G31" s="31" t="s">
        <v>340</v>
      </c>
      <c r="H31" s="31"/>
    </row>
    <row r="32" spans="3:8" x14ac:dyDescent="0.15">
      <c r="C32" s="31" t="s">
        <v>465</v>
      </c>
      <c r="E32" s="31" t="s">
        <v>303</v>
      </c>
      <c r="F32" s="31" t="s">
        <v>304</v>
      </c>
      <c r="G32" s="31" t="s">
        <v>341</v>
      </c>
      <c r="H32" s="31"/>
    </row>
    <row r="33" spans="3:8" x14ac:dyDescent="0.15">
      <c r="C33" s="31" t="s">
        <v>466</v>
      </c>
      <c r="E33" s="31" t="s">
        <v>303</v>
      </c>
      <c r="F33" s="31" t="s">
        <v>304</v>
      </c>
      <c r="G33" s="31" t="s">
        <v>342</v>
      </c>
      <c r="H33" s="31"/>
    </row>
    <row r="34" spans="3:8" x14ac:dyDescent="0.15">
      <c r="C34" s="31" t="s">
        <v>467</v>
      </c>
      <c r="E34" s="31" t="s">
        <v>303</v>
      </c>
      <c r="F34" s="31" t="s">
        <v>304</v>
      </c>
      <c r="G34" s="31" t="s">
        <v>343</v>
      </c>
      <c r="H34" s="31"/>
    </row>
    <row r="35" spans="3:8" x14ac:dyDescent="0.15">
      <c r="C35" s="31" t="s">
        <v>468</v>
      </c>
      <c r="E35" s="31" t="s">
        <v>303</v>
      </c>
      <c r="F35" s="31" t="s">
        <v>304</v>
      </c>
      <c r="G35" s="31" t="s">
        <v>344</v>
      </c>
      <c r="H35" s="31"/>
    </row>
    <row r="36" spans="3:8" x14ac:dyDescent="0.15">
      <c r="C36" s="31" t="s">
        <v>469</v>
      </c>
      <c r="E36" s="31" t="s">
        <v>307</v>
      </c>
      <c r="F36" s="31" t="s">
        <v>308</v>
      </c>
      <c r="G36" s="31" t="s">
        <v>345</v>
      </c>
      <c r="H36" s="31"/>
    </row>
    <row r="37" spans="3:8" x14ac:dyDescent="0.15">
      <c r="C37" s="31" t="s">
        <v>470</v>
      </c>
      <c r="E37" s="31" t="s">
        <v>303</v>
      </c>
      <c r="F37" s="31" t="s">
        <v>304</v>
      </c>
      <c r="G37" s="31" t="s">
        <v>346</v>
      </c>
      <c r="H37" s="31"/>
    </row>
    <row r="38" spans="3:8" x14ac:dyDescent="0.15">
      <c r="C38" s="31" t="s">
        <v>234</v>
      </c>
      <c r="E38" s="31" t="s">
        <v>322</v>
      </c>
      <c r="F38" s="31" t="s">
        <v>323</v>
      </c>
      <c r="G38" s="31" t="s">
        <v>347</v>
      </c>
      <c r="H38" s="31" t="s">
        <v>348</v>
      </c>
    </row>
    <row r="39" spans="3:8" x14ac:dyDescent="0.15">
      <c r="C39" s="31" t="s">
        <v>471</v>
      </c>
      <c r="E39" s="31" t="s">
        <v>303</v>
      </c>
      <c r="F39" s="31" t="s">
        <v>304</v>
      </c>
      <c r="G39" s="31" t="s">
        <v>349</v>
      </c>
      <c r="H39" s="31"/>
    </row>
    <row r="40" spans="3:8" x14ac:dyDescent="0.15">
      <c r="C40" s="31" t="s">
        <v>472</v>
      </c>
      <c r="E40" s="31" t="s">
        <v>303</v>
      </c>
      <c r="F40" s="31" t="s">
        <v>304</v>
      </c>
      <c r="G40" s="31" t="s">
        <v>350</v>
      </c>
      <c r="H40" s="31"/>
    </row>
    <row r="41" spans="3:8" x14ac:dyDescent="0.15">
      <c r="C41" s="31" t="s">
        <v>473</v>
      </c>
      <c r="E41" s="31" t="s">
        <v>303</v>
      </c>
      <c r="F41" s="31" t="s">
        <v>304</v>
      </c>
      <c r="G41" s="31" t="s">
        <v>351</v>
      </c>
      <c r="H41" s="31"/>
    </row>
    <row r="42" spans="3:8" x14ac:dyDescent="0.15">
      <c r="C42" s="31" t="s">
        <v>474</v>
      </c>
      <c r="E42" s="31" t="s">
        <v>303</v>
      </c>
      <c r="F42" s="31" t="s">
        <v>304</v>
      </c>
      <c r="G42" s="31" t="s">
        <v>352</v>
      </c>
      <c r="H42" s="31"/>
    </row>
    <row r="43" spans="3:8" x14ac:dyDescent="0.15">
      <c r="C43" s="31" t="s">
        <v>475</v>
      </c>
      <c r="E43" s="31" t="s">
        <v>303</v>
      </c>
      <c r="F43" s="31" t="s">
        <v>304</v>
      </c>
      <c r="G43" s="31" t="s">
        <v>353</v>
      </c>
      <c r="H43" s="31"/>
    </row>
    <row r="44" spans="3:8" x14ac:dyDescent="0.15">
      <c r="C44" s="31" t="s">
        <v>476</v>
      </c>
      <c r="E44" s="31" t="s">
        <v>303</v>
      </c>
      <c r="F44" s="31" t="s">
        <v>304</v>
      </c>
      <c r="G44" s="31" t="s">
        <v>354</v>
      </c>
      <c r="H44" s="31"/>
    </row>
    <row r="45" spans="3:8" x14ac:dyDescent="0.15">
      <c r="C45" s="31" t="s">
        <v>477</v>
      </c>
      <c r="E45" s="31" t="s">
        <v>303</v>
      </c>
      <c r="F45" s="31" t="s">
        <v>304</v>
      </c>
      <c r="G45" s="31" t="s">
        <v>355</v>
      </c>
      <c r="H45" s="31"/>
    </row>
    <row r="46" spans="3:8" x14ac:dyDescent="0.15">
      <c r="C46" s="31" t="s">
        <v>478</v>
      </c>
      <c r="E46" s="31" t="s">
        <v>303</v>
      </c>
      <c r="F46" s="31" t="s">
        <v>304</v>
      </c>
      <c r="G46" s="31" t="s">
        <v>356</v>
      </c>
      <c r="H46" s="31"/>
    </row>
    <row r="47" spans="3:8" x14ac:dyDescent="0.15">
      <c r="C47" s="31" t="s">
        <v>479</v>
      </c>
      <c r="E47" s="31" t="s">
        <v>303</v>
      </c>
      <c r="F47" s="31" t="s">
        <v>304</v>
      </c>
      <c r="G47" s="31" t="s">
        <v>357</v>
      </c>
      <c r="H47" s="31"/>
    </row>
    <row r="48" spans="3:8" x14ac:dyDescent="0.15">
      <c r="C48" s="31" t="s">
        <v>480</v>
      </c>
      <c r="E48" s="31" t="s">
        <v>303</v>
      </c>
      <c r="F48" s="31" t="s">
        <v>304</v>
      </c>
      <c r="G48" s="31" t="s">
        <v>358</v>
      </c>
      <c r="H48" s="31"/>
    </row>
    <row r="49" spans="3:8" x14ac:dyDescent="0.15">
      <c r="C49" s="31" t="s">
        <v>481</v>
      </c>
      <c r="E49" s="31" t="s">
        <v>303</v>
      </c>
      <c r="F49" s="31" t="s">
        <v>304</v>
      </c>
      <c r="G49" s="31" t="s">
        <v>359</v>
      </c>
      <c r="H49" s="31"/>
    </row>
    <row r="50" spans="3:8" x14ac:dyDescent="0.15">
      <c r="C50" s="31" t="s">
        <v>482</v>
      </c>
      <c r="E50" s="31" t="s">
        <v>303</v>
      </c>
      <c r="F50" s="31" t="s">
        <v>304</v>
      </c>
      <c r="G50" s="31" t="s">
        <v>360</v>
      </c>
      <c r="H50" s="31"/>
    </row>
    <row r="51" spans="3:8" x14ac:dyDescent="0.15">
      <c r="C51" s="31" t="s">
        <v>483</v>
      </c>
      <c r="E51" s="31" t="s">
        <v>303</v>
      </c>
      <c r="F51" s="31" t="s">
        <v>304</v>
      </c>
      <c r="G51" s="31" t="s">
        <v>361</v>
      </c>
      <c r="H51" s="31"/>
    </row>
    <row r="52" spans="3:8" x14ac:dyDescent="0.15">
      <c r="C52" s="31" t="s">
        <v>484</v>
      </c>
      <c r="E52" s="31"/>
      <c r="F52" s="31"/>
      <c r="G52" s="31" t="s">
        <v>362</v>
      </c>
      <c r="H52" s="31"/>
    </row>
    <row r="53" spans="3:8" x14ac:dyDescent="0.15">
      <c r="C53" s="31" t="s">
        <v>265</v>
      </c>
      <c r="E53" s="31" t="s">
        <v>310</v>
      </c>
      <c r="F53" s="31" t="s">
        <v>311</v>
      </c>
      <c r="G53" s="31" t="s">
        <v>363</v>
      </c>
      <c r="H53" s="31" t="s">
        <v>364</v>
      </c>
    </row>
    <row r="54" spans="3:8" x14ac:dyDescent="0.15">
      <c r="C54" s="31"/>
      <c r="E54" s="31" t="s">
        <v>303</v>
      </c>
      <c r="F54" s="31" t="s">
        <v>304</v>
      </c>
      <c r="G54" s="31" t="s">
        <v>365</v>
      </c>
      <c r="H54" s="31"/>
    </row>
    <row r="55" spans="3:8" x14ac:dyDescent="0.15">
      <c r="C55" s="31"/>
      <c r="E55" s="31" t="s">
        <v>303</v>
      </c>
      <c r="F55" s="31" t="s">
        <v>304</v>
      </c>
      <c r="G55" s="31" t="s">
        <v>366</v>
      </c>
      <c r="H55" s="31"/>
    </row>
    <row r="56" spans="3:8" x14ac:dyDescent="0.15">
      <c r="C56" s="31"/>
      <c r="E56" s="31" t="s">
        <v>303</v>
      </c>
      <c r="F56" s="31" t="s">
        <v>304</v>
      </c>
      <c r="G56" s="31" t="s">
        <v>367</v>
      </c>
      <c r="H56" s="31"/>
    </row>
    <row r="57" spans="3:8" x14ac:dyDescent="0.15">
      <c r="C57" s="31"/>
      <c r="E57" s="31" t="s">
        <v>303</v>
      </c>
      <c r="F57" s="31" t="s">
        <v>304</v>
      </c>
      <c r="G57" s="31" t="s">
        <v>368</v>
      </c>
      <c r="H57" s="31"/>
    </row>
    <row r="58" spans="3:8" x14ac:dyDescent="0.15">
      <c r="C58" s="31"/>
      <c r="E58" s="31" t="s">
        <v>303</v>
      </c>
      <c r="F58" s="31" t="s">
        <v>304</v>
      </c>
      <c r="G58" s="31" t="s">
        <v>369</v>
      </c>
      <c r="H58" s="31"/>
    </row>
    <row r="59" spans="3:8" x14ac:dyDescent="0.15">
      <c r="C59" s="31"/>
      <c r="E59" s="31" t="s">
        <v>303</v>
      </c>
      <c r="F59" s="31" t="s">
        <v>304</v>
      </c>
      <c r="G59" s="31" t="s">
        <v>370</v>
      </c>
      <c r="H59" s="31"/>
    </row>
    <row r="60" spans="3:8" x14ac:dyDescent="0.15">
      <c r="C60" s="31"/>
      <c r="E60" s="31" t="s">
        <v>307</v>
      </c>
      <c r="F60" s="31" t="s">
        <v>308</v>
      </c>
      <c r="G60" s="31" t="s">
        <v>371</v>
      </c>
      <c r="H60" s="31" t="s">
        <v>372</v>
      </c>
    </row>
    <row r="61" spans="3:8" x14ac:dyDescent="0.15">
      <c r="C61" s="31"/>
      <c r="E61" s="31" t="s">
        <v>303</v>
      </c>
      <c r="F61" s="31" t="s">
        <v>304</v>
      </c>
      <c r="G61" s="31" t="s">
        <v>373</v>
      </c>
      <c r="H61" s="31"/>
    </row>
    <row r="62" spans="3:8" x14ac:dyDescent="0.15">
      <c r="C62" s="31"/>
      <c r="E62" s="31" t="s">
        <v>303</v>
      </c>
      <c r="F62" s="31" t="s">
        <v>304</v>
      </c>
      <c r="G62" s="31" t="s">
        <v>374</v>
      </c>
      <c r="H62" s="31"/>
    </row>
    <row r="63" spans="3:8" x14ac:dyDescent="0.15">
      <c r="C63" s="31"/>
      <c r="E63" s="31" t="s">
        <v>303</v>
      </c>
      <c r="F63" s="31" t="s">
        <v>304</v>
      </c>
      <c r="G63" s="31" t="s">
        <v>375</v>
      </c>
      <c r="H63" s="31"/>
    </row>
    <row r="64" spans="3:8" x14ac:dyDescent="0.15">
      <c r="C64" s="31"/>
      <c r="E64" s="31" t="s">
        <v>303</v>
      </c>
      <c r="F64" s="31" t="s">
        <v>304</v>
      </c>
      <c r="G64" s="31" t="s">
        <v>376</v>
      </c>
      <c r="H64" s="31"/>
    </row>
    <row r="65" spans="3:8" x14ac:dyDescent="0.15">
      <c r="C65" s="31"/>
      <c r="E65" s="31" t="s">
        <v>303</v>
      </c>
      <c r="F65" s="31" t="s">
        <v>304</v>
      </c>
      <c r="G65" s="31" t="s">
        <v>377</v>
      </c>
      <c r="H65" s="31"/>
    </row>
    <row r="66" spans="3:8" x14ac:dyDescent="0.15">
      <c r="C66" s="31"/>
      <c r="E66" s="31" t="s">
        <v>303</v>
      </c>
      <c r="F66" s="31" t="s">
        <v>304</v>
      </c>
      <c r="G66" s="31" t="s">
        <v>378</v>
      </c>
      <c r="H66" s="31"/>
    </row>
    <row r="67" spans="3:8" x14ac:dyDescent="0.15">
      <c r="C67" s="31"/>
      <c r="E67" s="31" t="s">
        <v>303</v>
      </c>
      <c r="F67" s="31" t="s">
        <v>304</v>
      </c>
      <c r="G67" s="31" t="s">
        <v>379</v>
      </c>
      <c r="H67" s="31"/>
    </row>
    <row r="68" spans="3:8" x14ac:dyDescent="0.15">
      <c r="C68" s="31"/>
      <c r="E68" s="31" t="s">
        <v>322</v>
      </c>
      <c r="F68" s="31" t="s">
        <v>323</v>
      </c>
      <c r="G68" s="31" t="s">
        <v>380</v>
      </c>
      <c r="H68" s="31" t="s">
        <v>381</v>
      </c>
    </row>
    <row r="69" spans="3:8" x14ac:dyDescent="0.15">
      <c r="C69" s="31"/>
      <c r="E69" s="31" t="s">
        <v>322</v>
      </c>
      <c r="F69" s="31" t="s">
        <v>323</v>
      </c>
      <c r="G69" s="31" t="s">
        <v>382</v>
      </c>
      <c r="H69" s="31"/>
    </row>
    <row r="70" spans="3:8" x14ac:dyDescent="0.15">
      <c r="C70" s="31"/>
      <c r="E70" s="31" t="s">
        <v>303</v>
      </c>
      <c r="F70" s="31" t="s">
        <v>304</v>
      </c>
      <c r="G70" s="31" t="s">
        <v>383</v>
      </c>
      <c r="H70" s="31" t="s">
        <v>384</v>
      </c>
    </row>
    <row r="71" spans="3:8" x14ac:dyDescent="0.15">
      <c r="C71" s="31"/>
      <c r="E71" s="31" t="s">
        <v>303</v>
      </c>
      <c r="F71" s="31" t="s">
        <v>304</v>
      </c>
      <c r="G71" s="31" t="s">
        <v>385</v>
      </c>
      <c r="H71" s="31"/>
    </row>
    <row r="72" spans="3:8" x14ac:dyDescent="0.15">
      <c r="C72" s="31"/>
      <c r="E72" s="31" t="s">
        <v>303</v>
      </c>
      <c r="F72" s="31" t="s">
        <v>304</v>
      </c>
      <c r="G72" s="31" t="s">
        <v>386</v>
      </c>
      <c r="H72" s="31" t="s">
        <v>387</v>
      </c>
    </row>
    <row r="73" spans="3:8" x14ac:dyDescent="0.15">
      <c r="C73" s="31"/>
      <c r="E73" s="31" t="s">
        <v>303</v>
      </c>
      <c r="F73" s="31" t="s">
        <v>304</v>
      </c>
      <c r="G73" s="31" t="s">
        <v>388</v>
      </c>
      <c r="H73" s="31"/>
    </row>
    <row r="74" spans="3:8" x14ac:dyDescent="0.15">
      <c r="C74" s="31"/>
      <c r="E74" s="31" t="s">
        <v>303</v>
      </c>
      <c r="F74" s="31" t="s">
        <v>304</v>
      </c>
      <c r="G74" s="31" t="s">
        <v>389</v>
      </c>
      <c r="H74" s="31"/>
    </row>
    <row r="75" spans="3:8" x14ac:dyDescent="0.15">
      <c r="C75" s="31"/>
      <c r="E75" s="31" t="s">
        <v>303</v>
      </c>
      <c r="F75" s="31" t="s">
        <v>304</v>
      </c>
      <c r="G75" s="31" t="s">
        <v>390</v>
      </c>
      <c r="H75" s="31"/>
    </row>
    <row r="76" spans="3:8" x14ac:dyDescent="0.15">
      <c r="C76" s="31"/>
      <c r="E76" s="31" t="s">
        <v>307</v>
      </c>
      <c r="F76" s="31" t="s">
        <v>308</v>
      </c>
      <c r="G76" s="31" t="s">
        <v>391</v>
      </c>
      <c r="H76" s="31"/>
    </row>
    <row r="77" spans="3:8" x14ac:dyDescent="0.15">
      <c r="C77" s="31"/>
      <c r="E77" s="31" t="s">
        <v>303</v>
      </c>
      <c r="F77" s="31" t="s">
        <v>304</v>
      </c>
      <c r="G77" s="31" t="s">
        <v>392</v>
      </c>
      <c r="H77" s="31"/>
    </row>
    <row r="78" spans="3:8" x14ac:dyDescent="0.15">
      <c r="C78" s="31"/>
      <c r="E78" s="31" t="s">
        <v>303</v>
      </c>
      <c r="F78" s="31" t="s">
        <v>304</v>
      </c>
      <c r="G78" s="31" t="s">
        <v>393</v>
      </c>
      <c r="H78" s="31"/>
    </row>
    <row r="79" spans="3:8" x14ac:dyDescent="0.15">
      <c r="C79" s="31"/>
      <c r="E79" s="31" t="s">
        <v>303</v>
      </c>
      <c r="F79" s="31" t="s">
        <v>304</v>
      </c>
      <c r="G79" s="31" t="s">
        <v>394</v>
      </c>
      <c r="H79" s="31"/>
    </row>
    <row r="80" spans="3:8" x14ac:dyDescent="0.15">
      <c r="C80" s="31"/>
      <c r="E80" s="31" t="s">
        <v>303</v>
      </c>
      <c r="F80" s="31" t="s">
        <v>304</v>
      </c>
      <c r="G80" s="31" t="s">
        <v>395</v>
      </c>
      <c r="H80" s="31"/>
    </row>
    <row r="81" spans="3:8" x14ac:dyDescent="0.15">
      <c r="C81" s="31"/>
      <c r="E81" s="31" t="s">
        <v>322</v>
      </c>
      <c r="F81" s="31" t="s">
        <v>323</v>
      </c>
      <c r="G81" s="31" t="s">
        <v>396</v>
      </c>
      <c r="H81" s="31"/>
    </row>
    <row r="82" spans="3:8" x14ac:dyDescent="0.15">
      <c r="C82" s="31"/>
      <c r="E82" s="31" t="s">
        <v>303</v>
      </c>
      <c r="F82" s="31" t="s">
        <v>304</v>
      </c>
      <c r="G82" s="31" t="s">
        <v>397</v>
      </c>
      <c r="H82" s="31"/>
    </row>
    <row r="83" spans="3:8" x14ac:dyDescent="0.15">
      <c r="C83" s="31"/>
      <c r="E83" s="31" t="s">
        <v>303</v>
      </c>
      <c r="F83" s="31" t="s">
        <v>304</v>
      </c>
      <c r="G83" s="31" t="s">
        <v>398</v>
      </c>
      <c r="H83" s="31"/>
    </row>
    <row r="84" spans="3:8" x14ac:dyDescent="0.15">
      <c r="C84" s="31"/>
      <c r="E84" s="31"/>
      <c r="F84" s="31"/>
      <c r="G84" s="31" t="s">
        <v>399</v>
      </c>
      <c r="H84" s="31"/>
    </row>
    <row r="85" spans="3:8" x14ac:dyDescent="0.15">
      <c r="C85" s="31"/>
      <c r="E85" s="31" t="s">
        <v>303</v>
      </c>
      <c r="F85" s="31" t="s">
        <v>304</v>
      </c>
      <c r="G85" s="31" t="s">
        <v>400</v>
      </c>
      <c r="H85" s="31"/>
    </row>
    <row r="86" spans="3:8" x14ac:dyDescent="0.15">
      <c r="C86" s="31"/>
      <c r="E86" s="31" t="s">
        <v>307</v>
      </c>
      <c r="F86" s="31" t="s">
        <v>308</v>
      </c>
      <c r="G86" s="31" t="s">
        <v>401</v>
      </c>
      <c r="H86" s="31"/>
    </row>
    <row r="87" spans="3:8" x14ac:dyDescent="0.15">
      <c r="C87" s="31"/>
      <c r="E87" s="31" t="s">
        <v>303</v>
      </c>
      <c r="F87" s="31" t="s">
        <v>304</v>
      </c>
      <c r="G87" s="31" t="s">
        <v>402</v>
      </c>
      <c r="H87" s="31"/>
    </row>
    <row r="88" spans="3:8" x14ac:dyDescent="0.15">
      <c r="C88" s="31"/>
      <c r="E88" s="31" t="s">
        <v>303</v>
      </c>
      <c r="F88" s="31" t="s">
        <v>304</v>
      </c>
      <c r="G88" s="31" t="s">
        <v>403</v>
      </c>
      <c r="H88" s="31"/>
    </row>
    <row r="89" spans="3:8" x14ac:dyDescent="0.15">
      <c r="C89" s="31"/>
      <c r="E89" s="31" t="s">
        <v>303</v>
      </c>
      <c r="F89" s="31" t="s">
        <v>304</v>
      </c>
      <c r="G89" s="31" t="s">
        <v>404</v>
      </c>
      <c r="H89" s="31"/>
    </row>
    <row r="90" spans="3:8" x14ac:dyDescent="0.15">
      <c r="C90" s="31"/>
      <c r="E90" s="31" t="s">
        <v>303</v>
      </c>
      <c r="F90" s="31" t="s">
        <v>304</v>
      </c>
      <c r="G90" s="31" t="s">
        <v>405</v>
      </c>
      <c r="H90" s="31"/>
    </row>
    <row r="91" spans="3:8" x14ac:dyDescent="0.15">
      <c r="C91" s="31"/>
      <c r="E91" s="31" t="s">
        <v>303</v>
      </c>
      <c r="F91" s="31" t="s">
        <v>304</v>
      </c>
      <c r="G91" s="31" t="s">
        <v>406</v>
      </c>
      <c r="H91" s="31"/>
    </row>
    <row r="92" spans="3:8" x14ac:dyDescent="0.15">
      <c r="C92" s="31"/>
      <c r="E92" s="31" t="s">
        <v>303</v>
      </c>
      <c r="F92" s="31" t="s">
        <v>304</v>
      </c>
      <c r="G92" s="31" t="s">
        <v>407</v>
      </c>
      <c r="H92" s="31"/>
    </row>
    <row r="93" spans="3:8" x14ac:dyDescent="0.15">
      <c r="C93" s="31"/>
      <c r="E93" s="31" t="s">
        <v>307</v>
      </c>
      <c r="F93" s="31" t="s">
        <v>308</v>
      </c>
      <c r="G93" s="31" t="s">
        <v>408</v>
      </c>
      <c r="H93" s="31"/>
    </row>
    <row r="94" spans="3:8" x14ac:dyDescent="0.15">
      <c r="C94" s="31"/>
      <c r="E94" s="31" t="s">
        <v>303</v>
      </c>
      <c r="F94" s="31" t="s">
        <v>304</v>
      </c>
      <c r="G94" s="31" t="s">
        <v>409</v>
      </c>
      <c r="H94" s="31"/>
    </row>
    <row r="95" spans="3:8" x14ac:dyDescent="0.15">
      <c r="C95" s="31"/>
      <c r="E95" s="31" t="s">
        <v>303</v>
      </c>
      <c r="F95" s="31" t="s">
        <v>304</v>
      </c>
      <c r="G95" s="31" t="s">
        <v>410</v>
      </c>
      <c r="H95" s="31"/>
    </row>
    <row r="96" spans="3:8" x14ac:dyDescent="0.15">
      <c r="C96" s="31"/>
      <c r="E96" s="31" t="s">
        <v>303</v>
      </c>
      <c r="F96" s="31" t="s">
        <v>304</v>
      </c>
      <c r="G96" s="31" t="s">
        <v>411</v>
      </c>
      <c r="H96" s="31"/>
    </row>
    <row r="97" spans="3:8" x14ac:dyDescent="0.15">
      <c r="C97" s="31"/>
      <c r="E97" s="31" t="s">
        <v>303</v>
      </c>
      <c r="F97" s="31" t="s">
        <v>304</v>
      </c>
      <c r="G97" s="31" t="s">
        <v>412</v>
      </c>
      <c r="H97" s="31"/>
    </row>
    <row r="98" spans="3:8" x14ac:dyDescent="0.15">
      <c r="C98" s="31"/>
      <c r="E98" s="31" t="s">
        <v>322</v>
      </c>
      <c r="F98" s="31" t="s">
        <v>323</v>
      </c>
      <c r="G98" s="31" t="s">
        <v>413</v>
      </c>
      <c r="H98" s="31"/>
    </row>
    <row r="99" spans="3:8" x14ac:dyDescent="0.15">
      <c r="C99" s="31"/>
      <c r="E99" s="31" t="s">
        <v>303</v>
      </c>
      <c r="F99" s="31" t="s">
        <v>304</v>
      </c>
      <c r="G99" s="31" t="s">
        <v>414</v>
      </c>
      <c r="H99" s="31"/>
    </row>
    <row r="100" spans="3:8" x14ac:dyDescent="0.15">
      <c r="C100" s="31"/>
      <c r="E100" s="31" t="s">
        <v>303</v>
      </c>
      <c r="F100" s="31" t="s">
        <v>304</v>
      </c>
      <c r="G100" s="31" t="s">
        <v>415</v>
      </c>
      <c r="H100" s="31"/>
    </row>
    <row r="101" spans="3:8" x14ac:dyDescent="0.15">
      <c r="C101" s="31"/>
      <c r="E101" s="31" t="s">
        <v>303</v>
      </c>
      <c r="F101" s="31" t="s">
        <v>304</v>
      </c>
      <c r="G101" s="31" t="s">
        <v>416</v>
      </c>
      <c r="H101" s="31"/>
    </row>
    <row r="102" spans="3:8" x14ac:dyDescent="0.15">
      <c r="C102" s="31"/>
      <c r="E102" s="31" t="s">
        <v>303</v>
      </c>
      <c r="F102" s="31" t="s">
        <v>304</v>
      </c>
      <c r="G102" s="31" t="s">
        <v>417</v>
      </c>
      <c r="H102" s="31"/>
    </row>
    <row r="103" spans="3:8" x14ac:dyDescent="0.15">
      <c r="C103" s="31"/>
      <c r="E103" s="31" t="s">
        <v>303</v>
      </c>
      <c r="F103" s="31" t="s">
        <v>304</v>
      </c>
      <c r="G103" s="31" t="s">
        <v>418</v>
      </c>
      <c r="H103" s="31"/>
    </row>
    <row r="104" spans="3:8" x14ac:dyDescent="0.15">
      <c r="C104" s="31"/>
      <c r="E104" s="31" t="s">
        <v>303</v>
      </c>
      <c r="F104" s="31" t="s">
        <v>304</v>
      </c>
      <c r="G104" s="31" t="s">
        <v>419</v>
      </c>
      <c r="H104" s="31"/>
    </row>
    <row r="105" spans="3:8" x14ac:dyDescent="0.15">
      <c r="C105" s="31"/>
      <c r="E105" s="31" t="s">
        <v>303</v>
      </c>
      <c r="F105" s="31" t="s">
        <v>304</v>
      </c>
      <c r="G105" s="31" t="s">
        <v>420</v>
      </c>
      <c r="H105" s="31"/>
    </row>
    <row r="106" spans="3:8" x14ac:dyDescent="0.15">
      <c r="C106" s="31"/>
      <c r="E106" s="31" t="s">
        <v>303</v>
      </c>
      <c r="F106" s="31" t="s">
        <v>304</v>
      </c>
      <c r="G106" s="31" t="s">
        <v>421</v>
      </c>
      <c r="H106" s="31"/>
    </row>
    <row r="107" spans="3:8" x14ac:dyDescent="0.15">
      <c r="C107" s="31"/>
      <c r="E107" s="31" t="s">
        <v>303</v>
      </c>
      <c r="F107" s="31" t="s">
        <v>304</v>
      </c>
      <c r="G107" s="31" t="s">
        <v>422</v>
      </c>
      <c r="H107" s="31"/>
    </row>
    <row r="108" spans="3:8" x14ac:dyDescent="0.15">
      <c r="C108" s="31"/>
      <c r="E108" s="31" t="s">
        <v>303</v>
      </c>
      <c r="F108" s="31" t="s">
        <v>304</v>
      </c>
      <c r="G108" s="31" t="s">
        <v>423</v>
      </c>
      <c r="H108" s="31"/>
    </row>
    <row r="109" spans="3:8" x14ac:dyDescent="0.15">
      <c r="C109" s="31"/>
      <c r="E109" s="31" t="s">
        <v>303</v>
      </c>
      <c r="F109" s="31" t="s">
        <v>304</v>
      </c>
      <c r="G109" s="31" t="s">
        <v>424</v>
      </c>
      <c r="H109" s="31"/>
    </row>
    <row r="110" spans="3:8" x14ac:dyDescent="0.15">
      <c r="C110" s="31"/>
      <c r="E110" s="31" t="s">
        <v>303</v>
      </c>
      <c r="F110" s="31" t="s">
        <v>304</v>
      </c>
      <c r="G110" s="31" t="s">
        <v>425</v>
      </c>
      <c r="H110" s="31"/>
    </row>
    <row r="111" spans="3:8" x14ac:dyDescent="0.15">
      <c r="C111" s="31"/>
      <c r="E111" s="31" t="s">
        <v>307</v>
      </c>
      <c r="F111" s="31" t="s">
        <v>308</v>
      </c>
      <c r="G111" s="31" t="s">
        <v>426</v>
      </c>
      <c r="H111" s="31"/>
    </row>
    <row r="112" spans="3:8" x14ac:dyDescent="0.15">
      <c r="C112" s="31"/>
      <c r="E112" s="31" t="s">
        <v>303</v>
      </c>
      <c r="F112" s="31" t="s">
        <v>304</v>
      </c>
      <c r="G112" s="31" t="s">
        <v>427</v>
      </c>
      <c r="H112" s="31"/>
    </row>
    <row r="113" spans="3:8" x14ac:dyDescent="0.15">
      <c r="C113" s="31"/>
      <c r="E113" s="31" t="s">
        <v>303</v>
      </c>
      <c r="F113" s="31" t="s">
        <v>304</v>
      </c>
      <c r="G113" s="31" t="s">
        <v>428</v>
      </c>
      <c r="H113" s="31"/>
    </row>
    <row r="114" spans="3:8" x14ac:dyDescent="0.15">
      <c r="C114" s="31"/>
      <c r="E114" s="31" t="s">
        <v>303</v>
      </c>
      <c r="F114" s="31" t="s">
        <v>304</v>
      </c>
      <c r="G114" s="31" t="s">
        <v>429</v>
      </c>
      <c r="H114" s="31"/>
    </row>
    <row r="115" spans="3:8" x14ac:dyDescent="0.15">
      <c r="C115" s="31"/>
      <c r="E115" s="31" t="s">
        <v>303</v>
      </c>
      <c r="F115" s="31" t="s">
        <v>304</v>
      </c>
      <c r="G115" s="31" t="s">
        <v>430</v>
      </c>
      <c r="H115" s="31"/>
    </row>
    <row r="116" spans="3:8" x14ac:dyDescent="0.15">
      <c r="C116" s="31"/>
      <c r="E116" s="31" t="s">
        <v>303</v>
      </c>
      <c r="F116" s="31" t="s">
        <v>304</v>
      </c>
      <c r="G116" s="31" t="s">
        <v>431</v>
      </c>
      <c r="H116" s="31"/>
    </row>
    <row r="117" spans="3:8" x14ac:dyDescent="0.15">
      <c r="C117" s="31"/>
      <c r="E117" s="31" t="s">
        <v>303</v>
      </c>
      <c r="F117" s="31" t="s">
        <v>304</v>
      </c>
      <c r="G117" s="31" t="s">
        <v>432</v>
      </c>
      <c r="H117" s="31"/>
    </row>
    <row r="118" spans="3:8" x14ac:dyDescent="0.15">
      <c r="C118" s="31"/>
      <c r="E118" s="31" t="s">
        <v>303</v>
      </c>
      <c r="F118" s="31" t="s">
        <v>304</v>
      </c>
      <c r="G118" s="31" t="s">
        <v>433</v>
      </c>
      <c r="H118" s="31"/>
    </row>
    <row r="119" spans="3:8" x14ac:dyDescent="0.15">
      <c r="C119" s="31"/>
      <c r="E119" s="31" t="s">
        <v>303</v>
      </c>
      <c r="F119" s="31" t="s">
        <v>304</v>
      </c>
      <c r="G119" s="31" t="s">
        <v>434</v>
      </c>
      <c r="H119" s="31"/>
    </row>
    <row r="120" spans="3:8" x14ac:dyDescent="0.15">
      <c r="C120" s="31"/>
      <c r="E120" s="31" t="s">
        <v>303</v>
      </c>
      <c r="F120" s="31" t="s">
        <v>304</v>
      </c>
      <c r="G120" s="31" t="s">
        <v>435</v>
      </c>
      <c r="H120" s="31"/>
    </row>
    <row r="121" spans="3:8" x14ac:dyDescent="0.15">
      <c r="C121" s="31"/>
      <c r="E121" s="31" t="s">
        <v>303</v>
      </c>
      <c r="F121" s="31" t="s">
        <v>304</v>
      </c>
      <c r="G121" s="31" t="s">
        <v>436</v>
      </c>
      <c r="H121" s="31"/>
    </row>
    <row r="122" spans="3:8" x14ac:dyDescent="0.15">
      <c r="C122" s="31"/>
      <c r="E122" s="31" t="s">
        <v>303</v>
      </c>
      <c r="F122" s="31" t="s">
        <v>304</v>
      </c>
      <c r="G122" s="31" t="s">
        <v>437</v>
      </c>
      <c r="H122" s="31"/>
    </row>
    <row r="123" spans="3:8" x14ac:dyDescent="0.15">
      <c r="C123" s="31"/>
      <c r="E123" s="31" t="s">
        <v>310</v>
      </c>
      <c r="F123" s="31" t="s">
        <v>311</v>
      </c>
      <c r="G123" s="31" t="s">
        <v>438</v>
      </c>
      <c r="H123" s="31"/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�V�^He�g 
</file>

<file path=customXml/item3.xml>�� �V�^He�g �V�^He�g 
</file>

<file path=customXml/item4.xml>�� 
</file>

<file path=customXml/item5.xml>�� 
</file>

<file path=customXml/item6.xml>�� 
</file>

<file path=customXml/item7.xml>�� 
</file>

<file path=customXml/item8.xml>�� �V�^He�g 
</file>

<file path=customXml/item9.xml>�� 
</file>

<file path=customXml/item10.xml>�� �V�^He�g 
</file>

<file path=customXml/item11.xml>�� 
</file>

<file path=customXml/item12.xml>�� �V�^He�g �V�^He�g 
</file>

<file path=customXml/item13.xml>�� 
</file>

<file path=customXml/item14.xml>�� 
</file>

<file path=customXml/item15.xml>�� �V�^He�g 
</file>

<file path=customXml/item16.xml>�� 
</file>

<file path=customXml/itemProps1.xml><?xml version="1.0" encoding="utf-8"?>
<ds:datastoreItem xmlns:ds="http://schemas.openxmlformats.org/officeDocument/2006/customXml" ds:itemID="{30D60C2C-92EC-4812-A067-BD14D2FB82C6}">
  <ds:schemaRefs/>
</ds:datastoreItem>
</file>

<file path=customXml/itemProps2.xml><?xml version="1.0" encoding="utf-8"?>
<ds:datastoreItem xmlns:ds="http://schemas.openxmlformats.org/officeDocument/2006/customXml" ds:itemID="{C2B979B2-AF9B-4288-914A-4ADA2B29D7B1}">
  <ds:schemaRefs/>
</ds:datastoreItem>
</file>

<file path=customXml/itemProps3.xml><?xml version="1.0" encoding="utf-8"?>
<ds:datastoreItem xmlns:ds="http://schemas.openxmlformats.org/officeDocument/2006/customXml" ds:itemID="{71EFECBF-AA96-4278-8F34-CB78B486A4EF}">
  <ds:schemaRefs/>
</ds:datastoreItem>
</file>

<file path=customXml/itemProps4.xml><?xml version="1.0" encoding="utf-8"?>
<ds:datastoreItem xmlns:ds="http://schemas.openxmlformats.org/officeDocument/2006/customXml" ds:itemID="{01C38548-DB2E-44BE-A6FA-24D224A3D91D}">
  <ds:schemaRefs/>
</ds:datastoreItem>
</file>

<file path=customXml/itemProps5.xml><?xml version="1.0" encoding="utf-8"?>
<ds:datastoreItem xmlns:ds="http://schemas.openxmlformats.org/officeDocument/2006/customXml" ds:itemID="{19147839-4864-49AE-B515-77AB02C7CD83}">
  <ds:schemaRefs/>
</ds:datastoreItem>
</file>

<file path=customXml/itemProps6.xml><?xml version="1.0" encoding="utf-8"?>
<ds:datastoreItem xmlns:ds="http://schemas.openxmlformats.org/officeDocument/2006/customXml" ds:itemID="{F3305D41-1519-4FF6-93DF-BE976034198D}">
  <ds:schemaRefs/>
</ds:datastoreItem>
</file>

<file path=customXml/itemProps7.xml><?xml version="1.0" encoding="utf-8"?>
<ds:datastoreItem xmlns:ds="http://schemas.openxmlformats.org/officeDocument/2006/customXml" ds:itemID="{25C69090-1E43-44D8-8642-DDA4A7311469}">
  <ds:schemaRefs/>
</ds:datastoreItem>
</file>

<file path=customXml/itemProps8.xml><?xml version="1.0" encoding="utf-8"?>
<ds:datastoreItem xmlns:ds="http://schemas.openxmlformats.org/officeDocument/2006/customXml" ds:itemID="{F54A2702-C102-4832-955F-0D6CAA5EF226}">
  <ds:schemaRefs/>
</ds:datastoreItem>
</file>

<file path=customXml/itemProps9.xml><?xml version="1.0" encoding="utf-8"?>
<ds:datastoreItem xmlns:ds="http://schemas.openxmlformats.org/officeDocument/2006/customXml" ds:itemID="{66FF219B-8079-4E8F-97DB-25452AAE10B4}">
  <ds:schemaRefs/>
</ds:datastoreItem>
</file>

<file path=customXml/itemProps10.xml><?xml version="1.0" encoding="utf-8"?>
<ds:datastoreItem xmlns:ds="http://schemas.openxmlformats.org/officeDocument/2006/customXml" ds:itemID="{BFDDA3F9-3D92-4B7D-8F7D-E7BAB58018EE}">
  <ds:schemaRefs/>
</ds:datastoreItem>
</file>

<file path=customXml/itemProps11.xml><?xml version="1.0" encoding="utf-8"?>
<ds:datastoreItem xmlns:ds="http://schemas.openxmlformats.org/officeDocument/2006/customXml" ds:itemID="{409B3E35-FC84-418A-A26C-A8273F0D9B5F}">
  <ds:schemaRefs/>
</ds:datastoreItem>
</file>

<file path=customXml/itemProps12.xml><?xml version="1.0" encoding="utf-8"?>
<ds:datastoreItem xmlns:ds="http://schemas.openxmlformats.org/officeDocument/2006/customXml" ds:itemID="{98C93403-4813-4944-8D7E-FE7B497BAFBB}">
  <ds:schemaRefs/>
</ds:datastoreItem>
</file>

<file path=customXml/itemProps13.xml><?xml version="1.0" encoding="utf-8"?>
<ds:datastoreItem xmlns:ds="http://schemas.openxmlformats.org/officeDocument/2006/customXml" ds:itemID="{707ACE58-E11F-4FF5-8C6F-28520CCCF558}">
  <ds:schemaRefs/>
</ds:datastoreItem>
</file>

<file path=customXml/itemProps14.xml><?xml version="1.0" encoding="utf-8"?>
<ds:datastoreItem xmlns:ds="http://schemas.openxmlformats.org/officeDocument/2006/customXml" ds:itemID="{11CFF2B0-6C74-4D0E-969B-F9DEC7E35CB5}">
  <ds:schemaRefs/>
</ds:datastoreItem>
</file>

<file path=customXml/itemProps15.xml><?xml version="1.0" encoding="utf-8"?>
<ds:datastoreItem xmlns:ds="http://schemas.openxmlformats.org/officeDocument/2006/customXml" ds:itemID="{E672C28B-265F-4D20-BAF4-2D63A258A214}">
  <ds:schemaRefs/>
</ds:datastoreItem>
</file>

<file path=customXml/itemProps16.xml><?xml version="1.0" encoding="utf-8"?>
<ds:datastoreItem xmlns:ds="http://schemas.openxmlformats.org/officeDocument/2006/customXml" ds:itemID="{0E091B5F-FF44-4CA7-9F3C-32C5910B55A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节奏总纲</vt:lpstr>
      <vt:lpstr>条件检索信息</vt:lpstr>
      <vt:lpstr>成就内容</vt:lpstr>
      <vt:lpstr>子任务奖励积分统计</vt:lpstr>
      <vt:lpstr>奖励设计</vt:lpstr>
      <vt:lpstr>Sheet1</vt:lpstr>
      <vt:lpstr>其它游戏任务参考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2021-10-13T02:56:28Z</dcterms:modified>
</cp:coreProperties>
</file>